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queryTables/queryTable1.xml" ContentType="application/vnd.openxmlformats-officedocument.spreadsheetml.queryTable+xml"/>
  <Override PartName="/xl/tables/table3.xml" ContentType="application/vnd.openxmlformats-officedocument.spreadsheetml.table+xml"/>
  <Override PartName="/xl/queryTables/queryTable2.xml" ContentType="application/vnd.openxmlformats-officedocument.spreadsheetml.queryTable+xml"/>
  <Override PartName="/xl/tables/table4.xml" ContentType="application/vnd.openxmlformats-officedocument.spreadsheetml.table+xml"/>
  <Override PartName="/xl/queryTables/queryTable3.xml" ContentType="application/vnd.openxmlformats-officedocument.spreadsheetml.queryTable+xml"/>
  <Override PartName="/xl/tables/table5.xml" ContentType="application/vnd.openxmlformats-officedocument.spreadsheetml.table+xml"/>
  <Override PartName="/xl/queryTables/queryTable4.xml" ContentType="application/vnd.openxmlformats-officedocument.spreadsheetml.queryTable+xml"/>
  <Override PartName="/xl/tables/table6.xml" ContentType="application/vnd.openxmlformats-officedocument.spreadsheetml.table+xml"/>
  <Override PartName="/xl/queryTables/queryTable5.xml" ContentType="application/vnd.openxmlformats-officedocument.spreadsheetml.queryTable+xml"/>
  <Override PartName="/xl/tables/table7.xml" ContentType="application/vnd.openxmlformats-officedocument.spreadsheetml.table+xml"/>
  <Override PartName="/xl/queryTables/queryTable6.xml" ContentType="application/vnd.openxmlformats-officedocument.spreadsheetml.queryTable+xml"/>
  <Override PartName="/xl/tables/table8.xml" ContentType="application/vnd.openxmlformats-officedocument.spreadsheetml.table+xml"/>
  <Override PartName="/xl/queryTables/queryTable7.xml" ContentType="application/vnd.openxmlformats-officedocument.spreadsheetml.queryTable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hmedu-my.sharepoint.com/personal/moritz_waldmann_hm_edu/Documents/Hochschule/Bachelorarbeit/Quellen/Chart Exchange/"/>
    </mc:Choice>
  </mc:AlternateContent>
  <xr:revisionPtr revIDLastSave="905" documentId="8_{A8A681D0-ADFC-4AA7-BD2F-164BECB77A7A}" xr6:coauthVersionLast="47" xr6:coauthVersionMax="47" xr10:uidLastSave="{72E9BC30-FD4A-42BD-BA21-498BDB62401D}"/>
  <bookViews>
    <workbookView xWindow="-98" yWindow="-98" windowWidth="21795" windowHeight="13875" tabRatio="771" firstSheet="1" activeTab="6" xr2:uid="{CD4BD388-78B6-4BAC-8B83-9B6B894C1FF8}"/>
  </bookViews>
  <sheets>
    <sheet name="Charts" sheetId="11" r:id="rId1"/>
    <sheet name="Korrelation" sheetId="16" r:id="rId2"/>
    <sheet name="gme_stock_data" sheetId="15" r:id="rId3"/>
    <sheet name="Short Interest GME" sheetId="17" r:id="rId4"/>
    <sheet name="XRT Short Interest" sheetId="18" r:id="rId5"/>
    <sheet name="Short Volume GME" sheetId="6" r:id="rId6"/>
    <sheet name="Volume GME" sheetId="10" r:id="rId7"/>
    <sheet name="Short Volume Apple" sheetId="8" r:id="rId8"/>
    <sheet name="Volume Apple" sheetId="9" r:id="rId9"/>
    <sheet name="Short Volume SPY" sheetId="13" r:id="rId10"/>
    <sheet name="Volume SPY" sheetId="14" r:id="rId11"/>
  </sheets>
  <definedNames>
    <definedName name="ExterneDaten_1" localSheetId="3" hidden="1">'Short Interest GME'!$A$1:$E$1818</definedName>
    <definedName name="ExterneDaten_1" localSheetId="7" hidden="1">'Short Volume Apple'!$A$1:$T$1314</definedName>
    <definedName name="ExterneDaten_1" localSheetId="5" hidden="1">'Short Volume GME'!$A$1:$T$1314</definedName>
    <definedName name="ExterneDaten_2" localSheetId="8" hidden="1">'Volume Apple'!$A$1:$T$1314</definedName>
    <definedName name="ExterneDaten_3" localSheetId="9" hidden="1">'Short Volume SPY'!$A$1:$T$1314</definedName>
    <definedName name="ExterneDaten_3" localSheetId="6" hidden="1">'Volume GME'!$A$1:$T$1314</definedName>
    <definedName name="ExterneDaten_4" localSheetId="10" hidden="1">'Volume SPY'!$A$1:$T$1314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47" i="11" l="1"/>
  <c r="L24" i="11"/>
  <c r="K24" i="11"/>
  <c r="K25" i="11" s="1"/>
  <c r="L25" i="11"/>
  <c r="J24" i="11"/>
  <c r="J25" i="11"/>
  <c r="D24" i="11"/>
  <c r="E24" i="11"/>
  <c r="C24" i="11"/>
  <c r="F3" i="16"/>
  <c r="M2" i="16"/>
  <c r="C1818" i="17"/>
  <c r="C1817" i="17"/>
  <c r="C1816" i="17"/>
  <c r="C1815" i="17"/>
  <c r="C1814" i="17"/>
  <c r="C1813" i="17"/>
  <c r="C1812" i="17"/>
  <c r="C1811" i="17"/>
  <c r="C1810" i="17"/>
  <c r="C1809" i="17"/>
  <c r="C1808" i="17"/>
  <c r="C1807" i="17"/>
  <c r="C1806" i="17"/>
  <c r="C1805" i="17"/>
  <c r="C1804" i="17"/>
  <c r="C1803" i="17"/>
  <c r="C1802" i="17"/>
  <c r="C1801" i="17"/>
  <c r="C1800" i="17"/>
  <c r="C1799" i="17"/>
  <c r="C1798" i="17"/>
  <c r="C1797" i="17"/>
  <c r="C1796" i="17"/>
  <c r="C1795" i="17"/>
  <c r="C1794" i="17"/>
  <c r="C1793" i="17"/>
  <c r="C1792" i="17"/>
  <c r="C1791" i="17"/>
  <c r="C1790" i="17"/>
  <c r="C1789" i="17"/>
  <c r="C1788" i="17"/>
  <c r="C1787" i="17"/>
  <c r="C1786" i="17"/>
  <c r="C1785" i="17"/>
  <c r="C1784" i="17"/>
  <c r="C1783" i="17"/>
  <c r="C1782" i="17"/>
  <c r="C1781" i="17"/>
  <c r="C1780" i="17"/>
  <c r="C1779" i="17"/>
  <c r="C1778" i="17"/>
  <c r="C1777" i="17"/>
  <c r="C1776" i="17"/>
  <c r="C1775" i="17"/>
  <c r="C1774" i="17"/>
  <c r="C1773" i="17"/>
  <c r="C1772" i="17"/>
  <c r="C1771" i="17"/>
  <c r="C1770" i="17"/>
  <c r="C1769" i="17"/>
  <c r="C1768" i="17"/>
  <c r="C1767" i="17"/>
  <c r="C1766" i="17"/>
  <c r="C1765" i="17"/>
  <c r="C1764" i="17"/>
  <c r="C1763" i="17"/>
  <c r="C1762" i="17"/>
  <c r="C1761" i="17"/>
  <c r="C1760" i="17"/>
  <c r="C1759" i="17"/>
  <c r="C1758" i="17"/>
  <c r="C1757" i="17"/>
  <c r="C1756" i="17"/>
  <c r="C1755" i="17"/>
  <c r="C1754" i="17"/>
  <c r="C1753" i="17"/>
  <c r="C1752" i="17"/>
  <c r="C1751" i="17"/>
  <c r="C1750" i="17"/>
  <c r="C1749" i="17"/>
  <c r="C1748" i="17"/>
  <c r="C1747" i="17"/>
  <c r="C1746" i="17"/>
  <c r="C1745" i="17"/>
  <c r="C1744" i="17"/>
  <c r="C1743" i="17"/>
  <c r="C1742" i="17"/>
  <c r="C1741" i="17"/>
  <c r="C1740" i="17"/>
  <c r="C1739" i="17"/>
  <c r="C1738" i="17"/>
  <c r="C1737" i="17"/>
  <c r="C1736" i="17"/>
  <c r="C1735" i="17"/>
  <c r="C1734" i="17"/>
  <c r="C1733" i="17"/>
  <c r="C1732" i="17"/>
  <c r="C1731" i="17"/>
  <c r="C1730" i="17"/>
  <c r="C1729" i="17"/>
  <c r="C1728" i="17"/>
  <c r="C1727" i="17"/>
  <c r="C1726" i="17"/>
  <c r="C1725" i="17"/>
  <c r="C1724" i="17"/>
  <c r="C1723" i="17"/>
  <c r="C1722" i="17"/>
  <c r="C1721" i="17"/>
  <c r="C1720" i="17"/>
  <c r="C1719" i="17"/>
  <c r="C1718" i="17"/>
  <c r="C1717" i="17"/>
  <c r="C1716" i="17"/>
  <c r="C1715" i="17"/>
  <c r="C1714" i="17"/>
  <c r="C1713" i="17"/>
  <c r="C1712" i="17"/>
  <c r="C1711" i="17"/>
  <c r="C1710" i="17"/>
  <c r="C1709" i="17"/>
  <c r="C1708" i="17"/>
  <c r="C1707" i="17"/>
  <c r="C1706" i="17"/>
  <c r="C1705" i="17"/>
  <c r="C1704" i="17"/>
  <c r="C1703" i="17"/>
  <c r="C1702" i="17"/>
  <c r="C1701" i="17"/>
  <c r="C1700" i="17"/>
  <c r="C1699" i="17"/>
  <c r="C1698" i="17"/>
  <c r="C1697" i="17"/>
  <c r="C1696" i="17"/>
  <c r="C1695" i="17"/>
  <c r="C1694" i="17"/>
  <c r="C1693" i="17"/>
  <c r="C1692" i="17"/>
  <c r="C1691" i="17"/>
  <c r="C1690" i="17"/>
  <c r="C1689" i="17"/>
  <c r="C1688" i="17"/>
  <c r="C1687" i="17"/>
  <c r="C1686" i="17"/>
  <c r="C1685" i="17"/>
  <c r="C1684" i="17"/>
  <c r="C1683" i="17"/>
  <c r="C1682" i="17"/>
  <c r="C1681" i="17"/>
  <c r="C1680" i="17"/>
  <c r="C1679" i="17"/>
  <c r="C1678" i="17"/>
  <c r="C1677" i="17"/>
  <c r="C1676" i="17"/>
  <c r="C1675" i="17"/>
  <c r="C1674" i="17"/>
  <c r="C1673" i="17"/>
  <c r="C1672" i="17"/>
  <c r="C1671" i="17"/>
  <c r="C1670" i="17"/>
  <c r="C1669" i="17"/>
  <c r="C1668" i="17"/>
  <c r="C1667" i="17"/>
  <c r="C1666" i="17"/>
  <c r="C1665" i="17"/>
  <c r="C1664" i="17"/>
  <c r="C1663" i="17"/>
  <c r="C1662" i="17"/>
  <c r="C1661" i="17"/>
  <c r="C1660" i="17"/>
  <c r="C1659" i="17"/>
  <c r="C1658" i="17"/>
  <c r="C1657" i="17"/>
  <c r="C1656" i="17"/>
  <c r="C1655" i="17"/>
  <c r="C1654" i="17"/>
  <c r="C1653" i="17"/>
  <c r="C1652" i="17"/>
  <c r="C1651" i="17"/>
  <c r="C1650" i="17"/>
  <c r="C1649" i="17"/>
  <c r="C1648" i="17"/>
  <c r="C1647" i="17"/>
  <c r="C1646" i="17"/>
  <c r="C1645" i="17"/>
  <c r="C1644" i="17"/>
  <c r="C1643" i="17"/>
  <c r="C1642" i="17"/>
  <c r="C1641" i="17"/>
  <c r="C1640" i="17"/>
  <c r="C1639" i="17"/>
  <c r="C1638" i="17"/>
  <c r="C1637" i="17"/>
  <c r="C1636" i="17"/>
  <c r="C1635" i="17"/>
  <c r="C1634" i="17"/>
  <c r="C1633" i="17"/>
  <c r="C1632" i="17"/>
  <c r="C1631" i="17"/>
  <c r="C1630" i="17"/>
  <c r="C1629" i="17"/>
  <c r="C1628" i="17"/>
  <c r="C1627" i="17"/>
  <c r="C1626" i="17"/>
  <c r="C1625" i="17"/>
  <c r="C1624" i="17"/>
  <c r="C1623" i="17"/>
  <c r="C1622" i="17"/>
  <c r="C1621" i="17"/>
  <c r="C1620" i="17"/>
  <c r="C1619" i="17"/>
  <c r="C1618" i="17"/>
  <c r="C1617" i="17"/>
  <c r="C1616" i="17"/>
  <c r="C1615" i="17"/>
  <c r="C1614" i="17"/>
  <c r="C1613" i="17"/>
  <c r="C1612" i="17"/>
  <c r="C1611" i="17"/>
  <c r="C1610" i="17"/>
  <c r="C1609" i="17"/>
  <c r="C1608" i="17"/>
  <c r="C1607" i="17"/>
  <c r="C1606" i="17"/>
  <c r="C1605" i="17"/>
  <c r="C1604" i="17"/>
  <c r="C1603" i="17"/>
  <c r="C1602" i="17"/>
  <c r="C1601" i="17"/>
  <c r="C1600" i="17"/>
  <c r="C1599" i="17"/>
  <c r="C1598" i="17"/>
  <c r="C1597" i="17"/>
  <c r="C1596" i="17"/>
  <c r="C1595" i="17"/>
  <c r="C1594" i="17"/>
  <c r="C1593" i="17"/>
  <c r="C1592" i="17"/>
  <c r="C1591" i="17"/>
  <c r="C1590" i="17"/>
  <c r="C1589" i="17"/>
  <c r="C1588" i="17"/>
  <c r="C1587" i="17"/>
  <c r="C1586" i="17"/>
  <c r="C1585" i="17"/>
  <c r="C1584" i="17"/>
  <c r="C1583" i="17"/>
  <c r="C1582" i="17"/>
  <c r="C1581" i="17"/>
  <c r="C1580" i="17"/>
  <c r="C1579" i="17"/>
  <c r="C1578" i="17"/>
  <c r="C1577" i="17"/>
  <c r="C1576" i="17"/>
  <c r="C1575" i="17"/>
  <c r="C1574" i="17"/>
  <c r="C1573" i="17"/>
  <c r="C1572" i="17"/>
  <c r="C1571" i="17"/>
  <c r="C1570" i="17"/>
  <c r="C1569" i="17"/>
  <c r="C1568" i="17"/>
  <c r="C1567" i="17"/>
  <c r="C1566" i="17"/>
  <c r="C1565" i="17"/>
  <c r="C1564" i="17"/>
  <c r="C1563" i="17"/>
  <c r="C1562" i="17"/>
  <c r="C1561" i="17"/>
  <c r="C1560" i="17"/>
  <c r="C1559" i="17"/>
  <c r="C1558" i="17"/>
  <c r="C1557" i="17"/>
  <c r="C1556" i="17"/>
  <c r="C1555" i="17"/>
  <c r="C1554" i="17"/>
  <c r="C1553" i="17"/>
  <c r="C1552" i="17"/>
  <c r="C1551" i="17"/>
  <c r="C1550" i="17"/>
  <c r="C1549" i="17"/>
  <c r="C1548" i="17"/>
  <c r="C1547" i="17"/>
  <c r="C1546" i="17"/>
  <c r="C1545" i="17"/>
  <c r="C1544" i="17"/>
  <c r="C1543" i="17"/>
  <c r="C1542" i="17"/>
  <c r="C1541" i="17"/>
  <c r="C1540" i="17"/>
  <c r="C1539" i="17"/>
  <c r="C1538" i="17"/>
  <c r="C1537" i="17"/>
  <c r="C1536" i="17"/>
  <c r="C1535" i="17"/>
  <c r="C1534" i="17"/>
  <c r="C1533" i="17"/>
  <c r="C1532" i="17"/>
  <c r="C1531" i="17"/>
  <c r="C1530" i="17"/>
  <c r="C1529" i="17"/>
  <c r="C1528" i="17"/>
  <c r="C1527" i="17"/>
  <c r="C1526" i="17"/>
  <c r="C1525" i="17"/>
  <c r="C1524" i="17"/>
  <c r="C1523" i="17"/>
  <c r="C1522" i="17"/>
  <c r="C1521" i="17"/>
  <c r="C1520" i="17"/>
  <c r="C1519" i="17"/>
  <c r="C1518" i="17"/>
  <c r="C1517" i="17"/>
  <c r="C1516" i="17"/>
  <c r="C1515" i="17"/>
  <c r="C1514" i="17"/>
  <c r="C1513" i="17"/>
  <c r="C1512" i="17"/>
  <c r="C1511" i="17"/>
  <c r="C1510" i="17"/>
  <c r="C1509" i="17"/>
  <c r="C1508" i="17"/>
  <c r="C1507" i="17"/>
  <c r="C1506" i="17"/>
  <c r="C1505" i="17"/>
  <c r="C1504" i="17"/>
  <c r="C1503" i="17"/>
  <c r="C1502" i="17"/>
  <c r="C1501" i="17"/>
  <c r="C1500" i="17"/>
  <c r="C1499" i="17"/>
  <c r="C1498" i="17"/>
  <c r="C1497" i="17"/>
  <c r="C1496" i="17"/>
  <c r="C1495" i="17"/>
  <c r="C1494" i="17"/>
  <c r="C1493" i="17"/>
  <c r="C1492" i="17"/>
  <c r="C1491" i="17"/>
  <c r="C1490" i="17"/>
  <c r="C1489" i="17"/>
  <c r="C1488" i="17"/>
  <c r="C1487" i="17"/>
  <c r="C1486" i="17"/>
  <c r="C1485" i="17"/>
  <c r="C1484" i="17"/>
  <c r="C1483" i="17"/>
  <c r="C1482" i="17"/>
  <c r="C1481" i="17"/>
  <c r="C1480" i="17"/>
  <c r="C1479" i="17"/>
  <c r="C1478" i="17"/>
  <c r="C1477" i="17"/>
  <c r="C1476" i="17"/>
  <c r="C1475" i="17"/>
  <c r="C1474" i="17"/>
  <c r="C1473" i="17"/>
  <c r="C1472" i="17"/>
  <c r="C1471" i="17"/>
  <c r="C1470" i="17"/>
  <c r="C1469" i="17"/>
  <c r="C1468" i="17"/>
  <c r="C1467" i="17"/>
  <c r="C1466" i="17"/>
  <c r="C1465" i="17"/>
  <c r="C1464" i="17"/>
  <c r="C1463" i="17"/>
  <c r="C1462" i="17"/>
  <c r="C1461" i="17"/>
  <c r="C1460" i="17"/>
  <c r="C1459" i="17"/>
  <c r="C1458" i="17"/>
  <c r="C1457" i="17"/>
  <c r="C1456" i="17"/>
  <c r="C1455" i="17"/>
  <c r="C1454" i="17"/>
  <c r="C1453" i="17"/>
  <c r="C1452" i="17"/>
  <c r="C1451" i="17"/>
  <c r="C1450" i="17"/>
  <c r="C1449" i="17"/>
  <c r="C1448" i="17"/>
  <c r="C1447" i="17"/>
  <c r="C1446" i="17"/>
  <c r="C1445" i="17"/>
  <c r="C1444" i="17"/>
  <c r="C1443" i="17"/>
  <c r="C1442" i="17"/>
  <c r="C1441" i="17"/>
  <c r="C1440" i="17"/>
  <c r="C1439" i="17"/>
  <c r="C1438" i="17"/>
  <c r="C1437" i="17"/>
  <c r="C1436" i="17"/>
  <c r="C1435" i="17"/>
  <c r="C1434" i="17"/>
  <c r="C1433" i="17"/>
  <c r="C1432" i="17"/>
  <c r="C1431" i="17"/>
  <c r="C1430" i="17"/>
  <c r="C1429" i="17"/>
  <c r="C1428" i="17"/>
  <c r="C1427" i="17"/>
  <c r="C1426" i="17"/>
  <c r="C1425" i="17"/>
  <c r="C1424" i="17"/>
  <c r="C1423" i="17"/>
  <c r="C1422" i="17"/>
  <c r="C1421" i="17"/>
  <c r="C1420" i="17"/>
  <c r="C1419" i="17"/>
  <c r="C1418" i="17"/>
  <c r="C1417" i="17"/>
  <c r="C1416" i="17"/>
  <c r="C1415" i="17"/>
  <c r="C1414" i="17"/>
  <c r="C1413" i="17"/>
  <c r="C1412" i="17"/>
  <c r="C1411" i="17"/>
  <c r="C1410" i="17"/>
  <c r="C1409" i="17"/>
  <c r="C1408" i="17"/>
  <c r="C1407" i="17"/>
  <c r="C1406" i="17"/>
  <c r="C1405" i="17"/>
  <c r="C1404" i="17"/>
  <c r="C1403" i="17"/>
  <c r="C1402" i="17"/>
  <c r="C1401" i="17"/>
  <c r="C1400" i="17"/>
  <c r="C1399" i="17"/>
  <c r="C1398" i="17"/>
  <c r="C1397" i="17"/>
  <c r="C1396" i="17"/>
  <c r="C1395" i="17"/>
  <c r="C1394" i="17"/>
  <c r="C1393" i="17"/>
  <c r="C1392" i="17"/>
  <c r="C1391" i="17"/>
  <c r="C1390" i="17"/>
  <c r="C1389" i="17"/>
  <c r="C1388" i="17"/>
  <c r="C1387" i="17"/>
  <c r="C1386" i="17"/>
  <c r="C1385" i="17"/>
  <c r="C1384" i="17"/>
  <c r="C1383" i="17"/>
  <c r="C1382" i="17"/>
  <c r="C1381" i="17"/>
  <c r="C1380" i="17"/>
  <c r="C1379" i="17"/>
  <c r="C1378" i="17"/>
  <c r="C1377" i="17"/>
  <c r="C1376" i="17"/>
  <c r="C1375" i="17"/>
  <c r="C1374" i="17"/>
  <c r="C1373" i="17"/>
  <c r="C1372" i="17"/>
  <c r="C1371" i="17"/>
  <c r="C1370" i="17"/>
  <c r="C1369" i="17"/>
  <c r="C1368" i="17"/>
  <c r="C1367" i="17"/>
  <c r="C1366" i="17"/>
  <c r="C1365" i="17"/>
  <c r="C1364" i="17"/>
  <c r="C1363" i="17"/>
  <c r="C1362" i="17"/>
  <c r="C1361" i="17"/>
  <c r="C1360" i="17"/>
  <c r="C1359" i="17"/>
  <c r="C1358" i="17"/>
  <c r="C1357" i="17"/>
  <c r="C1356" i="17"/>
  <c r="C1355" i="17"/>
  <c r="C1354" i="17"/>
  <c r="C1353" i="17"/>
  <c r="C1352" i="17"/>
  <c r="C1351" i="17"/>
  <c r="C1350" i="17"/>
  <c r="C1349" i="17"/>
  <c r="C1348" i="17"/>
  <c r="C1347" i="17"/>
  <c r="C1346" i="17"/>
  <c r="C1345" i="17"/>
  <c r="C1344" i="17"/>
  <c r="C1343" i="17"/>
  <c r="C1342" i="17"/>
  <c r="C1341" i="17"/>
  <c r="C1340" i="17"/>
  <c r="C1339" i="17"/>
  <c r="C1338" i="17"/>
  <c r="C1337" i="17"/>
  <c r="C1336" i="17"/>
  <c r="C1335" i="17"/>
  <c r="C1334" i="17"/>
  <c r="C1333" i="17"/>
  <c r="C1332" i="17"/>
  <c r="C1331" i="17"/>
  <c r="C1330" i="17"/>
  <c r="C1329" i="17"/>
  <c r="C1328" i="17"/>
  <c r="C1327" i="17"/>
  <c r="C1326" i="17"/>
  <c r="C1325" i="17"/>
  <c r="C1324" i="17"/>
  <c r="C1323" i="17"/>
  <c r="C1322" i="17"/>
  <c r="C1321" i="17"/>
  <c r="C1320" i="17"/>
  <c r="C1319" i="17"/>
  <c r="C1318" i="17"/>
  <c r="C1317" i="17"/>
  <c r="C1316" i="17"/>
  <c r="C1315" i="17"/>
  <c r="C1314" i="17"/>
  <c r="C1313" i="17"/>
  <c r="C1312" i="17"/>
  <c r="C1311" i="17"/>
  <c r="C1310" i="17"/>
  <c r="C1309" i="17"/>
  <c r="C1308" i="17"/>
  <c r="C1307" i="17"/>
  <c r="C1306" i="17"/>
  <c r="C1305" i="17"/>
  <c r="C1304" i="17"/>
  <c r="C1303" i="17"/>
  <c r="C1302" i="17"/>
  <c r="C1301" i="17"/>
  <c r="C1300" i="17"/>
  <c r="C1299" i="17"/>
  <c r="C1298" i="17"/>
  <c r="C1297" i="17"/>
  <c r="C1296" i="17"/>
  <c r="C1295" i="17"/>
  <c r="C1294" i="17"/>
  <c r="C1293" i="17"/>
  <c r="C1292" i="17"/>
  <c r="C1291" i="17"/>
  <c r="C1290" i="17"/>
  <c r="C1289" i="17"/>
  <c r="C1288" i="17"/>
  <c r="C1287" i="17"/>
  <c r="C1286" i="17"/>
  <c r="C1285" i="17"/>
  <c r="C1284" i="17"/>
  <c r="C1283" i="17"/>
  <c r="C1282" i="17"/>
  <c r="C1281" i="17"/>
  <c r="C1280" i="17"/>
  <c r="C1279" i="17"/>
  <c r="C1278" i="17"/>
  <c r="C1277" i="17"/>
  <c r="C1276" i="17"/>
  <c r="C1275" i="17"/>
  <c r="C1274" i="17"/>
  <c r="C1273" i="17"/>
  <c r="C1272" i="17"/>
  <c r="C1271" i="17"/>
  <c r="C1270" i="17"/>
  <c r="C1269" i="17"/>
  <c r="C1268" i="17"/>
  <c r="C1267" i="17"/>
  <c r="C1266" i="17"/>
  <c r="C1265" i="17"/>
  <c r="C1264" i="17"/>
  <c r="C1263" i="17"/>
  <c r="C1262" i="17"/>
  <c r="C1261" i="17"/>
  <c r="C1260" i="17"/>
  <c r="C1259" i="17"/>
  <c r="C1258" i="17"/>
  <c r="C1257" i="17"/>
  <c r="C1256" i="17"/>
  <c r="C1255" i="17"/>
  <c r="C1254" i="17"/>
  <c r="C1253" i="17"/>
  <c r="C1252" i="17"/>
  <c r="C1251" i="17"/>
  <c r="C1250" i="17"/>
  <c r="C1249" i="17"/>
  <c r="C1248" i="17"/>
  <c r="C1247" i="17"/>
  <c r="C1246" i="17"/>
  <c r="C1245" i="17"/>
  <c r="C1244" i="17"/>
  <c r="C1243" i="17"/>
  <c r="C1242" i="17"/>
  <c r="C1241" i="17"/>
  <c r="C1240" i="17"/>
  <c r="C1239" i="17"/>
  <c r="C1238" i="17"/>
  <c r="C1237" i="17"/>
  <c r="C1236" i="17"/>
  <c r="C1235" i="17"/>
  <c r="C1234" i="17"/>
  <c r="C1233" i="17"/>
  <c r="C1232" i="17"/>
  <c r="C1231" i="17"/>
  <c r="C1230" i="17"/>
  <c r="C1229" i="17"/>
  <c r="C1228" i="17"/>
  <c r="C1227" i="17"/>
  <c r="C1226" i="17"/>
  <c r="C1225" i="17"/>
  <c r="C1224" i="17"/>
  <c r="C1223" i="17"/>
  <c r="C1222" i="17"/>
  <c r="C1221" i="17"/>
  <c r="C1220" i="17"/>
  <c r="C1219" i="17"/>
  <c r="C1218" i="17"/>
  <c r="C1217" i="17"/>
  <c r="C1216" i="17"/>
  <c r="C1215" i="17"/>
  <c r="C1214" i="17"/>
  <c r="C1213" i="17"/>
  <c r="C1212" i="17"/>
  <c r="C1211" i="17"/>
  <c r="C1210" i="17"/>
  <c r="C1209" i="17"/>
  <c r="C1208" i="17"/>
  <c r="C1207" i="17"/>
  <c r="C1206" i="17"/>
  <c r="C1205" i="17"/>
  <c r="C1204" i="17"/>
  <c r="C1203" i="17"/>
  <c r="C1202" i="17"/>
  <c r="C1201" i="17"/>
  <c r="C1200" i="17"/>
  <c r="C1199" i="17"/>
  <c r="C1198" i="17"/>
  <c r="C1197" i="17"/>
  <c r="C1196" i="17"/>
  <c r="C1195" i="17"/>
  <c r="C1194" i="17"/>
  <c r="C1193" i="17"/>
  <c r="C1192" i="17"/>
  <c r="C1191" i="17"/>
  <c r="C1190" i="17"/>
  <c r="C1189" i="17"/>
  <c r="C1188" i="17"/>
  <c r="C1187" i="17"/>
  <c r="C1186" i="17"/>
  <c r="C1185" i="17"/>
  <c r="C1184" i="17"/>
  <c r="C1183" i="17"/>
  <c r="C1182" i="17"/>
  <c r="C1181" i="17"/>
  <c r="C1180" i="17"/>
  <c r="C1179" i="17"/>
  <c r="C1178" i="17"/>
  <c r="C1177" i="17"/>
  <c r="C1176" i="17"/>
  <c r="C1175" i="17"/>
  <c r="C1174" i="17"/>
  <c r="C1173" i="17"/>
  <c r="C1172" i="17"/>
  <c r="C1171" i="17"/>
  <c r="C1170" i="17"/>
  <c r="C1169" i="17"/>
  <c r="C1168" i="17"/>
  <c r="C1167" i="17"/>
  <c r="C1166" i="17"/>
  <c r="C1165" i="17"/>
  <c r="C1164" i="17"/>
  <c r="C1163" i="17"/>
  <c r="C1162" i="17"/>
  <c r="C1161" i="17"/>
  <c r="C1160" i="17"/>
  <c r="C1159" i="17"/>
  <c r="C1158" i="17"/>
  <c r="C1157" i="17"/>
  <c r="C1156" i="17"/>
  <c r="C1155" i="17"/>
  <c r="C1154" i="17"/>
  <c r="C1153" i="17"/>
  <c r="C1152" i="17"/>
  <c r="C1151" i="17"/>
  <c r="C1150" i="17"/>
  <c r="C1149" i="17"/>
  <c r="C1148" i="17"/>
  <c r="C1147" i="17"/>
  <c r="C1146" i="17"/>
  <c r="C1145" i="17"/>
  <c r="C1144" i="17"/>
  <c r="C1143" i="17"/>
  <c r="C1142" i="17"/>
  <c r="C1141" i="17"/>
  <c r="C1140" i="17"/>
  <c r="C1139" i="17"/>
  <c r="C1138" i="17"/>
  <c r="C1137" i="17"/>
  <c r="C1136" i="17"/>
  <c r="C1135" i="17"/>
  <c r="C1134" i="17"/>
  <c r="C1133" i="17"/>
  <c r="C1132" i="17"/>
  <c r="C1131" i="17"/>
  <c r="C1130" i="17"/>
  <c r="C1129" i="17"/>
  <c r="C1128" i="17"/>
  <c r="C1127" i="17"/>
  <c r="C1126" i="17"/>
  <c r="C1125" i="17"/>
  <c r="C1124" i="17"/>
  <c r="C1123" i="17"/>
  <c r="C1122" i="17"/>
  <c r="C1121" i="17"/>
  <c r="C1120" i="17"/>
  <c r="C1119" i="17"/>
  <c r="C1118" i="17"/>
  <c r="C1117" i="17"/>
  <c r="C1116" i="17"/>
  <c r="C1115" i="17"/>
  <c r="C1114" i="17"/>
  <c r="C1113" i="17"/>
  <c r="C1112" i="17"/>
  <c r="C1111" i="17"/>
  <c r="C1110" i="17"/>
  <c r="C1109" i="17"/>
  <c r="C1108" i="17"/>
  <c r="C1107" i="17"/>
  <c r="C1106" i="17"/>
  <c r="C1105" i="17"/>
  <c r="C1104" i="17"/>
  <c r="C1103" i="17"/>
  <c r="C1102" i="17"/>
  <c r="C1101" i="17"/>
  <c r="C1100" i="17"/>
  <c r="C1099" i="17"/>
  <c r="C1098" i="17"/>
  <c r="C1097" i="17"/>
  <c r="C1096" i="17"/>
  <c r="C1095" i="17"/>
  <c r="C1094" i="17"/>
  <c r="C1093" i="17"/>
  <c r="C1092" i="17"/>
  <c r="C1091" i="17"/>
  <c r="C1090" i="17"/>
  <c r="C1089" i="17"/>
  <c r="C1088" i="17"/>
  <c r="C1087" i="17"/>
  <c r="C1086" i="17"/>
  <c r="C1085" i="17"/>
  <c r="C1084" i="17"/>
  <c r="C1083" i="17"/>
  <c r="C1082" i="17"/>
  <c r="C1081" i="17"/>
  <c r="C1080" i="17"/>
  <c r="C1079" i="17"/>
  <c r="C1078" i="17"/>
  <c r="C1077" i="17"/>
  <c r="C1076" i="17"/>
  <c r="C1075" i="17"/>
  <c r="C1074" i="17"/>
  <c r="C1073" i="17"/>
  <c r="C1072" i="17"/>
  <c r="C1071" i="17"/>
  <c r="C1070" i="17"/>
  <c r="C1069" i="17"/>
  <c r="C1068" i="17"/>
  <c r="C1067" i="17"/>
  <c r="C1066" i="17"/>
  <c r="C1065" i="17"/>
  <c r="C1064" i="17"/>
  <c r="C1063" i="17"/>
  <c r="C1062" i="17"/>
  <c r="C1061" i="17"/>
  <c r="C1060" i="17"/>
  <c r="C1059" i="17"/>
  <c r="C1058" i="17"/>
  <c r="C1057" i="17"/>
  <c r="C1056" i="17"/>
  <c r="C1055" i="17"/>
  <c r="C1054" i="17"/>
  <c r="C1053" i="17"/>
  <c r="C1052" i="17"/>
  <c r="C1051" i="17"/>
  <c r="C1050" i="17"/>
  <c r="C1049" i="17"/>
  <c r="C1048" i="17"/>
  <c r="C1047" i="17"/>
  <c r="C1046" i="17"/>
  <c r="C1045" i="17"/>
  <c r="C1044" i="17"/>
  <c r="C1043" i="17"/>
  <c r="C1042" i="17"/>
  <c r="C1041" i="17"/>
  <c r="C1040" i="17"/>
  <c r="C1039" i="17"/>
  <c r="C1038" i="17"/>
  <c r="C1037" i="17"/>
  <c r="C1036" i="17"/>
  <c r="C1035" i="17"/>
  <c r="C1034" i="17"/>
  <c r="C1033" i="17"/>
  <c r="C1032" i="17"/>
  <c r="C1031" i="17"/>
  <c r="C1030" i="17"/>
  <c r="C1029" i="17"/>
  <c r="C1028" i="17"/>
  <c r="C1027" i="17"/>
  <c r="C1026" i="17"/>
  <c r="C1025" i="17"/>
  <c r="C1024" i="17"/>
  <c r="C1023" i="17"/>
  <c r="C1022" i="17"/>
  <c r="C1021" i="17"/>
  <c r="C1020" i="17"/>
  <c r="C1019" i="17"/>
  <c r="C1018" i="17"/>
  <c r="C1017" i="17"/>
  <c r="C1016" i="17"/>
  <c r="C1015" i="17"/>
  <c r="C1014" i="17"/>
  <c r="C1013" i="17"/>
  <c r="C1012" i="17"/>
  <c r="C1011" i="17"/>
  <c r="C1010" i="17"/>
  <c r="C1009" i="17"/>
  <c r="C1008" i="17"/>
  <c r="C1007" i="17"/>
  <c r="C1006" i="17"/>
  <c r="C1005" i="17"/>
  <c r="C1004" i="17"/>
  <c r="C1003" i="17"/>
  <c r="C1002" i="17"/>
  <c r="C1001" i="17"/>
  <c r="C1000" i="17"/>
  <c r="C999" i="17"/>
  <c r="C998" i="17"/>
  <c r="C997" i="17"/>
  <c r="C996" i="17"/>
  <c r="C995" i="17"/>
  <c r="C994" i="17"/>
  <c r="C993" i="17"/>
  <c r="C992" i="17"/>
  <c r="C991" i="17"/>
  <c r="C990" i="17"/>
  <c r="C989" i="17"/>
  <c r="C988" i="17"/>
  <c r="C987" i="17"/>
  <c r="C986" i="17"/>
  <c r="C985" i="17"/>
  <c r="C984" i="17"/>
  <c r="C983" i="17"/>
  <c r="C982" i="17"/>
  <c r="C981" i="17"/>
  <c r="C980" i="17"/>
  <c r="C979" i="17"/>
  <c r="C978" i="17"/>
  <c r="C977" i="17"/>
  <c r="C976" i="17"/>
  <c r="C975" i="17"/>
  <c r="C974" i="17"/>
  <c r="C973" i="17"/>
  <c r="C972" i="17"/>
  <c r="C971" i="17"/>
  <c r="C970" i="17"/>
  <c r="C969" i="17"/>
  <c r="C968" i="17"/>
  <c r="C967" i="17"/>
  <c r="C966" i="17"/>
  <c r="C965" i="17"/>
  <c r="C964" i="17"/>
  <c r="C963" i="17"/>
  <c r="C962" i="17"/>
  <c r="C961" i="17"/>
  <c r="C960" i="17"/>
  <c r="C959" i="17"/>
  <c r="C958" i="17"/>
  <c r="C957" i="17"/>
  <c r="C956" i="17"/>
  <c r="C955" i="17"/>
  <c r="C954" i="17"/>
  <c r="C953" i="17"/>
  <c r="C952" i="17"/>
  <c r="C951" i="17"/>
  <c r="C950" i="17"/>
  <c r="C949" i="17"/>
  <c r="C948" i="17"/>
  <c r="C947" i="17"/>
  <c r="C946" i="17"/>
  <c r="C945" i="17"/>
  <c r="C944" i="17"/>
  <c r="C943" i="17"/>
  <c r="C942" i="17"/>
  <c r="C941" i="17"/>
  <c r="C940" i="17"/>
  <c r="C939" i="17"/>
  <c r="C938" i="17"/>
  <c r="C937" i="17"/>
  <c r="C936" i="17"/>
  <c r="C935" i="17"/>
  <c r="C934" i="17"/>
  <c r="C933" i="17"/>
  <c r="C932" i="17"/>
  <c r="C931" i="17"/>
  <c r="C930" i="17"/>
  <c r="C929" i="17"/>
  <c r="C928" i="17"/>
  <c r="C927" i="17"/>
  <c r="C926" i="17"/>
  <c r="C925" i="17"/>
  <c r="C924" i="17"/>
  <c r="C923" i="17"/>
  <c r="C922" i="17"/>
  <c r="C921" i="17"/>
  <c r="C920" i="17"/>
  <c r="C919" i="17"/>
  <c r="C918" i="17"/>
  <c r="C917" i="17"/>
  <c r="C916" i="17"/>
  <c r="C915" i="17"/>
  <c r="C914" i="17"/>
  <c r="C913" i="17"/>
  <c r="C912" i="17"/>
  <c r="C911" i="17"/>
  <c r="C910" i="17"/>
  <c r="C909" i="17"/>
  <c r="C908" i="17"/>
  <c r="C907" i="17"/>
  <c r="C906" i="17"/>
  <c r="C905" i="17"/>
  <c r="C904" i="17"/>
  <c r="C903" i="17"/>
  <c r="C902" i="17"/>
  <c r="C901" i="17"/>
  <c r="C900" i="17"/>
  <c r="C899" i="17"/>
  <c r="C898" i="17"/>
  <c r="C897" i="17"/>
  <c r="C896" i="17"/>
  <c r="C895" i="17"/>
  <c r="C894" i="17"/>
  <c r="C893" i="17"/>
  <c r="C892" i="17"/>
  <c r="C891" i="17"/>
  <c r="C890" i="17"/>
  <c r="C889" i="17"/>
  <c r="C888" i="17"/>
  <c r="C887" i="17"/>
  <c r="C886" i="17"/>
  <c r="C885" i="17"/>
  <c r="C884" i="17"/>
  <c r="C883" i="17"/>
  <c r="C882" i="17"/>
  <c r="C881" i="17"/>
  <c r="C880" i="17"/>
  <c r="C879" i="17"/>
  <c r="C878" i="17"/>
  <c r="C877" i="17"/>
  <c r="C876" i="17"/>
  <c r="C875" i="17"/>
  <c r="C874" i="17"/>
  <c r="C873" i="17"/>
  <c r="C872" i="17"/>
  <c r="C871" i="17"/>
  <c r="C870" i="17"/>
  <c r="C869" i="17"/>
  <c r="C868" i="17"/>
  <c r="C867" i="17"/>
  <c r="C866" i="17"/>
  <c r="C865" i="17"/>
  <c r="C864" i="17"/>
  <c r="C863" i="17"/>
  <c r="C862" i="17"/>
  <c r="C861" i="17"/>
  <c r="C860" i="17"/>
  <c r="C859" i="17"/>
  <c r="C858" i="17"/>
  <c r="C857" i="17"/>
  <c r="C856" i="17"/>
  <c r="C855" i="17"/>
  <c r="C854" i="17"/>
  <c r="C853" i="17"/>
  <c r="C852" i="17"/>
  <c r="C851" i="17"/>
  <c r="C850" i="17"/>
  <c r="C849" i="17"/>
  <c r="C848" i="17"/>
  <c r="C847" i="17"/>
  <c r="C846" i="17"/>
  <c r="C845" i="17"/>
  <c r="C844" i="17"/>
  <c r="C843" i="17"/>
  <c r="C842" i="17"/>
  <c r="C841" i="17"/>
  <c r="C840" i="17"/>
  <c r="C839" i="17"/>
  <c r="C838" i="17"/>
  <c r="C837" i="17"/>
  <c r="C836" i="17"/>
  <c r="C835" i="17"/>
  <c r="C834" i="17"/>
  <c r="C833" i="17"/>
  <c r="C832" i="17"/>
  <c r="C831" i="17"/>
  <c r="C830" i="17"/>
  <c r="C829" i="17"/>
  <c r="C828" i="17"/>
  <c r="C827" i="17"/>
  <c r="C826" i="17"/>
  <c r="C825" i="17"/>
  <c r="C824" i="17"/>
  <c r="C823" i="17"/>
  <c r="C822" i="17"/>
  <c r="C821" i="17"/>
  <c r="C820" i="17"/>
  <c r="C819" i="17"/>
  <c r="C818" i="17"/>
  <c r="C817" i="17"/>
  <c r="C816" i="17"/>
  <c r="C815" i="17"/>
  <c r="C814" i="17"/>
  <c r="C813" i="17"/>
  <c r="C812" i="17"/>
  <c r="C811" i="17"/>
  <c r="C810" i="17"/>
  <c r="C809" i="17"/>
  <c r="C808" i="17"/>
  <c r="C807" i="17"/>
  <c r="C806" i="17"/>
  <c r="C805" i="17"/>
  <c r="C804" i="17"/>
  <c r="C803" i="17"/>
  <c r="C802" i="17"/>
  <c r="C801" i="17"/>
  <c r="C800" i="17"/>
  <c r="C799" i="17"/>
  <c r="C798" i="17"/>
  <c r="C797" i="17"/>
  <c r="C796" i="17"/>
  <c r="C795" i="17"/>
  <c r="C794" i="17"/>
  <c r="C793" i="17"/>
  <c r="C792" i="17"/>
  <c r="C791" i="17"/>
  <c r="C790" i="17"/>
  <c r="C789" i="17"/>
  <c r="C788" i="17"/>
  <c r="C787" i="17"/>
  <c r="C786" i="17"/>
  <c r="C785" i="17"/>
  <c r="C784" i="17"/>
  <c r="C783" i="17"/>
  <c r="C782" i="17"/>
  <c r="C781" i="17"/>
  <c r="C780" i="17"/>
  <c r="C779" i="17"/>
  <c r="C778" i="17"/>
  <c r="C777" i="17"/>
  <c r="C776" i="17"/>
  <c r="C775" i="17"/>
  <c r="C774" i="17"/>
  <c r="C773" i="17"/>
  <c r="C772" i="17"/>
  <c r="C771" i="17"/>
  <c r="C770" i="17"/>
  <c r="C769" i="17"/>
  <c r="C768" i="17"/>
  <c r="C767" i="17"/>
  <c r="C766" i="17"/>
  <c r="C765" i="17"/>
  <c r="C764" i="17"/>
  <c r="C763" i="17"/>
  <c r="C762" i="17"/>
  <c r="C761" i="17"/>
  <c r="C760" i="17"/>
  <c r="C759" i="17"/>
  <c r="C758" i="17"/>
  <c r="C757" i="17"/>
  <c r="C756" i="17"/>
  <c r="C755" i="17"/>
  <c r="C754" i="17"/>
  <c r="C753" i="17"/>
  <c r="C752" i="17"/>
  <c r="C751" i="17"/>
  <c r="C750" i="17"/>
  <c r="C749" i="17"/>
  <c r="C748" i="17"/>
  <c r="C747" i="17"/>
  <c r="C746" i="17"/>
  <c r="C745" i="17"/>
  <c r="C744" i="17"/>
  <c r="C743" i="17"/>
  <c r="C742" i="17"/>
  <c r="C741" i="17"/>
  <c r="C740" i="17"/>
  <c r="C739" i="17"/>
  <c r="C738" i="17"/>
  <c r="C737" i="17"/>
  <c r="C736" i="17"/>
  <c r="C735" i="17"/>
  <c r="C734" i="17"/>
  <c r="C733" i="17"/>
  <c r="C732" i="17"/>
  <c r="C731" i="17"/>
  <c r="C730" i="17"/>
  <c r="C729" i="17"/>
  <c r="C728" i="17"/>
  <c r="C727" i="17"/>
  <c r="C726" i="17"/>
  <c r="C725" i="17"/>
  <c r="C724" i="17"/>
  <c r="C723" i="17"/>
  <c r="C722" i="17"/>
  <c r="C721" i="17"/>
  <c r="C720" i="17"/>
  <c r="C719" i="17"/>
  <c r="C718" i="17"/>
  <c r="C717" i="17"/>
  <c r="C716" i="17"/>
  <c r="C715" i="17"/>
  <c r="C714" i="17"/>
  <c r="C713" i="17"/>
  <c r="C712" i="17"/>
  <c r="C711" i="17"/>
  <c r="C710" i="17"/>
  <c r="C709" i="17"/>
  <c r="C708" i="17"/>
  <c r="C707" i="17"/>
  <c r="C706" i="17"/>
  <c r="C705" i="17"/>
  <c r="C704" i="17"/>
  <c r="C703" i="17"/>
  <c r="C702" i="17"/>
  <c r="C701" i="17"/>
  <c r="C700" i="17"/>
  <c r="C699" i="17"/>
  <c r="C698" i="17"/>
  <c r="C697" i="17"/>
  <c r="C696" i="17"/>
  <c r="C695" i="17"/>
  <c r="C694" i="17"/>
  <c r="C693" i="17"/>
  <c r="C692" i="17"/>
  <c r="C691" i="17"/>
  <c r="C690" i="17"/>
  <c r="C689" i="17"/>
  <c r="C688" i="17"/>
  <c r="C687" i="17"/>
  <c r="C686" i="17"/>
  <c r="C685" i="17"/>
  <c r="C684" i="17"/>
  <c r="C683" i="17"/>
  <c r="C682" i="17"/>
  <c r="C681" i="17"/>
  <c r="C680" i="17"/>
  <c r="C679" i="17"/>
  <c r="C678" i="17"/>
  <c r="C677" i="17"/>
  <c r="C676" i="17"/>
  <c r="C675" i="17"/>
  <c r="C674" i="17"/>
  <c r="C673" i="17"/>
  <c r="C672" i="17"/>
  <c r="C671" i="17"/>
  <c r="C670" i="17"/>
  <c r="C669" i="17"/>
  <c r="C668" i="17"/>
  <c r="C667" i="17"/>
  <c r="C666" i="17"/>
  <c r="C665" i="17"/>
  <c r="C664" i="17"/>
  <c r="C663" i="17"/>
  <c r="C662" i="17"/>
  <c r="C661" i="17"/>
  <c r="C660" i="17"/>
  <c r="C659" i="17"/>
  <c r="C658" i="17"/>
  <c r="C657" i="17"/>
  <c r="C656" i="17"/>
  <c r="C655" i="17"/>
  <c r="C654" i="17"/>
  <c r="C653" i="17"/>
  <c r="C652" i="17"/>
  <c r="C651" i="17"/>
  <c r="C650" i="17"/>
  <c r="C649" i="17"/>
  <c r="C648" i="17"/>
  <c r="C647" i="17"/>
  <c r="C646" i="17"/>
  <c r="C645" i="17"/>
  <c r="C644" i="17"/>
  <c r="C643" i="17"/>
  <c r="C642" i="17"/>
  <c r="C641" i="17"/>
  <c r="C640" i="17"/>
  <c r="C639" i="17"/>
  <c r="C638" i="17"/>
  <c r="C637" i="17"/>
  <c r="C636" i="17"/>
  <c r="C635" i="17"/>
  <c r="C634" i="17"/>
  <c r="C633" i="17"/>
  <c r="C632" i="17"/>
  <c r="C631" i="17"/>
  <c r="C630" i="17"/>
  <c r="C629" i="17"/>
  <c r="C628" i="17"/>
  <c r="C627" i="17"/>
  <c r="C626" i="17"/>
  <c r="C625" i="17"/>
  <c r="C624" i="17"/>
  <c r="C623" i="17"/>
  <c r="C622" i="17"/>
  <c r="C621" i="17"/>
  <c r="C620" i="17"/>
  <c r="C619" i="17"/>
  <c r="C618" i="17"/>
  <c r="C617" i="17"/>
  <c r="C616" i="17"/>
  <c r="C615" i="17"/>
  <c r="C614" i="17"/>
  <c r="C613" i="17"/>
  <c r="C612" i="17"/>
  <c r="C611" i="17"/>
  <c r="C610" i="17"/>
  <c r="C609" i="17"/>
  <c r="C608" i="17"/>
  <c r="C607" i="17"/>
  <c r="C606" i="17"/>
  <c r="C605" i="17"/>
  <c r="C604" i="17"/>
  <c r="C603" i="17"/>
  <c r="C602" i="17"/>
  <c r="C601" i="17"/>
  <c r="C600" i="17"/>
  <c r="C599" i="17"/>
  <c r="C598" i="17"/>
  <c r="C597" i="17"/>
  <c r="C596" i="17"/>
  <c r="C595" i="17"/>
  <c r="C594" i="17"/>
  <c r="C593" i="17"/>
  <c r="C592" i="17"/>
  <c r="C591" i="17"/>
  <c r="C590" i="17"/>
  <c r="C589" i="17"/>
  <c r="C588" i="17"/>
  <c r="C587" i="17"/>
  <c r="C586" i="17"/>
  <c r="C585" i="17"/>
  <c r="C584" i="17"/>
  <c r="C583" i="17"/>
  <c r="C582" i="17"/>
  <c r="C581" i="17"/>
  <c r="C580" i="17"/>
  <c r="C579" i="17"/>
  <c r="C578" i="17"/>
  <c r="C577" i="17"/>
  <c r="C576" i="17"/>
  <c r="C575" i="17"/>
  <c r="C574" i="17"/>
  <c r="C573" i="17"/>
  <c r="C572" i="17"/>
  <c r="C571" i="17"/>
  <c r="C570" i="17"/>
  <c r="C569" i="17"/>
  <c r="C568" i="17"/>
  <c r="C567" i="17"/>
  <c r="C566" i="17"/>
  <c r="C565" i="17"/>
  <c r="C564" i="17"/>
  <c r="C563" i="17"/>
  <c r="C562" i="17"/>
  <c r="C561" i="17"/>
  <c r="C560" i="17"/>
  <c r="C559" i="17"/>
  <c r="C558" i="17"/>
  <c r="C557" i="17"/>
  <c r="C556" i="17"/>
  <c r="C555" i="17"/>
  <c r="C554" i="17"/>
  <c r="C553" i="17"/>
  <c r="C552" i="17"/>
  <c r="C551" i="17"/>
  <c r="C550" i="17"/>
  <c r="C549" i="17"/>
  <c r="C548" i="17"/>
  <c r="C547" i="17"/>
  <c r="C546" i="17"/>
  <c r="C545" i="17"/>
  <c r="C544" i="17"/>
  <c r="C543" i="17"/>
  <c r="C542" i="17"/>
  <c r="C541" i="17"/>
  <c r="C540" i="17"/>
  <c r="C539" i="17"/>
  <c r="C538" i="17"/>
  <c r="C537" i="17"/>
  <c r="C536" i="17"/>
  <c r="C535" i="17"/>
  <c r="C534" i="17"/>
  <c r="C533" i="17"/>
  <c r="C532" i="17"/>
  <c r="C531" i="17"/>
  <c r="C530" i="17"/>
  <c r="C529" i="17"/>
  <c r="C528" i="17"/>
  <c r="C527" i="17"/>
  <c r="C526" i="17"/>
  <c r="C525" i="17"/>
  <c r="C524" i="17"/>
  <c r="C523" i="17"/>
  <c r="C522" i="17"/>
  <c r="C521" i="17"/>
  <c r="C520" i="17"/>
  <c r="C519" i="17"/>
  <c r="C518" i="17"/>
  <c r="C517" i="17"/>
  <c r="C516" i="17"/>
  <c r="C515" i="17"/>
  <c r="C514" i="17"/>
  <c r="C513" i="17"/>
  <c r="C512" i="17"/>
  <c r="C511" i="17"/>
  <c r="C510" i="17"/>
  <c r="C509" i="17"/>
  <c r="C508" i="17"/>
  <c r="C507" i="17"/>
  <c r="C506" i="17"/>
  <c r="C505" i="17"/>
  <c r="C504" i="17"/>
  <c r="C503" i="17"/>
  <c r="C502" i="17"/>
  <c r="C501" i="17"/>
  <c r="C500" i="17"/>
  <c r="C499" i="17"/>
  <c r="C498" i="17"/>
  <c r="C497" i="17"/>
  <c r="C496" i="17"/>
  <c r="C495" i="17"/>
  <c r="C494" i="17"/>
  <c r="C493" i="17"/>
  <c r="C492" i="17"/>
  <c r="C491" i="17"/>
  <c r="C490" i="17"/>
  <c r="C489" i="17"/>
  <c r="C488" i="17"/>
  <c r="C487" i="17"/>
  <c r="C486" i="17"/>
  <c r="C485" i="17"/>
  <c r="C484" i="17"/>
  <c r="C483" i="17"/>
  <c r="C482" i="17"/>
  <c r="C481" i="17"/>
  <c r="C480" i="17"/>
  <c r="C479" i="17"/>
  <c r="C478" i="17"/>
  <c r="C477" i="17"/>
  <c r="C476" i="17"/>
  <c r="C475" i="17"/>
  <c r="C474" i="17"/>
  <c r="C473" i="17"/>
  <c r="C472" i="17"/>
  <c r="C471" i="17"/>
  <c r="C470" i="17"/>
  <c r="C469" i="17"/>
  <c r="C468" i="17"/>
  <c r="C467" i="17"/>
  <c r="C466" i="17"/>
  <c r="C465" i="17"/>
  <c r="C464" i="17"/>
  <c r="C463" i="17"/>
  <c r="C462" i="17"/>
  <c r="C461" i="17"/>
  <c r="C460" i="17"/>
  <c r="C459" i="17"/>
  <c r="C458" i="17"/>
  <c r="C457" i="17"/>
  <c r="C456" i="17"/>
  <c r="C455" i="17"/>
  <c r="C454" i="17"/>
  <c r="C453" i="17"/>
  <c r="C452" i="17"/>
  <c r="C451" i="17"/>
  <c r="C450" i="17"/>
  <c r="C449" i="17"/>
  <c r="C448" i="17"/>
  <c r="C447" i="17"/>
  <c r="C446" i="17"/>
  <c r="C445" i="17"/>
  <c r="C444" i="17"/>
  <c r="C443" i="17"/>
  <c r="C442" i="17"/>
  <c r="C441" i="17"/>
  <c r="C440" i="17"/>
  <c r="C439" i="17"/>
  <c r="C438" i="17"/>
  <c r="C437" i="17"/>
  <c r="C436" i="17"/>
  <c r="C435" i="17"/>
  <c r="C434" i="17"/>
  <c r="C433" i="17"/>
  <c r="C432" i="17"/>
  <c r="C431" i="17"/>
  <c r="C430" i="17"/>
  <c r="C429" i="17"/>
  <c r="C428" i="17"/>
  <c r="C427" i="17"/>
  <c r="C426" i="17"/>
  <c r="C425" i="17"/>
  <c r="C424" i="17"/>
  <c r="C423" i="17"/>
  <c r="C422" i="17"/>
  <c r="C421" i="17"/>
  <c r="C420" i="17"/>
  <c r="C419" i="17"/>
  <c r="C418" i="17"/>
  <c r="C417" i="17"/>
  <c r="C416" i="17"/>
  <c r="C415" i="17"/>
  <c r="C414" i="17"/>
  <c r="C413" i="17"/>
  <c r="C412" i="17"/>
  <c r="C411" i="17"/>
  <c r="C410" i="17"/>
  <c r="C409" i="17"/>
  <c r="C408" i="17"/>
  <c r="C407" i="17"/>
  <c r="C406" i="17"/>
  <c r="C405" i="17"/>
  <c r="C404" i="17"/>
  <c r="C403" i="17"/>
  <c r="C402" i="17"/>
  <c r="C401" i="17"/>
  <c r="C400" i="17"/>
  <c r="C399" i="17"/>
  <c r="C398" i="17"/>
  <c r="C397" i="17"/>
  <c r="C396" i="17"/>
  <c r="C395" i="17"/>
  <c r="C394" i="17"/>
  <c r="C393" i="17"/>
  <c r="C392" i="17"/>
  <c r="C391" i="17"/>
  <c r="C390" i="17"/>
  <c r="C389" i="17"/>
  <c r="C388" i="17"/>
  <c r="C387" i="17"/>
  <c r="C386" i="17"/>
  <c r="C385" i="17"/>
  <c r="C384" i="17"/>
  <c r="C383" i="17"/>
  <c r="C382" i="17"/>
  <c r="C381" i="17"/>
  <c r="C380" i="17"/>
  <c r="C379" i="17"/>
  <c r="C378" i="17"/>
  <c r="C377" i="17"/>
  <c r="C376" i="17"/>
  <c r="C375" i="17"/>
  <c r="C374" i="17"/>
  <c r="C373" i="17"/>
  <c r="C372" i="17"/>
  <c r="C371" i="17"/>
  <c r="C370" i="17"/>
  <c r="C369" i="17"/>
  <c r="C368" i="17"/>
  <c r="C367" i="17"/>
  <c r="C366" i="17"/>
  <c r="C365" i="17"/>
  <c r="C364" i="17"/>
  <c r="C363" i="17"/>
  <c r="C362" i="17"/>
  <c r="C361" i="17"/>
  <c r="C360" i="17"/>
  <c r="C359" i="17"/>
  <c r="C358" i="17"/>
  <c r="C357" i="17"/>
  <c r="C356" i="17"/>
  <c r="C355" i="17"/>
  <c r="C354" i="17"/>
  <c r="C353" i="17"/>
  <c r="C352" i="17"/>
  <c r="C351" i="17"/>
  <c r="C350" i="17"/>
  <c r="C349" i="17"/>
  <c r="C348" i="17"/>
  <c r="C347" i="17"/>
  <c r="C346" i="17"/>
  <c r="C345" i="17"/>
  <c r="C344" i="17"/>
  <c r="C343" i="17"/>
  <c r="C342" i="17"/>
  <c r="C341" i="17"/>
  <c r="C340" i="17"/>
  <c r="C339" i="17"/>
  <c r="C338" i="17"/>
  <c r="C337" i="17"/>
  <c r="C336" i="17"/>
  <c r="C335" i="17"/>
  <c r="C334" i="17"/>
  <c r="C333" i="17"/>
  <c r="C332" i="17"/>
  <c r="C331" i="17"/>
  <c r="C330" i="17"/>
  <c r="C329" i="17"/>
  <c r="C328" i="17"/>
  <c r="C327" i="17"/>
  <c r="C326" i="17"/>
  <c r="C325" i="17"/>
  <c r="C324" i="17"/>
  <c r="C323" i="17"/>
  <c r="C322" i="17"/>
  <c r="C321" i="17"/>
  <c r="C320" i="17"/>
  <c r="C319" i="17"/>
  <c r="C318" i="17"/>
  <c r="C317" i="17"/>
  <c r="C316" i="17"/>
  <c r="C315" i="17"/>
  <c r="C314" i="17"/>
  <c r="C313" i="17"/>
  <c r="C312" i="17"/>
  <c r="C311" i="17"/>
  <c r="C310" i="17"/>
  <c r="C309" i="17"/>
  <c r="C308" i="17"/>
  <c r="C307" i="17"/>
  <c r="C306" i="17"/>
  <c r="C305" i="17"/>
  <c r="C304" i="17"/>
  <c r="C303" i="17"/>
  <c r="C302" i="17"/>
  <c r="C301" i="17"/>
  <c r="C300" i="17"/>
  <c r="C299" i="17"/>
  <c r="C298" i="17"/>
  <c r="C297" i="17"/>
  <c r="C296" i="17"/>
  <c r="C295" i="17"/>
  <c r="C294" i="17"/>
  <c r="C293" i="17"/>
  <c r="C292" i="17"/>
  <c r="C291" i="17"/>
  <c r="C290" i="17"/>
  <c r="C289" i="17"/>
  <c r="C288" i="17"/>
  <c r="C287" i="17"/>
  <c r="C286" i="17"/>
  <c r="C285" i="17"/>
  <c r="C284" i="17"/>
  <c r="C283" i="17"/>
  <c r="C282" i="17"/>
  <c r="C281" i="17"/>
  <c r="C280" i="17"/>
  <c r="C279" i="17"/>
  <c r="C278" i="17"/>
  <c r="C277" i="17"/>
  <c r="C276" i="17"/>
  <c r="C275" i="17"/>
  <c r="C274" i="17"/>
  <c r="C273" i="17"/>
  <c r="C272" i="17"/>
  <c r="C271" i="17"/>
  <c r="C270" i="17"/>
  <c r="C269" i="17"/>
  <c r="C268" i="17"/>
  <c r="C267" i="17"/>
  <c r="C266" i="17"/>
  <c r="C265" i="17"/>
  <c r="C264" i="17"/>
  <c r="C263" i="17"/>
  <c r="C262" i="17"/>
  <c r="C261" i="17"/>
  <c r="C260" i="17"/>
  <c r="C259" i="17"/>
  <c r="C258" i="17"/>
  <c r="C257" i="17"/>
  <c r="C256" i="17"/>
  <c r="C255" i="17"/>
  <c r="C254" i="17"/>
  <c r="C253" i="17"/>
  <c r="C252" i="17"/>
  <c r="C251" i="17"/>
  <c r="C250" i="17"/>
  <c r="C249" i="17"/>
  <c r="C248" i="17"/>
  <c r="C247" i="17"/>
  <c r="C246" i="17"/>
  <c r="C245" i="17"/>
  <c r="C244" i="17"/>
  <c r="C243" i="17"/>
  <c r="C242" i="17"/>
  <c r="C241" i="17"/>
  <c r="C240" i="17"/>
  <c r="C239" i="17"/>
  <c r="C238" i="17"/>
  <c r="C237" i="17"/>
  <c r="C236" i="17"/>
  <c r="C235" i="17"/>
  <c r="C234" i="17"/>
  <c r="C233" i="17"/>
  <c r="C232" i="17"/>
  <c r="C231" i="17"/>
  <c r="C230" i="17"/>
  <c r="C229" i="17"/>
  <c r="C228" i="17"/>
  <c r="C227" i="17"/>
  <c r="C226" i="17"/>
  <c r="C225" i="17"/>
  <c r="C224" i="17"/>
  <c r="C223" i="17"/>
  <c r="C222" i="17"/>
  <c r="C221" i="17"/>
  <c r="C220" i="17"/>
  <c r="C219" i="17"/>
  <c r="C218" i="17"/>
  <c r="C217" i="17"/>
  <c r="C216" i="17"/>
  <c r="C215" i="17"/>
  <c r="C214" i="17"/>
  <c r="C213" i="17"/>
  <c r="C212" i="17"/>
  <c r="C211" i="17"/>
  <c r="C210" i="17"/>
  <c r="C209" i="17"/>
  <c r="C208" i="17"/>
  <c r="C207" i="17"/>
  <c r="C206" i="17"/>
  <c r="C205" i="17"/>
  <c r="C204" i="17"/>
  <c r="C203" i="17"/>
  <c r="C202" i="17"/>
  <c r="C201" i="17"/>
  <c r="C200" i="17"/>
  <c r="C199" i="17"/>
  <c r="C198" i="17"/>
  <c r="C197" i="17"/>
  <c r="C196" i="17"/>
  <c r="C195" i="17"/>
  <c r="C194" i="17"/>
  <c r="C193" i="17"/>
  <c r="C192" i="17"/>
  <c r="C191" i="17"/>
  <c r="C190" i="17"/>
  <c r="C189" i="17"/>
  <c r="C188" i="17"/>
  <c r="C187" i="17"/>
  <c r="C186" i="17"/>
  <c r="C185" i="17"/>
  <c r="C184" i="17"/>
  <c r="C183" i="17"/>
  <c r="C182" i="17"/>
  <c r="C181" i="17"/>
  <c r="C180" i="17"/>
  <c r="C179" i="17"/>
  <c r="C178" i="17"/>
  <c r="C177" i="17"/>
  <c r="C176" i="17"/>
  <c r="C175" i="17"/>
  <c r="C174" i="17"/>
  <c r="C173" i="17"/>
  <c r="C172" i="17"/>
  <c r="C171" i="17"/>
  <c r="C170" i="17"/>
  <c r="C169" i="17"/>
  <c r="C168" i="17"/>
  <c r="C167" i="17"/>
  <c r="C166" i="17"/>
  <c r="C165" i="17"/>
  <c r="C164" i="17"/>
  <c r="C163" i="17"/>
  <c r="C162" i="17"/>
  <c r="C161" i="17"/>
  <c r="C160" i="17"/>
  <c r="C159" i="17"/>
  <c r="C158" i="17"/>
  <c r="C157" i="17"/>
  <c r="C156" i="17"/>
  <c r="C155" i="17"/>
  <c r="C154" i="17"/>
  <c r="C153" i="17"/>
  <c r="C152" i="17"/>
  <c r="C151" i="17"/>
  <c r="C150" i="17"/>
  <c r="C149" i="17"/>
  <c r="C148" i="17"/>
  <c r="C147" i="17"/>
  <c r="C146" i="17"/>
  <c r="C145" i="17"/>
  <c r="C144" i="17"/>
  <c r="C143" i="17"/>
  <c r="C142" i="17"/>
  <c r="C141" i="17"/>
  <c r="C140" i="17"/>
  <c r="C139" i="17"/>
  <c r="C138" i="17"/>
  <c r="C137" i="17"/>
  <c r="C136" i="17"/>
  <c r="C135" i="17"/>
  <c r="C134" i="17"/>
  <c r="C133" i="17"/>
  <c r="C132" i="17"/>
  <c r="C131" i="17"/>
  <c r="C130" i="17"/>
  <c r="C129" i="17"/>
  <c r="C128" i="17"/>
  <c r="C127" i="17"/>
  <c r="C126" i="17"/>
  <c r="C125" i="17"/>
  <c r="C124" i="17"/>
  <c r="C123" i="17"/>
  <c r="C122" i="17"/>
  <c r="C121" i="17"/>
  <c r="C120" i="17"/>
  <c r="C119" i="17"/>
  <c r="C118" i="17"/>
  <c r="C117" i="17"/>
  <c r="C116" i="17"/>
  <c r="C115" i="17"/>
  <c r="C114" i="17"/>
  <c r="C113" i="17"/>
  <c r="C112" i="17"/>
  <c r="C111" i="17"/>
  <c r="C110" i="17"/>
  <c r="C109" i="17"/>
  <c r="C108" i="17"/>
  <c r="C107" i="17"/>
  <c r="C106" i="17"/>
  <c r="C105" i="17"/>
  <c r="C104" i="17"/>
  <c r="C103" i="17"/>
  <c r="C102" i="17"/>
  <c r="C101" i="17"/>
  <c r="C100" i="17"/>
  <c r="C99" i="17"/>
  <c r="C98" i="17"/>
  <c r="C97" i="17"/>
  <c r="C96" i="17"/>
  <c r="C95" i="17"/>
  <c r="C94" i="17"/>
  <c r="C93" i="17"/>
  <c r="C92" i="17"/>
  <c r="C91" i="17"/>
  <c r="C90" i="17"/>
  <c r="C89" i="17"/>
  <c r="C88" i="17"/>
  <c r="C87" i="17"/>
  <c r="C86" i="17"/>
  <c r="C85" i="17"/>
  <c r="C84" i="17"/>
  <c r="C83" i="17"/>
  <c r="C82" i="17"/>
  <c r="C81" i="17"/>
  <c r="C80" i="17"/>
  <c r="C79" i="17"/>
  <c r="C78" i="17"/>
  <c r="C77" i="17"/>
  <c r="C76" i="17"/>
  <c r="C75" i="17"/>
  <c r="C74" i="17"/>
  <c r="C73" i="17"/>
  <c r="C72" i="17"/>
  <c r="C71" i="17"/>
  <c r="C70" i="17"/>
  <c r="C69" i="17"/>
  <c r="C68" i="17"/>
  <c r="C67" i="17"/>
  <c r="C66" i="17"/>
  <c r="C65" i="17"/>
  <c r="C64" i="17"/>
  <c r="C63" i="17"/>
  <c r="C62" i="17"/>
  <c r="C61" i="17"/>
  <c r="C60" i="17"/>
  <c r="C59" i="17"/>
  <c r="C58" i="17"/>
  <c r="C57" i="17"/>
  <c r="C56" i="17"/>
  <c r="C55" i="17"/>
  <c r="C54" i="17"/>
  <c r="C53" i="17"/>
  <c r="C52" i="17"/>
  <c r="C51" i="17"/>
  <c r="C50" i="17"/>
  <c r="C49" i="17"/>
  <c r="C48" i="17"/>
  <c r="C47" i="17"/>
  <c r="C46" i="17"/>
  <c r="C45" i="17"/>
  <c r="C44" i="17"/>
  <c r="C43" i="17"/>
  <c r="C42" i="17"/>
  <c r="C41" i="17"/>
  <c r="C40" i="17"/>
  <c r="C39" i="17"/>
  <c r="C38" i="17"/>
  <c r="C37" i="17"/>
  <c r="C36" i="17"/>
  <c r="C35" i="17"/>
  <c r="C34" i="17"/>
  <c r="C33" i="17"/>
  <c r="C32" i="17"/>
  <c r="C31" i="17"/>
  <c r="C30" i="17"/>
  <c r="C29" i="17"/>
  <c r="C28" i="17"/>
  <c r="C27" i="17"/>
  <c r="C26" i="17"/>
  <c r="C25" i="17"/>
  <c r="C24" i="17"/>
  <c r="C23" i="17"/>
  <c r="C22" i="17"/>
  <c r="C21" i="17"/>
  <c r="C20" i="17"/>
  <c r="C19" i="17"/>
  <c r="C18" i="17"/>
  <c r="C17" i="17"/>
  <c r="C16" i="17"/>
  <c r="C15" i="17"/>
  <c r="C14" i="17"/>
  <c r="C13" i="17"/>
  <c r="C12" i="17"/>
  <c r="C11" i="17"/>
  <c r="C10" i="17"/>
  <c r="C9" i="17"/>
  <c r="C8" i="17"/>
  <c r="C7" i="17"/>
  <c r="C6" i="17"/>
  <c r="C5" i="17"/>
  <c r="C4" i="17"/>
  <c r="C3" i="17"/>
  <c r="C2" i="17"/>
  <c r="C22" i="11"/>
  <c r="C25" i="11" s="1"/>
  <c r="C81" i="11"/>
  <c r="E81" i="11" s="1"/>
  <c r="C80" i="11"/>
  <c r="C79" i="11"/>
  <c r="E79" i="11" s="1"/>
  <c r="C78" i="11"/>
  <c r="C53" i="11"/>
  <c r="C2" i="9"/>
  <c r="C3" i="9"/>
  <c r="C4" i="9"/>
  <c r="C5" i="9"/>
  <c r="C6" i="9"/>
  <c r="C7" i="9"/>
  <c r="C8" i="9"/>
  <c r="C9" i="9"/>
  <c r="C10" i="9"/>
  <c r="C11" i="9"/>
  <c r="C12" i="9"/>
  <c r="C13" i="9"/>
  <c r="C14" i="9"/>
  <c r="C15" i="9"/>
  <c r="C16" i="9"/>
  <c r="C17" i="9"/>
  <c r="C18" i="9"/>
  <c r="C19" i="9"/>
  <c r="C20" i="9"/>
  <c r="C21" i="9"/>
  <c r="C22" i="9"/>
  <c r="C23" i="9"/>
  <c r="C24" i="9"/>
  <c r="C25" i="9"/>
  <c r="C26" i="9"/>
  <c r="C27" i="9"/>
  <c r="C28" i="9"/>
  <c r="C29" i="9"/>
  <c r="C30" i="9"/>
  <c r="C31" i="9"/>
  <c r="C32" i="9"/>
  <c r="C33" i="9"/>
  <c r="C34" i="9"/>
  <c r="C35" i="9"/>
  <c r="C36" i="9"/>
  <c r="C37" i="9"/>
  <c r="C38" i="9"/>
  <c r="C39" i="9"/>
  <c r="C40" i="9"/>
  <c r="C41" i="9"/>
  <c r="C42" i="9"/>
  <c r="C43" i="9"/>
  <c r="C44" i="9"/>
  <c r="C45" i="9"/>
  <c r="C46" i="9"/>
  <c r="C47" i="9"/>
  <c r="C48" i="9"/>
  <c r="C49" i="9"/>
  <c r="C50" i="9"/>
  <c r="C51" i="9"/>
  <c r="C52" i="9"/>
  <c r="C53" i="9"/>
  <c r="C54" i="9"/>
  <c r="C55" i="9"/>
  <c r="C56" i="9"/>
  <c r="C57" i="9"/>
  <c r="C58" i="9"/>
  <c r="C59" i="9"/>
  <c r="C60" i="9"/>
  <c r="C61" i="9"/>
  <c r="C62" i="9"/>
  <c r="C63" i="9"/>
  <c r="C64" i="9"/>
  <c r="C65" i="9"/>
  <c r="C66" i="9"/>
  <c r="C67" i="9"/>
  <c r="C68" i="9"/>
  <c r="C69" i="9"/>
  <c r="C70" i="9"/>
  <c r="C71" i="9"/>
  <c r="C72" i="9"/>
  <c r="C73" i="9"/>
  <c r="C74" i="9"/>
  <c r="C75" i="9"/>
  <c r="C76" i="9"/>
  <c r="C77" i="9"/>
  <c r="C78" i="9"/>
  <c r="C79" i="9"/>
  <c r="C80" i="9"/>
  <c r="C81" i="9"/>
  <c r="C82" i="9"/>
  <c r="C83" i="9"/>
  <c r="C84" i="9"/>
  <c r="C85" i="9"/>
  <c r="C86" i="9"/>
  <c r="C87" i="9"/>
  <c r="C88" i="9"/>
  <c r="C89" i="9"/>
  <c r="C90" i="9"/>
  <c r="C91" i="9"/>
  <c r="C92" i="9"/>
  <c r="C93" i="9"/>
  <c r="C94" i="9"/>
  <c r="C95" i="9"/>
  <c r="C96" i="9"/>
  <c r="C97" i="9"/>
  <c r="C98" i="9"/>
  <c r="C99" i="9"/>
  <c r="C100" i="9"/>
  <c r="C101" i="9"/>
  <c r="C102" i="9"/>
  <c r="C103" i="9"/>
  <c r="C104" i="9"/>
  <c r="C105" i="9"/>
  <c r="C106" i="9"/>
  <c r="C107" i="9"/>
  <c r="C108" i="9"/>
  <c r="C109" i="9"/>
  <c r="C110" i="9"/>
  <c r="C111" i="9"/>
  <c r="C112" i="9"/>
  <c r="C113" i="9"/>
  <c r="C114" i="9"/>
  <c r="C115" i="9"/>
  <c r="C116" i="9"/>
  <c r="C117" i="9"/>
  <c r="C118" i="9"/>
  <c r="C119" i="9"/>
  <c r="C120" i="9"/>
  <c r="C121" i="9"/>
  <c r="C122" i="9"/>
  <c r="C123" i="9"/>
  <c r="C124" i="9"/>
  <c r="C125" i="9"/>
  <c r="C126" i="9"/>
  <c r="C127" i="9"/>
  <c r="C128" i="9"/>
  <c r="C129" i="9"/>
  <c r="C130" i="9"/>
  <c r="C131" i="9"/>
  <c r="C132" i="9"/>
  <c r="C133" i="9"/>
  <c r="C134" i="9"/>
  <c r="C135" i="9"/>
  <c r="C136" i="9"/>
  <c r="C137" i="9"/>
  <c r="C138" i="9"/>
  <c r="C139" i="9"/>
  <c r="C140" i="9"/>
  <c r="C141" i="9"/>
  <c r="C142" i="9"/>
  <c r="C143" i="9"/>
  <c r="C144" i="9"/>
  <c r="C145" i="9"/>
  <c r="C146" i="9"/>
  <c r="C147" i="9"/>
  <c r="C148" i="9"/>
  <c r="C149" i="9"/>
  <c r="C150" i="9"/>
  <c r="C151" i="9"/>
  <c r="C152" i="9"/>
  <c r="C153" i="9"/>
  <c r="C154" i="9"/>
  <c r="C155" i="9"/>
  <c r="C156" i="9"/>
  <c r="C157" i="9"/>
  <c r="C158" i="9"/>
  <c r="C159" i="9"/>
  <c r="C160" i="9"/>
  <c r="C161" i="9"/>
  <c r="C162" i="9"/>
  <c r="C163" i="9"/>
  <c r="C164" i="9"/>
  <c r="C165" i="9"/>
  <c r="C166" i="9"/>
  <c r="C167" i="9"/>
  <c r="C168" i="9"/>
  <c r="C169" i="9"/>
  <c r="C170" i="9"/>
  <c r="C171" i="9"/>
  <c r="C172" i="9"/>
  <c r="C173" i="9"/>
  <c r="C174" i="9"/>
  <c r="C175" i="9"/>
  <c r="C176" i="9"/>
  <c r="C177" i="9"/>
  <c r="C178" i="9"/>
  <c r="C179" i="9"/>
  <c r="C180" i="9"/>
  <c r="C181" i="9"/>
  <c r="C182" i="9"/>
  <c r="C183" i="9"/>
  <c r="C184" i="9"/>
  <c r="C185" i="9"/>
  <c r="C186" i="9"/>
  <c r="C187" i="9"/>
  <c r="C188" i="9"/>
  <c r="C189" i="9"/>
  <c r="C190" i="9"/>
  <c r="C191" i="9"/>
  <c r="C192" i="9"/>
  <c r="C193" i="9"/>
  <c r="C194" i="9"/>
  <c r="C195" i="9"/>
  <c r="C196" i="9"/>
  <c r="C197" i="9"/>
  <c r="C198" i="9"/>
  <c r="C199" i="9"/>
  <c r="C200" i="9"/>
  <c r="C201" i="9"/>
  <c r="C202" i="9"/>
  <c r="C203" i="9"/>
  <c r="C204" i="9"/>
  <c r="C205" i="9"/>
  <c r="C206" i="9"/>
  <c r="C207" i="9"/>
  <c r="C208" i="9"/>
  <c r="C209" i="9"/>
  <c r="C210" i="9"/>
  <c r="C211" i="9"/>
  <c r="C212" i="9"/>
  <c r="C213" i="9"/>
  <c r="C214" i="9"/>
  <c r="C215" i="9"/>
  <c r="C216" i="9"/>
  <c r="C217" i="9"/>
  <c r="C218" i="9"/>
  <c r="C219" i="9"/>
  <c r="C220" i="9"/>
  <c r="C221" i="9"/>
  <c r="C222" i="9"/>
  <c r="C223" i="9"/>
  <c r="C224" i="9"/>
  <c r="C225" i="9"/>
  <c r="C226" i="9"/>
  <c r="C227" i="9"/>
  <c r="C228" i="9"/>
  <c r="C229" i="9"/>
  <c r="C230" i="9"/>
  <c r="C231" i="9"/>
  <c r="C232" i="9"/>
  <c r="C233" i="9"/>
  <c r="C234" i="9"/>
  <c r="C235" i="9"/>
  <c r="C236" i="9"/>
  <c r="C237" i="9"/>
  <c r="C238" i="9"/>
  <c r="C239" i="9"/>
  <c r="C240" i="9"/>
  <c r="C241" i="9"/>
  <c r="C242" i="9"/>
  <c r="C243" i="9"/>
  <c r="C244" i="9"/>
  <c r="C245" i="9"/>
  <c r="C246" i="9"/>
  <c r="C247" i="9"/>
  <c r="C248" i="9"/>
  <c r="C249" i="9"/>
  <c r="C250" i="9"/>
  <c r="C251" i="9"/>
  <c r="C252" i="9"/>
  <c r="C253" i="9"/>
  <c r="C254" i="9"/>
  <c r="C255" i="9"/>
  <c r="C256" i="9"/>
  <c r="C257" i="9"/>
  <c r="C258" i="9"/>
  <c r="C259" i="9"/>
  <c r="C260" i="9"/>
  <c r="C261" i="9"/>
  <c r="C262" i="9"/>
  <c r="C263" i="9"/>
  <c r="C264" i="9"/>
  <c r="C265" i="9"/>
  <c r="C266" i="9"/>
  <c r="C267" i="9"/>
  <c r="C268" i="9"/>
  <c r="C269" i="9"/>
  <c r="C270" i="9"/>
  <c r="C271" i="9"/>
  <c r="C272" i="9"/>
  <c r="C273" i="9"/>
  <c r="C274" i="9"/>
  <c r="C275" i="9"/>
  <c r="C276" i="9"/>
  <c r="C277" i="9"/>
  <c r="C278" i="9"/>
  <c r="C279" i="9"/>
  <c r="C280" i="9"/>
  <c r="C281" i="9"/>
  <c r="C282" i="9"/>
  <c r="C283" i="9"/>
  <c r="C284" i="9"/>
  <c r="C285" i="9"/>
  <c r="C286" i="9"/>
  <c r="C287" i="9"/>
  <c r="C288" i="9"/>
  <c r="C289" i="9"/>
  <c r="C290" i="9"/>
  <c r="C291" i="9"/>
  <c r="C292" i="9"/>
  <c r="C293" i="9"/>
  <c r="C294" i="9"/>
  <c r="C295" i="9"/>
  <c r="C296" i="9"/>
  <c r="C297" i="9"/>
  <c r="C298" i="9"/>
  <c r="C299" i="9"/>
  <c r="C300" i="9"/>
  <c r="C301" i="9"/>
  <c r="C302" i="9"/>
  <c r="C303" i="9"/>
  <c r="C304" i="9"/>
  <c r="C305" i="9"/>
  <c r="C306" i="9"/>
  <c r="C307" i="9"/>
  <c r="C308" i="9"/>
  <c r="C309" i="9"/>
  <c r="C310" i="9"/>
  <c r="C311" i="9"/>
  <c r="C312" i="9"/>
  <c r="C313" i="9"/>
  <c r="C314" i="9"/>
  <c r="C315" i="9"/>
  <c r="C316" i="9"/>
  <c r="C317" i="9"/>
  <c r="C318" i="9"/>
  <c r="C319" i="9"/>
  <c r="C320" i="9"/>
  <c r="C321" i="9"/>
  <c r="C322" i="9"/>
  <c r="C323" i="9"/>
  <c r="C324" i="9"/>
  <c r="C325" i="9"/>
  <c r="C326" i="9"/>
  <c r="C327" i="9"/>
  <c r="C328" i="9"/>
  <c r="C329" i="9"/>
  <c r="C330" i="9"/>
  <c r="C331" i="9"/>
  <c r="C332" i="9"/>
  <c r="C333" i="9"/>
  <c r="C334" i="9"/>
  <c r="C335" i="9"/>
  <c r="C336" i="9"/>
  <c r="C337" i="9"/>
  <c r="C338" i="9"/>
  <c r="C339" i="9"/>
  <c r="C340" i="9"/>
  <c r="C341" i="9"/>
  <c r="C342" i="9"/>
  <c r="C343" i="9"/>
  <c r="C344" i="9"/>
  <c r="C345" i="9"/>
  <c r="C346" i="9"/>
  <c r="C347" i="9"/>
  <c r="C348" i="9"/>
  <c r="C349" i="9"/>
  <c r="C350" i="9"/>
  <c r="C351" i="9"/>
  <c r="C352" i="9"/>
  <c r="C353" i="9"/>
  <c r="C354" i="9"/>
  <c r="C355" i="9"/>
  <c r="C356" i="9"/>
  <c r="C357" i="9"/>
  <c r="C358" i="9"/>
  <c r="C359" i="9"/>
  <c r="C360" i="9"/>
  <c r="C361" i="9"/>
  <c r="C362" i="9"/>
  <c r="C363" i="9"/>
  <c r="C364" i="9"/>
  <c r="C365" i="9"/>
  <c r="C366" i="9"/>
  <c r="C367" i="9"/>
  <c r="C368" i="9"/>
  <c r="C369" i="9"/>
  <c r="C370" i="9"/>
  <c r="C371" i="9"/>
  <c r="C372" i="9"/>
  <c r="C373" i="9"/>
  <c r="C374" i="9"/>
  <c r="C375" i="9"/>
  <c r="C376" i="9"/>
  <c r="C377" i="9"/>
  <c r="C378" i="9"/>
  <c r="C379" i="9"/>
  <c r="C380" i="9"/>
  <c r="C381" i="9"/>
  <c r="C382" i="9"/>
  <c r="C383" i="9"/>
  <c r="C384" i="9"/>
  <c r="C385" i="9"/>
  <c r="C386" i="9"/>
  <c r="C387" i="9"/>
  <c r="C388" i="9"/>
  <c r="C389" i="9"/>
  <c r="C390" i="9"/>
  <c r="C391" i="9"/>
  <c r="C392" i="9"/>
  <c r="C393" i="9"/>
  <c r="C394" i="9"/>
  <c r="C395" i="9"/>
  <c r="C396" i="9"/>
  <c r="C397" i="9"/>
  <c r="C398" i="9"/>
  <c r="C399" i="9"/>
  <c r="C400" i="9"/>
  <c r="C401" i="9"/>
  <c r="C402" i="9"/>
  <c r="C403" i="9"/>
  <c r="C404" i="9"/>
  <c r="C405" i="9"/>
  <c r="C406" i="9"/>
  <c r="C407" i="9"/>
  <c r="C408" i="9"/>
  <c r="C409" i="9"/>
  <c r="C410" i="9"/>
  <c r="C411" i="9"/>
  <c r="C412" i="9"/>
  <c r="C413" i="9"/>
  <c r="C414" i="9"/>
  <c r="C415" i="9"/>
  <c r="C416" i="9"/>
  <c r="C417" i="9"/>
  <c r="C418" i="9"/>
  <c r="C419" i="9"/>
  <c r="C420" i="9"/>
  <c r="C421" i="9"/>
  <c r="C422" i="9"/>
  <c r="C423" i="9"/>
  <c r="C424" i="9"/>
  <c r="C425" i="9"/>
  <c r="C426" i="9"/>
  <c r="C427" i="9"/>
  <c r="C428" i="9"/>
  <c r="C429" i="9"/>
  <c r="C430" i="9"/>
  <c r="C431" i="9"/>
  <c r="C432" i="9"/>
  <c r="C433" i="9"/>
  <c r="C434" i="9"/>
  <c r="C435" i="9"/>
  <c r="C436" i="9"/>
  <c r="C437" i="9"/>
  <c r="C438" i="9"/>
  <c r="C439" i="9"/>
  <c r="C440" i="9"/>
  <c r="C441" i="9"/>
  <c r="C442" i="9"/>
  <c r="C443" i="9"/>
  <c r="C444" i="9"/>
  <c r="C445" i="9"/>
  <c r="C446" i="9"/>
  <c r="C447" i="9"/>
  <c r="C448" i="9"/>
  <c r="C449" i="9"/>
  <c r="C450" i="9"/>
  <c r="C451" i="9"/>
  <c r="C452" i="9"/>
  <c r="C453" i="9"/>
  <c r="C454" i="9"/>
  <c r="C455" i="9"/>
  <c r="C456" i="9"/>
  <c r="C457" i="9"/>
  <c r="C458" i="9"/>
  <c r="C459" i="9"/>
  <c r="C460" i="9"/>
  <c r="C461" i="9"/>
  <c r="C462" i="9"/>
  <c r="C463" i="9"/>
  <c r="C464" i="9"/>
  <c r="C465" i="9"/>
  <c r="C466" i="9"/>
  <c r="C467" i="9"/>
  <c r="C468" i="9"/>
  <c r="C469" i="9"/>
  <c r="C470" i="9"/>
  <c r="C471" i="9"/>
  <c r="C472" i="9"/>
  <c r="C473" i="9"/>
  <c r="C474" i="9"/>
  <c r="C475" i="9"/>
  <c r="C476" i="9"/>
  <c r="C477" i="9"/>
  <c r="C478" i="9"/>
  <c r="C479" i="9"/>
  <c r="C480" i="9"/>
  <c r="C481" i="9"/>
  <c r="C482" i="9"/>
  <c r="C483" i="9"/>
  <c r="C484" i="9"/>
  <c r="C485" i="9"/>
  <c r="C486" i="9"/>
  <c r="C487" i="9"/>
  <c r="C488" i="9"/>
  <c r="C489" i="9"/>
  <c r="C490" i="9"/>
  <c r="C491" i="9"/>
  <c r="C492" i="9"/>
  <c r="C493" i="9"/>
  <c r="C494" i="9"/>
  <c r="C495" i="9"/>
  <c r="C496" i="9"/>
  <c r="C497" i="9"/>
  <c r="C498" i="9"/>
  <c r="C499" i="9"/>
  <c r="C500" i="9"/>
  <c r="C501" i="9"/>
  <c r="C502" i="9"/>
  <c r="C503" i="9"/>
  <c r="C504" i="9"/>
  <c r="C505" i="9"/>
  <c r="C506" i="9"/>
  <c r="C507" i="9"/>
  <c r="C508" i="9"/>
  <c r="C509" i="9"/>
  <c r="C510" i="9"/>
  <c r="C511" i="9"/>
  <c r="C512" i="9"/>
  <c r="C513" i="9"/>
  <c r="C514" i="9"/>
  <c r="C515" i="9"/>
  <c r="C516" i="9"/>
  <c r="C517" i="9"/>
  <c r="C518" i="9"/>
  <c r="C519" i="9"/>
  <c r="C520" i="9"/>
  <c r="C521" i="9"/>
  <c r="C522" i="9"/>
  <c r="C523" i="9"/>
  <c r="C524" i="9"/>
  <c r="C525" i="9"/>
  <c r="C526" i="9"/>
  <c r="C527" i="9"/>
  <c r="C528" i="9"/>
  <c r="C529" i="9"/>
  <c r="C530" i="9"/>
  <c r="C531" i="9"/>
  <c r="C532" i="9"/>
  <c r="C533" i="9"/>
  <c r="C534" i="9"/>
  <c r="C535" i="9"/>
  <c r="C536" i="9"/>
  <c r="C537" i="9"/>
  <c r="C538" i="9"/>
  <c r="C539" i="9"/>
  <c r="C540" i="9"/>
  <c r="C541" i="9"/>
  <c r="C542" i="9"/>
  <c r="C543" i="9"/>
  <c r="C544" i="9"/>
  <c r="C545" i="9"/>
  <c r="C546" i="9"/>
  <c r="C547" i="9"/>
  <c r="C548" i="9"/>
  <c r="C549" i="9"/>
  <c r="C550" i="9"/>
  <c r="C551" i="9"/>
  <c r="C552" i="9"/>
  <c r="C553" i="9"/>
  <c r="C554" i="9"/>
  <c r="C555" i="9"/>
  <c r="C556" i="9"/>
  <c r="C557" i="9"/>
  <c r="C558" i="9"/>
  <c r="C559" i="9"/>
  <c r="C560" i="9"/>
  <c r="C561" i="9"/>
  <c r="C562" i="9"/>
  <c r="C563" i="9"/>
  <c r="C564" i="9"/>
  <c r="C565" i="9"/>
  <c r="C566" i="9"/>
  <c r="C567" i="9"/>
  <c r="C568" i="9"/>
  <c r="C569" i="9"/>
  <c r="C570" i="9"/>
  <c r="C571" i="9"/>
  <c r="C572" i="9"/>
  <c r="C573" i="9"/>
  <c r="C574" i="9"/>
  <c r="C575" i="9"/>
  <c r="C576" i="9"/>
  <c r="C577" i="9"/>
  <c r="C578" i="9"/>
  <c r="C579" i="9"/>
  <c r="C580" i="9"/>
  <c r="C581" i="9"/>
  <c r="C582" i="9"/>
  <c r="C583" i="9"/>
  <c r="C584" i="9"/>
  <c r="C585" i="9"/>
  <c r="C586" i="9"/>
  <c r="C587" i="9"/>
  <c r="C588" i="9"/>
  <c r="C589" i="9"/>
  <c r="C590" i="9"/>
  <c r="C591" i="9"/>
  <c r="C592" i="9"/>
  <c r="C593" i="9"/>
  <c r="C594" i="9"/>
  <c r="C595" i="9"/>
  <c r="C596" i="9"/>
  <c r="C597" i="9"/>
  <c r="C598" i="9"/>
  <c r="C599" i="9"/>
  <c r="C600" i="9"/>
  <c r="C601" i="9"/>
  <c r="C602" i="9"/>
  <c r="C603" i="9"/>
  <c r="C604" i="9"/>
  <c r="C605" i="9"/>
  <c r="C606" i="9"/>
  <c r="C607" i="9"/>
  <c r="C608" i="9"/>
  <c r="C609" i="9"/>
  <c r="C610" i="9"/>
  <c r="C611" i="9"/>
  <c r="C612" i="9"/>
  <c r="C613" i="9"/>
  <c r="C614" i="9"/>
  <c r="C615" i="9"/>
  <c r="C616" i="9"/>
  <c r="C617" i="9"/>
  <c r="C618" i="9"/>
  <c r="C619" i="9"/>
  <c r="C620" i="9"/>
  <c r="C621" i="9"/>
  <c r="C622" i="9"/>
  <c r="C623" i="9"/>
  <c r="C624" i="9"/>
  <c r="C625" i="9"/>
  <c r="C626" i="9"/>
  <c r="C627" i="9"/>
  <c r="C628" i="9"/>
  <c r="C629" i="9"/>
  <c r="C630" i="9"/>
  <c r="C631" i="9"/>
  <c r="C632" i="9"/>
  <c r="C633" i="9"/>
  <c r="C634" i="9"/>
  <c r="C635" i="9"/>
  <c r="C636" i="9"/>
  <c r="C637" i="9"/>
  <c r="C638" i="9"/>
  <c r="C639" i="9"/>
  <c r="C640" i="9"/>
  <c r="C641" i="9"/>
  <c r="C642" i="9"/>
  <c r="C643" i="9"/>
  <c r="C644" i="9"/>
  <c r="C645" i="9"/>
  <c r="C646" i="9"/>
  <c r="C647" i="9"/>
  <c r="C648" i="9"/>
  <c r="C649" i="9"/>
  <c r="C650" i="9"/>
  <c r="C651" i="9"/>
  <c r="C652" i="9"/>
  <c r="C653" i="9"/>
  <c r="C654" i="9"/>
  <c r="C655" i="9"/>
  <c r="C656" i="9"/>
  <c r="C657" i="9"/>
  <c r="C658" i="9"/>
  <c r="C659" i="9"/>
  <c r="C660" i="9"/>
  <c r="C661" i="9"/>
  <c r="C662" i="9"/>
  <c r="C663" i="9"/>
  <c r="C664" i="9"/>
  <c r="C665" i="9"/>
  <c r="C666" i="9"/>
  <c r="C667" i="9"/>
  <c r="C668" i="9"/>
  <c r="C669" i="9"/>
  <c r="C670" i="9"/>
  <c r="C671" i="9"/>
  <c r="C672" i="9"/>
  <c r="C673" i="9"/>
  <c r="C674" i="9"/>
  <c r="C675" i="9"/>
  <c r="C676" i="9"/>
  <c r="C677" i="9"/>
  <c r="C678" i="9"/>
  <c r="C679" i="9"/>
  <c r="C680" i="9"/>
  <c r="C681" i="9"/>
  <c r="C682" i="9"/>
  <c r="C683" i="9"/>
  <c r="C684" i="9"/>
  <c r="C685" i="9"/>
  <c r="C686" i="9"/>
  <c r="C687" i="9"/>
  <c r="C688" i="9"/>
  <c r="C689" i="9"/>
  <c r="C690" i="9"/>
  <c r="C691" i="9"/>
  <c r="C692" i="9"/>
  <c r="C693" i="9"/>
  <c r="C694" i="9"/>
  <c r="C695" i="9"/>
  <c r="C696" i="9"/>
  <c r="C697" i="9"/>
  <c r="C698" i="9"/>
  <c r="C699" i="9"/>
  <c r="C700" i="9"/>
  <c r="C701" i="9"/>
  <c r="C702" i="9"/>
  <c r="C703" i="9"/>
  <c r="C704" i="9"/>
  <c r="C705" i="9"/>
  <c r="C706" i="9"/>
  <c r="C707" i="9"/>
  <c r="C708" i="9"/>
  <c r="C709" i="9"/>
  <c r="C710" i="9"/>
  <c r="C711" i="9"/>
  <c r="C712" i="9"/>
  <c r="C713" i="9"/>
  <c r="C714" i="9"/>
  <c r="C715" i="9"/>
  <c r="C716" i="9"/>
  <c r="C717" i="9"/>
  <c r="C718" i="9"/>
  <c r="C719" i="9"/>
  <c r="C720" i="9"/>
  <c r="C721" i="9"/>
  <c r="C722" i="9"/>
  <c r="C723" i="9"/>
  <c r="C724" i="9"/>
  <c r="C725" i="9"/>
  <c r="C726" i="9"/>
  <c r="C727" i="9"/>
  <c r="C728" i="9"/>
  <c r="C729" i="9"/>
  <c r="C730" i="9"/>
  <c r="C731" i="9"/>
  <c r="C732" i="9"/>
  <c r="C733" i="9"/>
  <c r="C734" i="9"/>
  <c r="C735" i="9"/>
  <c r="C736" i="9"/>
  <c r="C737" i="9"/>
  <c r="C738" i="9"/>
  <c r="C739" i="9"/>
  <c r="C740" i="9"/>
  <c r="C741" i="9"/>
  <c r="C742" i="9"/>
  <c r="C743" i="9"/>
  <c r="C744" i="9"/>
  <c r="C745" i="9"/>
  <c r="C746" i="9"/>
  <c r="C747" i="9"/>
  <c r="C748" i="9"/>
  <c r="C749" i="9"/>
  <c r="C750" i="9"/>
  <c r="C751" i="9"/>
  <c r="C752" i="9"/>
  <c r="C753" i="9"/>
  <c r="C754" i="9"/>
  <c r="C755" i="9"/>
  <c r="C756" i="9"/>
  <c r="C757" i="9"/>
  <c r="C758" i="9"/>
  <c r="C759" i="9"/>
  <c r="C760" i="9"/>
  <c r="C761" i="9"/>
  <c r="C762" i="9"/>
  <c r="C763" i="9"/>
  <c r="C764" i="9"/>
  <c r="C765" i="9"/>
  <c r="C766" i="9"/>
  <c r="C767" i="9"/>
  <c r="C768" i="9"/>
  <c r="C769" i="9"/>
  <c r="C770" i="9"/>
  <c r="C771" i="9"/>
  <c r="C772" i="9"/>
  <c r="C773" i="9"/>
  <c r="C774" i="9"/>
  <c r="C775" i="9"/>
  <c r="C776" i="9"/>
  <c r="C777" i="9"/>
  <c r="C778" i="9"/>
  <c r="C779" i="9"/>
  <c r="C780" i="9"/>
  <c r="C781" i="9"/>
  <c r="C782" i="9"/>
  <c r="C783" i="9"/>
  <c r="C784" i="9"/>
  <c r="C785" i="9"/>
  <c r="C786" i="9"/>
  <c r="C787" i="9"/>
  <c r="C788" i="9"/>
  <c r="C789" i="9"/>
  <c r="C790" i="9"/>
  <c r="C791" i="9"/>
  <c r="C792" i="9"/>
  <c r="C793" i="9"/>
  <c r="C794" i="9"/>
  <c r="C795" i="9"/>
  <c r="C796" i="9"/>
  <c r="C797" i="9"/>
  <c r="C798" i="9"/>
  <c r="C799" i="9"/>
  <c r="C800" i="9"/>
  <c r="C801" i="9"/>
  <c r="C802" i="9"/>
  <c r="C803" i="9"/>
  <c r="C804" i="9"/>
  <c r="C805" i="9"/>
  <c r="C806" i="9"/>
  <c r="C807" i="9"/>
  <c r="C808" i="9"/>
  <c r="C809" i="9"/>
  <c r="C810" i="9"/>
  <c r="C811" i="9"/>
  <c r="C812" i="9"/>
  <c r="C813" i="9"/>
  <c r="C814" i="9"/>
  <c r="C815" i="9"/>
  <c r="C816" i="9"/>
  <c r="C817" i="9"/>
  <c r="C818" i="9"/>
  <c r="C819" i="9"/>
  <c r="C820" i="9"/>
  <c r="C821" i="9"/>
  <c r="C822" i="9"/>
  <c r="C823" i="9"/>
  <c r="C824" i="9"/>
  <c r="C825" i="9"/>
  <c r="C826" i="9"/>
  <c r="C827" i="9"/>
  <c r="C828" i="9"/>
  <c r="C829" i="9"/>
  <c r="C830" i="9"/>
  <c r="C831" i="9"/>
  <c r="C832" i="9"/>
  <c r="C833" i="9"/>
  <c r="C834" i="9"/>
  <c r="C835" i="9"/>
  <c r="C836" i="9"/>
  <c r="C837" i="9"/>
  <c r="C838" i="9"/>
  <c r="C839" i="9"/>
  <c r="C840" i="9"/>
  <c r="C841" i="9"/>
  <c r="C842" i="9"/>
  <c r="C843" i="9"/>
  <c r="C844" i="9"/>
  <c r="C845" i="9"/>
  <c r="C846" i="9"/>
  <c r="C847" i="9"/>
  <c r="C848" i="9"/>
  <c r="C849" i="9"/>
  <c r="C850" i="9"/>
  <c r="C851" i="9"/>
  <c r="C852" i="9"/>
  <c r="C853" i="9"/>
  <c r="C854" i="9"/>
  <c r="C855" i="9"/>
  <c r="C856" i="9"/>
  <c r="C857" i="9"/>
  <c r="C858" i="9"/>
  <c r="C859" i="9"/>
  <c r="C860" i="9"/>
  <c r="C861" i="9"/>
  <c r="C862" i="9"/>
  <c r="C863" i="9"/>
  <c r="C864" i="9"/>
  <c r="C865" i="9"/>
  <c r="C866" i="9"/>
  <c r="C867" i="9"/>
  <c r="C868" i="9"/>
  <c r="C869" i="9"/>
  <c r="C870" i="9"/>
  <c r="C871" i="9"/>
  <c r="C872" i="9"/>
  <c r="C873" i="9"/>
  <c r="C874" i="9"/>
  <c r="C875" i="9"/>
  <c r="C876" i="9"/>
  <c r="C877" i="9"/>
  <c r="C878" i="9"/>
  <c r="C879" i="9"/>
  <c r="C880" i="9"/>
  <c r="C881" i="9"/>
  <c r="C882" i="9"/>
  <c r="C883" i="9"/>
  <c r="C884" i="9"/>
  <c r="C885" i="9"/>
  <c r="C886" i="9"/>
  <c r="C887" i="9"/>
  <c r="C888" i="9"/>
  <c r="C889" i="9"/>
  <c r="C890" i="9"/>
  <c r="C891" i="9"/>
  <c r="C892" i="9"/>
  <c r="C893" i="9"/>
  <c r="C894" i="9"/>
  <c r="C895" i="9"/>
  <c r="C896" i="9"/>
  <c r="C897" i="9"/>
  <c r="C898" i="9"/>
  <c r="C899" i="9"/>
  <c r="C900" i="9"/>
  <c r="C901" i="9"/>
  <c r="C902" i="9"/>
  <c r="C903" i="9"/>
  <c r="C904" i="9"/>
  <c r="C905" i="9"/>
  <c r="C906" i="9"/>
  <c r="C907" i="9"/>
  <c r="C908" i="9"/>
  <c r="C909" i="9"/>
  <c r="C910" i="9"/>
  <c r="C911" i="9"/>
  <c r="C912" i="9"/>
  <c r="C913" i="9"/>
  <c r="C914" i="9"/>
  <c r="C915" i="9"/>
  <c r="C916" i="9"/>
  <c r="C917" i="9"/>
  <c r="C918" i="9"/>
  <c r="C919" i="9"/>
  <c r="C920" i="9"/>
  <c r="C921" i="9"/>
  <c r="C922" i="9"/>
  <c r="C923" i="9"/>
  <c r="C924" i="9"/>
  <c r="C925" i="9"/>
  <c r="C926" i="9"/>
  <c r="C927" i="9"/>
  <c r="C928" i="9"/>
  <c r="C929" i="9"/>
  <c r="C930" i="9"/>
  <c r="C931" i="9"/>
  <c r="C932" i="9"/>
  <c r="C933" i="9"/>
  <c r="C934" i="9"/>
  <c r="C935" i="9"/>
  <c r="C936" i="9"/>
  <c r="C937" i="9"/>
  <c r="C938" i="9"/>
  <c r="C939" i="9"/>
  <c r="C940" i="9"/>
  <c r="C941" i="9"/>
  <c r="C942" i="9"/>
  <c r="C943" i="9"/>
  <c r="C944" i="9"/>
  <c r="C945" i="9"/>
  <c r="C946" i="9"/>
  <c r="C947" i="9"/>
  <c r="C948" i="9"/>
  <c r="C949" i="9"/>
  <c r="C950" i="9"/>
  <c r="C951" i="9"/>
  <c r="C952" i="9"/>
  <c r="C953" i="9"/>
  <c r="C954" i="9"/>
  <c r="C955" i="9"/>
  <c r="C956" i="9"/>
  <c r="C957" i="9"/>
  <c r="C958" i="9"/>
  <c r="C959" i="9"/>
  <c r="C960" i="9"/>
  <c r="C961" i="9"/>
  <c r="C962" i="9"/>
  <c r="C963" i="9"/>
  <c r="C964" i="9"/>
  <c r="C965" i="9"/>
  <c r="C966" i="9"/>
  <c r="C967" i="9"/>
  <c r="C968" i="9"/>
  <c r="C969" i="9"/>
  <c r="C970" i="9"/>
  <c r="C971" i="9"/>
  <c r="C972" i="9"/>
  <c r="C973" i="9"/>
  <c r="C974" i="9"/>
  <c r="C975" i="9"/>
  <c r="C976" i="9"/>
  <c r="C977" i="9"/>
  <c r="C978" i="9"/>
  <c r="C979" i="9"/>
  <c r="C980" i="9"/>
  <c r="C981" i="9"/>
  <c r="C982" i="9"/>
  <c r="C983" i="9"/>
  <c r="C984" i="9"/>
  <c r="C985" i="9"/>
  <c r="C986" i="9"/>
  <c r="C987" i="9"/>
  <c r="C988" i="9"/>
  <c r="C989" i="9"/>
  <c r="C990" i="9"/>
  <c r="C991" i="9"/>
  <c r="C992" i="9"/>
  <c r="C993" i="9"/>
  <c r="C994" i="9"/>
  <c r="C995" i="9"/>
  <c r="C996" i="9"/>
  <c r="C997" i="9"/>
  <c r="C998" i="9"/>
  <c r="C999" i="9"/>
  <c r="C1000" i="9"/>
  <c r="C1001" i="9"/>
  <c r="C1002" i="9"/>
  <c r="C1003" i="9"/>
  <c r="C1004" i="9"/>
  <c r="C1005" i="9"/>
  <c r="C1006" i="9"/>
  <c r="C1007" i="9"/>
  <c r="C1008" i="9"/>
  <c r="C1009" i="9"/>
  <c r="C1010" i="9"/>
  <c r="C1011" i="9"/>
  <c r="C1012" i="9"/>
  <c r="C1013" i="9"/>
  <c r="C1014" i="9"/>
  <c r="C1015" i="9"/>
  <c r="C1016" i="9"/>
  <c r="C1017" i="9"/>
  <c r="C1018" i="9"/>
  <c r="C1019" i="9"/>
  <c r="C1020" i="9"/>
  <c r="C1021" i="9"/>
  <c r="C1022" i="9"/>
  <c r="C1023" i="9"/>
  <c r="C1024" i="9"/>
  <c r="C1025" i="9"/>
  <c r="C1026" i="9"/>
  <c r="C1027" i="9"/>
  <c r="C1028" i="9"/>
  <c r="C1029" i="9"/>
  <c r="C1030" i="9"/>
  <c r="C1031" i="9"/>
  <c r="C1032" i="9"/>
  <c r="C1033" i="9"/>
  <c r="C1034" i="9"/>
  <c r="C1035" i="9"/>
  <c r="C1036" i="9"/>
  <c r="C1037" i="9"/>
  <c r="C1038" i="9"/>
  <c r="C1039" i="9"/>
  <c r="C1040" i="9"/>
  <c r="C1041" i="9"/>
  <c r="C1042" i="9"/>
  <c r="C1043" i="9"/>
  <c r="C1044" i="9"/>
  <c r="C1045" i="9"/>
  <c r="C1046" i="9"/>
  <c r="C1047" i="9"/>
  <c r="C1048" i="9"/>
  <c r="C1049" i="9"/>
  <c r="C1050" i="9"/>
  <c r="C1051" i="9"/>
  <c r="C1052" i="9"/>
  <c r="C1053" i="9"/>
  <c r="C1054" i="9"/>
  <c r="C1055" i="9"/>
  <c r="C1056" i="9"/>
  <c r="C1057" i="9"/>
  <c r="C1058" i="9"/>
  <c r="C1059" i="9"/>
  <c r="C1060" i="9"/>
  <c r="C1061" i="9"/>
  <c r="C1062" i="9"/>
  <c r="C1063" i="9"/>
  <c r="C1064" i="9"/>
  <c r="C1065" i="9"/>
  <c r="C1066" i="9"/>
  <c r="C1067" i="9"/>
  <c r="C1068" i="9"/>
  <c r="C1069" i="9"/>
  <c r="C1070" i="9"/>
  <c r="C1071" i="9"/>
  <c r="C1072" i="9"/>
  <c r="C1073" i="9"/>
  <c r="C1074" i="9"/>
  <c r="C1075" i="9"/>
  <c r="C1076" i="9"/>
  <c r="C1077" i="9"/>
  <c r="C1078" i="9"/>
  <c r="C1079" i="9"/>
  <c r="C1080" i="9"/>
  <c r="C1081" i="9"/>
  <c r="C1082" i="9"/>
  <c r="C1083" i="9"/>
  <c r="C1084" i="9"/>
  <c r="C1085" i="9"/>
  <c r="C1086" i="9"/>
  <c r="C1087" i="9"/>
  <c r="C1088" i="9"/>
  <c r="C1089" i="9"/>
  <c r="C1090" i="9"/>
  <c r="C1091" i="9"/>
  <c r="C1092" i="9"/>
  <c r="C1093" i="9"/>
  <c r="C1094" i="9"/>
  <c r="C1095" i="9"/>
  <c r="C1096" i="9"/>
  <c r="C1097" i="9"/>
  <c r="C1098" i="9"/>
  <c r="C1099" i="9"/>
  <c r="C1100" i="9"/>
  <c r="C1101" i="9"/>
  <c r="C1102" i="9"/>
  <c r="C1103" i="9"/>
  <c r="C1104" i="9"/>
  <c r="C1105" i="9"/>
  <c r="C1106" i="9"/>
  <c r="C1107" i="9"/>
  <c r="C1108" i="9"/>
  <c r="C1109" i="9"/>
  <c r="C1110" i="9"/>
  <c r="C1111" i="9"/>
  <c r="C1112" i="9"/>
  <c r="C1113" i="9"/>
  <c r="C1114" i="9"/>
  <c r="C1115" i="9"/>
  <c r="C1116" i="9"/>
  <c r="C1117" i="9"/>
  <c r="C1118" i="9"/>
  <c r="C1119" i="9"/>
  <c r="C1120" i="9"/>
  <c r="C1121" i="9"/>
  <c r="C1122" i="9"/>
  <c r="C1123" i="9"/>
  <c r="C1124" i="9"/>
  <c r="C1125" i="9"/>
  <c r="C1126" i="9"/>
  <c r="C1127" i="9"/>
  <c r="C1128" i="9"/>
  <c r="C1129" i="9"/>
  <c r="C1130" i="9"/>
  <c r="C1131" i="9"/>
  <c r="C1132" i="9"/>
  <c r="C1133" i="9"/>
  <c r="C1134" i="9"/>
  <c r="C1135" i="9"/>
  <c r="C1136" i="9"/>
  <c r="C1137" i="9"/>
  <c r="C1138" i="9"/>
  <c r="C1139" i="9"/>
  <c r="C1140" i="9"/>
  <c r="C1141" i="9"/>
  <c r="C1142" i="9"/>
  <c r="C1143" i="9"/>
  <c r="C1144" i="9"/>
  <c r="C1145" i="9"/>
  <c r="C1146" i="9"/>
  <c r="C1147" i="9"/>
  <c r="C1148" i="9"/>
  <c r="C1149" i="9"/>
  <c r="C1150" i="9"/>
  <c r="C1151" i="9"/>
  <c r="C1152" i="9"/>
  <c r="C1153" i="9"/>
  <c r="C1154" i="9"/>
  <c r="C1155" i="9"/>
  <c r="C1156" i="9"/>
  <c r="C1157" i="9"/>
  <c r="C1158" i="9"/>
  <c r="C1159" i="9"/>
  <c r="C1160" i="9"/>
  <c r="C1161" i="9"/>
  <c r="C1162" i="9"/>
  <c r="C1163" i="9"/>
  <c r="C1164" i="9"/>
  <c r="C1165" i="9"/>
  <c r="C1166" i="9"/>
  <c r="C1167" i="9"/>
  <c r="C1168" i="9"/>
  <c r="C1169" i="9"/>
  <c r="C1170" i="9"/>
  <c r="C1171" i="9"/>
  <c r="C1172" i="9"/>
  <c r="C1173" i="9"/>
  <c r="C1174" i="9"/>
  <c r="C1175" i="9"/>
  <c r="C1176" i="9"/>
  <c r="C1177" i="9"/>
  <c r="C1178" i="9"/>
  <c r="C1179" i="9"/>
  <c r="C1180" i="9"/>
  <c r="C1181" i="9"/>
  <c r="C1182" i="9"/>
  <c r="C1183" i="9"/>
  <c r="C1184" i="9"/>
  <c r="C1185" i="9"/>
  <c r="C1186" i="9"/>
  <c r="C1187" i="9"/>
  <c r="C1188" i="9"/>
  <c r="C1189" i="9"/>
  <c r="C1190" i="9"/>
  <c r="C1191" i="9"/>
  <c r="C1192" i="9"/>
  <c r="C1193" i="9"/>
  <c r="C1194" i="9"/>
  <c r="C1195" i="9"/>
  <c r="C1196" i="9"/>
  <c r="C1197" i="9"/>
  <c r="C1198" i="9"/>
  <c r="C1199" i="9"/>
  <c r="C1200" i="9"/>
  <c r="C1201" i="9"/>
  <c r="C1202" i="9"/>
  <c r="C1203" i="9"/>
  <c r="C1204" i="9"/>
  <c r="C1205" i="9"/>
  <c r="C1206" i="9"/>
  <c r="C1207" i="9"/>
  <c r="C1208" i="9"/>
  <c r="C1209" i="9"/>
  <c r="C1210" i="9"/>
  <c r="C1211" i="9"/>
  <c r="C1212" i="9"/>
  <c r="C1213" i="9"/>
  <c r="C1214" i="9"/>
  <c r="C1215" i="9"/>
  <c r="C1216" i="9"/>
  <c r="C1217" i="9"/>
  <c r="C1218" i="9"/>
  <c r="C1219" i="9"/>
  <c r="C1220" i="9"/>
  <c r="C1221" i="9"/>
  <c r="C1222" i="9"/>
  <c r="C1223" i="9"/>
  <c r="C1224" i="9"/>
  <c r="C1225" i="9"/>
  <c r="C1226" i="9"/>
  <c r="C1227" i="9"/>
  <c r="C1228" i="9"/>
  <c r="C1229" i="9"/>
  <c r="C1230" i="9"/>
  <c r="C1231" i="9"/>
  <c r="C1232" i="9"/>
  <c r="C1233" i="9"/>
  <c r="C1234" i="9"/>
  <c r="C1235" i="9"/>
  <c r="C1236" i="9"/>
  <c r="C1237" i="9"/>
  <c r="C1238" i="9"/>
  <c r="C1239" i="9"/>
  <c r="C1240" i="9"/>
  <c r="C1241" i="9"/>
  <c r="C1242" i="9"/>
  <c r="C1243" i="9"/>
  <c r="C1244" i="9"/>
  <c r="C1245" i="9"/>
  <c r="C1246" i="9"/>
  <c r="C1247" i="9"/>
  <c r="C1248" i="9"/>
  <c r="C1249" i="9"/>
  <c r="C1250" i="9"/>
  <c r="C1251" i="9"/>
  <c r="C1252" i="9"/>
  <c r="C1253" i="9"/>
  <c r="C1254" i="9"/>
  <c r="C1255" i="9"/>
  <c r="C1256" i="9"/>
  <c r="C1257" i="9"/>
  <c r="C1258" i="9"/>
  <c r="C1259" i="9"/>
  <c r="C1260" i="9"/>
  <c r="C1261" i="9"/>
  <c r="C1262" i="9"/>
  <c r="C1263" i="9"/>
  <c r="C1264" i="9"/>
  <c r="C1265" i="9"/>
  <c r="C1266" i="9"/>
  <c r="C1267" i="9"/>
  <c r="C1268" i="9"/>
  <c r="C1269" i="9"/>
  <c r="C1270" i="9"/>
  <c r="C1271" i="9"/>
  <c r="C1272" i="9"/>
  <c r="C1273" i="9"/>
  <c r="C1274" i="9"/>
  <c r="C1275" i="9"/>
  <c r="C1276" i="9"/>
  <c r="C1277" i="9"/>
  <c r="C1278" i="9"/>
  <c r="C1279" i="9"/>
  <c r="C1280" i="9"/>
  <c r="C1281" i="9"/>
  <c r="C1282" i="9"/>
  <c r="C1283" i="9"/>
  <c r="C1284" i="9"/>
  <c r="C1285" i="9"/>
  <c r="C1286" i="9"/>
  <c r="C1287" i="9"/>
  <c r="C1288" i="9"/>
  <c r="C1289" i="9"/>
  <c r="C1290" i="9"/>
  <c r="C1291" i="9"/>
  <c r="C1292" i="9"/>
  <c r="C1293" i="9"/>
  <c r="C1294" i="9"/>
  <c r="C1295" i="9"/>
  <c r="C1296" i="9"/>
  <c r="C1297" i="9"/>
  <c r="C1298" i="9"/>
  <c r="C1299" i="9"/>
  <c r="C1300" i="9"/>
  <c r="C1301" i="9"/>
  <c r="C1302" i="9"/>
  <c r="C1303" i="9"/>
  <c r="C1304" i="9"/>
  <c r="C1305" i="9"/>
  <c r="C1306" i="9"/>
  <c r="C1307" i="9"/>
  <c r="C1308" i="9"/>
  <c r="C1309" i="9"/>
  <c r="C1310" i="9"/>
  <c r="C1311" i="9"/>
  <c r="C1312" i="9"/>
  <c r="C1313" i="9"/>
  <c r="C1314" i="9"/>
  <c r="C2" i="14"/>
  <c r="C3" i="14"/>
  <c r="C4" i="14"/>
  <c r="C5" i="14"/>
  <c r="C6" i="14"/>
  <c r="C7" i="14"/>
  <c r="C8" i="14"/>
  <c r="C9" i="14"/>
  <c r="C10" i="14"/>
  <c r="C11" i="14"/>
  <c r="C12" i="14"/>
  <c r="C13" i="14"/>
  <c r="C14" i="14"/>
  <c r="C15" i="14"/>
  <c r="C16" i="14"/>
  <c r="C17" i="14"/>
  <c r="C18" i="14"/>
  <c r="C19" i="14"/>
  <c r="C20" i="14"/>
  <c r="C21" i="14"/>
  <c r="C22" i="14"/>
  <c r="C23" i="14"/>
  <c r="C24" i="14"/>
  <c r="C25" i="14"/>
  <c r="C26" i="14"/>
  <c r="C27" i="14"/>
  <c r="C28" i="14"/>
  <c r="C29" i="14"/>
  <c r="C30" i="14"/>
  <c r="C31" i="14"/>
  <c r="C32" i="14"/>
  <c r="C33" i="14"/>
  <c r="C34" i="14"/>
  <c r="C35" i="14"/>
  <c r="C36" i="14"/>
  <c r="C37" i="14"/>
  <c r="C38" i="14"/>
  <c r="C39" i="14"/>
  <c r="C40" i="14"/>
  <c r="C41" i="14"/>
  <c r="C42" i="14"/>
  <c r="C43" i="14"/>
  <c r="C44" i="14"/>
  <c r="C45" i="14"/>
  <c r="C46" i="14"/>
  <c r="C47" i="14"/>
  <c r="C48" i="14"/>
  <c r="C49" i="14"/>
  <c r="C50" i="14"/>
  <c r="C51" i="14"/>
  <c r="C52" i="14"/>
  <c r="C53" i="14"/>
  <c r="C54" i="14"/>
  <c r="C55" i="14"/>
  <c r="C56" i="14"/>
  <c r="C57" i="14"/>
  <c r="C58" i="14"/>
  <c r="C59" i="14"/>
  <c r="C60" i="14"/>
  <c r="C61" i="14"/>
  <c r="C62" i="14"/>
  <c r="C63" i="14"/>
  <c r="C64" i="14"/>
  <c r="C65" i="14"/>
  <c r="C66" i="14"/>
  <c r="C67" i="14"/>
  <c r="C68" i="14"/>
  <c r="C69" i="14"/>
  <c r="C70" i="14"/>
  <c r="C71" i="14"/>
  <c r="C72" i="14"/>
  <c r="C73" i="14"/>
  <c r="C74" i="14"/>
  <c r="C75" i="14"/>
  <c r="C76" i="14"/>
  <c r="C77" i="14"/>
  <c r="C78" i="14"/>
  <c r="C79" i="14"/>
  <c r="C80" i="14"/>
  <c r="C81" i="14"/>
  <c r="C82" i="14"/>
  <c r="C83" i="14"/>
  <c r="C84" i="14"/>
  <c r="C85" i="14"/>
  <c r="C86" i="14"/>
  <c r="C87" i="14"/>
  <c r="C88" i="14"/>
  <c r="C89" i="14"/>
  <c r="C90" i="14"/>
  <c r="C91" i="14"/>
  <c r="C92" i="14"/>
  <c r="C93" i="14"/>
  <c r="C94" i="14"/>
  <c r="C95" i="14"/>
  <c r="C96" i="14"/>
  <c r="C97" i="14"/>
  <c r="C98" i="14"/>
  <c r="C99" i="14"/>
  <c r="C100" i="14"/>
  <c r="C101" i="14"/>
  <c r="C102" i="14"/>
  <c r="C103" i="14"/>
  <c r="C104" i="14"/>
  <c r="C105" i="14"/>
  <c r="C106" i="14"/>
  <c r="C107" i="14"/>
  <c r="C108" i="14"/>
  <c r="C109" i="14"/>
  <c r="C110" i="14"/>
  <c r="C111" i="14"/>
  <c r="C112" i="14"/>
  <c r="C113" i="14"/>
  <c r="C114" i="14"/>
  <c r="C115" i="14"/>
  <c r="C116" i="14"/>
  <c r="C117" i="14"/>
  <c r="C118" i="14"/>
  <c r="C119" i="14"/>
  <c r="C120" i="14"/>
  <c r="C121" i="14"/>
  <c r="C122" i="14"/>
  <c r="C123" i="14"/>
  <c r="C124" i="14"/>
  <c r="C125" i="14"/>
  <c r="C126" i="14"/>
  <c r="C127" i="14"/>
  <c r="C128" i="14"/>
  <c r="C129" i="14"/>
  <c r="C130" i="14"/>
  <c r="C131" i="14"/>
  <c r="C132" i="14"/>
  <c r="C133" i="14"/>
  <c r="C134" i="14"/>
  <c r="C135" i="14"/>
  <c r="C136" i="14"/>
  <c r="C137" i="14"/>
  <c r="C138" i="14"/>
  <c r="C139" i="14"/>
  <c r="C140" i="14"/>
  <c r="C141" i="14"/>
  <c r="C142" i="14"/>
  <c r="C143" i="14"/>
  <c r="C144" i="14"/>
  <c r="C145" i="14"/>
  <c r="C146" i="14"/>
  <c r="C147" i="14"/>
  <c r="C148" i="14"/>
  <c r="C149" i="14"/>
  <c r="C150" i="14"/>
  <c r="C151" i="14"/>
  <c r="C152" i="14"/>
  <c r="C153" i="14"/>
  <c r="C154" i="14"/>
  <c r="C155" i="14"/>
  <c r="C156" i="14"/>
  <c r="C157" i="14"/>
  <c r="C158" i="14"/>
  <c r="C159" i="14"/>
  <c r="C160" i="14"/>
  <c r="C161" i="14"/>
  <c r="C162" i="14"/>
  <c r="C163" i="14"/>
  <c r="C164" i="14"/>
  <c r="C165" i="14"/>
  <c r="C166" i="14"/>
  <c r="C167" i="14"/>
  <c r="C168" i="14"/>
  <c r="C169" i="14"/>
  <c r="C170" i="14"/>
  <c r="C171" i="14"/>
  <c r="C172" i="14"/>
  <c r="C173" i="14"/>
  <c r="C174" i="14"/>
  <c r="C175" i="14"/>
  <c r="C176" i="14"/>
  <c r="C177" i="14"/>
  <c r="C178" i="14"/>
  <c r="C179" i="14"/>
  <c r="C180" i="14"/>
  <c r="C181" i="14"/>
  <c r="C182" i="14"/>
  <c r="C183" i="14"/>
  <c r="C184" i="14"/>
  <c r="C185" i="14"/>
  <c r="C186" i="14"/>
  <c r="C187" i="14"/>
  <c r="C188" i="14"/>
  <c r="C189" i="14"/>
  <c r="C190" i="14"/>
  <c r="C191" i="14"/>
  <c r="C192" i="14"/>
  <c r="C193" i="14"/>
  <c r="C194" i="14"/>
  <c r="C195" i="14"/>
  <c r="C196" i="14"/>
  <c r="C197" i="14"/>
  <c r="C198" i="14"/>
  <c r="C199" i="14"/>
  <c r="C200" i="14"/>
  <c r="C201" i="14"/>
  <c r="C202" i="14"/>
  <c r="C203" i="14"/>
  <c r="C204" i="14"/>
  <c r="C205" i="14"/>
  <c r="C206" i="14"/>
  <c r="C207" i="14"/>
  <c r="C208" i="14"/>
  <c r="C209" i="14"/>
  <c r="C210" i="14"/>
  <c r="C211" i="14"/>
  <c r="C212" i="14"/>
  <c r="C213" i="14"/>
  <c r="C214" i="14"/>
  <c r="C215" i="14"/>
  <c r="C216" i="14"/>
  <c r="C217" i="14"/>
  <c r="C218" i="14"/>
  <c r="C219" i="14"/>
  <c r="C220" i="14"/>
  <c r="C221" i="14"/>
  <c r="C222" i="14"/>
  <c r="C223" i="14"/>
  <c r="C224" i="14"/>
  <c r="C225" i="14"/>
  <c r="C226" i="14"/>
  <c r="C227" i="14"/>
  <c r="C228" i="14"/>
  <c r="C229" i="14"/>
  <c r="C230" i="14"/>
  <c r="C231" i="14"/>
  <c r="C232" i="14"/>
  <c r="C233" i="14"/>
  <c r="C234" i="14"/>
  <c r="C235" i="14"/>
  <c r="C236" i="14"/>
  <c r="C237" i="14"/>
  <c r="C238" i="14"/>
  <c r="C239" i="14"/>
  <c r="C240" i="14"/>
  <c r="C241" i="14"/>
  <c r="C242" i="14"/>
  <c r="C243" i="14"/>
  <c r="C244" i="14"/>
  <c r="C245" i="14"/>
  <c r="C246" i="14"/>
  <c r="C247" i="14"/>
  <c r="C248" i="14"/>
  <c r="C249" i="14"/>
  <c r="C250" i="14"/>
  <c r="C251" i="14"/>
  <c r="C252" i="14"/>
  <c r="C253" i="14"/>
  <c r="C254" i="14"/>
  <c r="C255" i="14"/>
  <c r="C256" i="14"/>
  <c r="C257" i="14"/>
  <c r="C258" i="14"/>
  <c r="C259" i="14"/>
  <c r="C260" i="14"/>
  <c r="C261" i="14"/>
  <c r="C262" i="14"/>
  <c r="C263" i="14"/>
  <c r="C264" i="14"/>
  <c r="C265" i="14"/>
  <c r="C266" i="14"/>
  <c r="C267" i="14"/>
  <c r="C268" i="14"/>
  <c r="C269" i="14"/>
  <c r="C270" i="14"/>
  <c r="C271" i="14"/>
  <c r="C272" i="14"/>
  <c r="C273" i="14"/>
  <c r="C274" i="14"/>
  <c r="C275" i="14"/>
  <c r="C276" i="14"/>
  <c r="C277" i="14"/>
  <c r="C278" i="14"/>
  <c r="C279" i="14"/>
  <c r="C280" i="14"/>
  <c r="C281" i="14"/>
  <c r="C282" i="14"/>
  <c r="C283" i="14"/>
  <c r="C284" i="14"/>
  <c r="C285" i="14"/>
  <c r="C286" i="14"/>
  <c r="C287" i="14"/>
  <c r="C288" i="14"/>
  <c r="C289" i="14"/>
  <c r="C290" i="14"/>
  <c r="C291" i="14"/>
  <c r="C292" i="14"/>
  <c r="C293" i="14"/>
  <c r="C294" i="14"/>
  <c r="C295" i="14"/>
  <c r="C296" i="14"/>
  <c r="C297" i="14"/>
  <c r="C298" i="14"/>
  <c r="C299" i="14"/>
  <c r="C300" i="14"/>
  <c r="C301" i="14"/>
  <c r="C302" i="14"/>
  <c r="C303" i="14"/>
  <c r="C304" i="14"/>
  <c r="C305" i="14"/>
  <c r="C306" i="14"/>
  <c r="C307" i="14"/>
  <c r="C308" i="14"/>
  <c r="C309" i="14"/>
  <c r="C310" i="14"/>
  <c r="C311" i="14"/>
  <c r="C312" i="14"/>
  <c r="C313" i="14"/>
  <c r="C314" i="14"/>
  <c r="C315" i="14"/>
  <c r="C316" i="14"/>
  <c r="C317" i="14"/>
  <c r="C318" i="14"/>
  <c r="C319" i="14"/>
  <c r="C320" i="14"/>
  <c r="C321" i="14"/>
  <c r="C322" i="14"/>
  <c r="C323" i="14"/>
  <c r="C324" i="14"/>
  <c r="C325" i="14"/>
  <c r="C326" i="14"/>
  <c r="C327" i="14"/>
  <c r="C328" i="14"/>
  <c r="C329" i="14"/>
  <c r="C330" i="14"/>
  <c r="C331" i="14"/>
  <c r="C332" i="14"/>
  <c r="C333" i="14"/>
  <c r="C334" i="14"/>
  <c r="C335" i="14"/>
  <c r="C336" i="14"/>
  <c r="C337" i="14"/>
  <c r="C338" i="14"/>
  <c r="C339" i="14"/>
  <c r="C340" i="14"/>
  <c r="C341" i="14"/>
  <c r="C342" i="14"/>
  <c r="C343" i="14"/>
  <c r="C344" i="14"/>
  <c r="C345" i="14"/>
  <c r="C346" i="14"/>
  <c r="C347" i="14"/>
  <c r="C348" i="14"/>
  <c r="C349" i="14"/>
  <c r="C350" i="14"/>
  <c r="C351" i="14"/>
  <c r="C352" i="14"/>
  <c r="C353" i="14"/>
  <c r="C354" i="14"/>
  <c r="C355" i="14"/>
  <c r="C356" i="14"/>
  <c r="C357" i="14"/>
  <c r="C358" i="14"/>
  <c r="C359" i="14"/>
  <c r="C360" i="14"/>
  <c r="C361" i="14"/>
  <c r="C362" i="14"/>
  <c r="C363" i="14"/>
  <c r="C364" i="14"/>
  <c r="C365" i="14"/>
  <c r="C366" i="14"/>
  <c r="C367" i="14"/>
  <c r="C368" i="14"/>
  <c r="C369" i="14"/>
  <c r="C370" i="14"/>
  <c r="C371" i="14"/>
  <c r="C372" i="14"/>
  <c r="C373" i="14"/>
  <c r="C374" i="14"/>
  <c r="C375" i="14"/>
  <c r="C376" i="14"/>
  <c r="C377" i="14"/>
  <c r="C378" i="14"/>
  <c r="C379" i="14"/>
  <c r="C380" i="14"/>
  <c r="C381" i="14"/>
  <c r="C382" i="14"/>
  <c r="C383" i="14"/>
  <c r="C384" i="14"/>
  <c r="C385" i="14"/>
  <c r="C386" i="14"/>
  <c r="C387" i="14"/>
  <c r="C388" i="14"/>
  <c r="C389" i="14"/>
  <c r="C390" i="14"/>
  <c r="C391" i="14"/>
  <c r="C392" i="14"/>
  <c r="C393" i="14"/>
  <c r="C394" i="14"/>
  <c r="C395" i="14"/>
  <c r="C396" i="14"/>
  <c r="C397" i="14"/>
  <c r="C398" i="14"/>
  <c r="C399" i="14"/>
  <c r="C400" i="14"/>
  <c r="C401" i="14"/>
  <c r="C402" i="14"/>
  <c r="C403" i="14"/>
  <c r="C404" i="14"/>
  <c r="C405" i="14"/>
  <c r="C406" i="14"/>
  <c r="C407" i="14"/>
  <c r="C408" i="14"/>
  <c r="C409" i="14"/>
  <c r="C410" i="14"/>
  <c r="C411" i="14"/>
  <c r="C412" i="14"/>
  <c r="C413" i="14"/>
  <c r="C414" i="14"/>
  <c r="C415" i="14"/>
  <c r="C416" i="14"/>
  <c r="C417" i="14"/>
  <c r="C418" i="14"/>
  <c r="C419" i="14"/>
  <c r="C420" i="14"/>
  <c r="C421" i="14"/>
  <c r="C422" i="14"/>
  <c r="C423" i="14"/>
  <c r="C424" i="14"/>
  <c r="C425" i="14"/>
  <c r="C426" i="14"/>
  <c r="C427" i="14"/>
  <c r="C428" i="14"/>
  <c r="C429" i="14"/>
  <c r="C430" i="14"/>
  <c r="C431" i="14"/>
  <c r="C432" i="14"/>
  <c r="C433" i="14"/>
  <c r="C434" i="14"/>
  <c r="C435" i="14"/>
  <c r="C436" i="14"/>
  <c r="C437" i="14"/>
  <c r="C438" i="14"/>
  <c r="C439" i="14"/>
  <c r="C440" i="14"/>
  <c r="C441" i="14"/>
  <c r="C442" i="14"/>
  <c r="C443" i="14"/>
  <c r="C444" i="14"/>
  <c r="C445" i="14"/>
  <c r="C446" i="14"/>
  <c r="C447" i="14"/>
  <c r="C448" i="14"/>
  <c r="C449" i="14"/>
  <c r="C450" i="14"/>
  <c r="C451" i="14"/>
  <c r="C452" i="14"/>
  <c r="C453" i="14"/>
  <c r="C454" i="14"/>
  <c r="C455" i="14"/>
  <c r="C456" i="14"/>
  <c r="C457" i="14"/>
  <c r="C458" i="14"/>
  <c r="C459" i="14"/>
  <c r="C460" i="14"/>
  <c r="C461" i="14"/>
  <c r="C462" i="14"/>
  <c r="C463" i="14"/>
  <c r="C464" i="14"/>
  <c r="C465" i="14"/>
  <c r="C466" i="14"/>
  <c r="C467" i="14"/>
  <c r="C468" i="14"/>
  <c r="C469" i="14"/>
  <c r="C470" i="14"/>
  <c r="C471" i="14"/>
  <c r="C472" i="14"/>
  <c r="C473" i="14"/>
  <c r="C474" i="14"/>
  <c r="C475" i="14"/>
  <c r="C476" i="14"/>
  <c r="C477" i="14"/>
  <c r="C478" i="14"/>
  <c r="C479" i="14"/>
  <c r="C480" i="14"/>
  <c r="C481" i="14"/>
  <c r="C482" i="14"/>
  <c r="C483" i="14"/>
  <c r="C484" i="14"/>
  <c r="C485" i="14"/>
  <c r="C486" i="14"/>
  <c r="C487" i="14"/>
  <c r="C488" i="14"/>
  <c r="C489" i="14"/>
  <c r="C490" i="14"/>
  <c r="C491" i="14"/>
  <c r="C492" i="14"/>
  <c r="C493" i="14"/>
  <c r="C494" i="14"/>
  <c r="C495" i="14"/>
  <c r="C496" i="14"/>
  <c r="C497" i="14"/>
  <c r="C498" i="14"/>
  <c r="C499" i="14"/>
  <c r="C500" i="14"/>
  <c r="C501" i="14"/>
  <c r="C502" i="14"/>
  <c r="C503" i="14"/>
  <c r="C504" i="14"/>
  <c r="C505" i="14"/>
  <c r="C506" i="14"/>
  <c r="C507" i="14"/>
  <c r="C508" i="14"/>
  <c r="C509" i="14"/>
  <c r="C510" i="14"/>
  <c r="C511" i="14"/>
  <c r="C512" i="14"/>
  <c r="C513" i="14"/>
  <c r="C514" i="14"/>
  <c r="C515" i="14"/>
  <c r="C516" i="14"/>
  <c r="C517" i="14"/>
  <c r="C518" i="14"/>
  <c r="C519" i="14"/>
  <c r="C520" i="14"/>
  <c r="C521" i="14"/>
  <c r="C522" i="14"/>
  <c r="C523" i="14"/>
  <c r="C524" i="14"/>
  <c r="C525" i="14"/>
  <c r="C526" i="14"/>
  <c r="C527" i="14"/>
  <c r="C528" i="14"/>
  <c r="C529" i="14"/>
  <c r="C530" i="14"/>
  <c r="C531" i="14"/>
  <c r="C532" i="14"/>
  <c r="C533" i="14"/>
  <c r="C534" i="14"/>
  <c r="C535" i="14"/>
  <c r="C536" i="14"/>
  <c r="C537" i="14"/>
  <c r="C538" i="14"/>
  <c r="C539" i="14"/>
  <c r="C540" i="14"/>
  <c r="C541" i="14"/>
  <c r="C542" i="14"/>
  <c r="C543" i="14"/>
  <c r="C544" i="14"/>
  <c r="C545" i="14"/>
  <c r="C546" i="14"/>
  <c r="C547" i="14"/>
  <c r="C548" i="14"/>
  <c r="C549" i="14"/>
  <c r="C550" i="14"/>
  <c r="C551" i="14"/>
  <c r="C552" i="14"/>
  <c r="C553" i="14"/>
  <c r="C554" i="14"/>
  <c r="C555" i="14"/>
  <c r="C556" i="14"/>
  <c r="C557" i="14"/>
  <c r="C558" i="14"/>
  <c r="C559" i="14"/>
  <c r="C560" i="14"/>
  <c r="C561" i="14"/>
  <c r="C562" i="14"/>
  <c r="C563" i="14"/>
  <c r="C564" i="14"/>
  <c r="C565" i="14"/>
  <c r="C566" i="14"/>
  <c r="C567" i="14"/>
  <c r="C568" i="14"/>
  <c r="C569" i="14"/>
  <c r="C570" i="14"/>
  <c r="C571" i="14"/>
  <c r="C572" i="14"/>
  <c r="C573" i="14"/>
  <c r="C574" i="14"/>
  <c r="C575" i="14"/>
  <c r="C576" i="14"/>
  <c r="C577" i="14"/>
  <c r="C578" i="14"/>
  <c r="C579" i="14"/>
  <c r="C580" i="14"/>
  <c r="C581" i="14"/>
  <c r="C582" i="14"/>
  <c r="C583" i="14"/>
  <c r="C584" i="14"/>
  <c r="C585" i="14"/>
  <c r="C586" i="14"/>
  <c r="C587" i="14"/>
  <c r="C588" i="14"/>
  <c r="C589" i="14"/>
  <c r="C590" i="14"/>
  <c r="C591" i="14"/>
  <c r="C592" i="14"/>
  <c r="C593" i="14"/>
  <c r="C594" i="14"/>
  <c r="C595" i="14"/>
  <c r="C596" i="14"/>
  <c r="C597" i="14"/>
  <c r="C598" i="14"/>
  <c r="C599" i="14"/>
  <c r="C600" i="14"/>
  <c r="C601" i="14"/>
  <c r="C602" i="14"/>
  <c r="C603" i="14"/>
  <c r="C604" i="14"/>
  <c r="C605" i="14"/>
  <c r="C606" i="14"/>
  <c r="C607" i="14"/>
  <c r="C608" i="14"/>
  <c r="C609" i="14"/>
  <c r="C610" i="14"/>
  <c r="C611" i="14"/>
  <c r="C612" i="14"/>
  <c r="C613" i="14"/>
  <c r="C614" i="14"/>
  <c r="C615" i="14"/>
  <c r="C616" i="14"/>
  <c r="C617" i="14"/>
  <c r="C618" i="14"/>
  <c r="C619" i="14"/>
  <c r="C620" i="14"/>
  <c r="C621" i="14"/>
  <c r="C622" i="14"/>
  <c r="C623" i="14"/>
  <c r="C624" i="14"/>
  <c r="C625" i="14"/>
  <c r="C626" i="14"/>
  <c r="C627" i="14"/>
  <c r="C628" i="14"/>
  <c r="C629" i="14"/>
  <c r="C630" i="14"/>
  <c r="C631" i="14"/>
  <c r="C632" i="14"/>
  <c r="C633" i="14"/>
  <c r="C634" i="14"/>
  <c r="C635" i="14"/>
  <c r="C636" i="14"/>
  <c r="C637" i="14"/>
  <c r="C638" i="14"/>
  <c r="C639" i="14"/>
  <c r="C640" i="14"/>
  <c r="C641" i="14"/>
  <c r="C642" i="14"/>
  <c r="C643" i="14"/>
  <c r="C644" i="14"/>
  <c r="C645" i="14"/>
  <c r="C646" i="14"/>
  <c r="C647" i="14"/>
  <c r="C648" i="14"/>
  <c r="C649" i="14"/>
  <c r="C650" i="14"/>
  <c r="C651" i="14"/>
  <c r="C652" i="14"/>
  <c r="C653" i="14"/>
  <c r="C654" i="14"/>
  <c r="C655" i="14"/>
  <c r="C656" i="14"/>
  <c r="C657" i="14"/>
  <c r="C658" i="14"/>
  <c r="C659" i="14"/>
  <c r="C660" i="14"/>
  <c r="C661" i="14"/>
  <c r="C662" i="14"/>
  <c r="C663" i="14"/>
  <c r="C664" i="14"/>
  <c r="C665" i="14"/>
  <c r="C666" i="14"/>
  <c r="C667" i="14"/>
  <c r="C668" i="14"/>
  <c r="C669" i="14"/>
  <c r="C670" i="14"/>
  <c r="C671" i="14"/>
  <c r="C672" i="14"/>
  <c r="C673" i="14"/>
  <c r="C674" i="14"/>
  <c r="C675" i="14"/>
  <c r="C676" i="14"/>
  <c r="C677" i="14"/>
  <c r="C678" i="14"/>
  <c r="C679" i="14"/>
  <c r="C680" i="14"/>
  <c r="C681" i="14"/>
  <c r="C682" i="14"/>
  <c r="C683" i="14"/>
  <c r="C684" i="14"/>
  <c r="C685" i="14"/>
  <c r="C686" i="14"/>
  <c r="C687" i="14"/>
  <c r="C688" i="14"/>
  <c r="C689" i="14"/>
  <c r="C690" i="14"/>
  <c r="C691" i="14"/>
  <c r="C692" i="14"/>
  <c r="C693" i="14"/>
  <c r="C694" i="14"/>
  <c r="C695" i="14"/>
  <c r="C696" i="14"/>
  <c r="C697" i="14"/>
  <c r="C698" i="14"/>
  <c r="C699" i="14"/>
  <c r="C700" i="14"/>
  <c r="C701" i="14"/>
  <c r="C702" i="14"/>
  <c r="C703" i="14"/>
  <c r="C704" i="14"/>
  <c r="C705" i="14"/>
  <c r="C706" i="14"/>
  <c r="C707" i="14"/>
  <c r="C708" i="14"/>
  <c r="C709" i="14"/>
  <c r="C710" i="14"/>
  <c r="C711" i="14"/>
  <c r="C712" i="14"/>
  <c r="C713" i="14"/>
  <c r="C714" i="14"/>
  <c r="C715" i="14"/>
  <c r="C716" i="14"/>
  <c r="C717" i="14"/>
  <c r="C718" i="14"/>
  <c r="C719" i="14"/>
  <c r="C720" i="14"/>
  <c r="C721" i="14"/>
  <c r="C722" i="14"/>
  <c r="C723" i="14"/>
  <c r="C724" i="14"/>
  <c r="C725" i="14"/>
  <c r="C726" i="14"/>
  <c r="C727" i="14"/>
  <c r="C728" i="14"/>
  <c r="C729" i="14"/>
  <c r="C730" i="14"/>
  <c r="C731" i="14"/>
  <c r="C732" i="14"/>
  <c r="C733" i="14"/>
  <c r="C734" i="14"/>
  <c r="C735" i="14"/>
  <c r="C736" i="14"/>
  <c r="C737" i="14"/>
  <c r="C738" i="14"/>
  <c r="C739" i="14"/>
  <c r="C740" i="14"/>
  <c r="C741" i="14"/>
  <c r="C742" i="14"/>
  <c r="C743" i="14"/>
  <c r="C744" i="14"/>
  <c r="C745" i="14"/>
  <c r="C746" i="14"/>
  <c r="C747" i="14"/>
  <c r="C748" i="14"/>
  <c r="C749" i="14"/>
  <c r="C750" i="14"/>
  <c r="C751" i="14"/>
  <c r="C752" i="14"/>
  <c r="C753" i="14"/>
  <c r="C754" i="14"/>
  <c r="C755" i="14"/>
  <c r="C756" i="14"/>
  <c r="C757" i="14"/>
  <c r="C758" i="14"/>
  <c r="C759" i="14"/>
  <c r="C760" i="14"/>
  <c r="C761" i="14"/>
  <c r="C762" i="14"/>
  <c r="C763" i="14"/>
  <c r="C764" i="14"/>
  <c r="C765" i="14"/>
  <c r="C766" i="14"/>
  <c r="C767" i="14"/>
  <c r="C768" i="14"/>
  <c r="C769" i="14"/>
  <c r="C770" i="14"/>
  <c r="C771" i="14"/>
  <c r="C772" i="14"/>
  <c r="C773" i="14"/>
  <c r="C774" i="14"/>
  <c r="C775" i="14"/>
  <c r="C776" i="14"/>
  <c r="C777" i="14"/>
  <c r="C778" i="14"/>
  <c r="C779" i="14"/>
  <c r="C780" i="14"/>
  <c r="C781" i="14"/>
  <c r="C782" i="14"/>
  <c r="C783" i="14"/>
  <c r="C784" i="14"/>
  <c r="C785" i="14"/>
  <c r="C786" i="14"/>
  <c r="C787" i="14"/>
  <c r="C788" i="14"/>
  <c r="C789" i="14"/>
  <c r="C790" i="14"/>
  <c r="C791" i="14"/>
  <c r="C792" i="14"/>
  <c r="C793" i="14"/>
  <c r="C794" i="14"/>
  <c r="C795" i="14"/>
  <c r="C796" i="14"/>
  <c r="C797" i="14"/>
  <c r="C798" i="14"/>
  <c r="C799" i="14"/>
  <c r="C800" i="14"/>
  <c r="C801" i="14"/>
  <c r="C802" i="14"/>
  <c r="C803" i="14"/>
  <c r="C804" i="14"/>
  <c r="C805" i="14"/>
  <c r="C806" i="14"/>
  <c r="C807" i="14"/>
  <c r="C808" i="14"/>
  <c r="C809" i="14"/>
  <c r="C810" i="14"/>
  <c r="C811" i="14"/>
  <c r="C812" i="14"/>
  <c r="C813" i="14"/>
  <c r="C814" i="14"/>
  <c r="C815" i="14"/>
  <c r="C816" i="14"/>
  <c r="C817" i="14"/>
  <c r="C818" i="14"/>
  <c r="C819" i="14"/>
  <c r="C820" i="14"/>
  <c r="C821" i="14"/>
  <c r="C822" i="14"/>
  <c r="C823" i="14"/>
  <c r="C824" i="14"/>
  <c r="C825" i="14"/>
  <c r="C826" i="14"/>
  <c r="C827" i="14"/>
  <c r="C828" i="14"/>
  <c r="C829" i="14"/>
  <c r="C830" i="14"/>
  <c r="C831" i="14"/>
  <c r="C832" i="14"/>
  <c r="C833" i="14"/>
  <c r="C834" i="14"/>
  <c r="C835" i="14"/>
  <c r="C836" i="14"/>
  <c r="C837" i="14"/>
  <c r="C838" i="14"/>
  <c r="C839" i="14"/>
  <c r="C840" i="14"/>
  <c r="C841" i="14"/>
  <c r="C842" i="14"/>
  <c r="C843" i="14"/>
  <c r="C844" i="14"/>
  <c r="C845" i="14"/>
  <c r="C846" i="14"/>
  <c r="C847" i="14"/>
  <c r="C848" i="14"/>
  <c r="C849" i="14"/>
  <c r="C850" i="14"/>
  <c r="C851" i="14"/>
  <c r="C852" i="14"/>
  <c r="C853" i="14"/>
  <c r="C854" i="14"/>
  <c r="C855" i="14"/>
  <c r="C856" i="14"/>
  <c r="C857" i="14"/>
  <c r="C858" i="14"/>
  <c r="C859" i="14"/>
  <c r="C860" i="14"/>
  <c r="C861" i="14"/>
  <c r="C862" i="14"/>
  <c r="C863" i="14"/>
  <c r="C864" i="14"/>
  <c r="C865" i="14"/>
  <c r="C866" i="14"/>
  <c r="C867" i="14"/>
  <c r="C868" i="14"/>
  <c r="C869" i="14"/>
  <c r="C870" i="14"/>
  <c r="C871" i="14"/>
  <c r="C872" i="14"/>
  <c r="C873" i="14"/>
  <c r="C874" i="14"/>
  <c r="C875" i="14"/>
  <c r="C876" i="14"/>
  <c r="C877" i="14"/>
  <c r="C878" i="14"/>
  <c r="C879" i="14"/>
  <c r="C880" i="14"/>
  <c r="C881" i="14"/>
  <c r="C882" i="14"/>
  <c r="C883" i="14"/>
  <c r="C884" i="14"/>
  <c r="C885" i="14"/>
  <c r="C886" i="14"/>
  <c r="C887" i="14"/>
  <c r="C888" i="14"/>
  <c r="C889" i="14"/>
  <c r="C890" i="14"/>
  <c r="C891" i="14"/>
  <c r="C892" i="14"/>
  <c r="C893" i="14"/>
  <c r="C894" i="14"/>
  <c r="C895" i="14"/>
  <c r="C896" i="14"/>
  <c r="C897" i="14"/>
  <c r="C898" i="14"/>
  <c r="C899" i="14"/>
  <c r="C900" i="14"/>
  <c r="C901" i="14"/>
  <c r="C902" i="14"/>
  <c r="C903" i="14"/>
  <c r="C904" i="14"/>
  <c r="C905" i="14"/>
  <c r="C906" i="14"/>
  <c r="C907" i="14"/>
  <c r="C908" i="14"/>
  <c r="C909" i="14"/>
  <c r="C910" i="14"/>
  <c r="C911" i="14"/>
  <c r="C912" i="14"/>
  <c r="C913" i="14"/>
  <c r="C914" i="14"/>
  <c r="C915" i="14"/>
  <c r="C916" i="14"/>
  <c r="C917" i="14"/>
  <c r="C918" i="14"/>
  <c r="C919" i="14"/>
  <c r="C920" i="14"/>
  <c r="C921" i="14"/>
  <c r="C922" i="14"/>
  <c r="C923" i="14"/>
  <c r="C924" i="14"/>
  <c r="C925" i="14"/>
  <c r="C926" i="14"/>
  <c r="C927" i="14"/>
  <c r="C928" i="14"/>
  <c r="C929" i="14"/>
  <c r="C930" i="14"/>
  <c r="C931" i="14"/>
  <c r="C932" i="14"/>
  <c r="C933" i="14"/>
  <c r="C934" i="14"/>
  <c r="C935" i="14"/>
  <c r="C936" i="14"/>
  <c r="C937" i="14"/>
  <c r="C938" i="14"/>
  <c r="C939" i="14"/>
  <c r="C940" i="14"/>
  <c r="C941" i="14"/>
  <c r="C942" i="14"/>
  <c r="C943" i="14"/>
  <c r="C944" i="14"/>
  <c r="C945" i="14"/>
  <c r="C946" i="14"/>
  <c r="C947" i="14"/>
  <c r="C948" i="14"/>
  <c r="C949" i="14"/>
  <c r="C950" i="14"/>
  <c r="C951" i="14"/>
  <c r="C952" i="14"/>
  <c r="C953" i="14"/>
  <c r="C954" i="14"/>
  <c r="C955" i="14"/>
  <c r="C956" i="14"/>
  <c r="C957" i="14"/>
  <c r="C958" i="14"/>
  <c r="C959" i="14"/>
  <c r="C960" i="14"/>
  <c r="C961" i="14"/>
  <c r="C962" i="14"/>
  <c r="C963" i="14"/>
  <c r="C964" i="14"/>
  <c r="C965" i="14"/>
  <c r="C966" i="14"/>
  <c r="C967" i="14"/>
  <c r="C968" i="14"/>
  <c r="C969" i="14"/>
  <c r="C970" i="14"/>
  <c r="C971" i="14"/>
  <c r="C972" i="14"/>
  <c r="C973" i="14"/>
  <c r="C974" i="14"/>
  <c r="C975" i="14"/>
  <c r="C976" i="14"/>
  <c r="C977" i="14"/>
  <c r="C978" i="14"/>
  <c r="C979" i="14"/>
  <c r="C980" i="14"/>
  <c r="C981" i="14"/>
  <c r="C982" i="14"/>
  <c r="C983" i="14"/>
  <c r="C984" i="14"/>
  <c r="C985" i="14"/>
  <c r="C986" i="14"/>
  <c r="C987" i="14"/>
  <c r="C988" i="14"/>
  <c r="C989" i="14"/>
  <c r="C990" i="14"/>
  <c r="C991" i="14"/>
  <c r="C992" i="14"/>
  <c r="C993" i="14"/>
  <c r="C994" i="14"/>
  <c r="C995" i="14"/>
  <c r="C996" i="14"/>
  <c r="C997" i="14"/>
  <c r="C998" i="14"/>
  <c r="C999" i="14"/>
  <c r="C1000" i="14"/>
  <c r="C1001" i="14"/>
  <c r="C1002" i="14"/>
  <c r="C1003" i="14"/>
  <c r="C1004" i="14"/>
  <c r="C1005" i="14"/>
  <c r="C1006" i="14"/>
  <c r="C1007" i="14"/>
  <c r="C1008" i="14"/>
  <c r="C1009" i="14"/>
  <c r="C1010" i="14"/>
  <c r="C1011" i="14"/>
  <c r="C1012" i="14"/>
  <c r="C1013" i="14"/>
  <c r="C1014" i="14"/>
  <c r="C1015" i="14"/>
  <c r="C1016" i="14"/>
  <c r="C1017" i="14"/>
  <c r="C1018" i="14"/>
  <c r="C1019" i="14"/>
  <c r="C1020" i="14"/>
  <c r="C1021" i="14"/>
  <c r="C1022" i="14"/>
  <c r="C1023" i="14"/>
  <c r="C1024" i="14"/>
  <c r="C1025" i="14"/>
  <c r="C1026" i="14"/>
  <c r="C1027" i="14"/>
  <c r="C1028" i="14"/>
  <c r="C1029" i="14"/>
  <c r="C1030" i="14"/>
  <c r="C1031" i="14"/>
  <c r="C1032" i="14"/>
  <c r="C1033" i="14"/>
  <c r="C1034" i="14"/>
  <c r="C1035" i="14"/>
  <c r="C1036" i="14"/>
  <c r="C1037" i="14"/>
  <c r="C1038" i="14"/>
  <c r="C1039" i="14"/>
  <c r="C1040" i="14"/>
  <c r="C1041" i="14"/>
  <c r="C1042" i="14"/>
  <c r="C1043" i="14"/>
  <c r="C1044" i="14"/>
  <c r="C1045" i="14"/>
  <c r="C1046" i="14"/>
  <c r="C1047" i="14"/>
  <c r="C1048" i="14"/>
  <c r="C1049" i="14"/>
  <c r="C1050" i="14"/>
  <c r="C1051" i="14"/>
  <c r="C1052" i="14"/>
  <c r="C1053" i="14"/>
  <c r="C1054" i="14"/>
  <c r="C1055" i="14"/>
  <c r="C1056" i="14"/>
  <c r="C1057" i="14"/>
  <c r="C1058" i="14"/>
  <c r="C1059" i="14"/>
  <c r="C1060" i="14"/>
  <c r="C1061" i="14"/>
  <c r="C1062" i="14"/>
  <c r="C1063" i="14"/>
  <c r="C1064" i="14"/>
  <c r="C1065" i="14"/>
  <c r="C1066" i="14"/>
  <c r="C1067" i="14"/>
  <c r="C1068" i="14"/>
  <c r="C1069" i="14"/>
  <c r="C1070" i="14"/>
  <c r="C1071" i="14"/>
  <c r="C1072" i="14"/>
  <c r="C1073" i="14"/>
  <c r="C1074" i="14"/>
  <c r="C1075" i="14"/>
  <c r="C1076" i="14"/>
  <c r="C1077" i="14"/>
  <c r="C1078" i="14"/>
  <c r="C1079" i="14"/>
  <c r="C1080" i="14"/>
  <c r="C1081" i="14"/>
  <c r="C1082" i="14"/>
  <c r="C1083" i="14"/>
  <c r="C1084" i="14"/>
  <c r="C1085" i="14"/>
  <c r="C1086" i="14"/>
  <c r="C1087" i="14"/>
  <c r="C1088" i="14"/>
  <c r="C1089" i="14"/>
  <c r="C1090" i="14"/>
  <c r="C1091" i="14"/>
  <c r="C1092" i="14"/>
  <c r="C1093" i="14"/>
  <c r="C1094" i="14"/>
  <c r="C1095" i="14"/>
  <c r="C1096" i="14"/>
  <c r="C1097" i="14"/>
  <c r="C1098" i="14"/>
  <c r="C1099" i="14"/>
  <c r="C1100" i="14"/>
  <c r="C1101" i="14"/>
  <c r="C1102" i="14"/>
  <c r="C1103" i="14"/>
  <c r="C1104" i="14"/>
  <c r="C1105" i="14"/>
  <c r="C1106" i="14"/>
  <c r="C1107" i="14"/>
  <c r="C1108" i="14"/>
  <c r="C1109" i="14"/>
  <c r="C1110" i="14"/>
  <c r="C1111" i="14"/>
  <c r="C1112" i="14"/>
  <c r="C1113" i="14"/>
  <c r="C1114" i="14"/>
  <c r="C1115" i="14"/>
  <c r="C1116" i="14"/>
  <c r="C1117" i="14"/>
  <c r="C1118" i="14"/>
  <c r="C1119" i="14"/>
  <c r="C1120" i="14"/>
  <c r="C1121" i="14"/>
  <c r="C1122" i="14"/>
  <c r="C1123" i="14"/>
  <c r="C1124" i="14"/>
  <c r="C1125" i="14"/>
  <c r="C1126" i="14"/>
  <c r="C1127" i="14"/>
  <c r="C1128" i="14"/>
  <c r="C1129" i="14"/>
  <c r="C1130" i="14"/>
  <c r="C1131" i="14"/>
  <c r="C1132" i="14"/>
  <c r="C1133" i="14"/>
  <c r="C1134" i="14"/>
  <c r="C1135" i="14"/>
  <c r="C1136" i="14"/>
  <c r="C1137" i="14"/>
  <c r="C1138" i="14"/>
  <c r="C1139" i="14"/>
  <c r="C1140" i="14"/>
  <c r="C1141" i="14"/>
  <c r="C1142" i="14"/>
  <c r="C1143" i="14"/>
  <c r="C1144" i="14"/>
  <c r="C1145" i="14"/>
  <c r="C1146" i="14"/>
  <c r="C1147" i="14"/>
  <c r="C1148" i="14"/>
  <c r="C1149" i="14"/>
  <c r="C1150" i="14"/>
  <c r="C1151" i="14"/>
  <c r="C1152" i="14"/>
  <c r="C1153" i="14"/>
  <c r="C1154" i="14"/>
  <c r="C1155" i="14"/>
  <c r="C1156" i="14"/>
  <c r="C1157" i="14"/>
  <c r="C1158" i="14"/>
  <c r="C1159" i="14"/>
  <c r="C1160" i="14"/>
  <c r="C1161" i="14"/>
  <c r="C1162" i="14"/>
  <c r="C1163" i="14"/>
  <c r="C1164" i="14"/>
  <c r="C1165" i="14"/>
  <c r="C1166" i="14"/>
  <c r="C1167" i="14"/>
  <c r="C1168" i="14"/>
  <c r="C1169" i="14"/>
  <c r="C1170" i="14"/>
  <c r="C1171" i="14"/>
  <c r="C1172" i="14"/>
  <c r="C1173" i="14"/>
  <c r="C1174" i="14"/>
  <c r="C1175" i="14"/>
  <c r="C1176" i="14"/>
  <c r="C1177" i="14"/>
  <c r="C1178" i="14"/>
  <c r="C1179" i="14"/>
  <c r="C1180" i="14"/>
  <c r="C1181" i="14"/>
  <c r="C1182" i="14"/>
  <c r="C1183" i="14"/>
  <c r="C1184" i="14"/>
  <c r="C1185" i="14"/>
  <c r="C1186" i="14"/>
  <c r="C1187" i="14"/>
  <c r="C1188" i="14"/>
  <c r="C1189" i="14"/>
  <c r="C1190" i="14"/>
  <c r="C1191" i="14"/>
  <c r="C1192" i="14"/>
  <c r="C1193" i="14"/>
  <c r="C1194" i="14"/>
  <c r="C1195" i="14"/>
  <c r="C1196" i="14"/>
  <c r="C1197" i="14"/>
  <c r="C1198" i="14"/>
  <c r="C1199" i="14"/>
  <c r="C1200" i="14"/>
  <c r="C1201" i="14"/>
  <c r="C1202" i="14"/>
  <c r="C1203" i="14"/>
  <c r="C1204" i="14"/>
  <c r="C1205" i="14"/>
  <c r="C1206" i="14"/>
  <c r="C1207" i="14"/>
  <c r="C1208" i="14"/>
  <c r="C1209" i="14"/>
  <c r="C1210" i="14"/>
  <c r="C1211" i="14"/>
  <c r="C1212" i="14"/>
  <c r="C1213" i="14"/>
  <c r="C1214" i="14"/>
  <c r="C1215" i="14"/>
  <c r="C1216" i="14"/>
  <c r="C1217" i="14"/>
  <c r="C1218" i="14"/>
  <c r="C1219" i="14"/>
  <c r="C1220" i="14"/>
  <c r="C1221" i="14"/>
  <c r="C1222" i="14"/>
  <c r="C1223" i="14"/>
  <c r="C1224" i="14"/>
  <c r="C1225" i="14"/>
  <c r="C1226" i="14"/>
  <c r="C1227" i="14"/>
  <c r="C1228" i="14"/>
  <c r="C1229" i="14"/>
  <c r="C1230" i="14"/>
  <c r="C1231" i="14"/>
  <c r="C1232" i="14"/>
  <c r="C1233" i="14"/>
  <c r="C1234" i="14"/>
  <c r="C1235" i="14"/>
  <c r="C1236" i="14"/>
  <c r="C1237" i="14"/>
  <c r="C1238" i="14"/>
  <c r="C1239" i="14"/>
  <c r="C1240" i="14"/>
  <c r="C1241" i="14"/>
  <c r="C1242" i="14"/>
  <c r="C1243" i="14"/>
  <c r="C1244" i="14"/>
  <c r="C1245" i="14"/>
  <c r="C1246" i="14"/>
  <c r="C1247" i="14"/>
  <c r="C1248" i="14"/>
  <c r="C1249" i="14"/>
  <c r="C1250" i="14"/>
  <c r="C1251" i="14"/>
  <c r="C1252" i="14"/>
  <c r="C1253" i="14"/>
  <c r="C1254" i="14"/>
  <c r="C1255" i="14"/>
  <c r="C1256" i="14"/>
  <c r="C1257" i="14"/>
  <c r="C1258" i="14"/>
  <c r="C1259" i="14"/>
  <c r="C1260" i="14"/>
  <c r="C1261" i="14"/>
  <c r="C1262" i="14"/>
  <c r="C1263" i="14"/>
  <c r="C1264" i="14"/>
  <c r="C1265" i="14"/>
  <c r="C1266" i="14"/>
  <c r="C1267" i="14"/>
  <c r="C1268" i="14"/>
  <c r="C1269" i="14"/>
  <c r="C1270" i="14"/>
  <c r="C1271" i="14"/>
  <c r="C1272" i="14"/>
  <c r="C1273" i="14"/>
  <c r="C1274" i="14"/>
  <c r="C1275" i="14"/>
  <c r="C1276" i="14"/>
  <c r="C1277" i="14"/>
  <c r="C1278" i="14"/>
  <c r="C1279" i="14"/>
  <c r="C1280" i="14"/>
  <c r="C1281" i="14"/>
  <c r="C1282" i="14"/>
  <c r="C1283" i="14"/>
  <c r="C1284" i="14"/>
  <c r="C1285" i="14"/>
  <c r="C1286" i="14"/>
  <c r="C1287" i="14"/>
  <c r="C1288" i="14"/>
  <c r="C1289" i="14"/>
  <c r="C1290" i="14"/>
  <c r="C1291" i="14"/>
  <c r="C1292" i="14"/>
  <c r="C1293" i="14"/>
  <c r="C1294" i="14"/>
  <c r="C1295" i="14"/>
  <c r="C1296" i="14"/>
  <c r="C1297" i="14"/>
  <c r="C1298" i="14"/>
  <c r="C1299" i="14"/>
  <c r="C1300" i="14"/>
  <c r="C1301" i="14"/>
  <c r="C1302" i="14"/>
  <c r="C1303" i="14"/>
  <c r="C1304" i="14"/>
  <c r="C1305" i="14"/>
  <c r="C1306" i="14"/>
  <c r="C1307" i="14"/>
  <c r="C1308" i="14"/>
  <c r="C1309" i="14"/>
  <c r="C1310" i="14"/>
  <c r="C1311" i="14"/>
  <c r="C1312" i="14"/>
  <c r="C1313" i="14"/>
  <c r="C1314" i="14"/>
  <c r="C77" i="11"/>
  <c r="C76" i="11"/>
  <c r="D2" i="15"/>
  <c r="D3" i="15"/>
  <c r="D4" i="15"/>
  <c r="D5" i="15"/>
  <c r="D6" i="15"/>
  <c r="D7" i="15"/>
  <c r="D8" i="15"/>
  <c r="D9" i="15"/>
  <c r="D10" i="15"/>
  <c r="D11" i="15"/>
  <c r="D12" i="15"/>
  <c r="D13" i="15"/>
  <c r="D14" i="15"/>
  <c r="D15" i="15"/>
  <c r="D16" i="15"/>
  <c r="D17" i="15"/>
  <c r="D18" i="15"/>
  <c r="D19" i="15"/>
  <c r="D20" i="15"/>
  <c r="D21" i="15"/>
  <c r="D22" i="15"/>
  <c r="D23" i="15"/>
  <c r="D24" i="15"/>
  <c r="D25" i="15"/>
  <c r="D26" i="15"/>
  <c r="D27" i="15"/>
  <c r="D28" i="15"/>
  <c r="D29" i="15"/>
  <c r="D30" i="15"/>
  <c r="D31" i="15"/>
  <c r="D32" i="15"/>
  <c r="D33" i="15"/>
  <c r="D34" i="15"/>
  <c r="D35" i="15"/>
  <c r="D36" i="15"/>
  <c r="D37" i="15"/>
  <c r="D38" i="15"/>
  <c r="D39" i="15"/>
  <c r="D40" i="15"/>
  <c r="D41" i="15"/>
  <c r="D42" i="15"/>
  <c r="D43" i="15"/>
  <c r="D44" i="15"/>
  <c r="D45" i="15"/>
  <c r="D46" i="15"/>
  <c r="D47" i="15"/>
  <c r="D48" i="15"/>
  <c r="D49" i="15"/>
  <c r="D50" i="15"/>
  <c r="D51" i="15"/>
  <c r="D52" i="15"/>
  <c r="D53" i="15"/>
  <c r="D54" i="15"/>
  <c r="D55" i="15"/>
  <c r="D56" i="15"/>
  <c r="D57" i="15"/>
  <c r="D58" i="15"/>
  <c r="D59" i="15"/>
  <c r="D60" i="15"/>
  <c r="D61" i="15"/>
  <c r="D62" i="15"/>
  <c r="D63" i="15"/>
  <c r="D64" i="15"/>
  <c r="D65" i="15"/>
  <c r="D66" i="15"/>
  <c r="D67" i="15"/>
  <c r="D68" i="15"/>
  <c r="D69" i="15"/>
  <c r="D70" i="15"/>
  <c r="D71" i="15"/>
  <c r="D72" i="15"/>
  <c r="D73" i="15"/>
  <c r="D74" i="15"/>
  <c r="D75" i="15"/>
  <c r="D76" i="15"/>
  <c r="D77" i="15"/>
  <c r="D78" i="15"/>
  <c r="D79" i="15"/>
  <c r="D80" i="15"/>
  <c r="D81" i="15"/>
  <c r="D82" i="15"/>
  <c r="D83" i="15"/>
  <c r="D84" i="15"/>
  <c r="D85" i="15"/>
  <c r="D86" i="15"/>
  <c r="D87" i="15"/>
  <c r="D88" i="15"/>
  <c r="D89" i="15"/>
  <c r="D90" i="15"/>
  <c r="D91" i="15"/>
  <c r="D92" i="15"/>
  <c r="D93" i="15"/>
  <c r="D94" i="15"/>
  <c r="D95" i="15"/>
  <c r="D96" i="15"/>
  <c r="D97" i="15"/>
  <c r="D98" i="15"/>
  <c r="D99" i="15"/>
  <c r="D100" i="15"/>
  <c r="D101" i="15"/>
  <c r="D102" i="15"/>
  <c r="D103" i="15"/>
  <c r="D104" i="15"/>
  <c r="D105" i="15"/>
  <c r="D106" i="15"/>
  <c r="D107" i="15"/>
  <c r="D108" i="15"/>
  <c r="D109" i="15"/>
  <c r="D110" i="15"/>
  <c r="D111" i="15"/>
  <c r="D112" i="15"/>
  <c r="D113" i="15"/>
  <c r="D114" i="15"/>
  <c r="D115" i="15"/>
  <c r="D116" i="15"/>
  <c r="D117" i="15"/>
  <c r="D118" i="15"/>
  <c r="D119" i="15"/>
  <c r="D120" i="15"/>
  <c r="D121" i="15"/>
  <c r="D122" i="15"/>
  <c r="D123" i="15"/>
  <c r="D124" i="15"/>
  <c r="D125" i="15"/>
  <c r="D126" i="15"/>
  <c r="D127" i="15"/>
  <c r="D128" i="15"/>
  <c r="D129" i="15"/>
  <c r="D130" i="15"/>
  <c r="D131" i="15"/>
  <c r="D132" i="15"/>
  <c r="D133" i="15"/>
  <c r="D134" i="15"/>
  <c r="D135" i="15"/>
  <c r="D136" i="15"/>
  <c r="D137" i="15"/>
  <c r="D138" i="15"/>
  <c r="D139" i="15"/>
  <c r="D140" i="15"/>
  <c r="D141" i="15"/>
  <c r="D142" i="15"/>
  <c r="D143" i="15"/>
  <c r="D144" i="15"/>
  <c r="D145" i="15"/>
  <c r="D146" i="15"/>
  <c r="D147" i="15"/>
  <c r="D148" i="15"/>
  <c r="D149" i="15"/>
  <c r="D150" i="15"/>
  <c r="D151" i="15"/>
  <c r="D152" i="15"/>
  <c r="D153" i="15"/>
  <c r="D154" i="15"/>
  <c r="D155" i="15"/>
  <c r="D156" i="15"/>
  <c r="D157" i="15"/>
  <c r="D158" i="15"/>
  <c r="D159" i="15"/>
  <c r="D160" i="15"/>
  <c r="D161" i="15"/>
  <c r="D162" i="15"/>
  <c r="D163" i="15"/>
  <c r="D164" i="15"/>
  <c r="D165" i="15"/>
  <c r="D166" i="15"/>
  <c r="D167" i="15"/>
  <c r="D168" i="15"/>
  <c r="D169" i="15"/>
  <c r="D170" i="15"/>
  <c r="D171" i="15"/>
  <c r="D172" i="15"/>
  <c r="D173" i="15"/>
  <c r="D174" i="15"/>
  <c r="D175" i="15"/>
  <c r="D176" i="15"/>
  <c r="D177" i="15"/>
  <c r="D178" i="15"/>
  <c r="D179" i="15"/>
  <c r="D180" i="15"/>
  <c r="D181" i="15"/>
  <c r="D182" i="15"/>
  <c r="D183" i="15"/>
  <c r="D184" i="15"/>
  <c r="D185" i="15"/>
  <c r="D186" i="15"/>
  <c r="D187" i="15"/>
  <c r="D188" i="15"/>
  <c r="D189" i="15"/>
  <c r="D190" i="15"/>
  <c r="D191" i="15"/>
  <c r="D192" i="15"/>
  <c r="D193" i="15"/>
  <c r="D194" i="15"/>
  <c r="D195" i="15"/>
  <c r="D196" i="15"/>
  <c r="D197" i="15"/>
  <c r="D198" i="15"/>
  <c r="D199" i="15"/>
  <c r="D200" i="15"/>
  <c r="D201" i="15"/>
  <c r="D202" i="15"/>
  <c r="D203" i="15"/>
  <c r="D204" i="15"/>
  <c r="D205" i="15"/>
  <c r="D206" i="15"/>
  <c r="D207" i="15"/>
  <c r="D208" i="15"/>
  <c r="D209" i="15"/>
  <c r="D210" i="15"/>
  <c r="D211" i="15"/>
  <c r="D212" i="15"/>
  <c r="D213" i="15"/>
  <c r="D214" i="15"/>
  <c r="D215" i="15"/>
  <c r="D216" i="15"/>
  <c r="D217" i="15"/>
  <c r="D218" i="15"/>
  <c r="D219" i="15"/>
  <c r="D220" i="15"/>
  <c r="D221" i="15"/>
  <c r="D222" i="15"/>
  <c r="D223" i="15"/>
  <c r="D224" i="15"/>
  <c r="D225" i="15"/>
  <c r="D226" i="15"/>
  <c r="D227" i="15"/>
  <c r="D228" i="15"/>
  <c r="D229" i="15"/>
  <c r="D230" i="15"/>
  <c r="D231" i="15"/>
  <c r="D232" i="15"/>
  <c r="D233" i="15"/>
  <c r="D234" i="15"/>
  <c r="D235" i="15"/>
  <c r="D236" i="15"/>
  <c r="D237" i="15"/>
  <c r="D238" i="15"/>
  <c r="D239" i="15"/>
  <c r="D240" i="15"/>
  <c r="D241" i="15"/>
  <c r="D242" i="15"/>
  <c r="D243" i="15"/>
  <c r="D244" i="15"/>
  <c r="D245" i="15"/>
  <c r="D246" i="15"/>
  <c r="D247" i="15"/>
  <c r="D248" i="15"/>
  <c r="D249" i="15"/>
  <c r="D250" i="15"/>
  <c r="D251" i="15"/>
  <c r="D252" i="15"/>
  <c r="D253" i="15"/>
  <c r="D254" i="15"/>
  <c r="D255" i="15"/>
  <c r="D256" i="15"/>
  <c r="D257" i="15"/>
  <c r="D258" i="15"/>
  <c r="D259" i="15"/>
  <c r="D260" i="15"/>
  <c r="D261" i="15"/>
  <c r="D262" i="15"/>
  <c r="D263" i="15"/>
  <c r="D264" i="15"/>
  <c r="D265" i="15"/>
  <c r="D266" i="15"/>
  <c r="D267" i="15"/>
  <c r="D268" i="15"/>
  <c r="D269" i="15"/>
  <c r="D270" i="15"/>
  <c r="D271" i="15"/>
  <c r="D272" i="15"/>
  <c r="D273" i="15"/>
  <c r="D274" i="15"/>
  <c r="D275" i="15"/>
  <c r="D276" i="15"/>
  <c r="D277" i="15"/>
  <c r="D278" i="15"/>
  <c r="D279" i="15"/>
  <c r="D280" i="15"/>
  <c r="D281" i="15"/>
  <c r="D282" i="15"/>
  <c r="D283" i="15"/>
  <c r="D284" i="15"/>
  <c r="D285" i="15"/>
  <c r="D286" i="15"/>
  <c r="D287" i="15"/>
  <c r="D288" i="15"/>
  <c r="D289" i="15"/>
  <c r="D290" i="15"/>
  <c r="D291" i="15"/>
  <c r="D292" i="15"/>
  <c r="D293" i="15"/>
  <c r="D294" i="15"/>
  <c r="D295" i="15"/>
  <c r="D296" i="15"/>
  <c r="D297" i="15"/>
  <c r="D298" i="15"/>
  <c r="D299" i="15"/>
  <c r="D300" i="15"/>
  <c r="D301" i="15"/>
  <c r="D302" i="15"/>
  <c r="D303" i="15"/>
  <c r="D304" i="15"/>
  <c r="D305" i="15"/>
  <c r="D306" i="15"/>
  <c r="D307" i="15"/>
  <c r="D308" i="15"/>
  <c r="D309" i="15"/>
  <c r="D310" i="15"/>
  <c r="D311" i="15"/>
  <c r="D312" i="15"/>
  <c r="D313" i="15"/>
  <c r="D314" i="15"/>
  <c r="D315" i="15"/>
  <c r="D316" i="15"/>
  <c r="D317" i="15"/>
  <c r="D318" i="15"/>
  <c r="D319" i="15"/>
  <c r="D320" i="15"/>
  <c r="D321" i="15"/>
  <c r="D322" i="15"/>
  <c r="D323" i="15"/>
  <c r="D324" i="15"/>
  <c r="D325" i="15"/>
  <c r="D326" i="15"/>
  <c r="D327" i="15"/>
  <c r="D328" i="15"/>
  <c r="D329" i="15"/>
  <c r="D330" i="15"/>
  <c r="D331" i="15"/>
  <c r="D332" i="15"/>
  <c r="D333" i="15"/>
  <c r="D334" i="15"/>
  <c r="D335" i="15"/>
  <c r="D336" i="15"/>
  <c r="D337" i="15"/>
  <c r="D338" i="15"/>
  <c r="D339" i="15"/>
  <c r="D340" i="15"/>
  <c r="D341" i="15"/>
  <c r="D342" i="15"/>
  <c r="D343" i="15"/>
  <c r="D344" i="15"/>
  <c r="D345" i="15"/>
  <c r="D346" i="15"/>
  <c r="D347" i="15"/>
  <c r="D348" i="15"/>
  <c r="D349" i="15"/>
  <c r="D350" i="15"/>
  <c r="D351" i="15"/>
  <c r="D352" i="15"/>
  <c r="D353" i="15"/>
  <c r="D354" i="15"/>
  <c r="D355" i="15"/>
  <c r="D356" i="15"/>
  <c r="D357" i="15"/>
  <c r="D358" i="15"/>
  <c r="D359" i="15"/>
  <c r="D360" i="15"/>
  <c r="D361" i="15"/>
  <c r="D362" i="15"/>
  <c r="D363" i="15"/>
  <c r="D364" i="15"/>
  <c r="D365" i="15"/>
  <c r="D366" i="15"/>
  <c r="D367" i="15"/>
  <c r="D368" i="15"/>
  <c r="D369" i="15"/>
  <c r="D370" i="15"/>
  <c r="D371" i="15"/>
  <c r="D372" i="15"/>
  <c r="D373" i="15"/>
  <c r="D374" i="15"/>
  <c r="D375" i="15"/>
  <c r="D376" i="15"/>
  <c r="D377" i="15"/>
  <c r="D378" i="15"/>
  <c r="D379" i="15"/>
  <c r="D380" i="15"/>
  <c r="D381" i="15"/>
  <c r="D382" i="15"/>
  <c r="D383" i="15"/>
  <c r="D384" i="15"/>
  <c r="D385" i="15"/>
  <c r="D386" i="15"/>
  <c r="D387" i="15"/>
  <c r="D388" i="15"/>
  <c r="D389" i="15"/>
  <c r="D390" i="15"/>
  <c r="D391" i="15"/>
  <c r="D392" i="15"/>
  <c r="D393" i="15"/>
  <c r="D394" i="15"/>
  <c r="D395" i="15"/>
  <c r="D396" i="15"/>
  <c r="D397" i="15"/>
  <c r="D398" i="15"/>
  <c r="D399" i="15"/>
  <c r="D400" i="15"/>
  <c r="D401" i="15"/>
  <c r="D402" i="15"/>
  <c r="D403" i="15"/>
  <c r="D404" i="15"/>
  <c r="D405" i="15"/>
  <c r="D406" i="15"/>
  <c r="D407" i="15"/>
  <c r="D408" i="15"/>
  <c r="D409" i="15"/>
  <c r="D410" i="15"/>
  <c r="D411" i="15"/>
  <c r="D412" i="15"/>
  <c r="D413" i="15"/>
  <c r="D414" i="15"/>
  <c r="D415" i="15"/>
  <c r="D416" i="15"/>
  <c r="D417" i="15"/>
  <c r="D418" i="15"/>
  <c r="D419" i="15"/>
  <c r="D420" i="15"/>
  <c r="D421" i="15"/>
  <c r="D422" i="15"/>
  <c r="D423" i="15"/>
  <c r="D424" i="15"/>
  <c r="D425" i="15"/>
  <c r="D426" i="15"/>
  <c r="D427" i="15"/>
  <c r="D428" i="15"/>
  <c r="D429" i="15"/>
  <c r="D430" i="15"/>
  <c r="D431" i="15"/>
  <c r="D432" i="15"/>
  <c r="D433" i="15"/>
  <c r="D434" i="15"/>
  <c r="D435" i="15"/>
  <c r="D436" i="15"/>
  <c r="D437" i="15"/>
  <c r="D438" i="15"/>
  <c r="D439" i="15"/>
  <c r="D440" i="15"/>
  <c r="D441" i="15"/>
  <c r="D442" i="15"/>
  <c r="D443" i="15"/>
  <c r="D444" i="15"/>
  <c r="D445" i="15"/>
  <c r="D446" i="15"/>
  <c r="D447" i="15"/>
  <c r="D448" i="15"/>
  <c r="D449" i="15"/>
  <c r="D450" i="15"/>
  <c r="D451" i="15"/>
  <c r="D452" i="15"/>
  <c r="D453" i="15"/>
  <c r="D454" i="15"/>
  <c r="D455" i="15"/>
  <c r="D456" i="15"/>
  <c r="D457" i="15"/>
  <c r="D458" i="15"/>
  <c r="D459" i="15"/>
  <c r="D460" i="15"/>
  <c r="D461" i="15"/>
  <c r="D462" i="15"/>
  <c r="D463" i="15"/>
  <c r="D464" i="15"/>
  <c r="D465" i="15"/>
  <c r="D466" i="15"/>
  <c r="D467" i="15"/>
  <c r="D468" i="15"/>
  <c r="D469" i="15"/>
  <c r="D470" i="15"/>
  <c r="D471" i="15"/>
  <c r="D472" i="15"/>
  <c r="D473" i="15"/>
  <c r="D474" i="15"/>
  <c r="D475" i="15"/>
  <c r="D476" i="15"/>
  <c r="D477" i="15"/>
  <c r="D478" i="15"/>
  <c r="D479" i="15"/>
  <c r="D480" i="15"/>
  <c r="D481" i="15"/>
  <c r="D482" i="15"/>
  <c r="D483" i="15"/>
  <c r="D484" i="15"/>
  <c r="D485" i="15"/>
  <c r="D486" i="15"/>
  <c r="D487" i="15"/>
  <c r="D488" i="15"/>
  <c r="D489" i="15"/>
  <c r="D490" i="15"/>
  <c r="D491" i="15"/>
  <c r="D492" i="15"/>
  <c r="D493" i="15"/>
  <c r="D494" i="15"/>
  <c r="D495" i="15"/>
  <c r="D496" i="15"/>
  <c r="D497" i="15"/>
  <c r="D498" i="15"/>
  <c r="D499" i="15"/>
  <c r="D500" i="15"/>
  <c r="D501" i="15"/>
  <c r="D502" i="15"/>
  <c r="D503" i="15"/>
  <c r="D504" i="15"/>
  <c r="D505" i="15"/>
  <c r="D506" i="15"/>
  <c r="D507" i="15"/>
  <c r="D508" i="15"/>
  <c r="D509" i="15"/>
  <c r="D510" i="15"/>
  <c r="D511" i="15"/>
  <c r="D512" i="15"/>
  <c r="D513" i="15"/>
  <c r="D514" i="15"/>
  <c r="D515" i="15"/>
  <c r="D516" i="15"/>
  <c r="D517" i="15"/>
  <c r="D518" i="15"/>
  <c r="D519" i="15"/>
  <c r="D520" i="15"/>
  <c r="D521" i="15"/>
  <c r="D522" i="15"/>
  <c r="D523" i="15"/>
  <c r="D524" i="15"/>
  <c r="D525" i="15"/>
  <c r="D526" i="15"/>
  <c r="D527" i="15"/>
  <c r="D528" i="15"/>
  <c r="D529" i="15"/>
  <c r="D530" i="15"/>
  <c r="D531" i="15"/>
  <c r="D532" i="15"/>
  <c r="D533" i="15"/>
  <c r="D534" i="15"/>
  <c r="D535" i="15"/>
  <c r="D536" i="15"/>
  <c r="D537" i="15"/>
  <c r="D538" i="15"/>
  <c r="D539" i="15"/>
  <c r="D540" i="15"/>
  <c r="D541" i="15"/>
  <c r="D542" i="15"/>
  <c r="D543" i="15"/>
  <c r="D544" i="15"/>
  <c r="D545" i="15"/>
  <c r="D546" i="15"/>
  <c r="D547" i="15"/>
  <c r="D548" i="15"/>
  <c r="D549" i="15"/>
  <c r="D550" i="15"/>
  <c r="D551" i="15"/>
  <c r="D552" i="15"/>
  <c r="D553" i="15"/>
  <c r="D554" i="15"/>
  <c r="D555" i="15"/>
  <c r="D556" i="15"/>
  <c r="D557" i="15"/>
  <c r="D558" i="15"/>
  <c r="D559" i="15"/>
  <c r="D560" i="15"/>
  <c r="D561" i="15"/>
  <c r="D562" i="15"/>
  <c r="D563" i="15"/>
  <c r="D564" i="15"/>
  <c r="D565" i="15"/>
  <c r="D566" i="15"/>
  <c r="D567" i="15"/>
  <c r="D568" i="15"/>
  <c r="D569" i="15"/>
  <c r="D570" i="15"/>
  <c r="D571" i="15"/>
  <c r="D572" i="15"/>
  <c r="D573" i="15"/>
  <c r="D574" i="15"/>
  <c r="D575" i="15"/>
  <c r="D576" i="15"/>
  <c r="D577" i="15"/>
  <c r="D578" i="15"/>
  <c r="D579" i="15"/>
  <c r="D580" i="15"/>
  <c r="D581" i="15"/>
  <c r="D582" i="15"/>
  <c r="D583" i="15"/>
  <c r="D584" i="15"/>
  <c r="D585" i="15"/>
  <c r="D586" i="15"/>
  <c r="D587" i="15"/>
  <c r="D588" i="15"/>
  <c r="D589" i="15"/>
  <c r="D590" i="15"/>
  <c r="D591" i="15"/>
  <c r="D592" i="15"/>
  <c r="D593" i="15"/>
  <c r="D594" i="15"/>
  <c r="D595" i="15"/>
  <c r="D596" i="15"/>
  <c r="D597" i="15"/>
  <c r="D598" i="15"/>
  <c r="D599" i="15"/>
  <c r="D600" i="15"/>
  <c r="D601" i="15"/>
  <c r="D602" i="15"/>
  <c r="D603" i="15"/>
  <c r="D604" i="15"/>
  <c r="D605" i="15"/>
  <c r="D606" i="15"/>
  <c r="D607" i="15"/>
  <c r="D608" i="15"/>
  <c r="D609" i="15"/>
  <c r="D610" i="15"/>
  <c r="D611" i="15"/>
  <c r="D612" i="15"/>
  <c r="D613" i="15"/>
  <c r="D614" i="15"/>
  <c r="D615" i="15"/>
  <c r="D616" i="15"/>
  <c r="D617" i="15"/>
  <c r="D618" i="15"/>
  <c r="D619" i="15"/>
  <c r="D620" i="15"/>
  <c r="D621" i="15"/>
  <c r="D622" i="15"/>
  <c r="D623" i="15"/>
  <c r="D624" i="15"/>
  <c r="D625" i="15"/>
  <c r="D626" i="15"/>
  <c r="D627" i="15"/>
  <c r="D628" i="15"/>
  <c r="D629" i="15"/>
  <c r="D630" i="15"/>
  <c r="D631" i="15"/>
  <c r="D632" i="15"/>
  <c r="D633" i="15"/>
  <c r="D634" i="15"/>
  <c r="D635" i="15"/>
  <c r="D636" i="15"/>
  <c r="D637" i="15"/>
  <c r="D638" i="15"/>
  <c r="D639" i="15"/>
  <c r="D640" i="15"/>
  <c r="D641" i="15"/>
  <c r="D642" i="15"/>
  <c r="D643" i="15"/>
  <c r="D644" i="15"/>
  <c r="D645" i="15"/>
  <c r="D646" i="15"/>
  <c r="D647" i="15"/>
  <c r="D648" i="15"/>
  <c r="D649" i="15"/>
  <c r="D650" i="15"/>
  <c r="D651" i="15"/>
  <c r="D652" i="15"/>
  <c r="D653" i="15"/>
  <c r="D654" i="15"/>
  <c r="D655" i="15"/>
  <c r="D656" i="15"/>
  <c r="D657" i="15"/>
  <c r="D658" i="15"/>
  <c r="D659" i="15"/>
  <c r="D660" i="15"/>
  <c r="D661" i="15"/>
  <c r="D662" i="15"/>
  <c r="D663" i="15"/>
  <c r="D664" i="15"/>
  <c r="D665" i="15"/>
  <c r="D666" i="15"/>
  <c r="D667" i="15"/>
  <c r="D668" i="15"/>
  <c r="D669" i="15"/>
  <c r="D670" i="15"/>
  <c r="D671" i="15"/>
  <c r="D672" i="15"/>
  <c r="D673" i="15"/>
  <c r="D674" i="15"/>
  <c r="D675" i="15"/>
  <c r="D676" i="15"/>
  <c r="D677" i="15"/>
  <c r="D678" i="15"/>
  <c r="D679" i="15"/>
  <c r="D680" i="15"/>
  <c r="D681" i="15"/>
  <c r="D682" i="15"/>
  <c r="D683" i="15"/>
  <c r="D684" i="15"/>
  <c r="D685" i="15"/>
  <c r="D686" i="15"/>
  <c r="D687" i="15"/>
  <c r="D688" i="15"/>
  <c r="D689" i="15"/>
  <c r="D690" i="15"/>
  <c r="D691" i="15"/>
  <c r="D692" i="15"/>
  <c r="D693" i="15"/>
  <c r="D694" i="15"/>
  <c r="D695" i="15"/>
  <c r="D696" i="15"/>
  <c r="D697" i="15"/>
  <c r="D698" i="15"/>
  <c r="D699" i="15"/>
  <c r="D700" i="15"/>
  <c r="D701" i="15"/>
  <c r="D702" i="15"/>
  <c r="D703" i="15"/>
  <c r="D704" i="15"/>
  <c r="D705" i="15"/>
  <c r="D706" i="15"/>
  <c r="D707" i="15"/>
  <c r="D708" i="15"/>
  <c r="D709" i="15"/>
  <c r="D710" i="15"/>
  <c r="D711" i="15"/>
  <c r="D712" i="15"/>
  <c r="D713" i="15"/>
  <c r="D714" i="15"/>
  <c r="D715" i="15"/>
  <c r="D716" i="15"/>
  <c r="D717" i="15"/>
  <c r="D718" i="15"/>
  <c r="D719" i="15"/>
  <c r="D720" i="15"/>
  <c r="D721" i="15"/>
  <c r="D722" i="15"/>
  <c r="D723" i="15"/>
  <c r="D724" i="15"/>
  <c r="D725" i="15"/>
  <c r="D726" i="15"/>
  <c r="D727" i="15"/>
  <c r="D728" i="15"/>
  <c r="D729" i="15"/>
  <c r="D730" i="15"/>
  <c r="D731" i="15"/>
  <c r="D732" i="15"/>
  <c r="D733" i="15"/>
  <c r="D734" i="15"/>
  <c r="D735" i="15"/>
  <c r="D736" i="15"/>
  <c r="D737" i="15"/>
  <c r="D738" i="15"/>
  <c r="D739" i="15"/>
  <c r="D740" i="15"/>
  <c r="D741" i="15"/>
  <c r="D742" i="15"/>
  <c r="D743" i="15"/>
  <c r="D744" i="15"/>
  <c r="D745" i="15"/>
  <c r="D746" i="15"/>
  <c r="D747" i="15"/>
  <c r="D748" i="15"/>
  <c r="D749" i="15"/>
  <c r="D750" i="15"/>
  <c r="D751" i="15"/>
  <c r="D752" i="15"/>
  <c r="D753" i="15"/>
  <c r="D754" i="15"/>
  <c r="D755" i="15"/>
  <c r="D756" i="15"/>
  <c r="D757" i="15"/>
  <c r="D758" i="15"/>
  <c r="D759" i="15"/>
  <c r="D760" i="15"/>
  <c r="D761" i="15"/>
  <c r="D762" i="15"/>
  <c r="D763" i="15"/>
  <c r="D764" i="15"/>
  <c r="D765" i="15"/>
  <c r="D766" i="15"/>
  <c r="D767" i="15"/>
  <c r="D768" i="15"/>
  <c r="D769" i="15"/>
  <c r="D770" i="15"/>
  <c r="D771" i="15"/>
  <c r="D772" i="15"/>
  <c r="D773" i="15"/>
  <c r="D774" i="15"/>
  <c r="D775" i="15"/>
  <c r="D776" i="15"/>
  <c r="D777" i="15"/>
  <c r="D778" i="15"/>
  <c r="D779" i="15"/>
  <c r="D780" i="15"/>
  <c r="D781" i="15"/>
  <c r="D782" i="15"/>
  <c r="D783" i="15"/>
  <c r="D784" i="15"/>
  <c r="D785" i="15"/>
  <c r="D786" i="15"/>
  <c r="D787" i="15"/>
  <c r="D788" i="15"/>
  <c r="D789" i="15"/>
  <c r="D790" i="15"/>
  <c r="D791" i="15"/>
  <c r="D792" i="15"/>
  <c r="D793" i="15"/>
  <c r="D794" i="15"/>
  <c r="D795" i="15"/>
  <c r="D796" i="15"/>
  <c r="D797" i="15"/>
  <c r="D798" i="15"/>
  <c r="D799" i="15"/>
  <c r="D800" i="15"/>
  <c r="D801" i="15"/>
  <c r="D802" i="15"/>
  <c r="D803" i="15"/>
  <c r="D804" i="15"/>
  <c r="D805" i="15"/>
  <c r="D806" i="15"/>
  <c r="D807" i="15"/>
  <c r="D808" i="15"/>
  <c r="D809" i="15"/>
  <c r="D810" i="15"/>
  <c r="D811" i="15"/>
  <c r="D812" i="15"/>
  <c r="D813" i="15"/>
  <c r="D814" i="15"/>
  <c r="D815" i="15"/>
  <c r="D816" i="15"/>
  <c r="D817" i="15"/>
  <c r="D818" i="15"/>
  <c r="D819" i="15"/>
  <c r="D820" i="15"/>
  <c r="D821" i="15"/>
  <c r="D822" i="15"/>
  <c r="D823" i="15"/>
  <c r="D824" i="15"/>
  <c r="D825" i="15"/>
  <c r="D826" i="15"/>
  <c r="D827" i="15"/>
  <c r="D828" i="15"/>
  <c r="D829" i="15"/>
  <c r="D830" i="15"/>
  <c r="D831" i="15"/>
  <c r="D832" i="15"/>
  <c r="D833" i="15"/>
  <c r="D834" i="15"/>
  <c r="D835" i="15"/>
  <c r="D836" i="15"/>
  <c r="D837" i="15"/>
  <c r="D838" i="15"/>
  <c r="D839" i="15"/>
  <c r="D840" i="15"/>
  <c r="D841" i="15"/>
  <c r="D842" i="15"/>
  <c r="D843" i="15"/>
  <c r="D844" i="15"/>
  <c r="D845" i="15"/>
  <c r="D846" i="15"/>
  <c r="D847" i="15"/>
  <c r="D848" i="15"/>
  <c r="D849" i="15"/>
  <c r="D850" i="15"/>
  <c r="D851" i="15"/>
  <c r="D852" i="15"/>
  <c r="D853" i="15"/>
  <c r="D854" i="15"/>
  <c r="D855" i="15"/>
  <c r="D856" i="15"/>
  <c r="D857" i="15"/>
  <c r="D858" i="15"/>
  <c r="D859" i="15"/>
  <c r="D860" i="15"/>
  <c r="D861" i="15"/>
  <c r="D862" i="15"/>
  <c r="D863" i="15"/>
  <c r="D864" i="15"/>
  <c r="D865" i="15"/>
  <c r="D866" i="15"/>
  <c r="D867" i="15"/>
  <c r="D868" i="15"/>
  <c r="D869" i="15"/>
  <c r="D870" i="15"/>
  <c r="D871" i="15"/>
  <c r="D872" i="15"/>
  <c r="D873" i="15"/>
  <c r="D874" i="15"/>
  <c r="D875" i="15"/>
  <c r="D876" i="15"/>
  <c r="D877" i="15"/>
  <c r="D878" i="15"/>
  <c r="D879" i="15"/>
  <c r="D880" i="15"/>
  <c r="D881" i="15"/>
  <c r="D882" i="15"/>
  <c r="D883" i="15"/>
  <c r="D884" i="15"/>
  <c r="D885" i="15"/>
  <c r="D886" i="15"/>
  <c r="D887" i="15"/>
  <c r="D888" i="15"/>
  <c r="D889" i="15"/>
  <c r="D890" i="15"/>
  <c r="D891" i="15"/>
  <c r="D892" i="15"/>
  <c r="D893" i="15"/>
  <c r="D894" i="15"/>
  <c r="D895" i="15"/>
  <c r="D896" i="15"/>
  <c r="D897" i="15"/>
  <c r="D898" i="15"/>
  <c r="D899" i="15"/>
  <c r="D900" i="15"/>
  <c r="D901" i="15"/>
  <c r="D902" i="15"/>
  <c r="D903" i="15"/>
  <c r="D904" i="15"/>
  <c r="D905" i="15"/>
  <c r="D906" i="15"/>
  <c r="D907" i="15"/>
  <c r="D908" i="15"/>
  <c r="D909" i="15"/>
  <c r="D910" i="15"/>
  <c r="D911" i="15"/>
  <c r="D912" i="15"/>
  <c r="D913" i="15"/>
  <c r="D914" i="15"/>
  <c r="D915" i="15"/>
  <c r="D916" i="15"/>
  <c r="D917" i="15"/>
  <c r="D918" i="15"/>
  <c r="D919" i="15"/>
  <c r="D920" i="15"/>
  <c r="D921" i="15"/>
  <c r="D922" i="15"/>
  <c r="D923" i="15"/>
  <c r="D924" i="15"/>
  <c r="D925" i="15"/>
  <c r="D926" i="15"/>
  <c r="D927" i="15"/>
  <c r="D928" i="15"/>
  <c r="D929" i="15"/>
  <c r="D930" i="15"/>
  <c r="D931" i="15"/>
  <c r="D932" i="15"/>
  <c r="D933" i="15"/>
  <c r="D934" i="15"/>
  <c r="D935" i="15"/>
  <c r="D936" i="15"/>
  <c r="D937" i="15"/>
  <c r="D938" i="15"/>
  <c r="D939" i="15"/>
  <c r="D940" i="15"/>
  <c r="D941" i="15"/>
  <c r="D942" i="15"/>
  <c r="D943" i="15"/>
  <c r="D944" i="15"/>
  <c r="D945" i="15"/>
  <c r="D946" i="15"/>
  <c r="D947" i="15"/>
  <c r="D948" i="15"/>
  <c r="D949" i="15"/>
  <c r="D950" i="15"/>
  <c r="D951" i="15"/>
  <c r="D952" i="15"/>
  <c r="D953" i="15"/>
  <c r="D954" i="15"/>
  <c r="D955" i="15"/>
  <c r="D956" i="15"/>
  <c r="D957" i="15"/>
  <c r="D958" i="15"/>
  <c r="D959" i="15"/>
  <c r="D960" i="15"/>
  <c r="D961" i="15"/>
  <c r="D962" i="15"/>
  <c r="D963" i="15"/>
  <c r="D964" i="15"/>
  <c r="D965" i="15"/>
  <c r="D966" i="15"/>
  <c r="D967" i="15"/>
  <c r="D968" i="15"/>
  <c r="D969" i="15"/>
  <c r="D970" i="15"/>
  <c r="D971" i="15"/>
  <c r="D972" i="15"/>
  <c r="D973" i="15"/>
  <c r="D974" i="15"/>
  <c r="D975" i="15"/>
  <c r="D976" i="15"/>
  <c r="D977" i="15"/>
  <c r="D978" i="15"/>
  <c r="D979" i="15"/>
  <c r="D980" i="15"/>
  <c r="D981" i="15"/>
  <c r="D982" i="15"/>
  <c r="D983" i="15"/>
  <c r="D984" i="15"/>
  <c r="D985" i="15"/>
  <c r="D986" i="15"/>
  <c r="D987" i="15"/>
  <c r="D988" i="15"/>
  <c r="D989" i="15"/>
  <c r="D990" i="15"/>
  <c r="D991" i="15"/>
  <c r="D992" i="15"/>
  <c r="D993" i="15"/>
  <c r="D994" i="15"/>
  <c r="D995" i="15"/>
  <c r="D996" i="15"/>
  <c r="D997" i="15"/>
  <c r="D998" i="15"/>
  <c r="D999" i="15"/>
  <c r="D1000" i="15"/>
  <c r="D1001" i="15"/>
  <c r="D1002" i="15"/>
  <c r="D1003" i="15"/>
  <c r="D1004" i="15"/>
  <c r="D1005" i="15"/>
  <c r="D1006" i="15"/>
  <c r="D1007" i="15"/>
  <c r="D1008" i="15"/>
  <c r="D1009" i="15"/>
  <c r="D1010" i="15"/>
  <c r="D1011" i="15"/>
  <c r="D1012" i="15"/>
  <c r="D1013" i="15"/>
  <c r="D1014" i="15"/>
  <c r="D1015" i="15"/>
  <c r="D1016" i="15"/>
  <c r="D1017" i="15"/>
  <c r="D1018" i="15"/>
  <c r="D1019" i="15"/>
  <c r="D1020" i="15"/>
  <c r="D1021" i="15"/>
  <c r="D1022" i="15"/>
  <c r="D1023" i="15"/>
  <c r="D1024" i="15"/>
  <c r="D1025" i="15"/>
  <c r="D1026" i="15"/>
  <c r="D1027" i="15"/>
  <c r="D1028" i="15"/>
  <c r="D1029" i="15"/>
  <c r="D1030" i="15"/>
  <c r="D1031" i="15"/>
  <c r="D1032" i="15"/>
  <c r="D1033" i="15"/>
  <c r="D1034" i="15"/>
  <c r="D1035" i="15"/>
  <c r="D1036" i="15"/>
  <c r="D1037" i="15"/>
  <c r="D1038" i="15"/>
  <c r="D1039" i="15"/>
  <c r="D1040" i="15"/>
  <c r="D1041" i="15"/>
  <c r="D1042" i="15"/>
  <c r="D1043" i="15"/>
  <c r="D1044" i="15"/>
  <c r="D1045" i="15"/>
  <c r="D1046" i="15"/>
  <c r="D1047" i="15"/>
  <c r="D1048" i="15"/>
  <c r="D1049" i="15"/>
  <c r="D1050" i="15"/>
  <c r="D1051" i="15"/>
  <c r="D1052" i="15"/>
  <c r="D1053" i="15"/>
  <c r="D1054" i="15"/>
  <c r="D1055" i="15"/>
  <c r="D1056" i="15"/>
  <c r="D1057" i="15"/>
  <c r="D1058" i="15"/>
  <c r="D1059" i="15"/>
  <c r="D1060" i="15"/>
  <c r="D1061" i="15"/>
  <c r="D1062" i="15"/>
  <c r="D1063" i="15"/>
  <c r="D1064" i="15"/>
  <c r="D1065" i="15"/>
  <c r="D1066" i="15"/>
  <c r="D1067" i="15"/>
  <c r="D1068" i="15"/>
  <c r="D1069" i="15"/>
  <c r="D1070" i="15"/>
  <c r="D1071" i="15"/>
  <c r="D1072" i="15"/>
  <c r="D1073" i="15"/>
  <c r="D1074" i="15"/>
  <c r="D1075" i="15"/>
  <c r="D1076" i="15"/>
  <c r="D1077" i="15"/>
  <c r="D1078" i="15"/>
  <c r="D1079" i="15"/>
  <c r="D1080" i="15"/>
  <c r="D1081" i="15"/>
  <c r="D1082" i="15"/>
  <c r="D1083" i="15"/>
  <c r="D1084" i="15"/>
  <c r="D1085" i="15"/>
  <c r="D1086" i="15"/>
  <c r="D1087" i="15"/>
  <c r="D1088" i="15"/>
  <c r="D1089" i="15"/>
  <c r="D1090" i="15"/>
  <c r="D1091" i="15"/>
  <c r="D1092" i="15"/>
  <c r="D1093" i="15"/>
  <c r="D1094" i="15"/>
  <c r="D1095" i="15"/>
  <c r="D1096" i="15"/>
  <c r="D1097" i="15"/>
  <c r="D1098" i="15"/>
  <c r="D1099" i="15"/>
  <c r="D1100" i="15"/>
  <c r="D1101" i="15"/>
  <c r="D1102" i="15"/>
  <c r="D1103" i="15"/>
  <c r="D1104" i="15"/>
  <c r="D1105" i="15"/>
  <c r="D1106" i="15"/>
  <c r="D1107" i="15"/>
  <c r="D1108" i="15"/>
  <c r="D1109" i="15"/>
  <c r="D1110" i="15"/>
  <c r="D1111" i="15"/>
  <c r="D1112" i="15"/>
  <c r="D1113" i="15"/>
  <c r="D1114" i="15"/>
  <c r="D1115" i="15"/>
  <c r="D1116" i="15"/>
  <c r="D1117" i="15"/>
  <c r="D1118" i="15"/>
  <c r="D1119" i="15"/>
  <c r="D1120" i="15"/>
  <c r="D1121" i="15"/>
  <c r="D1122" i="15"/>
  <c r="D1123" i="15"/>
  <c r="D1124" i="15"/>
  <c r="D1125" i="15"/>
  <c r="D1126" i="15"/>
  <c r="D1127" i="15"/>
  <c r="D1128" i="15"/>
  <c r="D1129" i="15"/>
  <c r="D1130" i="15"/>
  <c r="D1131" i="15"/>
  <c r="D1132" i="15"/>
  <c r="D1133" i="15"/>
  <c r="D1134" i="15"/>
  <c r="D1135" i="15"/>
  <c r="D1136" i="15"/>
  <c r="D1137" i="15"/>
  <c r="D1138" i="15"/>
  <c r="D1139" i="15"/>
  <c r="D1140" i="15"/>
  <c r="D1141" i="15"/>
  <c r="D1142" i="15"/>
  <c r="D1143" i="15"/>
  <c r="D1144" i="15"/>
  <c r="D1145" i="15"/>
  <c r="D1146" i="15"/>
  <c r="D1147" i="15"/>
  <c r="D1148" i="15"/>
  <c r="D1149" i="15"/>
  <c r="D1150" i="15"/>
  <c r="D1151" i="15"/>
  <c r="D1152" i="15"/>
  <c r="D1153" i="15"/>
  <c r="D1154" i="15"/>
  <c r="D1155" i="15"/>
  <c r="D1156" i="15"/>
  <c r="D1157" i="15"/>
  <c r="D1158" i="15"/>
  <c r="D1159" i="15"/>
  <c r="D1160" i="15"/>
  <c r="D1161" i="15"/>
  <c r="D1162" i="15"/>
  <c r="D1163" i="15"/>
  <c r="D1164" i="15"/>
  <c r="D1165" i="15"/>
  <c r="D1166" i="15"/>
  <c r="D1167" i="15"/>
  <c r="D1168" i="15"/>
  <c r="D1169" i="15"/>
  <c r="D1170" i="15"/>
  <c r="D1171" i="15"/>
  <c r="D1172" i="15"/>
  <c r="D1173" i="15"/>
  <c r="D1174" i="15"/>
  <c r="D1175" i="15"/>
  <c r="D1176" i="15"/>
  <c r="D1177" i="15"/>
  <c r="D1178" i="15"/>
  <c r="D1179" i="15"/>
  <c r="D1180" i="15"/>
  <c r="D1181" i="15"/>
  <c r="D1182" i="15"/>
  <c r="D1183" i="15"/>
  <c r="D1184" i="15"/>
  <c r="D1185" i="15"/>
  <c r="D1186" i="15"/>
  <c r="D1187" i="15"/>
  <c r="D1188" i="15"/>
  <c r="D1189" i="15"/>
  <c r="D1190" i="15"/>
  <c r="D1191" i="15"/>
  <c r="D1192" i="15"/>
  <c r="D1193" i="15"/>
  <c r="D1194" i="15"/>
  <c r="D1195" i="15"/>
  <c r="D1196" i="15"/>
  <c r="D1197" i="15"/>
  <c r="D1198" i="15"/>
  <c r="D1199" i="15"/>
  <c r="D1200" i="15"/>
  <c r="D1201" i="15"/>
  <c r="D1202" i="15"/>
  <c r="D1203" i="15"/>
  <c r="D1204" i="15"/>
  <c r="D1205" i="15"/>
  <c r="D1206" i="15"/>
  <c r="D1207" i="15"/>
  <c r="D1208" i="15"/>
  <c r="D1209" i="15"/>
  <c r="D1210" i="15"/>
  <c r="D1211" i="15"/>
  <c r="D1212" i="15"/>
  <c r="D1213" i="15"/>
  <c r="D1214" i="15"/>
  <c r="D1215" i="15"/>
  <c r="D1216" i="15"/>
  <c r="D1217" i="15"/>
  <c r="D1218" i="15"/>
  <c r="D1219" i="15"/>
  <c r="D1220" i="15"/>
  <c r="D1221" i="15"/>
  <c r="D1222" i="15"/>
  <c r="D1223" i="15"/>
  <c r="D1224" i="15"/>
  <c r="D1225" i="15"/>
  <c r="D1226" i="15"/>
  <c r="D1227" i="15"/>
  <c r="D1228" i="15"/>
  <c r="D1229" i="15"/>
  <c r="D1230" i="15"/>
  <c r="D1231" i="15"/>
  <c r="D1232" i="15"/>
  <c r="D1233" i="15"/>
  <c r="D1234" i="15"/>
  <c r="D1235" i="15"/>
  <c r="D1236" i="15"/>
  <c r="D1237" i="15"/>
  <c r="D1238" i="15"/>
  <c r="D1239" i="15"/>
  <c r="D1240" i="15"/>
  <c r="D1241" i="15"/>
  <c r="D1242" i="15"/>
  <c r="D1243" i="15"/>
  <c r="D1244" i="15"/>
  <c r="D1245" i="15"/>
  <c r="D1246" i="15"/>
  <c r="D1247" i="15"/>
  <c r="D1248" i="15"/>
  <c r="D1249" i="15"/>
  <c r="D1250" i="15"/>
  <c r="D1251" i="15"/>
  <c r="D1252" i="15"/>
  <c r="D1253" i="15"/>
  <c r="D1254" i="15"/>
  <c r="D1255" i="15"/>
  <c r="D1256" i="15"/>
  <c r="D1257" i="15"/>
  <c r="D1258" i="15"/>
  <c r="D1259" i="15"/>
  <c r="D1260" i="15"/>
  <c r="D1261" i="15"/>
  <c r="D1262" i="15"/>
  <c r="D1263" i="15"/>
  <c r="D1264" i="15"/>
  <c r="D1265" i="15"/>
  <c r="D1266" i="15"/>
  <c r="D1267" i="15"/>
  <c r="D1268" i="15"/>
  <c r="D1269" i="15"/>
  <c r="D1270" i="15"/>
  <c r="D1271" i="15"/>
  <c r="D1272" i="15"/>
  <c r="D1273" i="15"/>
  <c r="D1274" i="15"/>
  <c r="D1275" i="15"/>
  <c r="D1276" i="15"/>
  <c r="D1277" i="15"/>
  <c r="D1278" i="15"/>
  <c r="D1279" i="15"/>
  <c r="D1280" i="15"/>
  <c r="D1281" i="15"/>
  <c r="D1282" i="15"/>
  <c r="D1283" i="15"/>
  <c r="D1284" i="15"/>
  <c r="D1285" i="15"/>
  <c r="D1286" i="15"/>
  <c r="D1287" i="15"/>
  <c r="D1288" i="15"/>
  <c r="D1289" i="15"/>
  <c r="D1290" i="15"/>
  <c r="D1291" i="15"/>
  <c r="D1292" i="15"/>
  <c r="D1293" i="15"/>
  <c r="D1294" i="15"/>
  <c r="D1295" i="15"/>
  <c r="D1296" i="15"/>
  <c r="D1297" i="15"/>
  <c r="D1298" i="15"/>
  <c r="D1299" i="15"/>
  <c r="D1300" i="15"/>
  <c r="D1301" i="15"/>
  <c r="D1302" i="15"/>
  <c r="D1303" i="15"/>
  <c r="D1304" i="15"/>
  <c r="D1305" i="15"/>
  <c r="D1306" i="15"/>
  <c r="D1307" i="15"/>
  <c r="D1308" i="15"/>
  <c r="D1309" i="15"/>
  <c r="D1310" i="15"/>
  <c r="D1311" i="15"/>
  <c r="D1312" i="15"/>
  <c r="D1313" i="15"/>
  <c r="B3" i="16" a="1"/>
  <c r="C57" i="11"/>
  <c r="E57" i="11" s="1"/>
  <c r="C55" i="11"/>
  <c r="E55" i="11" s="1"/>
  <c r="C52" i="11"/>
  <c r="C2" i="10"/>
  <c r="C3" i="10"/>
  <c r="C4" i="10"/>
  <c r="C5" i="10"/>
  <c r="C6" i="10"/>
  <c r="C7" i="10"/>
  <c r="C8" i="10"/>
  <c r="C9" i="10"/>
  <c r="C10" i="10"/>
  <c r="C11" i="10"/>
  <c r="C12" i="10"/>
  <c r="C13" i="10"/>
  <c r="C14" i="10"/>
  <c r="C15" i="10"/>
  <c r="C16" i="10"/>
  <c r="C17" i="10"/>
  <c r="C18" i="10"/>
  <c r="C19" i="10"/>
  <c r="C20" i="10"/>
  <c r="C21" i="10"/>
  <c r="C22" i="10"/>
  <c r="C23" i="10"/>
  <c r="C24" i="10"/>
  <c r="C25" i="10"/>
  <c r="C26" i="10"/>
  <c r="C27" i="10"/>
  <c r="C28" i="10"/>
  <c r="C29" i="10"/>
  <c r="C30" i="10"/>
  <c r="C31" i="10"/>
  <c r="C32" i="10"/>
  <c r="C33" i="10"/>
  <c r="C34" i="10"/>
  <c r="C35" i="10"/>
  <c r="C36" i="10"/>
  <c r="C37" i="10"/>
  <c r="C38" i="10"/>
  <c r="C39" i="10"/>
  <c r="C40" i="10"/>
  <c r="C41" i="10"/>
  <c r="C42" i="10"/>
  <c r="C43" i="10"/>
  <c r="C44" i="10"/>
  <c r="C45" i="10"/>
  <c r="C46" i="10"/>
  <c r="C47" i="10"/>
  <c r="C48" i="10"/>
  <c r="C49" i="10"/>
  <c r="C50" i="10"/>
  <c r="C51" i="10"/>
  <c r="C52" i="10"/>
  <c r="C53" i="10"/>
  <c r="C54" i="10"/>
  <c r="C55" i="10"/>
  <c r="C56" i="10"/>
  <c r="C57" i="10"/>
  <c r="C58" i="10"/>
  <c r="C59" i="10"/>
  <c r="C60" i="10"/>
  <c r="C61" i="10"/>
  <c r="C62" i="10"/>
  <c r="C63" i="10"/>
  <c r="C64" i="10"/>
  <c r="C65" i="10"/>
  <c r="C66" i="10"/>
  <c r="C67" i="10"/>
  <c r="C68" i="10"/>
  <c r="C69" i="10"/>
  <c r="C70" i="10"/>
  <c r="C71" i="10"/>
  <c r="C72" i="10"/>
  <c r="C73" i="10"/>
  <c r="C74" i="10"/>
  <c r="C75" i="10"/>
  <c r="C76" i="10"/>
  <c r="C77" i="10"/>
  <c r="C78" i="10"/>
  <c r="C79" i="10"/>
  <c r="C80" i="10"/>
  <c r="C81" i="10"/>
  <c r="C82" i="10"/>
  <c r="C83" i="10"/>
  <c r="C84" i="10"/>
  <c r="C85" i="10"/>
  <c r="C86" i="10"/>
  <c r="C87" i="10"/>
  <c r="C88" i="10"/>
  <c r="C89" i="10"/>
  <c r="C90" i="10"/>
  <c r="C91" i="10"/>
  <c r="C92" i="10"/>
  <c r="C93" i="10"/>
  <c r="C94" i="10"/>
  <c r="C95" i="10"/>
  <c r="C96" i="10"/>
  <c r="C97" i="10"/>
  <c r="C98" i="10"/>
  <c r="C99" i="10"/>
  <c r="C100" i="10"/>
  <c r="C101" i="10"/>
  <c r="C102" i="10"/>
  <c r="C103" i="10"/>
  <c r="C104" i="10"/>
  <c r="C105" i="10"/>
  <c r="C106" i="10"/>
  <c r="C107" i="10"/>
  <c r="C108" i="10"/>
  <c r="C109" i="10"/>
  <c r="C110" i="10"/>
  <c r="C111" i="10"/>
  <c r="C112" i="10"/>
  <c r="C113" i="10"/>
  <c r="C114" i="10"/>
  <c r="C115" i="10"/>
  <c r="C116" i="10"/>
  <c r="C117" i="10"/>
  <c r="C118" i="10"/>
  <c r="C119" i="10"/>
  <c r="C120" i="10"/>
  <c r="C121" i="10"/>
  <c r="C122" i="10"/>
  <c r="C123" i="10"/>
  <c r="C124" i="10"/>
  <c r="C125" i="10"/>
  <c r="C126" i="10"/>
  <c r="C127" i="10"/>
  <c r="C128" i="10"/>
  <c r="C129" i="10"/>
  <c r="C130" i="10"/>
  <c r="C131" i="10"/>
  <c r="C132" i="10"/>
  <c r="C133" i="10"/>
  <c r="C134" i="10"/>
  <c r="C135" i="10"/>
  <c r="C136" i="10"/>
  <c r="C137" i="10"/>
  <c r="C138" i="10"/>
  <c r="C139" i="10"/>
  <c r="C140" i="10"/>
  <c r="C141" i="10"/>
  <c r="C142" i="10"/>
  <c r="C143" i="10"/>
  <c r="C144" i="10"/>
  <c r="C145" i="10"/>
  <c r="C146" i="10"/>
  <c r="C147" i="10"/>
  <c r="C148" i="10"/>
  <c r="C149" i="10"/>
  <c r="C150" i="10"/>
  <c r="C151" i="10"/>
  <c r="C152" i="10"/>
  <c r="C153" i="10"/>
  <c r="C154" i="10"/>
  <c r="C155" i="10"/>
  <c r="C156" i="10"/>
  <c r="C157" i="10"/>
  <c r="C158" i="10"/>
  <c r="C159" i="10"/>
  <c r="C160" i="10"/>
  <c r="C161" i="10"/>
  <c r="C162" i="10"/>
  <c r="C163" i="10"/>
  <c r="C164" i="10"/>
  <c r="C165" i="10"/>
  <c r="C166" i="10"/>
  <c r="C167" i="10"/>
  <c r="C168" i="10"/>
  <c r="C169" i="10"/>
  <c r="C170" i="10"/>
  <c r="C171" i="10"/>
  <c r="C172" i="10"/>
  <c r="C173" i="10"/>
  <c r="C174" i="10"/>
  <c r="C175" i="10"/>
  <c r="C176" i="10"/>
  <c r="C177" i="10"/>
  <c r="C178" i="10"/>
  <c r="C179" i="10"/>
  <c r="C180" i="10"/>
  <c r="C181" i="10"/>
  <c r="C182" i="10"/>
  <c r="C183" i="10"/>
  <c r="C184" i="10"/>
  <c r="C185" i="10"/>
  <c r="C186" i="10"/>
  <c r="C187" i="10"/>
  <c r="C188" i="10"/>
  <c r="C189" i="10"/>
  <c r="C190" i="10"/>
  <c r="C191" i="10"/>
  <c r="C192" i="10"/>
  <c r="C193" i="10"/>
  <c r="C194" i="10"/>
  <c r="C195" i="10"/>
  <c r="C196" i="10"/>
  <c r="C197" i="10"/>
  <c r="C198" i="10"/>
  <c r="C199" i="10"/>
  <c r="C200" i="10"/>
  <c r="C201" i="10"/>
  <c r="C202" i="10"/>
  <c r="C203" i="10"/>
  <c r="C204" i="10"/>
  <c r="C205" i="10"/>
  <c r="C206" i="10"/>
  <c r="C207" i="10"/>
  <c r="C208" i="10"/>
  <c r="C209" i="10"/>
  <c r="C210" i="10"/>
  <c r="C211" i="10"/>
  <c r="C212" i="10"/>
  <c r="C213" i="10"/>
  <c r="C214" i="10"/>
  <c r="C215" i="10"/>
  <c r="C216" i="10"/>
  <c r="C217" i="10"/>
  <c r="C218" i="10"/>
  <c r="C219" i="10"/>
  <c r="C220" i="10"/>
  <c r="C221" i="10"/>
  <c r="C222" i="10"/>
  <c r="C223" i="10"/>
  <c r="C224" i="10"/>
  <c r="C225" i="10"/>
  <c r="C226" i="10"/>
  <c r="C227" i="10"/>
  <c r="C228" i="10"/>
  <c r="C229" i="10"/>
  <c r="C230" i="10"/>
  <c r="C231" i="10"/>
  <c r="C232" i="10"/>
  <c r="C233" i="10"/>
  <c r="C234" i="10"/>
  <c r="C235" i="10"/>
  <c r="C236" i="10"/>
  <c r="C237" i="10"/>
  <c r="C238" i="10"/>
  <c r="C239" i="10"/>
  <c r="C240" i="10"/>
  <c r="C241" i="10"/>
  <c r="C242" i="10"/>
  <c r="C243" i="10"/>
  <c r="C244" i="10"/>
  <c r="C245" i="10"/>
  <c r="C246" i="10"/>
  <c r="C247" i="10"/>
  <c r="C248" i="10"/>
  <c r="C249" i="10"/>
  <c r="C250" i="10"/>
  <c r="C251" i="10"/>
  <c r="C252" i="10"/>
  <c r="C253" i="10"/>
  <c r="C254" i="10"/>
  <c r="C255" i="10"/>
  <c r="C256" i="10"/>
  <c r="C257" i="10"/>
  <c r="C258" i="10"/>
  <c r="C259" i="10"/>
  <c r="C260" i="10"/>
  <c r="C261" i="10"/>
  <c r="C262" i="10"/>
  <c r="C263" i="10"/>
  <c r="C264" i="10"/>
  <c r="C265" i="10"/>
  <c r="C266" i="10"/>
  <c r="C267" i="10"/>
  <c r="C268" i="10"/>
  <c r="C269" i="10"/>
  <c r="C270" i="10"/>
  <c r="C271" i="10"/>
  <c r="C272" i="10"/>
  <c r="C273" i="10"/>
  <c r="C274" i="10"/>
  <c r="C275" i="10"/>
  <c r="C276" i="10"/>
  <c r="C277" i="10"/>
  <c r="C278" i="10"/>
  <c r="C279" i="10"/>
  <c r="C280" i="10"/>
  <c r="C281" i="10"/>
  <c r="C282" i="10"/>
  <c r="C283" i="10"/>
  <c r="C284" i="10"/>
  <c r="C285" i="10"/>
  <c r="C286" i="10"/>
  <c r="C287" i="10"/>
  <c r="C288" i="10"/>
  <c r="C289" i="10"/>
  <c r="C290" i="10"/>
  <c r="C291" i="10"/>
  <c r="C292" i="10"/>
  <c r="C293" i="10"/>
  <c r="C294" i="10"/>
  <c r="C295" i="10"/>
  <c r="C296" i="10"/>
  <c r="C297" i="10"/>
  <c r="C298" i="10"/>
  <c r="C299" i="10"/>
  <c r="C300" i="10"/>
  <c r="C301" i="10"/>
  <c r="C302" i="10"/>
  <c r="C303" i="10"/>
  <c r="C304" i="10"/>
  <c r="C305" i="10"/>
  <c r="C306" i="10"/>
  <c r="C307" i="10"/>
  <c r="C308" i="10"/>
  <c r="C309" i="10"/>
  <c r="C310" i="10"/>
  <c r="C311" i="10"/>
  <c r="C312" i="10"/>
  <c r="C313" i="10"/>
  <c r="C314" i="10"/>
  <c r="C315" i="10"/>
  <c r="C316" i="10"/>
  <c r="C317" i="10"/>
  <c r="C318" i="10"/>
  <c r="C319" i="10"/>
  <c r="C320" i="10"/>
  <c r="C321" i="10"/>
  <c r="C322" i="10"/>
  <c r="C323" i="10"/>
  <c r="C324" i="10"/>
  <c r="C325" i="10"/>
  <c r="C326" i="10"/>
  <c r="C327" i="10"/>
  <c r="C328" i="10"/>
  <c r="C329" i="10"/>
  <c r="C330" i="10"/>
  <c r="C331" i="10"/>
  <c r="C332" i="10"/>
  <c r="C333" i="10"/>
  <c r="C334" i="10"/>
  <c r="C335" i="10"/>
  <c r="C336" i="10"/>
  <c r="C337" i="10"/>
  <c r="C338" i="10"/>
  <c r="C339" i="10"/>
  <c r="C340" i="10"/>
  <c r="C341" i="10"/>
  <c r="C342" i="10"/>
  <c r="C343" i="10"/>
  <c r="C344" i="10"/>
  <c r="C345" i="10"/>
  <c r="C346" i="10"/>
  <c r="C347" i="10"/>
  <c r="C348" i="10"/>
  <c r="C349" i="10"/>
  <c r="C350" i="10"/>
  <c r="C351" i="10"/>
  <c r="C352" i="10"/>
  <c r="C353" i="10"/>
  <c r="C354" i="10"/>
  <c r="C355" i="10"/>
  <c r="C356" i="10"/>
  <c r="C357" i="10"/>
  <c r="C358" i="10"/>
  <c r="C359" i="10"/>
  <c r="C360" i="10"/>
  <c r="C361" i="10"/>
  <c r="C362" i="10"/>
  <c r="C363" i="10"/>
  <c r="C364" i="10"/>
  <c r="C365" i="10"/>
  <c r="C366" i="10"/>
  <c r="C367" i="10"/>
  <c r="C368" i="10"/>
  <c r="C369" i="10"/>
  <c r="C370" i="10"/>
  <c r="C371" i="10"/>
  <c r="C372" i="10"/>
  <c r="C373" i="10"/>
  <c r="C374" i="10"/>
  <c r="C375" i="10"/>
  <c r="C376" i="10"/>
  <c r="C377" i="10"/>
  <c r="C378" i="10"/>
  <c r="C379" i="10"/>
  <c r="C380" i="10"/>
  <c r="C381" i="10"/>
  <c r="C382" i="10"/>
  <c r="C383" i="10"/>
  <c r="C384" i="10"/>
  <c r="C385" i="10"/>
  <c r="C386" i="10"/>
  <c r="C387" i="10"/>
  <c r="C388" i="10"/>
  <c r="C389" i="10"/>
  <c r="C390" i="10"/>
  <c r="C391" i="10"/>
  <c r="C392" i="10"/>
  <c r="C393" i="10"/>
  <c r="C394" i="10"/>
  <c r="C395" i="10"/>
  <c r="C396" i="10"/>
  <c r="C397" i="10"/>
  <c r="C398" i="10"/>
  <c r="C399" i="10"/>
  <c r="C400" i="10"/>
  <c r="C401" i="10"/>
  <c r="C402" i="10"/>
  <c r="C403" i="10"/>
  <c r="C404" i="10"/>
  <c r="C405" i="10"/>
  <c r="C406" i="10"/>
  <c r="C407" i="10"/>
  <c r="C408" i="10"/>
  <c r="C409" i="10"/>
  <c r="C410" i="10"/>
  <c r="C411" i="10"/>
  <c r="C412" i="10"/>
  <c r="C413" i="10"/>
  <c r="C414" i="10"/>
  <c r="C415" i="10"/>
  <c r="C416" i="10"/>
  <c r="C417" i="10"/>
  <c r="C418" i="10"/>
  <c r="C419" i="10"/>
  <c r="C420" i="10"/>
  <c r="C421" i="10"/>
  <c r="C422" i="10"/>
  <c r="C423" i="10"/>
  <c r="C424" i="10"/>
  <c r="C425" i="10"/>
  <c r="C426" i="10"/>
  <c r="C427" i="10"/>
  <c r="C428" i="10"/>
  <c r="C429" i="10"/>
  <c r="C430" i="10"/>
  <c r="C431" i="10"/>
  <c r="C432" i="10"/>
  <c r="C433" i="10"/>
  <c r="C434" i="10"/>
  <c r="C435" i="10"/>
  <c r="C436" i="10"/>
  <c r="C437" i="10"/>
  <c r="C438" i="10"/>
  <c r="C439" i="10"/>
  <c r="C440" i="10"/>
  <c r="C441" i="10"/>
  <c r="C442" i="10"/>
  <c r="C443" i="10"/>
  <c r="C444" i="10"/>
  <c r="C445" i="10"/>
  <c r="C446" i="10"/>
  <c r="C447" i="10"/>
  <c r="C448" i="10"/>
  <c r="C449" i="10"/>
  <c r="C450" i="10"/>
  <c r="C451" i="10"/>
  <c r="C452" i="10"/>
  <c r="C453" i="10"/>
  <c r="C454" i="10"/>
  <c r="C455" i="10"/>
  <c r="C456" i="10"/>
  <c r="C457" i="10"/>
  <c r="C458" i="10"/>
  <c r="C459" i="10"/>
  <c r="C460" i="10"/>
  <c r="C461" i="10"/>
  <c r="C462" i="10"/>
  <c r="C463" i="10"/>
  <c r="C464" i="10"/>
  <c r="C465" i="10"/>
  <c r="C466" i="10"/>
  <c r="C467" i="10"/>
  <c r="C468" i="10"/>
  <c r="C469" i="10"/>
  <c r="C470" i="10"/>
  <c r="C471" i="10"/>
  <c r="C472" i="10"/>
  <c r="C473" i="10"/>
  <c r="C474" i="10"/>
  <c r="C475" i="10"/>
  <c r="C476" i="10"/>
  <c r="C477" i="10"/>
  <c r="C478" i="10"/>
  <c r="C479" i="10"/>
  <c r="C480" i="10"/>
  <c r="C481" i="10"/>
  <c r="C482" i="10"/>
  <c r="C483" i="10"/>
  <c r="C484" i="10"/>
  <c r="C485" i="10"/>
  <c r="C486" i="10"/>
  <c r="C487" i="10"/>
  <c r="C488" i="10"/>
  <c r="C489" i="10"/>
  <c r="C490" i="10"/>
  <c r="C491" i="10"/>
  <c r="C492" i="10"/>
  <c r="C493" i="10"/>
  <c r="C494" i="10"/>
  <c r="C495" i="10"/>
  <c r="C496" i="10"/>
  <c r="C497" i="10"/>
  <c r="C498" i="10"/>
  <c r="C499" i="10"/>
  <c r="C500" i="10"/>
  <c r="C501" i="10"/>
  <c r="C502" i="10"/>
  <c r="C503" i="10"/>
  <c r="C504" i="10"/>
  <c r="C505" i="10"/>
  <c r="C506" i="10"/>
  <c r="C507" i="10"/>
  <c r="C508" i="10"/>
  <c r="C509" i="10"/>
  <c r="C510" i="10"/>
  <c r="C511" i="10"/>
  <c r="C512" i="10"/>
  <c r="C513" i="10"/>
  <c r="C514" i="10"/>
  <c r="C515" i="10"/>
  <c r="C516" i="10"/>
  <c r="C517" i="10"/>
  <c r="C518" i="10"/>
  <c r="C519" i="10"/>
  <c r="C520" i="10"/>
  <c r="C521" i="10"/>
  <c r="C522" i="10"/>
  <c r="C523" i="10"/>
  <c r="C524" i="10"/>
  <c r="C525" i="10"/>
  <c r="C526" i="10"/>
  <c r="C527" i="10"/>
  <c r="C528" i="10"/>
  <c r="C529" i="10"/>
  <c r="C530" i="10"/>
  <c r="C531" i="10"/>
  <c r="C532" i="10"/>
  <c r="C533" i="10"/>
  <c r="C534" i="10"/>
  <c r="C535" i="10"/>
  <c r="C536" i="10"/>
  <c r="C537" i="10"/>
  <c r="C538" i="10"/>
  <c r="C539" i="10"/>
  <c r="C540" i="10"/>
  <c r="C541" i="10"/>
  <c r="C542" i="10"/>
  <c r="C543" i="10"/>
  <c r="C544" i="10"/>
  <c r="C545" i="10"/>
  <c r="C546" i="10"/>
  <c r="C547" i="10"/>
  <c r="C548" i="10"/>
  <c r="C549" i="10"/>
  <c r="C550" i="10"/>
  <c r="C551" i="10"/>
  <c r="C552" i="10"/>
  <c r="C553" i="10"/>
  <c r="C554" i="10"/>
  <c r="C555" i="10"/>
  <c r="C556" i="10"/>
  <c r="C557" i="10"/>
  <c r="C558" i="10"/>
  <c r="C559" i="10"/>
  <c r="C560" i="10"/>
  <c r="C561" i="10"/>
  <c r="C562" i="10"/>
  <c r="C563" i="10"/>
  <c r="C564" i="10"/>
  <c r="C565" i="10"/>
  <c r="C566" i="10"/>
  <c r="C567" i="10"/>
  <c r="C568" i="10"/>
  <c r="C569" i="10"/>
  <c r="C570" i="10"/>
  <c r="C571" i="10"/>
  <c r="C572" i="10"/>
  <c r="C573" i="10"/>
  <c r="C574" i="10"/>
  <c r="C575" i="10"/>
  <c r="C576" i="10"/>
  <c r="C577" i="10"/>
  <c r="C578" i="10"/>
  <c r="C579" i="10"/>
  <c r="C580" i="10"/>
  <c r="C581" i="10"/>
  <c r="C582" i="10"/>
  <c r="C583" i="10"/>
  <c r="C584" i="10"/>
  <c r="C585" i="10"/>
  <c r="C586" i="10"/>
  <c r="C587" i="10"/>
  <c r="C588" i="10"/>
  <c r="C589" i="10"/>
  <c r="C590" i="10"/>
  <c r="C591" i="10"/>
  <c r="C592" i="10"/>
  <c r="C593" i="10"/>
  <c r="C594" i="10"/>
  <c r="C595" i="10"/>
  <c r="C596" i="10"/>
  <c r="C597" i="10"/>
  <c r="C598" i="10"/>
  <c r="C599" i="10"/>
  <c r="C600" i="10"/>
  <c r="C601" i="10"/>
  <c r="C602" i="10"/>
  <c r="C603" i="10"/>
  <c r="C604" i="10"/>
  <c r="C605" i="10"/>
  <c r="C606" i="10"/>
  <c r="C607" i="10"/>
  <c r="C608" i="10"/>
  <c r="C609" i="10"/>
  <c r="C610" i="10"/>
  <c r="C611" i="10"/>
  <c r="C612" i="10"/>
  <c r="C613" i="10"/>
  <c r="C614" i="10"/>
  <c r="C615" i="10"/>
  <c r="C616" i="10"/>
  <c r="C617" i="10"/>
  <c r="C618" i="10"/>
  <c r="C619" i="10"/>
  <c r="C620" i="10"/>
  <c r="C621" i="10"/>
  <c r="C622" i="10"/>
  <c r="C623" i="10"/>
  <c r="C624" i="10"/>
  <c r="C625" i="10"/>
  <c r="C626" i="10"/>
  <c r="C627" i="10"/>
  <c r="C628" i="10"/>
  <c r="C629" i="10"/>
  <c r="C630" i="10"/>
  <c r="C631" i="10"/>
  <c r="C632" i="10"/>
  <c r="C633" i="10"/>
  <c r="C634" i="10"/>
  <c r="C635" i="10"/>
  <c r="C636" i="10"/>
  <c r="C637" i="10"/>
  <c r="C638" i="10"/>
  <c r="C639" i="10"/>
  <c r="C640" i="10"/>
  <c r="C641" i="10"/>
  <c r="C642" i="10"/>
  <c r="C643" i="10"/>
  <c r="C644" i="10"/>
  <c r="C645" i="10"/>
  <c r="C646" i="10"/>
  <c r="C647" i="10"/>
  <c r="C648" i="10"/>
  <c r="C649" i="10"/>
  <c r="C650" i="10"/>
  <c r="C651" i="10"/>
  <c r="C652" i="10"/>
  <c r="C653" i="10"/>
  <c r="C654" i="10"/>
  <c r="C655" i="10"/>
  <c r="C656" i="10"/>
  <c r="C657" i="10"/>
  <c r="C658" i="10"/>
  <c r="C659" i="10"/>
  <c r="C660" i="10"/>
  <c r="C661" i="10"/>
  <c r="C662" i="10"/>
  <c r="C663" i="10"/>
  <c r="C664" i="10"/>
  <c r="C665" i="10"/>
  <c r="C666" i="10"/>
  <c r="C667" i="10"/>
  <c r="C668" i="10"/>
  <c r="C669" i="10"/>
  <c r="C670" i="10"/>
  <c r="C671" i="10"/>
  <c r="C672" i="10"/>
  <c r="C673" i="10"/>
  <c r="C674" i="10"/>
  <c r="C675" i="10"/>
  <c r="C676" i="10"/>
  <c r="C677" i="10"/>
  <c r="C678" i="10"/>
  <c r="C679" i="10"/>
  <c r="C680" i="10"/>
  <c r="C681" i="10"/>
  <c r="C682" i="10"/>
  <c r="C683" i="10"/>
  <c r="C684" i="10"/>
  <c r="C685" i="10"/>
  <c r="C686" i="10"/>
  <c r="C687" i="10"/>
  <c r="C688" i="10"/>
  <c r="C689" i="10"/>
  <c r="C690" i="10"/>
  <c r="C691" i="10"/>
  <c r="C692" i="10"/>
  <c r="C693" i="10"/>
  <c r="C694" i="10"/>
  <c r="C695" i="10"/>
  <c r="C696" i="10"/>
  <c r="C697" i="10"/>
  <c r="C698" i="10"/>
  <c r="C699" i="10"/>
  <c r="C700" i="10"/>
  <c r="C701" i="10"/>
  <c r="C702" i="10"/>
  <c r="C703" i="10"/>
  <c r="C704" i="10"/>
  <c r="C705" i="10"/>
  <c r="C706" i="10"/>
  <c r="C707" i="10"/>
  <c r="C708" i="10"/>
  <c r="C709" i="10"/>
  <c r="C710" i="10"/>
  <c r="C711" i="10"/>
  <c r="C712" i="10"/>
  <c r="C713" i="10"/>
  <c r="C714" i="10"/>
  <c r="C715" i="10"/>
  <c r="C716" i="10"/>
  <c r="C717" i="10"/>
  <c r="C718" i="10"/>
  <c r="C719" i="10"/>
  <c r="C720" i="10"/>
  <c r="C721" i="10"/>
  <c r="C722" i="10"/>
  <c r="C723" i="10"/>
  <c r="C724" i="10"/>
  <c r="C725" i="10"/>
  <c r="C726" i="10"/>
  <c r="C727" i="10"/>
  <c r="C728" i="10"/>
  <c r="C729" i="10"/>
  <c r="C730" i="10"/>
  <c r="C731" i="10"/>
  <c r="C732" i="10"/>
  <c r="C733" i="10"/>
  <c r="C734" i="10"/>
  <c r="C735" i="10"/>
  <c r="C736" i="10"/>
  <c r="C737" i="10"/>
  <c r="C738" i="10"/>
  <c r="C739" i="10"/>
  <c r="C740" i="10"/>
  <c r="C741" i="10"/>
  <c r="C742" i="10"/>
  <c r="C743" i="10"/>
  <c r="C744" i="10"/>
  <c r="C745" i="10"/>
  <c r="C746" i="10"/>
  <c r="C747" i="10"/>
  <c r="C748" i="10"/>
  <c r="C749" i="10"/>
  <c r="C750" i="10"/>
  <c r="C751" i="10"/>
  <c r="C752" i="10"/>
  <c r="C753" i="10"/>
  <c r="C754" i="10"/>
  <c r="C755" i="10"/>
  <c r="C756" i="10"/>
  <c r="C757" i="10"/>
  <c r="C758" i="10"/>
  <c r="C759" i="10"/>
  <c r="C760" i="10"/>
  <c r="C761" i="10"/>
  <c r="C762" i="10"/>
  <c r="C763" i="10"/>
  <c r="C764" i="10"/>
  <c r="C765" i="10"/>
  <c r="C766" i="10"/>
  <c r="C767" i="10"/>
  <c r="C768" i="10"/>
  <c r="C769" i="10"/>
  <c r="C770" i="10"/>
  <c r="C771" i="10"/>
  <c r="C772" i="10"/>
  <c r="C773" i="10"/>
  <c r="C774" i="10"/>
  <c r="C775" i="10"/>
  <c r="C776" i="10"/>
  <c r="C777" i="10"/>
  <c r="C778" i="10"/>
  <c r="C779" i="10"/>
  <c r="C780" i="10"/>
  <c r="C781" i="10"/>
  <c r="C782" i="10"/>
  <c r="C783" i="10"/>
  <c r="C784" i="10"/>
  <c r="C785" i="10"/>
  <c r="C786" i="10"/>
  <c r="C787" i="10"/>
  <c r="C788" i="10"/>
  <c r="C789" i="10"/>
  <c r="C790" i="10"/>
  <c r="C791" i="10"/>
  <c r="C792" i="10"/>
  <c r="C793" i="10"/>
  <c r="C794" i="10"/>
  <c r="C795" i="10"/>
  <c r="C796" i="10"/>
  <c r="C797" i="10"/>
  <c r="C798" i="10"/>
  <c r="C799" i="10"/>
  <c r="C800" i="10"/>
  <c r="C801" i="10"/>
  <c r="C802" i="10"/>
  <c r="C803" i="10"/>
  <c r="C804" i="10"/>
  <c r="C805" i="10"/>
  <c r="C806" i="10"/>
  <c r="C807" i="10"/>
  <c r="C808" i="10"/>
  <c r="C809" i="10"/>
  <c r="C810" i="10"/>
  <c r="C811" i="10"/>
  <c r="C812" i="10"/>
  <c r="C813" i="10"/>
  <c r="C814" i="10"/>
  <c r="C815" i="10"/>
  <c r="C816" i="10"/>
  <c r="C817" i="10"/>
  <c r="C818" i="10"/>
  <c r="C819" i="10"/>
  <c r="C820" i="10"/>
  <c r="C821" i="10"/>
  <c r="C822" i="10"/>
  <c r="C823" i="10"/>
  <c r="C824" i="10"/>
  <c r="C825" i="10"/>
  <c r="C826" i="10"/>
  <c r="C827" i="10"/>
  <c r="C828" i="10"/>
  <c r="C829" i="10"/>
  <c r="C830" i="10"/>
  <c r="C831" i="10"/>
  <c r="C832" i="10"/>
  <c r="C833" i="10"/>
  <c r="C834" i="10"/>
  <c r="C835" i="10"/>
  <c r="C836" i="10"/>
  <c r="C837" i="10"/>
  <c r="C838" i="10"/>
  <c r="C839" i="10"/>
  <c r="C840" i="10"/>
  <c r="C841" i="10"/>
  <c r="C842" i="10"/>
  <c r="C843" i="10"/>
  <c r="C844" i="10"/>
  <c r="C845" i="10"/>
  <c r="C846" i="10"/>
  <c r="C847" i="10"/>
  <c r="C848" i="10"/>
  <c r="C849" i="10"/>
  <c r="C850" i="10"/>
  <c r="C851" i="10"/>
  <c r="C852" i="10"/>
  <c r="C853" i="10"/>
  <c r="C854" i="10"/>
  <c r="C855" i="10"/>
  <c r="C856" i="10"/>
  <c r="C857" i="10"/>
  <c r="C858" i="10"/>
  <c r="C859" i="10"/>
  <c r="C860" i="10"/>
  <c r="C861" i="10"/>
  <c r="C862" i="10"/>
  <c r="C863" i="10"/>
  <c r="C864" i="10"/>
  <c r="C865" i="10"/>
  <c r="C866" i="10"/>
  <c r="C867" i="10"/>
  <c r="C868" i="10"/>
  <c r="C869" i="10"/>
  <c r="C870" i="10"/>
  <c r="C871" i="10"/>
  <c r="C872" i="10"/>
  <c r="C873" i="10"/>
  <c r="C874" i="10"/>
  <c r="C875" i="10"/>
  <c r="C876" i="10"/>
  <c r="C877" i="10"/>
  <c r="C878" i="10"/>
  <c r="C879" i="10"/>
  <c r="C880" i="10"/>
  <c r="C881" i="10"/>
  <c r="C882" i="10"/>
  <c r="C883" i="10"/>
  <c r="C884" i="10"/>
  <c r="C885" i="10"/>
  <c r="C886" i="10"/>
  <c r="C887" i="10"/>
  <c r="C888" i="10"/>
  <c r="C889" i="10"/>
  <c r="C890" i="10"/>
  <c r="C891" i="10"/>
  <c r="C892" i="10"/>
  <c r="C893" i="10"/>
  <c r="C894" i="10"/>
  <c r="C895" i="10"/>
  <c r="C896" i="10"/>
  <c r="C897" i="10"/>
  <c r="C898" i="10"/>
  <c r="C899" i="10"/>
  <c r="C900" i="10"/>
  <c r="C901" i="10"/>
  <c r="C902" i="10"/>
  <c r="C903" i="10"/>
  <c r="C904" i="10"/>
  <c r="C905" i="10"/>
  <c r="C906" i="10"/>
  <c r="C907" i="10"/>
  <c r="C908" i="10"/>
  <c r="C909" i="10"/>
  <c r="C910" i="10"/>
  <c r="C911" i="10"/>
  <c r="C912" i="10"/>
  <c r="C913" i="10"/>
  <c r="C914" i="10"/>
  <c r="C915" i="10"/>
  <c r="C916" i="10"/>
  <c r="C917" i="10"/>
  <c r="C918" i="10"/>
  <c r="C919" i="10"/>
  <c r="C920" i="10"/>
  <c r="C921" i="10"/>
  <c r="C922" i="10"/>
  <c r="C923" i="10"/>
  <c r="C924" i="10"/>
  <c r="C925" i="10"/>
  <c r="C926" i="10"/>
  <c r="C927" i="10"/>
  <c r="C928" i="10"/>
  <c r="C929" i="10"/>
  <c r="C930" i="10"/>
  <c r="C931" i="10"/>
  <c r="C932" i="10"/>
  <c r="C933" i="10"/>
  <c r="C934" i="10"/>
  <c r="C935" i="10"/>
  <c r="C936" i="10"/>
  <c r="C937" i="10"/>
  <c r="C938" i="10"/>
  <c r="C939" i="10"/>
  <c r="C940" i="10"/>
  <c r="C941" i="10"/>
  <c r="C942" i="10"/>
  <c r="C943" i="10"/>
  <c r="C944" i="10"/>
  <c r="C945" i="10"/>
  <c r="C946" i="10"/>
  <c r="C947" i="10"/>
  <c r="C948" i="10"/>
  <c r="C949" i="10"/>
  <c r="C950" i="10"/>
  <c r="C951" i="10"/>
  <c r="C952" i="10"/>
  <c r="C953" i="10"/>
  <c r="C954" i="10"/>
  <c r="C955" i="10"/>
  <c r="C956" i="10"/>
  <c r="C957" i="10"/>
  <c r="C958" i="10"/>
  <c r="C959" i="10"/>
  <c r="C960" i="10"/>
  <c r="C961" i="10"/>
  <c r="C962" i="10"/>
  <c r="C963" i="10"/>
  <c r="C964" i="10"/>
  <c r="C965" i="10"/>
  <c r="C966" i="10"/>
  <c r="C967" i="10"/>
  <c r="C968" i="10"/>
  <c r="C969" i="10"/>
  <c r="C970" i="10"/>
  <c r="C971" i="10"/>
  <c r="C972" i="10"/>
  <c r="C973" i="10"/>
  <c r="C974" i="10"/>
  <c r="C975" i="10"/>
  <c r="C976" i="10"/>
  <c r="C977" i="10"/>
  <c r="C978" i="10"/>
  <c r="C979" i="10"/>
  <c r="C980" i="10"/>
  <c r="C981" i="10"/>
  <c r="C982" i="10"/>
  <c r="C983" i="10"/>
  <c r="C984" i="10"/>
  <c r="C985" i="10"/>
  <c r="C986" i="10"/>
  <c r="C987" i="10"/>
  <c r="C988" i="10"/>
  <c r="C989" i="10"/>
  <c r="C990" i="10"/>
  <c r="C991" i="10"/>
  <c r="C992" i="10"/>
  <c r="C993" i="10"/>
  <c r="C994" i="10"/>
  <c r="C995" i="10"/>
  <c r="C996" i="10"/>
  <c r="C997" i="10"/>
  <c r="C998" i="10"/>
  <c r="C999" i="10"/>
  <c r="C1000" i="10"/>
  <c r="C1001" i="10"/>
  <c r="C1002" i="10"/>
  <c r="C1003" i="10"/>
  <c r="C1004" i="10"/>
  <c r="C1005" i="10"/>
  <c r="C1006" i="10"/>
  <c r="C1007" i="10"/>
  <c r="C1008" i="10"/>
  <c r="C1009" i="10"/>
  <c r="C1010" i="10"/>
  <c r="C1011" i="10"/>
  <c r="C1012" i="10"/>
  <c r="C1013" i="10"/>
  <c r="C1014" i="10"/>
  <c r="C1015" i="10"/>
  <c r="C1016" i="10"/>
  <c r="C1017" i="10"/>
  <c r="C1018" i="10"/>
  <c r="C1019" i="10"/>
  <c r="C1020" i="10"/>
  <c r="C1021" i="10"/>
  <c r="C1022" i="10"/>
  <c r="C1023" i="10"/>
  <c r="C1024" i="10"/>
  <c r="C1025" i="10"/>
  <c r="C1026" i="10"/>
  <c r="C1027" i="10"/>
  <c r="C1028" i="10"/>
  <c r="C1029" i="10"/>
  <c r="C1030" i="10"/>
  <c r="C1031" i="10"/>
  <c r="C1032" i="10"/>
  <c r="C1033" i="10"/>
  <c r="C1034" i="10"/>
  <c r="C1035" i="10"/>
  <c r="C1036" i="10"/>
  <c r="C1037" i="10"/>
  <c r="C1038" i="10"/>
  <c r="C1039" i="10"/>
  <c r="C1040" i="10"/>
  <c r="C1041" i="10"/>
  <c r="C1042" i="10"/>
  <c r="C1043" i="10"/>
  <c r="C1044" i="10"/>
  <c r="C1045" i="10"/>
  <c r="C1046" i="10"/>
  <c r="C1047" i="10"/>
  <c r="C1048" i="10"/>
  <c r="C1049" i="10"/>
  <c r="C1050" i="10"/>
  <c r="C1051" i="10"/>
  <c r="C1052" i="10"/>
  <c r="C1053" i="10"/>
  <c r="C1054" i="10"/>
  <c r="C1055" i="10"/>
  <c r="C1056" i="10"/>
  <c r="C1057" i="10"/>
  <c r="C1058" i="10"/>
  <c r="C1059" i="10"/>
  <c r="C1060" i="10"/>
  <c r="C1061" i="10"/>
  <c r="C1062" i="10"/>
  <c r="C1063" i="10"/>
  <c r="C1064" i="10"/>
  <c r="C1065" i="10"/>
  <c r="C1066" i="10"/>
  <c r="C1067" i="10"/>
  <c r="C1068" i="10"/>
  <c r="C1069" i="10"/>
  <c r="C1070" i="10"/>
  <c r="C1071" i="10"/>
  <c r="C1072" i="10"/>
  <c r="C1073" i="10"/>
  <c r="C1074" i="10"/>
  <c r="C1075" i="10"/>
  <c r="C1076" i="10"/>
  <c r="C1077" i="10"/>
  <c r="C1078" i="10"/>
  <c r="C1079" i="10"/>
  <c r="C1080" i="10"/>
  <c r="C1081" i="10"/>
  <c r="C1082" i="10"/>
  <c r="C1083" i="10"/>
  <c r="C1084" i="10"/>
  <c r="C1085" i="10"/>
  <c r="C1086" i="10"/>
  <c r="C1087" i="10"/>
  <c r="C1088" i="10"/>
  <c r="C1089" i="10"/>
  <c r="C1090" i="10"/>
  <c r="C1091" i="10"/>
  <c r="C1092" i="10"/>
  <c r="C1093" i="10"/>
  <c r="C1094" i="10"/>
  <c r="C1095" i="10"/>
  <c r="C1096" i="10"/>
  <c r="C1097" i="10"/>
  <c r="C1098" i="10"/>
  <c r="C1099" i="10"/>
  <c r="C1100" i="10"/>
  <c r="C1101" i="10"/>
  <c r="C1102" i="10"/>
  <c r="C1103" i="10"/>
  <c r="C1104" i="10"/>
  <c r="C1105" i="10"/>
  <c r="C1106" i="10"/>
  <c r="C1107" i="10"/>
  <c r="C1108" i="10"/>
  <c r="C1109" i="10"/>
  <c r="C1110" i="10"/>
  <c r="C1111" i="10"/>
  <c r="C1112" i="10"/>
  <c r="C1113" i="10"/>
  <c r="C1114" i="10"/>
  <c r="C1115" i="10"/>
  <c r="C1116" i="10"/>
  <c r="C1117" i="10"/>
  <c r="C1118" i="10"/>
  <c r="C1119" i="10"/>
  <c r="C1120" i="10"/>
  <c r="C1121" i="10"/>
  <c r="C1122" i="10"/>
  <c r="C1123" i="10"/>
  <c r="C1124" i="10"/>
  <c r="C1125" i="10"/>
  <c r="C1126" i="10"/>
  <c r="C1127" i="10"/>
  <c r="C1128" i="10"/>
  <c r="C1129" i="10"/>
  <c r="C1130" i="10"/>
  <c r="C1131" i="10"/>
  <c r="C1132" i="10"/>
  <c r="C1133" i="10"/>
  <c r="C1134" i="10"/>
  <c r="C1135" i="10"/>
  <c r="C1136" i="10"/>
  <c r="C1137" i="10"/>
  <c r="C1138" i="10"/>
  <c r="C1139" i="10"/>
  <c r="C1140" i="10"/>
  <c r="C1141" i="10"/>
  <c r="C1142" i="10"/>
  <c r="C1143" i="10"/>
  <c r="C1144" i="10"/>
  <c r="C1145" i="10"/>
  <c r="C1146" i="10"/>
  <c r="C1147" i="10"/>
  <c r="C1148" i="10"/>
  <c r="C1149" i="10"/>
  <c r="C1150" i="10"/>
  <c r="C1151" i="10"/>
  <c r="C1152" i="10"/>
  <c r="C1153" i="10"/>
  <c r="C1154" i="10"/>
  <c r="C1155" i="10"/>
  <c r="C1156" i="10"/>
  <c r="C1157" i="10"/>
  <c r="C1158" i="10"/>
  <c r="C1159" i="10"/>
  <c r="C1160" i="10"/>
  <c r="C1161" i="10"/>
  <c r="C1162" i="10"/>
  <c r="C1163" i="10"/>
  <c r="C1164" i="10"/>
  <c r="C1165" i="10"/>
  <c r="C1166" i="10"/>
  <c r="C1167" i="10"/>
  <c r="C1168" i="10"/>
  <c r="C1169" i="10"/>
  <c r="C1170" i="10"/>
  <c r="C1171" i="10"/>
  <c r="C1172" i="10"/>
  <c r="C1173" i="10"/>
  <c r="C1174" i="10"/>
  <c r="C1175" i="10"/>
  <c r="C1176" i="10"/>
  <c r="C1177" i="10"/>
  <c r="C1178" i="10"/>
  <c r="C1179" i="10"/>
  <c r="C1180" i="10"/>
  <c r="C1181" i="10"/>
  <c r="C1182" i="10"/>
  <c r="C1183" i="10"/>
  <c r="C1184" i="10"/>
  <c r="C1185" i="10"/>
  <c r="C1186" i="10"/>
  <c r="C1187" i="10"/>
  <c r="C1188" i="10"/>
  <c r="C1189" i="10"/>
  <c r="C1190" i="10"/>
  <c r="C1191" i="10"/>
  <c r="C1192" i="10"/>
  <c r="C1193" i="10"/>
  <c r="C1194" i="10"/>
  <c r="C1195" i="10"/>
  <c r="C1196" i="10"/>
  <c r="C1197" i="10"/>
  <c r="C1198" i="10"/>
  <c r="C1199" i="10"/>
  <c r="C1200" i="10"/>
  <c r="C1201" i="10"/>
  <c r="C1202" i="10"/>
  <c r="C1203" i="10"/>
  <c r="C1204" i="10"/>
  <c r="C1205" i="10"/>
  <c r="C1206" i="10"/>
  <c r="C1207" i="10"/>
  <c r="C1208" i="10"/>
  <c r="C1209" i="10"/>
  <c r="C1210" i="10"/>
  <c r="C1211" i="10"/>
  <c r="C1212" i="10"/>
  <c r="C1213" i="10"/>
  <c r="C1214" i="10"/>
  <c r="C1215" i="10"/>
  <c r="C1216" i="10"/>
  <c r="C1217" i="10"/>
  <c r="C1218" i="10"/>
  <c r="C1219" i="10"/>
  <c r="C1220" i="10"/>
  <c r="C1221" i="10"/>
  <c r="C1222" i="10"/>
  <c r="C1223" i="10"/>
  <c r="C1224" i="10"/>
  <c r="C1225" i="10"/>
  <c r="C1226" i="10"/>
  <c r="C1227" i="10"/>
  <c r="C1228" i="10"/>
  <c r="C1229" i="10"/>
  <c r="C1230" i="10"/>
  <c r="C1231" i="10"/>
  <c r="C1232" i="10"/>
  <c r="C1233" i="10"/>
  <c r="C1234" i="10"/>
  <c r="C1235" i="10"/>
  <c r="C1236" i="10"/>
  <c r="C1237" i="10"/>
  <c r="C1238" i="10"/>
  <c r="C1239" i="10"/>
  <c r="C1240" i="10"/>
  <c r="C1241" i="10"/>
  <c r="C1242" i="10"/>
  <c r="C1243" i="10"/>
  <c r="C1244" i="10"/>
  <c r="C1245" i="10"/>
  <c r="C1246" i="10"/>
  <c r="C1247" i="10"/>
  <c r="C1248" i="10"/>
  <c r="C1249" i="10"/>
  <c r="C1250" i="10"/>
  <c r="C1251" i="10"/>
  <c r="C1252" i="10"/>
  <c r="C1253" i="10"/>
  <c r="C1254" i="10"/>
  <c r="C1255" i="10"/>
  <c r="C1256" i="10"/>
  <c r="C1257" i="10"/>
  <c r="C1258" i="10"/>
  <c r="C1259" i="10"/>
  <c r="C1260" i="10"/>
  <c r="C1261" i="10"/>
  <c r="C1262" i="10"/>
  <c r="C1263" i="10"/>
  <c r="C1264" i="10"/>
  <c r="C1265" i="10"/>
  <c r="C1266" i="10"/>
  <c r="C1267" i="10"/>
  <c r="C1268" i="10"/>
  <c r="C1269" i="10"/>
  <c r="C1270" i="10"/>
  <c r="C1271" i="10"/>
  <c r="C1272" i="10"/>
  <c r="C1273" i="10"/>
  <c r="C1274" i="10"/>
  <c r="C1275" i="10"/>
  <c r="C1276" i="10"/>
  <c r="C1277" i="10"/>
  <c r="C1278" i="10"/>
  <c r="C1279" i="10"/>
  <c r="C1280" i="10"/>
  <c r="C1281" i="10"/>
  <c r="C1282" i="10"/>
  <c r="C1283" i="10"/>
  <c r="C1284" i="10"/>
  <c r="C1285" i="10"/>
  <c r="C1286" i="10"/>
  <c r="C1287" i="10"/>
  <c r="C1288" i="10"/>
  <c r="C1289" i="10"/>
  <c r="C1290" i="10"/>
  <c r="C1291" i="10"/>
  <c r="C1292" i="10"/>
  <c r="C1293" i="10"/>
  <c r="C1294" i="10"/>
  <c r="C1295" i="10"/>
  <c r="C1296" i="10"/>
  <c r="C1297" i="10"/>
  <c r="C1298" i="10"/>
  <c r="C1299" i="10"/>
  <c r="C1300" i="10"/>
  <c r="C1301" i="10"/>
  <c r="C1302" i="10"/>
  <c r="C1303" i="10"/>
  <c r="C1304" i="10"/>
  <c r="C1305" i="10"/>
  <c r="C1306" i="10"/>
  <c r="C1307" i="10"/>
  <c r="C1308" i="10"/>
  <c r="C1309" i="10"/>
  <c r="C1310" i="10"/>
  <c r="C1311" i="10"/>
  <c r="C1312" i="10"/>
  <c r="C1313" i="10"/>
  <c r="C1314" i="10"/>
  <c r="C54" i="11"/>
  <c r="L22" i="11"/>
  <c r="L23" i="11" s="1"/>
  <c r="K22" i="11"/>
  <c r="K23" i="11" s="1"/>
  <c r="J22" i="11"/>
  <c r="J23" i="11" s="1"/>
  <c r="E22" i="11"/>
  <c r="D22" i="11"/>
  <c r="H2" i="13"/>
  <c r="H3" i="13"/>
  <c r="H4" i="13"/>
  <c r="H5" i="13"/>
  <c r="H6" i="13"/>
  <c r="H7" i="13"/>
  <c r="H8" i="13"/>
  <c r="H9" i="13"/>
  <c r="H10" i="13"/>
  <c r="H11" i="13"/>
  <c r="H12" i="13"/>
  <c r="H13" i="13"/>
  <c r="H14" i="13"/>
  <c r="H15" i="13"/>
  <c r="H16" i="13"/>
  <c r="H17" i="13"/>
  <c r="H18" i="13"/>
  <c r="H19" i="13"/>
  <c r="H20" i="13"/>
  <c r="H21" i="13"/>
  <c r="H22" i="13"/>
  <c r="H23" i="13"/>
  <c r="H24" i="13"/>
  <c r="H25" i="13"/>
  <c r="H26" i="13"/>
  <c r="H27" i="13"/>
  <c r="H28" i="13"/>
  <c r="H29" i="13"/>
  <c r="H30" i="13"/>
  <c r="H31" i="13"/>
  <c r="H32" i="13"/>
  <c r="H33" i="13"/>
  <c r="H34" i="13"/>
  <c r="H35" i="13"/>
  <c r="H36" i="13"/>
  <c r="H37" i="13"/>
  <c r="H38" i="13"/>
  <c r="H39" i="13"/>
  <c r="H40" i="13"/>
  <c r="H41" i="13"/>
  <c r="H42" i="13"/>
  <c r="H43" i="13"/>
  <c r="H44" i="13"/>
  <c r="H45" i="13"/>
  <c r="H46" i="13"/>
  <c r="H47" i="13"/>
  <c r="H48" i="13"/>
  <c r="H49" i="13"/>
  <c r="H50" i="13"/>
  <c r="H51" i="13"/>
  <c r="H52" i="13"/>
  <c r="H53" i="13"/>
  <c r="H54" i="13"/>
  <c r="H55" i="13"/>
  <c r="H56" i="13"/>
  <c r="H57" i="13"/>
  <c r="H58" i="13"/>
  <c r="H59" i="13"/>
  <c r="H60" i="13"/>
  <c r="H61" i="13"/>
  <c r="H62" i="13"/>
  <c r="H63" i="13"/>
  <c r="H64" i="13"/>
  <c r="H65" i="13"/>
  <c r="H66" i="13"/>
  <c r="H67" i="13"/>
  <c r="H68" i="13"/>
  <c r="H69" i="13"/>
  <c r="H70" i="13"/>
  <c r="H71" i="13"/>
  <c r="H72" i="13"/>
  <c r="H73" i="13"/>
  <c r="H74" i="13"/>
  <c r="H75" i="13"/>
  <c r="H76" i="13"/>
  <c r="H77" i="13"/>
  <c r="H78" i="13"/>
  <c r="H79" i="13"/>
  <c r="H80" i="13"/>
  <c r="H81" i="13"/>
  <c r="H82" i="13"/>
  <c r="H83" i="13"/>
  <c r="H84" i="13"/>
  <c r="H85" i="13"/>
  <c r="H86" i="13"/>
  <c r="H87" i="13"/>
  <c r="H88" i="13"/>
  <c r="H89" i="13"/>
  <c r="H90" i="13"/>
  <c r="H91" i="13"/>
  <c r="H92" i="13"/>
  <c r="H93" i="13"/>
  <c r="H94" i="13"/>
  <c r="H95" i="13"/>
  <c r="H96" i="13"/>
  <c r="H97" i="13"/>
  <c r="H98" i="13"/>
  <c r="H99" i="13"/>
  <c r="H100" i="13"/>
  <c r="H101" i="13"/>
  <c r="H102" i="13"/>
  <c r="H103" i="13"/>
  <c r="H104" i="13"/>
  <c r="H105" i="13"/>
  <c r="H106" i="13"/>
  <c r="H107" i="13"/>
  <c r="H108" i="13"/>
  <c r="H109" i="13"/>
  <c r="H110" i="13"/>
  <c r="H111" i="13"/>
  <c r="H112" i="13"/>
  <c r="H113" i="13"/>
  <c r="H114" i="13"/>
  <c r="H115" i="13"/>
  <c r="H116" i="13"/>
  <c r="H117" i="13"/>
  <c r="H118" i="13"/>
  <c r="H119" i="13"/>
  <c r="H120" i="13"/>
  <c r="H121" i="13"/>
  <c r="H122" i="13"/>
  <c r="H123" i="13"/>
  <c r="H124" i="13"/>
  <c r="H125" i="13"/>
  <c r="H126" i="13"/>
  <c r="H127" i="13"/>
  <c r="H128" i="13"/>
  <c r="H129" i="13"/>
  <c r="H130" i="13"/>
  <c r="H131" i="13"/>
  <c r="H132" i="13"/>
  <c r="H133" i="13"/>
  <c r="H134" i="13"/>
  <c r="H135" i="13"/>
  <c r="H136" i="13"/>
  <c r="H137" i="13"/>
  <c r="H138" i="13"/>
  <c r="H139" i="13"/>
  <c r="H140" i="13"/>
  <c r="H141" i="13"/>
  <c r="H142" i="13"/>
  <c r="H143" i="13"/>
  <c r="H144" i="13"/>
  <c r="H145" i="13"/>
  <c r="H146" i="13"/>
  <c r="H147" i="13"/>
  <c r="H148" i="13"/>
  <c r="H149" i="13"/>
  <c r="H150" i="13"/>
  <c r="H151" i="13"/>
  <c r="H152" i="13"/>
  <c r="H153" i="13"/>
  <c r="H154" i="13"/>
  <c r="H155" i="13"/>
  <c r="H156" i="13"/>
  <c r="H157" i="13"/>
  <c r="H158" i="13"/>
  <c r="H159" i="13"/>
  <c r="H160" i="13"/>
  <c r="H161" i="13"/>
  <c r="H162" i="13"/>
  <c r="H163" i="13"/>
  <c r="H164" i="13"/>
  <c r="H165" i="13"/>
  <c r="H166" i="13"/>
  <c r="H167" i="13"/>
  <c r="H168" i="13"/>
  <c r="H169" i="13"/>
  <c r="H170" i="13"/>
  <c r="H171" i="13"/>
  <c r="H172" i="13"/>
  <c r="H173" i="13"/>
  <c r="H174" i="13"/>
  <c r="H175" i="13"/>
  <c r="H176" i="13"/>
  <c r="H177" i="13"/>
  <c r="H178" i="13"/>
  <c r="H179" i="13"/>
  <c r="H180" i="13"/>
  <c r="H181" i="13"/>
  <c r="H182" i="13"/>
  <c r="H183" i="13"/>
  <c r="H184" i="13"/>
  <c r="H185" i="13"/>
  <c r="H186" i="13"/>
  <c r="H187" i="13"/>
  <c r="H188" i="13"/>
  <c r="H189" i="13"/>
  <c r="H190" i="13"/>
  <c r="H191" i="13"/>
  <c r="H192" i="13"/>
  <c r="H193" i="13"/>
  <c r="H194" i="13"/>
  <c r="H195" i="13"/>
  <c r="H196" i="13"/>
  <c r="H197" i="13"/>
  <c r="H198" i="13"/>
  <c r="H199" i="13"/>
  <c r="H200" i="13"/>
  <c r="H201" i="13"/>
  <c r="H202" i="13"/>
  <c r="H203" i="13"/>
  <c r="H204" i="13"/>
  <c r="H205" i="13"/>
  <c r="H206" i="13"/>
  <c r="H207" i="13"/>
  <c r="H208" i="13"/>
  <c r="H209" i="13"/>
  <c r="H210" i="13"/>
  <c r="H211" i="13"/>
  <c r="H212" i="13"/>
  <c r="H213" i="13"/>
  <c r="H214" i="13"/>
  <c r="H215" i="13"/>
  <c r="H216" i="13"/>
  <c r="H217" i="13"/>
  <c r="H218" i="13"/>
  <c r="H219" i="13"/>
  <c r="H220" i="13"/>
  <c r="H221" i="13"/>
  <c r="H222" i="13"/>
  <c r="H223" i="13"/>
  <c r="H224" i="13"/>
  <c r="H225" i="13"/>
  <c r="H226" i="13"/>
  <c r="H227" i="13"/>
  <c r="H228" i="13"/>
  <c r="H229" i="13"/>
  <c r="H230" i="13"/>
  <c r="H231" i="13"/>
  <c r="H232" i="13"/>
  <c r="H233" i="13"/>
  <c r="H234" i="13"/>
  <c r="H235" i="13"/>
  <c r="H236" i="13"/>
  <c r="H237" i="13"/>
  <c r="H238" i="13"/>
  <c r="H239" i="13"/>
  <c r="H240" i="13"/>
  <c r="H241" i="13"/>
  <c r="H242" i="13"/>
  <c r="H243" i="13"/>
  <c r="H244" i="13"/>
  <c r="H245" i="13"/>
  <c r="H246" i="13"/>
  <c r="H247" i="13"/>
  <c r="H248" i="13"/>
  <c r="H249" i="13"/>
  <c r="H250" i="13"/>
  <c r="H251" i="13"/>
  <c r="H252" i="13"/>
  <c r="H253" i="13"/>
  <c r="H254" i="13"/>
  <c r="H255" i="13"/>
  <c r="H256" i="13"/>
  <c r="H257" i="13"/>
  <c r="H258" i="13"/>
  <c r="H259" i="13"/>
  <c r="H260" i="13"/>
  <c r="H261" i="13"/>
  <c r="H262" i="13"/>
  <c r="H263" i="13"/>
  <c r="H264" i="13"/>
  <c r="H265" i="13"/>
  <c r="H266" i="13"/>
  <c r="H267" i="13"/>
  <c r="H268" i="13"/>
  <c r="H269" i="13"/>
  <c r="H270" i="13"/>
  <c r="H271" i="13"/>
  <c r="H272" i="13"/>
  <c r="H273" i="13"/>
  <c r="H274" i="13"/>
  <c r="H275" i="13"/>
  <c r="H276" i="13"/>
  <c r="H277" i="13"/>
  <c r="H278" i="13"/>
  <c r="H279" i="13"/>
  <c r="H280" i="13"/>
  <c r="H281" i="13"/>
  <c r="H282" i="13"/>
  <c r="H283" i="13"/>
  <c r="H284" i="13"/>
  <c r="H285" i="13"/>
  <c r="H286" i="13"/>
  <c r="H287" i="13"/>
  <c r="H288" i="13"/>
  <c r="H289" i="13"/>
  <c r="H290" i="13"/>
  <c r="H291" i="13"/>
  <c r="H292" i="13"/>
  <c r="H293" i="13"/>
  <c r="H294" i="13"/>
  <c r="H295" i="13"/>
  <c r="H296" i="13"/>
  <c r="H297" i="13"/>
  <c r="H298" i="13"/>
  <c r="H299" i="13"/>
  <c r="H300" i="13"/>
  <c r="H301" i="13"/>
  <c r="H302" i="13"/>
  <c r="H303" i="13"/>
  <c r="H304" i="13"/>
  <c r="H305" i="13"/>
  <c r="H306" i="13"/>
  <c r="H307" i="13"/>
  <c r="H308" i="13"/>
  <c r="H309" i="13"/>
  <c r="H310" i="13"/>
  <c r="H311" i="13"/>
  <c r="H312" i="13"/>
  <c r="H313" i="13"/>
  <c r="H314" i="13"/>
  <c r="H315" i="13"/>
  <c r="H316" i="13"/>
  <c r="H317" i="13"/>
  <c r="H318" i="13"/>
  <c r="H319" i="13"/>
  <c r="H320" i="13"/>
  <c r="H321" i="13"/>
  <c r="H322" i="13"/>
  <c r="H323" i="13"/>
  <c r="H324" i="13"/>
  <c r="H325" i="13"/>
  <c r="H326" i="13"/>
  <c r="H327" i="13"/>
  <c r="H328" i="13"/>
  <c r="H329" i="13"/>
  <c r="H330" i="13"/>
  <c r="H331" i="13"/>
  <c r="H332" i="13"/>
  <c r="H333" i="13"/>
  <c r="H334" i="13"/>
  <c r="H335" i="13"/>
  <c r="H336" i="13"/>
  <c r="H337" i="13"/>
  <c r="H338" i="13"/>
  <c r="H339" i="13"/>
  <c r="H340" i="13"/>
  <c r="H341" i="13"/>
  <c r="H342" i="13"/>
  <c r="H343" i="13"/>
  <c r="H344" i="13"/>
  <c r="H345" i="13"/>
  <c r="H346" i="13"/>
  <c r="H347" i="13"/>
  <c r="H348" i="13"/>
  <c r="H349" i="13"/>
  <c r="H350" i="13"/>
  <c r="H351" i="13"/>
  <c r="H352" i="13"/>
  <c r="H353" i="13"/>
  <c r="H354" i="13"/>
  <c r="H355" i="13"/>
  <c r="H356" i="13"/>
  <c r="H357" i="13"/>
  <c r="H358" i="13"/>
  <c r="H359" i="13"/>
  <c r="H360" i="13"/>
  <c r="H361" i="13"/>
  <c r="H362" i="13"/>
  <c r="H363" i="13"/>
  <c r="H364" i="13"/>
  <c r="H365" i="13"/>
  <c r="H366" i="13"/>
  <c r="H367" i="13"/>
  <c r="H368" i="13"/>
  <c r="H369" i="13"/>
  <c r="H370" i="13"/>
  <c r="H371" i="13"/>
  <c r="H372" i="13"/>
  <c r="H373" i="13"/>
  <c r="H374" i="13"/>
  <c r="H375" i="13"/>
  <c r="H376" i="13"/>
  <c r="H377" i="13"/>
  <c r="H378" i="13"/>
  <c r="H379" i="13"/>
  <c r="H380" i="13"/>
  <c r="H381" i="13"/>
  <c r="H382" i="13"/>
  <c r="H383" i="13"/>
  <c r="H384" i="13"/>
  <c r="H385" i="13"/>
  <c r="H386" i="13"/>
  <c r="H387" i="13"/>
  <c r="H388" i="13"/>
  <c r="H389" i="13"/>
  <c r="H390" i="13"/>
  <c r="H391" i="13"/>
  <c r="H392" i="13"/>
  <c r="H393" i="13"/>
  <c r="H394" i="13"/>
  <c r="H395" i="13"/>
  <c r="H396" i="13"/>
  <c r="H397" i="13"/>
  <c r="H398" i="13"/>
  <c r="H399" i="13"/>
  <c r="H400" i="13"/>
  <c r="H401" i="13"/>
  <c r="H402" i="13"/>
  <c r="H403" i="13"/>
  <c r="H404" i="13"/>
  <c r="H405" i="13"/>
  <c r="H406" i="13"/>
  <c r="H407" i="13"/>
  <c r="H408" i="13"/>
  <c r="H409" i="13"/>
  <c r="H410" i="13"/>
  <c r="H411" i="13"/>
  <c r="H412" i="13"/>
  <c r="H413" i="13"/>
  <c r="H414" i="13"/>
  <c r="H415" i="13"/>
  <c r="H416" i="13"/>
  <c r="H417" i="13"/>
  <c r="H418" i="13"/>
  <c r="H419" i="13"/>
  <c r="H420" i="13"/>
  <c r="H421" i="13"/>
  <c r="H422" i="13"/>
  <c r="H423" i="13"/>
  <c r="H424" i="13"/>
  <c r="H425" i="13"/>
  <c r="H426" i="13"/>
  <c r="H427" i="13"/>
  <c r="H428" i="13"/>
  <c r="H429" i="13"/>
  <c r="H430" i="13"/>
  <c r="H431" i="13"/>
  <c r="H432" i="13"/>
  <c r="H433" i="13"/>
  <c r="H434" i="13"/>
  <c r="H435" i="13"/>
  <c r="H436" i="13"/>
  <c r="H437" i="13"/>
  <c r="H438" i="13"/>
  <c r="H439" i="13"/>
  <c r="H440" i="13"/>
  <c r="H441" i="13"/>
  <c r="H442" i="13"/>
  <c r="H443" i="13"/>
  <c r="H444" i="13"/>
  <c r="H445" i="13"/>
  <c r="H446" i="13"/>
  <c r="H447" i="13"/>
  <c r="H448" i="13"/>
  <c r="H449" i="13"/>
  <c r="H450" i="13"/>
  <c r="H451" i="13"/>
  <c r="H452" i="13"/>
  <c r="H453" i="13"/>
  <c r="H454" i="13"/>
  <c r="H455" i="13"/>
  <c r="H456" i="13"/>
  <c r="H457" i="13"/>
  <c r="H458" i="13"/>
  <c r="H459" i="13"/>
  <c r="H460" i="13"/>
  <c r="H461" i="13"/>
  <c r="H462" i="13"/>
  <c r="H463" i="13"/>
  <c r="H464" i="13"/>
  <c r="H465" i="13"/>
  <c r="H466" i="13"/>
  <c r="H467" i="13"/>
  <c r="H468" i="13"/>
  <c r="H469" i="13"/>
  <c r="H470" i="13"/>
  <c r="H471" i="13"/>
  <c r="H472" i="13"/>
  <c r="H473" i="13"/>
  <c r="H474" i="13"/>
  <c r="H475" i="13"/>
  <c r="H476" i="13"/>
  <c r="H477" i="13"/>
  <c r="H478" i="13"/>
  <c r="H479" i="13"/>
  <c r="H480" i="13"/>
  <c r="H481" i="13"/>
  <c r="H482" i="13"/>
  <c r="H483" i="13"/>
  <c r="H484" i="13"/>
  <c r="H485" i="13"/>
  <c r="H486" i="13"/>
  <c r="H487" i="13"/>
  <c r="H488" i="13"/>
  <c r="H489" i="13"/>
  <c r="H490" i="13"/>
  <c r="H491" i="13"/>
  <c r="H492" i="13"/>
  <c r="H493" i="13"/>
  <c r="H494" i="13"/>
  <c r="H495" i="13"/>
  <c r="H496" i="13"/>
  <c r="H497" i="13"/>
  <c r="H498" i="13"/>
  <c r="H499" i="13"/>
  <c r="H500" i="13"/>
  <c r="H501" i="13"/>
  <c r="H502" i="13"/>
  <c r="H503" i="13"/>
  <c r="H504" i="13"/>
  <c r="H505" i="13"/>
  <c r="H506" i="13"/>
  <c r="H507" i="13"/>
  <c r="H508" i="13"/>
  <c r="H509" i="13"/>
  <c r="H510" i="13"/>
  <c r="H511" i="13"/>
  <c r="H512" i="13"/>
  <c r="H513" i="13"/>
  <c r="H514" i="13"/>
  <c r="H515" i="13"/>
  <c r="H516" i="13"/>
  <c r="H517" i="13"/>
  <c r="H518" i="13"/>
  <c r="H519" i="13"/>
  <c r="H520" i="13"/>
  <c r="H521" i="13"/>
  <c r="H522" i="13"/>
  <c r="H523" i="13"/>
  <c r="H524" i="13"/>
  <c r="H525" i="13"/>
  <c r="H526" i="13"/>
  <c r="H527" i="13"/>
  <c r="H528" i="13"/>
  <c r="H529" i="13"/>
  <c r="H530" i="13"/>
  <c r="H531" i="13"/>
  <c r="H532" i="13"/>
  <c r="H533" i="13"/>
  <c r="H534" i="13"/>
  <c r="H535" i="13"/>
  <c r="H536" i="13"/>
  <c r="H537" i="13"/>
  <c r="H538" i="13"/>
  <c r="H539" i="13"/>
  <c r="H540" i="13"/>
  <c r="H541" i="13"/>
  <c r="H542" i="13"/>
  <c r="H543" i="13"/>
  <c r="H544" i="13"/>
  <c r="H545" i="13"/>
  <c r="H546" i="13"/>
  <c r="H547" i="13"/>
  <c r="H548" i="13"/>
  <c r="H549" i="13"/>
  <c r="H550" i="13"/>
  <c r="H551" i="13"/>
  <c r="H552" i="13"/>
  <c r="H553" i="13"/>
  <c r="H554" i="13"/>
  <c r="H555" i="13"/>
  <c r="H556" i="13"/>
  <c r="H557" i="13"/>
  <c r="H558" i="13"/>
  <c r="H559" i="13"/>
  <c r="H560" i="13"/>
  <c r="H561" i="13"/>
  <c r="H562" i="13"/>
  <c r="H563" i="13"/>
  <c r="H564" i="13"/>
  <c r="H565" i="13"/>
  <c r="H566" i="13"/>
  <c r="H567" i="13"/>
  <c r="H568" i="13"/>
  <c r="H569" i="13"/>
  <c r="H570" i="13"/>
  <c r="H571" i="13"/>
  <c r="H572" i="13"/>
  <c r="H573" i="13"/>
  <c r="H574" i="13"/>
  <c r="H575" i="13"/>
  <c r="H576" i="13"/>
  <c r="H577" i="13"/>
  <c r="H578" i="13"/>
  <c r="H579" i="13"/>
  <c r="H580" i="13"/>
  <c r="H581" i="13"/>
  <c r="H582" i="13"/>
  <c r="H583" i="13"/>
  <c r="H584" i="13"/>
  <c r="H585" i="13"/>
  <c r="H586" i="13"/>
  <c r="H587" i="13"/>
  <c r="H588" i="13"/>
  <c r="H589" i="13"/>
  <c r="H590" i="13"/>
  <c r="H591" i="13"/>
  <c r="H592" i="13"/>
  <c r="H593" i="13"/>
  <c r="H594" i="13"/>
  <c r="H595" i="13"/>
  <c r="H596" i="13"/>
  <c r="H597" i="13"/>
  <c r="H598" i="13"/>
  <c r="H599" i="13"/>
  <c r="H600" i="13"/>
  <c r="H601" i="13"/>
  <c r="H602" i="13"/>
  <c r="H603" i="13"/>
  <c r="H604" i="13"/>
  <c r="H605" i="13"/>
  <c r="H606" i="13"/>
  <c r="H607" i="13"/>
  <c r="H608" i="13"/>
  <c r="H609" i="13"/>
  <c r="H610" i="13"/>
  <c r="H611" i="13"/>
  <c r="H612" i="13"/>
  <c r="H613" i="13"/>
  <c r="H614" i="13"/>
  <c r="H615" i="13"/>
  <c r="H616" i="13"/>
  <c r="H617" i="13"/>
  <c r="H618" i="13"/>
  <c r="H619" i="13"/>
  <c r="H620" i="13"/>
  <c r="H621" i="13"/>
  <c r="H622" i="13"/>
  <c r="H623" i="13"/>
  <c r="H624" i="13"/>
  <c r="H625" i="13"/>
  <c r="H626" i="13"/>
  <c r="H627" i="13"/>
  <c r="H628" i="13"/>
  <c r="H629" i="13"/>
  <c r="H630" i="13"/>
  <c r="H631" i="13"/>
  <c r="H632" i="13"/>
  <c r="H633" i="13"/>
  <c r="H634" i="13"/>
  <c r="H635" i="13"/>
  <c r="H636" i="13"/>
  <c r="H637" i="13"/>
  <c r="H638" i="13"/>
  <c r="H639" i="13"/>
  <c r="H640" i="13"/>
  <c r="H641" i="13"/>
  <c r="H642" i="13"/>
  <c r="H643" i="13"/>
  <c r="H644" i="13"/>
  <c r="H645" i="13"/>
  <c r="H646" i="13"/>
  <c r="H647" i="13"/>
  <c r="H648" i="13"/>
  <c r="H649" i="13"/>
  <c r="H650" i="13"/>
  <c r="H651" i="13"/>
  <c r="H652" i="13"/>
  <c r="H653" i="13"/>
  <c r="H654" i="13"/>
  <c r="H655" i="13"/>
  <c r="H656" i="13"/>
  <c r="H657" i="13"/>
  <c r="H658" i="13"/>
  <c r="H659" i="13"/>
  <c r="H660" i="13"/>
  <c r="H661" i="13"/>
  <c r="H662" i="13"/>
  <c r="H663" i="13"/>
  <c r="H664" i="13"/>
  <c r="H665" i="13"/>
  <c r="H666" i="13"/>
  <c r="H667" i="13"/>
  <c r="H668" i="13"/>
  <c r="H669" i="13"/>
  <c r="H670" i="13"/>
  <c r="H671" i="13"/>
  <c r="H672" i="13"/>
  <c r="H673" i="13"/>
  <c r="H674" i="13"/>
  <c r="H675" i="13"/>
  <c r="H676" i="13"/>
  <c r="H677" i="13"/>
  <c r="H678" i="13"/>
  <c r="H679" i="13"/>
  <c r="H680" i="13"/>
  <c r="H681" i="13"/>
  <c r="H682" i="13"/>
  <c r="H683" i="13"/>
  <c r="H684" i="13"/>
  <c r="H685" i="13"/>
  <c r="H686" i="13"/>
  <c r="H687" i="13"/>
  <c r="H688" i="13"/>
  <c r="H689" i="13"/>
  <c r="H690" i="13"/>
  <c r="H691" i="13"/>
  <c r="H692" i="13"/>
  <c r="H693" i="13"/>
  <c r="H694" i="13"/>
  <c r="H695" i="13"/>
  <c r="H696" i="13"/>
  <c r="H697" i="13"/>
  <c r="H698" i="13"/>
  <c r="H699" i="13"/>
  <c r="H700" i="13"/>
  <c r="H701" i="13"/>
  <c r="H702" i="13"/>
  <c r="H703" i="13"/>
  <c r="H704" i="13"/>
  <c r="H705" i="13"/>
  <c r="H706" i="13"/>
  <c r="H707" i="13"/>
  <c r="H708" i="13"/>
  <c r="H709" i="13"/>
  <c r="H710" i="13"/>
  <c r="H711" i="13"/>
  <c r="H712" i="13"/>
  <c r="H713" i="13"/>
  <c r="H714" i="13"/>
  <c r="H715" i="13"/>
  <c r="H716" i="13"/>
  <c r="H717" i="13"/>
  <c r="H718" i="13"/>
  <c r="H719" i="13"/>
  <c r="H720" i="13"/>
  <c r="H721" i="13"/>
  <c r="H722" i="13"/>
  <c r="H723" i="13"/>
  <c r="H724" i="13"/>
  <c r="H725" i="13"/>
  <c r="H726" i="13"/>
  <c r="H727" i="13"/>
  <c r="H728" i="13"/>
  <c r="H729" i="13"/>
  <c r="H730" i="13"/>
  <c r="H731" i="13"/>
  <c r="H732" i="13"/>
  <c r="H733" i="13"/>
  <c r="H734" i="13"/>
  <c r="H735" i="13"/>
  <c r="H736" i="13"/>
  <c r="H737" i="13"/>
  <c r="H738" i="13"/>
  <c r="H739" i="13"/>
  <c r="H740" i="13"/>
  <c r="H741" i="13"/>
  <c r="H742" i="13"/>
  <c r="H743" i="13"/>
  <c r="H744" i="13"/>
  <c r="H745" i="13"/>
  <c r="H746" i="13"/>
  <c r="H747" i="13"/>
  <c r="H748" i="13"/>
  <c r="H749" i="13"/>
  <c r="H750" i="13"/>
  <c r="H751" i="13"/>
  <c r="H752" i="13"/>
  <c r="H753" i="13"/>
  <c r="H754" i="13"/>
  <c r="H755" i="13"/>
  <c r="H756" i="13"/>
  <c r="H757" i="13"/>
  <c r="H758" i="13"/>
  <c r="H759" i="13"/>
  <c r="H760" i="13"/>
  <c r="H761" i="13"/>
  <c r="H762" i="13"/>
  <c r="H763" i="13"/>
  <c r="H764" i="13"/>
  <c r="H765" i="13"/>
  <c r="H766" i="13"/>
  <c r="H767" i="13"/>
  <c r="H768" i="13"/>
  <c r="H769" i="13"/>
  <c r="H770" i="13"/>
  <c r="H771" i="13"/>
  <c r="H772" i="13"/>
  <c r="H773" i="13"/>
  <c r="H774" i="13"/>
  <c r="H775" i="13"/>
  <c r="H776" i="13"/>
  <c r="H777" i="13"/>
  <c r="H778" i="13"/>
  <c r="H779" i="13"/>
  <c r="H780" i="13"/>
  <c r="H781" i="13"/>
  <c r="H782" i="13"/>
  <c r="H783" i="13"/>
  <c r="H784" i="13"/>
  <c r="H785" i="13"/>
  <c r="H786" i="13"/>
  <c r="H787" i="13"/>
  <c r="H788" i="13"/>
  <c r="H789" i="13"/>
  <c r="H790" i="13"/>
  <c r="H791" i="13"/>
  <c r="H792" i="13"/>
  <c r="H793" i="13"/>
  <c r="H794" i="13"/>
  <c r="H795" i="13"/>
  <c r="H796" i="13"/>
  <c r="H797" i="13"/>
  <c r="H798" i="13"/>
  <c r="H799" i="13"/>
  <c r="H800" i="13"/>
  <c r="H801" i="13"/>
  <c r="H802" i="13"/>
  <c r="H803" i="13"/>
  <c r="H804" i="13"/>
  <c r="H805" i="13"/>
  <c r="H806" i="13"/>
  <c r="H807" i="13"/>
  <c r="H808" i="13"/>
  <c r="H809" i="13"/>
  <c r="H810" i="13"/>
  <c r="H811" i="13"/>
  <c r="H812" i="13"/>
  <c r="H813" i="13"/>
  <c r="H814" i="13"/>
  <c r="H815" i="13"/>
  <c r="H816" i="13"/>
  <c r="H817" i="13"/>
  <c r="H818" i="13"/>
  <c r="H819" i="13"/>
  <c r="H820" i="13"/>
  <c r="H821" i="13"/>
  <c r="H822" i="13"/>
  <c r="H823" i="13"/>
  <c r="H824" i="13"/>
  <c r="H825" i="13"/>
  <c r="H826" i="13"/>
  <c r="H827" i="13"/>
  <c r="H828" i="13"/>
  <c r="H829" i="13"/>
  <c r="H830" i="13"/>
  <c r="H831" i="13"/>
  <c r="H832" i="13"/>
  <c r="H833" i="13"/>
  <c r="H834" i="13"/>
  <c r="H835" i="13"/>
  <c r="H836" i="13"/>
  <c r="H837" i="13"/>
  <c r="H838" i="13"/>
  <c r="H839" i="13"/>
  <c r="H840" i="13"/>
  <c r="H841" i="13"/>
  <c r="H842" i="13"/>
  <c r="H843" i="13"/>
  <c r="H844" i="13"/>
  <c r="H845" i="13"/>
  <c r="H846" i="13"/>
  <c r="H847" i="13"/>
  <c r="H848" i="13"/>
  <c r="H849" i="13"/>
  <c r="H850" i="13"/>
  <c r="H851" i="13"/>
  <c r="H852" i="13"/>
  <c r="H853" i="13"/>
  <c r="H854" i="13"/>
  <c r="H855" i="13"/>
  <c r="H856" i="13"/>
  <c r="H857" i="13"/>
  <c r="H858" i="13"/>
  <c r="H859" i="13"/>
  <c r="H860" i="13"/>
  <c r="H861" i="13"/>
  <c r="H862" i="13"/>
  <c r="H863" i="13"/>
  <c r="H864" i="13"/>
  <c r="H865" i="13"/>
  <c r="H866" i="13"/>
  <c r="H867" i="13"/>
  <c r="H868" i="13"/>
  <c r="H869" i="13"/>
  <c r="H870" i="13"/>
  <c r="H871" i="13"/>
  <c r="H872" i="13"/>
  <c r="H873" i="13"/>
  <c r="H874" i="13"/>
  <c r="H875" i="13"/>
  <c r="H876" i="13"/>
  <c r="H877" i="13"/>
  <c r="H878" i="13"/>
  <c r="H879" i="13"/>
  <c r="H880" i="13"/>
  <c r="H881" i="13"/>
  <c r="H882" i="13"/>
  <c r="H883" i="13"/>
  <c r="H884" i="13"/>
  <c r="H885" i="13"/>
  <c r="H886" i="13"/>
  <c r="H887" i="13"/>
  <c r="H888" i="13"/>
  <c r="H889" i="13"/>
  <c r="H890" i="13"/>
  <c r="H891" i="13"/>
  <c r="H892" i="13"/>
  <c r="H893" i="13"/>
  <c r="H894" i="13"/>
  <c r="H895" i="13"/>
  <c r="H896" i="13"/>
  <c r="H897" i="13"/>
  <c r="H898" i="13"/>
  <c r="H899" i="13"/>
  <c r="H900" i="13"/>
  <c r="H901" i="13"/>
  <c r="H902" i="13"/>
  <c r="H903" i="13"/>
  <c r="H904" i="13"/>
  <c r="H905" i="13"/>
  <c r="H906" i="13"/>
  <c r="H907" i="13"/>
  <c r="H908" i="13"/>
  <c r="H909" i="13"/>
  <c r="H910" i="13"/>
  <c r="H911" i="13"/>
  <c r="H912" i="13"/>
  <c r="H913" i="13"/>
  <c r="H914" i="13"/>
  <c r="H915" i="13"/>
  <c r="H916" i="13"/>
  <c r="H917" i="13"/>
  <c r="H918" i="13"/>
  <c r="H919" i="13"/>
  <c r="H920" i="13"/>
  <c r="H921" i="13"/>
  <c r="H922" i="13"/>
  <c r="H923" i="13"/>
  <c r="H924" i="13"/>
  <c r="H925" i="13"/>
  <c r="H926" i="13"/>
  <c r="H927" i="13"/>
  <c r="H928" i="13"/>
  <c r="H929" i="13"/>
  <c r="H930" i="13"/>
  <c r="H931" i="13"/>
  <c r="H932" i="13"/>
  <c r="H933" i="13"/>
  <c r="H934" i="13"/>
  <c r="H935" i="13"/>
  <c r="H936" i="13"/>
  <c r="H937" i="13"/>
  <c r="H938" i="13"/>
  <c r="H939" i="13"/>
  <c r="H940" i="13"/>
  <c r="H941" i="13"/>
  <c r="H942" i="13"/>
  <c r="H943" i="13"/>
  <c r="H944" i="13"/>
  <c r="H945" i="13"/>
  <c r="H946" i="13"/>
  <c r="H947" i="13"/>
  <c r="H948" i="13"/>
  <c r="H949" i="13"/>
  <c r="H950" i="13"/>
  <c r="H951" i="13"/>
  <c r="H952" i="13"/>
  <c r="H953" i="13"/>
  <c r="H954" i="13"/>
  <c r="H955" i="13"/>
  <c r="H956" i="13"/>
  <c r="H957" i="13"/>
  <c r="H958" i="13"/>
  <c r="H959" i="13"/>
  <c r="H960" i="13"/>
  <c r="H961" i="13"/>
  <c r="H962" i="13"/>
  <c r="H963" i="13"/>
  <c r="H964" i="13"/>
  <c r="H965" i="13"/>
  <c r="H966" i="13"/>
  <c r="H967" i="13"/>
  <c r="H968" i="13"/>
  <c r="H969" i="13"/>
  <c r="H970" i="13"/>
  <c r="H971" i="13"/>
  <c r="H972" i="13"/>
  <c r="H973" i="13"/>
  <c r="H974" i="13"/>
  <c r="H975" i="13"/>
  <c r="H976" i="13"/>
  <c r="H977" i="13"/>
  <c r="H978" i="13"/>
  <c r="H979" i="13"/>
  <c r="H980" i="13"/>
  <c r="H981" i="13"/>
  <c r="H982" i="13"/>
  <c r="H983" i="13"/>
  <c r="H984" i="13"/>
  <c r="H985" i="13"/>
  <c r="H986" i="13"/>
  <c r="H987" i="13"/>
  <c r="H988" i="13"/>
  <c r="H989" i="13"/>
  <c r="H990" i="13"/>
  <c r="H991" i="13"/>
  <c r="H992" i="13"/>
  <c r="H993" i="13"/>
  <c r="H994" i="13"/>
  <c r="H995" i="13"/>
  <c r="H996" i="13"/>
  <c r="H997" i="13"/>
  <c r="H998" i="13"/>
  <c r="H999" i="13"/>
  <c r="H1000" i="13"/>
  <c r="H1001" i="13"/>
  <c r="H1002" i="13"/>
  <c r="H1003" i="13"/>
  <c r="H1004" i="13"/>
  <c r="H1005" i="13"/>
  <c r="H1006" i="13"/>
  <c r="H1007" i="13"/>
  <c r="H1008" i="13"/>
  <c r="H1009" i="13"/>
  <c r="H1010" i="13"/>
  <c r="H1011" i="13"/>
  <c r="H1012" i="13"/>
  <c r="H1013" i="13"/>
  <c r="H1014" i="13"/>
  <c r="H1015" i="13"/>
  <c r="H1016" i="13"/>
  <c r="H1017" i="13"/>
  <c r="H1018" i="13"/>
  <c r="H1019" i="13"/>
  <c r="H1020" i="13"/>
  <c r="H1021" i="13"/>
  <c r="H1022" i="13"/>
  <c r="H1023" i="13"/>
  <c r="H1024" i="13"/>
  <c r="H1025" i="13"/>
  <c r="H1026" i="13"/>
  <c r="H1027" i="13"/>
  <c r="H1028" i="13"/>
  <c r="H1029" i="13"/>
  <c r="H1030" i="13"/>
  <c r="H1031" i="13"/>
  <c r="H1032" i="13"/>
  <c r="H1033" i="13"/>
  <c r="H1034" i="13"/>
  <c r="H1035" i="13"/>
  <c r="H1036" i="13"/>
  <c r="H1037" i="13"/>
  <c r="H1038" i="13"/>
  <c r="H1039" i="13"/>
  <c r="H1040" i="13"/>
  <c r="H1041" i="13"/>
  <c r="H1042" i="13"/>
  <c r="H1043" i="13"/>
  <c r="H1044" i="13"/>
  <c r="H1045" i="13"/>
  <c r="H1046" i="13"/>
  <c r="H1047" i="13"/>
  <c r="H1048" i="13"/>
  <c r="H1049" i="13"/>
  <c r="H1050" i="13"/>
  <c r="H1051" i="13"/>
  <c r="H1052" i="13"/>
  <c r="H1053" i="13"/>
  <c r="H1054" i="13"/>
  <c r="H1055" i="13"/>
  <c r="H1056" i="13"/>
  <c r="H1057" i="13"/>
  <c r="H1058" i="13"/>
  <c r="H1059" i="13"/>
  <c r="H1060" i="13"/>
  <c r="H1061" i="13"/>
  <c r="H1062" i="13"/>
  <c r="H1063" i="13"/>
  <c r="H1064" i="13"/>
  <c r="H1065" i="13"/>
  <c r="H1066" i="13"/>
  <c r="H1067" i="13"/>
  <c r="H1068" i="13"/>
  <c r="H1069" i="13"/>
  <c r="H1070" i="13"/>
  <c r="H1071" i="13"/>
  <c r="H1072" i="13"/>
  <c r="H1073" i="13"/>
  <c r="H1074" i="13"/>
  <c r="H1075" i="13"/>
  <c r="H1076" i="13"/>
  <c r="H1077" i="13"/>
  <c r="H1078" i="13"/>
  <c r="H1079" i="13"/>
  <c r="H1080" i="13"/>
  <c r="H1081" i="13"/>
  <c r="H1082" i="13"/>
  <c r="H1083" i="13"/>
  <c r="H1084" i="13"/>
  <c r="H1085" i="13"/>
  <c r="H1086" i="13"/>
  <c r="H1087" i="13"/>
  <c r="H1088" i="13"/>
  <c r="H1089" i="13"/>
  <c r="H1090" i="13"/>
  <c r="H1091" i="13"/>
  <c r="H1092" i="13"/>
  <c r="H1093" i="13"/>
  <c r="H1094" i="13"/>
  <c r="H1095" i="13"/>
  <c r="H1096" i="13"/>
  <c r="H1097" i="13"/>
  <c r="H1098" i="13"/>
  <c r="H1099" i="13"/>
  <c r="H1100" i="13"/>
  <c r="H1101" i="13"/>
  <c r="H1102" i="13"/>
  <c r="H1103" i="13"/>
  <c r="H1104" i="13"/>
  <c r="H1105" i="13"/>
  <c r="H1106" i="13"/>
  <c r="H1107" i="13"/>
  <c r="H1108" i="13"/>
  <c r="H1109" i="13"/>
  <c r="H1110" i="13"/>
  <c r="H1111" i="13"/>
  <c r="H1112" i="13"/>
  <c r="H1113" i="13"/>
  <c r="H1114" i="13"/>
  <c r="H1115" i="13"/>
  <c r="H1116" i="13"/>
  <c r="H1117" i="13"/>
  <c r="H1118" i="13"/>
  <c r="H1119" i="13"/>
  <c r="H1120" i="13"/>
  <c r="H1121" i="13"/>
  <c r="H1122" i="13"/>
  <c r="H1123" i="13"/>
  <c r="H1124" i="13"/>
  <c r="H1125" i="13"/>
  <c r="H1126" i="13"/>
  <c r="H1127" i="13"/>
  <c r="H1128" i="13"/>
  <c r="H1129" i="13"/>
  <c r="H1130" i="13"/>
  <c r="H1131" i="13"/>
  <c r="H1132" i="13"/>
  <c r="H1133" i="13"/>
  <c r="H1134" i="13"/>
  <c r="H1135" i="13"/>
  <c r="H1136" i="13"/>
  <c r="H1137" i="13"/>
  <c r="H1138" i="13"/>
  <c r="H1139" i="13"/>
  <c r="H1140" i="13"/>
  <c r="H1141" i="13"/>
  <c r="H1142" i="13"/>
  <c r="H1143" i="13"/>
  <c r="H1144" i="13"/>
  <c r="H1145" i="13"/>
  <c r="H1146" i="13"/>
  <c r="H1147" i="13"/>
  <c r="H1148" i="13"/>
  <c r="H1149" i="13"/>
  <c r="H1150" i="13"/>
  <c r="H1151" i="13"/>
  <c r="H1152" i="13"/>
  <c r="H1153" i="13"/>
  <c r="H1154" i="13"/>
  <c r="H1155" i="13"/>
  <c r="H1156" i="13"/>
  <c r="H1157" i="13"/>
  <c r="H1158" i="13"/>
  <c r="H1159" i="13"/>
  <c r="H1160" i="13"/>
  <c r="H1161" i="13"/>
  <c r="H1162" i="13"/>
  <c r="H1163" i="13"/>
  <c r="H1164" i="13"/>
  <c r="H1165" i="13"/>
  <c r="H1166" i="13"/>
  <c r="H1167" i="13"/>
  <c r="H1168" i="13"/>
  <c r="H1169" i="13"/>
  <c r="H1170" i="13"/>
  <c r="H1171" i="13"/>
  <c r="H1172" i="13"/>
  <c r="H1173" i="13"/>
  <c r="H1174" i="13"/>
  <c r="H1175" i="13"/>
  <c r="H1176" i="13"/>
  <c r="H1177" i="13"/>
  <c r="H1178" i="13"/>
  <c r="H1179" i="13"/>
  <c r="H1180" i="13"/>
  <c r="H1181" i="13"/>
  <c r="H1182" i="13"/>
  <c r="H1183" i="13"/>
  <c r="H1184" i="13"/>
  <c r="H1185" i="13"/>
  <c r="H1186" i="13"/>
  <c r="H1187" i="13"/>
  <c r="H1188" i="13"/>
  <c r="H1189" i="13"/>
  <c r="H1190" i="13"/>
  <c r="H1191" i="13"/>
  <c r="H1192" i="13"/>
  <c r="H1193" i="13"/>
  <c r="H1194" i="13"/>
  <c r="H1195" i="13"/>
  <c r="H1196" i="13"/>
  <c r="H1197" i="13"/>
  <c r="H1198" i="13"/>
  <c r="H1199" i="13"/>
  <c r="H1200" i="13"/>
  <c r="H1201" i="13"/>
  <c r="H1202" i="13"/>
  <c r="H1203" i="13"/>
  <c r="H1204" i="13"/>
  <c r="H1205" i="13"/>
  <c r="H1206" i="13"/>
  <c r="H1207" i="13"/>
  <c r="H1208" i="13"/>
  <c r="H1209" i="13"/>
  <c r="H1210" i="13"/>
  <c r="H1211" i="13"/>
  <c r="H1212" i="13"/>
  <c r="H1213" i="13"/>
  <c r="H1214" i="13"/>
  <c r="H1215" i="13"/>
  <c r="H1216" i="13"/>
  <c r="H1217" i="13"/>
  <c r="H1218" i="13"/>
  <c r="H1219" i="13"/>
  <c r="H1220" i="13"/>
  <c r="H1221" i="13"/>
  <c r="H1222" i="13"/>
  <c r="H1223" i="13"/>
  <c r="H1224" i="13"/>
  <c r="H1225" i="13"/>
  <c r="H1226" i="13"/>
  <c r="H1227" i="13"/>
  <c r="H1228" i="13"/>
  <c r="H1229" i="13"/>
  <c r="H1230" i="13"/>
  <c r="H1231" i="13"/>
  <c r="H1232" i="13"/>
  <c r="H1233" i="13"/>
  <c r="H1234" i="13"/>
  <c r="H1235" i="13"/>
  <c r="H1236" i="13"/>
  <c r="H1237" i="13"/>
  <c r="H1238" i="13"/>
  <c r="H1239" i="13"/>
  <c r="H1240" i="13"/>
  <c r="H1241" i="13"/>
  <c r="H1242" i="13"/>
  <c r="H1243" i="13"/>
  <c r="H1244" i="13"/>
  <c r="H1245" i="13"/>
  <c r="H1246" i="13"/>
  <c r="H1247" i="13"/>
  <c r="H1248" i="13"/>
  <c r="H1249" i="13"/>
  <c r="H1250" i="13"/>
  <c r="H1251" i="13"/>
  <c r="H1252" i="13"/>
  <c r="H1253" i="13"/>
  <c r="H1254" i="13"/>
  <c r="H1255" i="13"/>
  <c r="H1256" i="13"/>
  <c r="H1257" i="13"/>
  <c r="H1258" i="13"/>
  <c r="H1259" i="13"/>
  <c r="H1260" i="13"/>
  <c r="H1261" i="13"/>
  <c r="H1262" i="13"/>
  <c r="H1263" i="13"/>
  <c r="H1264" i="13"/>
  <c r="H1265" i="13"/>
  <c r="H1266" i="13"/>
  <c r="H1267" i="13"/>
  <c r="H1268" i="13"/>
  <c r="H1269" i="13"/>
  <c r="H1270" i="13"/>
  <c r="H1271" i="13"/>
  <c r="H1272" i="13"/>
  <c r="H1273" i="13"/>
  <c r="H1274" i="13"/>
  <c r="H1275" i="13"/>
  <c r="H1276" i="13"/>
  <c r="H1277" i="13"/>
  <c r="H1278" i="13"/>
  <c r="H1279" i="13"/>
  <c r="H1280" i="13"/>
  <c r="H1281" i="13"/>
  <c r="H1282" i="13"/>
  <c r="H1283" i="13"/>
  <c r="H1284" i="13"/>
  <c r="H1285" i="13"/>
  <c r="H1286" i="13"/>
  <c r="H1287" i="13"/>
  <c r="H1288" i="13"/>
  <c r="H1289" i="13"/>
  <c r="H1290" i="13"/>
  <c r="H1291" i="13"/>
  <c r="H1292" i="13"/>
  <c r="H1293" i="13"/>
  <c r="H1294" i="13"/>
  <c r="H1295" i="13"/>
  <c r="H1296" i="13"/>
  <c r="H1297" i="13"/>
  <c r="H1298" i="13"/>
  <c r="H1299" i="13"/>
  <c r="H1300" i="13"/>
  <c r="H1301" i="13"/>
  <c r="H1302" i="13"/>
  <c r="H1303" i="13"/>
  <c r="H1304" i="13"/>
  <c r="H1305" i="13"/>
  <c r="H1306" i="13"/>
  <c r="H1307" i="13"/>
  <c r="H1308" i="13"/>
  <c r="H1309" i="13"/>
  <c r="H1310" i="13"/>
  <c r="H1311" i="13"/>
  <c r="H1312" i="13"/>
  <c r="H1313" i="13"/>
  <c r="H1314" i="13"/>
  <c r="F2" i="13"/>
  <c r="F3" i="13"/>
  <c r="F4" i="13"/>
  <c r="F5" i="13"/>
  <c r="F6" i="13"/>
  <c r="F7" i="13"/>
  <c r="F8" i="13"/>
  <c r="F9" i="13"/>
  <c r="F10" i="13"/>
  <c r="F11" i="13"/>
  <c r="F12" i="13"/>
  <c r="F13" i="13"/>
  <c r="F14" i="13"/>
  <c r="F15" i="13"/>
  <c r="F16" i="13"/>
  <c r="F17" i="13"/>
  <c r="F18" i="13"/>
  <c r="F19" i="13"/>
  <c r="F20" i="13"/>
  <c r="F21" i="13"/>
  <c r="F22" i="13"/>
  <c r="F23" i="13"/>
  <c r="F24" i="13"/>
  <c r="F25" i="13"/>
  <c r="F26" i="13"/>
  <c r="F27" i="13"/>
  <c r="F28" i="13"/>
  <c r="F29" i="13"/>
  <c r="F30" i="13"/>
  <c r="F31" i="13"/>
  <c r="F32" i="13"/>
  <c r="F33" i="13"/>
  <c r="F34" i="13"/>
  <c r="F35" i="13"/>
  <c r="F36" i="13"/>
  <c r="F37" i="13"/>
  <c r="F38" i="13"/>
  <c r="F39" i="13"/>
  <c r="F40" i="13"/>
  <c r="F41" i="13"/>
  <c r="F42" i="13"/>
  <c r="F43" i="13"/>
  <c r="F44" i="13"/>
  <c r="F45" i="13"/>
  <c r="F46" i="13"/>
  <c r="F47" i="13"/>
  <c r="F48" i="13"/>
  <c r="F49" i="13"/>
  <c r="F50" i="13"/>
  <c r="F51" i="13"/>
  <c r="F52" i="13"/>
  <c r="F53" i="13"/>
  <c r="F54" i="13"/>
  <c r="F55" i="13"/>
  <c r="F56" i="13"/>
  <c r="F57" i="13"/>
  <c r="F58" i="13"/>
  <c r="F59" i="13"/>
  <c r="F60" i="13"/>
  <c r="F61" i="13"/>
  <c r="F62" i="13"/>
  <c r="F63" i="13"/>
  <c r="F64" i="13"/>
  <c r="F65" i="13"/>
  <c r="F66" i="13"/>
  <c r="F67" i="13"/>
  <c r="F68" i="13"/>
  <c r="F69" i="13"/>
  <c r="F70" i="13"/>
  <c r="F71" i="13"/>
  <c r="F72" i="13"/>
  <c r="F73" i="13"/>
  <c r="F74" i="13"/>
  <c r="F75" i="13"/>
  <c r="F76" i="13"/>
  <c r="F77" i="13"/>
  <c r="F78" i="13"/>
  <c r="F79" i="13"/>
  <c r="F80" i="13"/>
  <c r="F81" i="13"/>
  <c r="F82" i="13"/>
  <c r="F83" i="13"/>
  <c r="F84" i="13"/>
  <c r="F85" i="13"/>
  <c r="F86" i="13"/>
  <c r="F87" i="13"/>
  <c r="F88" i="13"/>
  <c r="F89" i="13"/>
  <c r="F90" i="13"/>
  <c r="F91" i="13"/>
  <c r="F92" i="13"/>
  <c r="F93" i="13"/>
  <c r="F94" i="13"/>
  <c r="F95" i="13"/>
  <c r="F96" i="13"/>
  <c r="F97" i="13"/>
  <c r="F98" i="13"/>
  <c r="F99" i="13"/>
  <c r="F100" i="13"/>
  <c r="F101" i="13"/>
  <c r="F102" i="13"/>
  <c r="F103" i="13"/>
  <c r="F104" i="13"/>
  <c r="F105" i="13"/>
  <c r="F106" i="13"/>
  <c r="F107" i="13"/>
  <c r="F108" i="13"/>
  <c r="F109" i="13"/>
  <c r="F110" i="13"/>
  <c r="F111" i="13"/>
  <c r="F112" i="13"/>
  <c r="F113" i="13"/>
  <c r="F114" i="13"/>
  <c r="F115" i="13"/>
  <c r="F116" i="13"/>
  <c r="F117" i="13"/>
  <c r="F118" i="13"/>
  <c r="F119" i="13"/>
  <c r="F120" i="13"/>
  <c r="F121" i="13"/>
  <c r="F122" i="13"/>
  <c r="F123" i="13"/>
  <c r="F124" i="13"/>
  <c r="F125" i="13"/>
  <c r="F126" i="13"/>
  <c r="F127" i="13"/>
  <c r="F128" i="13"/>
  <c r="F129" i="13"/>
  <c r="F130" i="13"/>
  <c r="F131" i="13"/>
  <c r="F132" i="13"/>
  <c r="F133" i="13"/>
  <c r="F134" i="13"/>
  <c r="F135" i="13"/>
  <c r="F136" i="13"/>
  <c r="F137" i="13"/>
  <c r="F138" i="13"/>
  <c r="F139" i="13"/>
  <c r="F140" i="13"/>
  <c r="F141" i="13"/>
  <c r="F142" i="13"/>
  <c r="F143" i="13"/>
  <c r="F144" i="13"/>
  <c r="F145" i="13"/>
  <c r="F146" i="13"/>
  <c r="F147" i="13"/>
  <c r="F148" i="13"/>
  <c r="F149" i="13"/>
  <c r="F150" i="13"/>
  <c r="F151" i="13"/>
  <c r="F152" i="13"/>
  <c r="F153" i="13"/>
  <c r="F154" i="13"/>
  <c r="F155" i="13"/>
  <c r="F156" i="13"/>
  <c r="F157" i="13"/>
  <c r="F158" i="13"/>
  <c r="F159" i="13"/>
  <c r="F160" i="13"/>
  <c r="F161" i="13"/>
  <c r="F162" i="13"/>
  <c r="F163" i="13"/>
  <c r="F164" i="13"/>
  <c r="F165" i="13"/>
  <c r="F166" i="13"/>
  <c r="F167" i="13"/>
  <c r="F168" i="13"/>
  <c r="F169" i="13"/>
  <c r="F170" i="13"/>
  <c r="F171" i="13"/>
  <c r="F172" i="13"/>
  <c r="F173" i="13"/>
  <c r="F174" i="13"/>
  <c r="F175" i="13"/>
  <c r="F176" i="13"/>
  <c r="F177" i="13"/>
  <c r="F178" i="13"/>
  <c r="F179" i="13"/>
  <c r="F180" i="13"/>
  <c r="F181" i="13"/>
  <c r="F182" i="13"/>
  <c r="F183" i="13"/>
  <c r="F184" i="13"/>
  <c r="F185" i="13"/>
  <c r="F186" i="13"/>
  <c r="F187" i="13"/>
  <c r="F188" i="13"/>
  <c r="F189" i="13"/>
  <c r="F190" i="13"/>
  <c r="F191" i="13"/>
  <c r="F192" i="13"/>
  <c r="F193" i="13"/>
  <c r="F194" i="13"/>
  <c r="F195" i="13"/>
  <c r="F196" i="13"/>
  <c r="F197" i="13"/>
  <c r="F198" i="13"/>
  <c r="F199" i="13"/>
  <c r="F200" i="13"/>
  <c r="F201" i="13"/>
  <c r="F202" i="13"/>
  <c r="F203" i="13"/>
  <c r="F204" i="13"/>
  <c r="F205" i="13"/>
  <c r="F206" i="13"/>
  <c r="F207" i="13"/>
  <c r="F208" i="13"/>
  <c r="F209" i="13"/>
  <c r="F210" i="13"/>
  <c r="F211" i="13"/>
  <c r="F212" i="13"/>
  <c r="F213" i="13"/>
  <c r="F214" i="13"/>
  <c r="F215" i="13"/>
  <c r="F216" i="13"/>
  <c r="F217" i="13"/>
  <c r="F218" i="13"/>
  <c r="F219" i="13"/>
  <c r="F220" i="13"/>
  <c r="F221" i="13"/>
  <c r="F222" i="13"/>
  <c r="F223" i="13"/>
  <c r="F224" i="13"/>
  <c r="F225" i="13"/>
  <c r="F226" i="13"/>
  <c r="F227" i="13"/>
  <c r="F228" i="13"/>
  <c r="F229" i="13"/>
  <c r="F230" i="13"/>
  <c r="F231" i="13"/>
  <c r="F232" i="13"/>
  <c r="F233" i="13"/>
  <c r="F234" i="13"/>
  <c r="F235" i="13"/>
  <c r="F236" i="13"/>
  <c r="F237" i="13"/>
  <c r="F238" i="13"/>
  <c r="F239" i="13"/>
  <c r="F240" i="13"/>
  <c r="F241" i="13"/>
  <c r="F242" i="13"/>
  <c r="F243" i="13"/>
  <c r="F244" i="13"/>
  <c r="F245" i="13"/>
  <c r="F246" i="13"/>
  <c r="F247" i="13"/>
  <c r="F248" i="13"/>
  <c r="F249" i="13"/>
  <c r="F250" i="13"/>
  <c r="F251" i="13"/>
  <c r="F252" i="13"/>
  <c r="F253" i="13"/>
  <c r="F254" i="13"/>
  <c r="F255" i="13"/>
  <c r="F256" i="13"/>
  <c r="F257" i="13"/>
  <c r="F258" i="13"/>
  <c r="F259" i="13"/>
  <c r="F260" i="13"/>
  <c r="F261" i="13"/>
  <c r="F262" i="13"/>
  <c r="F263" i="13"/>
  <c r="F264" i="13"/>
  <c r="F265" i="13"/>
  <c r="F266" i="13"/>
  <c r="F267" i="13"/>
  <c r="F268" i="13"/>
  <c r="F269" i="13"/>
  <c r="F270" i="13"/>
  <c r="F271" i="13"/>
  <c r="F272" i="13"/>
  <c r="F273" i="13"/>
  <c r="F274" i="13"/>
  <c r="F275" i="13"/>
  <c r="F276" i="13"/>
  <c r="F277" i="13"/>
  <c r="F278" i="13"/>
  <c r="F279" i="13"/>
  <c r="F280" i="13"/>
  <c r="F281" i="13"/>
  <c r="F282" i="13"/>
  <c r="F283" i="13"/>
  <c r="F284" i="13"/>
  <c r="F285" i="13"/>
  <c r="F286" i="13"/>
  <c r="F287" i="13"/>
  <c r="F288" i="13"/>
  <c r="F289" i="13"/>
  <c r="F290" i="13"/>
  <c r="F291" i="13"/>
  <c r="F292" i="13"/>
  <c r="F293" i="13"/>
  <c r="F294" i="13"/>
  <c r="F295" i="13"/>
  <c r="F296" i="13"/>
  <c r="F297" i="13"/>
  <c r="F298" i="13"/>
  <c r="F299" i="13"/>
  <c r="F300" i="13"/>
  <c r="F301" i="13"/>
  <c r="F302" i="13"/>
  <c r="F303" i="13"/>
  <c r="F304" i="13"/>
  <c r="F305" i="13"/>
  <c r="F306" i="13"/>
  <c r="F307" i="13"/>
  <c r="F308" i="13"/>
  <c r="F309" i="13"/>
  <c r="F310" i="13"/>
  <c r="F311" i="13"/>
  <c r="F312" i="13"/>
  <c r="F313" i="13"/>
  <c r="F314" i="13"/>
  <c r="F315" i="13"/>
  <c r="F316" i="13"/>
  <c r="F317" i="13"/>
  <c r="F318" i="13"/>
  <c r="F319" i="13"/>
  <c r="F320" i="13"/>
  <c r="F321" i="13"/>
  <c r="F322" i="13"/>
  <c r="F323" i="13"/>
  <c r="F324" i="13"/>
  <c r="F325" i="13"/>
  <c r="F326" i="13"/>
  <c r="F327" i="13"/>
  <c r="F328" i="13"/>
  <c r="F329" i="13"/>
  <c r="F330" i="13"/>
  <c r="F331" i="13"/>
  <c r="F332" i="13"/>
  <c r="F333" i="13"/>
  <c r="F334" i="13"/>
  <c r="F335" i="13"/>
  <c r="F336" i="13"/>
  <c r="F337" i="13"/>
  <c r="F338" i="13"/>
  <c r="F339" i="13"/>
  <c r="F340" i="13"/>
  <c r="F341" i="13"/>
  <c r="F342" i="13"/>
  <c r="F343" i="13"/>
  <c r="F344" i="13"/>
  <c r="F345" i="13"/>
  <c r="F346" i="13"/>
  <c r="F347" i="13"/>
  <c r="F348" i="13"/>
  <c r="F349" i="13"/>
  <c r="F350" i="13"/>
  <c r="F351" i="13"/>
  <c r="F352" i="13"/>
  <c r="F353" i="13"/>
  <c r="F354" i="13"/>
  <c r="F355" i="13"/>
  <c r="F356" i="13"/>
  <c r="F357" i="13"/>
  <c r="F358" i="13"/>
  <c r="F359" i="13"/>
  <c r="F360" i="13"/>
  <c r="F361" i="13"/>
  <c r="F362" i="13"/>
  <c r="F363" i="13"/>
  <c r="F364" i="13"/>
  <c r="F365" i="13"/>
  <c r="F366" i="13"/>
  <c r="F367" i="13"/>
  <c r="F368" i="13"/>
  <c r="F369" i="13"/>
  <c r="F370" i="13"/>
  <c r="F371" i="13"/>
  <c r="F372" i="13"/>
  <c r="F373" i="13"/>
  <c r="F374" i="13"/>
  <c r="F375" i="13"/>
  <c r="F376" i="13"/>
  <c r="F377" i="13"/>
  <c r="F378" i="13"/>
  <c r="F379" i="13"/>
  <c r="F380" i="13"/>
  <c r="F381" i="13"/>
  <c r="F382" i="13"/>
  <c r="F383" i="13"/>
  <c r="F384" i="13"/>
  <c r="F385" i="13"/>
  <c r="F386" i="13"/>
  <c r="F387" i="13"/>
  <c r="F388" i="13"/>
  <c r="F389" i="13"/>
  <c r="F390" i="13"/>
  <c r="F391" i="13"/>
  <c r="F392" i="13"/>
  <c r="F393" i="13"/>
  <c r="F394" i="13"/>
  <c r="F395" i="13"/>
  <c r="F396" i="13"/>
  <c r="F397" i="13"/>
  <c r="F398" i="13"/>
  <c r="F399" i="13"/>
  <c r="F400" i="13"/>
  <c r="F401" i="13"/>
  <c r="F402" i="13"/>
  <c r="F403" i="13"/>
  <c r="F404" i="13"/>
  <c r="F405" i="13"/>
  <c r="F406" i="13"/>
  <c r="F407" i="13"/>
  <c r="F408" i="13"/>
  <c r="F409" i="13"/>
  <c r="F410" i="13"/>
  <c r="F411" i="13"/>
  <c r="F412" i="13"/>
  <c r="F413" i="13"/>
  <c r="F414" i="13"/>
  <c r="F415" i="13"/>
  <c r="F416" i="13"/>
  <c r="F417" i="13"/>
  <c r="F418" i="13"/>
  <c r="F419" i="13"/>
  <c r="F420" i="13"/>
  <c r="F421" i="13"/>
  <c r="F422" i="13"/>
  <c r="F423" i="13"/>
  <c r="F424" i="13"/>
  <c r="F425" i="13"/>
  <c r="F426" i="13"/>
  <c r="F427" i="13"/>
  <c r="F428" i="13"/>
  <c r="F429" i="13"/>
  <c r="F430" i="13"/>
  <c r="F431" i="13"/>
  <c r="F432" i="13"/>
  <c r="F433" i="13"/>
  <c r="F434" i="13"/>
  <c r="F435" i="13"/>
  <c r="F436" i="13"/>
  <c r="F437" i="13"/>
  <c r="F438" i="13"/>
  <c r="F439" i="13"/>
  <c r="F440" i="13"/>
  <c r="F441" i="13"/>
  <c r="F442" i="13"/>
  <c r="F443" i="13"/>
  <c r="F444" i="13"/>
  <c r="F445" i="13"/>
  <c r="F446" i="13"/>
  <c r="F447" i="13"/>
  <c r="F448" i="13"/>
  <c r="F449" i="13"/>
  <c r="F450" i="13"/>
  <c r="F451" i="13"/>
  <c r="F452" i="13"/>
  <c r="F453" i="13"/>
  <c r="F454" i="13"/>
  <c r="F455" i="13"/>
  <c r="F456" i="13"/>
  <c r="F457" i="13"/>
  <c r="F458" i="13"/>
  <c r="F459" i="13"/>
  <c r="F460" i="13"/>
  <c r="F461" i="13"/>
  <c r="F462" i="13"/>
  <c r="F463" i="13"/>
  <c r="F464" i="13"/>
  <c r="F465" i="13"/>
  <c r="F466" i="13"/>
  <c r="F467" i="13"/>
  <c r="F468" i="13"/>
  <c r="F469" i="13"/>
  <c r="F470" i="13"/>
  <c r="F471" i="13"/>
  <c r="F472" i="13"/>
  <c r="F473" i="13"/>
  <c r="F474" i="13"/>
  <c r="F475" i="13"/>
  <c r="F476" i="13"/>
  <c r="F477" i="13"/>
  <c r="F478" i="13"/>
  <c r="F479" i="13"/>
  <c r="F480" i="13"/>
  <c r="F481" i="13"/>
  <c r="F482" i="13"/>
  <c r="F483" i="13"/>
  <c r="F484" i="13"/>
  <c r="F485" i="13"/>
  <c r="F486" i="13"/>
  <c r="F487" i="13"/>
  <c r="F488" i="13"/>
  <c r="F489" i="13"/>
  <c r="F490" i="13"/>
  <c r="F491" i="13"/>
  <c r="F492" i="13"/>
  <c r="F493" i="13"/>
  <c r="F494" i="13"/>
  <c r="F495" i="13"/>
  <c r="F496" i="13"/>
  <c r="F497" i="13"/>
  <c r="F498" i="13"/>
  <c r="F499" i="13"/>
  <c r="F500" i="13"/>
  <c r="F501" i="13"/>
  <c r="F502" i="13"/>
  <c r="F503" i="13"/>
  <c r="F504" i="13"/>
  <c r="F505" i="13"/>
  <c r="F506" i="13"/>
  <c r="F507" i="13"/>
  <c r="F508" i="13"/>
  <c r="F509" i="13"/>
  <c r="F510" i="13"/>
  <c r="F511" i="13"/>
  <c r="F512" i="13"/>
  <c r="F513" i="13"/>
  <c r="F514" i="13"/>
  <c r="F515" i="13"/>
  <c r="F516" i="13"/>
  <c r="F517" i="13"/>
  <c r="F518" i="13"/>
  <c r="F519" i="13"/>
  <c r="F520" i="13"/>
  <c r="F521" i="13"/>
  <c r="F522" i="13"/>
  <c r="F523" i="13"/>
  <c r="F524" i="13"/>
  <c r="F525" i="13"/>
  <c r="F526" i="13"/>
  <c r="F527" i="13"/>
  <c r="F528" i="13"/>
  <c r="F529" i="13"/>
  <c r="F530" i="13"/>
  <c r="F531" i="13"/>
  <c r="F532" i="13"/>
  <c r="F533" i="13"/>
  <c r="F534" i="13"/>
  <c r="F535" i="13"/>
  <c r="F536" i="13"/>
  <c r="F537" i="13"/>
  <c r="F538" i="13"/>
  <c r="F539" i="13"/>
  <c r="F540" i="13"/>
  <c r="F541" i="13"/>
  <c r="F542" i="13"/>
  <c r="F543" i="13"/>
  <c r="F544" i="13"/>
  <c r="F545" i="13"/>
  <c r="F546" i="13"/>
  <c r="F547" i="13"/>
  <c r="F548" i="13"/>
  <c r="F549" i="13"/>
  <c r="F550" i="13"/>
  <c r="F551" i="13"/>
  <c r="F552" i="13"/>
  <c r="F553" i="13"/>
  <c r="F554" i="13"/>
  <c r="F555" i="13"/>
  <c r="F556" i="13"/>
  <c r="F557" i="13"/>
  <c r="F558" i="13"/>
  <c r="F559" i="13"/>
  <c r="F560" i="13"/>
  <c r="F561" i="13"/>
  <c r="F562" i="13"/>
  <c r="F563" i="13"/>
  <c r="F564" i="13"/>
  <c r="F565" i="13"/>
  <c r="F566" i="13"/>
  <c r="F567" i="13"/>
  <c r="F568" i="13"/>
  <c r="F569" i="13"/>
  <c r="F570" i="13"/>
  <c r="F571" i="13"/>
  <c r="F572" i="13"/>
  <c r="F573" i="13"/>
  <c r="F574" i="13"/>
  <c r="F575" i="13"/>
  <c r="F576" i="13"/>
  <c r="F577" i="13"/>
  <c r="F578" i="13"/>
  <c r="F579" i="13"/>
  <c r="F580" i="13"/>
  <c r="F581" i="13"/>
  <c r="F582" i="13"/>
  <c r="F583" i="13"/>
  <c r="F584" i="13"/>
  <c r="F585" i="13"/>
  <c r="F586" i="13"/>
  <c r="F587" i="13"/>
  <c r="F588" i="13"/>
  <c r="F589" i="13"/>
  <c r="F590" i="13"/>
  <c r="F591" i="13"/>
  <c r="F592" i="13"/>
  <c r="F593" i="13"/>
  <c r="F594" i="13"/>
  <c r="F595" i="13"/>
  <c r="F596" i="13"/>
  <c r="F597" i="13"/>
  <c r="F598" i="13"/>
  <c r="F599" i="13"/>
  <c r="F600" i="13"/>
  <c r="F601" i="13"/>
  <c r="F602" i="13"/>
  <c r="F603" i="13"/>
  <c r="F604" i="13"/>
  <c r="F605" i="13"/>
  <c r="F606" i="13"/>
  <c r="F607" i="13"/>
  <c r="F608" i="13"/>
  <c r="F609" i="13"/>
  <c r="F610" i="13"/>
  <c r="F611" i="13"/>
  <c r="F612" i="13"/>
  <c r="F613" i="13"/>
  <c r="F614" i="13"/>
  <c r="F615" i="13"/>
  <c r="F616" i="13"/>
  <c r="F617" i="13"/>
  <c r="F618" i="13"/>
  <c r="F619" i="13"/>
  <c r="F620" i="13"/>
  <c r="F621" i="13"/>
  <c r="F622" i="13"/>
  <c r="F623" i="13"/>
  <c r="F624" i="13"/>
  <c r="F625" i="13"/>
  <c r="F626" i="13"/>
  <c r="F627" i="13"/>
  <c r="F628" i="13"/>
  <c r="F629" i="13"/>
  <c r="F630" i="13"/>
  <c r="F631" i="13"/>
  <c r="F632" i="13"/>
  <c r="F633" i="13"/>
  <c r="F634" i="13"/>
  <c r="F635" i="13"/>
  <c r="F636" i="13"/>
  <c r="F637" i="13"/>
  <c r="F638" i="13"/>
  <c r="F639" i="13"/>
  <c r="F640" i="13"/>
  <c r="F641" i="13"/>
  <c r="F642" i="13"/>
  <c r="F643" i="13"/>
  <c r="F644" i="13"/>
  <c r="F645" i="13"/>
  <c r="F646" i="13"/>
  <c r="F647" i="13"/>
  <c r="F648" i="13"/>
  <c r="F649" i="13"/>
  <c r="F650" i="13"/>
  <c r="F651" i="13"/>
  <c r="F652" i="13"/>
  <c r="F653" i="13"/>
  <c r="F654" i="13"/>
  <c r="F655" i="13"/>
  <c r="F656" i="13"/>
  <c r="F657" i="13"/>
  <c r="F658" i="13"/>
  <c r="F659" i="13"/>
  <c r="F660" i="13"/>
  <c r="F661" i="13"/>
  <c r="F662" i="13"/>
  <c r="F663" i="13"/>
  <c r="F664" i="13"/>
  <c r="F665" i="13"/>
  <c r="F666" i="13"/>
  <c r="F667" i="13"/>
  <c r="F668" i="13"/>
  <c r="F669" i="13"/>
  <c r="F670" i="13"/>
  <c r="F671" i="13"/>
  <c r="F672" i="13"/>
  <c r="F673" i="13"/>
  <c r="F674" i="13"/>
  <c r="F675" i="13"/>
  <c r="F676" i="13"/>
  <c r="F677" i="13"/>
  <c r="F678" i="13"/>
  <c r="F679" i="13"/>
  <c r="F680" i="13"/>
  <c r="F681" i="13"/>
  <c r="F682" i="13"/>
  <c r="F683" i="13"/>
  <c r="F684" i="13"/>
  <c r="F685" i="13"/>
  <c r="F686" i="13"/>
  <c r="F687" i="13"/>
  <c r="F688" i="13"/>
  <c r="F689" i="13"/>
  <c r="F690" i="13"/>
  <c r="F691" i="13"/>
  <c r="F692" i="13"/>
  <c r="F693" i="13"/>
  <c r="F694" i="13"/>
  <c r="F695" i="13"/>
  <c r="F696" i="13"/>
  <c r="F697" i="13"/>
  <c r="F698" i="13"/>
  <c r="F699" i="13"/>
  <c r="F700" i="13"/>
  <c r="F701" i="13"/>
  <c r="F702" i="13"/>
  <c r="F703" i="13"/>
  <c r="F704" i="13"/>
  <c r="F705" i="13"/>
  <c r="F706" i="13"/>
  <c r="F707" i="13"/>
  <c r="F708" i="13"/>
  <c r="F709" i="13"/>
  <c r="F710" i="13"/>
  <c r="F711" i="13"/>
  <c r="F712" i="13"/>
  <c r="F713" i="13"/>
  <c r="F714" i="13"/>
  <c r="F715" i="13"/>
  <c r="F716" i="13"/>
  <c r="F717" i="13"/>
  <c r="F718" i="13"/>
  <c r="F719" i="13"/>
  <c r="F720" i="13"/>
  <c r="F721" i="13"/>
  <c r="F722" i="13"/>
  <c r="F723" i="13"/>
  <c r="F724" i="13"/>
  <c r="F725" i="13"/>
  <c r="F726" i="13"/>
  <c r="F727" i="13"/>
  <c r="F728" i="13"/>
  <c r="F729" i="13"/>
  <c r="F730" i="13"/>
  <c r="F731" i="13"/>
  <c r="F732" i="13"/>
  <c r="F733" i="13"/>
  <c r="F734" i="13"/>
  <c r="F735" i="13"/>
  <c r="F736" i="13"/>
  <c r="F737" i="13"/>
  <c r="F738" i="13"/>
  <c r="F739" i="13"/>
  <c r="F740" i="13"/>
  <c r="F741" i="13"/>
  <c r="F742" i="13"/>
  <c r="F743" i="13"/>
  <c r="F744" i="13"/>
  <c r="F745" i="13"/>
  <c r="F746" i="13"/>
  <c r="F747" i="13"/>
  <c r="F748" i="13"/>
  <c r="F749" i="13"/>
  <c r="F750" i="13"/>
  <c r="F751" i="13"/>
  <c r="F752" i="13"/>
  <c r="F753" i="13"/>
  <c r="F754" i="13"/>
  <c r="F755" i="13"/>
  <c r="F756" i="13"/>
  <c r="F757" i="13"/>
  <c r="F758" i="13"/>
  <c r="F759" i="13"/>
  <c r="F760" i="13"/>
  <c r="F761" i="13"/>
  <c r="F762" i="13"/>
  <c r="F763" i="13"/>
  <c r="F764" i="13"/>
  <c r="F765" i="13"/>
  <c r="F766" i="13"/>
  <c r="F767" i="13"/>
  <c r="F768" i="13"/>
  <c r="F769" i="13"/>
  <c r="F770" i="13"/>
  <c r="F771" i="13"/>
  <c r="F772" i="13"/>
  <c r="F773" i="13"/>
  <c r="F774" i="13"/>
  <c r="F775" i="13"/>
  <c r="F776" i="13"/>
  <c r="F777" i="13"/>
  <c r="F778" i="13"/>
  <c r="F779" i="13"/>
  <c r="F780" i="13"/>
  <c r="F781" i="13"/>
  <c r="F782" i="13"/>
  <c r="F783" i="13"/>
  <c r="F784" i="13"/>
  <c r="F785" i="13"/>
  <c r="F786" i="13"/>
  <c r="F787" i="13"/>
  <c r="F788" i="13"/>
  <c r="F789" i="13"/>
  <c r="F790" i="13"/>
  <c r="F791" i="13"/>
  <c r="F792" i="13"/>
  <c r="F793" i="13"/>
  <c r="F794" i="13"/>
  <c r="F795" i="13"/>
  <c r="F796" i="13"/>
  <c r="F797" i="13"/>
  <c r="F798" i="13"/>
  <c r="F799" i="13"/>
  <c r="F800" i="13"/>
  <c r="F801" i="13"/>
  <c r="F802" i="13"/>
  <c r="F803" i="13"/>
  <c r="F804" i="13"/>
  <c r="F805" i="13"/>
  <c r="F806" i="13"/>
  <c r="F807" i="13"/>
  <c r="F808" i="13"/>
  <c r="F809" i="13"/>
  <c r="F810" i="13"/>
  <c r="F811" i="13"/>
  <c r="F812" i="13"/>
  <c r="F813" i="13"/>
  <c r="F814" i="13"/>
  <c r="F815" i="13"/>
  <c r="F816" i="13"/>
  <c r="F817" i="13"/>
  <c r="F818" i="13"/>
  <c r="F819" i="13"/>
  <c r="F820" i="13"/>
  <c r="F821" i="13"/>
  <c r="F822" i="13"/>
  <c r="F823" i="13"/>
  <c r="F824" i="13"/>
  <c r="F825" i="13"/>
  <c r="F826" i="13"/>
  <c r="F827" i="13"/>
  <c r="F828" i="13"/>
  <c r="F829" i="13"/>
  <c r="F830" i="13"/>
  <c r="F831" i="13"/>
  <c r="F832" i="13"/>
  <c r="F833" i="13"/>
  <c r="F834" i="13"/>
  <c r="F835" i="13"/>
  <c r="F836" i="13"/>
  <c r="F837" i="13"/>
  <c r="F838" i="13"/>
  <c r="F839" i="13"/>
  <c r="F840" i="13"/>
  <c r="F841" i="13"/>
  <c r="F842" i="13"/>
  <c r="F843" i="13"/>
  <c r="F844" i="13"/>
  <c r="F845" i="13"/>
  <c r="F846" i="13"/>
  <c r="F847" i="13"/>
  <c r="F848" i="13"/>
  <c r="F849" i="13"/>
  <c r="F850" i="13"/>
  <c r="F851" i="13"/>
  <c r="F852" i="13"/>
  <c r="F853" i="13"/>
  <c r="F854" i="13"/>
  <c r="F855" i="13"/>
  <c r="F856" i="13"/>
  <c r="F857" i="13"/>
  <c r="F858" i="13"/>
  <c r="F859" i="13"/>
  <c r="F860" i="13"/>
  <c r="F861" i="13"/>
  <c r="F862" i="13"/>
  <c r="F863" i="13"/>
  <c r="F864" i="13"/>
  <c r="F865" i="13"/>
  <c r="F866" i="13"/>
  <c r="F867" i="13"/>
  <c r="F868" i="13"/>
  <c r="F869" i="13"/>
  <c r="F870" i="13"/>
  <c r="F871" i="13"/>
  <c r="F872" i="13"/>
  <c r="F873" i="13"/>
  <c r="F874" i="13"/>
  <c r="F875" i="13"/>
  <c r="F876" i="13"/>
  <c r="F877" i="13"/>
  <c r="F878" i="13"/>
  <c r="F879" i="13"/>
  <c r="F880" i="13"/>
  <c r="F881" i="13"/>
  <c r="F882" i="13"/>
  <c r="F883" i="13"/>
  <c r="F884" i="13"/>
  <c r="F885" i="13"/>
  <c r="F886" i="13"/>
  <c r="F887" i="13"/>
  <c r="F888" i="13"/>
  <c r="F889" i="13"/>
  <c r="F890" i="13"/>
  <c r="F891" i="13"/>
  <c r="F892" i="13"/>
  <c r="F893" i="13"/>
  <c r="F894" i="13"/>
  <c r="F895" i="13"/>
  <c r="F896" i="13"/>
  <c r="F897" i="13"/>
  <c r="F898" i="13"/>
  <c r="F899" i="13"/>
  <c r="F900" i="13"/>
  <c r="F901" i="13"/>
  <c r="F902" i="13"/>
  <c r="F903" i="13"/>
  <c r="F904" i="13"/>
  <c r="F905" i="13"/>
  <c r="F906" i="13"/>
  <c r="F907" i="13"/>
  <c r="F908" i="13"/>
  <c r="F909" i="13"/>
  <c r="F910" i="13"/>
  <c r="F911" i="13"/>
  <c r="F912" i="13"/>
  <c r="F913" i="13"/>
  <c r="F914" i="13"/>
  <c r="F915" i="13"/>
  <c r="F916" i="13"/>
  <c r="F917" i="13"/>
  <c r="F918" i="13"/>
  <c r="F919" i="13"/>
  <c r="F920" i="13"/>
  <c r="F921" i="13"/>
  <c r="F922" i="13"/>
  <c r="F923" i="13"/>
  <c r="F924" i="13"/>
  <c r="F925" i="13"/>
  <c r="F926" i="13"/>
  <c r="F927" i="13"/>
  <c r="F928" i="13"/>
  <c r="F929" i="13"/>
  <c r="F930" i="13"/>
  <c r="F931" i="13"/>
  <c r="F932" i="13"/>
  <c r="F933" i="13"/>
  <c r="F934" i="13"/>
  <c r="F935" i="13"/>
  <c r="F936" i="13"/>
  <c r="F937" i="13"/>
  <c r="F938" i="13"/>
  <c r="F939" i="13"/>
  <c r="F940" i="13"/>
  <c r="F941" i="13"/>
  <c r="F942" i="13"/>
  <c r="F943" i="13"/>
  <c r="F944" i="13"/>
  <c r="F945" i="13"/>
  <c r="F946" i="13"/>
  <c r="F947" i="13"/>
  <c r="F948" i="13"/>
  <c r="F949" i="13"/>
  <c r="F950" i="13"/>
  <c r="F951" i="13"/>
  <c r="F952" i="13"/>
  <c r="F953" i="13"/>
  <c r="F954" i="13"/>
  <c r="F955" i="13"/>
  <c r="F956" i="13"/>
  <c r="F957" i="13"/>
  <c r="F958" i="13"/>
  <c r="F959" i="13"/>
  <c r="F960" i="13"/>
  <c r="F961" i="13"/>
  <c r="F962" i="13"/>
  <c r="F963" i="13"/>
  <c r="F964" i="13"/>
  <c r="F965" i="13"/>
  <c r="F966" i="13"/>
  <c r="F967" i="13"/>
  <c r="F968" i="13"/>
  <c r="F969" i="13"/>
  <c r="F970" i="13"/>
  <c r="F971" i="13"/>
  <c r="F972" i="13"/>
  <c r="F973" i="13"/>
  <c r="F974" i="13"/>
  <c r="F975" i="13"/>
  <c r="F976" i="13"/>
  <c r="F977" i="13"/>
  <c r="F978" i="13"/>
  <c r="F979" i="13"/>
  <c r="F980" i="13"/>
  <c r="F981" i="13"/>
  <c r="F982" i="13"/>
  <c r="F983" i="13"/>
  <c r="F984" i="13"/>
  <c r="F985" i="13"/>
  <c r="F986" i="13"/>
  <c r="F987" i="13"/>
  <c r="F988" i="13"/>
  <c r="F989" i="13"/>
  <c r="F990" i="13"/>
  <c r="F991" i="13"/>
  <c r="F992" i="13"/>
  <c r="F993" i="13"/>
  <c r="F994" i="13"/>
  <c r="F995" i="13"/>
  <c r="F996" i="13"/>
  <c r="F997" i="13"/>
  <c r="F998" i="13"/>
  <c r="F999" i="13"/>
  <c r="F1000" i="13"/>
  <c r="F1001" i="13"/>
  <c r="F1002" i="13"/>
  <c r="F1003" i="13"/>
  <c r="F1004" i="13"/>
  <c r="F1005" i="13"/>
  <c r="F1006" i="13"/>
  <c r="F1007" i="13"/>
  <c r="F1008" i="13"/>
  <c r="F1009" i="13"/>
  <c r="F1010" i="13"/>
  <c r="F1011" i="13"/>
  <c r="F1012" i="13"/>
  <c r="F1013" i="13"/>
  <c r="F1014" i="13"/>
  <c r="F1015" i="13"/>
  <c r="F1016" i="13"/>
  <c r="F1017" i="13"/>
  <c r="F1018" i="13"/>
  <c r="F1019" i="13"/>
  <c r="F1020" i="13"/>
  <c r="F1021" i="13"/>
  <c r="F1022" i="13"/>
  <c r="F1023" i="13"/>
  <c r="F1024" i="13"/>
  <c r="F1025" i="13"/>
  <c r="F1026" i="13"/>
  <c r="F1027" i="13"/>
  <c r="F1028" i="13"/>
  <c r="F1029" i="13"/>
  <c r="F1030" i="13"/>
  <c r="F1031" i="13"/>
  <c r="F1032" i="13"/>
  <c r="F1033" i="13"/>
  <c r="F1034" i="13"/>
  <c r="F1035" i="13"/>
  <c r="F1036" i="13"/>
  <c r="F1037" i="13"/>
  <c r="F1038" i="13"/>
  <c r="F1039" i="13"/>
  <c r="F1040" i="13"/>
  <c r="F1041" i="13"/>
  <c r="F1042" i="13"/>
  <c r="F1043" i="13"/>
  <c r="F1044" i="13"/>
  <c r="F1045" i="13"/>
  <c r="F1046" i="13"/>
  <c r="F1047" i="13"/>
  <c r="F1048" i="13"/>
  <c r="F1049" i="13"/>
  <c r="F1050" i="13"/>
  <c r="F1051" i="13"/>
  <c r="F1052" i="13"/>
  <c r="F1053" i="13"/>
  <c r="F1054" i="13"/>
  <c r="F1055" i="13"/>
  <c r="F1056" i="13"/>
  <c r="F1057" i="13"/>
  <c r="F1058" i="13"/>
  <c r="F1059" i="13"/>
  <c r="F1060" i="13"/>
  <c r="F1061" i="13"/>
  <c r="F1062" i="13"/>
  <c r="F1063" i="13"/>
  <c r="F1064" i="13"/>
  <c r="F1065" i="13"/>
  <c r="F1066" i="13"/>
  <c r="F1067" i="13"/>
  <c r="F1068" i="13"/>
  <c r="F1069" i="13"/>
  <c r="F1070" i="13"/>
  <c r="F1071" i="13"/>
  <c r="F1072" i="13"/>
  <c r="F1073" i="13"/>
  <c r="F1074" i="13"/>
  <c r="F1075" i="13"/>
  <c r="F1076" i="13"/>
  <c r="F1077" i="13"/>
  <c r="F1078" i="13"/>
  <c r="F1079" i="13"/>
  <c r="F1080" i="13"/>
  <c r="F1081" i="13"/>
  <c r="F1082" i="13"/>
  <c r="F1083" i="13"/>
  <c r="F1084" i="13"/>
  <c r="F1085" i="13"/>
  <c r="F1086" i="13"/>
  <c r="F1087" i="13"/>
  <c r="F1088" i="13"/>
  <c r="F1089" i="13"/>
  <c r="F1090" i="13"/>
  <c r="F1091" i="13"/>
  <c r="F1092" i="13"/>
  <c r="F1093" i="13"/>
  <c r="F1094" i="13"/>
  <c r="F1095" i="13"/>
  <c r="F1096" i="13"/>
  <c r="F1097" i="13"/>
  <c r="F1098" i="13"/>
  <c r="F1099" i="13"/>
  <c r="F1100" i="13"/>
  <c r="F1101" i="13"/>
  <c r="F1102" i="13"/>
  <c r="F1103" i="13"/>
  <c r="F1104" i="13"/>
  <c r="F1105" i="13"/>
  <c r="F1106" i="13"/>
  <c r="F1107" i="13"/>
  <c r="F1108" i="13"/>
  <c r="F1109" i="13"/>
  <c r="F1110" i="13"/>
  <c r="F1111" i="13"/>
  <c r="F1112" i="13"/>
  <c r="F1113" i="13"/>
  <c r="F1114" i="13"/>
  <c r="F1115" i="13"/>
  <c r="F1116" i="13"/>
  <c r="F1117" i="13"/>
  <c r="F1118" i="13"/>
  <c r="F1119" i="13"/>
  <c r="F1120" i="13"/>
  <c r="F1121" i="13"/>
  <c r="F1122" i="13"/>
  <c r="F1123" i="13"/>
  <c r="F1124" i="13"/>
  <c r="F1125" i="13"/>
  <c r="F1126" i="13"/>
  <c r="F1127" i="13"/>
  <c r="F1128" i="13"/>
  <c r="F1129" i="13"/>
  <c r="F1130" i="13"/>
  <c r="F1131" i="13"/>
  <c r="F1132" i="13"/>
  <c r="F1133" i="13"/>
  <c r="F1134" i="13"/>
  <c r="F1135" i="13"/>
  <c r="F1136" i="13"/>
  <c r="F1137" i="13"/>
  <c r="F1138" i="13"/>
  <c r="F1139" i="13"/>
  <c r="F1140" i="13"/>
  <c r="F1141" i="13"/>
  <c r="F1142" i="13"/>
  <c r="F1143" i="13"/>
  <c r="F1144" i="13"/>
  <c r="F1145" i="13"/>
  <c r="F1146" i="13"/>
  <c r="F1147" i="13"/>
  <c r="F1148" i="13"/>
  <c r="F1149" i="13"/>
  <c r="F1150" i="13"/>
  <c r="F1151" i="13"/>
  <c r="F1152" i="13"/>
  <c r="F1153" i="13"/>
  <c r="F1154" i="13"/>
  <c r="F1155" i="13"/>
  <c r="F1156" i="13"/>
  <c r="F1157" i="13"/>
  <c r="F1158" i="13"/>
  <c r="F1159" i="13"/>
  <c r="F1160" i="13"/>
  <c r="F1161" i="13"/>
  <c r="F1162" i="13"/>
  <c r="F1163" i="13"/>
  <c r="F1164" i="13"/>
  <c r="F1165" i="13"/>
  <c r="F1166" i="13"/>
  <c r="F1167" i="13"/>
  <c r="F1168" i="13"/>
  <c r="F1169" i="13"/>
  <c r="F1170" i="13"/>
  <c r="F1171" i="13"/>
  <c r="F1172" i="13"/>
  <c r="F1173" i="13"/>
  <c r="F1174" i="13"/>
  <c r="F1175" i="13"/>
  <c r="F1176" i="13"/>
  <c r="F1177" i="13"/>
  <c r="F1178" i="13"/>
  <c r="F1179" i="13"/>
  <c r="F1180" i="13"/>
  <c r="F1181" i="13"/>
  <c r="F1182" i="13"/>
  <c r="F1183" i="13"/>
  <c r="F1184" i="13"/>
  <c r="F1185" i="13"/>
  <c r="F1186" i="13"/>
  <c r="F1187" i="13"/>
  <c r="F1188" i="13"/>
  <c r="F1189" i="13"/>
  <c r="F1190" i="13"/>
  <c r="F1191" i="13"/>
  <c r="F1192" i="13"/>
  <c r="F1193" i="13"/>
  <c r="F1194" i="13"/>
  <c r="F1195" i="13"/>
  <c r="F1196" i="13"/>
  <c r="F1197" i="13"/>
  <c r="F1198" i="13"/>
  <c r="F1199" i="13"/>
  <c r="F1200" i="13"/>
  <c r="F1201" i="13"/>
  <c r="F1202" i="13"/>
  <c r="F1203" i="13"/>
  <c r="F1204" i="13"/>
  <c r="F1205" i="13"/>
  <c r="F1206" i="13"/>
  <c r="F1207" i="13"/>
  <c r="F1208" i="13"/>
  <c r="F1209" i="13"/>
  <c r="F1210" i="13"/>
  <c r="F1211" i="13"/>
  <c r="F1212" i="13"/>
  <c r="F1213" i="13"/>
  <c r="F1214" i="13"/>
  <c r="F1215" i="13"/>
  <c r="F1216" i="13"/>
  <c r="F1217" i="13"/>
  <c r="F1218" i="13"/>
  <c r="F1219" i="13"/>
  <c r="F1220" i="13"/>
  <c r="F1221" i="13"/>
  <c r="F1222" i="13"/>
  <c r="F1223" i="13"/>
  <c r="F1224" i="13"/>
  <c r="F1225" i="13"/>
  <c r="F1226" i="13"/>
  <c r="F1227" i="13"/>
  <c r="F1228" i="13"/>
  <c r="F1229" i="13"/>
  <c r="F1230" i="13"/>
  <c r="F1231" i="13"/>
  <c r="F1232" i="13"/>
  <c r="F1233" i="13"/>
  <c r="F1234" i="13"/>
  <c r="F1235" i="13"/>
  <c r="F1236" i="13"/>
  <c r="F1237" i="13"/>
  <c r="F1238" i="13"/>
  <c r="F1239" i="13"/>
  <c r="F1240" i="13"/>
  <c r="F1241" i="13"/>
  <c r="F1242" i="13"/>
  <c r="F1243" i="13"/>
  <c r="F1244" i="13"/>
  <c r="F1245" i="13"/>
  <c r="F1246" i="13"/>
  <c r="F1247" i="13"/>
  <c r="F1248" i="13"/>
  <c r="F1249" i="13"/>
  <c r="F1250" i="13"/>
  <c r="F1251" i="13"/>
  <c r="F1252" i="13"/>
  <c r="F1253" i="13"/>
  <c r="F1254" i="13"/>
  <c r="F1255" i="13"/>
  <c r="F1256" i="13"/>
  <c r="F1257" i="13"/>
  <c r="F1258" i="13"/>
  <c r="F1259" i="13"/>
  <c r="F1260" i="13"/>
  <c r="F1261" i="13"/>
  <c r="F1262" i="13"/>
  <c r="F1263" i="13"/>
  <c r="F1264" i="13"/>
  <c r="F1265" i="13"/>
  <c r="F1266" i="13"/>
  <c r="F1267" i="13"/>
  <c r="F1268" i="13"/>
  <c r="F1269" i="13"/>
  <c r="F1270" i="13"/>
  <c r="F1271" i="13"/>
  <c r="F1272" i="13"/>
  <c r="F1273" i="13"/>
  <c r="F1274" i="13"/>
  <c r="F1275" i="13"/>
  <c r="F1276" i="13"/>
  <c r="F1277" i="13"/>
  <c r="F1278" i="13"/>
  <c r="F1279" i="13"/>
  <c r="F1280" i="13"/>
  <c r="F1281" i="13"/>
  <c r="F1282" i="13"/>
  <c r="F1283" i="13"/>
  <c r="F1284" i="13"/>
  <c r="F1285" i="13"/>
  <c r="F1286" i="13"/>
  <c r="F1287" i="13"/>
  <c r="F1288" i="13"/>
  <c r="F1289" i="13"/>
  <c r="F1290" i="13"/>
  <c r="F1291" i="13"/>
  <c r="F1292" i="13"/>
  <c r="F1293" i="13"/>
  <c r="F1294" i="13"/>
  <c r="F1295" i="13"/>
  <c r="F1296" i="13"/>
  <c r="F1297" i="13"/>
  <c r="F1298" i="13"/>
  <c r="F1299" i="13"/>
  <c r="F1300" i="13"/>
  <c r="F1301" i="13"/>
  <c r="F1302" i="13"/>
  <c r="F1303" i="13"/>
  <c r="F1304" i="13"/>
  <c r="F1305" i="13"/>
  <c r="F1306" i="13"/>
  <c r="F1307" i="13"/>
  <c r="F1308" i="13"/>
  <c r="F1309" i="13"/>
  <c r="F1310" i="13"/>
  <c r="F1311" i="13"/>
  <c r="F1312" i="13"/>
  <c r="F1313" i="13"/>
  <c r="F1314" i="13"/>
  <c r="E2" i="13"/>
  <c r="E31" i="11" s="1"/>
  <c r="E32" i="11" s="1"/>
  <c r="E3" i="13"/>
  <c r="E19" i="11" s="1"/>
  <c r="E4" i="13"/>
  <c r="E5" i="13"/>
  <c r="E6" i="13"/>
  <c r="E7" i="13"/>
  <c r="E8" i="13"/>
  <c r="E9" i="13"/>
  <c r="E10" i="13"/>
  <c r="E11" i="13"/>
  <c r="E12" i="13"/>
  <c r="E13" i="13"/>
  <c r="E14" i="13"/>
  <c r="E15" i="13"/>
  <c r="E16" i="13"/>
  <c r="E17" i="13"/>
  <c r="E18" i="13"/>
  <c r="E19" i="13"/>
  <c r="E20" i="13"/>
  <c r="E21" i="13"/>
  <c r="E22" i="13"/>
  <c r="E23" i="13"/>
  <c r="E24" i="13"/>
  <c r="E25" i="13"/>
  <c r="E26" i="13"/>
  <c r="E27" i="13"/>
  <c r="E28" i="13"/>
  <c r="E29" i="13"/>
  <c r="E30" i="13"/>
  <c r="E31" i="13"/>
  <c r="E32" i="13"/>
  <c r="E33" i="13"/>
  <c r="E34" i="13"/>
  <c r="E35" i="13"/>
  <c r="E36" i="13"/>
  <c r="E37" i="13"/>
  <c r="E38" i="13"/>
  <c r="E39" i="13"/>
  <c r="E40" i="13"/>
  <c r="E41" i="13"/>
  <c r="E42" i="13"/>
  <c r="E43" i="13"/>
  <c r="E44" i="13"/>
  <c r="E45" i="13"/>
  <c r="E46" i="13"/>
  <c r="E47" i="13"/>
  <c r="E48" i="13"/>
  <c r="E49" i="13"/>
  <c r="E50" i="13"/>
  <c r="E51" i="13"/>
  <c r="E52" i="13"/>
  <c r="E53" i="13"/>
  <c r="E54" i="13"/>
  <c r="E55" i="13"/>
  <c r="E56" i="13"/>
  <c r="E57" i="13"/>
  <c r="E58" i="13"/>
  <c r="E59" i="13"/>
  <c r="E60" i="13"/>
  <c r="E61" i="13"/>
  <c r="E62" i="13"/>
  <c r="E63" i="13"/>
  <c r="E64" i="13"/>
  <c r="E65" i="13"/>
  <c r="E66" i="13"/>
  <c r="E67" i="13"/>
  <c r="E68" i="13"/>
  <c r="E69" i="13"/>
  <c r="E70" i="13"/>
  <c r="E71" i="13"/>
  <c r="E72" i="13"/>
  <c r="E73" i="13"/>
  <c r="E74" i="13"/>
  <c r="E75" i="13"/>
  <c r="E76" i="13"/>
  <c r="E77" i="13"/>
  <c r="E78" i="13"/>
  <c r="E79" i="13"/>
  <c r="E80" i="13"/>
  <c r="E81" i="13"/>
  <c r="E82" i="13"/>
  <c r="E83" i="13"/>
  <c r="E84" i="13"/>
  <c r="E85" i="13"/>
  <c r="E86" i="13"/>
  <c r="E87" i="13"/>
  <c r="E88" i="13"/>
  <c r="E89" i="13"/>
  <c r="E90" i="13"/>
  <c r="E91" i="13"/>
  <c r="E92" i="13"/>
  <c r="E93" i="13"/>
  <c r="E94" i="13"/>
  <c r="E95" i="13"/>
  <c r="E96" i="13"/>
  <c r="E97" i="13"/>
  <c r="E98" i="13"/>
  <c r="E99" i="13"/>
  <c r="E100" i="13"/>
  <c r="E101" i="13"/>
  <c r="E102" i="13"/>
  <c r="E103" i="13"/>
  <c r="E104" i="13"/>
  <c r="E105" i="13"/>
  <c r="E106" i="13"/>
  <c r="E107" i="13"/>
  <c r="E108" i="13"/>
  <c r="E109" i="13"/>
  <c r="E110" i="13"/>
  <c r="E111" i="13"/>
  <c r="E112" i="13"/>
  <c r="E113" i="13"/>
  <c r="E114" i="13"/>
  <c r="E115" i="13"/>
  <c r="E116" i="13"/>
  <c r="E117" i="13"/>
  <c r="E118" i="13"/>
  <c r="E119" i="13"/>
  <c r="E120" i="13"/>
  <c r="E121" i="13"/>
  <c r="E122" i="13"/>
  <c r="E123" i="13"/>
  <c r="E124" i="13"/>
  <c r="E125" i="13"/>
  <c r="E126" i="13"/>
  <c r="E127" i="13"/>
  <c r="E128" i="13"/>
  <c r="E129" i="13"/>
  <c r="E130" i="13"/>
  <c r="E131" i="13"/>
  <c r="E132" i="13"/>
  <c r="E133" i="13"/>
  <c r="E134" i="13"/>
  <c r="E135" i="13"/>
  <c r="E136" i="13"/>
  <c r="E137" i="13"/>
  <c r="E138" i="13"/>
  <c r="E139" i="13"/>
  <c r="E140" i="13"/>
  <c r="E141" i="13"/>
  <c r="E142" i="13"/>
  <c r="E143" i="13"/>
  <c r="E144" i="13"/>
  <c r="E145" i="13"/>
  <c r="E146" i="13"/>
  <c r="E147" i="13"/>
  <c r="E148" i="13"/>
  <c r="E149" i="13"/>
  <c r="E150" i="13"/>
  <c r="E151" i="13"/>
  <c r="E152" i="13"/>
  <c r="E153" i="13"/>
  <c r="E154" i="13"/>
  <c r="E155" i="13"/>
  <c r="E156" i="13"/>
  <c r="E157" i="13"/>
  <c r="E158" i="13"/>
  <c r="E159" i="13"/>
  <c r="E160" i="13"/>
  <c r="E161" i="13"/>
  <c r="E162" i="13"/>
  <c r="E163" i="13"/>
  <c r="E164" i="13"/>
  <c r="E165" i="13"/>
  <c r="E166" i="13"/>
  <c r="E167" i="13"/>
  <c r="E168" i="13"/>
  <c r="E169" i="13"/>
  <c r="E170" i="13"/>
  <c r="E171" i="13"/>
  <c r="E172" i="13"/>
  <c r="E173" i="13"/>
  <c r="E174" i="13"/>
  <c r="E175" i="13"/>
  <c r="E176" i="13"/>
  <c r="E177" i="13"/>
  <c r="E178" i="13"/>
  <c r="E179" i="13"/>
  <c r="E180" i="13"/>
  <c r="E181" i="13"/>
  <c r="E182" i="13"/>
  <c r="E183" i="13"/>
  <c r="E184" i="13"/>
  <c r="E185" i="13"/>
  <c r="E186" i="13"/>
  <c r="E187" i="13"/>
  <c r="E188" i="13"/>
  <c r="E189" i="13"/>
  <c r="E190" i="13"/>
  <c r="E191" i="13"/>
  <c r="E192" i="13"/>
  <c r="E193" i="13"/>
  <c r="E194" i="13"/>
  <c r="E195" i="13"/>
  <c r="E196" i="13"/>
  <c r="E197" i="13"/>
  <c r="E198" i="13"/>
  <c r="E199" i="13"/>
  <c r="E200" i="13"/>
  <c r="E201" i="13"/>
  <c r="E202" i="13"/>
  <c r="E203" i="13"/>
  <c r="E204" i="13"/>
  <c r="E205" i="13"/>
  <c r="E206" i="13"/>
  <c r="E207" i="13"/>
  <c r="E208" i="13"/>
  <c r="E209" i="13"/>
  <c r="E210" i="13"/>
  <c r="E211" i="13"/>
  <c r="E212" i="13"/>
  <c r="E213" i="13"/>
  <c r="E214" i="13"/>
  <c r="E215" i="13"/>
  <c r="E216" i="13"/>
  <c r="E217" i="13"/>
  <c r="E218" i="13"/>
  <c r="E219" i="13"/>
  <c r="E220" i="13"/>
  <c r="E221" i="13"/>
  <c r="E222" i="13"/>
  <c r="E223" i="13"/>
  <c r="E224" i="13"/>
  <c r="E225" i="13"/>
  <c r="E226" i="13"/>
  <c r="E227" i="13"/>
  <c r="E228" i="13"/>
  <c r="E229" i="13"/>
  <c r="E230" i="13"/>
  <c r="E231" i="13"/>
  <c r="E232" i="13"/>
  <c r="E233" i="13"/>
  <c r="E234" i="13"/>
  <c r="E235" i="13"/>
  <c r="E236" i="13"/>
  <c r="E237" i="13"/>
  <c r="E238" i="13"/>
  <c r="E239" i="13"/>
  <c r="E240" i="13"/>
  <c r="E241" i="13"/>
  <c r="E242" i="13"/>
  <c r="E243" i="13"/>
  <c r="E244" i="13"/>
  <c r="E245" i="13"/>
  <c r="E246" i="13"/>
  <c r="E247" i="13"/>
  <c r="E248" i="13"/>
  <c r="E249" i="13"/>
  <c r="E250" i="13"/>
  <c r="E251" i="13"/>
  <c r="E252" i="13"/>
  <c r="E253" i="13"/>
  <c r="E254" i="13"/>
  <c r="E255" i="13"/>
  <c r="E256" i="13"/>
  <c r="E257" i="13"/>
  <c r="E258" i="13"/>
  <c r="E259" i="13"/>
  <c r="E260" i="13"/>
  <c r="E261" i="13"/>
  <c r="E262" i="13"/>
  <c r="E263" i="13"/>
  <c r="E264" i="13"/>
  <c r="E265" i="13"/>
  <c r="E266" i="13"/>
  <c r="E267" i="13"/>
  <c r="E268" i="13"/>
  <c r="E269" i="13"/>
  <c r="E270" i="13"/>
  <c r="E271" i="13"/>
  <c r="E272" i="13"/>
  <c r="E273" i="13"/>
  <c r="E274" i="13"/>
  <c r="E275" i="13"/>
  <c r="E276" i="13"/>
  <c r="E277" i="13"/>
  <c r="E278" i="13"/>
  <c r="E279" i="13"/>
  <c r="E280" i="13"/>
  <c r="E281" i="13"/>
  <c r="E282" i="13"/>
  <c r="E283" i="13"/>
  <c r="E284" i="13"/>
  <c r="E285" i="13"/>
  <c r="E286" i="13"/>
  <c r="E287" i="13"/>
  <c r="E288" i="13"/>
  <c r="E289" i="13"/>
  <c r="E290" i="13"/>
  <c r="E291" i="13"/>
  <c r="E292" i="13"/>
  <c r="E293" i="13"/>
  <c r="E294" i="13"/>
  <c r="E295" i="13"/>
  <c r="E296" i="13"/>
  <c r="E297" i="13"/>
  <c r="E298" i="13"/>
  <c r="E299" i="13"/>
  <c r="E300" i="13"/>
  <c r="E301" i="13"/>
  <c r="E302" i="13"/>
  <c r="E303" i="13"/>
  <c r="E304" i="13"/>
  <c r="E305" i="13"/>
  <c r="E306" i="13"/>
  <c r="E307" i="13"/>
  <c r="E308" i="13"/>
  <c r="E309" i="13"/>
  <c r="E310" i="13"/>
  <c r="E311" i="13"/>
  <c r="E312" i="13"/>
  <c r="E313" i="13"/>
  <c r="E314" i="13"/>
  <c r="E315" i="13"/>
  <c r="E316" i="13"/>
  <c r="E317" i="13"/>
  <c r="E318" i="13"/>
  <c r="E319" i="13"/>
  <c r="E320" i="13"/>
  <c r="E321" i="13"/>
  <c r="E322" i="13"/>
  <c r="E323" i="13"/>
  <c r="E324" i="13"/>
  <c r="E325" i="13"/>
  <c r="E326" i="13"/>
  <c r="E327" i="13"/>
  <c r="E328" i="13"/>
  <c r="E329" i="13"/>
  <c r="E330" i="13"/>
  <c r="E331" i="13"/>
  <c r="E332" i="13"/>
  <c r="E333" i="13"/>
  <c r="E334" i="13"/>
  <c r="E335" i="13"/>
  <c r="E336" i="13"/>
  <c r="E337" i="13"/>
  <c r="E338" i="13"/>
  <c r="E339" i="13"/>
  <c r="E340" i="13"/>
  <c r="E341" i="13"/>
  <c r="E342" i="13"/>
  <c r="E343" i="13"/>
  <c r="E344" i="13"/>
  <c r="E345" i="13"/>
  <c r="E346" i="13"/>
  <c r="E347" i="13"/>
  <c r="E348" i="13"/>
  <c r="E349" i="13"/>
  <c r="E350" i="13"/>
  <c r="E351" i="13"/>
  <c r="E352" i="13"/>
  <c r="E353" i="13"/>
  <c r="E354" i="13"/>
  <c r="E355" i="13"/>
  <c r="E356" i="13"/>
  <c r="E357" i="13"/>
  <c r="E358" i="13"/>
  <c r="E359" i="13"/>
  <c r="E360" i="13"/>
  <c r="E361" i="13"/>
  <c r="E362" i="13"/>
  <c r="E363" i="13"/>
  <c r="E364" i="13"/>
  <c r="E365" i="13"/>
  <c r="E366" i="13"/>
  <c r="E367" i="13"/>
  <c r="E368" i="13"/>
  <c r="E369" i="13"/>
  <c r="E370" i="13"/>
  <c r="E371" i="13"/>
  <c r="E372" i="13"/>
  <c r="E373" i="13"/>
  <c r="E374" i="13"/>
  <c r="E375" i="13"/>
  <c r="E376" i="13"/>
  <c r="E377" i="13"/>
  <c r="E378" i="13"/>
  <c r="E379" i="13"/>
  <c r="E380" i="13"/>
  <c r="E381" i="13"/>
  <c r="E382" i="13"/>
  <c r="E383" i="13"/>
  <c r="E384" i="13"/>
  <c r="E385" i="13"/>
  <c r="E386" i="13"/>
  <c r="E387" i="13"/>
  <c r="E388" i="13"/>
  <c r="E389" i="13"/>
  <c r="E390" i="13"/>
  <c r="E391" i="13"/>
  <c r="E392" i="13"/>
  <c r="E393" i="13"/>
  <c r="E394" i="13"/>
  <c r="E395" i="13"/>
  <c r="E396" i="13"/>
  <c r="E397" i="13"/>
  <c r="E398" i="13"/>
  <c r="E399" i="13"/>
  <c r="E400" i="13"/>
  <c r="E401" i="13"/>
  <c r="E402" i="13"/>
  <c r="E403" i="13"/>
  <c r="E404" i="13"/>
  <c r="E405" i="13"/>
  <c r="E406" i="13"/>
  <c r="E407" i="13"/>
  <c r="E408" i="13"/>
  <c r="E409" i="13"/>
  <c r="E410" i="13"/>
  <c r="E411" i="13"/>
  <c r="E412" i="13"/>
  <c r="E413" i="13"/>
  <c r="E414" i="13"/>
  <c r="E415" i="13"/>
  <c r="E416" i="13"/>
  <c r="E417" i="13"/>
  <c r="E418" i="13"/>
  <c r="E419" i="13"/>
  <c r="E420" i="13"/>
  <c r="E421" i="13"/>
  <c r="E422" i="13"/>
  <c r="E423" i="13"/>
  <c r="E424" i="13"/>
  <c r="E425" i="13"/>
  <c r="E426" i="13"/>
  <c r="E427" i="13"/>
  <c r="E428" i="13"/>
  <c r="E429" i="13"/>
  <c r="E430" i="13"/>
  <c r="E431" i="13"/>
  <c r="E432" i="13"/>
  <c r="E433" i="13"/>
  <c r="E434" i="13"/>
  <c r="E435" i="13"/>
  <c r="E436" i="13"/>
  <c r="E437" i="13"/>
  <c r="E438" i="13"/>
  <c r="E439" i="13"/>
  <c r="E440" i="13"/>
  <c r="E441" i="13"/>
  <c r="E442" i="13"/>
  <c r="E443" i="13"/>
  <c r="E444" i="13"/>
  <c r="E445" i="13"/>
  <c r="E446" i="13"/>
  <c r="E447" i="13"/>
  <c r="E448" i="13"/>
  <c r="E449" i="13"/>
  <c r="E450" i="13"/>
  <c r="E451" i="13"/>
  <c r="E452" i="13"/>
  <c r="E453" i="13"/>
  <c r="E454" i="13"/>
  <c r="E455" i="13"/>
  <c r="E456" i="13"/>
  <c r="E457" i="13"/>
  <c r="E458" i="13"/>
  <c r="E459" i="13"/>
  <c r="E460" i="13"/>
  <c r="E461" i="13"/>
  <c r="E462" i="13"/>
  <c r="E463" i="13"/>
  <c r="E464" i="13"/>
  <c r="E465" i="13"/>
  <c r="E466" i="13"/>
  <c r="E467" i="13"/>
  <c r="E468" i="13"/>
  <c r="E469" i="13"/>
  <c r="E470" i="13"/>
  <c r="E471" i="13"/>
  <c r="E472" i="13"/>
  <c r="E473" i="13"/>
  <c r="E474" i="13"/>
  <c r="E475" i="13"/>
  <c r="E476" i="13"/>
  <c r="E477" i="13"/>
  <c r="E478" i="13"/>
  <c r="E479" i="13"/>
  <c r="E480" i="13"/>
  <c r="E481" i="13"/>
  <c r="E482" i="13"/>
  <c r="E483" i="13"/>
  <c r="E484" i="13"/>
  <c r="E485" i="13"/>
  <c r="E486" i="13"/>
  <c r="E487" i="13"/>
  <c r="E488" i="13"/>
  <c r="E489" i="13"/>
  <c r="E490" i="13"/>
  <c r="E491" i="13"/>
  <c r="E492" i="13"/>
  <c r="E493" i="13"/>
  <c r="E494" i="13"/>
  <c r="E495" i="13"/>
  <c r="E496" i="13"/>
  <c r="E497" i="13"/>
  <c r="E498" i="13"/>
  <c r="E499" i="13"/>
  <c r="E500" i="13"/>
  <c r="E501" i="13"/>
  <c r="E502" i="13"/>
  <c r="E503" i="13"/>
  <c r="E504" i="13"/>
  <c r="E505" i="13"/>
  <c r="E506" i="13"/>
  <c r="E507" i="13"/>
  <c r="E508" i="13"/>
  <c r="E509" i="13"/>
  <c r="E510" i="13"/>
  <c r="E511" i="13"/>
  <c r="E512" i="13"/>
  <c r="E513" i="13"/>
  <c r="E514" i="13"/>
  <c r="E515" i="13"/>
  <c r="E516" i="13"/>
  <c r="E517" i="13"/>
  <c r="E518" i="13"/>
  <c r="E519" i="13"/>
  <c r="E520" i="13"/>
  <c r="E521" i="13"/>
  <c r="E522" i="13"/>
  <c r="E523" i="13"/>
  <c r="E524" i="13"/>
  <c r="E525" i="13"/>
  <c r="E526" i="13"/>
  <c r="E527" i="13"/>
  <c r="E528" i="13"/>
  <c r="E529" i="13"/>
  <c r="E530" i="13"/>
  <c r="E531" i="13"/>
  <c r="E532" i="13"/>
  <c r="E533" i="13"/>
  <c r="E534" i="13"/>
  <c r="E535" i="13"/>
  <c r="E536" i="13"/>
  <c r="E537" i="13"/>
  <c r="E538" i="13"/>
  <c r="E539" i="13"/>
  <c r="E540" i="13"/>
  <c r="E541" i="13"/>
  <c r="E542" i="13"/>
  <c r="E543" i="13"/>
  <c r="E544" i="13"/>
  <c r="E545" i="13"/>
  <c r="E546" i="13"/>
  <c r="E547" i="13"/>
  <c r="E548" i="13"/>
  <c r="E549" i="13"/>
  <c r="E550" i="13"/>
  <c r="E551" i="13"/>
  <c r="E552" i="13"/>
  <c r="E553" i="13"/>
  <c r="E554" i="13"/>
  <c r="E555" i="13"/>
  <c r="E556" i="13"/>
  <c r="E557" i="13"/>
  <c r="E558" i="13"/>
  <c r="E559" i="13"/>
  <c r="E560" i="13"/>
  <c r="E561" i="13"/>
  <c r="E562" i="13"/>
  <c r="E563" i="13"/>
  <c r="E564" i="13"/>
  <c r="E565" i="13"/>
  <c r="E566" i="13"/>
  <c r="E567" i="13"/>
  <c r="E568" i="13"/>
  <c r="E569" i="13"/>
  <c r="E570" i="13"/>
  <c r="E571" i="13"/>
  <c r="E572" i="13"/>
  <c r="E573" i="13"/>
  <c r="E574" i="13"/>
  <c r="E575" i="13"/>
  <c r="E576" i="13"/>
  <c r="E577" i="13"/>
  <c r="E578" i="13"/>
  <c r="E579" i="13"/>
  <c r="E580" i="13"/>
  <c r="E581" i="13"/>
  <c r="E582" i="13"/>
  <c r="E583" i="13"/>
  <c r="E584" i="13"/>
  <c r="E585" i="13"/>
  <c r="E586" i="13"/>
  <c r="E587" i="13"/>
  <c r="E588" i="13"/>
  <c r="E589" i="13"/>
  <c r="E590" i="13"/>
  <c r="E591" i="13"/>
  <c r="E592" i="13"/>
  <c r="E593" i="13"/>
  <c r="E594" i="13"/>
  <c r="E595" i="13"/>
  <c r="E596" i="13"/>
  <c r="E597" i="13"/>
  <c r="E598" i="13"/>
  <c r="E599" i="13"/>
  <c r="E600" i="13"/>
  <c r="E601" i="13"/>
  <c r="E602" i="13"/>
  <c r="E603" i="13"/>
  <c r="E604" i="13"/>
  <c r="E605" i="13"/>
  <c r="E606" i="13"/>
  <c r="E607" i="13"/>
  <c r="E608" i="13"/>
  <c r="E609" i="13"/>
  <c r="E610" i="13"/>
  <c r="E611" i="13"/>
  <c r="E612" i="13"/>
  <c r="E613" i="13"/>
  <c r="E614" i="13"/>
  <c r="E615" i="13"/>
  <c r="E616" i="13"/>
  <c r="E617" i="13"/>
  <c r="E618" i="13"/>
  <c r="E619" i="13"/>
  <c r="E620" i="13"/>
  <c r="E621" i="13"/>
  <c r="E622" i="13"/>
  <c r="E623" i="13"/>
  <c r="E624" i="13"/>
  <c r="E625" i="13"/>
  <c r="E626" i="13"/>
  <c r="E627" i="13"/>
  <c r="E628" i="13"/>
  <c r="E629" i="13"/>
  <c r="E630" i="13"/>
  <c r="E631" i="13"/>
  <c r="E632" i="13"/>
  <c r="E633" i="13"/>
  <c r="E634" i="13"/>
  <c r="E635" i="13"/>
  <c r="E636" i="13"/>
  <c r="E637" i="13"/>
  <c r="E638" i="13"/>
  <c r="E639" i="13"/>
  <c r="E640" i="13"/>
  <c r="E641" i="13"/>
  <c r="E642" i="13"/>
  <c r="E643" i="13"/>
  <c r="E644" i="13"/>
  <c r="E645" i="13"/>
  <c r="E646" i="13"/>
  <c r="E647" i="13"/>
  <c r="E648" i="13"/>
  <c r="E649" i="13"/>
  <c r="E650" i="13"/>
  <c r="E651" i="13"/>
  <c r="E652" i="13"/>
  <c r="E653" i="13"/>
  <c r="E654" i="13"/>
  <c r="E655" i="13"/>
  <c r="E656" i="13"/>
  <c r="E657" i="13"/>
  <c r="E658" i="13"/>
  <c r="E659" i="13"/>
  <c r="E660" i="13"/>
  <c r="E661" i="13"/>
  <c r="E662" i="13"/>
  <c r="E663" i="13"/>
  <c r="E664" i="13"/>
  <c r="E665" i="13"/>
  <c r="E666" i="13"/>
  <c r="E667" i="13"/>
  <c r="E668" i="13"/>
  <c r="E669" i="13"/>
  <c r="E670" i="13"/>
  <c r="E671" i="13"/>
  <c r="E672" i="13"/>
  <c r="E673" i="13"/>
  <c r="E674" i="13"/>
  <c r="E675" i="13"/>
  <c r="E676" i="13"/>
  <c r="E677" i="13"/>
  <c r="E678" i="13"/>
  <c r="E679" i="13"/>
  <c r="E680" i="13"/>
  <c r="E681" i="13"/>
  <c r="E682" i="13"/>
  <c r="E683" i="13"/>
  <c r="E684" i="13"/>
  <c r="E685" i="13"/>
  <c r="E686" i="13"/>
  <c r="E687" i="13"/>
  <c r="E688" i="13"/>
  <c r="E689" i="13"/>
  <c r="E690" i="13"/>
  <c r="E691" i="13"/>
  <c r="E692" i="13"/>
  <c r="E693" i="13"/>
  <c r="E694" i="13"/>
  <c r="E695" i="13"/>
  <c r="E696" i="13"/>
  <c r="E697" i="13"/>
  <c r="E698" i="13"/>
  <c r="E699" i="13"/>
  <c r="E700" i="13"/>
  <c r="E701" i="13"/>
  <c r="E702" i="13"/>
  <c r="E703" i="13"/>
  <c r="E704" i="13"/>
  <c r="E705" i="13"/>
  <c r="E706" i="13"/>
  <c r="E707" i="13"/>
  <c r="E708" i="13"/>
  <c r="E709" i="13"/>
  <c r="E710" i="13"/>
  <c r="E711" i="13"/>
  <c r="E712" i="13"/>
  <c r="E713" i="13"/>
  <c r="E714" i="13"/>
  <c r="E715" i="13"/>
  <c r="E716" i="13"/>
  <c r="E717" i="13"/>
  <c r="E718" i="13"/>
  <c r="E719" i="13"/>
  <c r="E720" i="13"/>
  <c r="E721" i="13"/>
  <c r="E722" i="13"/>
  <c r="E723" i="13"/>
  <c r="E724" i="13"/>
  <c r="E725" i="13"/>
  <c r="E726" i="13"/>
  <c r="E727" i="13"/>
  <c r="E728" i="13"/>
  <c r="E729" i="13"/>
  <c r="E730" i="13"/>
  <c r="E731" i="13"/>
  <c r="E732" i="13"/>
  <c r="E733" i="13"/>
  <c r="E734" i="13"/>
  <c r="E735" i="13"/>
  <c r="E736" i="13"/>
  <c r="E737" i="13"/>
  <c r="E738" i="13"/>
  <c r="E739" i="13"/>
  <c r="E740" i="13"/>
  <c r="E741" i="13"/>
  <c r="E742" i="13"/>
  <c r="E743" i="13"/>
  <c r="E744" i="13"/>
  <c r="E745" i="13"/>
  <c r="E746" i="13"/>
  <c r="E747" i="13"/>
  <c r="E748" i="13"/>
  <c r="E749" i="13"/>
  <c r="E750" i="13"/>
  <c r="E751" i="13"/>
  <c r="E752" i="13"/>
  <c r="E753" i="13"/>
  <c r="E754" i="13"/>
  <c r="E755" i="13"/>
  <c r="E756" i="13"/>
  <c r="E757" i="13"/>
  <c r="E758" i="13"/>
  <c r="E759" i="13"/>
  <c r="E760" i="13"/>
  <c r="E761" i="13"/>
  <c r="E762" i="13"/>
  <c r="E763" i="13"/>
  <c r="E764" i="13"/>
  <c r="E765" i="13"/>
  <c r="E766" i="13"/>
  <c r="E767" i="13"/>
  <c r="E768" i="13"/>
  <c r="E769" i="13"/>
  <c r="E770" i="13"/>
  <c r="E771" i="13"/>
  <c r="E772" i="13"/>
  <c r="E773" i="13"/>
  <c r="E774" i="13"/>
  <c r="E775" i="13"/>
  <c r="E776" i="13"/>
  <c r="E777" i="13"/>
  <c r="E778" i="13"/>
  <c r="E779" i="13"/>
  <c r="E780" i="13"/>
  <c r="E781" i="13"/>
  <c r="E782" i="13"/>
  <c r="E783" i="13"/>
  <c r="E784" i="13"/>
  <c r="E785" i="13"/>
  <c r="E786" i="13"/>
  <c r="E787" i="13"/>
  <c r="E788" i="13"/>
  <c r="E789" i="13"/>
  <c r="E790" i="13"/>
  <c r="E791" i="13"/>
  <c r="E792" i="13"/>
  <c r="E793" i="13"/>
  <c r="E794" i="13"/>
  <c r="E795" i="13"/>
  <c r="E796" i="13"/>
  <c r="E797" i="13"/>
  <c r="E798" i="13"/>
  <c r="E799" i="13"/>
  <c r="E800" i="13"/>
  <c r="E801" i="13"/>
  <c r="E802" i="13"/>
  <c r="E803" i="13"/>
  <c r="E804" i="13"/>
  <c r="E805" i="13"/>
  <c r="E806" i="13"/>
  <c r="E807" i="13"/>
  <c r="E808" i="13"/>
  <c r="E809" i="13"/>
  <c r="E810" i="13"/>
  <c r="E811" i="13"/>
  <c r="E812" i="13"/>
  <c r="E813" i="13"/>
  <c r="E814" i="13"/>
  <c r="E815" i="13"/>
  <c r="E816" i="13"/>
  <c r="E817" i="13"/>
  <c r="E818" i="13"/>
  <c r="E819" i="13"/>
  <c r="E820" i="13"/>
  <c r="E821" i="13"/>
  <c r="E822" i="13"/>
  <c r="E823" i="13"/>
  <c r="E824" i="13"/>
  <c r="E825" i="13"/>
  <c r="E826" i="13"/>
  <c r="E827" i="13"/>
  <c r="E828" i="13"/>
  <c r="E829" i="13"/>
  <c r="E830" i="13"/>
  <c r="E831" i="13"/>
  <c r="E832" i="13"/>
  <c r="E833" i="13"/>
  <c r="E834" i="13"/>
  <c r="E835" i="13"/>
  <c r="E836" i="13"/>
  <c r="E837" i="13"/>
  <c r="E838" i="13"/>
  <c r="E839" i="13"/>
  <c r="E840" i="13"/>
  <c r="E841" i="13"/>
  <c r="E842" i="13"/>
  <c r="E843" i="13"/>
  <c r="E844" i="13"/>
  <c r="E845" i="13"/>
  <c r="E846" i="13"/>
  <c r="E847" i="13"/>
  <c r="E848" i="13"/>
  <c r="E849" i="13"/>
  <c r="E850" i="13"/>
  <c r="E851" i="13"/>
  <c r="E852" i="13"/>
  <c r="E853" i="13"/>
  <c r="E854" i="13"/>
  <c r="E855" i="13"/>
  <c r="E856" i="13"/>
  <c r="E857" i="13"/>
  <c r="E858" i="13"/>
  <c r="E859" i="13"/>
  <c r="E860" i="13"/>
  <c r="E861" i="13"/>
  <c r="E862" i="13"/>
  <c r="E863" i="13"/>
  <c r="E864" i="13"/>
  <c r="E865" i="13"/>
  <c r="E866" i="13"/>
  <c r="E867" i="13"/>
  <c r="E868" i="13"/>
  <c r="E869" i="13"/>
  <c r="E870" i="13"/>
  <c r="E871" i="13"/>
  <c r="E872" i="13"/>
  <c r="E873" i="13"/>
  <c r="E874" i="13"/>
  <c r="E875" i="13"/>
  <c r="E876" i="13"/>
  <c r="E877" i="13"/>
  <c r="E878" i="13"/>
  <c r="E879" i="13"/>
  <c r="E880" i="13"/>
  <c r="E881" i="13"/>
  <c r="E882" i="13"/>
  <c r="E883" i="13"/>
  <c r="E884" i="13"/>
  <c r="E885" i="13"/>
  <c r="E886" i="13"/>
  <c r="E887" i="13"/>
  <c r="E888" i="13"/>
  <c r="E889" i="13"/>
  <c r="E890" i="13"/>
  <c r="E891" i="13"/>
  <c r="E892" i="13"/>
  <c r="E893" i="13"/>
  <c r="E894" i="13"/>
  <c r="E895" i="13"/>
  <c r="E896" i="13"/>
  <c r="E897" i="13"/>
  <c r="E898" i="13"/>
  <c r="E899" i="13"/>
  <c r="E900" i="13"/>
  <c r="E901" i="13"/>
  <c r="E902" i="13"/>
  <c r="E903" i="13"/>
  <c r="E904" i="13"/>
  <c r="E905" i="13"/>
  <c r="E906" i="13"/>
  <c r="E907" i="13"/>
  <c r="E908" i="13"/>
  <c r="E909" i="13"/>
  <c r="E910" i="13"/>
  <c r="E911" i="13"/>
  <c r="E912" i="13"/>
  <c r="E913" i="13"/>
  <c r="E914" i="13"/>
  <c r="E915" i="13"/>
  <c r="E916" i="13"/>
  <c r="E917" i="13"/>
  <c r="E918" i="13"/>
  <c r="E919" i="13"/>
  <c r="E920" i="13"/>
  <c r="E921" i="13"/>
  <c r="E922" i="13"/>
  <c r="E923" i="13"/>
  <c r="E924" i="13"/>
  <c r="E925" i="13"/>
  <c r="E926" i="13"/>
  <c r="E927" i="13"/>
  <c r="E928" i="13"/>
  <c r="E929" i="13"/>
  <c r="E930" i="13"/>
  <c r="E931" i="13"/>
  <c r="E932" i="13"/>
  <c r="E933" i="13"/>
  <c r="E934" i="13"/>
  <c r="E935" i="13"/>
  <c r="E936" i="13"/>
  <c r="E937" i="13"/>
  <c r="E938" i="13"/>
  <c r="E939" i="13"/>
  <c r="E940" i="13"/>
  <c r="E941" i="13"/>
  <c r="E942" i="13"/>
  <c r="E943" i="13"/>
  <c r="E944" i="13"/>
  <c r="E945" i="13"/>
  <c r="E946" i="13"/>
  <c r="E947" i="13"/>
  <c r="E948" i="13"/>
  <c r="E949" i="13"/>
  <c r="E950" i="13"/>
  <c r="E951" i="13"/>
  <c r="E952" i="13"/>
  <c r="E953" i="13"/>
  <c r="E954" i="13"/>
  <c r="E955" i="13"/>
  <c r="E956" i="13"/>
  <c r="E957" i="13"/>
  <c r="E958" i="13"/>
  <c r="E959" i="13"/>
  <c r="E960" i="13"/>
  <c r="E961" i="13"/>
  <c r="E962" i="13"/>
  <c r="E963" i="13"/>
  <c r="E964" i="13"/>
  <c r="E965" i="13"/>
  <c r="E966" i="13"/>
  <c r="E967" i="13"/>
  <c r="E968" i="13"/>
  <c r="E969" i="13"/>
  <c r="E970" i="13"/>
  <c r="E971" i="13"/>
  <c r="E972" i="13"/>
  <c r="E973" i="13"/>
  <c r="E974" i="13"/>
  <c r="E975" i="13"/>
  <c r="E976" i="13"/>
  <c r="E977" i="13"/>
  <c r="E978" i="13"/>
  <c r="E979" i="13"/>
  <c r="E980" i="13"/>
  <c r="E981" i="13"/>
  <c r="E982" i="13"/>
  <c r="E983" i="13"/>
  <c r="E984" i="13"/>
  <c r="E985" i="13"/>
  <c r="E986" i="13"/>
  <c r="E987" i="13"/>
  <c r="E988" i="13"/>
  <c r="E989" i="13"/>
  <c r="E990" i="13"/>
  <c r="E991" i="13"/>
  <c r="E992" i="13"/>
  <c r="E993" i="13"/>
  <c r="E994" i="13"/>
  <c r="E995" i="13"/>
  <c r="E996" i="13"/>
  <c r="E997" i="13"/>
  <c r="E998" i="13"/>
  <c r="E999" i="13"/>
  <c r="E1000" i="13"/>
  <c r="E1001" i="13"/>
  <c r="E1002" i="13"/>
  <c r="E1003" i="13"/>
  <c r="E1004" i="13"/>
  <c r="E1005" i="13"/>
  <c r="E1006" i="13"/>
  <c r="E1007" i="13"/>
  <c r="E1008" i="13"/>
  <c r="E1009" i="13"/>
  <c r="E1010" i="13"/>
  <c r="E1011" i="13"/>
  <c r="E1012" i="13"/>
  <c r="E1013" i="13"/>
  <c r="E1014" i="13"/>
  <c r="E1015" i="13"/>
  <c r="E1016" i="13"/>
  <c r="E1017" i="13"/>
  <c r="E1018" i="13"/>
  <c r="E1019" i="13"/>
  <c r="E1020" i="13"/>
  <c r="E1021" i="13"/>
  <c r="E1022" i="13"/>
  <c r="E1023" i="13"/>
  <c r="E1024" i="13"/>
  <c r="E1025" i="13"/>
  <c r="E1026" i="13"/>
  <c r="E1027" i="13"/>
  <c r="E1028" i="13"/>
  <c r="E1029" i="13"/>
  <c r="E1030" i="13"/>
  <c r="E1031" i="13"/>
  <c r="E1032" i="13"/>
  <c r="E1033" i="13"/>
  <c r="E1034" i="13"/>
  <c r="E1035" i="13"/>
  <c r="E1036" i="13"/>
  <c r="E1037" i="13"/>
  <c r="E1038" i="13"/>
  <c r="E1039" i="13"/>
  <c r="E1040" i="13"/>
  <c r="E1041" i="13"/>
  <c r="E1042" i="13"/>
  <c r="E1043" i="13"/>
  <c r="E1044" i="13"/>
  <c r="E1045" i="13"/>
  <c r="E1046" i="13"/>
  <c r="E1047" i="13"/>
  <c r="E1048" i="13"/>
  <c r="E1049" i="13"/>
  <c r="E1050" i="13"/>
  <c r="E1051" i="13"/>
  <c r="E1052" i="13"/>
  <c r="E1053" i="13"/>
  <c r="E1054" i="13"/>
  <c r="E1055" i="13"/>
  <c r="E1056" i="13"/>
  <c r="E1057" i="13"/>
  <c r="E1058" i="13"/>
  <c r="E1059" i="13"/>
  <c r="E1060" i="13"/>
  <c r="E1061" i="13"/>
  <c r="E1062" i="13"/>
  <c r="E1063" i="13"/>
  <c r="E1064" i="13"/>
  <c r="E1065" i="13"/>
  <c r="E1066" i="13"/>
  <c r="E1067" i="13"/>
  <c r="E1068" i="13"/>
  <c r="E1069" i="13"/>
  <c r="E1070" i="13"/>
  <c r="E1071" i="13"/>
  <c r="E1072" i="13"/>
  <c r="E1073" i="13"/>
  <c r="E1074" i="13"/>
  <c r="E1075" i="13"/>
  <c r="E1076" i="13"/>
  <c r="E1077" i="13"/>
  <c r="E1078" i="13"/>
  <c r="E1079" i="13"/>
  <c r="E1080" i="13"/>
  <c r="E1081" i="13"/>
  <c r="E1082" i="13"/>
  <c r="E1083" i="13"/>
  <c r="E1084" i="13"/>
  <c r="E1085" i="13"/>
  <c r="E1086" i="13"/>
  <c r="E1087" i="13"/>
  <c r="E1088" i="13"/>
  <c r="E1089" i="13"/>
  <c r="E1090" i="13"/>
  <c r="E1091" i="13"/>
  <c r="E1092" i="13"/>
  <c r="E1093" i="13"/>
  <c r="E1094" i="13"/>
  <c r="E1095" i="13"/>
  <c r="E1096" i="13"/>
  <c r="E1097" i="13"/>
  <c r="E1098" i="13"/>
  <c r="E1099" i="13"/>
  <c r="E1100" i="13"/>
  <c r="E1101" i="13"/>
  <c r="E1102" i="13"/>
  <c r="E1103" i="13"/>
  <c r="E1104" i="13"/>
  <c r="E1105" i="13"/>
  <c r="E1106" i="13"/>
  <c r="E1107" i="13"/>
  <c r="E1108" i="13"/>
  <c r="E1109" i="13"/>
  <c r="E1110" i="13"/>
  <c r="E1111" i="13"/>
  <c r="E1112" i="13"/>
  <c r="E1113" i="13"/>
  <c r="E1114" i="13"/>
  <c r="E1115" i="13"/>
  <c r="E1116" i="13"/>
  <c r="E1117" i="13"/>
  <c r="E1118" i="13"/>
  <c r="E1119" i="13"/>
  <c r="E1120" i="13"/>
  <c r="E1121" i="13"/>
  <c r="E1122" i="13"/>
  <c r="E1123" i="13"/>
  <c r="E1124" i="13"/>
  <c r="E1125" i="13"/>
  <c r="E1126" i="13"/>
  <c r="E1127" i="13"/>
  <c r="E1128" i="13"/>
  <c r="E1129" i="13"/>
  <c r="E1130" i="13"/>
  <c r="E1131" i="13"/>
  <c r="E1132" i="13"/>
  <c r="E1133" i="13"/>
  <c r="E1134" i="13"/>
  <c r="E1135" i="13"/>
  <c r="E1136" i="13"/>
  <c r="E1137" i="13"/>
  <c r="E1138" i="13"/>
  <c r="E1139" i="13"/>
  <c r="E1140" i="13"/>
  <c r="E1141" i="13"/>
  <c r="E1142" i="13"/>
  <c r="E1143" i="13"/>
  <c r="E1144" i="13"/>
  <c r="E1145" i="13"/>
  <c r="E1146" i="13"/>
  <c r="E1147" i="13"/>
  <c r="E1148" i="13"/>
  <c r="E1149" i="13"/>
  <c r="E1150" i="13"/>
  <c r="E1151" i="13"/>
  <c r="E1152" i="13"/>
  <c r="E1153" i="13"/>
  <c r="E1154" i="13"/>
  <c r="E1155" i="13"/>
  <c r="E1156" i="13"/>
  <c r="E1157" i="13"/>
  <c r="E1158" i="13"/>
  <c r="E1159" i="13"/>
  <c r="E1160" i="13"/>
  <c r="E1161" i="13"/>
  <c r="E1162" i="13"/>
  <c r="E1163" i="13"/>
  <c r="E1164" i="13"/>
  <c r="E1165" i="13"/>
  <c r="E1166" i="13"/>
  <c r="E1167" i="13"/>
  <c r="E1168" i="13"/>
  <c r="E1169" i="13"/>
  <c r="E1170" i="13"/>
  <c r="E1171" i="13"/>
  <c r="E1172" i="13"/>
  <c r="E1173" i="13"/>
  <c r="E1174" i="13"/>
  <c r="E1175" i="13"/>
  <c r="E1176" i="13"/>
  <c r="E1177" i="13"/>
  <c r="E1178" i="13"/>
  <c r="E1179" i="13"/>
  <c r="E1180" i="13"/>
  <c r="E1181" i="13"/>
  <c r="E1182" i="13"/>
  <c r="E1183" i="13"/>
  <c r="E1184" i="13"/>
  <c r="E1185" i="13"/>
  <c r="E1186" i="13"/>
  <c r="E1187" i="13"/>
  <c r="E1188" i="13"/>
  <c r="E1189" i="13"/>
  <c r="E1190" i="13"/>
  <c r="E1191" i="13"/>
  <c r="E1192" i="13"/>
  <c r="E1193" i="13"/>
  <c r="E1194" i="13"/>
  <c r="E1195" i="13"/>
  <c r="E1196" i="13"/>
  <c r="E1197" i="13"/>
  <c r="E1198" i="13"/>
  <c r="E1199" i="13"/>
  <c r="E1200" i="13"/>
  <c r="E1201" i="13"/>
  <c r="E1202" i="13"/>
  <c r="E1203" i="13"/>
  <c r="E1204" i="13"/>
  <c r="E1205" i="13"/>
  <c r="E1206" i="13"/>
  <c r="E1207" i="13"/>
  <c r="E1208" i="13"/>
  <c r="E1209" i="13"/>
  <c r="E1210" i="13"/>
  <c r="E1211" i="13"/>
  <c r="E1212" i="13"/>
  <c r="E1213" i="13"/>
  <c r="E1214" i="13"/>
  <c r="E1215" i="13"/>
  <c r="E1216" i="13"/>
  <c r="E1217" i="13"/>
  <c r="E1218" i="13"/>
  <c r="E1219" i="13"/>
  <c r="E1220" i="13"/>
  <c r="E1221" i="13"/>
  <c r="E1222" i="13"/>
  <c r="E1223" i="13"/>
  <c r="E1224" i="13"/>
  <c r="E1225" i="13"/>
  <c r="E1226" i="13"/>
  <c r="E1227" i="13"/>
  <c r="E1228" i="13"/>
  <c r="E1229" i="13"/>
  <c r="E1230" i="13"/>
  <c r="E1231" i="13"/>
  <c r="E1232" i="13"/>
  <c r="E1233" i="13"/>
  <c r="E1234" i="13"/>
  <c r="E1235" i="13"/>
  <c r="E1236" i="13"/>
  <c r="E1237" i="13"/>
  <c r="E1238" i="13"/>
  <c r="E1239" i="13"/>
  <c r="E1240" i="13"/>
  <c r="E1241" i="13"/>
  <c r="E1242" i="13"/>
  <c r="E1243" i="13"/>
  <c r="E1244" i="13"/>
  <c r="E1245" i="13"/>
  <c r="E1246" i="13"/>
  <c r="E1247" i="13"/>
  <c r="E1248" i="13"/>
  <c r="E1249" i="13"/>
  <c r="E1250" i="13"/>
  <c r="E1251" i="13"/>
  <c r="E1252" i="13"/>
  <c r="E1253" i="13"/>
  <c r="E1254" i="13"/>
  <c r="E1255" i="13"/>
  <c r="E1256" i="13"/>
  <c r="E1257" i="13"/>
  <c r="E1258" i="13"/>
  <c r="E1259" i="13"/>
  <c r="E1260" i="13"/>
  <c r="E1261" i="13"/>
  <c r="E1262" i="13"/>
  <c r="E1263" i="13"/>
  <c r="E1264" i="13"/>
  <c r="E1265" i="13"/>
  <c r="E1266" i="13"/>
  <c r="E1267" i="13"/>
  <c r="E1268" i="13"/>
  <c r="E1269" i="13"/>
  <c r="E1270" i="13"/>
  <c r="E1271" i="13"/>
  <c r="E1272" i="13"/>
  <c r="E1273" i="13"/>
  <c r="E1274" i="13"/>
  <c r="E1275" i="13"/>
  <c r="E1276" i="13"/>
  <c r="E1277" i="13"/>
  <c r="E1278" i="13"/>
  <c r="E1279" i="13"/>
  <c r="E1280" i="13"/>
  <c r="E1281" i="13"/>
  <c r="E1282" i="13"/>
  <c r="E1283" i="13"/>
  <c r="E1284" i="13"/>
  <c r="E1285" i="13"/>
  <c r="E1286" i="13"/>
  <c r="E1287" i="13"/>
  <c r="E1288" i="13"/>
  <c r="E1289" i="13"/>
  <c r="E1290" i="13"/>
  <c r="E1291" i="13"/>
  <c r="E1292" i="13"/>
  <c r="E1293" i="13"/>
  <c r="E1294" i="13"/>
  <c r="E1295" i="13"/>
  <c r="E1296" i="13"/>
  <c r="E1297" i="13"/>
  <c r="E1298" i="13"/>
  <c r="E1299" i="13"/>
  <c r="E1300" i="13"/>
  <c r="E1301" i="13"/>
  <c r="E1302" i="13"/>
  <c r="E1303" i="13"/>
  <c r="E1304" i="13"/>
  <c r="E1305" i="13"/>
  <c r="E1306" i="13"/>
  <c r="E1307" i="13"/>
  <c r="E1308" i="13"/>
  <c r="E1309" i="13"/>
  <c r="E1310" i="13"/>
  <c r="E1311" i="13"/>
  <c r="E1312" i="13"/>
  <c r="E1313" i="13"/>
  <c r="E1314" i="13"/>
  <c r="B2" i="14"/>
  <c r="B3" i="14"/>
  <c r="B4" i="14"/>
  <c r="B5" i="14"/>
  <c r="B6" i="14"/>
  <c r="B7" i="14"/>
  <c r="B8" i="14"/>
  <c r="B9" i="14"/>
  <c r="B10" i="14"/>
  <c r="B11" i="14"/>
  <c r="B12" i="14"/>
  <c r="B13" i="14"/>
  <c r="B14" i="14"/>
  <c r="B15" i="14"/>
  <c r="B16" i="14"/>
  <c r="B17" i="14"/>
  <c r="B18" i="14"/>
  <c r="B19" i="14"/>
  <c r="B20" i="14"/>
  <c r="B21" i="14"/>
  <c r="B22" i="14"/>
  <c r="B23" i="14"/>
  <c r="B24" i="14"/>
  <c r="B25" i="14"/>
  <c r="B26" i="14"/>
  <c r="B27" i="14"/>
  <c r="B28" i="14"/>
  <c r="B29" i="14"/>
  <c r="B30" i="14"/>
  <c r="B31" i="14"/>
  <c r="B32" i="14"/>
  <c r="B33" i="14"/>
  <c r="B34" i="14"/>
  <c r="B35" i="14"/>
  <c r="B36" i="14"/>
  <c r="B37" i="14"/>
  <c r="B38" i="14"/>
  <c r="B39" i="14"/>
  <c r="B40" i="14"/>
  <c r="B41" i="14"/>
  <c r="B42" i="14"/>
  <c r="B43" i="14"/>
  <c r="B44" i="14"/>
  <c r="B45" i="14"/>
  <c r="B46" i="14"/>
  <c r="B47" i="14"/>
  <c r="B48" i="14"/>
  <c r="B49" i="14"/>
  <c r="B50" i="14"/>
  <c r="B51" i="14"/>
  <c r="B52" i="14"/>
  <c r="B53" i="14"/>
  <c r="B54" i="14"/>
  <c r="B55" i="14"/>
  <c r="B56" i="14"/>
  <c r="B57" i="14"/>
  <c r="B58" i="14"/>
  <c r="B59" i="14"/>
  <c r="B60" i="14"/>
  <c r="B61" i="14"/>
  <c r="B62" i="14"/>
  <c r="B63" i="14"/>
  <c r="B64" i="14"/>
  <c r="B65" i="14"/>
  <c r="B66" i="14"/>
  <c r="B67" i="14"/>
  <c r="B68" i="14"/>
  <c r="B69" i="14"/>
  <c r="B70" i="14"/>
  <c r="B71" i="14"/>
  <c r="B72" i="14"/>
  <c r="B73" i="14"/>
  <c r="B74" i="14"/>
  <c r="B75" i="14"/>
  <c r="B76" i="14"/>
  <c r="B77" i="14"/>
  <c r="B78" i="14"/>
  <c r="B79" i="14"/>
  <c r="B80" i="14"/>
  <c r="B81" i="14"/>
  <c r="B82" i="14"/>
  <c r="B83" i="14"/>
  <c r="B84" i="14"/>
  <c r="B85" i="14"/>
  <c r="B86" i="14"/>
  <c r="B87" i="14"/>
  <c r="B88" i="14"/>
  <c r="B89" i="14"/>
  <c r="B90" i="14"/>
  <c r="B91" i="14"/>
  <c r="B92" i="14"/>
  <c r="B93" i="14"/>
  <c r="B94" i="14"/>
  <c r="B95" i="14"/>
  <c r="B96" i="14"/>
  <c r="B97" i="14"/>
  <c r="B98" i="14"/>
  <c r="B99" i="14"/>
  <c r="B100" i="14"/>
  <c r="B101" i="14"/>
  <c r="B102" i="14"/>
  <c r="B103" i="14"/>
  <c r="B104" i="14"/>
  <c r="B105" i="14"/>
  <c r="B106" i="14"/>
  <c r="B107" i="14"/>
  <c r="B108" i="14"/>
  <c r="B109" i="14"/>
  <c r="B110" i="14"/>
  <c r="B111" i="14"/>
  <c r="B112" i="14"/>
  <c r="B113" i="14"/>
  <c r="B114" i="14"/>
  <c r="B115" i="14"/>
  <c r="B116" i="14"/>
  <c r="B117" i="14"/>
  <c r="B118" i="14"/>
  <c r="B119" i="14"/>
  <c r="B120" i="14"/>
  <c r="B121" i="14"/>
  <c r="B122" i="14"/>
  <c r="B123" i="14"/>
  <c r="B124" i="14"/>
  <c r="B125" i="14"/>
  <c r="B126" i="14"/>
  <c r="B127" i="14"/>
  <c r="B128" i="14"/>
  <c r="B129" i="14"/>
  <c r="B130" i="14"/>
  <c r="B131" i="14"/>
  <c r="B132" i="14"/>
  <c r="B133" i="14"/>
  <c r="B134" i="14"/>
  <c r="B135" i="14"/>
  <c r="B136" i="14"/>
  <c r="B137" i="14"/>
  <c r="B138" i="14"/>
  <c r="B139" i="14"/>
  <c r="B140" i="14"/>
  <c r="B141" i="14"/>
  <c r="B142" i="14"/>
  <c r="B143" i="14"/>
  <c r="B144" i="14"/>
  <c r="B145" i="14"/>
  <c r="B146" i="14"/>
  <c r="B147" i="14"/>
  <c r="B148" i="14"/>
  <c r="B149" i="14"/>
  <c r="B150" i="14"/>
  <c r="B151" i="14"/>
  <c r="B152" i="14"/>
  <c r="B153" i="14"/>
  <c r="B154" i="14"/>
  <c r="B155" i="14"/>
  <c r="B156" i="14"/>
  <c r="B157" i="14"/>
  <c r="B158" i="14"/>
  <c r="B159" i="14"/>
  <c r="B160" i="14"/>
  <c r="B161" i="14"/>
  <c r="B162" i="14"/>
  <c r="B163" i="14"/>
  <c r="B164" i="14"/>
  <c r="B165" i="14"/>
  <c r="B166" i="14"/>
  <c r="B167" i="14"/>
  <c r="B168" i="14"/>
  <c r="B169" i="14"/>
  <c r="B170" i="14"/>
  <c r="B171" i="14"/>
  <c r="B172" i="14"/>
  <c r="B173" i="14"/>
  <c r="B174" i="14"/>
  <c r="B175" i="14"/>
  <c r="B176" i="14"/>
  <c r="B177" i="14"/>
  <c r="B178" i="14"/>
  <c r="B179" i="14"/>
  <c r="B180" i="14"/>
  <c r="B181" i="14"/>
  <c r="B182" i="14"/>
  <c r="B183" i="14"/>
  <c r="B184" i="14"/>
  <c r="B185" i="14"/>
  <c r="B186" i="14"/>
  <c r="B187" i="14"/>
  <c r="B188" i="14"/>
  <c r="B189" i="14"/>
  <c r="B190" i="14"/>
  <c r="B191" i="14"/>
  <c r="B192" i="14"/>
  <c r="B193" i="14"/>
  <c r="B194" i="14"/>
  <c r="B195" i="14"/>
  <c r="B196" i="14"/>
  <c r="B197" i="14"/>
  <c r="B198" i="14"/>
  <c r="B199" i="14"/>
  <c r="B200" i="14"/>
  <c r="B201" i="14"/>
  <c r="B202" i="14"/>
  <c r="B203" i="14"/>
  <c r="B204" i="14"/>
  <c r="B205" i="14"/>
  <c r="B206" i="14"/>
  <c r="B207" i="14"/>
  <c r="B208" i="14"/>
  <c r="B209" i="14"/>
  <c r="B210" i="14"/>
  <c r="B211" i="14"/>
  <c r="B212" i="14"/>
  <c r="B213" i="14"/>
  <c r="B214" i="14"/>
  <c r="B215" i="14"/>
  <c r="B216" i="14"/>
  <c r="B217" i="14"/>
  <c r="B218" i="14"/>
  <c r="B219" i="14"/>
  <c r="B220" i="14"/>
  <c r="B221" i="14"/>
  <c r="B222" i="14"/>
  <c r="B223" i="14"/>
  <c r="B224" i="14"/>
  <c r="B225" i="14"/>
  <c r="B226" i="14"/>
  <c r="B227" i="14"/>
  <c r="B228" i="14"/>
  <c r="B229" i="14"/>
  <c r="B230" i="14"/>
  <c r="B231" i="14"/>
  <c r="B232" i="14"/>
  <c r="B233" i="14"/>
  <c r="B234" i="14"/>
  <c r="B235" i="14"/>
  <c r="B236" i="14"/>
  <c r="B237" i="14"/>
  <c r="B238" i="14"/>
  <c r="B239" i="14"/>
  <c r="B240" i="14"/>
  <c r="B241" i="14"/>
  <c r="B242" i="14"/>
  <c r="B243" i="14"/>
  <c r="B244" i="14"/>
  <c r="B245" i="14"/>
  <c r="B246" i="14"/>
  <c r="B247" i="14"/>
  <c r="B248" i="14"/>
  <c r="B249" i="14"/>
  <c r="B250" i="14"/>
  <c r="B251" i="14"/>
  <c r="B252" i="14"/>
  <c r="B253" i="14"/>
  <c r="B254" i="14"/>
  <c r="B255" i="14"/>
  <c r="B256" i="14"/>
  <c r="B257" i="14"/>
  <c r="B258" i="14"/>
  <c r="B259" i="14"/>
  <c r="B260" i="14"/>
  <c r="B261" i="14"/>
  <c r="B262" i="14"/>
  <c r="B263" i="14"/>
  <c r="B264" i="14"/>
  <c r="B265" i="14"/>
  <c r="B266" i="14"/>
  <c r="B267" i="14"/>
  <c r="B268" i="14"/>
  <c r="B269" i="14"/>
  <c r="B270" i="14"/>
  <c r="B271" i="14"/>
  <c r="B272" i="14"/>
  <c r="B273" i="14"/>
  <c r="B274" i="14"/>
  <c r="B275" i="14"/>
  <c r="B276" i="14"/>
  <c r="B277" i="14"/>
  <c r="B278" i="14"/>
  <c r="B279" i="14"/>
  <c r="B280" i="14"/>
  <c r="B281" i="14"/>
  <c r="B282" i="14"/>
  <c r="B283" i="14"/>
  <c r="B284" i="14"/>
  <c r="B285" i="14"/>
  <c r="B286" i="14"/>
  <c r="B287" i="14"/>
  <c r="B288" i="14"/>
  <c r="B289" i="14"/>
  <c r="B290" i="14"/>
  <c r="B291" i="14"/>
  <c r="B292" i="14"/>
  <c r="B293" i="14"/>
  <c r="B294" i="14"/>
  <c r="B295" i="14"/>
  <c r="B296" i="14"/>
  <c r="B297" i="14"/>
  <c r="B298" i="14"/>
  <c r="B299" i="14"/>
  <c r="B300" i="14"/>
  <c r="B301" i="14"/>
  <c r="B302" i="14"/>
  <c r="B303" i="14"/>
  <c r="B304" i="14"/>
  <c r="B305" i="14"/>
  <c r="B306" i="14"/>
  <c r="B307" i="14"/>
  <c r="B308" i="14"/>
  <c r="B309" i="14"/>
  <c r="B310" i="14"/>
  <c r="B311" i="14"/>
  <c r="B312" i="14"/>
  <c r="B313" i="14"/>
  <c r="B314" i="14"/>
  <c r="B315" i="14"/>
  <c r="B316" i="14"/>
  <c r="B317" i="14"/>
  <c r="B318" i="14"/>
  <c r="B319" i="14"/>
  <c r="B320" i="14"/>
  <c r="B321" i="14"/>
  <c r="B322" i="14"/>
  <c r="B323" i="14"/>
  <c r="B324" i="14"/>
  <c r="B325" i="14"/>
  <c r="B326" i="14"/>
  <c r="B327" i="14"/>
  <c r="B328" i="14"/>
  <c r="B329" i="14"/>
  <c r="B330" i="14"/>
  <c r="B331" i="14"/>
  <c r="B332" i="14"/>
  <c r="B333" i="14"/>
  <c r="B334" i="14"/>
  <c r="B335" i="14"/>
  <c r="B336" i="14"/>
  <c r="B337" i="14"/>
  <c r="B338" i="14"/>
  <c r="B339" i="14"/>
  <c r="B340" i="14"/>
  <c r="B341" i="14"/>
  <c r="B342" i="14"/>
  <c r="B343" i="14"/>
  <c r="B344" i="14"/>
  <c r="B345" i="14"/>
  <c r="B346" i="14"/>
  <c r="B347" i="14"/>
  <c r="B348" i="14"/>
  <c r="B349" i="14"/>
  <c r="B350" i="14"/>
  <c r="B351" i="14"/>
  <c r="B352" i="14"/>
  <c r="B353" i="14"/>
  <c r="B354" i="14"/>
  <c r="B355" i="14"/>
  <c r="B356" i="14"/>
  <c r="B357" i="14"/>
  <c r="B358" i="14"/>
  <c r="B359" i="14"/>
  <c r="B360" i="14"/>
  <c r="B361" i="14"/>
  <c r="B362" i="14"/>
  <c r="B363" i="14"/>
  <c r="B364" i="14"/>
  <c r="B365" i="14"/>
  <c r="B366" i="14"/>
  <c r="B367" i="14"/>
  <c r="B368" i="14"/>
  <c r="B369" i="14"/>
  <c r="B370" i="14"/>
  <c r="B371" i="14"/>
  <c r="B372" i="14"/>
  <c r="B373" i="14"/>
  <c r="B374" i="14"/>
  <c r="B375" i="14"/>
  <c r="B376" i="14"/>
  <c r="B377" i="14"/>
  <c r="B378" i="14"/>
  <c r="B379" i="14"/>
  <c r="B380" i="14"/>
  <c r="B381" i="14"/>
  <c r="B382" i="14"/>
  <c r="B383" i="14"/>
  <c r="B384" i="14"/>
  <c r="B385" i="14"/>
  <c r="B386" i="14"/>
  <c r="B387" i="14"/>
  <c r="B388" i="14"/>
  <c r="B389" i="14"/>
  <c r="B390" i="14"/>
  <c r="B391" i="14"/>
  <c r="B392" i="14"/>
  <c r="B393" i="14"/>
  <c r="B394" i="14"/>
  <c r="B395" i="14"/>
  <c r="B396" i="14"/>
  <c r="B397" i="14"/>
  <c r="B398" i="14"/>
  <c r="B399" i="14"/>
  <c r="B400" i="14"/>
  <c r="B401" i="14"/>
  <c r="B402" i="14"/>
  <c r="B403" i="14"/>
  <c r="B404" i="14"/>
  <c r="B405" i="14"/>
  <c r="B406" i="14"/>
  <c r="B407" i="14"/>
  <c r="B408" i="14"/>
  <c r="B409" i="14"/>
  <c r="B410" i="14"/>
  <c r="B411" i="14"/>
  <c r="B412" i="14"/>
  <c r="B413" i="14"/>
  <c r="B414" i="14"/>
  <c r="B415" i="14"/>
  <c r="B416" i="14"/>
  <c r="B417" i="14"/>
  <c r="B418" i="14"/>
  <c r="B419" i="14"/>
  <c r="B420" i="14"/>
  <c r="B421" i="14"/>
  <c r="B422" i="14"/>
  <c r="B423" i="14"/>
  <c r="B424" i="14"/>
  <c r="B425" i="14"/>
  <c r="B426" i="14"/>
  <c r="B427" i="14"/>
  <c r="B428" i="14"/>
  <c r="B429" i="14"/>
  <c r="B430" i="14"/>
  <c r="B431" i="14"/>
  <c r="B432" i="14"/>
  <c r="B433" i="14"/>
  <c r="B434" i="14"/>
  <c r="B435" i="14"/>
  <c r="B436" i="14"/>
  <c r="B437" i="14"/>
  <c r="B438" i="14"/>
  <c r="B439" i="14"/>
  <c r="B440" i="14"/>
  <c r="B441" i="14"/>
  <c r="B442" i="14"/>
  <c r="B443" i="14"/>
  <c r="B444" i="14"/>
  <c r="B445" i="14"/>
  <c r="B446" i="14"/>
  <c r="B447" i="14"/>
  <c r="B448" i="14"/>
  <c r="B449" i="14"/>
  <c r="B450" i="14"/>
  <c r="B451" i="14"/>
  <c r="B452" i="14"/>
  <c r="B453" i="14"/>
  <c r="B454" i="14"/>
  <c r="B455" i="14"/>
  <c r="B456" i="14"/>
  <c r="B457" i="14"/>
  <c r="B458" i="14"/>
  <c r="B459" i="14"/>
  <c r="B460" i="14"/>
  <c r="B461" i="14"/>
  <c r="B462" i="14"/>
  <c r="B463" i="14"/>
  <c r="B464" i="14"/>
  <c r="B465" i="14"/>
  <c r="B466" i="14"/>
  <c r="B467" i="14"/>
  <c r="B468" i="14"/>
  <c r="B469" i="14"/>
  <c r="B470" i="14"/>
  <c r="B471" i="14"/>
  <c r="B472" i="14"/>
  <c r="B473" i="14"/>
  <c r="B474" i="14"/>
  <c r="B475" i="14"/>
  <c r="B476" i="14"/>
  <c r="B477" i="14"/>
  <c r="B478" i="14"/>
  <c r="B479" i="14"/>
  <c r="B480" i="14"/>
  <c r="B481" i="14"/>
  <c r="B482" i="14"/>
  <c r="B483" i="14"/>
  <c r="B484" i="14"/>
  <c r="B485" i="14"/>
  <c r="B486" i="14"/>
  <c r="B487" i="14"/>
  <c r="B488" i="14"/>
  <c r="B489" i="14"/>
  <c r="B490" i="14"/>
  <c r="B491" i="14"/>
  <c r="B492" i="14"/>
  <c r="B493" i="14"/>
  <c r="B494" i="14"/>
  <c r="B495" i="14"/>
  <c r="B496" i="14"/>
  <c r="B497" i="14"/>
  <c r="B498" i="14"/>
  <c r="B499" i="14"/>
  <c r="B500" i="14"/>
  <c r="B501" i="14"/>
  <c r="B502" i="14"/>
  <c r="B503" i="14"/>
  <c r="B504" i="14"/>
  <c r="B505" i="14"/>
  <c r="B506" i="14"/>
  <c r="B507" i="14"/>
  <c r="B508" i="14"/>
  <c r="B509" i="14"/>
  <c r="B510" i="14"/>
  <c r="B511" i="14"/>
  <c r="B512" i="14"/>
  <c r="B513" i="14"/>
  <c r="B514" i="14"/>
  <c r="B515" i="14"/>
  <c r="B516" i="14"/>
  <c r="B517" i="14"/>
  <c r="B518" i="14"/>
  <c r="B519" i="14"/>
  <c r="B520" i="14"/>
  <c r="B521" i="14"/>
  <c r="B522" i="14"/>
  <c r="B523" i="14"/>
  <c r="B524" i="14"/>
  <c r="B525" i="14"/>
  <c r="B526" i="14"/>
  <c r="B527" i="14"/>
  <c r="B528" i="14"/>
  <c r="B529" i="14"/>
  <c r="B530" i="14"/>
  <c r="B531" i="14"/>
  <c r="B532" i="14"/>
  <c r="B533" i="14"/>
  <c r="B534" i="14"/>
  <c r="B535" i="14"/>
  <c r="B536" i="14"/>
  <c r="B537" i="14"/>
  <c r="B538" i="14"/>
  <c r="B539" i="14"/>
  <c r="B540" i="14"/>
  <c r="B541" i="14"/>
  <c r="B542" i="14"/>
  <c r="B543" i="14"/>
  <c r="B544" i="14"/>
  <c r="B545" i="14"/>
  <c r="B546" i="14"/>
  <c r="B547" i="14"/>
  <c r="B548" i="14"/>
  <c r="B549" i="14"/>
  <c r="B550" i="14"/>
  <c r="B551" i="14"/>
  <c r="B552" i="14"/>
  <c r="B553" i="14"/>
  <c r="B554" i="14"/>
  <c r="B555" i="14"/>
  <c r="B556" i="14"/>
  <c r="B557" i="14"/>
  <c r="B558" i="14"/>
  <c r="B559" i="14"/>
  <c r="B560" i="14"/>
  <c r="B561" i="14"/>
  <c r="B562" i="14"/>
  <c r="B563" i="14"/>
  <c r="B564" i="14"/>
  <c r="B565" i="14"/>
  <c r="B566" i="14"/>
  <c r="B567" i="14"/>
  <c r="B568" i="14"/>
  <c r="B569" i="14"/>
  <c r="B570" i="14"/>
  <c r="B571" i="14"/>
  <c r="B572" i="14"/>
  <c r="B573" i="14"/>
  <c r="B574" i="14"/>
  <c r="B575" i="14"/>
  <c r="B576" i="14"/>
  <c r="B577" i="14"/>
  <c r="B578" i="14"/>
  <c r="B579" i="14"/>
  <c r="B580" i="14"/>
  <c r="B581" i="14"/>
  <c r="B582" i="14"/>
  <c r="B583" i="14"/>
  <c r="B584" i="14"/>
  <c r="B585" i="14"/>
  <c r="B586" i="14"/>
  <c r="B587" i="14"/>
  <c r="B588" i="14"/>
  <c r="B589" i="14"/>
  <c r="B590" i="14"/>
  <c r="B591" i="14"/>
  <c r="B592" i="14"/>
  <c r="B593" i="14"/>
  <c r="B594" i="14"/>
  <c r="B595" i="14"/>
  <c r="B596" i="14"/>
  <c r="B597" i="14"/>
  <c r="B598" i="14"/>
  <c r="B599" i="14"/>
  <c r="B600" i="14"/>
  <c r="B601" i="14"/>
  <c r="B602" i="14"/>
  <c r="B603" i="14"/>
  <c r="B604" i="14"/>
  <c r="B605" i="14"/>
  <c r="B606" i="14"/>
  <c r="B607" i="14"/>
  <c r="B608" i="14"/>
  <c r="B609" i="14"/>
  <c r="B610" i="14"/>
  <c r="B611" i="14"/>
  <c r="B612" i="14"/>
  <c r="B613" i="14"/>
  <c r="B614" i="14"/>
  <c r="B615" i="14"/>
  <c r="B616" i="14"/>
  <c r="B617" i="14"/>
  <c r="B618" i="14"/>
  <c r="B619" i="14"/>
  <c r="B620" i="14"/>
  <c r="B621" i="14"/>
  <c r="B622" i="14"/>
  <c r="B623" i="14"/>
  <c r="B624" i="14"/>
  <c r="B625" i="14"/>
  <c r="B626" i="14"/>
  <c r="B627" i="14"/>
  <c r="B628" i="14"/>
  <c r="B629" i="14"/>
  <c r="B630" i="14"/>
  <c r="B631" i="14"/>
  <c r="B632" i="14"/>
  <c r="B633" i="14"/>
  <c r="B634" i="14"/>
  <c r="B635" i="14"/>
  <c r="B636" i="14"/>
  <c r="B637" i="14"/>
  <c r="B638" i="14"/>
  <c r="B639" i="14"/>
  <c r="B640" i="14"/>
  <c r="B641" i="14"/>
  <c r="B642" i="14"/>
  <c r="B643" i="14"/>
  <c r="B644" i="14"/>
  <c r="B645" i="14"/>
  <c r="B646" i="14"/>
  <c r="B647" i="14"/>
  <c r="B648" i="14"/>
  <c r="B649" i="14"/>
  <c r="B650" i="14"/>
  <c r="B651" i="14"/>
  <c r="B652" i="14"/>
  <c r="B653" i="14"/>
  <c r="B654" i="14"/>
  <c r="B655" i="14"/>
  <c r="B656" i="14"/>
  <c r="B657" i="14"/>
  <c r="B658" i="14"/>
  <c r="B659" i="14"/>
  <c r="B660" i="14"/>
  <c r="B661" i="14"/>
  <c r="B662" i="14"/>
  <c r="B663" i="14"/>
  <c r="B664" i="14"/>
  <c r="B665" i="14"/>
  <c r="B666" i="14"/>
  <c r="B667" i="14"/>
  <c r="B668" i="14"/>
  <c r="B669" i="14"/>
  <c r="B670" i="14"/>
  <c r="B671" i="14"/>
  <c r="B672" i="14"/>
  <c r="B673" i="14"/>
  <c r="B674" i="14"/>
  <c r="B675" i="14"/>
  <c r="B676" i="14"/>
  <c r="B677" i="14"/>
  <c r="B678" i="14"/>
  <c r="B679" i="14"/>
  <c r="B680" i="14"/>
  <c r="B681" i="14"/>
  <c r="B682" i="14"/>
  <c r="B683" i="14"/>
  <c r="B684" i="14"/>
  <c r="B685" i="14"/>
  <c r="B686" i="14"/>
  <c r="B687" i="14"/>
  <c r="B688" i="14"/>
  <c r="B689" i="14"/>
  <c r="B690" i="14"/>
  <c r="B691" i="14"/>
  <c r="B692" i="14"/>
  <c r="B693" i="14"/>
  <c r="B694" i="14"/>
  <c r="B695" i="14"/>
  <c r="B696" i="14"/>
  <c r="B697" i="14"/>
  <c r="B698" i="14"/>
  <c r="B699" i="14"/>
  <c r="B700" i="14"/>
  <c r="B701" i="14"/>
  <c r="B702" i="14"/>
  <c r="B703" i="14"/>
  <c r="B704" i="14"/>
  <c r="B705" i="14"/>
  <c r="B706" i="14"/>
  <c r="B707" i="14"/>
  <c r="B708" i="14"/>
  <c r="B709" i="14"/>
  <c r="B710" i="14"/>
  <c r="B711" i="14"/>
  <c r="B712" i="14"/>
  <c r="B713" i="14"/>
  <c r="B714" i="14"/>
  <c r="B715" i="14"/>
  <c r="B716" i="14"/>
  <c r="B717" i="14"/>
  <c r="B718" i="14"/>
  <c r="B719" i="14"/>
  <c r="B720" i="14"/>
  <c r="B721" i="14"/>
  <c r="B722" i="14"/>
  <c r="B723" i="14"/>
  <c r="B724" i="14"/>
  <c r="B725" i="14"/>
  <c r="B726" i="14"/>
  <c r="B727" i="14"/>
  <c r="B728" i="14"/>
  <c r="B729" i="14"/>
  <c r="B730" i="14"/>
  <c r="B731" i="14"/>
  <c r="B732" i="14"/>
  <c r="B733" i="14"/>
  <c r="B734" i="14"/>
  <c r="B735" i="14"/>
  <c r="B736" i="14"/>
  <c r="B737" i="14"/>
  <c r="B738" i="14"/>
  <c r="B739" i="14"/>
  <c r="B740" i="14"/>
  <c r="B741" i="14"/>
  <c r="B742" i="14"/>
  <c r="B743" i="14"/>
  <c r="B744" i="14"/>
  <c r="B745" i="14"/>
  <c r="B746" i="14"/>
  <c r="B747" i="14"/>
  <c r="B748" i="14"/>
  <c r="B749" i="14"/>
  <c r="B750" i="14"/>
  <c r="B751" i="14"/>
  <c r="B752" i="14"/>
  <c r="B753" i="14"/>
  <c r="B754" i="14"/>
  <c r="B755" i="14"/>
  <c r="B756" i="14"/>
  <c r="B757" i="14"/>
  <c r="B758" i="14"/>
  <c r="B759" i="14"/>
  <c r="B760" i="14"/>
  <c r="B761" i="14"/>
  <c r="B762" i="14"/>
  <c r="B763" i="14"/>
  <c r="B764" i="14"/>
  <c r="B765" i="14"/>
  <c r="B766" i="14"/>
  <c r="B767" i="14"/>
  <c r="B768" i="14"/>
  <c r="B769" i="14"/>
  <c r="B770" i="14"/>
  <c r="B771" i="14"/>
  <c r="B772" i="14"/>
  <c r="B773" i="14"/>
  <c r="B774" i="14"/>
  <c r="B775" i="14"/>
  <c r="B776" i="14"/>
  <c r="B777" i="14"/>
  <c r="B778" i="14"/>
  <c r="B779" i="14"/>
  <c r="B780" i="14"/>
  <c r="B781" i="14"/>
  <c r="B782" i="14"/>
  <c r="B783" i="14"/>
  <c r="B784" i="14"/>
  <c r="B785" i="14"/>
  <c r="B786" i="14"/>
  <c r="B787" i="14"/>
  <c r="B788" i="14"/>
  <c r="B789" i="14"/>
  <c r="B790" i="14"/>
  <c r="B791" i="14"/>
  <c r="B792" i="14"/>
  <c r="B793" i="14"/>
  <c r="B794" i="14"/>
  <c r="B795" i="14"/>
  <c r="B796" i="14"/>
  <c r="B797" i="14"/>
  <c r="B798" i="14"/>
  <c r="B799" i="14"/>
  <c r="B800" i="14"/>
  <c r="B801" i="14"/>
  <c r="B802" i="14"/>
  <c r="B803" i="14"/>
  <c r="B804" i="14"/>
  <c r="B805" i="14"/>
  <c r="B806" i="14"/>
  <c r="B807" i="14"/>
  <c r="B808" i="14"/>
  <c r="B809" i="14"/>
  <c r="B810" i="14"/>
  <c r="B811" i="14"/>
  <c r="B812" i="14"/>
  <c r="B813" i="14"/>
  <c r="B814" i="14"/>
  <c r="B815" i="14"/>
  <c r="B816" i="14"/>
  <c r="B817" i="14"/>
  <c r="B818" i="14"/>
  <c r="B819" i="14"/>
  <c r="B820" i="14"/>
  <c r="B821" i="14"/>
  <c r="B822" i="14"/>
  <c r="B823" i="14"/>
  <c r="B824" i="14"/>
  <c r="B825" i="14"/>
  <c r="B826" i="14"/>
  <c r="B827" i="14"/>
  <c r="B828" i="14"/>
  <c r="B829" i="14"/>
  <c r="B830" i="14"/>
  <c r="B831" i="14"/>
  <c r="B832" i="14"/>
  <c r="B833" i="14"/>
  <c r="B834" i="14"/>
  <c r="B835" i="14"/>
  <c r="B836" i="14"/>
  <c r="B837" i="14"/>
  <c r="B838" i="14"/>
  <c r="B839" i="14"/>
  <c r="B840" i="14"/>
  <c r="B841" i="14"/>
  <c r="B842" i="14"/>
  <c r="B843" i="14"/>
  <c r="B844" i="14"/>
  <c r="B845" i="14"/>
  <c r="B846" i="14"/>
  <c r="B847" i="14"/>
  <c r="B848" i="14"/>
  <c r="B849" i="14"/>
  <c r="B850" i="14"/>
  <c r="B851" i="14"/>
  <c r="B852" i="14"/>
  <c r="B853" i="14"/>
  <c r="B854" i="14"/>
  <c r="B855" i="14"/>
  <c r="B856" i="14"/>
  <c r="B857" i="14"/>
  <c r="B858" i="14"/>
  <c r="B859" i="14"/>
  <c r="B860" i="14"/>
  <c r="B861" i="14"/>
  <c r="B862" i="14"/>
  <c r="B863" i="14"/>
  <c r="B864" i="14"/>
  <c r="B865" i="14"/>
  <c r="B866" i="14"/>
  <c r="B867" i="14"/>
  <c r="B868" i="14"/>
  <c r="B869" i="14"/>
  <c r="B870" i="14"/>
  <c r="B871" i="14"/>
  <c r="B872" i="14"/>
  <c r="B873" i="14"/>
  <c r="B874" i="14"/>
  <c r="B875" i="14"/>
  <c r="B876" i="14"/>
  <c r="B877" i="14"/>
  <c r="B878" i="14"/>
  <c r="B879" i="14"/>
  <c r="B880" i="14"/>
  <c r="B881" i="14"/>
  <c r="B882" i="14"/>
  <c r="B883" i="14"/>
  <c r="B884" i="14"/>
  <c r="B885" i="14"/>
  <c r="B886" i="14"/>
  <c r="B887" i="14"/>
  <c r="B888" i="14"/>
  <c r="B889" i="14"/>
  <c r="B890" i="14"/>
  <c r="B891" i="14"/>
  <c r="B892" i="14"/>
  <c r="B893" i="14"/>
  <c r="B894" i="14"/>
  <c r="B895" i="14"/>
  <c r="B896" i="14"/>
  <c r="B897" i="14"/>
  <c r="B898" i="14"/>
  <c r="B899" i="14"/>
  <c r="B900" i="14"/>
  <c r="B901" i="14"/>
  <c r="B902" i="14"/>
  <c r="B903" i="14"/>
  <c r="B904" i="14"/>
  <c r="B905" i="14"/>
  <c r="B906" i="14"/>
  <c r="B907" i="14"/>
  <c r="B908" i="14"/>
  <c r="B909" i="14"/>
  <c r="B910" i="14"/>
  <c r="B911" i="14"/>
  <c r="B912" i="14"/>
  <c r="B913" i="14"/>
  <c r="B914" i="14"/>
  <c r="B915" i="14"/>
  <c r="B916" i="14"/>
  <c r="B917" i="14"/>
  <c r="B918" i="14"/>
  <c r="B919" i="14"/>
  <c r="B920" i="14"/>
  <c r="B921" i="14"/>
  <c r="B922" i="14"/>
  <c r="B923" i="14"/>
  <c r="B924" i="14"/>
  <c r="B925" i="14"/>
  <c r="B926" i="14"/>
  <c r="B927" i="14"/>
  <c r="B928" i="14"/>
  <c r="B929" i="14"/>
  <c r="B930" i="14"/>
  <c r="B931" i="14"/>
  <c r="B932" i="14"/>
  <c r="B933" i="14"/>
  <c r="B934" i="14"/>
  <c r="B935" i="14"/>
  <c r="B936" i="14"/>
  <c r="B937" i="14"/>
  <c r="B938" i="14"/>
  <c r="B939" i="14"/>
  <c r="B940" i="14"/>
  <c r="B941" i="14"/>
  <c r="B942" i="14"/>
  <c r="B943" i="14"/>
  <c r="B944" i="14"/>
  <c r="B945" i="14"/>
  <c r="B946" i="14"/>
  <c r="B947" i="14"/>
  <c r="B948" i="14"/>
  <c r="B949" i="14"/>
  <c r="B950" i="14"/>
  <c r="B951" i="14"/>
  <c r="B952" i="14"/>
  <c r="B953" i="14"/>
  <c r="B954" i="14"/>
  <c r="B955" i="14"/>
  <c r="B956" i="14"/>
  <c r="B957" i="14"/>
  <c r="B958" i="14"/>
  <c r="B959" i="14"/>
  <c r="B960" i="14"/>
  <c r="B961" i="14"/>
  <c r="B962" i="14"/>
  <c r="B963" i="14"/>
  <c r="B964" i="14"/>
  <c r="B965" i="14"/>
  <c r="B966" i="14"/>
  <c r="B967" i="14"/>
  <c r="B968" i="14"/>
  <c r="B969" i="14"/>
  <c r="B970" i="14"/>
  <c r="B971" i="14"/>
  <c r="B972" i="14"/>
  <c r="B973" i="14"/>
  <c r="B974" i="14"/>
  <c r="B975" i="14"/>
  <c r="B976" i="14"/>
  <c r="B977" i="14"/>
  <c r="B978" i="14"/>
  <c r="B979" i="14"/>
  <c r="B980" i="14"/>
  <c r="B981" i="14"/>
  <c r="B982" i="14"/>
  <c r="B983" i="14"/>
  <c r="B984" i="14"/>
  <c r="B985" i="14"/>
  <c r="B986" i="14"/>
  <c r="B987" i="14"/>
  <c r="B988" i="14"/>
  <c r="B989" i="14"/>
  <c r="B990" i="14"/>
  <c r="B991" i="14"/>
  <c r="B992" i="14"/>
  <c r="B993" i="14"/>
  <c r="B994" i="14"/>
  <c r="B995" i="14"/>
  <c r="B996" i="14"/>
  <c r="B997" i="14"/>
  <c r="B998" i="14"/>
  <c r="B999" i="14"/>
  <c r="B1000" i="14"/>
  <c r="B1001" i="14"/>
  <c r="B1002" i="14"/>
  <c r="B1003" i="14"/>
  <c r="B1004" i="14"/>
  <c r="B1005" i="14"/>
  <c r="B1006" i="14"/>
  <c r="B1007" i="14"/>
  <c r="B1008" i="14"/>
  <c r="B1009" i="14"/>
  <c r="B1010" i="14"/>
  <c r="B1011" i="14"/>
  <c r="B1012" i="14"/>
  <c r="B1013" i="14"/>
  <c r="B1014" i="14"/>
  <c r="B1015" i="14"/>
  <c r="B1016" i="14"/>
  <c r="B1017" i="14"/>
  <c r="B1018" i="14"/>
  <c r="B1019" i="14"/>
  <c r="B1020" i="14"/>
  <c r="B1021" i="14"/>
  <c r="B1022" i="14"/>
  <c r="B1023" i="14"/>
  <c r="B1024" i="14"/>
  <c r="B1025" i="14"/>
  <c r="B1026" i="14"/>
  <c r="B1027" i="14"/>
  <c r="B1028" i="14"/>
  <c r="B1029" i="14"/>
  <c r="B1030" i="14"/>
  <c r="B1031" i="14"/>
  <c r="B1032" i="14"/>
  <c r="B1033" i="14"/>
  <c r="B1034" i="14"/>
  <c r="B1035" i="14"/>
  <c r="B1036" i="14"/>
  <c r="B1037" i="14"/>
  <c r="B1038" i="14"/>
  <c r="B1039" i="14"/>
  <c r="B1040" i="14"/>
  <c r="B1041" i="14"/>
  <c r="B1042" i="14"/>
  <c r="B1043" i="14"/>
  <c r="B1044" i="14"/>
  <c r="B1045" i="14"/>
  <c r="B1046" i="14"/>
  <c r="B1047" i="14"/>
  <c r="B1048" i="14"/>
  <c r="B1049" i="14"/>
  <c r="B1050" i="14"/>
  <c r="B1051" i="14"/>
  <c r="B1052" i="14"/>
  <c r="B1053" i="14"/>
  <c r="B1054" i="14"/>
  <c r="B1055" i="14"/>
  <c r="B1056" i="14"/>
  <c r="B1057" i="14"/>
  <c r="B1058" i="14"/>
  <c r="B1059" i="14"/>
  <c r="B1060" i="14"/>
  <c r="B1061" i="14"/>
  <c r="B1062" i="14"/>
  <c r="B1063" i="14"/>
  <c r="B1064" i="14"/>
  <c r="B1065" i="14"/>
  <c r="B1066" i="14"/>
  <c r="B1067" i="14"/>
  <c r="B1068" i="14"/>
  <c r="B1069" i="14"/>
  <c r="B1070" i="14"/>
  <c r="B1071" i="14"/>
  <c r="B1072" i="14"/>
  <c r="B1073" i="14"/>
  <c r="B1074" i="14"/>
  <c r="B1075" i="14"/>
  <c r="B1076" i="14"/>
  <c r="B1077" i="14"/>
  <c r="B1078" i="14"/>
  <c r="B1079" i="14"/>
  <c r="B1080" i="14"/>
  <c r="B1081" i="14"/>
  <c r="B1082" i="14"/>
  <c r="B1083" i="14"/>
  <c r="B1084" i="14"/>
  <c r="B1085" i="14"/>
  <c r="B1086" i="14"/>
  <c r="B1087" i="14"/>
  <c r="B1088" i="14"/>
  <c r="B1089" i="14"/>
  <c r="B1090" i="14"/>
  <c r="B1091" i="14"/>
  <c r="B1092" i="14"/>
  <c r="B1093" i="14"/>
  <c r="B1094" i="14"/>
  <c r="B1095" i="14"/>
  <c r="B1096" i="14"/>
  <c r="B1097" i="14"/>
  <c r="B1098" i="14"/>
  <c r="B1099" i="14"/>
  <c r="B1100" i="14"/>
  <c r="B1101" i="14"/>
  <c r="B1102" i="14"/>
  <c r="B1103" i="14"/>
  <c r="B1104" i="14"/>
  <c r="B1105" i="14"/>
  <c r="B1106" i="14"/>
  <c r="B1107" i="14"/>
  <c r="B1108" i="14"/>
  <c r="B1109" i="14"/>
  <c r="B1110" i="14"/>
  <c r="B1111" i="14"/>
  <c r="B1112" i="14"/>
  <c r="B1113" i="14"/>
  <c r="B1114" i="14"/>
  <c r="B1115" i="14"/>
  <c r="B1116" i="14"/>
  <c r="B1117" i="14"/>
  <c r="B1118" i="14"/>
  <c r="B1119" i="14"/>
  <c r="B1120" i="14"/>
  <c r="B1121" i="14"/>
  <c r="B1122" i="14"/>
  <c r="B1123" i="14"/>
  <c r="B1124" i="14"/>
  <c r="B1125" i="14"/>
  <c r="B1126" i="14"/>
  <c r="B1127" i="14"/>
  <c r="B1128" i="14"/>
  <c r="B1129" i="14"/>
  <c r="B1130" i="14"/>
  <c r="B1131" i="14"/>
  <c r="B1132" i="14"/>
  <c r="B1133" i="14"/>
  <c r="B1134" i="14"/>
  <c r="B1135" i="14"/>
  <c r="B1136" i="14"/>
  <c r="B1137" i="14"/>
  <c r="B1138" i="14"/>
  <c r="B1139" i="14"/>
  <c r="B1140" i="14"/>
  <c r="B1141" i="14"/>
  <c r="B1142" i="14"/>
  <c r="B1143" i="14"/>
  <c r="B1144" i="14"/>
  <c r="B1145" i="14"/>
  <c r="B1146" i="14"/>
  <c r="B1147" i="14"/>
  <c r="B1148" i="14"/>
  <c r="B1149" i="14"/>
  <c r="B1150" i="14"/>
  <c r="B1151" i="14"/>
  <c r="B1152" i="14"/>
  <c r="B1153" i="14"/>
  <c r="B1154" i="14"/>
  <c r="B1155" i="14"/>
  <c r="B1156" i="14"/>
  <c r="B1157" i="14"/>
  <c r="B1158" i="14"/>
  <c r="B1159" i="14"/>
  <c r="B1160" i="14"/>
  <c r="B1161" i="14"/>
  <c r="B1162" i="14"/>
  <c r="B1163" i="14"/>
  <c r="B1164" i="14"/>
  <c r="B1165" i="14"/>
  <c r="B1166" i="14"/>
  <c r="B1167" i="14"/>
  <c r="B1168" i="14"/>
  <c r="B1169" i="14"/>
  <c r="B1170" i="14"/>
  <c r="B1171" i="14"/>
  <c r="B1172" i="14"/>
  <c r="B1173" i="14"/>
  <c r="B1174" i="14"/>
  <c r="B1175" i="14"/>
  <c r="B1176" i="14"/>
  <c r="B1177" i="14"/>
  <c r="B1178" i="14"/>
  <c r="B1179" i="14"/>
  <c r="B1180" i="14"/>
  <c r="B1181" i="14"/>
  <c r="B1182" i="14"/>
  <c r="B1183" i="14"/>
  <c r="B1184" i="14"/>
  <c r="B1185" i="14"/>
  <c r="B1186" i="14"/>
  <c r="B1187" i="14"/>
  <c r="B1188" i="14"/>
  <c r="B1189" i="14"/>
  <c r="B1190" i="14"/>
  <c r="B1191" i="14"/>
  <c r="B1192" i="14"/>
  <c r="B1193" i="14"/>
  <c r="B1194" i="14"/>
  <c r="B1195" i="14"/>
  <c r="B1196" i="14"/>
  <c r="B1197" i="14"/>
  <c r="B1198" i="14"/>
  <c r="B1199" i="14"/>
  <c r="B1200" i="14"/>
  <c r="B1201" i="14"/>
  <c r="B1202" i="14"/>
  <c r="B1203" i="14"/>
  <c r="B1204" i="14"/>
  <c r="B1205" i="14"/>
  <c r="B1206" i="14"/>
  <c r="B1207" i="14"/>
  <c r="B1208" i="14"/>
  <c r="B1209" i="14"/>
  <c r="B1210" i="14"/>
  <c r="B1211" i="14"/>
  <c r="B1212" i="14"/>
  <c r="B1213" i="14"/>
  <c r="B1214" i="14"/>
  <c r="B1215" i="14"/>
  <c r="B1216" i="14"/>
  <c r="B1217" i="14"/>
  <c r="B1218" i="14"/>
  <c r="B1219" i="14"/>
  <c r="B1220" i="14"/>
  <c r="B1221" i="14"/>
  <c r="B1222" i="14"/>
  <c r="B1223" i="14"/>
  <c r="B1224" i="14"/>
  <c r="B1225" i="14"/>
  <c r="B1226" i="14"/>
  <c r="B1227" i="14"/>
  <c r="B1228" i="14"/>
  <c r="B1229" i="14"/>
  <c r="B1230" i="14"/>
  <c r="B1231" i="14"/>
  <c r="B1232" i="14"/>
  <c r="B1233" i="14"/>
  <c r="B1234" i="14"/>
  <c r="B1235" i="14"/>
  <c r="B1236" i="14"/>
  <c r="B1237" i="14"/>
  <c r="B1238" i="14"/>
  <c r="B1239" i="14"/>
  <c r="B1240" i="14"/>
  <c r="B1241" i="14"/>
  <c r="B1242" i="14"/>
  <c r="B1243" i="14"/>
  <c r="B1244" i="14"/>
  <c r="B1245" i="14"/>
  <c r="B1246" i="14"/>
  <c r="B1247" i="14"/>
  <c r="B1248" i="14"/>
  <c r="B1249" i="14"/>
  <c r="B1250" i="14"/>
  <c r="B1251" i="14"/>
  <c r="B1252" i="14"/>
  <c r="B1253" i="14"/>
  <c r="B1254" i="14"/>
  <c r="B1255" i="14"/>
  <c r="B1256" i="14"/>
  <c r="B1257" i="14"/>
  <c r="B1258" i="14"/>
  <c r="B1259" i="14"/>
  <c r="B1260" i="14"/>
  <c r="B1261" i="14"/>
  <c r="B1262" i="14"/>
  <c r="B1263" i="14"/>
  <c r="B1264" i="14"/>
  <c r="B1265" i="14"/>
  <c r="B1266" i="14"/>
  <c r="B1267" i="14"/>
  <c r="B1268" i="14"/>
  <c r="B1269" i="14"/>
  <c r="B1270" i="14"/>
  <c r="B1271" i="14"/>
  <c r="B1272" i="14"/>
  <c r="B1273" i="14"/>
  <c r="B1274" i="14"/>
  <c r="B1275" i="14"/>
  <c r="B1276" i="14"/>
  <c r="B1277" i="14"/>
  <c r="B1278" i="14"/>
  <c r="B1279" i="14"/>
  <c r="B1280" i="14"/>
  <c r="B1281" i="14"/>
  <c r="B1282" i="14"/>
  <c r="B1283" i="14"/>
  <c r="B1284" i="14"/>
  <c r="B1285" i="14"/>
  <c r="B1286" i="14"/>
  <c r="B1287" i="14"/>
  <c r="B1288" i="14"/>
  <c r="B1289" i="14"/>
  <c r="B1290" i="14"/>
  <c r="B1291" i="14"/>
  <c r="B1292" i="14"/>
  <c r="B1293" i="14"/>
  <c r="B1294" i="14"/>
  <c r="B1295" i="14"/>
  <c r="B1296" i="14"/>
  <c r="B1297" i="14"/>
  <c r="B1298" i="14"/>
  <c r="B1299" i="14"/>
  <c r="B1300" i="14"/>
  <c r="B1301" i="14"/>
  <c r="B1302" i="14"/>
  <c r="B1303" i="14"/>
  <c r="B1304" i="14"/>
  <c r="B1305" i="14"/>
  <c r="B1306" i="14"/>
  <c r="B1307" i="14"/>
  <c r="B1308" i="14"/>
  <c r="B1309" i="14"/>
  <c r="B1310" i="14"/>
  <c r="B1311" i="14"/>
  <c r="B1312" i="14"/>
  <c r="B1313" i="14"/>
  <c r="B1314" i="14"/>
  <c r="B2" i="9"/>
  <c r="B3" i="9"/>
  <c r="K31" i="11" s="1"/>
  <c r="K32" i="11" s="1"/>
  <c r="B4" i="9"/>
  <c r="B5" i="9"/>
  <c r="B6" i="9"/>
  <c r="B7" i="9"/>
  <c r="B8" i="9"/>
  <c r="B9" i="9"/>
  <c r="B10" i="9"/>
  <c r="B11" i="9"/>
  <c r="B12" i="9"/>
  <c r="B13" i="9"/>
  <c r="B14" i="9"/>
  <c r="B15" i="9"/>
  <c r="B16" i="9"/>
  <c r="B17" i="9"/>
  <c r="B18" i="9"/>
  <c r="B19" i="9"/>
  <c r="B20" i="9"/>
  <c r="B21" i="9"/>
  <c r="B22" i="9"/>
  <c r="B23" i="9"/>
  <c r="B24" i="9"/>
  <c r="B25" i="9"/>
  <c r="B26" i="9"/>
  <c r="B27" i="9"/>
  <c r="B28" i="9"/>
  <c r="B29" i="9"/>
  <c r="B30" i="9"/>
  <c r="B31" i="9"/>
  <c r="B32" i="9"/>
  <c r="B33" i="9"/>
  <c r="B34" i="9"/>
  <c r="B35" i="9"/>
  <c r="B36" i="9"/>
  <c r="B37" i="9"/>
  <c r="B38" i="9"/>
  <c r="B39" i="9"/>
  <c r="B40" i="9"/>
  <c r="B41" i="9"/>
  <c r="B42" i="9"/>
  <c r="B43" i="9"/>
  <c r="B44" i="9"/>
  <c r="B45" i="9"/>
  <c r="B46" i="9"/>
  <c r="B47" i="9"/>
  <c r="B48" i="9"/>
  <c r="B49" i="9"/>
  <c r="B50" i="9"/>
  <c r="B51" i="9"/>
  <c r="B52" i="9"/>
  <c r="B53" i="9"/>
  <c r="B54" i="9"/>
  <c r="B55" i="9"/>
  <c r="B56" i="9"/>
  <c r="B57" i="9"/>
  <c r="B58" i="9"/>
  <c r="B59" i="9"/>
  <c r="B60" i="9"/>
  <c r="B61" i="9"/>
  <c r="B62" i="9"/>
  <c r="B63" i="9"/>
  <c r="B64" i="9"/>
  <c r="B65" i="9"/>
  <c r="B66" i="9"/>
  <c r="B67" i="9"/>
  <c r="B68" i="9"/>
  <c r="B69" i="9"/>
  <c r="B70" i="9"/>
  <c r="B71" i="9"/>
  <c r="B72" i="9"/>
  <c r="B73" i="9"/>
  <c r="B74" i="9"/>
  <c r="B75" i="9"/>
  <c r="B76" i="9"/>
  <c r="B77" i="9"/>
  <c r="B78" i="9"/>
  <c r="B79" i="9"/>
  <c r="B80" i="9"/>
  <c r="B81" i="9"/>
  <c r="B82" i="9"/>
  <c r="B83" i="9"/>
  <c r="B84" i="9"/>
  <c r="B85" i="9"/>
  <c r="B86" i="9"/>
  <c r="B87" i="9"/>
  <c r="B88" i="9"/>
  <c r="B89" i="9"/>
  <c r="B90" i="9"/>
  <c r="B91" i="9"/>
  <c r="B92" i="9"/>
  <c r="B93" i="9"/>
  <c r="B94" i="9"/>
  <c r="B95" i="9"/>
  <c r="B96" i="9"/>
  <c r="B97" i="9"/>
  <c r="B98" i="9"/>
  <c r="B99" i="9"/>
  <c r="B100" i="9"/>
  <c r="B101" i="9"/>
  <c r="B102" i="9"/>
  <c r="B103" i="9"/>
  <c r="B104" i="9"/>
  <c r="B105" i="9"/>
  <c r="B106" i="9"/>
  <c r="B107" i="9"/>
  <c r="B108" i="9"/>
  <c r="B109" i="9"/>
  <c r="B110" i="9"/>
  <c r="B111" i="9"/>
  <c r="B112" i="9"/>
  <c r="B113" i="9"/>
  <c r="B114" i="9"/>
  <c r="B115" i="9"/>
  <c r="B116" i="9"/>
  <c r="B117" i="9"/>
  <c r="B118" i="9"/>
  <c r="B119" i="9"/>
  <c r="B120" i="9"/>
  <c r="B121" i="9"/>
  <c r="B122" i="9"/>
  <c r="B123" i="9"/>
  <c r="B124" i="9"/>
  <c r="B125" i="9"/>
  <c r="B126" i="9"/>
  <c r="B127" i="9"/>
  <c r="B128" i="9"/>
  <c r="B129" i="9"/>
  <c r="B130" i="9"/>
  <c r="B131" i="9"/>
  <c r="B132" i="9"/>
  <c r="B133" i="9"/>
  <c r="B134" i="9"/>
  <c r="B135" i="9"/>
  <c r="B136" i="9"/>
  <c r="B137" i="9"/>
  <c r="B138" i="9"/>
  <c r="B139" i="9"/>
  <c r="B140" i="9"/>
  <c r="B141" i="9"/>
  <c r="B142" i="9"/>
  <c r="B143" i="9"/>
  <c r="B144" i="9"/>
  <c r="B145" i="9"/>
  <c r="B146" i="9"/>
  <c r="B147" i="9"/>
  <c r="B148" i="9"/>
  <c r="B149" i="9"/>
  <c r="B150" i="9"/>
  <c r="B151" i="9"/>
  <c r="B152" i="9"/>
  <c r="B153" i="9"/>
  <c r="B154" i="9"/>
  <c r="B155" i="9"/>
  <c r="B156" i="9"/>
  <c r="B157" i="9"/>
  <c r="B158" i="9"/>
  <c r="B159" i="9"/>
  <c r="B160" i="9"/>
  <c r="B161" i="9"/>
  <c r="B162" i="9"/>
  <c r="B163" i="9"/>
  <c r="B164" i="9"/>
  <c r="B165" i="9"/>
  <c r="B166" i="9"/>
  <c r="B167" i="9"/>
  <c r="B168" i="9"/>
  <c r="B169" i="9"/>
  <c r="B170" i="9"/>
  <c r="B171" i="9"/>
  <c r="B172" i="9"/>
  <c r="B173" i="9"/>
  <c r="B174" i="9"/>
  <c r="B175" i="9"/>
  <c r="B176" i="9"/>
  <c r="B177" i="9"/>
  <c r="B178" i="9"/>
  <c r="B179" i="9"/>
  <c r="B180" i="9"/>
  <c r="B181" i="9"/>
  <c r="B182" i="9"/>
  <c r="B183" i="9"/>
  <c r="B184" i="9"/>
  <c r="B185" i="9"/>
  <c r="B186" i="9"/>
  <c r="B187" i="9"/>
  <c r="B188" i="9"/>
  <c r="B189" i="9"/>
  <c r="B190" i="9"/>
  <c r="B191" i="9"/>
  <c r="B192" i="9"/>
  <c r="B193" i="9"/>
  <c r="B194" i="9"/>
  <c r="B195" i="9"/>
  <c r="B196" i="9"/>
  <c r="B197" i="9"/>
  <c r="B198" i="9"/>
  <c r="B199" i="9"/>
  <c r="B200" i="9"/>
  <c r="B201" i="9"/>
  <c r="B202" i="9"/>
  <c r="B203" i="9"/>
  <c r="B204" i="9"/>
  <c r="B205" i="9"/>
  <c r="B206" i="9"/>
  <c r="B207" i="9"/>
  <c r="B208" i="9"/>
  <c r="B209" i="9"/>
  <c r="B210" i="9"/>
  <c r="B211" i="9"/>
  <c r="B212" i="9"/>
  <c r="B213" i="9"/>
  <c r="B214" i="9"/>
  <c r="B215" i="9"/>
  <c r="B216" i="9"/>
  <c r="B217" i="9"/>
  <c r="B218" i="9"/>
  <c r="B219" i="9"/>
  <c r="B220" i="9"/>
  <c r="B221" i="9"/>
  <c r="B222" i="9"/>
  <c r="B223" i="9"/>
  <c r="B224" i="9"/>
  <c r="B225" i="9"/>
  <c r="B226" i="9"/>
  <c r="B227" i="9"/>
  <c r="B228" i="9"/>
  <c r="B229" i="9"/>
  <c r="B230" i="9"/>
  <c r="B231" i="9"/>
  <c r="B232" i="9"/>
  <c r="B233" i="9"/>
  <c r="B234" i="9"/>
  <c r="B235" i="9"/>
  <c r="B236" i="9"/>
  <c r="B237" i="9"/>
  <c r="B238" i="9"/>
  <c r="B239" i="9"/>
  <c r="B240" i="9"/>
  <c r="B241" i="9"/>
  <c r="B242" i="9"/>
  <c r="B243" i="9"/>
  <c r="B244" i="9"/>
  <c r="B245" i="9"/>
  <c r="B246" i="9"/>
  <c r="B247" i="9"/>
  <c r="B248" i="9"/>
  <c r="B249" i="9"/>
  <c r="B250" i="9"/>
  <c r="B251" i="9"/>
  <c r="B252" i="9"/>
  <c r="B253" i="9"/>
  <c r="B254" i="9"/>
  <c r="B255" i="9"/>
  <c r="B256" i="9"/>
  <c r="B257" i="9"/>
  <c r="B258" i="9"/>
  <c r="B259" i="9"/>
  <c r="B260" i="9"/>
  <c r="B261" i="9"/>
  <c r="B262" i="9"/>
  <c r="B263" i="9"/>
  <c r="B264" i="9"/>
  <c r="B265" i="9"/>
  <c r="B266" i="9"/>
  <c r="B267" i="9"/>
  <c r="B268" i="9"/>
  <c r="B269" i="9"/>
  <c r="B270" i="9"/>
  <c r="B271" i="9"/>
  <c r="B272" i="9"/>
  <c r="B273" i="9"/>
  <c r="B274" i="9"/>
  <c r="B275" i="9"/>
  <c r="B276" i="9"/>
  <c r="B277" i="9"/>
  <c r="B278" i="9"/>
  <c r="B279" i="9"/>
  <c r="B280" i="9"/>
  <c r="B281" i="9"/>
  <c r="B282" i="9"/>
  <c r="B283" i="9"/>
  <c r="B284" i="9"/>
  <c r="B285" i="9"/>
  <c r="B286" i="9"/>
  <c r="B287" i="9"/>
  <c r="B288" i="9"/>
  <c r="B289" i="9"/>
  <c r="B290" i="9"/>
  <c r="B291" i="9"/>
  <c r="B292" i="9"/>
  <c r="B293" i="9"/>
  <c r="B294" i="9"/>
  <c r="B295" i="9"/>
  <c r="B296" i="9"/>
  <c r="B297" i="9"/>
  <c r="B298" i="9"/>
  <c r="B299" i="9"/>
  <c r="B300" i="9"/>
  <c r="B301" i="9"/>
  <c r="B302" i="9"/>
  <c r="B303" i="9"/>
  <c r="B304" i="9"/>
  <c r="B305" i="9"/>
  <c r="B306" i="9"/>
  <c r="B307" i="9"/>
  <c r="B308" i="9"/>
  <c r="B309" i="9"/>
  <c r="B310" i="9"/>
  <c r="B311" i="9"/>
  <c r="B312" i="9"/>
  <c r="B313" i="9"/>
  <c r="B314" i="9"/>
  <c r="B315" i="9"/>
  <c r="B316" i="9"/>
  <c r="B317" i="9"/>
  <c r="B318" i="9"/>
  <c r="B319" i="9"/>
  <c r="B320" i="9"/>
  <c r="B321" i="9"/>
  <c r="B322" i="9"/>
  <c r="B323" i="9"/>
  <c r="B324" i="9"/>
  <c r="B325" i="9"/>
  <c r="B326" i="9"/>
  <c r="B327" i="9"/>
  <c r="B328" i="9"/>
  <c r="B329" i="9"/>
  <c r="B330" i="9"/>
  <c r="B331" i="9"/>
  <c r="B332" i="9"/>
  <c r="B333" i="9"/>
  <c r="B334" i="9"/>
  <c r="B335" i="9"/>
  <c r="B336" i="9"/>
  <c r="B337" i="9"/>
  <c r="B338" i="9"/>
  <c r="B339" i="9"/>
  <c r="B340" i="9"/>
  <c r="B341" i="9"/>
  <c r="B342" i="9"/>
  <c r="B343" i="9"/>
  <c r="B344" i="9"/>
  <c r="B345" i="9"/>
  <c r="B346" i="9"/>
  <c r="B347" i="9"/>
  <c r="B348" i="9"/>
  <c r="B349" i="9"/>
  <c r="B350" i="9"/>
  <c r="B351" i="9"/>
  <c r="B352" i="9"/>
  <c r="B353" i="9"/>
  <c r="B354" i="9"/>
  <c r="B355" i="9"/>
  <c r="B356" i="9"/>
  <c r="B357" i="9"/>
  <c r="B358" i="9"/>
  <c r="B359" i="9"/>
  <c r="B360" i="9"/>
  <c r="B361" i="9"/>
  <c r="B362" i="9"/>
  <c r="B363" i="9"/>
  <c r="B364" i="9"/>
  <c r="B365" i="9"/>
  <c r="B366" i="9"/>
  <c r="B367" i="9"/>
  <c r="B368" i="9"/>
  <c r="B369" i="9"/>
  <c r="B370" i="9"/>
  <c r="B371" i="9"/>
  <c r="B372" i="9"/>
  <c r="B373" i="9"/>
  <c r="B374" i="9"/>
  <c r="B375" i="9"/>
  <c r="B376" i="9"/>
  <c r="B377" i="9"/>
  <c r="B378" i="9"/>
  <c r="B379" i="9"/>
  <c r="B380" i="9"/>
  <c r="B381" i="9"/>
  <c r="B382" i="9"/>
  <c r="B383" i="9"/>
  <c r="B384" i="9"/>
  <c r="B385" i="9"/>
  <c r="B386" i="9"/>
  <c r="B387" i="9"/>
  <c r="B388" i="9"/>
  <c r="B389" i="9"/>
  <c r="B390" i="9"/>
  <c r="B391" i="9"/>
  <c r="B392" i="9"/>
  <c r="B393" i="9"/>
  <c r="B394" i="9"/>
  <c r="B395" i="9"/>
  <c r="B396" i="9"/>
  <c r="B397" i="9"/>
  <c r="B398" i="9"/>
  <c r="B399" i="9"/>
  <c r="B400" i="9"/>
  <c r="B401" i="9"/>
  <c r="B402" i="9"/>
  <c r="B403" i="9"/>
  <c r="B404" i="9"/>
  <c r="B405" i="9"/>
  <c r="B406" i="9"/>
  <c r="B407" i="9"/>
  <c r="B408" i="9"/>
  <c r="B409" i="9"/>
  <c r="B410" i="9"/>
  <c r="B411" i="9"/>
  <c r="B412" i="9"/>
  <c r="B413" i="9"/>
  <c r="B414" i="9"/>
  <c r="B415" i="9"/>
  <c r="B416" i="9"/>
  <c r="B417" i="9"/>
  <c r="B418" i="9"/>
  <c r="B419" i="9"/>
  <c r="B420" i="9"/>
  <c r="B421" i="9"/>
  <c r="B422" i="9"/>
  <c r="B423" i="9"/>
  <c r="B424" i="9"/>
  <c r="B425" i="9"/>
  <c r="B426" i="9"/>
  <c r="B427" i="9"/>
  <c r="B428" i="9"/>
  <c r="B429" i="9"/>
  <c r="B430" i="9"/>
  <c r="B431" i="9"/>
  <c r="B432" i="9"/>
  <c r="B433" i="9"/>
  <c r="B434" i="9"/>
  <c r="B435" i="9"/>
  <c r="B436" i="9"/>
  <c r="B437" i="9"/>
  <c r="B438" i="9"/>
  <c r="B439" i="9"/>
  <c r="B440" i="9"/>
  <c r="B441" i="9"/>
  <c r="B442" i="9"/>
  <c r="B443" i="9"/>
  <c r="B444" i="9"/>
  <c r="B445" i="9"/>
  <c r="B446" i="9"/>
  <c r="B447" i="9"/>
  <c r="B448" i="9"/>
  <c r="B449" i="9"/>
  <c r="B450" i="9"/>
  <c r="B451" i="9"/>
  <c r="B452" i="9"/>
  <c r="B453" i="9"/>
  <c r="B454" i="9"/>
  <c r="B455" i="9"/>
  <c r="B456" i="9"/>
  <c r="B457" i="9"/>
  <c r="B458" i="9"/>
  <c r="B459" i="9"/>
  <c r="B460" i="9"/>
  <c r="B461" i="9"/>
  <c r="B462" i="9"/>
  <c r="B463" i="9"/>
  <c r="B464" i="9"/>
  <c r="B465" i="9"/>
  <c r="B466" i="9"/>
  <c r="B467" i="9"/>
  <c r="B468" i="9"/>
  <c r="B469" i="9"/>
  <c r="B470" i="9"/>
  <c r="B471" i="9"/>
  <c r="B472" i="9"/>
  <c r="B473" i="9"/>
  <c r="B474" i="9"/>
  <c r="B475" i="9"/>
  <c r="B476" i="9"/>
  <c r="B477" i="9"/>
  <c r="B478" i="9"/>
  <c r="B479" i="9"/>
  <c r="B480" i="9"/>
  <c r="B481" i="9"/>
  <c r="B482" i="9"/>
  <c r="B483" i="9"/>
  <c r="B484" i="9"/>
  <c r="B485" i="9"/>
  <c r="B486" i="9"/>
  <c r="B487" i="9"/>
  <c r="B488" i="9"/>
  <c r="B489" i="9"/>
  <c r="B490" i="9"/>
  <c r="B491" i="9"/>
  <c r="B492" i="9"/>
  <c r="B493" i="9"/>
  <c r="B494" i="9"/>
  <c r="B495" i="9"/>
  <c r="B496" i="9"/>
  <c r="B497" i="9"/>
  <c r="B498" i="9"/>
  <c r="B499" i="9"/>
  <c r="B500" i="9"/>
  <c r="B501" i="9"/>
  <c r="B502" i="9"/>
  <c r="B503" i="9"/>
  <c r="B504" i="9"/>
  <c r="B505" i="9"/>
  <c r="B506" i="9"/>
  <c r="B507" i="9"/>
  <c r="B508" i="9"/>
  <c r="B509" i="9"/>
  <c r="B510" i="9"/>
  <c r="B511" i="9"/>
  <c r="B512" i="9"/>
  <c r="B513" i="9"/>
  <c r="B514" i="9"/>
  <c r="B515" i="9"/>
  <c r="B516" i="9"/>
  <c r="B517" i="9"/>
  <c r="B518" i="9"/>
  <c r="B519" i="9"/>
  <c r="B520" i="9"/>
  <c r="B521" i="9"/>
  <c r="B522" i="9"/>
  <c r="B523" i="9"/>
  <c r="B524" i="9"/>
  <c r="B525" i="9"/>
  <c r="B526" i="9"/>
  <c r="B527" i="9"/>
  <c r="B528" i="9"/>
  <c r="B529" i="9"/>
  <c r="B530" i="9"/>
  <c r="B531" i="9"/>
  <c r="B532" i="9"/>
  <c r="B533" i="9"/>
  <c r="B534" i="9"/>
  <c r="B535" i="9"/>
  <c r="B536" i="9"/>
  <c r="B537" i="9"/>
  <c r="B538" i="9"/>
  <c r="B539" i="9"/>
  <c r="B540" i="9"/>
  <c r="B541" i="9"/>
  <c r="B542" i="9"/>
  <c r="B543" i="9"/>
  <c r="B544" i="9"/>
  <c r="B545" i="9"/>
  <c r="B546" i="9"/>
  <c r="B547" i="9"/>
  <c r="B548" i="9"/>
  <c r="B549" i="9"/>
  <c r="B550" i="9"/>
  <c r="B551" i="9"/>
  <c r="B552" i="9"/>
  <c r="B553" i="9"/>
  <c r="B554" i="9"/>
  <c r="B555" i="9"/>
  <c r="B556" i="9"/>
  <c r="B557" i="9"/>
  <c r="B558" i="9"/>
  <c r="B559" i="9"/>
  <c r="B560" i="9"/>
  <c r="B561" i="9"/>
  <c r="B562" i="9"/>
  <c r="B563" i="9"/>
  <c r="B564" i="9"/>
  <c r="B565" i="9"/>
  <c r="B566" i="9"/>
  <c r="B567" i="9"/>
  <c r="B568" i="9"/>
  <c r="B569" i="9"/>
  <c r="B570" i="9"/>
  <c r="B571" i="9"/>
  <c r="B572" i="9"/>
  <c r="B573" i="9"/>
  <c r="B574" i="9"/>
  <c r="B575" i="9"/>
  <c r="B576" i="9"/>
  <c r="B577" i="9"/>
  <c r="B578" i="9"/>
  <c r="B579" i="9"/>
  <c r="B580" i="9"/>
  <c r="B581" i="9"/>
  <c r="B582" i="9"/>
  <c r="B583" i="9"/>
  <c r="B584" i="9"/>
  <c r="B585" i="9"/>
  <c r="B586" i="9"/>
  <c r="B587" i="9"/>
  <c r="B588" i="9"/>
  <c r="B589" i="9"/>
  <c r="B590" i="9"/>
  <c r="B591" i="9"/>
  <c r="B592" i="9"/>
  <c r="B593" i="9"/>
  <c r="B594" i="9"/>
  <c r="B595" i="9"/>
  <c r="B596" i="9"/>
  <c r="B597" i="9"/>
  <c r="B598" i="9"/>
  <c r="B599" i="9"/>
  <c r="B600" i="9"/>
  <c r="B601" i="9"/>
  <c r="B602" i="9"/>
  <c r="B603" i="9"/>
  <c r="B604" i="9"/>
  <c r="B605" i="9"/>
  <c r="B606" i="9"/>
  <c r="B607" i="9"/>
  <c r="B608" i="9"/>
  <c r="B609" i="9"/>
  <c r="B610" i="9"/>
  <c r="B611" i="9"/>
  <c r="B612" i="9"/>
  <c r="B613" i="9"/>
  <c r="B614" i="9"/>
  <c r="B615" i="9"/>
  <c r="B616" i="9"/>
  <c r="B617" i="9"/>
  <c r="B618" i="9"/>
  <c r="B619" i="9"/>
  <c r="B620" i="9"/>
  <c r="B621" i="9"/>
  <c r="B622" i="9"/>
  <c r="B623" i="9"/>
  <c r="B624" i="9"/>
  <c r="B625" i="9"/>
  <c r="B626" i="9"/>
  <c r="B627" i="9"/>
  <c r="B628" i="9"/>
  <c r="B629" i="9"/>
  <c r="B630" i="9"/>
  <c r="B631" i="9"/>
  <c r="B632" i="9"/>
  <c r="B633" i="9"/>
  <c r="B634" i="9"/>
  <c r="B635" i="9"/>
  <c r="B636" i="9"/>
  <c r="B637" i="9"/>
  <c r="B638" i="9"/>
  <c r="B639" i="9"/>
  <c r="B640" i="9"/>
  <c r="B641" i="9"/>
  <c r="B642" i="9"/>
  <c r="B643" i="9"/>
  <c r="B644" i="9"/>
  <c r="B645" i="9"/>
  <c r="B646" i="9"/>
  <c r="B647" i="9"/>
  <c r="B648" i="9"/>
  <c r="B649" i="9"/>
  <c r="B650" i="9"/>
  <c r="B651" i="9"/>
  <c r="B652" i="9"/>
  <c r="B653" i="9"/>
  <c r="B654" i="9"/>
  <c r="B655" i="9"/>
  <c r="B656" i="9"/>
  <c r="B657" i="9"/>
  <c r="B658" i="9"/>
  <c r="B659" i="9"/>
  <c r="B660" i="9"/>
  <c r="B661" i="9"/>
  <c r="B662" i="9"/>
  <c r="B663" i="9"/>
  <c r="B664" i="9"/>
  <c r="B665" i="9"/>
  <c r="B666" i="9"/>
  <c r="B667" i="9"/>
  <c r="B668" i="9"/>
  <c r="B669" i="9"/>
  <c r="B670" i="9"/>
  <c r="B671" i="9"/>
  <c r="B672" i="9"/>
  <c r="B673" i="9"/>
  <c r="B674" i="9"/>
  <c r="B675" i="9"/>
  <c r="B676" i="9"/>
  <c r="B677" i="9"/>
  <c r="B678" i="9"/>
  <c r="B679" i="9"/>
  <c r="B680" i="9"/>
  <c r="B681" i="9"/>
  <c r="B682" i="9"/>
  <c r="B683" i="9"/>
  <c r="B684" i="9"/>
  <c r="B685" i="9"/>
  <c r="B686" i="9"/>
  <c r="B687" i="9"/>
  <c r="B688" i="9"/>
  <c r="B689" i="9"/>
  <c r="B690" i="9"/>
  <c r="B691" i="9"/>
  <c r="B692" i="9"/>
  <c r="B693" i="9"/>
  <c r="B694" i="9"/>
  <c r="B695" i="9"/>
  <c r="B696" i="9"/>
  <c r="B697" i="9"/>
  <c r="B698" i="9"/>
  <c r="B699" i="9"/>
  <c r="B700" i="9"/>
  <c r="B701" i="9"/>
  <c r="B702" i="9"/>
  <c r="B703" i="9"/>
  <c r="B704" i="9"/>
  <c r="B705" i="9"/>
  <c r="B706" i="9"/>
  <c r="B707" i="9"/>
  <c r="B708" i="9"/>
  <c r="B709" i="9"/>
  <c r="B710" i="9"/>
  <c r="B711" i="9"/>
  <c r="B712" i="9"/>
  <c r="B713" i="9"/>
  <c r="B714" i="9"/>
  <c r="B715" i="9"/>
  <c r="B716" i="9"/>
  <c r="B717" i="9"/>
  <c r="B718" i="9"/>
  <c r="B719" i="9"/>
  <c r="B720" i="9"/>
  <c r="B721" i="9"/>
  <c r="B722" i="9"/>
  <c r="B723" i="9"/>
  <c r="B724" i="9"/>
  <c r="B725" i="9"/>
  <c r="B726" i="9"/>
  <c r="B727" i="9"/>
  <c r="B728" i="9"/>
  <c r="B729" i="9"/>
  <c r="B730" i="9"/>
  <c r="B731" i="9"/>
  <c r="B732" i="9"/>
  <c r="B733" i="9"/>
  <c r="B734" i="9"/>
  <c r="B735" i="9"/>
  <c r="B736" i="9"/>
  <c r="B737" i="9"/>
  <c r="B738" i="9"/>
  <c r="B739" i="9"/>
  <c r="B740" i="9"/>
  <c r="B741" i="9"/>
  <c r="B742" i="9"/>
  <c r="B743" i="9"/>
  <c r="B744" i="9"/>
  <c r="B745" i="9"/>
  <c r="B746" i="9"/>
  <c r="B747" i="9"/>
  <c r="B748" i="9"/>
  <c r="B749" i="9"/>
  <c r="B750" i="9"/>
  <c r="B751" i="9"/>
  <c r="B752" i="9"/>
  <c r="B753" i="9"/>
  <c r="B754" i="9"/>
  <c r="B755" i="9"/>
  <c r="B756" i="9"/>
  <c r="B757" i="9"/>
  <c r="B758" i="9"/>
  <c r="B759" i="9"/>
  <c r="B760" i="9"/>
  <c r="B761" i="9"/>
  <c r="B762" i="9"/>
  <c r="B763" i="9"/>
  <c r="B764" i="9"/>
  <c r="B765" i="9"/>
  <c r="B766" i="9"/>
  <c r="B767" i="9"/>
  <c r="B768" i="9"/>
  <c r="B769" i="9"/>
  <c r="B770" i="9"/>
  <c r="B771" i="9"/>
  <c r="B772" i="9"/>
  <c r="B773" i="9"/>
  <c r="B774" i="9"/>
  <c r="B775" i="9"/>
  <c r="B776" i="9"/>
  <c r="B777" i="9"/>
  <c r="B778" i="9"/>
  <c r="B779" i="9"/>
  <c r="B780" i="9"/>
  <c r="B781" i="9"/>
  <c r="B782" i="9"/>
  <c r="B783" i="9"/>
  <c r="B784" i="9"/>
  <c r="B785" i="9"/>
  <c r="B786" i="9"/>
  <c r="B787" i="9"/>
  <c r="B788" i="9"/>
  <c r="B789" i="9"/>
  <c r="B790" i="9"/>
  <c r="B791" i="9"/>
  <c r="B792" i="9"/>
  <c r="B793" i="9"/>
  <c r="B794" i="9"/>
  <c r="B795" i="9"/>
  <c r="B796" i="9"/>
  <c r="B797" i="9"/>
  <c r="B798" i="9"/>
  <c r="B799" i="9"/>
  <c r="B800" i="9"/>
  <c r="B801" i="9"/>
  <c r="B802" i="9"/>
  <c r="B803" i="9"/>
  <c r="B804" i="9"/>
  <c r="B805" i="9"/>
  <c r="B806" i="9"/>
  <c r="B807" i="9"/>
  <c r="B808" i="9"/>
  <c r="B809" i="9"/>
  <c r="B810" i="9"/>
  <c r="B811" i="9"/>
  <c r="B812" i="9"/>
  <c r="B813" i="9"/>
  <c r="B814" i="9"/>
  <c r="B815" i="9"/>
  <c r="B816" i="9"/>
  <c r="B817" i="9"/>
  <c r="B818" i="9"/>
  <c r="B819" i="9"/>
  <c r="B820" i="9"/>
  <c r="B821" i="9"/>
  <c r="B822" i="9"/>
  <c r="B823" i="9"/>
  <c r="B824" i="9"/>
  <c r="B825" i="9"/>
  <c r="B826" i="9"/>
  <c r="B827" i="9"/>
  <c r="B828" i="9"/>
  <c r="B829" i="9"/>
  <c r="B830" i="9"/>
  <c r="B831" i="9"/>
  <c r="B832" i="9"/>
  <c r="B833" i="9"/>
  <c r="B834" i="9"/>
  <c r="B835" i="9"/>
  <c r="B836" i="9"/>
  <c r="B837" i="9"/>
  <c r="B838" i="9"/>
  <c r="B839" i="9"/>
  <c r="B840" i="9"/>
  <c r="B841" i="9"/>
  <c r="B842" i="9"/>
  <c r="B843" i="9"/>
  <c r="B844" i="9"/>
  <c r="B845" i="9"/>
  <c r="B846" i="9"/>
  <c r="B847" i="9"/>
  <c r="B848" i="9"/>
  <c r="B849" i="9"/>
  <c r="B850" i="9"/>
  <c r="B851" i="9"/>
  <c r="B852" i="9"/>
  <c r="B853" i="9"/>
  <c r="B854" i="9"/>
  <c r="B855" i="9"/>
  <c r="B856" i="9"/>
  <c r="B857" i="9"/>
  <c r="B858" i="9"/>
  <c r="B859" i="9"/>
  <c r="B860" i="9"/>
  <c r="B861" i="9"/>
  <c r="B862" i="9"/>
  <c r="B863" i="9"/>
  <c r="B864" i="9"/>
  <c r="B865" i="9"/>
  <c r="B866" i="9"/>
  <c r="B867" i="9"/>
  <c r="B868" i="9"/>
  <c r="B869" i="9"/>
  <c r="B870" i="9"/>
  <c r="B871" i="9"/>
  <c r="B872" i="9"/>
  <c r="B873" i="9"/>
  <c r="B874" i="9"/>
  <c r="B875" i="9"/>
  <c r="B876" i="9"/>
  <c r="B877" i="9"/>
  <c r="B878" i="9"/>
  <c r="B879" i="9"/>
  <c r="B880" i="9"/>
  <c r="B881" i="9"/>
  <c r="B882" i="9"/>
  <c r="B883" i="9"/>
  <c r="B884" i="9"/>
  <c r="B885" i="9"/>
  <c r="B886" i="9"/>
  <c r="B887" i="9"/>
  <c r="B888" i="9"/>
  <c r="B889" i="9"/>
  <c r="B890" i="9"/>
  <c r="B891" i="9"/>
  <c r="B892" i="9"/>
  <c r="B893" i="9"/>
  <c r="B894" i="9"/>
  <c r="B895" i="9"/>
  <c r="B896" i="9"/>
  <c r="B897" i="9"/>
  <c r="B898" i="9"/>
  <c r="B899" i="9"/>
  <c r="B900" i="9"/>
  <c r="B901" i="9"/>
  <c r="B902" i="9"/>
  <c r="B903" i="9"/>
  <c r="B904" i="9"/>
  <c r="B905" i="9"/>
  <c r="B906" i="9"/>
  <c r="B907" i="9"/>
  <c r="B908" i="9"/>
  <c r="B909" i="9"/>
  <c r="B910" i="9"/>
  <c r="B911" i="9"/>
  <c r="B912" i="9"/>
  <c r="B913" i="9"/>
  <c r="B914" i="9"/>
  <c r="B915" i="9"/>
  <c r="B916" i="9"/>
  <c r="B917" i="9"/>
  <c r="B918" i="9"/>
  <c r="B919" i="9"/>
  <c r="B920" i="9"/>
  <c r="B921" i="9"/>
  <c r="B922" i="9"/>
  <c r="B923" i="9"/>
  <c r="B924" i="9"/>
  <c r="B925" i="9"/>
  <c r="B926" i="9"/>
  <c r="B927" i="9"/>
  <c r="B928" i="9"/>
  <c r="B929" i="9"/>
  <c r="B930" i="9"/>
  <c r="B931" i="9"/>
  <c r="B932" i="9"/>
  <c r="B933" i="9"/>
  <c r="B934" i="9"/>
  <c r="B935" i="9"/>
  <c r="B936" i="9"/>
  <c r="B937" i="9"/>
  <c r="B938" i="9"/>
  <c r="B939" i="9"/>
  <c r="B940" i="9"/>
  <c r="B941" i="9"/>
  <c r="B942" i="9"/>
  <c r="B943" i="9"/>
  <c r="B944" i="9"/>
  <c r="B945" i="9"/>
  <c r="B946" i="9"/>
  <c r="B947" i="9"/>
  <c r="B948" i="9"/>
  <c r="B949" i="9"/>
  <c r="B950" i="9"/>
  <c r="B951" i="9"/>
  <c r="B952" i="9"/>
  <c r="B953" i="9"/>
  <c r="B954" i="9"/>
  <c r="B955" i="9"/>
  <c r="B956" i="9"/>
  <c r="B957" i="9"/>
  <c r="B958" i="9"/>
  <c r="B959" i="9"/>
  <c r="B960" i="9"/>
  <c r="B961" i="9"/>
  <c r="B962" i="9"/>
  <c r="B963" i="9"/>
  <c r="B964" i="9"/>
  <c r="B965" i="9"/>
  <c r="B966" i="9"/>
  <c r="B967" i="9"/>
  <c r="B968" i="9"/>
  <c r="B969" i="9"/>
  <c r="B970" i="9"/>
  <c r="B971" i="9"/>
  <c r="B972" i="9"/>
  <c r="B973" i="9"/>
  <c r="B974" i="9"/>
  <c r="B975" i="9"/>
  <c r="B976" i="9"/>
  <c r="B977" i="9"/>
  <c r="B978" i="9"/>
  <c r="B979" i="9"/>
  <c r="B980" i="9"/>
  <c r="B981" i="9"/>
  <c r="B982" i="9"/>
  <c r="B983" i="9"/>
  <c r="B984" i="9"/>
  <c r="B985" i="9"/>
  <c r="B986" i="9"/>
  <c r="B987" i="9"/>
  <c r="B988" i="9"/>
  <c r="B989" i="9"/>
  <c r="B990" i="9"/>
  <c r="B991" i="9"/>
  <c r="B992" i="9"/>
  <c r="B993" i="9"/>
  <c r="B994" i="9"/>
  <c r="B995" i="9"/>
  <c r="B996" i="9"/>
  <c r="B997" i="9"/>
  <c r="B998" i="9"/>
  <c r="B999" i="9"/>
  <c r="B1000" i="9"/>
  <c r="B1001" i="9"/>
  <c r="B1002" i="9"/>
  <c r="B1003" i="9"/>
  <c r="B1004" i="9"/>
  <c r="B1005" i="9"/>
  <c r="B1006" i="9"/>
  <c r="B1007" i="9"/>
  <c r="B1008" i="9"/>
  <c r="B1009" i="9"/>
  <c r="B1010" i="9"/>
  <c r="B1011" i="9"/>
  <c r="B1012" i="9"/>
  <c r="B1013" i="9"/>
  <c r="B1014" i="9"/>
  <c r="B1015" i="9"/>
  <c r="B1016" i="9"/>
  <c r="B1017" i="9"/>
  <c r="B1018" i="9"/>
  <c r="B1019" i="9"/>
  <c r="B1020" i="9"/>
  <c r="B1021" i="9"/>
  <c r="B1022" i="9"/>
  <c r="B1023" i="9"/>
  <c r="B1024" i="9"/>
  <c r="B1025" i="9"/>
  <c r="B1026" i="9"/>
  <c r="B1027" i="9"/>
  <c r="B1028" i="9"/>
  <c r="B1029" i="9"/>
  <c r="B1030" i="9"/>
  <c r="B1031" i="9"/>
  <c r="B1032" i="9"/>
  <c r="B1033" i="9"/>
  <c r="B1034" i="9"/>
  <c r="B1035" i="9"/>
  <c r="B1036" i="9"/>
  <c r="B1037" i="9"/>
  <c r="B1038" i="9"/>
  <c r="B1039" i="9"/>
  <c r="B1040" i="9"/>
  <c r="B1041" i="9"/>
  <c r="B1042" i="9"/>
  <c r="B1043" i="9"/>
  <c r="B1044" i="9"/>
  <c r="B1045" i="9"/>
  <c r="B1046" i="9"/>
  <c r="B1047" i="9"/>
  <c r="B1048" i="9"/>
  <c r="B1049" i="9"/>
  <c r="B1050" i="9"/>
  <c r="B1051" i="9"/>
  <c r="B1052" i="9"/>
  <c r="B1053" i="9"/>
  <c r="B1054" i="9"/>
  <c r="B1055" i="9"/>
  <c r="B1056" i="9"/>
  <c r="B1057" i="9"/>
  <c r="B1058" i="9"/>
  <c r="B1059" i="9"/>
  <c r="B1060" i="9"/>
  <c r="B1061" i="9"/>
  <c r="B1062" i="9"/>
  <c r="B1063" i="9"/>
  <c r="B1064" i="9"/>
  <c r="B1065" i="9"/>
  <c r="B1066" i="9"/>
  <c r="B1067" i="9"/>
  <c r="B1068" i="9"/>
  <c r="B1069" i="9"/>
  <c r="B1070" i="9"/>
  <c r="B1071" i="9"/>
  <c r="B1072" i="9"/>
  <c r="B1073" i="9"/>
  <c r="B1074" i="9"/>
  <c r="B1075" i="9"/>
  <c r="B1076" i="9"/>
  <c r="B1077" i="9"/>
  <c r="B1078" i="9"/>
  <c r="B1079" i="9"/>
  <c r="B1080" i="9"/>
  <c r="B1081" i="9"/>
  <c r="B1082" i="9"/>
  <c r="B1083" i="9"/>
  <c r="B1084" i="9"/>
  <c r="B1085" i="9"/>
  <c r="B1086" i="9"/>
  <c r="B1087" i="9"/>
  <c r="B1088" i="9"/>
  <c r="B1089" i="9"/>
  <c r="B1090" i="9"/>
  <c r="B1091" i="9"/>
  <c r="B1092" i="9"/>
  <c r="B1093" i="9"/>
  <c r="B1094" i="9"/>
  <c r="B1095" i="9"/>
  <c r="B1096" i="9"/>
  <c r="B1097" i="9"/>
  <c r="B1098" i="9"/>
  <c r="B1099" i="9"/>
  <c r="B1100" i="9"/>
  <c r="B1101" i="9"/>
  <c r="B1102" i="9"/>
  <c r="B1103" i="9"/>
  <c r="B1104" i="9"/>
  <c r="B1105" i="9"/>
  <c r="B1106" i="9"/>
  <c r="B1107" i="9"/>
  <c r="B1108" i="9"/>
  <c r="B1109" i="9"/>
  <c r="B1110" i="9"/>
  <c r="B1111" i="9"/>
  <c r="B1112" i="9"/>
  <c r="B1113" i="9"/>
  <c r="B1114" i="9"/>
  <c r="B1115" i="9"/>
  <c r="B1116" i="9"/>
  <c r="B1117" i="9"/>
  <c r="B1118" i="9"/>
  <c r="B1119" i="9"/>
  <c r="B1120" i="9"/>
  <c r="B1121" i="9"/>
  <c r="B1122" i="9"/>
  <c r="B1123" i="9"/>
  <c r="B1124" i="9"/>
  <c r="B1125" i="9"/>
  <c r="B1126" i="9"/>
  <c r="B1127" i="9"/>
  <c r="B1128" i="9"/>
  <c r="B1129" i="9"/>
  <c r="B1130" i="9"/>
  <c r="B1131" i="9"/>
  <c r="B1132" i="9"/>
  <c r="B1133" i="9"/>
  <c r="B1134" i="9"/>
  <c r="B1135" i="9"/>
  <c r="B1136" i="9"/>
  <c r="B1137" i="9"/>
  <c r="B1138" i="9"/>
  <c r="B1139" i="9"/>
  <c r="B1140" i="9"/>
  <c r="B1141" i="9"/>
  <c r="B1142" i="9"/>
  <c r="B1143" i="9"/>
  <c r="B1144" i="9"/>
  <c r="B1145" i="9"/>
  <c r="B1146" i="9"/>
  <c r="B1147" i="9"/>
  <c r="B1148" i="9"/>
  <c r="B1149" i="9"/>
  <c r="B1150" i="9"/>
  <c r="B1151" i="9"/>
  <c r="B1152" i="9"/>
  <c r="B1153" i="9"/>
  <c r="B1154" i="9"/>
  <c r="B1155" i="9"/>
  <c r="B1156" i="9"/>
  <c r="B1157" i="9"/>
  <c r="B1158" i="9"/>
  <c r="B1159" i="9"/>
  <c r="B1160" i="9"/>
  <c r="B1161" i="9"/>
  <c r="B1162" i="9"/>
  <c r="B1163" i="9"/>
  <c r="B1164" i="9"/>
  <c r="B1165" i="9"/>
  <c r="B1166" i="9"/>
  <c r="B1167" i="9"/>
  <c r="B1168" i="9"/>
  <c r="B1169" i="9"/>
  <c r="B1170" i="9"/>
  <c r="B1171" i="9"/>
  <c r="B1172" i="9"/>
  <c r="B1173" i="9"/>
  <c r="B1174" i="9"/>
  <c r="B1175" i="9"/>
  <c r="B1176" i="9"/>
  <c r="B1177" i="9"/>
  <c r="B1178" i="9"/>
  <c r="B1179" i="9"/>
  <c r="B1180" i="9"/>
  <c r="B1181" i="9"/>
  <c r="B1182" i="9"/>
  <c r="B1183" i="9"/>
  <c r="B1184" i="9"/>
  <c r="B1185" i="9"/>
  <c r="B1186" i="9"/>
  <c r="B1187" i="9"/>
  <c r="B1188" i="9"/>
  <c r="B1189" i="9"/>
  <c r="B1190" i="9"/>
  <c r="B1191" i="9"/>
  <c r="B1192" i="9"/>
  <c r="B1193" i="9"/>
  <c r="B1194" i="9"/>
  <c r="B1195" i="9"/>
  <c r="B1196" i="9"/>
  <c r="B1197" i="9"/>
  <c r="B1198" i="9"/>
  <c r="B1199" i="9"/>
  <c r="B1200" i="9"/>
  <c r="B1201" i="9"/>
  <c r="B1202" i="9"/>
  <c r="B1203" i="9"/>
  <c r="B1204" i="9"/>
  <c r="B1205" i="9"/>
  <c r="B1206" i="9"/>
  <c r="B1207" i="9"/>
  <c r="B1208" i="9"/>
  <c r="B1209" i="9"/>
  <c r="B1210" i="9"/>
  <c r="B1211" i="9"/>
  <c r="B1212" i="9"/>
  <c r="B1213" i="9"/>
  <c r="B1214" i="9"/>
  <c r="B1215" i="9"/>
  <c r="B1216" i="9"/>
  <c r="B1217" i="9"/>
  <c r="B1218" i="9"/>
  <c r="B1219" i="9"/>
  <c r="B1220" i="9"/>
  <c r="B1221" i="9"/>
  <c r="B1222" i="9"/>
  <c r="B1223" i="9"/>
  <c r="B1224" i="9"/>
  <c r="B1225" i="9"/>
  <c r="B1226" i="9"/>
  <c r="B1227" i="9"/>
  <c r="B1228" i="9"/>
  <c r="B1229" i="9"/>
  <c r="B1230" i="9"/>
  <c r="B1231" i="9"/>
  <c r="B1232" i="9"/>
  <c r="B1233" i="9"/>
  <c r="B1234" i="9"/>
  <c r="B1235" i="9"/>
  <c r="B1236" i="9"/>
  <c r="B1237" i="9"/>
  <c r="B1238" i="9"/>
  <c r="B1239" i="9"/>
  <c r="B1240" i="9"/>
  <c r="B1241" i="9"/>
  <c r="B1242" i="9"/>
  <c r="B1243" i="9"/>
  <c r="B1244" i="9"/>
  <c r="B1245" i="9"/>
  <c r="B1246" i="9"/>
  <c r="B1247" i="9"/>
  <c r="B1248" i="9"/>
  <c r="B1249" i="9"/>
  <c r="B1250" i="9"/>
  <c r="B1251" i="9"/>
  <c r="B1252" i="9"/>
  <c r="B1253" i="9"/>
  <c r="B1254" i="9"/>
  <c r="B1255" i="9"/>
  <c r="B1256" i="9"/>
  <c r="B1257" i="9"/>
  <c r="B1258" i="9"/>
  <c r="B1259" i="9"/>
  <c r="B1260" i="9"/>
  <c r="B1261" i="9"/>
  <c r="B1262" i="9"/>
  <c r="B1263" i="9"/>
  <c r="B1264" i="9"/>
  <c r="B1265" i="9"/>
  <c r="B1266" i="9"/>
  <c r="B1267" i="9"/>
  <c r="B1268" i="9"/>
  <c r="B1269" i="9"/>
  <c r="B1270" i="9"/>
  <c r="B1271" i="9"/>
  <c r="B1272" i="9"/>
  <c r="B1273" i="9"/>
  <c r="B1274" i="9"/>
  <c r="B1275" i="9"/>
  <c r="B1276" i="9"/>
  <c r="B1277" i="9"/>
  <c r="B1278" i="9"/>
  <c r="B1279" i="9"/>
  <c r="B1280" i="9"/>
  <c r="B1281" i="9"/>
  <c r="B1282" i="9"/>
  <c r="B1283" i="9"/>
  <c r="B1284" i="9"/>
  <c r="B1285" i="9"/>
  <c r="B1286" i="9"/>
  <c r="B1287" i="9"/>
  <c r="B1288" i="9"/>
  <c r="B1289" i="9"/>
  <c r="B1290" i="9"/>
  <c r="B1291" i="9"/>
  <c r="B1292" i="9"/>
  <c r="B1293" i="9"/>
  <c r="B1294" i="9"/>
  <c r="B1295" i="9"/>
  <c r="B1296" i="9"/>
  <c r="B1297" i="9"/>
  <c r="B1298" i="9"/>
  <c r="B1299" i="9"/>
  <c r="B1300" i="9"/>
  <c r="B1301" i="9"/>
  <c r="B1302" i="9"/>
  <c r="B1303" i="9"/>
  <c r="B1304" i="9"/>
  <c r="B1305" i="9"/>
  <c r="B1306" i="9"/>
  <c r="B1307" i="9"/>
  <c r="B1308" i="9"/>
  <c r="B1309" i="9"/>
  <c r="B1310" i="9"/>
  <c r="B1311" i="9"/>
  <c r="B1312" i="9"/>
  <c r="B1313" i="9"/>
  <c r="B1314" i="9"/>
  <c r="B2" i="10"/>
  <c r="B3" i="10"/>
  <c r="B4" i="10"/>
  <c r="B5" i="10"/>
  <c r="B6" i="10"/>
  <c r="B7" i="10"/>
  <c r="B8" i="10"/>
  <c r="B9" i="10"/>
  <c r="B10" i="10"/>
  <c r="B11" i="10"/>
  <c r="B12" i="10"/>
  <c r="B13" i="10"/>
  <c r="B14" i="10"/>
  <c r="B15" i="10"/>
  <c r="B16" i="10"/>
  <c r="B17" i="10"/>
  <c r="B18" i="10"/>
  <c r="B19" i="10"/>
  <c r="B20" i="10"/>
  <c r="B21" i="10"/>
  <c r="B22" i="10"/>
  <c r="B23" i="10"/>
  <c r="B24" i="10"/>
  <c r="B25" i="10"/>
  <c r="B26" i="10"/>
  <c r="B27" i="10"/>
  <c r="B28" i="10"/>
  <c r="B29" i="10"/>
  <c r="B30" i="10"/>
  <c r="B31" i="10"/>
  <c r="B32" i="10"/>
  <c r="B33" i="10"/>
  <c r="B34" i="10"/>
  <c r="B35" i="10"/>
  <c r="B36" i="10"/>
  <c r="B37" i="10"/>
  <c r="B38" i="10"/>
  <c r="B39" i="10"/>
  <c r="B40" i="10"/>
  <c r="B41" i="10"/>
  <c r="B42" i="10"/>
  <c r="B43" i="10"/>
  <c r="B44" i="10"/>
  <c r="B45" i="10"/>
  <c r="B46" i="10"/>
  <c r="B47" i="10"/>
  <c r="B48" i="10"/>
  <c r="B49" i="10"/>
  <c r="B50" i="10"/>
  <c r="B51" i="10"/>
  <c r="B52" i="10"/>
  <c r="B53" i="10"/>
  <c r="B54" i="10"/>
  <c r="B55" i="10"/>
  <c r="B56" i="10"/>
  <c r="B57" i="10"/>
  <c r="B58" i="10"/>
  <c r="B59" i="10"/>
  <c r="B60" i="10"/>
  <c r="B61" i="10"/>
  <c r="B62" i="10"/>
  <c r="B63" i="10"/>
  <c r="B64" i="10"/>
  <c r="B65" i="10"/>
  <c r="B66" i="10"/>
  <c r="B67" i="10"/>
  <c r="B68" i="10"/>
  <c r="B69" i="10"/>
  <c r="B70" i="10"/>
  <c r="B71" i="10"/>
  <c r="B72" i="10"/>
  <c r="B73" i="10"/>
  <c r="B74" i="10"/>
  <c r="B75" i="10"/>
  <c r="B76" i="10"/>
  <c r="B77" i="10"/>
  <c r="B78" i="10"/>
  <c r="B79" i="10"/>
  <c r="B80" i="10"/>
  <c r="B81" i="10"/>
  <c r="B82" i="10"/>
  <c r="B83" i="10"/>
  <c r="B84" i="10"/>
  <c r="B85" i="10"/>
  <c r="B86" i="10"/>
  <c r="B87" i="10"/>
  <c r="B88" i="10"/>
  <c r="B89" i="10"/>
  <c r="B90" i="10"/>
  <c r="B91" i="10"/>
  <c r="B92" i="10"/>
  <c r="B93" i="10"/>
  <c r="B94" i="10"/>
  <c r="B95" i="10"/>
  <c r="B96" i="10"/>
  <c r="B97" i="10"/>
  <c r="B98" i="10"/>
  <c r="B99" i="10"/>
  <c r="B100" i="10"/>
  <c r="B101" i="10"/>
  <c r="B102" i="10"/>
  <c r="B103" i="10"/>
  <c r="B104" i="10"/>
  <c r="B105" i="10"/>
  <c r="B106" i="10"/>
  <c r="B107" i="10"/>
  <c r="B108" i="10"/>
  <c r="B109" i="10"/>
  <c r="B110" i="10"/>
  <c r="B111" i="10"/>
  <c r="B112" i="10"/>
  <c r="B113" i="10"/>
  <c r="B114" i="10"/>
  <c r="B115" i="10"/>
  <c r="B116" i="10"/>
  <c r="B117" i="10"/>
  <c r="B118" i="10"/>
  <c r="B119" i="10"/>
  <c r="B120" i="10"/>
  <c r="B121" i="10"/>
  <c r="B122" i="10"/>
  <c r="B123" i="10"/>
  <c r="B124" i="10"/>
  <c r="B125" i="10"/>
  <c r="B126" i="10"/>
  <c r="B127" i="10"/>
  <c r="B128" i="10"/>
  <c r="B129" i="10"/>
  <c r="B130" i="10"/>
  <c r="B131" i="10"/>
  <c r="B132" i="10"/>
  <c r="B133" i="10"/>
  <c r="B134" i="10"/>
  <c r="B135" i="10"/>
  <c r="B136" i="10"/>
  <c r="B137" i="10"/>
  <c r="B138" i="10"/>
  <c r="B139" i="10"/>
  <c r="B140" i="10"/>
  <c r="B141" i="10"/>
  <c r="B142" i="10"/>
  <c r="B143" i="10"/>
  <c r="B144" i="10"/>
  <c r="B145" i="10"/>
  <c r="B146" i="10"/>
  <c r="B147" i="10"/>
  <c r="B148" i="10"/>
  <c r="B149" i="10"/>
  <c r="B150" i="10"/>
  <c r="B151" i="10"/>
  <c r="B152" i="10"/>
  <c r="B153" i="10"/>
  <c r="B154" i="10"/>
  <c r="B155" i="10"/>
  <c r="B156" i="10"/>
  <c r="B157" i="10"/>
  <c r="B158" i="10"/>
  <c r="B159" i="10"/>
  <c r="B160" i="10"/>
  <c r="B161" i="10"/>
  <c r="B162" i="10"/>
  <c r="B163" i="10"/>
  <c r="B164" i="10"/>
  <c r="B165" i="10"/>
  <c r="B166" i="10"/>
  <c r="B167" i="10"/>
  <c r="B168" i="10"/>
  <c r="B169" i="10"/>
  <c r="B170" i="10"/>
  <c r="B171" i="10"/>
  <c r="B172" i="10"/>
  <c r="B173" i="10"/>
  <c r="B174" i="10"/>
  <c r="B175" i="10"/>
  <c r="B176" i="10"/>
  <c r="B177" i="10"/>
  <c r="B178" i="10"/>
  <c r="B179" i="10"/>
  <c r="B180" i="10"/>
  <c r="B181" i="10"/>
  <c r="B182" i="10"/>
  <c r="B183" i="10"/>
  <c r="B184" i="10"/>
  <c r="B185" i="10"/>
  <c r="B186" i="10"/>
  <c r="B187" i="10"/>
  <c r="B188" i="10"/>
  <c r="B189" i="10"/>
  <c r="B190" i="10"/>
  <c r="B191" i="10"/>
  <c r="B192" i="10"/>
  <c r="B193" i="10"/>
  <c r="B194" i="10"/>
  <c r="B195" i="10"/>
  <c r="B196" i="10"/>
  <c r="B197" i="10"/>
  <c r="B198" i="10"/>
  <c r="B199" i="10"/>
  <c r="B200" i="10"/>
  <c r="B201" i="10"/>
  <c r="B202" i="10"/>
  <c r="B203" i="10"/>
  <c r="B204" i="10"/>
  <c r="B205" i="10"/>
  <c r="B206" i="10"/>
  <c r="B207" i="10"/>
  <c r="B208" i="10"/>
  <c r="B209" i="10"/>
  <c r="B210" i="10"/>
  <c r="B211" i="10"/>
  <c r="B212" i="10"/>
  <c r="B213" i="10"/>
  <c r="B214" i="10"/>
  <c r="B215" i="10"/>
  <c r="B216" i="10"/>
  <c r="B217" i="10"/>
  <c r="B218" i="10"/>
  <c r="B219" i="10"/>
  <c r="B220" i="10"/>
  <c r="B221" i="10"/>
  <c r="B222" i="10"/>
  <c r="B223" i="10"/>
  <c r="B224" i="10"/>
  <c r="B225" i="10"/>
  <c r="B226" i="10"/>
  <c r="B227" i="10"/>
  <c r="B228" i="10"/>
  <c r="B229" i="10"/>
  <c r="B230" i="10"/>
  <c r="B231" i="10"/>
  <c r="B232" i="10"/>
  <c r="B233" i="10"/>
  <c r="B234" i="10"/>
  <c r="B235" i="10"/>
  <c r="B236" i="10"/>
  <c r="B237" i="10"/>
  <c r="B238" i="10"/>
  <c r="B239" i="10"/>
  <c r="B240" i="10"/>
  <c r="B241" i="10"/>
  <c r="B242" i="10"/>
  <c r="B243" i="10"/>
  <c r="B244" i="10"/>
  <c r="B245" i="10"/>
  <c r="B246" i="10"/>
  <c r="B247" i="10"/>
  <c r="B248" i="10"/>
  <c r="B249" i="10"/>
  <c r="B250" i="10"/>
  <c r="B251" i="10"/>
  <c r="B252" i="10"/>
  <c r="B253" i="10"/>
  <c r="B254" i="10"/>
  <c r="B255" i="10"/>
  <c r="B256" i="10"/>
  <c r="B257" i="10"/>
  <c r="B258" i="10"/>
  <c r="B259" i="10"/>
  <c r="B260" i="10"/>
  <c r="B261" i="10"/>
  <c r="B262" i="10"/>
  <c r="B263" i="10"/>
  <c r="B264" i="10"/>
  <c r="B265" i="10"/>
  <c r="B266" i="10"/>
  <c r="B267" i="10"/>
  <c r="B268" i="10"/>
  <c r="B269" i="10"/>
  <c r="B270" i="10"/>
  <c r="B271" i="10"/>
  <c r="B272" i="10"/>
  <c r="B273" i="10"/>
  <c r="B274" i="10"/>
  <c r="B275" i="10"/>
  <c r="B276" i="10"/>
  <c r="B277" i="10"/>
  <c r="B278" i="10"/>
  <c r="B279" i="10"/>
  <c r="B280" i="10"/>
  <c r="B281" i="10"/>
  <c r="B282" i="10"/>
  <c r="B283" i="10"/>
  <c r="B284" i="10"/>
  <c r="B285" i="10"/>
  <c r="B286" i="10"/>
  <c r="B287" i="10"/>
  <c r="B288" i="10"/>
  <c r="B289" i="10"/>
  <c r="B290" i="10"/>
  <c r="B291" i="10"/>
  <c r="B292" i="10"/>
  <c r="B293" i="10"/>
  <c r="B294" i="10"/>
  <c r="B295" i="10"/>
  <c r="B296" i="10"/>
  <c r="B297" i="10"/>
  <c r="B298" i="10"/>
  <c r="B299" i="10"/>
  <c r="B300" i="10"/>
  <c r="B301" i="10"/>
  <c r="B302" i="10"/>
  <c r="B303" i="10"/>
  <c r="B304" i="10"/>
  <c r="B305" i="10"/>
  <c r="B306" i="10"/>
  <c r="B307" i="10"/>
  <c r="B308" i="10"/>
  <c r="B309" i="10"/>
  <c r="B310" i="10"/>
  <c r="B311" i="10"/>
  <c r="B312" i="10"/>
  <c r="B313" i="10"/>
  <c r="B314" i="10"/>
  <c r="B315" i="10"/>
  <c r="B316" i="10"/>
  <c r="B317" i="10"/>
  <c r="B318" i="10"/>
  <c r="B319" i="10"/>
  <c r="B320" i="10"/>
  <c r="B321" i="10"/>
  <c r="B322" i="10"/>
  <c r="B323" i="10"/>
  <c r="B324" i="10"/>
  <c r="B325" i="10"/>
  <c r="B326" i="10"/>
  <c r="B327" i="10"/>
  <c r="B328" i="10"/>
  <c r="B329" i="10"/>
  <c r="B330" i="10"/>
  <c r="B331" i="10"/>
  <c r="B332" i="10"/>
  <c r="B333" i="10"/>
  <c r="B334" i="10"/>
  <c r="B335" i="10"/>
  <c r="B336" i="10"/>
  <c r="B337" i="10"/>
  <c r="B338" i="10"/>
  <c r="B339" i="10"/>
  <c r="B340" i="10"/>
  <c r="B341" i="10"/>
  <c r="B342" i="10"/>
  <c r="B343" i="10"/>
  <c r="B344" i="10"/>
  <c r="B345" i="10"/>
  <c r="B346" i="10"/>
  <c r="B347" i="10"/>
  <c r="B348" i="10"/>
  <c r="B349" i="10"/>
  <c r="B350" i="10"/>
  <c r="B351" i="10"/>
  <c r="B352" i="10"/>
  <c r="B353" i="10"/>
  <c r="B354" i="10"/>
  <c r="B355" i="10"/>
  <c r="B356" i="10"/>
  <c r="B357" i="10"/>
  <c r="B358" i="10"/>
  <c r="B359" i="10"/>
  <c r="B360" i="10"/>
  <c r="B361" i="10"/>
  <c r="B362" i="10"/>
  <c r="B363" i="10"/>
  <c r="B364" i="10"/>
  <c r="B365" i="10"/>
  <c r="B366" i="10"/>
  <c r="B367" i="10"/>
  <c r="B368" i="10"/>
  <c r="B369" i="10"/>
  <c r="B370" i="10"/>
  <c r="B371" i="10"/>
  <c r="B372" i="10"/>
  <c r="B373" i="10"/>
  <c r="B374" i="10"/>
  <c r="B375" i="10"/>
  <c r="B376" i="10"/>
  <c r="B377" i="10"/>
  <c r="B378" i="10"/>
  <c r="B379" i="10"/>
  <c r="B380" i="10"/>
  <c r="B381" i="10"/>
  <c r="B382" i="10"/>
  <c r="B383" i="10"/>
  <c r="B384" i="10"/>
  <c r="B385" i="10"/>
  <c r="B386" i="10"/>
  <c r="B387" i="10"/>
  <c r="B388" i="10"/>
  <c r="B389" i="10"/>
  <c r="B390" i="10"/>
  <c r="B391" i="10"/>
  <c r="B392" i="10"/>
  <c r="B393" i="10"/>
  <c r="B394" i="10"/>
  <c r="B395" i="10"/>
  <c r="B396" i="10"/>
  <c r="B397" i="10"/>
  <c r="B398" i="10"/>
  <c r="B399" i="10"/>
  <c r="B400" i="10"/>
  <c r="B401" i="10"/>
  <c r="B402" i="10"/>
  <c r="B403" i="10"/>
  <c r="B404" i="10"/>
  <c r="B405" i="10"/>
  <c r="B406" i="10"/>
  <c r="B407" i="10"/>
  <c r="B408" i="10"/>
  <c r="B409" i="10"/>
  <c r="B410" i="10"/>
  <c r="B411" i="10"/>
  <c r="B412" i="10"/>
  <c r="B413" i="10"/>
  <c r="B414" i="10"/>
  <c r="B415" i="10"/>
  <c r="B416" i="10"/>
  <c r="B417" i="10"/>
  <c r="B418" i="10"/>
  <c r="B419" i="10"/>
  <c r="B420" i="10"/>
  <c r="B421" i="10"/>
  <c r="B422" i="10"/>
  <c r="B423" i="10"/>
  <c r="B424" i="10"/>
  <c r="B425" i="10"/>
  <c r="B426" i="10"/>
  <c r="B427" i="10"/>
  <c r="B428" i="10"/>
  <c r="B429" i="10"/>
  <c r="B430" i="10"/>
  <c r="B431" i="10"/>
  <c r="B432" i="10"/>
  <c r="B433" i="10"/>
  <c r="B434" i="10"/>
  <c r="B435" i="10"/>
  <c r="B436" i="10"/>
  <c r="B437" i="10"/>
  <c r="B438" i="10"/>
  <c r="B439" i="10"/>
  <c r="B440" i="10"/>
  <c r="B441" i="10"/>
  <c r="B442" i="10"/>
  <c r="B443" i="10"/>
  <c r="B444" i="10"/>
  <c r="B445" i="10"/>
  <c r="B446" i="10"/>
  <c r="B447" i="10"/>
  <c r="B448" i="10"/>
  <c r="B449" i="10"/>
  <c r="B450" i="10"/>
  <c r="B451" i="10"/>
  <c r="B452" i="10"/>
  <c r="B453" i="10"/>
  <c r="B454" i="10"/>
  <c r="B455" i="10"/>
  <c r="B456" i="10"/>
  <c r="B457" i="10"/>
  <c r="B458" i="10"/>
  <c r="B459" i="10"/>
  <c r="B460" i="10"/>
  <c r="B461" i="10"/>
  <c r="B462" i="10"/>
  <c r="B463" i="10"/>
  <c r="B464" i="10"/>
  <c r="B465" i="10"/>
  <c r="B466" i="10"/>
  <c r="B467" i="10"/>
  <c r="B468" i="10"/>
  <c r="B469" i="10"/>
  <c r="B470" i="10"/>
  <c r="B471" i="10"/>
  <c r="B472" i="10"/>
  <c r="B473" i="10"/>
  <c r="B474" i="10"/>
  <c r="B475" i="10"/>
  <c r="B476" i="10"/>
  <c r="B477" i="10"/>
  <c r="B478" i="10"/>
  <c r="B479" i="10"/>
  <c r="B480" i="10"/>
  <c r="B481" i="10"/>
  <c r="B482" i="10"/>
  <c r="B483" i="10"/>
  <c r="B484" i="10"/>
  <c r="B485" i="10"/>
  <c r="B486" i="10"/>
  <c r="B487" i="10"/>
  <c r="B488" i="10"/>
  <c r="B489" i="10"/>
  <c r="B490" i="10"/>
  <c r="B491" i="10"/>
  <c r="B492" i="10"/>
  <c r="B493" i="10"/>
  <c r="B494" i="10"/>
  <c r="B495" i="10"/>
  <c r="B496" i="10"/>
  <c r="B497" i="10"/>
  <c r="B498" i="10"/>
  <c r="B499" i="10"/>
  <c r="B500" i="10"/>
  <c r="B501" i="10"/>
  <c r="B502" i="10"/>
  <c r="B503" i="10"/>
  <c r="B504" i="10"/>
  <c r="B505" i="10"/>
  <c r="B506" i="10"/>
  <c r="B507" i="10"/>
  <c r="B508" i="10"/>
  <c r="B509" i="10"/>
  <c r="B510" i="10"/>
  <c r="B511" i="10"/>
  <c r="B512" i="10"/>
  <c r="B513" i="10"/>
  <c r="B514" i="10"/>
  <c r="B515" i="10"/>
  <c r="B516" i="10"/>
  <c r="B517" i="10"/>
  <c r="B518" i="10"/>
  <c r="B519" i="10"/>
  <c r="B520" i="10"/>
  <c r="B521" i="10"/>
  <c r="B522" i="10"/>
  <c r="B523" i="10"/>
  <c r="B524" i="10"/>
  <c r="B525" i="10"/>
  <c r="B526" i="10"/>
  <c r="B527" i="10"/>
  <c r="B528" i="10"/>
  <c r="B529" i="10"/>
  <c r="B530" i="10"/>
  <c r="B531" i="10"/>
  <c r="B532" i="10"/>
  <c r="B533" i="10"/>
  <c r="B534" i="10"/>
  <c r="B535" i="10"/>
  <c r="B536" i="10"/>
  <c r="B537" i="10"/>
  <c r="B538" i="10"/>
  <c r="B539" i="10"/>
  <c r="B540" i="10"/>
  <c r="B541" i="10"/>
  <c r="B542" i="10"/>
  <c r="B543" i="10"/>
  <c r="B544" i="10"/>
  <c r="B545" i="10"/>
  <c r="B546" i="10"/>
  <c r="B547" i="10"/>
  <c r="B548" i="10"/>
  <c r="B549" i="10"/>
  <c r="B550" i="10"/>
  <c r="B551" i="10"/>
  <c r="B552" i="10"/>
  <c r="B553" i="10"/>
  <c r="B554" i="10"/>
  <c r="B555" i="10"/>
  <c r="B556" i="10"/>
  <c r="B557" i="10"/>
  <c r="B558" i="10"/>
  <c r="B559" i="10"/>
  <c r="B560" i="10"/>
  <c r="B561" i="10"/>
  <c r="B562" i="10"/>
  <c r="B563" i="10"/>
  <c r="B564" i="10"/>
  <c r="B565" i="10"/>
  <c r="B566" i="10"/>
  <c r="B567" i="10"/>
  <c r="B568" i="10"/>
  <c r="B569" i="10"/>
  <c r="B570" i="10"/>
  <c r="B571" i="10"/>
  <c r="B572" i="10"/>
  <c r="B573" i="10"/>
  <c r="B574" i="10"/>
  <c r="B575" i="10"/>
  <c r="B576" i="10"/>
  <c r="B577" i="10"/>
  <c r="B578" i="10"/>
  <c r="B579" i="10"/>
  <c r="B580" i="10"/>
  <c r="B581" i="10"/>
  <c r="B582" i="10"/>
  <c r="B583" i="10"/>
  <c r="B584" i="10"/>
  <c r="B585" i="10"/>
  <c r="B586" i="10"/>
  <c r="B587" i="10"/>
  <c r="B588" i="10"/>
  <c r="B589" i="10"/>
  <c r="B590" i="10"/>
  <c r="B591" i="10"/>
  <c r="B592" i="10"/>
  <c r="B593" i="10"/>
  <c r="B594" i="10"/>
  <c r="B595" i="10"/>
  <c r="B596" i="10"/>
  <c r="B597" i="10"/>
  <c r="B598" i="10"/>
  <c r="B599" i="10"/>
  <c r="B600" i="10"/>
  <c r="B601" i="10"/>
  <c r="B602" i="10"/>
  <c r="B603" i="10"/>
  <c r="B604" i="10"/>
  <c r="B605" i="10"/>
  <c r="B606" i="10"/>
  <c r="B607" i="10"/>
  <c r="B608" i="10"/>
  <c r="B609" i="10"/>
  <c r="B610" i="10"/>
  <c r="B611" i="10"/>
  <c r="B612" i="10"/>
  <c r="B613" i="10"/>
  <c r="B614" i="10"/>
  <c r="B615" i="10"/>
  <c r="B616" i="10"/>
  <c r="B617" i="10"/>
  <c r="B618" i="10"/>
  <c r="B619" i="10"/>
  <c r="B620" i="10"/>
  <c r="B621" i="10"/>
  <c r="B622" i="10"/>
  <c r="B623" i="10"/>
  <c r="B624" i="10"/>
  <c r="B625" i="10"/>
  <c r="B626" i="10"/>
  <c r="B627" i="10"/>
  <c r="B628" i="10"/>
  <c r="B629" i="10"/>
  <c r="B630" i="10"/>
  <c r="B631" i="10"/>
  <c r="B632" i="10"/>
  <c r="B633" i="10"/>
  <c r="B634" i="10"/>
  <c r="B635" i="10"/>
  <c r="B636" i="10"/>
  <c r="B637" i="10"/>
  <c r="B638" i="10"/>
  <c r="B639" i="10"/>
  <c r="B640" i="10"/>
  <c r="B641" i="10"/>
  <c r="B642" i="10"/>
  <c r="B643" i="10"/>
  <c r="B644" i="10"/>
  <c r="B645" i="10"/>
  <c r="B646" i="10"/>
  <c r="B647" i="10"/>
  <c r="B648" i="10"/>
  <c r="B649" i="10"/>
  <c r="B650" i="10"/>
  <c r="B651" i="10"/>
  <c r="B652" i="10"/>
  <c r="B653" i="10"/>
  <c r="B654" i="10"/>
  <c r="B655" i="10"/>
  <c r="B656" i="10"/>
  <c r="B657" i="10"/>
  <c r="B658" i="10"/>
  <c r="B659" i="10"/>
  <c r="B660" i="10"/>
  <c r="B661" i="10"/>
  <c r="B662" i="10"/>
  <c r="B663" i="10"/>
  <c r="B664" i="10"/>
  <c r="B665" i="10"/>
  <c r="B666" i="10"/>
  <c r="B667" i="10"/>
  <c r="B668" i="10"/>
  <c r="B669" i="10"/>
  <c r="B670" i="10"/>
  <c r="B671" i="10"/>
  <c r="B672" i="10"/>
  <c r="B673" i="10"/>
  <c r="B674" i="10"/>
  <c r="B675" i="10"/>
  <c r="B676" i="10"/>
  <c r="B677" i="10"/>
  <c r="B678" i="10"/>
  <c r="B679" i="10"/>
  <c r="B680" i="10"/>
  <c r="B681" i="10"/>
  <c r="B682" i="10"/>
  <c r="B683" i="10"/>
  <c r="B684" i="10"/>
  <c r="B685" i="10"/>
  <c r="B686" i="10"/>
  <c r="B687" i="10"/>
  <c r="B688" i="10"/>
  <c r="B689" i="10"/>
  <c r="B690" i="10"/>
  <c r="B691" i="10"/>
  <c r="B692" i="10"/>
  <c r="B693" i="10"/>
  <c r="B694" i="10"/>
  <c r="B695" i="10"/>
  <c r="B696" i="10"/>
  <c r="B697" i="10"/>
  <c r="B698" i="10"/>
  <c r="B699" i="10"/>
  <c r="B700" i="10"/>
  <c r="B701" i="10"/>
  <c r="B702" i="10"/>
  <c r="B703" i="10"/>
  <c r="B704" i="10"/>
  <c r="B705" i="10"/>
  <c r="B706" i="10"/>
  <c r="B707" i="10"/>
  <c r="B708" i="10"/>
  <c r="B709" i="10"/>
  <c r="B710" i="10"/>
  <c r="B711" i="10"/>
  <c r="B712" i="10"/>
  <c r="B713" i="10"/>
  <c r="B714" i="10"/>
  <c r="B715" i="10"/>
  <c r="B716" i="10"/>
  <c r="B717" i="10"/>
  <c r="B718" i="10"/>
  <c r="B719" i="10"/>
  <c r="B720" i="10"/>
  <c r="B721" i="10"/>
  <c r="B722" i="10"/>
  <c r="B723" i="10"/>
  <c r="B724" i="10"/>
  <c r="B725" i="10"/>
  <c r="B726" i="10"/>
  <c r="B727" i="10"/>
  <c r="B728" i="10"/>
  <c r="B729" i="10"/>
  <c r="B730" i="10"/>
  <c r="B731" i="10"/>
  <c r="B732" i="10"/>
  <c r="B733" i="10"/>
  <c r="B734" i="10"/>
  <c r="B735" i="10"/>
  <c r="B736" i="10"/>
  <c r="B737" i="10"/>
  <c r="B738" i="10"/>
  <c r="B739" i="10"/>
  <c r="B740" i="10"/>
  <c r="B741" i="10"/>
  <c r="B742" i="10"/>
  <c r="B743" i="10"/>
  <c r="B744" i="10"/>
  <c r="B745" i="10"/>
  <c r="B746" i="10"/>
  <c r="B747" i="10"/>
  <c r="B748" i="10"/>
  <c r="B749" i="10"/>
  <c r="B750" i="10"/>
  <c r="B751" i="10"/>
  <c r="B752" i="10"/>
  <c r="B753" i="10"/>
  <c r="B754" i="10"/>
  <c r="B755" i="10"/>
  <c r="B756" i="10"/>
  <c r="B757" i="10"/>
  <c r="B758" i="10"/>
  <c r="B759" i="10"/>
  <c r="B760" i="10"/>
  <c r="B761" i="10"/>
  <c r="B762" i="10"/>
  <c r="B763" i="10"/>
  <c r="B764" i="10"/>
  <c r="B765" i="10"/>
  <c r="B766" i="10"/>
  <c r="B767" i="10"/>
  <c r="B768" i="10"/>
  <c r="B769" i="10"/>
  <c r="B770" i="10"/>
  <c r="B771" i="10"/>
  <c r="B772" i="10"/>
  <c r="B773" i="10"/>
  <c r="B774" i="10"/>
  <c r="B775" i="10"/>
  <c r="B776" i="10"/>
  <c r="B777" i="10"/>
  <c r="B778" i="10"/>
  <c r="B779" i="10"/>
  <c r="B780" i="10"/>
  <c r="B781" i="10"/>
  <c r="B782" i="10"/>
  <c r="B783" i="10"/>
  <c r="B784" i="10"/>
  <c r="B785" i="10"/>
  <c r="B786" i="10"/>
  <c r="B787" i="10"/>
  <c r="B788" i="10"/>
  <c r="B789" i="10"/>
  <c r="B790" i="10"/>
  <c r="B791" i="10"/>
  <c r="B792" i="10"/>
  <c r="B793" i="10"/>
  <c r="B794" i="10"/>
  <c r="B795" i="10"/>
  <c r="B796" i="10"/>
  <c r="B797" i="10"/>
  <c r="B798" i="10"/>
  <c r="B799" i="10"/>
  <c r="B800" i="10"/>
  <c r="B801" i="10"/>
  <c r="B802" i="10"/>
  <c r="B803" i="10"/>
  <c r="B804" i="10"/>
  <c r="B805" i="10"/>
  <c r="B806" i="10"/>
  <c r="B807" i="10"/>
  <c r="B808" i="10"/>
  <c r="B809" i="10"/>
  <c r="B810" i="10"/>
  <c r="B811" i="10"/>
  <c r="B812" i="10"/>
  <c r="B813" i="10"/>
  <c r="B814" i="10"/>
  <c r="B815" i="10"/>
  <c r="B816" i="10"/>
  <c r="B817" i="10"/>
  <c r="B818" i="10"/>
  <c r="B819" i="10"/>
  <c r="B820" i="10"/>
  <c r="B821" i="10"/>
  <c r="B822" i="10"/>
  <c r="B823" i="10"/>
  <c r="B824" i="10"/>
  <c r="B825" i="10"/>
  <c r="B826" i="10"/>
  <c r="B827" i="10"/>
  <c r="B828" i="10"/>
  <c r="B829" i="10"/>
  <c r="B830" i="10"/>
  <c r="B831" i="10"/>
  <c r="B832" i="10"/>
  <c r="B833" i="10"/>
  <c r="B834" i="10"/>
  <c r="B835" i="10"/>
  <c r="B836" i="10"/>
  <c r="B837" i="10"/>
  <c r="B838" i="10"/>
  <c r="B839" i="10"/>
  <c r="B840" i="10"/>
  <c r="B841" i="10"/>
  <c r="B842" i="10"/>
  <c r="B843" i="10"/>
  <c r="B844" i="10"/>
  <c r="B845" i="10"/>
  <c r="B846" i="10"/>
  <c r="B847" i="10"/>
  <c r="B848" i="10"/>
  <c r="B849" i="10"/>
  <c r="B850" i="10"/>
  <c r="B851" i="10"/>
  <c r="B852" i="10"/>
  <c r="B853" i="10"/>
  <c r="B854" i="10"/>
  <c r="B855" i="10"/>
  <c r="B856" i="10"/>
  <c r="B857" i="10"/>
  <c r="B858" i="10"/>
  <c r="B859" i="10"/>
  <c r="B860" i="10"/>
  <c r="B861" i="10"/>
  <c r="B862" i="10"/>
  <c r="B863" i="10"/>
  <c r="B864" i="10"/>
  <c r="B865" i="10"/>
  <c r="B866" i="10"/>
  <c r="B867" i="10"/>
  <c r="B868" i="10"/>
  <c r="B869" i="10"/>
  <c r="B870" i="10"/>
  <c r="B871" i="10"/>
  <c r="B872" i="10"/>
  <c r="B873" i="10"/>
  <c r="B874" i="10"/>
  <c r="B875" i="10"/>
  <c r="B876" i="10"/>
  <c r="B877" i="10"/>
  <c r="B878" i="10"/>
  <c r="B879" i="10"/>
  <c r="B880" i="10"/>
  <c r="B881" i="10"/>
  <c r="B882" i="10"/>
  <c r="B883" i="10"/>
  <c r="B884" i="10"/>
  <c r="B885" i="10"/>
  <c r="B886" i="10"/>
  <c r="B887" i="10"/>
  <c r="B888" i="10"/>
  <c r="B889" i="10"/>
  <c r="B890" i="10"/>
  <c r="B891" i="10"/>
  <c r="B892" i="10"/>
  <c r="B893" i="10"/>
  <c r="B894" i="10"/>
  <c r="B895" i="10"/>
  <c r="B896" i="10"/>
  <c r="B897" i="10"/>
  <c r="B898" i="10"/>
  <c r="B899" i="10"/>
  <c r="B900" i="10"/>
  <c r="B901" i="10"/>
  <c r="B902" i="10"/>
  <c r="B903" i="10"/>
  <c r="B904" i="10"/>
  <c r="B905" i="10"/>
  <c r="B906" i="10"/>
  <c r="B907" i="10"/>
  <c r="B908" i="10"/>
  <c r="B909" i="10"/>
  <c r="B910" i="10"/>
  <c r="B911" i="10"/>
  <c r="B912" i="10"/>
  <c r="B913" i="10"/>
  <c r="B914" i="10"/>
  <c r="B915" i="10"/>
  <c r="B916" i="10"/>
  <c r="B917" i="10"/>
  <c r="B918" i="10"/>
  <c r="B919" i="10"/>
  <c r="B920" i="10"/>
  <c r="B921" i="10"/>
  <c r="B922" i="10"/>
  <c r="B923" i="10"/>
  <c r="B924" i="10"/>
  <c r="B925" i="10"/>
  <c r="B926" i="10"/>
  <c r="B927" i="10"/>
  <c r="B928" i="10"/>
  <c r="B929" i="10"/>
  <c r="B930" i="10"/>
  <c r="B931" i="10"/>
  <c r="B932" i="10"/>
  <c r="B933" i="10"/>
  <c r="B934" i="10"/>
  <c r="B935" i="10"/>
  <c r="B936" i="10"/>
  <c r="B937" i="10"/>
  <c r="B938" i="10"/>
  <c r="B939" i="10"/>
  <c r="B940" i="10"/>
  <c r="B941" i="10"/>
  <c r="B942" i="10"/>
  <c r="B943" i="10"/>
  <c r="B944" i="10"/>
  <c r="B945" i="10"/>
  <c r="B946" i="10"/>
  <c r="B947" i="10"/>
  <c r="B948" i="10"/>
  <c r="B949" i="10"/>
  <c r="B950" i="10"/>
  <c r="B951" i="10"/>
  <c r="B952" i="10"/>
  <c r="B953" i="10"/>
  <c r="B954" i="10"/>
  <c r="B955" i="10"/>
  <c r="B956" i="10"/>
  <c r="B957" i="10"/>
  <c r="B958" i="10"/>
  <c r="B959" i="10"/>
  <c r="B960" i="10"/>
  <c r="B961" i="10"/>
  <c r="B962" i="10"/>
  <c r="B963" i="10"/>
  <c r="B964" i="10"/>
  <c r="B965" i="10"/>
  <c r="B966" i="10"/>
  <c r="B967" i="10"/>
  <c r="B968" i="10"/>
  <c r="B969" i="10"/>
  <c r="B970" i="10"/>
  <c r="B971" i="10"/>
  <c r="B972" i="10"/>
  <c r="B973" i="10"/>
  <c r="B974" i="10"/>
  <c r="B975" i="10"/>
  <c r="B976" i="10"/>
  <c r="B977" i="10"/>
  <c r="B978" i="10"/>
  <c r="B979" i="10"/>
  <c r="B980" i="10"/>
  <c r="B981" i="10"/>
  <c r="B982" i="10"/>
  <c r="B983" i="10"/>
  <c r="B984" i="10"/>
  <c r="B985" i="10"/>
  <c r="B986" i="10"/>
  <c r="B987" i="10"/>
  <c r="B988" i="10"/>
  <c r="B989" i="10"/>
  <c r="B990" i="10"/>
  <c r="B991" i="10"/>
  <c r="B992" i="10"/>
  <c r="B993" i="10"/>
  <c r="B994" i="10"/>
  <c r="B995" i="10"/>
  <c r="B996" i="10"/>
  <c r="B997" i="10"/>
  <c r="B998" i="10"/>
  <c r="B999" i="10"/>
  <c r="B1000" i="10"/>
  <c r="B1001" i="10"/>
  <c r="B1002" i="10"/>
  <c r="B1003" i="10"/>
  <c r="B1004" i="10"/>
  <c r="B1005" i="10"/>
  <c r="B1006" i="10"/>
  <c r="B1007" i="10"/>
  <c r="B1008" i="10"/>
  <c r="B1009" i="10"/>
  <c r="B1010" i="10"/>
  <c r="B1011" i="10"/>
  <c r="B1012" i="10"/>
  <c r="B1013" i="10"/>
  <c r="B1014" i="10"/>
  <c r="B1015" i="10"/>
  <c r="B1016" i="10"/>
  <c r="B1017" i="10"/>
  <c r="B1018" i="10"/>
  <c r="B1019" i="10"/>
  <c r="B1020" i="10"/>
  <c r="B1021" i="10"/>
  <c r="B1022" i="10"/>
  <c r="B1023" i="10"/>
  <c r="B1024" i="10"/>
  <c r="B1025" i="10"/>
  <c r="B1026" i="10"/>
  <c r="B1027" i="10"/>
  <c r="B1028" i="10"/>
  <c r="B1029" i="10"/>
  <c r="B1030" i="10"/>
  <c r="B1031" i="10"/>
  <c r="B1032" i="10"/>
  <c r="B1033" i="10"/>
  <c r="B1034" i="10"/>
  <c r="B1035" i="10"/>
  <c r="B1036" i="10"/>
  <c r="B1037" i="10"/>
  <c r="B1038" i="10"/>
  <c r="B1039" i="10"/>
  <c r="B1040" i="10"/>
  <c r="B1041" i="10"/>
  <c r="B1042" i="10"/>
  <c r="B1043" i="10"/>
  <c r="B1044" i="10"/>
  <c r="B1045" i="10"/>
  <c r="B1046" i="10"/>
  <c r="B1047" i="10"/>
  <c r="B1048" i="10"/>
  <c r="B1049" i="10"/>
  <c r="B1050" i="10"/>
  <c r="B1051" i="10"/>
  <c r="B1052" i="10"/>
  <c r="B1053" i="10"/>
  <c r="B1054" i="10"/>
  <c r="B1055" i="10"/>
  <c r="B1056" i="10"/>
  <c r="B1057" i="10"/>
  <c r="B1058" i="10"/>
  <c r="B1059" i="10"/>
  <c r="B1060" i="10"/>
  <c r="B1061" i="10"/>
  <c r="B1062" i="10"/>
  <c r="B1063" i="10"/>
  <c r="B1064" i="10"/>
  <c r="B1065" i="10"/>
  <c r="B1066" i="10"/>
  <c r="B1067" i="10"/>
  <c r="B1068" i="10"/>
  <c r="B1069" i="10"/>
  <c r="B1070" i="10"/>
  <c r="B1071" i="10"/>
  <c r="B1072" i="10"/>
  <c r="B1073" i="10"/>
  <c r="B1074" i="10"/>
  <c r="B1075" i="10"/>
  <c r="B1076" i="10"/>
  <c r="B1077" i="10"/>
  <c r="B1078" i="10"/>
  <c r="B1079" i="10"/>
  <c r="B1080" i="10"/>
  <c r="B1081" i="10"/>
  <c r="B1082" i="10"/>
  <c r="B1083" i="10"/>
  <c r="B1084" i="10"/>
  <c r="B1085" i="10"/>
  <c r="B1086" i="10"/>
  <c r="B1087" i="10"/>
  <c r="B1088" i="10"/>
  <c r="B1089" i="10"/>
  <c r="B1090" i="10"/>
  <c r="B1091" i="10"/>
  <c r="B1092" i="10"/>
  <c r="B1093" i="10"/>
  <c r="B1094" i="10"/>
  <c r="B1095" i="10"/>
  <c r="B1096" i="10"/>
  <c r="B1097" i="10"/>
  <c r="B1098" i="10"/>
  <c r="B1099" i="10"/>
  <c r="B1100" i="10"/>
  <c r="B1101" i="10"/>
  <c r="B1102" i="10"/>
  <c r="B1103" i="10"/>
  <c r="B1104" i="10"/>
  <c r="B1105" i="10"/>
  <c r="B1106" i="10"/>
  <c r="B1107" i="10"/>
  <c r="B1108" i="10"/>
  <c r="B1109" i="10"/>
  <c r="B1110" i="10"/>
  <c r="B1111" i="10"/>
  <c r="B1112" i="10"/>
  <c r="B1113" i="10"/>
  <c r="B1114" i="10"/>
  <c r="B1115" i="10"/>
  <c r="B1116" i="10"/>
  <c r="B1117" i="10"/>
  <c r="B1118" i="10"/>
  <c r="B1119" i="10"/>
  <c r="B1120" i="10"/>
  <c r="B1121" i="10"/>
  <c r="B1122" i="10"/>
  <c r="B1123" i="10"/>
  <c r="B1124" i="10"/>
  <c r="B1125" i="10"/>
  <c r="B1126" i="10"/>
  <c r="B1127" i="10"/>
  <c r="B1128" i="10"/>
  <c r="B1129" i="10"/>
  <c r="B1130" i="10"/>
  <c r="B1131" i="10"/>
  <c r="B1132" i="10"/>
  <c r="B1133" i="10"/>
  <c r="B1134" i="10"/>
  <c r="B1135" i="10"/>
  <c r="B1136" i="10"/>
  <c r="B1137" i="10"/>
  <c r="B1138" i="10"/>
  <c r="B1139" i="10"/>
  <c r="B1140" i="10"/>
  <c r="B1141" i="10"/>
  <c r="B1142" i="10"/>
  <c r="B1143" i="10"/>
  <c r="B1144" i="10"/>
  <c r="B1145" i="10"/>
  <c r="B1146" i="10"/>
  <c r="B1147" i="10"/>
  <c r="B1148" i="10"/>
  <c r="B1149" i="10"/>
  <c r="B1150" i="10"/>
  <c r="B1151" i="10"/>
  <c r="B1152" i="10"/>
  <c r="B1153" i="10"/>
  <c r="B1154" i="10"/>
  <c r="B1155" i="10"/>
  <c r="B1156" i="10"/>
  <c r="B1157" i="10"/>
  <c r="B1158" i="10"/>
  <c r="B1159" i="10"/>
  <c r="B1160" i="10"/>
  <c r="B1161" i="10"/>
  <c r="B1162" i="10"/>
  <c r="B1163" i="10"/>
  <c r="B1164" i="10"/>
  <c r="B1165" i="10"/>
  <c r="B1166" i="10"/>
  <c r="B1167" i="10"/>
  <c r="B1168" i="10"/>
  <c r="B1169" i="10"/>
  <c r="B1170" i="10"/>
  <c r="B1171" i="10"/>
  <c r="B1172" i="10"/>
  <c r="B1173" i="10"/>
  <c r="B1174" i="10"/>
  <c r="B1175" i="10"/>
  <c r="B1176" i="10"/>
  <c r="B1177" i="10"/>
  <c r="B1178" i="10"/>
  <c r="B1179" i="10"/>
  <c r="B1180" i="10"/>
  <c r="B1181" i="10"/>
  <c r="B1182" i="10"/>
  <c r="B1183" i="10"/>
  <c r="B1184" i="10"/>
  <c r="B1185" i="10"/>
  <c r="B1186" i="10"/>
  <c r="B1187" i="10"/>
  <c r="B1188" i="10"/>
  <c r="B1189" i="10"/>
  <c r="B1190" i="10"/>
  <c r="B1191" i="10"/>
  <c r="B1192" i="10"/>
  <c r="B1193" i="10"/>
  <c r="B1194" i="10"/>
  <c r="B1195" i="10"/>
  <c r="B1196" i="10"/>
  <c r="B1197" i="10"/>
  <c r="B1198" i="10"/>
  <c r="B1199" i="10"/>
  <c r="B1200" i="10"/>
  <c r="B1201" i="10"/>
  <c r="B1202" i="10"/>
  <c r="B1203" i="10"/>
  <c r="B1204" i="10"/>
  <c r="B1205" i="10"/>
  <c r="B1206" i="10"/>
  <c r="B1207" i="10"/>
  <c r="B1208" i="10"/>
  <c r="B1209" i="10"/>
  <c r="B1210" i="10"/>
  <c r="B1211" i="10"/>
  <c r="B1212" i="10"/>
  <c r="B1213" i="10"/>
  <c r="B1214" i="10"/>
  <c r="B1215" i="10"/>
  <c r="B1216" i="10"/>
  <c r="B1217" i="10"/>
  <c r="B1218" i="10"/>
  <c r="B1219" i="10"/>
  <c r="B1220" i="10"/>
  <c r="B1221" i="10"/>
  <c r="B1222" i="10"/>
  <c r="B1223" i="10"/>
  <c r="B1224" i="10"/>
  <c r="B1225" i="10"/>
  <c r="B1226" i="10"/>
  <c r="B1227" i="10"/>
  <c r="B1228" i="10"/>
  <c r="B1229" i="10"/>
  <c r="B1230" i="10"/>
  <c r="B1231" i="10"/>
  <c r="B1232" i="10"/>
  <c r="B1233" i="10"/>
  <c r="B1234" i="10"/>
  <c r="B1235" i="10"/>
  <c r="B1236" i="10"/>
  <c r="B1237" i="10"/>
  <c r="B1238" i="10"/>
  <c r="B1239" i="10"/>
  <c r="B1240" i="10"/>
  <c r="B1241" i="10"/>
  <c r="B1242" i="10"/>
  <c r="B1243" i="10"/>
  <c r="B1244" i="10"/>
  <c r="B1245" i="10"/>
  <c r="B1246" i="10"/>
  <c r="B1247" i="10"/>
  <c r="B1248" i="10"/>
  <c r="B1249" i="10"/>
  <c r="B1250" i="10"/>
  <c r="B1251" i="10"/>
  <c r="B1252" i="10"/>
  <c r="B1253" i="10"/>
  <c r="B1254" i="10"/>
  <c r="B1255" i="10"/>
  <c r="B1256" i="10"/>
  <c r="B1257" i="10"/>
  <c r="B1258" i="10"/>
  <c r="B1259" i="10"/>
  <c r="B1260" i="10"/>
  <c r="B1261" i="10"/>
  <c r="B1262" i="10"/>
  <c r="B1263" i="10"/>
  <c r="B1264" i="10"/>
  <c r="B1265" i="10"/>
  <c r="B1266" i="10"/>
  <c r="B1267" i="10"/>
  <c r="B1268" i="10"/>
  <c r="B1269" i="10"/>
  <c r="B1270" i="10"/>
  <c r="B1271" i="10"/>
  <c r="B1272" i="10"/>
  <c r="B1273" i="10"/>
  <c r="B1274" i="10"/>
  <c r="B1275" i="10"/>
  <c r="B1276" i="10"/>
  <c r="B1277" i="10"/>
  <c r="B1278" i="10"/>
  <c r="B1279" i="10"/>
  <c r="B1280" i="10"/>
  <c r="B1281" i="10"/>
  <c r="B1282" i="10"/>
  <c r="B1283" i="10"/>
  <c r="B1284" i="10"/>
  <c r="B1285" i="10"/>
  <c r="B1286" i="10"/>
  <c r="B1287" i="10"/>
  <c r="B1288" i="10"/>
  <c r="B1289" i="10"/>
  <c r="B1290" i="10"/>
  <c r="B1291" i="10"/>
  <c r="B1292" i="10"/>
  <c r="B1293" i="10"/>
  <c r="B1294" i="10"/>
  <c r="B1295" i="10"/>
  <c r="B1296" i="10"/>
  <c r="B1297" i="10"/>
  <c r="B1298" i="10"/>
  <c r="B1299" i="10"/>
  <c r="B1300" i="10"/>
  <c r="B1301" i="10"/>
  <c r="B1302" i="10"/>
  <c r="B1303" i="10"/>
  <c r="B1304" i="10"/>
  <c r="B1305" i="10"/>
  <c r="B1306" i="10"/>
  <c r="B1307" i="10"/>
  <c r="B1308" i="10"/>
  <c r="B1309" i="10"/>
  <c r="B1310" i="10"/>
  <c r="B1311" i="10"/>
  <c r="B1312" i="10"/>
  <c r="B1313" i="10"/>
  <c r="B1314" i="10"/>
  <c r="H2" i="8"/>
  <c r="H3" i="8"/>
  <c r="H4" i="8"/>
  <c r="H5" i="8"/>
  <c r="H6" i="8"/>
  <c r="H7" i="8"/>
  <c r="H8" i="8"/>
  <c r="H9" i="8"/>
  <c r="H10" i="8"/>
  <c r="H11" i="8"/>
  <c r="H12" i="8"/>
  <c r="H13" i="8"/>
  <c r="H14" i="8"/>
  <c r="H15" i="8"/>
  <c r="H16" i="8"/>
  <c r="H17" i="8"/>
  <c r="H18" i="8"/>
  <c r="H19" i="8"/>
  <c r="H20" i="8"/>
  <c r="H21" i="8"/>
  <c r="H22" i="8"/>
  <c r="H23" i="8"/>
  <c r="H24" i="8"/>
  <c r="H25" i="8"/>
  <c r="H26" i="8"/>
  <c r="H27" i="8"/>
  <c r="H28" i="8"/>
  <c r="H29" i="8"/>
  <c r="H30" i="8"/>
  <c r="H31" i="8"/>
  <c r="H32" i="8"/>
  <c r="H33" i="8"/>
  <c r="H34" i="8"/>
  <c r="H35" i="8"/>
  <c r="H36" i="8"/>
  <c r="H37" i="8"/>
  <c r="H38" i="8"/>
  <c r="H39" i="8"/>
  <c r="H40" i="8"/>
  <c r="H41" i="8"/>
  <c r="H42" i="8"/>
  <c r="H43" i="8"/>
  <c r="H44" i="8"/>
  <c r="H45" i="8"/>
  <c r="H46" i="8"/>
  <c r="H47" i="8"/>
  <c r="H48" i="8"/>
  <c r="H49" i="8"/>
  <c r="H50" i="8"/>
  <c r="H51" i="8"/>
  <c r="H52" i="8"/>
  <c r="H53" i="8"/>
  <c r="H54" i="8"/>
  <c r="H55" i="8"/>
  <c r="H56" i="8"/>
  <c r="H57" i="8"/>
  <c r="H58" i="8"/>
  <c r="H59" i="8"/>
  <c r="H60" i="8"/>
  <c r="H61" i="8"/>
  <c r="H62" i="8"/>
  <c r="H63" i="8"/>
  <c r="H64" i="8"/>
  <c r="H65" i="8"/>
  <c r="H66" i="8"/>
  <c r="H67" i="8"/>
  <c r="H68" i="8"/>
  <c r="H69" i="8"/>
  <c r="H70" i="8"/>
  <c r="H71" i="8"/>
  <c r="H72" i="8"/>
  <c r="H73" i="8"/>
  <c r="H74" i="8"/>
  <c r="H75" i="8"/>
  <c r="H76" i="8"/>
  <c r="H77" i="8"/>
  <c r="H78" i="8"/>
  <c r="H79" i="8"/>
  <c r="H80" i="8"/>
  <c r="H81" i="8"/>
  <c r="H82" i="8"/>
  <c r="H83" i="8"/>
  <c r="H84" i="8"/>
  <c r="H85" i="8"/>
  <c r="H86" i="8"/>
  <c r="H87" i="8"/>
  <c r="H88" i="8"/>
  <c r="H89" i="8"/>
  <c r="H90" i="8"/>
  <c r="H91" i="8"/>
  <c r="H92" i="8"/>
  <c r="H93" i="8"/>
  <c r="H94" i="8"/>
  <c r="H95" i="8"/>
  <c r="H96" i="8"/>
  <c r="H97" i="8"/>
  <c r="H98" i="8"/>
  <c r="H99" i="8"/>
  <c r="H100" i="8"/>
  <c r="H101" i="8"/>
  <c r="H102" i="8"/>
  <c r="H103" i="8"/>
  <c r="H104" i="8"/>
  <c r="H105" i="8"/>
  <c r="H106" i="8"/>
  <c r="H107" i="8"/>
  <c r="H108" i="8"/>
  <c r="H109" i="8"/>
  <c r="H110" i="8"/>
  <c r="H111" i="8"/>
  <c r="H112" i="8"/>
  <c r="H113" i="8"/>
  <c r="H114" i="8"/>
  <c r="H115" i="8"/>
  <c r="H116" i="8"/>
  <c r="H117" i="8"/>
  <c r="H118" i="8"/>
  <c r="H119" i="8"/>
  <c r="H120" i="8"/>
  <c r="H121" i="8"/>
  <c r="H122" i="8"/>
  <c r="H123" i="8"/>
  <c r="H124" i="8"/>
  <c r="H125" i="8"/>
  <c r="H126" i="8"/>
  <c r="H127" i="8"/>
  <c r="H128" i="8"/>
  <c r="H129" i="8"/>
  <c r="H130" i="8"/>
  <c r="H131" i="8"/>
  <c r="H132" i="8"/>
  <c r="H133" i="8"/>
  <c r="H134" i="8"/>
  <c r="H135" i="8"/>
  <c r="H136" i="8"/>
  <c r="H137" i="8"/>
  <c r="H138" i="8"/>
  <c r="H139" i="8"/>
  <c r="H140" i="8"/>
  <c r="H141" i="8"/>
  <c r="H142" i="8"/>
  <c r="H143" i="8"/>
  <c r="H144" i="8"/>
  <c r="H145" i="8"/>
  <c r="H146" i="8"/>
  <c r="H147" i="8"/>
  <c r="H148" i="8"/>
  <c r="H149" i="8"/>
  <c r="H150" i="8"/>
  <c r="H151" i="8"/>
  <c r="H152" i="8"/>
  <c r="H153" i="8"/>
  <c r="H154" i="8"/>
  <c r="H155" i="8"/>
  <c r="H156" i="8"/>
  <c r="H157" i="8"/>
  <c r="H158" i="8"/>
  <c r="H159" i="8"/>
  <c r="H160" i="8"/>
  <c r="H161" i="8"/>
  <c r="H162" i="8"/>
  <c r="H163" i="8"/>
  <c r="H164" i="8"/>
  <c r="H165" i="8"/>
  <c r="H166" i="8"/>
  <c r="H167" i="8"/>
  <c r="H168" i="8"/>
  <c r="H169" i="8"/>
  <c r="H170" i="8"/>
  <c r="H171" i="8"/>
  <c r="H172" i="8"/>
  <c r="H173" i="8"/>
  <c r="H174" i="8"/>
  <c r="H175" i="8"/>
  <c r="H176" i="8"/>
  <c r="H177" i="8"/>
  <c r="H178" i="8"/>
  <c r="H179" i="8"/>
  <c r="H180" i="8"/>
  <c r="H181" i="8"/>
  <c r="H182" i="8"/>
  <c r="H183" i="8"/>
  <c r="H184" i="8"/>
  <c r="H185" i="8"/>
  <c r="H186" i="8"/>
  <c r="H187" i="8"/>
  <c r="H188" i="8"/>
  <c r="H189" i="8"/>
  <c r="H190" i="8"/>
  <c r="H191" i="8"/>
  <c r="H192" i="8"/>
  <c r="H193" i="8"/>
  <c r="H194" i="8"/>
  <c r="H195" i="8"/>
  <c r="H196" i="8"/>
  <c r="H197" i="8"/>
  <c r="H198" i="8"/>
  <c r="H199" i="8"/>
  <c r="H200" i="8"/>
  <c r="H201" i="8"/>
  <c r="H202" i="8"/>
  <c r="H203" i="8"/>
  <c r="H204" i="8"/>
  <c r="H205" i="8"/>
  <c r="H206" i="8"/>
  <c r="H207" i="8"/>
  <c r="H208" i="8"/>
  <c r="H209" i="8"/>
  <c r="H210" i="8"/>
  <c r="H211" i="8"/>
  <c r="H212" i="8"/>
  <c r="H213" i="8"/>
  <c r="H214" i="8"/>
  <c r="H215" i="8"/>
  <c r="H216" i="8"/>
  <c r="H217" i="8"/>
  <c r="H218" i="8"/>
  <c r="H219" i="8"/>
  <c r="H220" i="8"/>
  <c r="H221" i="8"/>
  <c r="H222" i="8"/>
  <c r="H223" i="8"/>
  <c r="H224" i="8"/>
  <c r="H225" i="8"/>
  <c r="H226" i="8"/>
  <c r="H227" i="8"/>
  <c r="H228" i="8"/>
  <c r="H229" i="8"/>
  <c r="H230" i="8"/>
  <c r="H231" i="8"/>
  <c r="H232" i="8"/>
  <c r="H233" i="8"/>
  <c r="H234" i="8"/>
  <c r="H235" i="8"/>
  <c r="H236" i="8"/>
  <c r="H237" i="8"/>
  <c r="H238" i="8"/>
  <c r="H239" i="8"/>
  <c r="H240" i="8"/>
  <c r="H241" i="8"/>
  <c r="H242" i="8"/>
  <c r="H243" i="8"/>
  <c r="H244" i="8"/>
  <c r="H245" i="8"/>
  <c r="H246" i="8"/>
  <c r="H247" i="8"/>
  <c r="H248" i="8"/>
  <c r="H249" i="8"/>
  <c r="H250" i="8"/>
  <c r="H251" i="8"/>
  <c r="H252" i="8"/>
  <c r="H253" i="8"/>
  <c r="H254" i="8"/>
  <c r="H255" i="8"/>
  <c r="H256" i="8"/>
  <c r="H257" i="8"/>
  <c r="H258" i="8"/>
  <c r="H259" i="8"/>
  <c r="H260" i="8"/>
  <c r="H261" i="8"/>
  <c r="H262" i="8"/>
  <c r="H263" i="8"/>
  <c r="H264" i="8"/>
  <c r="H265" i="8"/>
  <c r="H266" i="8"/>
  <c r="H267" i="8"/>
  <c r="H268" i="8"/>
  <c r="H269" i="8"/>
  <c r="H270" i="8"/>
  <c r="H271" i="8"/>
  <c r="H272" i="8"/>
  <c r="H273" i="8"/>
  <c r="H274" i="8"/>
  <c r="H275" i="8"/>
  <c r="H276" i="8"/>
  <c r="H277" i="8"/>
  <c r="H278" i="8"/>
  <c r="H279" i="8"/>
  <c r="H280" i="8"/>
  <c r="H281" i="8"/>
  <c r="H282" i="8"/>
  <c r="H283" i="8"/>
  <c r="H284" i="8"/>
  <c r="H285" i="8"/>
  <c r="H286" i="8"/>
  <c r="H287" i="8"/>
  <c r="H288" i="8"/>
  <c r="H289" i="8"/>
  <c r="H290" i="8"/>
  <c r="H291" i="8"/>
  <c r="H292" i="8"/>
  <c r="H293" i="8"/>
  <c r="H294" i="8"/>
  <c r="H295" i="8"/>
  <c r="H296" i="8"/>
  <c r="H297" i="8"/>
  <c r="H298" i="8"/>
  <c r="H299" i="8"/>
  <c r="H300" i="8"/>
  <c r="H301" i="8"/>
  <c r="H302" i="8"/>
  <c r="H303" i="8"/>
  <c r="H304" i="8"/>
  <c r="H305" i="8"/>
  <c r="H306" i="8"/>
  <c r="H307" i="8"/>
  <c r="H308" i="8"/>
  <c r="H309" i="8"/>
  <c r="H310" i="8"/>
  <c r="H311" i="8"/>
  <c r="H312" i="8"/>
  <c r="H313" i="8"/>
  <c r="H314" i="8"/>
  <c r="H315" i="8"/>
  <c r="H316" i="8"/>
  <c r="H317" i="8"/>
  <c r="H318" i="8"/>
  <c r="H319" i="8"/>
  <c r="H320" i="8"/>
  <c r="H321" i="8"/>
  <c r="H322" i="8"/>
  <c r="H323" i="8"/>
  <c r="H324" i="8"/>
  <c r="H325" i="8"/>
  <c r="H326" i="8"/>
  <c r="H327" i="8"/>
  <c r="H328" i="8"/>
  <c r="H329" i="8"/>
  <c r="H330" i="8"/>
  <c r="H331" i="8"/>
  <c r="H332" i="8"/>
  <c r="H333" i="8"/>
  <c r="H334" i="8"/>
  <c r="H335" i="8"/>
  <c r="H336" i="8"/>
  <c r="H337" i="8"/>
  <c r="H338" i="8"/>
  <c r="H339" i="8"/>
  <c r="H340" i="8"/>
  <c r="H341" i="8"/>
  <c r="H342" i="8"/>
  <c r="H343" i="8"/>
  <c r="H344" i="8"/>
  <c r="H345" i="8"/>
  <c r="H346" i="8"/>
  <c r="H347" i="8"/>
  <c r="H348" i="8"/>
  <c r="H349" i="8"/>
  <c r="H350" i="8"/>
  <c r="H351" i="8"/>
  <c r="H352" i="8"/>
  <c r="H353" i="8"/>
  <c r="H354" i="8"/>
  <c r="H355" i="8"/>
  <c r="H356" i="8"/>
  <c r="H357" i="8"/>
  <c r="H358" i="8"/>
  <c r="H359" i="8"/>
  <c r="H360" i="8"/>
  <c r="H361" i="8"/>
  <c r="H362" i="8"/>
  <c r="H363" i="8"/>
  <c r="H364" i="8"/>
  <c r="H365" i="8"/>
  <c r="H366" i="8"/>
  <c r="H367" i="8"/>
  <c r="H368" i="8"/>
  <c r="H369" i="8"/>
  <c r="H370" i="8"/>
  <c r="H371" i="8"/>
  <c r="H372" i="8"/>
  <c r="H373" i="8"/>
  <c r="H374" i="8"/>
  <c r="H375" i="8"/>
  <c r="H376" i="8"/>
  <c r="H377" i="8"/>
  <c r="H378" i="8"/>
  <c r="H379" i="8"/>
  <c r="H380" i="8"/>
  <c r="H381" i="8"/>
  <c r="H382" i="8"/>
  <c r="H383" i="8"/>
  <c r="H384" i="8"/>
  <c r="H385" i="8"/>
  <c r="H386" i="8"/>
  <c r="H387" i="8"/>
  <c r="H388" i="8"/>
  <c r="H389" i="8"/>
  <c r="H390" i="8"/>
  <c r="H391" i="8"/>
  <c r="H392" i="8"/>
  <c r="H393" i="8"/>
  <c r="H394" i="8"/>
  <c r="H395" i="8"/>
  <c r="H396" i="8"/>
  <c r="H397" i="8"/>
  <c r="H398" i="8"/>
  <c r="H399" i="8"/>
  <c r="H400" i="8"/>
  <c r="H401" i="8"/>
  <c r="H402" i="8"/>
  <c r="H403" i="8"/>
  <c r="H404" i="8"/>
  <c r="H405" i="8"/>
  <c r="H406" i="8"/>
  <c r="H407" i="8"/>
  <c r="H408" i="8"/>
  <c r="H409" i="8"/>
  <c r="H410" i="8"/>
  <c r="H411" i="8"/>
  <c r="H412" i="8"/>
  <c r="H413" i="8"/>
  <c r="H414" i="8"/>
  <c r="H415" i="8"/>
  <c r="H416" i="8"/>
  <c r="H417" i="8"/>
  <c r="H418" i="8"/>
  <c r="H419" i="8"/>
  <c r="H420" i="8"/>
  <c r="H421" i="8"/>
  <c r="H422" i="8"/>
  <c r="H423" i="8"/>
  <c r="H424" i="8"/>
  <c r="H425" i="8"/>
  <c r="H426" i="8"/>
  <c r="H427" i="8"/>
  <c r="H428" i="8"/>
  <c r="H429" i="8"/>
  <c r="H430" i="8"/>
  <c r="H431" i="8"/>
  <c r="H432" i="8"/>
  <c r="H433" i="8"/>
  <c r="H434" i="8"/>
  <c r="H435" i="8"/>
  <c r="H436" i="8"/>
  <c r="H437" i="8"/>
  <c r="H438" i="8"/>
  <c r="H439" i="8"/>
  <c r="H440" i="8"/>
  <c r="H441" i="8"/>
  <c r="H442" i="8"/>
  <c r="H443" i="8"/>
  <c r="H444" i="8"/>
  <c r="H445" i="8"/>
  <c r="H446" i="8"/>
  <c r="H447" i="8"/>
  <c r="H448" i="8"/>
  <c r="H449" i="8"/>
  <c r="H450" i="8"/>
  <c r="H451" i="8"/>
  <c r="H452" i="8"/>
  <c r="H453" i="8"/>
  <c r="H454" i="8"/>
  <c r="H455" i="8"/>
  <c r="H456" i="8"/>
  <c r="H457" i="8"/>
  <c r="H458" i="8"/>
  <c r="H459" i="8"/>
  <c r="H460" i="8"/>
  <c r="H461" i="8"/>
  <c r="H462" i="8"/>
  <c r="H463" i="8"/>
  <c r="H464" i="8"/>
  <c r="H465" i="8"/>
  <c r="H466" i="8"/>
  <c r="H467" i="8"/>
  <c r="H468" i="8"/>
  <c r="H469" i="8"/>
  <c r="H470" i="8"/>
  <c r="H471" i="8"/>
  <c r="H472" i="8"/>
  <c r="H473" i="8"/>
  <c r="H474" i="8"/>
  <c r="H475" i="8"/>
  <c r="H476" i="8"/>
  <c r="H477" i="8"/>
  <c r="H478" i="8"/>
  <c r="H479" i="8"/>
  <c r="H480" i="8"/>
  <c r="H481" i="8"/>
  <c r="H482" i="8"/>
  <c r="H483" i="8"/>
  <c r="H484" i="8"/>
  <c r="H485" i="8"/>
  <c r="H486" i="8"/>
  <c r="H487" i="8"/>
  <c r="H488" i="8"/>
  <c r="H489" i="8"/>
  <c r="H490" i="8"/>
  <c r="H491" i="8"/>
  <c r="H492" i="8"/>
  <c r="H493" i="8"/>
  <c r="H494" i="8"/>
  <c r="H495" i="8"/>
  <c r="H496" i="8"/>
  <c r="H497" i="8"/>
  <c r="H498" i="8"/>
  <c r="H499" i="8"/>
  <c r="H500" i="8"/>
  <c r="H501" i="8"/>
  <c r="H502" i="8"/>
  <c r="H503" i="8"/>
  <c r="H504" i="8"/>
  <c r="H505" i="8"/>
  <c r="H506" i="8"/>
  <c r="H507" i="8"/>
  <c r="H508" i="8"/>
  <c r="H509" i="8"/>
  <c r="H510" i="8"/>
  <c r="H511" i="8"/>
  <c r="H512" i="8"/>
  <c r="H513" i="8"/>
  <c r="H514" i="8"/>
  <c r="H515" i="8"/>
  <c r="H516" i="8"/>
  <c r="H517" i="8"/>
  <c r="H518" i="8"/>
  <c r="H519" i="8"/>
  <c r="H520" i="8"/>
  <c r="H521" i="8"/>
  <c r="H522" i="8"/>
  <c r="H523" i="8"/>
  <c r="H524" i="8"/>
  <c r="H525" i="8"/>
  <c r="H526" i="8"/>
  <c r="H527" i="8"/>
  <c r="H528" i="8"/>
  <c r="H529" i="8"/>
  <c r="H530" i="8"/>
  <c r="H531" i="8"/>
  <c r="H532" i="8"/>
  <c r="H533" i="8"/>
  <c r="H534" i="8"/>
  <c r="H535" i="8"/>
  <c r="H536" i="8"/>
  <c r="H537" i="8"/>
  <c r="H538" i="8"/>
  <c r="H539" i="8"/>
  <c r="H540" i="8"/>
  <c r="H541" i="8"/>
  <c r="H542" i="8"/>
  <c r="H543" i="8"/>
  <c r="H544" i="8"/>
  <c r="H545" i="8"/>
  <c r="H546" i="8"/>
  <c r="H547" i="8"/>
  <c r="H548" i="8"/>
  <c r="H549" i="8"/>
  <c r="H550" i="8"/>
  <c r="H551" i="8"/>
  <c r="H552" i="8"/>
  <c r="H553" i="8"/>
  <c r="H554" i="8"/>
  <c r="H555" i="8"/>
  <c r="H556" i="8"/>
  <c r="H557" i="8"/>
  <c r="H558" i="8"/>
  <c r="H559" i="8"/>
  <c r="H560" i="8"/>
  <c r="H561" i="8"/>
  <c r="H562" i="8"/>
  <c r="H563" i="8"/>
  <c r="H564" i="8"/>
  <c r="H565" i="8"/>
  <c r="H566" i="8"/>
  <c r="H567" i="8"/>
  <c r="H568" i="8"/>
  <c r="H569" i="8"/>
  <c r="H570" i="8"/>
  <c r="H571" i="8"/>
  <c r="H572" i="8"/>
  <c r="H573" i="8"/>
  <c r="H574" i="8"/>
  <c r="H575" i="8"/>
  <c r="H576" i="8"/>
  <c r="H577" i="8"/>
  <c r="H578" i="8"/>
  <c r="H579" i="8"/>
  <c r="H580" i="8"/>
  <c r="H581" i="8"/>
  <c r="H582" i="8"/>
  <c r="H583" i="8"/>
  <c r="H584" i="8"/>
  <c r="H585" i="8"/>
  <c r="H586" i="8"/>
  <c r="H587" i="8"/>
  <c r="H588" i="8"/>
  <c r="H589" i="8"/>
  <c r="H590" i="8"/>
  <c r="H591" i="8"/>
  <c r="H592" i="8"/>
  <c r="H593" i="8"/>
  <c r="H594" i="8"/>
  <c r="H595" i="8"/>
  <c r="H596" i="8"/>
  <c r="H597" i="8"/>
  <c r="H598" i="8"/>
  <c r="H599" i="8"/>
  <c r="H600" i="8"/>
  <c r="H601" i="8"/>
  <c r="H602" i="8"/>
  <c r="H603" i="8"/>
  <c r="H604" i="8"/>
  <c r="H605" i="8"/>
  <c r="H606" i="8"/>
  <c r="H607" i="8"/>
  <c r="H608" i="8"/>
  <c r="H609" i="8"/>
  <c r="H610" i="8"/>
  <c r="H611" i="8"/>
  <c r="H612" i="8"/>
  <c r="H613" i="8"/>
  <c r="H614" i="8"/>
  <c r="H615" i="8"/>
  <c r="H616" i="8"/>
  <c r="H617" i="8"/>
  <c r="H618" i="8"/>
  <c r="H619" i="8"/>
  <c r="H620" i="8"/>
  <c r="H621" i="8"/>
  <c r="H622" i="8"/>
  <c r="H623" i="8"/>
  <c r="H624" i="8"/>
  <c r="H625" i="8"/>
  <c r="H626" i="8"/>
  <c r="H627" i="8"/>
  <c r="H628" i="8"/>
  <c r="H629" i="8"/>
  <c r="H630" i="8"/>
  <c r="H631" i="8"/>
  <c r="H632" i="8"/>
  <c r="H633" i="8"/>
  <c r="H634" i="8"/>
  <c r="H635" i="8"/>
  <c r="H636" i="8"/>
  <c r="H637" i="8"/>
  <c r="H638" i="8"/>
  <c r="H639" i="8"/>
  <c r="H640" i="8"/>
  <c r="H641" i="8"/>
  <c r="H642" i="8"/>
  <c r="H643" i="8"/>
  <c r="H644" i="8"/>
  <c r="H645" i="8"/>
  <c r="H646" i="8"/>
  <c r="H647" i="8"/>
  <c r="H648" i="8"/>
  <c r="H649" i="8"/>
  <c r="H650" i="8"/>
  <c r="H651" i="8"/>
  <c r="H652" i="8"/>
  <c r="H653" i="8"/>
  <c r="H654" i="8"/>
  <c r="H655" i="8"/>
  <c r="H656" i="8"/>
  <c r="H657" i="8"/>
  <c r="H658" i="8"/>
  <c r="H659" i="8"/>
  <c r="H660" i="8"/>
  <c r="H661" i="8"/>
  <c r="H662" i="8"/>
  <c r="H663" i="8"/>
  <c r="H664" i="8"/>
  <c r="H665" i="8"/>
  <c r="H666" i="8"/>
  <c r="H667" i="8"/>
  <c r="H668" i="8"/>
  <c r="H669" i="8"/>
  <c r="H670" i="8"/>
  <c r="H671" i="8"/>
  <c r="H672" i="8"/>
  <c r="H673" i="8"/>
  <c r="H674" i="8"/>
  <c r="H675" i="8"/>
  <c r="H676" i="8"/>
  <c r="H677" i="8"/>
  <c r="H678" i="8"/>
  <c r="H679" i="8"/>
  <c r="H680" i="8"/>
  <c r="H681" i="8"/>
  <c r="H682" i="8"/>
  <c r="H683" i="8"/>
  <c r="H684" i="8"/>
  <c r="H685" i="8"/>
  <c r="H686" i="8"/>
  <c r="H687" i="8"/>
  <c r="H688" i="8"/>
  <c r="H689" i="8"/>
  <c r="H690" i="8"/>
  <c r="H691" i="8"/>
  <c r="H692" i="8"/>
  <c r="H693" i="8"/>
  <c r="H694" i="8"/>
  <c r="H695" i="8"/>
  <c r="H696" i="8"/>
  <c r="H697" i="8"/>
  <c r="H698" i="8"/>
  <c r="H699" i="8"/>
  <c r="H700" i="8"/>
  <c r="H701" i="8"/>
  <c r="H702" i="8"/>
  <c r="H703" i="8"/>
  <c r="H704" i="8"/>
  <c r="H705" i="8"/>
  <c r="H706" i="8"/>
  <c r="H707" i="8"/>
  <c r="H708" i="8"/>
  <c r="H709" i="8"/>
  <c r="H710" i="8"/>
  <c r="H711" i="8"/>
  <c r="H712" i="8"/>
  <c r="H713" i="8"/>
  <c r="H714" i="8"/>
  <c r="H715" i="8"/>
  <c r="H716" i="8"/>
  <c r="H717" i="8"/>
  <c r="H718" i="8"/>
  <c r="H719" i="8"/>
  <c r="H720" i="8"/>
  <c r="H721" i="8"/>
  <c r="H722" i="8"/>
  <c r="H723" i="8"/>
  <c r="H724" i="8"/>
  <c r="H725" i="8"/>
  <c r="H726" i="8"/>
  <c r="H727" i="8"/>
  <c r="H728" i="8"/>
  <c r="H729" i="8"/>
  <c r="H730" i="8"/>
  <c r="H731" i="8"/>
  <c r="H732" i="8"/>
  <c r="H733" i="8"/>
  <c r="H734" i="8"/>
  <c r="H735" i="8"/>
  <c r="H736" i="8"/>
  <c r="H737" i="8"/>
  <c r="H738" i="8"/>
  <c r="H739" i="8"/>
  <c r="H740" i="8"/>
  <c r="H741" i="8"/>
  <c r="H742" i="8"/>
  <c r="H743" i="8"/>
  <c r="H744" i="8"/>
  <c r="H745" i="8"/>
  <c r="H746" i="8"/>
  <c r="H747" i="8"/>
  <c r="H748" i="8"/>
  <c r="H749" i="8"/>
  <c r="H750" i="8"/>
  <c r="H751" i="8"/>
  <c r="H752" i="8"/>
  <c r="H753" i="8"/>
  <c r="H754" i="8"/>
  <c r="H755" i="8"/>
  <c r="H756" i="8"/>
  <c r="H757" i="8"/>
  <c r="H758" i="8"/>
  <c r="H759" i="8"/>
  <c r="H760" i="8"/>
  <c r="H761" i="8"/>
  <c r="H762" i="8"/>
  <c r="H763" i="8"/>
  <c r="H764" i="8"/>
  <c r="H765" i="8"/>
  <c r="H766" i="8"/>
  <c r="H767" i="8"/>
  <c r="H768" i="8"/>
  <c r="H769" i="8"/>
  <c r="H770" i="8"/>
  <c r="H771" i="8"/>
  <c r="H772" i="8"/>
  <c r="H773" i="8"/>
  <c r="H774" i="8"/>
  <c r="H775" i="8"/>
  <c r="H776" i="8"/>
  <c r="H777" i="8"/>
  <c r="H778" i="8"/>
  <c r="H779" i="8"/>
  <c r="H780" i="8"/>
  <c r="H781" i="8"/>
  <c r="H782" i="8"/>
  <c r="H783" i="8"/>
  <c r="H784" i="8"/>
  <c r="H785" i="8"/>
  <c r="H786" i="8"/>
  <c r="H787" i="8"/>
  <c r="H788" i="8"/>
  <c r="H789" i="8"/>
  <c r="H790" i="8"/>
  <c r="H791" i="8"/>
  <c r="H792" i="8"/>
  <c r="H793" i="8"/>
  <c r="H794" i="8"/>
  <c r="H795" i="8"/>
  <c r="H796" i="8"/>
  <c r="H797" i="8"/>
  <c r="H798" i="8"/>
  <c r="H799" i="8"/>
  <c r="H800" i="8"/>
  <c r="H801" i="8"/>
  <c r="H802" i="8"/>
  <c r="H803" i="8"/>
  <c r="H804" i="8"/>
  <c r="H805" i="8"/>
  <c r="H806" i="8"/>
  <c r="H807" i="8"/>
  <c r="H808" i="8"/>
  <c r="H809" i="8"/>
  <c r="H810" i="8"/>
  <c r="H811" i="8"/>
  <c r="H812" i="8"/>
  <c r="H813" i="8"/>
  <c r="H814" i="8"/>
  <c r="H815" i="8"/>
  <c r="H816" i="8"/>
  <c r="H817" i="8"/>
  <c r="H818" i="8"/>
  <c r="H819" i="8"/>
  <c r="H820" i="8"/>
  <c r="H821" i="8"/>
  <c r="H822" i="8"/>
  <c r="H823" i="8"/>
  <c r="H824" i="8"/>
  <c r="H825" i="8"/>
  <c r="H826" i="8"/>
  <c r="H827" i="8"/>
  <c r="H828" i="8"/>
  <c r="H829" i="8"/>
  <c r="H830" i="8"/>
  <c r="H831" i="8"/>
  <c r="H832" i="8"/>
  <c r="H833" i="8"/>
  <c r="H834" i="8"/>
  <c r="H835" i="8"/>
  <c r="H836" i="8"/>
  <c r="H837" i="8"/>
  <c r="H838" i="8"/>
  <c r="H839" i="8"/>
  <c r="H840" i="8"/>
  <c r="H841" i="8"/>
  <c r="H842" i="8"/>
  <c r="H843" i="8"/>
  <c r="H844" i="8"/>
  <c r="H845" i="8"/>
  <c r="H846" i="8"/>
  <c r="H847" i="8"/>
  <c r="H848" i="8"/>
  <c r="H849" i="8"/>
  <c r="H850" i="8"/>
  <c r="H851" i="8"/>
  <c r="H852" i="8"/>
  <c r="H853" i="8"/>
  <c r="H854" i="8"/>
  <c r="H855" i="8"/>
  <c r="H856" i="8"/>
  <c r="H857" i="8"/>
  <c r="H858" i="8"/>
  <c r="H859" i="8"/>
  <c r="H860" i="8"/>
  <c r="H861" i="8"/>
  <c r="H862" i="8"/>
  <c r="H863" i="8"/>
  <c r="H864" i="8"/>
  <c r="H865" i="8"/>
  <c r="H866" i="8"/>
  <c r="H867" i="8"/>
  <c r="H868" i="8"/>
  <c r="H869" i="8"/>
  <c r="H870" i="8"/>
  <c r="H871" i="8"/>
  <c r="H872" i="8"/>
  <c r="H873" i="8"/>
  <c r="H874" i="8"/>
  <c r="H875" i="8"/>
  <c r="H876" i="8"/>
  <c r="H877" i="8"/>
  <c r="H878" i="8"/>
  <c r="H879" i="8"/>
  <c r="H880" i="8"/>
  <c r="H881" i="8"/>
  <c r="H882" i="8"/>
  <c r="H883" i="8"/>
  <c r="H884" i="8"/>
  <c r="H885" i="8"/>
  <c r="H886" i="8"/>
  <c r="H887" i="8"/>
  <c r="H888" i="8"/>
  <c r="H889" i="8"/>
  <c r="H890" i="8"/>
  <c r="H891" i="8"/>
  <c r="H892" i="8"/>
  <c r="H893" i="8"/>
  <c r="H894" i="8"/>
  <c r="H895" i="8"/>
  <c r="H896" i="8"/>
  <c r="H897" i="8"/>
  <c r="H898" i="8"/>
  <c r="H899" i="8"/>
  <c r="H900" i="8"/>
  <c r="H901" i="8"/>
  <c r="H902" i="8"/>
  <c r="H903" i="8"/>
  <c r="H904" i="8"/>
  <c r="H905" i="8"/>
  <c r="H906" i="8"/>
  <c r="H907" i="8"/>
  <c r="H908" i="8"/>
  <c r="H909" i="8"/>
  <c r="H910" i="8"/>
  <c r="H911" i="8"/>
  <c r="H912" i="8"/>
  <c r="H913" i="8"/>
  <c r="H914" i="8"/>
  <c r="H915" i="8"/>
  <c r="H916" i="8"/>
  <c r="H917" i="8"/>
  <c r="H918" i="8"/>
  <c r="H919" i="8"/>
  <c r="H920" i="8"/>
  <c r="H921" i="8"/>
  <c r="H922" i="8"/>
  <c r="H923" i="8"/>
  <c r="H924" i="8"/>
  <c r="H925" i="8"/>
  <c r="H926" i="8"/>
  <c r="H927" i="8"/>
  <c r="H928" i="8"/>
  <c r="H929" i="8"/>
  <c r="H930" i="8"/>
  <c r="H931" i="8"/>
  <c r="H932" i="8"/>
  <c r="H933" i="8"/>
  <c r="H934" i="8"/>
  <c r="H935" i="8"/>
  <c r="H936" i="8"/>
  <c r="H937" i="8"/>
  <c r="H938" i="8"/>
  <c r="H939" i="8"/>
  <c r="H940" i="8"/>
  <c r="H941" i="8"/>
  <c r="H942" i="8"/>
  <c r="H943" i="8"/>
  <c r="H944" i="8"/>
  <c r="H945" i="8"/>
  <c r="H946" i="8"/>
  <c r="H947" i="8"/>
  <c r="H948" i="8"/>
  <c r="H949" i="8"/>
  <c r="H950" i="8"/>
  <c r="H951" i="8"/>
  <c r="H952" i="8"/>
  <c r="H953" i="8"/>
  <c r="H954" i="8"/>
  <c r="H955" i="8"/>
  <c r="H956" i="8"/>
  <c r="H957" i="8"/>
  <c r="H958" i="8"/>
  <c r="H959" i="8"/>
  <c r="H960" i="8"/>
  <c r="H961" i="8"/>
  <c r="H962" i="8"/>
  <c r="H963" i="8"/>
  <c r="H964" i="8"/>
  <c r="H965" i="8"/>
  <c r="H966" i="8"/>
  <c r="H967" i="8"/>
  <c r="H968" i="8"/>
  <c r="H969" i="8"/>
  <c r="H970" i="8"/>
  <c r="H971" i="8"/>
  <c r="H972" i="8"/>
  <c r="H973" i="8"/>
  <c r="H974" i="8"/>
  <c r="H975" i="8"/>
  <c r="H976" i="8"/>
  <c r="H977" i="8"/>
  <c r="H978" i="8"/>
  <c r="H979" i="8"/>
  <c r="H980" i="8"/>
  <c r="H981" i="8"/>
  <c r="H982" i="8"/>
  <c r="H983" i="8"/>
  <c r="H984" i="8"/>
  <c r="H985" i="8"/>
  <c r="H986" i="8"/>
  <c r="H987" i="8"/>
  <c r="H988" i="8"/>
  <c r="H989" i="8"/>
  <c r="H990" i="8"/>
  <c r="H991" i="8"/>
  <c r="H992" i="8"/>
  <c r="H993" i="8"/>
  <c r="H994" i="8"/>
  <c r="H995" i="8"/>
  <c r="H996" i="8"/>
  <c r="H997" i="8"/>
  <c r="H998" i="8"/>
  <c r="H999" i="8"/>
  <c r="H1000" i="8"/>
  <c r="H1001" i="8"/>
  <c r="H1002" i="8"/>
  <c r="H1003" i="8"/>
  <c r="H1004" i="8"/>
  <c r="H1005" i="8"/>
  <c r="H1006" i="8"/>
  <c r="H1007" i="8"/>
  <c r="H1008" i="8"/>
  <c r="H1009" i="8"/>
  <c r="H1010" i="8"/>
  <c r="H1011" i="8"/>
  <c r="H1012" i="8"/>
  <c r="H1013" i="8"/>
  <c r="H1014" i="8"/>
  <c r="H1015" i="8"/>
  <c r="H1016" i="8"/>
  <c r="H1017" i="8"/>
  <c r="H1018" i="8"/>
  <c r="H1019" i="8"/>
  <c r="H1020" i="8"/>
  <c r="H1021" i="8"/>
  <c r="H1022" i="8"/>
  <c r="H1023" i="8"/>
  <c r="H1024" i="8"/>
  <c r="H1025" i="8"/>
  <c r="H1026" i="8"/>
  <c r="H1027" i="8"/>
  <c r="H1028" i="8"/>
  <c r="H1029" i="8"/>
  <c r="H1030" i="8"/>
  <c r="H1031" i="8"/>
  <c r="H1032" i="8"/>
  <c r="H1033" i="8"/>
  <c r="H1034" i="8"/>
  <c r="H1035" i="8"/>
  <c r="H1036" i="8"/>
  <c r="H1037" i="8"/>
  <c r="H1038" i="8"/>
  <c r="H1039" i="8"/>
  <c r="H1040" i="8"/>
  <c r="H1041" i="8"/>
  <c r="H1042" i="8"/>
  <c r="H1043" i="8"/>
  <c r="H1044" i="8"/>
  <c r="H1045" i="8"/>
  <c r="H1046" i="8"/>
  <c r="H1047" i="8"/>
  <c r="H1048" i="8"/>
  <c r="H1049" i="8"/>
  <c r="H1050" i="8"/>
  <c r="H1051" i="8"/>
  <c r="H1052" i="8"/>
  <c r="H1053" i="8"/>
  <c r="H1054" i="8"/>
  <c r="H1055" i="8"/>
  <c r="H1056" i="8"/>
  <c r="H1057" i="8"/>
  <c r="H1058" i="8"/>
  <c r="H1059" i="8"/>
  <c r="H1060" i="8"/>
  <c r="H1061" i="8"/>
  <c r="H1062" i="8"/>
  <c r="H1063" i="8"/>
  <c r="H1064" i="8"/>
  <c r="H1065" i="8"/>
  <c r="H1066" i="8"/>
  <c r="H1067" i="8"/>
  <c r="H1068" i="8"/>
  <c r="H1069" i="8"/>
  <c r="H1070" i="8"/>
  <c r="H1071" i="8"/>
  <c r="H1072" i="8"/>
  <c r="H1073" i="8"/>
  <c r="H1074" i="8"/>
  <c r="H1075" i="8"/>
  <c r="H1076" i="8"/>
  <c r="H1077" i="8"/>
  <c r="H1078" i="8"/>
  <c r="H1079" i="8"/>
  <c r="H1080" i="8"/>
  <c r="H1081" i="8"/>
  <c r="H1082" i="8"/>
  <c r="H1083" i="8"/>
  <c r="H1084" i="8"/>
  <c r="H1085" i="8"/>
  <c r="H1086" i="8"/>
  <c r="H1087" i="8"/>
  <c r="H1088" i="8"/>
  <c r="H1089" i="8"/>
  <c r="H1090" i="8"/>
  <c r="H1091" i="8"/>
  <c r="H1092" i="8"/>
  <c r="H1093" i="8"/>
  <c r="H1094" i="8"/>
  <c r="H1095" i="8"/>
  <c r="H1096" i="8"/>
  <c r="H1097" i="8"/>
  <c r="H1098" i="8"/>
  <c r="H1099" i="8"/>
  <c r="H1100" i="8"/>
  <c r="H1101" i="8"/>
  <c r="H1102" i="8"/>
  <c r="H1103" i="8"/>
  <c r="H1104" i="8"/>
  <c r="H1105" i="8"/>
  <c r="H1106" i="8"/>
  <c r="H1107" i="8"/>
  <c r="H1108" i="8"/>
  <c r="H1109" i="8"/>
  <c r="H1110" i="8"/>
  <c r="H1111" i="8"/>
  <c r="H1112" i="8"/>
  <c r="H1113" i="8"/>
  <c r="H1114" i="8"/>
  <c r="H1115" i="8"/>
  <c r="H1116" i="8"/>
  <c r="H1117" i="8"/>
  <c r="H1118" i="8"/>
  <c r="H1119" i="8"/>
  <c r="H1120" i="8"/>
  <c r="H1121" i="8"/>
  <c r="H1122" i="8"/>
  <c r="H1123" i="8"/>
  <c r="H1124" i="8"/>
  <c r="H1125" i="8"/>
  <c r="H1126" i="8"/>
  <c r="H1127" i="8"/>
  <c r="H1128" i="8"/>
  <c r="H1129" i="8"/>
  <c r="H1130" i="8"/>
  <c r="H1131" i="8"/>
  <c r="H1132" i="8"/>
  <c r="H1133" i="8"/>
  <c r="H1134" i="8"/>
  <c r="H1135" i="8"/>
  <c r="H1136" i="8"/>
  <c r="H1137" i="8"/>
  <c r="H1138" i="8"/>
  <c r="H1139" i="8"/>
  <c r="H1140" i="8"/>
  <c r="H1141" i="8"/>
  <c r="H1142" i="8"/>
  <c r="H1143" i="8"/>
  <c r="H1144" i="8"/>
  <c r="H1145" i="8"/>
  <c r="H1146" i="8"/>
  <c r="H1147" i="8"/>
  <c r="H1148" i="8"/>
  <c r="H1149" i="8"/>
  <c r="H1150" i="8"/>
  <c r="H1151" i="8"/>
  <c r="H1152" i="8"/>
  <c r="H1153" i="8"/>
  <c r="H1154" i="8"/>
  <c r="H1155" i="8"/>
  <c r="H1156" i="8"/>
  <c r="H1157" i="8"/>
  <c r="H1158" i="8"/>
  <c r="H1159" i="8"/>
  <c r="H1160" i="8"/>
  <c r="H1161" i="8"/>
  <c r="H1162" i="8"/>
  <c r="H1163" i="8"/>
  <c r="H1164" i="8"/>
  <c r="H1165" i="8"/>
  <c r="H1166" i="8"/>
  <c r="H1167" i="8"/>
  <c r="H1168" i="8"/>
  <c r="H1169" i="8"/>
  <c r="H1170" i="8"/>
  <c r="H1171" i="8"/>
  <c r="H1172" i="8"/>
  <c r="H1173" i="8"/>
  <c r="H1174" i="8"/>
  <c r="H1175" i="8"/>
  <c r="H1176" i="8"/>
  <c r="H1177" i="8"/>
  <c r="H1178" i="8"/>
  <c r="H1179" i="8"/>
  <c r="H1180" i="8"/>
  <c r="H1181" i="8"/>
  <c r="H1182" i="8"/>
  <c r="H1183" i="8"/>
  <c r="H1184" i="8"/>
  <c r="H1185" i="8"/>
  <c r="H1186" i="8"/>
  <c r="H1187" i="8"/>
  <c r="H1188" i="8"/>
  <c r="H1189" i="8"/>
  <c r="H1190" i="8"/>
  <c r="H1191" i="8"/>
  <c r="H1192" i="8"/>
  <c r="H1193" i="8"/>
  <c r="H1194" i="8"/>
  <c r="H1195" i="8"/>
  <c r="H1196" i="8"/>
  <c r="H1197" i="8"/>
  <c r="H1198" i="8"/>
  <c r="H1199" i="8"/>
  <c r="H1200" i="8"/>
  <c r="H1201" i="8"/>
  <c r="H1202" i="8"/>
  <c r="H1203" i="8"/>
  <c r="H1204" i="8"/>
  <c r="H1205" i="8"/>
  <c r="H1206" i="8"/>
  <c r="H1207" i="8"/>
  <c r="H1208" i="8"/>
  <c r="H1209" i="8"/>
  <c r="H1210" i="8"/>
  <c r="H1211" i="8"/>
  <c r="H1212" i="8"/>
  <c r="H1213" i="8"/>
  <c r="H1214" i="8"/>
  <c r="H1215" i="8"/>
  <c r="H1216" i="8"/>
  <c r="H1217" i="8"/>
  <c r="H1218" i="8"/>
  <c r="H1219" i="8"/>
  <c r="H1220" i="8"/>
  <c r="H1221" i="8"/>
  <c r="H1222" i="8"/>
  <c r="H1223" i="8"/>
  <c r="H1224" i="8"/>
  <c r="H1225" i="8"/>
  <c r="H1226" i="8"/>
  <c r="H1227" i="8"/>
  <c r="H1228" i="8"/>
  <c r="H1229" i="8"/>
  <c r="H1230" i="8"/>
  <c r="H1231" i="8"/>
  <c r="H1232" i="8"/>
  <c r="H1233" i="8"/>
  <c r="H1234" i="8"/>
  <c r="H1235" i="8"/>
  <c r="H1236" i="8"/>
  <c r="H1237" i="8"/>
  <c r="H1238" i="8"/>
  <c r="H1239" i="8"/>
  <c r="H1240" i="8"/>
  <c r="H1241" i="8"/>
  <c r="H1242" i="8"/>
  <c r="H1243" i="8"/>
  <c r="H1244" i="8"/>
  <c r="H1245" i="8"/>
  <c r="H1246" i="8"/>
  <c r="H1247" i="8"/>
  <c r="H1248" i="8"/>
  <c r="H1249" i="8"/>
  <c r="H1250" i="8"/>
  <c r="H1251" i="8"/>
  <c r="H1252" i="8"/>
  <c r="H1253" i="8"/>
  <c r="H1254" i="8"/>
  <c r="H1255" i="8"/>
  <c r="H1256" i="8"/>
  <c r="H1257" i="8"/>
  <c r="H1258" i="8"/>
  <c r="H1259" i="8"/>
  <c r="H1260" i="8"/>
  <c r="H1261" i="8"/>
  <c r="H1262" i="8"/>
  <c r="H1263" i="8"/>
  <c r="H1264" i="8"/>
  <c r="H1265" i="8"/>
  <c r="H1266" i="8"/>
  <c r="H1267" i="8"/>
  <c r="H1268" i="8"/>
  <c r="H1269" i="8"/>
  <c r="H1270" i="8"/>
  <c r="H1271" i="8"/>
  <c r="H1272" i="8"/>
  <c r="H1273" i="8"/>
  <c r="H1274" i="8"/>
  <c r="H1275" i="8"/>
  <c r="H1276" i="8"/>
  <c r="H1277" i="8"/>
  <c r="H1278" i="8"/>
  <c r="H1279" i="8"/>
  <c r="H1280" i="8"/>
  <c r="H1281" i="8"/>
  <c r="H1282" i="8"/>
  <c r="H1283" i="8"/>
  <c r="H1284" i="8"/>
  <c r="H1285" i="8"/>
  <c r="H1286" i="8"/>
  <c r="H1287" i="8"/>
  <c r="H1288" i="8"/>
  <c r="H1289" i="8"/>
  <c r="H1290" i="8"/>
  <c r="H1291" i="8"/>
  <c r="H1292" i="8"/>
  <c r="H1293" i="8"/>
  <c r="H1294" i="8"/>
  <c r="H1295" i="8"/>
  <c r="H1296" i="8"/>
  <c r="H1297" i="8"/>
  <c r="H1298" i="8"/>
  <c r="H1299" i="8"/>
  <c r="H1300" i="8"/>
  <c r="H1301" i="8"/>
  <c r="H1302" i="8"/>
  <c r="H1303" i="8"/>
  <c r="H1304" i="8"/>
  <c r="H1305" i="8"/>
  <c r="H1306" i="8"/>
  <c r="H1307" i="8"/>
  <c r="H1308" i="8"/>
  <c r="H1309" i="8"/>
  <c r="H1310" i="8"/>
  <c r="H1311" i="8"/>
  <c r="H1312" i="8"/>
  <c r="H1313" i="8"/>
  <c r="H1314" i="8"/>
  <c r="F2" i="8"/>
  <c r="F3" i="8"/>
  <c r="F4" i="8"/>
  <c r="F5" i="8"/>
  <c r="F6" i="8"/>
  <c r="F7" i="8"/>
  <c r="F8" i="8"/>
  <c r="F9" i="8"/>
  <c r="F10" i="8"/>
  <c r="F11" i="8"/>
  <c r="F12" i="8"/>
  <c r="F13" i="8"/>
  <c r="F14" i="8"/>
  <c r="F15" i="8"/>
  <c r="F16" i="8"/>
  <c r="F17" i="8"/>
  <c r="F18" i="8"/>
  <c r="F19" i="8"/>
  <c r="F20" i="8"/>
  <c r="F21" i="8"/>
  <c r="F22" i="8"/>
  <c r="F23" i="8"/>
  <c r="F24" i="8"/>
  <c r="F25" i="8"/>
  <c r="F26" i="8"/>
  <c r="F27" i="8"/>
  <c r="F28" i="8"/>
  <c r="F29" i="8"/>
  <c r="F30" i="8"/>
  <c r="F31" i="8"/>
  <c r="F32" i="8"/>
  <c r="F33" i="8"/>
  <c r="F34" i="8"/>
  <c r="F35" i="8"/>
  <c r="F36" i="8"/>
  <c r="F37" i="8"/>
  <c r="F38" i="8"/>
  <c r="F39" i="8"/>
  <c r="F40" i="8"/>
  <c r="F41" i="8"/>
  <c r="F42" i="8"/>
  <c r="F43" i="8"/>
  <c r="F44" i="8"/>
  <c r="F45" i="8"/>
  <c r="F46" i="8"/>
  <c r="F47" i="8"/>
  <c r="F48" i="8"/>
  <c r="F49" i="8"/>
  <c r="F50" i="8"/>
  <c r="F51" i="8"/>
  <c r="F52" i="8"/>
  <c r="F53" i="8"/>
  <c r="F54" i="8"/>
  <c r="F55" i="8"/>
  <c r="F56" i="8"/>
  <c r="F57" i="8"/>
  <c r="F58" i="8"/>
  <c r="F59" i="8"/>
  <c r="F60" i="8"/>
  <c r="F61" i="8"/>
  <c r="F62" i="8"/>
  <c r="F63" i="8"/>
  <c r="F64" i="8"/>
  <c r="F65" i="8"/>
  <c r="F66" i="8"/>
  <c r="F67" i="8"/>
  <c r="F68" i="8"/>
  <c r="F69" i="8"/>
  <c r="F70" i="8"/>
  <c r="F71" i="8"/>
  <c r="F72" i="8"/>
  <c r="F73" i="8"/>
  <c r="F74" i="8"/>
  <c r="F75" i="8"/>
  <c r="F76" i="8"/>
  <c r="F77" i="8"/>
  <c r="F78" i="8"/>
  <c r="F79" i="8"/>
  <c r="F80" i="8"/>
  <c r="F81" i="8"/>
  <c r="F82" i="8"/>
  <c r="F83" i="8"/>
  <c r="F84" i="8"/>
  <c r="F85" i="8"/>
  <c r="F86" i="8"/>
  <c r="F87" i="8"/>
  <c r="F88" i="8"/>
  <c r="F89" i="8"/>
  <c r="F90" i="8"/>
  <c r="F91" i="8"/>
  <c r="F92" i="8"/>
  <c r="F93" i="8"/>
  <c r="F94" i="8"/>
  <c r="F95" i="8"/>
  <c r="F96" i="8"/>
  <c r="F97" i="8"/>
  <c r="F98" i="8"/>
  <c r="F99" i="8"/>
  <c r="F100" i="8"/>
  <c r="F101" i="8"/>
  <c r="F102" i="8"/>
  <c r="F103" i="8"/>
  <c r="F104" i="8"/>
  <c r="F105" i="8"/>
  <c r="F106" i="8"/>
  <c r="F107" i="8"/>
  <c r="F108" i="8"/>
  <c r="F109" i="8"/>
  <c r="F110" i="8"/>
  <c r="F111" i="8"/>
  <c r="F112" i="8"/>
  <c r="F113" i="8"/>
  <c r="F114" i="8"/>
  <c r="F115" i="8"/>
  <c r="F116" i="8"/>
  <c r="F117" i="8"/>
  <c r="F118" i="8"/>
  <c r="F119" i="8"/>
  <c r="F120" i="8"/>
  <c r="F121" i="8"/>
  <c r="F122" i="8"/>
  <c r="F123" i="8"/>
  <c r="F124" i="8"/>
  <c r="F125" i="8"/>
  <c r="F126" i="8"/>
  <c r="F127" i="8"/>
  <c r="F128" i="8"/>
  <c r="F129" i="8"/>
  <c r="F130" i="8"/>
  <c r="F131" i="8"/>
  <c r="F132" i="8"/>
  <c r="F133" i="8"/>
  <c r="F134" i="8"/>
  <c r="F135" i="8"/>
  <c r="F136" i="8"/>
  <c r="F137" i="8"/>
  <c r="F138" i="8"/>
  <c r="F139" i="8"/>
  <c r="F140" i="8"/>
  <c r="F141" i="8"/>
  <c r="F142" i="8"/>
  <c r="F143" i="8"/>
  <c r="F144" i="8"/>
  <c r="F145" i="8"/>
  <c r="F146" i="8"/>
  <c r="F147" i="8"/>
  <c r="F148" i="8"/>
  <c r="F149" i="8"/>
  <c r="F150" i="8"/>
  <c r="F151" i="8"/>
  <c r="F152" i="8"/>
  <c r="F153" i="8"/>
  <c r="F154" i="8"/>
  <c r="F155" i="8"/>
  <c r="F156" i="8"/>
  <c r="F157" i="8"/>
  <c r="F158" i="8"/>
  <c r="F159" i="8"/>
  <c r="F160" i="8"/>
  <c r="F161" i="8"/>
  <c r="F162" i="8"/>
  <c r="F163" i="8"/>
  <c r="F164" i="8"/>
  <c r="F165" i="8"/>
  <c r="F166" i="8"/>
  <c r="F167" i="8"/>
  <c r="F168" i="8"/>
  <c r="F169" i="8"/>
  <c r="F170" i="8"/>
  <c r="F171" i="8"/>
  <c r="F172" i="8"/>
  <c r="F173" i="8"/>
  <c r="F174" i="8"/>
  <c r="F175" i="8"/>
  <c r="F176" i="8"/>
  <c r="F177" i="8"/>
  <c r="F178" i="8"/>
  <c r="F179" i="8"/>
  <c r="F180" i="8"/>
  <c r="F181" i="8"/>
  <c r="F182" i="8"/>
  <c r="F183" i="8"/>
  <c r="F184" i="8"/>
  <c r="F185" i="8"/>
  <c r="F186" i="8"/>
  <c r="F187" i="8"/>
  <c r="F188" i="8"/>
  <c r="F189" i="8"/>
  <c r="F190" i="8"/>
  <c r="F191" i="8"/>
  <c r="F192" i="8"/>
  <c r="F193" i="8"/>
  <c r="F194" i="8"/>
  <c r="F195" i="8"/>
  <c r="F196" i="8"/>
  <c r="F197" i="8"/>
  <c r="F198" i="8"/>
  <c r="F199" i="8"/>
  <c r="F200" i="8"/>
  <c r="F201" i="8"/>
  <c r="F202" i="8"/>
  <c r="F203" i="8"/>
  <c r="F204" i="8"/>
  <c r="F205" i="8"/>
  <c r="F206" i="8"/>
  <c r="F207" i="8"/>
  <c r="F208" i="8"/>
  <c r="F209" i="8"/>
  <c r="F210" i="8"/>
  <c r="F211" i="8"/>
  <c r="F212" i="8"/>
  <c r="F213" i="8"/>
  <c r="F214" i="8"/>
  <c r="F215" i="8"/>
  <c r="F216" i="8"/>
  <c r="F217" i="8"/>
  <c r="F218" i="8"/>
  <c r="F219" i="8"/>
  <c r="F220" i="8"/>
  <c r="F221" i="8"/>
  <c r="F222" i="8"/>
  <c r="F223" i="8"/>
  <c r="F224" i="8"/>
  <c r="F225" i="8"/>
  <c r="F226" i="8"/>
  <c r="F227" i="8"/>
  <c r="F228" i="8"/>
  <c r="F229" i="8"/>
  <c r="F230" i="8"/>
  <c r="F231" i="8"/>
  <c r="F232" i="8"/>
  <c r="F233" i="8"/>
  <c r="F234" i="8"/>
  <c r="F235" i="8"/>
  <c r="F236" i="8"/>
  <c r="F237" i="8"/>
  <c r="F238" i="8"/>
  <c r="F239" i="8"/>
  <c r="F240" i="8"/>
  <c r="F241" i="8"/>
  <c r="F242" i="8"/>
  <c r="F243" i="8"/>
  <c r="F244" i="8"/>
  <c r="F245" i="8"/>
  <c r="F246" i="8"/>
  <c r="F247" i="8"/>
  <c r="F248" i="8"/>
  <c r="F249" i="8"/>
  <c r="F250" i="8"/>
  <c r="F251" i="8"/>
  <c r="F252" i="8"/>
  <c r="F253" i="8"/>
  <c r="F254" i="8"/>
  <c r="F255" i="8"/>
  <c r="F256" i="8"/>
  <c r="F257" i="8"/>
  <c r="F258" i="8"/>
  <c r="F259" i="8"/>
  <c r="F260" i="8"/>
  <c r="F261" i="8"/>
  <c r="F262" i="8"/>
  <c r="F263" i="8"/>
  <c r="F264" i="8"/>
  <c r="F265" i="8"/>
  <c r="F266" i="8"/>
  <c r="F267" i="8"/>
  <c r="F268" i="8"/>
  <c r="F269" i="8"/>
  <c r="F270" i="8"/>
  <c r="F271" i="8"/>
  <c r="F272" i="8"/>
  <c r="F273" i="8"/>
  <c r="F274" i="8"/>
  <c r="F275" i="8"/>
  <c r="F276" i="8"/>
  <c r="F277" i="8"/>
  <c r="F278" i="8"/>
  <c r="F279" i="8"/>
  <c r="F280" i="8"/>
  <c r="F281" i="8"/>
  <c r="F282" i="8"/>
  <c r="F283" i="8"/>
  <c r="F284" i="8"/>
  <c r="F285" i="8"/>
  <c r="F286" i="8"/>
  <c r="F287" i="8"/>
  <c r="F288" i="8"/>
  <c r="F289" i="8"/>
  <c r="F290" i="8"/>
  <c r="F291" i="8"/>
  <c r="F292" i="8"/>
  <c r="F293" i="8"/>
  <c r="F294" i="8"/>
  <c r="F295" i="8"/>
  <c r="F296" i="8"/>
  <c r="F297" i="8"/>
  <c r="F298" i="8"/>
  <c r="F299" i="8"/>
  <c r="F300" i="8"/>
  <c r="F301" i="8"/>
  <c r="F302" i="8"/>
  <c r="F303" i="8"/>
  <c r="F304" i="8"/>
  <c r="F305" i="8"/>
  <c r="F306" i="8"/>
  <c r="F307" i="8"/>
  <c r="F308" i="8"/>
  <c r="F309" i="8"/>
  <c r="F310" i="8"/>
  <c r="F311" i="8"/>
  <c r="F312" i="8"/>
  <c r="F313" i="8"/>
  <c r="F314" i="8"/>
  <c r="F315" i="8"/>
  <c r="F316" i="8"/>
  <c r="F317" i="8"/>
  <c r="F318" i="8"/>
  <c r="F319" i="8"/>
  <c r="F320" i="8"/>
  <c r="F321" i="8"/>
  <c r="F322" i="8"/>
  <c r="F323" i="8"/>
  <c r="F324" i="8"/>
  <c r="F325" i="8"/>
  <c r="F326" i="8"/>
  <c r="F327" i="8"/>
  <c r="F328" i="8"/>
  <c r="F329" i="8"/>
  <c r="F330" i="8"/>
  <c r="F331" i="8"/>
  <c r="F332" i="8"/>
  <c r="F333" i="8"/>
  <c r="F334" i="8"/>
  <c r="F335" i="8"/>
  <c r="F336" i="8"/>
  <c r="F337" i="8"/>
  <c r="F338" i="8"/>
  <c r="F339" i="8"/>
  <c r="F340" i="8"/>
  <c r="F341" i="8"/>
  <c r="F342" i="8"/>
  <c r="F343" i="8"/>
  <c r="F344" i="8"/>
  <c r="F345" i="8"/>
  <c r="F346" i="8"/>
  <c r="F347" i="8"/>
  <c r="F348" i="8"/>
  <c r="F349" i="8"/>
  <c r="F350" i="8"/>
  <c r="F351" i="8"/>
  <c r="F352" i="8"/>
  <c r="F353" i="8"/>
  <c r="F354" i="8"/>
  <c r="F355" i="8"/>
  <c r="F356" i="8"/>
  <c r="F357" i="8"/>
  <c r="F358" i="8"/>
  <c r="F359" i="8"/>
  <c r="F360" i="8"/>
  <c r="F361" i="8"/>
  <c r="F362" i="8"/>
  <c r="F363" i="8"/>
  <c r="F364" i="8"/>
  <c r="F365" i="8"/>
  <c r="F366" i="8"/>
  <c r="F367" i="8"/>
  <c r="F368" i="8"/>
  <c r="F369" i="8"/>
  <c r="F370" i="8"/>
  <c r="F371" i="8"/>
  <c r="F372" i="8"/>
  <c r="F373" i="8"/>
  <c r="F374" i="8"/>
  <c r="F375" i="8"/>
  <c r="F376" i="8"/>
  <c r="F377" i="8"/>
  <c r="F378" i="8"/>
  <c r="F379" i="8"/>
  <c r="F380" i="8"/>
  <c r="F381" i="8"/>
  <c r="F382" i="8"/>
  <c r="F383" i="8"/>
  <c r="F384" i="8"/>
  <c r="F385" i="8"/>
  <c r="F386" i="8"/>
  <c r="F387" i="8"/>
  <c r="F388" i="8"/>
  <c r="F389" i="8"/>
  <c r="F390" i="8"/>
  <c r="F391" i="8"/>
  <c r="F392" i="8"/>
  <c r="F393" i="8"/>
  <c r="F394" i="8"/>
  <c r="F395" i="8"/>
  <c r="F396" i="8"/>
  <c r="F397" i="8"/>
  <c r="F398" i="8"/>
  <c r="F399" i="8"/>
  <c r="F400" i="8"/>
  <c r="F401" i="8"/>
  <c r="F402" i="8"/>
  <c r="F403" i="8"/>
  <c r="F404" i="8"/>
  <c r="F405" i="8"/>
  <c r="F406" i="8"/>
  <c r="F407" i="8"/>
  <c r="F408" i="8"/>
  <c r="F409" i="8"/>
  <c r="F410" i="8"/>
  <c r="F411" i="8"/>
  <c r="F412" i="8"/>
  <c r="F413" i="8"/>
  <c r="F414" i="8"/>
  <c r="F415" i="8"/>
  <c r="F416" i="8"/>
  <c r="F417" i="8"/>
  <c r="F418" i="8"/>
  <c r="F419" i="8"/>
  <c r="F420" i="8"/>
  <c r="F421" i="8"/>
  <c r="F422" i="8"/>
  <c r="F423" i="8"/>
  <c r="F424" i="8"/>
  <c r="F425" i="8"/>
  <c r="F426" i="8"/>
  <c r="F427" i="8"/>
  <c r="F428" i="8"/>
  <c r="F429" i="8"/>
  <c r="F430" i="8"/>
  <c r="F431" i="8"/>
  <c r="F432" i="8"/>
  <c r="F433" i="8"/>
  <c r="F434" i="8"/>
  <c r="F435" i="8"/>
  <c r="F436" i="8"/>
  <c r="F437" i="8"/>
  <c r="F438" i="8"/>
  <c r="F439" i="8"/>
  <c r="F440" i="8"/>
  <c r="F441" i="8"/>
  <c r="F442" i="8"/>
  <c r="F443" i="8"/>
  <c r="F444" i="8"/>
  <c r="F445" i="8"/>
  <c r="F446" i="8"/>
  <c r="F447" i="8"/>
  <c r="F448" i="8"/>
  <c r="F449" i="8"/>
  <c r="F450" i="8"/>
  <c r="F451" i="8"/>
  <c r="F452" i="8"/>
  <c r="F453" i="8"/>
  <c r="F454" i="8"/>
  <c r="F455" i="8"/>
  <c r="F456" i="8"/>
  <c r="F457" i="8"/>
  <c r="F458" i="8"/>
  <c r="F459" i="8"/>
  <c r="F460" i="8"/>
  <c r="F461" i="8"/>
  <c r="F462" i="8"/>
  <c r="F463" i="8"/>
  <c r="F464" i="8"/>
  <c r="F465" i="8"/>
  <c r="F466" i="8"/>
  <c r="F467" i="8"/>
  <c r="F468" i="8"/>
  <c r="F469" i="8"/>
  <c r="F470" i="8"/>
  <c r="F471" i="8"/>
  <c r="F472" i="8"/>
  <c r="F473" i="8"/>
  <c r="F474" i="8"/>
  <c r="F475" i="8"/>
  <c r="F476" i="8"/>
  <c r="F477" i="8"/>
  <c r="F478" i="8"/>
  <c r="F479" i="8"/>
  <c r="F480" i="8"/>
  <c r="F481" i="8"/>
  <c r="F482" i="8"/>
  <c r="F483" i="8"/>
  <c r="F484" i="8"/>
  <c r="F485" i="8"/>
  <c r="F486" i="8"/>
  <c r="F487" i="8"/>
  <c r="F488" i="8"/>
  <c r="F489" i="8"/>
  <c r="F490" i="8"/>
  <c r="F491" i="8"/>
  <c r="F492" i="8"/>
  <c r="F493" i="8"/>
  <c r="F494" i="8"/>
  <c r="F495" i="8"/>
  <c r="F496" i="8"/>
  <c r="F497" i="8"/>
  <c r="F498" i="8"/>
  <c r="F499" i="8"/>
  <c r="F500" i="8"/>
  <c r="F501" i="8"/>
  <c r="F502" i="8"/>
  <c r="F503" i="8"/>
  <c r="F504" i="8"/>
  <c r="F505" i="8"/>
  <c r="F506" i="8"/>
  <c r="F507" i="8"/>
  <c r="F508" i="8"/>
  <c r="F509" i="8"/>
  <c r="F510" i="8"/>
  <c r="F511" i="8"/>
  <c r="F512" i="8"/>
  <c r="F513" i="8"/>
  <c r="F514" i="8"/>
  <c r="F515" i="8"/>
  <c r="F516" i="8"/>
  <c r="F517" i="8"/>
  <c r="F518" i="8"/>
  <c r="F519" i="8"/>
  <c r="F520" i="8"/>
  <c r="F521" i="8"/>
  <c r="F522" i="8"/>
  <c r="F523" i="8"/>
  <c r="F524" i="8"/>
  <c r="F525" i="8"/>
  <c r="F526" i="8"/>
  <c r="F527" i="8"/>
  <c r="F528" i="8"/>
  <c r="F529" i="8"/>
  <c r="F530" i="8"/>
  <c r="F531" i="8"/>
  <c r="F532" i="8"/>
  <c r="F533" i="8"/>
  <c r="F534" i="8"/>
  <c r="F535" i="8"/>
  <c r="F536" i="8"/>
  <c r="F537" i="8"/>
  <c r="F538" i="8"/>
  <c r="F539" i="8"/>
  <c r="F540" i="8"/>
  <c r="F541" i="8"/>
  <c r="F542" i="8"/>
  <c r="F543" i="8"/>
  <c r="F544" i="8"/>
  <c r="F545" i="8"/>
  <c r="F546" i="8"/>
  <c r="F547" i="8"/>
  <c r="F548" i="8"/>
  <c r="F549" i="8"/>
  <c r="F550" i="8"/>
  <c r="F551" i="8"/>
  <c r="F552" i="8"/>
  <c r="F553" i="8"/>
  <c r="F554" i="8"/>
  <c r="F555" i="8"/>
  <c r="F556" i="8"/>
  <c r="F557" i="8"/>
  <c r="F558" i="8"/>
  <c r="F559" i="8"/>
  <c r="F560" i="8"/>
  <c r="F561" i="8"/>
  <c r="F562" i="8"/>
  <c r="F563" i="8"/>
  <c r="F564" i="8"/>
  <c r="F565" i="8"/>
  <c r="F566" i="8"/>
  <c r="F567" i="8"/>
  <c r="F568" i="8"/>
  <c r="F569" i="8"/>
  <c r="F570" i="8"/>
  <c r="F571" i="8"/>
  <c r="F572" i="8"/>
  <c r="F573" i="8"/>
  <c r="F574" i="8"/>
  <c r="F575" i="8"/>
  <c r="F576" i="8"/>
  <c r="F577" i="8"/>
  <c r="F578" i="8"/>
  <c r="F579" i="8"/>
  <c r="F580" i="8"/>
  <c r="F581" i="8"/>
  <c r="F582" i="8"/>
  <c r="F583" i="8"/>
  <c r="F584" i="8"/>
  <c r="F585" i="8"/>
  <c r="F586" i="8"/>
  <c r="F587" i="8"/>
  <c r="F588" i="8"/>
  <c r="F589" i="8"/>
  <c r="F590" i="8"/>
  <c r="F591" i="8"/>
  <c r="F592" i="8"/>
  <c r="F593" i="8"/>
  <c r="F594" i="8"/>
  <c r="F595" i="8"/>
  <c r="F596" i="8"/>
  <c r="F597" i="8"/>
  <c r="F598" i="8"/>
  <c r="F599" i="8"/>
  <c r="F600" i="8"/>
  <c r="F601" i="8"/>
  <c r="F602" i="8"/>
  <c r="F603" i="8"/>
  <c r="F604" i="8"/>
  <c r="F605" i="8"/>
  <c r="F606" i="8"/>
  <c r="F607" i="8"/>
  <c r="F608" i="8"/>
  <c r="F609" i="8"/>
  <c r="F610" i="8"/>
  <c r="F611" i="8"/>
  <c r="F612" i="8"/>
  <c r="F613" i="8"/>
  <c r="F614" i="8"/>
  <c r="F615" i="8"/>
  <c r="F616" i="8"/>
  <c r="F617" i="8"/>
  <c r="F618" i="8"/>
  <c r="F619" i="8"/>
  <c r="F620" i="8"/>
  <c r="F621" i="8"/>
  <c r="F622" i="8"/>
  <c r="F623" i="8"/>
  <c r="F624" i="8"/>
  <c r="F625" i="8"/>
  <c r="F626" i="8"/>
  <c r="F627" i="8"/>
  <c r="F628" i="8"/>
  <c r="F629" i="8"/>
  <c r="F630" i="8"/>
  <c r="F631" i="8"/>
  <c r="F632" i="8"/>
  <c r="F633" i="8"/>
  <c r="F634" i="8"/>
  <c r="F635" i="8"/>
  <c r="F636" i="8"/>
  <c r="F637" i="8"/>
  <c r="F638" i="8"/>
  <c r="F639" i="8"/>
  <c r="F640" i="8"/>
  <c r="F641" i="8"/>
  <c r="F642" i="8"/>
  <c r="F643" i="8"/>
  <c r="F644" i="8"/>
  <c r="F645" i="8"/>
  <c r="F646" i="8"/>
  <c r="F647" i="8"/>
  <c r="F648" i="8"/>
  <c r="F649" i="8"/>
  <c r="F650" i="8"/>
  <c r="F651" i="8"/>
  <c r="F652" i="8"/>
  <c r="F653" i="8"/>
  <c r="F654" i="8"/>
  <c r="F655" i="8"/>
  <c r="F656" i="8"/>
  <c r="F657" i="8"/>
  <c r="F658" i="8"/>
  <c r="F659" i="8"/>
  <c r="F660" i="8"/>
  <c r="F661" i="8"/>
  <c r="F662" i="8"/>
  <c r="F663" i="8"/>
  <c r="F664" i="8"/>
  <c r="F665" i="8"/>
  <c r="F666" i="8"/>
  <c r="F667" i="8"/>
  <c r="F668" i="8"/>
  <c r="F669" i="8"/>
  <c r="F670" i="8"/>
  <c r="F671" i="8"/>
  <c r="F672" i="8"/>
  <c r="F673" i="8"/>
  <c r="F674" i="8"/>
  <c r="F675" i="8"/>
  <c r="F676" i="8"/>
  <c r="F677" i="8"/>
  <c r="F678" i="8"/>
  <c r="F679" i="8"/>
  <c r="F680" i="8"/>
  <c r="F681" i="8"/>
  <c r="F682" i="8"/>
  <c r="F683" i="8"/>
  <c r="F684" i="8"/>
  <c r="F685" i="8"/>
  <c r="F686" i="8"/>
  <c r="F687" i="8"/>
  <c r="F688" i="8"/>
  <c r="F689" i="8"/>
  <c r="F690" i="8"/>
  <c r="F691" i="8"/>
  <c r="F692" i="8"/>
  <c r="F693" i="8"/>
  <c r="F694" i="8"/>
  <c r="F695" i="8"/>
  <c r="F696" i="8"/>
  <c r="F697" i="8"/>
  <c r="F698" i="8"/>
  <c r="F699" i="8"/>
  <c r="F700" i="8"/>
  <c r="F701" i="8"/>
  <c r="F702" i="8"/>
  <c r="F703" i="8"/>
  <c r="F704" i="8"/>
  <c r="F705" i="8"/>
  <c r="F706" i="8"/>
  <c r="F707" i="8"/>
  <c r="F708" i="8"/>
  <c r="F709" i="8"/>
  <c r="F710" i="8"/>
  <c r="F711" i="8"/>
  <c r="F712" i="8"/>
  <c r="F713" i="8"/>
  <c r="F714" i="8"/>
  <c r="F715" i="8"/>
  <c r="F716" i="8"/>
  <c r="F717" i="8"/>
  <c r="F718" i="8"/>
  <c r="F719" i="8"/>
  <c r="F720" i="8"/>
  <c r="F721" i="8"/>
  <c r="F722" i="8"/>
  <c r="F723" i="8"/>
  <c r="F724" i="8"/>
  <c r="F725" i="8"/>
  <c r="F726" i="8"/>
  <c r="F727" i="8"/>
  <c r="F728" i="8"/>
  <c r="F729" i="8"/>
  <c r="F730" i="8"/>
  <c r="F731" i="8"/>
  <c r="F732" i="8"/>
  <c r="F733" i="8"/>
  <c r="F734" i="8"/>
  <c r="F735" i="8"/>
  <c r="F736" i="8"/>
  <c r="F737" i="8"/>
  <c r="F738" i="8"/>
  <c r="F739" i="8"/>
  <c r="F740" i="8"/>
  <c r="F741" i="8"/>
  <c r="F742" i="8"/>
  <c r="F743" i="8"/>
  <c r="F744" i="8"/>
  <c r="F745" i="8"/>
  <c r="F746" i="8"/>
  <c r="F747" i="8"/>
  <c r="F748" i="8"/>
  <c r="F749" i="8"/>
  <c r="F750" i="8"/>
  <c r="F751" i="8"/>
  <c r="F752" i="8"/>
  <c r="F753" i="8"/>
  <c r="F754" i="8"/>
  <c r="F755" i="8"/>
  <c r="F756" i="8"/>
  <c r="F757" i="8"/>
  <c r="F758" i="8"/>
  <c r="F759" i="8"/>
  <c r="F760" i="8"/>
  <c r="F761" i="8"/>
  <c r="F762" i="8"/>
  <c r="F763" i="8"/>
  <c r="F764" i="8"/>
  <c r="F765" i="8"/>
  <c r="F766" i="8"/>
  <c r="F767" i="8"/>
  <c r="F768" i="8"/>
  <c r="F769" i="8"/>
  <c r="F770" i="8"/>
  <c r="F771" i="8"/>
  <c r="F772" i="8"/>
  <c r="F773" i="8"/>
  <c r="F774" i="8"/>
  <c r="F775" i="8"/>
  <c r="F776" i="8"/>
  <c r="F777" i="8"/>
  <c r="F778" i="8"/>
  <c r="F779" i="8"/>
  <c r="F780" i="8"/>
  <c r="F781" i="8"/>
  <c r="F782" i="8"/>
  <c r="F783" i="8"/>
  <c r="F784" i="8"/>
  <c r="F785" i="8"/>
  <c r="F786" i="8"/>
  <c r="F787" i="8"/>
  <c r="F788" i="8"/>
  <c r="F789" i="8"/>
  <c r="F790" i="8"/>
  <c r="F791" i="8"/>
  <c r="F792" i="8"/>
  <c r="F793" i="8"/>
  <c r="F794" i="8"/>
  <c r="F795" i="8"/>
  <c r="F796" i="8"/>
  <c r="F797" i="8"/>
  <c r="F798" i="8"/>
  <c r="F799" i="8"/>
  <c r="F800" i="8"/>
  <c r="F801" i="8"/>
  <c r="F802" i="8"/>
  <c r="F803" i="8"/>
  <c r="F804" i="8"/>
  <c r="F805" i="8"/>
  <c r="F806" i="8"/>
  <c r="F807" i="8"/>
  <c r="F808" i="8"/>
  <c r="F809" i="8"/>
  <c r="F810" i="8"/>
  <c r="F811" i="8"/>
  <c r="F812" i="8"/>
  <c r="F813" i="8"/>
  <c r="F814" i="8"/>
  <c r="F815" i="8"/>
  <c r="F816" i="8"/>
  <c r="F817" i="8"/>
  <c r="F818" i="8"/>
  <c r="F819" i="8"/>
  <c r="F820" i="8"/>
  <c r="F821" i="8"/>
  <c r="F822" i="8"/>
  <c r="F823" i="8"/>
  <c r="F824" i="8"/>
  <c r="F825" i="8"/>
  <c r="F826" i="8"/>
  <c r="F827" i="8"/>
  <c r="F828" i="8"/>
  <c r="F829" i="8"/>
  <c r="F830" i="8"/>
  <c r="F831" i="8"/>
  <c r="F832" i="8"/>
  <c r="F833" i="8"/>
  <c r="F834" i="8"/>
  <c r="F835" i="8"/>
  <c r="F836" i="8"/>
  <c r="F837" i="8"/>
  <c r="F838" i="8"/>
  <c r="F839" i="8"/>
  <c r="F840" i="8"/>
  <c r="F841" i="8"/>
  <c r="F842" i="8"/>
  <c r="F843" i="8"/>
  <c r="F844" i="8"/>
  <c r="F845" i="8"/>
  <c r="F846" i="8"/>
  <c r="F847" i="8"/>
  <c r="F848" i="8"/>
  <c r="F849" i="8"/>
  <c r="F850" i="8"/>
  <c r="F851" i="8"/>
  <c r="F852" i="8"/>
  <c r="F853" i="8"/>
  <c r="F854" i="8"/>
  <c r="F855" i="8"/>
  <c r="F856" i="8"/>
  <c r="F857" i="8"/>
  <c r="F858" i="8"/>
  <c r="F859" i="8"/>
  <c r="F860" i="8"/>
  <c r="F861" i="8"/>
  <c r="F862" i="8"/>
  <c r="F863" i="8"/>
  <c r="F864" i="8"/>
  <c r="F865" i="8"/>
  <c r="F866" i="8"/>
  <c r="F867" i="8"/>
  <c r="F868" i="8"/>
  <c r="F869" i="8"/>
  <c r="F870" i="8"/>
  <c r="F871" i="8"/>
  <c r="F872" i="8"/>
  <c r="F873" i="8"/>
  <c r="F874" i="8"/>
  <c r="F875" i="8"/>
  <c r="F876" i="8"/>
  <c r="F877" i="8"/>
  <c r="F878" i="8"/>
  <c r="F879" i="8"/>
  <c r="F880" i="8"/>
  <c r="F881" i="8"/>
  <c r="F882" i="8"/>
  <c r="F883" i="8"/>
  <c r="F884" i="8"/>
  <c r="F885" i="8"/>
  <c r="F886" i="8"/>
  <c r="F887" i="8"/>
  <c r="F888" i="8"/>
  <c r="F889" i="8"/>
  <c r="F890" i="8"/>
  <c r="F891" i="8"/>
  <c r="F892" i="8"/>
  <c r="F893" i="8"/>
  <c r="F894" i="8"/>
  <c r="F895" i="8"/>
  <c r="F896" i="8"/>
  <c r="F897" i="8"/>
  <c r="F898" i="8"/>
  <c r="F899" i="8"/>
  <c r="F900" i="8"/>
  <c r="F901" i="8"/>
  <c r="F902" i="8"/>
  <c r="F903" i="8"/>
  <c r="F904" i="8"/>
  <c r="F905" i="8"/>
  <c r="F906" i="8"/>
  <c r="F907" i="8"/>
  <c r="F908" i="8"/>
  <c r="F909" i="8"/>
  <c r="F910" i="8"/>
  <c r="F911" i="8"/>
  <c r="F912" i="8"/>
  <c r="F913" i="8"/>
  <c r="F914" i="8"/>
  <c r="F915" i="8"/>
  <c r="F916" i="8"/>
  <c r="F917" i="8"/>
  <c r="F918" i="8"/>
  <c r="F919" i="8"/>
  <c r="F920" i="8"/>
  <c r="F921" i="8"/>
  <c r="F922" i="8"/>
  <c r="F923" i="8"/>
  <c r="F924" i="8"/>
  <c r="F925" i="8"/>
  <c r="F926" i="8"/>
  <c r="F927" i="8"/>
  <c r="F928" i="8"/>
  <c r="F929" i="8"/>
  <c r="F930" i="8"/>
  <c r="F931" i="8"/>
  <c r="F932" i="8"/>
  <c r="F933" i="8"/>
  <c r="F934" i="8"/>
  <c r="F935" i="8"/>
  <c r="F936" i="8"/>
  <c r="F937" i="8"/>
  <c r="F938" i="8"/>
  <c r="F939" i="8"/>
  <c r="F940" i="8"/>
  <c r="F941" i="8"/>
  <c r="F942" i="8"/>
  <c r="F943" i="8"/>
  <c r="F944" i="8"/>
  <c r="F945" i="8"/>
  <c r="F946" i="8"/>
  <c r="F947" i="8"/>
  <c r="F948" i="8"/>
  <c r="F949" i="8"/>
  <c r="F950" i="8"/>
  <c r="F951" i="8"/>
  <c r="F952" i="8"/>
  <c r="F953" i="8"/>
  <c r="F954" i="8"/>
  <c r="F955" i="8"/>
  <c r="F956" i="8"/>
  <c r="F957" i="8"/>
  <c r="F958" i="8"/>
  <c r="F959" i="8"/>
  <c r="F960" i="8"/>
  <c r="F961" i="8"/>
  <c r="F962" i="8"/>
  <c r="F963" i="8"/>
  <c r="F964" i="8"/>
  <c r="F965" i="8"/>
  <c r="F966" i="8"/>
  <c r="F967" i="8"/>
  <c r="F968" i="8"/>
  <c r="F969" i="8"/>
  <c r="F970" i="8"/>
  <c r="F971" i="8"/>
  <c r="F972" i="8"/>
  <c r="F973" i="8"/>
  <c r="F974" i="8"/>
  <c r="F975" i="8"/>
  <c r="F976" i="8"/>
  <c r="F977" i="8"/>
  <c r="F978" i="8"/>
  <c r="F979" i="8"/>
  <c r="F980" i="8"/>
  <c r="F981" i="8"/>
  <c r="F982" i="8"/>
  <c r="F983" i="8"/>
  <c r="F984" i="8"/>
  <c r="F985" i="8"/>
  <c r="F986" i="8"/>
  <c r="F987" i="8"/>
  <c r="F988" i="8"/>
  <c r="F989" i="8"/>
  <c r="F990" i="8"/>
  <c r="F991" i="8"/>
  <c r="F992" i="8"/>
  <c r="F993" i="8"/>
  <c r="F994" i="8"/>
  <c r="F995" i="8"/>
  <c r="F996" i="8"/>
  <c r="F997" i="8"/>
  <c r="F998" i="8"/>
  <c r="F999" i="8"/>
  <c r="F1000" i="8"/>
  <c r="F1001" i="8"/>
  <c r="F1002" i="8"/>
  <c r="F1003" i="8"/>
  <c r="F1004" i="8"/>
  <c r="F1005" i="8"/>
  <c r="F1006" i="8"/>
  <c r="F1007" i="8"/>
  <c r="F1008" i="8"/>
  <c r="F1009" i="8"/>
  <c r="F1010" i="8"/>
  <c r="F1011" i="8"/>
  <c r="F1012" i="8"/>
  <c r="F1013" i="8"/>
  <c r="F1014" i="8"/>
  <c r="F1015" i="8"/>
  <c r="F1016" i="8"/>
  <c r="F1017" i="8"/>
  <c r="F1018" i="8"/>
  <c r="F1019" i="8"/>
  <c r="F1020" i="8"/>
  <c r="F1021" i="8"/>
  <c r="F1022" i="8"/>
  <c r="F1023" i="8"/>
  <c r="F1024" i="8"/>
  <c r="F1025" i="8"/>
  <c r="F1026" i="8"/>
  <c r="F1027" i="8"/>
  <c r="F1028" i="8"/>
  <c r="F1029" i="8"/>
  <c r="F1030" i="8"/>
  <c r="F1031" i="8"/>
  <c r="F1032" i="8"/>
  <c r="F1033" i="8"/>
  <c r="F1034" i="8"/>
  <c r="F1035" i="8"/>
  <c r="F1036" i="8"/>
  <c r="F1037" i="8"/>
  <c r="F1038" i="8"/>
  <c r="F1039" i="8"/>
  <c r="F1040" i="8"/>
  <c r="F1041" i="8"/>
  <c r="F1042" i="8"/>
  <c r="F1043" i="8"/>
  <c r="F1044" i="8"/>
  <c r="F1045" i="8"/>
  <c r="F1046" i="8"/>
  <c r="F1047" i="8"/>
  <c r="F1048" i="8"/>
  <c r="F1049" i="8"/>
  <c r="F1050" i="8"/>
  <c r="F1051" i="8"/>
  <c r="F1052" i="8"/>
  <c r="F1053" i="8"/>
  <c r="F1054" i="8"/>
  <c r="F1055" i="8"/>
  <c r="F1056" i="8"/>
  <c r="F1057" i="8"/>
  <c r="F1058" i="8"/>
  <c r="F1059" i="8"/>
  <c r="F1060" i="8"/>
  <c r="F1061" i="8"/>
  <c r="F1062" i="8"/>
  <c r="F1063" i="8"/>
  <c r="F1064" i="8"/>
  <c r="F1065" i="8"/>
  <c r="F1066" i="8"/>
  <c r="F1067" i="8"/>
  <c r="F1068" i="8"/>
  <c r="F1069" i="8"/>
  <c r="F1070" i="8"/>
  <c r="F1071" i="8"/>
  <c r="F1072" i="8"/>
  <c r="F1073" i="8"/>
  <c r="F1074" i="8"/>
  <c r="F1075" i="8"/>
  <c r="F1076" i="8"/>
  <c r="F1077" i="8"/>
  <c r="F1078" i="8"/>
  <c r="F1079" i="8"/>
  <c r="F1080" i="8"/>
  <c r="F1081" i="8"/>
  <c r="F1082" i="8"/>
  <c r="F1083" i="8"/>
  <c r="F1084" i="8"/>
  <c r="F1085" i="8"/>
  <c r="F1086" i="8"/>
  <c r="F1087" i="8"/>
  <c r="F1088" i="8"/>
  <c r="F1089" i="8"/>
  <c r="F1090" i="8"/>
  <c r="F1091" i="8"/>
  <c r="F1092" i="8"/>
  <c r="F1093" i="8"/>
  <c r="F1094" i="8"/>
  <c r="F1095" i="8"/>
  <c r="F1096" i="8"/>
  <c r="F1097" i="8"/>
  <c r="F1098" i="8"/>
  <c r="F1099" i="8"/>
  <c r="F1100" i="8"/>
  <c r="F1101" i="8"/>
  <c r="F1102" i="8"/>
  <c r="F1103" i="8"/>
  <c r="F1104" i="8"/>
  <c r="F1105" i="8"/>
  <c r="F1106" i="8"/>
  <c r="F1107" i="8"/>
  <c r="F1108" i="8"/>
  <c r="F1109" i="8"/>
  <c r="F1110" i="8"/>
  <c r="F1111" i="8"/>
  <c r="F1112" i="8"/>
  <c r="F1113" i="8"/>
  <c r="F1114" i="8"/>
  <c r="F1115" i="8"/>
  <c r="F1116" i="8"/>
  <c r="F1117" i="8"/>
  <c r="F1118" i="8"/>
  <c r="F1119" i="8"/>
  <c r="F1120" i="8"/>
  <c r="F1121" i="8"/>
  <c r="F1122" i="8"/>
  <c r="F1123" i="8"/>
  <c r="F1124" i="8"/>
  <c r="F1125" i="8"/>
  <c r="F1126" i="8"/>
  <c r="F1127" i="8"/>
  <c r="F1128" i="8"/>
  <c r="F1129" i="8"/>
  <c r="F1130" i="8"/>
  <c r="F1131" i="8"/>
  <c r="F1132" i="8"/>
  <c r="F1133" i="8"/>
  <c r="F1134" i="8"/>
  <c r="F1135" i="8"/>
  <c r="F1136" i="8"/>
  <c r="F1137" i="8"/>
  <c r="F1138" i="8"/>
  <c r="F1139" i="8"/>
  <c r="F1140" i="8"/>
  <c r="F1141" i="8"/>
  <c r="F1142" i="8"/>
  <c r="F1143" i="8"/>
  <c r="F1144" i="8"/>
  <c r="F1145" i="8"/>
  <c r="F1146" i="8"/>
  <c r="F1147" i="8"/>
  <c r="F1148" i="8"/>
  <c r="F1149" i="8"/>
  <c r="F1150" i="8"/>
  <c r="F1151" i="8"/>
  <c r="F1152" i="8"/>
  <c r="F1153" i="8"/>
  <c r="F1154" i="8"/>
  <c r="F1155" i="8"/>
  <c r="F1156" i="8"/>
  <c r="F1157" i="8"/>
  <c r="F1158" i="8"/>
  <c r="F1159" i="8"/>
  <c r="F1160" i="8"/>
  <c r="F1161" i="8"/>
  <c r="F1162" i="8"/>
  <c r="F1163" i="8"/>
  <c r="F1164" i="8"/>
  <c r="F1165" i="8"/>
  <c r="F1166" i="8"/>
  <c r="F1167" i="8"/>
  <c r="F1168" i="8"/>
  <c r="F1169" i="8"/>
  <c r="F1170" i="8"/>
  <c r="F1171" i="8"/>
  <c r="F1172" i="8"/>
  <c r="F1173" i="8"/>
  <c r="F1174" i="8"/>
  <c r="F1175" i="8"/>
  <c r="F1176" i="8"/>
  <c r="F1177" i="8"/>
  <c r="F1178" i="8"/>
  <c r="F1179" i="8"/>
  <c r="F1180" i="8"/>
  <c r="F1181" i="8"/>
  <c r="F1182" i="8"/>
  <c r="F1183" i="8"/>
  <c r="F1184" i="8"/>
  <c r="F1185" i="8"/>
  <c r="F1186" i="8"/>
  <c r="F1187" i="8"/>
  <c r="F1188" i="8"/>
  <c r="F1189" i="8"/>
  <c r="F1190" i="8"/>
  <c r="F1191" i="8"/>
  <c r="F1192" i="8"/>
  <c r="F1193" i="8"/>
  <c r="F1194" i="8"/>
  <c r="F1195" i="8"/>
  <c r="F1196" i="8"/>
  <c r="F1197" i="8"/>
  <c r="F1198" i="8"/>
  <c r="F1199" i="8"/>
  <c r="F1200" i="8"/>
  <c r="F1201" i="8"/>
  <c r="F1202" i="8"/>
  <c r="F1203" i="8"/>
  <c r="F1204" i="8"/>
  <c r="F1205" i="8"/>
  <c r="F1206" i="8"/>
  <c r="F1207" i="8"/>
  <c r="F1208" i="8"/>
  <c r="F1209" i="8"/>
  <c r="F1210" i="8"/>
  <c r="F1211" i="8"/>
  <c r="F1212" i="8"/>
  <c r="F1213" i="8"/>
  <c r="F1214" i="8"/>
  <c r="F1215" i="8"/>
  <c r="F1216" i="8"/>
  <c r="F1217" i="8"/>
  <c r="F1218" i="8"/>
  <c r="F1219" i="8"/>
  <c r="F1220" i="8"/>
  <c r="F1221" i="8"/>
  <c r="F1222" i="8"/>
  <c r="F1223" i="8"/>
  <c r="F1224" i="8"/>
  <c r="F1225" i="8"/>
  <c r="F1226" i="8"/>
  <c r="F1227" i="8"/>
  <c r="F1228" i="8"/>
  <c r="F1229" i="8"/>
  <c r="F1230" i="8"/>
  <c r="F1231" i="8"/>
  <c r="F1232" i="8"/>
  <c r="F1233" i="8"/>
  <c r="F1234" i="8"/>
  <c r="F1235" i="8"/>
  <c r="F1236" i="8"/>
  <c r="F1237" i="8"/>
  <c r="F1238" i="8"/>
  <c r="F1239" i="8"/>
  <c r="F1240" i="8"/>
  <c r="F1241" i="8"/>
  <c r="F1242" i="8"/>
  <c r="F1243" i="8"/>
  <c r="F1244" i="8"/>
  <c r="F1245" i="8"/>
  <c r="F1246" i="8"/>
  <c r="F1247" i="8"/>
  <c r="F1248" i="8"/>
  <c r="F1249" i="8"/>
  <c r="F1250" i="8"/>
  <c r="F1251" i="8"/>
  <c r="F1252" i="8"/>
  <c r="F1253" i="8"/>
  <c r="F1254" i="8"/>
  <c r="F1255" i="8"/>
  <c r="F1256" i="8"/>
  <c r="F1257" i="8"/>
  <c r="F1258" i="8"/>
  <c r="F1259" i="8"/>
  <c r="F1260" i="8"/>
  <c r="F1261" i="8"/>
  <c r="F1262" i="8"/>
  <c r="F1263" i="8"/>
  <c r="F1264" i="8"/>
  <c r="F1265" i="8"/>
  <c r="F1266" i="8"/>
  <c r="F1267" i="8"/>
  <c r="F1268" i="8"/>
  <c r="F1269" i="8"/>
  <c r="F1270" i="8"/>
  <c r="F1271" i="8"/>
  <c r="F1272" i="8"/>
  <c r="F1273" i="8"/>
  <c r="F1274" i="8"/>
  <c r="F1275" i="8"/>
  <c r="F1276" i="8"/>
  <c r="F1277" i="8"/>
  <c r="F1278" i="8"/>
  <c r="F1279" i="8"/>
  <c r="F1280" i="8"/>
  <c r="F1281" i="8"/>
  <c r="F1282" i="8"/>
  <c r="F1283" i="8"/>
  <c r="F1284" i="8"/>
  <c r="F1285" i="8"/>
  <c r="F1286" i="8"/>
  <c r="F1287" i="8"/>
  <c r="F1288" i="8"/>
  <c r="F1289" i="8"/>
  <c r="F1290" i="8"/>
  <c r="F1291" i="8"/>
  <c r="F1292" i="8"/>
  <c r="F1293" i="8"/>
  <c r="F1294" i="8"/>
  <c r="F1295" i="8"/>
  <c r="F1296" i="8"/>
  <c r="F1297" i="8"/>
  <c r="F1298" i="8"/>
  <c r="F1299" i="8"/>
  <c r="F1300" i="8"/>
  <c r="F1301" i="8"/>
  <c r="F1302" i="8"/>
  <c r="F1303" i="8"/>
  <c r="F1304" i="8"/>
  <c r="F1305" i="8"/>
  <c r="F1306" i="8"/>
  <c r="F1307" i="8"/>
  <c r="F1308" i="8"/>
  <c r="F1309" i="8"/>
  <c r="F1310" i="8"/>
  <c r="F1311" i="8"/>
  <c r="F1312" i="8"/>
  <c r="F1313" i="8"/>
  <c r="F1314" i="8"/>
  <c r="E2" i="8"/>
  <c r="D20" i="11" s="1"/>
  <c r="D21" i="11" s="1"/>
  <c r="E3" i="8"/>
  <c r="W1" i="8" s="1"/>
  <c r="E4" i="8"/>
  <c r="D31" i="11" s="1"/>
  <c r="D32" i="11" s="1"/>
  <c r="E5" i="8"/>
  <c r="E6" i="8"/>
  <c r="E7" i="8"/>
  <c r="E8" i="8"/>
  <c r="E9" i="8"/>
  <c r="E10" i="8"/>
  <c r="E11" i="8"/>
  <c r="E12" i="8"/>
  <c r="E13" i="8"/>
  <c r="E14" i="8"/>
  <c r="E15" i="8"/>
  <c r="E16" i="8"/>
  <c r="E17" i="8"/>
  <c r="E18" i="8"/>
  <c r="E19" i="8"/>
  <c r="E20" i="8"/>
  <c r="E21" i="8"/>
  <c r="E22" i="8"/>
  <c r="E23" i="8"/>
  <c r="E24" i="8"/>
  <c r="E25" i="8"/>
  <c r="E26" i="8"/>
  <c r="E27" i="8"/>
  <c r="E28" i="8"/>
  <c r="E29" i="8"/>
  <c r="E30" i="8"/>
  <c r="E31" i="8"/>
  <c r="E32" i="8"/>
  <c r="E33" i="8"/>
  <c r="E34" i="8"/>
  <c r="E35" i="8"/>
  <c r="E36" i="8"/>
  <c r="E37" i="8"/>
  <c r="E38" i="8"/>
  <c r="E39" i="8"/>
  <c r="E40" i="8"/>
  <c r="E41" i="8"/>
  <c r="E42" i="8"/>
  <c r="E43" i="8"/>
  <c r="E44" i="8"/>
  <c r="E45" i="8"/>
  <c r="E46" i="8"/>
  <c r="E47" i="8"/>
  <c r="E48" i="8"/>
  <c r="E49" i="8"/>
  <c r="E50" i="8"/>
  <c r="E51" i="8"/>
  <c r="E52" i="8"/>
  <c r="E53" i="8"/>
  <c r="E54" i="8"/>
  <c r="E55" i="8"/>
  <c r="E56" i="8"/>
  <c r="E57" i="8"/>
  <c r="E58" i="8"/>
  <c r="E59" i="8"/>
  <c r="E60" i="8"/>
  <c r="E61" i="8"/>
  <c r="E62" i="8"/>
  <c r="E63" i="8"/>
  <c r="E64" i="8"/>
  <c r="E65" i="8"/>
  <c r="E66" i="8"/>
  <c r="E67" i="8"/>
  <c r="E68" i="8"/>
  <c r="E69" i="8"/>
  <c r="E70" i="8"/>
  <c r="E71" i="8"/>
  <c r="E72" i="8"/>
  <c r="E73" i="8"/>
  <c r="E74" i="8"/>
  <c r="E75" i="8"/>
  <c r="E76" i="8"/>
  <c r="E77" i="8"/>
  <c r="E78" i="8"/>
  <c r="E79" i="8"/>
  <c r="E80" i="8"/>
  <c r="E81" i="8"/>
  <c r="E82" i="8"/>
  <c r="E83" i="8"/>
  <c r="E84" i="8"/>
  <c r="E85" i="8"/>
  <c r="E86" i="8"/>
  <c r="E87" i="8"/>
  <c r="E88" i="8"/>
  <c r="E89" i="8"/>
  <c r="E90" i="8"/>
  <c r="E91" i="8"/>
  <c r="E92" i="8"/>
  <c r="E93" i="8"/>
  <c r="E94" i="8"/>
  <c r="E95" i="8"/>
  <c r="E96" i="8"/>
  <c r="E97" i="8"/>
  <c r="E98" i="8"/>
  <c r="E99" i="8"/>
  <c r="E100" i="8"/>
  <c r="E101" i="8"/>
  <c r="E102" i="8"/>
  <c r="E103" i="8"/>
  <c r="E104" i="8"/>
  <c r="E105" i="8"/>
  <c r="E106" i="8"/>
  <c r="E107" i="8"/>
  <c r="E108" i="8"/>
  <c r="E109" i="8"/>
  <c r="E110" i="8"/>
  <c r="E111" i="8"/>
  <c r="E112" i="8"/>
  <c r="E113" i="8"/>
  <c r="E114" i="8"/>
  <c r="E115" i="8"/>
  <c r="E116" i="8"/>
  <c r="E117" i="8"/>
  <c r="E118" i="8"/>
  <c r="E119" i="8"/>
  <c r="E120" i="8"/>
  <c r="E121" i="8"/>
  <c r="E122" i="8"/>
  <c r="E123" i="8"/>
  <c r="E124" i="8"/>
  <c r="E125" i="8"/>
  <c r="E126" i="8"/>
  <c r="E127" i="8"/>
  <c r="E128" i="8"/>
  <c r="E129" i="8"/>
  <c r="E130" i="8"/>
  <c r="E131" i="8"/>
  <c r="E132" i="8"/>
  <c r="E133" i="8"/>
  <c r="E134" i="8"/>
  <c r="E135" i="8"/>
  <c r="E136" i="8"/>
  <c r="E137" i="8"/>
  <c r="E138" i="8"/>
  <c r="E139" i="8"/>
  <c r="E140" i="8"/>
  <c r="E141" i="8"/>
  <c r="E142" i="8"/>
  <c r="E143" i="8"/>
  <c r="E144" i="8"/>
  <c r="E145" i="8"/>
  <c r="E146" i="8"/>
  <c r="E147" i="8"/>
  <c r="E148" i="8"/>
  <c r="E149" i="8"/>
  <c r="E150" i="8"/>
  <c r="E151" i="8"/>
  <c r="E152" i="8"/>
  <c r="E153" i="8"/>
  <c r="E154" i="8"/>
  <c r="E155" i="8"/>
  <c r="E156" i="8"/>
  <c r="E157" i="8"/>
  <c r="E158" i="8"/>
  <c r="E159" i="8"/>
  <c r="E160" i="8"/>
  <c r="E161" i="8"/>
  <c r="E162" i="8"/>
  <c r="E163" i="8"/>
  <c r="E164" i="8"/>
  <c r="E165" i="8"/>
  <c r="E166" i="8"/>
  <c r="E167" i="8"/>
  <c r="E168" i="8"/>
  <c r="E169" i="8"/>
  <c r="E170" i="8"/>
  <c r="E171" i="8"/>
  <c r="E172" i="8"/>
  <c r="E173" i="8"/>
  <c r="E174" i="8"/>
  <c r="E175" i="8"/>
  <c r="E176" i="8"/>
  <c r="E177" i="8"/>
  <c r="E178" i="8"/>
  <c r="E179" i="8"/>
  <c r="E180" i="8"/>
  <c r="E181" i="8"/>
  <c r="E182" i="8"/>
  <c r="E183" i="8"/>
  <c r="E184" i="8"/>
  <c r="E185" i="8"/>
  <c r="E186" i="8"/>
  <c r="E187" i="8"/>
  <c r="E188" i="8"/>
  <c r="E189" i="8"/>
  <c r="E190" i="8"/>
  <c r="E191" i="8"/>
  <c r="E192" i="8"/>
  <c r="E193" i="8"/>
  <c r="E194" i="8"/>
  <c r="E195" i="8"/>
  <c r="E196" i="8"/>
  <c r="E197" i="8"/>
  <c r="E198" i="8"/>
  <c r="E199" i="8"/>
  <c r="E200" i="8"/>
  <c r="E201" i="8"/>
  <c r="E202" i="8"/>
  <c r="E203" i="8"/>
  <c r="E204" i="8"/>
  <c r="E205" i="8"/>
  <c r="E206" i="8"/>
  <c r="E207" i="8"/>
  <c r="E208" i="8"/>
  <c r="E209" i="8"/>
  <c r="E210" i="8"/>
  <c r="E211" i="8"/>
  <c r="E212" i="8"/>
  <c r="E213" i="8"/>
  <c r="E214" i="8"/>
  <c r="E215" i="8"/>
  <c r="E216" i="8"/>
  <c r="E217" i="8"/>
  <c r="E218" i="8"/>
  <c r="E219" i="8"/>
  <c r="E220" i="8"/>
  <c r="E221" i="8"/>
  <c r="E222" i="8"/>
  <c r="E223" i="8"/>
  <c r="E224" i="8"/>
  <c r="E225" i="8"/>
  <c r="E226" i="8"/>
  <c r="E227" i="8"/>
  <c r="E228" i="8"/>
  <c r="E229" i="8"/>
  <c r="E230" i="8"/>
  <c r="E231" i="8"/>
  <c r="E232" i="8"/>
  <c r="E233" i="8"/>
  <c r="E234" i="8"/>
  <c r="E235" i="8"/>
  <c r="E236" i="8"/>
  <c r="E237" i="8"/>
  <c r="E238" i="8"/>
  <c r="E239" i="8"/>
  <c r="E240" i="8"/>
  <c r="E241" i="8"/>
  <c r="E242" i="8"/>
  <c r="E243" i="8"/>
  <c r="E244" i="8"/>
  <c r="E245" i="8"/>
  <c r="E246" i="8"/>
  <c r="E247" i="8"/>
  <c r="E248" i="8"/>
  <c r="E249" i="8"/>
  <c r="E250" i="8"/>
  <c r="E251" i="8"/>
  <c r="E252" i="8"/>
  <c r="E253" i="8"/>
  <c r="E254" i="8"/>
  <c r="E255" i="8"/>
  <c r="E256" i="8"/>
  <c r="E257" i="8"/>
  <c r="E258" i="8"/>
  <c r="E259" i="8"/>
  <c r="E260" i="8"/>
  <c r="E261" i="8"/>
  <c r="E262" i="8"/>
  <c r="E263" i="8"/>
  <c r="E264" i="8"/>
  <c r="E265" i="8"/>
  <c r="E266" i="8"/>
  <c r="E267" i="8"/>
  <c r="E268" i="8"/>
  <c r="E269" i="8"/>
  <c r="E270" i="8"/>
  <c r="E271" i="8"/>
  <c r="E272" i="8"/>
  <c r="E273" i="8"/>
  <c r="E274" i="8"/>
  <c r="E275" i="8"/>
  <c r="E276" i="8"/>
  <c r="E277" i="8"/>
  <c r="E278" i="8"/>
  <c r="E279" i="8"/>
  <c r="E280" i="8"/>
  <c r="E281" i="8"/>
  <c r="E282" i="8"/>
  <c r="E283" i="8"/>
  <c r="E284" i="8"/>
  <c r="E285" i="8"/>
  <c r="E286" i="8"/>
  <c r="E287" i="8"/>
  <c r="E288" i="8"/>
  <c r="E289" i="8"/>
  <c r="E290" i="8"/>
  <c r="E291" i="8"/>
  <c r="E292" i="8"/>
  <c r="E293" i="8"/>
  <c r="E294" i="8"/>
  <c r="E295" i="8"/>
  <c r="E296" i="8"/>
  <c r="E297" i="8"/>
  <c r="E298" i="8"/>
  <c r="E299" i="8"/>
  <c r="E300" i="8"/>
  <c r="E301" i="8"/>
  <c r="E302" i="8"/>
  <c r="E303" i="8"/>
  <c r="E304" i="8"/>
  <c r="E305" i="8"/>
  <c r="E306" i="8"/>
  <c r="E307" i="8"/>
  <c r="E308" i="8"/>
  <c r="E309" i="8"/>
  <c r="E310" i="8"/>
  <c r="E311" i="8"/>
  <c r="E312" i="8"/>
  <c r="E313" i="8"/>
  <c r="E314" i="8"/>
  <c r="E315" i="8"/>
  <c r="E316" i="8"/>
  <c r="E317" i="8"/>
  <c r="E318" i="8"/>
  <c r="E319" i="8"/>
  <c r="E320" i="8"/>
  <c r="E321" i="8"/>
  <c r="E322" i="8"/>
  <c r="E323" i="8"/>
  <c r="E324" i="8"/>
  <c r="E325" i="8"/>
  <c r="E326" i="8"/>
  <c r="E327" i="8"/>
  <c r="E328" i="8"/>
  <c r="E329" i="8"/>
  <c r="E330" i="8"/>
  <c r="E331" i="8"/>
  <c r="E332" i="8"/>
  <c r="E333" i="8"/>
  <c r="E334" i="8"/>
  <c r="E335" i="8"/>
  <c r="E336" i="8"/>
  <c r="E337" i="8"/>
  <c r="E338" i="8"/>
  <c r="E339" i="8"/>
  <c r="E340" i="8"/>
  <c r="E341" i="8"/>
  <c r="E342" i="8"/>
  <c r="E343" i="8"/>
  <c r="E344" i="8"/>
  <c r="E345" i="8"/>
  <c r="E346" i="8"/>
  <c r="E347" i="8"/>
  <c r="E348" i="8"/>
  <c r="E349" i="8"/>
  <c r="E350" i="8"/>
  <c r="E351" i="8"/>
  <c r="E352" i="8"/>
  <c r="E353" i="8"/>
  <c r="E354" i="8"/>
  <c r="E355" i="8"/>
  <c r="E356" i="8"/>
  <c r="E357" i="8"/>
  <c r="E358" i="8"/>
  <c r="E359" i="8"/>
  <c r="E360" i="8"/>
  <c r="E361" i="8"/>
  <c r="E362" i="8"/>
  <c r="E363" i="8"/>
  <c r="E364" i="8"/>
  <c r="E365" i="8"/>
  <c r="E366" i="8"/>
  <c r="E367" i="8"/>
  <c r="E368" i="8"/>
  <c r="E369" i="8"/>
  <c r="E370" i="8"/>
  <c r="E371" i="8"/>
  <c r="E372" i="8"/>
  <c r="E373" i="8"/>
  <c r="E374" i="8"/>
  <c r="E375" i="8"/>
  <c r="E376" i="8"/>
  <c r="E377" i="8"/>
  <c r="E378" i="8"/>
  <c r="E379" i="8"/>
  <c r="E380" i="8"/>
  <c r="E381" i="8"/>
  <c r="E382" i="8"/>
  <c r="E383" i="8"/>
  <c r="E384" i="8"/>
  <c r="E385" i="8"/>
  <c r="E386" i="8"/>
  <c r="E387" i="8"/>
  <c r="E388" i="8"/>
  <c r="E389" i="8"/>
  <c r="E390" i="8"/>
  <c r="E391" i="8"/>
  <c r="E392" i="8"/>
  <c r="E393" i="8"/>
  <c r="E394" i="8"/>
  <c r="E395" i="8"/>
  <c r="E396" i="8"/>
  <c r="E397" i="8"/>
  <c r="E398" i="8"/>
  <c r="E399" i="8"/>
  <c r="E400" i="8"/>
  <c r="E401" i="8"/>
  <c r="E402" i="8"/>
  <c r="E403" i="8"/>
  <c r="E404" i="8"/>
  <c r="E405" i="8"/>
  <c r="E406" i="8"/>
  <c r="E407" i="8"/>
  <c r="E408" i="8"/>
  <c r="E409" i="8"/>
  <c r="E410" i="8"/>
  <c r="E411" i="8"/>
  <c r="E412" i="8"/>
  <c r="E413" i="8"/>
  <c r="E414" i="8"/>
  <c r="E415" i="8"/>
  <c r="E416" i="8"/>
  <c r="E417" i="8"/>
  <c r="E418" i="8"/>
  <c r="E419" i="8"/>
  <c r="E420" i="8"/>
  <c r="E421" i="8"/>
  <c r="E422" i="8"/>
  <c r="E423" i="8"/>
  <c r="E424" i="8"/>
  <c r="E425" i="8"/>
  <c r="E426" i="8"/>
  <c r="E427" i="8"/>
  <c r="E428" i="8"/>
  <c r="E429" i="8"/>
  <c r="E430" i="8"/>
  <c r="E431" i="8"/>
  <c r="E432" i="8"/>
  <c r="E433" i="8"/>
  <c r="E434" i="8"/>
  <c r="E435" i="8"/>
  <c r="E436" i="8"/>
  <c r="E437" i="8"/>
  <c r="E438" i="8"/>
  <c r="E439" i="8"/>
  <c r="E440" i="8"/>
  <c r="E441" i="8"/>
  <c r="E442" i="8"/>
  <c r="E443" i="8"/>
  <c r="E444" i="8"/>
  <c r="E445" i="8"/>
  <c r="E446" i="8"/>
  <c r="E447" i="8"/>
  <c r="E448" i="8"/>
  <c r="E449" i="8"/>
  <c r="E450" i="8"/>
  <c r="E451" i="8"/>
  <c r="E452" i="8"/>
  <c r="E453" i="8"/>
  <c r="E454" i="8"/>
  <c r="E455" i="8"/>
  <c r="E456" i="8"/>
  <c r="E457" i="8"/>
  <c r="E458" i="8"/>
  <c r="E459" i="8"/>
  <c r="E460" i="8"/>
  <c r="E461" i="8"/>
  <c r="E462" i="8"/>
  <c r="E463" i="8"/>
  <c r="E464" i="8"/>
  <c r="E465" i="8"/>
  <c r="E466" i="8"/>
  <c r="E467" i="8"/>
  <c r="E468" i="8"/>
  <c r="E469" i="8"/>
  <c r="E470" i="8"/>
  <c r="E471" i="8"/>
  <c r="E472" i="8"/>
  <c r="E473" i="8"/>
  <c r="E474" i="8"/>
  <c r="E475" i="8"/>
  <c r="E476" i="8"/>
  <c r="E477" i="8"/>
  <c r="E478" i="8"/>
  <c r="E479" i="8"/>
  <c r="E480" i="8"/>
  <c r="E481" i="8"/>
  <c r="E482" i="8"/>
  <c r="E483" i="8"/>
  <c r="E484" i="8"/>
  <c r="E485" i="8"/>
  <c r="E486" i="8"/>
  <c r="E487" i="8"/>
  <c r="E488" i="8"/>
  <c r="E489" i="8"/>
  <c r="E490" i="8"/>
  <c r="E491" i="8"/>
  <c r="E492" i="8"/>
  <c r="E493" i="8"/>
  <c r="E494" i="8"/>
  <c r="E495" i="8"/>
  <c r="E496" i="8"/>
  <c r="E497" i="8"/>
  <c r="E498" i="8"/>
  <c r="E499" i="8"/>
  <c r="E500" i="8"/>
  <c r="E501" i="8"/>
  <c r="E502" i="8"/>
  <c r="E503" i="8"/>
  <c r="E504" i="8"/>
  <c r="E505" i="8"/>
  <c r="E506" i="8"/>
  <c r="E507" i="8"/>
  <c r="E508" i="8"/>
  <c r="E509" i="8"/>
  <c r="E510" i="8"/>
  <c r="E511" i="8"/>
  <c r="E512" i="8"/>
  <c r="E513" i="8"/>
  <c r="E514" i="8"/>
  <c r="E515" i="8"/>
  <c r="E516" i="8"/>
  <c r="E517" i="8"/>
  <c r="E518" i="8"/>
  <c r="E519" i="8"/>
  <c r="E520" i="8"/>
  <c r="E521" i="8"/>
  <c r="E522" i="8"/>
  <c r="E523" i="8"/>
  <c r="E524" i="8"/>
  <c r="E525" i="8"/>
  <c r="E526" i="8"/>
  <c r="E527" i="8"/>
  <c r="E528" i="8"/>
  <c r="E529" i="8"/>
  <c r="E530" i="8"/>
  <c r="E531" i="8"/>
  <c r="E532" i="8"/>
  <c r="E533" i="8"/>
  <c r="E534" i="8"/>
  <c r="E535" i="8"/>
  <c r="E536" i="8"/>
  <c r="E537" i="8"/>
  <c r="E538" i="8"/>
  <c r="E539" i="8"/>
  <c r="E540" i="8"/>
  <c r="E541" i="8"/>
  <c r="E542" i="8"/>
  <c r="E543" i="8"/>
  <c r="E544" i="8"/>
  <c r="E545" i="8"/>
  <c r="E546" i="8"/>
  <c r="E547" i="8"/>
  <c r="E548" i="8"/>
  <c r="E549" i="8"/>
  <c r="E550" i="8"/>
  <c r="E551" i="8"/>
  <c r="E552" i="8"/>
  <c r="E553" i="8"/>
  <c r="E554" i="8"/>
  <c r="E555" i="8"/>
  <c r="E556" i="8"/>
  <c r="E557" i="8"/>
  <c r="E558" i="8"/>
  <c r="E559" i="8"/>
  <c r="E560" i="8"/>
  <c r="E561" i="8"/>
  <c r="E562" i="8"/>
  <c r="E563" i="8"/>
  <c r="E564" i="8"/>
  <c r="E565" i="8"/>
  <c r="E566" i="8"/>
  <c r="E567" i="8"/>
  <c r="E568" i="8"/>
  <c r="E569" i="8"/>
  <c r="E570" i="8"/>
  <c r="E571" i="8"/>
  <c r="E572" i="8"/>
  <c r="E573" i="8"/>
  <c r="E574" i="8"/>
  <c r="E575" i="8"/>
  <c r="E576" i="8"/>
  <c r="E577" i="8"/>
  <c r="E578" i="8"/>
  <c r="E579" i="8"/>
  <c r="E580" i="8"/>
  <c r="E581" i="8"/>
  <c r="E582" i="8"/>
  <c r="E583" i="8"/>
  <c r="E584" i="8"/>
  <c r="E585" i="8"/>
  <c r="E586" i="8"/>
  <c r="E587" i="8"/>
  <c r="E588" i="8"/>
  <c r="E589" i="8"/>
  <c r="E590" i="8"/>
  <c r="E591" i="8"/>
  <c r="E592" i="8"/>
  <c r="E593" i="8"/>
  <c r="E594" i="8"/>
  <c r="E595" i="8"/>
  <c r="E596" i="8"/>
  <c r="E597" i="8"/>
  <c r="E598" i="8"/>
  <c r="E599" i="8"/>
  <c r="E600" i="8"/>
  <c r="E601" i="8"/>
  <c r="E602" i="8"/>
  <c r="E603" i="8"/>
  <c r="E604" i="8"/>
  <c r="E605" i="8"/>
  <c r="E606" i="8"/>
  <c r="E607" i="8"/>
  <c r="E608" i="8"/>
  <c r="E609" i="8"/>
  <c r="E610" i="8"/>
  <c r="E611" i="8"/>
  <c r="E612" i="8"/>
  <c r="E613" i="8"/>
  <c r="E614" i="8"/>
  <c r="E615" i="8"/>
  <c r="E616" i="8"/>
  <c r="E617" i="8"/>
  <c r="E618" i="8"/>
  <c r="E619" i="8"/>
  <c r="E620" i="8"/>
  <c r="E621" i="8"/>
  <c r="E622" i="8"/>
  <c r="E623" i="8"/>
  <c r="E624" i="8"/>
  <c r="E625" i="8"/>
  <c r="E626" i="8"/>
  <c r="E627" i="8"/>
  <c r="E628" i="8"/>
  <c r="E629" i="8"/>
  <c r="E630" i="8"/>
  <c r="E631" i="8"/>
  <c r="E632" i="8"/>
  <c r="E633" i="8"/>
  <c r="E634" i="8"/>
  <c r="E635" i="8"/>
  <c r="E636" i="8"/>
  <c r="E637" i="8"/>
  <c r="E638" i="8"/>
  <c r="E639" i="8"/>
  <c r="E640" i="8"/>
  <c r="E641" i="8"/>
  <c r="E642" i="8"/>
  <c r="E643" i="8"/>
  <c r="E644" i="8"/>
  <c r="E645" i="8"/>
  <c r="E646" i="8"/>
  <c r="E647" i="8"/>
  <c r="E648" i="8"/>
  <c r="E649" i="8"/>
  <c r="E650" i="8"/>
  <c r="E651" i="8"/>
  <c r="E652" i="8"/>
  <c r="E653" i="8"/>
  <c r="E654" i="8"/>
  <c r="E655" i="8"/>
  <c r="E656" i="8"/>
  <c r="E657" i="8"/>
  <c r="E658" i="8"/>
  <c r="E659" i="8"/>
  <c r="E660" i="8"/>
  <c r="E661" i="8"/>
  <c r="E662" i="8"/>
  <c r="E663" i="8"/>
  <c r="E664" i="8"/>
  <c r="E665" i="8"/>
  <c r="E666" i="8"/>
  <c r="E667" i="8"/>
  <c r="E668" i="8"/>
  <c r="E669" i="8"/>
  <c r="E670" i="8"/>
  <c r="E671" i="8"/>
  <c r="E672" i="8"/>
  <c r="E673" i="8"/>
  <c r="E674" i="8"/>
  <c r="E675" i="8"/>
  <c r="E676" i="8"/>
  <c r="E677" i="8"/>
  <c r="E678" i="8"/>
  <c r="E679" i="8"/>
  <c r="E680" i="8"/>
  <c r="E681" i="8"/>
  <c r="E682" i="8"/>
  <c r="E683" i="8"/>
  <c r="E684" i="8"/>
  <c r="E685" i="8"/>
  <c r="E686" i="8"/>
  <c r="E687" i="8"/>
  <c r="E688" i="8"/>
  <c r="E689" i="8"/>
  <c r="E690" i="8"/>
  <c r="E691" i="8"/>
  <c r="E692" i="8"/>
  <c r="E693" i="8"/>
  <c r="E694" i="8"/>
  <c r="E695" i="8"/>
  <c r="E696" i="8"/>
  <c r="E697" i="8"/>
  <c r="E698" i="8"/>
  <c r="E699" i="8"/>
  <c r="E700" i="8"/>
  <c r="E701" i="8"/>
  <c r="E702" i="8"/>
  <c r="E703" i="8"/>
  <c r="E704" i="8"/>
  <c r="E705" i="8"/>
  <c r="E706" i="8"/>
  <c r="E707" i="8"/>
  <c r="E708" i="8"/>
  <c r="E709" i="8"/>
  <c r="E710" i="8"/>
  <c r="E711" i="8"/>
  <c r="E712" i="8"/>
  <c r="E713" i="8"/>
  <c r="E714" i="8"/>
  <c r="E715" i="8"/>
  <c r="E716" i="8"/>
  <c r="E717" i="8"/>
  <c r="E718" i="8"/>
  <c r="E719" i="8"/>
  <c r="E720" i="8"/>
  <c r="E721" i="8"/>
  <c r="E722" i="8"/>
  <c r="E723" i="8"/>
  <c r="E724" i="8"/>
  <c r="E725" i="8"/>
  <c r="E726" i="8"/>
  <c r="E727" i="8"/>
  <c r="E728" i="8"/>
  <c r="E729" i="8"/>
  <c r="E730" i="8"/>
  <c r="E731" i="8"/>
  <c r="E732" i="8"/>
  <c r="E733" i="8"/>
  <c r="E734" i="8"/>
  <c r="E735" i="8"/>
  <c r="E736" i="8"/>
  <c r="E737" i="8"/>
  <c r="E738" i="8"/>
  <c r="E739" i="8"/>
  <c r="E740" i="8"/>
  <c r="E741" i="8"/>
  <c r="E742" i="8"/>
  <c r="E743" i="8"/>
  <c r="E744" i="8"/>
  <c r="E745" i="8"/>
  <c r="E746" i="8"/>
  <c r="E747" i="8"/>
  <c r="E748" i="8"/>
  <c r="E749" i="8"/>
  <c r="E750" i="8"/>
  <c r="E751" i="8"/>
  <c r="E752" i="8"/>
  <c r="E753" i="8"/>
  <c r="E754" i="8"/>
  <c r="E755" i="8"/>
  <c r="E756" i="8"/>
  <c r="E757" i="8"/>
  <c r="E758" i="8"/>
  <c r="E759" i="8"/>
  <c r="E760" i="8"/>
  <c r="E761" i="8"/>
  <c r="E762" i="8"/>
  <c r="E763" i="8"/>
  <c r="E764" i="8"/>
  <c r="E765" i="8"/>
  <c r="E766" i="8"/>
  <c r="E767" i="8"/>
  <c r="E768" i="8"/>
  <c r="E769" i="8"/>
  <c r="E770" i="8"/>
  <c r="E771" i="8"/>
  <c r="E772" i="8"/>
  <c r="E773" i="8"/>
  <c r="E774" i="8"/>
  <c r="E775" i="8"/>
  <c r="E776" i="8"/>
  <c r="E777" i="8"/>
  <c r="E778" i="8"/>
  <c r="E779" i="8"/>
  <c r="E780" i="8"/>
  <c r="E781" i="8"/>
  <c r="E782" i="8"/>
  <c r="E783" i="8"/>
  <c r="E784" i="8"/>
  <c r="E785" i="8"/>
  <c r="E786" i="8"/>
  <c r="E787" i="8"/>
  <c r="E788" i="8"/>
  <c r="E789" i="8"/>
  <c r="E790" i="8"/>
  <c r="E791" i="8"/>
  <c r="E792" i="8"/>
  <c r="E793" i="8"/>
  <c r="E794" i="8"/>
  <c r="E795" i="8"/>
  <c r="E796" i="8"/>
  <c r="E797" i="8"/>
  <c r="E798" i="8"/>
  <c r="E799" i="8"/>
  <c r="E800" i="8"/>
  <c r="E801" i="8"/>
  <c r="E802" i="8"/>
  <c r="E803" i="8"/>
  <c r="E804" i="8"/>
  <c r="E805" i="8"/>
  <c r="E806" i="8"/>
  <c r="E807" i="8"/>
  <c r="E808" i="8"/>
  <c r="E809" i="8"/>
  <c r="E810" i="8"/>
  <c r="E811" i="8"/>
  <c r="E812" i="8"/>
  <c r="E813" i="8"/>
  <c r="E814" i="8"/>
  <c r="E815" i="8"/>
  <c r="E816" i="8"/>
  <c r="E817" i="8"/>
  <c r="E818" i="8"/>
  <c r="E819" i="8"/>
  <c r="E820" i="8"/>
  <c r="E821" i="8"/>
  <c r="E822" i="8"/>
  <c r="E823" i="8"/>
  <c r="E824" i="8"/>
  <c r="E825" i="8"/>
  <c r="E826" i="8"/>
  <c r="E827" i="8"/>
  <c r="E828" i="8"/>
  <c r="E829" i="8"/>
  <c r="E830" i="8"/>
  <c r="E831" i="8"/>
  <c r="E832" i="8"/>
  <c r="E833" i="8"/>
  <c r="E834" i="8"/>
  <c r="E835" i="8"/>
  <c r="E836" i="8"/>
  <c r="E837" i="8"/>
  <c r="E838" i="8"/>
  <c r="E839" i="8"/>
  <c r="E840" i="8"/>
  <c r="E841" i="8"/>
  <c r="E842" i="8"/>
  <c r="E843" i="8"/>
  <c r="E844" i="8"/>
  <c r="E845" i="8"/>
  <c r="E846" i="8"/>
  <c r="E847" i="8"/>
  <c r="E848" i="8"/>
  <c r="E849" i="8"/>
  <c r="E850" i="8"/>
  <c r="E851" i="8"/>
  <c r="E852" i="8"/>
  <c r="E853" i="8"/>
  <c r="E854" i="8"/>
  <c r="E855" i="8"/>
  <c r="E856" i="8"/>
  <c r="E857" i="8"/>
  <c r="E858" i="8"/>
  <c r="E859" i="8"/>
  <c r="E860" i="8"/>
  <c r="E861" i="8"/>
  <c r="E862" i="8"/>
  <c r="E863" i="8"/>
  <c r="E864" i="8"/>
  <c r="E865" i="8"/>
  <c r="E866" i="8"/>
  <c r="E867" i="8"/>
  <c r="E868" i="8"/>
  <c r="E869" i="8"/>
  <c r="E870" i="8"/>
  <c r="E871" i="8"/>
  <c r="E872" i="8"/>
  <c r="E873" i="8"/>
  <c r="E874" i="8"/>
  <c r="E875" i="8"/>
  <c r="E876" i="8"/>
  <c r="E877" i="8"/>
  <c r="E878" i="8"/>
  <c r="E879" i="8"/>
  <c r="E880" i="8"/>
  <c r="E881" i="8"/>
  <c r="E882" i="8"/>
  <c r="E883" i="8"/>
  <c r="E884" i="8"/>
  <c r="E885" i="8"/>
  <c r="E886" i="8"/>
  <c r="E887" i="8"/>
  <c r="E888" i="8"/>
  <c r="E889" i="8"/>
  <c r="E890" i="8"/>
  <c r="E891" i="8"/>
  <c r="E892" i="8"/>
  <c r="E893" i="8"/>
  <c r="E894" i="8"/>
  <c r="E895" i="8"/>
  <c r="E896" i="8"/>
  <c r="E897" i="8"/>
  <c r="E898" i="8"/>
  <c r="E899" i="8"/>
  <c r="E900" i="8"/>
  <c r="E901" i="8"/>
  <c r="E902" i="8"/>
  <c r="E903" i="8"/>
  <c r="E904" i="8"/>
  <c r="E905" i="8"/>
  <c r="E906" i="8"/>
  <c r="E907" i="8"/>
  <c r="E908" i="8"/>
  <c r="E909" i="8"/>
  <c r="E910" i="8"/>
  <c r="E911" i="8"/>
  <c r="E912" i="8"/>
  <c r="E913" i="8"/>
  <c r="E914" i="8"/>
  <c r="E915" i="8"/>
  <c r="E916" i="8"/>
  <c r="E917" i="8"/>
  <c r="E918" i="8"/>
  <c r="E919" i="8"/>
  <c r="E920" i="8"/>
  <c r="E921" i="8"/>
  <c r="E922" i="8"/>
  <c r="E923" i="8"/>
  <c r="E924" i="8"/>
  <c r="E925" i="8"/>
  <c r="E926" i="8"/>
  <c r="E927" i="8"/>
  <c r="E928" i="8"/>
  <c r="E929" i="8"/>
  <c r="E930" i="8"/>
  <c r="E931" i="8"/>
  <c r="E932" i="8"/>
  <c r="E933" i="8"/>
  <c r="E934" i="8"/>
  <c r="E935" i="8"/>
  <c r="E936" i="8"/>
  <c r="E937" i="8"/>
  <c r="E938" i="8"/>
  <c r="E939" i="8"/>
  <c r="E940" i="8"/>
  <c r="E941" i="8"/>
  <c r="E942" i="8"/>
  <c r="E943" i="8"/>
  <c r="E944" i="8"/>
  <c r="E945" i="8"/>
  <c r="E946" i="8"/>
  <c r="E947" i="8"/>
  <c r="E948" i="8"/>
  <c r="E949" i="8"/>
  <c r="E950" i="8"/>
  <c r="E951" i="8"/>
  <c r="E952" i="8"/>
  <c r="E953" i="8"/>
  <c r="E954" i="8"/>
  <c r="E955" i="8"/>
  <c r="E956" i="8"/>
  <c r="E957" i="8"/>
  <c r="E958" i="8"/>
  <c r="E959" i="8"/>
  <c r="E960" i="8"/>
  <c r="E961" i="8"/>
  <c r="E962" i="8"/>
  <c r="E963" i="8"/>
  <c r="E964" i="8"/>
  <c r="E965" i="8"/>
  <c r="E966" i="8"/>
  <c r="E967" i="8"/>
  <c r="E968" i="8"/>
  <c r="E969" i="8"/>
  <c r="E970" i="8"/>
  <c r="E971" i="8"/>
  <c r="E972" i="8"/>
  <c r="E973" i="8"/>
  <c r="E974" i="8"/>
  <c r="E975" i="8"/>
  <c r="E976" i="8"/>
  <c r="E977" i="8"/>
  <c r="E978" i="8"/>
  <c r="E979" i="8"/>
  <c r="E980" i="8"/>
  <c r="E981" i="8"/>
  <c r="E982" i="8"/>
  <c r="E983" i="8"/>
  <c r="E984" i="8"/>
  <c r="E985" i="8"/>
  <c r="E986" i="8"/>
  <c r="E987" i="8"/>
  <c r="E988" i="8"/>
  <c r="E989" i="8"/>
  <c r="E990" i="8"/>
  <c r="E991" i="8"/>
  <c r="E992" i="8"/>
  <c r="E993" i="8"/>
  <c r="E994" i="8"/>
  <c r="E995" i="8"/>
  <c r="E996" i="8"/>
  <c r="E997" i="8"/>
  <c r="E998" i="8"/>
  <c r="E999" i="8"/>
  <c r="E1000" i="8"/>
  <c r="E1001" i="8"/>
  <c r="E1002" i="8"/>
  <c r="E1003" i="8"/>
  <c r="E1004" i="8"/>
  <c r="E1005" i="8"/>
  <c r="E1006" i="8"/>
  <c r="E1007" i="8"/>
  <c r="E1008" i="8"/>
  <c r="E1009" i="8"/>
  <c r="E1010" i="8"/>
  <c r="E1011" i="8"/>
  <c r="E1012" i="8"/>
  <c r="E1013" i="8"/>
  <c r="E1014" i="8"/>
  <c r="E1015" i="8"/>
  <c r="E1016" i="8"/>
  <c r="E1017" i="8"/>
  <c r="E1018" i="8"/>
  <c r="E1019" i="8"/>
  <c r="E1020" i="8"/>
  <c r="E1021" i="8"/>
  <c r="E1022" i="8"/>
  <c r="E1023" i="8"/>
  <c r="E1024" i="8"/>
  <c r="E1025" i="8"/>
  <c r="E1026" i="8"/>
  <c r="E1027" i="8"/>
  <c r="E1028" i="8"/>
  <c r="E1029" i="8"/>
  <c r="E1030" i="8"/>
  <c r="E1031" i="8"/>
  <c r="E1032" i="8"/>
  <c r="E1033" i="8"/>
  <c r="E1034" i="8"/>
  <c r="E1035" i="8"/>
  <c r="E1036" i="8"/>
  <c r="E1037" i="8"/>
  <c r="E1038" i="8"/>
  <c r="E1039" i="8"/>
  <c r="E1040" i="8"/>
  <c r="E1041" i="8"/>
  <c r="E1042" i="8"/>
  <c r="E1043" i="8"/>
  <c r="E1044" i="8"/>
  <c r="E1045" i="8"/>
  <c r="E1046" i="8"/>
  <c r="E1047" i="8"/>
  <c r="E1048" i="8"/>
  <c r="E1049" i="8"/>
  <c r="E1050" i="8"/>
  <c r="E1051" i="8"/>
  <c r="E1052" i="8"/>
  <c r="E1053" i="8"/>
  <c r="E1054" i="8"/>
  <c r="E1055" i="8"/>
  <c r="E1056" i="8"/>
  <c r="E1057" i="8"/>
  <c r="E1058" i="8"/>
  <c r="E1059" i="8"/>
  <c r="E1060" i="8"/>
  <c r="E1061" i="8"/>
  <c r="E1062" i="8"/>
  <c r="E1063" i="8"/>
  <c r="E1064" i="8"/>
  <c r="E1065" i="8"/>
  <c r="E1066" i="8"/>
  <c r="E1067" i="8"/>
  <c r="E1068" i="8"/>
  <c r="E1069" i="8"/>
  <c r="E1070" i="8"/>
  <c r="E1071" i="8"/>
  <c r="E1072" i="8"/>
  <c r="E1073" i="8"/>
  <c r="E1074" i="8"/>
  <c r="E1075" i="8"/>
  <c r="E1076" i="8"/>
  <c r="E1077" i="8"/>
  <c r="E1078" i="8"/>
  <c r="E1079" i="8"/>
  <c r="E1080" i="8"/>
  <c r="E1081" i="8"/>
  <c r="E1082" i="8"/>
  <c r="E1083" i="8"/>
  <c r="E1084" i="8"/>
  <c r="E1085" i="8"/>
  <c r="E1086" i="8"/>
  <c r="E1087" i="8"/>
  <c r="E1088" i="8"/>
  <c r="E1089" i="8"/>
  <c r="E1090" i="8"/>
  <c r="E1091" i="8"/>
  <c r="E1092" i="8"/>
  <c r="E1093" i="8"/>
  <c r="E1094" i="8"/>
  <c r="E1095" i="8"/>
  <c r="E1096" i="8"/>
  <c r="E1097" i="8"/>
  <c r="E1098" i="8"/>
  <c r="E1099" i="8"/>
  <c r="E1100" i="8"/>
  <c r="E1101" i="8"/>
  <c r="E1102" i="8"/>
  <c r="E1103" i="8"/>
  <c r="E1104" i="8"/>
  <c r="E1105" i="8"/>
  <c r="E1106" i="8"/>
  <c r="E1107" i="8"/>
  <c r="E1108" i="8"/>
  <c r="E1109" i="8"/>
  <c r="E1110" i="8"/>
  <c r="E1111" i="8"/>
  <c r="E1112" i="8"/>
  <c r="E1113" i="8"/>
  <c r="E1114" i="8"/>
  <c r="E1115" i="8"/>
  <c r="E1116" i="8"/>
  <c r="E1117" i="8"/>
  <c r="E1118" i="8"/>
  <c r="E1119" i="8"/>
  <c r="E1120" i="8"/>
  <c r="E1121" i="8"/>
  <c r="E1122" i="8"/>
  <c r="E1123" i="8"/>
  <c r="E1124" i="8"/>
  <c r="E1125" i="8"/>
  <c r="E1126" i="8"/>
  <c r="E1127" i="8"/>
  <c r="E1128" i="8"/>
  <c r="E1129" i="8"/>
  <c r="E1130" i="8"/>
  <c r="E1131" i="8"/>
  <c r="E1132" i="8"/>
  <c r="E1133" i="8"/>
  <c r="E1134" i="8"/>
  <c r="E1135" i="8"/>
  <c r="E1136" i="8"/>
  <c r="E1137" i="8"/>
  <c r="E1138" i="8"/>
  <c r="E1139" i="8"/>
  <c r="E1140" i="8"/>
  <c r="E1141" i="8"/>
  <c r="E1142" i="8"/>
  <c r="E1143" i="8"/>
  <c r="E1144" i="8"/>
  <c r="E1145" i="8"/>
  <c r="E1146" i="8"/>
  <c r="E1147" i="8"/>
  <c r="E1148" i="8"/>
  <c r="E1149" i="8"/>
  <c r="E1150" i="8"/>
  <c r="E1151" i="8"/>
  <c r="E1152" i="8"/>
  <c r="E1153" i="8"/>
  <c r="E1154" i="8"/>
  <c r="E1155" i="8"/>
  <c r="E1156" i="8"/>
  <c r="E1157" i="8"/>
  <c r="E1158" i="8"/>
  <c r="E1159" i="8"/>
  <c r="E1160" i="8"/>
  <c r="E1161" i="8"/>
  <c r="E1162" i="8"/>
  <c r="E1163" i="8"/>
  <c r="E1164" i="8"/>
  <c r="E1165" i="8"/>
  <c r="E1166" i="8"/>
  <c r="E1167" i="8"/>
  <c r="E1168" i="8"/>
  <c r="E1169" i="8"/>
  <c r="E1170" i="8"/>
  <c r="E1171" i="8"/>
  <c r="E1172" i="8"/>
  <c r="E1173" i="8"/>
  <c r="E1174" i="8"/>
  <c r="E1175" i="8"/>
  <c r="E1176" i="8"/>
  <c r="E1177" i="8"/>
  <c r="E1178" i="8"/>
  <c r="E1179" i="8"/>
  <c r="E1180" i="8"/>
  <c r="E1181" i="8"/>
  <c r="E1182" i="8"/>
  <c r="E1183" i="8"/>
  <c r="E1184" i="8"/>
  <c r="E1185" i="8"/>
  <c r="E1186" i="8"/>
  <c r="E1187" i="8"/>
  <c r="E1188" i="8"/>
  <c r="E1189" i="8"/>
  <c r="E1190" i="8"/>
  <c r="E1191" i="8"/>
  <c r="E1192" i="8"/>
  <c r="E1193" i="8"/>
  <c r="E1194" i="8"/>
  <c r="E1195" i="8"/>
  <c r="E1196" i="8"/>
  <c r="E1197" i="8"/>
  <c r="E1198" i="8"/>
  <c r="E1199" i="8"/>
  <c r="E1200" i="8"/>
  <c r="E1201" i="8"/>
  <c r="E1202" i="8"/>
  <c r="E1203" i="8"/>
  <c r="E1204" i="8"/>
  <c r="E1205" i="8"/>
  <c r="E1206" i="8"/>
  <c r="E1207" i="8"/>
  <c r="E1208" i="8"/>
  <c r="E1209" i="8"/>
  <c r="E1210" i="8"/>
  <c r="E1211" i="8"/>
  <c r="E1212" i="8"/>
  <c r="E1213" i="8"/>
  <c r="E1214" i="8"/>
  <c r="E1215" i="8"/>
  <c r="E1216" i="8"/>
  <c r="E1217" i="8"/>
  <c r="E1218" i="8"/>
  <c r="E1219" i="8"/>
  <c r="E1220" i="8"/>
  <c r="E1221" i="8"/>
  <c r="E1222" i="8"/>
  <c r="E1223" i="8"/>
  <c r="E1224" i="8"/>
  <c r="E1225" i="8"/>
  <c r="E1226" i="8"/>
  <c r="E1227" i="8"/>
  <c r="E1228" i="8"/>
  <c r="E1229" i="8"/>
  <c r="E1230" i="8"/>
  <c r="E1231" i="8"/>
  <c r="E1232" i="8"/>
  <c r="E1233" i="8"/>
  <c r="E1234" i="8"/>
  <c r="E1235" i="8"/>
  <c r="E1236" i="8"/>
  <c r="E1237" i="8"/>
  <c r="E1238" i="8"/>
  <c r="E1239" i="8"/>
  <c r="E1240" i="8"/>
  <c r="E1241" i="8"/>
  <c r="E1242" i="8"/>
  <c r="E1243" i="8"/>
  <c r="E1244" i="8"/>
  <c r="E1245" i="8"/>
  <c r="E1246" i="8"/>
  <c r="E1247" i="8"/>
  <c r="E1248" i="8"/>
  <c r="E1249" i="8"/>
  <c r="E1250" i="8"/>
  <c r="E1251" i="8"/>
  <c r="E1252" i="8"/>
  <c r="E1253" i="8"/>
  <c r="E1254" i="8"/>
  <c r="E1255" i="8"/>
  <c r="E1256" i="8"/>
  <c r="E1257" i="8"/>
  <c r="E1258" i="8"/>
  <c r="E1259" i="8"/>
  <c r="E1260" i="8"/>
  <c r="E1261" i="8"/>
  <c r="E1262" i="8"/>
  <c r="E1263" i="8"/>
  <c r="E1264" i="8"/>
  <c r="E1265" i="8"/>
  <c r="E1266" i="8"/>
  <c r="E1267" i="8"/>
  <c r="E1268" i="8"/>
  <c r="E1269" i="8"/>
  <c r="E1270" i="8"/>
  <c r="E1271" i="8"/>
  <c r="E1272" i="8"/>
  <c r="E1273" i="8"/>
  <c r="E1274" i="8"/>
  <c r="E1275" i="8"/>
  <c r="E1276" i="8"/>
  <c r="E1277" i="8"/>
  <c r="E1278" i="8"/>
  <c r="E1279" i="8"/>
  <c r="E1280" i="8"/>
  <c r="E1281" i="8"/>
  <c r="E1282" i="8"/>
  <c r="E1283" i="8"/>
  <c r="E1284" i="8"/>
  <c r="E1285" i="8"/>
  <c r="E1286" i="8"/>
  <c r="E1287" i="8"/>
  <c r="E1288" i="8"/>
  <c r="E1289" i="8"/>
  <c r="E1290" i="8"/>
  <c r="E1291" i="8"/>
  <c r="E1292" i="8"/>
  <c r="E1293" i="8"/>
  <c r="E1294" i="8"/>
  <c r="E1295" i="8"/>
  <c r="E1296" i="8"/>
  <c r="E1297" i="8"/>
  <c r="E1298" i="8"/>
  <c r="E1299" i="8"/>
  <c r="E1300" i="8"/>
  <c r="E1301" i="8"/>
  <c r="E1302" i="8"/>
  <c r="E1303" i="8"/>
  <c r="E1304" i="8"/>
  <c r="E1305" i="8"/>
  <c r="E1306" i="8"/>
  <c r="E1307" i="8"/>
  <c r="E1308" i="8"/>
  <c r="E1309" i="8"/>
  <c r="E1310" i="8"/>
  <c r="E1311" i="8"/>
  <c r="E1312" i="8"/>
  <c r="E1313" i="8"/>
  <c r="E1314" i="8"/>
  <c r="F2" i="6"/>
  <c r="F3" i="6"/>
  <c r="F4" i="6"/>
  <c r="F5" i="6"/>
  <c r="F6" i="6"/>
  <c r="F7" i="6"/>
  <c r="F8" i="6"/>
  <c r="F9" i="6"/>
  <c r="F10" i="6"/>
  <c r="F11" i="6"/>
  <c r="F12" i="6"/>
  <c r="F13" i="6"/>
  <c r="F14" i="6"/>
  <c r="F15" i="6"/>
  <c r="F16" i="6"/>
  <c r="F17" i="6"/>
  <c r="F18" i="6"/>
  <c r="F19" i="6"/>
  <c r="F20" i="6"/>
  <c r="F21" i="6"/>
  <c r="F22" i="6"/>
  <c r="F23" i="6"/>
  <c r="F24" i="6"/>
  <c r="F25" i="6"/>
  <c r="F26" i="6"/>
  <c r="F27" i="6"/>
  <c r="F28" i="6"/>
  <c r="F29" i="6"/>
  <c r="F30" i="6"/>
  <c r="F31" i="6"/>
  <c r="F32" i="6"/>
  <c r="F33" i="6"/>
  <c r="F34" i="6"/>
  <c r="F35" i="6"/>
  <c r="F36" i="6"/>
  <c r="F37" i="6"/>
  <c r="F38" i="6"/>
  <c r="F39" i="6"/>
  <c r="F40" i="6"/>
  <c r="F41" i="6"/>
  <c r="F42" i="6"/>
  <c r="F43" i="6"/>
  <c r="F44" i="6"/>
  <c r="F45" i="6"/>
  <c r="F46" i="6"/>
  <c r="F47" i="6"/>
  <c r="F48" i="6"/>
  <c r="F49" i="6"/>
  <c r="F50" i="6"/>
  <c r="F51" i="6"/>
  <c r="F52" i="6"/>
  <c r="F53" i="6"/>
  <c r="F54" i="6"/>
  <c r="F55" i="6"/>
  <c r="F56" i="6"/>
  <c r="F57" i="6"/>
  <c r="F58" i="6"/>
  <c r="F59" i="6"/>
  <c r="F60" i="6"/>
  <c r="F61" i="6"/>
  <c r="F62" i="6"/>
  <c r="F63" i="6"/>
  <c r="F64" i="6"/>
  <c r="F65" i="6"/>
  <c r="F66" i="6"/>
  <c r="F67" i="6"/>
  <c r="F68" i="6"/>
  <c r="F69" i="6"/>
  <c r="F70" i="6"/>
  <c r="F71" i="6"/>
  <c r="F72" i="6"/>
  <c r="F73" i="6"/>
  <c r="F74" i="6"/>
  <c r="F75" i="6"/>
  <c r="F76" i="6"/>
  <c r="F77" i="6"/>
  <c r="F78" i="6"/>
  <c r="F79" i="6"/>
  <c r="F80" i="6"/>
  <c r="F81" i="6"/>
  <c r="F82" i="6"/>
  <c r="F83" i="6"/>
  <c r="F84" i="6"/>
  <c r="F85" i="6"/>
  <c r="F86" i="6"/>
  <c r="F87" i="6"/>
  <c r="F88" i="6"/>
  <c r="F89" i="6"/>
  <c r="F90" i="6"/>
  <c r="F91" i="6"/>
  <c r="F92" i="6"/>
  <c r="F93" i="6"/>
  <c r="F94" i="6"/>
  <c r="F95" i="6"/>
  <c r="F96" i="6"/>
  <c r="F97" i="6"/>
  <c r="F98" i="6"/>
  <c r="F99" i="6"/>
  <c r="F100" i="6"/>
  <c r="F101" i="6"/>
  <c r="F102" i="6"/>
  <c r="F103" i="6"/>
  <c r="F104" i="6"/>
  <c r="F105" i="6"/>
  <c r="F106" i="6"/>
  <c r="F107" i="6"/>
  <c r="F108" i="6"/>
  <c r="F109" i="6"/>
  <c r="F110" i="6"/>
  <c r="F111" i="6"/>
  <c r="F112" i="6"/>
  <c r="F113" i="6"/>
  <c r="F114" i="6"/>
  <c r="F115" i="6"/>
  <c r="F116" i="6"/>
  <c r="F117" i="6"/>
  <c r="F118" i="6"/>
  <c r="F119" i="6"/>
  <c r="F120" i="6"/>
  <c r="F121" i="6"/>
  <c r="F122" i="6"/>
  <c r="F123" i="6"/>
  <c r="F124" i="6"/>
  <c r="F125" i="6"/>
  <c r="F126" i="6"/>
  <c r="F127" i="6"/>
  <c r="F128" i="6"/>
  <c r="F129" i="6"/>
  <c r="F130" i="6"/>
  <c r="F131" i="6"/>
  <c r="F132" i="6"/>
  <c r="F133" i="6"/>
  <c r="F134" i="6"/>
  <c r="F135" i="6"/>
  <c r="F136" i="6"/>
  <c r="F137" i="6"/>
  <c r="F138" i="6"/>
  <c r="F139" i="6"/>
  <c r="F140" i="6"/>
  <c r="F141" i="6"/>
  <c r="F142" i="6"/>
  <c r="F143" i="6"/>
  <c r="F144" i="6"/>
  <c r="F145" i="6"/>
  <c r="F146" i="6"/>
  <c r="F147" i="6"/>
  <c r="F148" i="6"/>
  <c r="F149" i="6"/>
  <c r="F150" i="6"/>
  <c r="F151" i="6"/>
  <c r="F152" i="6"/>
  <c r="F153" i="6"/>
  <c r="F154" i="6"/>
  <c r="F155" i="6"/>
  <c r="F156" i="6"/>
  <c r="F157" i="6"/>
  <c r="F158" i="6"/>
  <c r="F159" i="6"/>
  <c r="F160" i="6"/>
  <c r="F161" i="6"/>
  <c r="F162" i="6"/>
  <c r="F163" i="6"/>
  <c r="F164" i="6"/>
  <c r="F165" i="6"/>
  <c r="F166" i="6"/>
  <c r="F167" i="6"/>
  <c r="F168" i="6"/>
  <c r="F169" i="6"/>
  <c r="F170" i="6"/>
  <c r="F171" i="6"/>
  <c r="F172" i="6"/>
  <c r="F173" i="6"/>
  <c r="F174" i="6"/>
  <c r="F175" i="6"/>
  <c r="F176" i="6"/>
  <c r="F177" i="6"/>
  <c r="F178" i="6"/>
  <c r="F179" i="6"/>
  <c r="F180" i="6"/>
  <c r="F181" i="6"/>
  <c r="F182" i="6"/>
  <c r="F183" i="6"/>
  <c r="F184" i="6"/>
  <c r="F185" i="6"/>
  <c r="F186" i="6"/>
  <c r="F187" i="6"/>
  <c r="F188" i="6"/>
  <c r="F189" i="6"/>
  <c r="F190" i="6"/>
  <c r="F191" i="6"/>
  <c r="F192" i="6"/>
  <c r="F193" i="6"/>
  <c r="F194" i="6"/>
  <c r="F195" i="6"/>
  <c r="F196" i="6"/>
  <c r="F197" i="6"/>
  <c r="F198" i="6"/>
  <c r="F199" i="6"/>
  <c r="F200" i="6"/>
  <c r="F201" i="6"/>
  <c r="F202" i="6"/>
  <c r="F203" i="6"/>
  <c r="F204" i="6"/>
  <c r="F205" i="6"/>
  <c r="F206" i="6"/>
  <c r="F207" i="6"/>
  <c r="F208" i="6"/>
  <c r="F209" i="6"/>
  <c r="F210" i="6"/>
  <c r="F211" i="6"/>
  <c r="F212" i="6"/>
  <c r="F213" i="6"/>
  <c r="F214" i="6"/>
  <c r="F215" i="6"/>
  <c r="F216" i="6"/>
  <c r="F217" i="6"/>
  <c r="F218" i="6"/>
  <c r="F219" i="6"/>
  <c r="F220" i="6"/>
  <c r="F221" i="6"/>
  <c r="F222" i="6"/>
  <c r="F223" i="6"/>
  <c r="F224" i="6"/>
  <c r="F225" i="6"/>
  <c r="F226" i="6"/>
  <c r="F227" i="6"/>
  <c r="F228" i="6"/>
  <c r="F229" i="6"/>
  <c r="F230" i="6"/>
  <c r="F231" i="6"/>
  <c r="F232" i="6"/>
  <c r="F233" i="6"/>
  <c r="F234" i="6"/>
  <c r="F235" i="6"/>
  <c r="F236" i="6"/>
  <c r="F237" i="6"/>
  <c r="F238" i="6"/>
  <c r="F239" i="6"/>
  <c r="F240" i="6"/>
  <c r="F241" i="6"/>
  <c r="F242" i="6"/>
  <c r="F243" i="6"/>
  <c r="F244" i="6"/>
  <c r="F245" i="6"/>
  <c r="F246" i="6"/>
  <c r="F247" i="6"/>
  <c r="F248" i="6"/>
  <c r="F249" i="6"/>
  <c r="F250" i="6"/>
  <c r="F251" i="6"/>
  <c r="F252" i="6"/>
  <c r="F253" i="6"/>
  <c r="F254" i="6"/>
  <c r="F255" i="6"/>
  <c r="F256" i="6"/>
  <c r="F257" i="6"/>
  <c r="F258" i="6"/>
  <c r="F259" i="6"/>
  <c r="F260" i="6"/>
  <c r="F261" i="6"/>
  <c r="F262" i="6"/>
  <c r="F263" i="6"/>
  <c r="F264" i="6"/>
  <c r="F265" i="6"/>
  <c r="F266" i="6"/>
  <c r="F267" i="6"/>
  <c r="F268" i="6"/>
  <c r="F269" i="6"/>
  <c r="F270" i="6"/>
  <c r="F271" i="6"/>
  <c r="F272" i="6"/>
  <c r="F273" i="6"/>
  <c r="F274" i="6"/>
  <c r="F275" i="6"/>
  <c r="F276" i="6"/>
  <c r="F277" i="6"/>
  <c r="F278" i="6"/>
  <c r="F279" i="6"/>
  <c r="F280" i="6"/>
  <c r="F281" i="6"/>
  <c r="F282" i="6"/>
  <c r="F283" i="6"/>
  <c r="F284" i="6"/>
  <c r="F285" i="6"/>
  <c r="F286" i="6"/>
  <c r="F287" i="6"/>
  <c r="F288" i="6"/>
  <c r="F289" i="6"/>
  <c r="F290" i="6"/>
  <c r="F291" i="6"/>
  <c r="F292" i="6"/>
  <c r="F293" i="6"/>
  <c r="F294" i="6"/>
  <c r="F295" i="6"/>
  <c r="F296" i="6"/>
  <c r="F297" i="6"/>
  <c r="F298" i="6"/>
  <c r="F299" i="6"/>
  <c r="F300" i="6"/>
  <c r="F301" i="6"/>
  <c r="F302" i="6"/>
  <c r="F303" i="6"/>
  <c r="F304" i="6"/>
  <c r="F305" i="6"/>
  <c r="F306" i="6"/>
  <c r="F307" i="6"/>
  <c r="F308" i="6"/>
  <c r="F309" i="6"/>
  <c r="F310" i="6"/>
  <c r="F311" i="6"/>
  <c r="F312" i="6"/>
  <c r="F313" i="6"/>
  <c r="F314" i="6"/>
  <c r="F315" i="6"/>
  <c r="F316" i="6"/>
  <c r="F317" i="6"/>
  <c r="F318" i="6"/>
  <c r="F319" i="6"/>
  <c r="F320" i="6"/>
  <c r="F321" i="6"/>
  <c r="F322" i="6"/>
  <c r="F323" i="6"/>
  <c r="F324" i="6"/>
  <c r="F325" i="6"/>
  <c r="F326" i="6"/>
  <c r="F327" i="6"/>
  <c r="F328" i="6"/>
  <c r="F329" i="6"/>
  <c r="F330" i="6"/>
  <c r="F331" i="6"/>
  <c r="F332" i="6"/>
  <c r="F333" i="6"/>
  <c r="F334" i="6"/>
  <c r="F335" i="6"/>
  <c r="F336" i="6"/>
  <c r="F337" i="6"/>
  <c r="F338" i="6"/>
  <c r="F339" i="6"/>
  <c r="F340" i="6"/>
  <c r="F341" i="6"/>
  <c r="F342" i="6"/>
  <c r="F343" i="6"/>
  <c r="F344" i="6"/>
  <c r="F345" i="6"/>
  <c r="F346" i="6"/>
  <c r="F347" i="6"/>
  <c r="F348" i="6"/>
  <c r="F349" i="6"/>
  <c r="F350" i="6"/>
  <c r="F351" i="6"/>
  <c r="F352" i="6"/>
  <c r="F353" i="6"/>
  <c r="F354" i="6"/>
  <c r="F355" i="6"/>
  <c r="F356" i="6"/>
  <c r="F357" i="6"/>
  <c r="F358" i="6"/>
  <c r="F359" i="6"/>
  <c r="F360" i="6"/>
  <c r="F361" i="6"/>
  <c r="F362" i="6"/>
  <c r="F363" i="6"/>
  <c r="F364" i="6"/>
  <c r="F365" i="6"/>
  <c r="F366" i="6"/>
  <c r="F367" i="6"/>
  <c r="F368" i="6"/>
  <c r="F369" i="6"/>
  <c r="F370" i="6"/>
  <c r="F371" i="6"/>
  <c r="F372" i="6"/>
  <c r="F373" i="6"/>
  <c r="F374" i="6"/>
  <c r="F375" i="6"/>
  <c r="F376" i="6"/>
  <c r="F377" i="6"/>
  <c r="F378" i="6"/>
  <c r="F379" i="6"/>
  <c r="F380" i="6"/>
  <c r="F381" i="6"/>
  <c r="F382" i="6"/>
  <c r="F383" i="6"/>
  <c r="F384" i="6"/>
  <c r="F385" i="6"/>
  <c r="F386" i="6"/>
  <c r="F387" i="6"/>
  <c r="F388" i="6"/>
  <c r="F389" i="6"/>
  <c r="F390" i="6"/>
  <c r="F391" i="6"/>
  <c r="F392" i="6"/>
  <c r="F393" i="6"/>
  <c r="F394" i="6"/>
  <c r="F395" i="6"/>
  <c r="F396" i="6"/>
  <c r="F397" i="6"/>
  <c r="F398" i="6"/>
  <c r="F399" i="6"/>
  <c r="F400" i="6"/>
  <c r="F401" i="6"/>
  <c r="F402" i="6"/>
  <c r="F403" i="6"/>
  <c r="F404" i="6"/>
  <c r="F405" i="6"/>
  <c r="F406" i="6"/>
  <c r="F407" i="6"/>
  <c r="F408" i="6"/>
  <c r="F409" i="6"/>
  <c r="F410" i="6"/>
  <c r="F411" i="6"/>
  <c r="F412" i="6"/>
  <c r="F413" i="6"/>
  <c r="F414" i="6"/>
  <c r="F415" i="6"/>
  <c r="F416" i="6"/>
  <c r="F417" i="6"/>
  <c r="F418" i="6"/>
  <c r="F419" i="6"/>
  <c r="F420" i="6"/>
  <c r="F421" i="6"/>
  <c r="F422" i="6"/>
  <c r="F423" i="6"/>
  <c r="F424" i="6"/>
  <c r="F425" i="6"/>
  <c r="F426" i="6"/>
  <c r="F427" i="6"/>
  <c r="F428" i="6"/>
  <c r="F429" i="6"/>
  <c r="F430" i="6"/>
  <c r="F431" i="6"/>
  <c r="F432" i="6"/>
  <c r="F433" i="6"/>
  <c r="F434" i="6"/>
  <c r="F435" i="6"/>
  <c r="F436" i="6"/>
  <c r="F437" i="6"/>
  <c r="F438" i="6"/>
  <c r="F439" i="6"/>
  <c r="F440" i="6"/>
  <c r="F441" i="6"/>
  <c r="F442" i="6"/>
  <c r="F443" i="6"/>
  <c r="F444" i="6"/>
  <c r="F445" i="6"/>
  <c r="F446" i="6"/>
  <c r="F447" i="6"/>
  <c r="F448" i="6"/>
  <c r="F449" i="6"/>
  <c r="F450" i="6"/>
  <c r="F451" i="6"/>
  <c r="F452" i="6"/>
  <c r="F453" i="6"/>
  <c r="F454" i="6"/>
  <c r="F455" i="6"/>
  <c r="F456" i="6"/>
  <c r="F457" i="6"/>
  <c r="F458" i="6"/>
  <c r="F459" i="6"/>
  <c r="F460" i="6"/>
  <c r="F461" i="6"/>
  <c r="F462" i="6"/>
  <c r="F463" i="6"/>
  <c r="F464" i="6"/>
  <c r="F465" i="6"/>
  <c r="F466" i="6"/>
  <c r="F467" i="6"/>
  <c r="F468" i="6"/>
  <c r="F469" i="6"/>
  <c r="F470" i="6"/>
  <c r="F471" i="6"/>
  <c r="F472" i="6"/>
  <c r="F473" i="6"/>
  <c r="F474" i="6"/>
  <c r="F475" i="6"/>
  <c r="F476" i="6"/>
  <c r="F477" i="6"/>
  <c r="F478" i="6"/>
  <c r="F479" i="6"/>
  <c r="F480" i="6"/>
  <c r="F481" i="6"/>
  <c r="F482" i="6"/>
  <c r="F483" i="6"/>
  <c r="F484" i="6"/>
  <c r="F485" i="6"/>
  <c r="F486" i="6"/>
  <c r="F487" i="6"/>
  <c r="F488" i="6"/>
  <c r="F489" i="6"/>
  <c r="F490" i="6"/>
  <c r="F491" i="6"/>
  <c r="F492" i="6"/>
  <c r="F493" i="6"/>
  <c r="F494" i="6"/>
  <c r="F495" i="6"/>
  <c r="F496" i="6"/>
  <c r="F497" i="6"/>
  <c r="F498" i="6"/>
  <c r="F499" i="6"/>
  <c r="F500" i="6"/>
  <c r="F501" i="6"/>
  <c r="F502" i="6"/>
  <c r="F503" i="6"/>
  <c r="F504" i="6"/>
  <c r="F505" i="6"/>
  <c r="F506" i="6"/>
  <c r="F507" i="6"/>
  <c r="F508" i="6"/>
  <c r="F509" i="6"/>
  <c r="F510" i="6"/>
  <c r="F511" i="6"/>
  <c r="F512" i="6"/>
  <c r="F513" i="6"/>
  <c r="F514" i="6"/>
  <c r="F515" i="6"/>
  <c r="F516" i="6"/>
  <c r="F517" i="6"/>
  <c r="F518" i="6"/>
  <c r="F519" i="6"/>
  <c r="F520" i="6"/>
  <c r="F521" i="6"/>
  <c r="F522" i="6"/>
  <c r="F523" i="6"/>
  <c r="F524" i="6"/>
  <c r="F525" i="6"/>
  <c r="F526" i="6"/>
  <c r="F527" i="6"/>
  <c r="F528" i="6"/>
  <c r="F529" i="6"/>
  <c r="F530" i="6"/>
  <c r="F531" i="6"/>
  <c r="F532" i="6"/>
  <c r="F533" i="6"/>
  <c r="F534" i="6"/>
  <c r="F535" i="6"/>
  <c r="F536" i="6"/>
  <c r="F537" i="6"/>
  <c r="F538" i="6"/>
  <c r="F539" i="6"/>
  <c r="F540" i="6"/>
  <c r="F541" i="6"/>
  <c r="F542" i="6"/>
  <c r="F543" i="6"/>
  <c r="F544" i="6"/>
  <c r="F545" i="6"/>
  <c r="F546" i="6"/>
  <c r="F547" i="6"/>
  <c r="F548" i="6"/>
  <c r="F549" i="6"/>
  <c r="F550" i="6"/>
  <c r="F551" i="6"/>
  <c r="F552" i="6"/>
  <c r="F553" i="6"/>
  <c r="F554" i="6"/>
  <c r="F555" i="6"/>
  <c r="F556" i="6"/>
  <c r="F557" i="6"/>
  <c r="F558" i="6"/>
  <c r="F559" i="6"/>
  <c r="F560" i="6"/>
  <c r="F561" i="6"/>
  <c r="F562" i="6"/>
  <c r="F563" i="6"/>
  <c r="F564" i="6"/>
  <c r="F565" i="6"/>
  <c r="F566" i="6"/>
  <c r="F567" i="6"/>
  <c r="F568" i="6"/>
  <c r="F569" i="6"/>
  <c r="F570" i="6"/>
  <c r="F571" i="6"/>
  <c r="F572" i="6"/>
  <c r="F573" i="6"/>
  <c r="F574" i="6"/>
  <c r="F575" i="6"/>
  <c r="F576" i="6"/>
  <c r="F577" i="6"/>
  <c r="F578" i="6"/>
  <c r="F579" i="6"/>
  <c r="F580" i="6"/>
  <c r="F581" i="6"/>
  <c r="F582" i="6"/>
  <c r="F583" i="6"/>
  <c r="F584" i="6"/>
  <c r="F585" i="6"/>
  <c r="F586" i="6"/>
  <c r="F587" i="6"/>
  <c r="F588" i="6"/>
  <c r="F589" i="6"/>
  <c r="F590" i="6"/>
  <c r="F591" i="6"/>
  <c r="F592" i="6"/>
  <c r="F593" i="6"/>
  <c r="F594" i="6"/>
  <c r="F595" i="6"/>
  <c r="F596" i="6"/>
  <c r="F597" i="6"/>
  <c r="F598" i="6"/>
  <c r="F599" i="6"/>
  <c r="F600" i="6"/>
  <c r="F601" i="6"/>
  <c r="F602" i="6"/>
  <c r="F603" i="6"/>
  <c r="F604" i="6"/>
  <c r="F605" i="6"/>
  <c r="F606" i="6"/>
  <c r="F607" i="6"/>
  <c r="F608" i="6"/>
  <c r="F609" i="6"/>
  <c r="F610" i="6"/>
  <c r="F611" i="6"/>
  <c r="F612" i="6"/>
  <c r="F613" i="6"/>
  <c r="F614" i="6"/>
  <c r="F615" i="6"/>
  <c r="F616" i="6"/>
  <c r="F617" i="6"/>
  <c r="F618" i="6"/>
  <c r="F619" i="6"/>
  <c r="F620" i="6"/>
  <c r="F621" i="6"/>
  <c r="F622" i="6"/>
  <c r="F623" i="6"/>
  <c r="F624" i="6"/>
  <c r="F625" i="6"/>
  <c r="F626" i="6"/>
  <c r="F627" i="6"/>
  <c r="F628" i="6"/>
  <c r="F629" i="6"/>
  <c r="F630" i="6"/>
  <c r="F631" i="6"/>
  <c r="F632" i="6"/>
  <c r="F633" i="6"/>
  <c r="F634" i="6"/>
  <c r="F635" i="6"/>
  <c r="F636" i="6"/>
  <c r="F637" i="6"/>
  <c r="F638" i="6"/>
  <c r="F639" i="6"/>
  <c r="F640" i="6"/>
  <c r="F641" i="6"/>
  <c r="F642" i="6"/>
  <c r="F643" i="6"/>
  <c r="F644" i="6"/>
  <c r="F645" i="6"/>
  <c r="F646" i="6"/>
  <c r="F647" i="6"/>
  <c r="F648" i="6"/>
  <c r="F649" i="6"/>
  <c r="F650" i="6"/>
  <c r="F651" i="6"/>
  <c r="F652" i="6"/>
  <c r="F653" i="6"/>
  <c r="F654" i="6"/>
  <c r="F655" i="6"/>
  <c r="F656" i="6"/>
  <c r="F657" i="6"/>
  <c r="F658" i="6"/>
  <c r="F659" i="6"/>
  <c r="F660" i="6"/>
  <c r="F661" i="6"/>
  <c r="F662" i="6"/>
  <c r="F663" i="6"/>
  <c r="F664" i="6"/>
  <c r="F665" i="6"/>
  <c r="F666" i="6"/>
  <c r="F667" i="6"/>
  <c r="F668" i="6"/>
  <c r="F669" i="6"/>
  <c r="F670" i="6"/>
  <c r="F671" i="6"/>
  <c r="F672" i="6"/>
  <c r="F673" i="6"/>
  <c r="F674" i="6"/>
  <c r="F675" i="6"/>
  <c r="F676" i="6"/>
  <c r="F677" i="6"/>
  <c r="F678" i="6"/>
  <c r="F679" i="6"/>
  <c r="F680" i="6"/>
  <c r="F681" i="6"/>
  <c r="F682" i="6"/>
  <c r="F683" i="6"/>
  <c r="F684" i="6"/>
  <c r="F685" i="6"/>
  <c r="F686" i="6"/>
  <c r="F687" i="6"/>
  <c r="F688" i="6"/>
  <c r="F689" i="6"/>
  <c r="F690" i="6"/>
  <c r="F691" i="6"/>
  <c r="F692" i="6"/>
  <c r="F693" i="6"/>
  <c r="F694" i="6"/>
  <c r="F695" i="6"/>
  <c r="F696" i="6"/>
  <c r="F697" i="6"/>
  <c r="F698" i="6"/>
  <c r="F699" i="6"/>
  <c r="F700" i="6"/>
  <c r="F701" i="6"/>
  <c r="F702" i="6"/>
  <c r="F703" i="6"/>
  <c r="F704" i="6"/>
  <c r="F705" i="6"/>
  <c r="F706" i="6"/>
  <c r="F707" i="6"/>
  <c r="F708" i="6"/>
  <c r="F709" i="6"/>
  <c r="F710" i="6"/>
  <c r="F711" i="6"/>
  <c r="F712" i="6"/>
  <c r="F713" i="6"/>
  <c r="F714" i="6"/>
  <c r="F715" i="6"/>
  <c r="F716" i="6"/>
  <c r="F717" i="6"/>
  <c r="F718" i="6"/>
  <c r="F719" i="6"/>
  <c r="F720" i="6"/>
  <c r="F721" i="6"/>
  <c r="F722" i="6"/>
  <c r="F723" i="6"/>
  <c r="F724" i="6"/>
  <c r="F725" i="6"/>
  <c r="F726" i="6"/>
  <c r="F727" i="6"/>
  <c r="F728" i="6"/>
  <c r="F729" i="6"/>
  <c r="F730" i="6"/>
  <c r="F731" i="6"/>
  <c r="F732" i="6"/>
  <c r="F733" i="6"/>
  <c r="F734" i="6"/>
  <c r="F735" i="6"/>
  <c r="F736" i="6"/>
  <c r="F737" i="6"/>
  <c r="F738" i="6"/>
  <c r="F739" i="6"/>
  <c r="F740" i="6"/>
  <c r="F741" i="6"/>
  <c r="F742" i="6"/>
  <c r="F743" i="6"/>
  <c r="F744" i="6"/>
  <c r="F745" i="6"/>
  <c r="F746" i="6"/>
  <c r="F747" i="6"/>
  <c r="F748" i="6"/>
  <c r="F749" i="6"/>
  <c r="F750" i="6"/>
  <c r="F751" i="6"/>
  <c r="F752" i="6"/>
  <c r="F753" i="6"/>
  <c r="F754" i="6"/>
  <c r="F755" i="6"/>
  <c r="F756" i="6"/>
  <c r="F757" i="6"/>
  <c r="F758" i="6"/>
  <c r="F759" i="6"/>
  <c r="F760" i="6"/>
  <c r="F761" i="6"/>
  <c r="F762" i="6"/>
  <c r="F763" i="6"/>
  <c r="F764" i="6"/>
  <c r="F765" i="6"/>
  <c r="F766" i="6"/>
  <c r="F767" i="6"/>
  <c r="F768" i="6"/>
  <c r="F769" i="6"/>
  <c r="F770" i="6"/>
  <c r="F771" i="6"/>
  <c r="F772" i="6"/>
  <c r="F773" i="6"/>
  <c r="F774" i="6"/>
  <c r="F775" i="6"/>
  <c r="F776" i="6"/>
  <c r="F777" i="6"/>
  <c r="F778" i="6"/>
  <c r="F779" i="6"/>
  <c r="F780" i="6"/>
  <c r="F781" i="6"/>
  <c r="F782" i="6"/>
  <c r="F783" i="6"/>
  <c r="F784" i="6"/>
  <c r="F785" i="6"/>
  <c r="F786" i="6"/>
  <c r="F787" i="6"/>
  <c r="F788" i="6"/>
  <c r="F789" i="6"/>
  <c r="F790" i="6"/>
  <c r="F791" i="6"/>
  <c r="F792" i="6"/>
  <c r="F793" i="6"/>
  <c r="F794" i="6"/>
  <c r="F795" i="6"/>
  <c r="F796" i="6"/>
  <c r="F797" i="6"/>
  <c r="F798" i="6"/>
  <c r="F799" i="6"/>
  <c r="F800" i="6"/>
  <c r="F801" i="6"/>
  <c r="F802" i="6"/>
  <c r="F803" i="6"/>
  <c r="F804" i="6"/>
  <c r="F805" i="6"/>
  <c r="F806" i="6"/>
  <c r="F807" i="6"/>
  <c r="F808" i="6"/>
  <c r="F809" i="6"/>
  <c r="F810" i="6"/>
  <c r="F811" i="6"/>
  <c r="F812" i="6"/>
  <c r="F813" i="6"/>
  <c r="F814" i="6"/>
  <c r="F815" i="6"/>
  <c r="F816" i="6"/>
  <c r="F817" i="6"/>
  <c r="F818" i="6"/>
  <c r="F819" i="6"/>
  <c r="F820" i="6"/>
  <c r="F821" i="6"/>
  <c r="F822" i="6"/>
  <c r="F823" i="6"/>
  <c r="F824" i="6"/>
  <c r="F825" i="6"/>
  <c r="F826" i="6"/>
  <c r="F827" i="6"/>
  <c r="F828" i="6"/>
  <c r="F829" i="6"/>
  <c r="F830" i="6"/>
  <c r="F831" i="6"/>
  <c r="F832" i="6"/>
  <c r="F833" i="6"/>
  <c r="F834" i="6"/>
  <c r="F835" i="6"/>
  <c r="F836" i="6"/>
  <c r="F837" i="6"/>
  <c r="F838" i="6"/>
  <c r="F839" i="6"/>
  <c r="F840" i="6"/>
  <c r="F841" i="6"/>
  <c r="F842" i="6"/>
  <c r="F843" i="6"/>
  <c r="F844" i="6"/>
  <c r="F845" i="6"/>
  <c r="F846" i="6"/>
  <c r="F847" i="6"/>
  <c r="F848" i="6"/>
  <c r="F849" i="6"/>
  <c r="F850" i="6"/>
  <c r="F851" i="6"/>
  <c r="F852" i="6"/>
  <c r="F853" i="6"/>
  <c r="F854" i="6"/>
  <c r="F855" i="6"/>
  <c r="F856" i="6"/>
  <c r="F857" i="6"/>
  <c r="F858" i="6"/>
  <c r="F859" i="6"/>
  <c r="F860" i="6"/>
  <c r="F861" i="6"/>
  <c r="F862" i="6"/>
  <c r="F863" i="6"/>
  <c r="F864" i="6"/>
  <c r="F865" i="6"/>
  <c r="F866" i="6"/>
  <c r="F867" i="6"/>
  <c r="F868" i="6"/>
  <c r="F869" i="6"/>
  <c r="F870" i="6"/>
  <c r="F871" i="6"/>
  <c r="F872" i="6"/>
  <c r="F873" i="6"/>
  <c r="F874" i="6"/>
  <c r="F875" i="6"/>
  <c r="F876" i="6"/>
  <c r="F877" i="6"/>
  <c r="F878" i="6"/>
  <c r="F879" i="6"/>
  <c r="F880" i="6"/>
  <c r="F881" i="6"/>
  <c r="F882" i="6"/>
  <c r="F883" i="6"/>
  <c r="F884" i="6"/>
  <c r="F885" i="6"/>
  <c r="F886" i="6"/>
  <c r="F887" i="6"/>
  <c r="F888" i="6"/>
  <c r="F889" i="6"/>
  <c r="F890" i="6"/>
  <c r="F891" i="6"/>
  <c r="F892" i="6"/>
  <c r="F893" i="6"/>
  <c r="F894" i="6"/>
  <c r="F895" i="6"/>
  <c r="F896" i="6"/>
  <c r="F897" i="6"/>
  <c r="F898" i="6"/>
  <c r="F899" i="6"/>
  <c r="F900" i="6"/>
  <c r="F901" i="6"/>
  <c r="F902" i="6"/>
  <c r="F903" i="6"/>
  <c r="F904" i="6"/>
  <c r="F905" i="6"/>
  <c r="F906" i="6"/>
  <c r="F907" i="6"/>
  <c r="F908" i="6"/>
  <c r="F909" i="6"/>
  <c r="F910" i="6"/>
  <c r="F911" i="6"/>
  <c r="F912" i="6"/>
  <c r="F913" i="6"/>
  <c r="F914" i="6"/>
  <c r="F915" i="6"/>
  <c r="F916" i="6"/>
  <c r="F917" i="6"/>
  <c r="F918" i="6"/>
  <c r="F919" i="6"/>
  <c r="F920" i="6"/>
  <c r="F921" i="6"/>
  <c r="F922" i="6"/>
  <c r="F923" i="6"/>
  <c r="F924" i="6"/>
  <c r="F925" i="6"/>
  <c r="F926" i="6"/>
  <c r="F927" i="6"/>
  <c r="F928" i="6"/>
  <c r="F929" i="6"/>
  <c r="F930" i="6"/>
  <c r="F931" i="6"/>
  <c r="F932" i="6"/>
  <c r="F933" i="6"/>
  <c r="F934" i="6"/>
  <c r="F935" i="6"/>
  <c r="F936" i="6"/>
  <c r="F937" i="6"/>
  <c r="F938" i="6"/>
  <c r="F939" i="6"/>
  <c r="F940" i="6"/>
  <c r="F941" i="6"/>
  <c r="F942" i="6"/>
  <c r="F943" i="6"/>
  <c r="F944" i="6"/>
  <c r="F945" i="6"/>
  <c r="F946" i="6"/>
  <c r="F947" i="6"/>
  <c r="F948" i="6"/>
  <c r="F949" i="6"/>
  <c r="F950" i="6"/>
  <c r="F951" i="6"/>
  <c r="F952" i="6"/>
  <c r="F953" i="6"/>
  <c r="F954" i="6"/>
  <c r="F955" i="6"/>
  <c r="F956" i="6"/>
  <c r="F957" i="6"/>
  <c r="F958" i="6"/>
  <c r="F959" i="6"/>
  <c r="F960" i="6"/>
  <c r="F961" i="6"/>
  <c r="F962" i="6"/>
  <c r="F963" i="6"/>
  <c r="F964" i="6"/>
  <c r="F965" i="6"/>
  <c r="F966" i="6"/>
  <c r="F967" i="6"/>
  <c r="F968" i="6"/>
  <c r="F969" i="6"/>
  <c r="F970" i="6"/>
  <c r="F971" i="6"/>
  <c r="F972" i="6"/>
  <c r="F973" i="6"/>
  <c r="F974" i="6"/>
  <c r="F975" i="6"/>
  <c r="F976" i="6"/>
  <c r="F977" i="6"/>
  <c r="F978" i="6"/>
  <c r="F979" i="6"/>
  <c r="F980" i="6"/>
  <c r="F981" i="6"/>
  <c r="F982" i="6"/>
  <c r="F983" i="6"/>
  <c r="F984" i="6"/>
  <c r="F985" i="6"/>
  <c r="F986" i="6"/>
  <c r="F987" i="6"/>
  <c r="F988" i="6"/>
  <c r="F989" i="6"/>
  <c r="F990" i="6"/>
  <c r="F991" i="6"/>
  <c r="F992" i="6"/>
  <c r="F993" i="6"/>
  <c r="F994" i="6"/>
  <c r="F995" i="6"/>
  <c r="F996" i="6"/>
  <c r="F997" i="6"/>
  <c r="F998" i="6"/>
  <c r="F999" i="6"/>
  <c r="F1000" i="6"/>
  <c r="F1001" i="6"/>
  <c r="F1002" i="6"/>
  <c r="F1003" i="6"/>
  <c r="F1004" i="6"/>
  <c r="F1005" i="6"/>
  <c r="F1006" i="6"/>
  <c r="F1007" i="6"/>
  <c r="F1008" i="6"/>
  <c r="F1009" i="6"/>
  <c r="F1010" i="6"/>
  <c r="F1011" i="6"/>
  <c r="F1012" i="6"/>
  <c r="F1013" i="6"/>
  <c r="F1014" i="6"/>
  <c r="F1015" i="6"/>
  <c r="F1016" i="6"/>
  <c r="F1017" i="6"/>
  <c r="F1018" i="6"/>
  <c r="F1019" i="6"/>
  <c r="F1020" i="6"/>
  <c r="F1021" i="6"/>
  <c r="F1022" i="6"/>
  <c r="F1023" i="6"/>
  <c r="F1024" i="6"/>
  <c r="F1025" i="6"/>
  <c r="F1026" i="6"/>
  <c r="F1027" i="6"/>
  <c r="F1028" i="6"/>
  <c r="F1029" i="6"/>
  <c r="F1030" i="6"/>
  <c r="F1031" i="6"/>
  <c r="F1032" i="6"/>
  <c r="F1033" i="6"/>
  <c r="F1034" i="6"/>
  <c r="F1035" i="6"/>
  <c r="F1036" i="6"/>
  <c r="F1037" i="6"/>
  <c r="F1038" i="6"/>
  <c r="F1039" i="6"/>
  <c r="F1040" i="6"/>
  <c r="F1041" i="6"/>
  <c r="F1042" i="6"/>
  <c r="F1043" i="6"/>
  <c r="F1044" i="6"/>
  <c r="F1045" i="6"/>
  <c r="F1046" i="6"/>
  <c r="F1047" i="6"/>
  <c r="F1048" i="6"/>
  <c r="F1049" i="6"/>
  <c r="F1050" i="6"/>
  <c r="F1051" i="6"/>
  <c r="F1052" i="6"/>
  <c r="F1053" i="6"/>
  <c r="F1054" i="6"/>
  <c r="F1055" i="6"/>
  <c r="F1056" i="6"/>
  <c r="F1057" i="6"/>
  <c r="F1058" i="6"/>
  <c r="F1059" i="6"/>
  <c r="F1060" i="6"/>
  <c r="F1061" i="6"/>
  <c r="F1062" i="6"/>
  <c r="F1063" i="6"/>
  <c r="F1064" i="6"/>
  <c r="F1065" i="6"/>
  <c r="F1066" i="6"/>
  <c r="F1067" i="6"/>
  <c r="F1068" i="6"/>
  <c r="F1069" i="6"/>
  <c r="F1070" i="6"/>
  <c r="F1071" i="6"/>
  <c r="F1072" i="6"/>
  <c r="F1073" i="6"/>
  <c r="F1074" i="6"/>
  <c r="F1075" i="6"/>
  <c r="F1076" i="6"/>
  <c r="F1077" i="6"/>
  <c r="F1078" i="6"/>
  <c r="F1079" i="6"/>
  <c r="F1080" i="6"/>
  <c r="F1081" i="6"/>
  <c r="F1082" i="6"/>
  <c r="F1083" i="6"/>
  <c r="F1084" i="6"/>
  <c r="F1085" i="6"/>
  <c r="F1086" i="6"/>
  <c r="F1087" i="6"/>
  <c r="F1088" i="6"/>
  <c r="F1089" i="6"/>
  <c r="F1090" i="6"/>
  <c r="F1091" i="6"/>
  <c r="F1092" i="6"/>
  <c r="F1093" i="6"/>
  <c r="F1094" i="6"/>
  <c r="F1095" i="6"/>
  <c r="F1096" i="6"/>
  <c r="F1097" i="6"/>
  <c r="F1098" i="6"/>
  <c r="F1099" i="6"/>
  <c r="F1100" i="6"/>
  <c r="F1101" i="6"/>
  <c r="F1102" i="6"/>
  <c r="F1103" i="6"/>
  <c r="F1104" i="6"/>
  <c r="F1105" i="6"/>
  <c r="F1106" i="6"/>
  <c r="F1107" i="6"/>
  <c r="F1108" i="6"/>
  <c r="F1109" i="6"/>
  <c r="F1110" i="6"/>
  <c r="F1111" i="6"/>
  <c r="F1112" i="6"/>
  <c r="F1113" i="6"/>
  <c r="F1114" i="6"/>
  <c r="F1115" i="6"/>
  <c r="F1116" i="6"/>
  <c r="F1117" i="6"/>
  <c r="F1118" i="6"/>
  <c r="F1119" i="6"/>
  <c r="F1120" i="6"/>
  <c r="F1121" i="6"/>
  <c r="F1122" i="6"/>
  <c r="F1123" i="6"/>
  <c r="F1124" i="6"/>
  <c r="F1125" i="6"/>
  <c r="F1126" i="6"/>
  <c r="F1127" i="6"/>
  <c r="F1128" i="6"/>
  <c r="F1129" i="6"/>
  <c r="F1130" i="6"/>
  <c r="F1131" i="6"/>
  <c r="F1132" i="6"/>
  <c r="F1133" i="6"/>
  <c r="F1134" i="6"/>
  <c r="F1135" i="6"/>
  <c r="F1136" i="6"/>
  <c r="F1137" i="6"/>
  <c r="F1138" i="6"/>
  <c r="F1139" i="6"/>
  <c r="F1140" i="6"/>
  <c r="F1141" i="6"/>
  <c r="F1142" i="6"/>
  <c r="F1143" i="6"/>
  <c r="F1144" i="6"/>
  <c r="F1145" i="6"/>
  <c r="F1146" i="6"/>
  <c r="F1147" i="6"/>
  <c r="F1148" i="6"/>
  <c r="F1149" i="6"/>
  <c r="F1150" i="6"/>
  <c r="F1151" i="6"/>
  <c r="F1152" i="6"/>
  <c r="F1153" i="6"/>
  <c r="F1154" i="6"/>
  <c r="F1155" i="6"/>
  <c r="F1156" i="6"/>
  <c r="F1157" i="6"/>
  <c r="F1158" i="6"/>
  <c r="F1159" i="6"/>
  <c r="F1160" i="6"/>
  <c r="F1161" i="6"/>
  <c r="F1162" i="6"/>
  <c r="F1163" i="6"/>
  <c r="F1164" i="6"/>
  <c r="F1165" i="6"/>
  <c r="F1166" i="6"/>
  <c r="F1167" i="6"/>
  <c r="F1168" i="6"/>
  <c r="F1169" i="6"/>
  <c r="F1170" i="6"/>
  <c r="F1171" i="6"/>
  <c r="F1172" i="6"/>
  <c r="F1173" i="6"/>
  <c r="F1174" i="6"/>
  <c r="F1175" i="6"/>
  <c r="F1176" i="6"/>
  <c r="F1177" i="6"/>
  <c r="F1178" i="6"/>
  <c r="F1179" i="6"/>
  <c r="F1180" i="6"/>
  <c r="F1181" i="6"/>
  <c r="F1182" i="6"/>
  <c r="F1183" i="6"/>
  <c r="F1184" i="6"/>
  <c r="F1185" i="6"/>
  <c r="F1186" i="6"/>
  <c r="F1187" i="6"/>
  <c r="F1188" i="6"/>
  <c r="F1189" i="6"/>
  <c r="F1190" i="6"/>
  <c r="F1191" i="6"/>
  <c r="F1192" i="6"/>
  <c r="F1193" i="6"/>
  <c r="F1194" i="6"/>
  <c r="F1195" i="6"/>
  <c r="F1196" i="6"/>
  <c r="F1197" i="6"/>
  <c r="F1198" i="6"/>
  <c r="F1199" i="6"/>
  <c r="F1200" i="6"/>
  <c r="F1201" i="6"/>
  <c r="F1202" i="6"/>
  <c r="F1203" i="6"/>
  <c r="F1204" i="6"/>
  <c r="F1205" i="6"/>
  <c r="F1206" i="6"/>
  <c r="F1207" i="6"/>
  <c r="F1208" i="6"/>
  <c r="F1209" i="6"/>
  <c r="F1210" i="6"/>
  <c r="F1211" i="6"/>
  <c r="F1212" i="6"/>
  <c r="F1213" i="6"/>
  <c r="F1214" i="6"/>
  <c r="F1215" i="6"/>
  <c r="F1216" i="6"/>
  <c r="F1217" i="6"/>
  <c r="F1218" i="6"/>
  <c r="F1219" i="6"/>
  <c r="F1220" i="6"/>
  <c r="F1221" i="6"/>
  <c r="F1222" i="6"/>
  <c r="F1223" i="6"/>
  <c r="F1224" i="6"/>
  <c r="F1225" i="6"/>
  <c r="F1226" i="6"/>
  <c r="F1227" i="6"/>
  <c r="F1228" i="6"/>
  <c r="F1229" i="6"/>
  <c r="F1230" i="6"/>
  <c r="F1231" i="6"/>
  <c r="F1232" i="6"/>
  <c r="F1233" i="6"/>
  <c r="F1234" i="6"/>
  <c r="F1235" i="6"/>
  <c r="F1236" i="6"/>
  <c r="F1237" i="6"/>
  <c r="F1238" i="6"/>
  <c r="F1239" i="6"/>
  <c r="F1240" i="6"/>
  <c r="F1241" i="6"/>
  <c r="F1242" i="6"/>
  <c r="F1243" i="6"/>
  <c r="F1244" i="6"/>
  <c r="F1245" i="6"/>
  <c r="F1246" i="6"/>
  <c r="F1247" i="6"/>
  <c r="F1248" i="6"/>
  <c r="F1249" i="6"/>
  <c r="F1250" i="6"/>
  <c r="F1251" i="6"/>
  <c r="F1252" i="6"/>
  <c r="F1253" i="6"/>
  <c r="F1254" i="6"/>
  <c r="F1255" i="6"/>
  <c r="F1256" i="6"/>
  <c r="F1257" i="6"/>
  <c r="F1258" i="6"/>
  <c r="F1259" i="6"/>
  <c r="F1260" i="6"/>
  <c r="F1261" i="6"/>
  <c r="F1262" i="6"/>
  <c r="F1263" i="6"/>
  <c r="F1264" i="6"/>
  <c r="F1265" i="6"/>
  <c r="F1266" i="6"/>
  <c r="F1267" i="6"/>
  <c r="F1268" i="6"/>
  <c r="F1269" i="6"/>
  <c r="F1270" i="6"/>
  <c r="F1271" i="6"/>
  <c r="F1272" i="6"/>
  <c r="F1273" i="6"/>
  <c r="F1274" i="6"/>
  <c r="F1275" i="6"/>
  <c r="F1276" i="6"/>
  <c r="F1277" i="6"/>
  <c r="F1278" i="6"/>
  <c r="F1279" i="6"/>
  <c r="F1280" i="6"/>
  <c r="F1281" i="6"/>
  <c r="F1282" i="6"/>
  <c r="F1283" i="6"/>
  <c r="F1284" i="6"/>
  <c r="F1285" i="6"/>
  <c r="F1286" i="6"/>
  <c r="F1287" i="6"/>
  <c r="F1288" i="6"/>
  <c r="F1289" i="6"/>
  <c r="F1290" i="6"/>
  <c r="F1291" i="6"/>
  <c r="F1292" i="6"/>
  <c r="F1293" i="6"/>
  <c r="F1294" i="6"/>
  <c r="F1295" i="6"/>
  <c r="F1296" i="6"/>
  <c r="F1297" i="6"/>
  <c r="F1298" i="6"/>
  <c r="F1299" i="6"/>
  <c r="F1300" i="6"/>
  <c r="F1301" i="6"/>
  <c r="F1302" i="6"/>
  <c r="F1303" i="6"/>
  <c r="F1304" i="6"/>
  <c r="F1305" i="6"/>
  <c r="F1306" i="6"/>
  <c r="F1307" i="6"/>
  <c r="F1308" i="6"/>
  <c r="F1309" i="6"/>
  <c r="F1310" i="6"/>
  <c r="F1311" i="6"/>
  <c r="F1312" i="6"/>
  <c r="F1313" i="6"/>
  <c r="F1314" i="6"/>
  <c r="E2" i="6"/>
  <c r="C31" i="11" s="1"/>
  <c r="C32" i="11" s="1"/>
  <c r="E3" i="6"/>
  <c r="E4" i="6"/>
  <c r="E5" i="6"/>
  <c r="E6" i="6"/>
  <c r="E7" i="6"/>
  <c r="E8" i="6"/>
  <c r="E9" i="6"/>
  <c r="E10" i="6"/>
  <c r="E11" i="6"/>
  <c r="E12" i="6"/>
  <c r="E13" i="6"/>
  <c r="E14" i="6"/>
  <c r="E15" i="6"/>
  <c r="E16" i="6"/>
  <c r="E17" i="6"/>
  <c r="E18" i="6"/>
  <c r="E19" i="6"/>
  <c r="E20" i="6"/>
  <c r="E21" i="6"/>
  <c r="E22" i="6"/>
  <c r="E23" i="6"/>
  <c r="E24" i="6"/>
  <c r="E25" i="6"/>
  <c r="E26" i="6"/>
  <c r="E27" i="6"/>
  <c r="E28" i="6"/>
  <c r="E29" i="6"/>
  <c r="E30" i="6"/>
  <c r="E31" i="6"/>
  <c r="E32" i="6"/>
  <c r="E33" i="6"/>
  <c r="E34" i="6"/>
  <c r="E35" i="6"/>
  <c r="E36" i="6"/>
  <c r="E37" i="6"/>
  <c r="E38" i="6"/>
  <c r="E39" i="6"/>
  <c r="E40" i="6"/>
  <c r="E41" i="6"/>
  <c r="E42" i="6"/>
  <c r="E43" i="6"/>
  <c r="E44" i="6"/>
  <c r="E45" i="6"/>
  <c r="E46" i="6"/>
  <c r="E47" i="6"/>
  <c r="E48" i="6"/>
  <c r="E49" i="6"/>
  <c r="E50" i="6"/>
  <c r="E51" i="6"/>
  <c r="E52" i="6"/>
  <c r="E53" i="6"/>
  <c r="E54" i="6"/>
  <c r="E55" i="6"/>
  <c r="E56" i="6"/>
  <c r="E57" i="6"/>
  <c r="E58" i="6"/>
  <c r="E59" i="6"/>
  <c r="E60" i="6"/>
  <c r="E61" i="6"/>
  <c r="E62" i="6"/>
  <c r="E63" i="6"/>
  <c r="E64" i="6"/>
  <c r="E65" i="6"/>
  <c r="E66" i="6"/>
  <c r="E67" i="6"/>
  <c r="E68" i="6"/>
  <c r="E69" i="6"/>
  <c r="E70" i="6"/>
  <c r="E71" i="6"/>
  <c r="E72" i="6"/>
  <c r="E73" i="6"/>
  <c r="E74" i="6"/>
  <c r="E75" i="6"/>
  <c r="E76" i="6"/>
  <c r="E77" i="6"/>
  <c r="E78" i="6"/>
  <c r="E79" i="6"/>
  <c r="E80" i="6"/>
  <c r="E81" i="6"/>
  <c r="E82" i="6"/>
  <c r="E83" i="6"/>
  <c r="E84" i="6"/>
  <c r="E85" i="6"/>
  <c r="E86" i="6"/>
  <c r="E87" i="6"/>
  <c r="E88" i="6"/>
  <c r="E89" i="6"/>
  <c r="E90" i="6"/>
  <c r="E91" i="6"/>
  <c r="E92" i="6"/>
  <c r="E93" i="6"/>
  <c r="E94" i="6"/>
  <c r="E95" i="6"/>
  <c r="E96" i="6"/>
  <c r="E97" i="6"/>
  <c r="E98" i="6"/>
  <c r="E99" i="6"/>
  <c r="E100" i="6"/>
  <c r="E101" i="6"/>
  <c r="E102" i="6"/>
  <c r="E103" i="6"/>
  <c r="E104" i="6"/>
  <c r="E105" i="6"/>
  <c r="E106" i="6"/>
  <c r="E107" i="6"/>
  <c r="E108" i="6"/>
  <c r="E109" i="6"/>
  <c r="E110" i="6"/>
  <c r="E111" i="6"/>
  <c r="E112" i="6"/>
  <c r="E113" i="6"/>
  <c r="E114" i="6"/>
  <c r="E115" i="6"/>
  <c r="E116" i="6"/>
  <c r="E117" i="6"/>
  <c r="E118" i="6"/>
  <c r="E119" i="6"/>
  <c r="E120" i="6"/>
  <c r="E121" i="6"/>
  <c r="E122" i="6"/>
  <c r="E123" i="6"/>
  <c r="E124" i="6"/>
  <c r="E125" i="6"/>
  <c r="E126" i="6"/>
  <c r="E127" i="6"/>
  <c r="E128" i="6"/>
  <c r="E129" i="6"/>
  <c r="E130" i="6"/>
  <c r="E131" i="6"/>
  <c r="E132" i="6"/>
  <c r="E133" i="6"/>
  <c r="E134" i="6"/>
  <c r="E135" i="6"/>
  <c r="E136" i="6"/>
  <c r="E137" i="6"/>
  <c r="E138" i="6"/>
  <c r="E139" i="6"/>
  <c r="E140" i="6"/>
  <c r="E141" i="6"/>
  <c r="E142" i="6"/>
  <c r="E143" i="6"/>
  <c r="E144" i="6"/>
  <c r="E145" i="6"/>
  <c r="E146" i="6"/>
  <c r="E147" i="6"/>
  <c r="E148" i="6"/>
  <c r="E149" i="6"/>
  <c r="E150" i="6"/>
  <c r="E151" i="6"/>
  <c r="E152" i="6"/>
  <c r="E153" i="6"/>
  <c r="E154" i="6"/>
  <c r="E155" i="6"/>
  <c r="E156" i="6"/>
  <c r="E157" i="6"/>
  <c r="E158" i="6"/>
  <c r="E159" i="6"/>
  <c r="E160" i="6"/>
  <c r="E161" i="6"/>
  <c r="E162" i="6"/>
  <c r="E163" i="6"/>
  <c r="E164" i="6"/>
  <c r="E165" i="6"/>
  <c r="E166" i="6"/>
  <c r="E167" i="6"/>
  <c r="E168" i="6"/>
  <c r="E169" i="6"/>
  <c r="E170" i="6"/>
  <c r="E171" i="6"/>
  <c r="E172" i="6"/>
  <c r="E173" i="6"/>
  <c r="E174" i="6"/>
  <c r="E175" i="6"/>
  <c r="E176" i="6"/>
  <c r="E177" i="6"/>
  <c r="E178" i="6"/>
  <c r="E179" i="6"/>
  <c r="E180" i="6"/>
  <c r="E181" i="6"/>
  <c r="E182" i="6"/>
  <c r="E183" i="6"/>
  <c r="E184" i="6"/>
  <c r="E185" i="6"/>
  <c r="E186" i="6"/>
  <c r="E187" i="6"/>
  <c r="E188" i="6"/>
  <c r="E189" i="6"/>
  <c r="E190" i="6"/>
  <c r="E191" i="6"/>
  <c r="E192" i="6"/>
  <c r="E193" i="6"/>
  <c r="E194" i="6"/>
  <c r="E195" i="6"/>
  <c r="E196" i="6"/>
  <c r="E197" i="6"/>
  <c r="E198" i="6"/>
  <c r="E199" i="6"/>
  <c r="E200" i="6"/>
  <c r="E201" i="6"/>
  <c r="E202" i="6"/>
  <c r="E203" i="6"/>
  <c r="E204" i="6"/>
  <c r="E205" i="6"/>
  <c r="E206" i="6"/>
  <c r="E207" i="6"/>
  <c r="E208" i="6"/>
  <c r="E209" i="6"/>
  <c r="E210" i="6"/>
  <c r="E211" i="6"/>
  <c r="E212" i="6"/>
  <c r="E213" i="6"/>
  <c r="E214" i="6"/>
  <c r="E215" i="6"/>
  <c r="E216" i="6"/>
  <c r="E217" i="6"/>
  <c r="E218" i="6"/>
  <c r="E219" i="6"/>
  <c r="E220" i="6"/>
  <c r="E221" i="6"/>
  <c r="E222" i="6"/>
  <c r="E223" i="6"/>
  <c r="E224" i="6"/>
  <c r="E225" i="6"/>
  <c r="E226" i="6"/>
  <c r="E227" i="6"/>
  <c r="E228" i="6"/>
  <c r="E229" i="6"/>
  <c r="E230" i="6"/>
  <c r="E231" i="6"/>
  <c r="E232" i="6"/>
  <c r="E233" i="6"/>
  <c r="E234" i="6"/>
  <c r="E235" i="6"/>
  <c r="E236" i="6"/>
  <c r="E237" i="6"/>
  <c r="E238" i="6"/>
  <c r="E239" i="6"/>
  <c r="E240" i="6"/>
  <c r="E241" i="6"/>
  <c r="E242" i="6"/>
  <c r="E243" i="6"/>
  <c r="E244" i="6"/>
  <c r="E245" i="6"/>
  <c r="E246" i="6"/>
  <c r="E247" i="6"/>
  <c r="E248" i="6"/>
  <c r="E249" i="6"/>
  <c r="E250" i="6"/>
  <c r="E251" i="6"/>
  <c r="E252" i="6"/>
  <c r="E253" i="6"/>
  <c r="E254" i="6"/>
  <c r="E255" i="6"/>
  <c r="E256" i="6"/>
  <c r="E257" i="6"/>
  <c r="E258" i="6"/>
  <c r="E259" i="6"/>
  <c r="E260" i="6"/>
  <c r="E261" i="6"/>
  <c r="E262" i="6"/>
  <c r="E263" i="6"/>
  <c r="E264" i="6"/>
  <c r="E265" i="6"/>
  <c r="E266" i="6"/>
  <c r="E267" i="6"/>
  <c r="E268" i="6"/>
  <c r="E269" i="6"/>
  <c r="E270" i="6"/>
  <c r="E271" i="6"/>
  <c r="E272" i="6"/>
  <c r="E273" i="6"/>
  <c r="E274" i="6"/>
  <c r="E275" i="6"/>
  <c r="E276" i="6"/>
  <c r="E277" i="6"/>
  <c r="E278" i="6"/>
  <c r="E279" i="6"/>
  <c r="E280" i="6"/>
  <c r="E281" i="6"/>
  <c r="E282" i="6"/>
  <c r="E283" i="6"/>
  <c r="E284" i="6"/>
  <c r="E285" i="6"/>
  <c r="E286" i="6"/>
  <c r="E287" i="6"/>
  <c r="E288" i="6"/>
  <c r="E289" i="6"/>
  <c r="E290" i="6"/>
  <c r="E291" i="6"/>
  <c r="E292" i="6"/>
  <c r="E293" i="6"/>
  <c r="E294" i="6"/>
  <c r="E295" i="6"/>
  <c r="E296" i="6"/>
  <c r="E297" i="6"/>
  <c r="E298" i="6"/>
  <c r="E299" i="6"/>
  <c r="E300" i="6"/>
  <c r="E301" i="6"/>
  <c r="E302" i="6"/>
  <c r="E303" i="6"/>
  <c r="E304" i="6"/>
  <c r="E305" i="6"/>
  <c r="E306" i="6"/>
  <c r="E307" i="6"/>
  <c r="E308" i="6"/>
  <c r="E309" i="6"/>
  <c r="E310" i="6"/>
  <c r="E311" i="6"/>
  <c r="E312" i="6"/>
  <c r="E313" i="6"/>
  <c r="E314" i="6"/>
  <c r="E315" i="6"/>
  <c r="E316" i="6"/>
  <c r="E317" i="6"/>
  <c r="E318" i="6"/>
  <c r="E319" i="6"/>
  <c r="E320" i="6"/>
  <c r="E321" i="6"/>
  <c r="E322" i="6"/>
  <c r="E323" i="6"/>
  <c r="E324" i="6"/>
  <c r="E325" i="6"/>
  <c r="E326" i="6"/>
  <c r="E327" i="6"/>
  <c r="E328" i="6"/>
  <c r="E329" i="6"/>
  <c r="E330" i="6"/>
  <c r="E331" i="6"/>
  <c r="E332" i="6"/>
  <c r="E333" i="6"/>
  <c r="E334" i="6"/>
  <c r="E335" i="6"/>
  <c r="E336" i="6"/>
  <c r="E337" i="6"/>
  <c r="E338" i="6"/>
  <c r="E339" i="6"/>
  <c r="E340" i="6"/>
  <c r="E341" i="6"/>
  <c r="E342" i="6"/>
  <c r="E343" i="6"/>
  <c r="E344" i="6"/>
  <c r="E345" i="6"/>
  <c r="E346" i="6"/>
  <c r="E347" i="6"/>
  <c r="E348" i="6"/>
  <c r="E349" i="6"/>
  <c r="E350" i="6"/>
  <c r="E351" i="6"/>
  <c r="E352" i="6"/>
  <c r="E353" i="6"/>
  <c r="E354" i="6"/>
  <c r="E355" i="6"/>
  <c r="E356" i="6"/>
  <c r="E357" i="6"/>
  <c r="E358" i="6"/>
  <c r="E359" i="6"/>
  <c r="E360" i="6"/>
  <c r="E361" i="6"/>
  <c r="E362" i="6"/>
  <c r="E363" i="6"/>
  <c r="E364" i="6"/>
  <c r="E365" i="6"/>
  <c r="E366" i="6"/>
  <c r="E367" i="6"/>
  <c r="E368" i="6"/>
  <c r="E369" i="6"/>
  <c r="E370" i="6"/>
  <c r="E371" i="6"/>
  <c r="E372" i="6"/>
  <c r="E373" i="6"/>
  <c r="E374" i="6"/>
  <c r="E375" i="6"/>
  <c r="E376" i="6"/>
  <c r="E377" i="6"/>
  <c r="E378" i="6"/>
  <c r="E379" i="6"/>
  <c r="E380" i="6"/>
  <c r="E381" i="6"/>
  <c r="E382" i="6"/>
  <c r="E383" i="6"/>
  <c r="E384" i="6"/>
  <c r="E385" i="6"/>
  <c r="E386" i="6"/>
  <c r="E387" i="6"/>
  <c r="E388" i="6"/>
  <c r="E389" i="6"/>
  <c r="E390" i="6"/>
  <c r="E391" i="6"/>
  <c r="E392" i="6"/>
  <c r="E393" i="6"/>
  <c r="E394" i="6"/>
  <c r="E395" i="6"/>
  <c r="E396" i="6"/>
  <c r="E397" i="6"/>
  <c r="E398" i="6"/>
  <c r="E399" i="6"/>
  <c r="E400" i="6"/>
  <c r="E401" i="6"/>
  <c r="E402" i="6"/>
  <c r="E403" i="6"/>
  <c r="E404" i="6"/>
  <c r="E405" i="6"/>
  <c r="E406" i="6"/>
  <c r="E407" i="6"/>
  <c r="E408" i="6"/>
  <c r="E409" i="6"/>
  <c r="E410" i="6"/>
  <c r="E411" i="6"/>
  <c r="E412" i="6"/>
  <c r="E413" i="6"/>
  <c r="E414" i="6"/>
  <c r="E415" i="6"/>
  <c r="E416" i="6"/>
  <c r="E417" i="6"/>
  <c r="E418" i="6"/>
  <c r="E419" i="6"/>
  <c r="E420" i="6"/>
  <c r="E421" i="6"/>
  <c r="E422" i="6"/>
  <c r="E423" i="6"/>
  <c r="E424" i="6"/>
  <c r="E425" i="6"/>
  <c r="E426" i="6"/>
  <c r="E427" i="6"/>
  <c r="E428" i="6"/>
  <c r="E429" i="6"/>
  <c r="E430" i="6"/>
  <c r="E431" i="6"/>
  <c r="E432" i="6"/>
  <c r="E433" i="6"/>
  <c r="E434" i="6"/>
  <c r="E435" i="6"/>
  <c r="E436" i="6"/>
  <c r="E437" i="6"/>
  <c r="E438" i="6"/>
  <c r="E439" i="6"/>
  <c r="E440" i="6"/>
  <c r="E441" i="6"/>
  <c r="E442" i="6"/>
  <c r="E443" i="6"/>
  <c r="E444" i="6"/>
  <c r="E445" i="6"/>
  <c r="E446" i="6"/>
  <c r="E447" i="6"/>
  <c r="E448" i="6"/>
  <c r="E449" i="6"/>
  <c r="E450" i="6"/>
  <c r="E451" i="6"/>
  <c r="E452" i="6"/>
  <c r="E453" i="6"/>
  <c r="E454" i="6"/>
  <c r="E455" i="6"/>
  <c r="E456" i="6"/>
  <c r="E457" i="6"/>
  <c r="E458" i="6"/>
  <c r="E459" i="6"/>
  <c r="E460" i="6"/>
  <c r="E461" i="6"/>
  <c r="E462" i="6"/>
  <c r="E463" i="6"/>
  <c r="E464" i="6"/>
  <c r="E465" i="6"/>
  <c r="E466" i="6"/>
  <c r="E467" i="6"/>
  <c r="E468" i="6"/>
  <c r="E469" i="6"/>
  <c r="E470" i="6"/>
  <c r="E471" i="6"/>
  <c r="E472" i="6"/>
  <c r="E473" i="6"/>
  <c r="E474" i="6"/>
  <c r="E475" i="6"/>
  <c r="E476" i="6"/>
  <c r="E477" i="6"/>
  <c r="E478" i="6"/>
  <c r="E479" i="6"/>
  <c r="E480" i="6"/>
  <c r="E481" i="6"/>
  <c r="E482" i="6"/>
  <c r="E483" i="6"/>
  <c r="E484" i="6"/>
  <c r="E485" i="6"/>
  <c r="E486" i="6"/>
  <c r="E487" i="6"/>
  <c r="E488" i="6"/>
  <c r="E489" i="6"/>
  <c r="E490" i="6"/>
  <c r="E491" i="6"/>
  <c r="E492" i="6"/>
  <c r="E493" i="6"/>
  <c r="E494" i="6"/>
  <c r="E495" i="6"/>
  <c r="E496" i="6"/>
  <c r="E497" i="6"/>
  <c r="E498" i="6"/>
  <c r="E499" i="6"/>
  <c r="E500" i="6"/>
  <c r="E501" i="6"/>
  <c r="E502" i="6"/>
  <c r="E503" i="6"/>
  <c r="E504" i="6"/>
  <c r="E505" i="6"/>
  <c r="E506" i="6"/>
  <c r="E507" i="6"/>
  <c r="E508" i="6"/>
  <c r="E509" i="6"/>
  <c r="E510" i="6"/>
  <c r="E511" i="6"/>
  <c r="E512" i="6"/>
  <c r="E513" i="6"/>
  <c r="E514" i="6"/>
  <c r="E515" i="6"/>
  <c r="E516" i="6"/>
  <c r="E517" i="6"/>
  <c r="E518" i="6"/>
  <c r="E519" i="6"/>
  <c r="E520" i="6"/>
  <c r="E521" i="6"/>
  <c r="E522" i="6"/>
  <c r="E523" i="6"/>
  <c r="E524" i="6"/>
  <c r="E525" i="6"/>
  <c r="E526" i="6"/>
  <c r="E527" i="6"/>
  <c r="E528" i="6"/>
  <c r="E529" i="6"/>
  <c r="E530" i="6"/>
  <c r="E531" i="6"/>
  <c r="E532" i="6"/>
  <c r="E533" i="6"/>
  <c r="E534" i="6"/>
  <c r="E535" i="6"/>
  <c r="E536" i="6"/>
  <c r="E537" i="6"/>
  <c r="E538" i="6"/>
  <c r="E539" i="6"/>
  <c r="E540" i="6"/>
  <c r="E541" i="6"/>
  <c r="E542" i="6"/>
  <c r="E543" i="6"/>
  <c r="E544" i="6"/>
  <c r="E545" i="6"/>
  <c r="E546" i="6"/>
  <c r="E547" i="6"/>
  <c r="E548" i="6"/>
  <c r="E549" i="6"/>
  <c r="E550" i="6"/>
  <c r="E551" i="6"/>
  <c r="E552" i="6"/>
  <c r="E553" i="6"/>
  <c r="E554" i="6"/>
  <c r="E555" i="6"/>
  <c r="E556" i="6"/>
  <c r="E557" i="6"/>
  <c r="E558" i="6"/>
  <c r="E559" i="6"/>
  <c r="E560" i="6"/>
  <c r="E561" i="6"/>
  <c r="E562" i="6"/>
  <c r="E563" i="6"/>
  <c r="E564" i="6"/>
  <c r="E565" i="6"/>
  <c r="E566" i="6"/>
  <c r="E567" i="6"/>
  <c r="E568" i="6"/>
  <c r="E569" i="6"/>
  <c r="E570" i="6"/>
  <c r="E571" i="6"/>
  <c r="E572" i="6"/>
  <c r="E573" i="6"/>
  <c r="E574" i="6"/>
  <c r="E575" i="6"/>
  <c r="E576" i="6"/>
  <c r="E577" i="6"/>
  <c r="E578" i="6"/>
  <c r="E579" i="6"/>
  <c r="E580" i="6"/>
  <c r="E581" i="6"/>
  <c r="E582" i="6"/>
  <c r="E583" i="6"/>
  <c r="E584" i="6"/>
  <c r="E585" i="6"/>
  <c r="E586" i="6"/>
  <c r="E587" i="6"/>
  <c r="E588" i="6"/>
  <c r="E589" i="6"/>
  <c r="E590" i="6"/>
  <c r="E591" i="6"/>
  <c r="E592" i="6"/>
  <c r="E593" i="6"/>
  <c r="E594" i="6"/>
  <c r="E595" i="6"/>
  <c r="E596" i="6"/>
  <c r="E597" i="6"/>
  <c r="E598" i="6"/>
  <c r="E599" i="6"/>
  <c r="E600" i="6"/>
  <c r="E601" i="6"/>
  <c r="E602" i="6"/>
  <c r="E603" i="6"/>
  <c r="E604" i="6"/>
  <c r="E605" i="6"/>
  <c r="E606" i="6"/>
  <c r="E607" i="6"/>
  <c r="E608" i="6"/>
  <c r="E609" i="6"/>
  <c r="E610" i="6"/>
  <c r="E611" i="6"/>
  <c r="E612" i="6"/>
  <c r="E613" i="6"/>
  <c r="E614" i="6"/>
  <c r="E615" i="6"/>
  <c r="E616" i="6"/>
  <c r="E617" i="6"/>
  <c r="E618" i="6"/>
  <c r="E619" i="6"/>
  <c r="E620" i="6"/>
  <c r="E621" i="6"/>
  <c r="E622" i="6"/>
  <c r="E623" i="6"/>
  <c r="E624" i="6"/>
  <c r="E625" i="6"/>
  <c r="E626" i="6"/>
  <c r="E627" i="6"/>
  <c r="E628" i="6"/>
  <c r="E629" i="6"/>
  <c r="E630" i="6"/>
  <c r="E631" i="6"/>
  <c r="E632" i="6"/>
  <c r="E633" i="6"/>
  <c r="E634" i="6"/>
  <c r="E635" i="6"/>
  <c r="E636" i="6"/>
  <c r="E637" i="6"/>
  <c r="E638" i="6"/>
  <c r="E639" i="6"/>
  <c r="E640" i="6"/>
  <c r="E641" i="6"/>
  <c r="E642" i="6"/>
  <c r="E643" i="6"/>
  <c r="E644" i="6"/>
  <c r="E645" i="6"/>
  <c r="E646" i="6"/>
  <c r="E647" i="6"/>
  <c r="E648" i="6"/>
  <c r="E649" i="6"/>
  <c r="E650" i="6"/>
  <c r="E651" i="6"/>
  <c r="E652" i="6"/>
  <c r="E653" i="6"/>
  <c r="E654" i="6"/>
  <c r="E655" i="6"/>
  <c r="E656" i="6"/>
  <c r="E657" i="6"/>
  <c r="E658" i="6"/>
  <c r="E659" i="6"/>
  <c r="E660" i="6"/>
  <c r="E661" i="6"/>
  <c r="E662" i="6"/>
  <c r="E663" i="6"/>
  <c r="E664" i="6"/>
  <c r="E665" i="6"/>
  <c r="E666" i="6"/>
  <c r="E667" i="6"/>
  <c r="E668" i="6"/>
  <c r="E669" i="6"/>
  <c r="E670" i="6"/>
  <c r="E671" i="6"/>
  <c r="E672" i="6"/>
  <c r="E673" i="6"/>
  <c r="E674" i="6"/>
  <c r="E675" i="6"/>
  <c r="E676" i="6"/>
  <c r="E677" i="6"/>
  <c r="E678" i="6"/>
  <c r="E679" i="6"/>
  <c r="E680" i="6"/>
  <c r="E681" i="6"/>
  <c r="E682" i="6"/>
  <c r="E683" i="6"/>
  <c r="E684" i="6"/>
  <c r="E685" i="6"/>
  <c r="E686" i="6"/>
  <c r="E687" i="6"/>
  <c r="E688" i="6"/>
  <c r="E689" i="6"/>
  <c r="E690" i="6"/>
  <c r="E691" i="6"/>
  <c r="E692" i="6"/>
  <c r="E693" i="6"/>
  <c r="E694" i="6"/>
  <c r="E695" i="6"/>
  <c r="E696" i="6"/>
  <c r="E697" i="6"/>
  <c r="E698" i="6"/>
  <c r="E699" i="6"/>
  <c r="E700" i="6"/>
  <c r="E701" i="6"/>
  <c r="E702" i="6"/>
  <c r="E703" i="6"/>
  <c r="E704" i="6"/>
  <c r="E705" i="6"/>
  <c r="E706" i="6"/>
  <c r="E707" i="6"/>
  <c r="E708" i="6"/>
  <c r="E709" i="6"/>
  <c r="E710" i="6"/>
  <c r="E711" i="6"/>
  <c r="E712" i="6"/>
  <c r="E713" i="6"/>
  <c r="E714" i="6"/>
  <c r="E715" i="6"/>
  <c r="E716" i="6"/>
  <c r="E717" i="6"/>
  <c r="E718" i="6"/>
  <c r="E719" i="6"/>
  <c r="E720" i="6"/>
  <c r="E721" i="6"/>
  <c r="E722" i="6"/>
  <c r="E723" i="6"/>
  <c r="E724" i="6"/>
  <c r="E725" i="6"/>
  <c r="E726" i="6"/>
  <c r="E727" i="6"/>
  <c r="E728" i="6"/>
  <c r="E729" i="6"/>
  <c r="E730" i="6"/>
  <c r="E731" i="6"/>
  <c r="E732" i="6"/>
  <c r="E733" i="6"/>
  <c r="E734" i="6"/>
  <c r="E735" i="6"/>
  <c r="E736" i="6"/>
  <c r="E737" i="6"/>
  <c r="E738" i="6"/>
  <c r="E739" i="6"/>
  <c r="E740" i="6"/>
  <c r="E741" i="6"/>
  <c r="E742" i="6"/>
  <c r="E743" i="6"/>
  <c r="E744" i="6"/>
  <c r="E745" i="6"/>
  <c r="E746" i="6"/>
  <c r="E747" i="6"/>
  <c r="E748" i="6"/>
  <c r="E749" i="6"/>
  <c r="E750" i="6"/>
  <c r="E751" i="6"/>
  <c r="E752" i="6"/>
  <c r="E753" i="6"/>
  <c r="E754" i="6"/>
  <c r="E755" i="6"/>
  <c r="E756" i="6"/>
  <c r="E757" i="6"/>
  <c r="E758" i="6"/>
  <c r="E759" i="6"/>
  <c r="E760" i="6"/>
  <c r="E761" i="6"/>
  <c r="E762" i="6"/>
  <c r="E763" i="6"/>
  <c r="E764" i="6"/>
  <c r="E765" i="6"/>
  <c r="E766" i="6"/>
  <c r="E767" i="6"/>
  <c r="E768" i="6"/>
  <c r="E769" i="6"/>
  <c r="E770" i="6"/>
  <c r="E771" i="6"/>
  <c r="E772" i="6"/>
  <c r="E773" i="6"/>
  <c r="E774" i="6"/>
  <c r="E775" i="6"/>
  <c r="E776" i="6"/>
  <c r="E777" i="6"/>
  <c r="E778" i="6"/>
  <c r="E779" i="6"/>
  <c r="E780" i="6"/>
  <c r="E781" i="6"/>
  <c r="E782" i="6"/>
  <c r="E783" i="6"/>
  <c r="E784" i="6"/>
  <c r="E785" i="6"/>
  <c r="E786" i="6"/>
  <c r="E787" i="6"/>
  <c r="E788" i="6"/>
  <c r="E789" i="6"/>
  <c r="E790" i="6"/>
  <c r="E791" i="6"/>
  <c r="E792" i="6"/>
  <c r="E793" i="6"/>
  <c r="E794" i="6"/>
  <c r="E795" i="6"/>
  <c r="E796" i="6"/>
  <c r="E797" i="6"/>
  <c r="E798" i="6"/>
  <c r="E799" i="6"/>
  <c r="E800" i="6"/>
  <c r="E801" i="6"/>
  <c r="E802" i="6"/>
  <c r="E803" i="6"/>
  <c r="E804" i="6"/>
  <c r="E805" i="6"/>
  <c r="E806" i="6"/>
  <c r="E807" i="6"/>
  <c r="E808" i="6"/>
  <c r="E809" i="6"/>
  <c r="E810" i="6"/>
  <c r="E811" i="6"/>
  <c r="E812" i="6"/>
  <c r="E813" i="6"/>
  <c r="E814" i="6"/>
  <c r="E815" i="6"/>
  <c r="E816" i="6"/>
  <c r="E817" i="6"/>
  <c r="E818" i="6"/>
  <c r="E819" i="6"/>
  <c r="E820" i="6"/>
  <c r="E821" i="6"/>
  <c r="E822" i="6"/>
  <c r="E823" i="6"/>
  <c r="E824" i="6"/>
  <c r="E825" i="6"/>
  <c r="E826" i="6"/>
  <c r="E827" i="6"/>
  <c r="E828" i="6"/>
  <c r="E829" i="6"/>
  <c r="E830" i="6"/>
  <c r="E831" i="6"/>
  <c r="E832" i="6"/>
  <c r="E833" i="6"/>
  <c r="E834" i="6"/>
  <c r="E835" i="6"/>
  <c r="E836" i="6"/>
  <c r="E837" i="6"/>
  <c r="E838" i="6"/>
  <c r="E839" i="6"/>
  <c r="E840" i="6"/>
  <c r="E841" i="6"/>
  <c r="E842" i="6"/>
  <c r="E843" i="6"/>
  <c r="E844" i="6"/>
  <c r="E845" i="6"/>
  <c r="E846" i="6"/>
  <c r="E847" i="6"/>
  <c r="E848" i="6"/>
  <c r="E849" i="6"/>
  <c r="E850" i="6"/>
  <c r="E851" i="6"/>
  <c r="E852" i="6"/>
  <c r="E853" i="6"/>
  <c r="E854" i="6"/>
  <c r="E855" i="6"/>
  <c r="E856" i="6"/>
  <c r="E857" i="6"/>
  <c r="E858" i="6"/>
  <c r="E859" i="6"/>
  <c r="E860" i="6"/>
  <c r="E861" i="6"/>
  <c r="E862" i="6"/>
  <c r="E863" i="6"/>
  <c r="E864" i="6"/>
  <c r="E865" i="6"/>
  <c r="E866" i="6"/>
  <c r="E867" i="6"/>
  <c r="E868" i="6"/>
  <c r="E869" i="6"/>
  <c r="E870" i="6"/>
  <c r="E871" i="6"/>
  <c r="E872" i="6"/>
  <c r="E873" i="6"/>
  <c r="E874" i="6"/>
  <c r="E875" i="6"/>
  <c r="E876" i="6"/>
  <c r="E877" i="6"/>
  <c r="E878" i="6"/>
  <c r="E879" i="6"/>
  <c r="E880" i="6"/>
  <c r="E881" i="6"/>
  <c r="E882" i="6"/>
  <c r="E883" i="6"/>
  <c r="E884" i="6"/>
  <c r="E885" i="6"/>
  <c r="E886" i="6"/>
  <c r="E887" i="6"/>
  <c r="E888" i="6"/>
  <c r="E889" i="6"/>
  <c r="E890" i="6"/>
  <c r="E891" i="6"/>
  <c r="E892" i="6"/>
  <c r="E893" i="6"/>
  <c r="E894" i="6"/>
  <c r="E895" i="6"/>
  <c r="E896" i="6"/>
  <c r="E897" i="6"/>
  <c r="E898" i="6"/>
  <c r="E899" i="6"/>
  <c r="E900" i="6"/>
  <c r="E901" i="6"/>
  <c r="E902" i="6"/>
  <c r="E903" i="6"/>
  <c r="E904" i="6"/>
  <c r="E905" i="6"/>
  <c r="E906" i="6"/>
  <c r="E907" i="6"/>
  <c r="E908" i="6"/>
  <c r="E909" i="6"/>
  <c r="E910" i="6"/>
  <c r="E911" i="6"/>
  <c r="E912" i="6"/>
  <c r="E913" i="6"/>
  <c r="E914" i="6"/>
  <c r="E915" i="6"/>
  <c r="E916" i="6"/>
  <c r="E917" i="6"/>
  <c r="E918" i="6"/>
  <c r="E919" i="6"/>
  <c r="E920" i="6"/>
  <c r="E921" i="6"/>
  <c r="E922" i="6"/>
  <c r="E923" i="6"/>
  <c r="E924" i="6"/>
  <c r="E925" i="6"/>
  <c r="E926" i="6"/>
  <c r="E927" i="6"/>
  <c r="E928" i="6"/>
  <c r="E929" i="6"/>
  <c r="E930" i="6"/>
  <c r="E931" i="6"/>
  <c r="E932" i="6"/>
  <c r="E933" i="6"/>
  <c r="E934" i="6"/>
  <c r="E935" i="6"/>
  <c r="E936" i="6"/>
  <c r="E937" i="6"/>
  <c r="E938" i="6"/>
  <c r="E939" i="6"/>
  <c r="E940" i="6"/>
  <c r="E941" i="6"/>
  <c r="E942" i="6"/>
  <c r="E943" i="6"/>
  <c r="E944" i="6"/>
  <c r="E945" i="6"/>
  <c r="E946" i="6"/>
  <c r="E947" i="6"/>
  <c r="E948" i="6"/>
  <c r="E949" i="6"/>
  <c r="E950" i="6"/>
  <c r="E951" i="6"/>
  <c r="E952" i="6"/>
  <c r="E953" i="6"/>
  <c r="E954" i="6"/>
  <c r="E955" i="6"/>
  <c r="E956" i="6"/>
  <c r="E957" i="6"/>
  <c r="E958" i="6"/>
  <c r="E959" i="6"/>
  <c r="E960" i="6"/>
  <c r="E961" i="6"/>
  <c r="E962" i="6"/>
  <c r="E963" i="6"/>
  <c r="E964" i="6"/>
  <c r="E965" i="6"/>
  <c r="E966" i="6"/>
  <c r="E967" i="6"/>
  <c r="E968" i="6"/>
  <c r="E969" i="6"/>
  <c r="E970" i="6"/>
  <c r="E971" i="6"/>
  <c r="E972" i="6"/>
  <c r="E973" i="6"/>
  <c r="E974" i="6"/>
  <c r="E975" i="6"/>
  <c r="E976" i="6"/>
  <c r="E977" i="6"/>
  <c r="E978" i="6"/>
  <c r="E979" i="6"/>
  <c r="E980" i="6"/>
  <c r="E981" i="6"/>
  <c r="E982" i="6"/>
  <c r="E983" i="6"/>
  <c r="E984" i="6"/>
  <c r="E985" i="6"/>
  <c r="E986" i="6"/>
  <c r="E987" i="6"/>
  <c r="E988" i="6"/>
  <c r="E989" i="6"/>
  <c r="E990" i="6"/>
  <c r="E991" i="6"/>
  <c r="E992" i="6"/>
  <c r="E993" i="6"/>
  <c r="E994" i="6"/>
  <c r="E995" i="6"/>
  <c r="E996" i="6"/>
  <c r="E997" i="6"/>
  <c r="E998" i="6"/>
  <c r="E999" i="6"/>
  <c r="E1000" i="6"/>
  <c r="E1001" i="6"/>
  <c r="E1002" i="6"/>
  <c r="E1003" i="6"/>
  <c r="E1004" i="6"/>
  <c r="E1005" i="6"/>
  <c r="E1006" i="6"/>
  <c r="E1007" i="6"/>
  <c r="E1008" i="6"/>
  <c r="E1009" i="6"/>
  <c r="E1010" i="6"/>
  <c r="E1011" i="6"/>
  <c r="E1012" i="6"/>
  <c r="E1013" i="6"/>
  <c r="E1014" i="6"/>
  <c r="E1015" i="6"/>
  <c r="E1016" i="6"/>
  <c r="E1017" i="6"/>
  <c r="E1018" i="6"/>
  <c r="E1019" i="6"/>
  <c r="E1020" i="6"/>
  <c r="E1021" i="6"/>
  <c r="E1022" i="6"/>
  <c r="E1023" i="6"/>
  <c r="E1024" i="6"/>
  <c r="E1025" i="6"/>
  <c r="E1026" i="6"/>
  <c r="E1027" i="6"/>
  <c r="E1028" i="6"/>
  <c r="E1029" i="6"/>
  <c r="E1030" i="6"/>
  <c r="E1031" i="6"/>
  <c r="E1032" i="6"/>
  <c r="E1033" i="6"/>
  <c r="E1034" i="6"/>
  <c r="E1035" i="6"/>
  <c r="E1036" i="6"/>
  <c r="E1037" i="6"/>
  <c r="E1038" i="6"/>
  <c r="E1039" i="6"/>
  <c r="E1040" i="6"/>
  <c r="E1041" i="6"/>
  <c r="E1042" i="6"/>
  <c r="E1043" i="6"/>
  <c r="E1044" i="6"/>
  <c r="E1045" i="6"/>
  <c r="E1046" i="6"/>
  <c r="E1047" i="6"/>
  <c r="E1048" i="6"/>
  <c r="E1049" i="6"/>
  <c r="E1050" i="6"/>
  <c r="E1051" i="6"/>
  <c r="E1052" i="6"/>
  <c r="E1053" i="6"/>
  <c r="E1054" i="6"/>
  <c r="E1055" i="6"/>
  <c r="E1056" i="6"/>
  <c r="E1057" i="6"/>
  <c r="E1058" i="6"/>
  <c r="E1059" i="6"/>
  <c r="E1060" i="6"/>
  <c r="E1061" i="6"/>
  <c r="E1062" i="6"/>
  <c r="E1063" i="6"/>
  <c r="E1064" i="6"/>
  <c r="E1065" i="6"/>
  <c r="E1066" i="6"/>
  <c r="E1067" i="6"/>
  <c r="E1068" i="6"/>
  <c r="E1069" i="6"/>
  <c r="E1070" i="6"/>
  <c r="E1071" i="6"/>
  <c r="E1072" i="6"/>
  <c r="E1073" i="6"/>
  <c r="E1074" i="6"/>
  <c r="E1075" i="6"/>
  <c r="E1076" i="6"/>
  <c r="E1077" i="6"/>
  <c r="E1078" i="6"/>
  <c r="E1079" i="6"/>
  <c r="E1080" i="6"/>
  <c r="E1081" i="6"/>
  <c r="E1082" i="6"/>
  <c r="E1083" i="6"/>
  <c r="E1084" i="6"/>
  <c r="E1085" i="6"/>
  <c r="E1086" i="6"/>
  <c r="E1087" i="6"/>
  <c r="E1088" i="6"/>
  <c r="E1089" i="6"/>
  <c r="E1090" i="6"/>
  <c r="E1091" i="6"/>
  <c r="E1092" i="6"/>
  <c r="E1093" i="6"/>
  <c r="E1094" i="6"/>
  <c r="E1095" i="6"/>
  <c r="E1096" i="6"/>
  <c r="E1097" i="6"/>
  <c r="E1098" i="6"/>
  <c r="E1099" i="6"/>
  <c r="E1100" i="6"/>
  <c r="E1101" i="6"/>
  <c r="E1102" i="6"/>
  <c r="E1103" i="6"/>
  <c r="E1104" i="6"/>
  <c r="E1105" i="6"/>
  <c r="E1106" i="6"/>
  <c r="E1107" i="6"/>
  <c r="E1108" i="6"/>
  <c r="E1109" i="6"/>
  <c r="E1110" i="6"/>
  <c r="E1111" i="6"/>
  <c r="E1112" i="6"/>
  <c r="E1113" i="6"/>
  <c r="E1114" i="6"/>
  <c r="E1115" i="6"/>
  <c r="E1116" i="6"/>
  <c r="E1117" i="6"/>
  <c r="E1118" i="6"/>
  <c r="E1119" i="6"/>
  <c r="E1120" i="6"/>
  <c r="E1121" i="6"/>
  <c r="E1122" i="6"/>
  <c r="E1123" i="6"/>
  <c r="E1124" i="6"/>
  <c r="E1125" i="6"/>
  <c r="E1126" i="6"/>
  <c r="E1127" i="6"/>
  <c r="E1128" i="6"/>
  <c r="E1129" i="6"/>
  <c r="E1130" i="6"/>
  <c r="E1131" i="6"/>
  <c r="E1132" i="6"/>
  <c r="E1133" i="6"/>
  <c r="E1134" i="6"/>
  <c r="E1135" i="6"/>
  <c r="E1136" i="6"/>
  <c r="E1137" i="6"/>
  <c r="E1138" i="6"/>
  <c r="E1139" i="6"/>
  <c r="E1140" i="6"/>
  <c r="E1141" i="6"/>
  <c r="E1142" i="6"/>
  <c r="E1143" i="6"/>
  <c r="E1144" i="6"/>
  <c r="E1145" i="6"/>
  <c r="E1146" i="6"/>
  <c r="E1147" i="6"/>
  <c r="E1148" i="6"/>
  <c r="E1149" i="6"/>
  <c r="E1150" i="6"/>
  <c r="E1151" i="6"/>
  <c r="E1152" i="6"/>
  <c r="E1153" i="6"/>
  <c r="E1154" i="6"/>
  <c r="E1155" i="6"/>
  <c r="E1156" i="6"/>
  <c r="E1157" i="6"/>
  <c r="E1158" i="6"/>
  <c r="E1159" i="6"/>
  <c r="E1160" i="6"/>
  <c r="E1161" i="6"/>
  <c r="E1162" i="6"/>
  <c r="E1163" i="6"/>
  <c r="E1164" i="6"/>
  <c r="E1165" i="6"/>
  <c r="E1166" i="6"/>
  <c r="E1167" i="6"/>
  <c r="E1168" i="6"/>
  <c r="E1169" i="6"/>
  <c r="E1170" i="6"/>
  <c r="E1171" i="6"/>
  <c r="E1172" i="6"/>
  <c r="E1173" i="6"/>
  <c r="E1174" i="6"/>
  <c r="E1175" i="6"/>
  <c r="E1176" i="6"/>
  <c r="E1177" i="6"/>
  <c r="E1178" i="6"/>
  <c r="E1179" i="6"/>
  <c r="E1180" i="6"/>
  <c r="E1181" i="6"/>
  <c r="E1182" i="6"/>
  <c r="E1183" i="6"/>
  <c r="E1184" i="6"/>
  <c r="E1185" i="6"/>
  <c r="E1186" i="6"/>
  <c r="E1187" i="6"/>
  <c r="E1188" i="6"/>
  <c r="E1189" i="6"/>
  <c r="E1190" i="6"/>
  <c r="E1191" i="6"/>
  <c r="E1192" i="6"/>
  <c r="E1193" i="6"/>
  <c r="E1194" i="6"/>
  <c r="E1195" i="6"/>
  <c r="E1196" i="6"/>
  <c r="E1197" i="6"/>
  <c r="E1198" i="6"/>
  <c r="E1199" i="6"/>
  <c r="E1200" i="6"/>
  <c r="E1201" i="6"/>
  <c r="E1202" i="6"/>
  <c r="E1203" i="6"/>
  <c r="E1204" i="6"/>
  <c r="E1205" i="6"/>
  <c r="E1206" i="6"/>
  <c r="E1207" i="6"/>
  <c r="E1208" i="6"/>
  <c r="E1209" i="6"/>
  <c r="E1210" i="6"/>
  <c r="E1211" i="6"/>
  <c r="E1212" i="6"/>
  <c r="E1213" i="6"/>
  <c r="E1214" i="6"/>
  <c r="E1215" i="6"/>
  <c r="E1216" i="6"/>
  <c r="E1217" i="6"/>
  <c r="E1218" i="6"/>
  <c r="E1219" i="6"/>
  <c r="E1220" i="6"/>
  <c r="E1221" i="6"/>
  <c r="E1222" i="6"/>
  <c r="E1223" i="6"/>
  <c r="E1224" i="6"/>
  <c r="E1225" i="6"/>
  <c r="E1226" i="6"/>
  <c r="E1227" i="6"/>
  <c r="E1228" i="6"/>
  <c r="E1229" i="6"/>
  <c r="E1230" i="6"/>
  <c r="E1231" i="6"/>
  <c r="E1232" i="6"/>
  <c r="E1233" i="6"/>
  <c r="E1234" i="6"/>
  <c r="E1235" i="6"/>
  <c r="E1236" i="6"/>
  <c r="E1237" i="6"/>
  <c r="E1238" i="6"/>
  <c r="E1239" i="6"/>
  <c r="E1240" i="6"/>
  <c r="E1241" i="6"/>
  <c r="E1242" i="6"/>
  <c r="E1243" i="6"/>
  <c r="E1244" i="6"/>
  <c r="E1245" i="6"/>
  <c r="E1246" i="6"/>
  <c r="E1247" i="6"/>
  <c r="E1248" i="6"/>
  <c r="E1249" i="6"/>
  <c r="E1250" i="6"/>
  <c r="E1251" i="6"/>
  <c r="E1252" i="6"/>
  <c r="E1253" i="6"/>
  <c r="E1254" i="6"/>
  <c r="E1255" i="6"/>
  <c r="E1256" i="6"/>
  <c r="E1257" i="6"/>
  <c r="E1258" i="6"/>
  <c r="E1259" i="6"/>
  <c r="E1260" i="6"/>
  <c r="E1261" i="6"/>
  <c r="E1262" i="6"/>
  <c r="E1263" i="6"/>
  <c r="E1264" i="6"/>
  <c r="E1265" i="6"/>
  <c r="E1266" i="6"/>
  <c r="E1267" i="6"/>
  <c r="E1268" i="6"/>
  <c r="E1269" i="6"/>
  <c r="E1270" i="6"/>
  <c r="E1271" i="6"/>
  <c r="E1272" i="6"/>
  <c r="E1273" i="6"/>
  <c r="E1274" i="6"/>
  <c r="E1275" i="6"/>
  <c r="E1276" i="6"/>
  <c r="E1277" i="6"/>
  <c r="E1278" i="6"/>
  <c r="E1279" i="6"/>
  <c r="E1280" i="6"/>
  <c r="E1281" i="6"/>
  <c r="E1282" i="6"/>
  <c r="E1283" i="6"/>
  <c r="E1284" i="6"/>
  <c r="E1285" i="6"/>
  <c r="E1286" i="6"/>
  <c r="E1287" i="6"/>
  <c r="E1288" i="6"/>
  <c r="E1289" i="6"/>
  <c r="E1290" i="6"/>
  <c r="E1291" i="6"/>
  <c r="E1292" i="6"/>
  <c r="E1293" i="6"/>
  <c r="E1294" i="6"/>
  <c r="E1295" i="6"/>
  <c r="E1296" i="6"/>
  <c r="E1297" i="6"/>
  <c r="E1298" i="6"/>
  <c r="E1299" i="6"/>
  <c r="E1300" i="6"/>
  <c r="E1301" i="6"/>
  <c r="E1302" i="6"/>
  <c r="E1303" i="6"/>
  <c r="E1304" i="6"/>
  <c r="E1305" i="6"/>
  <c r="E1306" i="6"/>
  <c r="E1307" i="6"/>
  <c r="E1308" i="6"/>
  <c r="E1309" i="6"/>
  <c r="E1310" i="6"/>
  <c r="E1311" i="6"/>
  <c r="E1312" i="6"/>
  <c r="E1313" i="6"/>
  <c r="E1314" i="6"/>
  <c r="H2" i="6"/>
  <c r="H3" i="6"/>
  <c r="H4" i="6"/>
  <c r="H5" i="6"/>
  <c r="H6" i="6"/>
  <c r="H7" i="6"/>
  <c r="H8" i="6"/>
  <c r="H9" i="6"/>
  <c r="H10" i="6"/>
  <c r="H11" i="6"/>
  <c r="H12" i="6"/>
  <c r="H13" i="6"/>
  <c r="H14" i="6"/>
  <c r="H15" i="6"/>
  <c r="H16" i="6"/>
  <c r="H17" i="6"/>
  <c r="H18" i="6"/>
  <c r="H19" i="6"/>
  <c r="H20" i="6"/>
  <c r="H21" i="6"/>
  <c r="H22" i="6"/>
  <c r="H23" i="6"/>
  <c r="H24" i="6"/>
  <c r="H25" i="6"/>
  <c r="H26" i="6"/>
  <c r="H27" i="6"/>
  <c r="H28" i="6"/>
  <c r="H29" i="6"/>
  <c r="H30" i="6"/>
  <c r="H31" i="6"/>
  <c r="H32" i="6"/>
  <c r="H33" i="6"/>
  <c r="H34" i="6"/>
  <c r="H35" i="6"/>
  <c r="H36" i="6"/>
  <c r="H37" i="6"/>
  <c r="H38" i="6"/>
  <c r="H39" i="6"/>
  <c r="H40" i="6"/>
  <c r="H41" i="6"/>
  <c r="H42" i="6"/>
  <c r="H43" i="6"/>
  <c r="H44" i="6"/>
  <c r="H45" i="6"/>
  <c r="H46" i="6"/>
  <c r="H47" i="6"/>
  <c r="H48" i="6"/>
  <c r="H49" i="6"/>
  <c r="H50" i="6"/>
  <c r="H51" i="6"/>
  <c r="H52" i="6"/>
  <c r="H53" i="6"/>
  <c r="H54" i="6"/>
  <c r="H55" i="6"/>
  <c r="H56" i="6"/>
  <c r="H57" i="6"/>
  <c r="H58" i="6"/>
  <c r="H59" i="6"/>
  <c r="H60" i="6"/>
  <c r="H61" i="6"/>
  <c r="H62" i="6"/>
  <c r="H63" i="6"/>
  <c r="H64" i="6"/>
  <c r="H65" i="6"/>
  <c r="H66" i="6"/>
  <c r="H67" i="6"/>
  <c r="H68" i="6"/>
  <c r="H69" i="6"/>
  <c r="H70" i="6"/>
  <c r="H71" i="6"/>
  <c r="H72" i="6"/>
  <c r="H73" i="6"/>
  <c r="H74" i="6"/>
  <c r="H75" i="6"/>
  <c r="H76" i="6"/>
  <c r="H77" i="6"/>
  <c r="H78" i="6"/>
  <c r="H79" i="6"/>
  <c r="H80" i="6"/>
  <c r="H81" i="6"/>
  <c r="H82" i="6"/>
  <c r="H83" i="6"/>
  <c r="H84" i="6"/>
  <c r="H85" i="6"/>
  <c r="H86" i="6"/>
  <c r="H87" i="6"/>
  <c r="H88" i="6"/>
  <c r="H89" i="6"/>
  <c r="H90" i="6"/>
  <c r="H91" i="6"/>
  <c r="H92" i="6"/>
  <c r="H93" i="6"/>
  <c r="H94" i="6"/>
  <c r="H95" i="6"/>
  <c r="H96" i="6"/>
  <c r="H97" i="6"/>
  <c r="H98" i="6"/>
  <c r="H99" i="6"/>
  <c r="H100" i="6"/>
  <c r="H101" i="6"/>
  <c r="H102" i="6"/>
  <c r="H103" i="6"/>
  <c r="H104" i="6"/>
  <c r="H105" i="6"/>
  <c r="H106" i="6"/>
  <c r="H107" i="6"/>
  <c r="H108" i="6"/>
  <c r="H109" i="6"/>
  <c r="H110" i="6"/>
  <c r="H111" i="6"/>
  <c r="H112" i="6"/>
  <c r="H113" i="6"/>
  <c r="H114" i="6"/>
  <c r="H115" i="6"/>
  <c r="H116" i="6"/>
  <c r="H117" i="6"/>
  <c r="H118" i="6"/>
  <c r="H119" i="6"/>
  <c r="H120" i="6"/>
  <c r="H121" i="6"/>
  <c r="H122" i="6"/>
  <c r="H123" i="6"/>
  <c r="H124" i="6"/>
  <c r="H125" i="6"/>
  <c r="H126" i="6"/>
  <c r="H127" i="6"/>
  <c r="H128" i="6"/>
  <c r="H129" i="6"/>
  <c r="H130" i="6"/>
  <c r="H131" i="6"/>
  <c r="H132" i="6"/>
  <c r="H133" i="6"/>
  <c r="H134" i="6"/>
  <c r="H135" i="6"/>
  <c r="H136" i="6"/>
  <c r="H137" i="6"/>
  <c r="H138" i="6"/>
  <c r="H139" i="6"/>
  <c r="H140" i="6"/>
  <c r="H141" i="6"/>
  <c r="H142" i="6"/>
  <c r="H143" i="6"/>
  <c r="H144" i="6"/>
  <c r="H145" i="6"/>
  <c r="H146" i="6"/>
  <c r="H147" i="6"/>
  <c r="H148" i="6"/>
  <c r="H149" i="6"/>
  <c r="H150" i="6"/>
  <c r="H151" i="6"/>
  <c r="H152" i="6"/>
  <c r="H153" i="6"/>
  <c r="H154" i="6"/>
  <c r="H155" i="6"/>
  <c r="H156" i="6"/>
  <c r="H157" i="6"/>
  <c r="H158" i="6"/>
  <c r="H159" i="6"/>
  <c r="H160" i="6"/>
  <c r="H161" i="6"/>
  <c r="H162" i="6"/>
  <c r="H163" i="6"/>
  <c r="H164" i="6"/>
  <c r="H165" i="6"/>
  <c r="H166" i="6"/>
  <c r="H167" i="6"/>
  <c r="H168" i="6"/>
  <c r="H169" i="6"/>
  <c r="H170" i="6"/>
  <c r="H171" i="6"/>
  <c r="H172" i="6"/>
  <c r="H173" i="6"/>
  <c r="H174" i="6"/>
  <c r="H175" i="6"/>
  <c r="H176" i="6"/>
  <c r="H177" i="6"/>
  <c r="H178" i="6"/>
  <c r="H179" i="6"/>
  <c r="H180" i="6"/>
  <c r="H181" i="6"/>
  <c r="H182" i="6"/>
  <c r="H183" i="6"/>
  <c r="H184" i="6"/>
  <c r="H185" i="6"/>
  <c r="H186" i="6"/>
  <c r="H187" i="6"/>
  <c r="H188" i="6"/>
  <c r="H189" i="6"/>
  <c r="H190" i="6"/>
  <c r="H191" i="6"/>
  <c r="H192" i="6"/>
  <c r="H193" i="6"/>
  <c r="H194" i="6"/>
  <c r="H195" i="6"/>
  <c r="H196" i="6"/>
  <c r="H197" i="6"/>
  <c r="H198" i="6"/>
  <c r="H199" i="6"/>
  <c r="H200" i="6"/>
  <c r="H201" i="6"/>
  <c r="H202" i="6"/>
  <c r="H203" i="6"/>
  <c r="H204" i="6"/>
  <c r="H205" i="6"/>
  <c r="H206" i="6"/>
  <c r="H207" i="6"/>
  <c r="H208" i="6"/>
  <c r="H209" i="6"/>
  <c r="H210" i="6"/>
  <c r="H211" i="6"/>
  <c r="H212" i="6"/>
  <c r="H213" i="6"/>
  <c r="H214" i="6"/>
  <c r="H215" i="6"/>
  <c r="H216" i="6"/>
  <c r="H217" i="6"/>
  <c r="H218" i="6"/>
  <c r="H219" i="6"/>
  <c r="H220" i="6"/>
  <c r="H221" i="6"/>
  <c r="H222" i="6"/>
  <c r="H223" i="6"/>
  <c r="H224" i="6"/>
  <c r="H225" i="6"/>
  <c r="H226" i="6"/>
  <c r="H227" i="6"/>
  <c r="H228" i="6"/>
  <c r="H229" i="6"/>
  <c r="H230" i="6"/>
  <c r="H231" i="6"/>
  <c r="H232" i="6"/>
  <c r="H233" i="6"/>
  <c r="H234" i="6"/>
  <c r="H235" i="6"/>
  <c r="H236" i="6"/>
  <c r="H237" i="6"/>
  <c r="H238" i="6"/>
  <c r="H239" i="6"/>
  <c r="H240" i="6"/>
  <c r="H241" i="6"/>
  <c r="H242" i="6"/>
  <c r="H243" i="6"/>
  <c r="H244" i="6"/>
  <c r="H245" i="6"/>
  <c r="H246" i="6"/>
  <c r="H247" i="6"/>
  <c r="H248" i="6"/>
  <c r="H249" i="6"/>
  <c r="H250" i="6"/>
  <c r="H251" i="6"/>
  <c r="H252" i="6"/>
  <c r="H253" i="6"/>
  <c r="H254" i="6"/>
  <c r="H255" i="6"/>
  <c r="H256" i="6"/>
  <c r="H257" i="6"/>
  <c r="H258" i="6"/>
  <c r="H259" i="6"/>
  <c r="H260" i="6"/>
  <c r="H261" i="6"/>
  <c r="H262" i="6"/>
  <c r="H263" i="6"/>
  <c r="H264" i="6"/>
  <c r="H265" i="6"/>
  <c r="H266" i="6"/>
  <c r="H267" i="6"/>
  <c r="H268" i="6"/>
  <c r="H269" i="6"/>
  <c r="H270" i="6"/>
  <c r="H271" i="6"/>
  <c r="H272" i="6"/>
  <c r="H273" i="6"/>
  <c r="H274" i="6"/>
  <c r="H275" i="6"/>
  <c r="H276" i="6"/>
  <c r="H277" i="6"/>
  <c r="H278" i="6"/>
  <c r="H279" i="6"/>
  <c r="H280" i="6"/>
  <c r="H281" i="6"/>
  <c r="H282" i="6"/>
  <c r="H283" i="6"/>
  <c r="H284" i="6"/>
  <c r="H285" i="6"/>
  <c r="H286" i="6"/>
  <c r="H287" i="6"/>
  <c r="H288" i="6"/>
  <c r="H289" i="6"/>
  <c r="H290" i="6"/>
  <c r="H291" i="6"/>
  <c r="H292" i="6"/>
  <c r="H293" i="6"/>
  <c r="H294" i="6"/>
  <c r="H295" i="6"/>
  <c r="H296" i="6"/>
  <c r="H297" i="6"/>
  <c r="H298" i="6"/>
  <c r="H299" i="6"/>
  <c r="H300" i="6"/>
  <c r="H301" i="6"/>
  <c r="H302" i="6"/>
  <c r="H303" i="6"/>
  <c r="H304" i="6"/>
  <c r="H305" i="6"/>
  <c r="H306" i="6"/>
  <c r="H307" i="6"/>
  <c r="H308" i="6"/>
  <c r="H309" i="6"/>
  <c r="H310" i="6"/>
  <c r="H311" i="6"/>
  <c r="H312" i="6"/>
  <c r="H313" i="6"/>
  <c r="H314" i="6"/>
  <c r="H315" i="6"/>
  <c r="H316" i="6"/>
  <c r="H317" i="6"/>
  <c r="H318" i="6"/>
  <c r="H319" i="6"/>
  <c r="H320" i="6"/>
  <c r="H321" i="6"/>
  <c r="H322" i="6"/>
  <c r="H323" i="6"/>
  <c r="H324" i="6"/>
  <c r="H325" i="6"/>
  <c r="H326" i="6"/>
  <c r="H327" i="6"/>
  <c r="H328" i="6"/>
  <c r="H329" i="6"/>
  <c r="H330" i="6"/>
  <c r="H331" i="6"/>
  <c r="H332" i="6"/>
  <c r="H333" i="6"/>
  <c r="H334" i="6"/>
  <c r="H335" i="6"/>
  <c r="H336" i="6"/>
  <c r="H337" i="6"/>
  <c r="H338" i="6"/>
  <c r="H339" i="6"/>
  <c r="H340" i="6"/>
  <c r="H341" i="6"/>
  <c r="H342" i="6"/>
  <c r="H343" i="6"/>
  <c r="H344" i="6"/>
  <c r="H345" i="6"/>
  <c r="H346" i="6"/>
  <c r="H347" i="6"/>
  <c r="H348" i="6"/>
  <c r="H349" i="6"/>
  <c r="H350" i="6"/>
  <c r="H351" i="6"/>
  <c r="H352" i="6"/>
  <c r="H353" i="6"/>
  <c r="H354" i="6"/>
  <c r="H355" i="6"/>
  <c r="H356" i="6"/>
  <c r="H357" i="6"/>
  <c r="H358" i="6"/>
  <c r="H359" i="6"/>
  <c r="H360" i="6"/>
  <c r="H361" i="6"/>
  <c r="H362" i="6"/>
  <c r="H363" i="6"/>
  <c r="H364" i="6"/>
  <c r="H365" i="6"/>
  <c r="H366" i="6"/>
  <c r="H367" i="6"/>
  <c r="H368" i="6"/>
  <c r="H369" i="6"/>
  <c r="H370" i="6"/>
  <c r="H371" i="6"/>
  <c r="H372" i="6"/>
  <c r="H373" i="6"/>
  <c r="H374" i="6"/>
  <c r="H375" i="6"/>
  <c r="H376" i="6"/>
  <c r="H377" i="6"/>
  <c r="H378" i="6"/>
  <c r="H379" i="6"/>
  <c r="H380" i="6"/>
  <c r="H381" i="6"/>
  <c r="H382" i="6"/>
  <c r="H383" i="6"/>
  <c r="H384" i="6"/>
  <c r="H385" i="6"/>
  <c r="H386" i="6"/>
  <c r="H387" i="6"/>
  <c r="H388" i="6"/>
  <c r="H389" i="6"/>
  <c r="H390" i="6"/>
  <c r="H391" i="6"/>
  <c r="H392" i="6"/>
  <c r="H393" i="6"/>
  <c r="H394" i="6"/>
  <c r="H395" i="6"/>
  <c r="H396" i="6"/>
  <c r="H397" i="6"/>
  <c r="H398" i="6"/>
  <c r="H399" i="6"/>
  <c r="H400" i="6"/>
  <c r="H401" i="6"/>
  <c r="H402" i="6"/>
  <c r="H403" i="6"/>
  <c r="H404" i="6"/>
  <c r="H405" i="6"/>
  <c r="H406" i="6"/>
  <c r="H407" i="6"/>
  <c r="H408" i="6"/>
  <c r="H409" i="6"/>
  <c r="H410" i="6"/>
  <c r="H411" i="6"/>
  <c r="H412" i="6"/>
  <c r="H413" i="6"/>
  <c r="H414" i="6"/>
  <c r="H415" i="6"/>
  <c r="H416" i="6"/>
  <c r="H417" i="6"/>
  <c r="H418" i="6"/>
  <c r="H419" i="6"/>
  <c r="H420" i="6"/>
  <c r="H421" i="6"/>
  <c r="H422" i="6"/>
  <c r="H423" i="6"/>
  <c r="H424" i="6"/>
  <c r="H425" i="6"/>
  <c r="H426" i="6"/>
  <c r="H427" i="6"/>
  <c r="H428" i="6"/>
  <c r="H429" i="6"/>
  <c r="H430" i="6"/>
  <c r="H431" i="6"/>
  <c r="H432" i="6"/>
  <c r="H433" i="6"/>
  <c r="H434" i="6"/>
  <c r="H435" i="6"/>
  <c r="H436" i="6"/>
  <c r="H437" i="6"/>
  <c r="H438" i="6"/>
  <c r="H439" i="6"/>
  <c r="H440" i="6"/>
  <c r="H441" i="6"/>
  <c r="H442" i="6"/>
  <c r="H443" i="6"/>
  <c r="H444" i="6"/>
  <c r="H445" i="6"/>
  <c r="H446" i="6"/>
  <c r="H447" i="6"/>
  <c r="H448" i="6"/>
  <c r="H449" i="6"/>
  <c r="H450" i="6"/>
  <c r="H451" i="6"/>
  <c r="H452" i="6"/>
  <c r="H453" i="6"/>
  <c r="H454" i="6"/>
  <c r="H455" i="6"/>
  <c r="H456" i="6"/>
  <c r="H457" i="6"/>
  <c r="H458" i="6"/>
  <c r="H459" i="6"/>
  <c r="H460" i="6"/>
  <c r="H461" i="6"/>
  <c r="H462" i="6"/>
  <c r="H463" i="6"/>
  <c r="H464" i="6"/>
  <c r="H465" i="6"/>
  <c r="H466" i="6"/>
  <c r="H467" i="6"/>
  <c r="H468" i="6"/>
  <c r="H469" i="6"/>
  <c r="H470" i="6"/>
  <c r="H471" i="6"/>
  <c r="H472" i="6"/>
  <c r="H473" i="6"/>
  <c r="H474" i="6"/>
  <c r="H475" i="6"/>
  <c r="H476" i="6"/>
  <c r="H477" i="6"/>
  <c r="H478" i="6"/>
  <c r="H479" i="6"/>
  <c r="H480" i="6"/>
  <c r="H481" i="6"/>
  <c r="H482" i="6"/>
  <c r="H483" i="6"/>
  <c r="H484" i="6"/>
  <c r="H485" i="6"/>
  <c r="H486" i="6"/>
  <c r="H487" i="6"/>
  <c r="H488" i="6"/>
  <c r="H489" i="6"/>
  <c r="H490" i="6"/>
  <c r="H491" i="6"/>
  <c r="H492" i="6"/>
  <c r="H493" i="6"/>
  <c r="H494" i="6"/>
  <c r="H495" i="6"/>
  <c r="H496" i="6"/>
  <c r="H497" i="6"/>
  <c r="H498" i="6"/>
  <c r="H499" i="6"/>
  <c r="H500" i="6"/>
  <c r="H501" i="6"/>
  <c r="H502" i="6"/>
  <c r="H503" i="6"/>
  <c r="H504" i="6"/>
  <c r="H505" i="6"/>
  <c r="H506" i="6"/>
  <c r="H507" i="6"/>
  <c r="H508" i="6"/>
  <c r="H509" i="6"/>
  <c r="H510" i="6"/>
  <c r="H511" i="6"/>
  <c r="H512" i="6"/>
  <c r="H513" i="6"/>
  <c r="H514" i="6"/>
  <c r="H515" i="6"/>
  <c r="H516" i="6"/>
  <c r="H517" i="6"/>
  <c r="H518" i="6"/>
  <c r="H519" i="6"/>
  <c r="H520" i="6"/>
  <c r="H521" i="6"/>
  <c r="H522" i="6"/>
  <c r="H523" i="6"/>
  <c r="H524" i="6"/>
  <c r="H525" i="6"/>
  <c r="H526" i="6"/>
  <c r="H527" i="6"/>
  <c r="H528" i="6"/>
  <c r="H529" i="6"/>
  <c r="H530" i="6"/>
  <c r="H531" i="6"/>
  <c r="H532" i="6"/>
  <c r="H533" i="6"/>
  <c r="H534" i="6"/>
  <c r="H535" i="6"/>
  <c r="H536" i="6"/>
  <c r="H537" i="6"/>
  <c r="H538" i="6"/>
  <c r="H539" i="6"/>
  <c r="H540" i="6"/>
  <c r="H541" i="6"/>
  <c r="H542" i="6"/>
  <c r="H543" i="6"/>
  <c r="H544" i="6"/>
  <c r="H545" i="6"/>
  <c r="H546" i="6"/>
  <c r="H547" i="6"/>
  <c r="H548" i="6"/>
  <c r="H549" i="6"/>
  <c r="H550" i="6"/>
  <c r="H551" i="6"/>
  <c r="H552" i="6"/>
  <c r="H553" i="6"/>
  <c r="H554" i="6"/>
  <c r="H555" i="6"/>
  <c r="H556" i="6"/>
  <c r="H557" i="6"/>
  <c r="H558" i="6"/>
  <c r="H559" i="6"/>
  <c r="H560" i="6"/>
  <c r="H561" i="6"/>
  <c r="H562" i="6"/>
  <c r="H563" i="6"/>
  <c r="H564" i="6"/>
  <c r="H565" i="6"/>
  <c r="H566" i="6"/>
  <c r="H567" i="6"/>
  <c r="H568" i="6"/>
  <c r="H569" i="6"/>
  <c r="H570" i="6"/>
  <c r="H571" i="6"/>
  <c r="H572" i="6"/>
  <c r="H573" i="6"/>
  <c r="H574" i="6"/>
  <c r="H575" i="6"/>
  <c r="H576" i="6"/>
  <c r="H577" i="6"/>
  <c r="H578" i="6"/>
  <c r="H579" i="6"/>
  <c r="H580" i="6"/>
  <c r="H581" i="6"/>
  <c r="H582" i="6"/>
  <c r="H583" i="6"/>
  <c r="H584" i="6"/>
  <c r="H585" i="6"/>
  <c r="H586" i="6"/>
  <c r="H587" i="6"/>
  <c r="H588" i="6"/>
  <c r="H589" i="6"/>
  <c r="H590" i="6"/>
  <c r="H591" i="6"/>
  <c r="H592" i="6"/>
  <c r="H593" i="6"/>
  <c r="H594" i="6"/>
  <c r="H595" i="6"/>
  <c r="H596" i="6"/>
  <c r="H597" i="6"/>
  <c r="H598" i="6"/>
  <c r="H599" i="6"/>
  <c r="H600" i="6"/>
  <c r="H601" i="6"/>
  <c r="H602" i="6"/>
  <c r="H603" i="6"/>
  <c r="H604" i="6"/>
  <c r="H605" i="6"/>
  <c r="H606" i="6"/>
  <c r="H607" i="6"/>
  <c r="H608" i="6"/>
  <c r="H609" i="6"/>
  <c r="H610" i="6"/>
  <c r="H611" i="6"/>
  <c r="H612" i="6"/>
  <c r="H613" i="6"/>
  <c r="H614" i="6"/>
  <c r="H615" i="6"/>
  <c r="H616" i="6"/>
  <c r="H617" i="6"/>
  <c r="H618" i="6"/>
  <c r="H619" i="6"/>
  <c r="H620" i="6"/>
  <c r="H621" i="6"/>
  <c r="H622" i="6"/>
  <c r="H623" i="6"/>
  <c r="H624" i="6"/>
  <c r="H625" i="6"/>
  <c r="H626" i="6"/>
  <c r="H627" i="6"/>
  <c r="H628" i="6"/>
  <c r="H629" i="6"/>
  <c r="H630" i="6"/>
  <c r="H631" i="6"/>
  <c r="H632" i="6"/>
  <c r="H633" i="6"/>
  <c r="H634" i="6"/>
  <c r="H635" i="6"/>
  <c r="H636" i="6"/>
  <c r="H637" i="6"/>
  <c r="H638" i="6"/>
  <c r="H639" i="6"/>
  <c r="H640" i="6"/>
  <c r="H641" i="6"/>
  <c r="H642" i="6"/>
  <c r="H643" i="6"/>
  <c r="H644" i="6"/>
  <c r="H645" i="6"/>
  <c r="H646" i="6"/>
  <c r="H647" i="6"/>
  <c r="H648" i="6"/>
  <c r="H649" i="6"/>
  <c r="H650" i="6"/>
  <c r="H651" i="6"/>
  <c r="H652" i="6"/>
  <c r="H653" i="6"/>
  <c r="H654" i="6"/>
  <c r="H655" i="6"/>
  <c r="H656" i="6"/>
  <c r="H657" i="6"/>
  <c r="H658" i="6"/>
  <c r="H659" i="6"/>
  <c r="H660" i="6"/>
  <c r="H661" i="6"/>
  <c r="H662" i="6"/>
  <c r="H663" i="6"/>
  <c r="H664" i="6"/>
  <c r="H665" i="6"/>
  <c r="H666" i="6"/>
  <c r="H667" i="6"/>
  <c r="H668" i="6"/>
  <c r="H669" i="6"/>
  <c r="H670" i="6"/>
  <c r="H671" i="6"/>
  <c r="H672" i="6"/>
  <c r="H673" i="6"/>
  <c r="H674" i="6"/>
  <c r="H675" i="6"/>
  <c r="H676" i="6"/>
  <c r="H677" i="6"/>
  <c r="H678" i="6"/>
  <c r="H679" i="6"/>
  <c r="H680" i="6"/>
  <c r="H681" i="6"/>
  <c r="H682" i="6"/>
  <c r="H683" i="6"/>
  <c r="H684" i="6"/>
  <c r="H685" i="6"/>
  <c r="H686" i="6"/>
  <c r="H687" i="6"/>
  <c r="H688" i="6"/>
  <c r="H689" i="6"/>
  <c r="H690" i="6"/>
  <c r="H691" i="6"/>
  <c r="H692" i="6"/>
  <c r="H693" i="6"/>
  <c r="H694" i="6"/>
  <c r="H695" i="6"/>
  <c r="H696" i="6"/>
  <c r="H697" i="6"/>
  <c r="H698" i="6"/>
  <c r="H699" i="6"/>
  <c r="H700" i="6"/>
  <c r="H701" i="6"/>
  <c r="H702" i="6"/>
  <c r="H703" i="6"/>
  <c r="H704" i="6"/>
  <c r="H705" i="6"/>
  <c r="H706" i="6"/>
  <c r="H707" i="6"/>
  <c r="H708" i="6"/>
  <c r="H709" i="6"/>
  <c r="H710" i="6"/>
  <c r="H711" i="6"/>
  <c r="H712" i="6"/>
  <c r="H713" i="6"/>
  <c r="H714" i="6"/>
  <c r="H715" i="6"/>
  <c r="H716" i="6"/>
  <c r="H717" i="6"/>
  <c r="H718" i="6"/>
  <c r="H719" i="6"/>
  <c r="H720" i="6"/>
  <c r="H721" i="6"/>
  <c r="H722" i="6"/>
  <c r="H723" i="6"/>
  <c r="H724" i="6"/>
  <c r="H725" i="6"/>
  <c r="H726" i="6"/>
  <c r="H727" i="6"/>
  <c r="H728" i="6"/>
  <c r="H729" i="6"/>
  <c r="H730" i="6"/>
  <c r="H731" i="6"/>
  <c r="H732" i="6"/>
  <c r="H733" i="6"/>
  <c r="H734" i="6"/>
  <c r="H735" i="6"/>
  <c r="H736" i="6"/>
  <c r="H737" i="6"/>
  <c r="H738" i="6"/>
  <c r="H739" i="6"/>
  <c r="H740" i="6"/>
  <c r="H741" i="6"/>
  <c r="H742" i="6"/>
  <c r="H743" i="6"/>
  <c r="H744" i="6"/>
  <c r="H745" i="6"/>
  <c r="H746" i="6"/>
  <c r="H747" i="6"/>
  <c r="H748" i="6"/>
  <c r="H749" i="6"/>
  <c r="H750" i="6"/>
  <c r="H751" i="6"/>
  <c r="H752" i="6"/>
  <c r="H753" i="6"/>
  <c r="H754" i="6"/>
  <c r="H755" i="6"/>
  <c r="H756" i="6"/>
  <c r="H757" i="6"/>
  <c r="H758" i="6"/>
  <c r="H759" i="6"/>
  <c r="H760" i="6"/>
  <c r="H761" i="6"/>
  <c r="H762" i="6"/>
  <c r="H763" i="6"/>
  <c r="H764" i="6"/>
  <c r="H765" i="6"/>
  <c r="H766" i="6"/>
  <c r="H767" i="6"/>
  <c r="H768" i="6"/>
  <c r="H769" i="6"/>
  <c r="H770" i="6"/>
  <c r="H771" i="6"/>
  <c r="H772" i="6"/>
  <c r="H773" i="6"/>
  <c r="H774" i="6"/>
  <c r="H775" i="6"/>
  <c r="H776" i="6"/>
  <c r="H777" i="6"/>
  <c r="H778" i="6"/>
  <c r="H779" i="6"/>
  <c r="H780" i="6"/>
  <c r="H781" i="6"/>
  <c r="H782" i="6"/>
  <c r="H783" i="6"/>
  <c r="H784" i="6"/>
  <c r="H785" i="6"/>
  <c r="H786" i="6"/>
  <c r="H787" i="6"/>
  <c r="H788" i="6"/>
  <c r="H789" i="6"/>
  <c r="H790" i="6"/>
  <c r="H791" i="6"/>
  <c r="H792" i="6"/>
  <c r="H793" i="6"/>
  <c r="H794" i="6"/>
  <c r="H795" i="6"/>
  <c r="H796" i="6"/>
  <c r="H797" i="6"/>
  <c r="H798" i="6"/>
  <c r="H799" i="6"/>
  <c r="H800" i="6"/>
  <c r="H801" i="6"/>
  <c r="H802" i="6"/>
  <c r="H803" i="6"/>
  <c r="H804" i="6"/>
  <c r="H805" i="6"/>
  <c r="H806" i="6"/>
  <c r="H807" i="6"/>
  <c r="H808" i="6"/>
  <c r="H809" i="6"/>
  <c r="H810" i="6"/>
  <c r="H811" i="6"/>
  <c r="H812" i="6"/>
  <c r="H813" i="6"/>
  <c r="H814" i="6"/>
  <c r="H815" i="6"/>
  <c r="H816" i="6"/>
  <c r="H817" i="6"/>
  <c r="H818" i="6"/>
  <c r="H819" i="6"/>
  <c r="H820" i="6"/>
  <c r="H821" i="6"/>
  <c r="H822" i="6"/>
  <c r="H823" i="6"/>
  <c r="H824" i="6"/>
  <c r="H825" i="6"/>
  <c r="H826" i="6"/>
  <c r="H827" i="6"/>
  <c r="H828" i="6"/>
  <c r="H829" i="6"/>
  <c r="H830" i="6"/>
  <c r="H831" i="6"/>
  <c r="H832" i="6"/>
  <c r="H833" i="6"/>
  <c r="H834" i="6"/>
  <c r="H835" i="6"/>
  <c r="H836" i="6"/>
  <c r="H837" i="6"/>
  <c r="H838" i="6"/>
  <c r="H839" i="6"/>
  <c r="H840" i="6"/>
  <c r="H841" i="6"/>
  <c r="H842" i="6"/>
  <c r="H843" i="6"/>
  <c r="H844" i="6"/>
  <c r="H845" i="6"/>
  <c r="H846" i="6"/>
  <c r="H847" i="6"/>
  <c r="H848" i="6"/>
  <c r="H849" i="6"/>
  <c r="H850" i="6"/>
  <c r="H851" i="6"/>
  <c r="H852" i="6"/>
  <c r="H853" i="6"/>
  <c r="H854" i="6"/>
  <c r="H855" i="6"/>
  <c r="H856" i="6"/>
  <c r="H857" i="6"/>
  <c r="H858" i="6"/>
  <c r="H859" i="6"/>
  <c r="H860" i="6"/>
  <c r="H861" i="6"/>
  <c r="H862" i="6"/>
  <c r="H863" i="6"/>
  <c r="H864" i="6"/>
  <c r="H865" i="6"/>
  <c r="H866" i="6"/>
  <c r="H867" i="6"/>
  <c r="H868" i="6"/>
  <c r="H869" i="6"/>
  <c r="H870" i="6"/>
  <c r="H871" i="6"/>
  <c r="H872" i="6"/>
  <c r="H873" i="6"/>
  <c r="H874" i="6"/>
  <c r="H875" i="6"/>
  <c r="H876" i="6"/>
  <c r="H877" i="6"/>
  <c r="H878" i="6"/>
  <c r="H879" i="6"/>
  <c r="H880" i="6"/>
  <c r="H881" i="6"/>
  <c r="H882" i="6"/>
  <c r="H883" i="6"/>
  <c r="H884" i="6"/>
  <c r="H885" i="6"/>
  <c r="H886" i="6"/>
  <c r="H887" i="6"/>
  <c r="H888" i="6"/>
  <c r="H889" i="6"/>
  <c r="H890" i="6"/>
  <c r="H891" i="6"/>
  <c r="H892" i="6"/>
  <c r="H893" i="6"/>
  <c r="H894" i="6"/>
  <c r="H895" i="6"/>
  <c r="H896" i="6"/>
  <c r="H897" i="6"/>
  <c r="H898" i="6"/>
  <c r="H899" i="6"/>
  <c r="H900" i="6"/>
  <c r="H901" i="6"/>
  <c r="H902" i="6"/>
  <c r="H903" i="6"/>
  <c r="H904" i="6"/>
  <c r="H905" i="6"/>
  <c r="H906" i="6"/>
  <c r="H907" i="6"/>
  <c r="H908" i="6"/>
  <c r="H909" i="6"/>
  <c r="H910" i="6"/>
  <c r="H911" i="6"/>
  <c r="H912" i="6"/>
  <c r="H913" i="6"/>
  <c r="H914" i="6"/>
  <c r="H915" i="6"/>
  <c r="H916" i="6"/>
  <c r="H917" i="6"/>
  <c r="H918" i="6"/>
  <c r="H919" i="6"/>
  <c r="H920" i="6"/>
  <c r="H921" i="6"/>
  <c r="H922" i="6"/>
  <c r="H923" i="6"/>
  <c r="H924" i="6"/>
  <c r="H925" i="6"/>
  <c r="H926" i="6"/>
  <c r="H927" i="6"/>
  <c r="H928" i="6"/>
  <c r="H929" i="6"/>
  <c r="H930" i="6"/>
  <c r="H931" i="6"/>
  <c r="H932" i="6"/>
  <c r="H933" i="6"/>
  <c r="H934" i="6"/>
  <c r="H935" i="6"/>
  <c r="H936" i="6"/>
  <c r="H937" i="6"/>
  <c r="H938" i="6"/>
  <c r="H939" i="6"/>
  <c r="H940" i="6"/>
  <c r="H941" i="6"/>
  <c r="H942" i="6"/>
  <c r="H943" i="6"/>
  <c r="H944" i="6"/>
  <c r="H945" i="6"/>
  <c r="H946" i="6"/>
  <c r="H947" i="6"/>
  <c r="H948" i="6"/>
  <c r="H949" i="6"/>
  <c r="H950" i="6"/>
  <c r="H951" i="6"/>
  <c r="H952" i="6"/>
  <c r="H953" i="6"/>
  <c r="H954" i="6"/>
  <c r="H955" i="6"/>
  <c r="H956" i="6"/>
  <c r="H957" i="6"/>
  <c r="H958" i="6"/>
  <c r="H959" i="6"/>
  <c r="H960" i="6"/>
  <c r="H961" i="6"/>
  <c r="H962" i="6"/>
  <c r="H963" i="6"/>
  <c r="H964" i="6"/>
  <c r="H965" i="6"/>
  <c r="H966" i="6"/>
  <c r="H967" i="6"/>
  <c r="H968" i="6"/>
  <c r="H969" i="6"/>
  <c r="H970" i="6"/>
  <c r="H971" i="6"/>
  <c r="H972" i="6"/>
  <c r="H973" i="6"/>
  <c r="H974" i="6"/>
  <c r="H975" i="6"/>
  <c r="H976" i="6"/>
  <c r="H977" i="6"/>
  <c r="H978" i="6"/>
  <c r="H979" i="6"/>
  <c r="H980" i="6"/>
  <c r="H981" i="6"/>
  <c r="H982" i="6"/>
  <c r="H983" i="6"/>
  <c r="H984" i="6"/>
  <c r="H985" i="6"/>
  <c r="H986" i="6"/>
  <c r="H987" i="6"/>
  <c r="H988" i="6"/>
  <c r="H989" i="6"/>
  <c r="H990" i="6"/>
  <c r="H991" i="6"/>
  <c r="H992" i="6"/>
  <c r="H993" i="6"/>
  <c r="H994" i="6"/>
  <c r="H995" i="6"/>
  <c r="H996" i="6"/>
  <c r="H997" i="6"/>
  <c r="H998" i="6"/>
  <c r="H999" i="6"/>
  <c r="H1000" i="6"/>
  <c r="H1001" i="6"/>
  <c r="H1002" i="6"/>
  <c r="H1003" i="6"/>
  <c r="H1004" i="6"/>
  <c r="H1005" i="6"/>
  <c r="H1006" i="6"/>
  <c r="H1007" i="6"/>
  <c r="H1008" i="6"/>
  <c r="H1009" i="6"/>
  <c r="H1010" i="6"/>
  <c r="H1011" i="6"/>
  <c r="H1012" i="6"/>
  <c r="H1013" i="6"/>
  <c r="H1014" i="6"/>
  <c r="H1015" i="6"/>
  <c r="H1016" i="6"/>
  <c r="H1017" i="6"/>
  <c r="H1018" i="6"/>
  <c r="H1019" i="6"/>
  <c r="H1020" i="6"/>
  <c r="H1021" i="6"/>
  <c r="H1022" i="6"/>
  <c r="H1023" i="6"/>
  <c r="H1024" i="6"/>
  <c r="H1025" i="6"/>
  <c r="H1026" i="6"/>
  <c r="H1027" i="6"/>
  <c r="H1028" i="6"/>
  <c r="H1029" i="6"/>
  <c r="H1030" i="6"/>
  <c r="H1031" i="6"/>
  <c r="H1032" i="6"/>
  <c r="H1033" i="6"/>
  <c r="H1034" i="6"/>
  <c r="H1035" i="6"/>
  <c r="H1036" i="6"/>
  <c r="H1037" i="6"/>
  <c r="H1038" i="6"/>
  <c r="H1039" i="6"/>
  <c r="H1040" i="6"/>
  <c r="H1041" i="6"/>
  <c r="H1042" i="6"/>
  <c r="H1043" i="6"/>
  <c r="H1044" i="6"/>
  <c r="H1045" i="6"/>
  <c r="H1046" i="6"/>
  <c r="H1047" i="6"/>
  <c r="H1048" i="6"/>
  <c r="H1049" i="6"/>
  <c r="H1050" i="6"/>
  <c r="H1051" i="6"/>
  <c r="H1052" i="6"/>
  <c r="H1053" i="6"/>
  <c r="H1054" i="6"/>
  <c r="H1055" i="6"/>
  <c r="H1056" i="6"/>
  <c r="H1057" i="6"/>
  <c r="H1058" i="6"/>
  <c r="H1059" i="6"/>
  <c r="H1060" i="6"/>
  <c r="H1061" i="6"/>
  <c r="H1062" i="6"/>
  <c r="H1063" i="6"/>
  <c r="H1064" i="6"/>
  <c r="H1065" i="6"/>
  <c r="H1066" i="6"/>
  <c r="H1067" i="6"/>
  <c r="H1068" i="6"/>
  <c r="H1069" i="6"/>
  <c r="H1070" i="6"/>
  <c r="H1071" i="6"/>
  <c r="H1072" i="6"/>
  <c r="H1073" i="6"/>
  <c r="H1074" i="6"/>
  <c r="H1075" i="6"/>
  <c r="H1076" i="6"/>
  <c r="H1077" i="6"/>
  <c r="H1078" i="6"/>
  <c r="H1079" i="6"/>
  <c r="H1080" i="6"/>
  <c r="H1081" i="6"/>
  <c r="H1082" i="6"/>
  <c r="H1083" i="6"/>
  <c r="H1084" i="6"/>
  <c r="H1085" i="6"/>
  <c r="H1086" i="6"/>
  <c r="H1087" i="6"/>
  <c r="H1088" i="6"/>
  <c r="H1089" i="6"/>
  <c r="H1090" i="6"/>
  <c r="H1091" i="6"/>
  <c r="H1092" i="6"/>
  <c r="H1093" i="6"/>
  <c r="H1094" i="6"/>
  <c r="H1095" i="6"/>
  <c r="H1096" i="6"/>
  <c r="H1097" i="6"/>
  <c r="H1098" i="6"/>
  <c r="H1099" i="6"/>
  <c r="H1100" i="6"/>
  <c r="H1101" i="6"/>
  <c r="H1102" i="6"/>
  <c r="H1103" i="6"/>
  <c r="H1104" i="6"/>
  <c r="H1105" i="6"/>
  <c r="H1106" i="6"/>
  <c r="H1107" i="6"/>
  <c r="H1108" i="6"/>
  <c r="H1109" i="6"/>
  <c r="H1110" i="6"/>
  <c r="H1111" i="6"/>
  <c r="H1112" i="6"/>
  <c r="H1113" i="6"/>
  <c r="H1114" i="6"/>
  <c r="H1115" i="6"/>
  <c r="H1116" i="6"/>
  <c r="H1117" i="6"/>
  <c r="H1118" i="6"/>
  <c r="H1119" i="6"/>
  <c r="H1120" i="6"/>
  <c r="H1121" i="6"/>
  <c r="H1122" i="6"/>
  <c r="H1123" i="6"/>
  <c r="H1124" i="6"/>
  <c r="H1125" i="6"/>
  <c r="H1126" i="6"/>
  <c r="H1127" i="6"/>
  <c r="H1128" i="6"/>
  <c r="H1129" i="6"/>
  <c r="H1130" i="6"/>
  <c r="H1131" i="6"/>
  <c r="H1132" i="6"/>
  <c r="H1133" i="6"/>
  <c r="H1134" i="6"/>
  <c r="H1135" i="6"/>
  <c r="H1136" i="6"/>
  <c r="H1137" i="6"/>
  <c r="H1138" i="6"/>
  <c r="H1139" i="6"/>
  <c r="H1140" i="6"/>
  <c r="H1141" i="6"/>
  <c r="H1142" i="6"/>
  <c r="H1143" i="6"/>
  <c r="H1144" i="6"/>
  <c r="H1145" i="6"/>
  <c r="H1146" i="6"/>
  <c r="H1147" i="6"/>
  <c r="H1148" i="6"/>
  <c r="H1149" i="6"/>
  <c r="H1150" i="6"/>
  <c r="H1151" i="6"/>
  <c r="H1152" i="6"/>
  <c r="H1153" i="6"/>
  <c r="H1154" i="6"/>
  <c r="H1155" i="6"/>
  <c r="H1156" i="6"/>
  <c r="H1157" i="6"/>
  <c r="H1158" i="6"/>
  <c r="H1159" i="6"/>
  <c r="H1160" i="6"/>
  <c r="H1161" i="6"/>
  <c r="H1162" i="6"/>
  <c r="H1163" i="6"/>
  <c r="H1164" i="6"/>
  <c r="H1165" i="6"/>
  <c r="H1166" i="6"/>
  <c r="H1167" i="6"/>
  <c r="H1168" i="6"/>
  <c r="H1169" i="6"/>
  <c r="H1170" i="6"/>
  <c r="H1171" i="6"/>
  <c r="H1172" i="6"/>
  <c r="H1173" i="6"/>
  <c r="H1174" i="6"/>
  <c r="H1175" i="6"/>
  <c r="H1176" i="6"/>
  <c r="H1177" i="6"/>
  <c r="H1178" i="6"/>
  <c r="H1179" i="6"/>
  <c r="H1180" i="6"/>
  <c r="H1181" i="6"/>
  <c r="H1182" i="6"/>
  <c r="H1183" i="6"/>
  <c r="H1184" i="6"/>
  <c r="H1185" i="6"/>
  <c r="H1186" i="6"/>
  <c r="H1187" i="6"/>
  <c r="H1188" i="6"/>
  <c r="H1189" i="6"/>
  <c r="H1190" i="6"/>
  <c r="H1191" i="6"/>
  <c r="H1192" i="6"/>
  <c r="H1193" i="6"/>
  <c r="H1194" i="6"/>
  <c r="H1195" i="6"/>
  <c r="H1196" i="6"/>
  <c r="H1197" i="6"/>
  <c r="H1198" i="6"/>
  <c r="H1199" i="6"/>
  <c r="H1200" i="6"/>
  <c r="H1201" i="6"/>
  <c r="H1202" i="6"/>
  <c r="H1203" i="6"/>
  <c r="H1204" i="6"/>
  <c r="H1205" i="6"/>
  <c r="H1206" i="6"/>
  <c r="H1207" i="6"/>
  <c r="H1208" i="6"/>
  <c r="H1209" i="6"/>
  <c r="H1210" i="6"/>
  <c r="H1211" i="6"/>
  <c r="H1212" i="6"/>
  <c r="H1213" i="6"/>
  <c r="H1214" i="6"/>
  <c r="H1215" i="6"/>
  <c r="H1216" i="6"/>
  <c r="H1217" i="6"/>
  <c r="H1218" i="6"/>
  <c r="H1219" i="6"/>
  <c r="H1220" i="6"/>
  <c r="H1221" i="6"/>
  <c r="H1222" i="6"/>
  <c r="H1223" i="6"/>
  <c r="H1224" i="6"/>
  <c r="H1225" i="6"/>
  <c r="H1226" i="6"/>
  <c r="H1227" i="6"/>
  <c r="H1228" i="6"/>
  <c r="H1229" i="6"/>
  <c r="H1230" i="6"/>
  <c r="H1231" i="6"/>
  <c r="H1232" i="6"/>
  <c r="H1233" i="6"/>
  <c r="H1234" i="6"/>
  <c r="H1235" i="6"/>
  <c r="H1236" i="6"/>
  <c r="H1237" i="6"/>
  <c r="H1238" i="6"/>
  <c r="H1239" i="6"/>
  <c r="H1240" i="6"/>
  <c r="H1241" i="6"/>
  <c r="H1242" i="6"/>
  <c r="H1243" i="6"/>
  <c r="H1244" i="6"/>
  <c r="H1245" i="6"/>
  <c r="H1246" i="6"/>
  <c r="H1247" i="6"/>
  <c r="H1248" i="6"/>
  <c r="H1249" i="6"/>
  <c r="H1250" i="6"/>
  <c r="H1251" i="6"/>
  <c r="H1252" i="6"/>
  <c r="H1253" i="6"/>
  <c r="H1254" i="6"/>
  <c r="H1255" i="6"/>
  <c r="H1256" i="6"/>
  <c r="H1257" i="6"/>
  <c r="H1258" i="6"/>
  <c r="H1259" i="6"/>
  <c r="H1260" i="6"/>
  <c r="H1261" i="6"/>
  <c r="H1262" i="6"/>
  <c r="H1263" i="6"/>
  <c r="H1264" i="6"/>
  <c r="H1265" i="6"/>
  <c r="H1266" i="6"/>
  <c r="H1267" i="6"/>
  <c r="H1268" i="6"/>
  <c r="H1269" i="6"/>
  <c r="H1270" i="6"/>
  <c r="H1271" i="6"/>
  <c r="H1272" i="6"/>
  <c r="H1273" i="6"/>
  <c r="H1274" i="6"/>
  <c r="H1275" i="6"/>
  <c r="H1276" i="6"/>
  <c r="H1277" i="6"/>
  <c r="H1278" i="6"/>
  <c r="H1279" i="6"/>
  <c r="H1280" i="6"/>
  <c r="H1281" i="6"/>
  <c r="H1282" i="6"/>
  <c r="H1283" i="6"/>
  <c r="H1284" i="6"/>
  <c r="H1285" i="6"/>
  <c r="H1286" i="6"/>
  <c r="H1287" i="6"/>
  <c r="H1288" i="6"/>
  <c r="H1289" i="6"/>
  <c r="H1290" i="6"/>
  <c r="H1291" i="6"/>
  <c r="H1292" i="6"/>
  <c r="H1293" i="6"/>
  <c r="H1294" i="6"/>
  <c r="H1295" i="6"/>
  <c r="H1296" i="6"/>
  <c r="H1297" i="6"/>
  <c r="H1298" i="6"/>
  <c r="H1299" i="6"/>
  <c r="H1300" i="6"/>
  <c r="H1301" i="6"/>
  <c r="H1302" i="6"/>
  <c r="H1303" i="6"/>
  <c r="H1304" i="6"/>
  <c r="H1305" i="6"/>
  <c r="H1306" i="6"/>
  <c r="H1307" i="6"/>
  <c r="H1308" i="6"/>
  <c r="H1309" i="6"/>
  <c r="H1310" i="6"/>
  <c r="H1311" i="6"/>
  <c r="H1312" i="6"/>
  <c r="H1313" i="6"/>
  <c r="H1314" i="6"/>
  <c r="D77" i="11" l="1"/>
  <c r="D53" i="11"/>
  <c r="E76" i="11"/>
  <c r="C23" i="11"/>
  <c r="B3" i="16"/>
  <c r="C8" i="16"/>
  <c r="C20" i="16"/>
  <c r="C32" i="16"/>
  <c r="C44" i="16"/>
  <c r="C56" i="16"/>
  <c r="C68" i="16"/>
  <c r="C80" i="16"/>
  <c r="C92" i="16"/>
  <c r="C104" i="16"/>
  <c r="C116" i="16"/>
  <c r="C128" i="16"/>
  <c r="C140" i="16"/>
  <c r="C152" i="16"/>
  <c r="C164" i="16"/>
  <c r="C176" i="16"/>
  <c r="C188" i="16"/>
  <c r="C200" i="16"/>
  <c r="C212" i="16"/>
  <c r="C224" i="16"/>
  <c r="C236" i="16"/>
  <c r="C248" i="16"/>
  <c r="C260" i="16"/>
  <c r="C272" i="16"/>
  <c r="C284" i="16"/>
  <c r="C296" i="16"/>
  <c r="C308" i="16"/>
  <c r="C320" i="16"/>
  <c r="C332" i="16"/>
  <c r="C344" i="16"/>
  <c r="C356" i="16"/>
  <c r="C368" i="16"/>
  <c r="C380" i="16"/>
  <c r="C392" i="16"/>
  <c r="C404" i="16"/>
  <c r="C416" i="16"/>
  <c r="C428" i="16"/>
  <c r="C440" i="16"/>
  <c r="C452" i="16"/>
  <c r="C464" i="16"/>
  <c r="C476" i="16"/>
  <c r="C488" i="16"/>
  <c r="C500" i="16"/>
  <c r="C512" i="16"/>
  <c r="C524" i="16"/>
  <c r="C536" i="16"/>
  <c r="C548" i="16"/>
  <c r="C560" i="16"/>
  <c r="C572" i="16"/>
  <c r="C584" i="16"/>
  <c r="C596" i="16"/>
  <c r="C608" i="16"/>
  <c r="C620" i="16"/>
  <c r="C632" i="16"/>
  <c r="C644" i="16"/>
  <c r="C656" i="16"/>
  <c r="C668" i="16"/>
  <c r="C680" i="16"/>
  <c r="C692" i="16"/>
  <c r="C704" i="16"/>
  <c r="C716" i="16"/>
  <c r="C728" i="16"/>
  <c r="C740" i="16"/>
  <c r="C752" i="16"/>
  <c r="C764" i="16"/>
  <c r="C776" i="16"/>
  <c r="C788" i="16"/>
  <c r="C800" i="16"/>
  <c r="C9" i="16"/>
  <c r="C21" i="16"/>
  <c r="C33" i="16"/>
  <c r="C45" i="16"/>
  <c r="C57" i="16"/>
  <c r="C69" i="16"/>
  <c r="C81" i="16"/>
  <c r="C93" i="16"/>
  <c r="C105" i="16"/>
  <c r="C117" i="16"/>
  <c r="C129" i="16"/>
  <c r="C141" i="16"/>
  <c r="C153" i="16"/>
  <c r="C165" i="16"/>
  <c r="C177" i="16"/>
  <c r="C189" i="16"/>
  <c r="C201" i="16"/>
  <c r="C213" i="16"/>
  <c r="C225" i="16"/>
  <c r="C237" i="16"/>
  <c r="C249" i="16"/>
  <c r="C261" i="16"/>
  <c r="C273" i="16"/>
  <c r="C285" i="16"/>
  <c r="C297" i="16"/>
  <c r="C309" i="16"/>
  <c r="C321" i="16"/>
  <c r="C333" i="16"/>
  <c r="C345" i="16"/>
  <c r="C357" i="16"/>
  <c r="C369" i="16"/>
  <c r="C381" i="16"/>
  <c r="C393" i="16"/>
  <c r="C405" i="16"/>
  <c r="C417" i="16"/>
  <c r="C429" i="16"/>
  <c r="C441" i="16"/>
  <c r="C453" i="16"/>
  <c r="C465" i="16"/>
  <c r="C477" i="16"/>
  <c r="C489" i="16"/>
  <c r="C501" i="16"/>
  <c r="C513" i="16"/>
  <c r="C525" i="16"/>
  <c r="C537" i="16"/>
  <c r="C549" i="16"/>
  <c r="C561" i="16"/>
  <c r="C573" i="16"/>
  <c r="C585" i="16"/>
  <c r="C597" i="16"/>
  <c r="C609" i="16"/>
  <c r="C621" i="16"/>
  <c r="C633" i="16"/>
  <c r="C645" i="16"/>
  <c r="C657" i="16"/>
  <c r="C10" i="16"/>
  <c r="C22" i="16"/>
  <c r="C34" i="16"/>
  <c r="C46" i="16"/>
  <c r="C58" i="16"/>
  <c r="C70" i="16"/>
  <c r="C82" i="16"/>
  <c r="C94" i="16"/>
  <c r="C106" i="16"/>
  <c r="C118" i="16"/>
  <c r="C130" i="16"/>
  <c r="C142" i="16"/>
  <c r="C154" i="16"/>
  <c r="C166" i="16"/>
  <c r="C178" i="16"/>
  <c r="C190" i="16"/>
  <c r="C202" i="16"/>
  <c r="C214" i="16"/>
  <c r="C226" i="16"/>
  <c r="C238" i="16"/>
  <c r="C250" i="16"/>
  <c r="C262" i="16"/>
  <c r="C274" i="16"/>
  <c r="C286" i="16"/>
  <c r="C298" i="16"/>
  <c r="C310" i="16"/>
  <c r="C322" i="16"/>
  <c r="C334" i="16"/>
  <c r="C346" i="16"/>
  <c r="C358" i="16"/>
  <c r="C370" i="16"/>
  <c r="C382" i="16"/>
  <c r="C394" i="16"/>
  <c r="C406" i="16"/>
  <c r="C418" i="16"/>
  <c r="C430" i="16"/>
  <c r="C442" i="16"/>
  <c r="C454" i="16"/>
  <c r="C466" i="16"/>
  <c r="C478" i="16"/>
  <c r="C490" i="16"/>
  <c r="C502" i="16"/>
  <c r="C514" i="16"/>
  <c r="C526" i="16"/>
  <c r="C538" i="16"/>
  <c r="C550" i="16"/>
  <c r="C562" i="16"/>
  <c r="C574" i="16"/>
  <c r="C586" i="16"/>
  <c r="C598" i="16"/>
  <c r="C610" i="16"/>
  <c r="C622" i="16"/>
  <c r="C634" i="16"/>
  <c r="C646" i="16"/>
  <c r="C658" i="16"/>
  <c r="C670" i="16"/>
  <c r="C682" i="16"/>
  <c r="C694" i="16"/>
  <c r="C706" i="16"/>
  <c r="C718" i="16"/>
  <c r="C730" i="16"/>
  <c r="C742" i="16"/>
  <c r="C754" i="16"/>
  <c r="C766" i="16"/>
  <c r="C778" i="16"/>
  <c r="C790" i="16"/>
  <c r="C802" i="16"/>
  <c r="C814" i="16"/>
  <c r="C826" i="16"/>
  <c r="C838" i="16"/>
  <c r="C850" i="16"/>
  <c r="C862" i="16"/>
  <c r="C874" i="16"/>
  <c r="C886" i="16"/>
  <c r="C898" i="16"/>
  <c r="C910" i="16"/>
  <c r="C922" i="16"/>
  <c r="C934" i="16"/>
  <c r="C946" i="16"/>
  <c r="C958" i="16"/>
  <c r="C970" i="16"/>
  <c r="C982" i="16"/>
  <c r="C994" i="16"/>
  <c r="C1006" i="16"/>
  <c r="C1018" i="16"/>
  <c r="C11" i="16"/>
  <c r="C26" i="16"/>
  <c r="C41" i="16"/>
  <c r="C59" i="16"/>
  <c r="C74" i="16"/>
  <c r="C89" i="16"/>
  <c r="C107" i="16"/>
  <c r="C122" i="16"/>
  <c r="C137" i="16"/>
  <c r="C155" i="16"/>
  <c r="C170" i="16"/>
  <c r="C185" i="16"/>
  <c r="C203" i="16"/>
  <c r="C218" i="16"/>
  <c r="C233" i="16"/>
  <c r="C251" i="16"/>
  <c r="C266" i="16"/>
  <c r="C281" i="16"/>
  <c r="C299" i="16"/>
  <c r="C314" i="16"/>
  <c r="C329" i="16"/>
  <c r="C347" i="16"/>
  <c r="C362" i="16"/>
  <c r="C377" i="16"/>
  <c r="C395" i="16"/>
  <c r="C410" i="16"/>
  <c r="C425" i="16"/>
  <c r="C443" i="16"/>
  <c r="C458" i="16"/>
  <c r="C473" i="16"/>
  <c r="C491" i="16"/>
  <c r="C506" i="16"/>
  <c r="C521" i="16"/>
  <c r="C539" i="16"/>
  <c r="C12" i="16"/>
  <c r="C27" i="16"/>
  <c r="C42" i="16"/>
  <c r="C60" i="16"/>
  <c r="C75" i="16"/>
  <c r="C90" i="16"/>
  <c r="C108" i="16"/>
  <c r="C123" i="16"/>
  <c r="C138" i="16"/>
  <c r="C156" i="16"/>
  <c r="C171" i="16"/>
  <c r="C186" i="16"/>
  <c r="C204" i="16"/>
  <c r="C219" i="16"/>
  <c r="C234" i="16"/>
  <c r="C252" i="16"/>
  <c r="C267" i="16"/>
  <c r="C282" i="16"/>
  <c r="C300" i="16"/>
  <c r="C315" i="16"/>
  <c r="C330" i="16"/>
  <c r="C348" i="16"/>
  <c r="C363" i="16"/>
  <c r="C378" i="16"/>
  <c r="C396" i="16"/>
  <c r="C411" i="16"/>
  <c r="C426" i="16"/>
  <c r="C444" i="16"/>
  <c r="C459" i="16"/>
  <c r="C474" i="16"/>
  <c r="C492" i="16"/>
  <c r="C507" i="16"/>
  <c r="C522" i="16"/>
  <c r="C540" i="16"/>
  <c r="C555" i="16"/>
  <c r="C570" i="16"/>
  <c r="C588" i="16"/>
  <c r="C603" i="16"/>
  <c r="C618" i="16"/>
  <c r="C636" i="16"/>
  <c r="C651" i="16"/>
  <c r="C666" i="16"/>
  <c r="C681" i="16"/>
  <c r="C696" i="16"/>
  <c r="C710" i="16"/>
  <c r="C724" i="16"/>
  <c r="C738" i="16"/>
  <c r="C753" i="16"/>
  <c r="C768" i="16"/>
  <c r="C782" i="16"/>
  <c r="C796" i="16"/>
  <c r="C810" i="16"/>
  <c r="C823" i="16"/>
  <c r="C836" i="16"/>
  <c r="C849" i="16"/>
  <c r="C863" i="16"/>
  <c r="C876" i="16"/>
  <c r="C889" i="16"/>
  <c r="C902" i="16"/>
  <c r="C915" i="16"/>
  <c r="C928" i="16"/>
  <c r="C941" i="16"/>
  <c r="C954" i="16"/>
  <c r="C967" i="16"/>
  <c r="C980" i="16"/>
  <c r="C993" i="16"/>
  <c r="C1007" i="16"/>
  <c r="C1020" i="16"/>
  <c r="C1032" i="16"/>
  <c r="C1044" i="16"/>
  <c r="C1056" i="16"/>
  <c r="C1068" i="16"/>
  <c r="C1080" i="16"/>
  <c r="C1092" i="16"/>
  <c r="C1104" i="16"/>
  <c r="C1116" i="16"/>
  <c r="C1128" i="16"/>
  <c r="C1140" i="16"/>
  <c r="C1152" i="16"/>
  <c r="C1164" i="16"/>
  <c r="C1176" i="16"/>
  <c r="C1188" i="16"/>
  <c r="C1200" i="16"/>
  <c r="C1212" i="16"/>
  <c r="C1224" i="16"/>
  <c r="C1236" i="16"/>
  <c r="C1248" i="16"/>
  <c r="C1260" i="16"/>
  <c r="C1272" i="16"/>
  <c r="C1284" i="16"/>
  <c r="C1296" i="16"/>
  <c r="C1308" i="16"/>
  <c r="C13" i="16"/>
  <c r="C28" i="16"/>
  <c r="C43" i="16"/>
  <c r="C61" i="16"/>
  <c r="C76" i="16"/>
  <c r="C91" i="16"/>
  <c r="C109" i="16"/>
  <c r="C124" i="16"/>
  <c r="C139" i="16"/>
  <c r="C157" i="16"/>
  <c r="C172" i="16"/>
  <c r="C187" i="16"/>
  <c r="C205" i="16"/>
  <c r="C220" i="16"/>
  <c r="C14" i="16"/>
  <c r="C29" i="16"/>
  <c r="C47" i="16"/>
  <c r="C62" i="16"/>
  <c r="C77" i="16"/>
  <c r="C95" i="16"/>
  <c r="C110" i="16"/>
  <c r="C125" i="16"/>
  <c r="C143" i="16"/>
  <c r="C158" i="16"/>
  <c r="C173" i="16"/>
  <c r="C191" i="16"/>
  <c r="C206" i="16"/>
  <c r="C221" i="16"/>
  <c r="C239" i="16"/>
  <c r="C254" i="16"/>
  <c r="C269" i="16"/>
  <c r="C287" i="16"/>
  <c r="C302" i="16"/>
  <c r="C317" i="16"/>
  <c r="C335" i="16"/>
  <c r="C350" i="16"/>
  <c r="C365" i="16"/>
  <c r="C383" i="16"/>
  <c r="C398" i="16"/>
  <c r="C413" i="16"/>
  <c r="C431" i="16"/>
  <c r="C446" i="16"/>
  <c r="C461" i="16"/>
  <c r="C479" i="16"/>
  <c r="C494" i="16"/>
  <c r="C509" i="16"/>
  <c r="C527" i="16"/>
  <c r="C542" i="16"/>
  <c r="C557" i="16"/>
  <c r="C575" i="16"/>
  <c r="C590" i="16"/>
  <c r="C605" i="16"/>
  <c r="C623" i="16"/>
  <c r="C638" i="16"/>
  <c r="C653" i="16"/>
  <c r="C669" i="16"/>
  <c r="C684" i="16"/>
  <c r="C698" i="16"/>
  <c r="C712" i="16"/>
  <c r="C726" i="16"/>
  <c r="C741" i="16"/>
  <c r="C756" i="16"/>
  <c r="C770" i="16"/>
  <c r="C784" i="16"/>
  <c r="C798" i="16"/>
  <c r="C812" i="16"/>
  <c r="C825" i="16"/>
  <c r="C839" i="16"/>
  <c r="C852" i="16"/>
  <c r="C865" i="16"/>
  <c r="C878" i="16"/>
  <c r="C891" i="16"/>
  <c r="C904" i="16"/>
  <c r="C917" i="16"/>
  <c r="C930" i="16"/>
  <c r="C943" i="16"/>
  <c r="C956" i="16"/>
  <c r="C969" i="16"/>
  <c r="C983" i="16"/>
  <c r="C996" i="16"/>
  <c r="C1009" i="16"/>
  <c r="C1022" i="16"/>
  <c r="C1034" i="16"/>
  <c r="C1046" i="16"/>
  <c r="C1058" i="16"/>
  <c r="C1070" i="16"/>
  <c r="C1082" i="16"/>
  <c r="C1094" i="16"/>
  <c r="C1106" i="16"/>
  <c r="C1118" i="16"/>
  <c r="C1130" i="16"/>
  <c r="C1142" i="16"/>
  <c r="C1154" i="16"/>
  <c r="C1166" i="16"/>
  <c r="C1178" i="16"/>
  <c r="C1190" i="16"/>
  <c r="C1202" i="16"/>
  <c r="C1214" i="16"/>
  <c r="C1226" i="16"/>
  <c r="C16" i="16"/>
  <c r="C38" i="16"/>
  <c r="C64" i="16"/>
  <c r="C86" i="16"/>
  <c r="C112" i="16"/>
  <c r="C134" i="16"/>
  <c r="C160" i="16"/>
  <c r="C182" i="16"/>
  <c r="C208" i="16"/>
  <c r="C230" i="16"/>
  <c r="C253" i="16"/>
  <c r="C275" i="16"/>
  <c r="C293" i="16"/>
  <c r="C316" i="16"/>
  <c r="C338" i="16"/>
  <c r="C359" i="16"/>
  <c r="C379" i="16"/>
  <c r="C401" i="16"/>
  <c r="C422" i="16"/>
  <c r="C445" i="16"/>
  <c r="C467" i="16"/>
  <c r="C485" i="16"/>
  <c r="C508" i="16"/>
  <c r="C530" i="16"/>
  <c r="C551" i="16"/>
  <c r="C568" i="16"/>
  <c r="C589" i="16"/>
  <c r="C607" i="16"/>
  <c r="C627" i="16"/>
  <c r="C647" i="16"/>
  <c r="C664" i="16"/>
  <c r="C683" i="16"/>
  <c r="C700" i="16"/>
  <c r="C717" i="16"/>
  <c r="C734" i="16"/>
  <c r="C750" i="16"/>
  <c r="C769" i="16"/>
  <c r="C786" i="16"/>
  <c r="C804" i="16"/>
  <c r="C819" i="16"/>
  <c r="C834" i="16"/>
  <c r="C851" i="16"/>
  <c r="C867" i="16"/>
  <c r="C882" i="16"/>
  <c r="C897" i="16"/>
  <c r="C913" i="16"/>
  <c r="C929" i="16"/>
  <c r="C945" i="16"/>
  <c r="C961" i="16"/>
  <c r="C976" i="16"/>
  <c r="C991" i="16"/>
  <c r="C1008" i="16"/>
  <c r="C1024" i="16"/>
  <c r="C1038" i="16"/>
  <c r="C1052" i="16"/>
  <c r="C1066" i="16"/>
  <c r="C1081" i="16"/>
  <c r="C1096" i="16"/>
  <c r="C1110" i="16"/>
  <c r="C1124" i="16"/>
  <c r="C1138" i="16"/>
  <c r="C1153" i="16"/>
  <c r="C1168" i="16"/>
  <c r="C1182" i="16"/>
  <c r="C1196" i="16"/>
  <c r="C1210" i="16"/>
  <c r="C1225" i="16"/>
  <c r="C1239" i="16"/>
  <c r="C1252" i="16"/>
  <c r="C1265" i="16"/>
  <c r="C1278" i="16"/>
  <c r="C1291" i="16"/>
  <c r="C1304" i="16"/>
  <c r="I4" i="16"/>
  <c r="I6" i="16"/>
  <c r="I8" i="16"/>
  <c r="I10" i="16"/>
  <c r="I12" i="16"/>
  <c r="I14" i="16"/>
  <c r="I16" i="16"/>
  <c r="I18" i="16"/>
  <c r="I20" i="16"/>
  <c r="I22" i="16"/>
  <c r="I24" i="16"/>
  <c r="I26" i="16"/>
  <c r="C17" i="16"/>
  <c r="C39" i="16"/>
  <c r="C65" i="16"/>
  <c r="C87" i="16"/>
  <c r="C113" i="16"/>
  <c r="C135" i="16"/>
  <c r="C161" i="16"/>
  <c r="C183" i="16"/>
  <c r="C209" i="16"/>
  <c r="C231" i="16"/>
  <c r="C255" i="16"/>
  <c r="C276" i="16"/>
  <c r="C294" i="16"/>
  <c r="C318" i="16"/>
  <c r="C339" i="16"/>
  <c r="C360" i="16"/>
  <c r="C384" i="16"/>
  <c r="C402" i="16"/>
  <c r="C423" i="16"/>
  <c r="C447" i="16"/>
  <c r="C468" i="16"/>
  <c r="C486" i="16"/>
  <c r="C510" i="16"/>
  <c r="C531" i="16"/>
  <c r="C552" i="16"/>
  <c r="C569" i="16"/>
  <c r="C591" i="16"/>
  <c r="C611" i="16"/>
  <c r="C628" i="16"/>
  <c r="C648" i="16"/>
  <c r="C665" i="16"/>
  <c r="C685" i="16"/>
  <c r="C701" i="16"/>
  <c r="C719" i="16"/>
  <c r="C735" i="16"/>
  <c r="C751" i="16"/>
  <c r="C771" i="16"/>
  <c r="C787" i="16"/>
  <c r="C805" i="16"/>
  <c r="C820" i="16"/>
  <c r="C835" i="16"/>
  <c r="C853" i="16"/>
  <c r="C868" i="16"/>
  <c r="C883" i="16"/>
  <c r="C899" i="16"/>
  <c r="C914" i="16"/>
  <c r="C931" i="16"/>
  <c r="C947" i="16"/>
  <c r="C962" i="16"/>
  <c r="C977" i="16"/>
  <c r="C992" i="16"/>
  <c r="C1010" i="16"/>
  <c r="C1025" i="16"/>
  <c r="C1039" i="16"/>
  <c r="C1053" i="16"/>
  <c r="C1067" i="16"/>
  <c r="C1083" i="16"/>
  <c r="C1097" i="16"/>
  <c r="C1111" i="16"/>
  <c r="C1125" i="16"/>
  <c r="C1139" i="16"/>
  <c r="C1155" i="16"/>
  <c r="C18" i="16"/>
  <c r="C40" i="16"/>
  <c r="C66" i="16"/>
  <c r="C88" i="16"/>
  <c r="C114" i="16"/>
  <c r="C136" i="16"/>
  <c r="C162" i="16"/>
  <c r="C184" i="16"/>
  <c r="C210" i="16"/>
  <c r="C232" i="16"/>
  <c r="C256" i="16"/>
  <c r="C277" i="16"/>
  <c r="C295" i="16"/>
  <c r="C319" i="16"/>
  <c r="C340" i="16"/>
  <c r="C361" i="16"/>
  <c r="C385" i="16"/>
  <c r="C403" i="16"/>
  <c r="C424" i="16"/>
  <c r="C448" i="16"/>
  <c r="C469" i="16"/>
  <c r="C487" i="16"/>
  <c r="C511" i="16"/>
  <c r="C532" i="16"/>
  <c r="C553" i="16"/>
  <c r="C571" i="16"/>
  <c r="C592" i="16"/>
  <c r="C612" i="16"/>
  <c r="C629" i="16"/>
  <c r="C649" i="16"/>
  <c r="C667" i="16"/>
  <c r="C686" i="16"/>
  <c r="C702" i="16"/>
  <c r="C720" i="16"/>
  <c r="C736" i="16"/>
  <c r="C755" i="16"/>
  <c r="C772" i="16"/>
  <c r="C19" i="16"/>
  <c r="C48" i="16"/>
  <c r="C67" i="16"/>
  <c r="C96" i="16"/>
  <c r="C115" i="16"/>
  <c r="C144" i="16"/>
  <c r="C163" i="16"/>
  <c r="C192" i="16"/>
  <c r="C211" i="16"/>
  <c r="C235" i="16"/>
  <c r="C257" i="16"/>
  <c r="C278" i="16"/>
  <c r="C301" i="16"/>
  <c r="C323" i="16"/>
  <c r="C341" i="16"/>
  <c r="C364" i="16"/>
  <c r="C386" i="16"/>
  <c r="C407" i="16"/>
  <c r="C427" i="16"/>
  <c r="C449" i="16"/>
  <c r="C470" i="16"/>
  <c r="C493" i="16"/>
  <c r="C515" i="16"/>
  <c r="C533" i="16"/>
  <c r="C554" i="16"/>
  <c r="C576" i="16"/>
  <c r="C593" i="16"/>
  <c r="C613" i="16"/>
  <c r="C630" i="16"/>
  <c r="C650" i="16"/>
  <c r="C671" i="16"/>
  <c r="C687" i="16"/>
  <c r="C703" i="16"/>
  <c r="C721" i="16"/>
  <c r="C737" i="16"/>
  <c r="C757" i="16"/>
  <c r="C773" i="16"/>
  <c r="C791" i="16"/>
  <c r="C807" i="16"/>
  <c r="C822" i="16"/>
  <c r="C840" i="16"/>
  <c r="C855" i="16"/>
  <c r="C870" i="16"/>
  <c r="C885" i="16"/>
  <c r="C901" i="16"/>
  <c r="C918" i="16"/>
  <c r="C933" i="16"/>
  <c r="C949" i="16"/>
  <c r="C964" i="16"/>
  <c r="C979" i="16"/>
  <c r="C997" i="16"/>
  <c r="C1012" i="16"/>
  <c r="C1027" i="16"/>
  <c r="C1041" i="16"/>
  <c r="C1055" i="16"/>
  <c r="C1071" i="16"/>
  <c r="C1085" i="16"/>
  <c r="C1099" i="16"/>
  <c r="C1113" i="16"/>
  <c r="C1127" i="16"/>
  <c r="C1143" i="16"/>
  <c r="C1157" i="16"/>
  <c r="C1171" i="16"/>
  <c r="C1185" i="16"/>
  <c r="C1199" i="16"/>
  <c r="C1215" i="16"/>
  <c r="C1229" i="16"/>
  <c r="C1242" i="16"/>
  <c r="C1255" i="16"/>
  <c r="C1268" i="16"/>
  <c r="C1281" i="16"/>
  <c r="C1294" i="16"/>
  <c r="C1307" i="16"/>
  <c r="E5" i="16"/>
  <c r="E7" i="16"/>
  <c r="E9" i="16"/>
  <c r="E11" i="16"/>
  <c r="C7" i="16"/>
  <c r="C36" i="16"/>
  <c r="C55" i="16"/>
  <c r="C84" i="16"/>
  <c r="C103" i="16"/>
  <c r="C132" i="16"/>
  <c r="C151" i="16"/>
  <c r="C180" i="16"/>
  <c r="C199" i="16"/>
  <c r="C228" i="16"/>
  <c r="C246" i="16"/>
  <c r="C270" i="16"/>
  <c r="C291" i="16"/>
  <c r="C312" i="16"/>
  <c r="C336" i="16"/>
  <c r="C354" i="16"/>
  <c r="C375" i="16"/>
  <c r="C399" i="16"/>
  <c r="C420" i="16"/>
  <c r="C438" i="16"/>
  <c r="C462" i="16"/>
  <c r="C483" i="16"/>
  <c r="C504" i="16"/>
  <c r="C528" i="16"/>
  <c r="C546" i="16"/>
  <c r="C566" i="16"/>
  <c r="C583" i="16"/>
  <c r="C604" i="16"/>
  <c r="C625" i="16"/>
  <c r="C642" i="16"/>
  <c r="C662" i="16"/>
  <c r="C678" i="16"/>
  <c r="C697" i="16"/>
  <c r="C714" i="16"/>
  <c r="C732" i="16"/>
  <c r="C748" i="16"/>
  <c r="C765" i="16"/>
  <c r="C783" i="16"/>
  <c r="C801" i="16"/>
  <c r="C817" i="16"/>
  <c r="C832" i="16"/>
  <c r="C847" i="16"/>
  <c r="C864" i="16"/>
  <c r="C880" i="16"/>
  <c r="C895" i="16"/>
  <c r="C911" i="16"/>
  <c r="C926" i="16"/>
  <c r="C942" i="16"/>
  <c r="C959" i="16"/>
  <c r="C974" i="16"/>
  <c r="C989" i="16"/>
  <c r="C1004" i="16"/>
  <c r="C1021" i="16"/>
  <c r="C1036" i="16"/>
  <c r="C1050" i="16"/>
  <c r="C25" i="16"/>
  <c r="C71" i="16"/>
  <c r="C102" i="16"/>
  <c r="C148" i="16"/>
  <c r="C194" i="16"/>
  <c r="C229" i="16"/>
  <c r="C265" i="16"/>
  <c r="C305" i="16"/>
  <c r="C342" i="16"/>
  <c r="C374" i="16"/>
  <c r="C414" i="16"/>
  <c r="C451" i="16"/>
  <c r="C484" i="16"/>
  <c r="C520" i="16"/>
  <c r="C559" i="16"/>
  <c r="C594" i="16"/>
  <c r="C624" i="16"/>
  <c r="C659" i="16"/>
  <c r="C689" i="16"/>
  <c r="C715" i="16"/>
  <c r="C746" i="16"/>
  <c r="C777" i="16"/>
  <c r="C803" i="16"/>
  <c r="C828" i="16"/>
  <c r="C848" i="16"/>
  <c r="C873" i="16"/>
  <c r="C896" i="16"/>
  <c r="C921" i="16"/>
  <c r="C944" i="16"/>
  <c r="C968" i="16"/>
  <c r="C990" i="16"/>
  <c r="C1015" i="16"/>
  <c r="C1037" i="16"/>
  <c r="C1060" i="16"/>
  <c r="C1077" i="16"/>
  <c r="C1098" i="16"/>
  <c r="C1117" i="16"/>
  <c r="C1135" i="16"/>
  <c r="C1156" i="16"/>
  <c r="C1173" i="16"/>
  <c r="C1191" i="16"/>
  <c r="C1207" i="16"/>
  <c r="C1223" i="16"/>
  <c r="C1241" i="16"/>
  <c r="C1257" i="16"/>
  <c r="C1273" i="16"/>
  <c r="C1288" i="16"/>
  <c r="C1303" i="16"/>
  <c r="F5" i="16"/>
  <c r="I7" i="16"/>
  <c r="L9" i="16"/>
  <c r="F12" i="16"/>
  <c r="H14" i="16"/>
  <c r="K16" i="16"/>
  <c r="L18" i="16"/>
  <c r="E21" i="16"/>
  <c r="F23" i="16"/>
  <c r="H25" i="16"/>
  <c r="I27" i="16"/>
  <c r="I29" i="16"/>
  <c r="I31" i="16"/>
  <c r="I33" i="16"/>
  <c r="I35" i="16"/>
  <c r="I37" i="16"/>
  <c r="I39" i="16"/>
  <c r="I41" i="16"/>
  <c r="I43" i="16"/>
  <c r="I45" i="16"/>
  <c r="I47" i="16"/>
  <c r="I49" i="16"/>
  <c r="I51" i="16"/>
  <c r="I53" i="16"/>
  <c r="I55" i="16"/>
  <c r="I57" i="16"/>
  <c r="I59" i="16"/>
  <c r="I61" i="16"/>
  <c r="I63" i="16"/>
  <c r="I65" i="16"/>
  <c r="I67" i="16"/>
  <c r="I69" i="16"/>
  <c r="I71" i="16"/>
  <c r="I73" i="16"/>
  <c r="I75" i="16"/>
  <c r="I77" i="16"/>
  <c r="I79" i="16"/>
  <c r="I81" i="16"/>
  <c r="I83" i="16"/>
  <c r="I85" i="16"/>
  <c r="I87" i="16"/>
  <c r="I89" i="16"/>
  <c r="I91" i="16"/>
  <c r="I93" i="16"/>
  <c r="I95" i="16"/>
  <c r="I97" i="16"/>
  <c r="I99" i="16"/>
  <c r="I101" i="16"/>
  <c r="I103" i="16"/>
  <c r="I105" i="16"/>
  <c r="I107" i="16"/>
  <c r="I109" i="16"/>
  <c r="I111" i="16"/>
  <c r="I113" i="16"/>
  <c r="I115" i="16"/>
  <c r="I117" i="16"/>
  <c r="I119" i="16"/>
  <c r="I121" i="16"/>
  <c r="I123" i="16"/>
  <c r="I125" i="16"/>
  <c r="I127" i="16"/>
  <c r="I129" i="16"/>
  <c r="I131" i="16"/>
  <c r="I133" i="16"/>
  <c r="I135" i="16"/>
  <c r="I137" i="16"/>
  <c r="I139" i="16"/>
  <c r="I141" i="16"/>
  <c r="I143" i="16"/>
  <c r="I145" i="16"/>
  <c r="I147" i="16"/>
  <c r="I149" i="16"/>
  <c r="I151" i="16"/>
  <c r="I153" i="16"/>
  <c r="I155" i="16"/>
  <c r="I157" i="16"/>
  <c r="I159" i="16"/>
  <c r="I161" i="16"/>
  <c r="I163" i="16"/>
  <c r="I165" i="16"/>
  <c r="I167" i="16"/>
  <c r="I169" i="16"/>
  <c r="I171" i="16"/>
  <c r="I173" i="16"/>
  <c r="I175" i="16"/>
  <c r="I177" i="16"/>
  <c r="I179" i="16"/>
  <c r="I181" i="16"/>
  <c r="I183" i="16"/>
  <c r="I185" i="16"/>
  <c r="I187" i="16"/>
  <c r="I189" i="16"/>
  <c r="I191" i="16"/>
  <c r="C30" i="16"/>
  <c r="C72" i="16"/>
  <c r="C111" i="16"/>
  <c r="C149" i="16"/>
  <c r="C195" i="16"/>
  <c r="C240" i="16"/>
  <c r="C268" i="16"/>
  <c r="C306" i="16"/>
  <c r="C343" i="16"/>
  <c r="C376" i="16"/>
  <c r="C415" i="16"/>
  <c r="C455" i="16"/>
  <c r="C495" i="16"/>
  <c r="C523" i="16"/>
  <c r="C563" i="16"/>
  <c r="C595" i="16"/>
  <c r="C626" i="16"/>
  <c r="C660" i="16"/>
  <c r="C690" i="16"/>
  <c r="C722" i="16"/>
  <c r="C747" i="16"/>
  <c r="C779" i="16"/>
  <c r="C806" i="16"/>
  <c r="C829" i="16"/>
  <c r="C854" i="16"/>
  <c r="C875" i="16"/>
  <c r="C900" i="16"/>
  <c r="C923" i="16"/>
  <c r="C948" i="16"/>
  <c r="C971" i="16"/>
  <c r="C995" i="16"/>
  <c r="C1016" i="16"/>
  <c r="C1040" i="16"/>
  <c r="C1061" i="16"/>
  <c r="C1078" i="16"/>
  <c r="C1100" i="16"/>
  <c r="C1119" i="16"/>
  <c r="C1136" i="16"/>
  <c r="C1158" i="16"/>
  <c r="C1174" i="16"/>
  <c r="C1192" i="16"/>
  <c r="C1208" i="16"/>
  <c r="C1227" i="16"/>
  <c r="C1243" i="16"/>
  <c r="C1258" i="16"/>
  <c r="C1274" i="16"/>
  <c r="C1289" i="16"/>
  <c r="C1305" i="16"/>
  <c r="H5" i="16"/>
  <c r="K7" i="16"/>
  <c r="E10" i="16"/>
  <c r="H12" i="16"/>
  <c r="K14" i="16"/>
  <c r="L16" i="16"/>
  <c r="E19" i="16"/>
  <c r="F21" i="16"/>
  <c r="H23" i="16"/>
  <c r="I25" i="16"/>
  <c r="K27" i="16"/>
  <c r="K29" i="16"/>
  <c r="K31" i="16"/>
  <c r="K33" i="16"/>
  <c r="K35" i="16"/>
  <c r="K37" i="16"/>
  <c r="K39" i="16"/>
  <c r="K41" i="16"/>
  <c r="K43" i="16"/>
  <c r="K45" i="16"/>
  <c r="K47" i="16"/>
  <c r="K49" i="16"/>
  <c r="K51" i="16"/>
  <c r="K53" i="16"/>
  <c r="K55" i="16"/>
  <c r="K57" i="16"/>
  <c r="K59" i="16"/>
  <c r="K61" i="16"/>
  <c r="K63" i="16"/>
  <c r="K65" i="16"/>
  <c r="K67" i="16"/>
  <c r="K69" i="16"/>
  <c r="K71" i="16"/>
  <c r="K73" i="16"/>
  <c r="K75" i="16"/>
  <c r="K77" i="16"/>
  <c r="K79" i="16"/>
  <c r="K81" i="16"/>
  <c r="K83" i="16"/>
  <c r="K85" i="16"/>
  <c r="K87" i="16"/>
  <c r="K89" i="16"/>
  <c r="K91" i="16"/>
  <c r="K93" i="16"/>
  <c r="K95" i="16"/>
  <c r="K97" i="16"/>
  <c r="K99" i="16"/>
  <c r="K101" i="16"/>
  <c r="K103" i="16"/>
  <c r="K105" i="16"/>
  <c r="K107" i="16"/>
  <c r="K109" i="16"/>
  <c r="K111" i="16"/>
  <c r="K113" i="16"/>
  <c r="K115" i="16"/>
  <c r="K117" i="16"/>
  <c r="K119" i="16"/>
  <c r="K121" i="16"/>
  <c r="K123" i="16"/>
  <c r="K125" i="16"/>
  <c r="K127" i="16"/>
  <c r="K129" i="16"/>
  <c r="K131" i="16"/>
  <c r="K133" i="16"/>
  <c r="K135" i="16"/>
  <c r="K137" i="16"/>
  <c r="K139" i="16"/>
  <c r="K141" i="16"/>
  <c r="K143" i="16"/>
  <c r="K145" i="16"/>
  <c r="K147" i="16"/>
  <c r="K149" i="16"/>
  <c r="K151" i="16"/>
  <c r="K153" i="16"/>
  <c r="K155" i="16"/>
  <c r="K157" i="16"/>
  <c r="K159" i="16"/>
  <c r="K161" i="16"/>
  <c r="K163" i="16"/>
  <c r="K165" i="16"/>
  <c r="K167" i="16"/>
  <c r="K169" i="16"/>
  <c r="K171" i="16"/>
  <c r="K173" i="16"/>
  <c r="K175" i="16"/>
  <c r="K177" i="16"/>
  <c r="K179" i="16"/>
  <c r="K181" i="16"/>
  <c r="K183" i="16"/>
  <c r="K185" i="16"/>
  <c r="K187" i="16"/>
  <c r="K189" i="16"/>
  <c r="K191" i="16"/>
  <c r="K193" i="16"/>
  <c r="K195" i="16"/>
  <c r="K197" i="16"/>
  <c r="K199" i="16"/>
  <c r="K201" i="16"/>
  <c r="K203" i="16"/>
  <c r="K205" i="16"/>
  <c r="K207" i="16"/>
  <c r="K209" i="16"/>
  <c r="K211" i="16"/>
  <c r="K213" i="16"/>
  <c r="K215" i="16"/>
  <c r="K217" i="16"/>
  <c r="K219" i="16"/>
  <c r="K221" i="16"/>
  <c r="K223" i="16"/>
  <c r="K225" i="16"/>
  <c r="K227" i="16"/>
  <c r="K229" i="16"/>
  <c r="K231" i="16"/>
  <c r="K233" i="16"/>
  <c r="K235" i="16"/>
  <c r="K237" i="16"/>
  <c r="K239" i="16"/>
  <c r="K241" i="16"/>
  <c r="K243" i="16"/>
  <c r="K245" i="16"/>
  <c r="K247" i="16"/>
  <c r="K249" i="16"/>
  <c r="C31" i="16"/>
  <c r="C73" i="16"/>
  <c r="C119" i="16"/>
  <c r="C150" i="16"/>
  <c r="C196" i="16"/>
  <c r="C241" i="16"/>
  <c r="C271" i="16"/>
  <c r="C307" i="16"/>
  <c r="C349" i="16"/>
  <c r="C387" i="16"/>
  <c r="C419" i="16"/>
  <c r="C456" i="16"/>
  <c r="C496" i="16"/>
  <c r="C529" i="16"/>
  <c r="C564" i="16"/>
  <c r="C599" i="16"/>
  <c r="C631" i="16"/>
  <c r="C661" i="16"/>
  <c r="C691" i="16"/>
  <c r="C723" i="16"/>
  <c r="C749" i="16"/>
  <c r="C780" i="16"/>
  <c r="C808" i="16"/>
  <c r="C830" i="16"/>
  <c r="C856" i="16"/>
  <c r="C877" i="16"/>
  <c r="C903" i="16"/>
  <c r="C924" i="16"/>
  <c r="C950" i="16"/>
  <c r="C972" i="16"/>
  <c r="C998" i="16"/>
  <c r="C1017" i="16"/>
  <c r="C1042" i="16"/>
  <c r="C1062" i="16"/>
  <c r="C1079" i="16"/>
  <c r="C1101" i="16"/>
  <c r="C1120" i="16"/>
  <c r="C1137" i="16"/>
  <c r="C1159" i="16"/>
  <c r="C1175" i="16"/>
  <c r="C1193" i="16"/>
  <c r="C1209" i="16"/>
  <c r="C1228" i="16"/>
  <c r="C1244" i="16"/>
  <c r="C1259" i="16"/>
  <c r="C1275" i="16"/>
  <c r="C1290" i="16"/>
  <c r="C1306" i="16"/>
  <c r="I5" i="16"/>
  <c r="L7" i="16"/>
  <c r="F10" i="16"/>
  <c r="K12" i="16"/>
  <c r="L14" i="16"/>
  <c r="E17" i="16"/>
  <c r="F19" i="16"/>
  <c r="H21" i="16"/>
  <c r="I23" i="16"/>
  <c r="K25" i="16"/>
  <c r="L27" i="16"/>
  <c r="L29" i="16"/>
  <c r="L31" i="16"/>
  <c r="L33" i="16"/>
  <c r="L35" i="16"/>
  <c r="L37" i="16"/>
  <c r="L39" i="16"/>
  <c r="L41" i="16"/>
  <c r="L43" i="16"/>
  <c r="L45" i="16"/>
  <c r="L47" i="16"/>
  <c r="L49" i="16"/>
  <c r="L51" i="16"/>
  <c r="L53" i="16"/>
  <c r="L55" i="16"/>
  <c r="L57" i="16"/>
  <c r="L59" i="16"/>
  <c r="L61" i="16"/>
  <c r="L63" i="16"/>
  <c r="L65" i="16"/>
  <c r="L67" i="16"/>
  <c r="L69" i="16"/>
  <c r="L71" i="16"/>
  <c r="L73" i="16"/>
  <c r="L75" i="16"/>
  <c r="L77" i="16"/>
  <c r="L79" i="16"/>
  <c r="L81" i="16"/>
  <c r="L83" i="16"/>
  <c r="L85" i="16"/>
  <c r="L87" i="16"/>
  <c r="L89" i="16"/>
  <c r="L91" i="16"/>
  <c r="L93" i="16"/>
  <c r="L95" i="16"/>
  <c r="L97" i="16"/>
  <c r="C49" i="16"/>
  <c r="C83" i="16"/>
  <c r="C126" i="16"/>
  <c r="C168" i="16"/>
  <c r="C207" i="16"/>
  <c r="C244" i="16"/>
  <c r="C283" i="16"/>
  <c r="C324" i="16"/>
  <c r="C353" i="16"/>
  <c r="C390" i="16"/>
  <c r="C433" i="16"/>
  <c r="C463" i="16"/>
  <c r="C499" i="16"/>
  <c r="C541" i="16"/>
  <c r="C577" i="16"/>
  <c r="C602" i="16"/>
  <c r="C639" i="16"/>
  <c r="C673" i="16"/>
  <c r="C699" i="16"/>
  <c r="C729" i="16"/>
  <c r="C760" i="16"/>
  <c r="C789" i="16"/>
  <c r="C813" i="16"/>
  <c r="C837" i="16"/>
  <c r="C859" i="16"/>
  <c r="C884" i="16"/>
  <c r="C907" i="16"/>
  <c r="C932" i="16"/>
  <c r="C953" i="16"/>
  <c r="C978" i="16"/>
  <c r="C1001" i="16"/>
  <c r="C1026" i="16"/>
  <c r="C1047" i="16"/>
  <c r="C1065" i="16"/>
  <c r="C1087" i="16"/>
  <c r="C1105" i="16"/>
  <c r="C1123" i="16"/>
  <c r="C1145" i="16"/>
  <c r="C1162" i="16"/>
  <c r="C1180" i="16"/>
  <c r="C1197" i="16"/>
  <c r="C1216" i="16"/>
  <c r="C1232" i="16"/>
  <c r="C1247" i="16"/>
  <c r="C1263" i="16"/>
  <c r="C1279" i="16"/>
  <c r="C1295" i="16"/>
  <c r="C1311" i="16"/>
  <c r="C4" i="16"/>
  <c r="C50" i="16"/>
  <c r="C85" i="16"/>
  <c r="C127" i="16"/>
  <c r="C169" i="16"/>
  <c r="C215" i="16"/>
  <c r="C245" i="16"/>
  <c r="C288" i="16"/>
  <c r="C325" i="16"/>
  <c r="C355" i="16"/>
  <c r="C391" i="16"/>
  <c r="C434" i="16"/>
  <c r="C471" i="16"/>
  <c r="C503" i="16"/>
  <c r="C543" i="16"/>
  <c r="C578" i="16"/>
  <c r="C606" i="16"/>
  <c r="C640" i="16"/>
  <c r="C674" i="16"/>
  <c r="C705" i="16"/>
  <c r="C731" i="16"/>
  <c r="C761" i="16"/>
  <c r="C792" i="16"/>
  <c r="C815" i="16"/>
  <c r="C841" i="16"/>
  <c r="C860" i="16"/>
  <c r="C887" i="16"/>
  <c r="C908" i="16"/>
  <c r="C935" i="16"/>
  <c r="C955" i="16"/>
  <c r="C981" i="16"/>
  <c r="C1002" i="16"/>
  <c r="C1028" i="16"/>
  <c r="C1048" i="16"/>
  <c r="C1069" i="16"/>
  <c r="C1088" i="16"/>
  <c r="C1107" i="16"/>
  <c r="C1126" i="16"/>
  <c r="C1146" i="16"/>
  <c r="C1163" i="16"/>
  <c r="C1181" i="16"/>
  <c r="C1198" i="16"/>
  <c r="C1217" i="16"/>
  <c r="C1233" i="16"/>
  <c r="C1249" i="16"/>
  <c r="C1264" i="16"/>
  <c r="C1280" i="16"/>
  <c r="C1297" i="16"/>
  <c r="C1312" i="16"/>
  <c r="C53" i="16"/>
  <c r="C131" i="16"/>
  <c r="C197" i="16"/>
  <c r="C263" i="16"/>
  <c r="C327" i="16"/>
  <c r="C389" i="16"/>
  <c r="C450" i="16"/>
  <c r="C517" i="16"/>
  <c r="C579" i="16"/>
  <c r="C635" i="16"/>
  <c r="C679" i="16"/>
  <c r="C739" i="16"/>
  <c r="C785" i="16"/>
  <c r="C827" i="16"/>
  <c r="C869" i="16"/>
  <c r="C909" i="16"/>
  <c r="C951" i="16"/>
  <c r="C987" i="16"/>
  <c r="C1030" i="16"/>
  <c r="C1064" i="16"/>
  <c r="C1095" i="16"/>
  <c r="C1132" i="16"/>
  <c r="C1165" i="16"/>
  <c r="C1194" i="16"/>
  <c r="C1221" i="16"/>
  <c r="C1251" i="16"/>
  <c r="C1277" i="16"/>
  <c r="C1302" i="16"/>
  <c r="E4" i="16"/>
  <c r="F7" i="16"/>
  <c r="K10" i="16"/>
  <c r="I13" i="16"/>
  <c r="F16" i="16"/>
  <c r="I19" i="16"/>
  <c r="F22" i="16"/>
  <c r="E25" i="16"/>
  <c r="F28" i="16"/>
  <c r="K30" i="16"/>
  <c r="F33" i="16"/>
  <c r="F36" i="16"/>
  <c r="K38" i="16"/>
  <c r="F41" i="16"/>
  <c r="F44" i="16"/>
  <c r="K46" i="16"/>
  <c r="F49" i="16"/>
  <c r="F52" i="16"/>
  <c r="K54" i="16"/>
  <c r="F57" i="16"/>
  <c r="F60" i="16"/>
  <c r="K62" i="16"/>
  <c r="F65" i="16"/>
  <c r="F68" i="16"/>
  <c r="K70" i="16"/>
  <c r="F73" i="16"/>
  <c r="F76" i="16"/>
  <c r="K78" i="16"/>
  <c r="F81" i="16"/>
  <c r="F84" i="16"/>
  <c r="K86" i="16"/>
  <c r="F89" i="16"/>
  <c r="F92" i="16"/>
  <c r="K94" i="16"/>
  <c r="F97" i="16"/>
  <c r="E100" i="16"/>
  <c r="H102" i="16"/>
  <c r="K104" i="16"/>
  <c r="E107" i="16"/>
  <c r="H109" i="16"/>
  <c r="E112" i="16"/>
  <c r="H114" i="16"/>
  <c r="K116" i="16"/>
  <c r="E119" i="16"/>
  <c r="H121" i="16"/>
  <c r="E124" i="16"/>
  <c r="H126" i="16"/>
  <c r="K128" i="16"/>
  <c r="E131" i="16"/>
  <c r="H133" i="16"/>
  <c r="E136" i="16"/>
  <c r="H138" i="16"/>
  <c r="K140" i="16"/>
  <c r="E143" i="16"/>
  <c r="H145" i="16"/>
  <c r="E148" i="16"/>
  <c r="H150" i="16"/>
  <c r="K152" i="16"/>
  <c r="E155" i="16"/>
  <c r="H157" i="16"/>
  <c r="E160" i="16"/>
  <c r="H162" i="16"/>
  <c r="K164" i="16"/>
  <c r="E167" i="16"/>
  <c r="H169" i="16"/>
  <c r="E172" i="16"/>
  <c r="H174" i="16"/>
  <c r="K176" i="16"/>
  <c r="E179" i="16"/>
  <c r="H181" i="16"/>
  <c r="E184" i="16"/>
  <c r="H186" i="16"/>
  <c r="K188" i="16"/>
  <c r="E191" i="16"/>
  <c r="H193" i="16"/>
  <c r="I195" i="16"/>
  <c r="L197" i="16"/>
  <c r="E200" i="16"/>
  <c r="F202" i="16"/>
  <c r="H204" i="16"/>
  <c r="I206" i="16"/>
  <c r="K208" i="16"/>
  <c r="L210" i="16"/>
  <c r="E213" i="16"/>
  <c r="F215" i="16"/>
  <c r="H217" i="16"/>
  <c r="I219" i="16"/>
  <c r="L221" i="16"/>
  <c r="E224" i="16"/>
  <c r="F226" i="16"/>
  <c r="H228" i="16"/>
  <c r="I230" i="16"/>
  <c r="K232" i="16"/>
  <c r="L234" i="16"/>
  <c r="E237" i="16"/>
  <c r="F239" i="16"/>
  <c r="H241" i="16"/>
  <c r="I243" i="16"/>
  <c r="L245" i="16"/>
  <c r="E248" i="16"/>
  <c r="F250" i="16"/>
  <c r="C54" i="16"/>
  <c r="C133" i="16"/>
  <c r="C198" i="16"/>
  <c r="C264" i="16"/>
  <c r="C328" i="16"/>
  <c r="C397" i="16"/>
  <c r="C457" i="16"/>
  <c r="C518" i="16"/>
  <c r="C580" i="16"/>
  <c r="C637" i="16"/>
  <c r="C688" i="16"/>
  <c r="C743" i="16"/>
  <c r="C793" i="16"/>
  <c r="C831" i="16"/>
  <c r="C871" i="16"/>
  <c r="C912" i="16"/>
  <c r="C952" i="16"/>
  <c r="C988" i="16"/>
  <c r="C1031" i="16"/>
  <c r="C1072" i="16"/>
  <c r="C1102" i="16"/>
  <c r="C1133" i="16"/>
  <c r="C1167" i="16"/>
  <c r="C1195" i="16"/>
  <c r="C1222" i="16"/>
  <c r="C1253" i="16"/>
  <c r="C1282" i="16"/>
  <c r="C1309" i="16"/>
  <c r="F4" i="16"/>
  <c r="H7" i="16"/>
  <c r="L10" i="16"/>
  <c r="K13" i="16"/>
  <c r="H16" i="16"/>
  <c r="K19" i="16"/>
  <c r="H22" i="16"/>
  <c r="F25" i="16"/>
  <c r="H28" i="16"/>
  <c r="L30" i="16"/>
  <c r="H33" i="16"/>
  <c r="H36" i="16"/>
  <c r="L38" i="16"/>
  <c r="H41" i="16"/>
  <c r="H44" i="16"/>
  <c r="L46" i="16"/>
  <c r="H49" i="16"/>
  <c r="C63" i="16"/>
  <c r="C145" i="16"/>
  <c r="C216" i="16"/>
  <c r="C279" i="16"/>
  <c r="C331" i="16"/>
  <c r="C400" i="16"/>
  <c r="C460" i="16"/>
  <c r="C519" i="16"/>
  <c r="C581" i="16"/>
  <c r="C641" i="16"/>
  <c r="C693" i="16"/>
  <c r="C744" i="16"/>
  <c r="C794" i="16"/>
  <c r="C833" i="16"/>
  <c r="C872" i="16"/>
  <c r="C916" i="16"/>
  <c r="C957" i="16"/>
  <c r="C999" i="16"/>
  <c r="C1033" i="16"/>
  <c r="C1073" i="16"/>
  <c r="C1103" i="16"/>
  <c r="C1134" i="16"/>
  <c r="C1169" i="16"/>
  <c r="C1201" i="16"/>
  <c r="C1230" i="16"/>
  <c r="C1254" i="16"/>
  <c r="C1283" i="16"/>
  <c r="C1310" i="16"/>
  <c r="H4" i="16"/>
  <c r="E8" i="16"/>
  <c r="F11" i="16"/>
  <c r="L13" i="16"/>
  <c r="F17" i="16"/>
  <c r="L19" i="16"/>
  <c r="K22" i="16"/>
  <c r="L25" i="16"/>
  <c r="I28" i="16"/>
  <c r="E31" i="16"/>
  <c r="E34" i="16"/>
  <c r="I36" i="16"/>
  <c r="E39" i="16"/>
  <c r="E42" i="16"/>
  <c r="I44" i="16"/>
  <c r="E47" i="16"/>
  <c r="E50" i="16"/>
  <c r="I52" i="16"/>
  <c r="E55" i="16"/>
  <c r="E58" i="16"/>
  <c r="I60" i="16"/>
  <c r="E63" i="16"/>
  <c r="E66" i="16"/>
  <c r="I68" i="16"/>
  <c r="E71" i="16"/>
  <c r="E74" i="16"/>
  <c r="I76" i="16"/>
  <c r="E79" i="16"/>
  <c r="E82" i="16"/>
  <c r="I84" i="16"/>
  <c r="E87" i="16"/>
  <c r="E90" i="16"/>
  <c r="I92" i="16"/>
  <c r="E95" i="16"/>
  <c r="E98" i="16"/>
  <c r="H100" i="16"/>
  <c r="K102" i="16"/>
  <c r="E105" i="16"/>
  <c r="H107" i="16"/>
  <c r="E110" i="16"/>
  <c r="H112" i="16"/>
  <c r="K114" i="16"/>
  <c r="E117" i="16"/>
  <c r="H119" i="16"/>
  <c r="E122" i="16"/>
  <c r="H124" i="16"/>
  <c r="K126" i="16"/>
  <c r="E129" i="16"/>
  <c r="H131" i="16"/>
  <c r="E134" i="16"/>
  <c r="H136" i="16"/>
  <c r="K138" i="16"/>
  <c r="E141" i="16"/>
  <c r="H143" i="16"/>
  <c r="E146" i="16"/>
  <c r="H148" i="16"/>
  <c r="K150" i="16"/>
  <c r="E153" i="16"/>
  <c r="H155" i="16"/>
  <c r="E158" i="16"/>
  <c r="H160" i="16"/>
  <c r="K162" i="16"/>
  <c r="E165" i="16"/>
  <c r="H167" i="16"/>
  <c r="E170" i="16"/>
  <c r="H172" i="16"/>
  <c r="K174" i="16"/>
  <c r="E177" i="16"/>
  <c r="C5" i="16"/>
  <c r="C78" i="16"/>
  <c r="C146" i="16"/>
  <c r="C217" i="16"/>
  <c r="C280" i="16"/>
  <c r="C337" i="16"/>
  <c r="C408" i="16"/>
  <c r="C472" i="16"/>
  <c r="C534" i="16"/>
  <c r="C582" i="16"/>
  <c r="C643" i="16"/>
  <c r="C695" i="16"/>
  <c r="C745" i="16"/>
  <c r="C795" i="16"/>
  <c r="C842" i="16"/>
  <c r="C879" i="16"/>
  <c r="C919" i="16"/>
  <c r="C960" i="16"/>
  <c r="C1000" i="16"/>
  <c r="C1035" i="16"/>
  <c r="C1074" i="16"/>
  <c r="C1108" i="16"/>
  <c r="C1141" i="16"/>
  <c r="C1170" i="16"/>
  <c r="C1203" i="16"/>
  <c r="C1231" i="16"/>
  <c r="C1256" i="16"/>
  <c r="C1285" i="16"/>
  <c r="C1313" i="16"/>
  <c r="K4" i="16"/>
  <c r="F8" i="16"/>
  <c r="H11" i="16"/>
  <c r="E14" i="16"/>
  <c r="H17" i="16"/>
  <c r="E20" i="16"/>
  <c r="L22" i="16"/>
  <c r="E26" i="16"/>
  <c r="K28" i="16"/>
  <c r="F31" i="16"/>
  <c r="F34" i="16"/>
  <c r="K36" i="16"/>
  <c r="F39" i="16"/>
  <c r="F42" i="16"/>
  <c r="K44" i="16"/>
  <c r="F47" i="16"/>
  <c r="F50" i="16"/>
  <c r="K52" i="16"/>
  <c r="F55" i="16"/>
  <c r="F58" i="16"/>
  <c r="K60" i="16"/>
  <c r="F63" i="16"/>
  <c r="F66" i="16"/>
  <c r="K68" i="16"/>
  <c r="F71" i="16"/>
  <c r="F74" i="16"/>
  <c r="K76" i="16"/>
  <c r="F79" i="16"/>
  <c r="F82" i="16"/>
  <c r="K84" i="16"/>
  <c r="F87" i="16"/>
  <c r="F90" i="16"/>
  <c r="K92" i="16"/>
  <c r="F95" i="16"/>
  <c r="F98" i="16"/>
  <c r="I100" i="16"/>
  <c r="L102" i="16"/>
  <c r="F105" i="16"/>
  <c r="L107" i="16"/>
  <c r="F110" i="16"/>
  <c r="I112" i="16"/>
  <c r="L114" i="16"/>
  <c r="F117" i="16"/>
  <c r="L119" i="16"/>
  <c r="F122" i="16"/>
  <c r="I124" i="16"/>
  <c r="L126" i="16"/>
  <c r="F129" i="16"/>
  <c r="L131" i="16"/>
  <c r="F134" i="16"/>
  <c r="I136" i="16"/>
  <c r="L138" i="16"/>
  <c r="F141" i="16"/>
  <c r="L143" i="16"/>
  <c r="F146" i="16"/>
  <c r="I148" i="16"/>
  <c r="L150" i="16"/>
  <c r="F153" i="16"/>
  <c r="L155" i="16"/>
  <c r="F158" i="16"/>
  <c r="I160" i="16"/>
  <c r="L162" i="16"/>
  <c r="F165" i="16"/>
  <c r="L167" i="16"/>
  <c r="F170" i="16"/>
  <c r="I172" i="16"/>
  <c r="L174" i="16"/>
  <c r="F177" i="16"/>
  <c r="C23" i="16"/>
  <c r="C98" i="16"/>
  <c r="C167" i="16"/>
  <c r="C227" i="16"/>
  <c r="C292" i="16"/>
  <c r="C51" i="16"/>
  <c r="C120" i="16"/>
  <c r="C181" i="16"/>
  <c r="C258" i="16"/>
  <c r="C313" i="16"/>
  <c r="C373" i="16"/>
  <c r="C437" i="16"/>
  <c r="C505" i="16"/>
  <c r="C565" i="16"/>
  <c r="C617" i="16"/>
  <c r="C676" i="16"/>
  <c r="C727" i="16"/>
  <c r="C775" i="16"/>
  <c r="C821" i="16"/>
  <c r="C861" i="16"/>
  <c r="C905" i="16"/>
  <c r="C939" i="16"/>
  <c r="C985" i="16"/>
  <c r="C1023" i="16"/>
  <c r="C1059" i="16"/>
  <c r="C1091" i="16"/>
  <c r="C1129" i="16"/>
  <c r="C1160" i="16"/>
  <c r="C1187" i="16"/>
  <c r="C1219" i="16"/>
  <c r="C1246" i="16"/>
  <c r="C1271" i="16"/>
  <c r="C1300" i="16"/>
  <c r="K6" i="16"/>
  <c r="K9" i="16"/>
  <c r="F13" i="16"/>
  <c r="L15" i="16"/>
  <c r="K18" i="16"/>
  <c r="L21" i="16"/>
  <c r="K24" i="16"/>
  <c r="H27" i="16"/>
  <c r="H30" i="16"/>
  <c r="L32" i="16"/>
  <c r="H35" i="16"/>
  <c r="H38" i="16"/>
  <c r="L40" i="16"/>
  <c r="H43" i="16"/>
  <c r="H46" i="16"/>
  <c r="L48" i="16"/>
  <c r="H51" i="16"/>
  <c r="H54" i="16"/>
  <c r="L56" i="16"/>
  <c r="H59" i="16"/>
  <c r="H62" i="16"/>
  <c r="L64" i="16"/>
  <c r="H67" i="16"/>
  <c r="H70" i="16"/>
  <c r="L72" i="16"/>
  <c r="H75" i="16"/>
  <c r="H78" i="16"/>
  <c r="L80" i="16"/>
  <c r="H83" i="16"/>
  <c r="H86" i="16"/>
  <c r="L88" i="16"/>
  <c r="H91" i="16"/>
  <c r="H94" i="16"/>
  <c r="L96" i="16"/>
  <c r="H99" i="16"/>
  <c r="E102" i="16"/>
  <c r="H104" i="16"/>
  <c r="K106" i="16"/>
  <c r="E109" i="16"/>
  <c r="H111" i="16"/>
  <c r="E114" i="16"/>
  <c r="H116" i="16"/>
  <c r="K118" i="16"/>
  <c r="E121" i="16"/>
  <c r="H123" i="16"/>
  <c r="E126" i="16"/>
  <c r="H128" i="16"/>
  <c r="K130" i="16"/>
  <c r="E133" i="16"/>
  <c r="H135" i="16"/>
  <c r="E138" i="16"/>
  <c r="H140" i="16"/>
  <c r="K142" i="16"/>
  <c r="E145" i="16"/>
  <c r="H147" i="16"/>
  <c r="E150" i="16"/>
  <c r="C52" i="16"/>
  <c r="C121" i="16"/>
  <c r="C193" i="16"/>
  <c r="C259" i="16"/>
  <c r="C326" i="16"/>
  <c r="C388" i="16"/>
  <c r="C439" i="16"/>
  <c r="C516" i="16"/>
  <c r="C567" i="16"/>
  <c r="C619" i="16"/>
  <c r="C677" i="16"/>
  <c r="C733" i="16"/>
  <c r="C781" i="16"/>
  <c r="C824" i="16"/>
  <c r="C866" i="16"/>
  <c r="C906" i="16"/>
  <c r="C940" i="16"/>
  <c r="C986" i="16"/>
  <c r="C1029" i="16"/>
  <c r="C1063" i="16"/>
  <c r="C1093" i="16"/>
  <c r="C1131" i="16"/>
  <c r="C1161" i="16"/>
  <c r="C1189" i="16"/>
  <c r="C1220" i="16"/>
  <c r="C1250" i="16"/>
  <c r="C1276" i="16"/>
  <c r="C1301" i="16"/>
  <c r="C147" i="16"/>
  <c r="C303" i="16"/>
  <c r="C432" i="16"/>
  <c r="C547" i="16"/>
  <c r="C663" i="16"/>
  <c r="C763" i="16"/>
  <c r="C846" i="16"/>
  <c r="C936" i="16"/>
  <c r="C1013" i="16"/>
  <c r="C1086" i="16"/>
  <c r="C1149" i="16"/>
  <c r="C1211" i="16"/>
  <c r="C1267" i="16"/>
  <c r="L8" i="16"/>
  <c r="F14" i="16"/>
  <c r="H18" i="16"/>
  <c r="E24" i="16"/>
  <c r="E29" i="16"/>
  <c r="E33" i="16"/>
  <c r="E38" i="16"/>
  <c r="K42" i="16"/>
  <c r="H47" i="16"/>
  <c r="F51" i="16"/>
  <c r="E56" i="16"/>
  <c r="F59" i="16"/>
  <c r="E64" i="16"/>
  <c r="F67" i="16"/>
  <c r="E72" i="16"/>
  <c r="F75" i="16"/>
  <c r="E80" i="16"/>
  <c r="F83" i="16"/>
  <c r="E88" i="16"/>
  <c r="F91" i="16"/>
  <c r="E96" i="16"/>
  <c r="F99" i="16"/>
  <c r="F103" i="16"/>
  <c r="I106" i="16"/>
  <c r="I110" i="16"/>
  <c r="L113" i="16"/>
  <c r="L117" i="16"/>
  <c r="L120" i="16"/>
  <c r="L124" i="16"/>
  <c r="F128" i="16"/>
  <c r="F132" i="16"/>
  <c r="F135" i="16"/>
  <c r="F139" i="16"/>
  <c r="I142" i="16"/>
  <c r="I146" i="16"/>
  <c r="L149" i="16"/>
  <c r="H153" i="16"/>
  <c r="I156" i="16"/>
  <c r="H159" i="16"/>
  <c r="E163" i="16"/>
  <c r="F166" i="16"/>
  <c r="E169" i="16"/>
  <c r="K172" i="16"/>
  <c r="L175" i="16"/>
  <c r="K178" i="16"/>
  <c r="F181" i="16"/>
  <c r="F184" i="16"/>
  <c r="K186" i="16"/>
  <c r="F189" i="16"/>
  <c r="E192" i="16"/>
  <c r="H194" i="16"/>
  <c r="K196" i="16"/>
  <c r="E199" i="16"/>
  <c r="H201" i="16"/>
  <c r="L203" i="16"/>
  <c r="F206" i="16"/>
  <c r="I208" i="16"/>
  <c r="E211" i="16"/>
  <c r="H213" i="16"/>
  <c r="L215" i="16"/>
  <c r="F218" i="16"/>
  <c r="I220" i="16"/>
  <c r="L222" i="16"/>
  <c r="F225" i="16"/>
  <c r="I227" i="16"/>
  <c r="E230" i="16"/>
  <c r="H232" i="16"/>
  <c r="K234" i="16"/>
  <c r="F237" i="16"/>
  <c r="I239" i="16"/>
  <c r="E242" i="16"/>
  <c r="H244" i="16"/>
  <c r="K246" i="16"/>
  <c r="E249" i="16"/>
  <c r="H251" i="16"/>
  <c r="H253" i="16"/>
  <c r="H255" i="16"/>
  <c r="H257" i="16"/>
  <c r="H259" i="16"/>
  <c r="H261" i="16"/>
  <c r="H263" i="16"/>
  <c r="H265" i="16"/>
  <c r="H267" i="16"/>
  <c r="H269" i="16"/>
  <c r="H271" i="16"/>
  <c r="H273" i="16"/>
  <c r="H275" i="16"/>
  <c r="H277" i="16"/>
  <c r="H279" i="16"/>
  <c r="H281" i="16"/>
  <c r="H283" i="16"/>
  <c r="H285" i="16"/>
  <c r="H287" i="16"/>
  <c r="H289" i="16"/>
  <c r="H291" i="16"/>
  <c r="H293" i="16"/>
  <c r="H295" i="16"/>
  <c r="H297" i="16"/>
  <c r="H299" i="16"/>
  <c r="H301" i="16"/>
  <c r="H303" i="16"/>
  <c r="H305" i="16"/>
  <c r="H307" i="16"/>
  <c r="H309" i="16"/>
  <c r="H311" i="16"/>
  <c r="H313" i="16"/>
  <c r="H315" i="16"/>
  <c r="H317" i="16"/>
  <c r="H319" i="16"/>
  <c r="H321" i="16"/>
  <c r="H323" i="16"/>
  <c r="H325" i="16"/>
  <c r="H327" i="16"/>
  <c r="H329" i="16"/>
  <c r="H331" i="16"/>
  <c r="H333" i="16"/>
  <c r="H335" i="16"/>
  <c r="H337" i="16"/>
  <c r="H339" i="16"/>
  <c r="H341" i="16"/>
  <c r="H343" i="16"/>
  <c r="H345" i="16"/>
  <c r="H347" i="16"/>
  <c r="H349" i="16"/>
  <c r="H351" i="16"/>
  <c r="H353" i="16"/>
  <c r="H355" i="16"/>
  <c r="H357" i="16"/>
  <c r="H359" i="16"/>
  <c r="H361" i="16"/>
  <c r="H363" i="16"/>
  <c r="H365" i="16"/>
  <c r="H367" i="16"/>
  <c r="H369" i="16"/>
  <c r="H371" i="16"/>
  <c r="H373" i="16"/>
  <c r="H375" i="16"/>
  <c r="H377" i="16"/>
  <c r="H379" i="16"/>
  <c r="H381" i="16"/>
  <c r="H383" i="16"/>
  <c r="H385" i="16"/>
  <c r="H387" i="16"/>
  <c r="H389" i="16"/>
  <c r="H391" i="16"/>
  <c r="C159" i="16"/>
  <c r="C304" i="16"/>
  <c r="C435" i="16"/>
  <c r="C556" i="16"/>
  <c r="C672" i="16"/>
  <c r="C767" i="16"/>
  <c r="C857" i="16"/>
  <c r="C937" i="16"/>
  <c r="C1014" i="16"/>
  <c r="C1089" i="16"/>
  <c r="C1150" i="16"/>
  <c r="C1213" i="16"/>
  <c r="C1269" i="16"/>
  <c r="F9" i="16"/>
  <c r="E15" i="16"/>
  <c r="H19" i="16"/>
  <c r="F24" i="16"/>
  <c r="F29" i="16"/>
  <c r="H34" i="16"/>
  <c r="F38" i="16"/>
  <c r="L42" i="16"/>
  <c r="E48" i="16"/>
  <c r="E52" i="16"/>
  <c r="F56" i="16"/>
  <c r="E60" i="16"/>
  <c r="F64" i="16"/>
  <c r="E68" i="16"/>
  <c r="F72" i="16"/>
  <c r="E76" i="16"/>
  <c r="F80" i="16"/>
  <c r="E84" i="16"/>
  <c r="F88" i="16"/>
  <c r="E92" i="16"/>
  <c r="F96" i="16"/>
  <c r="L99" i="16"/>
  <c r="H103" i="16"/>
  <c r="L106" i="16"/>
  <c r="K110" i="16"/>
  <c r="F114" i="16"/>
  <c r="E118" i="16"/>
  <c r="F121" i="16"/>
  <c r="E125" i="16"/>
  <c r="I128" i="16"/>
  <c r="H132" i="16"/>
  <c r="L135" i="16"/>
  <c r="H139" i="16"/>
  <c r="L142" i="16"/>
  <c r="K146" i="16"/>
  <c r="F150" i="16"/>
  <c r="L153" i="16"/>
  <c r="K156" i="16"/>
  <c r="L159" i="16"/>
  <c r="F163" i="16"/>
  <c r="H166" i="16"/>
  <c r="F169" i="16"/>
  <c r="L172" i="16"/>
  <c r="E176" i="16"/>
  <c r="L178" i="16"/>
  <c r="L181" i="16"/>
  <c r="H184" i="16"/>
  <c r="L186" i="16"/>
  <c r="H189" i="16"/>
  <c r="F192" i="16"/>
  <c r="I194" i="16"/>
  <c r="L196" i="16"/>
  <c r="F199" i="16"/>
  <c r="I201" i="16"/>
  <c r="E204" i="16"/>
  <c r="H206" i="16"/>
  <c r="L208" i="16"/>
  <c r="F211" i="16"/>
  <c r="I213" i="16"/>
  <c r="E216" i="16"/>
  <c r="H218" i="16"/>
  <c r="K220" i="16"/>
  <c r="E223" i="16"/>
  <c r="H225" i="16"/>
  <c r="L227" i="16"/>
  <c r="F230" i="16"/>
  <c r="I232" i="16"/>
  <c r="E235" i="16"/>
  <c r="H237" i="16"/>
  <c r="L239" i="16"/>
  <c r="F242" i="16"/>
  <c r="I244" i="16"/>
  <c r="L246" i="16"/>
  <c r="F249" i="16"/>
  <c r="I251" i="16"/>
  <c r="I253" i="16"/>
  <c r="I255" i="16"/>
  <c r="I257" i="16"/>
  <c r="I259" i="16"/>
  <c r="I261" i="16"/>
  <c r="I263" i="16"/>
  <c r="I265" i="16"/>
  <c r="I267" i="16"/>
  <c r="I269" i="16"/>
  <c r="I271" i="16"/>
  <c r="I273" i="16"/>
  <c r="I275" i="16"/>
  <c r="I277" i="16"/>
  <c r="I279" i="16"/>
  <c r="I281" i="16"/>
  <c r="I283" i="16"/>
  <c r="I285" i="16"/>
  <c r="I287" i="16"/>
  <c r="I289" i="16"/>
  <c r="I291" i="16"/>
  <c r="I293" i="16"/>
  <c r="I295" i="16"/>
  <c r="I297" i="16"/>
  <c r="I299" i="16"/>
  <c r="I301" i="16"/>
  <c r="I303" i="16"/>
  <c r="I305" i="16"/>
  <c r="I307" i="16"/>
  <c r="I309" i="16"/>
  <c r="I311" i="16"/>
  <c r="I313" i="16"/>
  <c r="I315" i="16"/>
  <c r="I317" i="16"/>
  <c r="I319" i="16"/>
  <c r="I321" i="16"/>
  <c r="I323" i="16"/>
  <c r="I325" i="16"/>
  <c r="I327" i="16"/>
  <c r="I329" i="16"/>
  <c r="I331" i="16"/>
  <c r="I333" i="16"/>
  <c r="I335" i="16"/>
  <c r="I337" i="16"/>
  <c r="I339" i="16"/>
  <c r="I341" i="16"/>
  <c r="I343" i="16"/>
  <c r="I345" i="16"/>
  <c r="I347" i="16"/>
  <c r="I349" i="16"/>
  <c r="I351" i="16"/>
  <c r="I353" i="16"/>
  <c r="I355" i="16"/>
  <c r="I357" i="16"/>
  <c r="C6" i="16"/>
  <c r="C174" i="16"/>
  <c r="C311" i="16"/>
  <c r="C436" i="16"/>
  <c r="C558" i="16"/>
  <c r="C675" i="16"/>
  <c r="C774" i="16"/>
  <c r="C858" i="16"/>
  <c r="C938" i="16"/>
  <c r="C1019" i="16"/>
  <c r="C1090" i="16"/>
  <c r="C1151" i="16"/>
  <c r="C1218" i="16"/>
  <c r="C1270" i="16"/>
  <c r="H9" i="16"/>
  <c r="F15" i="16"/>
  <c r="F20" i="16"/>
  <c r="H24" i="16"/>
  <c r="H29" i="16"/>
  <c r="I34" i="16"/>
  <c r="I38" i="16"/>
  <c r="E43" i="16"/>
  <c r="F48" i="16"/>
  <c r="H52" i="16"/>
  <c r="H56" i="16"/>
  <c r="H60" i="16"/>
  <c r="H64" i="16"/>
  <c r="H68" i="16"/>
  <c r="H72" i="16"/>
  <c r="H76" i="16"/>
  <c r="H80" i="16"/>
  <c r="H84" i="16"/>
  <c r="H88" i="16"/>
  <c r="H92" i="16"/>
  <c r="H96" i="16"/>
  <c r="F100" i="16"/>
  <c r="L103" i="16"/>
  <c r="F107" i="16"/>
  <c r="L110" i="16"/>
  <c r="I114" i="16"/>
  <c r="F118" i="16"/>
  <c r="L121" i="16"/>
  <c r="F125" i="16"/>
  <c r="L128" i="16"/>
  <c r="I132" i="16"/>
  <c r="F136" i="16"/>
  <c r="L139" i="16"/>
  <c r="F143" i="16"/>
  <c r="L146" i="16"/>
  <c r="I150" i="16"/>
  <c r="E154" i="16"/>
  <c r="L156" i="16"/>
  <c r="F160" i="16"/>
  <c r="H163" i="16"/>
  <c r="I166" i="16"/>
  <c r="L169" i="16"/>
  <c r="E173" i="16"/>
  <c r="F176" i="16"/>
  <c r="F179" i="16"/>
  <c r="E182" i="16"/>
  <c r="I184" i="16"/>
  <c r="E187" i="16"/>
  <c r="L189" i="16"/>
  <c r="H192" i="16"/>
  <c r="K194" i="16"/>
  <c r="E197" i="16"/>
  <c r="H199" i="16"/>
  <c r="L201" i="16"/>
  <c r="F204" i="16"/>
  <c r="K206" i="16"/>
  <c r="E209" i="16"/>
  <c r="H211" i="16"/>
  <c r="L213" i="16"/>
  <c r="F216" i="16"/>
  <c r="I218" i="16"/>
  <c r="L220" i="16"/>
  <c r="F223" i="16"/>
  <c r="I225" i="16"/>
  <c r="E228" i="16"/>
  <c r="H230" i="16"/>
  <c r="C15" i="16"/>
  <c r="C175" i="16"/>
  <c r="C351" i="16"/>
  <c r="C475" i="16"/>
  <c r="C587" i="16"/>
  <c r="C707" i="16"/>
  <c r="C797" i="16"/>
  <c r="C881" i="16"/>
  <c r="C963" i="16"/>
  <c r="C1043" i="16"/>
  <c r="C1109" i="16"/>
  <c r="C1172" i="16"/>
  <c r="C1234" i="16"/>
  <c r="C1286" i="16"/>
  <c r="L4" i="16"/>
  <c r="I9" i="16"/>
  <c r="H15" i="16"/>
  <c r="H20" i="16"/>
  <c r="L24" i="16"/>
  <c r="E30" i="16"/>
  <c r="K34" i="16"/>
  <c r="H39" i="16"/>
  <c r="F43" i="16"/>
  <c r="H48" i="16"/>
  <c r="L52" i="16"/>
  <c r="I56" i="16"/>
  <c r="L60" i="16"/>
  <c r="I64" i="16"/>
  <c r="L68" i="16"/>
  <c r="I72" i="16"/>
  <c r="L76" i="16"/>
  <c r="I80" i="16"/>
  <c r="L84" i="16"/>
  <c r="I88" i="16"/>
  <c r="L92" i="16"/>
  <c r="I96" i="16"/>
  <c r="K100" i="16"/>
  <c r="E104" i="16"/>
  <c r="E108" i="16"/>
  <c r="E111" i="16"/>
  <c r="E115" i="16"/>
  <c r="H118" i="16"/>
  <c r="H122" i="16"/>
  <c r="H125" i="16"/>
  <c r="H129" i="16"/>
  <c r="K132" i="16"/>
  <c r="K136" i="16"/>
  <c r="E140" i="16"/>
  <c r="E144" i="16"/>
  <c r="E147" i="16"/>
  <c r="E151" i="16"/>
  <c r="F154" i="16"/>
  <c r="E157" i="16"/>
  <c r="K160" i="16"/>
  <c r="L163" i="16"/>
  <c r="K166" i="16"/>
  <c r="H170" i="16"/>
  <c r="F173" i="16"/>
  <c r="H176" i="16"/>
  <c r="H179" i="16"/>
  <c r="F182" i="16"/>
  <c r="K184" i="16"/>
  <c r="F187" i="16"/>
  <c r="E190" i="16"/>
  <c r="I192" i="16"/>
  <c r="L194" i="16"/>
  <c r="F197" i="16"/>
  <c r="I199" i="16"/>
  <c r="E202" i="16"/>
  <c r="I204" i="16"/>
  <c r="L206" i="16"/>
  <c r="F209" i="16"/>
  <c r="I211" i="16"/>
  <c r="E214" i="16"/>
  <c r="H216" i="16"/>
  <c r="K218" i="16"/>
  <c r="E221" i="16"/>
  <c r="H223" i="16"/>
  <c r="L225" i="16"/>
  <c r="F228" i="16"/>
  <c r="K230" i="16"/>
  <c r="E233" i="16"/>
  <c r="H235" i="16"/>
  <c r="L237" i="16"/>
  <c r="F240" i="16"/>
  <c r="I242" i="16"/>
  <c r="C37" i="16"/>
  <c r="C223" i="16"/>
  <c r="C367" i="16"/>
  <c r="C482" i="16"/>
  <c r="C614" i="16"/>
  <c r="C711" i="16"/>
  <c r="C811" i="16"/>
  <c r="C892" i="16"/>
  <c r="C973" i="16"/>
  <c r="C1051" i="16"/>
  <c r="C1115" i="16"/>
  <c r="C1183" i="16"/>
  <c r="C1238" i="16"/>
  <c r="C1293" i="16"/>
  <c r="E6" i="16"/>
  <c r="K11" i="16"/>
  <c r="E16" i="16"/>
  <c r="I21" i="16"/>
  <c r="K26" i="16"/>
  <c r="H31" i="16"/>
  <c r="F35" i="16"/>
  <c r="H40" i="16"/>
  <c r="E45" i="16"/>
  <c r="E49" i="16"/>
  <c r="H53" i="16"/>
  <c r="H57" i="16"/>
  <c r="H61" i="16"/>
  <c r="H65" i="16"/>
  <c r="H69" i="16"/>
  <c r="H73" i="16"/>
  <c r="H77" i="16"/>
  <c r="H81" i="16"/>
  <c r="H85" i="16"/>
  <c r="H89" i="16"/>
  <c r="H93" i="16"/>
  <c r="H97" i="16"/>
  <c r="F101" i="16"/>
  <c r="L104" i="16"/>
  <c r="I108" i="16"/>
  <c r="F112" i="16"/>
  <c r="L115" i="16"/>
  <c r="F119" i="16"/>
  <c r="L122" i="16"/>
  <c r="I126" i="16"/>
  <c r="F130" i="16"/>
  <c r="L133" i="16"/>
  <c r="F137" i="16"/>
  <c r="L140" i="16"/>
  <c r="I144" i="16"/>
  <c r="F148" i="16"/>
  <c r="L151" i="16"/>
  <c r="K154" i="16"/>
  <c r="H158" i="16"/>
  <c r="C100" i="16"/>
  <c r="C289" i="16"/>
  <c r="C412" i="16"/>
  <c r="C544" i="16"/>
  <c r="C654" i="16"/>
  <c r="C759" i="16"/>
  <c r="C844" i="16"/>
  <c r="C925" i="16"/>
  <c r="C1005" i="16"/>
  <c r="C1076" i="16"/>
  <c r="C1147" i="16"/>
  <c r="C1205" i="16"/>
  <c r="C1262" i="16"/>
  <c r="C1315" i="16"/>
  <c r="H8" i="16"/>
  <c r="E13" i="16"/>
  <c r="E18" i="16"/>
  <c r="K23" i="16"/>
  <c r="E28" i="16"/>
  <c r="I32" i="16"/>
  <c r="F37" i="16"/>
  <c r="H42" i="16"/>
  <c r="F46" i="16"/>
  <c r="L50" i="16"/>
  <c r="L54" i="16"/>
  <c r="L58" i="16"/>
  <c r="L62" i="16"/>
  <c r="L66" i="16"/>
  <c r="L70" i="16"/>
  <c r="L74" i="16"/>
  <c r="L78" i="16"/>
  <c r="L82" i="16"/>
  <c r="L86" i="16"/>
  <c r="L90" i="16"/>
  <c r="L94" i="16"/>
  <c r="L98" i="16"/>
  <c r="I102" i="16"/>
  <c r="F106" i="16"/>
  <c r="L109" i="16"/>
  <c r="F113" i="16"/>
  <c r="L116" i="16"/>
  <c r="I120" i="16"/>
  <c r="F124" i="16"/>
  <c r="L127" i="16"/>
  <c r="F131" i="16"/>
  <c r="L134" i="16"/>
  <c r="I138" i="16"/>
  <c r="F142" i="16"/>
  <c r="L145" i="16"/>
  <c r="F149" i="16"/>
  <c r="I152" i="16"/>
  <c r="F156" i="16"/>
  <c r="E159" i="16"/>
  <c r="F162" i="16"/>
  <c r="L165" i="16"/>
  <c r="K168" i="16"/>
  <c r="L171" i="16"/>
  <c r="F175" i="16"/>
  <c r="H178" i="16"/>
  <c r="L180" i="16"/>
  <c r="H183" i="16"/>
  <c r="F186" i="16"/>
  <c r="L188" i="16"/>
  <c r="H191" i="16"/>
  <c r="E194" i="16"/>
  <c r="H196" i="16"/>
  <c r="K198" i="16"/>
  <c r="E201" i="16"/>
  <c r="H203" i="16"/>
  <c r="L205" i="16"/>
  <c r="F208" i="16"/>
  <c r="I210" i="16"/>
  <c r="L212" i="16"/>
  <c r="H215" i="16"/>
  <c r="L217" i="16"/>
  <c r="F220" i="16"/>
  <c r="I222" i="16"/>
  <c r="L224" i="16"/>
  <c r="F227" i="16"/>
  <c r="I229" i="16"/>
  <c r="E232" i="16"/>
  <c r="H234" i="16"/>
  <c r="K236" i="16"/>
  <c r="E239" i="16"/>
  <c r="I241" i="16"/>
  <c r="E244" i="16"/>
  <c r="H246" i="16"/>
  <c r="K248" i="16"/>
  <c r="E251" i="16"/>
  <c r="E253" i="16"/>
  <c r="E255" i="16"/>
  <c r="E257" i="16"/>
  <c r="E259" i="16"/>
  <c r="E261" i="16"/>
  <c r="E263" i="16"/>
  <c r="E265" i="16"/>
  <c r="E267" i="16"/>
  <c r="E269" i="16"/>
  <c r="E271" i="16"/>
  <c r="E273" i="16"/>
  <c r="E275" i="16"/>
  <c r="E277" i="16"/>
  <c r="E279" i="16"/>
  <c r="E281" i="16"/>
  <c r="E283" i="16"/>
  <c r="E285" i="16"/>
  <c r="E287" i="16"/>
  <c r="E289" i="16"/>
  <c r="E291" i="16"/>
  <c r="C101" i="16"/>
  <c r="C290" i="16"/>
  <c r="C421" i="16"/>
  <c r="C545" i="16"/>
  <c r="C655" i="16"/>
  <c r="C762" i="16"/>
  <c r="C845" i="16"/>
  <c r="C927" i="16"/>
  <c r="C1011" i="16"/>
  <c r="C1084" i="16"/>
  <c r="C1148" i="16"/>
  <c r="C1206" i="16"/>
  <c r="C1266" i="16"/>
  <c r="K8" i="16"/>
  <c r="H13" i="16"/>
  <c r="F18" i="16"/>
  <c r="L23" i="16"/>
  <c r="L28" i="16"/>
  <c r="K32" i="16"/>
  <c r="H37" i="16"/>
  <c r="I42" i="16"/>
  <c r="I46" i="16"/>
  <c r="E51" i="16"/>
  <c r="H55" i="16"/>
  <c r="E59" i="16"/>
  <c r="H63" i="16"/>
  <c r="E67" i="16"/>
  <c r="H71" i="16"/>
  <c r="E75" i="16"/>
  <c r="H79" i="16"/>
  <c r="E83" i="16"/>
  <c r="H87" i="16"/>
  <c r="E91" i="16"/>
  <c r="H95" i="16"/>
  <c r="E99" i="16"/>
  <c r="E103" i="16"/>
  <c r="H106" i="16"/>
  <c r="H110" i="16"/>
  <c r="H113" i="16"/>
  <c r="H117" i="16"/>
  <c r="K120" i="16"/>
  <c r="K124" i="16"/>
  <c r="E128" i="16"/>
  <c r="E132" i="16"/>
  <c r="E135" i="16"/>
  <c r="E139" i="16"/>
  <c r="H142" i="16"/>
  <c r="H146" i="16"/>
  <c r="H149" i="16"/>
  <c r="L152" i="16"/>
  <c r="H156" i="16"/>
  <c r="F159" i="16"/>
  <c r="I162" i="16"/>
  <c r="E166" i="16"/>
  <c r="L168" i="16"/>
  <c r="F172" i="16"/>
  <c r="H175" i="16"/>
  <c r="I178" i="16"/>
  <c r="E181" i="16"/>
  <c r="L183" i="16"/>
  <c r="I186" i="16"/>
  <c r="E189" i="16"/>
  <c r="L191" i="16"/>
  <c r="F194" i="16"/>
  <c r="I196" i="16"/>
  <c r="L198" i="16"/>
  <c r="F201" i="16"/>
  <c r="I203" i="16"/>
  <c r="E206" i="16"/>
  <c r="H208" i="16"/>
  <c r="K210" i="16"/>
  <c r="F213" i="16"/>
  <c r="I215" i="16"/>
  <c r="E218" i="16"/>
  <c r="H220" i="16"/>
  <c r="K222" i="16"/>
  <c r="E225" i="16"/>
  <c r="H227" i="16"/>
  <c r="L229" i="16"/>
  <c r="F232" i="16"/>
  <c r="I234" i="16"/>
  <c r="L236" i="16"/>
  <c r="H239" i="16"/>
  <c r="L241" i="16"/>
  <c r="C366" i="16"/>
  <c r="C616" i="16"/>
  <c r="C888" i="16"/>
  <c r="C1054" i="16"/>
  <c r="C1204" i="16"/>
  <c r="I15" i="16"/>
  <c r="L26" i="16"/>
  <c r="E37" i="16"/>
  <c r="K48" i="16"/>
  <c r="I58" i="16"/>
  <c r="E69" i="16"/>
  <c r="E78" i="16"/>
  <c r="I86" i="16"/>
  <c r="E97" i="16"/>
  <c r="L105" i="16"/>
  <c r="F115" i="16"/>
  <c r="E123" i="16"/>
  <c r="L130" i="16"/>
  <c r="I140" i="16"/>
  <c r="L148" i="16"/>
  <c r="F157" i="16"/>
  <c r="F164" i="16"/>
  <c r="K170" i="16"/>
  <c r="L176" i="16"/>
  <c r="I182" i="16"/>
  <c r="L187" i="16"/>
  <c r="L192" i="16"/>
  <c r="I197" i="16"/>
  <c r="I202" i="16"/>
  <c r="F207" i="16"/>
  <c r="E212" i="16"/>
  <c r="K216" i="16"/>
  <c r="H221" i="16"/>
  <c r="H226" i="16"/>
  <c r="E231" i="16"/>
  <c r="F235" i="16"/>
  <c r="K238" i="16"/>
  <c r="E243" i="16"/>
  <c r="F246" i="16"/>
  <c r="I249" i="16"/>
  <c r="H252" i="16"/>
  <c r="L254" i="16"/>
  <c r="L257" i="16"/>
  <c r="H260" i="16"/>
  <c r="L262" i="16"/>
  <c r="L265" i="16"/>
  <c r="H268" i="16"/>
  <c r="L270" i="16"/>
  <c r="L273" i="16"/>
  <c r="H276" i="16"/>
  <c r="L278" i="16"/>
  <c r="L281" i="16"/>
  <c r="H284" i="16"/>
  <c r="L286" i="16"/>
  <c r="L289" i="16"/>
  <c r="H292" i="16"/>
  <c r="K294" i="16"/>
  <c r="E297" i="16"/>
  <c r="K299" i="16"/>
  <c r="E302" i="16"/>
  <c r="H304" i="16"/>
  <c r="K306" i="16"/>
  <c r="E309" i="16"/>
  <c r="K311" i="16"/>
  <c r="E314" i="16"/>
  <c r="H316" i="16"/>
  <c r="K318" i="16"/>
  <c r="E321" i="16"/>
  <c r="K323" i="16"/>
  <c r="E326" i="16"/>
  <c r="H328" i="16"/>
  <c r="K330" i="16"/>
  <c r="E333" i="16"/>
  <c r="K335" i="16"/>
  <c r="E338" i="16"/>
  <c r="H340" i="16"/>
  <c r="K342" i="16"/>
  <c r="E345" i="16"/>
  <c r="K347" i="16"/>
  <c r="E350" i="16"/>
  <c r="H352" i="16"/>
  <c r="K354" i="16"/>
  <c r="E357" i="16"/>
  <c r="I359" i="16"/>
  <c r="K361" i="16"/>
  <c r="L363" i="16"/>
  <c r="E366" i="16"/>
  <c r="F368" i="16"/>
  <c r="H370" i="16"/>
  <c r="I372" i="16"/>
  <c r="K374" i="16"/>
  <c r="L376" i="16"/>
  <c r="E379" i="16"/>
  <c r="F381" i="16"/>
  <c r="I383" i="16"/>
  <c r="K385" i="16"/>
  <c r="L387" i="16"/>
  <c r="E390" i="16"/>
  <c r="F392" i="16"/>
  <c r="F394" i="16"/>
  <c r="F396" i="16"/>
  <c r="F398" i="16"/>
  <c r="F400" i="16"/>
  <c r="F402" i="16"/>
  <c r="F404" i="16"/>
  <c r="F406" i="16"/>
  <c r="F408" i="16"/>
  <c r="F410" i="16"/>
  <c r="F412" i="16"/>
  <c r="F414" i="16"/>
  <c r="F416" i="16"/>
  <c r="F418" i="16"/>
  <c r="F420" i="16"/>
  <c r="F422" i="16"/>
  <c r="F424" i="16"/>
  <c r="C24" i="16"/>
  <c r="C371" i="16"/>
  <c r="C652" i="16"/>
  <c r="C890" i="16"/>
  <c r="C1057" i="16"/>
  <c r="C1235" i="16"/>
  <c r="K15" i="16"/>
  <c r="E27" i="16"/>
  <c r="E40" i="16"/>
  <c r="H50" i="16"/>
  <c r="K58" i="16"/>
  <c r="F69" i="16"/>
  <c r="F78" i="16"/>
  <c r="K88" i="16"/>
  <c r="H98" i="16"/>
  <c r="E106" i="16"/>
  <c r="H115" i="16"/>
  <c r="F123" i="16"/>
  <c r="L132" i="16"/>
  <c r="H141" i="16"/>
  <c r="E149" i="16"/>
  <c r="L157" i="16"/>
  <c r="H164" i="16"/>
  <c r="L170" i="16"/>
  <c r="H177" i="16"/>
  <c r="K182" i="16"/>
  <c r="E188" i="16"/>
  <c r="E193" i="16"/>
  <c r="E198" i="16"/>
  <c r="K202" i="16"/>
  <c r="H207" i="16"/>
  <c r="F212" i="16"/>
  <c r="L216" i="16"/>
  <c r="I221" i="16"/>
  <c r="I226" i="16"/>
  <c r="F231" i="16"/>
  <c r="I235" i="16"/>
  <c r="L238" i="16"/>
  <c r="F243" i="16"/>
  <c r="I246" i="16"/>
  <c r="L249" i="16"/>
  <c r="I252" i="16"/>
  <c r="F255" i="16"/>
  <c r="E258" i="16"/>
  <c r="I260" i="16"/>
  <c r="F263" i="16"/>
  <c r="E266" i="16"/>
  <c r="I268" i="16"/>
  <c r="F271" i="16"/>
  <c r="E274" i="16"/>
  <c r="I276" i="16"/>
  <c r="F279" i="16"/>
  <c r="E282" i="16"/>
  <c r="I284" i="16"/>
  <c r="F287" i="16"/>
  <c r="E290" i="16"/>
  <c r="I292" i="16"/>
  <c r="L294" i="16"/>
  <c r="F297" i="16"/>
  <c r="L299" i="16"/>
  <c r="F302" i="16"/>
  <c r="I304" i="16"/>
  <c r="L306" i="16"/>
  <c r="F309" i="16"/>
  <c r="L311" i="16"/>
  <c r="F314" i="16"/>
  <c r="I316" i="16"/>
  <c r="L318" i="16"/>
  <c r="F321" i="16"/>
  <c r="L323" i="16"/>
  <c r="F326" i="16"/>
  <c r="I328" i="16"/>
  <c r="L330" i="16"/>
  <c r="F333" i="16"/>
  <c r="L335" i="16"/>
  <c r="F338" i="16"/>
  <c r="I340" i="16"/>
  <c r="L342" i="16"/>
  <c r="F345" i="16"/>
  <c r="L347" i="16"/>
  <c r="F350" i="16"/>
  <c r="I352" i="16"/>
  <c r="L354" i="16"/>
  <c r="F357" i="16"/>
  <c r="K359" i="16"/>
  <c r="L361" i="16"/>
  <c r="E364" i="16"/>
  <c r="F366" i="16"/>
  <c r="H368" i="16"/>
  <c r="I370" i="16"/>
  <c r="K372" i="16"/>
  <c r="L374" i="16"/>
  <c r="E377" i="16"/>
  <c r="F379" i="16"/>
  <c r="I381" i="16"/>
  <c r="K383" i="16"/>
  <c r="L385" i="16"/>
  <c r="E388" i="16"/>
  <c r="F390" i="16"/>
  <c r="H392" i="16"/>
  <c r="H394" i="16"/>
  <c r="H396" i="16"/>
  <c r="H398" i="16"/>
  <c r="H400" i="16"/>
  <c r="H402" i="16"/>
  <c r="H404" i="16"/>
  <c r="H406" i="16"/>
  <c r="H408" i="16"/>
  <c r="H410" i="16"/>
  <c r="H412" i="16"/>
  <c r="H414" i="16"/>
  <c r="H416" i="16"/>
  <c r="H418" i="16"/>
  <c r="H420" i="16"/>
  <c r="H422" i="16"/>
  <c r="H424" i="16"/>
  <c r="H426" i="16"/>
  <c r="H428" i="16"/>
  <c r="H430" i="16"/>
  <c r="H432" i="16"/>
  <c r="H434" i="16"/>
  <c r="H436" i="16"/>
  <c r="H438" i="16"/>
  <c r="H440" i="16"/>
  <c r="H442" i="16"/>
  <c r="H444" i="16"/>
  <c r="H446" i="16"/>
  <c r="H448" i="16"/>
  <c r="H450" i="16"/>
  <c r="H452" i="16"/>
  <c r="H454" i="16"/>
  <c r="H456" i="16"/>
  <c r="H458" i="16"/>
  <c r="H460" i="16"/>
  <c r="H462" i="16"/>
  <c r="H464" i="16"/>
  <c r="H466" i="16"/>
  <c r="H468" i="16"/>
  <c r="H470" i="16"/>
  <c r="H472" i="16"/>
  <c r="H474" i="16"/>
  <c r="H476" i="16"/>
  <c r="H478" i="16"/>
  <c r="H480" i="16"/>
  <c r="H482" i="16"/>
  <c r="H484" i="16"/>
  <c r="H486" i="16"/>
  <c r="H488" i="16"/>
  <c r="H490" i="16"/>
  <c r="H492" i="16"/>
  <c r="H494" i="16"/>
  <c r="H496" i="16"/>
  <c r="H498" i="16"/>
  <c r="H500" i="16"/>
  <c r="H502" i="16"/>
  <c r="H504" i="16"/>
  <c r="H506" i="16"/>
  <c r="H508" i="16"/>
  <c r="H510" i="16"/>
  <c r="H512" i="16"/>
  <c r="H514" i="16"/>
  <c r="H516" i="16"/>
  <c r="H518" i="16"/>
  <c r="H520" i="16"/>
  <c r="H522" i="16"/>
  <c r="H524" i="16"/>
  <c r="H526" i="16"/>
  <c r="H528" i="16"/>
  <c r="H530" i="16"/>
  <c r="H532" i="16"/>
  <c r="H534" i="16"/>
  <c r="H536" i="16"/>
  <c r="H538" i="16"/>
  <c r="H540" i="16"/>
  <c r="H542" i="16"/>
  <c r="H544" i="16"/>
  <c r="H546" i="16"/>
  <c r="H548" i="16"/>
  <c r="H550" i="16"/>
  <c r="H552" i="16"/>
  <c r="H554" i="16"/>
  <c r="H556" i="16"/>
  <c r="H558" i="16"/>
  <c r="H560" i="16"/>
  <c r="C35" i="16"/>
  <c r="C372" i="16"/>
  <c r="C708" i="16"/>
  <c r="C893" i="16"/>
  <c r="C1075" i="16"/>
  <c r="C1237" i="16"/>
  <c r="K5" i="16"/>
  <c r="I17" i="16"/>
  <c r="F27" i="16"/>
  <c r="F40" i="16"/>
  <c r="I50" i="16"/>
  <c r="E61" i="16"/>
  <c r="E70" i="16"/>
  <c r="I78" i="16"/>
  <c r="E89" i="16"/>
  <c r="I98" i="16"/>
  <c r="F108" i="16"/>
  <c r="E116" i="16"/>
  <c r="L123" i="16"/>
  <c r="F133" i="16"/>
  <c r="L141" i="16"/>
  <c r="F151" i="16"/>
  <c r="I158" i="16"/>
  <c r="I164" i="16"/>
  <c r="E171" i="16"/>
  <c r="L177" i="16"/>
  <c r="L182" i="16"/>
  <c r="F188" i="16"/>
  <c r="F193" i="16"/>
  <c r="F198" i="16"/>
  <c r="L202" i="16"/>
  <c r="I207" i="16"/>
  <c r="H212" i="16"/>
  <c r="E217" i="16"/>
  <c r="E222" i="16"/>
  <c r="K226" i="16"/>
  <c r="H231" i="16"/>
  <c r="L235" i="16"/>
  <c r="E240" i="16"/>
  <c r="H243" i="16"/>
  <c r="E247" i="16"/>
  <c r="E250" i="16"/>
  <c r="K252" i="16"/>
  <c r="K255" i="16"/>
  <c r="F258" i="16"/>
  <c r="K260" i="16"/>
  <c r="K263" i="16"/>
  <c r="F266" i="16"/>
  <c r="K268" i="16"/>
  <c r="K271" i="16"/>
  <c r="F274" i="16"/>
  <c r="K276" i="16"/>
  <c r="K279" i="16"/>
  <c r="F282" i="16"/>
  <c r="C79" i="16"/>
  <c r="C409" i="16"/>
  <c r="C709" i="16"/>
  <c r="C894" i="16"/>
  <c r="C1112" i="16"/>
  <c r="C1240" i="16"/>
  <c r="L5" i="16"/>
  <c r="K17" i="16"/>
  <c r="F30" i="16"/>
  <c r="I40" i="16"/>
  <c r="K50" i="16"/>
  <c r="F61" i="16"/>
  <c r="F70" i="16"/>
  <c r="K80" i="16"/>
  <c r="H90" i="16"/>
  <c r="K98" i="16"/>
  <c r="H108" i="16"/>
  <c r="F116" i="16"/>
  <c r="L125" i="16"/>
  <c r="H134" i="16"/>
  <c r="E142" i="16"/>
  <c r="H151" i="16"/>
  <c r="K158" i="16"/>
  <c r="L164" i="16"/>
  <c r="F171" i="16"/>
  <c r="E178" i="16"/>
  <c r="E183" i="16"/>
  <c r="H188" i="16"/>
  <c r="I193" i="16"/>
  <c r="H198" i="16"/>
  <c r="E203" i="16"/>
  <c r="L207" i="16"/>
  <c r="I212" i="16"/>
  <c r="F217" i="16"/>
  <c r="F222" i="16"/>
  <c r="L226" i="16"/>
  <c r="I231" i="16"/>
  <c r="E236" i="16"/>
  <c r="H240" i="16"/>
  <c r="L243" i="16"/>
  <c r="F247" i="16"/>
  <c r="H250" i="16"/>
  <c r="L252" i="16"/>
  <c r="L255" i="16"/>
  <c r="H258" i="16"/>
  <c r="L260" i="16"/>
  <c r="L263" i="16"/>
  <c r="H266" i="16"/>
  <c r="L268" i="16"/>
  <c r="L271" i="16"/>
  <c r="H274" i="16"/>
  <c r="L276" i="16"/>
  <c r="L279" i="16"/>
  <c r="H282" i="16"/>
  <c r="L284" i="16"/>
  <c r="L287" i="16"/>
  <c r="H290" i="16"/>
  <c r="L292" i="16"/>
  <c r="F295" i="16"/>
  <c r="L297" i="16"/>
  <c r="F300" i="16"/>
  <c r="I302" i="16"/>
  <c r="L304" i="16"/>
  <c r="F307" i="16"/>
  <c r="L309" i="16"/>
  <c r="F312" i="16"/>
  <c r="I314" i="16"/>
  <c r="L316" i="16"/>
  <c r="F319" i="16"/>
  <c r="L321" i="16"/>
  <c r="F324" i="16"/>
  <c r="I326" i="16"/>
  <c r="L328" i="16"/>
  <c r="F331" i="16"/>
  <c r="L333" i="16"/>
  <c r="F336" i="16"/>
  <c r="I338" i="16"/>
  <c r="L340" i="16"/>
  <c r="F343" i="16"/>
  <c r="L345" i="16"/>
  <c r="F348" i="16"/>
  <c r="I350" i="16"/>
  <c r="L352" i="16"/>
  <c r="F355" i="16"/>
  <c r="L357" i="16"/>
  <c r="E360" i="16"/>
  <c r="F362" i="16"/>
  <c r="H364" i="16"/>
  <c r="I366" i="16"/>
  <c r="K368" i="16"/>
  <c r="L370" i="16"/>
  <c r="E373" i="16"/>
  <c r="F375" i="16"/>
  <c r="I377" i="16"/>
  <c r="K379" i="16"/>
  <c r="L381" i="16"/>
  <c r="E384" i="16"/>
  <c r="F386" i="16"/>
  <c r="H388" i="16"/>
  <c r="I390" i="16"/>
  <c r="K392" i="16"/>
  <c r="K394" i="16"/>
  <c r="K396" i="16"/>
  <c r="K398" i="16"/>
  <c r="K400" i="16"/>
  <c r="K402" i="16"/>
  <c r="K404" i="16"/>
  <c r="K406" i="16"/>
  <c r="K408" i="16"/>
  <c r="K410" i="16"/>
  <c r="K412" i="16"/>
  <c r="K414" i="16"/>
  <c r="K416" i="16"/>
  <c r="K418" i="16"/>
  <c r="K420" i="16"/>
  <c r="K422" i="16"/>
  <c r="K424" i="16"/>
  <c r="K426" i="16"/>
  <c r="K428" i="16"/>
  <c r="K430" i="16"/>
  <c r="K432" i="16"/>
  <c r="K434" i="16"/>
  <c r="K436" i="16"/>
  <c r="K438" i="16"/>
  <c r="K440" i="16"/>
  <c r="K442" i="16"/>
  <c r="K444" i="16"/>
  <c r="K446" i="16"/>
  <c r="K448" i="16"/>
  <c r="K450" i="16"/>
  <c r="K452" i="16"/>
  <c r="K454" i="16"/>
  <c r="K456" i="16"/>
  <c r="K458" i="16"/>
  <c r="K460" i="16"/>
  <c r="K462" i="16"/>
  <c r="K464" i="16"/>
  <c r="K466" i="16"/>
  <c r="K468" i="16"/>
  <c r="K470" i="16"/>
  <c r="K472" i="16"/>
  <c r="K474" i="16"/>
  <c r="K476" i="16"/>
  <c r="K478" i="16"/>
  <c r="K480" i="16"/>
  <c r="K482" i="16"/>
  <c r="K484" i="16"/>
  <c r="K486" i="16"/>
  <c r="K488" i="16"/>
  <c r="K490" i="16"/>
  <c r="K492" i="16"/>
  <c r="K494" i="16"/>
  <c r="K496" i="16"/>
  <c r="K498" i="16"/>
  <c r="K500" i="16"/>
  <c r="K502" i="16"/>
  <c r="K504" i="16"/>
  <c r="K506" i="16"/>
  <c r="K508" i="16"/>
  <c r="K510" i="16"/>
  <c r="K512" i="16"/>
  <c r="K514" i="16"/>
  <c r="K516" i="16"/>
  <c r="K518" i="16"/>
  <c r="K520" i="16"/>
  <c r="K522" i="16"/>
  <c r="K524" i="16"/>
  <c r="K526" i="16"/>
  <c r="K528" i="16"/>
  <c r="K530" i="16"/>
  <c r="C222" i="16"/>
  <c r="C498" i="16"/>
  <c r="C799" i="16"/>
  <c r="C975" i="16"/>
  <c r="C1144" i="16"/>
  <c r="C1292" i="16"/>
  <c r="C247" i="16"/>
  <c r="C601" i="16"/>
  <c r="C818" i="16"/>
  <c r="C1045" i="16"/>
  <c r="C1184" i="16"/>
  <c r="C1314" i="16"/>
  <c r="E12" i="16"/>
  <c r="F26" i="16"/>
  <c r="E36" i="16"/>
  <c r="E46" i="16"/>
  <c r="E57" i="16"/>
  <c r="I66" i="16"/>
  <c r="E77" i="16"/>
  <c r="E86" i="16"/>
  <c r="I94" i="16"/>
  <c r="I104" i="16"/>
  <c r="L112" i="16"/>
  <c r="I122" i="16"/>
  <c r="H130" i="16"/>
  <c r="F138" i="16"/>
  <c r="L147" i="16"/>
  <c r="F155" i="16"/>
  <c r="E162" i="16"/>
  <c r="I168" i="16"/>
  <c r="E175" i="16"/>
  <c r="K180" i="16"/>
  <c r="E186" i="16"/>
  <c r="F191" i="16"/>
  <c r="F196" i="16"/>
  <c r="L200" i="16"/>
  <c r="I205" i="16"/>
  <c r="H210" i="16"/>
  <c r="E215" i="16"/>
  <c r="E220" i="16"/>
  <c r="K224" i="16"/>
  <c r="H229" i="16"/>
  <c r="E234" i="16"/>
  <c r="H238" i="16"/>
  <c r="K242" i="16"/>
  <c r="I245" i="16"/>
  <c r="L248" i="16"/>
  <c r="E252" i="16"/>
  <c r="I254" i="16"/>
  <c r="F257" i="16"/>
  <c r="E260" i="16"/>
  <c r="I262" i="16"/>
  <c r="F265" i="16"/>
  <c r="E268" i="16"/>
  <c r="I270" i="16"/>
  <c r="F273" i="16"/>
  <c r="E276" i="16"/>
  <c r="I278" i="16"/>
  <c r="F281" i="16"/>
  <c r="E284" i="16"/>
  <c r="I286" i="16"/>
  <c r="F289" i="16"/>
  <c r="E292" i="16"/>
  <c r="H294" i="16"/>
  <c r="K296" i="16"/>
  <c r="E299" i="16"/>
  <c r="K301" i="16"/>
  <c r="E304" i="16"/>
  <c r="H306" i="16"/>
  <c r="K308" i="16"/>
  <c r="E311" i="16"/>
  <c r="K313" i="16"/>
  <c r="E316" i="16"/>
  <c r="H318" i="16"/>
  <c r="K320" i="16"/>
  <c r="E323" i="16"/>
  <c r="K325" i="16"/>
  <c r="E328" i="16"/>
  <c r="H330" i="16"/>
  <c r="K332" i="16"/>
  <c r="E335" i="16"/>
  <c r="K337" i="16"/>
  <c r="E340" i="16"/>
  <c r="H342" i="16"/>
  <c r="K344" i="16"/>
  <c r="E347" i="16"/>
  <c r="K349" i="16"/>
  <c r="E352" i="16"/>
  <c r="H354" i="16"/>
  <c r="K356" i="16"/>
  <c r="E359" i="16"/>
  <c r="F361" i="16"/>
  <c r="I363" i="16"/>
  <c r="K365" i="16"/>
  <c r="L367" i="16"/>
  <c r="E370" i="16"/>
  <c r="F372" i="16"/>
  <c r="H374" i="16"/>
  <c r="I376" i="16"/>
  <c r="K378" i="16"/>
  <c r="L380" i="16"/>
  <c r="E383" i="16"/>
  <c r="F385" i="16"/>
  <c r="I387" i="16"/>
  <c r="K389" i="16"/>
  <c r="L391" i="16"/>
  <c r="L393" i="16"/>
  <c r="L395" i="16"/>
  <c r="L397" i="16"/>
  <c r="L399" i="16"/>
  <c r="L401" i="16"/>
  <c r="L403" i="16"/>
  <c r="L405" i="16"/>
  <c r="L407" i="16"/>
  <c r="L409" i="16"/>
  <c r="L411" i="16"/>
  <c r="L413" i="16"/>
  <c r="L415" i="16"/>
  <c r="L417" i="16"/>
  <c r="L419" i="16"/>
  <c r="L421" i="16"/>
  <c r="L423" i="16"/>
  <c r="L425" i="16"/>
  <c r="L427" i="16"/>
  <c r="L429" i="16"/>
  <c r="L431" i="16"/>
  <c r="L433" i="16"/>
  <c r="L435" i="16"/>
  <c r="L437" i="16"/>
  <c r="L439" i="16"/>
  <c r="L441" i="16"/>
  <c r="L443" i="16"/>
  <c r="L445" i="16"/>
  <c r="L447" i="16"/>
  <c r="L449" i="16"/>
  <c r="L451" i="16"/>
  <c r="L453" i="16"/>
  <c r="L455" i="16"/>
  <c r="L457" i="16"/>
  <c r="L459" i="16"/>
  <c r="L461" i="16"/>
  <c r="C352" i="16"/>
  <c r="C615" i="16"/>
  <c r="C843" i="16"/>
  <c r="C1049" i="16"/>
  <c r="C1186" i="16"/>
  <c r="L12" i="16"/>
  <c r="H26" i="16"/>
  <c r="L36" i="16"/>
  <c r="I48" i="16"/>
  <c r="H58" i="16"/>
  <c r="K66" i="16"/>
  <c r="F77" i="16"/>
  <c r="F86" i="16"/>
  <c r="K96" i="16"/>
  <c r="H105" i="16"/>
  <c r="E113" i="16"/>
  <c r="K122" i="16"/>
  <c r="I130" i="16"/>
  <c r="F140" i="16"/>
  <c r="K148" i="16"/>
  <c r="E156" i="16"/>
  <c r="E164" i="16"/>
  <c r="I170" i="16"/>
  <c r="I176" i="16"/>
  <c r="H182" i="16"/>
  <c r="H187" i="16"/>
  <c r="K192" i="16"/>
  <c r="H197" i="16"/>
  <c r="H202" i="16"/>
  <c r="E207" i="16"/>
  <c r="L211" i="16"/>
  <c r="I216" i="16"/>
  <c r="F221" i="16"/>
  <c r="E226" i="16"/>
  <c r="L230" i="16"/>
  <c r="F234" i="16"/>
  <c r="I238" i="16"/>
  <c r="L242" i="16"/>
  <c r="E246" i="16"/>
  <c r="H249" i="16"/>
  <c r="F252" i="16"/>
  <c r="K254" i="16"/>
  <c r="K257" i="16"/>
  <c r="F260" i="16"/>
  <c r="K262" i="16"/>
  <c r="K265" i="16"/>
  <c r="F268" i="16"/>
  <c r="K270" i="16"/>
  <c r="K273" i="16"/>
  <c r="F276" i="16"/>
  <c r="K278" i="16"/>
  <c r="K281" i="16"/>
  <c r="F284" i="16"/>
  <c r="K286" i="16"/>
  <c r="K289" i="16"/>
  <c r="F292" i="16"/>
  <c r="I294" i="16"/>
  <c r="L296" i="16"/>
  <c r="F299" i="16"/>
  <c r="L301" i="16"/>
  <c r="F304" i="16"/>
  <c r="I306" i="16"/>
  <c r="L308" i="16"/>
  <c r="F311" i="16"/>
  <c r="L313" i="16"/>
  <c r="F316" i="16"/>
  <c r="I318" i="16"/>
  <c r="L320" i="16"/>
  <c r="F323" i="16"/>
  <c r="L325" i="16"/>
  <c r="F328" i="16"/>
  <c r="I330" i="16"/>
  <c r="L332" i="16"/>
  <c r="F335" i="16"/>
  <c r="L337" i="16"/>
  <c r="F340" i="16"/>
  <c r="I342" i="16"/>
  <c r="L344" i="16"/>
  <c r="F347" i="16"/>
  <c r="L349" i="16"/>
  <c r="F352" i="16"/>
  <c r="I354" i="16"/>
  <c r="L356" i="16"/>
  <c r="F359" i="16"/>
  <c r="I361" i="16"/>
  <c r="K363" i="16"/>
  <c r="L365" i="16"/>
  <c r="E368" i="16"/>
  <c r="F370" i="16"/>
  <c r="H372" i="16"/>
  <c r="I374" i="16"/>
  <c r="K376" i="16"/>
  <c r="L378" i="16"/>
  <c r="E381" i="16"/>
  <c r="F383" i="16"/>
  <c r="I385" i="16"/>
  <c r="K387" i="16"/>
  <c r="L389" i="16"/>
  <c r="E392" i="16"/>
  <c r="E394" i="16"/>
  <c r="E396" i="16"/>
  <c r="E398" i="16"/>
  <c r="E400" i="16"/>
  <c r="E402" i="16"/>
  <c r="E404" i="16"/>
  <c r="E406" i="16"/>
  <c r="E408" i="16"/>
  <c r="E410" i="16"/>
  <c r="E412" i="16"/>
  <c r="E414" i="16"/>
  <c r="E416" i="16"/>
  <c r="E418" i="16"/>
  <c r="E420" i="16"/>
  <c r="E422" i="16"/>
  <c r="E424" i="16"/>
  <c r="E426" i="16"/>
  <c r="E428" i="16"/>
  <c r="E430" i="16"/>
  <c r="E432" i="16"/>
  <c r="E434" i="16"/>
  <c r="E436" i="16"/>
  <c r="E438" i="16"/>
  <c r="E440" i="16"/>
  <c r="E442" i="16"/>
  <c r="E444" i="16"/>
  <c r="E446" i="16"/>
  <c r="E448" i="16"/>
  <c r="E450" i="16"/>
  <c r="E452" i="16"/>
  <c r="E454" i="16"/>
  <c r="E456" i="16"/>
  <c r="E458" i="16"/>
  <c r="E460" i="16"/>
  <c r="E462" i="16"/>
  <c r="E464" i="16"/>
  <c r="E466" i="16"/>
  <c r="E468" i="16"/>
  <c r="E470" i="16"/>
  <c r="E472" i="16"/>
  <c r="E474" i="16"/>
  <c r="E476" i="16"/>
  <c r="E478" i="16"/>
  <c r="E480" i="16"/>
  <c r="E482" i="16"/>
  <c r="E484" i="16"/>
  <c r="E486" i="16"/>
  <c r="E488" i="16"/>
  <c r="E490" i="16"/>
  <c r="E492" i="16"/>
  <c r="E494" i="16"/>
  <c r="E496" i="16"/>
  <c r="C725" i="16"/>
  <c r="C1177" i="16"/>
  <c r="L6" i="16"/>
  <c r="F32" i="16"/>
  <c r="E54" i="16"/>
  <c r="E73" i="16"/>
  <c r="E93" i="16"/>
  <c r="F109" i="16"/>
  <c r="F127" i="16"/>
  <c r="K144" i="16"/>
  <c r="E161" i="16"/>
  <c r="L173" i="16"/>
  <c r="E185" i="16"/>
  <c r="F195" i="16"/>
  <c r="L204" i="16"/>
  <c r="H214" i="16"/>
  <c r="L223" i="16"/>
  <c r="F233" i="16"/>
  <c r="L240" i="16"/>
  <c r="L247" i="16"/>
  <c r="L253" i="16"/>
  <c r="L258" i="16"/>
  <c r="H264" i="16"/>
  <c r="L269" i="16"/>
  <c r="L274" i="16"/>
  <c r="H280" i="16"/>
  <c r="K285" i="16"/>
  <c r="F290" i="16"/>
  <c r="E294" i="16"/>
  <c r="H298" i="16"/>
  <c r="K302" i="16"/>
  <c r="F306" i="16"/>
  <c r="I310" i="16"/>
  <c r="L314" i="16"/>
  <c r="E319" i="16"/>
  <c r="K322" i="16"/>
  <c r="E327" i="16"/>
  <c r="K331" i="16"/>
  <c r="L334" i="16"/>
  <c r="F339" i="16"/>
  <c r="L343" i="16"/>
  <c r="E348" i="16"/>
  <c r="K351" i="16"/>
  <c r="E356" i="16"/>
  <c r="F360" i="16"/>
  <c r="F363" i="16"/>
  <c r="F367" i="16"/>
  <c r="F371" i="16"/>
  <c r="E375" i="16"/>
  <c r="H378" i="16"/>
  <c r="H382" i="16"/>
  <c r="H386" i="16"/>
  <c r="I389" i="16"/>
  <c r="H393" i="16"/>
  <c r="E397" i="16"/>
  <c r="I400" i="16"/>
  <c r="I403" i="16"/>
  <c r="F407" i="16"/>
  <c r="L410" i="16"/>
  <c r="K413" i="16"/>
  <c r="H417" i="16"/>
  <c r="E421" i="16"/>
  <c r="I424" i="16"/>
  <c r="H427" i="16"/>
  <c r="I430" i="16"/>
  <c r="H433" i="16"/>
  <c r="I436" i="16"/>
  <c r="H439" i="16"/>
  <c r="I442" i="16"/>
  <c r="H445" i="16"/>
  <c r="C97" i="16"/>
  <c r="C758" i="16"/>
  <c r="C1179" i="16"/>
  <c r="H10" i="16"/>
  <c r="H32" i="16"/>
  <c r="F54" i="16"/>
  <c r="H74" i="16"/>
  <c r="F93" i="16"/>
  <c r="F111" i="16"/>
  <c r="H127" i="16"/>
  <c r="L144" i="16"/>
  <c r="F161" i="16"/>
  <c r="E174" i="16"/>
  <c r="F185" i="16"/>
  <c r="H195" i="16"/>
  <c r="E205" i="16"/>
  <c r="I214" i="16"/>
  <c r="F224" i="16"/>
  <c r="H233" i="16"/>
  <c r="E241" i="16"/>
  <c r="F248" i="16"/>
  <c r="E254" i="16"/>
  <c r="F259" i="16"/>
  <c r="I264" i="16"/>
  <c r="E270" i="16"/>
  <c r="F275" i="16"/>
  <c r="I280" i="16"/>
  <c r="C99" i="16"/>
  <c r="C809" i="16"/>
  <c r="C1245" i="16"/>
  <c r="I11" i="16"/>
  <c r="L34" i="16"/>
  <c r="I54" i="16"/>
  <c r="I74" i="16"/>
  <c r="E94" i="16"/>
  <c r="L111" i="16"/>
  <c r="L129" i="16"/>
  <c r="F145" i="16"/>
  <c r="H161" i="16"/>
  <c r="F174" i="16"/>
  <c r="H185" i="16"/>
  <c r="L195" i="16"/>
  <c r="F205" i="16"/>
  <c r="K214" i="16"/>
  <c r="H224" i="16"/>
  <c r="I233" i="16"/>
  <c r="F241" i="16"/>
  <c r="H248" i="16"/>
  <c r="F254" i="16"/>
  <c r="K259" i="16"/>
  <c r="K264" i="16"/>
  <c r="F270" i="16"/>
  <c r="K275" i="16"/>
  <c r="K280" i="16"/>
  <c r="E286" i="16"/>
  <c r="K290" i="16"/>
  <c r="E295" i="16"/>
  <c r="K298" i="16"/>
  <c r="E303" i="16"/>
  <c r="K307" i="16"/>
  <c r="L310" i="16"/>
  <c r="F315" i="16"/>
  <c r="L319" i="16"/>
  <c r="E324" i="16"/>
  <c r="K327" i="16"/>
  <c r="C179" i="16"/>
  <c r="C816" i="16"/>
  <c r="C1261" i="16"/>
  <c r="L11" i="16"/>
  <c r="E35" i="16"/>
  <c r="K56" i="16"/>
  <c r="K74" i="16"/>
  <c r="F94" i="16"/>
  <c r="K112" i="16"/>
  <c r="E130" i="16"/>
  <c r="F147" i="16"/>
  <c r="L161" i="16"/>
  <c r="I174" i="16"/>
  <c r="L185" i="16"/>
  <c r="E196" i="16"/>
  <c r="H205" i="16"/>
  <c r="L214" i="16"/>
  <c r="I224" i="16"/>
  <c r="L233" i="16"/>
  <c r="H242" i="16"/>
  <c r="I248" i="16"/>
  <c r="H254" i="16"/>
  <c r="L259" i="16"/>
  <c r="L264" i="16"/>
  <c r="H270" i="16"/>
  <c r="L275" i="16"/>
  <c r="L280" i="16"/>
  <c r="F286" i="16"/>
  <c r="L290" i="16"/>
  <c r="K295" i="16"/>
  <c r="L298" i="16"/>
  <c r="F303" i="16"/>
  <c r="L307" i="16"/>
  <c r="E312" i="16"/>
  <c r="K315" i="16"/>
  <c r="E320" i="16"/>
  <c r="H324" i="16"/>
  <c r="L327" i="16"/>
  <c r="F332" i="16"/>
  <c r="I336" i="16"/>
  <c r="K340" i="16"/>
  <c r="H344" i="16"/>
  <c r="K348" i="16"/>
  <c r="E353" i="16"/>
  <c r="I356" i="16"/>
  <c r="K360" i="16"/>
  <c r="K364" i="16"/>
  <c r="I368" i="16"/>
  <c r="L371" i="16"/>
  <c r="L375" i="16"/>
  <c r="L379" i="16"/>
  <c r="L382" i="16"/>
  <c r="L386" i="16"/>
  <c r="L390" i="16"/>
  <c r="I394" i="16"/>
  <c r="I397" i="16"/>
  <c r="F401" i="16"/>
  <c r="L404" i="16"/>
  <c r="K407" i="16"/>
  <c r="H411" i="16"/>
  <c r="E415" i="16"/>
  <c r="I418" i="16"/>
  <c r="I421" i="16"/>
  <c r="F425" i="16"/>
  <c r="F428" i="16"/>
  <c r="F431" i="16"/>
  <c r="F434" i="16"/>
  <c r="F437" i="16"/>
  <c r="F440" i="16"/>
  <c r="F443" i="16"/>
  <c r="F446" i="16"/>
  <c r="F449" i="16"/>
  <c r="F452" i="16"/>
  <c r="F455" i="16"/>
  <c r="F458" i="16"/>
  <c r="F461" i="16"/>
  <c r="L463" i="16"/>
  <c r="C242" i="16"/>
  <c r="C920" i="16"/>
  <c r="C1287" i="16"/>
  <c r="L17" i="16"/>
  <c r="K40" i="16"/>
  <c r="E62" i="16"/>
  <c r="E81" i="16"/>
  <c r="L100" i="16"/>
  <c r="I116" i="16"/>
  <c r="I134" i="16"/>
  <c r="E152" i="16"/>
  <c r="H165" i="16"/>
  <c r="F178" i="16"/>
  <c r="I188" i="16"/>
  <c r="I198" i="16"/>
  <c r="E208" i="16"/>
  <c r="I217" i="16"/>
  <c r="E227" i="16"/>
  <c r="F236" i="16"/>
  <c r="F244" i="16"/>
  <c r="I250" i="16"/>
  <c r="E256" i="16"/>
  <c r="F261" i="16"/>
  <c r="I266" i="16"/>
  <c r="E272" i="16"/>
  <c r="F277" i="16"/>
  <c r="I282" i="16"/>
  <c r="H286" i="16"/>
  <c r="F291" i="16"/>
  <c r="L295" i="16"/>
  <c r="E300" i="16"/>
  <c r="K303" i="16"/>
  <c r="E308" i="16"/>
  <c r="H312" i="16"/>
  <c r="L315" i="16"/>
  <c r="F320" i="16"/>
  <c r="I324" i="16"/>
  <c r="K328" i="16"/>
  <c r="H332" i="16"/>
  <c r="K336" i="16"/>
  <c r="E341" i="16"/>
  <c r="I344" i="16"/>
  <c r="L348" i="16"/>
  <c r="F353" i="16"/>
  <c r="K357" i="16"/>
  <c r="L360" i="16"/>
  <c r="L364" i="16"/>
  <c r="L368" i="16"/>
  <c r="E372" i="16"/>
  <c r="E376" i="16"/>
  <c r="E380" i="16"/>
  <c r="L383" i="16"/>
  <c r="E387" i="16"/>
  <c r="E391" i="16"/>
  <c r="L394" i="16"/>
  <c r="K397" i="16"/>
  <c r="H401" i="16"/>
  <c r="E405" i="16"/>
  <c r="I408" i="16"/>
  <c r="I411" i="16"/>
  <c r="F415" i="16"/>
  <c r="L418" i="16"/>
  <c r="K421" i="16"/>
  <c r="H425" i="16"/>
  <c r="I428" i="16"/>
  <c r="H431" i="16"/>
  <c r="I434" i="16"/>
  <c r="H437" i="16"/>
  <c r="I440" i="16"/>
  <c r="H443" i="16"/>
  <c r="I446" i="16"/>
  <c r="H449" i="16"/>
  <c r="I452" i="16"/>
  <c r="H455" i="16"/>
  <c r="I458" i="16"/>
  <c r="H461" i="16"/>
  <c r="F464" i="16"/>
  <c r="E467" i="16"/>
  <c r="I469" i="16"/>
  <c r="F472" i="16"/>
  <c r="E475" i="16"/>
  <c r="I477" i="16"/>
  <c r="F480" i="16"/>
  <c r="E483" i="16"/>
  <c r="I485" i="16"/>
  <c r="C600" i="16"/>
  <c r="C1121" i="16"/>
  <c r="F6" i="16"/>
  <c r="I30" i="16"/>
  <c r="E53" i="16"/>
  <c r="I70" i="16"/>
  <c r="I90" i="16"/>
  <c r="K108" i="16"/>
  <c r="F126" i="16"/>
  <c r="F144" i="16"/>
  <c r="L158" i="16"/>
  <c r="H171" i="16"/>
  <c r="F183" i="16"/>
  <c r="L193" i="16"/>
  <c r="F203" i="16"/>
  <c r="K212" i="16"/>
  <c r="H222" i="16"/>
  <c r="L231" i="16"/>
  <c r="I240" i="16"/>
  <c r="H247" i="16"/>
  <c r="F253" i="16"/>
  <c r="I258" i="16"/>
  <c r="E264" i="16"/>
  <c r="F269" i="16"/>
  <c r="I274" i="16"/>
  <c r="E280" i="16"/>
  <c r="K284" i="16"/>
  <c r="K288" i="16"/>
  <c r="K293" i="16"/>
  <c r="E298" i="16"/>
  <c r="F301" i="16"/>
  <c r="L305" i="16"/>
  <c r="F310" i="16"/>
  <c r="H314" i="16"/>
  <c r="E318" i="16"/>
  <c r="H322" i="16"/>
  <c r="K326" i="16"/>
  <c r="F330" i="16"/>
  <c r="I334" i="16"/>
  <c r="L338" i="16"/>
  <c r="E343" i="16"/>
  <c r="K346" i="16"/>
  <c r="E351" i="16"/>
  <c r="K355" i="16"/>
  <c r="L358" i="16"/>
  <c r="L362" i="16"/>
  <c r="L366" i="16"/>
  <c r="K370" i="16"/>
  <c r="E374" i="16"/>
  <c r="E378" i="16"/>
  <c r="E382" i="16"/>
  <c r="E385" i="16"/>
  <c r="E389" i="16"/>
  <c r="E393" i="16"/>
  <c r="I396" i="16"/>
  <c r="I399" i="16"/>
  <c r="F403" i="16"/>
  <c r="L406" i="16"/>
  <c r="K409" i="16"/>
  <c r="H413" i="16"/>
  <c r="E417" i="16"/>
  <c r="C713" i="16"/>
  <c r="C1122" i="16"/>
  <c r="H6" i="16"/>
  <c r="E32" i="16"/>
  <c r="F53" i="16"/>
  <c r="K72" i="16"/>
  <c r="K90" i="16"/>
  <c r="L108" i="16"/>
  <c r="E127" i="16"/>
  <c r="H144" i="16"/>
  <c r="L160" i="16"/>
  <c r="H173" i="16"/>
  <c r="L184" i="16"/>
  <c r="E195" i="16"/>
  <c r="K204" i="16"/>
  <c r="F214" i="16"/>
  <c r="I223" i="16"/>
  <c r="L232" i="16"/>
  <c r="K240" i="16"/>
  <c r="I247" i="16"/>
  <c r="K253" i="16"/>
  <c r="K258" i="16"/>
  <c r="F264" i="16"/>
  <c r="K269" i="16"/>
  <c r="K274" i="16"/>
  <c r="F280" i="16"/>
  <c r="F285" i="16"/>
  <c r="L288" i="16"/>
  <c r="L293" i="16"/>
  <c r="F298" i="16"/>
  <c r="H302" i="16"/>
  <c r="E306" i="16"/>
  <c r="H310" i="16"/>
  <c r="K314" i="16"/>
  <c r="F318" i="16"/>
  <c r="I322" i="16"/>
  <c r="L326" i="16"/>
  <c r="E331" i="16"/>
  <c r="K334" i="16"/>
  <c r="E339" i="16"/>
  <c r="K343" i="16"/>
  <c r="L346" i="16"/>
  <c r="F351" i="16"/>
  <c r="L355" i="16"/>
  <c r="L359" i="16"/>
  <c r="E363" i="16"/>
  <c r="E367" i="16"/>
  <c r="C1299" i="16"/>
  <c r="F45" i="16"/>
  <c r="E101" i="16"/>
  <c r="E137" i="16"/>
  <c r="H168" i="16"/>
  <c r="F200" i="16"/>
  <c r="H219" i="16"/>
  <c r="K244" i="16"/>
  <c r="I256" i="16"/>
  <c r="L267" i="16"/>
  <c r="L282" i="16"/>
  <c r="L291" i="16"/>
  <c r="I300" i="16"/>
  <c r="H308" i="16"/>
  <c r="E317" i="16"/>
  <c r="L324" i="16"/>
  <c r="I332" i="16"/>
  <c r="K339" i="16"/>
  <c r="H346" i="16"/>
  <c r="L353" i="16"/>
  <c r="I360" i="16"/>
  <c r="K366" i="16"/>
  <c r="F373" i="16"/>
  <c r="F378" i="16"/>
  <c r="H384" i="16"/>
  <c r="F389" i="16"/>
  <c r="F395" i="16"/>
  <c r="K399" i="16"/>
  <c r="H405" i="16"/>
  <c r="I410" i="16"/>
  <c r="I415" i="16"/>
  <c r="I420" i="16"/>
  <c r="E425" i="16"/>
  <c r="F429" i="16"/>
  <c r="E433" i="16"/>
  <c r="E437" i="16"/>
  <c r="F441" i="16"/>
  <c r="E445" i="16"/>
  <c r="L448" i="16"/>
  <c r="L452" i="16"/>
  <c r="F456" i="16"/>
  <c r="I459" i="16"/>
  <c r="F463" i="16"/>
  <c r="F466" i="16"/>
  <c r="F469" i="16"/>
  <c r="L471" i="16"/>
  <c r="F475" i="16"/>
  <c r="L477" i="16"/>
  <c r="E481" i="16"/>
  <c r="K483" i="16"/>
  <c r="L486" i="16"/>
  <c r="H489" i="16"/>
  <c r="L491" i="16"/>
  <c r="L494" i="16"/>
  <c r="H497" i="16"/>
  <c r="K499" i="16"/>
  <c r="E502" i="16"/>
  <c r="I504" i="16"/>
  <c r="E507" i="16"/>
  <c r="H509" i="16"/>
  <c r="K511" i="16"/>
  <c r="E514" i="16"/>
  <c r="I516" i="16"/>
  <c r="E519" i="16"/>
  <c r="H521" i="16"/>
  <c r="K523" i="16"/>
  <c r="E526" i="16"/>
  <c r="I528" i="16"/>
  <c r="E531" i="16"/>
  <c r="F533" i="16"/>
  <c r="H535" i="16"/>
  <c r="I537" i="16"/>
  <c r="K539" i="16"/>
  <c r="L541" i="16"/>
  <c r="E544" i="16"/>
  <c r="F546" i="16"/>
  <c r="I548" i="16"/>
  <c r="K550" i="16"/>
  <c r="L552" i="16"/>
  <c r="E555" i="16"/>
  <c r="F557" i="16"/>
  <c r="H559" i="16"/>
  <c r="I561" i="16"/>
  <c r="I563" i="16"/>
  <c r="I565" i="16"/>
  <c r="I567" i="16"/>
  <c r="I569" i="16"/>
  <c r="I571" i="16"/>
  <c r="I573" i="16"/>
  <c r="I575" i="16"/>
  <c r="I577" i="16"/>
  <c r="I579" i="16"/>
  <c r="I581" i="16"/>
  <c r="I583" i="16"/>
  <c r="I585" i="16"/>
  <c r="I587" i="16"/>
  <c r="I589" i="16"/>
  <c r="I591" i="16"/>
  <c r="I593" i="16"/>
  <c r="I595" i="16"/>
  <c r="I597" i="16"/>
  <c r="I599" i="16"/>
  <c r="I601" i="16"/>
  <c r="I603" i="16"/>
  <c r="I605" i="16"/>
  <c r="I607" i="16"/>
  <c r="I609" i="16"/>
  <c r="I611" i="16"/>
  <c r="I613" i="16"/>
  <c r="I615" i="16"/>
  <c r="I617" i="16"/>
  <c r="I619" i="16"/>
  <c r="I621" i="16"/>
  <c r="I623" i="16"/>
  <c r="I625" i="16"/>
  <c r="I627" i="16"/>
  <c r="I629" i="16"/>
  <c r="I631" i="16"/>
  <c r="I633" i="16"/>
  <c r="I635" i="16"/>
  <c r="I637" i="16"/>
  <c r="I639" i="16"/>
  <c r="I641" i="16"/>
  <c r="I643" i="16"/>
  <c r="I645" i="16"/>
  <c r="I647" i="16"/>
  <c r="I649" i="16"/>
  <c r="I651" i="16"/>
  <c r="I653" i="16"/>
  <c r="I655" i="16"/>
  <c r="I657" i="16"/>
  <c r="I659" i="16"/>
  <c r="I661" i="16"/>
  <c r="I663" i="16"/>
  <c r="I665" i="16"/>
  <c r="I667" i="16"/>
  <c r="I669" i="16"/>
  <c r="I671" i="16"/>
  <c r="I673" i="16"/>
  <c r="I675" i="16"/>
  <c r="I677" i="16"/>
  <c r="I679" i="16"/>
  <c r="I681" i="16"/>
  <c r="I683" i="16"/>
  <c r="I685" i="16"/>
  <c r="I687" i="16"/>
  <c r="I689" i="16"/>
  <c r="I691" i="16"/>
  <c r="I693" i="16"/>
  <c r="I695" i="16"/>
  <c r="I697" i="16"/>
  <c r="I699" i="16"/>
  <c r="I701" i="16"/>
  <c r="I703" i="16"/>
  <c r="I705" i="16"/>
  <c r="I707" i="16"/>
  <c r="I709" i="16"/>
  <c r="I711" i="16"/>
  <c r="I713" i="16"/>
  <c r="I715" i="16"/>
  <c r="I717" i="16"/>
  <c r="I719" i="16"/>
  <c r="I721" i="16"/>
  <c r="I723" i="16"/>
  <c r="I725" i="16"/>
  <c r="I727" i="16"/>
  <c r="I729" i="16"/>
  <c r="I731" i="16"/>
  <c r="I733" i="16"/>
  <c r="I735" i="16"/>
  <c r="C243" i="16"/>
  <c r="H45" i="16"/>
  <c r="H101" i="16"/>
  <c r="H137" i="16"/>
  <c r="L179" i="16"/>
  <c r="H200" i="16"/>
  <c r="L219" i="16"/>
  <c r="L244" i="16"/>
  <c r="K256" i="16"/>
  <c r="F272" i="16"/>
  <c r="F283" i="16"/>
  <c r="K292" i="16"/>
  <c r="K300" i="16"/>
  <c r="I308" i="16"/>
  <c r="F317" i="16"/>
  <c r="E325" i="16"/>
  <c r="K333" i="16"/>
  <c r="L339" i="16"/>
  <c r="I346" i="16"/>
  <c r="E354" i="16"/>
  <c r="E361" i="16"/>
  <c r="I367" i="16"/>
  <c r="I373" i="16"/>
  <c r="I378" i="16"/>
  <c r="I384" i="16"/>
  <c r="H390" i="16"/>
  <c r="H395" i="16"/>
  <c r="L400" i="16"/>
  <c r="I405" i="16"/>
  <c r="E411" i="16"/>
  <c r="K415" i="16"/>
  <c r="L420" i="16"/>
  <c r="I425" i="16"/>
  <c r="H429" i="16"/>
  <c r="F433" i="16"/>
  <c r="I437" i="16"/>
  <c r="H441" i="16"/>
  <c r="F445" i="16"/>
  <c r="E449" i="16"/>
  <c r="E453" i="16"/>
  <c r="I456" i="16"/>
  <c r="K459" i="16"/>
  <c r="H463" i="16"/>
  <c r="I466" i="16"/>
  <c r="H469" i="16"/>
  <c r="I472" i="16"/>
  <c r="H475" i="16"/>
  <c r="F478" i="16"/>
  <c r="F481" i="16"/>
  <c r="L483" i="16"/>
  <c r="E487" i="16"/>
  <c r="I489" i="16"/>
  <c r="F492" i="16"/>
  <c r="E495" i="16"/>
  <c r="I497" i="16"/>
  <c r="L499" i="16"/>
  <c r="F502" i="16"/>
  <c r="L504" i="16"/>
  <c r="F507" i="16"/>
  <c r="I509" i="16"/>
  <c r="L511" i="16"/>
  <c r="F514" i="16"/>
  <c r="L516" i="16"/>
  <c r="F519" i="16"/>
  <c r="I521" i="16"/>
  <c r="L523" i="16"/>
  <c r="F526" i="16"/>
  <c r="L528" i="16"/>
  <c r="F531" i="16"/>
  <c r="H533" i="16"/>
  <c r="I535" i="16"/>
  <c r="K537" i="16"/>
  <c r="L539" i="16"/>
  <c r="E542" i="16"/>
  <c r="F544" i="16"/>
  <c r="I546" i="16"/>
  <c r="K548" i="16"/>
  <c r="L550" i="16"/>
  <c r="E553" i="16"/>
  <c r="F555" i="16"/>
  <c r="H557" i="16"/>
  <c r="I559" i="16"/>
  <c r="K561" i="16"/>
  <c r="K563" i="16"/>
  <c r="K565" i="16"/>
  <c r="K567" i="16"/>
  <c r="K569" i="16"/>
  <c r="K571" i="16"/>
  <c r="K573" i="16"/>
  <c r="K575" i="16"/>
  <c r="K577" i="16"/>
  <c r="K579" i="16"/>
  <c r="K581" i="16"/>
  <c r="K583" i="16"/>
  <c r="K585" i="16"/>
  <c r="K587" i="16"/>
  <c r="K589" i="16"/>
  <c r="K591" i="16"/>
  <c r="K593" i="16"/>
  <c r="K595" i="16"/>
  <c r="K597" i="16"/>
  <c r="K599" i="16"/>
  <c r="K601" i="16"/>
  <c r="K603" i="16"/>
  <c r="K605" i="16"/>
  <c r="K607" i="16"/>
  <c r="K609" i="16"/>
  <c r="K611" i="16"/>
  <c r="K613" i="16"/>
  <c r="K615" i="16"/>
  <c r="K617" i="16"/>
  <c r="K619" i="16"/>
  <c r="K621" i="16"/>
  <c r="K623" i="16"/>
  <c r="K625" i="16"/>
  <c r="K627" i="16"/>
  <c r="C480" i="16"/>
  <c r="F62" i="16"/>
  <c r="L101" i="16"/>
  <c r="L137" i="16"/>
  <c r="E180" i="16"/>
  <c r="I200" i="16"/>
  <c r="I228" i="16"/>
  <c r="E245" i="16"/>
  <c r="L256" i="16"/>
  <c r="H272" i="16"/>
  <c r="K283" i="16"/>
  <c r="E293" i="16"/>
  <c r="L300" i="16"/>
  <c r="K309" i="16"/>
  <c r="K317" i="16"/>
  <c r="F325" i="16"/>
  <c r="E334" i="16"/>
  <c r="F341" i="16"/>
  <c r="H348" i="16"/>
  <c r="F354" i="16"/>
  <c r="E362" i="16"/>
  <c r="K367" i="16"/>
  <c r="K373" i="16"/>
  <c r="I379" i="16"/>
  <c r="K384" i="16"/>
  <c r="K390" i="16"/>
  <c r="I395" i="16"/>
  <c r="E401" i="16"/>
  <c r="K405" i="16"/>
  <c r="F411" i="16"/>
  <c r="I416" i="16"/>
  <c r="F421" i="16"/>
  <c r="K425" i="16"/>
  <c r="I429" i="16"/>
  <c r="I433" i="16"/>
  <c r="K437" i="16"/>
  <c r="I441" i="16"/>
  <c r="I445" i="16"/>
  <c r="I449" i="16"/>
  <c r="F453" i="16"/>
  <c r="L456" i="16"/>
  <c r="F460" i="16"/>
  <c r="I463" i="16"/>
  <c r="L466" i="16"/>
  <c r="K469" i="16"/>
  <c r="L472" i="16"/>
  <c r="I475" i="16"/>
  <c r="I478" i="16"/>
  <c r="H481" i="16"/>
  <c r="F484" i="16"/>
  <c r="F487" i="16"/>
  <c r="K489" i="16"/>
  <c r="I492" i="16"/>
  <c r="F495" i="16"/>
  <c r="K497" i="16"/>
  <c r="E500" i="16"/>
  <c r="I502" i="16"/>
  <c r="E505" i="16"/>
  <c r="H507" i="16"/>
  <c r="K509" i="16"/>
  <c r="E512" i="16"/>
  <c r="I514" i="16"/>
  <c r="E517" i="16"/>
  <c r="H519" i="16"/>
  <c r="K521" i="16"/>
  <c r="E524" i="16"/>
  <c r="I526" i="16"/>
  <c r="E529" i="16"/>
  <c r="H531" i="16"/>
  <c r="I533" i="16"/>
  <c r="K535" i="16"/>
  <c r="L537" i="16"/>
  <c r="E540" i="16"/>
  <c r="F542" i="16"/>
  <c r="I544" i="16"/>
  <c r="K546" i="16"/>
  <c r="L548" i="16"/>
  <c r="E551" i="16"/>
  <c r="F553" i="16"/>
  <c r="H555" i="16"/>
  <c r="I557" i="16"/>
  <c r="K559" i="16"/>
  <c r="L561" i="16"/>
  <c r="L563" i="16"/>
  <c r="L565" i="16"/>
  <c r="L567" i="16"/>
  <c r="L569" i="16"/>
  <c r="L571" i="16"/>
  <c r="L573" i="16"/>
  <c r="L575" i="16"/>
  <c r="L577" i="16"/>
  <c r="L579" i="16"/>
  <c r="L581" i="16"/>
  <c r="L583" i="16"/>
  <c r="L585" i="16"/>
  <c r="L587" i="16"/>
  <c r="L589" i="16"/>
  <c r="L591" i="16"/>
  <c r="L593" i="16"/>
  <c r="L595" i="16"/>
  <c r="L597" i="16"/>
  <c r="L599" i="16"/>
  <c r="L601" i="16"/>
  <c r="L603" i="16"/>
  <c r="L605" i="16"/>
  <c r="L607" i="16"/>
  <c r="L609" i="16"/>
  <c r="L611" i="16"/>
  <c r="C481" i="16"/>
  <c r="I62" i="16"/>
  <c r="F102" i="16"/>
  <c r="F152" i="16"/>
  <c r="F180" i="16"/>
  <c r="K200" i="16"/>
  <c r="K228" i="16"/>
  <c r="F245" i="16"/>
  <c r="K261" i="16"/>
  <c r="I272" i="16"/>
  <c r="L283" i="16"/>
  <c r="F293" i="16"/>
  <c r="E301" i="16"/>
  <c r="E310" i="16"/>
  <c r="L317" i="16"/>
  <c r="H326" i="16"/>
  <c r="F334" i="16"/>
  <c r="K341" i="16"/>
  <c r="I348" i="16"/>
  <c r="E355" i="16"/>
  <c r="H362" i="16"/>
  <c r="E369" i="16"/>
  <c r="L373" i="16"/>
  <c r="F380" i="16"/>
  <c r="L384" i="16"/>
  <c r="F391" i="16"/>
  <c r="K395" i="16"/>
  <c r="I401" i="16"/>
  <c r="I406" i="16"/>
  <c r="K411" i="16"/>
  <c r="L416" i="16"/>
  <c r="H421" i="16"/>
  <c r="F426" i="16"/>
  <c r="K429" i="16"/>
  <c r="K433" i="16"/>
  <c r="F438" i="16"/>
  <c r="K441" i="16"/>
  <c r="K445" i="16"/>
  <c r="K449" i="16"/>
  <c r="H453" i="16"/>
  <c r="E457" i="16"/>
  <c r="I460" i="16"/>
  <c r="K463" i="16"/>
  <c r="F467" i="16"/>
  <c r="L469" i="16"/>
  <c r="E473" i="16"/>
  <c r="K475" i="16"/>
  <c r="L478" i="16"/>
  <c r="I481" i="16"/>
  <c r="I484" i="16"/>
  <c r="H487" i="16"/>
  <c r="L489" i="16"/>
  <c r="L492" i="16"/>
  <c r="H495" i="16"/>
  <c r="L497" i="16"/>
  <c r="F500" i="16"/>
  <c r="L502" i="16"/>
  <c r="F505" i="16"/>
  <c r="I507" i="16"/>
  <c r="L509" i="16"/>
  <c r="F512" i="16"/>
  <c r="L514" i="16"/>
  <c r="F517" i="16"/>
  <c r="I519" i="16"/>
  <c r="L521" i="16"/>
  <c r="F524" i="16"/>
  <c r="L526" i="16"/>
  <c r="F529" i="16"/>
  <c r="I531" i="16"/>
  <c r="K533" i="16"/>
  <c r="L535" i="16"/>
  <c r="E538" i="16"/>
  <c r="F540" i="16"/>
  <c r="I542" i="16"/>
  <c r="K544" i="16"/>
  <c r="L546" i="16"/>
  <c r="E549" i="16"/>
  <c r="F551" i="16"/>
  <c r="H553" i="16"/>
  <c r="I555" i="16"/>
  <c r="K557" i="16"/>
  <c r="L559" i="16"/>
  <c r="E562" i="16"/>
  <c r="E564" i="16"/>
  <c r="E566" i="16"/>
  <c r="E568" i="16"/>
  <c r="E570" i="16"/>
  <c r="E572" i="16"/>
  <c r="E574" i="16"/>
  <c r="E576" i="16"/>
  <c r="E578" i="16"/>
  <c r="E580" i="16"/>
  <c r="E582" i="16"/>
  <c r="E584" i="16"/>
  <c r="E586" i="16"/>
  <c r="E588" i="16"/>
  <c r="E590" i="16"/>
  <c r="E592" i="16"/>
  <c r="E594" i="16"/>
  <c r="E596" i="16"/>
  <c r="E598" i="16"/>
  <c r="E600" i="16"/>
  <c r="E602" i="16"/>
  <c r="E604" i="16"/>
  <c r="E606" i="16"/>
  <c r="E608" i="16"/>
  <c r="E610" i="16"/>
  <c r="E612" i="16"/>
  <c r="E614" i="16"/>
  <c r="E616" i="16"/>
  <c r="E618" i="16"/>
  <c r="E620" i="16"/>
  <c r="E622" i="16"/>
  <c r="E624" i="16"/>
  <c r="E626" i="16"/>
  <c r="E628" i="16"/>
  <c r="E630" i="16"/>
  <c r="E632" i="16"/>
  <c r="E634" i="16"/>
  <c r="E636" i="16"/>
  <c r="E638" i="16"/>
  <c r="E640" i="16"/>
  <c r="E642" i="16"/>
  <c r="E644" i="16"/>
  <c r="E646" i="16"/>
  <c r="E648" i="16"/>
  <c r="C965" i="16"/>
  <c r="K21" i="16"/>
  <c r="H66" i="16"/>
  <c r="L118" i="16"/>
  <c r="I154" i="16"/>
  <c r="F190" i="16"/>
  <c r="L209" i="16"/>
  <c r="F229" i="16"/>
  <c r="L250" i="16"/>
  <c r="F262" i="16"/>
  <c r="K277" i="16"/>
  <c r="E288" i="16"/>
  <c r="F296" i="16"/>
  <c r="K304" i="16"/>
  <c r="K312" i="16"/>
  <c r="I320" i="16"/>
  <c r="F329" i="16"/>
  <c r="H336" i="16"/>
  <c r="F342" i="16"/>
  <c r="H350" i="16"/>
  <c r="E358" i="16"/>
  <c r="F364" i="16"/>
  <c r="K369" i="16"/>
  <c r="K375" i="16"/>
  <c r="K380" i="16"/>
  <c r="K386" i="16"/>
  <c r="I392" i="16"/>
  <c r="H397" i="16"/>
  <c r="L402" i="16"/>
  <c r="I407" i="16"/>
  <c r="E413" i="16"/>
  <c r="K417" i="16"/>
  <c r="E423" i="16"/>
  <c r="E427" i="16"/>
  <c r="E431" i="16"/>
  <c r="F435" i="16"/>
  <c r="E439" i="16"/>
  <c r="E443" i="16"/>
  <c r="F447" i="16"/>
  <c r="L450" i="16"/>
  <c r="F454" i="16"/>
  <c r="I457" i="16"/>
  <c r="I461" i="16"/>
  <c r="E465" i="16"/>
  <c r="C1114" i="16"/>
  <c r="E44" i="16"/>
  <c r="E85" i="16"/>
  <c r="K134" i="16"/>
  <c r="E168" i="16"/>
  <c r="L190" i="16"/>
  <c r="E219" i="16"/>
  <c r="E238" i="16"/>
  <c r="F256" i="16"/>
  <c r="F267" i="16"/>
  <c r="H278" i="16"/>
  <c r="I290" i="16"/>
  <c r="I298" i="16"/>
  <c r="E307" i="16"/>
  <c r="E315" i="16"/>
  <c r="L322" i="16"/>
  <c r="L331" i="16"/>
  <c r="H338" i="16"/>
  <c r="E346" i="16"/>
  <c r="K352" i="16"/>
  <c r="K358" i="16"/>
  <c r="I365" i="16"/>
  <c r="K371" i="16"/>
  <c r="K377" i="16"/>
  <c r="K382" i="16"/>
  <c r="K388" i="16"/>
  <c r="K393" i="16"/>
  <c r="F399" i="16"/>
  <c r="I404" i="16"/>
  <c r="H409" i="16"/>
  <c r="L414" i="16"/>
  <c r="I419" i="16"/>
  <c r="K423" i="16"/>
  <c r="L428" i="16"/>
  <c r="I432" i="16"/>
  <c r="F436" i="16"/>
  <c r="L440" i="16"/>
  <c r="I444" i="16"/>
  <c r="F448" i="16"/>
  <c r="I451" i="16"/>
  <c r="I455" i="16"/>
  <c r="F459" i="16"/>
  <c r="L462" i="16"/>
  <c r="K465" i="16"/>
  <c r="L468" i="16"/>
  <c r="I471" i="16"/>
  <c r="I474" i="16"/>
  <c r="H477" i="16"/>
  <c r="I480" i="16"/>
  <c r="H483" i="16"/>
  <c r="F486" i="16"/>
  <c r="E489" i="16"/>
  <c r="I491" i="16"/>
  <c r="F494" i="16"/>
  <c r="E497" i="16"/>
  <c r="H499" i="16"/>
  <c r="K501" i="16"/>
  <c r="E504" i="16"/>
  <c r="I506" i="16"/>
  <c r="E509" i="16"/>
  <c r="H511" i="16"/>
  <c r="K513" i="16"/>
  <c r="E516" i="16"/>
  <c r="I518" i="16"/>
  <c r="E521" i="16"/>
  <c r="H523" i="16"/>
  <c r="K525" i="16"/>
  <c r="E528" i="16"/>
  <c r="I530" i="16"/>
  <c r="L532" i="16"/>
  <c r="E535" i="16"/>
  <c r="F537" i="16"/>
  <c r="H539" i="16"/>
  <c r="I541" i="16"/>
  <c r="K543" i="16"/>
  <c r="L545" i="16"/>
  <c r="E548" i="16"/>
  <c r="F550" i="16"/>
  <c r="I552" i="16"/>
  <c r="K554" i="16"/>
  <c r="L556" i="16"/>
  <c r="E559" i="16"/>
  <c r="F561" i="16"/>
  <c r="F563" i="16"/>
  <c r="F565" i="16"/>
  <c r="F567" i="16"/>
  <c r="F569" i="16"/>
  <c r="F571" i="16"/>
  <c r="F573" i="16"/>
  <c r="F575" i="16"/>
  <c r="F577" i="16"/>
  <c r="F579" i="16"/>
  <c r="F581" i="16"/>
  <c r="F583" i="16"/>
  <c r="F585" i="16"/>
  <c r="F587" i="16"/>
  <c r="F589" i="16"/>
  <c r="F591" i="16"/>
  <c r="F593" i="16"/>
  <c r="F595" i="16"/>
  <c r="F597" i="16"/>
  <c r="F599" i="16"/>
  <c r="F601" i="16"/>
  <c r="F603" i="16"/>
  <c r="F605" i="16"/>
  <c r="F607" i="16"/>
  <c r="F609" i="16"/>
  <c r="F611" i="16"/>
  <c r="F613" i="16"/>
  <c r="F615" i="16"/>
  <c r="F617" i="16"/>
  <c r="F619" i="16"/>
  <c r="F621" i="16"/>
  <c r="F623" i="16"/>
  <c r="F625" i="16"/>
  <c r="F627" i="16"/>
  <c r="F629" i="16"/>
  <c r="F631" i="16"/>
  <c r="F633" i="16"/>
  <c r="F635" i="16"/>
  <c r="F637" i="16"/>
  <c r="F639" i="16"/>
  <c r="F641" i="16"/>
  <c r="F643" i="16"/>
  <c r="F645" i="16"/>
  <c r="F647" i="16"/>
  <c r="F649" i="16"/>
  <c r="F651" i="16"/>
  <c r="F653" i="16"/>
  <c r="F655" i="16"/>
  <c r="F657" i="16"/>
  <c r="F659" i="16"/>
  <c r="F661" i="16"/>
  <c r="F663" i="16"/>
  <c r="F665" i="16"/>
  <c r="F667" i="16"/>
  <c r="F669" i="16"/>
  <c r="F671" i="16"/>
  <c r="F673" i="16"/>
  <c r="F675" i="16"/>
  <c r="F677" i="16"/>
  <c r="F679" i="16"/>
  <c r="F681" i="16"/>
  <c r="F683" i="16"/>
  <c r="F685" i="16"/>
  <c r="F687" i="16"/>
  <c r="F689" i="16"/>
  <c r="F691" i="16"/>
  <c r="F693" i="16"/>
  <c r="C1298" i="16"/>
  <c r="L44" i="16"/>
  <c r="F85" i="16"/>
  <c r="L136" i="16"/>
  <c r="F168" i="16"/>
  <c r="L199" i="16"/>
  <c r="F219" i="16"/>
  <c r="F238" i="16"/>
  <c r="H256" i="16"/>
  <c r="K267" i="16"/>
  <c r="K282" i="16"/>
  <c r="K291" i="16"/>
  <c r="H300" i="16"/>
  <c r="F308" i="16"/>
  <c r="K316" i="16"/>
  <c r="K324" i="16"/>
  <c r="E332" i="16"/>
  <c r="K338" i="16"/>
  <c r="F346" i="16"/>
  <c r="K353" i="16"/>
  <c r="H360" i="16"/>
  <c r="H366" i="16"/>
  <c r="L372" i="16"/>
  <c r="L377" i="16"/>
  <c r="F384" i="16"/>
  <c r="L388" i="16"/>
  <c r="E395" i="16"/>
  <c r="H399" i="16"/>
  <c r="F405" i="16"/>
  <c r="I409" i="16"/>
  <c r="H415" i="16"/>
  <c r="K419" i="16"/>
  <c r="L424" i="16"/>
  <c r="E429" i="16"/>
  <c r="L432" i="16"/>
  <c r="L436" i="16"/>
  <c r="E441" i="16"/>
  <c r="L444" i="16"/>
  <c r="I448" i="16"/>
  <c r="K451" i="16"/>
  <c r="K455" i="16"/>
  <c r="H459" i="16"/>
  <c r="E463" i="16"/>
  <c r="L465" i="16"/>
  <c r="E469" i="16"/>
  <c r="K471" i="16"/>
  <c r="L474" i="16"/>
  <c r="K477" i="16"/>
  <c r="L480" i="16"/>
  <c r="I483" i="16"/>
  <c r="I486" i="16"/>
  <c r="F489" i="16"/>
  <c r="K491" i="16"/>
  <c r="I494" i="16"/>
  <c r="F497" i="16"/>
  <c r="I499" i="16"/>
  <c r="L501" i="16"/>
  <c r="F504" i="16"/>
  <c r="L506" i="16"/>
  <c r="F509" i="16"/>
  <c r="I511" i="16"/>
  <c r="L513" i="16"/>
  <c r="F516" i="16"/>
  <c r="L518" i="16"/>
  <c r="F521" i="16"/>
  <c r="I523" i="16"/>
  <c r="L525" i="16"/>
  <c r="F528" i="16"/>
  <c r="L530" i="16"/>
  <c r="E533" i="16"/>
  <c r="F535" i="16"/>
  <c r="H537" i="16"/>
  <c r="I539" i="16"/>
  <c r="K541" i="16"/>
  <c r="L543" i="16"/>
  <c r="E546" i="16"/>
  <c r="F548" i="16"/>
  <c r="I550" i="16"/>
  <c r="K552" i="16"/>
  <c r="L554" i="16"/>
  <c r="E557" i="16"/>
  <c r="F559" i="16"/>
  <c r="H561" i="16"/>
  <c r="H563" i="16"/>
  <c r="H565" i="16"/>
  <c r="H567" i="16"/>
  <c r="H569" i="16"/>
  <c r="H571" i="16"/>
  <c r="H573" i="16"/>
  <c r="H575" i="16"/>
  <c r="H577" i="16"/>
  <c r="H579" i="16"/>
  <c r="H581" i="16"/>
  <c r="H583" i="16"/>
  <c r="H585" i="16"/>
  <c r="H587" i="16"/>
  <c r="H589" i="16"/>
  <c r="H591" i="16"/>
  <c r="H593" i="16"/>
  <c r="E23" i="16"/>
  <c r="H152" i="16"/>
  <c r="E210" i="16"/>
  <c r="L251" i="16"/>
  <c r="K287" i="16"/>
  <c r="F305" i="16"/>
  <c r="F327" i="16"/>
  <c r="E344" i="16"/>
  <c r="I358" i="16"/>
  <c r="I375" i="16"/>
  <c r="F388" i="16"/>
  <c r="K401" i="16"/>
  <c r="F413" i="16"/>
  <c r="I423" i="16"/>
  <c r="E435" i="16"/>
  <c r="K443" i="16"/>
  <c r="I453" i="16"/>
  <c r="K461" i="16"/>
  <c r="F468" i="16"/>
  <c r="L473" i="16"/>
  <c r="K479" i="16"/>
  <c r="K485" i="16"/>
  <c r="F491" i="16"/>
  <c r="I496" i="16"/>
  <c r="H501" i="16"/>
  <c r="E506" i="16"/>
  <c r="E511" i="16"/>
  <c r="K515" i="16"/>
  <c r="I520" i="16"/>
  <c r="H525" i="16"/>
  <c r="E530" i="16"/>
  <c r="K534" i="16"/>
  <c r="E539" i="16"/>
  <c r="H543" i="16"/>
  <c r="K547" i="16"/>
  <c r="E552" i="16"/>
  <c r="I556" i="16"/>
  <c r="L560" i="16"/>
  <c r="L564" i="16"/>
  <c r="L568" i="16"/>
  <c r="L572" i="16"/>
  <c r="L576" i="16"/>
  <c r="L580" i="16"/>
  <c r="L584" i="16"/>
  <c r="L588" i="16"/>
  <c r="L592" i="16"/>
  <c r="K596" i="16"/>
  <c r="H600" i="16"/>
  <c r="H603" i="16"/>
  <c r="L606" i="16"/>
  <c r="I610" i="16"/>
  <c r="L613" i="16"/>
  <c r="K616" i="16"/>
  <c r="L619" i="16"/>
  <c r="K622" i="16"/>
  <c r="L625" i="16"/>
  <c r="K628" i="16"/>
  <c r="H631" i="16"/>
  <c r="F634" i="16"/>
  <c r="K636" i="16"/>
  <c r="H639" i="16"/>
  <c r="F642" i="16"/>
  <c r="K644" i="16"/>
  <c r="H647" i="16"/>
  <c r="E650" i="16"/>
  <c r="H652" i="16"/>
  <c r="K654" i="16"/>
  <c r="E657" i="16"/>
  <c r="K659" i="16"/>
  <c r="E662" i="16"/>
  <c r="H664" i="16"/>
  <c r="K666" i="16"/>
  <c r="E669" i="16"/>
  <c r="K671" i="16"/>
  <c r="E674" i="16"/>
  <c r="H676" i="16"/>
  <c r="K678" i="16"/>
  <c r="E681" i="16"/>
  <c r="K683" i="16"/>
  <c r="E686" i="16"/>
  <c r="H688" i="16"/>
  <c r="K690" i="16"/>
  <c r="E693" i="16"/>
  <c r="H695" i="16"/>
  <c r="K697" i="16"/>
  <c r="L699" i="16"/>
  <c r="E702" i="16"/>
  <c r="F704" i="16"/>
  <c r="H706" i="16"/>
  <c r="I708" i="16"/>
  <c r="K710" i="16"/>
  <c r="L712" i="16"/>
  <c r="E715" i="16"/>
  <c r="F717" i="16"/>
  <c r="H719" i="16"/>
  <c r="K721" i="16"/>
  <c r="L723" i="16"/>
  <c r="E726" i="16"/>
  <c r="F728" i="16"/>
  <c r="H730" i="16"/>
  <c r="I732" i="16"/>
  <c r="K734" i="16"/>
  <c r="L736" i="16"/>
  <c r="L738" i="16"/>
  <c r="L740" i="16"/>
  <c r="L742" i="16"/>
  <c r="C497" i="16"/>
  <c r="E41" i="16"/>
  <c r="H154" i="16"/>
  <c r="F210" i="16"/>
  <c r="L261" i="16"/>
  <c r="F288" i="16"/>
  <c r="K305" i="16"/>
  <c r="E329" i="16"/>
  <c r="F344" i="16"/>
  <c r="I362" i="16"/>
  <c r="F376" i="16"/>
  <c r="I388" i="16"/>
  <c r="I402" i="16"/>
  <c r="I413" i="16"/>
  <c r="I426" i="16"/>
  <c r="H435" i="16"/>
  <c r="F444" i="16"/>
  <c r="K453" i="16"/>
  <c r="F462" i="16"/>
  <c r="I468" i="16"/>
  <c r="F474" i="16"/>
  <c r="L479" i="16"/>
  <c r="L485" i="16"/>
  <c r="H491" i="16"/>
  <c r="L496" i="16"/>
  <c r="I501" i="16"/>
  <c r="F506" i="16"/>
  <c r="F511" i="16"/>
  <c r="L515" i="16"/>
  <c r="L520" i="16"/>
  <c r="I525" i="16"/>
  <c r="F530" i="16"/>
  <c r="L534" i="16"/>
  <c r="F539" i="16"/>
  <c r="I543" i="16"/>
  <c r="L547" i="16"/>
  <c r="F552" i="16"/>
  <c r="K556" i="16"/>
  <c r="E561" i="16"/>
  <c r="E565" i="16"/>
  <c r="E569" i="16"/>
  <c r="E573" i="16"/>
  <c r="E577" i="16"/>
  <c r="E581" i="16"/>
  <c r="E585" i="16"/>
  <c r="E589" i="16"/>
  <c r="E593" i="16"/>
  <c r="L596" i="16"/>
  <c r="I600" i="16"/>
  <c r="F604" i="16"/>
  <c r="E607" i="16"/>
  <c r="K610" i="16"/>
  <c r="F614" i="16"/>
  <c r="L616" i="16"/>
  <c r="F620" i="16"/>
  <c r="L622" i="16"/>
  <c r="F626" i="16"/>
  <c r="L628" i="16"/>
  <c r="K631" i="16"/>
  <c r="H634" i="16"/>
  <c r="L636" i="16"/>
  <c r="K639" i="16"/>
  <c r="H642" i="16"/>
  <c r="L644" i="16"/>
  <c r="K647" i="16"/>
  <c r="F650" i="16"/>
  <c r="I652" i="16"/>
  <c r="L654" i="16"/>
  <c r="H657" i="16"/>
  <c r="L659" i="16"/>
  <c r="F662" i="16"/>
  <c r="I664" i="16"/>
  <c r="L666" i="16"/>
  <c r="H669" i="16"/>
  <c r="L671" i="16"/>
  <c r="F674" i="16"/>
  <c r="I676" i="16"/>
  <c r="L678" i="16"/>
  <c r="H681" i="16"/>
  <c r="L683" i="16"/>
  <c r="F686" i="16"/>
  <c r="I688" i="16"/>
  <c r="L690" i="16"/>
  <c r="H693" i="16"/>
  <c r="K695" i="16"/>
  <c r="L697" i="16"/>
  <c r="E700" i="16"/>
  <c r="F702" i="16"/>
  <c r="H704" i="16"/>
  <c r="I706" i="16"/>
  <c r="K708" i="16"/>
  <c r="L710" i="16"/>
  <c r="E713" i="16"/>
  <c r="F715" i="16"/>
  <c r="H717" i="16"/>
  <c r="K719" i="16"/>
  <c r="L721" i="16"/>
  <c r="E724" i="16"/>
  <c r="F726" i="16"/>
  <c r="H728" i="16"/>
  <c r="I730" i="16"/>
  <c r="K732" i="16"/>
  <c r="L734" i="16"/>
  <c r="E737" i="16"/>
  <c r="E739" i="16"/>
  <c r="E741" i="16"/>
  <c r="E743" i="16"/>
  <c r="E745" i="16"/>
  <c r="E747" i="16"/>
  <c r="C535" i="16"/>
  <c r="K64" i="16"/>
  <c r="L154" i="16"/>
  <c r="L218" i="16"/>
  <c r="E262" i="16"/>
  <c r="H288" i="16"/>
  <c r="K310" i="16"/>
  <c r="K329" i="16"/>
  <c r="K345" i="16"/>
  <c r="K362" i="16"/>
  <c r="H376" i="16"/>
  <c r="I391" i="16"/>
  <c r="E403" i="16"/>
  <c r="I414" i="16"/>
  <c r="L426" i="16"/>
  <c r="I435" i="16"/>
  <c r="L446" i="16"/>
  <c r="I454" i="16"/>
  <c r="I462" i="16"/>
  <c r="F470" i="16"/>
  <c r="L475" i="16"/>
  <c r="K481" i="16"/>
  <c r="I487" i="16"/>
  <c r="E493" i="16"/>
  <c r="E498" i="16"/>
  <c r="E503" i="16"/>
  <c r="K507" i="16"/>
  <c r="I512" i="16"/>
  <c r="C966" i="16"/>
  <c r="E65" i="16"/>
  <c r="L166" i="16"/>
  <c r="L228" i="16"/>
  <c r="H262" i="16"/>
  <c r="I288" i="16"/>
  <c r="I312" i="16"/>
  <c r="L329" i="16"/>
  <c r="E349" i="16"/>
  <c r="I364" i="16"/>
  <c r="F377" i="16"/>
  <c r="K391" i="16"/>
  <c r="H403" i="16"/>
  <c r="F417" i="16"/>
  <c r="F427" i="16"/>
  <c r="K435" i="16"/>
  <c r="E447" i="16"/>
  <c r="L454" i="16"/>
  <c r="I464" i="16"/>
  <c r="I470" i="16"/>
  <c r="F476" i="16"/>
  <c r="L481" i="16"/>
  <c r="K487" i="16"/>
  <c r="F493" i="16"/>
  <c r="F498" i="16"/>
  <c r="F503" i="16"/>
  <c r="L507" i="16"/>
  <c r="L512" i="16"/>
  <c r="I517" i="16"/>
  <c r="F522" i="16"/>
  <c r="F527" i="16"/>
  <c r="L531" i="16"/>
  <c r="F536" i="16"/>
  <c r="K540" i="16"/>
  <c r="E545" i="16"/>
  <c r="H549" i="16"/>
  <c r="K553" i="16"/>
  <c r="E558" i="16"/>
  <c r="H562" i="16"/>
  <c r="H566" i="16"/>
  <c r="H570" i="16"/>
  <c r="H574" i="16"/>
  <c r="H578" i="16"/>
  <c r="H582" i="16"/>
  <c r="H586" i="16"/>
  <c r="H590" i="16"/>
  <c r="H594" i="16"/>
  <c r="H597" i="16"/>
  <c r="L600" i="16"/>
  <c r="I604" i="16"/>
  <c r="F608" i="16"/>
  <c r="E611" i="16"/>
  <c r="I614" i="16"/>
  <c r="H617" i="16"/>
  <c r="I620" i="16"/>
  <c r="H623" i="16"/>
  <c r="I626" i="16"/>
  <c r="H629" i="16"/>
  <c r="F632" i="16"/>
  <c r="K634" i="16"/>
  <c r="H637" i="16"/>
  <c r="F640" i="16"/>
  <c r="K642" i="16"/>
  <c r="H645" i="16"/>
  <c r="F648" i="16"/>
  <c r="I650" i="16"/>
  <c r="L652" i="16"/>
  <c r="H655" i="16"/>
  <c r="L657" i="16"/>
  <c r="F660" i="16"/>
  <c r="I662" i="16"/>
  <c r="L664" i="16"/>
  <c r="H667" i="16"/>
  <c r="L669" i="16"/>
  <c r="F672" i="16"/>
  <c r="I674" i="16"/>
  <c r="L676" i="16"/>
  <c r="H679" i="16"/>
  <c r="L681" i="16"/>
  <c r="F684" i="16"/>
  <c r="I686" i="16"/>
  <c r="L688" i="16"/>
  <c r="H691" i="16"/>
  <c r="L693" i="16"/>
  <c r="E696" i="16"/>
  <c r="F698" i="16"/>
  <c r="H700" i="16"/>
  <c r="I702" i="16"/>
  <c r="K704" i="16"/>
  <c r="L706" i="16"/>
  <c r="E709" i="16"/>
  <c r="F711" i="16"/>
  <c r="H713" i="16"/>
  <c r="K715" i="16"/>
  <c r="L717" i="16"/>
  <c r="E720" i="16"/>
  <c r="F722" i="16"/>
  <c r="H724" i="16"/>
  <c r="I726" i="16"/>
  <c r="K728" i="16"/>
  <c r="L730" i="16"/>
  <c r="E733" i="16"/>
  <c r="F735" i="16"/>
  <c r="H737" i="16"/>
  <c r="H739" i="16"/>
  <c r="H741" i="16"/>
  <c r="H743" i="16"/>
  <c r="H745" i="16"/>
  <c r="H747" i="16"/>
  <c r="H749" i="16"/>
  <c r="H751" i="16"/>
  <c r="H753" i="16"/>
  <c r="H755" i="16"/>
  <c r="H757" i="16"/>
  <c r="H759" i="16"/>
  <c r="H761" i="16"/>
  <c r="H763" i="16"/>
  <c r="H765" i="16"/>
  <c r="H767" i="16"/>
  <c r="H769" i="16"/>
  <c r="H771" i="16"/>
  <c r="H773" i="16"/>
  <c r="H775" i="16"/>
  <c r="H777" i="16"/>
  <c r="H779" i="16"/>
  <c r="H781" i="16"/>
  <c r="H783" i="16"/>
  <c r="H785" i="16"/>
  <c r="H787" i="16"/>
  <c r="H789" i="16"/>
  <c r="H791" i="16"/>
  <c r="H793" i="16"/>
  <c r="H795" i="16"/>
  <c r="H797" i="16"/>
  <c r="H799" i="16"/>
  <c r="H801" i="16"/>
  <c r="H803" i="16"/>
  <c r="H805" i="16"/>
  <c r="H807" i="16"/>
  <c r="H809" i="16"/>
  <c r="H811" i="16"/>
  <c r="H813" i="16"/>
  <c r="H815" i="16"/>
  <c r="H817" i="16"/>
  <c r="H819" i="16"/>
  <c r="H821" i="16"/>
  <c r="H823" i="16"/>
  <c r="H825" i="16"/>
  <c r="H827" i="16"/>
  <c r="H829" i="16"/>
  <c r="H831" i="16"/>
  <c r="H833" i="16"/>
  <c r="H835" i="16"/>
  <c r="H837" i="16"/>
  <c r="H839" i="16"/>
  <c r="H841" i="16"/>
  <c r="H843" i="16"/>
  <c r="H845" i="16"/>
  <c r="H847" i="16"/>
  <c r="H849" i="16"/>
  <c r="H851" i="16"/>
  <c r="H853" i="16"/>
  <c r="H855" i="16"/>
  <c r="H857" i="16"/>
  <c r="C984" i="16"/>
  <c r="H82" i="16"/>
  <c r="F167" i="16"/>
  <c r="E229" i="16"/>
  <c r="K266" i="16"/>
  <c r="F294" i="16"/>
  <c r="L312" i="16"/>
  <c r="E330" i="16"/>
  <c r="F349" i="16"/>
  <c r="E365" i="16"/>
  <c r="H380" i="16"/>
  <c r="L392" i="16"/>
  <c r="K403" i="16"/>
  <c r="I417" i="16"/>
  <c r="I427" i="16"/>
  <c r="I438" i="16"/>
  <c r="H447" i="16"/>
  <c r="E455" i="16"/>
  <c r="L464" i="16"/>
  <c r="L470" i="16"/>
  <c r="I476" i="16"/>
  <c r="F482" i="16"/>
  <c r="L487" i="16"/>
  <c r="H493" i="16"/>
  <c r="I498" i="16"/>
  <c r="H503" i="16"/>
  <c r="E508" i="16"/>
  <c r="E513" i="16"/>
  <c r="K517" i="16"/>
  <c r="I522" i="16"/>
  <c r="H527" i="16"/>
  <c r="E532" i="16"/>
  <c r="I536" i="16"/>
  <c r="L540" i="16"/>
  <c r="F545" i="16"/>
  <c r="I549" i="16"/>
  <c r="L553" i="16"/>
  <c r="F558" i="16"/>
  <c r="I562" i="16"/>
  <c r="I566" i="16"/>
  <c r="I570" i="16"/>
  <c r="I574" i="16"/>
  <c r="I578" i="16"/>
  <c r="I582" i="16"/>
  <c r="I586" i="16"/>
  <c r="I590" i="16"/>
  <c r="I594" i="16"/>
  <c r="F598" i="16"/>
  <c r="E601" i="16"/>
  <c r="K604" i="16"/>
  <c r="H608" i="16"/>
  <c r="H611" i="16"/>
  <c r="K614" i="16"/>
  <c r="L617" i="16"/>
  <c r="K620" i="16"/>
  <c r="L623" i="16"/>
  <c r="K626" i="16"/>
  <c r="K629" i="16"/>
  <c r="H632" i="16"/>
  <c r="L634" i="16"/>
  <c r="K637" i="16"/>
  <c r="H640" i="16"/>
  <c r="L642" i="16"/>
  <c r="K645" i="16"/>
  <c r="H648" i="16"/>
  <c r="K650" i="16"/>
  <c r="E653" i="16"/>
  <c r="K655" i="16"/>
  <c r="E658" i="16"/>
  <c r="H660" i="16"/>
  <c r="K662" i="16"/>
  <c r="E665" i="16"/>
  <c r="K667" i="16"/>
  <c r="E670" i="16"/>
  <c r="H672" i="16"/>
  <c r="K674" i="16"/>
  <c r="E677" i="16"/>
  <c r="K679" i="16"/>
  <c r="E682" i="16"/>
  <c r="H684" i="16"/>
  <c r="K686" i="16"/>
  <c r="E689" i="16"/>
  <c r="K691" i="16"/>
  <c r="E694" i="16"/>
  <c r="F696" i="16"/>
  <c r="H698" i="16"/>
  <c r="I700" i="16"/>
  <c r="K702" i="16"/>
  <c r="L704" i="16"/>
  <c r="E707" i="16"/>
  <c r="F709" i="16"/>
  <c r="H711" i="16"/>
  <c r="K713" i="16"/>
  <c r="L715" i="16"/>
  <c r="E718" i="16"/>
  <c r="F720" i="16"/>
  <c r="H722" i="16"/>
  <c r="I724" i="16"/>
  <c r="K726" i="16"/>
  <c r="L728" i="16"/>
  <c r="E731" i="16"/>
  <c r="F733" i="16"/>
  <c r="H735" i="16"/>
  <c r="I737" i="16"/>
  <c r="I739" i="16"/>
  <c r="I741" i="16"/>
  <c r="I743" i="16"/>
  <c r="I745" i="16"/>
  <c r="I747" i="16"/>
  <c r="I749" i="16"/>
  <c r="I751" i="16"/>
  <c r="I753" i="16"/>
  <c r="I755" i="16"/>
  <c r="I757" i="16"/>
  <c r="I759" i="16"/>
  <c r="I761" i="16"/>
  <c r="I763" i="16"/>
  <c r="I765" i="16"/>
  <c r="I767" i="16"/>
  <c r="I769" i="16"/>
  <c r="I771" i="16"/>
  <c r="I773" i="16"/>
  <c r="I775" i="16"/>
  <c r="I777" i="16"/>
  <c r="I779" i="16"/>
  <c r="I781" i="16"/>
  <c r="I783" i="16"/>
  <c r="I785" i="16"/>
  <c r="I787" i="16"/>
  <c r="I789" i="16"/>
  <c r="I791" i="16"/>
  <c r="I793" i="16"/>
  <c r="I795" i="16"/>
  <c r="I797" i="16"/>
  <c r="I799" i="16"/>
  <c r="I801" i="16"/>
  <c r="I803" i="16"/>
  <c r="I805" i="16"/>
  <c r="I807" i="16"/>
  <c r="I809" i="16"/>
  <c r="I811" i="16"/>
  <c r="I813" i="16"/>
  <c r="I815" i="16"/>
  <c r="I817" i="16"/>
  <c r="I819" i="16"/>
  <c r="I821" i="16"/>
  <c r="I823" i="16"/>
  <c r="I825" i="16"/>
  <c r="I827" i="16"/>
  <c r="I829" i="16"/>
  <c r="I831" i="16"/>
  <c r="I833" i="16"/>
  <c r="I835" i="16"/>
  <c r="I837" i="16"/>
  <c r="I839" i="16"/>
  <c r="I841" i="16"/>
  <c r="I843" i="16"/>
  <c r="I845" i="16"/>
  <c r="I847" i="16"/>
  <c r="I849" i="16"/>
  <c r="I851" i="16"/>
  <c r="I853" i="16"/>
  <c r="I855" i="16"/>
  <c r="I857" i="16"/>
  <c r="I859" i="16"/>
  <c r="I861" i="16"/>
  <c r="I863" i="16"/>
  <c r="I865" i="16"/>
  <c r="I867" i="16"/>
  <c r="I869" i="16"/>
  <c r="C1003" i="16"/>
  <c r="I82" i="16"/>
  <c r="H180" i="16"/>
  <c r="H236" i="16"/>
  <c r="L266" i="16"/>
  <c r="E296" i="16"/>
  <c r="E313" i="16"/>
  <c r="H334" i="16"/>
  <c r="K350" i="16"/>
  <c r="F365" i="16"/>
  <c r="I380" i="16"/>
  <c r="F393" i="16"/>
  <c r="E407" i="16"/>
  <c r="E419" i="16"/>
  <c r="K427" i="16"/>
  <c r="L438" i="16"/>
  <c r="I447" i="16"/>
  <c r="F457" i="16"/>
  <c r="F465" i="16"/>
  <c r="E471" i="16"/>
  <c r="L476" i="16"/>
  <c r="I482" i="16"/>
  <c r="F488" i="16"/>
  <c r="I493" i="16"/>
  <c r="L498" i="16"/>
  <c r="I503" i="16"/>
  <c r="F508" i="16"/>
  <c r="F513" i="16"/>
  <c r="L517" i="16"/>
  <c r="L522" i="16"/>
  <c r="I527" i="16"/>
  <c r="F532" i="16"/>
  <c r="K536" i="16"/>
  <c r="E541" i="16"/>
  <c r="H545" i="16"/>
  <c r="K549" i="16"/>
  <c r="E554" i="16"/>
  <c r="I558" i="16"/>
  <c r="K562" i="16"/>
  <c r="K566" i="16"/>
  <c r="K570" i="16"/>
  <c r="K574" i="16"/>
  <c r="K578" i="16"/>
  <c r="K582" i="16"/>
  <c r="K586" i="16"/>
  <c r="K590" i="16"/>
  <c r="K594" i="16"/>
  <c r="H598" i="16"/>
  <c r="H601" i="16"/>
  <c r="L604" i="16"/>
  <c r="I608" i="16"/>
  <c r="F612" i="16"/>
  <c r="L614" i="16"/>
  <c r="F618" i="16"/>
  <c r="L620" i="16"/>
  <c r="F624" i="16"/>
  <c r="L626" i="16"/>
  <c r="L629" i="16"/>
  <c r="I632" i="16"/>
  <c r="E635" i="16"/>
  <c r="L637" i="16"/>
  <c r="I640" i="16"/>
  <c r="E643" i="16"/>
  <c r="L645" i="16"/>
  <c r="I648" i="16"/>
  <c r="L650" i="16"/>
  <c r="H653" i="16"/>
  <c r="L655" i="16"/>
  <c r="F658" i="16"/>
  <c r="I660" i="16"/>
  <c r="L662" i="16"/>
  <c r="H665" i="16"/>
  <c r="L667" i="16"/>
  <c r="F670" i="16"/>
  <c r="I672" i="16"/>
  <c r="L674" i="16"/>
  <c r="L20" i="16"/>
  <c r="F120" i="16"/>
  <c r="H209" i="16"/>
  <c r="F251" i="16"/>
  <c r="F278" i="16"/>
  <c r="L303" i="16"/>
  <c r="E322" i="16"/>
  <c r="L341" i="16"/>
  <c r="F358" i="16"/>
  <c r="I371" i="16"/>
  <c r="I386" i="16"/>
  <c r="L398" i="16"/>
  <c r="I412" i="16"/>
  <c r="F423" i="16"/>
  <c r="F432" i="16"/>
  <c r="L442" i="16"/>
  <c r="F451" i="16"/>
  <c r="L460" i="16"/>
  <c r="K467" i="16"/>
  <c r="I473" i="16"/>
  <c r="H479" i="16"/>
  <c r="F485" i="16"/>
  <c r="L490" i="16"/>
  <c r="L495" i="16"/>
  <c r="E501" i="16"/>
  <c r="K505" i="16"/>
  <c r="I510" i="16"/>
  <c r="H515" i="16"/>
  <c r="E520" i="16"/>
  <c r="E525" i="16"/>
  <c r="K529" i="16"/>
  <c r="F534" i="16"/>
  <c r="K538" i="16"/>
  <c r="E543" i="16"/>
  <c r="H547" i="16"/>
  <c r="K551" i="16"/>
  <c r="E556" i="16"/>
  <c r="I560" i="16"/>
  <c r="I564" i="16"/>
  <c r="I568" i="16"/>
  <c r="I572" i="16"/>
  <c r="I576" i="16"/>
  <c r="I580" i="16"/>
  <c r="I584" i="16"/>
  <c r="I588" i="16"/>
  <c r="I592" i="16"/>
  <c r="H596" i="16"/>
  <c r="H599" i="16"/>
  <c r="L602" i="16"/>
  <c r="I606" i="16"/>
  <c r="F610" i="16"/>
  <c r="E613" i="16"/>
  <c r="H616" i="16"/>
  <c r="E619" i="16"/>
  <c r="H622" i="16"/>
  <c r="E625" i="16"/>
  <c r="H628" i="16"/>
  <c r="L630" i="16"/>
  <c r="K633" i="16"/>
  <c r="H636" i="16"/>
  <c r="L638" i="16"/>
  <c r="K641" i="16"/>
  <c r="H644" i="16"/>
  <c r="L646" i="16"/>
  <c r="K649" i="16"/>
  <c r="E652" i="16"/>
  <c r="H654" i="16"/>
  <c r="K656" i="16"/>
  <c r="E659" i="16"/>
  <c r="K661" i="16"/>
  <c r="E664" i="16"/>
  <c r="H666" i="16"/>
  <c r="K668" i="16"/>
  <c r="E671" i="16"/>
  <c r="K673" i="16"/>
  <c r="E676" i="16"/>
  <c r="H678" i="16"/>
  <c r="K680" i="16"/>
  <c r="E683" i="16"/>
  <c r="K685" i="16"/>
  <c r="E688" i="16"/>
  <c r="H690" i="16"/>
  <c r="K692" i="16"/>
  <c r="E695" i="16"/>
  <c r="F697" i="16"/>
  <c r="H699" i="16"/>
  <c r="K701" i="16"/>
  <c r="L703" i="16"/>
  <c r="E706" i="16"/>
  <c r="F708" i="16"/>
  <c r="H710" i="16"/>
  <c r="I712" i="16"/>
  <c r="K714" i="16"/>
  <c r="L716" i="16"/>
  <c r="E719" i="16"/>
  <c r="F721" i="16"/>
  <c r="H723" i="16"/>
  <c r="K725" i="16"/>
  <c r="L727" i="16"/>
  <c r="E730" i="16"/>
  <c r="F732" i="16"/>
  <c r="H734" i="16"/>
  <c r="I736" i="16"/>
  <c r="I738" i="16"/>
  <c r="I740" i="16"/>
  <c r="I742" i="16"/>
  <c r="I744" i="16"/>
  <c r="I746" i="16"/>
  <c r="I748" i="16"/>
  <c r="I750" i="16"/>
  <c r="I752" i="16"/>
  <c r="I754" i="16"/>
  <c r="I756" i="16"/>
  <c r="I758" i="16"/>
  <c r="I760" i="16"/>
  <c r="I762" i="16"/>
  <c r="I764" i="16"/>
  <c r="I766" i="16"/>
  <c r="I768" i="16"/>
  <c r="I770" i="16"/>
  <c r="I772" i="16"/>
  <c r="I774" i="16"/>
  <c r="I776" i="16"/>
  <c r="I778" i="16"/>
  <c r="I780" i="16"/>
  <c r="I782" i="16"/>
  <c r="I784" i="16"/>
  <c r="I786" i="16"/>
  <c r="I788" i="16"/>
  <c r="I790" i="16"/>
  <c r="I792" i="16"/>
  <c r="I794" i="16"/>
  <c r="I796" i="16"/>
  <c r="I798" i="16"/>
  <c r="I800" i="16"/>
  <c r="E22" i="16"/>
  <c r="H120" i="16"/>
  <c r="I209" i="16"/>
  <c r="K251" i="16"/>
  <c r="L285" i="16"/>
  <c r="E305" i="16"/>
  <c r="F322" i="16"/>
  <c r="E342" i="16"/>
  <c r="H358" i="16"/>
  <c r="F374" i="16"/>
  <c r="F387" i="16"/>
  <c r="E399" i="16"/>
  <c r="L412" i="16"/>
  <c r="H423" i="16"/>
  <c r="L434" i="16"/>
  <c r="I443" i="16"/>
  <c r="H451" i="16"/>
  <c r="E461" i="16"/>
  <c r="L467" i="16"/>
  <c r="K473" i="16"/>
  <c r="I479" i="16"/>
  <c r="H485" i="16"/>
  <c r="E491" i="16"/>
  <c r="F496" i="16"/>
  <c r="F501" i="16"/>
  <c r="L505" i="16"/>
  <c r="L510" i="16"/>
  <c r="I515" i="16"/>
  <c r="F520" i="16"/>
  <c r="F525" i="16"/>
  <c r="L529" i="16"/>
  <c r="I534" i="16"/>
  <c r="L538" i="16"/>
  <c r="F543" i="16"/>
  <c r="I547" i="16"/>
  <c r="L551" i="16"/>
  <c r="F556" i="16"/>
  <c r="K560" i="16"/>
  <c r="K564" i="16"/>
  <c r="K568" i="16"/>
  <c r="K572" i="16"/>
  <c r="K576" i="16"/>
  <c r="K580" i="16"/>
  <c r="K584" i="16"/>
  <c r="K588" i="16"/>
  <c r="K592" i="16"/>
  <c r="I596" i="16"/>
  <c r="F600" i="16"/>
  <c r="E603" i="16"/>
  <c r="K606" i="16"/>
  <c r="H610" i="16"/>
  <c r="H613" i="16"/>
  <c r="I616" i="16"/>
  <c r="H619" i="16"/>
  <c r="I622" i="16"/>
  <c r="H625" i="16"/>
  <c r="I628" i="16"/>
  <c r="E631" i="16"/>
  <c r="L633" i="16"/>
  <c r="K190" i="16"/>
  <c r="L302" i="16"/>
  <c r="H356" i="16"/>
  <c r="I398" i="16"/>
  <c r="K431" i="16"/>
  <c r="E459" i="16"/>
  <c r="F479" i="16"/>
  <c r="K495" i="16"/>
  <c r="F510" i="16"/>
  <c r="F523" i="16"/>
  <c r="E534" i="16"/>
  <c r="I545" i="16"/>
  <c r="K555" i="16"/>
  <c r="F566" i="16"/>
  <c r="E575" i="16"/>
  <c r="H584" i="16"/>
  <c r="L594" i="16"/>
  <c r="I602" i="16"/>
  <c r="L610" i="16"/>
  <c r="I618" i="16"/>
  <c r="L624" i="16"/>
  <c r="K632" i="16"/>
  <c r="H638" i="16"/>
  <c r="K643" i="16"/>
  <c r="L648" i="16"/>
  <c r="L653" i="16"/>
  <c r="I658" i="16"/>
  <c r="H663" i="16"/>
  <c r="F668" i="16"/>
  <c r="L672" i="16"/>
  <c r="K677" i="16"/>
  <c r="K681" i="16"/>
  <c r="H685" i="16"/>
  <c r="L689" i="16"/>
  <c r="F694" i="16"/>
  <c r="H697" i="16"/>
  <c r="F701" i="16"/>
  <c r="F705" i="16"/>
  <c r="L708" i="16"/>
  <c r="H712" i="16"/>
  <c r="H716" i="16"/>
  <c r="H720" i="16"/>
  <c r="K723" i="16"/>
  <c r="H727" i="16"/>
  <c r="H731" i="16"/>
  <c r="E735" i="16"/>
  <c r="H738" i="16"/>
  <c r="E742" i="16"/>
  <c r="F745" i="16"/>
  <c r="F748" i="16"/>
  <c r="L750" i="16"/>
  <c r="K753" i="16"/>
  <c r="F756" i="16"/>
  <c r="L758" i="16"/>
  <c r="K761" i="16"/>
  <c r="F764" i="16"/>
  <c r="L766" i="16"/>
  <c r="K769" i="16"/>
  <c r="F772" i="16"/>
  <c r="L774" i="16"/>
  <c r="K777" i="16"/>
  <c r="F780" i="16"/>
  <c r="L782" i="16"/>
  <c r="K785" i="16"/>
  <c r="F788" i="16"/>
  <c r="L790" i="16"/>
  <c r="K793" i="16"/>
  <c r="F796" i="16"/>
  <c r="L798" i="16"/>
  <c r="K801" i="16"/>
  <c r="E804" i="16"/>
  <c r="H806" i="16"/>
  <c r="K808" i="16"/>
  <c r="E811" i="16"/>
  <c r="K813" i="16"/>
  <c r="E816" i="16"/>
  <c r="H818" i="16"/>
  <c r="K820" i="16"/>
  <c r="E823" i="16"/>
  <c r="K825" i="16"/>
  <c r="E828" i="16"/>
  <c r="H830" i="16"/>
  <c r="K832" i="16"/>
  <c r="E835" i="16"/>
  <c r="K837" i="16"/>
  <c r="E840" i="16"/>
  <c r="H842" i="16"/>
  <c r="K844" i="16"/>
  <c r="E847" i="16"/>
  <c r="K849" i="16"/>
  <c r="E852" i="16"/>
  <c r="H854" i="16"/>
  <c r="K856" i="16"/>
  <c r="E859" i="16"/>
  <c r="F861" i="16"/>
  <c r="H863" i="16"/>
  <c r="K865" i="16"/>
  <c r="L867" i="16"/>
  <c r="E870" i="16"/>
  <c r="E872" i="16"/>
  <c r="E874" i="16"/>
  <c r="E876" i="16"/>
  <c r="E878" i="16"/>
  <c r="E880" i="16"/>
  <c r="E882" i="16"/>
  <c r="E884" i="16"/>
  <c r="E886" i="16"/>
  <c r="E888" i="16"/>
  <c r="E890" i="16"/>
  <c r="E892" i="16"/>
  <c r="E894" i="16"/>
  <c r="E896" i="16"/>
  <c r="E898" i="16"/>
  <c r="E900" i="16"/>
  <c r="E902" i="16"/>
  <c r="E904" i="16"/>
  <c r="E906" i="16"/>
  <c r="E908" i="16"/>
  <c r="E910" i="16"/>
  <c r="E912" i="16"/>
  <c r="E914" i="16"/>
  <c r="E916" i="16"/>
  <c r="E918" i="16"/>
  <c r="E920" i="16"/>
  <c r="E922" i="16"/>
  <c r="E924" i="16"/>
  <c r="E926" i="16"/>
  <c r="E928" i="16"/>
  <c r="E930" i="16"/>
  <c r="E932" i="16"/>
  <c r="E934" i="16"/>
  <c r="E936" i="16"/>
  <c r="E938" i="16"/>
  <c r="E940" i="16"/>
  <c r="E942" i="16"/>
  <c r="E944" i="16"/>
  <c r="E946" i="16"/>
  <c r="E948" i="16"/>
  <c r="E950" i="16"/>
  <c r="E952" i="16"/>
  <c r="E954" i="16"/>
  <c r="E956" i="16"/>
  <c r="E958" i="16"/>
  <c r="E960" i="16"/>
  <c r="E962" i="16"/>
  <c r="E964" i="16"/>
  <c r="E966" i="16"/>
  <c r="E968" i="16"/>
  <c r="E970" i="16"/>
  <c r="E972" i="16"/>
  <c r="E974" i="16"/>
  <c r="E976" i="16"/>
  <c r="E978" i="16"/>
  <c r="E980" i="16"/>
  <c r="E982" i="16"/>
  <c r="E984" i="16"/>
  <c r="E986" i="16"/>
  <c r="E988" i="16"/>
  <c r="E990" i="16"/>
  <c r="E992" i="16"/>
  <c r="E994" i="16"/>
  <c r="E996" i="16"/>
  <c r="E998" i="16"/>
  <c r="E1000" i="16"/>
  <c r="E1002" i="16"/>
  <c r="E1004" i="16"/>
  <c r="E1006" i="16"/>
  <c r="E1008" i="16"/>
  <c r="E1010" i="16"/>
  <c r="E1012" i="16"/>
  <c r="E1014" i="16"/>
  <c r="I236" i="16"/>
  <c r="F313" i="16"/>
  <c r="F369" i="16"/>
  <c r="H407" i="16"/>
  <c r="F439" i="16"/>
  <c r="H465" i="16"/>
  <c r="L482" i="16"/>
  <c r="E499" i="16"/>
  <c r="H513" i="16"/>
  <c r="I524" i="16"/>
  <c r="E536" i="16"/>
  <c r="K545" i="16"/>
  <c r="L555" i="16"/>
  <c r="L566" i="16"/>
  <c r="F576" i="16"/>
  <c r="F586" i="16"/>
  <c r="E595" i="16"/>
  <c r="K602" i="16"/>
  <c r="H612" i="16"/>
  <c r="K618" i="16"/>
  <c r="H626" i="16"/>
  <c r="L632" i="16"/>
  <c r="I638" i="16"/>
  <c r="L643" i="16"/>
  <c r="E649" i="16"/>
  <c r="E654" i="16"/>
  <c r="K658" i="16"/>
  <c r="K663" i="16"/>
  <c r="H668" i="16"/>
  <c r="E673" i="16"/>
  <c r="L677" i="16"/>
  <c r="F682" i="16"/>
  <c r="L685" i="16"/>
  <c r="E690" i="16"/>
  <c r="H694" i="16"/>
  <c r="E698" i="16"/>
  <c r="H701" i="16"/>
  <c r="H705" i="16"/>
  <c r="H709" i="16"/>
  <c r="K712" i="16"/>
  <c r="I716" i="16"/>
  <c r="I720" i="16"/>
  <c r="F724" i="16"/>
  <c r="K727" i="16"/>
  <c r="K731" i="16"/>
  <c r="K735" i="16"/>
  <c r="K738" i="16"/>
  <c r="F742" i="16"/>
  <c r="K745" i="16"/>
  <c r="H748" i="16"/>
  <c r="E751" i="16"/>
  <c r="L753" i="16"/>
  <c r="H756" i="16"/>
  <c r="E759" i="16"/>
  <c r="L761" i="16"/>
  <c r="H764" i="16"/>
  <c r="E767" i="16"/>
  <c r="L769" i="16"/>
  <c r="H772" i="16"/>
  <c r="E775" i="16"/>
  <c r="L777" i="16"/>
  <c r="H780" i="16"/>
  <c r="E783" i="16"/>
  <c r="L785" i="16"/>
  <c r="H788" i="16"/>
  <c r="I237" i="16"/>
  <c r="K319" i="16"/>
  <c r="I369" i="16"/>
  <c r="L408" i="16"/>
  <c r="I439" i="16"/>
  <c r="I465" i="16"/>
  <c r="F483" i="16"/>
  <c r="F499" i="16"/>
  <c r="I513" i="16"/>
  <c r="L524" i="16"/>
  <c r="L536" i="16"/>
  <c r="E547" i="16"/>
  <c r="L557" i="16"/>
  <c r="E567" i="16"/>
  <c r="H576" i="16"/>
  <c r="L586" i="16"/>
  <c r="H595" i="16"/>
  <c r="H604" i="16"/>
  <c r="I612" i="16"/>
  <c r="L618" i="16"/>
  <c r="E627" i="16"/>
  <c r="E633" i="16"/>
  <c r="K638" i="16"/>
  <c r="F644" i="16"/>
  <c r="H649" i="16"/>
  <c r="F654" i="16"/>
  <c r="L658" i="16"/>
  <c r="L663" i="16"/>
  <c r="I668" i="16"/>
  <c r="H673" i="16"/>
  <c r="E678" i="16"/>
  <c r="H682" i="16"/>
  <c r="H686" i="16"/>
  <c r="F690" i="16"/>
  <c r="I694" i="16"/>
  <c r="I698" i="16"/>
  <c r="L701" i="16"/>
  <c r="K705" i="16"/>
  <c r="K709" i="16"/>
  <c r="F713" i="16"/>
  <c r="K716" i="16"/>
  <c r="K720" i="16"/>
  <c r="K724" i="16"/>
  <c r="E728" i="16"/>
  <c r="L731" i="16"/>
  <c r="L735" i="16"/>
  <c r="F739" i="16"/>
  <c r="H742" i="16"/>
  <c r="L745" i="16"/>
  <c r="K748" i="16"/>
  <c r="F751" i="16"/>
  <c r="E754" i="16"/>
  <c r="K756" i="16"/>
  <c r="F759" i="16"/>
  <c r="E762" i="16"/>
  <c r="K764" i="16"/>
  <c r="F767" i="16"/>
  <c r="E770" i="16"/>
  <c r="K772" i="16"/>
  <c r="F775" i="16"/>
  <c r="E778" i="16"/>
  <c r="K780" i="16"/>
  <c r="F783" i="16"/>
  <c r="E786" i="16"/>
  <c r="K788" i="16"/>
  <c r="F791" i="16"/>
  <c r="E794" i="16"/>
  <c r="K796" i="16"/>
  <c r="F799" i="16"/>
  <c r="E802" i="16"/>
  <c r="H804" i="16"/>
  <c r="K806" i="16"/>
  <c r="E809" i="16"/>
  <c r="K811" i="16"/>
  <c r="E814" i="16"/>
  <c r="H816" i="16"/>
  <c r="K818" i="16"/>
  <c r="E821" i="16"/>
  <c r="K823" i="16"/>
  <c r="E826" i="16"/>
  <c r="H828" i="16"/>
  <c r="K830" i="16"/>
  <c r="E833" i="16"/>
  <c r="K835" i="16"/>
  <c r="E838" i="16"/>
  <c r="H840" i="16"/>
  <c r="K842" i="16"/>
  <c r="E845" i="16"/>
  <c r="K847" i="16"/>
  <c r="E850" i="16"/>
  <c r="H852" i="16"/>
  <c r="K854" i="16"/>
  <c r="H245" i="16"/>
  <c r="H320" i="16"/>
  <c r="L369" i="16"/>
  <c r="E409" i="16"/>
  <c r="K439" i="16"/>
  <c r="H467" i="16"/>
  <c r="L484" i="16"/>
  <c r="I500" i="16"/>
  <c r="E515" i="16"/>
  <c r="E527" i="16"/>
  <c r="E537" i="16"/>
  <c r="F547" i="16"/>
  <c r="K558" i="16"/>
  <c r="F568" i="16"/>
  <c r="F578" i="16"/>
  <c r="E587" i="16"/>
  <c r="F596" i="16"/>
  <c r="E605" i="16"/>
  <c r="K612" i="16"/>
  <c r="H620" i="16"/>
  <c r="H627" i="16"/>
  <c r="H633" i="16"/>
  <c r="E639" i="16"/>
  <c r="I644" i="16"/>
  <c r="L649" i="16"/>
  <c r="I654" i="16"/>
  <c r="H659" i="16"/>
  <c r="F664" i="16"/>
  <c r="L668" i="16"/>
  <c r="L673" i="16"/>
  <c r="F678" i="16"/>
  <c r="I682" i="16"/>
  <c r="L686" i="16"/>
  <c r="I690" i="16"/>
  <c r="K694" i="16"/>
  <c r="K698" i="16"/>
  <c r="H702" i="16"/>
  <c r="L705" i="16"/>
  <c r="L709" i="16"/>
  <c r="L713" i="16"/>
  <c r="K20" i="16"/>
  <c r="K250" i="16"/>
  <c r="K321" i="16"/>
  <c r="E371" i="16"/>
  <c r="F409" i="16"/>
  <c r="F442" i="16"/>
  <c r="I467" i="16"/>
  <c r="E485" i="16"/>
  <c r="L500" i="16"/>
  <c r="F515" i="16"/>
  <c r="K527" i="16"/>
  <c r="F538" i="16"/>
  <c r="F549" i="16"/>
  <c r="L558" i="16"/>
  <c r="H568" i="16"/>
  <c r="L578" i="16"/>
  <c r="F588" i="16"/>
  <c r="E597" i="16"/>
  <c r="H605" i="16"/>
  <c r="L612" i="16"/>
  <c r="E621" i="16"/>
  <c r="L627" i="16"/>
  <c r="I634" i="16"/>
  <c r="L639" i="16"/>
  <c r="E645" i="16"/>
  <c r="H650" i="16"/>
  <c r="E655" i="16"/>
  <c r="E660" i="16"/>
  <c r="K664" i="16"/>
  <c r="K669" i="16"/>
  <c r="H674" i="16"/>
  <c r="I678" i="16"/>
  <c r="K682" i="16"/>
  <c r="E687" i="16"/>
  <c r="E691" i="16"/>
  <c r="L694" i="16"/>
  <c r="L698" i="16"/>
  <c r="L702" i="16"/>
  <c r="F706" i="16"/>
  <c r="E710" i="16"/>
  <c r="E714" i="16"/>
  <c r="K717" i="16"/>
  <c r="E721" i="16"/>
  <c r="E725" i="16"/>
  <c r="E729" i="16"/>
  <c r="H732" i="16"/>
  <c r="F736" i="16"/>
  <c r="L739" i="16"/>
  <c r="F743" i="16"/>
  <c r="F746" i="16"/>
  <c r="E749" i="16"/>
  <c r="L751" i="16"/>
  <c r="H754" i="16"/>
  <c r="E757" i="16"/>
  <c r="L759" i="16"/>
  <c r="H762" i="16"/>
  <c r="E765" i="16"/>
  <c r="L767" i="16"/>
  <c r="H770" i="16"/>
  <c r="E773" i="16"/>
  <c r="L775" i="16"/>
  <c r="H778" i="16"/>
  <c r="E781" i="16"/>
  <c r="L783" i="16"/>
  <c r="H786" i="16"/>
  <c r="E789" i="16"/>
  <c r="L791" i="16"/>
  <c r="H794" i="16"/>
  <c r="E797" i="16"/>
  <c r="L799" i="16"/>
  <c r="H802" i="16"/>
  <c r="K804" i="16"/>
  <c r="E807" i="16"/>
  <c r="K809" i="16"/>
  <c r="E812" i="16"/>
  <c r="H814" i="16"/>
  <c r="K816" i="16"/>
  <c r="E819" i="16"/>
  <c r="K821" i="16"/>
  <c r="E824" i="16"/>
  <c r="H826" i="16"/>
  <c r="K828" i="16"/>
  <c r="E831" i="16"/>
  <c r="K833" i="16"/>
  <c r="E836" i="16"/>
  <c r="H838" i="16"/>
  <c r="K840" i="16"/>
  <c r="E843" i="16"/>
  <c r="K845" i="16"/>
  <c r="E848" i="16"/>
  <c r="H850" i="16"/>
  <c r="K852" i="16"/>
  <c r="E855" i="16"/>
  <c r="K857" i="16"/>
  <c r="L859" i="16"/>
  <c r="E862" i="16"/>
  <c r="F864" i="16"/>
  <c r="H866" i="16"/>
  <c r="I868" i="16"/>
  <c r="K870" i="16"/>
  <c r="K872" i="16"/>
  <c r="K874" i="16"/>
  <c r="K876" i="16"/>
  <c r="K878" i="16"/>
  <c r="K880" i="16"/>
  <c r="K882" i="16"/>
  <c r="K884" i="16"/>
  <c r="K886" i="16"/>
  <c r="K888" i="16"/>
  <c r="K890" i="16"/>
  <c r="K892" i="16"/>
  <c r="K894" i="16"/>
  <c r="K896" i="16"/>
  <c r="K898" i="16"/>
  <c r="K900" i="16"/>
  <c r="K902" i="16"/>
  <c r="K904" i="16"/>
  <c r="K906" i="16"/>
  <c r="K908" i="16"/>
  <c r="K910" i="16"/>
  <c r="K912" i="16"/>
  <c r="K914" i="16"/>
  <c r="K916" i="16"/>
  <c r="K918" i="16"/>
  <c r="K920" i="16"/>
  <c r="K922" i="16"/>
  <c r="K924" i="16"/>
  <c r="K926" i="16"/>
  <c r="K928" i="16"/>
  <c r="K930" i="16"/>
  <c r="K932" i="16"/>
  <c r="K934" i="16"/>
  <c r="K936" i="16"/>
  <c r="K938" i="16"/>
  <c r="K940" i="16"/>
  <c r="K942" i="16"/>
  <c r="K944" i="16"/>
  <c r="K946" i="16"/>
  <c r="K948" i="16"/>
  <c r="K950" i="16"/>
  <c r="K952" i="16"/>
  <c r="K954" i="16"/>
  <c r="K956" i="16"/>
  <c r="K958" i="16"/>
  <c r="K960" i="16"/>
  <c r="K962" i="16"/>
  <c r="K964" i="16"/>
  <c r="K966" i="16"/>
  <c r="K968" i="16"/>
  <c r="K970" i="16"/>
  <c r="K972" i="16"/>
  <c r="K82" i="16"/>
  <c r="K272" i="16"/>
  <c r="E336" i="16"/>
  <c r="K381" i="16"/>
  <c r="F419" i="16"/>
  <c r="K447" i="16"/>
  <c r="F471" i="16"/>
  <c r="I488" i="16"/>
  <c r="K503" i="16"/>
  <c r="H517" i="16"/>
  <c r="L527" i="16"/>
  <c r="I538" i="16"/>
  <c r="L549" i="16"/>
  <c r="E560" i="16"/>
  <c r="F570" i="16"/>
  <c r="E579" i="16"/>
  <c r="H588" i="16"/>
  <c r="I598" i="16"/>
  <c r="F606" i="16"/>
  <c r="H614" i="16"/>
  <c r="H621" i="16"/>
  <c r="F628" i="16"/>
  <c r="H635" i="16"/>
  <c r="K640" i="16"/>
  <c r="F646" i="16"/>
  <c r="E651" i="16"/>
  <c r="E656" i="16"/>
  <c r="K660" i="16"/>
  <c r="K665" i="16"/>
  <c r="H670" i="16"/>
  <c r="E675" i="16"/>
  <c r="E679" i="16"/>
  <c r="L682" i="16"/>
  <c r="H687" i="16"/>
  <c r="L691" i="16"/>
  <c r="F695" i="16"/>
  <c r="E699" i="16"/>
  <c r="E703" i="16"/>
  <c r="K706" i="16"/>
  <c r="F710" i="16"/>
  <c r="F714" i="16"/>
  <c r="F718" i="16"/>
  <c r="H721" i="16"/>
  <c r="F725" i="16"/>
  <c r="F729" i="16"/>
  <c r="L732" i="16"/>
  <c r="H736" i="16"/>
  <c r="E740" i="16"/>
  <c r="K743" i="16"/>
  <c r="H746" i="16"/>
  <c r="F749" i="16"/>
  <c r="E752" i="16"/>
  <c r="K754" i="16"/>
  <c r="F757" i="16"/>
  <c r="E760" i="16"/>
  <c r="K762" i="16"/>
  <c r="F765" i="16"/>
  <c r="E768" i="16"/>
  <c r="K770" i="16"/>
  <c r="F773" i="16"/>
  <c r="E776" i="16"/>
  <c r="K778" i="16"/>
  <c r="F781" i="16"/>
  <c r="E784" i="16"/>
  <c r="K786" i="16"/>
  <c r="F789" i="16"/>
  <c r="E792" i="16"/>
  <c r="K794" i="16"/>
  <c r="F797" i="16"/>
  <c r="E800" i="16"/>
  <c r="I802" i="16"/>
  <c r="L804" i="16"/>
  <c r="F807" i="16"/>
  <c r="L809" i="16"/>
  <c r="F812" i="16"/>
  <c r="I814" i="16"/>
  <c r="L816" i="16"/>
  <c r="F819" i="16"/>
  <c r="L821" i="16"/>
  <c r="F824" i="16"/>
  <c r="I826" i="16"/>
  <c r="L828" i="16"/>
  <c r="F831" i="16"/>
  <c r="L833" i="16"/>
  <c r="F836" i="16"/>
  <c r="H190" i="16"/>
  <c r="I296" i="16"/>
  <c r="L351" i="16"/>
  <c r="L396" i="16"/>
  <c r="L430" i="16"/>
  <c r="K457" i="16"/>
  <c r="F477" i="16"/>
  <c r="L493" i="16"/>
  <c r="L508" i="16"/>
  <c r="E522" i="16"/>
  <c r="K532" i="16"/>
  <c r="L542" i="16"/>
  <c r="F554" i="16"/>
  <c r="F564" i="16"/>
  <c r="F574" i="16"/>
  <c r="E583" i="16"/>
  <c r="H592" i="16"/>
  <c r="F602" i="16"/>
  <c r="E609" i="16"/>
  <c r="E617" i="16"/>
  <c r="I624" i="16"/>
  <c r="K630" i="16"/>
  <c r="E637" i="16"/>
  <c r="I642" i="16"/>
  <c r="L647" i="16"/>
  <c r="K652" i="16"/>
  <c r="K657" i="16"/>
  <c r="H662" i="16"/>
  <c r="E667" i="16"/>
  <c r="E672" i="16"/>
  <c r="K676" i="16"/>
  <c r="I680" i="16"/>
  <c r="L684" i="16"/>
  <c r="H689" i="16"/>
  <c r="L692" i="16"/>
  <c r="L696" i="16"/>
  <c r="L700" i="16"/>
  <c r="I704" i="16"/>
  <c r="E708" i="16"/>
  <c r="E712" i="16"/>
  <c r="E716" i="16"/>
  <c r="F719" i="16"/>
  <c r="E723" i="16"/>
  <c r="E727" i="16"/>
  <c r="K730" i="16"/>
  <c r="F734" i="16"/>
  <c r="E738" i="16"/>
  <c r="K741" i="16"/>
  <c r="K744" i="16"/>
  <c r="L747" i="16"/>
  <c r="H750" i="16"/>
  <c r="E753" i="16"/>
  <c r="L755" i="16"/>
  <c r="H758" i="16"/>
  <c r="E761" i="16"/>
  <c r="L763" i="16"/>
  <c r="H766" i="16"/>
  <c r="E769" i="16"/>
  <c r="L771" i="16"/>
  <c r="H774" i="16"/>
  <c r="E777" i="16"/>
  <c r="L779" i="16"/>
  <c r="H782" i="16"/>
  <c r="E785" i="16"/>
  <c r="L787" i="16"/>
  <c r="H790" i="16"/>
  <c r="E793" i="16"/>
  <c r="L795" i="16"/>
  <c r="H798" i="16"/>
  <c r="E801" i="16"/>
  <c r="K803" i="16"/>
  <c r="E806" i="16"/>
  <c r="H808" i="16"/>
  <c r="K810" i="16"/>
  <c r="E813" i="16"/>
  <c r="K815" i="16"/>
  <c r="E818" i="16"/>
  <c r="H820" i="16"/>
  <c r="K822" i="16"/>
  <c r="E825" i="16"/>
  <c r="K827" i="16"/>
  <c r="E830" i="16"/>
  <c r="H832" i="16"/>
  <c r="K834" i="16"/>
  <c r="E837" i="16"/>
  <c r="K839" i="16"/>
  <c r="E842" i="16"/>
  <c r="H844" i="16"/>
  <c r="K846" i="16"/>
  <c r="E849" i="16"/>
  <c r="K851" i="16"/>
  <c r="E854" i="16"/>
  <c r="H856" i="16"/>
  <c r="K858" i="16"/>
  <c r="L860" i="16"/>
  <c r="E863" i="16"/>
  <c r="F865" i="16"/>
  <c r="H867" i="16"/>
  <c r="K869" i="16"/>
  <c r="K871" i="16"/>
  <c r="K873" i="16"/>
  <c r="K875" i="16"/>
  <c r="K877" i="16"/>
  <c r="K879" i="16"/>
  <c r="K881" i="16"/>
  <c r="K883" i="16"/>
  <c r="K885" i="16"/>
  <c r="K887" i="16"/>
  <c r="K889" i="16"/>
  <c r="K891" i="16"/>
  <c r="K893" i="16"/>
  <c r="K895" i="16"/>
  <c r="K897" i="16"/>
  <c r="K899" i="16"/>
  <c r="K901" i="16"/>
  <c r="K903" i="16"/>
  <c r="K905" i="16"/>
  <c r="K907" i="16"/>
  <c r="K909" i="16"/>
  <c r="K911" i="16"/>
  <c r="K913" i="16"/>
  <c r="K915" i="16"/>
  <c r="K917" i="16"/>
  <c r="K919" i="16"/>
  <c r="K921" i="16"/>
  <c r="K923" i="16"/>
  <c r="K925" i="16"/>
  <c r="K927" i="16"/>
  <c r="K929" i="16"/>
  <c r="K931" i="16"/>
  <c r="K933" i="16"/>
  <c r="I190" i="16"/>
  <c r="K297" i="16"/>
  <c r="F356" i="16"/>
  <c r="F397" i="16"/>
  <c r="I431" i="16"/>
  <c r="L458" i="16"/>
  <c r="E479" i="16"/>
  <c r="I495" i="16"/>
  <c r="E510" i="16"/>
  <c r="E523" i="16"/>
  <c r="L533" i="16"/>
  <c r="L544" i="16"/>
  <c r="I554" i="16"/>
  <c r="H564" i="16"/>
  <c r="L574" i="16"/>
  <c r="F584" i="16"/>
  <c r="F594" i="16"/>
  <c r="H602" i="16"/>
  <c r="H609" i="16"/>
  <c r="H618" i="16"/>
  <c r="K624" i="16"/>
  <c r="L631" i="16"/>
  <c r="F638" i="16"/>
  <c r="H643" i="16"/>
  <c r="K648" i="16"/>
  <c r="K653" i="16"/>
  <c r="H658" i="16"/>
  <c r="E663" i="16"/>
  <c r="E668" i="16"/>
  <c r="K672" i="16"/>
  <c r="H677" i="16"/>
  <c r="L680" i="16"/>
  <c r="E685" i="16"/>
  <c r="K689" i="16"/>
  <c r="K693" i="16"/>
  <c r="E697" i="16"/>
  <c r="E701" i="16"/>
  <c r="E705" i="16"/>
  <c r="H708" i="16"/>
  <c r="F712" i="16"/>
  <c r="F716" i="16"/>
  <c r="L719" i="16"/>
  <c r="F723" i="16"/>
  <c r="F727" i="16"/>
  <c r="F731" i="16"/>
  <c r="I734" i="16"/>
  <c r="F738" i="16"/>
  <c r="L741" i="16"/>
  <c r="L744" i="16"/>
  <c r="E748" i="16"/>
  <c r="K750" i="16"/>
  <c r="F753" i="16"/>
  <c r="E756" i="16"/>
  <c r="K758" i="16"/>
  <c r="F761" i="16"/>
  <c r="E764" i="16"/>
  <c r="K766" i="16"/>
  <c r="F769" i="16"/>
  <c r="E772" i="16"/>
  <c r="K774" i="16"/>
  <c r="F777" i="16"/>
  <c r="E780" i="16"/>
  <c r="K782" i="16"/>
  <c r="F785" i="16"/>
  <c r="E788" i="16"/>
  <c r="K790" i="16"/>
  <c r="F793" i="16"/>
  <c r="E796" i="16"/>
  <c r="K798" i="16"/>
  <c r="F801" i="16"/>
  <c r="L803" i="16"/>
  <c r="F806" i="16"/>
  <c r="I808" i="16"/>
  <c r="L810" i="16"/>
  <c r="F813" i="16"/>
  <c r="L815" i="16"/>
  <c r="F818" i="16"/>
  <c r="I820" i="16"/>
  <c r="L822" i="16"/>
  <c r="F825" i="16"/>
  <c r="L827" i="16"/>
  <c r="F830" i="16"/>
  <c r="I832" i="16"/>
  <c r="L834" i="16"/>
  <c r="F837" i="16"/>
  <c r="L839" i="16"/>
  <c r="F842" i="16"/>
  <c r="I844" i="16"/>
  <c r="L846" i="16"/>
  <c r="F849" i="16"/>
  <c r="L851" i="16"/>
  <c r="F854" i="16"/>
  <c r="I856" i="16"/>
  <c r="L858" i="16"/>
  <c r="E861" i="16"/>
  <c r="F863" i="16"/>
  <c r="H865" i="16"/>
  <c r="K867" i="16"/>
  <c r="L869" i="16"/>
  <c r="L871" i="16"/>
  <c r="L873" i="16"/>
  <c r="L875" i="16"/>
  <c r="L877" i="16"/>
  <c r="L879" i="16"/>
  <c r="L881" i="16"/>
  <c r="L883" i="16"/>
  <c r="L885" i="16"/>
  <c r="L887" i="16"/>
  <c r="L889" i="16"/>
  <c r="L891" i="16"/>
  <c r="L893" i="16"/>
  <c r="L895" i="16"/>
  <c r="L897" i="16"/>
  <c r="L899" i="16"/>
  <c r="L901" i="16"/>
  <c r="L903" i="16"/>
  <c r="L905" i="16"/>
  <c r="L907" i="16"/>
  <c r="L909" i="16"/>
  <c r="L911" i="16"/>
  <c r="L913" i="16"/>
  <c r="L915" i="16"/>
  <c r="L917" i="16"/>
  <c r="L919" i="16"/>
  <c r="L336" i="16"/>
  <c r="F450" i="16"/>
  <c r="L503" i="16"/>
  <c r="I540" i="16"/>
  <c r="L570" i="16"/>
  <c r="K598" i="16"/>
  <c r="L621" i="16"/>
  <c r="L640" i="16"/>
  <c r="F656" i="16"/>
  <c r="I670" i="16"/>
  <c r="H683" i="16"/>
  <c r="L695" i="16"/>
  <c r="F707" i="16"/>
  <c r="E717" i="16"/>
  <c r="L725" i="16"/>
  <c r="E734" i="16"/>
  <c r="L743" i="16"/>
  <c r="E750" i="16"/>
  <c r="L756" i="16"/>
  <c r="E763" i="16"/>
  <c r="L768" i="16"/>
  <c r="F776" i="16"/>
  <c r="E782" i="16"/>
  <c r="L788" i="16"/>
  <c r="F794" i="16"/>
  <c r="K799" i="16"/>
  <c r="I804" i="16"/>
  <c r="F809" i="16"/>
  <c r="F814" i="16"/>
  <c r="L818" i="16"/>
  <c r="L823" i="16"/>
  <c r="I828" i="16"/>
  <c r="F833" i="16"/>
  <c r="F838" i="16"/>
  <c r="L841" i="16"/>
  <c r="F846" i="16"/>
  <c r="I850" i="16"/>
  <c r="I854" i="16"/>
  <c r="F858" i="16"/>
  <c r="K861" i="16"/>
  <c r="K864" i="16"/>
  <c r="F868" i="16"/>
  <c r="F871" i="16"/>
  <c r="H874" i="16"/>
  <c r="F877" i="16"/>
  <c r="H880" i="16"/>
  <c r="F883" i="16"/>
  <c r="H886" i="16"/>
  <c r="F889" i="16"/>
  <c r="H892" i="16"/>
  <c r="F895" i="16"/>
  <c r="H898" i="16"/>
  <c r="F901" i="16"/>
  <c r="H904" i="16"/>
  <c r="F907" i="16"/>
  <c r="H910" i="16"/>
  <c r="F913" i="16"/>
  <c r="H916" i="16"/>
  <c r="F919" i="16"/>
  <c r="F922" i="16"/>
  <c r="L924" i="16"/>
  <c r="H927" i="16"/>
  <c r="F930" i="16"/>
  <c r="L932" i="16"/>
  <c r="H935" i="16"/>
  <c r="K937" i="16"/>
  <c r="F940" i="16"/>
  <c r="I942" i="16"/>
  <c r="E945" i="16"/>
  <c r="H947" i="16"/>
  <c r="K949" i="16"/>
  <c r="F952" i="16"/>
  <c r="I954" i="16"/>
  <c r="E957" i="16"/>
  <c r="H959" i="16"/>
  <c r="K961" i="16"/>
  <c r="F964" i="16"/>
  <c r="I966" i="16"/>
  <c r="E969" i="16"/>
  <c r="H971" i="16"/>
  <c r="K973" i="16"/>
  <c r="L975" i="16"/>
  <c r="F978" i="16"/>
  <c r="H980" i="16"/>
  <c r="I982" i="16"/>
  <c r="K984" i="16"/>
  <c r="L986" i="16"/>
  <c r="E989" i="16"/>
  <c r="F991" i="16"/>
  <c r="H993" i="16"/>
  <c r="I995" i="16"/>
  <c r="K997" i="16"/>
  <c r="L999" i="16"/>
  <c r="F1002" i="16"/>
  <c r="H1004" i="16"/>
  <c r="I1006" i="16"/>
  <c r="K1008" i="16"/>
  <c r="L1010" i="16"/>
  <c r="E1013" i="16"/>
  <c r="F1015" i="16"/>
  <c r="F1017" i="16"/>
  <c r="F1019" i="16"/>
  <c r="F1021" i="16"/>
  <c r="F1023" i="16"/>
  <c r="F1025" i="16"/>
  <c r="F1027" i="16"/>
  <c r="F1029" i="16"/>
  <c r="F1031" i="16"/>
  <c r="F1033" i="16"/>
  <c r="F1035" i="16"/>
  <c r="F1037" i="16"/>
  <c r="F1039" i="16"/>
  <c r="F1041" i="16"/>
  <c r="F1043" i="16"/>
  <c r="F1045" i="16"/>
  <c r="F1047" i="16"/>
  <c r="F1049" i="16"/>
  <c r="F1051" i="16"/>
  <c r="F1053" i="16"/>
  <c r="F1055" i="16"/>
  <c r="F1057" i="16"/>
  <c r="F1059" i="16"/>
  <c r="F1061" i="16"/>
  <c r="F1063" i="16"/>
  <c r="F1065" i="16"/>
  <c r="F1067" i="16"/>
  <c r="F1069" i="16"/>
  <c r="F1071" i="16"/>
  <c r="F1073" i="16"/>
  <c r="F1075" i="16"/>
  <c r="F1077" i="16"/>
  <c r="F1079" i="16"/>
  <c r="F1081" i="16"/>
  <c r="F1083" i="16"/>
  <c r="F1085" i="16"/>
  <c r="F1087" i="16"/>
  <c r="F1089" i="16"/>
  <c r="F1091" i="16"/>
  <c r="F1093" i="16"/>
  <c r="F1095" i="16"/>
  <c r="F1097" i="16"/>
  <c r="F1099" i="16"/>
  <c r="F1101" i="16"/>
  <c r="F1103" i="16"/>
  <c r="F1105" i="16"/>
  <c r="F1107" i="16"/>
  <c r="E337" i="16"/>
  <c r="I450" i="16"/>
  <c r="H505" i="16"/>
  <c r="F541" i="16"/>
  <c r="E571" i="16"/>
  <c r="L598" i="16"/>
  <c r="F622" i="16"/>
  <c r="E641" i="16"/>
  <c r="H656" i="16"/>
  <c r="K670" i="16"/>
  <c r="E684" i="16"/>
  <c r="H696" i="16"/>
  <c r="H707" i="16"/>
  <c r="H718" i="16"/>
  <c r="H726" i="16"/>
  <c r="E736" i="16"/>
  <c r="E744" i="16"/>
  <c r="F750" i="16"/>
  <c r="K757" i="16"/>
  <c r="F763" i="16"/>
  <c r="F770" i="16"/>
  <c r="H776" i="16"/>
  <c r="F782" i="16"/>
  <c r="K789" i="16"/>
  <c r="L794" i="16"/>
  <c r="F800" i="16"/>
  <c r="E805" i="16"/>
  <c r="E810" i="16"/>
  <c r="K814" i="16"/>
  <c r="K819" i="16"/>
  <c r="H824" i="16"/>
  <c r="E829" i="16"/>
  <c r="E834" i="16"/>
  <c r="I838" i="16"/>
  <c r="I842" i="16"/>
  <c r="H846" i="16"/>
  <c r="K850" i="16"/>
  <c r="L854" i="16"/>
  <c r="H858" i="16"/>
  <c r="L861" i="16"/>
  <c r="L864" i="16"/>
  <c r="H868" i="16"/>
  <c r="H871" i="16"/>
  <c r="I874" i="16"/>
  <c r="H877" i="16"/>
  <c r="I880" i="16"/>
  <c r="H883" i="16"/>
  <c r="I886" i="16"/>
  <c r="H889" i="16"/>
  <c r="I892" i="16"/>
  <c r="H895" i="16"/>
  <c r="I898" i="16"/>
  <c r="H901" i="16"/>
  <c r="I904" i="16"/>
  <c r="H907" i="16"/>
  <c r="I910" i="16"/>
  <c r="H913" i="16"/>
  <c r="I916" i="16"/>
  <c r="H919" i="16"/>
  <c r="H922" i="16"/>
  <c r="E925" i="16"/>
  <c r="I927" i="16"/>
  <c r="H930" i="16"/>
  <c r="E933" i="16"/>
  <c r="I935" i="16"/>
  <c r="L937" i="16"/>
  <c r="H940" i="16"/>
  <c r="L942" i="16"/>
  <c r="F945" i="16"/>
  <c r="I947" i="16"/>
  <c r="L949" i="16"/>
  <c r="H952" i="16"/>
  <c r="L954" i="16"/>
  <c r="F957" i="16"/>
  <c r="I959" i="16"/>
  <c r="L961" i="16"/>
  <c r="H964" i="16"/>
  <c r="L966" i="16"/>
  <c r="F337" i="16"/>
  <c r="E451" i="16"/>
  <c r="I505" i="16"/>
  <c r="H541" i="16"/>
  <c r="F572" i="16"/>
  <c r="E599" i="16"/>
  <c r="E623" i="16"/>
  <c r="H641" i="16"/>
  <c r="I656" i="16"/>
  <c r="L670" i="16"/>
  <c r="I684" i="16"/>
  <c r="I696" i="16"/>
  <c r="K707" i="16"/>
  <c r="I718" i="16"/>
  <c r="L726" i="16"/>
  <c r="K736" i="16"/>
  <c r="F744" i="16"/>
  <c r="K751" i="16"/>
  <c r="L757" i="16"/>
  <c r="K763" i="16"/>
  <c r="L770" i="16"/>
  <c r="K776" i="16"/>
  <c r="K783" i="16"/>
  <c r="L789" i="16"/>
  <c r="E795" i="16"/>
  <c r="H800" i="16"/>
  <c r="F805" i="16"/>
  <c r="F810" i="16"/>
  <c r="L814" i="16"/>
  <c r="L819" i="16"/>
  <c r="I824" i="16"/>
  <c r="F829" i="16"/>
  <c r="F834" i="16"/>
  <c r="K838" i="16"/>
  <c r="L842" i="16"/>
  <c r="I846" i="16"/>
  <c r="L850" i="16"/>
  <c r="F855" i="16"/>
  <c r="I858" i="16"/>
  <c r="F862" i="16"/>
  <c r="E865" i="16"/>
  <c r="K868" i="16"/>
  <c r="I871" i="16"/>
  <c r="L874" i="16"/>
  <c r="I877" i="16"/>
  <c r="L880" i="16"/>
  <c r="I883" i="16"/>
  <c r="L886" i="16"/>
  <c r="I889" i="16"/>
  <c r="L892" i="16"/>
  <c r="I895" i="16"/>
  <c r="L898" i="16"/>
  <c r="I901" i="16"/>
  <c r="L904" i="16"/>
  <c r="I907" i="16"/>
  <c r="L910" i="16"/>
  <c r="I913" i="16"/>
  <c r="L916" i="16"/>
  <c r="I919" i="16"/>
  <c r="I922" i="16"/>
  <c r="F925" i="16"/>
  <c r="L927" i="16"/>
  <c r="I930" i="16"/>
  <c r="F933" i="16"/>
  <c r="K935" i="16"/>
  <c r="F938" i="16"/>
  <c r="I940" i="16"/>
  <c r="E943" i="16"/>
  <c r="H945" i="16"/>
  <c r="K947" i="16"/>
  <c r="F950" i="16"/>
  <c r="I952" i="16"/>
  <c r="E955" i="16"/>
  <c r="H957" i="16"/>
  <c r="K959" i="16"/>
  <c r="F962" i="16"/>
  <c r="I964" i="16"/>
  <c r="E967" i="16"/>
  <c r="H969" i="16"/>
  <c r="K971" i="16"/>
  <c r="F974" i="16"/>
  <c r="H976" i="16"/>
  <c r="I978" i="16"/>
  <c r="K980" i="16"/>
  <c r="L982" i="16"/>
  <c r="E985" i="16"/>
  <c r="F987" i="16"/>
  <c r="H989" i="16"/>
  <c r="I991" i="16"/>
  <c r="K993" i="16"/>
  <c r="L995" i="16"/>
  <c r="F998" i="16"/>
  <c r="H1000" i="16"/>
  <c r="I1002" i="16"/>
  <c r="K1004" i="16"/>
  <c r="L1006" i="16"/>
  <c r="E1009" i="16"/>
  <c r="F1011" i="16"/>
  <c r="H1013" i="16"/>
  <c r="I1015" i="16"/>
  <c r="I1017" i="16"/>
  <c r="I1019" i="16"/>
  <c r="I1021" i="16"/>
  <c r="I1023" i="16"/>
  <c r="I1025" i="16"/>
  <c r="I1027" i="16"/>
  <c r="I1029" i="16"/>
  <c r="I1031" i="16"/>
  <c r="I1033" i="16"/>
  <c r="I1035" i="16"/>
  <c r="I1037" i="16"/>
  <c r="I1039" i="16"/>
  <c r="I1041" i="16"/>
  <c r="I1043" i="16"/>
  <c r="I1045" i="16"/>
  <c r="I1047" i="16"/>
  <c r="I1049" i="16"/>
  <c r="I1051" i="16"/>
  <c r="I1053" i="16"/>
  <c r="I1055" i="16"/>
  <c r="I1057" i="16"/>
  <c r="I1059" i="16"/>
  <c r="I1061" i="16"/>
  <c r="I1063" i="16"/>
  <c r="I1065" i="16"/>
  <c r="I1067" i="16"/>
  <c r="I1069" i="16"/>
  <c r="I1071" i="16"/>
  <c r="I1073" i="16"/>
  <c r="I1075" i="16"/>
  <c r="I1077" i="16"/>
  <c r="I1079" i="16"/>
  <c r="I1081" i="16"/>
  <c r="I1083" i="16"/>
  <c r="I1085" i="16"/>
  <c r="I1087" i="16"/>
  <c r="I1089" i="16"/>
  <c r="I1091" i="16"/>
  <c r="I1093" i="16"/>
  <c r="I1095" i="16"/>
  <c r="I1097" i="16"/>
  <c r="I1099" i="16"/>
  <c r="I1101" i="16"/>
  <c r="I1103" i="16"/>
  <c r="I1105" i="16"/>
  <c r="I1107" i="16"/>
  <c r="I1109" i="16"/>
  <c r="I1111" i="16"/>
  <c r="I1113" i="16"/>
  <c r="I1115" i="16"/>
  <c r="I1117" i="16"/>
  <c r="I1119" i="16"/>
  <c r="I1121" i="16"/>
  <c r="I1123" i="16"/>
  <c r="I1125" i="16"/>
  <c r="I1127" i="16"/>
  <c r="I1129" i="16"/>
  <c r="I1131" i="16"/>
  <c r="I1133" i="16"/>
  <c r="I1135" i="16"/>
  <c r="I1137" i="16"/>
  <c r="I1139" i="16"/>
  <c r="I1141" i="16"/>
  <c r="I1143" i="16"/>
  <c r="I1145" i="16"/>
  <c r="I1147" i="16"/>
  <c r="I1149" i="16"/>
  <c r="I1151" i="16"/>
  <c r="I1153" i="16"/>
  <c r="I1155" i="16"/>
  <c r="L350" i="16"/>
  <c r="H457" i="16"/>
  <c r="I508" i="16"/>
  <c r="K542" i="16"/>
  <c r="H572" i="16"/>
  <c r="K600" i="16"/>
  <c r="H624" i="16"/>
  <c r="L641" i="16"/>
  <c r="L656" i="16"/>
  <c r="H671" i="16"/>
  <c r="K684" i="16"/>
  <c r="K696" i="16"/>
  <c r="L707" i="16"/>
  <c r="K718" i="16"/>
  <c r="I728" i="16"/>
  <c r="F737" i="16"/>
  <c r="H744" i="16"/>
  <c r="F752" i="16"/>
  <c r="E758" i="16"/>
  <c r="L764" i="16"/>
  <c r="E771" i="16"/>
  <c r="L776" i="16"/>
  <c r="F784" i="16"/>
  <c r="E790" i="16"/>
  <c r="F795" i="16"/>
  <c r="K800" i="16"/>
  <c r="K805" i="16"/>
  <c r="H810" i="16"/>
  <c r="E815" i="16"/>
  <c r="E820" i="16"/>
  <c r="K824" i="16"/>
  <c r="K829" i="16"/>
  <c r="H834" i="16"/>
  <c r="L838" i="16"/>
  <c r="F843" i="16"/>
  <c r="F847" i="16"/>
  <c r="E851" i="16"/>
  <c r="K855" i="16"/>
  <c r="F859" i="16"/>
  <c r="H862" i="16"/>
  <c r="L865" i="16"/>
  <c r="L868" i="16"/>
  <c r="F872" i="16"/>
  <c r="E875" i="16"/>
  <c r="F878" i="16"/>
  <c r="E881" i="16"/>
  <c r="F884" i="16"/>
  <c r="E887" i="16"/>
  <c r="F890" i="16"/>
  <c r="E893" i="16"/>
  <c r="F896" i="16"/>
  <c r="E899" i="16"/>
  <c r="F902" i="16"/>
  <c r="E905" i="16"/>
  <c r="F908" i="16"/>
  <c r="E911" i="16"/>
  <c r="F914" i="16"/>
  <c r="E917" i="16"/>
  <c r="F920" i="16"/>
  <c r="L922" i="16"/>
  <c r="H925" i="16"/>
  <c r="F928" i="16"/>
  <c r="L930" i="16"/>
  <c r="H933" i="16"/>
  <c r="L935" i="16"/>
  <c r="H938" i="16"/>
  <c r="L940" i="16"/>
  <c r="F943" i="16"/>
  <c r="I945" i="16"/>
  <c r="L947" i="16"/>
  <c r="H950" i="16"/>
  <c r="L952" i="16"/>
  <c r="F955" i="16"/>
  <c r="I957" i="16"/>
  <c r="L959" i="16"/>
  <c r="H962" i="16"/>
  <c r="L964" i="16"/>
  <c r="F967" i="16"/>
  <c r="I969" i="16"/>
  <c r="L971" i="16"/>
  <c r="H974" i="16"/>
  <c r="I976" i="16"/>
  <c r="K978" i="16"/>
  <c r="L980" i="16"/>
  <c r="E983" i="16"/>
  <c r="F985" i="16"/>
  <c r="H987" i="16"/>
  <c r="I989" i="16"/>
  <c r="K991" i="16"/>
  <c r="L993" i="16"/>
  <c r="F996" i="16"/>
  <c r="H998" i="16"/>
  <c r="I1000" i="16"/>
  <c r="K1002" i="16"/>
  <c r="L1004" i="16"/>
  <c r="F104" i="16"/>
  <c r="F382" i="16"/>
  <c r="H471" i="16"/>
  <c r="E518" i="16"/>
  <c r="E550" i="16"/>
  <c r="F580" i="16"/>
  <c r="H606" i="16"/>
  <c r="E629" i="16"/>
  <c r="H646" i="16"/>
  <c r="L660" i="16"/>
  <c r="H675" i="16"/>
  <c r="K687" i="16"/>
  <c r="F699" i="16"/>
  <c r="I710" i="16"/>
  <c r="L718" i="16"/>
  <c r="H729" i="16"/>
  <c r="K737" i="16"/>
  <c r="E746" i="16"/>
  <c r="H752" i="16"/>
  <c r="F758" i="16"/>
  <c r="K765" i="16"/>
  <c r="F771" i="16"/>
  <c r="F778" i="16"/>
  <c r="H784" i="16"/>
  <c r="F790" i="16"/>
  <c r="K795" i="16"/>
  <c r="L800" i="16"/>
  <c r="L805" i="16"/>
  <c r="I810" i="16"/>
  <c r="F815" i="16"/>
  <c r="F820" i="16"/>
  <c r="L824" i="16"/>
  <c r="L829" i="16"/>
  <c r="I834" i="16"/>
  <c r="E839" i="16"/>
  <c r="K843" i="16"/>
  <c r="L847" i="16"/>
  <c r="F851" i="16"/>
  <c r="L855" i="16"/>
  <c r="H859" i="16"/>
  <c r="I862" i="16"/>
  <c r="E866" i="16"/>
  <c r="E869" i="16"/>
  <c r="H872" i="16"/>
  <c r="F875" i="16"/>
  <c r="H878" i="16"/>
  <c r="F881" i="16"/>
  <c r="H884" i="16"/>
  <c r="F887" i="16"/>
  <c r="H890" i="16"/>
  <c r="F893" i="16"/>
  <c r="H896" i="16"/>
  <c r="F899" i="16"/>
  <c r="H902" i="16"/>
  <c r="F905" i="16"/>
  <c r="H908" i="16"/>
  <c r="F911" i="16"/>
  <c r="H914" i="16"/>
  <c r="F917" i="16"/>
  <c r="H920" i="16"/>
  <c r="E923" i="16"/>
  <c r="I925" i="16"/>
  <c r="H928" i="16"/>
  <c r="E931" i="16"/>
  <c r="I933" i="16"/>
  <c r="F936" i="16"/>
  <c r="I938" i="16"/>
  <c r="E941" i="16"/>
  <c r="H943" i="16"/>
  <c r="K945" i="16"/>
  <c r="F948" i="16"/>
  <c r="I950" i="16"/>
  <c r="E953" i="16"/>
  <c r="H955" i="16"/>
  <c r="K957" i="16"/>
  <c r="F960" i="16"/>
  <c r="I962" i="16"/>
  <c r="E965" i="16"/>
  <c r="H967" i="16"/>
  <c r="K969" i="16"/>
  <c r="F972" i="16"/>
  <c r="I974" i="16"/>
  <c r="K976" i="16"/>
  <c r="L978" i="16"/>
  <c r="E981" i="16"/>
  <c r="F983" i="16"/>
  <c r="H985" i="16"/>
  <c r="I987" i="16"/>
  <c r="K989" i="16"/>
  <c r="L991" i="16"/>
  <c r="F994" i="16"/>
  <c r="H996" i="16"/>
  <c r="I998" i="16"/>
  <c r="K1000" i="16"/>
  <c r="L1002" i="16"/>
  <c r="E1005" i="16"/>
  <c r="F1007" i="16"/>
  <c r="H1009" i="16"/>
  <c r="I1011" i="16"/>
  <c r="K1013" i="16"/>
  <c r="L1015" i="16"/>
  <c r="L1017" i="16"/>
  <c r="L1019" i="16"/>
  <c r="L1021" i="16"/>
  <c r="L1023" i="16"/>
  <c r="L1025" i="16"/>
  <c r="L1027" i="16"/>
  <c r="L1029" i="16"/>
  <c r="L1031" i="16"/>
  <c r="L1033" i="16"/>
  <c r="L1035" i="16"/>
  <c r="L1037" i="16"/>
  <c r="L1039" i="16"/>
  <c r="L1041" i="16"/>
  <c r="L1043" i="16"/>
  <c r="L1045" i="16"/>
  <c r="L1047" i="16"/>
  <c r="L1049" i="16"/>
  <c r="L1051" i="16"/>
  <c r="L1053" i="16"/>
  <c r="L1055" i="16"/>
  <c r="L1057" i="16"/>
  <c r="L1059" i="16"/>
  <c r="L1061" i="16"/>
  <c r="L1063" i="16"/>
  <c r="L1065" i="16"/>
  <c r="L1067" i="16"/>
  <c r="L1069" i="16"/>
  <c r="L1071" i="16"/>
  <c r="L1073" i="16"/>
  <c r="L1075" i="16"/>
  <c r="L1077" i="16"/>
  <c r="E120" i="16"/>
  <c r="E386" i="16"/>
  <c r="H473" i="16"/>
  <c r="K519" i="16"/>
  <c r="I551" i="16"/>
  <c r="F582" i="16"/>
  <c r="K608" i="16"/>
  <c r="H630" i="16"/>
  <c r="K646" i="16"/>
  <c r="H661" i="16"/>
  <c r="L675" i="16"/>
  <c r="F688" i="16"/>
  <c r="F700" i="16"/>
  <c r="K711" i="16"/>
  <c r="E722" i="16"/>
  <c r="L729" i="16"/>
  <c r="K739" i="16"/>
  <c r="L746" i="16"/>
  <c r="L752" i="16"/>
  <c r="F760" i="16"/>
  <c r="E766" i="16"/>
  <c r="L772" i="16"/>
  <c r="E779" i="16"/>
  <c r="L784" i="16"/>
  <c r="K791" i="16"/>
  <c r="L796" i="16"/>
  <c r="F802" i="16"/>
  <c r="L806" i="16"/>
  <c r="L811" i="16"/>
  <c r="I816" i="16"/>
  <c r="F821" i="16"/>
  <c r="F826" i="16"/>
  <c r="L830" i="16"/>
  <c r="L835" i="16"/>
  <c r="F840" i="16"/>
  <c r="E844" i="16"/>
  <c r="H848" i="16"/>
  <c r="I852" i="16"/>
  <c r="F856" i="16"/>
  <c r="E860" i="16"/>
  <c r="L862" i="16"/>
  <c r="I866" i="16"/>
  <c r="H869" i="16"/>
  <c r="L872" i="16"/>
  <c r="I875" i="16"/>
  <c r="L878" i="16"/>
  <c r="I881" i="16"/>
  <c r="L884" i="16"/>
  <c r="I887" i="16"/>
  <c r="L890" i="16"/>
  <c r="I893" i="16"/>
  <c r="L896" i="16"/>
  <c r="I899" i="16"/>
  <c r="L902" i="16"/>
  <c r="I905" i="16"/>
  <c r="L908" i="16"/>
  <c r="I911" i="16"/>
  <c r="L914" i="16"/>
  <c r="I917" i="16"/>
  <c r="L920" i="16"/>
  <c r="H923" i="16"/>
  <c r="F926" i="16"/>
  <c r="L928" i="16"/>
  <c r="H931" i="16"/>
  <c r="F934" i="16"/>
  <c r="I936" i="16"/>
  <c r="E939" i="16"/>
  <c r="H941" i="16"/>
  <c r="K943" i="16"/>
  <c r="F946" i="16"/>
  <c r="I948" i="16"/>
  <c r="E951" i="16"/>
  <c r="H953" i="16"/>
  <c r="K955" i="16"/>
  <c r="F958" i="16"/>
  <c r="I960" i="16"/>
  <c r="E963" i="16"/>
  <c r="H965" i="16"/>
  <c r="K967" i="16"/>
  <c r="F970" i="16"/>
  <c r="I972" i="16"/>
  <c r="L974" i="16"/>
  <c r="E977" i="16"/>
  <c r="F979" i="16"/>
  <c r="H981" i="16"/>
  <c r="E278" i="16"/>
  <c r="L422" i="16"/>
  <c r="I490" i="16"/>
  <c r="K531" i="16"/>
  <c r="L562" i="16"/>
  <c r="E591" i="16"/>
  <c r="L615" i="16"/>
  <c r="F636" i="16"/>
  <c r="L651" i="16"/>
  <c r="F666" i="16"/>
  <c r="F680" i="16"/>
  <c r="H692" i="16"/>
  <c r="K703" i="16"/>
  <c r="L714" i="16"/>
  <c r="L724" i="16"/>
  <c r="K733" i="16"/>
  <c r="F741" i="16"/>
  <c r="K749" i="16"/>
  <c r="F755" i="16"/>
  <c r="F762" i="16"/>
  <c r="H768" i="16"/>
  <c r="F774" i="16"/>
  <c r="K781" i="16"/>
  <c r="F787" i="16"/>
  <c r="L792" i="16"/>
  <c r="F798" i="16"/>
  <c r="F803" i="16"/>
  <c r="F808" i="16"/>
  <c r="L812" i="16"/>
  <c r="L817" i="16"/>
  <c r="I822" i="16"/>
  <c r="F827" i="16"/>
  <c r="F832" i="16"/>
  <c r="L836" i="16"/>
  <c r="F841" i="16"/>
  <c r="L845" i="16"/>
  <c r="L849" i="16"/>
  <c r="K853" i="16"/>
  <c r="L857" i="16"/>
  <c r="K860" i="16"/>
  <c r="H864" i="16"/>
  <c r="F867" i="16"/>
  <c r="L870" i="16"/>
  <c r="I873" i="16"/>
  <c r="L876" i="16"/>
  <c r="I879" i="16"/>
  <c r="L882" i="16"/>
  <c r="I885" i="16"/>
  <c r="L888" i="16"/>
  <c r="I891" i="16"/>
  <c r="H296" i="16"/>
  <c r="F430" i="16"/>
  <c r="K493" i="16"/>
  <c r="I532" i="16"/>
  <c r="E563" i="16"/>
  <c r="F592" i="16"/>
  <c r="F616" i="16"/>
  <c r="I636" i="16"/>
  <c r="F652" i="16"/>
  <c r="I666" i="16"/>
  <c r="H680" i="16"/>
  <c r="I692" i="16"/>
  <c r="E704" i="16"/>
  <c r="H715" i="16"/>
  <c r="H725" i="16"/>
  <c r="L733" i="16"/>
  <c r="K742" i="16"/>
  <c r="L749" i="16"/>
  <c r="K755" i="16"/>
  <c r="L762" i="16"/>
  <c r="K768" i="16"/>
  <c r="K775" i="16"/>
  <c r="L781" i="16"/>
  <c r="K787" i="16"/>
  <c r="L793" i="16"/>
  <c r="E799" i="16"/>
  <c r="F804" i="16"/>
  <c r="L808" i="16"/>
  <c r="L813" i="16"/>
  <c r="I818" i="16"/>
  <c r="F823" i="16"/>
  <c r="F828" i="16"/>
  <c r="L832" i="16"/>
  <c r="L837" i="16"/>
  <c r="K841" i="16"/>
  <c r="E846" i="16"/>
  <c r="F850" i="16"/>
  <c r="L853" i="16"/>
  <c r="E858" i="16"/>
  <c r="H861" i="16"/>
  <c r="I864" i="16"/>
  <c r="E868" i="16"/>
  <c r="E871" i="16"/>
  <c r="F874" i="16"/>
  <c r="E877" i="16"/>
  <c r="F880" i="16"/>
  <c r="E883" i="16"/>
  <c r="F886" i="16"/>
  <c r="E889" i="16"/>
  <c r="F892" i="16"/>
  <c r="E895" i="16"/>
  <c r="F898" i="16"/>
  <c r="E901" i="16"/>
  <c r="F904" i="16"/>
  <c r="E907" i="16"/>
  <c r="F910" i="16"/>
  <c r="E913" i="16"/>
  <c r="F916" i="16"/>
  <c r="E919" i="16"/>
  <c r="L921" i="16"/>
  <c r="I924" i="16"/>
  <c r="F927" i="16"/>
  <c r="L929" i="16"/>
  <c r="I932" i="16"/>
  <c r="F935" i="16"/>
  <c r="I937" i="16"/>
  <c r="L939" i="16"/>
  <c r="H942" i="16"/>
  <c r="L944" i="16"/>
  <c r="F947" i="16"/>
  <c r="I949" i="16"/>
  <c r="L951" i="16"/>
  <c r="H954" i="16"/>
  <c r="L956" i="16"/>
  <c r="F959" i="16"/>
  <c r="I961" i="16"/>
  <c r="L963" i="16"/>
  <c r="H966" i="16"/>
  <c r="L968" i="16"/>
  <c r="F971" i="16"/>
  <c r="I973" i="16"/>
  <c r="K975" i="16"/>
  <c r="L977" i="16"/>
  <c r="F980" i="16"/>
  <c r="F473" i="16"/>
  <c r="H580" i="16"/>
  <c r="I646" i="16"/>
  <c r="L687" i="16"/>
  <c r="L720" i="16"/>
  <c r="K746" i="16"/>
  <c r="L765" i="16"/>
  <c r="K784" i="16"/>
  <c r="L801" i="16"/>
  <c r="F816" i="16"/>
  <c r="I830" i="16"/>
  <c r="L843" i="16"/>
  <c r="E856" i="16"/>
  <c r="F866" i="16"/>
  <c r="H875" i="16"/>
  <c r="I884" i="16"/>
  <c r="H893" i="16"/>
  <c r="H900" i="16"/>
  <c r="L906" i="16"/>
  <c r="E915" i="16"/>
  <c r="H921" i="16"/>
  <c r="I928" i="16"/>
  <c r="I934" i="16"/>
  <c r="K939" i="16"/>
  <c r="H946" i="16"/>
  <c r="I951" i="16"/>
  <c r="L957" i="16"/>
  <c r="H963" i="16"/>
  <c r="I968" i="16"/>
  <c r="H973" i="16"/>
  <c r="K977" i="16"/>
  <c r="F982" i="16"/>
  <c r="K985" i="16"/>
  <c r="K988" i="16"/>
  <c r="H992" i="16"/>
  <c r="F995" i="16"/>
  <c r="L998" i="16"/>
  <c r="K1001" i="16"/>
  <c r="H1005" i="16"/>
  <c r="F1008" i="16"/>
  <c r="E1011" i="16"/>
  <c r="F1014" i="16"/>
  <c r="K1016" i="16"/>
  <c r="H1019" i="16"/>
  <c r="F1022" i="16"/>
  <c r="K1024" i="16"/>
  <c r="H1027" i="16"/>
  <c r="F1030" i="16"/>
  <c r="K1032" i="16"/>
  <c r="H1035" i="16"/>
  <c r="F1038" i="16"/>
  <c r="K1040" i="16"/>
  <c r="H1043" i="16"/>
  <c r="F1046" i="16"/>
  <c r="K1048" i="16"/>
  <c r="H1051" i="16"/>
  <c r="F1054" i="16"/>
  <c r="K1056" i="16"/>
  <c r="H1059" i="16"/>
  <c r="F1062" i="16"/>
  <c r="K1064" i="16"/>
  <c r="H1067" i="16"/>
  <c r="F1070" i="16"/>
  <c r="K1072" i="16"/>
  <c r="H1075" i="16"/>
  <c r="F1078" i="16"/>
  <c r="I1080" i="16"/>
  <c r="L1082" i="16"/>
  <c r="H1085" i="16"/>
  <c r="L1087" i="16"/>
  <c r="F1090" i="16"/>
  <c r="I1092" i="16"/>
  <c r="L1094" i="16"/>
  <c r="H1097" i="16"/>
  <c r="L1099" i="16"/>
  <c r="F1102" i="16"/>
  <c r="I1104" i="16"/>
  <c r="L1106" i="16"/>
  <c r="F1109" i="16"/>
  <c r="H1111" i="16"/>
  <c r="K1113" i="16"/>
  <c r="L1115" i="16"/>
  <c r="E1118" i="16"/>
  <c r="F1120" i="16"/>
  <c r="H1122" i="16"/>
  <c r="I1124" i="16"/>
  <c r="K1126" i="16"/>
  <c r="L1128" i="16"/>
  <c r="E1131" i="16"/>
  <c r="F1133" i="16"/>
  <c r="H1135" i="16"/>
  <c r="K1137" i="16"/>
  <c r="L1139" i="16"/>
  <c r="E1142" i="16"/>
  <c r="F1144" i="16"/>
  <c r="H1146" i="16"/>
  <c r="I1148" i="16"/>
  <c r="K1150" i="16"/>
  <c r="L1152" i="16"/>
  <c r="E1155" i="16"/>
  <c r="F1157" i="16"/>
  <c r="F1159" i="16"/>
  <c r="F1161" i="16"/>
  <c r="F1163" i="16"/>
  <c r="F1165" i="16"/>
  <c r="F1167" i="16"/>
  <c r="F1169" i="16"/>
  <c r="F1171" i="16"/>
  <c r="F1173" i="16"/>
  <c r="F1175" i="16"/>
  <c r="F1177" i="16"/>
  <c r="F1179" i="16"/>
  <c r="F1181" i="16"/>
  <c r="E477" i="16"/>
  <c r="L582" i="16"/>
  <c r="E647" i="16"/>
  <c r="K688" i="16"/>
  <c r="I722" i="16"/>
  <c r="F747" i="16"/>
  <c r="F766" i="16"/>
  <c r="F786" i="16"/>
  <c r="K802" i="16"/>
  <c r="E817" i="16"/>
  <c r="K831" i="16"/>
  <c r="F844" i="16"/>
  <c r="L856" i="16"/>
  <c r="K866" i="16"/>
  <c r="F876" i="16"/>
  <c r="E885" i="16"/>
  <c r="F894" i="16"/>
  <c r="I900" i="16"/>
  <c r="I908" i="16"/>
  <c r="F915" i="16"/>
  <c r="I921" i="16"/>
  <c r="E929" i="16"/>
  <c r="L934" i="16"/>
  <c r="F941" i="16"/>
  <c r="I946" i="16"/>
  <c r="K951" i="16"/>
  <c r="H958" i="16"/>
  <c r="I963" i="16"/>
  <c r="F969" i="16"/>
  <c r="L973" i="16"/>
  <c r="H978" i="16"/>
  <c r="H982" i="16"/>
  <c r="L985" i="16"/>
  <c r="L988" i="16"/>
  <c r="I992" i="16"/>
  <c r="H995" i="16"/>
  <c r="E999" i="16"/>
  <c r="L1001" i="16"/>
  <c r="I1005" i="16"/>
  <c r="H1008" i="16"/>
  <c r="H1011" i="16"/>
  <c r="H1014" i="16"/>
  <c r="L1016" i="16"/>
  <c r="K1019" i="16"/>
  <c r="H1022" i="16"/>
  <c r="L1024" i="16"/>
  <c r="K1027" i="16"/>
  <c r="H1030" i="16"/>
  <c r="L1032" i="16"/>
  <c r="K1035" i="16"/>
  <c r="H1038" i="16"/>
  <c r="L1040" i="16"/>
  <c r="K1043" i="16"/>
  <c r="H1046" i="16"/>
  <c r="L1048" i="16"/>
  <c r="K1051" i="16"/>
  <c r="H1054" i="16"/>
  <c r="L1056" i="16"/>
  <c r="K1059" i="16"/>
  <c r="H1062" i="16"/>
  <c r="L1064" i="16"/>
  <c r="K1067" i="16"/>
  <c r="H1070" i="16"/>
  <c r="L1072" i="16"/>
  <c r="K1075" i="16"/>
  <c r="H1078" i="16"/>
  <c r="K1080" i="16"/>
  <c r="E1083" i="16"/>
  <c r="K1085" i="16"/>
  <c r="E1088" i="16"/>
  <c r="H1090" i="16"/>
  <c r="K1092" i="16"/>
  <c r="E1095" i="16"/>
  <c r="K1097" i="16"/>
  <c r="E1100" i="16"/>
  <c r="H1102" i="16"/>
  <c r="K1104" i="16"/>
  <c r="E1107" i="16"/>
  <c r="H1109" i="16"/>
  <c r="K1111" i="16"/>
  <c r="L1113" i="16"/>
  <c r="E1116" i="16"/>
  <c r="F1118" i="16"/>
  <c r="H1120" i="16"/>
  <c r="I1122" i="16"/>
  <c r="K1124" i="16"/>
  <c r="L1126" i="16"/>
  <c r="E1129" i="16"/>
  <c r="F1131" i="16"/>
  <c r="H1133" i="16"/>
  <c r="K1135" i="16"/>
  <c r="L1137" i="16"/>
  <c r="E1140" i="16"/>
  <c r="F1142" i="16"/>
  <c r="H1144" i="16"/>
  <c r="I1146" i="16"/>
  <c r="K1148" i="16"/>
  <c r="L1150" i="16"/>
  <c r="E1153" i="16"/>
  <c r="F1155" i="16"/>
  <c r="H1157" i="16"/>
  <c r="H1159" i="16"/>
  <c r="H1161" i="16"/>
  <c r="H1163" i="16"/>
  <c r="H1165" i="16"/>
  <c r="H1167" i="16"/>
  <c r="H1169" i="16"/>
  <c r="H1171" i="16"/>
  <c r="H1173" i="16"/>
  <c r="H1175" i="16"/>
  <c r="H1177" i="16"/>
  <c r="H1179" i="16"/>
  <c r="H1181" i="16"/>
  <c r="H1183" i="16"/>
  <c r="H1185" i="16"/>
  <c r="H1187" i="16"/>
  <c r="H1189" i="16"/>
  <c r="H1191" i="16"/>
  <c r="H1193" i="16"/>
  <c r="H1195" i="16"/>
  <c r="H1197" i="16"/>
  <c r="H1199" i="16"/>
  <c r="H1201" i="16"/>
  <c r="H1203" i="16"/>
  <c r="H1205" i="16"/>
  <c r="H1207" i="16"/>
  <c r="H1209" i="16"/>
  <c r="H1211" i="16"/>
  <c r="H1213" i="16"/>
  <c r="H1215" i="16"/>
  <c r="H1217" i="16"/>
  <c r="H1219" i="16"/>
  <c r="H1221" i="16"/>
  <c r="H1223" i="16"/>
  <c r="H1225" i="16"/>
  <c r="H1227" i="16"/>
  <c r="H1229" i="16"/>
  <c r="H1231" i="16"/>
  <c r="H1233" i="16"/>
  <c r="H1235" i="16"/>
  <c r="H1237" i="16"/>
  <c r="H1239" i="16"/>
  <c r="H1241" i="16"/>
  <c r="H1243" i="16"/>
  <c r="H1245" i="16"/>
  <c r="H1247" i="16"/>
  <c r="H1249" i="16"/>
  <c r="H1251" i="16"/>
  <c r="H1253" i="16"/>
  <c r="H1255" i="16"/>
  <c r="H1257" i="16"/>
  <c r="H1259" i="16"/>
  <c r="H1261" i="16"/>
  <c r="H1263" i="16"/>
  <c r="H1265" i="16"/>
  <c r="H1267" i="16"/>
  <c r="H1269" i="16"/>
  <c r="H1271" i="16"/>
  <c r="H1273" i="16"/>
  <c r="H1275" i="16"/>
  <c r="H1277" i="16"/>
  <c r="H1279" i="16"/>
  <c r="H1281" i="16"/>
  <c r="H1283" i="16"/>
  <c r="H1285" i="16"/>
  <c r="H1287" i="16"/>
  <c r="H1289" i="16"/>
  <c r="H1291" i="16"/>
  <c r="H1293" i="16"/>
  <c r="H1295" i="16"/>
  <c r="H1297" i="16"/>
  <c r="H1299" i="16"/>
  <c r="H1301" i="16"/>
  <c r="H1303" i="16"/>
  <c r="H1305" i="16"/>
  <c r="H1307" i="16"/>
  <c r="H1309" i="16"/>
  <c r="H1311" i="16"/>
  <c r="H1313" i="16"/>
  <c r="H1315" i="16"/>
  <c r="L488" i="16"/>
  <c r="F590" i="16"/>
  <c r="H651" i="16"/>
  <c r="E692" i="16"/>
  <c r="K722" i="16"/>
  <c r="K747" i="16"/>
  <c r="K767" i="16"/>
  <c r="L786" i="16"/>
  <c r="L802" i="16"/>
  <c r="F817" i="16"/>
  <c r="L831" i="16"/>
  <c r="L844" i="16"/>
  <c r="E857" i="16"/>
  <c r="L866" i="16"/>
  <c r="H876" i="16"/>
  <c r="F885" i="16"/>
  <c r="H894" i="16"/>
  <c r="L900" i="16"/>
  <c r="E909" i="16"/>
  <c r="H915" i="16"/>
  <c r="F923" i="16"/>
  <c r="F929" i="16"/>
  <c r="E935" i="16"/>
  <c r="I941" i="16"/>
  <c r="L946" i="16"/>
  <c r="F953" i="16"/>
  <c r="I958" i="16"/>
  <c r="K963" i="16"/>
  <c r="L969" i="16"/>
  <c r="K974" i="16"/>
  <c r="E979" i="16"/>
  <c r="K982" i="16"/>
  <c r="F986" i="16"/>
  <c r="F989" i="16"/>
  <c r="K992" i="16"/>
  <c r="K995" i="16"/>
  <c r="F999" i="16"/>
  <c r="H1002" i="16"/>
  <c r="K1005" i="16"/>
  <c r="I1008" i="16"/>
  <c r="K1011" i="16"/>
  <c r="I1014" i="16"/>
  <c r="E1017" i="16"/>
  <c r="E1020" i="16"/>
  <c r="I1022" i="16"/>
  <c r="E1025" i="16"/>
  <c r="E1028" i="16"/>
  <c r="I1030" i="16"/>
  <c r="E1033" i="16"/>
  <c r="E1036" i="16"/>
  <c r="I1038" i="16"/>
  <c r="E1041" i="16"/>
  <c r="E1044" i="16"/>
  <c r="I1046" i="16"/>
  <c r="E1049" i="16"/>
  <c r="E1052" i="16"/>
  <c r="I1054" i="16"/>
  <c r="E1057" i="16"/>
  <c r="E1060" i="16"/>
  <c r="I1062" i="16"/>
  <c r="E1065" i="16"/>
  <c r="E1068" i="16"/>
  <c r="I1070" i="16"/>
  <c r="E1073" i="16"/>
  <c r="E1076" i="16"/>
  <c r="I1078" i="16"/>
  <c r="L1080" i="16"/>
  <c r="H1083" i="16"/>
  <c r="L1085" i="16"/>
  <c r="F1088" i="16"/>
  <c r="I1090" i="16"/>
  <c r="L1092" i="16"/>
  <c r="H1095" i="16"/>
  <c r="L1097" i="16"/>
  <c r="F1100" i="16"/>
  <c r="I1102" i="16"/>
  <c r="L1104" i="16"/>
  <c r="H1107" i="16"/>
  <c r="K1109" i="16"/>
  <c r="L1111" i="16"/>
  <c r="E1114" i="16"/>
  <c r="F1116" i="16"/>
  <c r="H1118" i="16"/>
  <c r="I1120" i="16"/>
  <c r="K1122" i="16"/>
  <c r="L1124" i="16"/>
  <c r="E1127" i="16"/>
  <c r="F1129" i="16"/>
  <c r="H1131" i="16"/>
  <c r="K1133" i="16"/>
  <c r="L1135" i="16"/>
  <c r="E1138" i="16"/>
  <c r="F1140" i="16"/>
  <c r="H1142" i="16"/>
  <c r="I1144" i="16"/>
  <c r="K1146" i="16"/>
  <c r="L1148" i="16"/>
  <c r="E1151" i="16"/>
  <c r="F1153" i="16"/>
  <c r="H1155" i="16"/>
  <c r="I1157" i="16"/>
  <c r="I1159" i="16"/>
  <c r="I1161" i="16"/>
  <c r="I1163" i="16"/>
  <c r="I1165" i="16"/>
  <c r="I1167" i="16"/>
  <c r="I1169" i="16"/>
  <c r="I1171" i="16"/>
  <c r="I1173" i="16"/>
  <c r="I1175" i="16"/>
  <c r="I1177" i="16"/>
  <c r="I1179" i="16"/>
  <c r="I1181" i="16"/>
  <c r="I1183" i="16"/>
  <c r="I1185" i="16"/>
  <c r="I1187" i="16"/>
  <c r="I1189" i="16"/>
  <c r="I1191" i="16"/>
  <c r="I1193" i="16"/>
  <c r="I1195" i="16"/>
  <c r="I1197" i="16"/>
  <c r="I1199" i="16"/>
  <c r="I1201" i="16"/>
  <c r="I1203" i="16"/>
  <c r="I1205" i="16"/>
  <c r="I1207" i="16"/>
  <c r="I1209" i="16"/>
  <c r="I1211" i="16"/>
  <c r="I1213" i="16"/>
  <c r="I1215" i="16"/>
  <c r="I1217" i="16"/>
  <c r="I1219" i="16"/>
  <c r="I1221" i="16"/>
  <c r="I1223" i="16"/>
  <c r="I1225" i="16"/>
  <c r="I1227" i="16"/>
  <c r="I1229" i="16"/>
  <c r="I1231" i="16"/>
  <c r="I1233" i="16"/>
  <c r="I1235" i="16"/>
  <c r="I1237" i="16"/>
  <c r="I1239" i="16"/>
  <c r="I1241" i="16"/>
  <c r="I1243" i="16"/>
  <c r="I1245" i="16"/>
  <c r="I1247" i="16"/>
  <c r="I1249" i="16"/>
  <c r="I1251" i="16"/>
  <c r="I1253" i="16"/>
  <c r="I1255" i="16"/>
  <c r="I1257" i="16"/>
  <c r="I1259" i="16"/>
  <c r="I1261" i="16"/>
  <c r="I1263" i="16"/>
  <c r="I1265" i="16"/>
  <c r="I1267" i="16"/>
  <c r="I1269" i="16"/>
  <c r="I1271" i="16"/>
  <c r="I1273" i="16"/>
  <c r="I1275" i="16"/>
  <c r="I1277" i="16"/>
  <c r="I1279" i="16"/>
  <c r="I1281" i="16"/>
  <c r="I1283" i="16"/>
  <c r="I1285" i="16"/>
  <c r="I1287" i="16"/>
  <c r="I1289" i="16"/>
  <c r="I1291" i="16"/>
  <c r="I1293" i="16"/>
  <c r="I1295" i="16"/>
  <c r="I1297" i="16"/>
  <c r="I1299" i="16"/>
  <c r="I1301" i="16"/>
  <c r="I1303" i="16"/>
  <c r="I1305" i="16"/>
  <c r="I1307" i="16"/>
  <c r="I1309" i="16"/>
  <c r="I1311" i="16"/>
  <c r="I1313" i="16"/>
  <c r="I1315" i="16"/>
  <c r="F490" i="16"/>
  <c r="L590" i="16"/>
  <c r="K651" i="16"/>
  <c r="F692" i="16"/>
  <c r="L722" i="16"/>
  <c r="L748" i="16"/>
  <c r="F768" i="16"/>
  <c r="E787" i="16"/>
  <c r="E803" i="16"/>
  <c r="K817" i="16"/>
  <c r="E832" i="16"/>
  <c r="F845" i="16"/>
  <c r="F857" i="16"/>
  <c r="E867" i="16"/>
  <c r="I876" i="16"/>
  <c r="H885" i="16"/>
  <c r="I894" i="16"/>
  <c r="I902" i="16"/>
  <c r="F909" i="16"/>
  <c r="I915" i="16"/>
  <c r="I923" i="16"/>
  <c r="H929" i="16"/>
  <c r="H936" i="16"/>
  <c r="K941" i="16"/>
  <c r="E947" i="16"/>
  <c r="I953" i="16"/>
  <c r="L958" i="16"/>
  <c r="F965" i="16"/>
  <c r="H970" i="16"/>
  <c r="E975" i="16"/>
  <c r="H979" i="16"/>
  <c r="H983" i="16"/>
  <c r="H986" i="16"/>
  <c r="L989" i="16"/>
  <c r="L992" i="16"/>
  <c r="I996" i="16"/>
  <c r="H999" i="16"/>
  <c r="E1003" i="16"/>
  <c r="L1005" i="16"/>
  <c r="L1008" i="16"/>
  <c r="L1011" i="16"/>
  <c r="K1014" i="16"/>
  <c r="H1017" i="16"/>
  <c r="F1020" i="16"/>
  <c r="K1022" i="16"/>
  <c r="H1025" i="16"/>
  <c r="F1028" i="16"/>
  <c r="K1030" i="16"/>
  <c r="H1033" i="16"/>
  <c r="F1036" i="16"/>
  <c r="K1038" i="16"/>
  <c r="H1041" i="16"/>
  <c r="F1044" i="16"/>
  <c r="K1046" i="16"/>
  <c r="H1049" i="16"/>
  <c r="F1052" i="16"/>
  <c r="K1054" i="16"/>
  <c r="H1057" i="16"/>
  <c r="F1060" i="16"/>
  <c r="K1062" i="16"/>
  <c r="H1065" i="16"/>
  <c r="F1068" i="16"/>
  <c r="K1070" i="16"/>
  <c r="H1073" i="16"/>
  <c r="F1076" i="16"/>
  <c r="K1078" i="16"/>
  <c r="E1081" i="16"/>
  <c r="K1083" i="16"/>
  <c r="E1086" i="16"/>
  <c r="H1088" i="16"/>
  <c r="K1090" i="16"/>
  <c r="E1093" i="16"/>
  <c r="K1095" i="16"/>
  <c r="E1098" i="16"/>
  <c r="H1100" i="16"/>
  <c r="K1102" i="16"/>
  <c r="E1105" i="16"/>
  <c r="K1107" i="16"/>
  <c r="L1109" i="16"/>
  <c r="E1112" i="16"/>
  <c r="F1114" i="16"/>
  <c r="H1116" i="16"/>
  <c r="I1118" i="16"/>
  <c r="K1120" i="16"/>
  <c r="L1122" i="16"/>
  <c r="E1125" i="16"/>
  <c r="F1127" i="16"/>
  <c r="H1129" i="16"/>
  <c r="K1131" i="16"/>
  <c r="L1133" i="16"/>
  <c r="E1136" i="16"/>
  <c r="F1138" i="16"/>
  <c r="H1140" i="16"/>
  <c r="I1142" i="16"/>
  <c r="K1144" i="16"/>
  <c r="L1146" i="16"/>
  <c r="E1149" i="16"/>
  <c r="F1151" i="16"/>
  <c r="H1153" i="16"/>
  <c r="K1155" i="16"/>
  <c r="K1157" i="16"/>
  <c r="K1159" i="16"/>
  <c r="K1161" i="16"/>
  <c r="K1163" i="16"/>
  <c r="K1165" i="16"/>
  <c r="K1167" i="16"/>
  <c r="K1169" i="16"/>
  <c r="K1171" i="16"/>
  <c r="K1173" i="16"/>
  <c r="K1175" i="16"/>
  <c r="K1177" i="16"/>
  <c r="K1179" i="16"/>
  <c r="K1181" i="16"/>
  <c r="K1183" i="16"/>
  <c r="K1185" i="16"/>
  <c r="I118" i="16"/>
  <c r="F518" i="16"/>
  <c r="H607" i="16"/>
  <c r="E661" i="16"/>
  <c r="K699" i="16"/>
  <c r="K729" i="16"/>
  <c r="K752" i="16"/>
  <c r="K771" i="16"/>
  <c r="E791" i="16"/>
  <c r="I806" i="16"/>
  <c r="L820" i="16"/>
  <c r="F835" i="16"/>
  <c r="F848" i="16"/>
  <c r="K859" i="16"/>
  <c r="F869" i="16"/>
  <c r="I878" i="16"/>
  <c r="H887" i="16"/>
  <c r="L894" i="16"/>
  <c r="E903" i="16"/>
  <c r="H909" i="16"/>
  <c r="H917" i="16"/>
  <c r="L923" i="16"/>
  <c r="I929" i="16"/>
  <c r="L936" i="16"/>
  <c r="L941" i="16"/>
  <c r="H948" i="16"/>
  <c r="K953" i="16"/>
  <c r="E959" i="16"/>
  <c r="I965" i="16"/>
  <c r="I970" i="16"/>
  <c r="F975" i="16"/>
  <c r="I979" i="16"/>
  <c r="I983" i="16"/>
  <c r="I986" i="16"/>
  <c r="F990" i="16"/>
  <c r="E993" i="16"/>
  <c r="K996" i="16"/>
  <c r="I999" i="16"/>
  <c r="F1003" i="16"/>
  <c r="F1006" i="16"/>
  <c r="F1009" i="16"/>
  <c r="F1012" i="16"/>
  <c r="L1014" i="16"/>
  <c r="K1017" i="16"/>
  <c r="H1020" i="16"/>
  <c r="L1022" i="16"/>
  <c r="K1025" i="16"/>
  <c r="H1028" i="16"/>
  <c r="L1030" i="16"/>
  <c r="K1033" i="16"/>
  <c r="H1036" i="16"/>
  <c r="L1038" i="16"/>
  <c r="K1041" i="16"/>
  <c r="H1044" i="16"/>
  <c r="L1046" i="16"/>
  <c r="K1049" i="16"/>
  <c r="H1052" i="16"/>
  <c r="L1054" i="16"/>
  <c r="K1057" i="16"/>
  <c r="H1060" i="16"/>
  <c r="L1062" i="16"/>
  <c r="K1065" i="16"/>
  <c r="H1068" i="16"/>
  <c r="L1070" i="16"/>
  <c r="K1073" i="16"/>
  <c r="H1076" i="16"/>
  <c r="L1078" i="16"/>
  <c r="H1081" i="16"/>
  <c r="L1083" i="16"/>
  <c r="F1086" i="16"/>
  <c r="I1088" i="16"/>
  <c r="L1090" i="16"/>
  <c r="H1093" i="16"/>
  <c r="L1095" i="16"/>
  <c r="F1098" i="16"/>
  <c r="I1100" i="16"/>
  <c r="L1102" i="16"/>
  <c r="H1105" i="16"/>
  <c r="L1107" i="16"/>
  <c r="E1110" i="16"/>
  <c r="F1112" i="16"/>
  <c r="H1114" i="16"/>
  <c r="I1116" i="16"/>
  <c r="K1118" i="16"/>
  <c r="L1120" i="16"/>
  <c r="E1123" i="16"/>
  <c r="F1125" i="16"/>
  <c r="H1127" i="16"/>
  <c r="K1129" i="16"/>
  <c r="L1131" i="16"/>
  <c r="E1134" i="16"/>
  <c r="F1136" i="16"/>
  <c r="H1138" i="16"/>
  <c r="I1140" i="16"/>
  <c r="K1142" i="16"/>
  <c r="L1144" i="16"/>
  <c r="E1147" i="16"/>
  <c r="F1149" i="16"/>
  <c r="H1151" i="16"/>
  <c r="K1153" i="16"/>
  <c r="L1155" i="16"/>
  <c r="L1157" i="16"/>
  <c r="L1159" i="16"/>
  <c r="L1161" i="16"/>
  <c r="L1163" i="16"/>
  <c r="L1165" i="16"/>
  <c r="L1167" i="16"/>
  <c r="L1169" i="16"/>
  <c r="L1171" i="16"/>
  <c r="L1173" i="16"/>
  <c r="L1175" i="16"/>
  <c r="L1177" i="16"/>
  <c r="L1179" i="16"/>
  <c r="L1181" i="16"/>
  <c r="L1183" i="16"/>
  <c r="L1185" i="16"/>
  <c r="L1187" i="16"/>
  <c r="L272" i="16"/>
  <c r="H529" i="16"/>
  <c r="E615" i="16"/>
  <c r="L665" i="16"/>
  <c r="F703" i="16"/>
  <c r="E732" i="16"/>
  <c r="L754" i="16"/>
  <c r="L773" i="16"/>
  <c r="H792" i="16"/>
  <c r="L807" i="16"/>
  <c r="F822" i="16"/>
  <c r="I836" i="16"/>
  <c r="K848" i="16"/>
  <c r="H860" i="16"/>
  <c r="H870" i="16"/>
  <c r="F879" i="16"/>
  <c r="H888" i="16"/>
  <c r="E897" i="16"/>
  <c r="H903" i="16"/>
  <c r="H911" i="16"/>
  <c r="H918" i="16"/>
  <c r="H924" i="16"/>
  <c r="I931" i="16"/>
  <c r="F937" i="16"/>
  <c r="I943" i="16"/>
  <c r="E949" i="16"/>
  <c r="F954" i="16"/>
  <c r="L960" i="16"/>
  <c r="L965" i="16"/>
  <c r="E971" i="16"/>
  <c r="I975" i="16"/>
  <c r="L979" i="16"/>
  <c r="L983" i="16"/>
  <c r="E987" i="16"/>
  <c r="I990" i="16"/>
  <c r="I993" i="16"/>
  <c r="E997" i="16"/>
  <c r="F1000" i="16"/>
  <c r="I1003" i="16"/>
  <c r="K1006" i="16"/>
  <c r="K1009" i="16"/>
  <c r="I1012" i="16"/>
  <c r="H1015" i="16"/>
  <c r="F1018" i="16"/>
  <c r="K1020" i="16"/>
  <c r="H1023" i="16"/>
  <c r="F1026" i="16"/>
  <c r="K1028" i="16"/>
  <c r="H1031" i="16"/>
  <c r="F1034" i="16"/>
  <c r="K1036" i="16"/>
  <c r="H1039" i="16"/>
  <c r="F1042" i="16"/>
  <c r="K1044" i="16"/>
  <c r="H1047" i="16"/>
  <c r="F1050" i="16"/>
  <c r="K1052" i="16"/>
  <c r="H1055" i="16"/>
  <c r="F1058" i="16"/>
  <c r="K1060" i="16"/>
  <c r="H1063" i="16"/>
  <c r="F1066" i="16"/>
  <c r="K1068" i="16"/>
  <c r="H1071" i="16"/>
  <c r="F1074" i="16"/>
  <c r="K1076" i="16"/>
  <c r="H1079" i="16"/>
  <c r="L1081" i="16"/>
  <c r="F1084" i="16"/>
  <c r="I1086" i="16"/>
  <c r="L1088" i="16"/>
  <c r="H1091" i="16"/>
  <c r="L1093" i="16"/>
  <c r="F1096" i="16"/>
  <c r="I1098" i="16"/>
  <c r="L1100" i="16"/>
  <c r="H1103" i="16"/>
  <c r="L1105" i="16"/>
  <c r="F1108" i="16"/>
  <c r="H1110" i="16"/>
  <c r="I1112" i="16"/>
  <c r="K1114" i="16"/>
  <c r="L1116" i="16"/>
  <c r="E1119" i="16"/>
  <c r="F1121" i="16"/>
  <c r="H1123" i="16"/>
  <c r="K1125" i="16"/>
  <c r="L1127" i="16"/>
  <c r="E1130" i="16"/>
  <c r="F1132" i="16"/>
  <c r="H1134" i="16"/>
  <c r="I1136" i="16"/>
  <c r="K1138" i="16"/>
  <c r="L1140" i="16"/>
  <c r="E1143" i="16"/>
  <c r="F1145" i="16"/>
  <c r="H1147" i="16"/>
  <c r="K1149" i="16"/>
  <c r="L1151" i="16"/>
  <c r="E1154" i="16"/>
  <c r="F1156" i="16"/>
  <c r="F1158" i="16"/>
  <c r="F1160" i="16"/>
  <c r="F1162" i="16"/>
  <c r="F1164" i="16"/>
  <c r="F1166" i="16"/>
  <c r="F1168" i="16"/>
  <c r="F1170" i="16"/>
  <c r="F1172" i="16"/>
  <c r="F1174" i="16"/>
  <c r="F1176" i="16"/>
  <c r="F1178" i="16"/>
  <c r="F1180" i="16"/>
  <c r="F1182" i="16"/>
  <c r="F1184" i="16"/>
  <c r="F1186" i="16"/>
  <c r="F1188" i="16"/>
  <c r="F1190" i="16"/>
  <c r="F1192" i="16"/>
  <c r="F1194" i="16"/>
  <c r="F1196" i="16"/>
  <c r="F1198" i="16"/>
  <c r="F1200" i="16"/>
  <c r="F1202" i="16"/>
  <c r="F1204" i="16"/>
  <c r="F1206" i="16"/>
  <c r="F1208" i="16"/>
  <c r="F1210" i="16"/>
  <c r="F1212" i="16"/>
  <c r="F1214" i="16"/>
  <c r="F1216" i="16"/>
  <c r="F1218" i="16"/>
  <c r="F1220" i="16"/>
  <c r="F1222" i="16"/>
  <c r="F1224" i="16"/>
  <c r="H419" i="16"/>
  <c r="F560" i="16"/>
  <c r="K635" i="16"/>
  <c r="L679" i="16"/>
  <c r="H714" i="16"/>
  <c r="H740" i="16"/>
  <c r="K760" i="16"/>
  <c r="K779" i="16"/>
  <c r="L797" i="16"/>
  <c r="I812" i="16"/>
  <c r="L826" i="16"/>
  <c r="L840" i="16"/>
  <c r="E853" i="16"/>
  <c r="L863" i="16"/>
  <c r="F873" i="16"/>
  <c r="H882" i="16"/>
  <c r="F891" i="16"/>
  <c r="H899" i="16"/>
  <c r="H906" i="16"/>
  <c r="L912" i="16"/>
  <c r="E921" i="16"/>
  <c r="L926" i="16"/>
  <c r="L933" i="16"/>
  <c r="H939" i="16"/>
  <c r="I944" i="16"/>
  <c r="F951" i="16"/>
  <c r="H956" i="16"/>
  <c r="L962" i="16"/>
  <c r="F968" i="16"/>
  <c r="E973" i="16"/>
  <c r="H977" i="16"/>
  <c r="K981" i="16"/>
  <c r="L984" i="16"/>
  <c r="H988" i="16"/>
  <c r="H991" i="16"/>
  <c r="L994" i="16"/>
  <c r="L997" i="16"/>
  <c r="H1001" i="16"/>
  <c r="I1004" i="16"/>
  <c r="K1007" i="16"/>
  <c r="I1010" i="16"/>
  <c r="I1013" i="16"/>
  <c r="H1016" i="16"/>
  <c r="L1018" i="16"/>
  <c r="K1021" i="16"/>
  <c r="H1024" i="16"/>
  <c r="L1026" i="16"/>
  <c r="K1029" i="16"/>
  <c r="H1032" i="16"/>
  <c r="L1034" i="16"/>
  <c r="K1037" i="16"/>
  <c r="H1040" i="16"/>
  <c r="L1042" i="16"/>
  <c r="K1045" i="16"/>
  <c r="H1048" i="16"/>
  <c r="L1050" i="16"/>
  <c r="K1053" i="16"/>
  <c r="H1056" i="16"/>
  <c r="L1058" i="16"/>
  <c r="K1061" i="16"/>
  <c r="H1064" i="16"/>
  <c r="L1066" i="16"/>
  <c r="K1069" i="16"/>
  <c r="H1072" i="16"/>
  <c r="L1074" i="16"/>
  <c r="K1077" i="16"/>
  <c r="F1080" i="16"/>
  <c r="I1082" i="16"/>
  <c r="L1084" i="16"/>
  <c r="H1087" i="16"/>
  <c r="L1089" i="16"/>
  <c r="F1092" i="16"/>
  <c r="I1094" i="16"/>
  <c r="L1096" i="16"/>
  <c r="H1099" i="16"/>
  <c r="L1101" i="16"/>
  <c r="F1104" i="16"/>
  <c r="I1106" i="16"/>
  <c r="L1108" i="16"/>
  <c r="E1111" i="16"/>
  <c r="F1113" i="16"/>
  <c r="H1115" i="16"/>
  <c r="K1117" i="16"/>
  <c r="L1119" i="16"/>
  <c r="E1122" i="16"/>
  <c r="F1124" i="16"/>
  <c r="H1126" i="16"/>
  <c r="I1128" i="16"/>
  <c r="K1130" i="16"/>
  <c r="L1132" i="16"/>
  <c r="E1135" i="16"/>
  <c r="F1137" i="16"/>
  <c r="H1139" i="16"/>
  <c r="K1141" i="16"/>
  <c r="L1143" i="16"/>
  <c r="E1146" i="16"/>
  <c r="F1148" i="16"/>
  <c r="H1150" i="16"/>
  <c r="I1152" i="16"/>
  <c r="K1154" i="16"/>
  <c r="L1156" i="16"/>
  <c r="L1158" i="16"/>
  <c r="L1160" i="16"/>
  <c r="L1162" i="16"/>
  <c r="L1164" i="16"/>
  <c r="L1166" i="16"/>
  <c r="I422" i="16"/>
  <c r="F562" i="16"/>
  <c r="L635" i="16"/>
  <c r="E680" i="16"/>
  <c r="I714" i="16"/>
  <c r="K740" i="16"/>
  <c r="L760" i="16"/>
  <c r="L780" i="16"/>
  <c r="E798" i="16"/>
  <c r="K812" i="16"/>
  <c r="E827" i="16"/>
  <c r="E841" i="16"/>
  <c r="F853" i="16"/>
  <c r="E864" i="16"/>
  <c r="H873" i="16"/>
  <c r="I882" i="16"/>
  <c r="H891" i="16"/>
  <c r="F900" i="16"/>
  <c r="I906" i="16"/>
  <c r="I914" i="16"/>
  <c r="F921" i="16"/>
  <c r="E927" i="16"/>
  <c r="H934" i="16"/>
  <c r="I939" i="16"/>
  <c r="L945" i="16"/>
  <c r="H951" i="16"/>
  <c r="I956" i="16"/>
  <c r="F963" i="16"/>
  <c r="H968" i="16"/>
  <c r="F973" i="16"/>
  <c r="I977" i="16"/>
  <c r="L981" i="16"/>
  <c r="I985" i="16"/>
  <c r="I988" i="16"/>
  <c r="F992" i="16"/>
  <c r="E995" i="16"/>
  <c r="K998" i="16"/>
  <c r="I1001" i="16"/>
  <c r="F1005" i="16"/>
  <c r="L1007" i="16"/>
  <c r="K1010" i="16"/>
  <c r="L1013" i="16"/>
  <c r="I1016" i="16"/>
  <c r="E1019" i="16"/>
  <c r="E1022" i="16"/>
  <c r="I1024" i="16"/>
  <c r="E1027" i="16"/>
  <c r="E1030" i="16"/>
  <c r="I1032" i="16"/>
  <c r="E1035" i="16"/>
  <c r="E1038" i="16"/>
  <c r="I1040" i="16"/>
  <c r="E1043" i="16"/>
  <c r="E1046" i="16"/>
  <c r="I1048" i="16"/>
  <c r="E1051" i="16"/>
  <c r="E1054" i="16"/>
  <c r="I1056" i="16"/>
  <c r="E1059" i="16"/>
  <c r="E1062" i="16"/>
  <c r="I1064" i="16"/>
  <c r="E1067" i="16"/>
  <c r="E1070" i="16"/>
  <c r="I1072" i="16"/>
  <c r="E1075" i="16"/>
  <c r="E1078" i="16"/>
  <c r="H1080" i="16"/>
  <c r="K1082" i="16"/>
  <c r="E1085" i="16"/>
  <c r="K1087" i="16"/>
  <c r="E1090" i="16"/>
  <c r="H1092" i="16"/>
  <c r="K1094" i="16"/>
  <c r="E1097" i="16"/>
  <c r="K1099" i="16"/>
  <c r="E1102" i="16"/>
  <c r="H1104" i="16"/>
  <c r="K1106" i="16"/>
  <c r="E1109" i="16"/>
  <c r="F1111" i="16"/>
  <c r="H1113" i="16"/>
  <c r="K1115" i="16"/>
  <c r="L1117" i="16"/>
  <c r="E1120" i="16"/>
  <c r="F1122" i="16"/>
  <c r="H1124" i="16"/>
  <c r="I1126" i="16"/>
  <c r="K1128" i="16"/>
  <c r="L1130" i="16"/>
  <c r="E1133" i="16"/>
  <c r="F1135" i="16"/>
  <c r="H1137" i="16"/>
  <c r="K1139" i="16"/>
  <c r="L1141" i="16"/>
  <c r="E1144" i="16"/>
  <c r="F1146" i="16"/>
  <c r="H1148" i="16"/>
  <c r="I1150" i="16"/>
  <c r="K1152" i="16"/>
  <c r="L1154" i="16"/>
  <c r="E1157" i="16"/>
  <c r="E1159" i="16"/>
  <c r="E1161" i="16"/>
  <c r="E1163" i="16"/>
  <c r="E1165" i="16"/>
  <c r="E1167" i="16"/>
  <c r="E1169" i="16"/>
  <c r="E1171" i="16"/>
  <c r="E1173" i="16"/>
  <c r="E1175" i="16"/>
  <c r="E1177" i="16"/>
  <c r="E1179" i="16"/>
  <c r="E1181" i="16"/>
  <c r="E1183" i="16"/>
  <c r="E1185" i="16"/>
  <c r="E1187" i="16"/>
  <c r="E1189" i="16"/>
  <c r="E1191" i="16"/>
  <c r="E1193" i="16"/>
  <c r="E1195" i="16"/>
  <c r="E1197" i="16"/>
  <c r="E1199" i="16"/>
  <c r="E1201" i="16"/>
  <c r="E1203" i="16"/>
  <c r="E1205" i="16"/>
  <c r="E1207" i="16"/>
  <c r="E1209" i="16"/>
  <c r="E1211" i="16"/>
  <c r="E1213" i="16"/>
  <c r="E1215" i="16"/>
  <c r="E1217" i="16"/>
  <c r="E1219" i="16"/>
  <c r="E1221" i="16"/>
  <c r="E1223" i="16"/>
  <c r="E1225" i="16"/>
  <c r="E1227" i="16"/>
  <c r="E1229" i="16"/>
  <c r="E1231" i="16"/>
  <c r="E1233" i="16"/>
  <c r="E1235" i="16"/>
  <c r="E1237" i="16"/>
  <c r="E1239" i="16"/>
  <c r="E1241" i="16"/>
  <c r="E1243" i="16"/>
  <c r="E1245" i="16"/>
  <c r="E1247" i="16"/>
  <c r="E1249" i="16"/>
  <c r="E1251" i="16"/>
  <c r="E1253" i="16"/>
  <c r="E1255" i="16"/>
  <c r="E1257" i="16"/>
  <c r="E1259" i="16"/>
  <c r="E1261" i="16"/>
  <c r="E1263" i="16"/>
  <c r="E1265" i="16"/>
  <c r="E1267" i="16"/>
  <c r="E1269" i="16"/>
  <c r="E1271" i="16"/>
  <c r="E1273" i="16"/>
  <c r="E1275" i="16"/>
  <c r="E1277" i="16"/>
  <c r="E1279" i="16"/>
  <c r="E1281" i="16"/>
  <c r="E1283" i="16"/>
  <c r="E1285" i="16"/>
  <c r="E1287" i="16"/>
  <c r="E1289" i="16"/>
  <c r="E1291" i="16"/>
  <c r="E1293" i="16"/>
  <c r="E1295" i="16"/>
  <c r="K1314" i="16"/>
  <c r="H1312" i="16"/>
  <c r="E1310" i="16"/>
  <c r="K1307" i="16"/>
  <c r="E1305" i="16"/>
  <c r="K1302" i="16"/>
  <c r="H1300" i="16"/>
  <c r="E1298" i="16"/>
  <c r="K1295" i="16"/>
  <c r="K1292" i="16"/>
  <c r="F1290" i="16"/>
  <c r="K1287" i="16"/>
  <c r="K1284" i="16"/>
  <c r="F1282" i="16"/>
  <c r="K1279" i="16"/>
  <c r="K1276" i="16"/>
  <c r="F1274" i="16"/>
  <c r="K1271" i="16"/>
  <c r="K1268" i="16"/>
  <c r="F1266" i="16"/>
  <c r="K1263" i="16"/>
  <c r="K1260" i="16"/>
  <c r="F1258" i="16"/>
  <c r="K1255" i="16"/>
  <c r="K1252" i="16"/>
  <c r="F1250" i="16"/>
  <c r="K1247" i="16"/>
  <c r="K1244" i="16"/>
  <c r="F1242" i="16"/>
  <c r="K1239" i="16"/>
  <c r="K1236" i="16"/>
  <c r="F1234" i="16"/>
  <c r="K1231" i="16"/>
  <c r="K1228" i="16"/>
  <c r="F1226" i="16"/>
  <c r="F1223" i="16"/>
  <c r="H1220" i="16"/>
  <c r="F1217" i="16"/>
  <c r="H1214" i="16"/>
  <c r="F1211" i="16"/>
  <c r="H1208" i="16"/>
  <c r="F1205" i="16"/>
  <c r="H1202" i="16"/>
  <c r="F1199" i="16"/>
  <c r="H1196" i="16"/>
  <c r="F1193" i="16"/>
  <c r="H1190" i="16"/>
  <c r="L1186" i="16"/>
  <c r="L1182" i="16"/>
  <c r="I1178" i="16"/>
  <c r="E1174" i="16"/>
  <c r="K1168" i="16"/>
  <c r="K1162" i="16"/>
  <c r="K1156" i="16"/>
  <c r="F1150" i="16"/>
  <c r="K1143" i="16"/>
  <c r="E1137" i="16"/>
  <c r="I1130" i="16"/>
  <c r="E1124" i="16"/>
  <c r="H1117" i="16"/>
  <c r="L1110" i="16"/>
  <c r="E1104" i="16"/>
  <c r="K1096" i="16"/>
  <c r="K1089" i="16"/>
  <c r="H1082" i="16"/>
  <c r="K1074" i="16"/>
  <c r="K1066" i="16"/>
  <c r="K1058" i="16"/>
  <c r="K1050" i="16"/>
  <c r="K1042" i="16"/>
  <c r="K1034" i="16"/>
  <c r="K1026" i="16"/>
  <c r="K1018" i="16"/>
  <c r="H1010" i="16"/>
  <c r="F1001" i="16"/>
  <c r="E991" i="16"/>
  <c r="I981" i="16"/>
  <c r="L967" i="16"/>
  <c r="L950" i="16"/>
  <c r="H932" i="16"/>
  <c r="I912" i="16"/>
  <c r="E891" i="16"/>
  <c r="K863" i="16"/>
  <c r="K826" i="16"/>
  <c r="F779" i="16"/>
  <c r="L711" i="16"/>
  <c r="I553" i="16"/>
  <c r="K1281" i="16"/>
  <c r="F1260" i="16"/>
  <c r="F1252" i="16"/>
  <c r="K1246" i="16"/>
  <c r="F1236" i="16"/>
  <c r="I1210" i="16"/>
  <c r="K1201" i="16"/>
  <c r="K1195" i="16"/>
  <c r="H1186" i="16"/>
  <c r="L1176" i="16"/>
  <c r="E1162" i="16"/>
  <c r="E1058" i="16"/>
  <c r="F860" i="16"/>
  <c r="E1314" i="16"/>
  <c r="K1306" i="16"/>
  <c r="K1299" i="16"/>
  <c r="I1238" i="16"/>
  <c r="I1230" i="16"/>
  <c r="F1219" i="16"/>
  <c r="H1210" i="16"/>
  <c r="K1166" i="16"/>
  <c r="K1101" i="16"/>
  <c r="E1087" i="16"/>
  <c r="F1064" i="16"/>
  <c r="F1040" i="16"/>
  <c r="I1007" i="16"/>
  <c r="L852" i="16"/>
  <c r="K1288" i="16"/>
  <c r="L31" i="11"/>
  <c r="L32" i="11" s="1"/>
  <c r="I1314" i="16"/>
  <c r="F1312" i="16"/>
  <c r="L1309" i="16"/>
  <c r="F1307" i="16"/>
  <c r="L1304" i="16"/>
  <c r="I1302" i="16"/>
  <c r="F1300" i="16"/>
  <c r="L1297" i="16"/>
  <c r="F1295" i="16"/>
  <c r="I1292" i="16"/>
  <c r="E1290" i="16"/>
  <c r="F1287" i="16"/>
  <c r="I1284" i="16"/>
  <c r="E1282" i="16"/>
  <c r="F1279" i="16"/>
  <c r="I1276" i="16"/>
  <c r="E1274" i="16"/>
  <c r="F1271" i="16"/>
  <c r="I1268" i="16"/>
  <c r="E1266" i="16"/>
  <c r="F1263" i="16"/>
  <c r="I1260" i="16"/>
  <c r="E1258" i="16"/>
  <c r="F1255" i="16"/>
  <c r="I1252" i="16"/>
  <c r="E1250" i="16"/>
  <c r="F1247" i="16"/>
  <c r="I1244" i="16"/>
  <c r="E1242" i="16"/>
  <c r="F1239" i="16"/>
  <c r="I1236" i="16"/>
  <c r="E1234" i="16"/>
  <c r="F1231" i="16"/>
  <c r="I1228" i="16"/>
  <c r="E1226" i="16"/>
  <c r="L1222" i="16"/>
  <c r="E1220" i="16"/>
  <c r="L1216" i="16"/>
  <c r="E1214" i="16"/>
  <c r="L1210" i="16"/>
  <c r="E1208" i="16"/>
  <c r="L1204" i="16"/>
  <c r="E1202" i="16"/>
  <c r="L1198" i="16"/>
  <c r="E1196" i="16"/>
  <c r="L1192" i="16"/>
  <c r="E1190" i="16"/>
  <c r="K1186" i="16"/>
  <c r="K1182" i="16"/>
  <c r="H1178" i="16"/>
  <c r="L1172" i="16"/>
  <c r="I1168" i="16"/>
  <c r="I1162" i="16"/>
  <c r="I1156" i="16"/>
  <c r="E1150" i="16"/>
  <c r="H1143" i="16"/>
  <c r="L1136" i="16"/>
  <c r="H1130" i="16"/>
  <c r="L1123" i="16"/>
  <c r="F1117" i="16"/>
  <c r="K1110" i="16"/>
  <c r="L1103" i="16"/>
  <c r="I1096" i="16"/>
  <c r="H1089" i="16"/>
  <c r="F1082" i="16"/>
  <c r="I1074" i="16"/>
  <c r="I1066" i="16"/>
  <c r="I1058" i="16"/>
  <c r="I1050" i="16"/>
  <c r="I1042" i="16"/>
  <c r="I1034" i="16"/>
  <c r="I1026" i="16"/>
  <c r="I1018" i="16"/>
  <c r="F1010" i="16"/>
  <c r="E1001" i="16"/>
  <c r="L990" i="16"/>
  <c r="F981" i="16"/>
  <c r="I967" i="16"/>
  <c r="H949" i="16"/>
  <c r="F932" i="16"/>
  <c r="H912" i="16"/>
  <c r="I890" i="16"/>
  <c r="K862" i="16"/>
  <c r="L825" i="16"/>
  <c r="L778" i="16"/>
  <c r="E711" i="16"/>
  <c r="H551" i="16"/>
  <c r="H1314" i="16"/>
  <c r="L1286" i="16"/>
  <c r="L1262" i="16"/>
  <c r="L1233" i="16"/>
  <c r="K1222" i="16"/>
  <c r="K1204" i="16"/>
  <c r="K1136" i="16"/>
  <c r="E1117" i="16"/>
  <c r="E1082" i="16"/>
  <c r="H1066" i="16"/>
  <c r="H1050" i="16"/>
  <c r="H1026" i="16"/>
  <c r="L1009" i="16"/>
  <c r="I860" i="16"/>
  <c r="K1297" i="16"/>
  <c r="H1284" i="16"/>
  <c r="L1273" i="16"/>
  <c r="L1257" i="16"/>
  <c r="L1246" i="16"/>
  <c r="L1241" i="16"/>
  <c r="L1230" i="16"/>
  <c r="K1216" i="16"/>
  <c r="I1186" i="16"/>
  <c r="H1168" i="16"/>
  <c r="F1143" i="16"/>
  <c r="I1110" i="16"/>
  <c r="H1042" i="16"/>
  <c r="K990" i="16"/>
  <c r="F966" i="16"/>
  <c r="E774" i="16"/>
  <c r="H1302" i="16"/>
  <c r="L1294" i="16"/>
  <c r="L1278" i="16"/>
  <c r="L1265" i="16"/>
  <c r="L1249" i="16"/>
  <c r="H1228" i="16"/>
  <c r="L1201" i="16"/>
  <c r="L1149" i="16"/>
  <c r="F1130" i="16"/>
  <c r="K1103" i="16"/>
  <c r="H1018" i="16"/>
  <c r="F949" i="16"/>
  <c r="H822" i="16"/>
  <c r="K20" i="11"/>
  <c r="K21" i="11" s="1"/>
  <c r="F1297" i="16"/>
  <c r="F1268" i="16"/>
  <c r="K1257" i="16"/>
  <c r="K1249" i="16"/>
  <c r="E1156" i="16"/>
  <c r="L1129" i="16"/>
  <c r="E1103" i="16"/>
  <c r="K1081" i="16"/>
  <c r="E1026" i="16"/>
  <c r="K999" i="16"/>
  <c r="E822" i="16"/>
  <c r="K1311" i="16"/>
  <c r="H1304" i="16"/>
  <c r="E1297" i="16"/>
  <c r="F1289" i="16"/>
  <c r="F1281" i="16"/>
  <c r="F1273" i="16"/>
  <c r="E1268" i="16"/>
  <c r="I1262" i="16"/>
  <c r="F1257" i="16"/>
  <c r="F1249" i="16"/>
  <c r="F1241" i="16"/>
  <c r="F1225" i="16"/>
  <c r="K1160" i="16"/>
  <c r="F1115" i="16"/>
  <c r="F1024" i="16"/>
  <c r="F977" i="16"/>
  <c r="H944" i="16"/>
  <c r="F882" i="16"/>
  <c r="F676" i="16"/>
  <c r="D23" i="11"/>
  <c r="D25" i="11"/>
  <c r="L1313" i="16"/>
  <c r="F1311" i="16"/>
  <c r="L1308" i="16"/>
  <c r="I1306" i="16"/>
  <c r="F1304" i="16"/>
  <c r="L1301" i="16"/>
  <c r="F1299" i="16"/>
  <c r="L1296" i="16"/>
  <c r="H1294" i="16"/>
  <c r="L1291" i="16"/>
  <c r="L1288" i="16"/>
  <c r="H1286" i="16"/>
  <c r="L1283" i="16"/>
  <c r="L1280" i="16"/>
  <c r="H1278" i="16"/>
  <c r="L1275" i="16"/>
  <c r="L1272" i="16"/>
  <c r="H1270" i="16"/>
  <c r="L1267" i="16"/>
  <c r="L1264" i="16"/>
  <c r="H1262" i="16"/>
  <c r="L1259" i="16"/>
  <c r="L1256" i="16"/>
  <c r="H1254" i="16"/>
  <c r="L1251" i="16"/>
  <c r="L1248" i="16"/>
  <c r="H1246" i="16"/>
  <c r="L1243" i="16"/>
  <c r="L1240" i="16"/>
  <c r="H1238" i="16"/>
  <c r="L1235" i="16"/>
  <c r="L1232" i="16"/>
  <c r="H1230" i="16"/>
  <c r="L1227" i="16"/>
  <c r="L1224" i="16"/>
  <c r="E1222" i="16"/>
  <c r="L1218" i="16"/>
  <c r="E1216" i="16"/>
  <c r="L1212" i="16"/>
  <c r="E1210" i="16"/>
  <c r="L1206" i="16"/>
  <c r="E1204" i="16"/>
  <c r="L1200" i="16"/>
  <c r="E1198" i="16"/>
  <c r="L1194" i="16"/>
  <c r="E1192" i="16"/>
  <c r="L1188" i="16"/>
  <c r="F1185" i="16"/>
  <c r="L1180" i="16"/>
  <c r="I1176" i="16"/>
  <c r="E1172" i="16"/>
  <c r="I1166" i="16"/>
  <c r="I1160" i="16"/>
  <c r="H1154" i="16"/>
  <c r="L1147" i="16"/>
  <c r="F1141" i="16"/>
  <c r="K1134" i="16"/>
  <c r="F1128" i="16"/>
  <c r="K1121" i="16"/>
  <c r="E1115" i="16"/>
  <c r="I1108" i="16"/>
  <c r="H1101" i="16"/>
  <c r="F1094" i="16"/>
  <c r="L1086" i="16"/>
  <c r="L1079" i="16"/>
  <c r="E1072" i="16"/>
  <c r="E1064" i="16"/>
  <c r="E1056" i="16"/>
  <c r="E1048" i="16"/>
  <c r="E1040" i="16"/>
  <c r="E1032" i="16"/>
  <c r="E1024" i="16"/>
  <c r="E1016" i="16"/>
  <c r="H1007" i="16"/>
  <c r="H997" i="16"/>
  <c r="L987" i="16"/>
  <c r="L976" i="16"/>
  <c r="F961" i="16"/>
  <c r="F944" i="16"/>
  <c r="H926" i="16"/>
  <c r="H905" i="16"/>
  <c r="H881" i="16"/>
  <c r="F852" i="16"/>
  <c r="F811" i="16"/>
  <c r="K759" i="16"/>
  <c r="K675" i="16"/>
  <c r="I382" i="16"/>
  <c r="K1304" i="16"/>
  <c r="E1300" i="16"/>
  <c r="L1289" i="16"/>
  <c r="H1276" i="16"/>
  <c r="H1268" i="16"/>
  <c r="H1252" i="16"/>
  <c r="K1210" i="16"/>
  <c r="K1192" i="16"/>
  <c r="K1172" i="16"/>
  <c r="H1074" i="16"/>
  <c r="H1058" i="16"/>
  <c r="H1034" i="16"/>
  <c r="I888" i="16"/>
  <c r="I529" i="16"/>
  <c r="L1311" i="16"/>
  <c r="L1306" i="16"/>
  <c r="I1304" i="16"/>
  <c r="K1294" i="16"/>
  <c r="K1289" i="16"/>
  <c r="K1278" i="16"/>
  <c r="K1270" i="16"/>
  <c r="K1262" i="16"/>
  <c r="K1241" i="16"/>
  <c r="K1238" i="16"/>
  <c r="K1225" i="16"/>
  <c r="I1222" i="16"/>
  <c r="K1213" i="16"/>
  <c r="K1207" i="16"/>
  <c r="I1192" i="16"/>
  <c r="E1168" i="16"/>
  <c r="F1123" i="16"/>
  <c r="E1066" i="16"/>
  <c r="K979" i="16"/>
  <c r="K965" i="16"/>
  <c r="F931" i="16"/>
  <c r="F888" i="16"/>
  <c r="L519" i="16"/>
  <c r="L1315" i="16"/>
  <c r="F1313" i="16"/>
  <c r="L1310" i="16"/>
  <c r="I1308" i="16"/>
  <c r="F1306" i="16"/>
  <c r="L1303" i="16"/>
  <c r="F1301" i="16"/>
  <c r="L1298" i="16"/>
  <c r="I1296" i="16"/>
  <c r="E1294" i="16"/>
  <c r="F1291" i="16"/>
  <c r="I1288" i="16"/>
  <c r="E1286" i="16"/>
  <c r="F1283" i="16"/>
  <c r="I1280" i="16"/>
  <c r="E1278" i="16"/>
  <c r="F1275" i="16"/>
  <c r="I1272" i="16"/>
  <c r="E1270" i="16"/>
  <c r="F1267" i="16"/>
  <c r="I1264" i="16"/>
  <c r="E1262" i="16"/>
  <c r="F1259" i="16"/>
  <c r="I1256" i="16"/>
  <c r="E1254" i="16"/>
  <c r="F1251" i="16"/>
  <c r="I1248" i="16"/>
  <c r="E1246" i="16"/>
  <c r="F1243" i="16"/>
  <c r="I1240" i="16"/>
  <c r="E1238" i="16"/>
  <c r="F1235" i="16"/>
  <c r="I1232" i="16"/>
  <c r="E1230" i="16"/>
  <c r="F1227" i="16"/>
  <c r="I1224" i="16"/>
  <c r="K1221" i="16"/>
  <c r="I1218" i="16"/>
  <c r="K1215" i="16"/>
  <c r="I1212" i="16"/>
  <c r="K1209" i="16"/>
  <c r="I1206" i="16"/>
  <c r="K1203" i="16"/>
  <c r="I1200" i="16"/>
  <c r="K1197" i="16"/>
  <c r="I1194" i="16"/>
  <c r="K1191" i="16"/>
  <c r="I1188" i="16"/>
  <c r="K1184" i="16"/>
  <c r="I1180" i="16"/>
  <c r="E1176" i="16"/>
  <c r="K1170" i="16"/>
  <c r="E1166" i="16"/>
  <c r="E1160" i="16"/>
  <c r="L1153" i="16"/>
  <c r="F1147" i="16"/>
  <c r="K1140" i="16"/>
  <c r="F1134" i="16"/>
  <c r="K1127" i="16"/>
  <c r="E1121" i="16"/>
  <c r="I1114" i="16"/>
  <c r="E1108" i="16"/>
  <c r="K1100" i="16"/>
  <c r="K1093" i="16"/>
  <c r="H1086" i="16"/>
  <c r="E1079" i="16"/>
  <c r="E1071" i="16"/>
  <c r="E1063" i="16"/>
  <c r="E1055" i="16"/>
  <c r="E1047" i="16"/>
  <c r="E1039" i="16"/>
  <c r="E1031" i="16"/>
  <c r="E1023" i="16"/>
  <c r="E1015" i="16"/>
  <c r="H1006" i="16"/>
  <c r="L996" i="16"/>
  <c r="K986" i="16"/>
  <c r="H975" i="16"/>
  <c r="H960" i="16"/>
  <c r="F942" i="16"/>
  <c r="F924" i="16"/>
  <c r="F903" i="16"/>
  <c r="E879" i="16"/>
  <c r="I848" i="16"/>
  <c r="K807" i="16"/>
  <c r="F754" i="16"/>
  <c r="L661" i="16"/>
  <c r="I180" i="16"/>
  <c r="E1276" i="16"/>
  <c r="E1260" i="16"/>
  <c r="E1252" i="16"/>
  <c r="E1236" i="16"/>
  <c r="H1216" i="16"/>
  <c r="F1207" i="16"/>
  <c r="H1198" i="16"/>
  <c r="H1192" i="16"/>
  <c r="E1182" i="16"/>
  <c r="I1154" i="16"/>
  <c r="H1128" i="16"/>
  <c r="K1108" i="16"/>
  <c r="F1072" i="16"/>
  <c r="I393" i="16"/>
  <c r="E1311" i="16"/>
  <c r="E1304" i="16"/>
  <c r="K1296" i="16"/>
  <c r="K1291" i="16"/>
  <c r="K1283" i="16"/>
  <c r="K1280" i="16"/>
  <c r="K1275" i="16"/>
  <c r="K1264" i="16"/>
  <c r="K1256" i="16"/>
  <c r="K1251" i="16"/>
  <c r="F1246" i="16"/>
  <c r="K1240" i="16"/>
  <c r="K1227" i="16"/>
  <c r="L1221" i="16"/>
  <c r="K1212" i="16"/>
  <c r="L1209" i="16"/>
  <c r="L1203" i="16"/>
  <c r="K1200" i="16"/>
  <c r="L1191" i="16"/>
  <c r="L1184" i="16"/>
  <c r="H1176" i="16"/>
  <c r="E1101" i="16"/>
  <c r="K1086" i="16"/>
  <c r="K1071" i="16"/>
  <c r="K1063" i="16"/>
  <c r="K1039" i="16"/>
  <c r="K1031" i="16"/>
  <c r="K1015" i="16"/>
  <c r="F997" i="16"/>
  <c r="E961" i="16"/>
  <c r="L925" i="16"/>
  <c r="H879" i="16"/>
  <c r="E808" i="16"/>
  <c r="E666" i="16"/>
  <c r="K19" i="11"/>
  <c r="E52" i="11"/>
  <c r="K1315" i="16"/>
  <c r="E1313" i="16"/>
  <c r="K1310" i="16"/>
  <c r="H1308" i="16"/>
  <c r="E1306" i="16"/>
  <c r="K1303" i="16"/>
  <c r="E1301" i="16"/>
  <c r="K1298" i="16"/>
  <c r="H1296" i="16"/>
  <c r="L1293" i="16"/>
  <c r="L1290" i="16"/>
  <c r="H1288" i="16"/>
  <c r="L1285" i="16"/>
  <c r="L1282" i="16"/>
  <c r="H1280" i="16"/>
  <c r="L1277" i="16"/>
  <c r="L1274" i="16"/>
  <c r="H1272" i="16"/>
  <c r="L1269" i="16"/>
  <c r="L1266" i="16"/>
  <c r="H1264" i="16"/>
  <c r="L1261" i="16"/>
  <c r="L1258" i="16"/>
  <c r="H1256" i="16"/>
  <c r="L1253" i="16"/>
  <c r="L1250" i="16"/>
  <c r="H1248" i="16"/>
  <c r="L1245" i="16"/>
  <c r="L1242" i="16"/>
  <c r="H1240" i="16"/>
  <c r="L1237" i="16"/>
  <c r="L1234" i="16"/>
  <c r="H1232" i="16"/>
  <c r="L1229" i="16"/>
  <c r="L1226" i="16"/>
  <c r="H1224" i="16"/>
  <c r="F1221" i="16"/>
  <c r="H1218" i="16"/>
  <c r="F1215" i="16"/>
  <c r="H1212" i="16"/>
  <c r="F1209" i="16"/>
  <c r="H1206" i="16"/>
  <c r="F1203" i="16"/>
  <c r="H1200" i="16"/>
  <c r="F1197" i="16"/>
  <c r="H1194" i="16"/>
  <c r="F1191" i="16"/>
  <c r="H1188" i="16"/>
  <c r="I1184" i="16"/>
  <c r="H1180" i="16"/>
  <c r="L1174" i="16"/>
  <c r="I1170" i="16"/>
  <c r="K1164" i="16"/>
  <c r="K1158" i="16"/>
  <c r="H1152" i="16"/>
  <c r="L1145" i="16"/>
  <c r="F1139" i="16"/>
  <c r="K1132" i="16"/>
  <c r="F1126" i="16"/>
  <c r="K1119" i="16"/>
  <c r="E1113" i="16"/>
  <c r="H1106" i="16"/>
  <c r="E1099" i="16"/>
  <c r="E1092" i="16"/>
  <c r="K1084" i="16"/>
  <c r="H1077" i="16"/>
  <c r="H1069" i="16"/>
  <c r="H1061" i="16"/>
  <c r="H1053" i="16"/>
  <c r="H1045" i="16"/>
  <c r="H1037" i="16"/>
  <c r="H1029" i="16"/>
  <c r="H1021" i="16"/>
  <c r="F1013" i="16"/>
  <c r="F1004" i="16"/>
  <c r="K994" i="16"/>
  <c r="I984" i="16"/>
  <c r="L972" i="16"/>
  <c r="F956" i="16"/>
  <c r="F939" i="16"/>
  <c r="I920" i="16"/>
  <c r="I897" i="16"/>
  <c r="E873" i="16"/>
  <c r="I840" i="16"/>
  <c r="K797" i="16"/>
  <c r="F740" i="16"/>
  <c r="I630" i="16"/>
  <c r="E1312" i="16"/>
  <c r="E1307" i="16"/>
  <c r="L1281" i="16"/>
  <c r="L1270" i="16"/>
  <c r="H1260" i="16"/>
  <c r="L1254" i="16"/>
  <c r="H1244" i="16"/>
  <c r="H1236" i="16"/>
  <c r="L1225" i="16"/>
  <c r="L1219" i="16"/>
  <c r="L1213" i="16"/>
  <c r="K1198" i="16"/>
  <c r="L1189" i="16"/>
  <c r="E1178" i="16"/>
  <c r="H1156" i="16"/>
  <c r="K1123" i="16"/>
  <c r="H1096" i="16"/>
  <c r="L1000" i="16"/>
  <c r="I980" i="16"/>
  <c r="F912" i="16"/>
  <c r="H703" i="16"/>
  <c r="F1302" i="16"/>
  <c r="F1292" i="16"/>
  <c r="F1284" i="16"/>
  <c r="K1254" i="16"/>
  <c r="F1228" i="16"/>
  <c r="I1216" i="16"/>
  <c r="H1149" i="16"/>
  <c r="H1136" i="16"/>
  <c r="F1110" i="16"/>
  <c r="K1088" i="16"/>
  <c r="E1042" i="16"/>
  <c r="E1034" i="16"/>
  <c r="E1018" i="16"/>
  <c r="H990" i="16"/>
  <c r="L948" i="16"/>
  <c r="I909" i="16"/>
  <c r="K700" i="16"/>
  <c r="E1309" i="16"/>
  <c r="E1302" i="16"/>
  <c r="I1294" i="16"/>
  <c r="E1292" i="16"/>
  <c r="I1286" i="16"/>
  <c r="E1284" i="16"/>
  <c r="I1278" i="16"/>
  <c r="I1270" i="16"/>
  <c r="F1265" i="16"/>
  <c r="I1254" i="16"/>
  <c r="E1244" i="16"/>
  <c r="F1233" i="16"/>
  <c r="H1222" i="16"/>
  <c r="F1213" i="16"/>
  <c r="F1201" i="16"/>
  <c r="F1189" i="16"/>
  <c r="H1172" i="16"/>
  <c r="H1141" i="16"/>
  <c r="L1134" i="16"/>
  <c r="E1080" i="16"/>
  <c r="F1048" i="16"/>
  <c r="F1032" i="16"/>
  <c r="F1016" i="16"/>
  <c r="I997" i="16"/>
  <c r="F988" i="16"/>
  <c r="H961" i="16"/>
  <c r="F906" i="16"/>
  <c r="H760" i="16"/>
  <c r="E23" i="11"/>
  <c r="H1306" i="16"/>
  <c r="K1248" i="16"/>
  <c r="K1235" i="16"/>
  <c r="K1232" i="16"/>
  <c r="F1230" i="16"/>
  <c r="K1206" i="16"/>
  <c r="K1194" i="16"/>
  <c r="K1147" i="16"/>
  <c r="I1134" i="16"/>
  <c r="L1114" i="16"/>
  <c r="H1108" i="16"/>
  <c r="E1094" i="16"/>
  <c r="K1079" i="16"/>
  <c r="K1023" i="16"/>
  <c r="E1007" i="16"/>
  <c r="K987" i="16"/>
  <c r="F976" i="16"/>
  <c r="L943" i="16"/>
  <c r="I903" i="16"/>
  <c r="L848" i="16"/>
  <c r="E755" i="16"/>
  <c r="L277" i="16"/>
  <c r="L19" i="11"/>
  <c r="F1315" i="16"/>
  <c r="L1312" i="16"/>
  <c r="I1310" i="16"/>
  <c r="F1308" i="16"/>
  <c r="L1305" i="16"/>
  <c r="F1303" i="16"/>
  <c r="L1300" i="16"/>
  <c r="I1298" i="16"/>
  <c r="F1296" i="16"/>
  <c r="K1293" i="16"/>
  <c r="K1290" i="16"/>
  <c r="F1288" i="16"/>
  <c r="K1285" i="16"/>
  <c r="K1282" i="16"/>
  <c r="F1280" i="16"/>
  <c r="K1277" i="16"/>
  <c r="K1274" i="16"/>
  <c r="F1272" i="16"/>
  <c r="K1269" i="16"/>
  <c r="K1266" i="16"/>
  <c r="F1264" i="16"/>
  <c r="K1261" i="16"/>
  <c r="K1258" i="16"/>
  <c r="F1256" i="16"/>
  <c r="K1253" i="16"/>
  <c r="K1250" i="16"/>
  <c r="F1248" i="16"/>
  <c r="K1245" i="16"/>
  <c r="K1242" i="16"/>
  <c r="F1240" i="16"/>
  <c r="K1237" i="16"/>
  <c r="K1234" i="16"/>
  <c r="F1232" i="16"/>
  <c r="K1229" i="16"/>
  <c r="K1226" i="16"/>
  <c r="E1224" i="16"/>
  <c r="L1220" i="16"/>
  <c r="E1218" i="16"/>
  <c r="L1214" i="16"/>
  <c r="E1212" i="16"/>
  <c r="L1208" i="16"/>
  <c r="E1206" i="16"/>
  <c r="L1202" i="16"/>
  <c r="E1200" i="16"/>
  <c r="L1196" i="16"/>
  <c r="E1194" i="16"/>
  <c r="L1190" i="16"/>
  <c r="E1188" i="16"/>
  <c r="H1184" i="16"/>
  <c r="E1180" i="16"/>
  <c r="K1174" i="16"/>
  <c r="H1170" i="16"/>
  <c r="I1164" i="16"/>
  <c r="I1158" i="16"/>
  <c r="F1152" i="16"/>
  <c r="K1145" i="16"/>
  <c r="E1139" i="16"/>
  <c r="I1132" i="16"/>
  <c r="E1126" i="16"/>
  <c r="H1119" i="16"/>
  <c r="L1112" i="16"/>
  <c r="F1106" i="16"/>
  <c r="L1098" i="16"/>
  <c r="L1091" i="16"/>
  <c r="I1084" i="16"/>
  <c r="E1077" i="16"/>
  <c r="E1069" i="16"/>
  <c r="E1061" i="16"/>
  <c r="E1053" i="16"/>
  <c r="E1045" i="16"/>
  <c r="E1037" i="16"/>
  <c r="E1029" i="16"/>
  <c r="E1021" i="16"/>
  <c r="L1012" i="16"/>
  <c r="L1003" i="16"/>
  <c r="I994" i="16"/>
  <c r="H984" i="16"/>
  <c r="H972" i="16"/>
  <c r="L955" i="16"/>
  <c r="L938" i="16"/>
  <c r="L918" i="16"/>
  <c r="H897" i="16"/>
  <c r="I872" i="16"/>
  <c r="F839" i="16"/>
  <c r="H796" i="16"/>
  <c r="L737" i="16"/>
  <c r="F630" i="16"/>
  <c r="F1314" i="16"/>
  <c r="F1309" i="16"/>
  <c r="L1299" i="16"/>
  <c r="K1273" i="16"/>
  <c r="K1265" i="16"/>
  <c r="F1244" i="16"/>
  <c r="K1230" i="16"/>
  <c r="I1198" i="16"/>
  <c r="K1189" i="16"/>
  <c r="H1182" i="16"/>
  <c r="I1172" i="16"/>
  <c r="L1142" i="16"/>
  <c r="K1116" i="16"/>
  <c r="E1096" i="16"/>
  <c r="E1050" i="16"/>
  <c r="I1009" i="16"/>
  <c r="K773" i="16"/>
  <c r="I1246" i="16"/>
  <c r="E1228" i="16"/>
  <c r="H1204" i="16"/>
  <c r="F1195" i="16"/>
  <c r="E1186" i="16"/>
  <c r="K1176" i="16"/>
  <c r="E1148" i="16"/>
  <c r="L1121" i="16"/>
  <c r="H1094" i="16"/>
  <c r="F1056" i="16"/>
  <c r="H812" i="16"/>
  <c r="E1299" i="16"/>
  <c r="F1294" i="16"/>
  <c r="F1278" i="16"/>
  <c r="K1272" i="16"/>
  <c r="F1270" i="16"/>
  <c r="K1224" i="16"/>
  <c r="K1218" i="16"/>
  <c r="L1197" i="16"/>
  <c r="K1188" i="16"/>
  <c r="K1180" i="16"/>
  <c r="L1170" i="16"/>
  <c r="H1160" i="16"/>
  <c r="E1141" i="16"/>
  <c r="H1121" i="16"/>
  <c r="K1055" i="16"/>
  <c r="L20" i="11"/>
  <c r="L21" i="11" s="1"/>
  <c r="E1315" i="16"/>
  <c r="K1312" i="16"/>
  <c r="H1310" i="16"/>
  <c r="E1308" i="16"/>
  <c r="K1305" i="16"/>
  <c r="E1303" i="16"/>
  <c r="K1300" i="16"/>
  <c r="H1298" i="16"/>
  <c r="E1296" i="16"/>
  <c r="F1293" i="16"/>
  <c r="I1290" i="16"/>
  <c r="E1288" i="16"/>
  <c r="F1285" i="16"/>
  <c r="I1282" i="16"/>
  <c r="E1280" i="16"/>
  <c r="F1277" i="16"/>
  <c r="I1274" i="16"/>
  <c r="E1272" i="16"/>
  <c r="F1269" i="16"/>
  <c r="I1266" i="16"/>
  <c r="E1264" i="16"/>
  <c r="F1261" i="16"/>
  <c r="I1258" i="16"/>
  <c r="E1256" i="16"/>
  <c r="F1253" i="16"/>
  <c r="I1250" i="16"/>
  <c r="E1248" i="16"/>
  <c r="F1245" i="16"/>
  <c r="I1242" i="16"/>
  <c r="E1240" i="16"/>
  <c r="F1237" i="16"/>
  <c r="I1234" i="16"/>
  <c r="E1232" i="16"/>
  <c r="F1229" i="16"/>
  <c r="I1226" i="16"/>
  <c r="L1223" i="16"/>
  <c r="K1220" i="16"/>
  <c r="L1217" i="16"/>
  <c r="K1214" i="16"/>
  <c r="L1211" i="16"/>
  <c r="K1208" i="16"/>
  <c r="L1205" i="16"/>
  <c r="K1202" i="16"/>
  <c r="L1199" i="16"/>
  <c r="K1196" i="16"/>
  <c r="L1193" i="16"/>
  <c r="K1190" i="16"/>
  <c r="K1187" i="16"/>
  <c r="E1184" i="16"/>
  <c r="L1178" i="16"/>
  <c r="I1174" i="16"/>
  <c r="E1170" i="16"/>
  <c r="H1164" i="16"/>
  <c r="H1158" i="16"/>
  <c r="E1152" i="16"/>
  <c r="H1145" i="16"/>
  <c r="L1138" i="16"/>
  <c r="H1132" i="16"/>
  <c r="L1125" i="16"/>
  <c r="F1119" i="16"/>
  <c r="K1112" i="16"/>
  <c r="E1106" i="16"/>
  <c r="K1098" i="16"/>
  <c r="K1091" i="16"/>
  <c r="H1084" i="16"/>
  <c r="L1076" i="16"/>
  <c r="L1068" i="16"/>
  <c r="L1060" i="16"/>
  <c r="L1052" i="16"/>
  <c r="L1044" i="16"/>
  <c r="L1036" i="16"/>
  <c r="L1028" i="16"/>
  <c r="L1020" i="16"/>
  <c r="K1012" i="16"/>
  <c r="K1003" i="16"/>
  <c r="H994" i="16"/>
  <c r="F984" i="16"/>
  <c r="I971" i="16"/>
  <c r="I955" i="16"/>
  <c r="H937" i="16"/>
  <c r="I918" i="16"/>
  <c r="F897" i="16"/>
  <c r="I870" i="16"/>
  <c r="K836" i="16"/>
  <c r="K792" i="16"/>
  <c r="H733" i="16"/>
  <c r="H615" i="16"/>
  <c r="K1309" i="16"/>
  <c r="H1292" i="16"/>
  <c r="L1238" i="16"/>
  <c r="L1207" i="16"/>
  <c r="L1195" i="16"/>
  <c r="I1182" i="16"/>
  <c r="H1162" i="16"/>
  <c r="E1089" i="16"/>
  <c r="L931" i="16"/>
  <c r="K1286" i="16"/>
  <c r="F1276" i="16"/>
  <c r="K1233" i="16"/>
  <c r="K1219" i="16"/>
  <c r="I1204" i="16"/>
  <c r="E1074" i="16"/>
  <c r="I926" i="16"/>
  <c r="K1313" i="16"/>
  <c r="K1308" i="16"/>
  <c r="K1301" i="16"/>
  <c r="F1286" i="16"/>
  <c r="K1267" i="16"/>
  <c r="F1262" i="16"/>
  <c r="K1259" i="16"/>
  <c r="F1254" i="16"/>
  <c r="K1243" i="16"/>
  <c r="F1238" i="16"/>
  <c r="L1215" i="16"/>
  <c r="H1166" i="16"/>
  <c r="F1154" i="16"/>
  <c r="E1128" i="16"/>
  <c r="K1047" i="16"/>
  <c r="L1314" i="16"/>
  <c r="I1312" i="16"/>
  <c r="F1310" i="16"/>
  <c r="L1307" i="16"/>
  <c r="F1305" i="16"/>
  <c r="L1302" i="16"/>
  <c r="I1300" i="16"/>
  <c r="F1298" i="16"/>
  <c r="L1295" i="16"/>
  <c r="L1292" i="16"/>
  <c r="H1290" i="16"/>
  <c r="L1287" i="16"/>
  <c r="L1284" i="16"/>
  <c r="H1282" i="16"/>
  <c r="L1279" i="16"/>
  <c r="L1276" i="16"/>
  <c r="H1274" i="16"/>
  <c r="L1271" i="16"/>
  <c r="L1268" i="16"/>
  <c r="H1266" i="16"/>
  <c r="L1263" i="16"/>
  <c r="L1260" i="16"/>
  <c r="H1258" i="16"/>
  <c r="L1255" i="16"/>
  <c r="L1252" i="16"/>
  <c r="H1250" i="16"/>
  <c r="L1247" i="16"/>
  <c r="L1244" i="16"/>
  <c r="H1242" i="16"/>
  <c r="L1239" i="16"/>
  <c r="L1236" i="16"/>
  <c r="H1234" i="16"/>
  <c r="L1231" i="16"/>
  <c r="L1228" i="16"/>
  <c r="H1226" i="16"/>
  <c r="K1223" i="16"/>
  <c r="I1220" i="16"/>
  <c r="K1217" i="16"/>
  <c r="I1214" i="16"/>
  <c r="K1211" i="16"/>
  <c r="I1208" i="16"/>
  <c r="K1205" i="16"/>
  <c r="I1202" i="16"/>
  <c r="K1199" i="16"/>
  <c r="I1196" i="16"/>
  <c r="K1193" i="16"/>
  <c r="I1190" i="16"/>
  <c r="F1187" i="16"/>
  <c r="F1183" i="16"/>
  <c r="K1178" i="16"/>
  <c r="H1174" i="16"/>
  <c r="L1168" i="16"/>
  <c r="E1164" i="16"/>
  <c r="E1158" i="16"/>
  <c r="K1151" i="16"/>
  <c r="E1145" i="16"/>
  <c r="I1138" i="16"/>
  <c r="E1132" i="16"/>
  <c r="H1125" i="16"/>
  <c r="L1118" i="16"/>
  <c r="H1112" i="16"/>
  <c r="K1105" i="16"/>
  <c r="H1098" i="16"/>
  <c r="E1091" i="16"/>
  <c r="E1084" i="16"/>
  <c r="I1076" i="16"/>
  <c r="I1068" i="16"/>
  <c r="I1060" i="16"/>
  <c r="I1052" i="16"/>
  <c r="I1044" i="16"/>
  <c r="I1036" i="16"/>
  <c r="I1028" i="16"/>
  <c r="I1020" i="16"/>
  <c r="H1012" i="16"/>
  <c r="H1003" i="16"/>
  <c r="F993" i="16"/>
  <c r="K983" i="16"/>
  <c r="L970" i="16"/>
  <c r="L953" i="16"/>
  <c r="E937" i="16"/>
  <c r="F918" i="16"/>
  <c r="I896" i="16"/>
  <c r="F870" i="16"/>
  <c r="H836" i="16"/>
  <c r="F792" i="16"/>
  <c r="F730" i="16"/>
  <c r="L608" i="16"/>
  <c r="E25" i="11"/>
  <c r="C56" i="11"/>
  <c r="J19" i="11"/>
  <c r="J31" i="11"/>
  <c r="J32" i="11" s="1"/>
  <c r="J20" i="11"/>
  <c r="J21" i="11" s="1"/>
  <c r="E20" i="11"/>
  <c r="E21" i="11" s="1"/>
  <c r="D19" i="11"/>
  <c r="C19" i="11"/>
  <c r="C20" i="11"/>
  <c r="C21" i="11" s="1"/>
  <c r="C3" i="16" l="1"/>
  <c r="L3" i="16"/>
  <c r="H3" i="16"/>
  <c r="J2" i="16" s="1"/>
  <c r="K38" i="11" s="1"/>
  <c r="I3" i="16"/>
  <c r="K3" i="16"/>
  <c r="L38" i="11" s="1"/>
  <c r="E3" i="16"/>
  <c r="K49" i="11" l="1"/>
  <c r="G2" i="16"/>
  <c r="J38" i="11" s="1"/>
  <c r="K48" i="1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F8D949F-06AC-49CA-9577-613E7731DF4D}" keepAlive="1" name="Abfrage - nasdaq-aapl short_volume" description="Verbindung mit der Abfrage 'nasdaq-aapl short_volume' in der Arbeitsmappe." type="5" refreshedVersion="8" background="1" saveData="1">
    <dbPr connection="Provider=Microsoft.Mashup.OleDb.1;Data Source=$Workbook$;Location=&quot;nasdaq-aapl short_volume&quot;;Extended Properties=&quot;&quot;" command="SELECT * FROM [nasdaq-aapl short_volume]"/>
  </connection>
  <connection id="2" xr16:uid="{30988602-38AA-4102-9165-B7765DE885A0}" keepAlive="1" name="Abfrage - nasdaq-aapl volume_by_exchange" description="Verbindung mit der Abfrage 'nasdaq-aapl volume_by_exchange' in der Arbeitsmappe." type="5" refreshedVersion="8" background="1" saveData="1">
    <dbPr connection="Provider=Microsoft.Mashup.OleDb.1;Data Source=$Workbook$;Location=&quot;nasdaq-aapl volume_by_exchange&quot;;Extended Properties=&quot;&quot;" command="SELECT * FROM [nasdaq-aapl volume_by_exchange]"/>
  </connection>
  <connection id="3" xr16:uid="{8990C671-ACE7-443F-8F92-DE4E052BA84A}" keepAlive="1" name="Abfrage - nyse-gme short_interest" description="Verbindung mit der Abfrage 'nyse-gme short_interest' in der Arbeitsmappe." type="5" refreshedVersion="8" background="1" saveData="1">
    <dbPr connection="Provider=Microsoft.Mashup.OleDb.1;Data Source=$Workbook$;Location=&quot;nyse-gme short_interest&quot;;Extended Properties=&quot;&quot;" command="SELECT * FROM [nyse-gme short_interest]"/>
  </connection>
  <connection id="4" xr16:uid="{B43CDB2F-190B-4316-BBD5-2E7CC27CA0C5}" keepAlive="1" name="Abfrage - nyse-gme short_volume (4)" description="Verbindung mit der Abfrage 'nyse-gme short_volume (4)' in der Arbeitsmappe." type="5" refreshedVersion="8" background="1" saveData="1">
    <dbPr connection="Provider=Microsoft.Mashup.OleDb.1;Data Source=$Workbook$;Location=&quot;nyse-gme short_volume (4)&quot;;Extended Properties=&quot;&quot;" command="SELECT * FROM [nyse-gme short_volume (4)]"/>
  </connection>
  <connection id="5" xr16:uid="{F69D11FD-E6D1-4DC4-BCB3-A1A071ECAA13}" keepAlive="1" name="Abfrage - nyse-gme volume_by_exchange" description="Verbindung mit der Abfrage 'nyse-gme volume_by_exchange' in der Arbeitsmappe." type="5" refreshedVersion="8" background="1" saveData="1">
    <dbPr connection="Provider=Microsoft.Mashup.OleDb.1;Data Source=$Workbook$;Location=&quot;nyse-gme volume_by_exchange&quot;;Extended Properties=&quot;&quot;" command="SELECT * FROM [nyse-gme volume_by_exchange]"/>
  </connection>
  <connection id="6" xr16:uid="{01C04D59-FACB-4AA6-9E22-C7E0BDB1391B}" keepAlive="1" name="Abfrage - nyse-spy short_volume" description="Verbindung mit der Abfrage 'nyse-spy short_volume' in der Arbeitsmappe." type="5" refreshedVersion="8" background="1" saveData="1">
    <dbPr connection="Provider=Microsoft.Mashup.OleDb.1;Data Source=$Workbook$;Location=&quot;nyse-spy short_volume&quot;;Extended Properties=&quot;&quot;" command="SELECT * FROM [nyse-spy short_volume]"/>
  </connection>
  <connection id="7" xr16:uid="{81B51318-FC9C-48E0-AFF2-C53809BFC9C8}" keepAlive="1" name="Abfrage - nyse-spy volume_by_exchange" description="Verbindung mit der Abfrage 'nyse-spy volume_by_exchange' in der Arbeitsmappe." type="5" refreshedVersion="8" background="1" saveData="1">
    <dbPr connection="Provider=Microsoft.Mashup.OleDb.1;Data Source=$Workbook$;Location=&quot;nyse-spy volume_by_exchange&quot;;Extended Properties=&quot;&quot;" command="SELECT * FROM [nyse-spy volume_by_exchange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<sst xmlns="http://schemas.openxmlformats.org/spreadsheetml/2006/main" count="17800" uniqueCount="12452">
  <si>
    <t>date</t>
  </si>
  <si>
    <t>total_reported</t>
  </si>
  <si>
    <t>total_short</t>
  </si>
  <si>
    <t>total_long</t>
  </si>
  <si>
    <t>FINRA Exempt</t>
  </si>
  <si>
    <t>EDGX</t>
  </si>
  <si>
    <t>BATS</t>
  </si>
  <si>
    <t>EDGA</t>
  </si>
  <si>
    <t>BATY</t>
  </si>
  <si>
    <t>XNAS</t>
  </si>
  <si>
    <t>XPHL</t>
  </si>
  <si>
    <t>XNYS</t>
  </si>
  <si>
    <t>ARCX</t>
  </si>
  <si>
    <t>XCIS</t>
  </si>
  <si>
    <t>XASE</t>
  </si>
  <si>
    <t>XCHI</t>
  </si>
  <si>
    <t/>
  </si>
  <si>
    <t>170412</t>
  </si>
  <si>
    <t>81949</t>
  </si>
  <si>
    <t>19768</t>
  </si>
  <si>
    <t>8115</t>
  </si>
  <si>
    <t>124590</t>
  </si>
  <si>
    <t>133826</t>
  </si>
  <si>
    <t>11962</t>
  </si>
  <si>
    <t>6481</t>
  </si>
  <si>
    <t>82866</t>
  </si>
  <si>
    <t>58408</t>
  </si>
  <si>
    <t>8664</t>
  </si>
  <si>
    <t>15355</t>
  </si>
  <si>
    <t>101166</t>
  </si>
  <si>
    <t>89124</t>
  </si>
  <si>
    <t>8609</t>
  </si>
  <si>
    <t>10113</t>
  </si>
  <si>
    <t>68008</t>
  </si>
  <si>
    <t>61589</t>
  </si>
  <si>
    <t>11251</t>
  </si>
  <si>
    <t>6812</t>
  </si>
  <si>
    <t>86600</t>
  </si>
  <si>
    <t>55780</t>
  </si>
  <si>
    <t>7106</t>
  </si>
  <si>
    <t>2250</t>
  </si>
  <si>
    <t>83632</t>
  </si>
  <si>
    <t>67830</t>
  </si>
  <si>
    <t>7683</t>
  </si>
  <si>
    <t>6700</t>
  </si>
  <si>
    <t>195665</t>
  </si>
  <si>
    <t>82990</t>
  </si>
  <si>
    <t>12627</t>
  </si>
  <si>
    <t>13344</t>
  </si>
  <si>
    <t>159745</t>
  </si>
  <si>
    <t>82410</t>
  </si>
  <si>
    <t>24688</t>
  </si>
  <si>
    <t>7260</t>
  </si>
  <si>
    <t>341126</t>
  </si>
  <si>
    <t>137373</t>
  </si>
  <si>
    <t>20522</t>
  </si>
  <si>
    <t>15779</t>
  </si>
  <si>
    <t>399543</t>
  </si>
  <si>
    <t>177867</t>
  </si>
  <si>
    <t>21001</t>
  </si>
  <si>
    <t>19706</t>
  </si>
  <si>
    <t>871030</t>
  </si>
  <si>
    <t>590680</t>
  </si>
  <si>
    <t>53325</t>
  </si>
  <si>
    <t>39163</t>
  </si>
  <si>
    <t>294092</t>
  </si>
  <si>
    <t>224406</t>
  </si>
  <si>
    <t>26073</t>
  </si>
  <si>
    <t>15252</t>
  </si>
  <si>
    <t>364249</t>
  </si>
  <si>
    <t>335697</t>
  </si>
  <si>
    <t>72203</t>
  </si>
  <si>
    <t>28675</t>
  </si>
  <si>
    <t>1119667</t>
  </si>
  <si>
    <t>399801</t>
  </si>
  <si>
    <t>192420</t>
  </si>
  <si>
    <t>138712</t>
  </si>
  <si>
    <t>1762259</t>
  </si>
  <si>
    <t>436440</t>
  </si>
  <si>
    <t>74795</t>
  </si>
  <si>
    <t>76376</t>
  </si>
  <si>
    <t>197382</t>
  </si>
  <si>
    <t>85033</t>
  </si>
  <si>
    <t>19934</t>
  </si>
  <si>
    <t>13212</t>
  </si>
  <si>
    <t>247740</t>
  </si>
  <si>
    <t>134035</t>
  </si>
  <si>
    <t>12075</t>
  </si>
  <si>
    <t>10067</t>
  </si>
  <si>
    <t>176685</t>
  </si>
  <si>
    <t>132840</t>
  </si>
  <si>
    <t>17889</t>
  </si>
  <si>
    <t>13598</t>
  </si>
  <si>
    <t>261679</t>
  </si>
  <si>
    <t>134698</t>
  </si>
  <si>
    <t>30723</t>
  </si>
  <si>
    <t>17995</t>
  </si>
  <si>
    <t>195081</t>
  </si>
  <si>
    <t>131558</t>
  </si>
  <si>
    <t>18060</t>
  </si>
  <si>
    <t>13194</t>
  </si>
  <si>
    <t>255964</t>
  </si>
  <si>
    <t>159032</t>
  </si>
  <si>
    <t>26548</t>
  </si>
  <si>
    <t>16006</t>
  </si>
  <si>
    <t>146179</t>
  </si>
  <si>
    <t>95931</t>
  </si>
  <si>
    <t>21063</t>
  </si>
  <si>
    <t>14696</t>
  </si>
  <si>
    <t>161318</t>
  </si>
  <si>
    <t>127386</t>
  </si>
  <si>
    <t>12106</t>
  </si>
  <si>
    <t>19132</t>
  </si>
  <si>
    <t>75645</t>
  </si>
  <si>
    <t>74910</t>
  </si>
  <si>
    <t>9234</t>
  </si>
  <si>
    <t>5918</t>
  </si>
  <si>
    <t>137559</t>
  </si>
  <si>
    <t>96352</t>
  </si>
  <si>
    <t>22106</t>
  </si>
  <si>
    <t>11375</t>
  </si>
  <si>
    <t>291310</t>
  </si>
  <si>
    <t>338448</t>
  </si>
  <si>
    <t>48541</t>
  </si>
  <si>
    <t>41069</t>
  </si>
  <si>
    <t>129254</t>
  </si>
  <si>
    <t>83861</t>
  </si>
  <si>
    <t>10781</t>
  </si>
  <si>
    <t>18859</t>
  </si>
  <si>
    <t>149419</t>
  </si>
  <si>
    <t>96075</t>
  </si>
  <si>
    <t>19785</t>
  </si>
  <si>
    <t>6157</t>
  </si>
  <si>
    <t>346747</t>
  </si>
  <si>
    <t>223203</t>
  </si>
  <si>
    <t>18275</t>
  </si>
  <si>
    <t>29128</t>
  </si>
  <si>
    <t>179087</t>
  </si>
  <si>
    <t>113754</t>
  </si>
  <si>
    <t>18450</t>
  </si>
  <si>
    <t>11441</t>
  </si>
  <si>
    <t>162358</t>
  </si>
  <si>
    <t>141389</t>
  </si>
  <si>
    <t>19490</t>
  </si>
  <si>
    <t>5731</t>
  </si>
  <si>
    <t>109761</t>
  </si>
  <si>
    <t>69013</t>
  </si>
  <si>
    <t>15359</t>
  </si>
  <si>
    <t>12789</t>
  </si>
  <si>
    <t>91469</t>
  </si>
  <si>
    <t>49638</t>
  </si>
  <si>
    <t>9265</t>
  </si>
  <si>
    <t>3749</t>
  </si>
  <si>
    <t>108548</t>
  </si>
  <si>
    <t>88170</t>
  </si>
  <si>
    <t>13418</t>
  </si>
  <si>
    <t>3594</t>
  </si>
  <si>
    <t>82983</t>
  </si>
  <si>
    <t>72442</t>
  </si>
  <si>
    <t>9927</t>
  </si>
  <si>
    <t>1600</t>
  </si>
  <si>
    <t>151778</t>
  </si>
  <si>
    <t>75253</t>
  </si>
  <si>
    <t>9419</t>
  </si>
  <si>
    <t>4889</t>
  </si>
  <si>
    <t>315268</t>
  </si>
  <si>
    <t>201577</t>
  </si>
  <si>
    <t>29418</t>
  </si>
  <si>
    <t>15482</t>
  </si>
  <si>
    <t>181503</t>
  </si>
  <si>
    <t>70059</t>
  </si>
  <si>
    <t>13588</t>
  </si>
  <si>
    <t>7467</t>
  </si>
  <si>
    <t>286070</t>
  </si>
  <si>
    <t>156324</t>
  </si>
  <si>
    <t>23197</t>
  </si>
  <si>
    <t>7471</t>
  </si>
  <si>
    <t>137051</t>
  </si>
  <si>
    <t>101090</t>
  </si>
  <si>
    <t>19787</t>
  </si>
  <si>
    <t>10689</t>
  </si>
  <si>
    <t>198656</t>
  </si>
  <si>
    <t>103096</t>
  </si>
  <si>
    <t>16561</t>
  </si>
  <si>
    <t>3233</t>
  </si>
  <si>
    <t>211444</t>
  </si>
  <si>
    <t>87610</t>
  </si>
  <si>
    <t>18407</t>
  </si>
  <si>
    <t>4864</t>
  </si>
  <si>
    <t>166846</t>
  </si>
  <si>
    <t>87750</t>
  </si>
  <si>
    <t>19234</t>
  </si>
  <si>
    <t>5828</t>
  </si>
  <si>
    <t>190988</t>
  </si>
  <si>
    <t>113465</t>
  </si>
  <si>
    <t>16439</t>
  </si>
  <si>
    <t>5605</t>
  </si>
  <si>
    <t>155606</t>
  </si>
  <si>
    <t>100996</t>
  </si>
  <si>
    <t>16665</t>
  </si>
  <si>
    <t>8915</t>
  </si>
  <si>
    <t>198399</t>
  </si>
  <si>
    <t>102855</t>
  </si>
  <si>
    <t>15605</t>
  </si>
  <si>
    <t>4040</t>
  </si>
  <si>
    <t>150712</t>
  </si>
  <si>
    <t>85913</t>
  </si>
  <si>
    <t>13572</t>
  </si>
  <si>
    <t>4113</t>
  </si>
  <si>
    <t>224075</t>
  </si>
  <si>
    <t>146856</t>
  </si>
  <si>
    <t>15569</t>
  </si>
  <si>
    <t>9830</t>
  </si>
  <si>
    <t>175409</t>
  </si>
  <si>
    <t>136047</t>
  </si>
  <si>
    <t>16474</t>
  </si>
  <si>
    <t>4935</t>
  </si>
  <si>
    <t>251298</t>
  </si>
  <si>
    <t>114659</t>
  </si>
  <si>
    <t>12711</t>
  </si>
  <si>
    <t>5091</t>
  </si>
  <si>
    <t>182106</t>
  </si>
  <si>
    <t>81267</t>
  </si>
  <si>
    <t>11137</t>
  </si>
  <si>
    <t>4855</t>
  </si>
  <si>
    <t>187565</t>
  </si>
  <si>
    <t>117281</t>
  </si>
  <si>
    <t>8997</t>
  </si>
  <si>
    <t>3471</t>
  </si>
  <si>
    <t>147657</t>
  </si>
  <si>
    <t>66037</t>
  </si>
  <si>
    <t>14872</t>
  </si>
  <si>
    <t>6083</t>
  </si>
  <si>
    <t>163664</t>
  </si>
  <si>
    <t>70049</t>
  </si>
  <si>
    <t>9213</t>
  </si>
  <si>
    <t>9063</t>
  </si>
  <si>
    <t>203594</t>
  </si>
  <si>
    <t>111727</t>
  </si>
  <si>
    <t>13090</t>
  </si>
  <si>
    <t>8796</t>
  </si>
  <si>
    <t>138643</t>
  </si>
  <si>
    <t>84431</t>
  </si>
  <si>
    <t>5537</t>
  </si>
  <si>
    <t>2437</t>
  </si>
  <si>
    <t>222917</t>
  </si>
  <si>
    <t>125254</t>
  </si>
  <si>
    <t>17047</t>
  </si>
  <si>
    <t>7250</t>
  </si>
  <si>
    <t>246788</t>
  </si>
  <si>
    <t>149732</t>
  </si>
  <si>
    <t>16591</t>
  </si>
  <si>
    <t>25742</t>
  </si>
  <si>
    <t>231165</t>
  </si>
  <si>
    <t>129201</t>
  </si>
  <si>
    <t>8962</t>
  </si>
  <si>
    <t>5749</t>
  </si>
  <si>
    <t>341134</t>
  </si>
  <si>
    <t>166893</t>
  </si>
  <si>
    <t>15320</t>
  </si>
  <si>
    <t>5180</t>
  </si>
  <si>
    <t>314695</t>
  </si>
  <si>
    <t>174235</t>
  </si>
  <si>
    <t>28999</t>
  </si>
  <si>
    <t>15260</t>
  </si>
  <si>
    <t>270752</t>
  </si>
  <si>
    <t>112863</t>
  </si>
  <si>
    <t>12834</t>
  </si>
  <si>
    <t>8362</t>
  </si>
  <si>
    <t>361058</t>
  </si>
  <si>
    <t>155996</t>
  </si>
  <si>
    <t>16708</t>
  </si>
  <si>
    <t>22289</t>
  </si>
  <si>
    <t>390583</t>
  </si>
  <si>
    <t>205838</t>
  </si>
  <si>
    <t>24818</t>
  </si>
  <si>
    <t>14239</t>
  </si>
  <si>
    <t>369124</t>
  </si>
  <si>
    <t>149518</t>
  </si>
  <si>
    <t>11460</t>
  </si>
  <si>
    <t>11330</t>
  </si>
  <si>
    <t>721261</t>
  </si>
  <si>
    <t>285790</t>
  </si>
  <si>
    <t>33570</t>
  </si>
  <si>
    <t>22133</t>
  </si>
  <si>
    <t>931105</t>
  </si>
  <si>
    <t>360566</t>
  </si>
  <si>
    <t>53691</t>
  </si>
  <si>
    <t>29058</t>
  </si>
  <si>
    <t>5795063</t>
  </si>
  <si>
    <t>1507105</t>
  </si>
  <si>
    <t>341566</t>
  </si>
  <si>
    <t>287614</t>
  </si>
  <si>
    <t>1793530</t>
  </si>
  <si>
    <t>272299</t>
  </si>
  <si>
    <t>20428</t>
  </si>
  <si>
    <t>26036</t>
  </si>
  <si>
    <t>301036</t>
  </si>
  <si>
    <t>199097</t>
  </si>
  <si>
    <t>26370</t>
  </si>
  <si>
    <t>18443</t>
  </si>
  <si>
    <t>240097</t>
  </si>
  <si>
    <t>208631</t>
  </si>
  <si>
    <t>86863</t>
  </si>
  <si>
    <t>14219</t>
  </si>
  <si>
    <t>288476</t>
  </si>
  <si>
    <t>185312</t>
  </si>
  <si>
    <t>24480</t>
  </si>
  <si>
    <t>18103</t>
  </si>
  <si>
    <t>386299</t>
  </si>
  <si>
    <t>182146</t>
  </si>
  <si>
    <t>25258</t>
  </si>
  <si>
    <t>16608</t>
  </si>
  <si>
    <t>294620</t>
  </si>
  <si>
    <t>104423</t>
  </si>
  <si>
    <t>24303</t>
  </si>
  <si>
    <t>6748</t>
  </si>
  <si>
    <t>250599</t>
  </si>
  <si>
    <t>126760</t>
  </si>
  <si>
    <t>15000</t>
  </si>
  <si>
    <t>11891</t>
  </si>
  <si>
    <t>189973</t>
  </si>
  <si>
    <t>99103</t>
  </si>
  <si>
    <t>19163</t>
  </si>
  <si>
    <t>19428</t>
  </si>
  <si>
    <t>197759</t>
  </si>
  <si>
    <t>142227</t>
  </si>
  <si>
    <t>32195</t>
  </si>
  <si>
    <t>9946</t>
  </si>
  <si>
    <t>315344</t>
  </si>
  <si>
    <t>172058</t>
  </si>
  <si>
    <t>27577</t>
  </si>
  <si>
    <t>13917</t>
  </si>
  <si>
    <t>238935</t>
  </si>
  <si>
    <t>102949</t>
  </si>
  <si>
    <t>19350</t>
  </si>
  <si>
    <t>6304</t>
  </si>
  <si>
    <t>213953</t>
  </si>
  <si>
    <t>97409</t>
  </si>
  <si>
    <t>21737</t>
  </si>
  <si>
    <t>12699</t>
  </si>
  <si>
    <t>229567</t>
  </si>
  <si>
    <t>89842</t>
  </si>
  <si>
    <t>13654</t>
  </si>
  <si>
    <t>11461</t>
  </si>
  <si>
    <t>210467</t>
  </si>
  <si>
    <t>122408</t>
  </si>
  <si>
    <t>8486</t>
  </si>
  <si>
    <t>15971</t>
  </si>
  <si>
    <t>342316</t>
  </si>
  <si>
    <t>174001</t>
  </si>
  <si>
    <t>16943</t>
  </si>
  <si>
    <t>5709</t>
  </si>
  <si>
    <t>199541</t>
  </si>
  <si>
    <t>81074</t>
  </si>
  <si>
    <t>14156</t>
  </si>
  <si>
    <t>12848</t>
  </si>
  <si>
    <t>458616</t>
  </si>
  <si>
    <t>124713</t>
  </si>
  <si>
    <t>22520</t>
  </si>
  <si>
    <t>8743</t>
  </si>
  <si>
    <t>177550</t>
  </si>
  <si>
    <t>79475</t>
  </si>
  <si>
    <t>20187</t>
  </si>
  <si>
    <t>5898</t>
  </si>
  <si>
    <t>261756</t>
  </si>
  <si>
    <t>97738</t>
  </si>
  <si>
    <t>22753</t>
  </si>
  <si>
    <t>12940</t>
  </si>
  <si>
    <t>180215</t>
  </si>
  <si>
    <t>68130</t>
  </si>
  <si>
    <t>15451</t>
  </si>
  <si>
    <t>6145</t>
  </si>
  <si>
    <t>258381</t>
  </si>
  <si>
    <t>98716</t>
  </si>
  <si>
    <t>22504</t>
  </si>
  <si>
    <t>9308</t>
  </si>
  <si>
    <t>185560</t>
  </si>
  <si>
    <t>86048</t>
  </si>
  <si>
    <t>11217</t>
  </si>
  <si>
    <t>11539</t>
  </si>
  <si>
    <t>276843</t>
  </si>
  <si>
    <t>129205</t>
  </si>
  <si>
    <t>15007</t>
  </si>
  <si>
    <t>10454</t>
  </si>
  <si>
    <t>428538</t>
  </si>
  <si>
    <t>203709</t>
  </si>
  <si>
    <t>45704</t>
  </si>
  <si>
    <t>34284</t>
  </si>
  <si>
    <t>253668</t>
  </si>
  <si>
    <t>91325</t>
  </si>
  <si>
    <t>15738</t>
  </si>
  <si>
    <t>22065</t>
  </si>
  <si>
    <t>208486</t>
  </si>
  <si>
    <t>95476</t>
  </si>
  <si>
    <t>8014</t>
  </si>
  <si>
    <t>3043</t>
  </si>
  <si>
    <t>230156</t>
  </si>
  <si>
    <t>94466</t>
  </si>
  <si>
    <t>14552</t>
  </si>
  <si>
    <t>9128</t>
  </si>
  <si>
    <t>545000</t>
  </si>
  <si>
    <t>141724</t>
  </si>
  <si>
    <t>22165</t>
  </si>
  <si>
    <t>13952</t>
  </si>
  <si>
    <t>151751</t>
  </si>
  <si>
    <t>52192</t>
  </si>
  <si>
    <t>9385</t>
  </si>
  <si>
    <t>8673</t>
  </si>
  <si>
    <t>499770</t>
  </si>
  <si>
    <t>184047</t>
  </si>
  <si>
    <t>47568</t>
  </si>
  <si>
    <t>33818</t>
  </si>
  <si>
    <t>372371</t>
  </si>
  <si>
    <t>184628</t>
  </si>
  <si>
    <t>31984</t>
  </si>
  <si>
    <t>14867</t>
  </si>
  <si>
    <t>360868</t>
  </si>
  <si>
    <t>131667</t>
  </si>
  <si>
    <t>27698</t>
  </si>
  <si>
    <t>22960</t>
  </si>
  <si>
    <t>655575</t>
  </si>
  <si>
    <t>300244</t>
  </si>
  <si>
    <t>26683</t>
  </si>
  <si>
    <t>13623</t>
  </si>
  <si>
    <t>335563</t>
  </si>
  <si>
    <t>124442</t>
  </si>
  <si>
    <t>12166</t>
  </si>
  <si>
    <t>6192</t>
  </si>
  <si>
    <t>155827</t>
  </si>
  <si>
    <t>72751</t>
  </si>
  <si>
    <t>9933</t>
  </si>
  <si>
    <t>3407</t>
  </si>
  <si>
    <t>314366</t>
  </si>
  <si>
    <t>143434</t>
  </si>
  <si>
    <t>15796</t>
  </si>
  <si>
    <t>17393</t>
  </si>
  <si>
    <t>804174</t>
  </si>
  <si>
    <t>453094</t>
  </si>
  <si>
    <t>36054</t>
  </si>
  <si>
    <t>37428</t>
  </si>
  <si>
    <t>236325</t>
  </si>
  <si>
    <t>121729</t>
  </si>
  <si>
    <t>8141</t>
  </si>
  <si>
    <t>8916</t>
  </si>
  <si>
    <t>298510</t>
  </si>
  <si>
    <t>148020</t>
  </si>
  <si>
    <t>21175</t>
  </si>
  <si>
    <t>14180</t>
  </si>
  <si>
    <t>139246</t>
  </si>
  <si>
    <t>79603</t>
  </si>
  <si>
    <t>17422</t>
  </si>
  <si>
    <t>9695</t>
  </si>
  <si>
    <t>431851</t>
  </si>
  <si>
    <t>255015</t>
  </si>
  <si>
    <t>39935</t>
  </si>
  <si>
    <t>19106</t>
  </si>
  <si>
    <t>152288</t>
  </si>
  <si>
    <t>96587</t>
  </si>
  <si>
    <t>18982</t>
  </si>
  <si>
    <t>8383</t>
  </si>
  <si>
    <t>245209</t>
  </si>
  <si>
    <t>173548</t>
  </si>
  <si>
    <t>28907</t>
  </si>
  <si>
    <t>11699</t>
  </si>
  <si>
    <t>306054</t>
  </si>
  <si>
    <t>178955</t>
  </si>
  <si>
    <t>35912</t>
  </si>
  <si>
    <t>33290</t>
  </si>
  <si>
    <t>247706</t>
  </si>
  <si>
    <t>120345</t>
  </si>
  <si>
    <t>28883</t>
  </si>
  <si>
    <t>15528</t>
  </si>
  <si>
    <t>269524</t>
  </si>
  <si>
    <t>179627</t>
  </si>
  <si>
    <t>22820</t>
  </si>
  <si>
    <t>26225</t>
  </si>
  <si>
    <t>312977</t>
  </si>
  <si>
    <t>122025</t>
  </si>
  <si>
    <t>30920</t>
  </si>
  <si>
    <t>14489</t>
  </si>
  <si>
    <t>547069</t>
  </si>
  <si>
    <t>234402</t>
  </si>
  <si>
    <t>49125</t>
  </si>
  <si>
    <t>17526</t>
  </si>
  <si>
    <t>283848</t>
  </si>
  <si>
    <t>204057</t>
  </si>
  <si>
    <t>35656</t>
  </si>
  <si>
    <t>23387</t>
  </si>
  <si>
    <t>196458</t>
  </si>
  <si>
    <t>95847</t>
  </si>
  <si>
    <t>24280</t>
  </si>
  <si>
    <t>12718</t>
  </si>
  <si>
    <t>317080</t>
  </si>
  <si>
    <t>200198</t>
  </si>
  <si>
    <t>28823</t>
  </si>
  <si>
    <t>34019</t>
  </si>
  <si>
    <t>436641</t>
  </si>
  <si>
    <t>176742</t>
  </si>
  <si>
    <t>35013</t>
  </si>
  <si>
    <t>18622</t>
  </si>
  <si>
    <t>175745</t>
  </si>
  <si>
    <t>109338</t>
  </si>
  <si>
    <t>20952</t>
  </si>
  <si>
    <t>18152</t>
  </si>
  <si>
    <t>206865</t>
  </si>
  <si>
    <t>134985</t>
  </si>
  <si>
    <t>18760</t>
  </si>
  <si>
    <t>6189</t>
  </si>
  <si>
    <t>191332</t>
  </si>
  <si>
    <t>68292</t>
  </si>
  <si>
    <t>11659</t>
  </si>
  <si>
    <t>7574</t>
  </si>
  <si>
    <t>173885</t>
  </si>
  <si>
    <t>137878</t>
  </si>
  <si>
    <t>26208</t>
  </si>
  <si>
    <t>7348</t>
  </si>
  <si>
    <t>206719</t>
  </si>
  <si>
    <t>133249</t>
  </si>
  <si>
    <t>42343</t>
  </si>
  <si>
    <t>28159</t>
  </si>
  <si>
    <t>297496</t>
  </si>
  <si>
    <t>142212</t>
  </si>
  <si>
    <t>48769</t>
  </si>
  <si>
    <t>9988</t>
  </si>
  <si>
    <t>127878</t>
  </si>
  <si>
    <t>136688</t>
  </si>
  <si>
    <t>23638</t>
  </si>
  <si>
    <t>15156</t>
  </si>
  <si>
    <t>333227</t>
  </si>
  <si>
    <t>164189</t>
  </si>
  <si>
    <t>25553</t>
  </si>
  <si>
    <t>13141</t>
  </si>
  <si>
    <t>143644</t>
  </si>
  <si>
    <t>65243</t>
  </si>
  <si>
    <t>11215</t>
  </si>
  <si>
    <t>6132</t>
  </si>
  <si>
    <t>196191</t>
  </si>
  <si>
    <t>122401</t>
  </si>
  <si>
    <t>31915</t>
  </si>
  <si>
    <t>9764</t>
  </si>
  <si>
    <t>398462</t>
  </si>
  <si>
    <t>122939</t>
  </si>
  <si>
    <t>17997</t>
  </si>
  <si>
    <t>14330</t>
  </si>
  <si>
    <t>308643</t>
  </si>
  <si>
    <t>181247</t>
  </si>
  <si>
    <t>41333</t>
  </si>
  <si>
    <t>19286</t>
  </si>
  <si>
    <t>320796</t>
  </si>
  <si>
    <t>167467</t>
  </si>
  <si>
    <t>38388</t>
  </si>
  <si>
    <t>15109</t>
  </si>
  <si>
    <t>331931</t>
  </si>
  <si>
    <t>145052</t>
  </si>
  <si>
    <t>30455</t>
  </si>
  <si>
    <t>16604</t>
  </si>
  <si>
    <t>423287</t>
  </si>
  <si>
    <t>171391</t>
  </si>
  <si>
    <t>62965</t>
  </si>
  <si>
    <t>20480</t>
  </si>
  <si>
    <t>200688</t>
  </si>
  <si>
    <t>91408</t>
  </si>
  <si>
    <t>21755</t>
  </si>
  <si>
    <t>8469</t>
  </si>
  <si>
    <t>531548</t>
  </si>
  <si>
    <t>172824</t>
  </si>
  <si>
    <t>21993</t>
  </si>
  <si>
    <t>16030</t>
  </si>
  <si>
    <t>835805</t>
  </si>
  <si>
    <t>340750</t>
  </si>
  <si>
    <t>62557</t>
  </si>
  <si>
    <t>52552</t>
  </si>
  <si>
    <t>942351</t>
  </si>
  <si>
    <t>398287</t>
  </si>
  <si>
    <t>63154</t>
  </si>
  <si>
    <t>36218</t>
  </si>
  <si>
    <t>562565</t>
  </si>
  <si>
    <t>254818</t>
  </si>
  <si>
    <t>32712</t>
  </si>
  <si>
    <t>7886</t>
  </si>
  <si>
    <t>454717</t>
  </si>
  <si>
    <t>145807</t>
  </si>
  <si>
    <t>33064</t>
  </si>
  <si>
    <t>36743</t>
  </si>
  <si>
    <t>417206</t>
  </si>
  <si>
    <t>173110</t>
  </si>
  <si>
    <t>36323</t>
  </si>
  <si>
    <t>11076</t>
  </si>
  <si>
    <t>710871</t>
  </si>
  <si>
    <t>166048</t>
  </si>
  <si>
    <t>48920</t>
  </si>
  <si>
    <t>25254</t>
  </si>
  <si>
    <t>277693</t>
  </si>
  <si>
    <t>121880</t>
  </si>
  <si>
    <t>35983</t>
  </si>
  <si>
    <t>9372</t>
  </si>
  <si>
    <t>226510</t>
  </si>
  <si>
    <t>50304</t>
  </si>
  <si>
    <t>7938</t>
  </si>
  <si>
    <t>3264</t>
  </si>
  <si>
    <t>220541</t>
  </si>
  <si>
    <t>81405</t>
  </si>
  <si>
    <t>11231</t>
  </si>
  <si>
    <t>3102</t>
  </si>
  <si>
    <t>95225</t>
  </si>
  <si>
    <t>31864</t>
  </si>
  <si>
    <t>3316</t>
  </si>
  <si>
    <t>5734</t>
  </si>
  <si>
    <t>227122</t>
  </si>
  <si>
    <t>97104</t>
  </si>
  <si>
    <t>22453</t>
  </si>
  <si>
    <t>8804</t>
  </si>
  <si>
    <t>333223</t>
  </si>
  <si>
    <t>157434</t>
  </si>
  <si>
    <t>29284</t>
  </si>
  <si>
    <t>17654</t>
  </si>
  <si>
    <t>513408</t>
  </si>
  <si>
    <t>148647</t>
  </si>
  <si>
    <t>16694</t>
  </si>
  <si>
    <t>20628</t>
  </si>
  <si>
    <t>286907</t>
  </si>
  <si>
    <t>74886</t>
  </si>
  <si>
    <t>20915</t>
  </si>
  <si>
    <t>18944</t>
  </si>
  <si>
    <t>214106</t>
  </si>
  <si>
    <t>79878</t>
  </si>
  <si>
    <t>7569</t>
  </si>
  <si>
    <t>1626</t>
  </si>
  <si>
    <t>203041</t>
  </si>
  <si>
    <t>76732</t>
  </si>
  <si>
    <t>11189</t>
  </si>
  <si>
    <t>5860</t>
  </si>
  <si>
    <t>573848</t>
  </si>
  <si>
    <t>158475</t>
  </si>
  <si>
    <t>37811</t>
  </si>
  <si>
    <t>14551</t>
  </si>
  <si>
    <t>338429</t>
  </si>
  <si>
    <t>130255</t>
  </si>
  <si>
    <t>46340</t>
  </si>
  <si>
    <t>11715</t>
  </si>
  <si>
    <t>293075</t>
  </si>
  <si>
    <t>134553</t>
  </si>
  <si>
    <t>20226</t>
  </si>
  <si>
    <t>32049</t>
  </si>
  <si>
    <t>636607</t>
  </si>
  <si>
    <t>143711</t>
  </si>
  <si>
    <t>64420</t>
  </si>
  <si>
    <t>23331</t>
  </si>
  <si>
    <t>682407</t>
  </si>
  <si>
    <t>250976</t>
  </si>
  <si>
    <t>70023</t>
  </si>
  <si>
    <t>43678</t>
  </si>
  <si>
    <t>421299</t>
  </si>
  <si>
    <t>165521</t>
  </si>
  <si>
    <t>59744</t>
  </si>
  <si>
    <t>10362</t>
  </si>
  <si>
    <t>325598</t>
  </si>
  <si>
    <t>136662</t>
  </si>
  <si>
    <t>13877</t>
  </si>
  <si>
    <t>6586</t>
  </si>
  <si>
    <t>383437</t>
  </si>
  <si>
    <t>127209</t>
  </si>
  <si>
    <t>29787</t>
  </si>
  <si>
    <t>12478</t>
  </si>
  <si>
    <t>290268</t>
  </si>
  <si>
    <t>142728</t>
  </si>
  <si>
    <t>31191</t>
  </si>
  <si>
    <t>7429</t>
  </si>
  <si>
    <t>426348</t>
  </si>
  <si>
    <t>157429</t>
  </si>
  <si>
    <t>9259</t>
  </si>
  <si>
    <t>25208</t>
  </si>
  <si>
    <t>490111</t>
  </si>
  <si>
    <t>134438</t>
  </si>
  <si>
    <t>12784</t>
  </si>
  <si>
    <t>19337</t>
  </si>
  <si>
    <t>2077440</t>
  </si>
  <si>
    <t>684620</t>
  </si>
  <si>
    <t>91145</t>
  </si>
  <si>
    <t>99229</t>
  </si>
  <si>
    <t>710087</t>
  </si>
  <si>
    <t>229755</t>
  </si>
  <si>
    <t>30757</t>
  </si>
  <si>
    <t>17491</t>
  </si>
  <si>
    <t>219937</t>
  </si>
  <si>
    <t>73720</t>
  </si>
  <si>
    <t>13624</t>
  </si>
  <si>
    <t>3431</t>
  </si>
  <si>
    <t>277738</t>
  </si>
  <si>
    <t>254695</t>
  </si>
  <si>
    <t>17376</t>
  </si>
  <si>
    <t>20322</t>
  </si>
  <si>
    <t>661890</t>
  </si>
  <si>
    <t>331818</t>
  </si>
  <si>
    <t>50075</t>
  </si>
  <si>
    <t>47282</t>
  </si>
  <si>
    <t>281802</t>
  </si>
  <si>
    <t>102373</t>
  </si>
  <si>
    <t>11457</t>
  </si>
  <si>
    <t>7798</t>
  </si>
  <si>
    <t>257418</t>
  </si>
  <si>
    <t>119158</t>
  </si>
  <si>
    <t>9017</t>
  </si>
  <si>
    <t>8430</t>
  </si>
  <si>
    <t>403894</t>
  </si>
  <si>
    <t>299079</t>
  </si>
  <si>
    <t>16260</t>
  </si>
  <si>
    <t>18167</t>
  </si>
  <si>
    <t>428882</t>
  </si>
  <si>
    <t>257015</t>
  </si>
  <si>
    <t>16326</t>
  </si>
  <si>
    <t>30121</t>
  </si>
  <si>
    <t>304148</t>
  </si>
  <si>
    <t>206080</t>
  </si>
  <si>
    <t>37112</t>
  </si>
  <si>
    <t>17983</t>
  </si>
  <si>
    <t>286076</t>
  </si>
  <si>
    <t>185309</t>
  </si>
  <si>
    <t>7801</t>
  </si>
  <si>
    <t>7614</t>
  </si>
  <si>
    <t>224432</t>
  </si>
  <si>
    <t>120973</t>
  </si>
  <si>
    <t>11233</t>
  </si>
  <si>
    <t>9198</t>
  </si>
  <si>
    <t>294385</t>
  </si>
  <si>
    <t>126465</t>
  </si>
  <si>
    <t>11712</t>
  </si>
  <si>
    <t>3732</t>
  </si>
  <si>
    <t>246802</t>
  </si>
  <si>
    <t>132644</t>
  </si>
  <si>
    <t>8399</t>
  </si>
  <si>
    <t>7273</t>
  </si>
  <si>
    <t>327935</t>
  </si>
  <si>
    <t>142722</t>
  </si>
  <si>
    <t>21739</t>
  </si>
  <si>
    <t>17882</t>
  </si>
  <si>
    <t>323665</t>
  </si>
  <si>
    <t>97449</t>
  </si>
  <si>
    <t>6964</t>
  </si>
  <si>
    <t>6656</t>
  </si>
  <si>
    <t>286172</t>
  </si>
  <si>
    <t>133383</t>
  </si>
  <si>
    <t>16109</t>
  </si>
  <si>
    <t>13992</t>
  </si>
  <si>
    <t>220312</t>
  </si>
  <si>
    <t>84798</t>
  </si>
  <si>
    <t>9936</t>
  </si>
  <si>
    <t>11595</t>
  </si>
  <si>
    <t>354194</t>
  </si>
  <si>
    <t>91637</t>
  </si>
  <si>
    <t>8760</t>
  </si>
  <si>
    <t>8808</t>
  </si>
  <si>
    <t>396292</t>
  </si>
  <si>
    <t>191764</t>
  </si>
  <si>
    <t>17147</t>
  </si>
  <si>
    <t>26219</t>
  </si>
  <si>
    <t>217222</t>
  </si>
  <si>
    <t>133019</t>
  </si>
  <si>
    <t>10761</t>
  </si>
  <si>
    <t>10641</t>
  </si>
  <si>
    <t>193440</t>
  </si>
  <si>
    <t>102458</t>
  </si>
  <si>
    <t>15526</t>
  </si>
  <si>
    <t>5156</t>
  </si>
  <si>
    <t>258210</t>
  </si>
  <si>
    <t>125924</t>
  </si>
  <si>
    <t>14852</t>
  </si>
  <si>
    <t>19508</t>
  </si>
  <si>
    <t>168243</t>
  </si>
  <si>
    <t>95777</t>
  </si>
  <si>
    <t>6866</t>
  </si>
  <si>
    <t>222896</t>
  </si>
  <si>
    <t>221070</t>
  </si>
  <si>
    <t>21731</t>
  </si>
  <si>
    <t>16873</t>
  </si>
  <si>
    <t>172269</t>
  </si>
  <si>
    <t>94170</t>
  </si>
  <si>
    <t>17411</t>
  </si>
  <si>
    <t>14678</t>
  </si>
  <si>
    <t>205198</t>
  </si>
  <si>
    <t>80610</t>
  </si>
  <si>
    <t>15140</t>
  </si>
  <si>
    <t>18502</t>
  </si>
  <si>
    <t>307400</t>
  </si>
  <si>
    <t>99868</t>
  </si>
  <si>
    <t>15861</t>
  </si>
  <si>
    <t>10913</t>
  </si>
  <si>
    <t>211527</t>
  </si>
  <si>
    <t>116645</t>
  </si>
  <si>
    <t>8385</t>
  </si>
  <si>
    <t>5373</t>
  </si>
  <si>
    <t>202325</t>
  </si>
  <si>
    <t>90964</t>
  </si>
  <si>
    <t>7729</t>
  </si>
  <si>
    <t>5148</t>
  </si>
  <si>
    <t>216195</t>
  </si>
  <si>
    <t>94213</t>
  </si>
  <si>
    <t>10575</t>
  </si>
  <si>
    <t>3368</t>
  </si>
  <si>
    <t>273699</t>
  </si>
  <si>
    <t>110820</t>
  </si>
  <si>
    <t>22605</t>
  </si>
  <si>
    <t>7944</t>
  </si>
  <si>
    <t>254250</t>
  </si>
  <si>
    <t>85138</t>
  </si>
  <si>
    <t>23675</t>
  </si>
  <si>
    <t>2271</t>
  </si>
  <si>
    <t>277641</t>
  </si>
  <si>
    <t>100938</t>
  </si>
  <si>
    <t>19915</t>
  </si>
  <si>
    <t>10560</t>
  </si>
  <si>
    <t>379907</t>
  </si>
  <si>
    <t>97851</t>
  </si>
  <si>
    <t>18813</t>
  </si>
  <si>
    <t>6058</t>
  </si>
  <si>
    <t>729696</t>
  </si>
  <si>
    <t>201064</t>
  </si>
  <si>
    <t>32949</t>
  </si>
  <si>
    <t>18856</t>
  </si>
  <si>
    <t>489436</t>
  </si>
  <si>
    <t>220931</t>
  </si>
  <si>
    <t>40557</t>
  </si>
  <si>
    <t>18995</t>
  </si>
  <si>
    <t>974057</t>
  </si>
  <si>
    <t>333211</t>
  </si>
  <si>
    <t>74756</t>
  </si>
  <si>
    <t>35690</t>
  </si>
  <si>
    <t>813167</t>
  </si>
  <si>
    <t>263805</t>
  </si>
  <si>
    <t>75818</t>
  </si>
  <si>
    <t>56785</t>
  </si>
  <si>
    <t>625051</t>
  </si>
  <si>
    <t>196342</t>
  </si>
  <si>
    <t>62451</t>
  </si>
  <si>
    <t>46196</t>
  </si>
  <si>
    <t>404521</t>
  </si>
  <si>
    <t>182874</t>
  </si>
  <si>
    <t>39160</t>
  </si>
  <si>
    <t>35049</t>
  </si>
  <si>
    <t>487290</t>
  </si>
  <si>
    <t>188368</t>
  </si>
  <si>
    <t>39484</t>
  </si>
  <si>
    <t>30416</t>
  </si>
  <si>
    <t>514630</t>
  </si>
  <si>
    <t>167557</t>
  </si>
  <si>
    <t>40845</t>
  </si>
  <si>
    <t>20169</t>
  </si>
  <si>
    <t>408346</t>
  </si>
  <si>
    <t>209019</t>
  </si>
  <si>
    <t>43302</t>
  </si>
  <si>
    <t>20247</t>
  </si>
  <si>
    <t>364106</t>
  </si>
  <si>
    <t>149617</t>
  </si>
  <si>
    <t>28944</t>
  </si>
  <si>
    <t>18395</t>
  </si>
  <si>
    <t>468787</t>
  </si>
  <si>
    <t>164389</t>
  </si>
  <si>
    <t>37839</t>
  </si>
  <si>
    <t>18376</t>
  </si>
  <si>
    <t>404485</t>
  </si>
  <si>
    <t>154004</t>
  </si>
  <si>
    <t>47805</t>
  </si>
  <si>
    <t>17512</t>
  </si>
  <si>
    <t>519446</t>
  </si>
  <si>
    <t>230978</t>
  </si>
  <si>
    <t>44060</t>
  </si>
  <si>
    <t>20243</t>
  </si>
  <si>
    <t>378964</t>
  </si>
  <si>
    <t>135888</t>
  </si>
  <si>
    <t>53626</t>
  </si>
  <si>
    <t>30177</t>
  </si>
  <si>
    <t>482981</t>
  </si>
  <si>
    <t>150799</t>
  </si>
  <si>
    <t>75097</t>
  </si>
  <si>
    <t>16173</t>
  </si>
  <si>
    <t>887692</t>
  </si>
  <si>
    <t>371299</t>
  </si>
  <si>
    <t>79596</t>
  </si>
  <si>
    <t>52916</t>
  </si>
  <si>
    <t>1150878</t>
  </si>
  <si>
    <t>270074</t>
  </si>
  <si>
    <t>101501</t>
  </si>
  <si>
    <t>37467</t>
  </si>
  <si>
    <t>945308</t>
  </si>
  <si>
    <t>206658</t>
  </si>
  <si>
    <t>48230</t>
  </si>
  <si>
    <t>21252</t>
  </si>
  <si>
    <t>2274065</t>
  </si>
  <si>
    <t>848215</t>
  </si>
  <si>
    <t>164752</t>
  </si>
  <si>
    <t>105964</t>
  </si>
  <si>
    <t>545751</t>
  </si>
  <si>
    <t>125935</t>
  </si>
  <si>
    <t>27543</t>
  </si>
  <si>
    <t>19277</t>
  </si>
  <si>
    <t>537636</t>
  </si>
  <si>
    <t>145536</t>
  </si>
  <si>
    <t>49576</t>
  </si>
  <si>
    <t>19665</t>
  </si>
  <si>
    <t>641808</t>
  </si>
  <si>
    <t>171580</t>
  </si>
  <si>
    <t>47769</t>
  </si>
  <si>
    <t>13220</t>
  </si>
  <si>
    <t>359413</t>
  </si>
  <si>
    <t>125633</t>
  </si>
  <si>
    <t>46445</t>
  </si>
  <si>
    <t>23429</t>
  </si>
  <si>
    <t>614305</t>
  </si>
  <si>
    <t>159922</t>
  </si>
  <si>
    <t>72826</t>
  </si>
  <si>
    <t>43533</t>
  </si>
  <si>
    <t>1753922</t>
  </si>
  <si>
    <t>612592</t>
  </si>
  <si>
    <t>72277</t>
  </si>
  <si>
    <t>78321</t>
  </si>
  <si>
    <t>771854</t>
  </si>
  <si>
    <t>276486</t>
  </si>
  <si>
    <t>76006</t>
  </si>
  <si>
    <t>21210</t>
  </si>
  <si>
    <t>618989</t>
  </si>
  <si>
    <t>209050</t>
  </si>
  <si>
    <t>47494</t>
  </si>
  <si>
    <t>26690</t>
  </si>
  <si>
    <t>518172</t>
  </si>
  <si>
    <t>220855</t>
  </si>
  <si>
    <t>30151</t>
  </si>
  <si>
    <t>22883</t>
  </si>
  <si>
    <t>438202</t>
  </si>
  <si>
    <t>164967</t>
  </si>
  <si>
    <t>26520</t>
  </si>
  <si>
    <t>24273</t>
  </si>
  <si>
    <t>436821</t>
  </si>
  <si>
    <t>168326</t>
  </si>
  <si>
    <t>26807</t>
  </si>
  <si>
    <t>9024</t>
  </si>
  <si>
    <t>426693</t>
  </si>
  <si>
    <t>179691</t>
  </si>
  <si>
    <t>34605</t>
  </si>
  <si>
    <t>9746</t>
  </si>
  <si>
    <t>306667</t>
  </si>
  <si>
    <t>90921</t>
  </si>
  <si>
    <t>21309</t>
  </si>
  <si>
    <t>3561</t>
  </si>
  <si>
    <t>444012</t>
  </si>
  <si>
    <t>138517</t>
  </si>
  <si>
    <t>38933</t>
  </si>
  <si>
    <t>15337</t>
  </si>
  <si>
    <t>458650</t>
  </si>
  <si>
    <t>225161</t>
  </si>
  <si>
    <t>47087</t>
  </si>
  <si>
    <t>32278</t>
  </si>
  <si>
    <t>451121</t>
  </si>
  <si>
    <t>141373</t>
  </si>
  <si>
    <t>34159</t>
  </si>
  <si>
    <t>12901</t>
  </si>
  <si>
    <t>1244803</t>
  </si>
  <si>
    <t>364028</t>
  </si>
  <si>
    <t>66302</t>
  </si>
  <si>
    <t>59176</t>
  </si>
  <si>
    <t>1064204</t>
  </si>
  <si>
    <t>233504</t>
  </si>
  <si>
    <t>88084</t>
  </si>
  <si>
    <t>77424</t>
  </si>
  <si>
    <t>1262696</t>
  </si>
  <si>
    <t>453336</t>
  </si>
  <si>
    <t>93252</t>
  </si>
  <si>
    <t>90624</t>
  </si>
  <si>
    <t>1254260</t>
  </si>
  <si>
    <t>498780</t>
  </si>
  <si>
    <t>93532</t>
  </si>
  <si>
    <t>118676</t>
  </si>
  <si>
    <t>1028640</t>
  </si>
  <si>
    <t>529016</t>
  </si>
  <si>
    <t>75596</t>
  </si>
  <si>
    <t>175236</t>
  </si>
  <si>
    <t>883168</t>
  </si>
  <si>
    <t>480768</t>
  </si>
  <si>
    <t>40740</t>
  </si>
  <si>
    <t>70332</t>
  </si>
  <si>
    <t>1844452</t>
  </si>
  <si>
    <t>802788</t>
  </si>
  <si>
    <t>75044</t>
  </si>
  <si>
    <t>87076</t>
  </si>
  <si>
    <t>1218036</t>
  </si>
  <si>
    <t>632384</t>
  </si>
  <si>
    <t>58552</t>
  </si>
  <si>
    <t>278312</t>
  </si>
  <si>
    <t>1543808</t>
  </si>
  <si>
    <t>858512</t>
  </si>
  <si>
    <t>52360</t>
  </si>
  <si>
    <t>298684</t>
  </si>
  <si>
    <t>791004</t>
  </si>
  <si>
    <t>232644</t>
  </si>
  <si>
    <t>21668</t>
  </si>
  <si>
    <t>51156</t>
  </si>
  <si>
    <t>1385192</t>
  </si>
  <si>
    <t>401860</t>
  </si>
  <si>
    <t>51460</t>
  </si>
  <si>
    <t>37240</t>
  </si>
  <si>
    <t>3350096</t>
  </si>
  <si>
    <t>1094588</t>
  </si>
  <si>
    <t>134508</t>
  </si>
  <si>
    <t>143244</t>
  </si>
  <si>
    <t>1200672</t>
  </si>
  <si>
    <t>301120</t>
  </si>
  <si>
    <t>57572</t>
  </si>
  <si>
    <t>33744</t>
  </si>
  <si>
    <t>621956</t>
  </si>
  <si>
    <t>190576</t>
  </si>
  <si>
    <t>15984</t>
  </si>
  <si>
    <t>24252</t>
  </si>
  <si>
    <t>558336</t>
  </si>
  <si>
    <t>172532</t>
  </si>
  <si>
    <t>26716</t>
  </si>
  <si>
    <t>38152</t>
  </si>
  <si>
    <t>487936</t>
  </si>
  <si>
    <t>258360</t>
  </si>
  <si>
    <t>27692</t>
  </si>
  <si>
    <t>28452</t>
  </si>
  <si>
    <t>449024</t>
  </si>
  <si>
    <t>212272</t>
  </si>
  <si>
    <t>39416</t>
  </si>
  <si>
    <t>30232</t>
  </si>
  <si>
    <t>729104</t>
  </si>
  <si>
    <t>261864</t>
  </si>
  <si>
    <t>37420</t>
  </si>
  <si>
    <t>33768</t>
  </si>
  <si>
    <t>898316</t>
  </si>
  <si>
    <t>366740</t>
  </si>
  <si>
    <t>25540</t>
  </si>
  <si>
    <t>62324</t>
  </si>
  <si>
    <t>1411804</t>
  </si>
  <si>
    <t>580472</t>
  </si>
  <si>
    <t>43884</t>
  </si>
  <si>
    <t>72264</t>
  </si>
  <si>
    <t>631392</t>
  </si>
  <si>
    <t>179208</t>
  </si>
  <si>
    <t>27468</t>
  </si>
  <si>
    <t>20240</t>
  </si>
  <si>
    <t>633880</t>
  </si>
  <si>
    <t>303120</t>
  </si>
  <si>
    <t>12960</t>
  </si>
  <si>
    <t>36340</t>
  </si>
  <si>
    <t>1254328</t>
  </si>
  <si>
    <t>467956</t>
  </si>
  <si>
    <t>43316</t>
  </si>
  <si>
    <t>83300</t>
  </si>
  <si>
    <t>1026592</t>
  </si>
  <si>
    <t>516492</t>
  </si>
  <si>
    <t>35540</t>
  </si>
  <si>
    <t>40768</t>
  </si>
  <si>
    <t>815288</t>
  </si>
  <si>
    <t>411160</t>
  </si>
  <si>
    <t>21832</t>
  </si>
  <si>
    <t>36296</t>
  </si>
  <si>
    <t>735876</t>
  </si>
  <si>
    <t>382952</t>
  </si>
  <si>
    <t>44396</t>
  </si>
  <si>
    <t>38992</t>
  </si>
  <si>
    <t>626656</t>
  </si>
  <si>
    <t>479132</t>
  </si>
  <si>
    <t>99880</t>
  </si>
  <si>
    <t>60676</t>
  </si>
  <si>
    <t>918404</t>
  </si>
  <si>
    <t>451004</t>
  </si>
  <si>
    <t>159444</t>
  </si>
  <si>
    <t>137248</t>
  </si>
  <si>
    <t>964048</t>
  </si>
  <si>
    <t>486724</t>
  </si>
  <si>
    <t>57104</t>
  </si>
  <si>
    <t>35200</t>
  </si>
  <si>
    <t>1294412</t>
  </si>
  <si>
    <t>514744</t>
  </si>
  <si>
    <t>86852</t>
  </si>
  <si>
    <t>78220</t>
  </si>
  <si>
    <t>1908756</t>
  </si>
  <si>
    <t>846352</t>
  </si>
  <si>
    <t>356156</t>
  </si>
  <si>
    <t>272336</t>
  </si>
  <si>
    <t>1313132</t>
  </si>
  <si>
    <t>1280936</t>
  </si>
  <si>
    <t>165964</t>
  </si>
  <si>
    <t>691936</t>
  </si>
  <si>
    <t>651312</t>
  </si>
  <si>
    <t>412560</t>
  </si>
  <si>
    <t>50032</t>
  </si>
  <si>
    <t>96540</t>
  </si>
  <si>
    <t>1155260</t>
  </si>
  <si>
    <t>607712</t>
  </si>
  <si>
    <t>112600</t>
  </si>
  <si>
    <t>97664</t>
  </si>
  <si>
    <t>1970636</t>
  </si>
  <si>
    <t>612276</t>
  </si>
  <si>
    <t>166564</t>
  </si>
  <si>
    <t>160412</t>
  </si>
  <si>
    <t>965176</t>
  </si>
  <si>
    <t>320456</t>
  </si>
  <si>
    <t>111180</t>
  </si>
  <si>
    <t>131008</t>
  </si>
  <si>
    <t>1104036</t>
  </si>
  <si>
    <t>256824</t>
  </si>
  <si>
    <t>131296</t>
  </si>
  <si>
    <t>133848</t>
  </si>
  <si>
    <t>2646204</t>
  </si>
  <si>
    <t>822684</t>
  </si>
  <si>
    <t>124392</t>
  </si>
  <si>
    <t>127760</t>
  </si>
  <si>
    <t>4666916</t>
  </si>
  <si>
    <t>1607212</t>
  </si>
  <si>
    <t>258660</t>
  </si>
  <si>
    <t>298096</t>
  </si>
  <si>
    <t>2888604</t>
  </si>
  <si>
    <t>1275152</t>
  </si>
  <si>
    <t>192064</t>
  </si>
  <si>
    <t>229628</t>
  </si>
  <si>
    <t>937044</t>
  </si>
  <si>
    <t>265032</t>
  </si>
  <si>
    <t>25000</t>
  </si>
  <si>
    <t>36136</t>
  </si>
  <si>
    <t>646184</t>
  </si>
  <si>
    <t>193520</t>
  </si>
  <si>
    <t>35880</t>
  </si>
  <si>
    <t>83916</t>
  </si>
  <si>
    <t>1031356</t>
  </si>
  <si>
    <t>353848</t>
  </si>
  <si>
    <t>25412</t>
  </si>
  <si>
    <t>41572</t>
  </si>
  <si>
    <t>952400</t>
  </si>
  <si>
    <t>265856</t>
  </si>
  <si>
    <t>49724</t>
  </si>
  <si>
    <t>45568</t>
  </si>
  <si>
    <t>1380604</t>
  </si>
  <si>
    <t>304688</t>
  </si>
  <si>
    <t>67936</t>
  </si>
  <si>
    <t>54112</t>
  </si>
  <si>
    <t>900272</t>
  </si>
  <si>
    <t>233124</t>
  </si>
  <si>
    <t>34148</t>
  </si>
  <si>
    <t>39500</t>
  </si>
  <si>
    <t>1036212</t>
  </si>
  <si>
    <t>321736</t>
  </si>
  <si>
    <t>66296</t>
  </si>
  <si>
    <t>75420</t>
  </si>
  <si>
    <t>1697248</t>
  </si>
  <si>
    <t>653008</t>
  </si>
  <si>
    <t>108496</t>
  </si>
  <si>
    <t>155944</t>
  </si>
  <si>
    <t>2054912</t>
  </si>
  <si>
    <t>901904</t>
  </si>
  <si>
    <t>272240</t>
  </si>
  <si>
    <t>363272</t>
  </si>
  <si>
    <t>995196</t>
  </si>
  <si>
    <t>417348</t>
  </si>
  <si>
    <t>535964</t>
  </si>
  <si>
    <t>284544</t>
  </si>
  <si>
    <t>1309424</t>
  </si>
  <si>
    <t>364336</t>
  </si>
  <si>
    <t>223500</t>
  </si>
  <si>
    <t>192672</t>
  </si>
  <si>
    <t>991996</t>
  </si>
  <si>
    <t>410264</t>
  </si>
  <si>
    <t>261608</t>
  </si>
  <si>
    <t>176008</t>
  </si>
  <si>
    <t>667340</t>
  </si>
  <si>
    <t>241860</t>
  </si>
  <si>
    <t>40164</t>
  </si>
  <si>
    <t>42480</t>
  </si>
  <si>
    <t>510652</t>
  </si>
  <si>
    <t>268652</t>
  </si>
  <si>
    <t>38444</t>
  </si>
  <si>
    <t>53428</t>
  </si>
  <si>
    <t>457848</t>
  </si>
  <si>
    <t>198068</t>
  </si>
  <si>
    <t>31440</t>
  </si>
  <si>
    <t>26268</t>
  </si>
  <si>
    <t>607344</t>
  </si>
  <si>
    <t>227608</t>
  </si>
  <si>
    <t>26136</t>
  </si>
  <si>
    <t>33388</t>
  </si>
  <si>
    <t>776392</t>
  </si>
  <si>
    <t>305164</t>
  </si>
  <si>
    <t>122440</t>
  </si>
  <si>
    <t>63328</t>
  </si>
  <si>
    <t>545872</t>
  </si>
  <si>
    <t>239764</t>
  </si>
  <si>
    <t>22920</t>
  </si>
  <si>
    <t>17204</t>
  </si>
  <si>
    <t>686768</t>
  </si>
  <si>
    <t>252516</t>
  </si>
  <si>
    <t>30488</t>
  </si>
  <si>
    <t>33720</t>
  </si>
  <si>
    <t>514352</t>
  </si>
  <si>
    <t>196480</t>
  </si>
  <si>
    <t>22484</t>
  </si>
  <si>
    <t>25944</t>
  </si>
  <si>
    <t>619388</t>
  </si>
  <si>
    <t>216356</t>
  </si>
  <si>
    <t>47232</t>
  </si>
  <si>
    <t>491692</t>
  </si>
  <si>
    <t>213636</t>
  </si>
  <si>
    <t>30448</t>
  </si>
  <si>
    <t>23480</t>
  </si>
  <si>
    <t>648224</t>
  </si>
  <si>
    <t>256348</t>
  </si>
  <si>
    <t>47112</t>
  </si>
  <si>
    <t>32384</t>
  </si>
  <si>
    <t>713156</t>
  </si>
  <si>
    <t>308368</t>
  </si>
  <si>
    <t>56172</t>
  </si>
  <si>
    <t>28064</t>
  </si>
  <si>
    <t>576960</t>
  </si>
  <si>
    <t>224624</t>
  </si>
  <si>
    <t>31012</t>
  </si>
  <si>
    <t>16784</t>
  </si>
  <si>
    <t>890172</t>
  </si>
  <si>
    <t>398264</t>
  </si>
  <si>
    <t>63908</t>
  </si>
  <si>
    <t>47200</t>
  </si>
  <si>
    <t>1188344</t>
  </si>
  <si>
    <t>424384</t>
  </si>
  <si>
    <t>53124</t>
  </si>
  <si>
    <t>54464</t>
  </si>
  <si>
    <t>945424</t>
  </si>
  <si>
    <t>441928</t>
  </si>
  <si>
    <t>58000</t>
  </si>
  <si>
    <t>37552</t>
  </si>
  <si>
    <t>629424</t>
  </si>
  <si>
    <t>301644</t>
  </si>
  <si>
    <t>25112</t>
  </si>
  <si>
    <t>21760</t>
  </si>
  <si>
    <t>842032</t>
  </si>
  <si>
    <t>262512</t>
  </si>
  <si>
    <t>70400</t>
  </si>
  <si>
    <t>35976</t>
  </si>
  <si>
    <t>1300924</t>
  </si>
  <si>
    <t>333452</t>
  </si>
  <si>
    <t>54432</t>
  </si>
  <si>
    <t>18392</t>
  </si>
  <si>
    <t>1320452</t>
  </si>
  <si>
    <t>484900</t>
  </si>
  <si>
    <t>62960</t>
  </si>
  <si>
    <t>38808</t>
  </si>
  <si>
    <t>1783668</t>
  </si>
  <si>
    <t>617148</t>
  </si>
  <si>
    <t>126884</t>
  </si>
  <si>
    <t>66228</t>
  </si>
  <si>
    <t>1023260</t>
  </si>
  <si>
    <t>239584</t>
  </si>
  <si>
    <t>220288</t>
  </si>
  <si>
    <t>52524</t>
  </si>
  <si>
    <t>1502608</t>
  </si>
  <si>
    <t>431888</t>
  </si>
  <si>
    <t>122844</t>
  </si>
  <si>
    <t>92368</t>
  </si>
  <si>
    <t>1715832</t>
  </si>
  <si>
    <t>436048</t>
  </si>
  <si>
    <t>173504</t>
  </si>
  <si>
    <t>52732</t>
  </si>
  <si>
    <t>4816312</t>
  </si>
  <si>
    <t>1470476</t>
  </si>
  <si>
    <t>608088</t>
  </si>
  <si>
    <t>216696</t>
  </si>
  <si>
    <t>4844096</t>
  </si>
  <si>
    <t>884832</t>
  </si>
  <si>
    <t>219416</t>
  </si>
  <si>
    <t>198524</t>
  </si>
  <si>
    <t>1745924</t>
  </si>
  <si>
    <t>842476</t>
  </si>
  <si>
    <t>444072</t>
  </si>
  <si>
    <t>275932</t>
  </si>
  <si>
    <t>5056828</t>
  </si>
  <si>
    <t>1487036</t>
  </si>
  <si>
    <t>560784</t>
  </si>
  <si>
    <t>464104</t>
  </si>
  <si>
    <t>5129524</t>
  </si>
  <si>
    <t>1399764</t>
  </si>
  <si>
    <t>388044</t>
  </si>
  <si>
    <t>230288</t>
  </si>
  <si>
    <t>3031204</t>
  </si>
  <si>
    <t>1203132</t>
  </si>
  <si>
    <t>254484</t>
  </si>
  <si>
    <t>232604</t>
  </si>
  <si>
    <t>2480656</t>
  </si>
  <si>
    <t>835756</t>
  </si>
  <si>
    <t>348000</t>
  </si>
  <si>
    <t>268624</t>
  </si>
  <si>
    <t>7616304</t>
  </si>
  <si>
    <t>2086344</t>
  </si>
  <si>
    <t>493984</t>
  </si>
  <si>
    <t>356952</t>
  </si>
  <si>
    <t>4148232</t>
  </si>
  <si>
    <t>1639148</t>
  </si>
  <si>
    <t>389132</t>
  </si>
  <si>
    <t>214316</t>
  </si>
  <si>
    <t>627024</t>
  </si>
  <si>
    <t>359896</t>
  </si>
  <si>
    <t>170528</t>
  </si>
  <si>
    <t>82776</t>
  </si>
  <si>
    <t>1685072</t>
  </si>
  <si>
    <t>911580</t>
  </si>
  <si>
    <t>394008</t>
  </si>
  <si>
    <t>307408</t>
  </si>
  <si>
    <t>1523840</t>
  </si>
  <si>
    <t>402372</t>
  </si>
  <si>
    <t>66144</t>
  </si>
  <si>
    <t>51052</t>
  </si>
  <si>
    <t>854044</t>
  </si>
  <si>
    <t>258488</t>
  </si>
  <si>
    <t>45020</t>
  </si>
  <si>
    <t>37616</t>
  </si>
  <si>
    <t>599680</t>
  </si>
  <si>
    <t>403068</t>
  </si>
  <si>
    <t>502552</t>
  </si>
  <si>
    <t>143668</t>
  </si>
  <si>
    <t>1051196</t>
  </si>
  <si>
    <t>527844</t>
  </si>
  <si>
    <t>301776</t>
  </si>
  <si>
    <t>181192</t>
  </si>
  <si>
    <t>1020800</t>
  </si>
  <si>
    <t>482424</t>
  </si>
  <si>
    <t>70520</t>
  </si>
  <si>
    <t>41956</t>
  </si>
  <si>
    <t>556908</t>
  </si>
  <si>
    <t>251212</t>
  </si>
  <si>
    <t>64700</t>
  </si>
  <si>
    <t>14324</t>
  </si>
  <si>
    <t>308496</t>
  </si>
  <si>
    <t>169404</t>
  </si>
  <si>
    <t>30496</t>
  </si>
  <si>
    <t>18288</t>
  </si>
  <si>
    <t>439904</t>
  </si>
  <si>
    <t>312412</t>
  </si>
  <si>
    <t>179764</t>
  </si>
  <si>
    <t>49460</t>
  </si>
  <si>
    <t>738376</t>
  </si>
  <si>
    <t>542688</t>
  </si>
  <si>
    <t>269916</t>
  </si>
  <si>
    <t>112592</t>
  </si>
  <si>
    <t>593852</t>
  </si>
  <si>
    <t>346272</t>
  </si>
  <si>
    <t>84524</t>
  </si>
  <si>
    <t>32352</t>
  </si>
  <si>
    <t>363084</t>
  </si>
  <si>
    <t>239676</t>
  </si>
  <si>
    <t>90528</t>
  </si>
  <si>
    <t>28924</t>
  </si>
  <si>
    <t>449364</t>
  </si>
  <si>
    <t>280008</t>
  </si>
  <si>
    <t>31892</t>
  </si>
  <si>
    <t>18148</t>
  </si>
  <si>
    <t>375864</t>
  </si>
  <si>
    <t>158312</t>
  </si>
  <si>
    <t>68224</t>
  </si>
  <si>
    <t>13560</t>
  </si>
  <si>
    <t>549344</t>
  </si>
  <si>
    <t>256372</t>
  </si>
  <si>
    <t>34260</t>
  </si>
  <si>
    <t>29728</t>
  </si>
  <si>
    <t>445536</t>
  </si>
  <si>
    <t>262560</t>
  </si>
  <si>
    <t>82084</t>
  </si>
  <si>
    <t>37652</t>
  </si>
  <si>
    <t>660084</t>
  </si>
  <si>
    <t>251400</t>
  </si>
  <si>
    <t>63156</t>
  </si>
  <si>
    <t>30112</t>
  </si>
  <si>
    <t>608264</t>
  </si>
  <si>
    <t>223112</t>
  </si>
  <si>
    <t>39176</t>
  </si>
  <si>
    <t>24212</t>
  </si>
  <si>
    <t>585696</t>
  </si>
  <si>
    <t>242628</t>
  </si>
  <si>
    <t>62688</t>
  </si>
  <si>
    <t>589512</t>
  </si>
  <si>
    <t>264344</t>
  </si>
  <si>
    <t>114488</t>
  </si>
  <si>
    <t>29920</t>
  </si>
  <si>
    <t>638648</t>
  </si>
  <si>
    <t>241888</t>
  </si>
  <si>
    <t>49832</t>
  </si>
  <si>
    <t>24132</t>
  </si>
  <si>
    <t>702848</t>
  </si>
  <si>
    <t>279932</t>
  </si>
  <si>
    <t>58284</t>
  </si>
  <si>
    <t>34016</t>
  </si>
  <si>
    <t>1034024</t>
  </si>
  <si>
    <t>290500</t>
  </si>
  <si>
    <t>49304</t>
  </si>
  <si>
    <t>20404</t>
  </si>
  <si>
    <t>669392</t>
  </si>
  <si>
    <t>363828</t>
  </si>
  <si>
    <t>72324</t>
  </si>
  <si>
    <t>34672</t>
  </si>
  <si>
    <t>945780</t>
  </si>
  <si>
    <t>567576</t>
  </si>
  <si>
    <t>90876</t>
  </si>
  <si>
    <t>50512</t>
  </si>
  <si>
    <t>1396492</t>
  </si>
  <si>
    <t>476172</t>
  </si>
  <si>
    <t>93936</t>
  </si>
  <si>
    <t>78152</t>
  </si>
  <si>
    <t>1365668</t>
  </si>
  <si>
    <t>487564</t>
  </si>
  <si>
    <t>144552</t>
  </si>
  <si>
    <t>94936</t>
  </si>
  <si>
    <t>1577644</t>
  </si>
  <si>
    <t>555596</t>
  </si>
  <si>
    <t>190928</t>
  </si>
  <si>
    <t>126296</t>
  </si>
  <si>
    <t>517800</t>
  </si>
  <si>
    <t>220024</t>
  </si>
  <si>
    <t>56980</t>
  </si>
  <si>
    <t>29700</t>
  </si>
  <si>
    <t>614856</t>
  </si>
  <si>
    <t>334176</t>
  </si>
  <si>
    <t>39744</t>
  </si>
  <si>
    <t>31048</t>
  </si>
  <si>
    <t>365256</t>
  </si>
  <si>
    <t>269352</t>
  </si>
  <si>
    <t>666848</t>
  </si>
  <si>
    <t>102652</t>
  </si>
  <si>
    <t>785924</t>
  </si>
  <si>
    <t>626536</t>
  </si>
  <si>
    <t>167092</t>
  </si>
  <si>
    <t>58668</t>
  </si>
  <si>
    <t>1089332</t>
  </si>
  <si>
    <t>439588</t>
  </si>
  <si>
    <t>130604</t>
  </si>
  <si>
    <t>62392</t>
  </si>
  <si>
    <t>871484</t>
  </si>
  <si>
    <t>385200</t>
  </si>
  <si>
    <t>104816</t>
  </si>
  <si>
    <t>61400</t>
  </si>
  <si>
    <t>673680</t>
  </si>
  <si>
    <t>477232</t>
  </si>
  <si>
    <t>278096</t>
  </si>
  <si>
    <t>102732</t>
  </si>
  <si>
    <t>864852</t>
  </si>
  <si>
    <t>570004</t>
  </si>
  <si>
    <t>135012</t>
  </si>
  <si>
    <t>94060</t>
  </si>
  <si>
    <t>2263884</t>
  </si>
  <si>
    <t>1073516</t>
  </si>
  <si>
    <t>330488</t>
  </si>
  <si>
    <t>267508</t>
  </si>
  <si>
    <t>614600</t>
  </si>
  <si>
    <t>375504</t>
  </si>
  <si>
    <t>210788</t>
  </si>
  <si>
    <t>157992</t>
  </si>
  <si>
    <t>1283856</t>
  </si>
  <si>
    <t>688344</t>
  </si>
  <si>
    <t>321748</t>
  </si>
  <si>
    <t>222016</t>
  </si>
  <si>
    <t>1215836</t>
  </si>
  <si>
    <t>723120</t>
  </si>
  <si>
    <t>184736</t>
  </si>
  <si>
    <t>106104</t>
  </si>
  <si>
    <t>806108</t>
  </si>
  <si>
    <t>412288</t>
  </si>
  <si>
    <t>102916</t>
  </si>
  <si>
    <t>43244</t>
  </si>
  <si>
    <t>354664</t>
  </si>
  <si>
    <t>405572</t>
  </si>
  <si>
    <t>181372</t>
  </si>
  <si>
    <t>46144</t>
  </si>
  <si>
    <t>812712</t>
  </si>
  <si>
    <t>444096</t>
  </si>
  <si>
    <t>188320</t>
  </si>
  <si>
    <t>96004</t>
  </si>
  <si>
    <t>1194464</t>
  </si>
  <si>
    <t>470376</t>
  </si>
  <si>
    <t>143924</t>
  </si>
  <si>
    <t>109048</t>
  </si>
  <si>
    <t>876368</t>
  </si>
  <si>
    <t>232696</t>
  </si>
  <si>
    <t>72092</t>
  </si>
  <si>
    <t>44732</t>
  </si>
  <si>
    <t>506020</t>
  </si>
  <si>
    <t>162704</t>
  </si>
  <si>
    <t>59488</t>
  </si>
  <si>
    <t>30136</t>
  </si>
  <si>
    <t>557748</t>
  </si>
  <si>
    <t>215960</t>
  </si>
  <si>
    <t>149348</t>
  </si>
  <si>
    <t>48128</t>
  </si>
  <si>
    <t>797716</t>
  </si>
  <si>
    <t>489124</t>
  </si>
  <si>
    <t>358620</t>
  </si>
  <si>
    <t>331240</t>
  </si>
  <si>
    <t>4018148</t>
  </si>
  <si>
    <t>1207812</t>
  </si>
  <si>
    <t>394728</t>
  </si>
  <si>
    <t>248576</t>
  </si>
  <si>
    <t>1305936</t>
  </si>
  <si>
    <t>458200</t>
  </si>
  <si>
    <t>472164</t>
  </si>
  <si>
    <t>107508</t>
  </si>
  <si>
    <t>1106676</t>
  </si>
  <si>
    <t>480144</t>
  </si>
  <si>
    <t>264036</t>
  </si>
  <si>
    <t>137424</t>
  </si>
  <si>
    <t>672584</t>
  </si>
  <si>
    <t>254128</t>
  </si>
  <si>
    <t>85524</t>
  </si>
  <si>
    <t>61448</t>
  </si>
  <si>
    <t>168576</t>
  </si>
  <si>
    <t>30984</t>
  </si>
  <si>
    <t>23240</t>
  </si>
  <si>
    <t>271756</t>
  </si>
  <si>
    <t>195616</t>
  </si>
  <si>
    <t>45160</t>
  </si>
  <si>
    <t>16460</t>
  </si>
  <si>
    <t>399292</t>
  </si>
  <si>
    <t>166704</t>
  </si>
  <si>
    <t>61888</t>
  </si>
  <si>
    <t>23292</t>
  </si>
  <si>
    <t>447696</t>
  </si>
  <si>
    <t>194724</t>
  </si>
  <si>
    <t>70068</t>
  </si>
  <si>
    <t>33256</t>
  </si>
  <si>
    <t>327628</t>
  </si>
  <si>
    <t>132260</t>
  </si>
  <si>
    <t>57984</t>
  </si>
  <si>
    <t>23484</t>
  </si>
  <si>
    <t>430312</t>
  </si>
  <si>
    <t>166212</t>
  </si>
  <si>
    <t>58184</t>
  </si>
  <si>
    <t>24772</t>
  </si>
  <si>
    <t>310044</t>
  </si>
  <si>
    <t>114276</t>
  </si>
  <si>
    <t>43876</t>
  </si>
  <si>
    <t>33640</t>
  </si>
  <si>
    <t>299324</t>
  </si>
  <si>
    <t>118152</t>
  </si>
  <si>
    <t>35076</t>
  </si>
  <si>
    <t>52428</t>
  </si>
  <si>
    <t>512352</t>
  </si>
  <si>
    <t>179768</t>
  </si>
  <si>
    <t>72552</t>
  </si>
  <si>
    <t>39864</t>
  </si>
  <si>
    <t>699088</t>
  </si>
  <si>
    <t>181680</t>
  </si>
  <si>
    <t>58376</t>
  </si>
  <si>
    <t>25772</t>
  </si>
  <si>
    <t>1307116</t>
  </si>
  <si>
    <t>359636</t>
  </si>
  <si>
    <t>236840</t>
  </si>
  <si>
    <t>86856</t>
  </si>
  <si>
    <t>731628</t>
  </si>
  <si>
    <t>235708</t>
  </si>
  <si>
    <t>85092</t>
  </si>
  <si>
    <t>58472</t>
  </si>
  <si>
    <t>650200</t>
  </si>
  <si>
    <t>279296</t>
  </si>
  <si>
    <t>93072</t>
  </si>
  <si>
    <t>54096</t>
  </si>
  <si>
    <t>957976</t>
  </si>
  <si>
    <t>408100</t>
  </si>
  <si>
    <t>366136</t>
  </si>
  <si>
    <t>158672</t>
  </si>
  <si>
    <t>954596</t>
  </si>
  <si>
    <t>539952</t>
  </si>
  <si>
    <t>685180</t>
  </si>
  <si>
    <t>280560</t>
  </si>
  <si>
    <t>771356</t>
  </si>
  <si>
    <t>511136</t>
  </si>
  <si>
    <t>513424</t>
  </si>
  <si>
    <t>129916</t>
  </si>
  <si>
    <t>1978700</t>
  </si>
  <si>
    <t>831444</t>
  </si>
  <si>
    <t>436780</t>
  </si>
  <si>
    <t>164096</t>
  </si>
  <si>
    <t>934796</t>
  </si>
  <si>
    <t>289980</t>
  </si>
  <si>
    <t>114260</t>
  </si>
  <si>
    <t>77816</t>
  </si>
  <si>
    <t>618464</t>
  </si>
  <si>
    <t>236100</t>
  </si>
  <si>
    <t>65324</t>
  </si>
  <si>
    <t>59024</t>
  </si>
  <si>
    <t>427552</t>
  </si>
  <si>
    <t>229140</t>
  </si>
  <si>
    <t>119272</t>
  </si>
  <si>
    <t>86356</t>
  </si>
  <si>
    <t>1102448</t>
  </si>
  <si>
    <t>595892</t>
  </si>
  <si>
    <t>236076</t>
  </si>
  <si>
    <t>141096</t>
  </si>
  <si>
    <t>617036</t>
  </si>
  <si>
    <t>332108</t>
  </si>
  <si>
    <t>67792</t>
  </si>
  <si>
    <t>60192</t>
  </si>
  <si>
    <t>731484</t>
  </si>
  <si>
    <t>344736</t>
  </si>
  <si>
    <t>84256</t>
  </si>
  <si>
    <t>50952</t>
  </si>
  <si>
    <t>586076</t>
  </si>
  <si>
    <t>205960</t>
  </si>
  <si>
    <t>67260</t>
  </si>
  <si>
    <t>53268</t>
  </si>
  <si>
    <t>408092</t>
  </si>
  <si>
    <t>129168</t>
  </si>
  <si>
    <t>56140</t>
  </si>
  <si>
    <t>22380</t>
  </si>
  <si>
    <t>376576</t>
  </si>
  <si>
    <t>152632</t>
  </si>
  <si>
    <t>35504</t>
  </si>
  <si>
    <t>35400</t>
  </si>
  <si>
    <t>219852</t>
  </si>
  <si>
    <t>95024</t>
  </si>
  <si>
    <t>91672</t>
  </si>
  <si>
    <t>45052</t>
  </si>
  <si>
    <t>977920</t>
  </si>
  <si>
    <t>405152</t>
  </si>
  <si>
    <t>180764</t>
  </si>
  <si>
    <t>83380</t>
  </si>
  <si>
    <t>1301108</t>
  </si>
  <si>
    <t>515232</t>
  </si>
  <si>
    <t>187808</t>
  </si>
  <si>
    <t>82680</t>
  </si>
  <si>
    <t>1201324</t>
  </si>
  <si>
    <t>520032</t>
  </si>
  <si>
    <t>114932</t>
  </si>
  <si>
    <t>61736</t>
  </si>
  <si>
    <t>342928</t>
  </si>
  <si>
    <t>204144</t>
  </si>
  <si>
    <t>36688</t>
  </si>
  <si>
    <t>28388</t>
  </si>
  <si>
    <t>631776</t>
  </si>
  <si>
    <t>289340</t>
  </si>
  <si>
    <t>56092</t>
  </si>
  <si>
    <t>29344</t>
  </si>
  <si>
    <t>566648</t>
  </si>
  <si>
    <t>254216</t>
  </si>
  <si>
    <t>49688</t>
  </si>
  <si>
    <t>28176</t>
  </si>
  <si>
    <t>574596</t>
  </si>
  <si>
    <t>219784</t>
  </si>
  <si>
    <t>66240</t>
  </si>
  <si>
    <t>28696</t>
  </si>
  <si>
    <t>382708</t>
  </si>
  <si>
    <t>169004</t>
  </si>
  <si>
    <t>41964</t>
  </si>
  <si>
    <t>20260</t>
  </si>
  <si>
    <t>528968</t>
  </si>
  <si>
    <t>159492</t>
  </si>
  <si>
    <t>59504</t>
  </si>
  <si>
    <t>23584</t>
  </si>
  <si>
    <t>542116</t>
  </si>
  <si>
    <t>209532</t>
  </si>
  <si>
    <t>47236</t>
  </si>
  <si>
    <t>19636</t>
  </si>
  <si>
    <t>730996</t>
  </si>
  <si>
    <t>217248</t>
  </si>
  <si>
    <t>79420</t>
  </si>
  <si>
    <t>34648</t>
  </si>
  <si>
    <t>1022064</t>
  </si>
  <si>
    <t>275036</t>
  </si>
  <si>
    <t>68060</t>
  </si>
  <si>
    <t>45500</t>
  </si>
  <si>
    <t>711724</t>
  </si>
  <si>
    <t>296004</t>
  </si>
  <si>
    <t>64428</t>
  </si>
  <si>
    <t>21936</t>
  </si>
  <si>
    <t>1119472</t>
  </si>
  <si>
    <t>489308</t>
  </si>
  <si>
    <t>124144</t>
  </si>
  <si>
    <t>69152</t>
  </si>
  <si>
    <t>3487888</t>
  </si>
  <si>
    <t>1454524</t>
  </si>
  <si>
    <t>376368</t>
  </si>
  <si>
    <t>266948</t>
  </si>
  <si>
    <t>1323608</t>
  </si>
  <si>
    <t>644628</t>
  </si>
  <si>
    <t>162804</t>
  </si>
  <si>
    <t>97160</t>
  </si>
  <si>
    <t>2086932</t>
  </si>
  <si>
    <t>743892</t>
  </si>
  <si>
    <t>234500</t>
  </si>
  <si>
    <t>130220</t>
  </si>
  <si>
    <t>1056460</t>
  </si>
  <si>
    <t>364120</t>
  </si>
  <si>
    <t>54556</t>
  </si>
  <si>
    <t>43804</t>
  </si>
  <si>
    <t>767856</t>
  </si>
  <si>
    <t>410664</t>
  </si>
  <si>
    <t>92152</t>
  </si>
  <si>
    <t>39076</t>
  </si>
  <si>
    <t>579648</t>
  </si>
  <si>
    <t>218272</t>
  </si>
  <si>
    <t>62088</t>
  </si>
  <si>
    <t>32524</t>
  </si>
  <si>
    <t>708716</t>
  </si>
  <si>
    <t>487740</t>
  </si>
  <si>
    <t>101256</t>
  </si>
  <si>
    <t>65720</t>
  </si>
  <si>
    <t>582412</t>
  </si>
  <si>
    <t>192088</t>
  </si>
  <si>
    <t>51712</t>
  </si>
  <si>
    <t>38348</t>
  </si>
  <si>
    <t>1442536</t>
  </si>
  <si>
    <t>549436</t>
  </si>
  <si>
    <t>166824</t>
  </si>
  <si>
    <t>100736</t>
  </si>
  <si>
    <t>1078284</t>
  </si>
  <si>
    <t>351400</t>
  </si>
  <si>
    <t>89040</t>
  </si>
  <si>
    <t>65612</t>
  </si>
  <si>
    <t>1438296</t>
  </si>
  <si>
    <t>297236</t>
  </si>
  <si>
    <t>67684</t>
  </si>
  <si>
    <t>55084</t>
  </si>
  <si>
    <t>1001176</t>
  </si>
  <si>
    <t>312612</t>
  </si>
  <si>
    <t>63764</t>
  </si>
  <si>
    <t>71868</t>
  </si>
  <si>
    <t>557660</t>
  </si>
  <si>
    <t>218748</t>
  </si>
  <si>
    <t>56468</t>
  </si>
  <si>
    <t>40792</t>
  </si>
  <si>
    <t>547280</t>
  </si>
  <si>
    <t>233028</t>
  </si>
  <si>
    <t>60888</t>
  </si>
  <si>
    <t>40992</t>
  </si>
  <si>
    <t>912972</t>
  </si>
  <si>
    <t>322052</t>
  </si>
  <si>
    <t>66020</t>
  </si>
  <si>
    <t>84992</t>
  </si>
  <si>
    <t>989568</t>
  </si>
  <si>
    <t>375600</t>
  </si>
  <si>
    <t>142996</t>
  </si>
  <si>
    <t>67540</t>
  </si>
  <si>
    <t>513012</t>
  </si>
  <si>
    <t>181784</t>
  </si>
  <si>
    <t>80888</t>
  </si>
  <si>
    <t>32720</t>
  </si>
  <si>
    <t>1181156</t>
  </si>
  <si>
    <t>333876</t>
  </si>
  <si>
    <t>126824</t>
  </si>
  <si>
    <t>85028</t>
  </si>
  <si>
    <t>354704</t>
  </si>
  <si>
    <t>189716</t>
  </si>
  <si>
    <t>42116</t>
  </si>
  <si>
    <t>37276</t>
  </si>
  <si>
    <t>518464</t>
  </si>
  <si>
    <t>195660</t>
  </si>
  <si>
    <t>43704</t>
  </si>
  <si>
    <t>51644</t>
  </si>
  <si>
    <t>469780</t>
  </si>
  <si>
    <t>195304</t>
  </si>
  <si>
    <t>81900</t>
  </si>
  <si>
    <t>65268</t>
  </si>
  <si>
    <t>640380</t>
  </si>
  <si>
    <t>212336</t>
  </si>
  <si>
    <t>64204</t>
  </si>
  <si>
    <t>47332</t>
  </si>
  <si>
    <t>420132</t>
  </si>
  <si>
    <t>185844</t>
  </si>
  <si>
    <t>52824</t>
  </si>
  <si>
    <t>65460</t>
  </si>
  <si>
    <t>488596</t>
  </si>
  <si>
    <t>310276</t>
  </si>
  <si>
    <t>64048</t>
  </si>
  <si>
    <t>83864</t>
  </si>
  <si>
    <t>1025908</t>
  </si>
  <si>
    <t>564456</t>
  </si>
  <si>
    <t>112512</t>
  </si>
  <si>
    <t>126856</t>
  </si>
  <si>
    <t>758064</t>
  </si>
  <si>
    <t>353532</t>
  </si>
  <si>
    <t>97284</t>
  </si>
  <si>
    <t>97960</t>
  </si>
  <si>
    <t>887052</t>
  </si>
  <si>
    <t>357220</t>
  </si>
  <si>
    <t>85112</t>
  </si>
  <si>
    <t>75024</t>
  </si>
  <si>
    <t>763932</t>
  </si>
  <si>
    <t>267344</t>
  </si>
  <si>
    <t>71648</t>
  </si>
  <si>
    <t>82312</t>
  </si>
  <si>
    <t>752140</t>
  </si>
  <si>
    <t>363152</t>
  </si>
  <si>
    <t>87612</t>
  </si>
  <si>
    <t>57556</t>
  </si>
  <si>
    <t>861364</t>
  </si>
  <si>
    <t>294140</t>
  </si>
  <si>
    <t>69156</t>
  </si>
  <si>
    <t>72932</t>
  </si>
  <si>
    <t>1191328</t>
  </si>
  <si>
    <t>273616</t>
  </si>
  <si>
    <t>63604</t>
  </si>
  <si>
    <t>83124</t>
  </si>
  <si>
    <t>888340</t>
  </si>
  <si>
    <t>393092</t>
  </si>
  <si>
    <t>109996</t>
  </si>
  <si>
    <t>135580</t>
  </si>
  <si>
    <t>1720168</t>
  </si>
  <si>
    <t>514952</t>
  </si>
  <si>
    <t>138432</t>
  </si>
  <si>
    <t>118076</t>
  </si>
  <si>
    <t>1123212</t>
  </si>
  <si>
    <t>465076</t>
  </si>
  <si>
    <t>84284</t>
  </si>
  <si>
    <t>100152</t>
  </si>
  <si>
    <t>1456636</t>
  </si>
  <si>
    <t>555888</t>
  </si>
  <si>
    <t>96624</t>
  </si>
  <si>
    <t>57972</t>
  </si>
  <si>
    <t>904704</t>
  </si>
  <si>
    <t>479156</t>
  </si>
  <si>
    <t>104524</t>
  </si>
  <si>
    <t>111468</t>
  </si>
  <si>
    <t>792140</t>
  </si>
  <si>
    <t>323156</t>
  </si>
  <si>
    <t>91488</t>
  </si>
  <si>
    <t>47052</t>
  </si>
  <si>
    <t>1576816</t>
  </si>
  <si>
    <t>593804</t>
  </si>
  <si>
    <t>168412</t>
  </si>
  <si>
    <t>135476</t>
  </si>
  <si>
    <t>758476</t>
  </si>
  <si>
    <t>449304</t>
  </si>
  <si>
    <t>132352</t>
  </si>
  <si>
    <t>75680</t>
  </si>
  <si>
    <t>1985100</t>
  </si>
  <si>
    <t>842572</t>
  </si>
  <si>
    <t>531404</t>
  </si>
  <si>
    <t>199432</t>
  </si>
  <si>
    <t>1502268</t>
  </si>
  <si>
    <t>728628</t>
  </si>
  <si>
    <t>222516</t>
  </si>
  <si>
    <t>311760</t>
  </si>
  <si>
    <t>1110776</t>
  </si>
  <si>
    <t>283128</t>
  </si>
  <si>
    <t>91860</t>
  </si>
  <si>
    <t>57476</t>
  </si>
  <si>
    <t>1251688</t>
  </si>
  <si>
    <t>425408</t>
  </si>
  <si>
    <t>77916</t>
  </si>
  <si>
    <t>32392</t>
  </si>
  <si>
    <t>760596</t>
  </si>
  <si>
    <t>280944</t>
  </si>
  <si>
    <t>51240</t>
  </si>
  <si>
    <t>63164</t>
  </si>
  <si>
    <t>1817832</t>
  </si>
  <si>
    <t>534792</t>
  </si>
  <si>
    <t>143700</t>
  </si>
  <si>
    <t>89696</t>
  </si>
  <si>
    <t>1961356</t>
  </si>
  <si>
    <t>481228</t>
  </si>
  <si>
    <t>118204</t>
  </si>
  <si>
    <t>82648</t>
  </si>
  <si>
    <t>1630312</t>
  </si>
  <si>
    <t>412024</t>
  </si>
  <si>
    <t>91512</t>
  </si>
  <si>
    <t>99640</t>
  </si>
  <si>
    <t>1431900</t>
  </si>
  <si>
    <t>572216</t>
  </si>
  <si>
    <t>107620</t>
  </si>
  <si>
    <t>82520</t>
  </si>
  <si>
    <t>2508704</t>
  </si>
  <si>
    <t>841928</t>
  </si>
  <si>
    <t>261952</t>
  </si>
  <si>
    <t>183304</t>
  </si>
  <si>
    <t>4544624</t>
  </si>
  <si>
    <t>1349288</t>
  </si>
  <si>
    <t>376964</t>
  </si>
  <si>
    <t>309768</t>
  </si>
  <si>
    <t>5453292</t>
  </si>
  <si>
    <t>1783632</t>
  </si>
  <si>
    <t>369964</t>
  </si>
  <si>
    <t>429008</t>
  </si>
  <si>
    <t>651500</t>
  </si>
  <si>
    <t>200008</t>
  </si>
  <si>
    <t>57516</t>
  </si>
  <si>
    <t>54260</t>
  </si>
  <si>
    <t>568244</t>
  </si>
  <si>
    <t>253400</t>
  </si>
  <si>
    <t>55304</t>
  </si>
  <si>
    <t>44360</t>
  </si>
  <si>
    <t>533016</t>
  </si>
  <si>
    <t>168144</t>
  </si>
  <si>
    <t>51204</t>
  </si>
  <si>
    <t>31808</t>
  </si>
  <si>
    <t>590116</t>
  </si>
  <si>
    <t>244948</t>
  </si>
  <si>
    <t>64740</t>
  </si>
  <si>
    <t>60732</t>
  </si>
  <si>
    <t>562368</t>
  </si>
  <si>
    <t>171332</t>
  </si>
  <si>
    <t>38540</t>
  </si>
  <si>
    <t>45316</t>
  </si>
  <si>
    <t>579304</t>
  </si>
  <si>
    <t>221968</t>
  </si>
  <si>
    <t>73936</t>
  </si>
  <si>
    <t>33492</t>
  </si>
  <si>
    <t>443648</t>
  </si>
  <si>
    <t>163644</t>
  </si>
  <si>
    <t>55604</t>
  </si>
  <si>
    <t>29332</t>
  </si>
  <si>
    <t>636940</t>
  </si>
  <si>
    <t>166088</t>
  </si>
  <si>
    <t>64364</t>
  </si>
  <si>
    <t>42132</t>
  </si>
  <si>
    <t>332268</t>
  </si>
  <si>
    <t>111860</t>
  </si>
  <si>
    <t>60608</t>
  </si>
  <si>
    <t>38656</t>
  </si>
  <si>
    <t>718544</t>
  </si>
  <si>
    <t>189116</t>
  </si>
  <si>
    <t>74292</t>
  </si>
  <si>
    <t>81176</t>
  </si>
  <si>
    <t>672568</t>
  </si>
  <si>
    <t>263396</t>
  </si>
  <si>
    <t>105664</t>
  </si>
  <si>
    <t>40976</t>
  </si>
  <si>
    <t>337620</t>
  </si>
  <si>
    <t>186760</t>
  </si>
  <si>
    <t>46432</t>
  </si>
  <si>
    <t>41900</t>
  </si>
  <si>
    <t>537408</t>
  </si>
  <si>
    <t>284696</t>
  </si>
  <si>
    <t>69000</t>
  </si>
  <si>
    <t>53996</t>
  </si>
  <si>
    <t>603996</t>
  </si>
  <si>
    <t>178752</t>
  </si>
  <si>
    <t>74308</t>
  </si>
  <si>
    <t>56376</t>
  </si>
  <si>
    <t>1150688</t>
  </si>
  <si>
    <t>671512</t>
  </si>
  <si>
    <t>262852</t>
  </si>
  <si>
    <t>164476</t>
  </si>
  <si>
    <t>1013048</t>
  </si>
  <si>
    <t>239448</t>
  </si>
  <si>
    <t>81792</t>
  </si>
  <si>
    <t>40640</t>
  </si>
  <si>
    <t>1286956</t>
  </si>
  <si>
    <t>417820</t>
  </si>
  <si>
    <t>112976</t>
  </si>
  <si>
    <t>58176</t>
  </si>
  <si>
    <t>1050336</t>
  </si>
  <si>
    <t>381832</t>
  </si>
  <si>
    <t>85824</t>
  </si>
  <si>
    <t>77564</t>
  </si>
  <si>
    <t>1577588</t>
  </si>
  <si>
    <t>634856</t>
  </si>
  <si>
    <t>193344</t>
  </si>
  <si>
    <t>280984</t>
  </si>
  <si>
    <t>636408</t>
  </si>
  <si>
    <t>134788</t>
  </si>
  <si>
    <t>49872</t>
  </si>
  <si>
    <t>46856</t>
  </si>
  <si>
    <t>650060</t>
  </si>
  <si>
    <t>160988</t>
  </si>
  <si>
    <t>46088</t>
  </si>
  <si>
    <t>48912</t>
  </si>
  <si>
    <t>623700</t>
  </si>
  <si>
    <t>219640</t>
  </si>
  <si>
    <t>57664</t>
  </si>
  <si>
    <t>48244</t>
  </si>
  <si>
    <t>507116</t>
  </si>
  <si>
    <t>161840</t>
  </si>
  <si>
    <t>47000</t>
  </si>
  <si>
    <t>40480</t>
  </si>
  <si>
    <t>831640</t>
  </si>
  <si>
    <t>309336</t>
  </si>
  <si>
    <t>62132</t>
  </si>
  <si>
    <t>91660</t>
  </si>
  <si>
    <t>1186244</t>
  </si>
  <si>
    <t>487224</t>
  </si>
  <si>
    <t>124692</t>
  </si>
  <si>
    <t>97732</t>
  </si>
  <si>
    <t>858996</t>
  </si>
  <si>
    <t>323844</t>
  </si>
  <si>
    <t>90916</t>
  </si>
  <si>
    <t>55568</t>
  </si>
  <si>
    <t>1343384</t>
  </si>
  <si>
    <t>480252</t>
  </si>
  <si>
    <t>146908</t>
  </si>
  <si>
    <t>105624</t>
  </si>
  <si>
    <t>1246768</t>
  </si>
  <si>
    <t>606644</t>
  </si>
  <si>
    <t>208992</t>
  </si>
  <si>
    <t>168888</t>
  </si>
  <si>
    <t>1862568</t>
  </si>
  <si>
    <t>558912</t>
  </si>
  <si>
    <t>161260</t>
  </si>
  <si>
    <t>186804</t>
  </si>
  <si>
    <t>1526448</t>
  </si>
  <si>
    <t>311940</t>
  </si>
  <si>
    <t>125692</t>
  </si>
  <si>
    <t>121540</t>
  </si>
  <si>
    <t>730852</t>
  </si>
  <si>
    <t>183044</t>
  </si>
  <si>
    <t>70304</t>
  </si>
  <si>
    <t>51276</t>
  </si>
  <si>
    <t>698832</t>
  </si>
  <si>
    <t>256872</t>
  </si>
  <si>
    <t>103840</t>
  </si>
  <si>
    <t>89624</t>
  </si>
  <si>
    <t>737672</t>
  </si>
  <si>
    <t>272356</t>
  </si>
  <si>
    <t>84988</t>
  </si>
  <si>
    <t>112624</t>
  </si>
  <si>
    <t>1360528</t>
  </si>
  <si>
    <t>381388</t>
  </si>
  <si>
    <t>214392</t>
  </si>
  <si>
    <t>230804</t>
  </si>
  <si>
    <t>1588136</t>
  </si>
  <si>
    <t>324408</t>
  </si>
  <si>
    <t>91152</t>
  </si>
  <si>
    <t>119748</t>
  </si>
  <si>
    <t>1463956</t>
  </si>
  <si>
    <t>353356</t>
  </si>
  <si>
    <t>95092</t>
  </si>
  <si>
    <t>108780</t>
  </si>
  <si>
    <t>1523128</t>
  </si>
  <si>
    <t>331520</t>
  </si>
  <si>
    <t>121140</t>
  </si>
  <si>
    <t>86796</t>
  </si>
  <si>
    <t>875512</t>
  </si>
  <si>
    <t>252712</t>
  </si>
  <si>
    <t>79404</t>
  </si>
  <si>
    <t>73180</t>
  </si>
  <si>
    <t>1090692</t>
  </si>
  <si>
    <t>190348</t>
  </si>
  <si>
    <t>76156</t>
  </si>
  <si>
    <t>57020</t>
  </si>
  <si>
    <t>2650064</t>
  </si>
  <si>
    <t>511132</t>
  </si>
  <si>
    <t>114552</t>
  </si>
  <si>
    <t>135192</t>
  </si>
  <si>
    <t>2633516</t>
  </si>
  <si>
    <t>1132292</t>
  </si>
  <si>
    <t>255700</t>
  </si>
  <si>
    <t>134384</t>
  </si>
  <si>
    <t>2121132</t>
  </si>
  <si>
    <t>477956</t>
  </si>
  <si>
    <t>173884</t>
  </si>
  <si>
    <t>111656</t>
  </si>
  <si>
    <t>1829996</t>
  </si>
  <si>
    <t>392008</t>
  </si>
  <si>
    <t>131968</t>
  </si>
  <si>
    <t>92236</t>
  </si>
  <si>
    <t>3427660</t>
  </si>
  <si>
    <t>675528</t>
  </si>
  <si>
    <t>239576</t>
  </si>
  <si>
    <t>161228</t>
  </si>
  <si>
    <t>2473944</t>
  </si>
  <si>
    <t>597824</t>
  </si>
  <si>
    <t>146048</t>
  </si>
  <si>
    <t>75796</t>
  </si>
  <si>
    <t>1833704</t>
  </si>
  <si>
    <t>474016</t>
  </si>
  <si>
    <t>131356</t>
  </si>
  <si>
    <t>97692</t>
  </si>
  <si>
    <t>1896636</t>
  </si>
  <si>
    <t>475864</t>
  </si>
  <si>
    <t>105128</t>
  </si>
  <si>
    <t>71264</t>
  </si>
  <si>
    <t>1808936</t>
  </si>
  <si>
    <t>486136</t>
  </si>
  <si>
    <t>127632</t>
  </si>
  <si>
    <t>163448</t>
  </si>
  <si>
    <t>2935768</t>
  </si>
  <si>
    <t>560008</t>
  </si>
  <si>
    <t>146900</t>
  </si>
  <si>
    <t>133992</t>
  </si>
  <si>
    <t>2784460</t>
  </si>
  <si>
    <t>737748</t>
  </si>
  <si>
    <t>185040</t>
  </si>
  <si>
    <t>185904</t>
  </si>
  <si>
    <t>2650344</t>
  </si>
  <si>
    <t>757748</t>
  </si>
  <si>
    <t>294076</t>
  </si>
  <si>
    <t>379436</t>
  </si>
  <si>
    <t>4360628</t>
  </si>
  <si>
    <t>1140548</t>
  </si>
  <si>
    <t>608584</t>
  </si>
  <si>
    <t>594264</t>
  </si>
  <si>
    <t>4702588</t>
  </si>
  <si>
    <t>1205444</t>
  </si>
  <si>
    <t>351656</t>
  </si>
  <si>
    <t>370072</t>
  </si>
  <si>
    <t>5608304</t>
  </si>
  <si>
    <t>1689620</t>
  </si>
  <si>
    <t>357152</t>
  </si>
  <si>
    <t>479504</t>
  </si>
  <si>
    <t>2032968</t>
  </si>
  <si>
    <t>711536</t>
  </si>
  <si>
    <t>190712</t>
  </si>
  <si>
    <t>240704</t>
  </si>
  <si>
    <t>689744</t>
  </si>
  <si>
    <t>351064</t>
  </si>
  <si>
    <t>133768</t>
  </si>
  <si>
    <t>106280</t>
  </si>
  <si>
    <t>1841180</t>
  </si>
  <si>
    <t>655556</t>
  </si>
  <si>
    <t>356728</t>
  </si>
  <si>
    <t>376072</t>
  </si>
  <si>
    <t>4947984</t>
  </si>
  <si>
    <t>1664704</t>
  </si>
  <si>
    <t>450364</t>
  </si>
  <si>
    <t>516468</t>
  </si>
  <si>
    <t>1934884</t>
  </si>
  <si>
    <t>634388</t>
  </si>
  <si>
    <t>267396</t>
  </si>
  <si>
    <t>320068</t>
  </si>
  <si>
    <t>3696992</t>
  </si>
  <si>
    <t>1304620</t>
  </si>
  <si>
    <t>334836</t>
  </si>
  <si>
    <t>390304</t>
  </si>
  <si>
    <t>4537288</t>
  </si>
  <si>
    <t>1617108</t>
  </si>
  <si>
    <t>491684</t>
  </si>
  <si>
    <t>6010432</t>
  </si>
  <si>
    <t>2282908</t>
  </si>
  <si>
    <t>753864</t>
  </si>
  <si>
    <t>724816</t>
  </si>
  <si>
    <t>4131924</t>
  </si>
  <si>
    <t>1550864</t>
  </si>
  <si>
    <t>513108</t>
  </si>
  <si>
    <t>557376</t>
  </si>
  <si>
    <t>1560296</t>
  </si>
  <si>
    <t>505836</t>
  </si>
  <si>
    <t>189184</t>
  </si>
  <si>
    <t>187680</t>
  </si>
  <si>
    <t>1370880</t>
  </si>
  <si>
    <t>589272</t>
  </si>
  <si>
    <t>268556</t>
  </si>
  <si>
    <t>110844</t>
  </si>
  <si>
    <t>896952</t>
  </si>
  <si>
    <t>273280</t>
  </si>
  <si>
    <t>141308</t>
  </si>
  <si>
    <t>108664</t>
  </si>
  <si>
    <t>1420820</t>
  </si>
  <si>
    <t>604808</t>
  </si>
  <si>
    <t>318860</t>
  </si>
  <si>
    <t>221248</t>
  </si>
  <si>
    <t>2486260</t>
  </si>
  <si>
    <t>944276</t>
  </si>
  <si>
    <t>286892</t>
  </si>
  <si>
    <t>349732</t>
  </si>
  <si>
    <t>2179416</t>
  </si>
  <si>
    <t>875992</t>
  </si>
  <si>
    <t>254236</t>
  </si>
  <si>
    <t>288316</t>
  </si>
  <si>
    <t>1276356</t>
  </si>
  <si>
    <t>671184</t>
  </si>
  <si>
    <t>191844</t>
  </si>
  <si>
    <t>165756</t>
  </si>
  <si>
    <t>2761376</t>
  </si>
  <si>
    <t>1253208</t>
  </si>
  <si>
    <t>367532</t>
  </si>
  <si>
    <t>389568</t>
  </si>
  <si>
    <t>1114056</t>
  </si>
  <si>
    <t>362488</t>
  </si>
  <si>
    <t>96948</t>
  </si>
  <si>
    <t>105392</t>
  </si>
  <si>
    <t>973044</t>
  </si>
  <si>
    <t>570980</t>
  </si>
  <si>
    <t>254116</t>
  </si>
  <si>
    <t>200788</t>
  </si>
  <si>
    <t>1728532</t>
  </si>
  <si>
    <t>597444</t>
  </si>
  <si>
    <t>386452</t>
  </si>
  <si>
    <t>145424</t>
  </si>
  <si>
    <t>930012</t>
  </si>
  <si>
    <t>481828</t>
  </si>
  <si>
    <t>167764</t>
  </si>
  <si>
    <t>119052</t>
  </si>
  <si>
    <t>920140</t>
  </si>
  <si>
    <t>403796</t>
  </si>
  <si>
    <t>112432</t>
  </si>
  <si>
    <t>889820</t>
  </si>
  <si>
    <t>339208</t>
  </si>
  <si>
    <t>94956</t>
  </si>
  <si>
    <t>76332</t>
  </si>
  <si>
    <t>1283740</t>
  </si>
  <si>
    <t>442884</t>
  </si>
  <si>
    <t>182172</t>
  </si>
  <si>
    <t>135156</t>
  </si>
  <si>
    <t>1600320</t>
  </si>
  <si>
    <t>487356</t>
  </si>
  <si>
    <t>213648</t>
  </si>
  <si>
    <t>94784</t>
  </si>
  <si>
    <t>1846896</t>
  </si>
  <si>
    <t>528376</t>
  </si>
  <si>
    <t>156604</t>
  </si>
  <si>
    <t>107864</t>
  </si>
  <si>
    <t>1112764</t>
  </si>
  <si>
    <t>532756</t>
  </si>
  <si>
    <t>146708</t>
  </si>
  <si>
    <t>102928</t>
  </si>
  <si>
    <t>1992380</t>
  </si>
  <si>
    <t>691176</t>
  </si>
  <si>
    <t>255144</t>
  </si>
  <si>
    <t>184060</t>
  </si>
  <si>
    <t>2763428</t>
  </si>
  <si>
    <t>1119376</t>
  </si>
  <si>
    <t>376320</t>
  </si>
  <si>
    <t>366224</t>
  </si>
  <si>
    <t>2782016</t>
  </si>
  <si>
    <t>1684620</t>
  </si>
  <si>
    <t>348972</t>
  </si>
  <si>
    <t>300380</t>
  </si>
  <si>
    <t>1180940</t>
  </si>
  <si>
    <t>456268</t>
  </si>
  <si>
    <t>152976</t>
  </si>
  <si>
    <t>80196</t>
  </si>
  <si>
    <t>1513840</t>
  </si>
  <si>
    <t>494488</t>
  </si>
  <si>
    <t>166524</t>
  </si>
  <si>
    <t>83680</t>
  </si>
  <si>
    <t>1237812</t>
  </si>
  <si>
    <t>307708</t>
  </si>
  <si>
    <t>152380</t>
  </si>
  <si>
    <t>115272</t>
  </si>
  <si>
    <t>1887764</t>
  </si>
  <si>
    <t>524968</t>
  </si>
  <si>
    <t>191948</t>
  </si>
  <si>
    <t>130256</t>
  </si>
  <si>
    <t>3674368</t>
  </si>
  <si>
    <t>1157196</t>
  </si>
  <si>
    <t>526500</t>
  </si>
  <si>
    <t>467056</t>
  </si>
  <si>
    <t>1340928</t>
  </si>
  <si>
    <t>546556</t>
  </si>
  <si>
    <t>241680</t>
  </si>
  <si>
    <t>156516</t>
  </si>
  <si>
    <t>2316828</t>
  </si>
  <si>
    <t>810420</t>
  </si>
  <si>
    <t>252452</t>
  </si>
  <si>
    <t>249556</t>
  </si>
  <si>
    <t>5529056</t>
  </si>
  <si>
    <t>1628252</t>
  </si>
  <si>
    <t>533532</t>
  </si>
  <si>
    <t>489876</t>
  </si>
  <si>
    <t>1149984</t>
  </si>
  <si>
    <t>581544</t>
  </si>
  <si>
    <t>338972</t>
  </si>
  <si>
    <t>274284</t>
  </si>
  <si>
    <t>2406124</t>
  </si>
  <si>
    <t>1128708</t>
  </si>
  <si>
    <t>796676</t>
  </si>
  <si>
    <t>578780</t>
  </si>
  <si>
    <t>2439448</t>
  </si>
  <si>
    <t>744360</t>
  </si>
  <si>
    <t>361776</t>
  </si>
  <si>
    <t>176944</t>
  </si>
  <si>
    <t>3175552</t>
  </si>
  <si>
    <t>828996</t>
  </si>
  <si>
    <t>321652</t>
  </si>
  <si>
    <t>206292</t>
  </si>
  <si>
    <t>1687980</t>
  </si>
  <si>
    <t>588764</t>
  </si>
  <si>
    <t>201896</t>
  </si>
  <si>
    <t>167032</t>
  </si>
  <si>
    <t>1630592</t>
  </si>
  <si>
    <t>472396</t>
  </si>
  <si>
    <t>253628</t>
  </si>
  <si>
    <t>209872</t>
  </si>
  <si>
    <t>3003980</t>
  </si>
  <si>
    <t>1077932</t>
  </si>
  <si>
    <t>561756</t>
  </si>
  <si>
    <t>372516</t>
  </si>
  <si>
    <t>3939540</t>
  </si>
  <si>
    <t>1074064</t>
  </si>
  <si>
    <t>358736</t>
  </si>
  <si>
    <t>282112</t>
  </si>
  <si>
    <t>3314424</t>
  </si>
  <si>
    <t>816928</t>
  </si>
  <si>
    <t>293184</t>
  </si>
  <si>
    <t>204692</t>
  </si>
  <si>
    <t>7647416</t>
  </si>
  <si>
    <t>1333908</t>
  </si>
  <si>
    <t>401376</t>
  </si>
  <si>
    <t>482880</t>
  </si>
  <si>
    <t>2947888</t>
  </si>
  <si>
    <t>820332</t>
  </si>
  <si>
    <t>390324</t>
  </si>
  <si>
    <t>286560</t>
  </si>
  <si>
    <t>14669420</t>
  </si>
  <si>
    <t>3342992</t>
  </si>
  <si>
    <t>1194384</t>
  </si>
  <si>
    <t>1220676</t>
  </si>
  <si>
    <t>13218572</t>
  </si>
  <si>
    <t>3954472</t>
  </si>
  <si>
    <t>1537656</t>
  </si>
  <si>
    <t>1425516</t>
  </si>
  <si>
    <t>5858108</t>
  </si>
  <si>
    <t>1783280</t>
  </si>
  <si>
    <t>827764</t>
  </si>
  <si>
    <t>607440</t>
  </si>
  <si>
    <t>3834424</t>
  </si>
  <si>
    <t>1039940</t>
  </si>
  <si>
    <t>441176</t>
  </si>
  <si>
    <t>353224</t>
  </si>
  <si>
    <t>3970600</t>
  </si>
  <si>
    <t>980476</t>
  </si>
  <si>
    <t>323048</t>
  </si>
  <si>
    <t>321952</t>
  </si>
  <si>
    <t>9143004</t>
  </si>
  <si>
    <t>2197696</t>
  </si>
  <si>
    <t>482072</t>
  </si>
  <si>
    <t>617856</t>
  </si>
  <si>
    <t>4957544</t>
  </si>
  <si>
    <t>1299008</t>
  </si>
  <si>
    <t>394900</t>
  </si>
  <si>
    <t>358152</t>
  </si>
  <si>
    <t>5217676</t>
  </si>
  <si>
    <t>1307128</t>
  </si>
  <si>
    <t>457716</t>
  </si>
  <si>
    <t>354972</t>
  </si>
  <si>
    <t>10920120</t>
  </si>
  <si>
    <t>2393440</t>
  </si>
  <si>
    <t>1142628</t>
  </si>
  <si>
    <t>1148760</t>
  </si>
  <si>
    <t>7868208</t>
  </si>
  <si>
    <t>2009476</t>
  </si>
  <si>
    <t>777236</t>
  </si>
  <si>
    <t>760104</t>
  </si>
  <si>
    <t>7210720</t>
  </si>
  <si>
    <t>1857512</t>
  </si>
  <si>
    <t>837392</t>
  </si>
  <si>
    <t>808020</t>
  </si>
  <si>
    <t>7414696</t>
  </si>
  <si>
    <t>2005864</t>
  </si>
  <si>
    <t>803336</t>
  </si>
  <si>
    <t>869624</t>
  </si>
  <si>
    <t>21532296</t>
  </si>
  <si>
    <t>6654812</t>
  </si>
  <si>
    <t>1934220</t>
  </si>
  <si>
    <t>3485808</t>
  </si>
  <si>
    <t>15678456</t>
  </si>
  <si>
    <t>3594320</t>
  </si>
  <si>
    <t>897624</t>
  </si>
  <si>
    <t>1076512</t>
  </si>
  <si>
    <t>23355328</t>
  </si>
  <si>
    <t>4585276</t>
  </si>
  <si>
    <t>1480140</t>
  </si>
  <si>
    <t>1693328</t>
  </si>
  <si>
    <t>13286028</t>
  </si>
  <si>
    <t>2993508</t>
  </si>
  <si>
    <t>901408</t>
  </si>
  <si>
    <t>1038340</t>
  </si>
  <si>
    <t>11125100</t>
  </si>
  <si>
    <t>2355744</t>
  </si>
  <si>
    <t>604060</t>
  </si>
  <si>
    <t>688032</t>
  </si>
  <si>
    <t>7536044</t>
  </si>
  <si>
    <t>1583428</t>
  </si>
  <si>
    <t>604376</t>
  </si>
  <si>
    <t>606104</t>
  </si>
  <si>
    <t>12536944</t>
  </si>
  <si>
    <t>2626160</t>
  </si>
  <si>
    <t>531068</t>
  </si>
  <si>
    <t>1042404</t>
  </si>
  <si>
    <t>11332856</t>
  </si>
  <si>
    <t>3100372</t>
  </si>
  <si>
    <t>901852</t>
  </si>
  <si>
    <t>1360792</t>
  </si>
  <si>
    <t>25257284</t>
  </si>
  <si>
    <t>7155940</t>
  </si>
  <si>
    <t>2221212</t>
  </si>
  <si>
    <t>2761108</t>
  </si>
  <si>
    <t>47009260</t>
  </si>
  <si>
    <t>12218028</t>
  </si>
  <si>
    <t>3567044</t>
  </si>
  <si>
    <t>4562300</t>
  </si>
  <si>
    <t>8410076</t>
  </si>
  <si>
    <t>4805424</t>
  </si>
  <si>
    <t>2115872</t>
  </si>
  <si>
    <t>1687100</t>
  </si>
  <si>
    <t>1844472</t>
  </si>
  <si>
    <t>745216</t>
  </si>
  <si>
    <t>125344</t>
  </si>
  <si>
    <t>132096</t>
  </si>
  <si>
    <t>5815548</t>
  </si>
  <si>
    <t>1538216</t>
  </si>
  <si>
    <t>405240</t>
  </si>
  <si>
    <t>351988</t>
  </si>
  <si>
    <t>2125372</t>
  </si>
  <si>
    <t>1099160</t>
  </si>
  <si>
    <t>177080</t>
  </si>
  <si>
    <t>158440</t>
  </si>
  <si>
    <t>7665888</t>
  </si>
  <si>
    <t>2414704</t>
  </si>
  <si>
    <t>480356</t>
  </si>
  <si>
    <t>424316</t>
  </si>
  <si>
    <t>4582228</t>
  </si>
  <si>
    <t>1046140</t>
  </si>
  <si>
    <t>338844</t>
  </si>
  <si>
    <t>217660</t>
  </si>
  <si>
    <t>4488024</t>
  </si>
  <si>
    <t>757868</t>
  </si>
  <si>
    <t>229808</t>
  </si>
  <si>
    <t>180132</t>
  </si>
  <si>
    <t>4367736</t>
  </si>
  <si>
    <t>965684</t>
  </si>
  <si>
    <t>263284</t>
  </si>
  <si>
    <t>165448</t>
  </si>
  <si>
    <t>4251972</t>
  </si>
  <si>
    <t>750656</t>
  </si>
  <si>
    <t>282144</t>
  </si>
  <si>
    <t>131960</t>
  </si>
  <si>
    <t>8409416</t>
  </si>
  <si>
    <t>1907336</t>
  </si>
  <si>
    <t>327648</t>
  </si>
  <si>
    <t>411528</t>
  </si>
  <si>
    <t>8711612</t>
  </si>
  <si>
    <t>1826376</t>
  </si>
  <si>
    <t>282524</t>
  </si>
  <si>
    <t>527052</t>
  </si>
  <si>
    <t>13285508</t>
  </si>
  <si>
    <t>2537292</t>
  </si>
  <si>
    <t>467648</t>
  </si>
  <si>
    <t>263992</t>
  </si>
  <si>
    <t>20827056</t>
  </si>
  <si>
    <t>5714736</t>
  </si>
  <si>
    <t>1949844</t>
  </si>
  <si>
    <t>1604392</t>
  </si>
  <si>
    <t>18494440</t>
  </si>
  <si>
    <t>3301780</t>
  </si>
  <si>
    <t>924512</t>
  </si>
  <si>
    <t>866308</t>
  </si>
  <si>
    <t>12339588</t>
  </si>
  <si>
    <t>2535220</t>
  </si>
  <si>
    <t>729776</t>
  </si>
  <si>
    <t>577284</t>
  </si>
  <si>
    <t>19999680</t>
  </si>
  <si>
    <t>5637976</t>
  </si>
  <si>
    <t>2757160</t>
  </si>
  <si>
    <t>2851140</t>
  </si>
  <si>
    <t>7821592</t>
  </si>
  <si>
    <t>2421004</t>
  </si>
  <si>
    <t>1402324</t>
  </si>
  <si>
    <t>934032</t>
  </si>
  <si>
    <t>9446180</t>
  </si>
  <si>
    <t>3809488</t>
  </si>
  <si>
    <t>1601688</t>
  </si>
  <si>
    <t>1050884</t>
  </si>
  <si>
    <t>7474284</t>
  </si>
  <si>
    <t>2950384</t>
  </si>
  <si>
    <t>2379472</t>
  </si>
  <si>
    <t>1566484</t>
  </si>
  <si>
    <t>23827336</t>
  </si>
  <si>
    <t>8354484</t>
  </si>
  <si>
    <t>2832780</t>
  </si>
  <si>
    <t>2493792</t>
  </si>
  <si>
    <t>40589456</t>
  </si>
  <si>
    <t>11422308</t>
  </si>
  <si>
    <t>4870844</t>
  </si>
  <si>
    <t>3375440</t>
  </si>
  <si>
    <t>43256668</t>
  </si>
  <si>
    <t>12798812</t>
  </si>
  <si>
    <t>7611856</t>
  </si>
  <si>
    <t>6741384</t>
  </si>
  <si>
    <t>48870048</t>
  </si>
  <si>
    <t>18809820</t>
  </si>
  <si>
    <t>6948588</t>
  </si>
  <si>
    <t>5689268</t>
  </si>
  <si>
    <t>11319464</t>
  </si>
  <si>
    <t>3541616</t>
  </si>
  <si>
    <t>888748</t>
  </si>
  <si>
    <t>640204</t>
  </si>
  <si>
    <t>6930108</t>
  </si>
  <si>
    <t>1816128</t>
  </si>
  <si>
    <t>376188</t>
  </si>
  <si>
    <t>9647064</t>
  </si>
  <si>
    <t>3682460</t>
  </si>
  <si>
    <t>1393160</t>
  </si>
  <si>
    <t>950536</t>
  </si>
  <si>
    <t>6930264</t>
  </si>
  <si>
    <t>2747868</t>
  </si>
  <si>
    <t>620376</t>
  </si>
  <si>
    <t>410100</t>
  </si>
  <si>
    <t>20943636</t>
  </si>
  <si>
    <t>6895208</t>
  </si>
  <si>
    <t>965352</t>
  </si>
  <si>
    <t>818240</t>
  </si>
  <si>
    <t>39532176</t>
  </si>
  <si>
    <t>10885940</t>
  </si>
  <si>
    <t>2690408</t>
  </si>
  <si>
    <t>1599148</t>
  </si>
  <si>
    <t>1439552</t>
  </si>
  <si>
    <t>726892</t>
  </si>
  <si>
    <t>279232</t>
  </si>
  <si>
    <t>92788</t>
  </si>
  <si>
    <t>3508344</t>
  </si>
  <si>
    <t>1206396</t>
  </si>
  <si>
    <t>185900</t>
  </si>
  <si>
    <t>85976</t>
  </si>
  <si>
    <t>1526468</t>
  </si>
  <si>
    <t>418600</t>
  </si>
  <si>
    <t>159068</t>
  </si>
  <si>
    <t>76240</t>
  </si>
  <si>
    <t>935184</t>
  </si>
  <si>
    <t>394696</t>
  </si>
  <si>
    <t>79592</t>
  </si>
  <si>
    <t>71156</t>
  </si>
  <si>
    <t>1067748</t>
  </si>
  <si>
    <t>486344</t>
  </si>
  <si>
    <t>71124</t>
  </si>
  <si>
    <t>111772</t>
  </si>
  <si>
    <t>845736</t>
  </si>
  <si>
    <t>277496</t>
  </si>
  <si>
    <t>77548</t>
  </si>
  <si>
    <t>39828</t>
  </si>
  <si>
    <t>2457332</t>
  </si>
  <si>
    <t>1220624</t>
  </si>
  <si>
    <t>264072</t>
  </si>
  <si>
    <t>112608</t>
  </si>
  <si>
    <t>2048748</t>
  </si>
  <si>
    <t>604816</t>
  </si>
  <si>
    <t>102656</t>
  </si>
  <si>
    <t>66600</t>
  </si>
  <si>
    <t>883656</t>
  </si>
  <si>
    <t>454148</t>
  </si>
  <si>
    <t>143048</t>
  </si>
  <si>
    <t>178112</t>
  </si>
  <si>
    <t>1764700</t>
  </si>
  <si>
    <t>720672</t>
  </si>
  <si>
    <t>216256</t>
  </si>
  <si>
    <t>186584</t>
  </si>
  <si>
    <t>2343764</t>
  </si>
  <si>
    <t>703560</t>
  </si>
  <si>
    <t>93000</t>
  </si>
  <si>
    <t>76520</t>
  </si>
  <si>
    <t>1445772</t>
  </si>
  <si>
    <t>565896</t>
  </si>
  <si>
    <t>30052</t>
  </si>
  <si>
    <t>48836</t>
  </si>
  <si>
    <t>3793828</t>
  </si>
  <si>
    <t>1979356</t>
  </si>
  <si>
    <t>179612</t>
  </si>
  <si>
    <t>335684</t>
  </si>
  <si>
    <t>5642772</t>
  </si>
  <si>
    <t>3006792</t>
  </si>
  <si>
    <t>193708</t>
  </si>
  <si>
    <t>891628</t>
  </si>
  <si>
    <t>1848076</t>
  </si>
  <si>
    <t>892292</t>
  </si>
  <si>
    <t>101324</t>
  </si>
  <si>
    <t>395012</t>
  </si>
  <si>
    <t>3174308</t>
  </si>
  <si>
    <t>1530444</t>
  </si>
  <si>
    <t>208640</t>
  </si>
  <si>
    <t>473120</t>
  </si>
  <si>
    <t>2309368</t>
  </si>
  <si>
    <t>903384</t>
  </si>
  <si>
    <t>138876</t>
  </si>
  <si>
    <t>362144</t>
  </si>
  <si>
    <t>2256780</t>
  </si>
  <si>
    <t>665236</t>
  </si>
  <si>
    <t>100068</t>
  </si>
  <si>
    <t>164960</t>
  </si>
  <si>
    <t>1499300</t>
  </si>
  <si>
    <t>753580</t>
  </si>
  <si>
    <t>172280</t>
  </si>
  <si>
    <t>229652</t>
  </si>
  <si>
    <t>1850708</t>
  </si>
  <si>
    <t>566072</t>
  </si>
  <si>
    <t>99192</t>
  </si>
  <si>
    <t>219796</t>
  </si>
  <si>
    <t>1581416</t>
  </si>
  <si>
    <t>592888</t>
  </si>
  <si>
    <t>131784</t>
  </si>
  <si>
    <t>341064</t>
  </si>
  <si>
    <t>862008</t>
  </si>
  <si>
    <t>527648</t>
  </si>
  <si>
    <t>136652</t>
  </si>
  <si>
    <t>184340</t>
  </si>
  <si>
    <t>3125556</t>
  </si>
  <si>
    <t>1233348</t>
  </si>
  <si>
    <t>437380</t>
  </si>
  <si>
    <t>462608</t>
  </si>
  <si>
    <t>1616384</t>
  </si>
  <si>
    <t>822736</t>
  </si>
  <si>
    <t>266980</t>
  </si>
  <si>
    <t>331180</t>
  </si>
  <si>
    <t>1418016</t>
  </si>
  <si>
    <t>772152</t>
  </si>
  <si>
    <t>165700</t>
  </si>
  <si>
    <t>80296</t>
  </si>
  <si>
    <t>1744764</t>
  </si>
  <si>
    <t>752164</t>
  </si>
  <si>
    <t>59080</t>
  </si>
  <si>
    <t>89912</t>
  </si>
  <si>
    <t>1379772</t>
  </si>
  <si>
    <t>592096</t>
  </si>
  <si>
    <t>69016</t>
  </si>
  <si>
    <t>49632</t>
  </si>
  <si>
    <t>1518064</t>
  </si>
  <si>
    <t>726216</t>
  </si>
  <si>
    <t>115940</t>
  </si>
  <si>
    <t>43424</t>
  </si>
  <si>
    <t>1122108</t>
  </si>
  <si>
    <t>901392</t>
  </si>
  <si>
    <t>206288</t>
  </si>
  <si>
    <t>155368</t>
  </si>
  <si>
    <t>3858928</t>
  </si>
  <si>
    <t>2234124</t>
  </si>
  <si>
    <t>603312</t>
  </si>
  <si>
    <t>660148</t>
  </si>
  <si>
    <t>1495228</t>
  </si>
  <si>
    <t>983496</t>
  </si>
  <si>
    <t>92880</t>
  </si>
  <si>
    <t>68648</t>
  </si>
  <si>
    <t>2359424</t>
  </si>
  <si>
    <t>902068</t>
  </si>
  <si>
    <t>204932</t>
  </si>
  <si>
    <t>284244</t>
  </si>
  <si>
    <t>1506852</t>
  </si>
  <si>
    <t>700440</t>
  </si>
  <si>
    <t>205672</t>
  </si>
  <si>
    <t>108624</t>
  </si>
  <si>
    <t>3040960</t>
  </si>
  <si>
    <t>944624</t>
  </si>
  <si>
    <t>181436</t>
  </si>
  <si>
    <t>285428</t>
  </si>
  <si>
    <t>3296472</t>
  </si>
  <si>
    <t>1134988</t>
  </si>
  <si>
    <t>86196</t>
  </si>
  <si>
    <t>193024</t>
  </si>
  <si>
    <t>3272056</t>
  </si>
  <si>
    <t>1236396</t>
  </si>
  <si>
    <t>289744</t>
  </si>
  <si>
    <t>321920</t>
  </si>
  <si>
    <t>481220</t>
  </si>
  <si>
    <t>249252</t>
  </si>
  <si>
    <t>43640</t>
  </si>
  <si>
    <t>55028</t>
  </si>
  <si>
    <t>811820</t>
  </si>
  <si>
    <t>589620</t>
  </si>
  <si>
    <t>66608</t>
  </si>
  <si>
    <t>130548</t>
  </si>
  <si>
    <t>2298064</t>
  </si>
  <si>
    <t>1401392</t>
  </si>
  <si>
    <t>128712</t>
  </si>
  <si>
    <t>330952</t>
  </si>
  <si>
    <t>1073356</t>
  </si>
  <si>
    <t>552808</t>
  </si>
  <si>
    <t>93508</t>
  </si>
  <si>
    <t>121796</t>
  </si>
  <si>
    <t>1382892</t>
  </si>
  <si>
    <t>714220</t>
  </si>
  <si>
    <t>50532</t>
  </si>
  <si>
    <t>53184</t>
  </si>
  <si>
    <t>1022108</t>
  </si>
  <si>
    <t>635516</t>
  </si>
  <si>
    <t>93216</t>
  </si>
  <si>
    <t>117548</t>
  </si>
  <si>
    <t>833356</t>
  </si>
  <si>
    <t>591056</t>
  </si>
  <si>
    <t>88992</t>
  </si>
  <si>
    <t>148456</t>
  </si>
  <si>
    <t>1571968</t>
  </si>
  <si>
    <t>1297296</t>
  </si>
  <si>
    <t>195532</t>
  </si>
  <si>
    <t>187248</t>
  </si>
  <si>
    <t>1339760</t>
  </si>
  <si>
    <t>762524</t>
  </si>
  <si>
    <t>70196</t>
  </si>
  <si>
    <t>120344</t>
  </si>
  <si>
    <t>1068236</t>
  </si>
  <si>
    <t>626892</t>
  </si>
  <si>
    <t>24748</t>
  </si>
  <si>
    <t>80692</t>
  </si>
  <si>
    <t>1271800</t>
  </si>
  <si>
    <t>1126888</t>
  </si>
  <si>
    <t>48832</t>
  </si>
  <si>
    <t>244292</t>
  </si>
  <si>
    <t>1372088</t>
  </si>
  <si>
    <t>1022436</t>
  </si>
  <si>
    <t>65900</t>
  </si>
  <si>
    <t>139372</t>
  </si>
  <si>
    <t>539668</t>
  </si>
  <si>
    <t>423220</t>
  </si>
  <si>
    <t>37284</t>
  </si>
  <si>
    <t>113944</t>
  </si>
  <si>
    <t>2210652</t>
  </si>
  <si>
    <t>1223008</t>
  </si>
  <si>
    <t>232316</t>
  </si>
  <si>
    <t>254060</t>
  </si>
  <si>
    <t>622968</t>
  </si>
  <si>
    <t>481568</t>
  </si>
  <si>
    <t>38620</t>
  </si>
  <si>
    <t>89636</t>
  </si>
  <si>
    <t>1507420</t>
  </si>
  <si>
    <t>503548</t>
  </si>
  <si>
    <t>32616</t>
  </si>
  <si>
    <t>99456</t>
  </si>
  <si>
    <t>893076</t>
  </si>
  <si>
    <t>403408</t>
  </si>
  <si>
    <t>47848</t>
  </si>
  <si>
    <t>59064</t>
  </si>
  <si>
    <t>1935224</t>
  </si>
  <si>
    <t>1206492</t>
  </si>
  <si>
    <t>129212</t>
  </si>
  <si>
    <t>211876</t>
  </si>
  <si>
    <t>1439516</t>
  </si>
  <si>
    <t>817768</t>
  </si>
  <si>
    <t>33700</t>
  </si>
  <si>
    <t>62160</t>
  </si>
  <si>
    <t>2660956</t>
  </si>
  <si>
    <t>1247200</t>
  </si>
  <si>
    <t>57804</t>
  </si>
  <si>
    <t>317612</t>
  </si>
  <si>
    <t>866204</t>
  </si>
  <si>
    <t>624492</t>
  </si>
  <si>
    <t>49968</t>
  </si>
  <si>
    <t>79828</t>
  </si>
  <si>
    <t>1422532</t>
  </si>
  <si>
    <t>569796</t>
  </si>
  <si>
    <t>57428</t>
  </si>
  <si>
    <t>189552</t>
  </si>
  <si>
    <t>2266232</t>
  </si>
  <si>
    <t>1281380</t>
  </si>
  <si>
    <t>31304</t>
  </si>
  <si>
    <t>145096</t>
  </si>
  <si>
    <t>1415388</t>
  </si>
  <si>
    <t>942888</t>
  </si>
  <si>
    <t>71660</t>
  </si>
  <si>
    <t>109232</t>
  </si>
  <si>
    <t>9246020</t>
  </si>
  <si>
    <t>4060680</t>
  </si>
  <si>
    <t>197676</t>
  </si>
  <si>
    <t>878996</t>
  </si>
  <si>
    <t>1955724</t>
  </si>
  <si>
    <t>1048016</t>
  </si>
  <si>
    <t>48536</t>
  </si>
  <si>
    <t>218896</t>
  </si>
  <si>
    <t>2221016</t>
  </si>
  <si>
    <t>1177672</t>
  </si>
  <si>
    <t>71952</t>
  </si>
  <si>
    <t>154824</t>
  </si>
  <si>
    <t>3506204</t>
  </si>
  <si>
    <t>1641668</t>
  </si>
  <si>
    <t>137952</t>
  </si>
  <si>
    <t>354580</t>
  </si>
  <si>
    <t>12396128</t>
  </si>
  <si>
    <t>4518380</t>
  </si>
  <si>
    <t>639148</t>
  </si>
  <si>
    <t>688972</t>
  </si>
  <si>
    <t>14108388</t>
  </si>
  <si>
    <t>4246604</t>
  </si>
  <si>
    <t>956896</t>
  </si>
  <si>
    <t>1606772</t>
  </si>
  <si>
    <t>764088</t>
  </si>
  <si>
    <t>370100</t>
  </si>
  <si>
    <t>41248</t>
  </si>
  <si>
    <t>126548</t>
  </si>
  <si>
    <t>1343440</t>
  </si>
  <si>
    <t>348824</t>
  </si>
  <si>
    <t>121064</t>
  </si>
  <si>
    <t>82012</t>
  </si>
  <si>
    <t>843596</t>
  </si>
  <si>
    <t>269128</t>
  </si>
  <si>
    <t>37540</t>
  </si>
  <si>
    <t>79108</t>
  </si>
  <si>
    <t>926996</t>
  </si>
  <si>
    <t>439644</t>
  </si>
  <si>
    <t>19308</t>
  </si>
  <si>
    <t>61188</t>
  </si>
  <si>
    <t>1358756</t>
  </si>
  <si>
    <t>391976</t>
  </si>
  <si>
    <t>39208</t>
  </si>
  <si>
    <t>133628</t>
  </si>
  <si>
    <t>1932884</t>
  </si>
  <si>
    <t>608464</t>
  </si>
  <si>
    <t>32872</t>
  </si>
  <si>
    <t>140596</t>
  </si>
  <si>
    <t>1218252</t>
  </si>
  <si>
    <t>620652</t>
  </si>
  <si>
    <t>42588</t>
  </si>
  <si>
    <t>174084</t>
  </si>
  <si>
    <t>1630736</t>
  </si>
  <si>
    <t>473068</t>
  </si>
  <si>
    <t>36040</t>
  </si>
  <si>
    <t>182256</t>
  </si>
  <si>
    <t>1031508</t>
  </si>
  <si>
    <t>228180</t>
  </si>
  <si>
    <t>25400</t>
  </si>
  <si>
    <t>66444</t>
  </si>
  <si>
    <t>1487912</t>
  </si>
  <si>
    <t>387612</t>
  </si>
  <si>
    <t>61324</t>
  </si>
  <si>
    <t>135704</t>
  </si>
  <si>
    <t>2797108</t>
  </si>
  <si>
    <t>819028</t>
  </si>
  <si>
    <t>134380</t>
  </si>
  <si>
    <t>286116</t>
  </si>
  <si>
    <t>7301640</t>
  </si>
  <si>
    <t>1727532</t>
  </si>
  <si>
    <t>357772</t>
  </si>
  <si>
    <t>502532</t>
  </si>
  <si>
    <t>1929460</t>
  </si>
  <si>
    <t>629388</t>
  </si>
  <si>
    <t>129436</t>
  </si>
  <si>
    <t>149180</t>
  </si>
  <si>
    <t>3031136</t>
  </si>
  <si>
    <t>1611348</t>
  </si>
  <si>
    <t>163828</t>
  </si>
  <si>
    <t>464196</t>
  </si>
  <si>
    <t>3691320</t>
  </si>
  <si>
    <t>1146052</t>
  </si>
  <si>
    <t>220380</t>
  </si>
  <si>
    <t>419980</t>
  </si>
  <si>
    <t>4918768</t>
  </si>
  <si>
    <t>1790844</t>
  </si>
  <si>
    <t>135188</t>
  </si>
  <si>
    <t>716428</t>
  </si>
  <si>
    <t>1365224</t>
  </si>
  <si>
    <t>630880</t>
  </si>
  <si>
    <t>80156</t>
  </si>
  <si>
    <t>162784</t>
  </si>
  <si>
    <t>2549596</t>
  </si>
  <si>
    <t>1339848</t>
  </si>
  <si>
    <t>159952</t>
  </si>
  <si>
    <t>379608</t>
  </si>
  <si>
    <t>687628</t>
  </si>
  <si>
    <t>316748</t>
  </si>
  <si>
    <t>145336</t>
  </si>
  <si>
    <t>118376</t>
  </si>
  <si>
    <t>1436336</t>
  </si>
  <si>
    <t>652184</t>
  </si>
  <si>
    <t>275840</t>
  </si>
  <si>
    <t>335172</t>
  </si>
  <si>
    <t>1868504</t>
  </si>
  <si>
    <t>736308</t>
  </si>
  <si>
    <t>360884</t>
  </si>
  <si>
    <t>378604</t>
  </si>
  <si>
    <t>1632920</t>
  </si>
  <si>
    <t>904312</t>
  </si>
  <si>
    <t>66128</t>
  </si>
  <si>
    <t>240736</t>
  </si>
  <si>
    <t>1608536</t>
  </si>
  <si>
    <t>817660</t>
  </si>
  <si>
    <t>94464</t>
  </si>
  <si>
    <t>208248</t>
  </si>
  <si>
    <t>2741140</t>
  </si>
  <si>
    <t>1335760</t>
  </si>
  <si>
    <t>153612</t>
  </si>
  <si>
    <t>377952</t>
  </si>
  <si>
    <t>2101556</t>
  </si>
  <si>
    <t>1177116</t>
  </si>
  <si>
    <t>87424</t>
  </si>
  <si>
    <t>430652</t>
  </si>
  <si>
    <t>2865836</t>
  </si>
  <si>
    <t>1420388</t>
  </si>
  <si>
    <t>215912</t>
  </si>
  <si>
    <t>6400780</t>
  </si>
  <si>
    <t>2994440</t>
  </si>
  <si>
    <t>425164</t>
  </si>
  <si>
    <t>995340</t>
  </si>
  <si>
    <t>454356</t>
  </si>
  <si>
    <t>490828</t>
  </si>
  <si>
    <t>98988</t>
  </si>
  <si>
    <t>131900</t>
  </si>
  <si>
    <t>566052</t>
  </si>
  <si>
    <t>497356</t>
  </si>
  <si>
    <t>60388</t>
  </si>
  <si>
    <t>107120</t>
  </si>
  <si>
    <t>382120</t>
  </si>
  <si>
    <t>359020</t>
  </si>
  <si>
    <t>101816</t>
  </si>
  <si>
    <t>158196</t>
  </si>
  <si>
    <t>335244</t>
  </si>
  <si>
    <t>340316</t>
  </si>
  <si>
    <t>55512</t>
  </si>
  <si>
    <t>144248</t>
  </si>
  <si>
    <t>664072</t>
  </si>
  <si>
    <t>452904</t>
  </si>
  <si>
    <t>91900</t>
  </si>
  <si>
    <t>152004</t>
  </si>
  <si>
    <t>1463404</t>
  </si>
  <si>
    <t>1096960</t>
  </si>
  <si>
    <t>106432</t>
  </si>
  <si>
    <t>234912</t>
  </si>
  <si>
    <t>401112</t>
  </si>
  <si>
    <t>231308</t>
  </si>
  <si>
    <t>23924</t>
  </si>
  <si>
    <t>67204</t>
  </si>
  <si>
    <t>415688</t>
  </si>
  <si>
    <t>365360</t>
  </si>
  <si>
    <t>35676</t>
  </si>
  <si>
    <t>109728</t>
  </si>
  <si>
    <t>703860</t>
  </si>
  <si>
    <t>846660</t>
  </si>
  <si>
    <t>77948</t>
  </si>
  <si>
    <t>80272</t>
  </si>
  <si>
    <t>313928</t>
  </si>
  <si>
    <t>261588</t>
  </si>
  <si>
    <t>122032</t>
  </si>
  <si>
    <t>140980</t>
  </si>
  <si>
    <t>494096</t>
  </si>
  <si>
    <t>369208</t>
  </si>
  <si>
    <t>164792</t>
  </si>
  <si>
    <t>114164</t>
  </si>
  <si>
    <t>312644</t>
  </si>
  <si>
    <t>307648</t>
  </si>
  <si>
    <t>29436</t>
  </si>
  <si>
    <t>67216</t>
  </si>
  <si>
    <t>501272</t>
  </si>
  <si>
    <t>313736</t>
  </si>
  <si>
    <t>95044</t>
  </si>
  <si>
    <t>238572</t>
  </si>
  <si>
    <t>341548</t>
  </si>
  <si>
    <t>325080</t>
  </si>
  <si>
    <t>78708</t>
  </si>
  <si>
    <t>73676</t>
  </si>
  <si>
    <t>610740</t>
  </si>
  <si>
    <t>1043764</t>
  </si>
  <si>
    <t>140684</t>
  </si>
  <si>
    <t>230640</t>
  </si>
  <si>
    <t>338544</t>
  </si>
  <si>
    <t>380220</t>
  </si>
  <si>
    <t>77580</t>
  </si>
  <si>
    <t>103248</t>
  </si>
  <si>
    <t>236560</t>
  </si>
  <si>
    <t>14536</t>
  </si>
  <si>
    <t>28372</t>
  </si>
  <si>
    <t>773632</t>
  </si>
  <si>
    <t>548084</t>
  </si>
  <si>
    <t>101776</t>
  </si>
  <si>
    <t>202020</t>
  </si>
  <si>
    <t>1370460</t>
  </si>
  <si>
    <t>1441480</t>
  </si>
  <si>
    <t>300512</t>
  </si>
  <si>
    <t>459088</t>
  </si>
  <si>
    <t>392292</t>
  </si>
  <si>
    <t>289536</t>
  </si>
  <si>
    <t>74820</t>
  </si>
  <si>
    <t>137512</t>
  </si>
  <si>
    <t>225948</t>
  </si>
  <si>
    <t>227624</t>
  </si>
  <si>
    <t>54664</t>
  </si>
  <si>
    <t>112892</t>
  </si>
  <si>
    <t>348976</t>
  </si>
  <si>
    <t>323384</t>
  </si>
  <si>
    <t>43972</t>
  </si>
  <si>
    <t>69408</t>
  </si>
  <si>
    <t>448192</t>
  </si>
  <si>
    <t>425904</t>
  </si>
  <si>
    <t>95904</t>
  </si>
  <si>
    <t>151200</t>
  </si>
  <si>
    <t>360200</t>
  </si>
  <si>
    <t>58212</t>
  </si>
  <si>
    <t>86484</t>
  </si>
  <si>
    <t>416028</t>
  </si>
  <si>
    <t>331784</t>
  </si>
  <si>
    <t>61784</t>
  </si>
  <si>
    <t>93900</t>
  </si>
  <si>
    <t>346096</t>
  </si>
  <si>
    <t>328132</t>
  </si>
  <si>
    <t>60984</t>
  </si>
  <si>
    <t>126652</t>
  </si>
  <si>
    <t>396756</t>
  </si>
  <si>
    <t>379184</t>
  </si>
  <si>
    <t>21776</t>
  </si>
  <si>
    <t>44776</t>
  </si>
  <si>
    <t>267844</t>
  </si>
  <si>
    <t>291640</t>
  </si>
  <si>
    <t>42736</t>
  </si>
  <si>
    <t>65424</t>
  </si>
  <si>
    <t>459904</t>
  </si>
  <si>
    <t>453596</t>
  </si>
  <si>
    <t>32900</t>
  </si>
  <si>
    <t>49176</t>
  </si>
  <si>
    <t>416704</t>
  </si>
  <si>
    <t>323700</t>
  </si>
  <si>
    <t>65976</t>
  </si>
  <si>
    <t>109908</t>
  </si>
  <si>
    <t>518872</t>
  </si>
  <si>
    <t>447436</t>
  </si>
  <si>
    <t>41112</t>
  </si>
  <si>
    <t>172648</t>
  </si>
  <si>
    <t>172620</t>
  </si>
  <si>
    <t>314920</t>
  </si>
  <si>
    <t>36728</t>
  </si>
  <si>
    <t>66520</t>
  </si>
  <si>
    <t>111900</t>
  </si>
  <si>
    <t>139132</t>
  </si>
  <si>
    <t>28784</t>
  </si>
  <si>
    <t>21280</t>
  </si>
  <si>
    <t>392068</t>
  </si>
  <si>
    <t>483508</t>
  </si>
  <si>
    <t>57564</t>
  </si>
  <si>
    <t>35788</t>
  </si>
  <si>
    <t>407300</t>
  </si>
  <si>
    <t>585908</t>
  </si>
  <si>
    <t>73816</t>
  </si>
  <si>
    <t>67864</t>
  </si>
  <si>
    <t>212152</t>
  </si>
  <si>
    <t>45932</t>
  </si>
  <si>
    <t>45412</t>
  </si>
  <si>
    <t>300564</t>
  </si>
  <si>
    <t>323436</t>
  </si>
  <si>
    <t>46444</t>
  </si>
  <si>
    <t>333716</t>
  </si>
  <si>
    <t>398680</t>
  </si>
  <si>
    <t>43624</t>
  </si>
  <si>
    <t>88508</t>
  </si>
  <si>
    <t>565028</t>
  </si>
  <si>
    <t>485804</t>
  </si>
  <si>
    <t>136996</t>
  </si>
  <si>
    <t>160164</t>
  </si>
  <si>
    <t>461044</t>
  </si>
  <si>
    <t>358568</t>
  </si>
  <si>
    <t>58056</t>
  </si>
  <si>
    <t>90716</t>
  </si>
  <si>
    <t>235664</t>
  </si>
  <si>
    <t>332548</t>
  </si>
  <si>
    <t>59884</t>
  </si>
  <si>
    <t>93764</t>
  </si>
  <si>
    <t>288524</t>
  </si>
  <si>
    <t>417228</t>
  </si>
  <si>
    <t>64108</t>
  </si>
  <si>
    <t>126184</t>
  </si>
  <si>
    <t>551312</t>
  </si>
  <si>
    <t>391512</t>
  </si>
  <si>
    <t>41004</t>
  </si>
  <si>
    <t>121000</t>
  </si>
  <si>
    <t>219940</t>
  </si>
  <si>
    <t>312468</t>
  </si>
  <si>
    <t>41468</t>
  </si>
  <si>
    <t>171924</t>
  </si>
  <si>
    <t>359724</t>
  </si>
  <si>
    <t>444460</t>
  </si>
  <si>
    <t>41484</t>
  </si>
  <si>
    <t>184304</t>
  </si>
  <si>
    <t>235016</t>
  </si>
  <si>
    <t>286464</t>
  </si>
  <si>
    <t>81712</t>
  </si>
  <si>
    <t>124704</t>
  </si>
  <si>
    <t>493948</t>
  </si>
  <si>
    <t>462316</t>
  </si>
  <si>
    <t>67444</t>
  </si>
  <si>
    <t>129480</t>
  </si>
  <si>
    <t>267056</t>
  </si>
  <si>
    <t>304164</t>
  </si>
  <si>
    <t>88524</t>
  </si>
  <si>
    <t>226228</t>
  </si>
  <si>
    <t>328116</t>
  </si>
  <si>
    <t>275248</t>
  </si>
  <si>
    <t>116376</t>
  </si>
  <si>
    <t>236368</t>
  </si>
  <si>
    <t>294312</t>
  </si>
  <si>
    <t>339424</t>
  </si>
  <si>
    <t>85484</t>
  </si>
  <si>
    <t>173192</t>
  </si>
  <si>
    <t>246648</t>
  </si>
  <si>
    <t>504056</t>
  </si>
  <si>
    <t>69488</t>
  </si>
  <si>
    <t>244020</t>
  </si>
  <si>
    <t>280316</t>
  </si>
  <si>
    <t>389756</t>
  </si>
  <si>
    <t>41320</t>
  </si>
  <si>
    <t>111744</t>
  </si>
  <si>
    <t>559404</t>
  </si>
  <si>
    <t>645704</t>
  </si>
  <si>
    <t>98932</t>
  </si>
  <si>
    <t>189060</t>
  </si>
  <si>
    <t>254036</t>
  </si>
  <si>
    <t>377504</t>
  </si>
  <si>
    <t>99676</t>
  </si>
  <si>
    <t>220192</t>
  </si>
  <si>
    <t>416344</t>
  </si>
  <si>
    <t>318832</t>
  </si>
  <si>
    <t>71140</t>
  </si>
  <si>
    <t>159600</t>
  </si>
  <si>
    <t>427336</t>
  </si>
  <si>
    <t>280072</t>
  </si>
  <si>
    <t>73540</t>
  </si>
  <si>
    <t>111356</t>
  </si>
  <si>
    <t>899240</t>
  </si>
  <si>
    <t>1050912</t>
  </si>
  <si>
    <t>114320</t>
  </si>
  <si>
    <t>321792</t>
  </si>
  <si>
    <t>851312</t>
  </si>
  <si>
    <t>623072</t>
  </si>
  <si>
    <t>138892</t>
  </si>
  <si>
    <t>161784</t>
  </si>
  <si>
    <t>976152</t>
  </si>
  <si>
    <t>1075020</t>
  </si>
  <si>
    <t>330196</t>
  </si>
  <si>
    <t>497376</t>
  </si>
  <si>
    <t>739116</t>
  </si>
  <si>
    <t>679112</t>
  </si>
  <si>
    <t>127968</t>
  </si>
  <si>
    <t>227868</t>
  </si>
  <si>
    <t>539960</t>
  </si>
  <si>
    <t>393236</t>
  </si>
  <si>
    <t>77008</t>
  </si>
  <si>
    <t>141912</t>
  </si>
  <si>
    <t>195324</t>
  </si>
  <si>
    <t>223060</t>
  </si>
  <si>
    <t>28480</t>
  </si>
  <si>
    <t>78508</t>
  </si>
  <si>
    <t>404388</t>
  </si>
  <si>
    <t>268848</t>
  </si>
  <si>
    <t>64012</t>
  </si>
  <si>
    <t>111496</t>
  </si>
  <si>
    <t>236992</t>
  </si>
  <si>
    <t>179288</t>
  </si>
  <si>
    <t>40568</t>
  </si>
  <si>
    <t>35960</t>
  </si>
  <si>
    <t>410284</t>
  </si>
  <si>
    <t>534996</t>
  </si>
  <si>
    <t>71220</t>
  </si>
  <si>
    <t>202496</t>
  </si>
  <si>
    <t>232688</t>
  </si>
  <si>
    <t>380216</t>
  </si>
  <si>
    <t>45624</t>
  </si>
  <si>
    <t>97176</t>
  </si>
  <si>
    <t>524736</t>
  </si>
  <si>
    <t>916288</t>
  </si>
  <si>
    <t>202380</t>
  </si>
  <si>
    <t>221504</t>
  </si>
  <si>
    <t>507332</t>
  </si>
  <si>
    <t>1081104</t>
  </si>
  <si>
    <t>222820</t>
  </si>
  <si>
    <t>237312</t>
  </si>
  <si>
    <t>306336</t>
  </si>
  <si>
    <t>457792</t>
  </si>
  <si>
    <t>63868</t>
  </si>
  <si>
    <t>125364</t>
  </si>
  <si>
    <t>165552</t>
  </si>
  <si>
    <t>428000</t>
  </si>
  <si>
    <t>54156</t>
  </si>
  <si>
    <t>90644</t>
  </si>
  <si>
    <t>243012</t>
  </si>
  <si>
    <t>544868</t>
  </si>
  <si>
    <t>194976</t>
  </si>
  <si>
    <t>151296</t>
  </si>
  <si>
    <t>193144</t>
  </si>
  <si>
    <t>347580</t>
  </si>
  <si>
    <t>36092</t>
  </si>
  <si>
    <t>88088</t>
  </si>
  <si>
    <t>196644</t>
  </si>
  <si>
    <t>348704</t>
  </si>
  <si>
    <t>55632</t>
  </si>
  <si>
    <t>94604</t>
  </si>
  <si>
    <t>230984</t>
  </si>
  <si>
    <t>281992</t>
  </si>
  <si>
    <t>35952</t>
  </si>
  <si>
    <t>78584</t>
  </si>
  <si>
    <t>132340</t>
  </si>
  <si>
    <t>290856</t>
  </si>
  <si>
    <t>104172</t>
  </si>
  <si>
    <t>100308</t>
  </si>
  <si>
    <t>337356</t>
  </si>
  <si>
    <t>521348</t>
  </si>
  <si>
    <t>294040</t>
  </si>
  <si>
    <t>204768</t>
  </si>
  <si>
    <t>272680</t>
  </si>
  <si>
    <t>352340</t>
  </si>
  <si>
    <t>119296</t>
  </si>
  <si>
    <t>182320</t>
  </si>
  <si>
    <t>93536</t>
  </si>
  <si>
    <t>127116</t>
  </si>
  <si>
    <t>40756</t>
  </si>
  <si>
    <t>107176</t>
  </si>
  <si>
    <t>237888</t>
  </si>
  <si>
    <t>427216</t>
  </si>
  <si>
    <t>156772</t>
  </si>
  <si>
    <t>234272</t>
  </si>
  <si>
    <t>182896</t>
  </si>
  <si>
    <t>361788</t>
  </si>
  <si>
    <t>65968</t>
  </si>
  <si>
    <t>77180</t>
  </si>
  <si>
    <t>321132</t>
  </si>
  <si>
    <t>312880</t>
  </si>
  <si>
    <t>42184</t>
  </si>
  <si>
    <t>145992</t>
  </si>
  <si>
    <t>126264</t>
  </si>
  <si>
    <t>113468</t>
  </si>
  <si>
    <t>36452</t>
  </si>
  <si>
    <t>21432</t>
  </si>
  <si>
    <t>142784</t>
  </si>
  <si>
    <t>153092</t>
  </si>
  <si>
    <t>25248</t>
  </si>
  <si>
    <t>65700</t>
  </si>
  <si>
    <t>399448</t>
  </si>
  <si>
    <t>380484</t>
  </si>
  <si>
    <t>56192</t>
  </si>
  <si>
    <t>109796</t>
  </si>
  <si>
    <t>262432</t>
  </si>
  <si>
    <t>292444</t>
  </si>
  <si>
    <t>37716</t>
  </si>
  <si>
    <t>172932</t>
  </si>
  <si>
    <t>413472</t>
  </si>
  <si>
    <t>317268</t>
  </si>
  <si>
    <t>58708</t>
  </si>
  <si>
    <t>109788</t>
  </si>
  <si>
    <t>410152</t>
  </si>
  <si>
    <t>624948</t>
  </si>
  <si>
    <t>27912</t>
  </si>
  <si>
    <t>154396</t>
  </si>
  <si>
    <t>880712</t>
  </si>
  <si>
    <t>796072</t>
  </si>
  <si>
    <t>121188</t>
  </si>
  <si>
    <t>226016</t>
  </si>
  <si>
    <t>93104</t>
  </si>
  <si>
    <t>77624</t>
  </si>
  <si>
    <t>61716</t>
  </si>
  <si>
    <t>112236</t>
  </si>
  <si>
    <t>140812</t>
  </si>
  <si>
    <t>152760</t>
  </si>
  <si>
    <t>36864</t>
  </si>
  <si>
    <t>171640</t>
  </si>
  <si>
    <t>132908</t>
  </si>
  <si>
    <t>43264</t>
  </si>
  <si>
    <t>103320</t>
  </si>
  <si>
    <t>200524</t>
  </si>
  <si>
    <t>206412</t>
  </si>
  <si>
    <t>54188</t>
  </si>
  <si>
    <t>86276</t>
  </si>
  <si>
    <t>461660</t>
  </si>
  <si>
    <t>301100</t>
  </si>
  <si>
    <t>116920</t>
  </si>
  <si>
    <t>148264</t>
  </si>
  <si>
    <t>466204</t>
  </si>
  <si>
    <t>370572</t>
  </si>
  <si>
    <t>89788</t>
  </si>
  <si>
    <t>111848</t>
  </si>
  <si>
    <t>267272</t>
  </si>
  <si>
    <t>258140</t>
  </si>
  <si>
    <t>53040</t>
  </si>
  <si>
    <t>136284</t>
  </si>
  <si>
    <t>695948</t>
  </si>
  <si>
    <t>563696</t>
  </si>
  <si>
    <t>202348</t>
  </si>
  <si>
    <t>207892</t>
  </si>
  <si>
    <t>1256264</t>
  </si>
  <si>
    <t>2320216</t>
  </si>
  <si>
    <t>453288</t>
  </si>
  <si>
    <t>441284</t>
  </si>
  <si>
    <t>829732</t>
  </si>
  <si>
    <t>762772</t>
  </si>
  <si>
    <t>271888</t>
  </si>
  <si>
    <t>359248</t>
  </si>
  <si>
    <t>681804</t>
  </si>
  <si>
    <t>914896</t>
  </si>
  <si>
    <t>275732</t>
  </si>
  <si>
    <t>412844</t>
  </si>
  <si>
    <t>254656</t>
  </si>
  <si>
    <t>366544</t>
  </si>
  <si>
    <t>194288</t>
  </si>
  <si>
    <t>140400</t>
  </si>
  <si>
    <t>346824</t>
  </si>
  <si>
    <t>366820</t>
  </si>
  <si>
    <t>132284</t>
  </si>
  <si>
    <t>145012</t>
  </si>
  <si>
    <t>300828</t>
  </si>
  <si>
    <t>422708</t>
  </si>
  <si>
    <t>139112</t>
  </si>
  <si>
    <t>114960</t>
  </si>
  <si>
    <t>536300</t>
  </si>
  <si>
    <t>587976</t>
  </si>
  <si>
    <t>150496</t>
  </si>
  <si>
    <t>135144</t>
  </si>
  <si>
    <t>467724</t>
  </si>
  <si>
    <t>455884</t>
  </si>
  <si>
    <t>252648</t>
  </si>
  <si>
    <t>175072</t>
  </si>
  <si>
    <t>547660</t>
  </si>
  <si>
    <t>420916</t>
  </si>
  <si>
    <t>136268</t>
  </si>
  <si>
    <t>162184</t>
  </si>
  <si>
    <t>166860</t>
  </si>
  <si>
    <t>236340</t>
  </si>
  <si>
    <t>60384</t>
  </si>
  <si>
    <t>66700</t>
  </si>
  <si>
    <t>470188</t>
  </si>
  <si>
    <t>438336</t>
  </si>
  <si>
    <t>134080</t>
  </si>
  <si>
    <t>147776</t>
  </si>
  <si>
    <t>1050664</t>
  </si>
  <si>
    <t>1100448</t>
  </si>
  <si>
    <t>282988</t>
  </si>
  <si>
    <t>380880</t>
  </si>
  <si>
    <t>1092780</t>
  </si>
  <si>
    <t>530716</t>
  </si>
  <si>
    <t>311716</t>
  </si>
  <si>
    <t>187548</t>
  </si>
  <si>
    <t>365696</t>
  </si>
  <si>
    <t>511608</t>
  </si>
  <si>
    <t>75464</t>
  </si>
  <si>
    <t>132800</t>
  </si>
  <si>
    <t>282640</t>
  </si>
  <si>
    <t>398024</t>
  </si>
  <si>
    <t>165616</t>
  </si>
  <si>
    <t>126120</t>
  </si>
  <si>
    <t>321796</t>
  </si>
  <si>
    <t>288336</t>
  </si>
  <si>
    <t>193852</t>
  </si>
  <si>
    <t>161692</t>
  </si>
  <si>
    <t>395052</t>
  </si>
  <si>
    <t>465144</t>
  </si>
  <si>
    <t>148012</t>
  </si>
  <si>
    <t>151040</t>
  </si>
  <si>
    <t>213660</t>
  </si>
  <si>
    <t>180000</t>
  </si>
  <si>
    <t>26316</t>
  </si>
  <si>
    <t>88920</t>
  </si>
  <si>
    <t>214968</t>
  </si>
  <si>
    <t>203056</t>
  </si>
  <si>
    <t>43064</t>
  </si>
  <si>
    <t>65368</t>
  </si>
  <si>
    <t>193936</t>
  </si>
  <si>
    <t>198812</t>
  </si>
  <si>
    <t>24804</t>
  </si>
  <si>
    <t>93200</t>
  </si>
  <si>
    <t>361364</t>
  </si>
  <si>
    <t>424060</t>
  </si>
  <si>
    <t>35632</t>
  </si>
  <si>
    <t>155584</t>
  </si>
  <si>
    <t>1066700</t>
  </si>
  <si>
    <t>594332</t>
  </si>
  <si>
    <t>163192</t>
  </si>
  <si>
    <t>336604</t>
  </si>
  <si>
    <t>370980</t>
  </si>
  <si>
    <t>378284</t>
  </si>
  <si>
    <t>119880</t>
  </si>
  <si>
    <t>426424</t>
  </si>
  <si>
    <t>481388</t>
  </si>
  <si>
    <t>81232</t>
  </si>
  <si>
    <t>257500</t>
  </si>
  <si>
    <t>335932</t>
  </si>
  <si>
    <t>400084</t>
  </si>
  <si>
    <t>78076</t>
  </si>
  <si>
    <t>153544</t>
  </si>
  <si>
    <t>107628</t>
  </si>
  <si>
    <t>195192</t>
  </si>
  <si>
    <t>26356</t>
  </si>
  <si>
    <t>55688</t>
  </si>
  <si>
    <t>298836</t>
  </si>
  <si>
    <t>255096</t>
  </si>
  <si>
    <t>100368</t>
  </si>
  <si>
    <t>185976</t>
  </si>
  <si>
    <t>309068</t>
  </si>
  <si>
    <t>264096</t>
  </si>
  <si>
    <t>133020</t>
  </si>
  <si>
    <t>265936</t>
  </si>
  <si>
    <t>377072</t>
  </si>
  <si>
    <t>366208</t>
  </si>
  <si>
    <t>144036</t>
  </si>
  <si>
    <t>161744</t>
  </si>
  <si>
    <t>508468</t>
  </si>
  <si>
    <t>487092</t>
  </si>
  <si>
    <t>171232</t>
  </si>
  <si>
    <t>192012</t>
  </si>
  <si>
    <t>105596</t>
  </si>
  <si>
    <t>185876</t>
  </si>
  <si>
    <t>155424</t>
  </si>
  <si>
    <t>137856</t>
  </si>
  <si>
    <t>369476</t>
  </si>
  <si>
    <t>774640</t>
  </si>
  <si>
    <t>419204</t>
  </si>
  <si>
    <t>297672</t>
  </si>
  <si>
    <t>261900</t>
  </si>
  <si>
    <t>434464</t>
  </si>
  <si>
    <t>309340</t>
  </si>
  <si>
    <t>252212</t>
  </si>
  <si>
    <t>382568</t>
  </si>
  <si>
    <t>639920</t>
  </si>
  <si>
    <t>206184</t>
  </si>
  <si>
    <t>272852</t>
  </si>
  <si>
    <t>404468</t>
  </si>
  <si>
    <t>580584</t>
  </si>
  <si>
    <t>193600</t>
  </si>
  <si>
    <t>174860</t>
  </si>
  <si>
    <t>319376</t>
  </si>
  <si>
    <t>410964</t>
  </si>
  <si>
    <t>152844</t>
  </si>
  <si>
    <t>127568</t>
  </si>
  <si>
    <t>111004</t>
  </si>
  <si>
    <t>158116</t>
  </si>
  <si>
    <t>91648</t>
  </si>
  <si>
    <t>68360</t>
  </si>
  <si>
    <t>137464</t>
  </si>
  <si>
    <t>176916</t>
  </si>
  <si>
    <t>60220</t>
  </si>
  <si>
    <t>42028</t>
  </si>
  <si>
    <t>313260</t>
  </si>
  <si>
    <t>434608</t>
  </si>
  <si>
    <t>237104</t>
  </si>
  <si>
    <t>217848</t>
  </si>
  <si>
    <t>101012</t>
  </si>
  <si>
    <t>161700</t>
  </si>
  <si>
    <t>87524</t>
  </si>
  <si>
    <t>68396</t>
  </si>
  <si>
    <t>166176</t>
  </si>
  <si>
    <t>158400</t>
  </si>
  <si>
    <t>133108</t>
  </si>
  <si>
    <t>131748</t>
  </si>
  <si>
    <t>142632</t>
  </si>
  <si>
    <t>226440</t>
  </si>
  <si>
    <t>117940</t>
  </si>
  <si>
    <t>130356</t>
  </si>
  <si>
    <t>549804</t>
  </si>
  <si>
    <t>867412</t>
  </si>
  <si>
    <t>186164</t>
  </si>
  <si>
    <t>156060</t>
  </si>
  <si>
    <t>508088</t>
  </si>
  <si>
    <t>937132</t>
  </si>
  <si>
    <t>242408</t>
  </si>
  <si>
    <t>224216</t>
  </si>
  <si>
    <t>422008</t>
  </si>
  <si>
    <t>723940</t>
  </si>
  <si>
    <t>157004</t>
  </si>
  <si>
    <t>186132</t>
  </si>
  <si>
    <t>347264</t>
  </si>
  <si>
    <t>401428</t>
  </si>
  <si>
    <t>222064</t>
  </si>
  <si>
    <t>151044</t>
  </si>
  <si>
    <t>296676</t>
  </si>
  <si>
    <t>92516</t>
  </si>
  <si>
    <t>117252</t>
  </si>
  <si>
    <t>431060</t>
  </si>
  <si>
    <t>504624</t>
  </si>
  <si>
    <t>146644</t>
  </si>
  <si>
    <t>197536</t>
  </si>
  <si>
    <t>653500</t>
  </si>
  <si>
    <t>478072</t>
  </si>
  <si>
    <t>212828</t>
  </si>
  <si>
    <t>326132</t>
  </si>
  <si>
    <t>292560</t>
  </si>
  <si>
    <t>248052</t>
  </si>
  <si>
    <t>211568</t>
  </si>
  <si>
    <t>187684</t>
  </si>
  <si>
    <t>640504</t>
  </si>
  <si>
    <t>487060</t>
  </si>
  <si>
    <t>247400</t>
  </si>
  <si>
    <t>295468</t>
  </si>
  <si>
    <t>588624</t>
  </si>
  <si>
    <t>488548</t>
  </si>
  <si>
    <t>206004</t>
  </si>
  <si>
    <t>373020</t>
  </si>
  <si>
    <t>156628</t>
  </si>
  <si>
    <t>203668</t>
  </si>
  <si>
    <t>107088</t>
  </si>
  <si>
    <t>140300</t>
  </si>
  <si>
    <t>264620</t>
  </si>
  <si>
    <t>280576</t>
  </si>
  <si>
    <t>162468</t>
  </si>
  <si>
    <t>146604</t>
  </si>
  <si>
    <t>246584</t>
  </si>
  <si>
    <t>276560</t>
  </si>
  <si>
    <t>213008</t>
  </si>
  <si>
    <t>189024</t>
  </si>
  <si>
    <t>632776</t>
  </si>
  <si>
    <t>1057700</t>
  </si>
  <si>
    <t>360500</t>
  </si>
  <si>
    <t>523288</t>
  </si>
  <si>
    <t>288832</t>
  </si>
  <si>
    <t>236852</t>
  </si>
  <si>
    <t>99476</t>
  </si>
  <si>
    <t>171844</t>
  </si>
  <si>
    <t>549032</t>
  </si>
  <si>
    <t>647868</t>
  </si>
  <si>
    <t>102616</t>
  </si>
  <si>
    <t>264864</t>
  </si>
  <si>
    <t>668740</t>
  </si>
  <si>
    <t>582444</t>
  </si>
  <si>
    <t>205636</t>
  </si>
  <si>
    <t>367280</t>
  </si>
  <si>
    <t>627404</t>
  </si>
  <si>
    <t>757344</t>
  </si>
  <si>
    <t>409632</t>
  </si>
  <si>
    <t>334996</t>
  </si>
  <si>
    <t>1149428</t>
  </si>
  <si>
    <t>754376</t>
  </si>
  <si>
    <t>397240</t>
  </si>
  <si>
    <t>337972</t>
  </si>
  <si>
    <t>510788</t>
  </si>
  <si>
    <t>598068</t>
  </si>
  <si>
    <t>192704</t>
  </si>
  <si>
    <t>233712</t>
  </si>
  <si>
    <t>1423964</t>
  </si>
  <si>
    <t>1204136</t>
  </si>
  <si>
    <t>368064</t>
  </si>
  <si>
    <t>423064</t>
  </si>
  <si>
    <t>1027844</t>
  </si>
  <si>
    <t>663620</t>
  </si>
  <si>
    <t>377304</t>
  </si>
  <si>
    <t>279752</t>
  </si>
  <si>
    <t>534260</t>
  </si>
  <si>
    <t>440676</t>
  </si>
  <si>
    <t>184140</t>
  </si>
  <si>
    <t>165196</t>
  </si>
  <si>
    <t>343672</t>
  </si>
  <si>
    <t>558432</t>
  </si>
  <si>
    <t>159188</t>
  </si>
  <si>
    <t>162028</t>
  </si>
  <si>
    <t>1180752</t>
  </si>
  <si>
    <t>943548</t>
  </si>
  <si>
    <t>325084</t>
  </si>
  <si>
    <t>277572</t>
  </si>
  <si>
    <t>559544</t>
  </si>
  <si>
    <t>941776</t>
  </si>
  <si>
    <t>286884</t>
  </si>
  <si>
    <t>213140</t>
  </si>
  <si>
    <t>547188</t>
  </si>
  <si>
    <t>612948</t>
  </si>
  <si>
    <t>228816</t>
  </si>
  <si>
    <t>236164</t>
  </si>
  <si>
    <t>554088</t>
  </si>
  <si>
    <t>535680</t>
  </si>
  <si>
    <t>139944</t>
  </si>
  <si>
    <t>233256</t>
  </si>
  <si>
    <t>1197536</t>
  </si>
  <si>
    <t>671852</t>
  </si>
  <si>
    <t>240340</t>
  </si>
  <si>
    <t>202784</t>
  </si>
  <si>
    <t>592212</t>
  </si>
  <si>
    <t>1090724</t>
  </si>
  <si>
    <t>454896</t>
  </si>
  <si>
    <t>641556</t>
  </si>
  <si>
    <t>492992</t>
  </si>
  <si>
    <t>Short %</t>
  </si>
  <si>
    <t>Max Short %</t>
  </si>
  <si>
    <t>Off-Exchange</t>
  </si>
  <si>
    <t>Long %</t>
  </si>
  <si>
    <t>Off-Exchange %</t>
  </si>
  <si>
    <t>1382633</t>
  </si>
  <si>
    <t>1195147</t>
  </si>
  <si>
    <t>397562</t>
  </si>
  <si>
    <t>63341</t>
  </si>
  <si>
    <t>1050456</t>
  </si>
  <si>
    <t>1329435</t>
  </si>
  <si>
    <t>452428</t>
  </si>
  <si>
    <t>64958</t>
  </si>
  <si>
    <t>907581</t>
  </si>
  <si>
    <t>1167663</t>
  </si>
  <si>
    <t>439187</t>
  </si>
  <si>
    <t>77026</t>
  </si>
  <si>
    <t>867986</t>
  </si>
  <si>
    <t>1203364</t>
  </si>
  <si>
    <t>373601</t>
  </si>
  <si>
    <t>55693</t>
  </si>
  <si>
    <t>995919</t>
  </si>
  <si>
    <t>1472468</t>
  </si>
  <si>
    <t>437334</t>
  </si>
  <si>
    <t>75196</t>
  </si>
  <si>
    <t>1080611</t>
  </si>
  <si>
    <t>1467875</t>
  </si>
  <si>
    <t>519549</t>
  </si>
  <si>
    <t>87460</t>
  </si>
  <si>
    <t>1082490</t>
  </si>
  <si>
    <t>1728917</t>
  </si>
  <si>
    <t>461221</t>
  </si>
  <si>
    <t>51188</t>
  </si>
  <si>
    <t>1024453</t>
  </si>
  <si>
    <t>1771177</t>
  </si>
  <si>
    <t>470339</t>
  </si>
  <si>
    <t>66542</t>
  </si>
  <si>
    <t>1689307</t>
  </si>
  <si>
    <t>2546086</t>
  </si>
  <si>
    <t>549817</t>
  </si>
  <si>
    <t>90203</t>
  </si>
  <si>
    <t>2289776</t>
  </si>
  <si>
    <t>3260430</t>
  </si>
  <si>
    <t>812260</t>
  </si>
  <si>
    <t>169032</t>
  </si>
  <si>
    <t>1584128</t>
  </si>
  <si>
    <t>2113175</t>
  </si>
  <si>
    <t>814642</t>
  </si>
  <si>
    <t>134975</t>
  </si>
  <si>
    <t>1379657</t>
  </si>
  <si>
    <t>1736505</t>
  </si>
  <si>
    <t>528733</t>
  </si>
  <si>
    <t>113566</t>
  </si>
  <si>
    <t>1184836</t>
  </si>
  <si>
    <t>1401855</t>
  </si>
  <si>
    <t>362732</t>
  </si>
  <si>
    <t>73557</t>
  </si>
  <si>
    <t>1447223</t>
  </si>
  <si>
    <t>1288411</t>
  </si>
  <si>
    <t>549940</t>
  </si>
  <si>
    <t>132461</t>
  </si>
  <si>
    <t>1024044</t>
  </si>
  <si>
    <t>1392065</t>
  </si>
  <si>
    <t>349014</t>
  </si>
  <si>
    <t>67888</t>
  </si>
  <si>
    <t>1507379</t>
  </si>
  <si>
    <t>2383594</t>
  </si>
  <si>
    <t>548655</t>
  </si>
  <si>
    <t>82010</t>
  </si>
  <si>
    <t>1265696</t>
  </si>
  <si>
    <t>1404911</t>
  </si>
  <si>
    <t>492858</t>
  </si>
  <si>
    <t>77315</t>
  </si>
  <si>
    <t>3183153</t>
  </si>
  <si>
    <t>3802941</t>
  </si>
  <si>
    <t>1075678</t>
  </si>
  <si>
    <t>184050</t>
  </si>
  <si>
    <t>1526795</t>
  </si>
  <si>
    <t>1195782</t>
  </si>
  <si>
    <t>475690</t>
  </si>
  <si>
    <t>99334</t>
  </si>
  <si>
    <t>1336746</t>
  </si>
  <si>
    <t>937736</t>
  </si>
  <si>
    <t>457350</t>
  </si>
  <si>
    <t>89142</t>
  </si>
  <si>
    <t>2134164</t>
  </si>
  <si>
    <t>2521710</t>
  </si>
  <si>
    <t>566293</t>
  </si>
  <si>
    <t>108696</t>
  </si>
  <si>
    <t>1792315</t>
  </si>
  <si>
    <t>2075169</t>
  </si>
  <si>
    <t>442082</t>
  </si>
  <si>
    <t>76489</t>
  </si>
  <si>
    <t>1662101</t>
  </si>
  <si>
    <t>1501013</t>
  </si>
  <si>
    <t>415823</t>
  </si>
  <si>
    <t>82067</t>
  </si>
  <si>
    <t>1214586</t>
  </si>
  <si>
    <t>1194716</t>
  </si>
  <si>
    <t>552351</t>
  </si>
  <si>
    <t>68030</t>
  </si>
  <si>
    <t>1030028</t>
  </si>
  <si>
    <t>964976</t>
  </si>
  <si>
    <t>409568</t>
  </si>
  <si>
    <t>89943</t>
  </si>
  <si>
    <t>1377538</t>
  </si>
  <si>
    <t>1524058</t>
  </si>
  <si>
    <t>579931</t>
  </si>
  <si>
    <t>113356</t>
  </si>
  <si>
    <t>1048166</t>
  </si>
  <si>
    <t>1105606</t>
  </si>
  <si>
    <t>394192</t>
  </si>
  <si>
    <t>52963</t>
  </si>
  <si>
    <t>1783241</t>
  </si>
  <si>
    <t>1588916</t>
  </si>
  <si>
    <t>454631</t>
  </si>
  <si>
    <t>69745</t>
  </si>
  <si>
    <t>2169013</t>
  </si>
  <si>
    <t>1957389</t>
  </si>
  <si>
    <t>674075</t>
  </si>
  <si>
    <t>109485</t>
  </si>
  <si>
    <t>2214317</t>
  </si>
  <si>
    <t>1767520</t>
  </si>
  <si>
    <t>628355</t>
  </si>
  <si>
    <t>100865</t>
  </si>
  <si>
    <t>1435818</t>
  </si>
  <si>
    <t>1262221</t>
  </si>
  <si>
    <t>473019</t>
  </si>
  <si>
    <t>67602</t>
  </si>
  <si>
    <t>1346698</t>
  </si>
  <si>
    <t>1304445</t>
  </si>
  <si>
    <t>328301</t>
  </si>
  <si>
    <t>66974</t>
  </si>
  <si>
    <t>1793734</t>
  </si>
  <si>
    <t>1622631</t>
  </si>
  <si>
    <t>421499</t>
  </si>
  <si>
    <t>141276</t>
  </si>
  <si>
    <t>1678875</t>
  </si>
  <si>
    <t>1519630</t>
  </si>
  <si>
    <t>530904</t>
  </si>
  <si>
    <t>71768</t>
  </si>
  <si>
    <t>1276412</t>
  </si>
  <si>
    <t>1529022</t>
  </si>
  <si>
    <t>500841</t>
  </si>
  <si>
    <t>59032</t>
  </si>
  <si>
    <t>1188144</t>
  </si>
  <si>
    <t>1248955</t>
  </si>
  <si>
    <t>314844</t>
  </si>
  <si>
    <t>29745</t>
  </si>
  <si>
    <t>1306940</t>
  </si>
  <si>
    <t>1270255</t>
  </si>
  <si>
    <t>403061</t>
  </si>
  <si>
    <t>64545</t>
  </si>
  <si>
    <t>2918669</t>
  </si>
  <si>
    <t>3445584</t>
  </si>
  <si>
    <t>767406</t>
  </si>
  <si>
    <t>134364</t>
  </si>
  <si>
    <t>2445968</t>
  </si>
  <si>
    <t>2571911</t>
  </si>
  <si>
    <t>659880</t>
  </si>
  <si>
    <t>84464</t>
  </si>
  <si>
    <t>2401623</t>
  </si>
  <si>
    <t>2458831</t>
  </si>
  <si>
    <t>604709</t>
  </si>
  <si>
    <t>53105</t>
  </si>
  <si>
    <t>1908486</t>
  </si>
  <si>
    <t>2047831</t>
  </si>
  <si>
    <t>520669</t>
  </si>
  <si>
    <t>59668</t>
  </si>
  <si>
    <t>2076702</t>
  </si>
  <si>
    <t>1794472</t>
  </si>
  <si>
    <t>542854</t>
  </si>
  <si>
    <t>72555</t>
  </si>
  <si>
    <t>1547977</t>
  </si>
  <si>
    <t>1832936</t>
  </si>
  <si>
    <t>614820</t>
  </si>
  <si>
    <t>74740</t>
  </si>
  <si>
    <t>2171611</t>
  </si>
  <si>
    <t>2251540</t>
  </si>
  <si>
    <t>816264</t>
  </si>
  <si>
    <t>94590</t>
  </si>
  <si>
    <t>1515351</t>
  </si>
  <si>
    <t>1517023</t>
  </si>
  <si>
    <t>341862</t>
  </si>
  <si>
    <t>57092</t>
  </si>
  <si>
    <t>1700229</t>
  </si>
  <si>
    <t>1675009</t>
  </si>
  <si>
    <t>536466</t>
  </si>
  <si>
    <t>79571</t>
  </si>
  <si>
    <t>1695030</t>
  </si>
  <si>
    <t>1428297</t>
  </si>
  <si>
    <t>446952</t>
  </si>
  <si>
    <t>84323</t>
  </si>
  <si>
    <t>1788272</t>
  </si>
  <si>
    <t>1489627</t>
  </si>
  <si>
    <t>458981</t>
  </si>
  <si>
    <t>79105</t>
  </si>
  <si>
    <t>1534842</t>
  </si>
  <si>
    <t>1372410</t>
  </si>
  <si>
    <t>528809</t>
  </si>
  <si>
    <t>60955</t>
  </si>
  <si>
    <t>1113224</t>
  </si>
  <si>
    <t>885425</t>
  </si>
  <si>
    <t>268740</t>
  </si>
  <si>
    <t>40386</t>
  </si>
  <si>
    <t>982687</t>
  </si>
  <si>
    <t>863571</t>
  </si>
  <si>
    <t>326447</t>
  </si>
  <si>
    <t>59791</t>
  </si>
  <si>
    <t>747957</t>
  </si>
  <si>
    <t>909790</t>
  </si>
  <si>
    <t>260512</t>
  </si>
  <si>
    <t>31899</t>
  </si>
  <si>
    <t>1173438</t>
  </si>
  <si>
    <t>1195886</t>
  </si>
  <si>
    <t>471562</t>
  </si>
  <si>
    <t>37087</t>
  </si>
  <si>
    <t>1621664</t>
  </si>
  <si>
    <t>1401154</t>
  </si>
  <si>
    <t>557143</t>
  </si>
  <si>
    <t>69684</t>
  </si>
  <si>
    <t>1435037</t>
  </si>
  <si>
    <t>1424874</t>
  </si>
  <si>
    <t>413155</t>
  </si>
  <si>
    <t>44228</t>
  </si>
  <si>
    <t>1609205</t>
  </si>
  <si>
    <t>1456822</t>
  </si>
  <si>
    <t>356772</t>
  </si>
  <si>
    <t>39134</t>
  </si>
  <si>
    <t>1731499</t>
  </si>
  <si>
    <t>1623434</t>
  </si>
  <si>
    <t>452111</t>
  </si>
  <si>
    <t>84189</t>
  </si>
  <si>
    <t>1374966</t>
  </si>
  <si>
    <t>1506026</t>
  </si>
  <si>
    <t>460317</t>
  </si>
  <si>
    <t>65256</t>
  </si>
  <si>
    <t>1215174</t>
  </si>
  <si>
    <t>1452490</t>
  </si>
  <si>
    <t>540355</t>
  </si>
  <si>
    <t>57257</t>
  </si>
  <si>
    <t>1062916</t>
  </si>
  <si>
    <t>1329486</t>
  </si>
  <si>
    <t>441248</t>
  </si>
  <si>
    <t>52673</t>
  </si>
  <si>
    <t>1570775</t>
  </si>
  <si>
    <t>1857638</t>
  </si>
  <si>
    <t>612879</t>
  </si>
  <si>
    <t>59960</t>
  </si>
  <si>
    <t>2158991</t>
  </si>
  <si>
    <t>2762602</t>
  </si>
  <si>
    <t>930300</t>
  </si>
  <si>
    <t>88629</t>
  </si>
  <si>
    <t>1645440</t>
  </si>
  <si>
    <t>1501892</t>
  </si>
  <si>
    <t>473464</t>
  </si>
  <si>
    <t>47999</t>
  </si>
  <si>
    <t>1705853</t>
  </si>
  <si>
    <t>1553062</t>
  </si>
  <si>
    <t>606882</t>
  </si>
  <si>
    <t>54907</t>
  </si>
  <si>
    <t>1851849</t>
  </si>
  <si>
    <t>1619073</t>
  </si>
  <si>
    <t>509013</t>
  </si>
  <si>
    <t>43061</t>
  </si>
  <si>
    <t>2232838</t>
  </si>
  <si>
    <t>2177647</t>
  </si>
  <si>
    <t>658458</t>
  </si>
  <si>
    <t>87434</t>
  </si>
  <si>
    <t>1819650</t>
  </si>
  <si>
    <t>2390225</t>
  </si>
  <si>
    <t>795659</t>
  </si>
  <si>
    <t>62473</t>
  </si>
  <si>
    <t>2334842</t>
  </si>
  <si>
    <t>3349565</t>
  </si>
  <si>
    <t>1037162</t>
  </si>
  <si>
    <t>117648</t>
  </si>
  <si>
    <t>2153051</t>
  </si>
  <si>
    <t>3004203</t>
  </si>
  <si>
    <t>938074</t>
  </si>
  <si>
    <t>85725</t>
  </si>
  <si>
    <t>1949409</t>
  </si>
  <si>
    <t>2497863</t>
  </si>
  <si>
    <t>747158</t>
  </si>
  <si>
    <t>250708</t>
  </si>
  <si>
    <t>2212423</t>
  </si>
  <si>
    <t>3119976</t>
  </si>
  <si>
    <t>802722</t>
  </si>
  <si>
    <t>62921</t>
  </si>
  <si>
    <t>1834057</t>
  </si>
  <si>
    <t>2537613</t>
  </si>
  <si>
    <t>739315</t>
  </si>
  <si>
    <t>61110</t>
  </si>
  <si>
    <t>2498183</t>
  </si>
  <si>
    <t>2613085</t>
  </si>
  <si>
    <t>1016765</t>
  </si>
  <si>
    <t>71291</t>
  </si>
  <si>
    <t>2598952</t>
  </si>
  <si>
    <t>3403288</t>
  </si>
  <si>
    <t>1206988</t>
  </si>
  <si>
    <t>97369</t>
  </si>
  <si>
    <t>2224230</t>
  </si>
  <si>
    <t>2511369</t>
  </si>
  <si>
    <t>942290</t>
  </si>
  <si>
    <t>100366</t>
  </si>
  <si>
    <t>2769148</t>
  </si>
  <si>
    <t>2881558</t>
  </si>
  <si>
    <t>1411836</t>
  </si>
  <si>
    <t>250482</t>
  </si>
  <si>
    <t>2347089</t>
  </si>
  <si>
    <t>2826295</t>
  </si>
  <si>
    <t>384181</t>
  </si>
  <si>
    <t>98021</t>
  </si>
  <si>
    <t>1705227</t>
  </si>
  <si>
    <t>1670154</t>
  </si>
  <si>
    <t>311744</t>
  </si>
  <si>
    <t>73019</t>
  </si>
  <si>
    <t>1519949</t>
  </si>
  <si>
    <t>1364730</t>
  </si>
  <si>
    <t>228342</t>
  </si>
  <si>
    <t>54413</t>
  </si>
  <si>
    <t>1902632</t>
  </si>
  <si>
    <t>1882809</t>
  </si>
  <si>
    <t>304592</t>
  </si>
  <si>
    <t>106716</t>
  </si>
  <si>
    <t>2380247</t>
  </si>
  <si>
    <t>1896414</t>
  </si>
  <si>
    <t>309505</t>
  </si>
  <si>
    <t>101774</t>
  </si>
  <si>
    <t>2031857</t>
  </si>
  <si>
    <t>1824488</t>
  </si>
  <si>
    <t>406113</t>
  </si>
  <si>
    <t>110478</t>
  </si>
  <si>
    <t>1674200</t>
  </si>
  <si>
    <t>1393051</t>
  </si>
  <si>
    <t>258693</t>
  </si>
  <si>
    <t>86303</t>
  </si>
  <si>
    <t>1698402</t>
  </si>
  <si>
    <t>1894200</t>
  </si>
  <si>
    <t>264359</t>
  </si>
  <si>
    <t>77691</t>
  </si>
  <si>
    <t>1333736</t>
  </si>
  <si>
    <t>1691694</t>
  </si>
  <si>
    <t>208361</t>
  </si>
  <si>
    <t>73442</t>
  </si>
  <si>
    <t>1486200</t>
  </si>
  <si>
    <t>1277309</t>
  </si>
  <si>
    <t>294038</t>
  </si>
  <si>
    <t>55990</t>
  </si>
  <si>
    <t>2175440</t>
  </si>
  <si>
    <t>1919521</t>
  </si>
  <si>
    <t>333703</t>
  </si>
  <si>
    <t>78163</t>
  </si>
  <si>
    <t>1551098</t>
  </si>
  <si>
    <t>1598631</t>
  </si>
  <si>
    <t>248543</t>
  </si>
  <si>
    <t>69195</t>
  </si>
  <si>
    <t>1808235</t>
  </si>
  <si>
    <t>1420909</t>
  </si>
  <si>
    <t>182410</t>
  </si>
  <si>
    <t>48138</t>
  </si>
  <si>
    <t>1914411</t>
  </si>
  <si>
    <t>1496222</t>
  </si>
  <si>
    <t>334523</t>
  </si>
  <si>
    <t>79795</t>
  </si>
  <si>
    <t>1836917</t>
  </si>
  <si>
    <t>1643008</t>
  </si>
  <si>
    <t>175820</t>
  </si>
  <si>
    <t>78111</t>
  </si>
  <si>
    <t>2102885</t>
  </si>
  <si>
    <t>1708415</t>
  </si>
  <si>
    <t>309163</t>
  </si>
  <si>
    <t>99849</t>
  </si>
  <si>
    <t>2506102</t>
  </si>
  <si>
    <t>1543338</t>
  </si>
  <si>
    <t>203646</t>
  </si>
  <si>
    <t>78323</t>
  </si>
  <si>
    <t>2585652</t>
  </si>
  <si>
    <t>2191481</t>
  </si>
  <si>
    <t>257695</t>
  </si>
  <si>
    <t>95156</t>
  </si>
  <si>
    <t>2106901</t>
  </si>
  <si>
    <t>1557439</t>
  </si>
  <si>
    <t>242175</t>
  </si>
  <si>
    <t>85323</t>
  </si>
  <si>
    <t>2131565</t>
  </si>
  <si>
    <t>1874256</t>
  </si>
  <si>
    <t>242110</t>
  </si>
  <si>
    <t>65124</t>
  </si>
  <si>
    <t>2172645</t>
  </si>
  <si>
    <t>1776718</t>
  </si>
  <si>
    <t>247806</t>
  </si>
  <si>
    <t>73992</t>
  </si>
  <si>
    <t>2390211</t>
  </si>
  <si>
    <t>2096799</t>
  </si>
  <si>
    <t>250458</t>
  </si>
  <si>
    <t>106792</t>
  </si>
  <si>
    <t>3084109</t>
  </si>
  <si>
    <t>2378035</t>
  </si>
  <si>
    <t>329805</t>
  </si>
  <si>
    <t>110289</t>
  </si>
  <si>
    <t>2622785</t>
  </si>
  <si>
    <t>1800835</t>
  </si>
  <si>
    <t>129559</t>
  </si>
  <si>
    <t>73061</t>
  </si>
  <si>
    <t>5873317</t>
  </si>
  <si>
    <t>4238470</t>
  </si>
  <si>
    <t>533487</t>
  </si>
  <si>
    <t>324819</t>
  </si>
  <si>
    <t>4064254</t>
  </si>
  <si>
    <t>2900514</t>
  </si>
  <si>
    <t>471392</t>
  </si>
  <si>
    <t>194811</t>
  </si>
  <si>
    <t>2911224</t>
  </si>
  <si>
    <t>2205972</t>
  </si>
  <si>
    <t>403026</t>
  </si>
  <si>
    <t>103395</t>
  </si>
  <si>
    <t>1630158</t>
  </si>
  <si>
    <t>1394522</t>
  </si>
  <si>
    <t>257506</t>
  </si>
  <si>
    <t>63167</t>
  </si>
  <si>
    <t>2139438</t>
  </si>
  <si>
    <t>1839460</t>
  </si>
  <si>
    <t>259927</t>
  </si>
  <si>
    <t>74670</t>
  </si>
  <si>
    <t>2146859</t>
  </si>
  <si>
    <t>1943782</t>
  </si>
  <si>
    <t>267851</t>
  </si>
  <si>
    <t>68100</t>
  </si>
  <si>
    <t>2212315</t>
  </si>
  <si>
    <t>1668274</t>
  </si>
  <si>
    <t>291442</t>
  </si>
  <si>
    <t>92262</t>
  </si>
  <si>
    <t>2317048</t>
  </si>
  <si>
    <t>1796469</t>
  </si>
  <si>
    <t>303935</t>
  </si>
  <si>
    <t>82146</t>
  </si>
  <si>
    <t>1791628</t>
  </si>
  <si>
    <t>1359097</t>
  </si>
  <si>
    <t>307970</t>
  </si>
  <si>
    <t>216914</t>
  </si>
  <si>
    <t>2709339</t>
  </si>
  <si>
    <t>2098459</t>
  </si>
  <si>
    <t>325394</t>
  </si>
  <si>
    <t>94058</t>
  </si>
  <si>
    <t>1694652</t>
  </si>
  <si>
    <t>1637682</t>
  </si>
  <si>
    <t>238509</t>
  </si>
  <si>
    <t>57691</t>
  </si>
  <si>
    <t>1978840</t>
  </si>
  <si>
    <t>1851770</t>
  </si>
  <si>
    <t>330356</t>
  </si>
  <si>
    <t>76532</t>
  </si>
  <si>
    <t>2063204</t>
  </si>
  <si>
    <t>2038825</t>
  </si>
  <si>
    <t>343939</t>
  </si>
  <si>
    <t>78363</t>
  </si>
  <si>
    <t>1738523</t>
  </si>
  <si>
    <t>1291818</t>
  </si>
  <si>
    <t>212728</t>
  </si>
  <si>
    <t>87886</t>
  </si>
  <si>
    <t>1687181</t>
  </si>
  <si>
    <t>1483937</t>
  </si>
  <si>
    <t>298905</t>
  </si>
  <si>
    <t>65052</t>
  </si>
  <si>
    <t>2173453</t>
  </si>
  <si>
    <t>1446332</t>
  </si>
  <si>
    <t>502731</t>
  </si>
  <si>
    <t>89234</t>
  </si>
  <si>
    <t>2220591</t>
  </si>
  <si>
    <t>1533239</t>
  </si>
  <si>
    <t>398425</t>
  </si>
  <si>
    <t>85072</t>
  </si>
  <si>
    <t>1876799</t>
  </si>
  <si>
    <t>1580726</t>
  </si>
  <si>
    <t>437544</t>
  </si>
  <si>
    <t>91367</t>
  </si>
  <si>
    <t>2082041</t>
  </si>
  <si>
    <t>1459875</t>
  </si>
  <si>
    <t>377045</t>
  </si>
  <si>
    <t>64095</t>
  </si>
  <si>
    <t>2205330</t>
  </si>
  <si>
    <t>1563566</t>
  </si>
  <si>
    <t>483803</t>
  </si>
  <si>
    <t>87823</t>
  </si>
  <si>
    <t>2415594</t>
  </si>
  <si>
    <t>1725405</t>
  </si>
  <si>
    <t>613864</t>
  </si>
  <si>
    <t>101558</t>
  </si>
  <si>
    <t>2557518</t>
  </si>
  <si>
    <t>1879539</t>
  </si>
  <si>
    <t>558837</t>
  </si>
  <si>
    <t>95653</t>
  </si>
  <si>
    <t>3645951</t>
  </si>
  <si>
    <t>2658122</t>
  </si>
  <si>
    <t>603931</t>
  </si>
  <si>
    <t>136858</t>
  </si>
  <si>
    <t>2459675</t>
  </si>
  <si>
    <t>1911780</t>
  </si>
  <si>
    <t>497489</t>
  </si>
  <si>
    <t>57822</t>
  </si>
  <si>
    <t>2086906</t>
  </si>
  <si>
    <t>1269202</t>
  </si>
  <si>
    <t>511164</t>
  </si>
  <si>
    <t>70796</t>
  </si>
  <si>
    <t>3177773</t>
  </si>
  <si>
    <t>1595066</t>
  </si>
  <si>
    <t>791767</t>
  </si>
  <si>
    <t>86607</t>
  </si>
  <si>
    <t>3091256</t>
  </si>
  <si>
    <t>1640427</t>
  </si>
  <si>
    <t>472748</t>
  </si>
  <si>
    <t>74851</t>
  </si>
  <si>
    <t>2446027</t>
  </si>
  <si>
    <t>1480781</t>
  </si>
  <si>
    <t>657133</t>
  </si>
  <si>
    <t>61396</t>
  </si>
  <si>
    <t>3471708</t>
  </si>
  <si>
    <t>2561337</t>
  </si>
  <si>
    <t>601400</t>
  </si>
  <si>
    <t>95982</t>
  </si>
  <si>
    <t>2842808</t>
  </si>
  <si>
    <t>2099472</t>
  </si>
  <si>
    <t>322195</t>
  </si>
  <si>
    <t>128845</t>
  </si>
  <si>
    <t>2279464</t>
  </si>
  <si>
    <t>1573701</t>
  </si>
  <si>
    <t>404879</t>
  </si>
  <si>
    <t>80295</t>
  </si>
  <si>
    <t>2656395</t>
  </si>
  <si>
    <t>1815252</t>
  </si>
  <si>
    <t>254933</t>
  </si>
  <si>
    <t>68874</t>
  </si>
  <si>
    <t>3225457</t>
  </si>
  <si>
    <t>3593531</t>
  </si>
  <si>
    <t>380286</t>
  </si>
  <si>
    <t>199119</t>
  </si>
  <si>
    <t>4351936</t>
  </si>
  <si>
    <t>4114102</t>
  </si>
  <si>
    <t>519277</t>
  </si>
  <si>
    <t>282650</t>
  </si>
  <si>
    <t>3327499</t>
  </si>
  <si>
    <t>3339284</t>
  </si>
  <si>
    <t>332617</t>
  </si>
  <si>
    <t>139714</t>
  </si>
  <si>
    <t>2070344</t>
  </si>
  <si>
    <t>2630876</t>
  </si>
  <si>
    <t>339664</t>
  </si>
  <si>
    <t>159158</t>
  </si>
  <si>
    <t>1151441</t>
  </si>
  <si>
    <t>1104476</t>
  </si>
  <si>
    <t>178585</t>
  </si>
  <si>
    <t>122851</t>
  </si>
  <si>
    <t>1655832</t>
  </si>
  <si>
    <t>1694623</t>
  </si>
  <si>
    <t>229450</t>
  </si>
  <si>
    <t>143495</t>
  </si>
  <si>
    <t>1498410</t>
  </si>
  <si>
    <t>1122840</t>
  </si>
  <si>
    <t>228220</t>
  </si>
  <si>
    <t>45973</t>
  </si>
  <si>
    <t>2047838</t>
  </si>
  <si>
    <t>1850626</t>
  </si>
  <si>
    <t>238871</t>
  </si>
  <si>
    <t>73184</t>
  </si>
  <si>
    <t>2212689</t>
  </si>
  <si>
    <t>1425523</t>
  </si>
  <si>
    <t>179548</t>
  </si>
  <si>
    <t>92078</t>
  </si>
  <si>
    <t>2290164</t>
  </si>
  <si>
    <t>1131944</t>
  </si>
  <si>
    <t>153998</t>
  </si>
  <si>
    <t>2416943</t>
  </si>
  <si>
    <t>2249544</t>
  </si>
  <si>
    <t>217593</t>
  </si>
  <si>
    <t>81779</t>
  </si>
  <si>
    <t>2390955</t>
  </si>
  <si>
    <t>1930681</t>
  </si>
  <si>
    <t>220437</t>
  </si>
  <si>
    <t>85795</t>
  </si>
  <si>
    <t>3402605</t>
  </si>
  <si>
    <t>1911029</t>
  </si>
  <si>
    <t>347231</t>
  </si>
  <si>
    <t>145297</t>
  </si>
  <si>
    <t>2940656</t>
  </si>
  <si>
    <t>2104793</t>
  </si>
  <si>
    <t>448519</t>
  </si>
  <si>
    <t>144318</t>
  </si>
  <si>
    <t>2818134</t>
  </si>
  <si>
    <t>1984954</t>
  </si>
  <si>
    <t>282938</t>
  </si>
  <si>
    <t>117570</t>
  </si>
  <si>
    <t>1466246</t>
  </si>
  <si>
    <t>1138266</t>
  </si>
  <si>
    <t>105387</t>
  </si>
  <si>
    <t>67996</t>
  </si>
  <si>
    <t>2544202</t>
  </si>
  <si>
    <t>1548994</t>
  </si>
  <si>
    <t>348150</t>
  </si>
  <si>
    <t>58601</t>
  </si>
  <si>
    <t>2103450</t>
  </si>
  <si>
    <t>1376646</t>
  </si>
  <si>
    <t>192377</t>
  </si>
  <si>
    <t>112172</t>
  </si>
  <si>
    <t>1789991</t>
  </si>
  <si>
    <t>1535974</t>
  </si>
  <si>
    <t>257208</t>
  </si>
  <si>
    <t>83898</t>
  </si>
  <si>
    <t>2754816</t>
  </si>
  <si>
    <t>2078477</t>
  </si>
  <si>
    <t>191854</t>
  </si>
  <si>
    <t>142963</t>
  </si>
  <si>
    <t>2591392</t>
  </si>
  <si>
    <t>1637249</t>
  </si>
  <si>
    <t>264333</t>
  </si>
  <si>
    <t>107658</t>
  </si>
  <si>
    <t>1875074</t>
  </si>
  <si>
    <t>1726601</t>
  </si>
  <si>
    <t>431621</t>
  </si>
  <si>
    <t>111088</t>
  </si>
  <si>
    <t>3436198</t>
  </si>
  <si>
    <t>2358610</t>
  </si>
  <si>
    <t>478895</t>
  </si>
  <si>
    <t>108240</t>
  </si>
  <si>
    <t>2709155</t>
  </si>
  <si>
    <t>2033419</t>
  </si>
  <si>
    <t>203064</t>
  </si>
  <si>
    <t>93740</t>
  </si>
  <si>
    <t>2761453</t>
  </si>
  <si>
    <t>2363545</t>
  </si>
  <si>
    <t>303544</t>
  </si>
  <si>
    <t>185711</t>
  </si>
  <si>
    <t>2599502</t>
  </si>
  <si>
    <t>2107683</t>
  </si>
  <si>
    <t>711087</t>
  </si>
  <si>
    <t>198428</t>
  </si>
  <si>
    <t>1809428</t>
  </si>
  <si>
    <t>1656221</t>
  </si>
  <si>
    <t>689272</t>
  </si>
  <si>
    <t>157336</t>
  </si>
  <si>
    <t>1733104</t>
  </si>
  <si>
    <t>1500755</t>
  </si>
  <si>
    <t>514515</t>
  </si>
  <si>
    <t>110754</t>
  </si>
  <si>
    <t>2057585</t>
  </si>
  <si>
    <t>1619889</t>
  </si>
  <si>
    <t>294729</t>
  </si>
  <si>
    <t>133432</t>
  </si>
  <si>
    <t>4644565</t>
  </si>
  <si>
    <t>2708744</t>
  </si>
  <si>
    <t>546041</t>
  </si>
  <si>
    <t>255615</t>
  </si>
  <si>
    <t>2559392</t>
  </si>
  <si>
    <t>2429677</t>
  </si>
  <si>
    <t>512943</t>
  </si>
  <si>
    <t>143366</t>
  </si>
  <si>
    <t>2951870</t>
  </si>
  <si>
    <t>3350099</t>
  </si>
  <si>
    <t>354615</t>
  </si>
  <si>
    <t>170064</t>
  </si>
  <si>
    <t>2575735</t>
  </si>
  <si>
    <t>2727198</t>
  </si>
  <si>
    <t>266643</t>
  </si>
  <si>
    <t>123304</t>
  </si>
  <si>
    <t>3067907</t>
  </si>
  <si>
    <t>1860885</t>
  </si>
  <si>
    <t>287507</t>
  </si>
  <si>
    <t>145468</t>
  </si>
  <si>
    <t>6304790</t>
  </si>
  <si>
    <t>4732261</t>
  </si>
  <si>
    <t>514176</t>
  </si>
  <si>
    <t>358825</t>
  </si>
  <si>
    <t>3572228</t>
  </si>
  <si>
    <t>3270921</t>
  </si>
  <si>
    <t>668851</t>
  </si>
  <si>
    <t>292356</t>
  </si>
  <si>
    <t>3488903</t>
  </si>
  <si>
    <t>3141058</t>
  </si>
  <si>
    <t>284499</t>
  </si>
  <si>
    <t>201970</t>
  </si>
  <si>
    <t>2325884</t>
  </si>
  <si>
    <t>2142364</t>
  </si>
  <si>
    <t>258555</t>
  </si>
  <si>
    <t>172199</t>
  </si>
  <si>
    <t>3092836</t>
  </si>
  <si>
    <t>2361754</t>
  </si>
  <si>
    <t>271862</t>
  </si>
  <si>
    <t>173358</t>
  </si>
  <si>
    <t>2806266</t>
  </si>
  <si>
    <t>2744451</t>
  </si>
  <si>
    <t>760218</t>
  </si>
  <si>
    <t>185059</t>
  </si>
  <si>
    <t>2234573</t>
  </si>
  <si>
    <t>2356831</t>
  </si>
  <si>
    <t>617492</t>
  </si>
  <si>
    <t>167348</t>
  </si>
  <si>
    <t>2685502</t>
  </si>
  <si>
    <t>2268511</t>
  </si>
  <si>
    <t>296183</t>
  </si>
  <si>
    <t>137324</t>
  </si>
  <si>
    <t>2873404</t>
  </si>
  <si>
    <t>2745369</t>
  </si>
  <si>
    <t>267136</t>
  </si>
  <si>
    <t>181700</t>
  </si>
  <si>
    <t>1883229</t>
  </si>
  <si>
    <t>1674495</t>
  </si>
  <si>
    <t>174202</t>
  </si>
  <si>
    <t>98079</t>
  </si>
  <si>
    <t>3270422</t>
  </si>
  <si>
    <t>3491296</t>
  </si>
  <si>
    <t>310183</t>
  </si>
  <si>
    <t>190618</t>
  </si>
  <si>
    <t>3936661</t>
  </si>
  <si>
    <t>3336626</t>
  </si>
  <si>
    <t>447782</t>
  </si>
  <si>
    <t>240530</t>
  </si>
  <si>
    <t>2102825</t>
  </si>
  <si>
    <t>1481153</t>
  </si>
  <si>
    <t>156163</t>
  </si>
  <si>
    <t>141410</t>
  </si>
  <si>
    <t>2313190</t>
  </si>
  <si>
    <t>1649462</t>
  </si>
  <si>
    <t>208483</t>
  </si>
  <si>
    <t>113202</t>
  </si>
  <si>
    <t>2293081</t>
  </si>
  <si>
    <t>1969535</t>
  </si>
  <si>
    <t>398975</t>
  </si>
  <si>
    <t>103915</t>
  </si>
  <si>
    <t>3324643</t>
  </si>
  <si>
    <t>3431870</t>
  </si>
  <si>
    <t>300228</t>
  </si>
  <si>
    <t>200794</t>
  </si>
  <si>
    <t>2584753</t>
  </si>
  <si>
    <t>2486002</t>
  </si>
  <si>
    <t>550908</t>
  </si>
  <si>
    <t>203083</t>
  </si>
  <si>
    <t>3411978</t>
  </si>
  <si>
    <t>2503000</t>
  </si>
  <si>
    <t>588042</t>
  </si>
  <si>
    <t>185128</t>
  </si>
  <si>
    <t>3114634</t>
  </si>
  <si>
    <t>2009506</t>
  </si>
  <si>
    <t>219870</t>
  </si>
  <si>
    <t>140295</t>
  </si>
  <si>
    <t>3530341</t>
  </si>
  <si>
    <t>2568366</t>
  </si>
  <si>
    <t>711849</t>
  </si>
  <si>
    <t>313225</t>
  </si>
  <si>
    <t>5071223</t>
  </si>
  <si>
    <t>4118720</t>
  </si>
  <si>
    <t>623175</t>
  </si>
  <si>
    <t>297084</t>
  </si>
  <si>
    <t>6327333</t>
  </si>
  <si>
    <t>5076600</t>
  </si>
  <si>
    <t>754694</t>
  </si>
  <si>
    <t>302833</t>
  </si>
  <si>
    <t>5220802</t>
  </si>
  <si>
    <t>3652216</t>
  </si>
  <si>
    <t>384339</t>
  </si>
  <si>
    <t>201025</t>
  </si>
  <si>
    <t>2750481</t>
  </si>
  <si>
    <t>2261820</t>
  </si>
  <si>
    <t>250439</t>
  </si>
  <si>
    <t>164607</t>
  </si>
  <si>
    <t>2715762</t>
  </si>
  <si>
    <t>2404951</t>
  </si>
  <si>
    <t>321204</t>
  </si>
  <si>
    <t>212092</t>
  </si>
  <si>
    <t>3142455</t>
  </si>
  <si>
    <t>2853242</t>
  </si>
  <si>
    <t>321315</t>
  </si>
  <si>
    <t>179633</t>
  </si>
  <si>
    <t>3051613</t>
  </si>
  <si>
    <t>2728768</t>
  </si>
  <si>
    <t>345182</t>
  </si>
  <si>
    <t>228014</t>
  </si>
  <si>
    <t>3681450</t>
  </si>
  <si>
    <t>3527573</t>
  </si>
  <si>
    <t>621234</t>
  </si>
  <si>
    <t>283705</t>
  </si>
  <si>
    <t>2786659</t>
  </si>
  <si>
    <t>2251854</t>
  </si>
  <si>
    <t>438884</t>
  </si>
  <si>
    <t>181226</t>
  </si>
  <si>
    <t>2499862</t>
  </si>
  <si>
    <t>2533105</t>
  </si>
  <si>
    <t>283822</t>
  </si>
  <si>
    <t>191201</t>
  </si>
  <si>
    <t>3764667</t>
  </si>
  <si>
    <t>3958813</t>
  </si>
  <si>
    <t>856241</t>
  </si>
  <si>
    <t>297833</t>
  </si>
  <si>
    <t>3809118</t>
  </si>
  <si>
    <t>3318532</t>
  </si>
  <si>
    <t>945915</t>
  </si>
  <si>
    <t>262590</t>
  </si>
  <si>
    <t>3023515</t>
  </si>
  <si>
    <t>2823860</t>
  </si>
  <si>
    <t>788579</t>
  </si>
  <si>
    <t>211088</t>
  </si>
  <si>
    <t>4253490</t>
  </si>
  <si>
    <t>4479650</t>
  </si>
  <si>
    <t>2392468</t>
  </si>
  <si>
    <t>358427</t>
  </si>
  <si>
    <t>3356577</t>
  </si>
  <si>
    <t>3260701</t>
  </si>
  <si>
    <t>905656</t>
  </si>
  <si>
    <t>244393</t>
  </si>
  <si>
    <t>2100122</t>
  </si>
  <si>
    <t>2313614</t>
  </si>
  <si>
    <t>644383</t>
  </si>
  <si>
    <t>182175</t>
  </si>
  <si>
    <t>2828001</t>
  </si>
  <si>
    <t>2850165</t>
  </si>
  <si>
    <t>848721</t>
  </si>
  <si>
    <t>227750</t>
  </si>
  <si>
    <t>2427291</t>
  </si>
  <si>
    <t>1926318</t>
  </si>
  <si>
    <t>644527</t>
  </si>
  <si>
    <t>163989</t>
  </si>
  <si>
    <t>2567999</t>
  </si>
  <si>
    <t>2693611</t>
  </si>
  <si>
    <t>640714</t>
  </si>
  <si>
    <t>195118</t>
  </si>
  <si>
    <t>2769097</t>
  </si>
  <si>
    <t>2645065</t>
  </si>
  <si>
    <t>848886</t>
  </si>
  <si>
    <t>227807</t>
  </si>
  <si>
    <t>2092358</t>
  </si>
  <si>
    <t>1776974</t>
  </si>
  <si>
    <t>563645</t>
  </si>
  <si>
    <t>170014</t>
  </si>
  <si>
    <t>2166895</t>
  </si>
  <si>
    <t>2880652</t>
  </si>
  <si>
    <t>611271</t>
  </si>
  <si>
    <t>112319</t>
  </si>
  <si>
    <t>2318361</t>
  </si>
  <si>
    <t>2401029</t>
  </si>
  <si>
    <t>638299</t>
  </si>
  <si>
    <t>138264</t>
  </si>
  <si>
    <t>2090906</t>
  </si>
  <si>
    <t>1947243</t>
  </si>
  <si>
    <t>502114</t>
  </si>
  <si>
    <t>89057</t>
  </si>
  <si>
    <t>2833851</t>
  </si>
  <si>
    <t>3364721</t>
  </si>
  <si>
    <t>543448</t>
  </si>
  <si>
    <t>127606</t>
  </si>
  <si>
    <t>1859230</t>
  </si>
  <si>
    <t>1973364</t>
  </si>
  <si>
    <t>426721</t>
  </si>
  <si>
    <t>91877</t>
  </si>
  <si>
    <t>2192751</t>
  </si>
  <si>
    <t>2167776</t>
  </si>
  <si>
    <t>559477</t>
  </si>
  <si>
    <t>88411</t>
  </si>
  <si>
    <t>2169482</t>
  </si>
  <si>
    <t>2002254</t>
  </si>
  <si>
    <t>426590</t>
  </si>
  <si>
    <t>70611</t>
  </si>
  <si>
    <t>2513480</t>
  </si>
  <si>
    <t>2535204</t>
  </si>
  <si>
    <t>469616</t>
  </si>
  <si>
    <t>106315</t>
  </si>
  <si>
    <t>1994353</t>
  </si>
  <si>
    <t>1884892</t>
  </si>
  <si>
    <t>502290</t>
  </si>
  <si>
    <t>149755</t>
  </si>
  <si>
    <t>1758273</t>
  </si>
  <si>
    <t>1656627</t>
  </si>
  <si>
    <t>412607</t>
  </si>
  <si>
    <t>104305</t>
  </si>
  <si>
    <t>3009341</t>
  </si>
  <si>
    <t>2423439</t>
  </si>
  <si>
    <t>671542</t>
  </si>
  <si>
    <t>136020</t>
  </si>
  <si>
    <t>2474144</t>
  </si>
  <si>
    <t>1865547</t>
  </si>
  <si>
    <t>448969</t>
  </si>
  <si>
    <t>82041</t>
  </si>
  <si>
    <t>2015514</t>
  </si>
  <si>
    <t>1527504</t>
  </si>
  <si>
    <t>332928</t>
  </si>
  <si>
    <t>101462</t>
  </si>
  <si>
    <t>1794557</t>
  </si>
  <si>
    <t>1958553</t>
  </si>
  <si>
    <t>524506</t>
  </si>
  <si>
    <t>133192</t>
  </si>
  <si>
    <t>1867078</t>
  </si>
  <si>
    <t>2052308</t>
  </si>
  <si>
    <t>469153</t>
  </si>
  <si>
    <t>144977</t>
  </si>
  <si>
    <t>1723437</t>
  </si>
  <si>
    <t>2119740</t>
  </si>
  <si>
    <t>617293</t>
  </si>
  <si>
    <t>161364</t>
  </si>
  <si>
    <t>1366732</t>
  </si>
  <si>
    <t>1482652</t>
  </si>
  <si>
    <t>433370</t>
  </si>
  <si>
    <t>116733</t>
  </si>
  <si>
    <t>2052734</t>
  </si>
  <si>
    <t>1740035</t>
  </si>
  <si>
    <t>467171</t>
  </si>
  <si>
    <t>157493</t>
  </si>
  <si>
    <t>1919938</t>
  </si>
  <si>
    <t>1886742</t>
  </si>
  <si>
    <t>404761</t>
  </si>
  <si>
    <t>124650</t>
  </si>
  <si>
    <t>2170691</t>
  </si>
  <si>
    <t>2006197</t>
  </si>
  <si>
    <t>423600</t>
  </si>
  <si>
    <t>3127080</t>
  </si>
  <si>
    <t>2553738</t>
  </si>
  <si>
    <t>202776</t>
  </si>
  <si>
    <t>2229068</t>
  </si>
  <si>
    <t>2063703</t>
  </si>
  <si>
    <t>516400</t>
  </si>
  <si>
    <t>146463</t>
  </si>
  <si>
    <t>2371089</t>
  </si>
  <si>
    <t>2166262</t>
  </si>
  <si>
    <t>394463</t>
  </si>
  <si>
    <t>140340</t>
  </si>
  <si>
    <t>3671693</t>
  </si>
  <si>
    <t>2936890</t>
  </si>
  <si>
    <t>865338</t>
  </si>
  <si>
    <t>240619</t>
  </si>
  <si>
    <t>3589711</t>
  </si>
  <si>
    <t>3747228</t>
  </si>
  <si>
    <t>869127</t>
  </si>
  <si>
    <t>309075</t>
  </si>
  <si>
    <t>3039665</t>
  </si>
  <si>
    <t>3368002</t>
  </si>
  <si>
    <t>775559</t>
  </si>
  <si>
    <t>255272</t>
  </si>
  <si>
    <t>2172053</t>
  </si>
  <si>
    <t>1900916</t>
  </si>
  <si>
    <t>548067</t>
  </si>
  <si>
    <t>218602</t>
  </si>
  <si>
    <t>2031349</t>
  </si>
  <si>
    <t>1571945</t>
  </si>
  <si>
    <t>506395</t>
  </si>
  <si>
    <t>218204</t>
  </si>
  <si>
    <t>2797231</t>
  </si>
  <si>
    <t>2580008</t>
  </si>
  <si>
    <t>405277</t>
  </si>
  <si>
    <t>186145</t>
  </si>
  <si>
    <t>3114953</t>
  </si>
  <si>
    <t>2291709</t>
  </si>
  <si>
    <t>475014</t>
  </si>
  <si>
    <t>201612</t>
  </si>
  <si>
    <t>2638341</t>
  </si>
  <si>
    <t>1907785</t>
  </si>
  <si>
    <t>577324</t>
  </si>
  <si>
    <t>222212</t>
  </si>
  <si>
    <t>2891654</t>
  </si>
  <si>
    <t>2237222</t>
  </si>
  <si>
    <t>608489</t>
  </si>
  <si>
    <t>216375</t>
  </si>
  <si>
    <t>2898284</t>
  </si>
  <si>
    <t>2313401</t>
  </si>
  <si>
    <t>524415</t>
  </si>
  <si>
    <t>265213</t>
  </si>
  <si>
    <t>3041098</t>
  </si>
  <si>
    <t>2665093</t>
  </si>
  <si>
    <t>502466</t>
  </si>
  <si>
    <t>205603</t>
  </si>
  <si>
    <t>4374885</t>
  </si>
  <si>
    <t>2908112</t>
  </si>
  <si>
    <t>661457</t>
  </si>
  <si>
    <t>245973</t>
  </si>
  <si>
    <t>3828076</t>
  </si>
  <si>
    <t>2513242</t>
  </si>
  <si>
    <t>612562</t>
  </si>
  <si>
    <t>158910</t>
  </si>
  <si>
    <t>3798116</t>
  </si>
  <si>
    <t>2693393</t>
  </si>
  <si>
    <t>638942</t>
  </si>
  <si>
    <t>184446</t>
  </si>
  <si>
    <t>3369558</t>
  </si>
  <si>
    <t>2223848</t>
  </si>
  <si>
    <t>411229</t>
  </si>
  <si>
    <t>210782</t>
  </si>
  <si>
    <t>3155951</t>
  </si>
  <si>
    <t>2481214</t>
  </si>
  <si>
    <t>212716</t>
  </si>
  <si>
    <t>190400</t>
  </si>
  <si>
    <t>2968356</t>
  </si>
  <si>
    <t>2726201</t>
  </si>
  <si>
    <t>400000</t>
  </si>
  <si>
    <t>206549</t>
  </si>
  <si>
    <t>3404794</t>
  </si>
  <si>
    <t>2504132</t>
  </si>
  <si>
    <t>308831</t>
  </si>
  <si>
    <t>201258</t>
  </si>
  <si>
    <t>3454255</t>
  </si>
  <si>
    <t>2788834</t>
  </si>
  <si>
    <t>343483</t>
  </si>
  <si>
    <t>256134</t>
  </si>
  <si>
    <t>3186392</t>
  </si>
  <si>
    <t>2906311</t>
  </si>
  <si>
    <t>294632</t>
  </si>
  <si>
    <t>153458</t>
  </si>
  <si>
    <t>3775702</t>
  </si>
  <si>
    <t>3984163</t>
  </si>
  <si>
    <t>406814</t>
  </si>
  <si>
    <t>299711</t>
  </si>
  <si>
    <t>2494770</t>
  </si>
  <si>
    <t>2283993</t>
  </si>
  <si>
    <t>219275</t>
  </si>
  <si>
    <t>130435</t>
  </si>
  <si>
    <t>2631130</t>
  </si>
  <si>
    <t>2723120</t>
  </si>
  <si>
    <t>309498</t>
  </si>
  <si>
    <t>154387</t>
  </si>
  <si>
    <t>2481611</t>
  </si>
  <si>
    <t>2214911</t>
  </si>
  <si>
    <t>198092</t>
  </si>
  <si>
    <t>128384</t>
  </si>
  <si>
    <t>2900451</t>
  </si>
  <si>
    <t>3062405</t>
  </si>
  <si>
    <t>397132</t>
  </si>
  <si>
    <t>196391</t>
  </si>
  <si>
    <t>2842423</t>
  </si>
  <si>
    <t>2954830</t>
  </si>
  <si>
    <t>286840</t>
  </si>
  <si>
    <t>192930</t>
  </si>
  <si>
    <t>2552555</t>
  </si>
  <si>
    <t>2714286</t>
  </si>
  <si>
    <t>266067</t>
  </si>
  <si>
    <t>164686</t>
  </si>
  <si>
    <t>2775724</t>
  </si>
  <si>
    <t>2406075</t>
  </si>
  <si>
    <t>388301</t>
  </si>
  <si>
    <t>244034</t>
  </si>
  <si>
    <t>3080147</t>
  </si>
  <si>
    <t>3556102</t>
  </si>
  <si>
    <t>321889</t>
  </si>
  <si>
    <t>289871</t>
  </si>
  <si>
    <t>4656280</t>
  </si>
  <si>
    <t>3647153</t>
  </si>
  <si>
    <t>372716</t>
  </si>
  <si>
    <t>268236</t>
  </si>
  <si>
    <t>3141305</t>
  </si>
  <si>
    <t>2412619</t>
  </si>
  <si>
    <t>444574</t>
  </si>
  <si>
    <t>229779</t>
  </si>
  <si>
    <t>2397588</t>
  </si>
  <si>
    <t>1792317</t>
  </si>
  <si>
    <t>330331</t>
  </si>
  <si>
    <t>161575</t>
  </si>
  <si>
    <t>4377333</t>
  </si>
  <si>
    <t>3611313</t>
  </si>
  <si>
    <t>612963</t>
  </si>
  <si>
    <t>264009</t>
  </si>
  <si>
    <t>4020359</t>
  </si>
  <si>
    <t>3655881</t>
  </si>
  <si>
    <t>446703</t>
  </si>
  <si>
    <t>325236</t>
  </si>
  <si>
    <t>3170905</t>
  </si>
  <si>
    <t>2444500</t>
  </si>
  <si>
    <t>304186</t>
  </si>
  <si>
    <t>218214</t>
  </si>
  <si>
    <t>2492418</t>
  </si>
  <si>
    <t>1672655</t>
  </si>
  <si>
    <t>214069</t>
  </si>
  <si>
    <t>121437</t>
  </si>
  <si>
    <t>3027602</t>
  </si>
  <si>
    <t>2290459</t>
  </si>
  <si>
    <t>362301</t>
  </si>
  <si>
    <t>162428</t>
  </si>
  <si>
    <t>3858030</t>
  </si>
  <si>
    <t>2999843</t>
  </si>
  <si>
    <t>382153</t>
  </si>
  <si>
    <t>205874</t>
  </si>
  <si>
    <t>4715516</t>
  </si>
  <si>
    <t>3607092</t>
  </si>
  <si>
    <t>437998</t>
  </si>
  <si>
    <t>301384</t>
  </si>
  <si>
    <t>3524734</t>
  </si>
  <si>
    <t>3279128</t>
  </si>
  <si>
    <t>306476</t>
  </si>
  <si>
    <t>175120</t>
  </si>
  <si>
    <t>3754898</t>
  </si>
  <si>
    <t>3158666</t>
  </si>
  <si>
    <t>377080</t>
  </si>
  <si>
    <t>182353</t>
  </si>
  <si>
    <t>3964356</t>
  </si>
  <si>
    <t>3387315</t>
  </si>
  <si>
    <t>286282</t>
  </si>
  <si>
    <t>258455</t>
  </si>
  <si>
    <t>3923302</t>
  </si>
  <si>
    <t>3687037</t>
  </si>
  <si>
    <t>773590</t>
  </si>
  <si>
    <t>218067</t>
  </si>
  <si>
    <t>3652094</t>
  </si>
  <si>
    <t>3245526</t>
  </si>
  <si>
    <t>657885</t>
  </si>
  <si>
    <t>211489</t>
  </si>
  <si>
    <t>3403145</t>
  </si>
  <si>
    <t>3090352</t>
  </si>
  <si>
    <t>515204</t>
  </si>
  <si>
    <t>235853</t>
  </si>
  <si>
    <t>3966340</t>
  </si>
  <si>
    <t>2754864</t>
  </si>
  <si>
    <t>694063</t>
  </si>
  <si>
    <t>190304</t>
  </si>
  <si>
    <t>4792372</t>
  </si>
  <si>
    <t>3047550</t>
  </si>
  <si>
    <t>886840</t>
  </si>
  <si>
    <t>313128</t>
  </si>
  <si>
    <t>4727668</t>
  </si>
  <si>
    <t>5271640</t>
  </si>
  <si>
    <t>942314</t>
  </si>
  <si>
    <t>385087</t>
  </si>
  <si>
    <t>4529877</t>
  </si>
  <si>
    <t>4087837</t>
  </si>
  <si>
    <t>988685</t>
  </si>
  <si>
    <t>315336</t>
  </si>
  <si>
    <t>4284460</t>
  </si>
  <si>
    <t>3919846</t>
  </si>
  <si>
    <t>598243</t>
  </si>
  <si>
    <t>192827</t>
  </si>
  <si>
    <t>2933761</t>
  </si>
  <si>
    <t>2757207</t>
  </si>
  <si>
    <t>408798</t>
  </si>
  <si>
    <t>128449</t>
  </si>
  <si>
    <t>2809880</t>
  </si>
  <si>
    <t>3249613</t>
  </si>
  <si>
    <t>561260</t>
  </si>
  <si>
    <t>131212</t>
  </si>
  <si>
    <t>4028579</t>
  </si>
  <si>
    <t>3612468</t>
  </si>
  <si>
    <t>782574</t>
  </si>
  <si>
    <t>229315</t>
  </si>
  <si>
    <t>6272521</t>
  </si>
  <si>
    <t>6155778</t>
  </si>
  <si>
    <t>1028812</t>
  </si>
  <si>
    <t>386857</t>
  </si>
  <si>
    <t>5145825</t>
  </si>
  <si>
    <t>5387646</t>
  </si>
  <si>
    <t>1127224</t>
  </si>
  <si>
    <t>294275</t>
  </si>
  <si>
    <t>4414134</t>
  </si>
  <si>
    <t>4690511</t>
  </si>
  <si>
    <t>771962</t>
  </si>
  <si>
    <t>155459</t>
  </si>
  <si>
    <t>4829690</t>
  </si>
  <si>
    <t>4121694</t>
  </si>
  <si>
    <t>1234424</t>
  </si>
  <si>
    <t>179088</t>
  </si>
  <si>
    <t>5859374</t>
  </si>
  <si>
    <t>6734190</t>
  </si>
  <si>
    <t>1842335</t>
  </si>
  <si>
    <t>242829</t>
  </si>
  <si>
    <t>5597648</t>
  </si>
  <si>
    <t>4778282</t>
  </si>
  <si>
    <t>1305752</t>
  </si>
  <si>
    <t>263178</t>
  </si>
  <si>
    <t>4463771</t>
  </si>
  <si>
    <t>4521935</t>
  </si>
  <si>
    <t>993912</t>
  </si>
  <si>
    <t>268925</t>
  </si>
  <si>
    <t>3441558</t>
  </si>
  <si>
    <t>3936886</t>
  </si>
  <si>
    <t>962348</t>
  </si>
  <si>
    <t>200585</t>
  </si>
  <si>
    <t>5296845</t>
  </si>
  <si>
    <t>5696003</t>
  </si>
  <si>
    <t>1505311</t>
  </si>
  <si>
    <t>255107</t>
  </si>
  <si>
    <t>5817190</t>
  </si>
  <si>
    <t>3524452</t>
  </si>
  <si>
    <t>881431</t>
  </si>
  <si>
    <t>350808</t>
  </si>
  <si>
    <t>5833192</t>
  </si>
  <si>
    <t>3752361</t>
  </si>
  <si>
    <t>945233</t>
  </si>
  <si>
    <t>266271</t>
  </si>
  <si>
    <t>3356413</t>
  </si>
  <si>
    <t>2151135</t>
  </si>
  <si>
    <t>702769</t>
  </si>
  <si>
    <t>194596</t>
  </si>
  <si>
    <t>5588590</t>
  </si>
  <si>
    <t>3730295</t>
  </si>
  <si>
    <t>943869</t>
  </si>
  <si>
    <t>173366</t>
  </si>
  <si>
    <t>4693388</t>
  </si>
  <si>
    <t>3936927</t>
  </si>
  <si>
    <t>831773</t>
  </si>
  <si>
    <t>195056</t>
  </si>
  <si>
    <t>4264841</t>
  </si>
  <si>
    <t>3421293</t>
  </si>
  <si>
    <t>657845</t>
  </si>
  <si>
    <t>166150</t>
  </si>
  <si>
    <t>4015638</t>
  </si>
  <si>
    <t>3855030</t>
  </si>
  <si>
    <t>741849</t>
  </si>
  <si>
    <t>189073</t>
  </si>
  <si>
    <t>2843235</t>
  </si>
  <si>
    <t>2597275</t>
  </si>
  <si>
    <t>796181</t>
  </si>
  <si>
    <t>175353</t>
  </si>
  <si>
    <t>2256124</t>
  </si>
  <si>
    <t>1810266</t>
  </si>
  <si>
    <t>482355</t>
  </si>
  <si>
    <t>124760</t>
  </si>
  <si>
    <t>2783726</t>
  </si>
  <si>
    <t>2153597</t>
  </si>
  <si>
    <t>588644</t>
  </si>
  <si>
    <t>110902</t>
  </si>
  <si>
    <t>2232676</t>
  </si>
  <si>
    <t>2584834</t>
  </si>
  <si>
    <t>546876</t>
  </si>
  <si>
    <t>219687</t>
  </si>
  <si>
    <t>2327022</t>
  </si>
  <si>
    <t>1625016</t>
  </si>
  <si>
    <t>450674</t>
  </si>
  <si>
    <t>112831</t>
  </si>
  <si>
    <t>3300986</t>
  </si>
  <si>
    <t>2726396</t>
  </si>
  <si>
    <t>588462</t>
  </si>
  <si>
    <t>152885</t>
  </si>
  <si>
    <t>2921876</t>
  </si>
  <si>
    <t>2491511</t>
  </si>
  <si>
    <t>458587</t>
  </si>
  <si>
    <t>98469</t>
  </si>
  <si>
    <t>2573274</t>
  </si>
  <si>
    <t>2577285</t>
  </si>
  <si>
    <t>463368</t>
  </si>
  <si>
    <t>159655</t>
  </si>
  <si>
    <t>2984145</t>
  </si>
  <si>
    <t>2415060</t>
  </si>
  <si>
    <t>476598</t>
  </si>
  <si>
    <t>126930</t>
  </si>
  <si>
    <t>3438259</t>
  </si>
  <si>
    <t>3171379</t>
  </si>
  <si>
    <t>602368</t>
  </si>
  <si>
    <t>172432</t>
  </si>
  <si>
    <t>2683126</t>
  </si>
  <si>
    <t>2193190</t>
  </si>
  <si>
    <t>394285</t>
  </si>
  <si>
    <t>166714</t>
  </si>
  <si>
    <t>2729135</t>
  </si>
  <si>
    <t>2139077</t>
  </si>
  <si>
    <t>428061</t>
  </si>
  <si>
    <t>116476</t>
  </si>
  <si>
    <t>2947695</t>
  </si>
  <si>
    <t>2768652</t>
  </si>
  <si>
    <t>378029</t>
  </si>
  <si>
    <t>142912</t>
  </si>
  <si>
    <t>4042224</t>
  </si>
  <si>
    <t>3971601</t>
  </si>
  <si>
    <t>555503</t>
  </si>
  <si>
    <t>261768</t>
  </si>
  <si>
    <t>4118531</t>
  </si>
  <si>
    <t>3349419</t>
  </si>
  <si>
    <t>413999</t>
  </si>
  <si>
    <t>183118</t>
  </si>
  <si>
    <t>4472656</t>
  </si>
  <si>
    <t>3553527</t>
  </si>
  <si>
    <t>562764</t>
  </si>
  <si>
    <t>224517</t>
  </si>
  <si>
    <t>4766337</t>
  </si>
  <si>
    <t>3241525</t>
  </si>
  <si>
    <t>536360</t>
  </si>
  <si>
    <t>201458</t>
  </si>
  <si>
    <t>4481839</t>
  </si>
  <si>
    <t>3542295</t>
  </si>
  <si>
    <t>446008</t>
  </si>
  <si>
    <t>190632</t>
  </si>
  <si>
    <t>3178693</t>
  </si>
  <si>
    <t>3158194</t>
  </si>
  <si>
    <t>471937</t>
  </si>
  <si>
    <t>254026</t>
  </si>
  <si>
    <t>4180653</t>
  </si>
  <si>
    <t>4879573</t>
  </si>
  <si>
    <t>631819</t>
  </si>
  <si>
    <t>334351</t>
  </si>
  <si>
    <t>2968811</t>
  </si>
  <si>
    <t>3692911</t>
  </si>
  <si>
    <t>434203</t>
  </si>
  <si>
    <t>269041</t>
  </si>
  <si>
    <t>3040849</t>
  </si>
  <si>
    <t>3441189</t>
  </si>
  <si>
    <t>532734</t>
  </si>
  <si>
    <t>209649</t>
  </si>
  <si>
    <t>3495123</t>
  </si>
  <si>
    <t>4667006</t>
  </si>
  <si>
    <t>856063</t>
  </si>
  <si>
    <t>244286</t>
  </si>
  <si>
    <t>2657813</t>
  </si>
  <si>
    <t>3408011</t>
  </si>
  <si>
    <t>658163</t>
  </si>
  <si>
    <t>147286</t>
  </si>
  <si>
    <t>3722011</t>
  </si>
  <si>
    <t>4805260</t>
  </si>
  <si>
    <t>769477</t>
  </si>
  <si>
    <t>251069</t>
  </si>
  <si>
    <t>2114865</t>
  </si>
  <si>
    <t>2877959</t>
  </si>
  <si>
    <t>748302</t>
  </si>
  <si>
    <t>3244202</t>
  </si>
  <si>
    <t>3830345</t>
  </si>
  <si>
    <t>763061</t>
  </si>
  <si>
    <t>245732</t>
  </si>
  <si>
    <t>3630167</t>
  </si>
  <si>
    <t>4232481</t>
  </si>
  <si>
    <t>627417</t>
  </si>
  <si>
    <t>176209</t>
  </si>
  <si>
    <t>3493695</t>
  </si>
  <si>
    <t>4118310</t>
  </si>
  <si>
    <t>565779</t>
  </si>
  <si>
    <t>208165</t>
  </si>
  <si>
    <t>3223343</t>
  </si>
  <si>
    <t>3114031</t>
  </si>
  <si>
    <t>699753</t>
  </si>
  <si>
    <t>104245</t>
  </si>
  <si>
    <t>4822885</t>
  </si>
  <si>
    <t>6406652</t>
  </si>
  <si>
    <t>1045526</t>
  </si>
  <si>
    <t>168864</t>
  </si>
  <si>
    <t>2850009</t>
  </si>
  <si>
    <t>3875102</t>
  </si>
  <si>
    <t>720447</t>
  </si>
  <si>
    <t>128899</t>
  </si>
  <si>
    <t>2383978</t>
  </si>
  <si>
    <t>3393398</t>
  </si>
  <si>
    <t>301516</t>
  </si>
  <si>
    <t>126585</t>
  </si>
  <si>
    <t>2856178</t>
  </si>
  <si>
    <t>3058503</t>
  </si>
  <si>
    <t>231127</t>
  </si>
  <si>
    <t>88413</t>
  </si>
  <si>
    <t>2572251</t>
  </si>
  <si>
    <t>3244547</t>
  </si>
  <si>
    <t>250571</t>
  </si>
  <si>
    <t>94440</t>
  </si>
  <si>
    <t>3542719</t>
  </si>
  <si>
    <t>5046961</t>
  </si>
  <si>
    <t>317730</t>
  </si>
  <si>
    <t>121811</t>
  </si>
  <si>
    <t>3854530</t>
  </si>
  <si>
    <t>4088764</t>
  </si>
  <si>
    <t>542628</t>
  </si>
  <si>
    <t>165828</t>
  </si>
  <si>
    <t>3634843</t>
  </si>
  <si>
    <t>4317069</t>
  </si>
  <si>
    <t>612381</t>
  </si>
  <si>
    <t>174200</t>
  </si>
  <si>
    <t>3791346</t>
  </si>
  <si>
    <t>5896896</t>
  </si>
  <si>
    <t>657180</t>
  </si>
  <si>
    <t>227601</t>
  </si>
  <si>
    <t>3072381</t>
  </si>
  <si>
    <t>4436729</t>
  </si>
  <si>
    <t>369448</t>
  </si>
  <si>
    <t>172255</t>
  </si>
  <si>
    <t>2471020</t>
  </si>
  <si>
    <t>3353225</t>
  </si>
  <si>
    <t>244719</t>
  </si>
  <si>
    <t>106903</t>
  </si>
  <si>
    <t>3068876</t>
  </si>
  <si>
    <t>4509776</t>
  </si>
  <si>
    <t>474489</t>
  </si>
  <si>
    <t>249436</t>
  </si>
  <si>
    <t>2535095</t>
  </si>
  <si>
    <t>3596748</t>
  </si>
  <si>
    <t>584078</t>
  </si>
  <si>
    <t>204183</t>
  </si>
  <si>
    <t>2396176</t>
  </si>
  <si>
    <t>3313749</t>
  </si>
  <si>
    <t>553244</t>
  </si>
  <si>
    <t>145622</t>
  </si>
  <si>
    <t>2461117</t>
  </si>
  <si>
    <t>3141454</t>
  </si>
  <si>
    <t>424585</t>
  </si>
  <si>
    <t>137480</t>
  </si>
  <si>
    <t>2889343</t>
  </si>
  <si>
    <t>4393816</t>
  </si>
  <si>
    <t>440717</t>
  </si>
  <si>
    <t>147818</t>
  </si>
  <si>
    <t>3588174</t>
  </si>
  <si>
    <t>5530213</t>
  </si>
  <si>
    <t>361958</t>
  </si>
  <si>
    <t>166755</t>
  </si>
  <si>
    <t>4570109</t>
  </si>
  <si>
    <t>5295173</t>
  </si>
  <si>
    <t>485734</t>
  </si>
  <si>
    <t>155700</t>
  </si>
  <si>
    <t>2755821</t>
  </si>
  <si>
    <t>3304222</t>
  </si>
  <si>
    <t>390163</t>
  </si>
  <si>
    <t>195645</t>
  </si>
  <si>
    <t>3593304</t>
  </si>
  <si>
    <t>3103364</t>
  </si>
  <si>
    <t>581647</t>
  </si>
  <si>
    <t>196052</t>
  </si>
  <si>
    <t>3037749</t>
  </si>
  <si>
    <t>2888680</t>
  </si>
  <si>
    <t>355715</t>
  </si>
  <si>
    <t>114847</t>
  </si>
  <si>
    <t>3295203</t>
  </si>
  <si>
    <t>3288185</t>
  </si>
  <si>
    <t>441329</t>
  </si>
  <si>
    <t>193128</t>
  </si>
  <si>
    <t>3280373</t>
  </si>
  <si>
    <t>3100625</t>
  </si>
  <si>
    <t>491111</t>
  </si>
  <si>
    <t>164345</t>
  </si>
  <si>
    <t>2712785</t>
  </si>
  <si>
    <t>2307957</t>
  </si>
  <si>
    <t>566441</t>
  </si>
  <si>
    <t>138548</t>
  </si>
  <si>
    <t>3201431</t>
  </si>
  <si>
    <t>2801755</t>
  </si>
  <si>
    <t>430403</t>
  </si>
  <si>
    <t>172330</t>
  </si>
  <si>
    <t>3856875</t>
  </si>
  <si>
    <t>3641878</t>
  </si>
  <si>
    <t>716605</t>
  </si>
  <si>
    <t>287715</t>
  </si>
  <si>
    <t>6084785</t>
  </si>
  <si>
    <t>6068818</t>
  </si>
  <si>
    <t>813081</t>
  </si>
  <si>
    <t>364275</t>
  </si>
  <si>
    <t>4696847</t>
  </si>
  <si>
    <t>3930158</t>
  </si>
  <si>
    <t>492096</t>
  </si>
  <si>
    <t>147388</t>
  </si>
  <si>
    <t>3832241</t>
  </si>
  <si>
    <t>3993729</t>
  </si>
  <si>
    <t>666607</t>
  </si>
  <si>
    <t>226538</t>
  </si>
  <si>
    <t>3853042</t>
  </si>
  <si>
    <t>3644671</t>
  </si>
  <si>
    <t>528949</t>
  </si>
  <si>
    <t>203074</t>
  </si>
  <si>
    <t>4492936</t>
  </si>
  <si>
    <t>5804769</t>
  </si>
  <si>
    <t>704925</t>
  </si>
  <si>
    <t>268674</t>
  </si>
  <si>
    <t>3923404</t>
  </si>
  <si>
    <t>3836338</t>
  </si>
  <si>
    <t>530507</t>
  </si>
  <si>
    <t>180088</t>
  </si>
  <si>
    <t>2548756</t>
  </si>
  <si>
    <t>2700294</t>
  </si>
  <si>
    <t>390685</t>
  </si>
  <si>
    <t>166401</t>
  </si>
  <si>
    <t>2616889</t>
  </si>
  <si>
    <t>2459943</t>
  </si>
  <si>
    <t>371543</t>
  </si>
  <si>
    <t>129548</t>
  </si>
  <si>
    <t>2668162</t>
  </si>
  <si>
    <t>2737147</t>
  </si>
  <si>
    <t>429922</t>
  </si>
  <si>
    <t>136278</t>
  </si>
  <si>
    <t>2021963</t>
  </si>
  <si>
    <t>2237548</t>
  </si>
  <si>
    <t>816815</t>
  </si>
  <si>
    <t>100978</t>
  </si>
  <si>
    <t>3014812</t>
  </si>
  <si>
    <t>2713739</t>
  </si>
  <si>
    <t>768847</t>
  </si>
  <si>
    <t>119021</t>
  </si>
  <si>
    <t>2751398</t>
  </si>
  <si>
    <t>2672513</t>
  </si>
  <si>
    <t>770177</t>
  </si>
  <si>
    <t>127147</t>
  </si>
  <si>
    <t>2454111</t>
  </si>
  <si>
    <t>2408725</t>
  </si>
  <si>
    <t>854380</t>
  </si>
  <si>
    <t>173878</t>
  </si>
  <si>
    <t>3136583</t>
  </si>
  <si>
    <t>2661772</t>
  </si>
  <si>
    <t>881759</t>
  </si>
  <si>
    <t>137652</t>
  </si>
  <si>
    <t>2669337</t>
  </si>
  <si>
    <t>2414158</t>
  </si>
  <si>
    <t>620121</t>
  </si>
  <si>
    <t>145028</t>
  </si>
  <si>
    <t>2686944</t>
  </si>
  <si>
    <t>2268503</t>
  </si>
  <si>
    <t>852853</t>
  </si>
  <si>
    <t>123506</t>
  </si>
  <si>
    <t>2986493</t>
  </si>
  <si>
    <t>2455103</t>
  </si>
  <si>
    <t>762370</t>
  </si>
  <si>
    <t>179227</t>
  </si>
  <si>
    <t>3862340</t>
  </si>
  <si>
    <t>2976364</t>
  </si>
  <si>
    <t>767347</t>
  </si>
  <si>
    <t>267601</t>
  </si>
  <si>
    <t>4495836</t>
  </si>
  <si>
    <t>3365646</t>
  </si>
  <si>
    <t>758803</t>
  </si>
  <si>
    <t>356794</t>
  </si>
  <si>
    <t>1977707</t>
  </si>
  <si>
    <t>1935847</t>
  </si>
  <si>
    <t>408246</t>
  </si>
  <si>
    <t>118006</t>
  </si>
  <si>
    <t>2037737</t>
  </si>
  <si>
    <t>1902779</t>
  </si>
  <si>
    <t>374350</t>
  </si>
  <si>
    <t>137756</t>
  </si>
  <si>
    <t>2243915</t>
  </si>
  <si>
    <t>1493071</t>
  </si>
  <si>
    <t>381210</t>
  </si>
  <si>
    <t>91434</t>
  </si>
  <si>
    <t>2853495</t>
  </si>
  <si>
    <t>1891920</t>
  </si>
  <si>
    <t>563191</t>
  </si>
  <si>
    <t>127304</t>
  </si>
  <si>
    <t>2640035</t>
  </si>
  <si>
    <t>1846530</t>
  </si>
  <si>
    <t>470938</t>
  </si>
  <si>
    <t>137817</t>
  </si>
  <si>
    <t>2975008</t>
  </si>
  <si>
    <t>2273841</t>
  </si>
  <si>
    <t>509731</t>
  </si>
  <si>
    <t>182553</t>
  </si>
  <si>
    <t>4065986</t>
  </si>
  <si>
    <t>3722988</t>
  </si>
  <si>
    <t>728918</t>
  </si>
  <si>
    <t>221247</t>
  </si>
  <si>
    <t>4130345</t>
  </si>
  <si>
    <t>3214673</t>
  </si>
  <si>
    <t>680508</t>
  </si>
  <si>
    <t>159278</t>
  </si>
  <si>
    <t>5198057</t>
  </si>
  <si>
    <t>3449002</t>
  </si>
  <si>
    <t>998726</t>
  </si>
  <si>
    <t>174988</t>
  </si>
  <si>
    <t>7749057</t>
  </si>
  <si>
    <t>5871095</t>
  </si>
  <si>
    <t>1235011</t>
  </si>
  <si>
    <t>260684</t>
  </si>
  <si>
    <t>9043770</t>
  </si>
  <si>
    <t>7534905</t>
  </si>
  <si>
    <t>1577414</t>
  </si>
  <si>
    <t>329496</t>
  </si>
  <si>
    <t>6674826</t>
  </si>
  <si>
    <t>4998881</t>
  </si>
  <si>
    <t>1110708</t>
  </si>
  <si>
    <t>294469</t>
  </si>
  <si>
    <t>7349622</t>
  </si>
  <si>
    <t>5558779</t>
  </si>
  <si>
    <t>1032938</t>
  </si>
  <si>
    <t>239884</t>
  </si>
  <si>
    <t>8941979</t>
  </si>
  <si>
    <t>6398524</t>
  </si>
  <si>
    <t>1595765</t>
  </si>
  <si>
    <t>359251</t>
  </si>
  <si>
    <t>5730203</t>
  </si>
  <si>
    <t>5416186</t>
  </si>
  <si>
    <t>810310</t>
  </si>
  <si>
    <t>234278</t>
  </si>
  <si>
    <t>4471439</t>
  </si>
  <si>
    <t>4268207</t>
  </si>
  <si>
    <t>700533</t>
  </si>
  <si>
    <t>194254</t>
  </si>
  <si>
    <t>5656748</t>
  </si>
  <si>
    <t>4955856</t>
  </si>
  <si>
    <t>977102</t>
  </si>
  <si>
    <t>282343</t>
  </si>
  <si>
    <t>4649686</t>
  </si>
  <si>
    <t>4407836</t>
  </si>
  <si>
    <t>830983</t>
  </si>
  <si>
    <t>225230</t>
  </si>
  <si>
    <t>4735861</t>
  </si>
  <si>
    <t>5339928</t>
  </si>
  <si>
    <t>895207</t>
  </si>
  <si>
    <t>355091</t>
  </si>
  <si>
    <t>5974996</t>
  </si>
  <si>
    <t>7197919</t>
  </si>
  <si>
    <t>1202308</t>
  </si>
  <si>
    <t>300481</t>
  </si>
  <si>
    <t>6414811</t>
  </si>
  <si>
    <t>6321474</t>
  </si>
  <si>
    <t>1587499</t>
  </si>
  <si>
    <t>376369</t>
  </si>
  <si>
    <t>7212845</t>
  </si>
  <si>
    <t>7196351</t>
  </si>
  <si>
    <t>1606359</t>
  </si>
  <si>
    <t>454286</t>
  </si>
  <si>
    <t>6267158</t>
  </si>
  <si>
    <t>6826188</t>
  </si>
  <si>
    <t>1220927</t>
  </si>
  <si>
    <t>321330</t>
  </si>
  <si>
    <t>2446503</t>
  </si>
  <si>
    <t>2648293</t>
  </si>
  <si>
    <t>533489</t>
  </si>
  <si>
    <t>120954</t>
  </si>
  <si>
    <t>3012279</t>
  </si>
  <si>
    <t>3110956</t>
  </si>
  <si>
    <t>636887</t>
  </si>
  <si>
    <t>203243</t>
  </si>
  <si>
    <t>2455508</t>
  </si>
  <si>
    <t>2211743</t>
  </si>
  <si>
    <t>501604</t>
  </si>
  <si>
    <t>151765</t>
  </si>
  <si>
    <t>2840350</t>
  </si>
  <si>
    <t>3327632</t>
  </si>
  <si>
    <t>618812</t>
  </si>
  <si>
    <t>181309</t>
  </si>
  <si>
    <t>4074515</t>
  </si>
  <si>
    <t>4313568</t>
  </si>
  <si>
    <t>798470</t>
  </si>
  <si>
    <t>239465</t>
  </si>
  <si>
    <t>3091025</t>
  </si>
  <si>
    <t>3097213</t>
  </si>
  <si>
    <t>809539</t>
  </si>
  <si>
    <t>344779</t>
  </si>
  <si>
    <t>4445269</t>
  </si>
  <si>
    <t>3933637</t>
  </si>
  <si>
    <t>868515</t>
  </si>
  <si>
    <t>248003</t>
  </si>
  <si>
    <t>3098991</t>
  </si>
  <si>
    <t>2848821</t>
  </si>
  <si>
    <t>677848</t>
  </si>
  <si>
    <t>180369</t>
  </si>
  <si>
    <t>1850345</t>
  </si>
  <si>
    <t>1444683</t>
  </si>
  <si>
    <t>356176</t>
  </si>
  <si>
    <t>93189</t>
  </si>
  <si>
    <t>2207372</t>
  </si>
  <si>
    <t>1786825</t>
  </si>
  <si>
    <t>309880</t>
  </si>
  <si>
    <t>96806</t>
  </si>
  <si>
    <t>2212347</t>
  </si>
  <si>
    <t>1974986</t>
  </si>
  <si>
    <t>386282</t>
  </si>
  <si>
    <t>89454</t>
  </si>
  <si>
    <t>1496033</t>
  </si>
  <si>
    <t>1380596</t>
  </si>
  <si>
    <t>253253</t>
  </si>
  <si>
    <t>72267</t>
  </si>
  <si>
    <t>2419711</t>
  </si>
  <si>
    <t>2387282</t>
  </si>
  <si>
    <t>650330</t>
  </si>
  <si>
    <t>106676</t>
  </si>
  <si>
    <t>2062559</t>
  </si>
  <si>
    <t>2051717</t>
  </si>
  <si>
    <t>391378</t>
  </si>
  <si>
    <t>121312</t>
  </si>
  <si>
    <t>1701808</t>
  </si>
  <si>
    <t>1410104</t>
  </si>
  <si>
    <t>264006</t>
  </si>
  <si>
    <t>79871</t>
  </si>
  <si>
    <t>2269233</t>
  </si>
  <si>
    <t>1568869</t>
  </si>
  <si>
    <t>380159</t>
  </si>
  <si>
    <t>93688</t>
  </si>
  <si>
    <t>1977872</t>
  </si>
  <si>
    <t>1689265</t>
  </si>
  <si>
    <t>405840</t>
  </si>
  <si>
    <t>96677</t>
  </si>
  <si>
    <t>1890628</t>
  </si>
  <si>
    <t>1450847</t>
  </si>
  <si>
    <t>348177</t>
  </si>
  <si>
    <t>112572</t>
  </si>
  <si>
    <t>2718217</t>
  </si>
  <si>
    <t>1891242</t>
  </si>
  <si>
    <t>536992</t>
  </si>
  <si>
    <t>155025</t>
  </si>
  <si>
    <t>2822583</t>
  </si>
  <si>
    <t>1859790</t>
  </si>
  <si>
    <t>406075</t>
  </si>
  <si>
    <t>200104</t>
  </si>
  <si>
    <t>4780221</t>
  </si>
  <si>
    <t>3595081</t>
  </si>
  <si>
    <t>1014118</t>
  </si>
  <si>
    <t>326458</t>
  </si>
  <si>
    <t>4073363</t>
  </si>
  <si>
    <t>2802058</t>
  </si>
  <si>
    <t>622721</t>
  </si>
  <si>
    <t>295269</t>
  </si>
  <si>
    <t>1886277</t>
  </si>
  <si>
    <t>1347784</t>
  </si>
  <si>
    <t>376068</t>
  </si>
  <si>
    <t>115246</t>
  </si>
  <si>
    <t>2278194</t>
  </si>
  <si>
    <t>1383658</t>
  </si>
  <si>
    <t>405839</t>
  </si>
  <si>
    <t>103664</t>
  </si>
  <si>
    <t>1698268</t>
  </si>
  <si>
    <t>902459</t>
  </si>
  <si>
    <t>250665</t>
  </si>
  <si>
    <t>131391</t>
  </si>
  <si>
    <t>2053899</t>
  </si>
  <si>
    <t>1533617</t>
  </si>
  <si>
    <t>422541</t>
  </si>
  <si>
    <t>127675</t>
  </si>
  <si>
    <t>2462445</t>
  </si>
  <si>
    <t>1642132</t>
  </si>
  <si>
    <t>358178</t>
  </si>
  <si>
    <t>2336375</t>
  </si>
  <si>
    <t>1398044</t>
  </si>
  <si>
    <t>370251</t>
  </si>
  <si>
    <t>154554</t>
  </si>
  <si>
    <t>3088506</t>
  </si>
  <si>
    <t>1848935</t>
  </si>
  <si>
    <t>468328</t>
  </si>
  <si>
    <t>205784</t>
  </si>
  <si>
    <t>3025836</t>
  </si>
  <si>
    <t>1746258</t>
  </si>
  <si>
    <t>460235</t>
  </si>
  <si>
    <t>174713</t>
  </si>
  <si>
    <t>2722600</t>
  </si>
  <si>
    <t>1745063</t>
  </si>
  <si>
    <t>389459</t>
  </si>
  <si>
    <t>223460</t>
  </si>
  <si>
    <t>3000468</t>
  </si>
  <si>
    <t>1789292</t>
  </si>
  <si>
    <t>415813</t>
  </si>
  <si>
    <t>172424</t>
  </si>
  <si>
    <t>3841801</t>
  </si>
  <si>
    <t>2502773</t>
  </si>
  <si>
    <t>578976</t>
  </si>
  <si>
    <t>191629</t>
  </si>
  <si>
    <t>3606049</t>
  </si>
  <si>
    <t>2644833</t>
  </si>
  <si>
    <t>499294</t>
  </si>
  <si>
    <t>197559</t>
  </si>
  <si>
    <t>2976489</t>
  </si>
  <si>
    <t>1593460</t>
  </si>
  <si>
    <t>319924</t>
  </si>
  <si>
    <t>134138</t>
  </si>
  <si>
    <t>3396195</t>
  </si>
  <si>
    <t>2112988</t>
  </si>
  <si>
    <t>431594</t>
  </si>
  <si>
    <t>174764</t>
  </si>
  <si>
    <t>2833220</t>
  </si>
  <si>
    <t>1666406</t>
  </si>
  <si>
    <t>342951</t>
  </si>
  <si>
    <t>198755</t>
  </si>
  <si>
    <t>4455441</t>
  </si>
  <si>
    <t>2781089</t>
  </si>
  <si>
    <t>588740</t>
  </si>
  <si>
    <t>350187</t>
  </si>
  <si>
    <t>3550837</t>
  </si>
  <si>
    <t>1981301</t>
  </si>
  <si>
    <t>510532</t>
  </si>
  <si>
    <t>180017</t>
  </si>
  <si>
    <t>5022793</t>
  </si>
  <si>
    <t>3457841</t>
  </si>
  <si>
    <t>627515</t>
  </si>
  <si>
    <t>237222</t>
  </si>
  <si>
    <t>3831885</t>
  </si>
  <si>
    <t>2384892</t>
  </si>
  <si>
    <t>552603</t>
  </si>
  <si>
    <t>224440</t>
  </si>
  <si>
    <t>3807244</t>
  </si>
  <si>
    <t>2796947</t>
  </si>
  <si>
    <t>698719</t>
  </si>
  <si>
    <t>226191</t>
  </si>
  <si>
    <t>2906164</t>
  </si>
  <si>
    <t>1997458</t>
  </si>
  <si>
    <t>505046</t>
  </si>
  <si>
    <t>170660</t>
  </si>
  <si>
    <t>5053158</t>
  </si>
  <si>
    <t>3980093</t>
  </si>
  <si>
    <t>839569</t>
  </si>
  <si>
    <t>386955</t>
  </si>
  <si>
    <t>3085625</t>
  </si>
  <si>
    <t>2276925</t>
  </si>
  <si>
    <t>516493</t>
  </si>
  <si>
    <t>258871</t>
  </si>
  <si>
    <t>2249643</t>
  </si>
  <si>
    <t>1832155</t>
  </si>
  <si>
    <t>392816</t>
  </si>
  <si>
    <t>182995</t>
  </si>
  <si>
    <t>2781190</t>
  </si>
  <si>
    <t>1971083</t>
  </si>
  <si>
    <t>437116</t>
  </si>
  <si>
    <t>211379</t>
  </si>
  <si>
    <t>2799299</t>
  </si>
  <si>
    <t>2068113</t>
  </si>
  <si>
    <t>451161</t>
  </si>
  <si>
    <t>177290</t>
  </si>
  <si>
    <t>2854652</t>
  </si>
  <si>
    <t>2156659</t>
  </si>
  <si>
    <t>478432</t>
  </si>
  <si>
    <t>173047</t>
  </si>
  <si>
    <t>4850361</t>
  </si>
  <si>
    <t>3696671</t>
  </si>
  <si>
    <t>797600</t>
  </si>
  <si>
    <t>377641</t>
  </si>
  <si>
    <t>4358970</t>
  </si>
  <si>
    <t>3340557</t>
  </si>
  <si>
    <t>581283</t>
  </si>
  <si>
    <t>262766</t>
  </si>
  <si>
    <t>3126688</t>
  </si>
  <si>
    <t>2829784</t>
  </si>
  <si>
    <t>495159</t>
  </si>
  <si>
    <t>157217</t>
  </si>
  <si>
    <t>3116015</t>
  </si>
  <si>
    <t>2345445</t>
  </si>
  <si>
    <t>481840</t>
  </si>
  <si>
    <t>152245</t>
  </si>
  <si>
    <t>4469664</t>
  </si>
  <si>
    <t>3115995</t>
  </si>
  <si>
    <t>556306</t>
  </si>
  <si>
    <t>164186</t>
  </si>
  <si>
    <t>3838510</t>
  </si>
  <si>
    <t>3035779</t>
  </si>
  <si>
    <t>574335</t>
  </si>
  <si>
    <t>163859</t>
  </si>
  <si>
    <t>6073656</t>
  </si>
  <si>
    <t>4547339</t>
  </si>
  <si>
    <t>953092</t>
  </si>
  <si>
    <t>435860</t>
  </si>
  <si>
    <t>2420756</t>
  </si>
  <si>
    <t>1481092</t>
  </si>
  <si>
    <t>334447</t>
  </si>
  <si>
    <t>101568</t>
  </si>
  <si>
    <t>2800617</t>
  </si>
  <si>
    <t>1847337</t>
  </si>
  <si>
    <t>408880</t>
  </si>
  <si>
    <t>88010</t>
  </si>
  <si>
    <t>2958644</t>
  </si>
  <si>
    <t>1838082</t>
  </si>
  <si>
    <t>414320</t>
  </si>
  <si>
    <t>148395</t>
  </si>
  <si>
    <t>2167617</t>
  </si>
  <si>
    <t>1416614</t>
  </si>
  <si>
    <t>296432</t>
  </si>
  <si>
    <t>97588</t>
  </si>
  <si>
    <t>2736695</t>
  </si>
  <si>
    <t>1776014</t>
  </si>
  <si>
    <t>371780</t>
  </si>
  <si>
    <t>156133</t>
  </si>
  <si>
    <t>2924419</t>
  </si>
  <si>
    <t>2081415</t>
  </si>
  <si>
    <t>479344</t>
  </si>
  <si>
    <t>111010</t>
  </si>
  <si>
    <t>2833512</t>
  </si>
  <si>
    <t>2713407</t>
  </si>
  <si>
    <t>528694</t>
  </si>
  <si>
    <t>162432</t>
  </si>
  <si>
    <t>3496978</t>
  </si>
  <si>
    <t>2525757</t>
  </si>
  <si>
    <t>712392</t>
  </si>
  <si>
    <t>347244</t>
  </si>
  <si>
    <t>2054231</t>
  </si>
  <si>
    <t>1553416</t>
  </si>
  <si>
    <t>433647</t>
  </si>
  <si>
    <t>101309</t>
  </si>
  <si>
    <t>1876813</t>
  </si>
  <si>
    <t>1770621</t>
  </si>
  <si>
    <t>381701</t>
  </si>
  <si>
    <t>99288</t>
  </si>
  <si>
    <t>2034908</t>
  </si>
  <si>
    <t>1469499</t>
  </si>
  <si>
    <t>282171</t>
  </si>
  <si>
    <t>1862724</t>
  </si>
  <si>
    <t>1378653</t>
  </si>
  <si>
    <t>302589</t>
  </si>
  <si>
    <t>64589</t>
  </si>
  <si>
    <t>2177329</t>
  </si>
  <si>
    <t>1299735</t>
  </si>
  <si>
    <t>430541</t>
  </si>
  <si>
    <t>72400</t>
  </si>
  <si>
    <t>2059309</t>
  </si>
  <si>
    <t>1698534</t>
  </si>
  <si>
    <t>346126</t>
  </si>
  <si>
    <t>98231</t>
  </si>
  <si>
    <t>3496932</t>
  </si>
  <si>
    <t>2713653</t>
  </si>
  <si>
    <t>590505</t>
  </si>
  <si>
    <t>130976</t>
  </si>
  <si>
    <t>3345045</t>
  </si>
  <si>
    <t>2460329</t>
  </si>
  <si>
    <t>534949</t>
  </si>
  <si>
    <t>126735</t>
  </si>
  <si>
    <t>3570774</t>
  </si>
  <si>
    <t>2427524</t>
  </si>
  <si>
    <t>711718</t>
  </si>
  <si>
    <t>259015</t>
  </si>
  <si>
    <t>3705829</t>
  </si>
  <si>
    <t>2320761</t>
  </si>
  <si>
    <t>672876</t>
  </si>
  <si>
    <t>259204</t>
  </si>
  <si>
    <t>2311571</t>
  </si>
  <si>
    <t>1520895</t>
  </si>
  <si>
    <t>302396</t>
  </si>
  <si>
    <t>138576</t>
  </si>
  <si>
    <t>3116568</t>
  </si>
  <si>
    <t>2504662</t>
  </si>
  <si>
    <t>526135</t>
  </si>
  <si>
    <t>319998</t>
  </si>
  <si>
    <t>2122788</t>
  </si>
  <si>
    <t>1465607</t>
  </si>
  <si>
    <t>323917</t>
  </si>
  <si>
    <t>129873</t>
  </si>
  <si>
    <t>2661674</t>
  </si>
  <si>
    <t>1749647</t>
  </si>
  <si>
    <t>471276</t>
  </si>
  <si>
    <t>167980</t>
  </si>
  <si>
    <t>1885992</t>
  </si>
  <si>
    <t>1132919</t>
  </si>
  <si>
    <t>261070</t>
  </si>
  <si>
    <t>47428</t>
  </si>
  <si>
    <t>2443702</t>
  </si>
  <si>
    <t>1628511</t>
  </si>
  <si>
    <t>297344</t>
  </si>
  <si>
    <t>87726</t>
  </si>
  <si>
    <t>2079051</t>
  </si>
  <si>
    <t>1543539</t>
  </si>
  <si>
    <t>327104</t>
  </si>
  <si>
    <t>100887</t>
  </si>
  <si>
    <t>2466912</t>
  </si>
  <si>
    <t>1862006</t>
  </si>
  <si>
    <t>315051</t>
  </si>
  <si>
    <t>143912</t>
  </si>
  <si>
    <t>2707989</t>
  </si>
  <si>
    <t>1901504</t>
  </si>
  <si>
    <t>345240</t>
  </si>
  <si>
    <t>215828</t>
  </si>
  <si>
    <t>2332034</t>
  </si>
  <si>
    <t>1583340</t>
  </si>
  <si>
    <t>304331</t>
  </si>
  <si>
    <t>157140</t>
  </si>
  <si>
    <t>2774460</t>
  </si>
  <si>
    <t>2189726</t>
  </si>
  <si>
    <t>350108</t>
  </si>
  <si>
    <t>85931</t>
  </si>
  <si>
    <t>2118903</t>
  </si>
  <si>
    <t>1388880</t>
  </si>
  <si>
    <t>268845</t>
  </si>
  <si>
    <t>73381</t>
  </si>
  <si>
    <t>4392065</t>
  </si>
  <si>
    <t>2991640</t>
  </si>
  <si>
    <t>624258</t>
  </si>
  <si>
    <t>293272</t>
  </si>
  <si>
    <t>3877985</t>
  </si>
  <si>
    <t>2597481</t>
  </si>
  <si>
    <t>463545</t>
  </si>
  <si>
    <t>151274</t>
  </si>
  <si>
    <t>2474321</t>
  </si>
  <si>
    <t>1572789</t>
  </si>
  <si>
    <t>281304</t>
  </si>
  <si>
    <t>55682</t>
  </si>
  <si>
    <t>2453178</t>
  </si>
  <si>
    <t>1995802</t>
  </si>
  <si>
    <t>387875</t>
  </si>
  <si>
    <t>165704</t>
  </si>
  <si>
    <t>2592850</t>
  </si>
  <si>
    <t>1767153</t>
  </si>
  <si>
    <t>342238</t>
  </si>
  <si>
    <t>114077</t>
  </si>
  <si>
    <t>2184762</t>
  </si>
  <si>
    <t>1731207</t>
  </si>
  <si>
    <t>330979</t>
  </si>
  <si>
    <t>235804</t>
  </si>
  <si>
    <t>3372293</t>
  </si>
  <si>
    <t>2519196</t>
  </si>
  <si>
    <t>591453</t>
  </si>
  <si>
    <t>191035</t>
  </si>
  <si>
    <t>3947441</t>
  </si>
  <si>
    <t>2689126</t>
  </si>
  <si>
    <t>651814</t>
  </si>
  <si>
    <t>215164</t>
  </si>
  <si>
    <t>4020006</t>
  </si>
  <si>
    <t>3013709</t>
  </si>
  <si>
    <t>510570</t>
  </si>
  <si>
    <t>522087</t>
  </si>
  <si>
    <t>4744582</t>
  </si>
  <si>
    <t>3989142</t>
  </si>
  <si>
    <t>684868</t>
  </si>
  <si>
    <t>413819</t>
  </si>
  <si>
    <t>6140871</t>
  </si>
  <si>
    <t>4250834</t>
  </si>
  <si>
    <t>630470</t>
  </si>
  <si>
    <t>346195</t>
  </si>
  <si>
    <t>4679848</t>
  </si>
  <si>
    <t>2788479</t>
  </si>
  <si>
    <t>562135</t>
  </si>
  <si>
    <t>182438</t>
  </si>
  <si>
    <t>3592387</t>
  </si>
  <si>
    <t>2220048</t>
  </si>
  <si>
    <t>413880</t>
  </si>
  <si>
    <t>183626</t>
  </si>
  <si>
    <t>4446742</t>
  </si>
  <si>
    <t>3295083</t>
  </si>
  <si>
    <t>586723</t>
  </si>
  <si>
    <t>269919</t>
  </si>
  <si>
    <t>4780425</t>
  </si>
  <si>
    <t>3291837</t>
  </si>
  <si>
    <t>698403</t>
  </si>
  <si>
    <t>229420</t>
  </si>
  <si>
    <t>5487457</t>
  </si>
  <si>
    <t>3754296</t>
  </si>
  <si>
    <t>725301</t>
  </si>
  <si>
    <t>214783</t>
  </si>
  <si>
    <t>3872620</t>
  </si>
  <si>
    <t>2713088</t>
  </si>
  <si>
    <t>461015</t>
  </si>
  <si>
    <t>193643</t>
  </si>
  <si>
    <t>2725293</t>
  </si>
  <si>
    <t>1943750</t>
  </si>
  <si>
    <t>478936</t>
  </si>
  <si>
    <t>138058</t>
  </si>
  <si>
    <t>2658276</t>
  </si>
  <si>
    <t>1649597</t>
  </si>
  <si>
    <t>384901</t>
  </si>
  <si>
    <t>119749</t>
  </si>
  <si>
    <t>2316094</t>
  </si>
  <si>
    <t>1844103</t>
  </si>
  <si>
    <t>374728</t>
  </si>
  <si>
    <t>148734</t>
  </si>
  <si>
    <t>2659944</t>
  </si>
  <si>
    <t>1718625</t>
  </si>
  <si>
    <t>428157</t>
  </si>
  <si>
    <t>127661</t>
  </si>
  <si>
    <t>2227521</t>
  </si>
  <si>
    <t>1518917</t>
  </si>
  <si>
    <t>452495</t>
  </si>
  <si>
    <t>102070</t>
  </si>
  <si>
    <t>1939839</t>
  </si>
  <si>
    <t>1429031</t>
  </si>
  <si>
    <t>369337</t>
  </si>
  <si>
    <t>208635</t>
  </si>
  <si>
    <t>2192091</t>
  </si>
  <si>
    <t>1553927</t>
  </si>
  <si>
    <t>402634</t>
  </si>
  <si>
    <t>129814</t>
  </si>
  <si>
    <t>2577611</t>
  </si>
  <si>
    <t>1491638</t>
  </si>
  <si>
    <t>610442</t>
  </si>
  <si>
    <t>256225</t>
  </si>
  <si>
    <t>3226722</t>
  </si>
  <si>
    <t>1986467</t>
  </si>
  <si>
    <t>455009</t>
  </si>
  <si>
    <t>146633</t>
  </si>
  <si>
    <t>3511156</t>
  </si>
  <si>
    <t>1898821</t>
  </si>
  <si>
    <t>548909</t>
  </si>
  <si>
    <t>191199</t>
  </si>
  <si>
    <t>4606112</t>
  </si>
  <si>
    <t>3679528</t>
  </si>
  <si>
    <t>580359</t>
  </si>
  <si>
    <t>307063</t>
  </si>
  <si>
    <t>5787304</t>
  </si>
  <si>
    <t>3541777</t>
  </si>
  <si>
    <t>716766</t>
  </si>
  <si>
    <t>402716</t>
  </si>
  <si>
    <t>5871748</t>
  </si>
  <si>
    <t>3065486</t>
  </si>
  <si>
    <t>765512</t>
  </si>
  <si>
    <t>252488</t>
  </si>
  <si>
    <t>4009800</t>
  </si>
  <si>
    <t>2152804</t>
  </si>
  <si>
    <t>367171</t>
  </si>
  <si>
    <t>131813</t>
  </si>
  <si>
    <t>4999000</t>
  </si>
  <si>
    <t>2578524</t>
  </si>
  <si>
    <t>731208</t>
  </si>
  <si>
    <t>175517</t>
  </si>
  <si>
    <t>2476728</t>
  </si>
  <si>
    <t>1436255</t>
  </si>
  <si>
    <t>278809</t>
  </si>
  <si>
    <t>83907</t>
  </si>
  <si>
    <t>3190657</t>
  </si>
  <si>
    <t>1946577</t>
  </si>
  <si>
    <t>477128</t>
  </si>
  <si>
    <t>176851</t>
  </si>
  <si>
    <t>3411371</t>
  </si>
  <si>
    <t>1749940</t>
  </si>
  <si>
    <t>375823</t>
  </si>
  <si>
    <t>118265</t>
  </si>
  <si>
    <t>3645994</t>
  </si>
  <si>
    <t>2042616</t>
  </si>
  <si>
    <t>401506</t>
  </si>
  <si>
    <t>101894</t>
  </si>
  <si>
    <t>3301887</t>
  </si>
  <si>
    <t>1751751</t>
  </si>
  <si>
    <t>510229</t>
  </si>
  <si>
    <t>221836</t>
  </si>
  <si>
    <t>3160499</t>
  </si>
  <si>
    <t>1718326</t>
  </si>
  <si>
    <t>479011</t>
  </si>
  <si>
    <t>158822</t>
  </si>
  <si>
    <t>4218223</t>
  </si>
  <si>
    <t>2182665</t>
  </si>
  <si>
    <t>536081</t>
  </si>
  <si>
    <t>207727</t>
  </si>
  <si>
    <t>3083361</t>
  </si>
  <si>
    <t>1585075</t>
  </si>
  <si>
    <t>377588</t>
  </si>
  <si>
    <t>234922</t>
  </si>
  <si>
    <t>2900532</t>
  </si>
  <si>
    <t>1565987</t>
  </si>
  <si>
    <t>420449</t>
  </si>
  <si>
    <t>151702</t>
  </si>
  <si>
    <t>4148226</t>
  </si>
  <si>
    <t>2093417</t>
  </si>
  <si>
    <t>374946</t>
  </si>
  <si>
    <t>238832</t>
  </si>
  <si>
    <t>5130753</t>
  </si>
  <si>
    <t>2595057</t>
  </si>
  <si>
    <t>446547</t>
  </si>
  <si>
    <t>297490</t>
  </si>
  <si>
    <t>2429165</t>
  </si>
  <si>
    <t>1340908</t>
  </si>
  <si>
    <t>248993</t>
  </si>
  <si>
    <t>147167</t>
  </si>
  <si>
    <t>2866690</t>
  </si>
  <si>
    <t>1417418</t>
  </si>
  <si>
    <t>323027</t>
  </si>
  <si>
    <t>137449</t>
  </si>
  <si>
    <t>2906315</t>
  </si>
  <si>
    <t>1710008</t>
  </si>
  <si>
    <t>442546</t>
  </si>
  <si>
    <t>103174</t>
  </si>
  <si>
    <t>4139386</t>
  </si>
  <si>
    <t>2633775</t>
  </si>
  <si>
    <t>451994</t>
  </si>
  <si>
    <t>219620</t>
  </si>
  <si>
    <t>3634741</t>
  </si>
  <si>
    <t>2225256</t>
  </si>
  <si>
    <t>482749</t>
  </si>
  <si>
    <t>235140</t>
  </si>
  <si>
    <t>4874278</t>
  </si>
  <si>
    <t>3533514</t>
  </si>
  <si>
    <t>766892</t>
  </si>
  <si>
    <t>210475</t>
  </si>
  <si>
    <t>3628722</t>
  </si>
  <si>
    <t>2432732</t>
  </si>
  <si>
    <t>506299</t>
  </si>
  <si>
    <t>132783</t>
  </si>
  <si>
    <t>4200712</t>
  </si>
  <si>
    <t>2355184</t>
  </si>
  <si>
    <t>547701</t>
  </si>
  <si>
    <t>191190</t>
  </si>
  <si>
    <t>4396750</t>
  </si>
  <si>
    <t>2605205</t>
  </si>
  <si>
    <t>543707</t>
  </si>
  <si>
    <t>178007</t>
  </si>
  <si>
    <t>3859338</t>
  </si>
  <si>
    <t>2352510</t>
  </si>
  <si>
    <t>501124</t>
  </si>
  <si>
    <t>219556</t>
  </si>
  <si>
    <t>5845884</t>
  </si>
  <si>
    <t>3985724</t>
  </si>
  <si>
    <t>814384</t>
  </si>
  <si>
    <t>232549</t>
  </si>
  <si>
    <t>5154274</t>
  </si>
  <si>
    <t>3178154</t>
  </si>
  <si>
    <t>675058</t>
  </si>
  <si>
    <t>347615</t>
  </si>
  <si>
    <t>4742099</t>
  </si>
  <si>
    <t>3043332</t>
  </si>
  <si>
    <t>678840</t>
  </si>
  <si>
    <t>281320</t>
  </si>
  <si>
    <t>3883065</t>
  </si>
  <si>
    <t>2953824</t>
  </si>
  <si>
    <t>470757</t>
  </si>
  <si>
    <t>169015</t>
  </si>
  <si>
    <t>3582980</t>
  </si>
  <si>
    <t>2910492</t>
  </si>
  <si>
    <t>424289</t>
  </si>
  <si>
    <t>239478</t>
  </si>
  <si>
    <t>3785604</t>
  </si>
  <si>
    <t>2680417</t>
  </si>
  <si>
    <t>513418</t>
  </si>
  <si>
    <t>253083</t>
  </si>
  <si>
    <t>6161221</t>
  </si>
  <si>
    <t>3923782</t>
  </si>
  <si>
    <t>665597</t>
  </si>
  <si>
    <t>862203</t>
  </si>
  <si>
    <t>2995323</t>
  </si>
  <si>
    <t>2025408</t>
  </si>
  <si>
    <t>393015</t>
  </si>
  <si>
    <t>203118</t>
  </si>
  <si>
    <t>4052980</t>
  </si>
  <si>
    <t>2744031</t>
  </si>
  <si>
    <t>326446</t>
  </si>
  <si>
    <t>314437</t>
  </si>
  <si>
    <t>6667745</t>
  </si>
  <si>
    <t>4018497</t>
  </si>
  <si>
    <t>564473</t>
  </si>
  <si>
    <t>803924</t>
  </si>
  <si>
    <t>4590139</t>
  </si>
  <si>
    <t>2774000</t>
  </si>
  <si>
    <t>444966</t>
  </si>
  <si>
    <t>299153</t>
  </si>
  <si>
    <t>3456832</t>
  </si>
  <si>
    <t>2002316</t>
  </si>
  <si>
    <t>76508</t>
  </si>
  <si>
    <t>228245</t>
  </si>
  <si>
    <t>2799821</t>
  </si>
  <si>
    <t>1483192</t>
  </si>
  <si>
    <t>213261</t>
  </si>
  <si>
    <t>159440</t>
  </si>
  <si>
    <t>3322523</t>
  </si>
  <si>
    <t>1940231</t>
  </si>
  <si>
    <t>292674</t>
  </si>
  <si>
    <t>153773</t>
  </si>
  <si>
    <t>4091721</t>
  </si>
  <si>
    <t>2903516</t>
  </si>
  <si>
    <t>479227</t>
  </si>
  <si>
    <t>232867</t>
  </si>
  <si>
    <t>2890912</t>
  </si>
  <si>
    <t>1886243</t>
  </si>
  <si>
    <t>261204</t>
  </si>
  <si>
    <t>202164</t>
  </si>
  <si>
    <t>4205826</t>
  </si>
  <si>
    <t>2614303</t>
  </si>
  <si>
    <t>326968</t>
  </si>
  <si>
    <t>241882</t>
  </si>
  <si>
    <t>3486109</t>
  </si>
  <si>
    <t>2171591</t>
  </si>
  <si>
    <t>298027</t>
  </si>
  <si>
    <t>330289</t>
  </si>
  <si>
    <t>3189177</t>
  </si>
  <si>
    <t>1711282</t>
  </si>
  <si>
    <t>249021</t>
  </si>
  <si>
    <t>327028</t>
  </si>
  <si>
    <t>3351041</t>
  </si>
  <si>
    <t>1930181</t>
  </si>
  <si>
    <t>264323</t>
  </si>
  <si>
    <t>297162</t>
  </si>
  <si>
    <t>3327693</t>
  </si>
  <si>
    <t>1988619</t>
  </si>
  <si>
    <t>273817</t>
  </si>
  <si>
    <t>222147</t>
  </si>
  <si>
    <t>3771908</t>
  </si>
  <si>
    <t>2004845</t>
  </si>
  <si>
    <t>307397</t>
  </si>
  <si>
    <t>247789</t>
  </si>
  <si>
    <t>3655664</t>
  </si>
  <si>
    <t>1807497</t>
  </si>
  <si>
    <t>317199</t>
  </si>
  <si>
    <t>307679</t>
  </si>
  <si>
    <t>4060436</t>
  </si>
  <si>
    <t>2320231</t>
  </si>
  <si>
    <t>303282</t>
  </si>
  <si>
    <t>304937</t>
  </si>
  <si>
    <t>3146777</t>
  </si>
  <si>
    <t>1637637</t>
  </si>
  <si>
    <t>283883</t>
  </si>
  <si>
    <t>224597</t>
  </si>
  <si>
    <t>2824075</t>
  </si>
  <si>
    <t>1329295</t>
  </si>
  <si>
    <t>211156</t>
  </si>
  <si>
    <t>376758</t>
  </si>
  <si>
    <t>3275138</t>
  </si>
  <si>
    <t>1589872</t>
  </si>
  <si>
    <t>245481</t>
  </si>
  <si>
    <t>284053</t>
  </si>
  <si>
    <t>3818511</t>
  </si>
  <si>
    <t>2290121</t>
  </si>
  <si>
    <t>359450</t>
  </si>
  <si>
    <t>373723</t>
  </si>
  <si>
    <t>2429397</t>
  </si>
  <si>
    <t>1244603</t>
  </si>
  <si>
    <t>219537</t>
  </si>
  <si>
    <t>136448</t>
  </si>
  <si>
    <t>4316424</t>
  </si>
  <si>
    <t>2813630</t>
  </si>
  <si>
    <t>207098</t>
  </si>
  <si>
    <t>302829</t>
  </si>
  <si>
    <t>5078829</t>
  </si>
  <si>
    <t>3054546</t>
  </si>
  <si>
    <t>138285</t>
  </si>
  <si>
    <t>388208</t>
  </si>
  <si>
    <t>4239921</t>
  </si>
  <si>
    <t>2715497</t>
  </si>
  <si>
    <t>185782</t>
  </si>
  <si>
    <t>267290</t>
  </si>
  <si>
    <t>5351944</t>
  </si>
  <si>
    <t>3031778</t>
  </si>
  <si>
    <t>151283</t>
  </si>
  <si>
    <t>236290</t>
  </si>
  <si>
    <t>4456143</t>
  </si>
  <si>
    <t>3241899</t>
  </si>
  <si>
    <t>115803</t>
  </si>
  <si>
    <t>207076</t>
  </si>
  <si>
    <t>3991181</t>
  </si>
  <si>
    <t>2600154</t>
  </si>
  <si>
    <t>90088</t>
  </si>
  <si>
    <t>355566</t>
  </si>
  <si>
    <t>3702679</t>
  </si>
  <si>
    <t>2390228</t>
  </si>
  <si>
    <t>88940</t>
  </si>
  <si>
    <t>329862</t>
  </si>
  <si>
    <t>3905446</t>
  </si>
  <si>
    <t>2498857</t>
  </si>
  <si>
    <t>203112</t>
  </si>
  <si>
    <t>349129</t>
  </si>
  <si>
    <t>6560841</t>
  </si>
  <si>
    <t>4441075</t>
  </si>
  <si>
    <t>419169</t>
  </si>
  <si>
    <t>585914</t>
  </si>
  <si>
    <t>7132513</t>
  </si>
  <si>
    <t>4313963</t>
  </si>
  <si>
    <t>196146</t>
  </si>
  <si>
    <t>473017</t>
  </si>
  <si>
    <t>6598621</t>
  </si>
  <si>
    <t>4476615</t>
  </si>
  <si>
    <t>270916</t>
  </si>
  <si>
    <t>496618</t>
  </si>
  <si>
    <t>4398178</t>
  </si>
  <si>
    <t>2751219</t>
  </si>
  <si>
    <t>256127</t>
  </si>
  <si>
    <t>205695</t>
  </si>
  <si>
    <t>4569279</t>
  </si>
  <si>
    <t>2708801</t>
  </si>
  <si>
    <t>205743</t>
  </si>
  <si>
    <t>527793</t>
  </si>
  <si>
    <t>4746444</t>
  </si>
  <si>
    <t>3146144</t>
  </si>
  <si>
    <t>103970</t>
  </si>
  <si>
    <t>500169</t>
  </si>
  <si>
    <t>4057508</t>
  </si>
  <si>
    <t>2529419</t>
  </si>
  <si>
    <t>139144</t>
  </si>
  <si>
    <t>305700</t>
  </si>
  <si>
    <t>8094931</t>
  </si>
  <si>
    <t>4887760</t>
  </si>
  <si>
    <t>176741</t>
  </si>
  <si>
    <t>539135</t>
  </si>
  <si>
    <t>6879725</t>
  </si>
  <si>
    <t>4732572</t>
  </si>
  <si>
    <t>192910</t>
  </si>
  <si>
    <t>334172</t>
  </si>
  <si>
    <t>10691660</t>
  </si>
  <si>
    <t>7351982</t>
  </si>
  <si>
    <t>667688</t>
  </si>
  <si>
    <t>12203356</t>
  </si>
  <si>
    <t>7904593</t>
  </si>
  <si>
    <t>236998</t>
  </si>
  <si>
    <t>566856</t>
  </si>
  <si>
    <t>11243179</t>
  </si>
  <si>
    <t>7909043</t>
  </si>
  <si>
    <t>209232</t>
  </si>
  <si>
    <t>865499</t>
  </si>
  <si>
    <t>6916009</t>
  </si>
  <si>
    <t>4666800</t>
  </si>
  <si>
    <t>340358</t>
  </si>
  <si>
    <t>552185</t>
  </si>
  <si>
    <t>5768856</t>
  </si>
  <si>
    <t>4102462</t>
  </si>
  <si>
    <t>164432</t>
  </si>
  <si>
    <t>440721</t>
  </si>
  <si>
    <t>5329734</t>
  </si>
  <si>
    <t>3845202</t>
  </si>
  <si>
    <t>398570</t>
  </si>
  <si>
    <t>449428</t>
  </si>
  <si>
    <t>7458261</t>
  </si>
  <si>
    <t>5915775</t>
  </si>
  <si>
    <t>806703</t>
  </si>
  <si>
    <t>358267</t>
  </si>
  <si>
    <t>10190825</t>
  </si>
  <si>
    <t>7472393</t>
  </si>
  <si>
    <t>627034</t>
  </si>
  <si>
    <t>1065767</t>
  </si>
  <si>
    <t>5078839</t>
  </si>
  <si>
    <t>4155898</t>
  </si>
  <si>
    <t>488312</t>
  </si>
  <si>
    <t>489886</t>
  </si>
  <si>
    <t>7853071</t>
  </si>
  <si>
    <t>4975802</t>
  </si>
  <si>
    <t>492339</t>
  </si>
  <si>
    <t>830138</t>
  </si>
  <si>
    <t>5212744</t>
  </si>
  <si>
    <t>3273674</t>
  </si>
  <si>
    <t>460413</t>
  </si>
  <si>
    <t>364527</t>
  </si>
  <si>
    <t>5948397</t>
  </si>
  <si>
    <t>3974027</t>
  </si>
  <si>
    <t>351141</t>
  </si>
  <si>
    <t>344548</t>
  </si>
  <si>
    <t>5918867</t>
  </si>
  <si>
    <t>3740803</t>
  </si>
  <si>
    <t>246795</t>
  </si>
  <si>
    <t>432312</t>
  </si>
  <si>
    <t>4505459</t>
  </si>
  <si>
    <t>2917548</t>
  </si>
  <si>
    <t>379167</t>
  </si>
  <si>
    <t>400815</t>
  </si>
  <si>
    <t>4391403</t>
  </si>
  <si>
    <t>2688831</t>
  </si>
  <si>
    <t>166214</t>
  </si>
  <si>
    <t>314950</t>
  </si>
  <si>
    <t>3451035</t>
  </si>
  <si>
    <t>2994362</t>
  </si>
  <si>
    <t>140591</t>
  </si>
  <si>
    <t>317365</t>
  </si>
  <si>
    <t>4613317</t>
  </si>
  <si>
    <t>2745339</t>
  </si>
  <si>
    <t>96151</t>
  </si>
  <si>
    <t>218883</t>
  </si>
  <si>
    <t>4639038</t>
  </si>
  <si>
    <t>3246811</t>
  </si>
  <si>
    <t>106751</t>
  </si>
  <si>
    <t>360759</t>
  </si>
  <si>
    <t>3050913</t>
  </si>
  <si>
    <t>2271033</t>
  </si>
  <si>
    <t>132500</t>
  </si>
  <si>
    <t>350562</t>
  </si>
  <si>
    <t>2912852</t>
  </si>
  <si>
    <t>1900235</t>
  </si>
  <si>
    <t>81476</t>
  </si>
  <si>
    <t>195770</t>
  </si>
  <si>
    <t>3013056</t>
  </si>
  <si>
    <t>2170365</t>
  </si>
  <si>
    <t>139959</t>
  </si>
  <si>
    <t>152793</t>
  </si>
  <si>
    <t>3166543</t>
  </si>
  <si>
    <t>2179342</t>
  </si>
  <si>
    <t>168108</t>
  </si>
  <si>
    <t>259291</t>
  </si>
  <si>
    <t>3457983</t>
  </si>
  <si>
    <t>2170161</t>
  </si>
  <si>
    <t>226205</t>
  </si>
  <si>
    <t>225778</t>
  </si>
  <si>
    <t>3013930</t>
  </si>
  <si>
    <t>2043989</t>
  </si>
  <si>
    <t>189795</t>
  </si>
  <si>
    <t>249948</t>
  </si>
  <si>
    <t>4920733</t>
  </si>
  <si>
    <t>3249747</t>
  </si>
  <si>
    <t>256813</t>
  </si>
  <si>
    <t>354035</t>
  </si>
  <si>
    <t>7302851</t>
  </si>
  <si>
    <t>5634080</t>
  </si>
  <si>
    <t>381788</t>
  </si>
  <si>
    <t>789644</t>
  </si>
  <si>
    <t>6207256</t>
  </si>
  <si>
    <t>4279030</t>
  </si>
  <si>
    <t>481381</t>
  </si>
  <si>
    <t>416474</t>
  </si>
  <si>
    <t>6786609</t>
  </si>
  <si>
    <t>3894617</t>
  </si>
  <si>
    <t>664208</t>
  </si>
  <si>
    <t>237885</t>
  </si>
  <si>
    <t>3551782</t>
  </si>
  <si>
    <t>2403847</t>
  </si>
  <si>
    <t>200799</t>
  </si>
  <si>
    <t>252093</t>
  </si>
  <si>
    <t>6346682</t>
  </si>
  <si>
    <t>3761690</t>
  </si>
  <si>
    <t>548043</t>
  </si>
  <si>
    <t>468511</t>
  </si>
  <si>
    <t>4126339</t>
  </si>
  <si>
    <t>2277415</t>
  </si>
  <si>
    <t>201576</t>
  </si>
  <si>
    <t>358472</t>
  </si>
  <si>
    <t>4794747</t>
  </si>
  <si>
    <t>2789774</t>
  </si>
  <si>
    <t>298378</t>
  </si>
  <si>
    <t>366236</t>
  </si>
  <si>
    <t>4069804</t>
  </si>
  <si>
    <t>2263888</t>
  </si>
  <si>
    <t>210625</t>
  </si>
  <si>
    <t>799682</t>
  </si>
  <si>
    <t>4353764</t>
  </si>
  <si>
    <t>2137474</t>
  </si>
  <si>
    <t>181313</t>
  </si>
  <si>
    <t>585390</t>
  </si>
  <si>
    <t>5528008</t>
  </si>
  <si>
    <t>3386627</t>
  </si>
  <si>
    <t>206356</t>
  </si>
  <si>
    <t>430692</t>
  </si>
  <si>
    <t>5152857</t>
  </si>
  <si>
    <t>3306530</t>
  </si>
  <si>
    <t>325356</t>
  </si>
  <si>
    <t>385875</t>
  </si>
  <si>
    <t>5085620</t>
  </si>
  <si>
    <t>2814175</t>
  </si>
  <si>
    <t>281710</t>
  </si>
  <si>
    <t>753535</t>
  </si>
  <si>
    <t>5710487</t>
  </si>
  <si>
    <t>3047888</t>
  </si>
  <si>
    <t>426927</t>
  </si>
  <si>
    <t>758697</t>
  </si>
  <si>
    <t>5504219</t>
  </si>
  <si>
    <t>3266572</t>
  </si>
  <si>
    <t>320430</t>
  </si>
  <si>
    <t>1058606</t>
  </si>
  <si>
    <t>5188323</t>
  </si>
  <si>
    <t>3561982</t>
  </si>
  <si>
    <t>360254</t>
  </si>
  <si>
    <t>837239</t>
  </si>
  <si>
    <t>5152685</t>
  </si>
  <si>
    <t>3204095</t>
  </si>
  <si>
    <t>343128</t>
  </si>
  <si>
    <t>459302</t>
  </si>
  <si>
    <t>7508027</t>
  </si>
  <si>
    <t>4993713</t>
  </si>
  <si>
    <t>569093</t>
  </si>
  <si>
    <t>1386558</t>
  </si>
  <si>
    <t>4529779</t>
  </si>
  <si>
    <t>2655807</t>
  </si>
  <si>
    <t>485118</t>
  </si>
  <si>
    <t>420394</t>
  </si>
  <si>
    <t>7154872</t>
  </si>
  <si>
    <t>5115742</t>
  </si>
  <si>
    <t>904411</t>
  </si>
  <si>
    <t>1025768</t>
  </si>
  <si>
    <t>3527448</t>
  </si>
  <si>
    <t>2643999</t>
  </si>
  <si>
    <t>346393</t>
  </si>
  <si>
    <t>252359</t>
  </si>
  <si>
    <t>3321040</t>
  </si>
  <si>
    <t>2298499</t>
  </si>
  <si>
    <t>231375</t>
  </si>
  <si>
    <t>186632</t>
  </si>
  <si>
    <t>4102876</t>
  </si>
  <si>
    <t>2925296</t>
  </si>
  <si>
    <t>211948</t>
  </si>
  <si>
    <t>208734</t>
  </si>
  <si>
    <t>4085030</t>
  </si>
  <si>
    <t>2694113</t>
  </si>
  <si>
    <t>236985</t>
  </si>
  <si>
    <t>207894</t>
  </si>
  <si>
    <t>1937880</t>
  </si>
  <si>
    <t>1388825</t>
  </si>
  <si>
    <t>125767</t>
  </si>
  <si>
    <t>111493</t>
  </si>
  <si>
    <t>3732620</t>
  </si>
  <si>
    <t>2406923</t>
  </si>
  <si>
    <t>233041</t>
  </si>
  <si>
    <t>399763</t>
  </si>
  <si>
    <t>8080127</t>
  </si>
  <si>
    <t>5965460</t>
  </si>
  <si>
    <t>586164</t>
  </si>
  <si>
    <t>776888</t>
  </si>
  <si>
    <t>5179729</t>
  </si>
  <si>
    <t>3065884</t>
  </si>
  <si>
    <t>155571</t>
  </si>
  <si>
    <t>546327</t>
  </si>
  <si>
    <t>5646940</t>
  </si>
  <si>
    <t>4270709</t>
  </si>
  <si>
    <t>400686</t>
  </si>
  <si>
    <t>695102</t>
  </si>
  <si>
    <t>4400984</t>
  </si>
  <si>
    <t>3045542</t>
  </si>
  <si>
    <t>533656</t>
  </si>
  <si>
    <t>575106</t>
  </si>
  <si>
    <t>5027649</t>
  </si>
  <si>
    <t>2973038</t>
  </si>
  <si>
    <t>260371</t>
  </si>
  <si>
    <t>610377</t>
  </si>
  <si>
    <t>6777255</t>
  </si>
  <si>
    <t>4928648</t>
  </si>
  <si>
    <t>677203</t>
  </si>
  <si>
    <t>969617</t>
  </si>
  <si>
    <t>4318177</t>
  </si>
  <si>
    <t>2306357</t>
  </si>
  <si>
    <t>396144</t>
  </si>
  <si>
    <t>309443</t>
  </si>
  <si>
    <t>4387721</t>
  </si>
  <si>
    <t>2838347</t>
  </si>
  <si>
    <t>396279</t>
  </si>
  <si>
    <t>440237</t>
  </si>
  <si>
    <t>4345397</t>
  </si>
  <si>
    <t>2303376</t>
  </si>
  <si>
    <t>214602</t>
  </si>
  <si>
    <t>366407</t>
  </si>
  <si>
    <t>5766696</t>
  </si>
  <si>
    <t>4003764</t>
  </si>
  <si>
    <t>198132</t>
  </si>
  <si>
    <t>628945</t>
  </si>
  <si>
    <t>3802528</t>
  </si>
  <si>
    <t>2561491</t>
  </si>
  <si>
    <t>259300</t>
  </si>
  <si>
    <t>582517</t>
  </si>
  <si>
    <t>4378486</t>
  </si>
  <si>
    <t>2356850</t>
  </si>
  <si>
    <t>124711</t>
  </si>
  <si>
    <t>753958</t>
  </si>
  <si>
    <t>2972926</t>
  </si>
  <si>
    <t>1634585</t>
  </si>
  <si>
    <t>136707</t>
  </si>
  <si>
    <t>535542</t>
  </si>
  <si>
    <t>3442058</t>
  </si>
  <si>
    <t>1791478</t>
  </si>
  <si>
    <t>322676</t>
  </si>
  <si>
    <t>533976</t>
  </si>
  <si>
    <t>3671976</t>
  </si>
  <si>
    <t>2001147</t>
  </si>
  <si>
    <t>165431</t>
  </si>
  <si>
    <t>383114</t>
  </si>
  <si>
    <t>5034458</t>
  </si>
  <si>
    <t>2654688</t>
  </si>
  <si>
    <t>498814</t>
  </si>
  <si>
    <t>489236</t>
  </si>
  <si>
    <t>5430017</t>
  </si>
  <si>
    <t>3892673</t>
  </si>
  <si>
    <t>666568</t>
  </si>
  <si>
    <t>1150288</t>
  </si>
  <si>
    <t>1687876</t>
  </si>
  <si>
    <t>970320</t>
  </si>
  <si>
    <t>177650</t>
  </si>
  <si>
    <t>147049</t>
  </si>
  <si>
    <t>2938922</t>
  </si>
  <si>
    <t>1604879</t>
  </si>
  <si>
    <t>278780</t>
  </si>
  <si>
    <t>503125</t>
  </si>
  <si>
    <t>4781481</t>
  </si>
  <si>
    <t>2814530</t>
  </si>
  <si>
    <t>386689</t>
  </si>
  <si>
    <t>730669</t>
  </si>
  <si>
    <t>5487914</t>
  </si>
  <si>
    <t>3240047</t>
  </si>
  <si>
    <t>559996</t>
  </si>
  <si>
    <t>730456</t>
  </si>
  <si>
    <t>4762157</t>
  </si>
  <si>
    <t>2595907</t>
  </si>
  <si>
    <t>438193</t>
  </si>
  <si>
    <t>690641</t>
  </si>
  <si>
    <t>4980762</t>
  </si>
  <si>
    <t>2624390</t>
  </si>
  <si>
    <t>200774</t>
  </si>
  <si>
    <t>428224</t>
  </si>
  <si>
    <t>4052999</t>
  </si>
  <si>
    <t>2397885</t>
  </si>
  <si>
    <t>191996</t>
  </si>
  <si>
    <t>494226</t>
  </si>
  <si>
    <t>4534042</t>
  </si>
  <si>
    <t>2426362</t>
  </si>
  <si>
    <t>289933</t>
  </si>
  <si>
    <t>452834</t>
  </si>
  <si>
    <t>3620126</t>
  </si>
  <si>
    <t>2251306</t>
  </si>
  <si>
    <t>282477</t>
  </si>
  <si>
    <t>667910</t>
  </si>
  <si>
    <t>4491440</t>
  </si>
  <si>
    <t>2463216</t>
  </si>
  <si>
    <t>267390</t>
  </si>
  <si>
    <t>490683</t>
  </si>
  <si>
    <t>6013726</t>
  </si>
  <si>
    <t>3317105</t>
  </si>
  <si>
    <t>253866</t>
  </si>
  <si>
    <t>495346</t>
  </si>
  <si>
    <t>4657175</t>
  </si>
  <si>
    <t>2462963</t>
  </si>
  <si>
    <t>287477</t>
  </si>
  <si>
    <t>659182</t>
  </si>
  <si>
    <t>4754980</t>
  </si>
  <si>
    <t>3558883</t>
  </si>
  <si>
    <t>331163</t>
  </si>
  <si>
    <t>323270</t>
  </si>
  <si>
    <t>6035729</t>
  </si>
  <si>
    <t>4779899</t>
  </si>
  <si>
    <t>377606</t>
  </si>
  <si>
    <t>546199</t>
  </si>
  <si>
    <t>4016214</t>
  </si>
  <si>
    <t>2537016</t>
  </si>
  <si>
    <t>354609</t>
  </si>
  <si>
    <t>389071</t>
  </si>
  <si>
    <t>4360849</t>
  </si>
  <si>
    <t>2985694</t>
  </si>
  <si>
    <t>356311</t>
  </si>
  <si>
    <t>513784</t>
  </si>
  <si>
    <t>4741729</t>
  </si>
  <si>
    <t>3690183</t>
  </si>
  <si>
    <t>376633</t>
  </si>
  <si>
    <t>306724</t>
  </si>
  <si>
    <t>3519521</t>
  </si>
  <si>
    <t>2184318</t>
  </si>
  <si>
    <t>321941</t>
  </si>
  <si>
    <t>305784</t>
  </si>
  <si>
    <t>4210065</t>
  </si>
  <si>
    <t>2890287</t>
  </si>
  <si>
    <t>384550</t>
  </si>
  <si>
    <t>312675</t>
  </si>
  <si>
    <t>8498470</t>
  </si>
  <si>
    <t>6622085</t>
  </si>
  <si>
    <t>1044746</t>
  </si>
  <si>
    <t>761851</t>
  </si>
  <si>
    <t>4650844</t>
  </si>
  <si>
    <t>3273748</t>
  </si>
  <si>
    <t>720279</t>
  </si>
  <si>
    <t>400857</t>
  </si>
  <si>
    <t>5139505</t>
  </si>
  <si>
    <t>4113282</t>
  </si>
  <si>
    <t>976276</t>
  </si>
  <si>
    <t>596490</t>
  </si>
  <si>
    <t>2713813</t>
  </si>
  <si>
    <t>2019580</t>
  </si>
  <si>
    <t>343850</t>
  </si>
  <si>
    <t>329817</t>
  </si>
  <si>
    <t>4566928</t>
  </si>
  <si>
    <t>3181073</t>
  </si>
  <si>
    <t>341876</t>
  </si>
  <si>
    <t>373231</t>
  </si>
  <si>
    <t>2762054</t>
  </si>
  <si>
    <t>2210241</t>
  </si>
  <si>
    <t>214018</t>
  </si>
  <si>
    <t>290474</t>
  </si>
  <si>
    <t>3811985</t>
  </si>
  <si>
    <t>2855245</t>
  </si>
  <si>
    <t>202376</t>
  </si>
  <si>
    <t>419000</t>
  </si>
  <si>
    <t>3163599</t>
  </si>
  <si>
    <t>2314418</t>
  </si>
  <si>
    <t>133660</t>
  </si>
  <si>
    <t>299031</t>
  </si>
  <si>
    <t>3562424</t>
  </si>
  <si>
    <t>2325069</t>
  </si>
  <si>
    <t>287290</t>
  </si>
  <si>
    <t>424075</t>
  </si>
  <si>
    <t>3879691</t>
  </si>
  <si>
    <t>2664486</t>
  </si>
  <si>
    <t>214230</t>
  </si>
  <si>
    <t>233879</t>
  </si>
  <si>
    <t>3443613</t>
  </si>
  <si>
    <t>2755531</t>
  </si>
  <si>
    <t>215693</t>
  </si>
  <si>
    <t>399832</t>
  </si>
  <si>
    <t>3671854</t>
  </si>
  <si>
    <t>2539446</t>
  </si>
  <si>
    <t>222572</t>
  </si>
  <si>
    <t>390492</t>
  </si>
  <si>
    <t>5011123</t>
  </si>
  <si>
    <t>3427984</t>
  </si>
  <si>
    <t>326000</t>
  </si>
  <si>
    <t>367504</t>
  </si>
  <si>
    <t>9584659</t>
  </si>
  <si>
    <t>5695988</t>
  </si>
  <si>
    <t>969676</t>
  </si>
  <si>
    <t>522203</t>
  </si>
  <si>
    <t>7702819</t>
  </si>
  <si>
    <t>5246963</t>
  </si>
  <si>
    <t>740768</t>
  </si>
  <si>
    <t>404149</t>
  </si>
  <si>
    <t>3755243</t>
  </si>
  <si>
    <t>2887200</t>
  </si>
  <si>
    <t>491527</t>
  </si>
  <si>
    <t>207401</t>
  </si>
  <si>
    <t>3695129</t>
  </si>
  <si>
    <t>1959604</t>
  </si>
  <si>
    <t>334505</t>
  </si>
  <si>
    <t>247375</t>
  </si>
  <si>
    <t>3618394</t>
  </si>
  <si>
    <t>2372127</t>
  </si>
  <si>
    <t>434300</t>
  </si>
  <si>
    <t>462090</t>
  </si>
  <si>
    <t>6711085</t>
  </si>
  <si>
    <t>4713528</t>
  </si>
  <si>
    <t>788378</t>
  </si>
  <si>
    <t>1130727</t>
  </si>
  <si>
    <t>3412877</t>
  </si>
  <si>
    <t>1921738</t>
  </si>
  <si>
    <t>347761</t>
  </si>
  <si>
    <t>212895</t>
  </si>
  <si>
    <t>7709052</t>
  </si>
  <si>
    <t>5374082</t>
  </si>
  <si>
    <t>570335</t>
  </si>
  <si>
    <t>836974</t>
  </si>
  <si>
    <t>6873009</t>
  </si>
  <si>
    <t>3533328</t>
  </si>
  <si>
    <t>564923</t>
  </si>
  <si>
    <t>320913</t>
  </si>
  <si>
    <t>5869507</t>
  </si>
  <si>
    <t>3416206</t>
  </si>
  <si>
    <t>574507</t>
  </si>
  <si>
    <t>407336</t>
  </si>
  <si>
    <t>3862333</t>
  </si>
  <si>
    <t>1987462</t>
  </si>
  <si>
    <t>430399</t>
  </si>
  <si>
    <t>163663</t>
  </si>
  <si>
    <t>5141508</t>
  </si>
  <si>
    <t>3000080</t>
  </si>
  <si>
    <t>560197</t>
  </si>
  <si>
    <t>346473</t>
  </si>
  <si>
    <t>4400534</t>
  </si>
  <si>
    <t>3217632</t>
  </si>
  <si>
    <t>724779</t>
  </si>
  <si>
    <t>420452</t>
  </si>
  <si>
    <t>4058128</t>
  </si>
  <si>
    <t>3128225</t>
  </si>
  <si>
    <t>715131</t>
  </si>
  <si>
    <t>417701</t>
  </si>
  <si>
    <t>4591332</t>
  </si>
  <si>
    <t>3603180</t>
  </si>
  <si>
    <t>679314</t>
  </si>
  <si>
    <t>412920</t>
  </si>
  <si>
    <t>4647820</t>
  </si>
  <si>
    <t>3660006</t>
  </si>
  <si>
    <t>833483</t>
  </si>
  <si>
    <t>470134</t>
  </si>
  <si>
    <t>5007649</t>
  </si>
  <si>
    <t>3926796</t>
  </si>
  <si>
    <t>927288</t>
  </si>
  <si>
    <t>479820</t>
  </si>
  <si>
    <t>8305701</t>
  </si>
  <si>
    <t>5746464</t>
  </si>
  <si>
    <t>1108032</t>
  </si>
  <si>
    <t>743701</t>
  </si>
  <si>
    <t>6164024</t>
  </si>
  <si>
    <t>4892701</t>
  </si>
  <si>
    <t>979585</t>
  </si>
  <si>
    <t>743291</t>
  </si>
  <si>
    <t>5379316</t>
  </si>
  <si>
    <t>3993907</t>
  </si>
  <si>
    <t>803153</t>
  </si>
  <si>
    <t>475396</t>
  </si>
  <si>
    <t>4498743</t>
  </si>
  <si>
    <t>3569562</t>
  </si>
  <si>
    <t>714687</t>
  </si>
  <si>
    <t>196903</t>
  </si>
  <si>
    <t>3421129</t>
  </si>
  <si>
    <t>2933065</t>
  </si>
  <si>
    <t>590862</t>
  </si>
  <si>
    <t>215269</t>
  </si>
  <si>
    <t>5544961</t>
  </si>
  <si>
    <t>4515578</t>
  </si>
  <si>
    <t>1150353</t>
  </si>
  <si>
    <t>252702</t>
  </si>
  <si>
    <t>5493624</t>
  </si>
  <si>
    <t>4517367</t>
  </si>
  <si>
    <t>1178385</t>
  </si>
  <si>
    <t>3816573</t>
  </si>
  <si>
    <t>3237672</t>
  </si>
  <si>
    <t>1008448</t>
  </si>
  <si>
    <t>210116</t>
  </si>
  <si>
    <t>7411166</t>
  </si>
  <si>
    <t>5975390</t>
  </si>
  <si>
    <t>1546842</t>
  </si>
  <si>
    <t>323535</t>
  </si>
  <si>
    <t>7706126</t>
  </si>
  <si>
    <t>7038555</t>
  </si>
  <si>
    <t>2608592</t>
  </si>
  <si>
    <t>853858</t>
  </si>
  <si>
    <t>8963252</t>
  </si>
  <si>
    <t>6512567</t>
  </si>
  <si>
    <t>1891268</t>
  </si>
  <si>
    <t>475564</t>
  </si>
  <si>
    <t>6416739</t>
  </si>
  <si>
    <t>4386486</t>
  </si>
  <si>
    <t>1772663</t>
  </si>
  <si>
    <t>442973</t>
  </si>
  <si>
    <t>3744807</t>
  </si>
  <si>
    <t>3500994</t>
  </si>
  <si>
    <t>1207767</t>
  </si>
  <si>
    <t>224288</t>
  </si>
  <si>
    <t>6536388</t>
  </si>
  <si>
    <t>5218388</t>
  </si>
  <si>
    <t>697449</t>
  </si>
  <si>
    <t>5580028</t>
  </si>
  <si>
    <t>5444328</t>
  </si>
  <si>
    <t>1659696</t>
  </si>
  <si>
    <t>379536</t>
  </si>
  <si>
    <t>5505604</t>
  </si>
  <si>
    <t>5405664</t>
  </si>
  <si>
    <t>1729552</t>
  </si>
  <si>
    <t>541916</t>
  </si>
  <si>
    <t>3849480</t>
  </si>
  <si>
    <t>3631856</t>
  </si>
  <si>
    <t>1602480</t>
  </si>
  <si>
    <t>285260</t>
  </si>
  <si>
    <t>5034032</t>
  </si>
  <si>
    <t>5272752</t>
  </si>
  <si>
    <t>1346996</t>
  </si>
  <si>
    <t>371492</t>
  </si>
  <si>
    <t>8552456</t>
  </si>
  <si>
    <t>9122272</t>
  </si>
  <si>
    <t>2495820</t>
  </si>
  <si>
    <t>1010416</t>
  </si>
  <si>
    <t>10156240</t>
  </si>
  <si>
    <t>14626876</t>
  </si>
  <si>
    <t>3302548</t>
  </si>
  <si>
    <t>723404</t>
  </si>
  <si>
    <t>3159944</t>
  </si>
  <si>
    <t>4444972</t>
  </si>
  <si>
    <t>1172072</t>
  </si>
  <si>
    <t>181860</t>
  </si>
  <si>
    <t>3123192</t>
  </si>
  <si>
    <t>5110188</t>
  </si>
  <si>
    <t>1113888</t>
  </si>
  <si>
    <t>373040</t>
  </si>
  <si>
    <t>2440900</t>
  </si>
  <si>
    <t>3534588</t>
  </si>
  <si>
    <t>822200</t>
  </si>
  <si>
    <t>194348</t>
  </si>
  <si>
    <t>2396000</t>
  </si>
  <si>
    <t>2448604</t>
  </si>
  <si>
    <t>897704</t>
  </si>
  <si>
    <t>190704</t>
  </si>
  <si>
    <t>3143756</t>
  </si>
  <si>
    <t>3891552</t>
  </si>
  <si>
    <t>1207148</t>
  </si>
  <si>
    <t>277748</t>
  </si>
  <si>
    <t>4556660</t>
  </si>
  <si>
    <t>6297376</t>
  </si>
  <si>
    <t>1427924</t>
  </si>
  <si>
    <t>393548</t>
  </si>
  <si>
    <t>3260872</t>
  </si>
  <si>
    <t>4548896</t>
  </si>
  <si>
    <t>1350584</t>
  </si>
  <si>
    <t>253976</t>
  </si>
  <si>
    <t>4539460</t>
  </si>
  <si>
    <t>5446252</t>
  </si>
  <si>
    <t>1581476</t>
  </si>
  <si>
    <t>558112</t>
  </si>
  <si>
    <t>4327200</t>
  </si>
  <si>
    <t>5101780</t>
  </si>
  <si>
    <t>1849264</t>
  </si>
  <si>
    <t>509900</t>
  </si>
  <si>
    <t>4922920</t>
  </si>
  <si>
    <t>5937436</t>
  </si>
  <si>
    <t>707140</t>
  </si>
  <si>
    <t>250252</t>
  </si>
  <si>
    <t>6868816</t>
  </si>
  <si>
    <t>8308880</t>
  </si>
  <si>
    <t>718468</t>
  </si>
  <si>
    <t>384760</t>
  </si>
  <si>
    <t>3527276</t>
  </si>
  <si>
    <t>4884700</t>
  </si>
  <si>
    <t>526808</t>
  </si>
  <si>
    <t>144644</t>
  </si>
  <si>
    <t>4214516</t>
  </si>
  <si>
    <t>5621564</t>
  </si>
  <si>
    <t>804656</t>
  </si>
  <si>
    <t>288744</t>
  </si>
  <si>
    <t>7722312</t>
  </si>
  <si>
    <t>12204700</t>
  </si>
  <si>
    <t>1160488</t>
  </si>
  <si>
    <t>717632</t>
  </si>
  <si>
    <t>10420740</t>
  </si>
  <si>
    <t>17202240</t>
  </si>
  <si>
    <t>2164700</t>
  </si>
  <si>
    <t>810396</t>
  </si>
  <si>
    <t>4696724</t>
  </si>
  <si>
    <t>4530272</t>
  </si>
  <si>
    <t>739992</t>
  </si>
  <si>
    <t>284412</t>
  </si>
  <si>
    <t>2086084</t>
  </si>
  <si>
    <t>2417756</t>
  </si>
  <si>
    <t>258172</t>
  </si>
  <si>
    <t>168472</t>
  </si>
  <si>
    <t>1911996</t>
  </si>
  <si>
    <t>2567224</t>
  </si>
  <si>
    <t>329680</t>
  </si>
  <si>
    <t>178596</t>
  </si>
  <si>
    <t>2982728</t>
  </si>
  <si>
    <t>3764620</t>
  </si>
  <si>
    <t>738912</t>
  </si>
  <si>
    <t>320884</t>
  </si>
  <si>
    <t>4105928</t>
  </si>
  <si>
    <t>8018356</t>
  </si>
  <si>
    <t>783292</t>
  </si>
  <si>
    <t>395004</t>
  </si>
  <si>
    <t>5842136</t>
  </si>
  <si>
    <t>6743636</t>
  </si>
  <si>
    <t>1084844</t>
  </si>
  <si>
    <t>463800</t>
  </si>
  <si>
    <t>1762920</t>
  </si>
  <si>
    <t>3655724</t>
  </si>
  <si>
    <t>600724</t>
  </si>
  <si>
    <t>203984</t>
  </si>
  <si>
    <t>3384984</t>
  </si>
  <si>
    <t>4421408</t>
  </si>
  <si>
    <t>961924</t>
  </si>
  <si>
    <t>204824</t>
  </si>
  <si>
    <t>2059596</t>
  </si>
  <si>
    <t>4499796</t>
  </si>
  <si>
    <t>534516</t>
  </si>
  <si>
    <t>253244</t>
  </si>
  <si>
    <t>2029592</t>
  </si>
  <si>
    <t>3464308</t>
  </si>
  <si>
    <t>258892</t>
  </si>
  <si>
    <t>109604</t>
  </si>
  <si>
    <t>3874944</t>
  </si>
  <si>
    <t>5139064</t>
  </si>
  <si>
    <t>434076</t>
  </si>
  <si>
    <t>254260</t>
  </si>
  <si>
    <t>5075552</t>
  </si>
  <si>
    <t>6853268</t>
  </si>
  <si>
    <t>1076628</t>
  </si>
  <si>
    <t>307684</t>
  </si>
  <si>
    <t>4225440</t>
  </si>
  <si>
    <t>7244196</t>
  </si>
  <si>
    <t>1226928</t>
  </si>
  <si>
    <t>387656</t>
  </si>
  <si>
    <t>5437872</t>
  </si>
  <si>
    <t>8190680</t>
  </si>
  <si>
    <t>1518596</t>
  </si>
  <si>
    <t>418760</t>
  </si>
  <si>
    <t>2608496</t>
  </si>
  <si>
    <t>4537912</t>
  </si>
  <si>
    <t>374052</t>
  </si>
  <si>
    <t>140052</t>
  </si>
  <si>
    <t>3424864</t>
  </si>
  <si>
    <t>6416120</t>
  </si>
  <si>
    <t>682588</t>
  </si>
  <si>
    <t>249712</t>
  </si>
  <si>
    <t>2976996</t>
  </si>
  <si>
    <t>5615528</t>
  </si>
  <si>
    <t>563160</t>
  </si>
  <si>
    <t>175280</t>
  </si>
  <si>
    <t>3086732</t>
  </si>
  <si>
    <t>5531264</t>
  </si>
  <si>
    <t>836408</t>
  </si>
  <si>
    <t>253912</t>
  </si>
  <si>
    <t>2631480</t>
  </si>
  <si>
    <t>4466604</t>
  </si>
  <si>
    <t>401580</t>
  </si>
  <si>
    <t>204640</t>
  </si>
  <si>
    <t>3349748</t>
  </si>
  <si>
    <t>5448912</t>
  </si>
  <si>
    <t>620656</t>
  </si>
  <si>
    <t>257028</t>
  </si>
  <si>
    <t>3753020</t>
  </si>
  <si>
    <t>5606120</t>
  </si>
  <si>
    <t>767232</t>
  </si>
  <si>
    <t>348664</t>
  </si>
  <si>
    <t>2364348</t>
  </si>
  <si>
    <t>4907324</t>
  </si>
  <si>
    <t>868480</t>
  </si>
  <si>
    <t>213892</t>
  </si>
  <si>
    <t>3131764</t>
  </si>
  <si>
    <t>5149652</t>
  </si>
  <si>
    <t>801752</t>
  </si>
  <si>
    <t>266664</t>
  </si>
  <si>
    <t>3814688</t>
  </si>
  <si>
    <t>7727508</t>
  </si>
  <si>
    <t>945348</t>
  </si>
  <si>
    <t>323372</t>
  </si>
  <si>
    <t>4591924</t>
  </si>
  <si>
    <t>6373648</t>
  </si>
  <si>
    <t>1184848</t>
  </si>
  <si>
    <t>461764</t>
  </si>
  <si>
    <t>6359172</t>
  </si>
  <si>
    <t>8410768</t>
  </si>
  <si>
    <t>1017168</t>
  </si>
  <si>
    <t>626252</t>
  </si>
  <si>
    <t>7428748</t>
  </si>
  <si>
    <t>9778120</t>
  </si>
  <si>
    <t>1369192</t>
  </si>
  <si>
    <t>542368</t>
  </si>
  <si>
    <t>3550700</t>
  </si>
  <si>
    <t>6042748</t>
  </si>
  <si>
    <t>589148</t>
  </si>
  <si>
    <t>231972</t>
  </si>
  <si>
    <t>5398828</t>
  </si>
  <si>
    <t>12285308</t>
  </si>
  <si>
    <t>1095868</t>
  </si>
  <si>
    <t>398252</t>
  </si>
  <si>
    <t>2925152</t>
  </si>
  <si>
    <t>5027840</t>
  </si>
  <si>
    <t>615940</t>
  </si>
  <si>
    <t>393444</t>
  </si>
  <si>
    <t>2824276</t>
  </si>
  <si>
    <t>5858712</t>
  </si>
  <si>
    <t>1025976</t>
  </si>
  <si>
    <t>148888</t>
  </si>
  <si>
    <t>4116428</t>
  </si>
  <si>
    <t>8520244</t>
  </si>
  <si>
    <t>1527420</t>
  </si>
  <si>
    <t>380336</t>
  </si>
  <si>
    <t>3197344</t>
  </si>
  <si>
    <t>6989140</t>
  </si>
  <si>
    <t>1176440</t>
  </si>
  <si>
    <t>387400</t>
  </si>
  <si>
    <t>4703668</t>
  </si>
  <si>
    <t>9203892</t>
  </si>
  <si>
    <t>1618880</t>
  </si>
  <si>
    <t>562376</t>
  </si>
  <si>
    <t>5439976</t>
  </si>
  <si>
    <t>10398320</t>
  </si>
  <si>
    <t>1636156</t>
  </si>
  <si>
    <t>442836</t>
  </si>
  <si>
    <t>4027496</t>
  </si>
  <si>
    <t>11056872</t>
  </si>
  <si>
    <t>1049956</t>
  </si>
  <si>
    <t>337440</t>
  </si>
  <si>
    <t>3039604</t>
  </si>
  <si>
    <t>8986068</t>
  </si>
  <si>
    <t>907240</t>
  </si>
  <si>
    <t>305472</t>
  </si>
  <si>
    <t>1690392</t>
  </si>
  <si>
    <t>4064168</t>
  </si>
  <si>
    <t>357304</t>
  </si>
  <si>
    <t>112012</t>
  </si>
  <si>
    <t>3547692</t>
  </si>
  <si>
    <t>8714188</t>
  </si>
  <si>
    <t>850220</t>
  </si>
  <si>
    <t>351568</t>
  </si>
  <si>
    <t>1855328</t>
  </si>
  <si>
    <t>4400608</t>
  </si>
  <si>
    <t>464784</t>
  </si>
  <si>
    <t>109756</t>
  </si>
  <si>
    <t>2099856</t>
  </si>
  <si>
    <t>5466440</t>
  </si>
  <si>
    <t>556144</t>
  </si>
  <si>
    <t>186964</t>
  </si>
  <si>
    <t>2050132</t>
  </si>
  <si>
    <t>4388592</t>
  </si>
  <si>
    <t>655596</t>
  </si>
  <si>
    <t>121968</t>
  </si>
  <si>
    <t>2062852</t>
  </si>
  <si>
    <t>5201540</t>
  </si>
  <si>
    <t>573720</t>
  </si>
  <si>
    <t>91444</t>
  </si>
  <si>
    <t>3069608</t>
  </si>
  <si>
    <t>10817940</t>
  </si>
  <si>
    <t>1825572</t>
  </si>
  <si>
    <t>282340</t>
  </si>
  <si>
    <t>3122204</t>
  </si>
  <si>
    <t>10358656</t>
  </si>
  <si>
    <t>1482168</t>
  </si>
  <si>
    <t>373084</t>
  </si>
  <si>
    <t>2628124</t>
  </si>
  <si>
    <t>7953376</t>
  </si>
  <si>
    <t>1268608</t>
  </si>
  <si>
    <t>179888</t>
  </si>
  <si>
    <t>4112220</t>
  </si>
  <si>
    <t>8189168</t>
  </si>
  <si>
    <t>1140804</t>
  </si>
  <si>
    <t>230908</t>
  </si>
  <si>
    <t>2087988</t>
  </si>
  <si>
    <t>6981088</t>
  </si>
  <si>
    <t>489916</t>
  </si>
  <si>
    <t>212804</t>
  </si>
  <si>
    <t>3866612</t>
  </si>
  <si>
    <t>8985180</t>
  </si>
  <si>
    <t>1442472</t>
  </si>
  <si>
    <t>374532</t>
  </si>
  <si>
    <t>2994984</t>
  </si>
  <si>
    <t>8230152</t>
  </si>
  <si>
    <t>615168</t>
  </si>
  <si>
    <t>3286136</t>
  </si>
  <si>
    <t>7613148</t>
  </si>
  <si>
    <t>1328672</t>
  </si>
  <si>
    <t>227148</t>
  </si>
  <si>
    <t>2577564</t>
  </si>
  <si>
    <t>8277588</t>
  </si>
  <si>
    <t>720276</t>
  </si>
  <si>
    <t>197460</t>
  </si>
  <si>
    <t>5064244</t>
  </si>
  <si>
    <t>10459636</t>
  </si>
  <si>
    <t>2643360</t>
  </si>
  <si>
    <t>402020</t>
  </si>
  <si>
    <t>2801268</t>
  </si>
  <si>
    <t>10545252</t>
  </si>
  <si>
    <t>2014860</t>
  </si>
  <si>
    <t>217628</t>
  </si>
  <si>
    <t>4972036</t>
  </si>
  <si>
    <t>12638376</t>
  </si>
  <si>
    <t>2930036</t>
  </si>
  <si>
    <t>441808</t>
  </si>
  <si>
    <t>3558520</t>
  </si>
  <si>
    <t>9975020</t>
  </si>
  <si>
    <t>2047448</t>
  </si>
  <si>
    <t>313284</t>
  </si>
  <si>
    <t>4250756</t>
  </si>
  <si>
    <t>7411676</t>
  </si>
  <si>
    <t>1934748</t>
  </si>
  <si>
    <t>198020</t>
  </si>
  <si>
    <t>3098432</t>
  </si>
  <si>
    <t>7383280</t>
  </si>
  <si>
    <t>1508676</t>
  </si>
  <si>
    <t>148120</t>
  </si>
  <si>
    <t>3636328</t>
  </si>
  <si>
    <t>6469176</t>
  </si>
  <si>
    <t>1879704</t>
  </si>
  <si>
    <t>291612</t>
  </si>
  <si>
    <t>3066476</t>
  </si>
  <si>
    <t>8694516</t>
  </si>
  <si>
    <t>1984152</t>
  </si>
  <si>
    <t>203332</t>
  </si>
  <si>
    <t>3636720</t>
  </si>
  <si>
    <t>8381236</t>
  </si>
  <si>
    <t>2232788</t>
  </si>
  <si>
    <t>296576</t>
  </si>
  <si>
    <t>2443112</t>
  </si>
  <si>
    <t>7316696</t>
  </si>
  <si>
    <t>1477544</t>
  </si>
  <si>
    <t>179848</t>
  </si>
  <si>
    <t>5752248</t>
  </si>
  <si>
    <t>15625596</t>
  </si>
  <si>
    <t>3750284</t>
  </si>
  <si>
    <t>847396</t>
  </si>
  <si>
    <t>5374188</t>
  </si>
  <si>
    <t>6699464</t>
  </si>
  <si>
    <t>2579560</t>
  </si>
  <si>
    <t>290220</t>
  </si>
  <si>
    <t>3289924</t>
  </si>
  <si>
    <t>7704164</t>
  </si>
  <si>
    <t>2054888</t>
  </si>
  <si>
    <t>214736</t>
  </si>
  <si>
    <t>2115480</t>
  </si>
  <si>
    <t>6243564</t>
  </si>
  <si>
    <t>2129284</t>
  </si>
  <si>
    <t>337940</t>
  </si>
  <si>
    <t>2577252</t>
  </si>
  <si>
    <t>4979304</t>
  </si>
  <si>
    <t>1087308</t>
  </si>
  <si>
    <t>209888</t>
  </si>
  <si>
    <t>3019304</t>
  </si>
  <si>
    <t>6534552</t>
  </si>
  <si>
    <t>1615936</t>
  </si>
  <si>
    <t>252116</t>
  </si>
  <si>
    <t>2920668</t>
  </si>
  <si>
    <t>6505136</t>
  </si>
  <si>
    <t>1702484</t>
  </si>
  <si>
    <t>369956</t>
  </si>
  <si>
    <t>2905036</t>
  </si>
  <si>
    <t>5941604</t>
  </si>
  <si>
    <t>1668476</t>
  </si>
  <si>
    <t>395020</t>
  </si>
  <si>
    <t>4441596</t>
  </si>
  <si>
    <t>9350668</t>
  </si>
  <si>
    <t>2488640</t>
  </si>
  <si>
    <t>437400</t>
  </si>
  <si>
    <t>2539408</t>
  </si>
  <si>
    <t>6426580</t>
  </si>
  <si>
    <t>1664960</t>
  </si>
  <si>
    <t>245464</t>
  </si>
  <si>
    <t>6682964</t>
  </si>
  <si>
    <t>12720368</t>
  </si>
  <si>
    <t>3289080</t>
  </si>
  <si>
    <t>764208</t>
  </si>
  <si>
    <t>3960908</t>
  </si>
  <si>
    <t>9427052</t>
  </si>
  <si>
    <t>2165216</t>
  </si>
  <si>
    <t>545564</t>
  </si>
  <si>
    <t>3387328</t>
  </si>
  <si>
    <t>8014680</t>
  </si>
  <si>
    <t>2113064</t>
  </si>
  <si>
    <t>416468</t>
  </si>
  <si>
    <t>4569736</t>
  </si>
  <si>
    <t>11059860</t>
  </si>
  <si>
    <t>3156988</t>
  </si>
  <si>
    <t>457248</t>
  </si>
  <si>
    <t>3223652</t>
  </si>
  <si>
    <t>7155036</t>
  </si>
  <si>
    <t>2486040</t>
  </si>
  <si>
    <t>497536</t>
  </si>
  <si>
    <t>4096920</t>
  </si>
  <si>
    <t>12191420</t>
  </si>
  <si>
    <t>2973868</t>
  </si>
  <si>
    <t>561640</t>
  </si>
  <si>
    <t>4090372</t>
  </si>
  <si>
    <t>9177928</t>
  </si>
  <si>
    <t>2611340</t>
  </si>
  <si>
    <t>492972</t>
  </si>
  <si>
    <t>4825136</t>
  </si>
  <si>
    <t>13983236</t>
  </si>
  <si>
    <t>2342608</t>
  </si>
  <si>
    <t>607956</t>
  </si>
  <si>
    <t>4808784</t>
  </si>
  <si>
    <t>9376820</t>
  </si>
  <si>
    <t>2828276</t>
  </si>
  <si>
    <t>388980</t>
  </si>
  <si>
    <t>3969136</t>
  </si>
  <si>
    <t>7418952</t>
  </si>
  <si>
    <t>1826908</t>
  </si>
  <si>
    <t>464752</t>
  </si>
  <si>
    <t>6248808</t>
  </si>
  <si>
    <t>10727172</t>
  </si>
  <si>
    <t>2978656</t>
  </si>
  <si>
    <t>682860</t>
  </si>
  <si>
    <t>6535508</t>
  </si>
  <si>
    <t>11419044</t>
  </si>
  <si>
    <t>2763128</t>
  </si>
  <si>
    <t>510132</t>
  </si>
  <si>
    <t>5150760</t>
  </si>
  <si>
    <t>8837500</t>
  </si>
  <si>
    <t>2828112</t>
  </si>
  <si>
    <t>708288</t>
  </si>
  <si>
    <t>4283964</t>
  </si>
  <si>
    <t>8398408</t>
  </si>
  <si>
    <t>2548184</t>
  </si>
  <si>
    <t>477124</t>
  </si>
  <si>
    <t>6356584</t>
  </si>
  <si>
    <t>11572084</t>
  </si>
  <si>
    <t>3051208</t>
  </si>
  <si>
    <t>426600</t>
  </si>
  <si>
    <t>7932128</t>
  </si>
  <si>
    <t>14005904</t>
  </si>
  <si>
    <t>3995440</t>
  </si>
  <si>
    <t>761644</t>
  </si>
  <si>
    <t>8336452</t>
  </si>
  <si>
    <t>14672052</t>
  </si>
  <si>
    <t>3908028</t>
  </si>
  <si>
    <t>1146884</t>
  </si>
  <si>
    <t>5678400</t>
  </si>
  <si>
    <t>12960988</t>
  </si>
  <si>
    <t>3337596</t>
  </si>
  <si>
    <t>1067412</t>
  </si>
  <si>
    <t>7263256</t>
  </si>
  <si>
    <t>13737140</t>
  </si>
  <si>
    <t>2881236</t>
  </si>
  <si>
    <t>1410052</t>
  </si>
  <si>
    <t>8820176</t>
  </si>
  <si>
    <t>27246572</t>
  </si>
  <si>
    <t>3683536</t>
  </si>
  <si>
    <t>1566284</t>
  </si>
  <si>
    <t>7311704</t>
  </si>
  <si>
    <t>16344932</t>
  </si>
  <si>
    <t>4110032</t>
  </si>
  <si>
    <t>1237900</t>
  </si>
  <si>
    <t>6714012</t>
  </si>
  <si>
    <t>17702248</t>
  </si>
  <si>
    <t>3114440</t>
  </si>
  <si>
    <t>1260300</t>
  </si>
  <si>
    <t>7257896</t>
  </si>
  <si>
    <t>11701952</t>
  </si>
  <si>
    <t>2630072</t>
  </si>
  <si>
    <t>1470624</t>
  </si>
  <si>
    <t>8841968</t>
  </si>
  <si>
    <t>8951184</t>
  </si>
  <si>
    <t>1643332</t>
  </si>
  <si>
    <t>1044932</t>
  </si>
  <si>
    <t>12809508</t>
  </si>
  <si>
    <t>32159832</t>
  </si>
  <si>
    <t>6597620</t>
  </si>
  <si>
    <t>2690776</t>
  </si>
  <si>
    <t>15829552</t>
  </si>
  <si>
    <t>35567436</t>
  </si>
  <si>
    <t>3397892</t>
  </si>
  <si>
    <t>1985432</t>
  </si>
  <si>
    <t>9449192</t>
  </si>
  <si>
    <t>18812680</t>
  </si>
  <si>
    <t>2949952</t>
  </si>
  <si>
    <t>905356</t>
  </si>
  <si>
    <t>8216048</t>
  </si>
  <si>
    <t>20663632</t>
  </si>
  <si>
    <t>2245516</t>
  </si>
  <si>
    <t>1173516</t>
  </si>
  <si>
    <t>10586932</t>
  </si>
  <si>
    <t>20896116</t>
  </si>
  <si>
    <t>3609132</t>
  </si>
  <si>
    <t>1362884</t>
  </si>
  <si>
    <t>5684972</t>
  </si>
  <si>
    <t>15595360</t>
  </si>
  <si>
    <t>2725680</t>
  </si>
  <si>
    <t>877008</t>
  </si>
  <si>
    <t>6842724</t>
  </si>
  <si>
    <t>11496336</t>
  </si>
  <si>
    <t>3348484</t>
  </si>
  <si>
    <t>916852</t>
  </si>
  <si>
    <t>6811188</t>
  </si>
  <si>
    <t>14839004</t>
  </si>
  <si>
    <t>1420160</t>
  </si>
  <si>
    <t>975416</t>
  </si>
  <si>
    <t>11411056</t>
  </si>
  <si>
    <t>17850876</t>
  </si>
  <si>
    <t>3677448</t>
  </si>
  <si>
    <t>1835672</t>
  </si>
  <si>
    <t>11159616</t>
  </si>
  <si>
    <t>21150844</t>
  </si>
  <si>
    <t>2084324</t>
  </si>
  <si>
    <t>1181084</t>
  </si>
  <si>
    <t>16586448</t>
  </si>
  <si>
    <t>24511016</t>
  </si>
  <si>
    <t>4361612</t>
  </si>
  <si>
    <t>2333496</t>
  </si>
  <si>
    <t>6965584</t>
  </si>
  <si>
    <t>14300436</t>
  </si>
  <si>
    <t>1872084</t>
  </si>
  <si>
    <t>908840</t>
  </si>
  <si>
    <t>4473712</t>
  </si>
  <si>
    <t>7729684</t>
  </si>
  <si>
    <t>2375092</t>
  </si>
  <si>
    <t>600400</t>
  </si>
  <si>
    <t>4977036</t>
  </si>
  <si>
    <t>10132880</t>
  </si>
  <si>
    <t>1747036</t>
  </si>
  <si>
    <t>966460</t>
  </si>
  <si>
    <t>5721616</t>
  </si>
  <si>
    <t>8063140</t>
  </si>
  <si>
    <t>2271524</t>
  </si>
  <si>
    <t>887240</t>
  </si>
  <si>
    <t>2860032</t>
  </si>
  <si>
    <t>6750704</t>
  </si>
  <si>
    <t>647512</t>
  </si>
  <si>
    <t>312364</t>
  </si>
  <si>
    <t>2045812</t>
  </si>
  <si>
    <t>4245436</t>
  </si>
  <si>
    <t>837800</t>
  </si>
  <si>
    <t>376944</t>
  </si>
  <si>
    <t>1460768</t>
  </si>
  <si>
    <t>4207308</t>
  </si>
  <si>
    <t>266268</t>
  </si>
  <si>
    <t>212384</t>
  </si>
  <si>
    <t>2640328</t>
  </si>
  <si>
    <t>5374744</t>
  </si>
  <si>
    <t>742572</t>
  </si>
  <si>
    <t>336000</t>
  </si>
  <si>
    <t>1991836</t>
  </si>
  <si>
    <t>4965120</t>
  </si>
  <si>
    <t>211820</t>
  </si>
  <si>
    <t>218932</t>
  </si>
  <si>
    <t>2279820</t>
  </si>
  <si>
    <t>4940780</t>
  </si>
  <si>
    <t>371868</t>
  </si>
  <si>
    <t>310480</t>
  </si>
  <si>
    <t>1817416</t>
  </si>
  <si>
    <t>5356824</t>
  </si>
  <si>
    <t>251188</t>
  </si>
  <si>
    <t>292352</t>
  </si>
  <si>
    <t>2497912</t>
  </si>
  <si>
    <t>5741772</t>
  </si>
  <si>
    <t>717788</t>
  </si>
  <si>
    <t>226808</t>
  </si>
  <si>
    <t>1901680</t>
  </si>
  <si>
    <t>4129292</t>
  </si>
  <si>
    <t>492048</t>
  </si>
  <si>
    <t>181412</t>
  </si>
  <si>
    <t>3807932</t>
  </si>
  <si>
    <t>7865876</t>
  </si>
  <si>
    <t>1099260</t>
  </si>
  <si>
    <t>345092</t>
  </si>
  <si>
    <t>2678796</t>
  </si>
  <si>
    <t>6235904</t>
  </si>
  <si>
    <t>360424</t>
  </si>
  <si>
    <t>280140</t>
  </si>
  <si>
    <t>3899668</t>
  </si>
  <si>
    <t>7706888</t>
  </si>
  <si>
    <t>813284</t>
  </si>
  <si>
    <t>500476</t>
  </si>
  <si>
    <t>3789736</t>
  </si>
  <si>
    <t>7755336</t>
  </si>
  <si>
    <t>516480</t>
  </si>
  <si>
    <t>260876</t>
  </si>
  <si>
    <t>5396268</t>
  </si>
  <si>
    <t>10825964</t>
  </si>
  <si>
    <t>1168876</t>
  </si>
  <si>
    <t>4783560</t>
  </si>
  <si>
    <t>10133172</t>
  </si>
  <si>
    <t>1018832</t>
  </si>
  <si>
    <t>640544</t>
  </si>
  <si>
    <t>3703464</t>
  </si>
  <si>
    <t>5389024</t>
  </si>
  <si>
    <t>975200</t>
  </si>
  <si>
    <t>614196</t>
  </si>
  <si>
    <t>5995640</t>
  </si>
  <si>
    <t>10952024</t>
  </si>
  <si>
    <t>1295540</t>
  </si>
  <si>
    <t>892228</t>
  </si>
  <si>
    <t>7945464</t>
  </si>
  <si>
    <t>5611116</t>
  </si>
  <si>
    <t>784396</t>
  </si>
  <si>
    <t>370708</t>
  </si>
  <si>
    <t>4173632</t>
  </si>
  <si>
    <t>8769280</t>
  </si>
  <si>
    <t>616568</t>
  </si>
  <si>
    <t>373516</t>
  </si>
  <si>
    <t>4934888</t>
  </si>
  <si>
    <t>7481048</t>
  </si>
  <si>
    <t>706756</t>
  </si>
  <si>
    <t>516812</t>
  </si>
  <si>
    <t>3146888</t>
  </si>
  <si>
    <t>5226776</t>
  </si>
  <si>
    <t>291228</t>
  </si>
  <si>
    <t>389388</t>
  </si>
  <si>
    <t>3469096</t>
  </si>
  <si>
    <t>5586192</t>
  </si>
  <si>
    <t>599604</t>
  </si>
  <si>
    <t>257104</t>
  </si>
  <si>
    <t>2893512</t>
  </si>
  <si>
    <t>5122172</t>
  </si>
  <si>
    <t>320052</t>
  </si>
  <si>
    <t>295688</t>
  </si>
  <si>
    <t>4023684</t>
  </si>
  <si>
    <t>6594888</t>
  </si>
  <si>
    <t>568580</t>
  </si>
  <si>
    <t>300720</t>
  </si>
  <si>
    <t>2744352</t>
  </si>
  <si>
    <t>4899784</t>
  </si>
  <si>
    <t>353060</t>
  </si>
  <si>
    <t>233588</t>
  </si>
  <si>
    <t>4113440</t>
  </si>
  <si>
    <t>6317192</t>
  </si>
  <si>
    <t>551612</t>
  </si>
  <si>
    <t>429552</t>
  </si>
  <si>
    <t>4807188</t>
  </si>
  <si>
    <t>9580624</t>
  </si>
  <si>
    <t>754768</t>
  </si>
  <si>
    <t>534032</t>
  </si>
  <si>
    <t>4541760</t>
  </si>
  <si>
    <t>6174404</t>
  </si>
  <si>
    <t>458148</t>
  </si>
  <si>
    <t>380240</t>
  </si>
  <si>
    <t>4065424</t>
  </si>
  <si>
    <t>8501232</t>
  </si>
  <si>
    <t>450464</t>
  </si>
  <si>
    <t>346940</t>
  </si>
  <si>
    <t>4448416</t>
  </si>
  <si>
    <t>8647744</t>
  </si>
  <si>
    <t>494312</t>
  </si>
  <si>
    <t>413024</t>
  </si>
  <si>
    <t>2512748</t>
  </si>
  <si>
    <t>4468356</t>
  </si>
  <si>
    <t>412300</t>
  </si>
  <si>
    <t>176568</t>
  </si>
  <si>
    <t>3417800</t>
  </si>
  <si>
    <t>4715728</t>
  </si>
  <si>
    <t>573472</t>
  </si>
  <si>
    <t>290752</t>
  </si>
  <si>
    <t>2662952</t>
  </si>
  <si>
    <t>4621440</t>
  </si>
  <si>
    <t>273376</t>
  </si>
  <si>
    <t>200412</t>
  </si>
  <si>
    <t>5494636</t>
  </si>
  <si>
    <t>7504880</t>
  </si>
  <si>
    <t>719276</t>
  </si>
  <si>
    <t>506844</t>
  </si>
  <si>
    <t>3417196</t>
  </si>
  <si>
    <t>6454104</t>
  </si>
  <si>
    <t>432708</t>
  </si>
  <si>
    <t>320900</t>
  </si>
  <si>
    <t>357464</t>
  </si>
  <si>
    <t>NYSE</t>
  </si>
  <si>
    <t>Nasdaq BX</t>
  </si>
  <si>
    <t>NYSE American</t>
  </si>
  <si>
    <t>Nasdaq PHLX</t>
  </si>
  <si>
    <t>IEX</t>
  </si>
  <si>
    <t>Cboe EDGA</t>
  </si>
  <si>
    <t>MEMX</t>
  </si>
  <si>
    <t>CHX</t>
  </si>
  <si>
    <t>Off Exchange</t>
  </si>
  <si>
    <t>NYSE Arca</t>
  </si>
  <si>
    <t>NYSE National</t>
  </si>
  <si>
    <t>Cboe BYX</t>
  </si>
  <si>
    <t>Cboe BZX</t>
  </si>
  <si>
    <t>Nasdaq GSM</t>
  </si>
  <si>
    <t>MIAX Pearl</t>
  </si>
  <si>
    <t>Cboe EDGX</t>
  </si>
  <si>
    <t>LTSE</t>
  </si>
  <si>
    <t>Off Exchange2</t>
  </si>
  <si>
    <t>Short % GME</t>
  </si>
  <si>
    <t>Short % Apple</t>
  </si>
  <si>
    <t>Off Exchange GME</t>
  </si>
  <si>
    <t>Off Exchange Apple</t>
  </si>
  <si>
    <t>1927415</t>
  </si>
  <si>
    <t>3386003</t>
  </si>
  <si>
    <t>274074</t>
  </si>
  <si>
    <t>338857</t>
  </si>
  <si>
    <t>2898241</t>
  </si>
  <si>
    <t>4800378</t>
  </si>
  <si>
    <t>490195</t>
  </si>
  <si>
    <t>797358</t>
  </si>
  <si>
    <t>2290743</t>
  </si>
  <si>
    <t>4315889</t>
  </si>
  <si>
    <t>383932</t>
  </si>
  <si>
    <t>476450</t>
  </si>
  <si>
    <t>2566169</t>
  </si>
  <si>
    <t>5443805</t>
  </si>
  <si>
    <t>386618</t>
  </si>
  <si>
    <t>628699</t>
  </si>
  <si>
    <t>2704060</t>
  </si>
  <si>
    <t>4176364</t>
  </si>
  <si>
    <t>401872</t>
  </si>
  <si>
    <t>687621</t>
  </si>
  <si>
    <t>2186861</t>
  </si>
  <si>
    <t>2655584</t>
  </si>
  <si>
    <t>310463</t>
  </si>
  <si>
    <t>440736</t>
  </si>
  <si>
    <t>2436905</t>
  </si>
  <si>
    <t>3321406</t>
  </si>
  <si>
    <t>363333</t>
  </si>
  <si>
    <t>605462</t>
  </si>
  <si>
    <t>3265870</t>
  </si>
  <si>
    <t>4858229</t>
  </si>
  <si>
    <t>503633</t>
  </si>
  <si>
    <t>854236</t>
  </si>
  <si>
    <t>3474637</t>
  </si>
  <si>
    <t>4612917</t>
  </si>
  <si>
    <t>413398</t>
  </si>
  <si>
    <t>660528</t>
  </si>
  <si>
    <t>4018611</t>
  </si>
  <si>
    <t>4964882</t>
  </si>
  <si>
    <t>718267</t>
  </si>
  <si>
    <t>1311987</t>
  </si>
  <si>
    <t>3633313</t>
  </si>
  <si>
    <t>5031570</t>
  </si>
  <si>
    <t>528770</t>
  </si>
  <si>
    <t>869597</t>
  </si>
  <si>
    <t>2745635</t>
  </si>
  <si>
    <t>4233906</t>
  </si>
  <si>
    <t>271845</t>
  </si>
  <si>
    <t>1018578</t>
  </si>
  <si>
    <t>2469745</t>
  </si>
  <si>
    <t>2762574</t>
  </si>
  <si>
    <t>236202</t>
  </si>
  <si>
    <t>886048</t>
  </si>
  <si>
    <t>2597052</t>
  </si>
  <si>
    <t>3152733</t>
  </si>
  <si>
    <t>509403</t>
  </si>
  <si>
    <t>1106995</t>
  </si>
  <si>
    <t>1648931</t>
  </si>
  <si>
    <t>2466568</t>
  </si>
  <si>
    <t>356531</t>
  </si>
  <si>
    <t>775497</t>
  </si>
  <si>
    <t>3013931</t>
  </si>
  <si>
    <t>3655061</t>
  </si>
  <si>
    <t>469094</t>
  </si>
  <si>
    <t>716078</t>
  </si>
  <si>
    <t>2595322</t>
  </si>
  <si>
    <t>3556787</t>
  </si>
  <si>
    <t>382084</t>
  </si>
  <si>
    <t>662716</t>
  </si>
  <si>
    <t>2281210</t>
  </si>
  <si>
    <t>3165567</t>
  </si>
  <si>
    <t>359206</t>
  </si>
  <si>
    <t>615304</t>
  </si>
  <si>
    <t>2488727</t>
  </si>
  <si>
    <t>3438161</t>
  </si>
  <si>
    <t>420326</t>
  </si>
  <si>
    <t>1195871</t>
  </si>
  <si>
    <t>2924892</t>
  </si>
  <si>
    <t>3942099</t>
  </si>
  <si>
    <t>534770</t>
  </si>
  <si>
    <t>1129972</t>
  </si>
  <si>
    <t>3909746</t>
  </si>
  <si>
    <t>5488074</t>
  </si>
  <si>
    <t>652744</t>
  </si>
  <si>
    <t>1191808</t>
  </si>
  <si>
    <t>2819043</t>
  </si>
  <si>
    <t>4056462</t>
  </si>
  <si>
    <t>500689</t>
  </si>
  <si>
    <t>1024857</t>
  </si>
  <si>
    <t>3487275</t>
  </si>
  <si>
    <t>5073717</t>
  </si>
  <si>
    <t>542625</t>
  </si>
  <si>
    <t>1716757</t>
  </si>
  <si>
    <t>3466274</t>
  </si>
  <si>
    <t>5235612</t>
  </si>
  <si>
    <t>541801</t>
  </si>
  <si>
    <t>1073965</t>
  </si>
  <si>
    <t>3717617</t>
  </si>
  <si>
    <t>5050263</t>
  </si>
  <si>
    <t>618022</t>
  </si>
  <si>
    <t>1189508</t>
  </si>
  <si>
    <t>3257827</t>
  </si>
  <si>
    <t>4857484</t>
  </si>
  <si>
    <t>590297</t>
  </si>
  <si>
    <t>842964</t>
  </si>
  <si>
    <t>1806905</t>
  </si>
  <si>
    <t>2562047</t>
  </si>
  <si>
    <t>300504</t>
  </si>
  <si>
    <t>589624</t>
  </si>
  <si>
    <t>2674370</t>
  </si>
  <si>
    <t>4397389</t>
  </si>
  <si>
    <t>489290</t>
  </si>
  <si>
    <t>743004</t>
  </si>
  <si>
    <t>3662505</t>
  </si>
  <si>
    <t>5995556</t>
  </si>
  <si>
    <t>421520</t>
  </si>
  <si>
    <t>759947</t>
  </si>
  <si>
    <t>3317026</t>
  </si>
  <si>
    <t>4891349</t>
  </si>
  <si>
    <t>452304</t>
  </si>
  <si>
    <t>1265478</t>
  </si>
  <si>
    <t>2134319</t>
  </si>
  <si>
    <t>3349567</t>
  </si>
  <si>
    <t>259597</t>
  </si>
  <si>
    <t>617380</t>
  </si>
  <si>
    <t>1770406</t>
  </si>
  <si>
    <t>3007886</t>
  </si>
  <si>
    <t>314845</t>
  </si>
  <si>
    <t>747362</t>
  </si>
  <si>
    <t>2528434</t>
  </si>
  <si>
    <t>3569416</t>
  </si>
  <si>
    <t>386167</t>
  </si>
  <si>
    <t>978124</t>
  </si>
  <si>
    <t>2310143</t>
  </si>
  <si>
    <t>3356474</t>
  </si>
  <si>
    <t>310058</t>
  </si>
  <si>
    <t>609067</t>
  </si>
  <si>
    <t>3507722</t>
  </si>
  <si>
    <t>4766338</t>
  </si>
  <si>
    <t>537946</t>
  </si>
  <si>
    <t>1326799</t>
  </si>
  <si>
    <t>2319018</t>
  </si>
  <si>
    <t>3936744</t>
  </si>
  <si>
    <t>344545</t>
  </si>
  <si>
    <t>723807</t>
  </si>
  <si>
    <t>2192491</t>
  </si>
  <si>
    <t>3979231</t>
  </si>
  <si>
    <t>355222</t>
  </si>
  <si>
    <t>536319</t>
  </si>
  <si>
    <t>3287868</t>
  </si>
  <si>
    <t>4941869</t>
  </si>
  <si>
    <t>821082</t>
  </si>
  <si>
    <t>1061997</t>
  </si>
  <si>
    <t>4071596</t>
  </si>
  <si>
    <t>6026689</t>
  </si>
  <si>
    <t>601111</t>
  </si>
  <si>
    <t>920706</t>
  </si>
  <si>
    <t>3800814</t>
  </si>
  <si>
    <t>5993216</t>
  </si>
  <si>
    <t>656228</t>
  </si>
  <si>
    <t>1018344</t>
  </si>
  <si>
    <t>4696139</t>
  </si>
  <si>
    <t>6491695</t>
  </si>
  <si>
    <t>550916</t>
  </si>
  <si>
    <t>1065643</t>
  </si>
  <si>
    <t>2470178</t>
  </si>
  <si>
    <t>3872674</t>
  </si>
  <si>
    <t>424679</t>
  </si>
  <si>
    <t>753671</t>
  </si>
  <si>
    <t>3348558</t>
  </si>
  <si>
    <t>4438689</t>
  </si>
  <si>
    <t>543515</t>
  </si>
  <si>
    <t>1386365</t>
  </si>
  <si>
    <t>3300343</t>
  </si>
  <si>
    <t>4671259</t>
  </si>
  <si>
    <t>435436</t>
  </si>
  <si>
    <t>835305</t>
  </si>
  <si>
    <t>2228302</t>
  </si>
  <si>
    <t>3046027</t>
  </si>
  <si>
    <t>333722</t>
  </si>
  <si>
    <t>483967</t>
  </si>
  <si>
    <t>2782343</t>
  </si>
  <si>
    <t>3796378</t>
  </si>
  <si>
    <t>403498</t>
  </si>
  <si>
    <t>617896</t>
  </si>
  <si>
    <t>1881414</t>
  </si>
  <si>
    <t>2532605</t>
  </si>
  <si>
    <t>292678</t>
  </si>
  <si>
    <t>577989</t>
  </si>
  <si>
    <t>2308920</t>
  </si>
  <si>
    <t>2971174</t>
  </si>
  <si>
    <t>385737</t>
  </si>
  <si>
    <t>641481</t>
  </si>
  <si>
    <t>2288897</t>
  </si>
  <si>
    <t>3544303</t>
  </si>
  <si>
    <t>411679</t>
  </si>
  <si>
    <t>683777</t>
  </si>
  <si>
    <t>1833672</t>
  </si>
  <si>
    <t>3124559</t>
  </si>
  <si>
    <t>350554</t>
  </si>
  <si>
    <t>475775</t>
  </si>
  <si>
    <t>2286410</t>
  </si>
  <si>
    <t>3458400</t>
  </si>
  <si>
    <t>346426</t>
  </si>
  <si>
    <t>569954</t>
  </si>
  <si>
    <t>1752404</t>
  </si>
  <si>
    <t>2518896</t>
  </si>
  <si>
    <t>219458</t>
  </si>
  <si>
    <t>372053</t>
  </si>
  <si>
    <t>2562249</t>
  </si>
  <si>
    <t>3693329</t>
  </si>
  <si>
    <t>456943</t>
  </si>
  <si>
    <t>959554</t>
  </si>
  <si>
    <t>2322069</t>
  </si>
  <si>
    <t>3085006</t>
  </si>
  <si>
    <t>401265</t>
  </si>
  <si>
    <t>1358621</t>
  </si>
  <si>
    <t>2889013</t>
  </si>
  <si>
    <t>4455741</t>
  </si>
  <si>
    <t>384801</t>
  </si>
  <si>
    <t>626776</t>
  </si>
  <si>
    <t>1642957</t>
  </si>
  <si>
    <t>2583640</t>
  </si>
  <si>
    <t>333468</t>
  </si>
  <si>
    <t>410187</t>
  </si>
  <si>
    <t>1879396</t>
  </si>
  <si>
    <t>2735649</t>
  </si>
  <si>
    <t>382314</t>
  </si>
  <si>
    <t>590300</t>
  </si>
  <si>
    <t>1880629</t>
  </si>
  <si>
    <t>2268034</t>
  </si>
  <si>
    <t>402067</t>
  </si>
  <si>
    <t>781287</t>
  </si>
  <si>
    <t>2259859</t>
  </si>
  <si>
    <t>3121937</t>
  </si>
  <si>
    <t>340520</t>
  </si>
  <si>
    <t>468675</t>
  </si>
  <si>
    <t>2269107</t>
  </si>
  <si>
    <t>2893234</t>
  </si>
  <si>
    <t>319614</t>
  </si>
  <si>
    <t>525879</t>
  </si>
  <si>
    <t>2497613</t>
  </si>
  <si>
    <t>3380527</t>
  </si>
  <si>
    <t>355334</t>
  </si>
  <si>
    <t>529764</t>
  </si>
  <si>
    <t>2814553</t>
  </si>
  <si>
    <t>4107584</t>
  </si>
  <si>
    <t>655089</t>
  </si>
  <si>
    <t>1393954</t>
  </si>
  <si>
    <t>2506222</t>
  </si>
  <si>
    <t>3481093</t>
  </si>
  <si>
    <t>303468</t>
  </si>
  <si>
    <t>581968</t>
  </si>
  <si>
    <t>2526642</t>
  </si>
  <si>
    <t>3286197</t>
  </si>
  <si>
    <t>344650</t>
  </si>
  <si>
    <t>1108720</t>
  </si>
  <si>
    <t>1796656</t>
  </si>
  <si>
    <t>2910137</t>
  </si>
  <si>
    <t>422471</t>
  </si>
  <si>
    <t>364450</t>
  </si>
  <si>
    <t>3402306</t>
  </si>
  <si>
    <t>4265848</t>
  </si>
  <si>
    <t>494443</t>
  </si>
  <si>
    <t>1026682</t>
  </si>
  <si>
    <t>5012008</t>
  </si>
  <si>
    <t>6218747</t>
  </si>
  <si>
    <t>619151</t>
  </si>
  <si>
    <t>1368604</t>
  </si>
  <si>
    <t>6083977</t>
  </si>
  <si>
    <t>8078239</t>
  </si>
  <si>
    <t>725902</t>
  </si>
  <si>
    <t>1284256</t>
  </si>
  <si>
    <t>5565287</t>
  </si>
  <si>
    <t>8462733</t>
  </si>
  <si>
    <t>891565</t>
  </si>
  <si>
    <t>1207336</t>
  </si>
  <si>
    <t>3587785</t>
  </si>
  <si>
    <t>4710431</t>
  </si>
  <si>
    <t>455081</t>
  </si>
  <si>
    <t>718416</t>
  </si>
  <si>
    <t>4141265</t>
  </si>
  <si>
    <t>5194751</t>
  </si>
  <si>
    <t>404506</t>
  </si>
  <si>
    <t>694867</t>
  </si>
  <si>
    <t>4373881</t>
  </si>
  <si>
    <t>5921377</t>
  </si>
  <si>
    <t>684122</t>
  </si>
  <si>
    <t>1183107</t>
  </si>
  <si>
    <t>5307270</t>
  </si>
  <si>
    <t>7756243</t>
  </si>
  <si>
    <t>877191</t>
  </si>
  <si>
    <t>1597713</t>
  </si>
  <si>
    <t>6738355</t>
  </si>
  <si>
    <t>8156296</t>
  </si>
  <si>
    <t>791390</t>
  </si>
  <si>
    <t>1279262</t>
  </si>
  <si>
    <t>4650380</t>
  </si>
  <si>
    <t>7760202</t>
  </si>
  <si>
    <t>677319</t>
  </si>
  <si>
    <t>1220275</t>
  </si>
  <si>
    <t>5116108</t>
  </si>
  <si>
    <t>7749986</t>
  </si>
  <si>
    <t>1056647</t>
  </si>
  <si>
    <t>1507038</t>
  </si>
  <si>
    <t>6916773</t>
  </si>
  <si>
    <t>11845894</t>
  </si>
  <si>
    <t>1172060</t>
  </si>
  <si>
    <t>1378078</t>
  </si>
  <si>
    <t>4273246</t>
  </si>
  <si>
    <t>6759565</t>
  </si>
  <si>
    <t>513073</t>
  </si>
  <si>
    <t>917068</t>
  </si>
  <si>
    <t>3241541</t>
  </si>
  <si>
    <t>4920061</t>
  </si>
  <si>
    <t>343340</t>
  </si>
  <si>
    <t>452154</t>
  </si>
  <si>
    <t>4434222</t>
  </si>
  <si>
    <t>7127880</t>
  </si>
  <si>
    <t>836602</t>
  </si>
  <si>
    <t>1076642</t>
  </si>
  <si>
    <t>2839238</t>
  </si>
  <si>
    <t>4544136</t>
  </si>
  <si>
    <t>487478</t>
  </si>
  <si>
    <t>785766</t>
  </si>
  <si>
    <t>3312763</t>
  </si>
  <si>
    <t>5102151</t>
  </si>
  <si>
    <t>396709</t>
  </si>
  <si>
    <t>887217</t>
  </si>
  <si>
    <t>2685714</t>
  </si>
  <si>
    <t>4956134</t>
  </si>
  <si>
    <t>378363</t>
  </si>
  <si>
    <t>515494</t>
  </si>
  <si>
    <t>3367785</t>
  </si>
  <si>
    <t>7726517</t>
  </si>
  <si>
    <t>577966</t>
  </si>
  <si>
    <t>863613</t>
  </si>
  <si>
    <t>3153170</t>
  </si>
  <si>
    <t>6114179</t>
  </si>
  <si>
    <t>824479</t>
  </si>
  <si>
    <t>770426</t>
  </si>
  <si>
    <t>1766408</t>
  </si>
  <si>
    <t>3632024</t>
  </si>
  <si>
    <t>624498</t>
  </si>
  <si>
    <t>588107</t>
  </si>
  <si>
    <t>2500247</t>
  </si>
  <si>
    <t>4868586</t>
  </si>
  <si>
    <t>602318</t>
  </si>
  <si>
    <t>683742</t>
  </si>
  <si>
    <t>3391132</t>
  </si>
  <si>
    <t>5631641</t>
  </si>
  <si>
    <t>1010478</t>
  </si>
  <si>
    <t>785740</t>
  </si>
  <si>
    <t>2434908</t>
  </si>
  <si>
    <t>3985733</t>
  </si>
  <si>
    <t>384802</t>
  </si>
  <si>
    <t>593785</t>
  </si>
  <si>
    <t>2245885</t>
  </si>
  <si>
    <t>4005820</t>
  </si>
  <si>
    <t>318157</t>
  </si>
  <si>
    <t>595470</t>
  </si>
  <si>
    <t>2278107</t>
  </si>
  <si>
    <t>3754532</t>
  </si>
  <si>
    <t>323487</t>
  </si>
  <si>
    <t>376935</t>
  </si>
  <si>
    <t>2529120</t>
  </si>
  <si>
    <t>4168191</t>
  </si>
  <si>
    <t>317544</t>
  </si>
  <si>
    <t>481313</t>
  </si>
  <si>
    <t>1838507</t>
  </si>
  <si>
    <t>3198172</t>
  </si>
  <si>
    <t>237355</t>
  </si>
  <si>
    <t>326456</t>
  </si>
  <si>
    <t>2622705</t>
  </si>
  <si>
    <t>4418689</t>
  </si>
  <si>
    <t>350257</t>
  </si>
  <si>
    <t>519994</t>
  </si>
  <si>
    <t>1686526</t>
  </si>
  <si>
    <t>3119044</t>
  </si>
  <si>
    <t>152228</t>
  </si>
  <si>
    <t>339131</t>
  </si>
  <si>
    <t>1679902</t>
  </si>
  <si>
    <t>2860350</t>
  </si>
  <si>
    <t>241386</t>
  </si>
  <si>
    <t>2264424</t>
  </si>
  <si>
    <t>4158733</t>
  </si>
  <si>
    <t>267066</t>
  </si>
  <si>
    <t>525610</t>
  </si>
  <si>
    <t>2145777</t>
  </si>
  <si>
    <t>3808775</t>
  </si>
  <si>
    <t>268359</t>
  </si>
  <si>
    <t>483244</t>
  </si>
  <si>
    <t>2441176</t>
  </si>
  <si>
    <t>4560189</t>
  </si>
  <si>
    <t>257068</t>
  </si>
  <si>
    <t>767582</t>
  </si>
  <si>
    <t>1653948</t>
  </si>
  <si>
    <t>2276507</t>
  </si>
  <si>
    <t>272930</t>
  </si>
  <si>
    <t>413424</t>
  </si>
  <si>
    <t>2099340</t>
  </si>
  <si>
    <t>3643791</t>
  </si>
  <si>
    <t>461510</t>
  </si>
  <si>
    <t>740064</t>
  </si>
  <si>
    <t>2482044</t>
  </si>
  <si>
    <t>5140357</t>
  </si>
  <si>
    <t>497034</t>
  </si>
  <si>
    <t>1186950</t>
  </si>
  <si>
    <t>3458510</t>
  </si>
  <si>
    <t>5159180</t>
  </si>
  <si>
    <t>937295</t>
  </si>
  <si>
    <t>912181</t>
  </si>
  <si>
    <t>2339787</t>
  </si>
  <si>
    <t>3485306</t>
  </si>
  <si>
    <t>348912</t>
  </si>
  <si>
    <t>2101284</t>
  </si>
  <si>
    <t>3346790</t>
  </si>
  <si>
    <t>315390</t>
  </si>
  <si>
    <t>587778</t>
  </si>
  <si>
    <t>1610364</t>
  </si>
  <si>
    <t>3028994</t>
  </si>
  <si>
    <t>303564</t>
  </si>
  <si>
    <t>481722</t>
  </si>
  <si>
    <t>1885904</t>
  </si>
  <si>
    <t>3262435</t>
  </si>
  <si>
    <t>226082</t>
  </si>
  <si>
    <t>444616</t>
  </si>
  <si>
    <t>2416228</t>
  </si>
  <si>
    <t>4553217</t>
  </si>
  <si>
    <t>368099</t>
  </si>
  <si>
    <t>778284</t>
  </si>
  <si>
    <t>1957627</t>
  </si>
  <si>
    <t>3103983</t>
  </si>
  <si>
    <t>237048</t>
  </si>
  <si>
    <t>459018</t>
  </si>
  <si>
    <t>1758958</t>
  </si>
  <si>
    <t>3155734</t>
  </si>
  <si>
    <t>221379</t>
  </si>
  <si>
    <t>842906</t>
  </si>
  <si>
    <t>2602961</t>
  </si>
  <si>
    <t>3421789</t>
  </si>
  <si>
    <t>537759</t>
  </si>
  <si>
    <t>701423</t>
  </si>
  <si>
    <t>3282370</t>
  </si>
  <si>
    <t>4110561</t>
  </si>
  <si>
    <t>331273</t>
  </si>
  <si>
    <t>683765</t>
  </si>
  <si>
    <t>2455729</t>
  </si>
  <si>
    <t>3735775</t>
  </si>
  <si>
    <t>409994</t>
  </si>
  <si>
    <t>728471</t>
  </si>
  <si>
    <t>1711779</t>
  </si>
  <si>
    <t>2841509</t>
  </si>
  <si>
    <t>291127</t>
  </si>
  <si>
    <t>449423</t>
  </si>
  <si>
    <t>1848068</t>
  </si>
  <si>
    <t>2965996</t>
  </si>
  <si>
    <t>234899</t>
  </si>
  <si>
    <t>527029</t>
  </si>
  <si>
    <t>3826716</t>
  </si>
  <si>
    <t>5392412</t>
  </si>
  <si>
    <t>721745</t>
  </si>
  <si>
    <t>950310</t>
  </si>
  <si>
    <t>2322104</t>
  </si>
  <si>
    <t>3850517</t>
  </si>
  <si>
    <t>242154</t>
  </si>
  <si>
    <t>667365</t>
  </si>
  <si>
    <t>2314373</t>
  </si>
  <si>
    <t>3505656</t>
  </si>
  <si>
    <t>250058</t>
  </si>
  <si>
    <t>418094</t>
  </si>
  <si>
    <t>2267503</t>
  </si>
  <si>
    <t>3441396</t>
  </si>
  <si>
    <t>223831</t>
  </si>
  <si>
    <t>683323</t>
  </si>
  <si>
    <t>3463993</t>
  </si>
  <si>
    <t>5428557</t>
  </si>
  <si>
    <t>367439</t>
  </si>
  <si>
    <t>607961</t>
  </si>
  <si>
    <t>2590623</t>
  </si>
  <si>
    <t>4035773</t>
  </si>
  <si>
    <t>347376</t>
  </si>
  <si>
    <t>727939</t>
  </si>
  <si>
    <t>2455378</t>
  </si>
  <si>
    <t>4512970</t>
  </si>
  <si>
    <t>424555</t>
  </si>
  <si>
    <t>722018</t>
  </si>
  <si>
    <t>2034632</t>
  </si>
  <si>
    <t>3562739</t>
  </si>
  <si>
    <t>275733</t>
  </si>
  <si>
    <t>379709</t>
  </si>
  <si>
    <t>3126251</t>
  </si>
  <si>
    <t>5119356</t>
  </si>
  <si>
    <t>665061</t>
  </si>
  <si>
    <t>529189</t>
  </si>
  <si>
    <t>1740831</t>
  </si>
  <si>
    <t>2884646</t>
  </si>
  <si>
    <t>302435</t>
  </si>
  <si>
    <t>563276</t>
  </si>
  <si>
    <t>2402215</t>
  </si>
  <si>
    <t>2742440</t>
  </si>
  <si>
    <t>281379</t>
  </si>
  <si>
    <t>544350</t>
  </si>
  <si>
    <t>1690858</t>
  </si>
  <si>
    <t>2898821</t>
  </si>
  <si>
    <t>204270</t>
  </si>
  <si>
    <t>465127</t>
  </si>
  <si>
    <t>1397104</t>
  </si>
  <si>
    <t>2404258</t>
  </si>
  <si>
    <t>151423</t>
  </si>
  <si>
    <t>258359</t>
  </si>
  <si>
    <t>2961913</t>
  </si>
  <si>
    <t>4621181</t>
  </si>
  <si>
    <t>383223</t>
  </si>
  <si>
    <t>840112</t>
  </si>
  <si>
    <t>1484692</t>
  </si>
  <si>
    <t>2327443</t>
  </si>
  <si>
    <t>236223</t>
  </si>
  <si>
    <t>380644</t>
  </si>
  <si>
    <t>2303754</t>
  </si>
  <si>
    <t>3492072</t>
  </si>
  <si>
    <t>243105</t>
  </si>
  <si>
    <t>456035</t>
  </si>
  <si>
    <t>2546591</t>
  </si>
  <si>
    <t>4665800</t>
  </si>
  <si>
    <t>325773</t>
  </si>
  <si>
    <t>733528</t>
  </si>
  <si>
    <t>3861548</t>
  </si>
  <si>
    <t>4772136</t>
  </si>
  <si>
    <t>672141</t>
  </si>
  <si>
    <t>1272611</t>
  </si>
  <si>
    <t>5192889</t>
  </si>
  <si>
    <t>5669364</t>
  </si>
  <si>
    <t>1042497</t>
  </si>
  <si>
    <t>1457067</t>
  </si>
  <si>
    <t>5990155</t>
  </si>
  <si>
    <t>5991948</t>
  </si>
  <si>
    <t>501011</t>
  </si>
  <si>
    <t>1015871</t>
  </si>
  <si>
    <t>4870001</t>
  </si>
  <si>
    <t>5807337</t>
  </si>
  <si>
    <t>490987</t>
  </si>
  <si>
    <t>927749</t>
  </si>
  <si>
    <t>2125506</t>
  </si>
  <si>
    <t>2686421</t>
  </si>
  <si>
    <t>236235</t>
  </si>
  <si>
    <t>486835</t>
  </si>
  <si>
    <t>2780834</t>
  </si>
  <si>
    <t>3958449</t>
  </si>
  <si>
    <t>230492</t>
  </si>
  <si>
    <t>526994</t>
  </si>
  <si>
    <t>2328854</t>
  </si>
  <si>
    <t>3526857</t>
  </si>
  <si>
    <t>328243</t>
  </si>
  <si>
    <t>385898</t>
  </si>
  <si>
    <t>2218804</t>
  </si>
  <si>
    <t>4038830</t>
  </si>
  <si>
    <t>353577</t>
  </si>
  <si>
    <t>530968</t>
  </si>
  <si>
    <t>3050527</t>
  </si>
  <si>
    <t>4596902</t>
  </si>
  <si>
    <t>272966</t>
  </si>
  <si>
    <t>704226</t>
  </si>
  <si>
    <t>2721178</t>
  </si>
  <si>
    <t>4163787</t>
  </si>
  <si>
    <t>252285</t>
  </si>
  <si>
    <t>732643</t>
  </si>
  <si>
    <t>3234811</t>
  </si>
  <si>
    <t>4457152</t>
  </si>
  <si>
    <t>434205</t>
  </si>
  <si>
    <t>790829</t>
  </si>
  <si>
    <t>2861614</t>
  </si>
  <si>
    <t>4094850</t>
  </si>
  <si>
    <t>176488</t>
  </si>
  <si>
    <t>657353</t>
  </si>
  <si>
    <t>4850252</t>
  </si>
  <si>
    <t>7126028</t>
  </si>
  <si>
    <t>596035</t>
  </si>
  <si>
    <t>1208970</t>
  </si>
  <si>
    <t>1226039</t>
  </si>
  <si>
    <t>2440797</t>
  </si>
  <si>
    <t>145137</t>
  </si>
  <si>
    <t>233828</t>
  </si>
  <si>
    <t>1822911</t>
  </si>
  <si>
    <t>3218784</t>
  </si>
  <si>
    <t>176521</t>
  </si>
  <si>
    <t>386737</t>
  </si>
  <si>
    <t>864398</t>
  </si>
  <si>
    <t>1292447</t>
  </si>
  <si>
    <t>59283</t>
  </si>
  <si>
    <t>171654</t>
  </si>
  <si>
    <t>2375296</t>
  </si>
  <si>
    <t>3216055</t>
  </si>
  <si>
    <t>155954</t>
  </si>
  <si>
    <t>458461</t>
  </si>
  <si>
    <t>1585323</t>
  </si>
  <si>
    <t>2722668</t>
  </si>
  <si>
    <t>142193</t>
  </si>
  <si>
    <t>328266</t>
  </si>
  <si>
    <t>1702371</t>
  </si>
  <si>
    <t>2242204</t>
  </si>
  <si>
    <t>122683</t>
  </si>
  <si>
    <t>402033</t>
  </si>
  <si>
    <t>3914823</t>
  </si>
  <si>
    <t>4741630</t>
  </si>
  <si>
    <t>492247</t>
  </si>
  <si>
    <t>687654</t>
  </si>
  <si>
    <t>2656998</t>
  </si>
  <si>
    <t>3645351</t>
  </si>
  <si>
    <t>176869</t>
  </si>
  <si>
    <t>674336</t>
  </si>
  <si>
    <t>2294519</t>
  </si>
  <si>
    <t>3244037</t>
  </si>
  <si>
    <t>195572</t>
  </si>
  <si>
    <t>542878</t>
  </si>
  <si>
    <t>3166774</t>
  </si>
  <si>
    <t>4439989</t>
  </si>
  <si>
    <t>392052</t>
  </si>
  <si>
    <t>1270243</t>
  </si>
  <si>
    <t>2528033</t>
  </si>
  <si>
    <t>3673385</t>
  </si>
  <si>
    <t>217099</t>
  </si>
  <si>
    <t>672853</t>
  </si>
  <si>
    <t>2422172</t>
  </si>
  <si>
    <t>4274926</t>
  </si>
  <si>
    <t>272486</t>
  </si>
  <si>
    <t>1073837</t>
  </si>
  <si>
    <t>6982776</t>
  </si>
  <si>
    <t>7402601</t>
  </si>
  <si>
    <t>634595</t>
  </si>
  <si>
    <t>1445591</t>
  </si>
  <si>
    <t>2808971</t>
  </si>
  <si>
    <t>4481407</t>
  </si>
  <si>
    <t>342060</t>
  </si>
  <si>
    <t>816874</t>
  </si>
  <si>
    <t>2400303</t>
  </si>
  <si>
    <t>4487814</t>
  </si>
  <si>
    <t>280102</t>
  </si>
  <si>
    <t>855602</t>
  </si>
  <si>
    <t>2576777</t>
  </si>
  <si>
    <t>4298502</t>
  </si>
  <si>
    <t>376305</t>
  </si>
  <si>
    <t>764056</t>
  </si>
  <si>
    <t>5467199</t>
  </si>
  <si>
    <t>6371784</t>
  </si>
  <si>
    <t>379904</t>
  </si>
  <si>
    <t>1251329</t>
  </si>
  <si>
    <t>2673199</t>
  </si>
  <si>
    <t>4773367</t>
  </si>
  <si>
    <t>358069</t>
  </si>
  <si>
    <t>852254</t>
  </si>
  <si>
    <t>5582332</t>
  </si>
  <si>
    <t>8160222</t>
  </si>
  <si>
    <t>550507</t>
  </si>
  <si>
    <t>1051944</t>
  </si>
  <si>
    <t>2830393</t>
  </si>
  <si>
    <t>4777738</t>
  </si>
  <si>
    <t>219320</t>
  </si>
  <si>
    <t>798698</t>
  </si>
  <si>
    <t>2486597</t>
  </si>
  <si>
    <t>5332992</t>
  </si>
  <si>
    <t>333365</t>
  </si>
  <si>
    <t>928547</t>
  </si>
  <si>
    <t>3518296</t>
  </si>
  <si>
    <t>5400932</t>
  </si>
  <si>
    <t>311518</t>
  </si>
  <si>
    <t>1058147</t>
  </si>
  <si>
    <t>3094984</t>
  </si>
  <si>
    <t>4779049</t>
  </si>
  <si>
    <t>328381</t>
  </si>
  <si>
    <t>651905</t>
  </si>
  <si>
    <t>2627022</t>
  </si>
  <si>
    <t>4222753</t>
  </si>
  <si>
    <t>351372</t>
  </si>
  <si>
    <t>672324</t>
  </si>
  <si>
    <t>2375714</t>
  </si>
  <si>
    <t>4330863</t>
  </si>
  <si>
    <t>205984</t>
  </si>
  <si>
    <t>717530</t>
  </si>
  <si>
    <t>2799107</t>
  </si>
  <si>
    <t>5206931</t>
  </si>
  <si>
    <t>338827</t>
  </si>
  <si>
    <t>970542</t>
  </si>
  <si>
    <t>3684393</t>
  </si>
  <si>
    <t>6698942</t>
  </si>
  <si>
    <t>469972</t>
  </si>
  <si>
    <t>1271135</t>
  </si>
  <si>
    <t>2809822</t>
  </si>
  <si>
    <t>4624761</t>
  </si>
  <si>
    <t>243791</t>
  </si>
  <si>
    <t>646571</t>
  </si>
  <si>
    <t>2316538</t>
  </si>
  <si>
    <t>4023735</t>
  </si>
  <si>
    <t>187294</t>
  </si>
  <si>
    <t>543270</t>
  </si>
  <si>
    <t>2937044</t>
  </si>
  <si>
    <t>4317762</t>
  </si>
  <si>
    <t>199511</t>
  </si>
  <si>
    <t>738114</t>
  </si>
  <si>
    <t>2902073</t>
  </si>
  <si>
    <t>4237958</t>
  </si>
  <si>
    <t>276277</t>
  </si>
  <si>
    <t>1060813</t>
  </si>
  <si>
    <t>5041077</t>
  </si>
  <si>
    <t>7680656</t>
  </si>
  <si>
    <t>690737</t>
  </si>
  <si>
    <t>1715406</t>
  </si>
  <si>
    <t>6445090</t>
  </si>
  <si>
    <t>9090400</t>
  </si>
  <si>
    <t>849539</t>
  </si>
  <si>
    <t>1690697</t>
  </si>
  <si>
    <t>2555769</t>
  </si>
  <si>
    <t>3914817</t>
  </si>
  <si>
    <t>322338</t>
  </si>
  <si>
    <t>871965</t>
  </si>
  <si>
    <t>3657356</t>
  </si>
  <si>
    <t>4985449</t>
  </si>
  <si>
    <t>445501</t>
  </si>
  <si>
    <t>1249165</t>
  </si>
  <si>
    <t>3071510</t>
  </si>
  <si>
    <t>3865439</t>
  </si>
  <si>
    <t>520521</t>
  </si>
  <si>
    <t>1179222</t>
  </si>
  <si>
    <t>3927761</t>
  </si>
  <si>
    <t>5934116</t>
  </si>
  <si>
    <t>540114</t>
  </si>
  <si>
    <t>1442719</t>
  </si>
  <si>
    <t>3197215</t>
  </si>
  <si>
    <t>4978699</t>
  </si>
  <si>
    <t>557740</t>
  </si>
  <si>
    <t>891106</t>
  </si>
  <si>
    <t>4008053</t>
  </si>
  <si>
    <t>4646116</t>
  </si>
  <si>
    <t>466497</t>
  </si>
  <si>
    <t>1058087</t>
  </si>
  <si>
    <t>3951842</t>
  </si>
  <si>
    <t>5728611</t>
  </si>
  <si>
    <t>366160</t>
  </si>
  <si>
    <t>1243086</t>
  </si>
  <si>
    <t>3065235</t>
  </si>
  <si>
    <t>4490039</t>
  </si>
  <si>
    <t>395944</t>
  </si>
  <si>
    <t>1176595</t>
  </si>
  <si>
    <t>4778770</t>
  </si>
  <si>
    <t>7671989</t>
  </si>
  <si>
    <t>802175</t>
  </si>
  <si>
    <t>1426070</t>
  </si>
  <si>
    <t>5149836</t>
  </si>
  <si>
    <t>6551712</t>
  </si>
  <si>
    <t>649337</t>
  </si>
  <si>
    <t>1971945</t>
  </si>
  <si>
    <t>4199397</t>
  </si>
  <si>
    <t>5277217</t>
  </si>
  <si>
    <t>412275</t>
  </si>
  <si>
    <t>1285453</t>
  </si>
  <si>
    <t>4419133</t>
  </si>
  <si>
    <t>5159175</t>
  </si>
  <si>
    <t>449708</t>
  </si>
  <si>
    <t>1440010</t>
  </si>
  <si>
    <t>3745883</t>
  </si>
  <si>
    <t>4694700</t>
  </si>
  <si>
    <t>418786</t>
  </si>
  <si>
    <t>1267453</t>
  </si>
  <si>
    <t>4582797</t>
  </si>
  <si>
    <t>6753842</t>
  </si>
  <si>
    <t>670485</t>
  </si>
  <si>
    <t>1885581</t>
  </si>
  <si>
    <t>3488896</t>
  </si>
  <si>
    <t>4844190</t>
  </si>
  <si>
    <t>507322</t>
  </si>
  <si>
    <t>1310304</t>
  </si>
  <si>
    <t>4986497</t>
  </si>
  <si>
    <t>7348632</t>
  </si>
  <si>
    <t>1306967</t>
  </si>
  <si>
    <t>1339896</t>
  </si>
  <si>
    <t>2710767</t>
  </si>
  <si>
    <t>4470839</t>
  </si>
  <si>
    <t>948831</t>
  </si>
  <si>
    <t>1001238</t>
  </si>
  <si>
    <t>2871073</t>
  </si>
  <si>
    <t>4646638</t>
  </si>
  <si>
    <t>874896</t>
  </si>
  <si>
    <t>725522</t>
  </si>
  <si>
    <t>4243158</t>
  </si>
  <si>
    <t>6099536</t>
  </si>
  <si>
    <t>463921</t>
  </si>
  <si>
    <t>1181596</t>
  </si>
  <si>
    <t>3846060</t>
  </si>
  <si>
    <t>5280784</t>
  </si>
  <si>
    <t>375530</t>
  </si>
  <si>
    <t>1068859</t>
  </si>
  <si>
    <t>2816511</t>
  </si>
  <si>
    <t>4760168</t>
  </si>
  <si>
    <t>361816</t>
  </si>
  <si>
    <t>682428</t>
  </si>
  <si>
    <t>4765008</t>
  </si>
  <si>
    <t>7559841</t>
  </si>
  <si>
    <t>645890</t>
  </si>
  <si>
    <t>1892467</t>
  </si>
  <si>
    <t>2573756</t>
  </si>
  <si>
    <t>5010850</t>
  </si>
  <si>
    <t>341187</t>
  </si>
  <si>
    <t>1023691</t>
  </si>
  <si>
    <t>2908600</t>
  </si>
  <si>
    <t>5829439</t>
  </si>
  <si>
    <t>355304</t>
  </si>
  <si>
    <t>1096510</t>
  </si>
  <si>
    <t>3097948</t>
  </si>
  <si>
    <t>6005790</t>
  </si>
  <si>
    <t>475232</t>
  </si>
  <si>
    <t>1517818</t>
  </si>
  <si>
    <t>2319407</t>
  </si>
  <si>
    <t>4834474</t>
  </si>
  <si>
    <t>304269</t>
  </si>
  <si>
    <t>1095942</t>
  </si>
  <si>
    <t>2809255</t>
  </si>
  <si>
    <t>4701197</t>
  </si>
  <si>
    <t>461958</t>
  </si>
  <si>
    <t>1037489</t>
  </si>
  <si>
    <t>3792091</t>
  </si>
  <si>
    <t>7320209</t>
  </si>
  <si>
    <t>607060</t>
  </si>
  <si>
    <t>1576991</t>
  </si>
  <si>
    <t>2666768</t>
  </si>
  <si>
    <t>4844073</t>
  </si>
  <si>
    <t>362040</t>
  </si>
  <si>
    <t>922165</t>
  </si>
  <si>
    <t>2475176</t>
  </si>
  <si>
    <t>5137607</t>
  </si>
  <si>
    <t>301530</t>
  </si>
  <si>
    <t>692804</t>
  </si>
  <si>
    <t>3162488</t>
  </si>
  <si>
    <t>6288257</t>
  </si>
  <si>
    <t>410609</t>
  </si>
  <si>
    <t>1264363</t>
  </si>
  <si>
    <t>2017885</t>
  </si>
  <si>
    <t>3674193</t>
  </si>
  <si>
    <t>208516</t>
  </si>
  <si>
    <t>668992</t>
  </si>
  <si>
    <t>3500371</t>
  </si>
  <si>
    <t>7132878</t>
  </si>
  <si>
    <t>399183</t>
  </si>
  <si>
    <t>1414265</t>
  </si>
  <si>
    <t>1801090</t>
  </si>
  <si>
    <t>2997164</t>
  </si>
  <si>
    <t>164219</t>
  </si>
  <si>
    <t>374069</t>
  </si>
  <si>
    <t>1550534</t>
  </si>
  <si>
    <t>3270314</t>
  </si>
  <si>
    <t>227376</t>
  </si>
  <si>
    <t>317337</t>
  </si>
  <si>
    <t>1795020</t>
  </si>
  <si>
    <t>3021010</t>
  </si>
  <si>
    <t>283255</t>
  </si>
  <si>
    <t>392287</t>
  </si>
  <si>
    <t>2250872</t>
  </si>
  <si>
    <t>3693852</t>
  </si>
  <si>
    <t>299442</t>
  </si>
  <si>
    <t>587758</t>
  </si>
  <si>
    <t>1890567</t>
  </si>
  <si>
    <t>3166795</t>
  </si>
  <si>
    <t>246437</t>
  </si>
  <si>
    <t>581334</t>
  </si>
  <si>
    <t>1707305</t>
  </si>
  <si>
    <t>3547776</t>
  </si>
  <si>
    <t>193085</t>
  </si>
  <si>
    <t>515095</t>
  </si>
  <si>
    <t>2181778</t>
  </si>
  <si>
    <t>4258395</t>
  </si>
  <si>
    <t>405124</t>
  </si>
  <si>
    <t>1037010</t>
  </si>
  <si>
    <t>1895387</t>
  </si>
  <si>
    <t>4311266</t>
  </si>
  <si>
    <t>240868</t>
  </si>
  <si>
    <t>645043</t>
  </si>
  <si>
    <t>1665948</t>
  </si>
  <si>
    <t>3779053</t>
  </si>
  <si>
    <t>135896</t>
  </si>
  <si>
    <t>534493</t>
  </si>
  <si>
    <t>1477446</t>
  </si>
  <si>
    <t>3024556</t>
  </si>
  <si>
    <t>190751</t>
  </si>
  <si>
    <t>417786</t>
  </si>
  <si>
    <t>1845986</t>
  </si>
  <si>
    <t>3060238</t>
  </si>
  <si>
    <t>378166</t>
  </si>
  <si>
    <t>953295</t>
  </si>
  <si>
    <t>1941306</t>
  </si>
  <si>
    <t>3588372</t>
  </si>
  <si>
    <t>303145</t>
  </si>
  <si>
    <t>826929</t>
  </si>
  <si>
    <t>1325697</t>
  </si>
  <si>
    <t>2658421</t>
  </si>
  <si>
    <t>151793</t>
  </si>
  <si>
    <t>503809</t>
  </si>
  <si>
    <t>1472454</t>
  </si>
  <si>
    <t>2388659</t>
  </si>
  <si>
    <t>268301</t>
  </si>
  <si>
    <t>655627</t>
  </si>
  <si>
    <t>1887556</t>
  </si>
  <si>
    <t>3728233</t>
  </si>
  <si>
    <t>308935</t>
  </si>
  <si>
    <t>780275</t>
  </si>
  <si>
    <t>1597916</t>
  </si>
  <si>
    <t>2838334</t>
  </si>
  <si>
    <t>269617</t>
  </si>
  <si>
    <t>803917</t>
  </si>
  <si>
    <t>1720642</t>
  </si>
  <si>
    <t>2891494</t>
  </si>
  <si>
    <t>271906</t>
  </si>
  <si>
    <t>775202</t>
  </si>
  <si>
    <t>1613254</t>
  </si>
  <si>
    <t>2852305</t>
  </si>
  <si>
    <t>261284</t>
  </si>
  <si>
    <t>709279</t>
  </si>
  <si>
    <t>2438803</t>
  </si>
  <si>
    <t>3384501</t>
  </si>
  <si>
    <t>644793</t>
  </si>
  <si>
    <t>1165093</t>
  </si>
  <si>
    <t>2597083</t>
  </si>
  <si>
    <t>3958436</t>
  </si>
  <si>
    <t>390686</t>
  </si>
  <si>
    <t>1170457</t>
  </si>
  <si>
    <t>2290750</t>
  </si>
  <si>
    <t>3475398</t>
  </si>
  <si>
    <t>410815</t>
  </si>
  <si>
    <t>1224553</t>
  </si>
  <si>
    <t>2591056</t>
  </si>
  <si>
    <t>4269721</t>
  </si>
  <si>
    <t>493723</t>
  </si>
  <si>
    <t>1426782</t>
  </si>
  <si>
    <t>1445119</t>
  </si>
  <si>
    <t>2332537</t>
  </si>
  <si>
    <t>281651</t>
  </si>
  <si>
    <t>683763</t>
  </si>
  <si>
    <t>1497194</t>
  </si>
  <si>
    <t>2244154</t>
  </si>
  <si>
    <t>172296</t>
  </si>
  <si>
    <t>453501</t>
  </si>
  <si>
    <t>2241728</t>
  </si>
  <si>
    <t>3494420</t>
  </si>
  <si>
    <t>280988</t>
  </si>
  <si>
    <t>882086</t>
  </si>
  <si>
    <t>2208871</t>
  </si>
  <si>
    <t>2971608</t>
  </si>
  <si>
    <t>395798</t>
  </si>
  <si>
    <t>628347</t>
  </si>
  <si>
    <t>1849793</t>
  </si>
  <si>
    <t>2556334</t>
  </si>
  <si>
    <t>237817</t>
  </si>
  <si>
    <t>768106</t>
  </si>
  <si>
    <t>2726083</t>
  </si>
  <si>
    <t>3310088</t>
  </si>
  <si>
    <t>549642</t>
  </si>
  <si>
    <t>1525277</t>
  </si>
  <si>
    <t>2197049</t>
  </si>
  <si>
    <t>2756879</t>
  </si>
  <si>
    <t>324079</t>
  </si>
  <si>
    <t>1335965</t>
  </si>
  <si>
    <t>2057165</t>
  </si>
  <si>
    <t>2880499</t>
  </si>
  <si>
    <t>506848</t>
  </si>
  <si>
    <t>1343547</t>
  </si>
  <si>
    <t>3150507</t>
  </si>
  <si>
    <t>3883540</t>
  </si>
  <si>
    <t>477427</t>
  </si>
  <si>
    <t>1572927</t>
  </si>
  <si>
    <t>3320058</t>
  </si>
  <si>
    <t>4616963</t>
  </si>
  <si>
    <t>598560</t>
  </si>
  <si>
    <t>1511454</t>
  </si>
  <si>
    <t>1886661</t>
  </si>
  <si>
    <t>2650568</t>
  </si>
  <si>
    <t>236976</t>
  </si>
  <si>
    <t>728815</t>
  </si>
  <si>
    <t>2073251</t>
  </si>
  <si>
    <t>2961463</t>
  </si>
  <si>
    <t>331072</t>
  </si>
  <si>
    <t>1113304</t>
  </si>
  <si>
    <t>2013885</t>
  </si>
  <si>
    <t>3197152</t>
  </si>
  <si>
    <t>212235</t>
  </si>
  <si>
    <t>705732</t>
  </si>
  <si>
    <t>1948476</t>
  </si>
  <si>
    <t>3023909</t>
  </si>
  <si>
    <t>285511</t>
  </si>
  <si>
    <t>1070873</t>
  </si>
  <si>
    <t>2669253</t>
  </si>
  <si>
    <t>3661133</t>
  </si>
  <si>
    <t>445412</t>
  </si>
  <si>
    <t>1166929</t>
  </si>
  <si>
    <t>3140850</t>
  </si>
  <si>
    <t>4352815</t>
  </si>
  <si>
    <t>507466</t>
  </si>
  <si>
    <t>1282795</t>
  </si>
  <si>
    <t>2254512</t>
  </si>
  <si>
    <t>3568657</t>
  </si>
  <si>
    <t>361129</t>
  </si>
  <si>
    <t>816673</t>
  </si>
  <si>
    <t>4088961</t>
  </si>
  <si>
    <t>6343689</t>
  </si>
  <si>
    <t>708810</t>
  </si>
  <si>
    <t>1967595</t>
  </si>
  <si>
    <t>2799574</t>
  </si>
  <si>
    <t>4540521</t>
  </si>
  <si>
    <t>444299</t>
  </si>
  <si>
    <t>1093093</t>
  </si>
  <si>
    <t>2319195</t>
  </si>
  <si>
    <t>3690052</t>
  </si>
  <si>
    <t>445893</t>
  </si>
  <si>
    <t>922806</t>
  </si>
  <si>
    <t>2539492</t>
  </si>
  <si>
    <t>4479297</t>
  </si>
  <si>
    <t>669128</t>
  </si>
  <si>
    <t>1320813</t>
  </si>
  <si>
    <t>3512588</t>
  </si>
  <si>
    <t>5172375</t>
  </si>
  <si>
    <t>773095</t>
  </si>
  <si>
    <t>1804161</t>
  </si>
  <si>
    <t>3132062</t>
  </si>
  <si>
    <t>5769402</t>
  </si>
  <si>
    <t>589196</t>
  </si>
  <si>
    <t>1859208</t>
  </si>
  <si>
    <t>3790607</t>
  </si>
  <si>
    <t>6532040</t>
  </si>
  <si>
    <t>632300</t>
  </si>
  <si>
    <t>1442407</t>
  </si>
  <si>
    <t>2930779</t>
  </si>
  <si>
    <t>4230871</t>
  </si>
  <si>
    <t>602736</t>
  </si>
  <si>
    <t>1635851</t>
  </si>
  <si>
    <t>3687414</t>
  </si>
  <si>
    <t>5280871</t>
  </si>
  <si>
    <t>897370</t>
  </si>
  <si>
    <t>1952391</t>
  </si>
  <si>
    <t>4661189</t>
  </si>
  <si>
    <t>8451955</t>
  </si>
  <si>
    <t>1069776</t>
  </si>
  <si>
    <t>2156738</t>
  </si>
  <si>
    <t>3913532</t>
  </si>
  <si>
    <t>6474646</t>
  </si>
  <si>
    <t>766598</t>
  </si>
  <si>
    <t>1839046</t>
  </si>
  <si>
    <t>2989718</t>
  </si>
  <si>
    <t>7101651</t>
  </si>
  <si>
    <t>697637</t>
  </si>
  <si>
    <t>1587653</t>
  </si>
  <si>
    <t>4287737</t>
  </si>
  <si>
    <t>8151134</t>
  </si>
  <si>
    <t>845714</t>
  </si>
  <si>
    <t>1588618</t>
  </si>
  <si>
    <t>4730328</t>
  </si>
  <si>
    <t>8837757</t>
  </si>
  <si>
    <t>736331</t>
  </si>
  <si>
    <t>2396004</t>
  </si>
  <si>
    <t>2983267</t>
  </si>
  <si>
    <t>4656674</t>
  </si>
  <si>
    <t>524471</t>
  </si>
  <si>
    <t>1310071</t>
  </si>
  <si>
    <t>2191422</t>
  </si>
  <si>
    <t>4696880</t>
  </si>
  <si>
    <t>473452</t>
  </si>
  <si>
    <t>1593533</t>
  </si>
  <si>
    <t>2307333</t>
  </si>
  <si>
    <t>4312625</t>
  </si>
  <si>
    <t>430304</t>
  </si>
  <si>
    <t>846860</t>
  </si>
  <si>
    <t>1896231</t>
  </si>
  <si>
    <t>2380378</t>
  </si>
  <si>
    <t>335246</t>
  </si>
  <si>
    <t>798535</t>
  </si>
  <si>
    <t>2689934</t>
  </si>
  <si>
    <t>3335116</t>
  </si>
  <si>
    <t>495458</t>
  </si>
  <si>
    <t>1217325</t>
  </si>
  <si>
    <t>2685100</t>
  </si>
  <si>
    <t>4074256</t>
  </si>
  <si>
    <t>780588</t>
  </si>
  <si>
    <t>1446563</t>
  </si>
  <si>
    <t>3141266</t>
  </si>
  <si>
    <t>3375229</t>
  </si>
  <si>
    <t>546731</t>
  </si>
  <si>
    <t>1501019</t>
  </si>
  <si>
    <t>3184439</t>
  </si>
  <si>
    <t>5358939</t>
  </si>
  <si>
    <t>900587</t>
  </si>
  <si>
    <t>1680386</t>
  </si>
  <si>
    <t>2465547</t>
  </si>
  <si>
    <t>3674992</t>
  </si>
  <si>
    <t>419772</t>
  </si>
  <si>
    <t>1332397</t>
  </si>
  <si>
    <t>2178953</t>
  </si>
  <si>
    <t>4441553</t>
  </si>
  <si>
    <t>309063</t>
  </si>
  <si>
    <t>1137400</t>
  </si>
  <si>
    <t>2156121</t>
  </si>
  <si>
    <t>3568227</t>
  </si>
  <si>
    <t>412284</t>
  </si>
  <si>
    <t>919873</t>
  </si>
  <si>
    <t>2766960</t>
  </si>
  <si>
    <t>3822000</t>
  </si>
  <si>
    <t>514376</t>
  </si>
  <si>
    <t>1270683</t>
  </si>
  <si>
    <t>2122320</t>
  </si>
  <si>
    <t>3363801</t>
  </si>
  <si>
    <t>435228</t>
  </si>
  <si>
    <t>1361066</t>
  </si>
  <si>
    <t>3934377</t>
  </si>
  <si>
    <t>6656910</t>
  </si>
  <si>
    <t>646339</t>
  </si>
  <si>
    <t>1551385</t>
  </si>
  <si>
    <t>2928557</t>
  </si>
  <si>
    <t>6643236</t>
  </si>
  <si>
    <t>662077</t>
  </si>
  <si>
    <t>1181939</t>
  </si>
  <si>
    <t>3655894</t>
  </si>
  <si>
    <t>6167047</t>
  </si>
  <si>
    <t>621694</t>
  </si>
  <si>
    <t>1741271</t>
  </si>
  <si>
    <t>2473691</t>
  </si>
  <si>
    <t>4773072</t>
  </si>
  <si>
    <t>377644</t>
  </si>
  <si>
    <t>1132841</t>
  </si>
  <si>
    <t>3007904</t>
  </si>
  <si>
    <t>3891605</t>
  </si>
  <si>
    <t>398180</t>
  </si>
  <si>
    <t>1128490</t>
  </si>
  <si>
    <t>3123298</t>
  </si>
  <si>
    <t>4069455</t>
  </si>
  <si>
    <t>471059</t>
  </si>
  <si>
    <t>1921156</t>
  </si>
  <si>
    <t>4579459</t>
  </si>
  <si>
    <t>5695198</t>
  </si>
  <si>
    <t>694036</t>
  </si>
  <si>
    <t>1573688</t>
  </si>
  <si>
    <t>4066627</t>
  </si>
  <si>
    <t>8447335</t>
  </si>
  <si>
    <t>899756</t>
  </si>
  <si>
    <t>1661466</t>
  </si>
  <si>
    <t>3589084</t>
  </si>
  <si>
    <t>7658652</t>
  </si>
  <si>
    <t>890998</t>
  </si>
  <si>
    <t>2303799</t>
  </si>
  <si>
    <t>5400265</t>
  </si>
  <si>
    <t>8784008</t>
  </si>
  <si>
    <t>990820</t>
  </si>
  <si>
    <t>2360395</t>
  </si>
  <si>
    <t>4820997</t>
  </si>
  <si>
    <t>9545077</t>
  </si>
  <si>
    <t>986814</t>
  </si>
  <si>
    <t>2354909</t>
  </si>
  <si>
    <t>7345414</t>
  </si>
  <si>
    <t>12918126</t>
  </si>
  <si>
    <t>1724363</t>
  </si>
  <si>
    <t>4164190</t>
  </si>
  <si>
    <t>4203256</t>
  </si>
  <si>
    <t>10330326</t>
  </si>
  <si>
    <t>928253</t>
  </si>
  <si>
    <t>1687742</t>
  </si>
  <si>
    <t>2844797</t>
  </si>
  <si>
    <t>6177600</t>
  </si>
  <si>
    <t>561588</t>
  </si>
  <si>
    <t>1515339</t>
  </si>
  <si>
    <t>4548820</t>
  </si>
  <si>
    <t>10795370</t>
  </si>
  <si>
    <t>1059995</t>
  </si>
  <si>
    <t>2534248</t>
  </si>
  <si>
    <t>5369376</t>
  </si>
  <si>
    <t>9776860</t>
  </si>
  <si>
    <t>922121</t>
  </si>
  <si>
    <t>2455702</t>
  </si>
  <si>
    <t>3244636</t>
  </si>
  <si>
    <t>7049582</t>
  </si>
  <si>
    <t>512124</t>
  </si>
  <si>
    <t>1420910</t>
  </si>
  <si>
    <t>3243124</t>
  </si>
  <si>
    <t>7179521</t>
  </si>
  <si>
    <t>554837</t>
  </si>
  <si>
    <t>1308233</t>
  </si>
  <si>
    <t>2541872</t>
  </si>
  <si>
    <t>5922470</t>
  </si>
  <si>
    <t>863526</t>
  </si>
  <si>
    <t>1237291</t>
  </si>
  <si>
    <t>4244524</t>
  </si>
  <si>
    <t>5426249</t>
  </si>
  <si>
    <t>566677</t>
  </si>
  <si>
    <t>1538264</t>
  </si>
  <si>
    <t>3313777</t>
  </si>
  <si>
    <t>7047819</t>
  </si>
  <si>
    <t>810030</t>
  </si>
  <si>
    <t>1970080</t>
  </si>
  <si>
    <t>2567374</t>
  </si>
  <si>
    <t>4805300</t>
  </si>
  <si>
    <t>521463</t>
  </si>
  <si>
    <t>1882217</t>
  </si>
  <si>
    <t>2553752</t>
  </si>
  <si>
    <t>4384240</t>
  </si>
  <si>
    <t>597987</t>
  </si>
  <si>
    <t>1718587</t>
  </si>
  <si>
    <t>1937606</t>
  </si>
  <si>
    <t>3616591</t>
  </si>
  <si>
    <t>375292</t>
  </si>
  <si>
    <t>1245990</t>
  </si>
  <si>
    <t>1980432</t>
  </si>
  <si>
    <t>3937256</t>
  </si>
  <si>
    <t>251104</t>
  </si>
  <si>
    <t>1254964</t>
  </si>
  <si>
    <t>2884330</t>
  </si>
  <si>
    <t>5550435</t>
  </si>
  <si>
    <t>676703</t>
  </si>
  <si>
    <t>2297735</t>
  </si>
  <si>
    <t>2214273</t>
  </si>
  <si>
    <t>3669678</t>
  </si>
  <si>
    <t>588172</t>
  </si>
  <si>
    <t>1504631</t>
  </si>
  <si>
    <t>1938817</t>
  </si>
  <si>
    <t>4417429</t>
  </si>
  <si>
    <t>302348</t>
  </si>
  <si>
    <t>1093445</t>
  </si>
  <si>
    <t>2274127</t>
  </si>
  <si>
    <t>4347383</t>
  </si>
  <si>
    <t>394702</t>
  </si>
  <si>
    <t>1266577</t>
  </si>
  <si>
    <t>2281074</t>
  </si>
  <si>
    <t>4677518</t>
  </si>
  <si>
    <t>354324</t>
  </si>
  <si>
    <t>2004587</t>
  </si>
  <si>
    <t>2436996</t>
  </si>
  <si>
    <t>5112003</t>
  </si>
  <si>
    <t>481119</t>
  </si>
  <si>
    <t>2016034</t>
  </si>
  <si>
    <t>3366159</t>
  </si>
  <si>
    <t>7192998</t>
  </si>
  <si>
    <t>718047</t>
  </si>
  <si>
    <t>2243781</t>
  </si>
  <si>
    <t>2265100</t>
  </si>
  <si>
    <t>4180860</t>
  </si>
  <si>
    <t>783526</t>
  </si>
  <si>
    <t>2467874</t>
  </si>
  <si>
    <t>1674113</t>
  </si>
  <si>
    <t>3059041</t>
  </si>
  <si>
    <t>237558</t>
  </si>
  <si>
    <t>1400786</t>
  </si>
  <si>
    <t>1673974</t>
  </si>
  <si>
    <t>3897896</t>
  </si>
  <si>
    <t>205239</t>
  </si>
  <si>
    <t>529593</t>
  </si>
  <si>
    <t>2802164</t>
  </si>
  <si>
    <t>5022385</t>
  </si>
  <si>
    <t>509448</t>
  </si>
  <si>
    <t>1404962</t>
  </si>
  <si>
    <t>2109141</t>
  </si>
  <si>
    <t>3960023</t>
  </si>
  <si>
    <t>511536</t>
  </si>
  <si>
    <t>1901655</t>
  </si>
  <si>
    <t>2860072</t>
  </si>
  <si>
    <t>5056448</t>
  </si>
  <si>
    <t>568882</t>
  </si>
  <si>
    <t>2164991</t>
  </si>
  <si>
    <t>2047350</t>
  </si>
  <si>
    <t>3587224</t>
  </si>
  <si>
    <t>383918</t>
  </si>
  <si>
    <t>1915058</t>
  </si>
  <si>
    <t>2111496</t>
  </si>
  <si>
    <t>3610008</t>
  </si>
  <si>
    <t>283496</t>
  </si>
  <si>
    <t>1748853</t>
  </si>
  <si>
    <t>1369015</t>
  </si>
  <si>
    <t>2787461</t>
  </si>
  <si>
    <t>198475</t>
  </si>
  <si>
    <t>691791</t>
  </si>
  <si>
    <t>2200631</t>
  </si>
  <si>
    <t>3684888</t>
  </si>
  <si>
    <t>299795</t>
  </si>
  <si>
    <t>981236</t>
  </si>
  <si>
    <t>2798225</t>
  </si>
  <si>
    <t>4319096</t>
  </si>
  <si>
    <t>383170</t>
  </si>
  <si>
    <t>1963010</t>
  </si>
  <si>
    <t>2766795</t>
  </si>
  <si>
    <t>4877070</t>
  </si>
  <si>
    <t>634274</t>
  </si>
  <si>
    <t>2378009</t>
  </si>
  <si>
    <t>2708171</t>
  </si>
  <si>
    <t>3940297</t>
  </si>
  <si>
    <t>451748</t>
  </si>
  <si>
    <t>1594114</t>
  </si>
  <si>
    <t>2977898</t>
  </si>
  <si>
    <t>5369744</t>
  </si>
  <si>
    <t>634214</t>
  </si>
  <si>
    <t>2060446</t>
  </si>
  <si>
    <t>5646822</t>
  </si>
  <si>
    <t>9800520</t>
  </si>
  <si>
    <t>1438195</t>
  </si>
  <si>
    <t>3737194</t>
  </si>
  <si>
    <t>3484788</t>
  </si>
  <si>
    <t>7222339</t>
  </si>
  <si>
    <t>658515</t>
  </si>
  <si>
    <t>2344456</t>
  </si>
  <si>
    <t>2745719</t>
  </si>
  <si>
    <t>8406989</t>
  </si>
  <si>
    <t>516798</t>
  </si>
  <si>
    <t>2027256</t>
  </si>
  <si>
    <t>2976156</t>
  </si>
  <si>
    <t>7848816</t>
  </si>
  <si>
    <t>436795</t>
  </si>
  <si>
    <t>1827347</t>
  </si>
  <si>
    <t>3228858</t>
  </si>
  <si>
    <t>8930347</t>
  </si>
  <si>
    <t>673321</t>
  </si>
  <si>
    <t>2480268</t>
  </si>
  <si>
    <t>4332653</t>
  </si>
  <si>
    <t>9105627</t>
  </si>
  <si>
    <t>1112929</t>
  </si>
  <si>
    <t>2899185</t>
  </si>
  <si>
    <t>4863360</t>
  </si>
  <si>
    <t>13219454</t>
  </si>
  <si>
    <t>1378077</t>
  </si>
  <si>
    <t>2655086</t>
  </si>
  <si>
    <t>5170696</t>
  </si>
  <si>
    <t>13764398</t>
  </si>
  <si>
    <t>1043402</t>
  </si>
  <si>
    <t>2503559</t>
  </si>
  <si>
    <t>4573768</t>
  </si>
  <si>
    <t>10685595</t>
  </si>
  <si>
    <t>1384161</t>
  </si>
  <si>
    <t>2984912</t>
  </si>
  <si>
    <t>4322566</t>
  </si>
  <si>
    <t>11440503</t>
  </si>
  <si>
    <t>964428</t>
  </si>
  <si>
    <t>2960129</t>
  </si>
  <si>
    <t>4394940</t>
  </si>
  <si>
    <t>11783846</t>
  </si>
  <si>
    <t>1172087</t>
  </si>
  <si>
    <t>2546580</t>
  </si>
  <si>
    <t>5442223</t>
  </si>
  <si>
    <t>13410130</t>
  </si>
  <si>
    <t>1325880</t>
  </si>
  <si>
    <t>3271464</t>
  </si>
  <si>
    <t>5994455</t>
  </si>
  <si>
    <t>13762945</t>
  </si>
  <si>
    <t>1137978</t>
  </si>
  <si>
    <t>2931096</t>
  </si>
  <si>
    <t>5387340</t>
  </si>
  <si>
    <t>10780626</t>
  </si>
  <si>
    <t>1028384</t>
  </si>
  <si>
    <t>3331582</t>
  </si>
  <si>
    <t>6747695</t>
  </si>
  <si>
    <t>20384028</t>
  </si>
  <si>
    <t>1572812</t>
  </si>
  <si>
    <t>3036091</t>
  </si>
  <si>
    <t>4169104</t>
  </si>
  <si>
    <t>8401096</t>
  </si>
  <si>
    <t>768656</t>
  </si>
  <si>
    <t>2381429</t>
  </si>
  <si>
    <t>4720333</t>
  </si>
  <si>
    <t>10005220</t>
  </si>
  <si>
    <t>1147804</t>
  </si>
  <si>
    <t>2731830</t>
  </si>
  <si>
    <t>4538509</t>
  </si>
  <si>
    <t>9158781</t>
  </si>
  <si>
    <t>1011651</t>
  </si>
  <si>
    <t>2596123</t>
  </si>
  <si>
    <t>3667617</t>
  </si>
  <si>
    <t>6942695</t>
  </si>
  <si>
    <t>1071681</t>
  </si>
  <si>
    <t>2412790</t>
  </si>
  <si>
    <t>2991191</t>
  </si>
  <si>
    <t>6553315</t>
  </si>
  <si>
    <t>831425</t>
  </si>
  <si>
    <t>2076976</t>
  </si>
  <si>
    <t>3655968</t>
  </si>
  <si>
    <t>6047686</t>
  </si>
  <si>
    <t>685300</t>
  </si>
  <si>
    <t>1706547</t>
  </si>
  <si>
    <t>5651702</t>
  </si>
  <si>
    <t>9796442</t>
  </si>
  <si>
    <t>876500</t>
  </si>
  <si>
    <t>2575011</t>
  </si>
  <si>
    <t>6121622</t>
  </si>
  <si>
    <t>11305473</t>
  </si>
  <si>
    <t>1376409</t>
  </si>
  <si>
    <t>2694615</t>
  </si>
  <si>
    <t>5696930</t>
  </si>
  <si>
    <t>10561720</t>
  </si>
  <si>
    <t>1103703</t>
  </si>
  <si>
    <t>2705984</t>
  </si>
  <si>
    <t>2941194</t>
  </si>
  <si>
    <t>4969421</t>
  </si>
  <si>
    <t>647077</t>
  </si>
  <si>
    <t>2165426</t>
  </si>
  <si>
    <t>2604557</t>
  </si>
  <si>
    <t>4665701</t>
  </si>
  <si>
    <t>664315</t>
  </si>
  <si>
    <t>2204026</t>
  </si>
  <si>
    <t>3111195</t>
  </si>
  <si>
    <t>5500279</t>
  </si>
  <si>
    <t>825101</t>
  </si>
  <si>
    <t>2347420</t>
  </si>
  <si>
    <t>4915598</t>
  </si>
  <si>
    <t>8089967</t>
  </si>
  <si>
    <t>1096774</t>
  </si>
  <si>
    <t>2690361</t>
  </si>
  <si>
    <t>4386485</t>
  </si>
  <si>
    <t>8006749</t>
  </si>
  <si>
    <t>2549883</t>
  </si>
  <si>
    <t>2421017</t>
  </si>
  <si>
    <t>5288523</t>
  </si>
  <si>
    <t>7059836</t>
  </si>
  <si>
    <t>1454715</t>
  </si>
  <si>
    <t>2984042</t>
  </si>
  <si>
    <t>4508379</t>
  </si>
  <si>
    <t>8020157</t>
  </si>
  <si>
    <t>2261546</t>
  </si>
  <si>
    <t>2769134</t>
  </si>
  <si>
    <t>5299137</t>
  </si>
  <si>
    <t>7987848</t>
  </si>
  <si>
    <t>1381043</t>
  </si>
  <si>
    <t>2493061</t>
  </si>
  <si>
    <t>7917804</t>
  </si>
  <si>
    <t>13091383</t>
  </si>
  <si>
    <t>1755120</t>
  </si>
  <si>
    <t>2645085</t>
  </si>
  <si>
    <t>7249322</t>
  </si>
  <si>
    <t>13357377</t>
  </si>
  <si>
    <t>2206297</t>
  </si>
  <si>
    <t>2592677</t>
  </si>
  <si>
    <t>7171841</t>
  </si>
  <si>
    <t>14406340</t>
  </si>
  <si>
    <t>1824701</t>
  </si>
  <si>
    <t>2377032</t>
  </si>
  <si>
    <t>6211298</t>
  </si>
  <si>
    <t>10025122</t>
  </si>
  <si>
    <t>1318315</t>
  </si>
  <si>
    <t>1999753</t>
  </si>
  <si>
    <t>7930893</t>
  </si>
  <si>
    <t>13611135</t>
  </si>
  <si>
    <t>2865626</t>
  </si>
  <si>
    <t>4368099</t>
  </si>
  <si>
    <t>6152895</t>
  </si>
  <si>
    <t>11619643</t>
  </si>
  <si>
    <t>3927314</t>
  </si>
  <si>
    <t>3221315</t>
  </si>
  <si>
    <t>2754598</t>
  </si>
  <si>
    <t>5220781</t>
  </si>
  <si>
    <t>1903006</t>
  </si>
  <si>
    <t>1792052</t>
  </si>
  <si>
    <t>2250060</t>
  </si>
  <si>
    <t>4033565</t>
  </si>
  <si>
    <t>740451</t>
  </si>
  <si>
    <t>1335544</t>
  </si>
  <si>
    <t>3626558</t>
  </si>
  <si>
    <t>6072138</t>
  </si>
  <si>
    <t>974492</t>
  </si>
  <si>
    <t>2713314</t>
  </si>
  <si>
    <t>2860213</t>
  </si>
  <si>
    <t>5350351</t>
  </si>
  <si>
    <t>827420</t>
  </si>
  <si>
    <t>1645675</t>
  </si>
  <si>
    <t>2149075</t>
  </si>
  <si>
    <t>3900069</t>
  </si>
  <si>
    <t>503982</t>
  </si>
  <si>
    <t>1526144</t>
  </si>
  <si>
    <t>1482557</t>
  </si>
  <si>
    <t>2888794</t>
  </si>
  <si>
    <t>374997</t>
  </si>
  <si>
    <t>1237101</t>
  </si>
  <si>
    <t>1769713</t>
  </si>
  <si>
    <t>3073552</t>
  </si>
  <si>
    <t>578618</t>
  </si>
  <si>
    <t>1274610</t>
  </si>
  <si>
    <t>3758367</t>
  </si>
  <si>
    <t>6907255</t>
  </si>
  <si>
    <t>1313652</t>
  </si>
  <si>
    <t>2934503</t>
  </si>
  <si>
    <t>2480712</t>
  </si>
  <si>
    <t>4226536</t>
  </si>
  <si>
    <t>733814</t>
  </si>
  <si>
    <t>1607454</t>
  </si>
  <si>
    <t>2448340</t>
  </si>
  <si>
    <t>4273922</t>
  </si>
  <si>
    <t>618576</t>
  </si>
  <si>
    <t>1594985</t>
  </si>
  <si>
    <t>2950991</t>
  </si>
  <si>
    <t>4923051</t>
  </si>
  <si>
    <t>779943</t>
  </si>
  <si>
    <t>2203918</t>
  </si>
  <si>
    <t>2105390</t>
  </si>
  <si>
    <t>3206929</t>
  </si>
  <si>
    <t>487435</t>
  </si>
  <si>
    <t>1794172</t>
  </si>
  <si>
    <t>1736428</t>
  </si>
  <si>
    <t>2708226</t>
  </si>
  <si>
    <t>409042</t>
  </si>
  <si>
    <t>1199577</t>
  </si>
  <si>
    <t>1935812</t>
  </si>
  <si>
    <t>3036638</t>
  </si>
  <si>
    <t>436283</t>
  </si>
  <si>
    <t>1207801</t>
  </si>
  <si>
    <t>1409199</t>
  </si>
  <si>
    <t>2090309</t>
  </si>
  <si>
    <t>366368</t>
  </si>
  <si>
    <t>928825</t>
  </si>
  <si>
    <t>1311382</t>
  </si>
  <si>
    <t>2048674</t>
  </si>
  <si>
    <t>315317</t>
  </si>
  <si>
    <t>956814</t>
  </si>
  <si>
    <t>1838433</t>
  </si>
  <si>
    <t>2798662</t>
  </si>
  <si>
    <t>516543</t>
  </si>
  <si>
    <t>1170441</t>
  </si>
  <si>
    <t>2005943</t>
  </si>
  <si>
    <t>2751748</t>
  </si>
  <si>
    <t>597594</t>
  </si>
  <si>
    <t>1125484</t>
  </si>
  <si>
    <t>2144923</t>
  </si>
  <si>
    <t>3155239</t>
  </si>
  <si>
    <t>469045</t>
  </si>
  <si>
    <t>1098119</t>
  </si>
  <si>
    <t>2088220</t>
  </si>
  <si>
    <t>3271219</t>
  </si>
  <si>
    <t>445578</t>
  </si>
  <si>
    <t>1251745</t>
  </si>
  <si>
    <t>2176316</t>
  </si>
  <si>
    <t>3309644</t>
  </si>
  <si>
    <t>480804</t>
  </si>
  <si>
    <t>1399158</t>
  </si>
  <si>
    <t>4350211</t>
  </si>
  <si>
    <t>6194694</t>
  </si>
  <si>
    <t>895031</t>
  </si>
  <si>
    <t>1692401</t>
  </si>
  <si>
    <t>4900367</t>
  </si>
  <si>
    <t>8644926</t>
  </si>
  <si>
    <t>1074497</t>
  </si>
  <si>
    <t>2070697</t>
  </si>
  <si>
    <t>4085385</t>
  </si>
  <si>
    <t>6277117</t>
  </si>
  <si>
    <t>809829</t>
  </si>
  <si>
    <t>1393356</t>
  </si>
  <si>
    <t>4461778</t>
  </si>
  <si>
    <t>6744355</t>
  </si>
  <si>
    <t>903374</t>
  </si>
  <si>
    <t>1553711</t>
  </si>
  <si>
    <t>3357643</t>
  </si>
  <si>
    <t>4253639</t>
  </si>
  <si>
    <t>464917</t>
  </si>
  <si>
    <t>790056</t>
  </si>
  <si>
    <t>3903990</t>
  </si>
  <si>
    <t>5381435</t>
  </si>
  <si>
    <t>591984</t>
  </si>
  <si>
    <t>2357731</t>
  </si>
  <si>
    <t>3134186</t>
  </si>
  <si>
    <t>4210300</t>
  </si>
  <si>
    <t>451210</t>
  </si>
  <si>
    <t>1236120</t>
  </si>
  <si>
    <t>3464753</t>
  </si>
  <si>
    <t>4365179</t>
  </si>
  <si>
    <t>640560</t>
  </si>
  <si>
    <t>1823033</t>
  </si>
  <si>
    <t>2755960</t>
  </si>
  <si>
    <t>3404241</t>
  </si>
  <si>
    <t>513915</t>
  </si>
  <si>
    <t>1418105</t>
  </si>
  <si>
    <t>4110039</t>
  </si>
  <si>
    <t>5622059</t>
  </si>
  <si>
    <t>956405</t>
  </si>
  <si>
    <t>1841725</t>
  </si>
  <si>
    <t>3974730</t>
  </si>
  <si>
    <t>5390315</t>
  </si>
  <si>
    <t>983883</t>
  </si>
  <si>
    <t>1459029</t>
  </si>
  <si>
    <t>5295646</t>
  </si>
  <si>
    <t>8559419</t>
  </si>
  <si>
    <t>1717164</t>
  </si>
  <si>
    <t>2982202</t>
  </si>
  <si>
    <t>6204069</t>
  </si>
  <si>
    <t>9712504</t>
  </si>
  <si>
    <t>1554989</t>
  </si>
  <si>
    <t>2474139</t>
  </si>
  <si>
    <t>5329134</t>
  </si>
  <si>
    <t>8076017</t>
  </si>
  <si>
    <t>1565885</t>
  </si>
  <si>
    <t>2467888</t>
  </si>
  <si>
    <t>6843587</t>
  </si>
  <si>
    <t>11757130</t>
  </si>
  <si>
    <t>1567103</t>
  </si>
  <si>
    <t>2569224</t>
  </si>
  <si>
    <t>3850939</t>
  </si>
  <si>
    <t>5071512</t>
  </si>
  <si>
    <t>795623</t>
  </si>
  <si>
    <t>1274128</t>
  </si>
  <si>
    <t>4665994</t>
  </si>
  <si>
    <t>7285283</t>
  </si>
  <si>
    <t>1370471</t>
  </si>
  <si>
    <t>2563762</t>
  </si>
  <si>
    <t>3440737</t>
  </si>
  <si>
    <t>4372371</t>
  </si>
  <si>
    <t>599801</t>
  </si>
  <si>
    <t>1307090</t>
  </si>
  <si>
    <t>3035931</t>
  </si>
  <si>
    <t>3687668</t>
  </si>
  <si>
    <t>667513</t>
  </si>
  <si>
    <t>1080346</t>
  </si>
  <si>
    <t>3084660</t>
  </si>
  <si>
    <t>4045432</t>
  </si>
  <si>
    <t>532055</t>
  </si>
  <si>
    <t>1435479</t>
  </si>
  <si>
    <t>2497488</t>
  </si>
  <si>
    <t>3094489</t>
  </si>
  <si>
    <t>1033035</t>
  </si>
  <si>
    <t>2425148</t>
  </si>
  <si>
    <t>2781341</t>
  </si>
  <si>
    <t>442221</t>
  </si>
  <si>
    <t>1079931</t>
  </si>
  <si>
    <t>1902051</t>
  </si>
  <si>
    <t>2663578</t>
  </si>
  <si>
    <t>366024</t>
  </si>
  <si>
    <t>1201901</t>
  </si>
  <si>
    <t>1744177</t>
  </si>
  <si>
    <t>2490401</t>
  </si>
  <si>
    <t>266347</t>
  </si>
  <si>
    <t>582883</t>
  </si>
  <si>
    <t>1894164</t>
  </si>
  <si>
    <t>2646103</t>
  </si>
  <si>
    <t>1478207</t>
  </si>
  <si>
    <t>2574383</t>
  </si>
  <si>
    <t>2970835</t>
  </si>
  <si>
    <t>526676</t>
  </si>
  <si>
    <t>1158227</t>
  </si>
  <si>
    <t>1477006</t>
  </si>
  <si>
    <t>2060612</t>
  </si>
  <si>
    <t>309859</t>
  </si>
  <si>
    <t>999139</t>
  </si>
  <si>
    <t>2824339</t>
  </si>
  <si>
    <t>3969872</t>
  </si>
  <si>
    <t>583178</t>
  </si>
  <si>
    <t>1735332</t>
  </si>
  <si>
    <t>2569211</t>
  </si>
  <si>
    <t>3436812</t>
  </si>
  <si>
    <t>564940</t>
  </si>
  <si>
    <t>1453334</t>
  </si>
  <si>
    <t>2092740</t>
  </si>
  <si>
    <t>3002339</t>
  </si>
  <si>
    <t>440991</t>
  </si>
  <si>
    <t>1247069</t>
  </si>
  <si>
    <t>2345431</t>
  </si>
  <si>
    <t>3196375</t>
  </si>
  <si>
    <t>526628</t>
  </si>
  <si>
    <t>1573864</t>
  </si>
  <si>
    <t>2111221</t>
  </si>
  <si>
    <t>2967240</t>
  </si>
  <si>
    <t>463283</t>
  </si>
  <si>
    <t>1319097</t>
  </si>
  <si>
    <t>2258877</t>
  </si>
  <si>
    <t>3409717</t>
  </si>
  <si>
    <t>503237</t>
  </si>
  <si>
    <t>1031430</t>
  </si>
  <si>
    <t>2023237</t>
  </si>
  <si>
    <t>3042790</t>
  </si>
  <si>
    <t>511770</t>
  </si>
  <si>
    <t>1125708</t>
  </si>
  <si>
    <t>1647471</t>
  </si>
  <si>
    <t>2492894</t>
  </si>
  <si>
    <t>381998</t>
  </si>
  <si>
    <t>688634</t>
  </si>
  <si>
    <t>2737249</t>
  </si>
  <si>
    <t>3471090</t>
  </si>
  <si>
    <t>446659</t>
  </si>
  <si>
    <t>1038107</t>
  </si>
  <si>
    <t>2134270</t>
  </si>
  <si>
    <t>3006627</t>
  </si>
  <si>
    <t>408978</t>
  </si>
  <si>
    <t>805210</t>
  </si>
  <si>
    <t>2684561</t>
  </si>
  <si>
    <t>3739751</t>
  </si>
  <si>
    <t>597676</t>
  </si>
  <si>
    <t>1492331</t>
  </si>
  <si>
    <t>2629724</t>
  </si>
  <si>
    <t>4070532</t>
  </si>
  <si>
    <t>614464</t>
  </si>
  <si>
    <t>1472623</t>
  </si>
  <si>
    <t>1868718</t>
  </si>
  <si>
    <t>2856972</t>
  </si>
  <si>
    <t>377169</t>
  </si>
  <si>
    <t>1049223</t>
  </si>
  <si>
    <t>2757434</t>
  </si>
  <si>
    <t>4020736</t>
  </si>
  <si>
    <t>551632</t>
  </si>
  <si>
    <t>1431244</t>
  </si>
  <si>
    <t>2010852</t>
  </si>
  <si>
    <t>2518095</t>
  </si>
  <si>
    <t>374622</t>
  </si>
  <si>
    <t>1057023</t>
  </si>
  <si>
    <t>2471005</t>
  </si>
  <si>
    <t>2992286</t>
  </si>
  <si>
    <t>479038</t>
  </si>
  <si>
    <t>1419665</t>
  </si>
  <si>
    <t>2469209</t>
  </si>
  <si>
    <t>3210881</t>
  </si>
  <si>
    <t>675304</t>
  </si>
  <si>
    <t>1389836</t>
  </si>
  <si>
    <t>2658373</t>
  </si>
  <si>
    <t>4101734</t>
  </si>
  <si>
    <t>585636</t>
  </si>
  <si>
    <t>1319772</t>
  </si>
  <si>
    <t>2809250</t>
  </si>
  <si>
    <t>3704849</t>
  </si>
  <si>
    <t>768431</t>
  </si>
  <si>
    <t>1519341</t>
  </si>
  <si>
    <t>2864997</t>
  </si>
  <si>
    <t>4203831</t>
  </si>
  <si>
    <t>680856</t>
  </si>
  <si>
    <t>1216134</t>
  </si>
  <si>
    <t>3675418</t>
  </si>
  <si>
    <t>4680653</t>
  </si>
  <si>
    <t>623952</t>
  </si>
  <si>
    <t>1602544</t>
  </si>
  <si>
    <t>3658122</t>
  </si>
  <si>
    <t>5342536</t>
  </si>
  <si>
    <t>682080</t>
  </si>
  <si>
    <t>1220203</t>
  </si>
  <si>
    <t>3056235</t>
  </si>
  <si>
    <t>3913786</t>
  </si>
  <si>
    <t>735027</t>
  </si>
  <si>
    <t>1353470</t>
  </si>
  <si>
    <t>3743030</t>
  </si>
  <si>
    <t>4676983</t>
  </si>
  <si>
    <t>786416</t>
  </si>
  <si>
    <t>1548157</t>
  </si>
  <si>
    <t>3735124</t>
  </si>
  <si>
    <t>4522943</t>
  </si>
  <si>
    <t>672302</t>
  </si>
  <si>
    <t>1847061</t>
  </si>
  <si>
    <t>5730877</t>
  </si>
  <si>
    <t>8098405</t>
  </si>
  <si>
    <t>1156416</t>
  </si>
  <si>
    <t>2302900</t>
  </si>
  <si>
    <t>3365400</t>
  </si>
  <si>
    <t>4134546</t>
  </si>
  <si>
    <t>864071</t>
  </si>
  <si>
    <t>1477981</t>
  </si>
  <si>
    <t>6377104</t>
  </si>
  <si>
    <t>9919708</t>
  </si>
  <si>
    <t>1297901</t>
  </si>
  <si>
    <t>3307473</t>
  </si>
  <si>
    <t>6344806</t>
  </si>
  <si>
    <t>7630170</t>
  </si>
  <si>
    <t>1098232</t>
  </si>
  <si>
    <t>2361470</t>
  </si>
  <si>
    <t>5507152</t>
  </si>
  <si>
    <t>8662797</t>
  </si>
  <si>
    <t>1060034</t>
  </si>
  <si>
    <t>1488203</t>
  </si>
  <si>
    <t>3538913</t>
  </si>
  <si>
    <t>3996307</t>
  </si>
  <si>
    <t>560414</t>
  </si>
  <si>
    <t>764976</t>
  </si>
  <si>
    <t>8129070</t>
  </si>
  <si>
    <t>9243814</t>
  </si>
  <si>
    <t>1381484</t>
  </si>
  <si>
    <t>2549064</t>
  </si>
  <si>
    <t>3636858</t>
  </si>
  <si>
    <t>4304623</t>
  </si>
  <si>
    <t>650749</t>
  </si>
  <si>
    <t>1160029</t>
  </si>
  <si>
    <t>3224708</t>
  </si>
  <si>
    <t>3751936</t>
  </si>
  <si>
    <t>596347</t>
  </si>
  <si>
    <t>1476672</t>
  </si>
  <si>
    <t>4157232</t>
  </si>
  <si>
    <t>5343074</t>
  </si>
  <si>
    <t>782531</t>
  </si>
  <si>
    <t>1830476</t>
  </si>
  <si>
    <t>5192112</t>
  </si>
  <si>
    <t>6379879</t>
  </si>
  <si>
    <t>1235569</t>
  </si>
  <si>
    <t>2056433</t>
  </si>
  <si>
    <t>3855326</t>
  </si>
  <si>
    <t>4623348</t>
  </si>
  <si>
    <t>868956</t>
  </si>
  <si>
    <t>1289331</t>
  </si>
  <si>
    <t>8504819</t>
  </si>
  <si>
    <t>9689318</t>
  </si>
  <si>
    <t>1480266</t>
  </si>
  <si>
    <t>2528197</t>
  </si>
  <si>
    <t>5466803</t>
  </si>
  <si>
    <t>6287158</t>
  </si>
  <si>
    <t>980367</t>
  </si>
  <si>
    <t>2463167</t>
  </si>
  <si>
    <t>4318314</t>
  </si>
  <si>
    <t>4465539</t>
  </si>
  <si>
    <t>625522</t>
  </si>
  <si>
    <t>1656674</t>
  </si>
  <si>
    <t>2557031</t>
  </si>
  <si>
    <t>3089045</t>
  </si>
  <si>
    <t>461716</t>
  </si>
  <si>
    <t>832695</t>
  </si>
  <si>
    <t>4143552</t>
  </si>
  <si>
    <t>4551233</t>
  </si>
  <si>
    <t>814747</t>
  </si>
  <si>
    <t>1425092</t>
  </si>
  <si>
    <t>3424309</t>
  </si>
  <si>
    <t>3994104</t>
  </si>
  <si>
    <t>707633</t>
  </si>
  <si>
    <t>1070373</t>
  </si>
  <si>
    <t>4118080</t>
  </si>
  <si>
    <t>5027970</t>
  </si>
  <si>
    <t>663358</t>
  </si>
  <si>
    <t>1785515</t>
  </si>
  <si>
    <t>3250344</t>
  </si>
  <si>
    <t>3943546</t>
  </si>
  <si>
    <t>576882</t>
  </si>
  <si>
    <t>1684467</t>
  </si>
  <si>
    <t>2791119</t>
  </si>
  <si>
    <t>3397678</t>
  </si>
  <si>
    <t>530090</t>
  </si>
  <si>
    <t>1294738</t>
  </si>
  <si>
    <t>2715209</t>
  </si>
  <si>
    <t>3118977</t>
  </si>
  <si>
    <t>502823</t>
  </si>
  <si>
    <t>1109485</t>
  </si>
  <si>
    <t>2540508</t>
  </si>
  <si>
    <t>2751640</t>
  </si>
  <si>
    <t>503459</t>
  </si>
  <si>
    <t>1118362</t>
  </si>
  <si>
    <t>2086741</t>
  </si>
  <si>
    <t>2456758</t>
  </si>
  <si>
    <t>508552</t>
  </si>
  <si>
    <t>1097312</t>
  </si>
  <si>
    <t>1910246</t>
  </si>
  <si>
    <t>2282273</t>
  </si>
  <si>
    <t>496060</t>
  </si>
  <si>
    <t>973285</t>
  </si>
  <si>
    <t>2549183</t>
  </si>
  <si>
    <t>3245945</t>
  </si>
  <si>
    <t>623180</t>
  </si>
  <si>
    <t>1133272</t>
  </si>
  <si>
    <t>2667543</t>
  </si>
  <si>
    <t>3192433</t>
  </si>
  <si>
    <t>585337</t>
  </si>
  <si>
    <t>1334764</t>
  </si>
  <si>
    <t>2791150</t>
  </si>
  <si>
    <t>3317084</t>
  </si>
  <si>
    <t>521792</t>
  </si>
  <si>
    <t>1867527</t>
  </si>
  <si>
    <t>3027788</t>
  </si>
  <si>
    <t>3397234</t>
  </si>
  <si>
    <t>664239</t>
  </si>
  <si>
    <t>1261473</t>
  </si>
  <si>
    <t>2061340</t>
  </si>
  <si>
    <t>2358936</t>
  </si>
  <si>
    <t>530100</t>
  </si>
  <si>
    <t>957013</t>
  </si>
  <si>
    <t>2020716</t>
  </si>
  <si>
    <t>2345910</t>
  </si>
  <si>
    <t>493577</t>
  </si>
  <si>
    <t>977555</t>
  </si>
  <si>
    <t>2767961</t>
  </si>
  <si>
    <t>3068735</t>
  </si>
  <si>
    <t>592341</t>
  </si>
  <si>
    <t>1243205</t>
  </si>
  <si>
    <t>4173864</t>
  </si>
  <si>
    <t>4161101</t>
  </si>
  <si>
    <t>646459</t>
  </si>
  <si>
    <t>1549170</t>
  </si>
  <si>
    <t>5387411</t>
  </si>
  <si>
    <t>5396845</t>
  </si>
  <si>
    <t>785722</t>
  </si>
  <si>
    <t>1602363</t>
  </si>
  <si>
    <t>3881723</t>
  </si>
  <si>
    <t>4222300</t>
  </si>
  <si>
    <t>609877</t>
  </si>
  <si>
    <t>1055159</t>
  </si>
  <si>
    <t>5919291</t>
  </si>
  <si>
    <t>5901729</t>
  </si>
  <si>
    <t>843629</t>
  </si>
  <si>
    <t>2069985</t>
  </si>
  <si>
    <t>4112203</t>
  </si>
  <si>
    <t>4149866</t>
  </si>
  <si>
    <t>657489</t>
  </si>
  <si>
    <t>1433832</t>
  </si>
  <si>
    <t>2171547</t>
  </si>
  <si>
    <t>2492798</t>
  </si>
  <si>
    <t>487825</t>
  </si>
  <si>
    <t>1052153</t>
  </si>
  <si>
    <t>2257502</t>
  </si>
  <si>
    <t>2364853</t>
  </si>
  <si>
    <t>517355</t>
  </si>
  <si>
    <t>961301</t>
  </si>
  <si>
    <t>2653960</t>
  </si>
  <si>
    <t>2803684</t>
  </si>
  <si>
    <t>471317</t>
  </si>
  <si>
    <t>1058793</t>
  </si>
  <si>
    <t>2275176</t>
  </si>
  <si>
    <t>2810241</t>
  </si>
  <si>
    <t>510820</t>
  </si>
  <si>
    <t>1149978</t>
  </si>
  <si>
    <t>1510988</t>
  </si>
  <si>
    <t>1685051</t>
  </si>
  <si>
    <t>262866</t>
  </si>
  <si>
    <t>678743</t>
  </si>
  <si>
    <t>2326894</t>
  </si>
  <si>
    <t>2754564</t>
  </si>
  <si>
    <t>516505</t>
  </si>
  <si>
    <t>1160685</t>
  </si>
  <si>
    <t>2142998</t>
  </si>
  <si>
    <t>2350807</t>
  </si>
  <si>
    <t>535864</t>
  </si>
  <si>
    <t>960475</t>
  </si>
  <si>
    <t>2701585</t>
  </si>
  <si>
    <t>3164351</t>
  </si>
  <si>
    <t>378697</t>
  </si>
  <si>
    <t>936456</t>
  </si>
  <si>
    <t>2962835</t>
  </si>
  <si>
    <t>3593741</t>
  </si>
  <si>
    <t>441987</t>
  </si>
  <si>
    <t>962449</t>
  </si>
  <si>
    <t>2612250</t>
  </si>
  <si>
    <t>2858910</t>
  </si>
  <si>
    <t>377392</t>
  </si>
  <si>
    <t>1066068</t>
  </si>
  <si>
    <t>3008232</t>
  </si>
  <si>
    <t>3947370</t>
  </si>
  <si>
    <t>428709</t>
  </si>
  <si>
    <t>1087704</t>
  </si>
  <si>
    <t>2693229</t>
  </si>
  <si>
    <t>3772771</t>
  </si>
  <si>
    <t>649465</t>
  </si>
  <si>
    <t>1546433</t>
  </si>
  <si>
    <t>2880583</t>
  </si>
  <si>
    <t>3471299</t>
  </si>
  <si>
    <t>525008</t>
  </si>
  <si>
    <t>1731604</t>
  </si>
  <si>
    <t>4461865</t>
  </si>
  <si>
    <t>5098885</t>
  </si>
  <si>
    <t>656651</t>
  </si>
  <si>
    <t>1501859</t>
  </si>
  <si>
    <t>2537290</t>
  </si>
  <si>
    <t>2986908</t>
  </si>
  <si>
    <t>418610</t>
  </si>
  <si>
    <t>1152875</t>
  </si>
  <si>
    <t>2805272</t>
  </si>
  <si>
    <t>3513319</t>
  </si>
  <si>
    <t>648512</t>
  </si>
  <si>
    <t>1165130</t>
  </si>
  <si>
    <t>1939927</t>
  </si>
  <si>
    <t>2222852</t>
  </si>
  <si>
    <t>358140</t>
  </si>
  <si>
    <t>991320</t>
  </si>
  <si>
    <t>3062016</t>
  </si>
  <si>
    <t>3454852</t>
  </si>
  <si>
    <t>494270</t>
  </si>
  <si>
    <t>793138</t>
  </si>
  <si>
    <t>4309934</t>
  </si>
  <si>
    <t>4490990</t>
  </si>
  <si>
    <t>933623</t>
  </si>
  <si>
    <t>1608974</t>
  </si>
  <si>
    <t>5822180</t>
  </si>
  <si>
    <t>6456699</t>
  </si>
  <si>
    <t>1153617</t>
  </si>
  <si>
    <t>2063577</t>
  </si>
  <si>
    <t>2243699</t>
  </si>
  <si>
    <t>2469806</t>
  </si>
  <si>
    <t>591761</t>
  </si>
  <si>
    <t>764651</t>
  </si>
  <si>
    <t>2262351</t>
  </si>
  <si>
    <t>2685415</t>
  </si>
  <si>
    <t>421110</t>
  </si>
  <si>
    <t>602817</t>
  </si>
  <si>
    <t>2587165</t>
  </si>
  <si>
    <t>2954031</t>
  </si>
  <si>
    <t>517493</t>
  </si>
  <si>
    <t>807930</t>
  </si>
  <si>
    <t>2419886</t>
  </si>
  <si>
    <t>2568792</t>
  </si>
  <si>
    <t>427760</t>
  </si>
  <si>
    <t>831309</t>
  </si>
  <si>
    <t>2752736</t>
  </si>
  <si>
    <t>2818183</t>
  </si>
  <si>
    <t>622054</t>
  </si>
  <si>
    <t>1191109</t>
  </si>
  <si>
    <t>2583920</t>
  </si>
  <si>
    <t>3086372</t>
  </si>
  <si>
    <t>530306</t>
  </si>
  <si>
    <t>1047849</t>
  </si>
  <si>
    <t>5906976</t>
  </si>
  <si>
    <t>6529414</t>
  </si>
  <si>
    <t>945549</t>
  </si>
  <si>
    <t>2051809</t>
  </si>
  <si>
    <t>3594557</t>
  </si>
  <si>
    <t>3834894</t>
  </si>
  <si>
    <t>570680</t>
  </si>
  <si>
    <t>1307283</t>
  </si>
  <si>
    <t>3685315</t>
  </si>
  <si>
    <t>3446035</t>
  </si>
  <si>
    <t>798135</t>
  </si>
  <si>
    <t>1655380</t>
  </si>
  <si>
    <t>2823074</t>
  </si>
  <si>
    <t>3108852</t>
  </si>
  <si>
    <t>498991</t>
  </si>
  <si>
    <t>1054999</t>
  </si>
  <si>
    <t>2533467</t>
  </si>
  <si>
    <t>2620059</t>
  </si>
  <si>
    <t>502448</t>
  </si>
  <si>
    <t>1058397</t>
  </si>
  <si>
    <t>2659231</t>
  </si>
  <si>
    <t>3030412</t>
  </si>
  <si>
    <t>520495</t>
  </si>
  <si>
    <t>1063905</t>
  </si>
  <si>
    <t>1876321</t>
  </si>
  <si>
    <t>2094521</t>
  </si>
  <si>
    <t>484779</t>
  </si>
  <si>
    <t>866596</t>
  </si>
  <si>
    <t>2336571</t>
  </si>
  <si>
    <t>2835109</t>
  </si>
  <si>
    <t>568695</t>
  </si>
  <si>
    <t>1278329</t>
  </si>
  <si>
    <t>3132683</t>
  </si>
  <si>
    <t>3678540</t>
  </si>
  <si>
    <t>555592</t>
  </si>
  <si>
    <t>1193393</t>
  </si>
  <si>
    <t>2515345</t>
  </si>
  <si>
    <t>2850834</t>
  </si>
  <si>
    <t>416807</t>
  </si>
  <si>
    <t>1170272</t>
  </si>
  <si>
    <t>2716688</t>
  </si>
  <si>
    <t>3039018</t>
  </si>
  <si>
    <t>447197</t>
  </si>
  <si>
    <t>1247483</t>
  </si>
  <si>
    <t>3785858</t>
  </si>
  <si>
    <t>4426213</t>
  </si>
  <si>
    <t>796441</t>
  </si>
  <si>
    <t>1662669</t>
  </si>
  <si>
    <t>3381274</t>
  </si>
  <si>
    <t>3670424</t>
  </si>
  <si>
    <t>670099</t>
  </si>
  <si>
    <t>1275114</t>
  </si>
  <si>
    <t>4948739</t>
  </si>
  <si>
    <t>5591875</t>
  </si>
  <si>
    <t>1158914</t>
  </si>
  <si>
    <t>3108139</t>
  </si>
  <si>
    <t>3322745</t>
  </si>
  <si>
    <t>3823451</t>
  </si>
  <si>
    <t>594119</t>
  </si>
  <si>
    <t>1468721</t>
  </si>
  <si>
    <t>4499223</t>
  </si>
  <si>
    <t>4971293</t>
  </si>
  <si>
    <t>793981</t>
  </si>
  <si>
    <t>2515370</t>
  </si>
  <si>
    <t>2113313</t>
  </si>
  <si>
    <t>2237821</t>
  </si>
  <si>
    <t>358043</t>
  </si>
  <si>
    <t>1326304</t>
  </si>
  <si>
    <t>1976627</t>
  </si>
  <si>
    <t>2166699</t>
  </si>
  <si>
    <t>356694</t>
  </si>
  <si>
    <t>965687</t>
  </si>
  <si>
    <t>1456533</t>
  </si>
  <si>
    <t>1897725</t>
  </si>
  <si>
    <t>261269</t>
  </si>
  <si>
    <t>488458</t>
  </si>
  <si>
    <t>1503132</t>
  </si>
  <si>
    <t>2176596</t>
  </si>
  <si>
    <t>316809</t>
  </si>
  <si>
    <t>682670</t>
  </si>
  <si>
    <t>1376698</t>
  </si>
  <si>
    <t>1844928</t>
  </si>
  <si>
    <t>269075</t>
  </si>
  <si>
    <t>501266</t>
  </si>
  <si>
    <t>1656475</t>
  </si>
  <si>
    <t>2127881</t>
  </si>
  <si>
    <t>301932</t>
  </si>
  <si>
    <t>674710</t>
  </si>
  <si>
    <t>1971462</t>
  </si>
  <si>
    <t>2428438</t>
  </si>
  <si>
    <t>376814</t>
  </si>
  <si>
    <t>796772</t>
  </si>
  <si>
    <t>2198953</t>
  </si>
  <si>
    <t>2309493</t>
  </si>
  <si>
    <t>432184</t>
  </si>
  <si>
    <t>995399</t>
  </si>
  <si>
    <t>1950679</t>
  </si>
  <si>
    <t>2257619</t>
  </si>
  <si>
    <t>406163</t>
  </si>
  <si>
    <t>956146</t>
  </si>
  <si>
    <t>1645812</t>
  </si>
  <si>
    <t>1937784</t>
  </si>
  <si>
    <t>347442</t>
  </si>
  <si>
    <t>794194</t>
  </si>
  <si>
    <t>1618573</t>
  </si>
  <si>
    <t>2191313</t>
  </si>
  <si>
    <t>336589</t>
  </si>
  <si>
    <t>808117</t>
  </si>
  <si>
    <t>4224362</t>
  </si>
  <si>
    <t>2831986</t>
  </si>
  <si>
    <t>519979</t>
  </si>
  <si>
    <t>1526138</t>
  </si>
  <si>
    <t>3605418</t>
  </si>
  <si>
    <t>2956324</t>
  </si>
  <si>
    <t>530562</t>
  </si>
  <si>
    <t>854694</t>
  </si>
  <si>
    <t>1496987</t>
  </si>
  <si>
    <t>2097025</t>
  </si>
  <si>
    <t>269467</t>
  </si>
  <si>
    <t>606697</t>
  </si>
  <si>
    <t>1657921</t>
  </si>
  <si>
    <t>2270993</t>
  </si>
  <si>
    <t>314797</t>
  </si>
  <si>
    <t>724241</t>
  </si>
  <si>
    <t>1957489</t>
  </si>
  <si>
    <t>2734247</t>
  </si>
  <si>
    <t>431966</t>
  </si>
  <si>
    <t>805397</t>
  </si>
  <si>
    <t>3250632</t>
  </si>
  <si>
    <t>4001460</t>
  </si>
  <si>
    <t>710640</t>
  </si>
  <si>
    <t>1552399</t>
  </si>
  <si>
    <t>3975777</t>
  </si>
  <si>
    <t>4743160</t>
  </si>
  <si>
    <t>729985</t>
  </si>
  <si>
    <t>1519391</t>
  </si>
  <si>
    <t>5487170</t>
  </si>
  <si>
    <t>6688440</t>
  </si>
  <si>
    <t>1045990</t>
  </si>
  <si>
    <t>2294315</t>
  </si>
  <si>
    <t>3125978</t>
  </si>
  <si>
    <t>3880182</t>
  </si>
  <si>
    <t>618574</t>
  </si>
  <si>
    <t>1632041</t>
  </si>
  <si>
    <t>3833159</t>
  </si>
  <si>
    <t>4601916</t>
  </si>
  <si>
    <t>703891</t>
  </si>
  <si>
    <t>1746894</t>
  </si>
  <si>
    <t>3153962</t>
  </si>
  <si>
    <t>3962538</t>
  </si>
  <si>
    <t>748231</t>
  </si>
  <si>
    <t>1687040</t>
  </si>
  <si>
    <t>3172233</t>
  </si>
  <si>
    <t>4158580</t>
  </si>
  <si>
    <t>800429</t>
  </si>
  <si>
    <t>1615103</t>
  </si>
  <si>
    <t>6593939</t>
  </si>
  <si>
    <t>8266528</t>
  </si>
  <si>
    <t>1007167</t>
  </si>
  <si>
    <t>1945496</t>
  </si>
  <si>
    <t>5556128</t>
  </si>
  <si>
    <t>7389814</t>
  </si>
  <si>
    <t>996570</t>
  </si>
  <si>
    <t>2482742</t>
  </si>
  <si>
    <t>4701762</t>
  </si>
  <si>
    <t>5533629</t>
  </si>
  <si>
    <t>1066015</t>
  </si>
  <si>
    <t>2560656</t>
  </si>
  <si>
    <t>4089284</t>
  </si>
  <si>
    <t>4918125</t>
  </si>
  <si>
    <t>718104</t>
  </si>
  <si>
    <t>1918842</t>
  </si>
  <si>
    <t>4420759</t>
  </si>
  <si>
    <t>5313829</t>
  </si>
  <si>
    <t>712488</t>
  </si>
  <si>
    <t>1607162</t>
  </si>
  <si>
    <t>2708942</t>
  </si>
  <si>
    <t>3238749</t>
  </si>
  <si>
    <t>414813</t>
  </si>
  <si>
    <t>955998</t>
  </si>
  <si>
    <t>5652444</t>
  </si>
  <si>
    <t>6797021</t>
  </si>
  <si>
    <t>1007867</t>
  </si>
  <si>
    <t>2543588</t>
  </si>
  <si>
    <t>2418276</t>
  </si>
  <si>
    <t>2612200</t>
  </si>
  <si>
    <t>324094</t>
  </si>
  <si>
    <t>602951</t>
  </si>
  <si>
    <t>4899412</t>
  </si>
  <si>
    <t>5790744</t>
  </si>
  <si>
    <t>982382</t>
  </si>
  <si>
    <t>2437499</t>
  </si>
  <si>
    <t>4042990</t>
  </si>
  <si>
    <t>5210303</t>
  </si>
  <si>
    <t>820078</t>
  </si>
  <si>
    <t>1786159</t>
  </si>
  <si>
    <t>3563819</t>
  </si>
  <si>
    <t>4271302</t>
  </si>
  <si>
    <t>616823</t>
  </si>
  <si>
    <t>1618656</t>
  </si>
  <si>
    <t>3220298</t>
  </si>
  <si>
    <t>3736943</t>
  </si>
  <si>
    <t>611118</t>
  </si>
  <si>
    <t>1475758</t>
  </si>
  <si>
    <t>3272772</t>
  </si>
  <si>
    <t>3695362</t>
  </si>
  <si>
    <t>638314</t>
  </si>
  <si>
    <t>1651977</t>
  </si>
  <si>
    <t>3195920</t>
  </si>
  <si>
    <t>3840032</t>
  </si>
  <si>
    <t>634841</t>
  </si>
  <si>
    <t>1433709</t>
  </si>
  <si>
    <t>5536381</t>
  </si>
  <si>
    <t>6394925</t>
  </si>
  <si>
    <t>1083775</t>
  </si>
  <si>
    <t>2552449</t>
  </si>
  <si>
    <t>4253920</t>
  </si>
  <si>
    <t>4903167</t>
  </si>
  <si>
    <t>897157</t>
  </si>
  <si>
    <t>1834495</t>
  </si>
  <si>
    <t>3954514</t>
  </si>
  <si>
    <t>4552829</t>
  </si>
  <si>
    <t>791010</t>
  </si>
  <si>
    <t>1531358</t>
  </si>
  <si>
    <t>5005820</t>
  </si>
  <si>
    <t>5290572</t>
  </si>
  <si>
    <t>848231</t>
  </si>
  <si>
    <t>2501095</t>
  </si>
  <si>
    <t>3292247</t>
  </si>
  <si>
    <t>3695485</t>
  </si>
  <si>
    <t>600633</t>
  </si>
  <si>
    <t>1324273</t>
  </si>
  <si>
    <t>3128998</t>
  </si>
  <si>
    <t>3584555</t>
  </si>
  <si>
    <t>498595</t>
  </si>
  <si>
    <t>1531859</t>
  </si>
  <si>
    <t>4059568</t>
  </si>
  <si>
    <t>4500768</t>
  </si>
  <si>
    <t>568132</t>
  </si>
  <si>
    <t>1680601</t>
  </si>
  <si>
    <t>3000043</t>
  </si>
  <si>
    <t>3440461</t>
  </si>
  <si>
    <t>557261</t>
  </si>
  <si>
    <t>1521809</t>
  </si>
  <si>
    <t>3229753</t>
  </si>
  <si>
    <t>3729812</t>
  </si>
  <si>
    <t>660559</t>
  </si>
  <si>
    <t>1606294</t>
  </si>
  <si>
    <t>3841147</t>
  </si>
  <si>
    <t>4159867</t>
  </si>
  <si>
    <t>837632</t>
  </si>
  <si>
    <t>1945508</t>
  </si>
  <si>
    <t>3349648</t>
  </si>
  <si>
    <t>3750677</t>
  </si>
  <si>
    <t>521971</t>
  </si>
  <si>
    <t>1670275</t>
  </si>
  <si>
    <t>3548424</t>
  </si>
  <si>
    <t>3984432</t>
  </si>
  <si>
    <t>775357</t>
  </si>
  <si>
    <t>1942804</t>
  </si>
  <si>
    <t>4418702</t>
  </si>
  <si>
    <t>4693267</t>
  </si>
  <si>
    <t>581760</t>
  </si>
  <si>
    <t>1784464</t>
  </si>
  <si>
    <t>5757923</t>
  </si>
  <si>
    <t>6458045</t>
  </si>
  <si>
    <t>934467</t>
  </si>
  <si>
    <t>2411896</t>
  </si>
  <si>
    <t>4253856</t>
  </si>
  <si>
    <t>5103827</t>
  </si>
  <si>
    <t>838237</t>
  </si>
  <si>
    <t>1868802</t>
  </si>
  <si>
    <t>5748013</t>
  </si>
  <si>
    <t>6895370</t>
  </si>
  <si>
    <t>683644</t>
  </si>
  <si>
    <t>1907430</t>
  </si>
  <si>
    <t>5067535</t>
  </si>
  <si>
    <t>6104718</t>
  </si>
  <si>
    <t>407005</t>
  </si>
  <si>
    <t>1453790</t>
  </si>
  <si>
    <t>8098354</t>
  </si>
  <si>
    <t>9699918</t>
  </si>
  <si>
    <t>555671</t>
  </si>
  <si>
    <t>3223788</t>
  </si>
  <si>
    <t>6265891</t>
  </si>
  <si>
    <t>7968041</t>
  </si>
  <si>
    <t>761873</t>
  </si>
  <si>
    <t>2549254</t>
  </si>
  <si>
    <t>6063537</t>
  </si>
  <si>
    <t>8114739</t>
  </si>
  <si>
    <t>710322</t>
  </si>
  <si>
    <t>2570561</t>
  </si>
  <si>
    <t>5088227</t>
  </si>
  <si>
    <t>6510014</t>
  </si>
  <si>
    <t>625685</t>
  </si>
  <si>
    <t>1888406</t>
  </si>
  <si>
    <t>5443628</t>
  </si>
  <si>
    <t>6713218</t>
  </si>
  <si>
    <t>494439</t>
  </si>
  <si>
    <t>2330406</t>
  </si>
  <si>
    <t>4249802</t>
  </si>
  <si>
    <t>4848796</t>
  </si>
  <si>
    <t>347459</t>
  </si>
  <si>
    <t>1817944</t>
  </si>
  <si>
    <t>6415993</t>
  </si>
  <si>
    <t>8236192</t>
  </si>
  <si>
    <t>783033</t>
  </si>
  <si>
    <t>3120025</t>
  </si>
  <si>
    <t>7392259</t>
  </si>
  <si>
    <t>8826514</t>
  </si>
  <si>
    <t>836611</t>
  </si>
  <si>
    <t>3292241</t>
  </si>
  <si>
    <t>6722314</t>
  </si>
  <si>
    <t>8151927</t>
  </si>
  <si>
    <t>614700</t>
  </si>
  <si>
    <t>3201594</t>
  </si>
  <si>
    <t>5320955</t>
  </si>
  <si>
    <t>6118850</t>
  </si>
  <si>
    <t>591284</t>
  </si>
  <si>
    <t>2523495</t>
  </si>
  <si>
    <t>4658859</t>
  </si>
  <si>
    <t>5655585</t>
  </si>
  <si>
    <t>530622</t>
  </si>
  <si>
    <t>2252807</t>
  </si>
  <si>
    <t>3659149</t>
  </si>
  <si>
    <t>4890866</t>
  </si>
  <si>
    <t>476150</t>
  </si>
  <si>
    <t>1653739</t>
  </si>
  <si>
    <t>4892176</t>
  </si>
  <si>
    <t>5968247</t>
  </si>
  <si>
    <t>647963</t>
  </si>
  <si>
    <t>2679011</t>
  </si>
  <si>
    <t>8728377</t>
  </si>
  <si>
    <t>11503961</t>
  </si>
  <si>
    <t>824974</t>
  </si>
  <si>
    <t>3972211</t>
  </si>
  <si>
    <t>5216567</t>
  </si>
  <si>
    <t>6768337</t>
  </si>
  <si>
    <t>500334</t>
  </si>
  <si>
    <t>2260102</t>
  </si>
  <si>
    <t>6336395</t>
  </si>
  <si>
    <t>8117137</t>
  </si>
  <si>
    <t>621926</t>
  </si>
  <si>
    <t>2879615</t>
  </si>
  <si>
    <t>5057482</t>
  </si>
  <si>
    <t>7024482</t>
  </si>
  <si>
    <t>781431</t>
  </si>
  <si>
    <t>2183056</t>
  </si>
  <si>
    <t>9670258</t>
  </si>
  <si>
    <t>13822406</t>
  </si>
  <si>
    <t>809339</t>
  </si>
  <si>
    <t>2873107</t>
  </si>
  <si>
    <t>5844902</t>
  </si>
  <si>
    <t>7969549</t>
  </si>
  <si>
    <t>435911</t>
  </si>
  <si>
    <t>1803509</t>
  </si>
  <si>
    <t>4295740</t>
  </si>
  <si>
    <t>5782991</t>
  </si>
  <si>
    <t>330976</t>
  </si>
  <si>
    <t>1792053</t>
  </si>
  <si>
    <t>5424002</t>
  </si>
  <si>
    <t>7656529</t>
  </si>
  <si>
    <t>588987</t>
  </si>
  <si>
    <t>2514879</t>
  </si>
  <si>
    <t>6924897</t>
  </si>
  <si>
    <t>9037632</t>
  </si>
  <si>
    <t>603205</t>
  </si>
  <si>
    <t>2041149</t>
  </si>
  <si>
    <t>9209887</t>
  </si>
  <si>
    <t>11766976</t>
  </si>
  <si>
    <t>868841</t>
  </si>
  <si>
    <t>3582150</t>
  </si>
  <si>
    <t>2887325</t>
  </si>
  <si>
    <t>4081998</t>
  </si>
  <si>
    <t>231991</t>
  </si>
  <si>
    <t>1103704</t>
  </si>
  <si>
    <t>4253898</t>
  </si>
  <si>
    <t>5818311</t>
  </si>
  <si>
    <t>457144</t>
  </si>
  <si>
    <t>1573683</t>
  </si>
  <si>
    <t>3255459</t>
  </si>
  <si>
    <t>4402115</t>
  </si>
  <si>
    <t>348518</t>
  </si>
  <si>
    <t>1371770</t>
  </si>
  <si>
    <t>3085860</t>
  </si>
  <si>
    <t>4084497</t>
  </si>
  <si>
    <t>596368</t>
  </si>
  <si>
    <t>1617782</t>
  </si>
  <si>
    <t>2558562</t>
  </si>
  <si>
    <t>3237631</t>
  </si>
  <si>
    <t>300301</t>
  </si>
  <si>
    <t>948554</t>
  </si>
  <si>
    <t>2410124</t>
  </si>
  <si>
    <t>3266714</t>
  </si>
  <si>
    <t>258037</t>
  </si>
  <si>
    <t>1140473</t>
  </si>
  <si>
    <t>2453335</t>
  </si>
  <si>
    <t>3508495</t>
  </si>
  <si>
    <t>292617</t>
  </si>
  <si>
    <t>1311413</t>
  </si>
  <si>
    <t>1688190</t>
  </si>
  <si>
    <t>2609325</t>
  </si>
  <si>
    <t>183897</t>
  </si>
  <si>
    <t>857674</t>
  </si>
  <si>
    <t>1445416</t>
  </si>
  <si>
    <t>2118839</t>
  </si>
  <si>
    <t>102985</t>
  </si>
  <si>
    <t>610818</t>
  </si>
  <si>
    <t>2581107</t>
  </si>
  <si>
    <t>3474226</t>
  </si>
  <si>
    <t>218843</t>
  </si>
  <si>
    <t>1111916</t>
  </si>
  <si>
    <t>2121884</t>
  </si>
  <si>
    <t>2535103</t>
  </si>
  <si>
    <t>192310</t>
  </si>
  <si>
    <t>961310</t>
  </si>
  <si>
    <t>1692335</t>
  </si>
  <si>
    <t>2600493</t>
  </si>
  <si>
    <t>160614</t>
  </si>
  <si>
    <t>856941</t>
  </si>
  <si>
    <t>1900219</t>
  </si>
  <si>
    <t>2541666</t>
  </si>
  <si>
    <t>202312</t>
  </si>
  <si>
    <t>816157</t>
  </si>
  <si>
    <t>2433778</t>
  </si>
  <si>
    <t>3527646</t>
  </si>
  <si>
    <t>281011</t>
  </si>
  <si>
    <t>1160490</t>
  </si>
  <si>
    <t>3084683</t>
  </si>
  <si>
    <t>4234982</t>
  </si>
  <si>
    <t>373530</t>
  </si>
  <si>
    <t>1176729</t>
  </si>
  <si>
    <t>3463503</t>
  </si>
  <si>
    <t>4621170</t>
  </si>
  <si>
    <t>386734</t>
  </si>
  <si>
    <t>1315046</t>
  </si>
  <si>
    <t>3483713</t>
  </si>
  <si>
    <t>4825028</t>
  </si>
  <si>
    <t>378870</t>
  </si>
  <si>
    <t>1869481</t>
  </si>
  <si>
    <t>6460236</t>
  </si>
  <si>
    <t>8905836</t>
  </si>
  <si>
    <t>1000710</t>
  </si>
  <si>
    <t>3027256</t>
  </si>
  <si>
    <t>3522487</t>
  </si>
  <si>
    <t>4852665</t>
  </si>
  <si>
    <t>454401</t>
  </si>
  <si>
    <t>1200534</t>
  </si>
  <si>
    <t>5592606</t>
  </si>
  <si>
    <t>8346716</t>
  </si>
  <si>
    <t>2512611</t>
  </si>
  <si>
    <t>1704009</t>
  </si>
  <si>
    <t>2304468</t>
  </si>
  <si>
    <t>176229</t>
  </si>
  <si>
    <t>668419</t>
  </si>
  <si>
    <t>4061812</t>
  </si>
  <si>
    <t>5533799</t>
  </si>
  <si>
    <t>508682</t>
  </si>
  <si>
    <t>2214885</t>
  </si>
  <si>
    <t>2293458</t>
  </si>
  <si>
    <t>2994969</t>
  </si>
  <si>
    <t>293225</t>
  </si>
  <si>
    <t>1142332</t>
  </si>
  <si>
    <t>2158422</t>
  </si>
  <si>
    <t>2655129</t>
  </si>
  <si>
    <t>240264</t>
  </si>
  <si>
    <t>902604</t>
  </si>
  <si>
    <t>2665040</t>
  </si>
  <si>
    <t>3369760</t>
  </si>
  <si>
    <t>288170</t>
  </si>
  <si>
    <t>1221489</t>
  </si>
  <si>
    <t>1881744</t>
  </si>
  <si>
    <t>2245604</t>
  </si>
  <si>
    <t>172897</t>
  </si>
  <si>
    <t>826568</t>
  </si>
  <si>
    <t>3297594</t>
  </si>
  <si>
    <t>4489352</t>
  </si>
  <si>
    <t>2104127</t>
  </si>
  <si>
    <t>1903357</t>
  </si>
  <si>
    <t>2176976</t>
  </si>
  <si>
    <t>202428</t>
  </si>
  <si>
    <t>694879</t>
  </si>
  <si>
    <t>1886284</t>
  </si>
  <si>
    <t>2343938</t>
  </si>
  <si>
    <t>254593</t>
  </si>
  <si>
    <t>914996</t>
  </si>
  <si>
    <t>2094911</t>
  </si>
  <si>
    <t>2439688</t>
  </si>
  <si>
    <t>185814</t>
  </si>
  <si>
    <t>541271</t>
  </si>
  <si>
    <t>1774407</t>
  </si>
  <si>
    <t>2579000</t>
  </si>
  <si>
    <t>277864</t>
  </si>
  <si>
    <t>963901</t>
  </si>
  <si>
    <t>3568934</t>
  </si>
  <si>
    <t>4093573</t>
  </si>
  <si>
    <t>467172</t>
  </si>
  <si>
    <t>1218245</t>
  </si>
  <si>
    <t>2546009</t>
  </si>
  <si>
    <t>3137668</t>
  </si>
  <si>
    <t>245365</t>
  </si>
  <si>
    <t>929100</t>
  </si>
  <si>
    <t>4487597</t>
  </si>
  <si>
    <t>5833041</t>
  </si>
  <si>
    <t>625021</t>
  </si>
  <si>
    <t>1856404</t>
  </si>
  <si>
    <t>2470353</t>
  </si>
  <si>
    <t>3042297</t>
  </si>
  <si>
    <t>239349</t>
  </si>
  <si>
    <t>931835</t>
  </si>
  <si>
    <t>4661541</t>
  </si>
  <si>
    <t>6280831</t>
  </si>
  <si>
    <t>630125</t>
  </si>
  <si>
    <t>2460571</t>
  </si>
  <si>
    <t>3404520</t>
  </si>
  <si>
    <t>4941133</t>
  </si>
  <si>
    <t>455058</t>
  </si>
  <si>
    <t>1065981</t>
  </si>
  <si>
    <t>2151579</t>
  </si>
  <si>
    <t>2972550</t>
  </si>
  <si>
    <t>276918</t>
  </si>
  <si>
    <t>583610</t>
  </si>
  <si>
    <t>2036403</t>
  </si>
  <si>
    <t>2439812</t>
  </si>
  <si>
    <t>215849</t>
  </si>
  <si>
    <t>1008605</t>
  </si>
  <si>
    <t>1659621</t>
  </si>
  <si>
    <t>1995172</t>
  </si>
  <si>
    <t>190362</t>
  </si>
  <si>
    <t>724216</t>
  </si>
  <si>
    <t>1078706</t>
  </si>
  <si>
    <t>1371263</t>
  </si>
  <si>
    <t>123443</t>
  </si>
  <si>
    <t>581416</t>
  </si>
  <si>
    <t>2532515</t>
  </si>
  <si>
    <t>2757718</t>
  </si>
  <si>
    <t>260254</t>
  </si>
  <si>
    <t>506720</t>
  </si>
  <si>
    <t>2533846</t>
  </si>
  <si>
    <t>2834980</t>
  </si>
  <si>
    <t>220101</t>
  </si>
  <si>
    <t>992693</t>
  </si>
  <si>
    <t>5694349</t>
  </si>
  <si>
    <t>6976051</t>
  </si>
  <si>
    <t>684849</t>
  </si>
  <si>
    <t>2125563</t>
  </si>
  <si>
    <t>5050670</t>
  </si>
  <si>
    <t>5325678</t>
  </si>
  <si>
    <t>508133</t>
  </si>
  <si>
    <t>2126976</t>
  </si>
  <si>
    <t>2185429</t>
  </si>
  <si>
    <t>2272095</t>
  </si>
  <si>
    <t>301383</t>
  </si>
  <si>
    <t>1033904</t>
  </si>
  <si>
    <t>2884491</t>
  </si>
  <si>
    <t>2989748</t>
  </si>
  <si>
    <t>367475</t>
  </si>
  <si>
    <t>1064252</t>
  </si>
  <si>
    <t>2632825</t>
  </si>
  <si>
    <t>2577662</t>
  </si>
  <si>
    <t>236360</t>
  </si>
  <si>
    <t>944684</t>
  </si>
  <si>
    <t>3062210</t>
  </si>
  <si>
    <t>3592678</t>
  </si>
  <si>
    <t>308929</t>
  </si>
  <si>
    <t>1261520</t>
  </si>
  <si>
    <t>3289731</t>
  </si>
  <si>
    <t>3187329</t>
  </si>
  <si>
    <t>237735</t>
  </si>
  <si>
    <t>1050048</t>
  </si>
  <si>
    <t>2222833</t>
  </si>
  <si>
    <t>2651202</t>
  </si>
  <si>
    <t>183311</t>
  </si>
  <si>
    <t>3516569</t>
  </si>
  <si>
    <t>4133548</t>
  </si>
  <si>
    <t>519567</t>
  </si>
  <si>
    <t>1522785</t>
  </si>
  <si>
    <t>2053120</t>
  </si>
  <si>
    <t>2109167</t>
  </si>
  <si>
    <t>263554</t>
  </si>
  <si>
    <t>757237</t>
  </si>
  <si>
    <t>2642705</t>
  </si>
  <si>
    <t>2649849</t>
  </si>
  <si>
    <t>373412</t>
  </si>
  <si>
    <t>1105758</t>
  </si>
  <si>
    <t>2429297</t>
  </si>
  <si>
    <t>2454722</t>
  </si>
  <si>
    <t>293543</t>
  </si>
  <si>
    <t>804728</t>
  </si>
  <si>
    <t>3175565</t>
  </si>
  <si>
    <t>4640559</t>
  </si>
  <si>
    <t>439334</t>
  </si>
  <si>
    <t>1052576</t>
  </si>
  <si>
    <t>1946356</t>
  </si>
  <si>
    <t>2409090</t>
  </si>
  <si>
    <t>290747</t>
  </si>
  <si>
    <t>753101</t>
  </si>
  <si>
    <t>2809205</t>
  </si>
  <si>
    <t>3724540</t>
  </si>
  <si>
    <t>272842</t>
  </si>
  <si>
    <t>664883</t>
  </si>
  <si>
    <t>3917917</t>
  </si>
  <si>
    <t>4674845</t>
  </si>
  <si>
    <t>758861</t>
  </si>
  <si>
    <t>1462774</t>
  </si>
  <si>
    <t>765260</t>
  </si>
  <si>
    <t>1211272</t>
  </si>
  <si>
    <t>191928</t>
  </si>
  <si>
    <t>322058</t>
  </si>
  <si>
    <t>1499648</t>
  </si>
  <si>
    <t>2231811</t>
  </si>
  <si>
    <t>208074</t>
  </si>
  <si>
    <t>582792</t>
  </si>
  <si>
    <t>3135190</t>
  </si>
  <si>
    <t>4203362</t>
  </si>
  <si>
    <t>494660</t>
  </si>
  <si>
    <t>1164365</t>
  </si>
  <si>
    <t>2833183</t>
  </si>
  <si>
    <t>4153984</t>
  </si>
  <si>
    <t>381078</t>
  </si>
  <si>
    <t>1202796</t>
  </si>
  <si>
    <t>2410876</t>
  </si>
  <si>
    <t>2747228</t>
  </si>
  <si>
    <t>471617</t>
  </si>
  <si>
    <t>825299</t>
  </si>
  <si>
    <t>1926647</t>
  </si>
  <si>
    <t>2489121</t>
  </si>
  <si>
    <t>255287</t>
  </si>
  <si>
    <t>745256</t>
  </si>
  <si>
    <t>1879190</t>
  </si>
  <si>
    <t>2415909</t>
  </si>
  <si>
    <t>333529</t>
  </si>
  <si>
    <t>642529</t>
  </si>
  <si>
    <t>1996837</t>
  </si>
  <si>
    <t>2625565</t>
  </si>
  <si>
    <t>236749</t>
  </si>
  <si>
    <t>930382</t>
  </si>
  <si>
    <t>2782274</t>
  </si>
  <si>
    <t>3543539</t>
  </si>
  <si>
    <t>519030</t>
  </si>
  <si>
    <t>916319</t>
  </si>
  <si>
    <t>2116917</t>
  </si>
  <si>
    <t>2419089</t>
  </si>
  <si>
    <t>280469</t>
  </si>
  <si>
    <t>541192</t>
  </si>
  <si>
    <t>2999561</t>
  </si>
  <si>
    <t>4068135</t>
  </si>
  <si>
    <t>401251</t>
  </si>
  <si>
    <t>1371945</t>
  </si>
  <si>
    <t>2042545</t>
  </si>
  <si>
    <t>2507503</t>
  </si>
  <si>
    <t>206648</t>
  </si>
  <si>
    <t>665916</t>
  </si>
  <si>
    <t>2910381</t>
  </si>
  <si>
    <t>3537933</t>
  </si>
  <si>
    <t>369090</t>
  </si>
  <si>
    <t>1044810</t>
  </si>
  <si>
    <t>7430212</t>
  </si>
  <si>
    <t>10271238</t>
  </si>
  <si>
    <t>1201394</t>
  </si>
  <si>
    <t>2834736</t>
  </si>
  <si>
    <t>2764969</t>
  </si>
  <si>
    <t>4067938</t>
  </si>
  <si>
    <t>318078</t>
  </si>
  <si>
    <t>980409</t>
  </si>
  <si>
    <t>2746606</t>
  </si>
  <si>
    <t>3867284</t>
  </si>
  <si>
    <t>495042</t>
  </si>
  <si>
    <t>1335710</t>
  </si>
  <si>
    <t>4751982</t>
  </si>
  <si>
    <t>8519858</t>
  </si>
  <si>
    <t>583423</t>
  </si>
  <si>
    <t>1275569</t>
  </si>
  <si>
    <t>3888090</t>
  </si>
  <si>
    <t>5852773</t>
  </si>
  <si>
    <t>627963</t>
  </si>
  <si>
    <t>1253743</t>
  </si>
  <si>
    <t>3266623</t>
  </si>
  <si>
    <t>5011568</t>
  </si>
  <si>
    <t>435598</t>
  </si>
  <si>
    <t>1181049</t>
  </si>
  <si>
    <t>5804035</t>
  </si>
  <si>
    <t>7794395</t>
  </si>
  <si>
    <t>613022</t>
  </si>
  <si>
    <t>1572614</t>
  </si>
  <si>
    <t>4793234</t>
  </si>
  <si>
    <t>6867702</t>
  </si>
  <si>
    <t>497023</t>
  </si>
  <si>
    <t>1199529</t>
  </si>
  <si>
    <t>5186680</t>
  </si>
  <si>
    <t>8426628</t>
  </si>
  <si>
    <t>532166</t>
  </si>
  <si>
    <t>1243101</t>
  </si>
  <si>
    <t>2526443</t>
  </si>
  <si>
    <t>3362343</t>
  </si>
  <si>
    <t>222767</t>
  </si>
  <si>
    <t>430102</t>
  </si>
  <si>
    <t>3800586</t>
  </si>
  <si>
    <t>5728660</t>
  </si>
  <si>
    <t>331000</t>
  </si>
  <si>
    <t>1489540</t>
  </si>
  <si>
    <t>1758075</t>
  </si>
  <si>
    <t>2667881</t>
  </si>
  <si>
    <t>255194</t>
  </si>
  <si>
    <t>557129</t>
  </si>
  <si>
    <t>1939357</t>
  </si>
  <si>
    <t>2858119</t>
  </si>
  <si>
    <t>245995</t>
  </si>
  <si>
    <t>387815</t>
  </si>
  <si>
    <t>2215991</t>
  </si>
  <si>
    <t>4184004</t>
  </si>
  <si>
    <t>220903</t>
  </si>
  <si>
    <t>641311</t>
  </si>
  <si>
    <t>2784127</t>
  </si>
  <si>
    <t>4248564</t>
  </si>
  <si>
    <t>363692</t>
  </si>
  <si>
    <t>777481</t>
  </si>
  <si>
    <t>2277478</t>
  </si>
  <si>
    <t>3991025</t>
  </si>
  <si>
    <t>189900</t>
  </si>
  <si>
    <t>665584</t>
  </si>
  <si>
    <t>2216306</t>
  </si>
  <si>
    <t>3776586</t>
  </si>
  <si>
    <t>430736</t>
  </si>
  <si>
    <t>717482</t>
  </si>
  <si>
    <t>3067528</t>
  </si>
  <si>
    <t>5157302</t>
  </si>
  <si>
    <t>371508</t>
  </si>
  <si>
    <t>1022873</t>
  </si>
  <si>
    <t>3294053</t>
  </si>
  <si>
    <t>4087061</t>
  </si>
  <si>
    <t>358241</t>
  </si>
  <si>
    <t>1227000</t>
  </si>
  <si>
    <t>2998090</t>
  </si>
  <si>
    <t>4000880</t>
  </si>
  <si>
    <t>381109</t>
  </si>
  <si>
    <t>1216684</t>
  </si>
  <si>
    <t>3729215</t>
  </si>
  <si>
    <t>6187554</t>
  </si>
  <si>
    <t>370295</t>
  </si>
  <si>
    <t>1512512</t>
  </si>
  <si>
    <t>2892702</t>
  </si>
  <si>
    <t>4409544</t>
  </si>
  <si>
    <t>1324549</t>
  </si>
  <si>
    <t>2248025</t>
  </si>
  <si>
    <t>3191705</t>
  </si>
  <si>
    <t>322525</t>
  </si>
  <si>
    <t>740546</t>
  </si>
  <si>
    <t>2180253</t>
  </si>
  <si>
    <t>2874427</t>
  </si>
  <si>
    <t>468137</t>
  </si>
  <si>
    <t>969230</t>
  </si>
  <si>
    <t>3934847</t>
  </si>
  <si>
    <t>7117347</t>
  </si>
  <si>
    <t>596062</t>
  </si>
  <si>
    <t>1249724</t>
  </si>
  <si>
    <t>2101945</t>
  </si>
  <si>
    <t>2743516</t>
  </si>
  <si>
    <t>400114</t>
  </si>
  <si>
    <t>683690</t>
  </si>
  <si>
    <t>3941986</t>
  </si>
  <si>
    <t>6378426</t>
  </si>
  <si>
    <t>550866</t>
  </si>
  <si>
    <t>1422839</t>
  </si>
  <si>
    <t>3123260</t>
  </si>
  <si>
    <t>4766613</t>
  </si>
  <si>
    <t>566265</t>
  </si>
  <si>
    <t>859327</t>
  </si>
  <si>
    <t>3896077</t>
  </si>
  <si>
    <t>6826679</t>
  </si>
  <si>
    <t>663403</t>
  </si>
  <si>
    <t>1305940</t>
  </si>
  <si>
    <t>1819555</t>
  </si>
  <si>
    <t>2597735</t>
  </si>
  <si>
    <t>272987</t>
  </si>
  <si>
    <t>727010</t>
  </si>
  <si>
    <t>2684854</t>
  </si>
  <si>
    <t>3813565</t>
  </si>
  <si>
    <t>312494</t>
  </si>
  <si>
    <t>905630</t>
  </si>
  <si>
    <t>2922130</t>
  </si>
  <si>
    <t>4558802</t>
  </si>
  <si>
    <t>367809</t>
  </si>
  <si>
    <t>828302</t>
  </si>
  <si>
    <t>2987044</t>
  </si>
  <si>
    <t>4102399</t>
  </si>
  <si>
    <t>335026</t>
  </si>
  <si>
    <t>1011551</t>
  </si>
  <si>
    <t>4064863</t>
  </si>
  <si>
    <t>5568519</t>
  </si>
  <si>
    <t>423955</t>
  </si>
  <si>
    <t>1192317</t>
  </si>
  <si>
    <t>2952022</t>
  </si>
  <si>
    <t>4313152</t>
  </si>
  <si>
    <t>392939</t>
  </si>
  <si>
    <t>1032190</t>
  </si>
  <si>
    <t>4595805</t>
  </si>
  <si>
    <t>6045913</t>
  </si>
  <si>
    <t>532251</t>
  </si>
  <si>
    <t>1554085</t>
  </si>
  <si>
    <t>3506705</t>
  </si>
  <si>
    <t>4812851</t>
  </si>
  <si>
    <t>381178</t>
  </si>
  <si>
    <t>1017473</t>
  </si>
  <si>
    <t>3903333</t>
  </si>
  <si>
    <t>5328084</t>
  </si>
  <si>
    <t>446342</t>
  </si>
  <si>
    <t>1623561</t>
  </si>
  <si>
    <t>3732696</t>
  </si>
  <si>
    <t>4597949</t>
  </si>
  <si>
    <t>501257</t>
  </si>
  <si>
    <t>1209889</t>
  </si>
  <si>
    <t>1959890</t>
  </si>
  <si>
    <t>3115983</t>
  </si>
  <si>
    <t>307869</t>
  </si>
  <si>
    <t>954635</t>
  </si>
  <si>
    <t>2321630</t>
  </si>
  <si>
    <t>4449890</t>
  </si>
  <si>
    <t>405310</t>
  </si>
  <si>
    <t>1136718</t>
  </si>
  <si>
    <t>3417886</t>
  </si>
  <si>
    <t>6004326</t>
  </si>
  <si>
    <t>498996</t>
  </si>
  <si>
    <t>1611667</t>
  </si>
  <si>
    <t>3080636</t>
  </si>
  <si>
    <t>5401821</t>
  </si>
  <si>
    <t>560504</t>
  </si>
  <si>
    <t>1306526</t>
  </si>
  <si>
    <t>3833934</t>
  </si>
  <si>
    <t>5885748</t>
  </si>
  <si>
    <t>554520</t>
  </si>
  <si>
    <t>1449677</t>
  </si>
  <si>
    <t>4050683</t>
  </si>
  <si>
    <t>6581086</t>
  </si>
  <si>
    <t>720860</t>
  </si>
  <si>
    <t>1419968</t>
  </si>
  <si>
    <t>5101362</t>
  </si>
  <si>
    <t>7935694</t>
  </si>
  <si>
    <t>1144583</t>
  </si>
  <si>
    <t>2518531</t>
  </si>
  <si>
    <t>5176736</t>
  </si>
  <si>
    <t>8615835</t>
  </si>
  <si>
    <t>624214</t>
  </si>
  <si>
    <t>2517489</t>
  </si>
  <si>
    <t>3923746</t>
  </si>
  <si>
    <t>5311890</t>
  </si>
  <si>
    <t>582857</t>
  </si>
  <si>
    <t>1710517</t>
  </si>
  <si>
    <t>2472135</t>
  </si>
  <si>
    <t>3631840</t>
  </si>
  <si>
    <t>415076</t>
  </si>
  <si>
    <t>1226917</t>
  </si>
  <si>
    <t>2022875</t>
  </si>
  <si>
    <t>2942432</t>
  </si>
  <si>
    <t>360796</t>
  </si>
  <si>
    <t>876410</t>
  </si>
  <si>
    <t>1712030</t>
  </si>
  <si>
    <t>2326679</t>
  </si>
  <si>
    <t>403247</t>
  </si>
  <si>
    <t>723579</t>
  </si>
  <si>
    <t>2846428</t>
  </si>
  <si>
    <t>3986470</t>
  </si>
  <si>
    <t>393835</t>
  </si>
  <si>
    <t>1393285</t>
  </si>
  <si>
    <t>2331726</t>
  </si>
  <si>
    <t>3842646</t>
  </si>
  <si>
    <t>432818</t>
  </si>
  <si>
    <t>1194502</t>
  </si>
  <si>
    <t>2119688</t>
  </si>
  <si>
    <t>2645687</t>
  </si>
  <si>
    <t>292798</t>
  </si>
  <si>
    <t>867647</t>
  </si>
  <si>
    <t>2488809</t>
  </si>
  <si>
    <t>3414997</t>
  </si>
  <si>
    <t>413763</t>
  </si>
  <si>
    <t>981689</t>
  </si>
  <si>
    <t>2527481</t>
  </si>
  <si>
    <t>2963357</t>
  </si>
  <si>
    <t>452225</t>
  </si>
  <si>
    <t>1300289</t>
  </si>
  <si>
    <t>2416180</t>
  </si>
  <si>
    <t>3371497</t>
  </si>
  <si>
    <t>396995</t>
  </si>
  <si>
    <t>944824</t>
  </si>
  <si>
    <t>2838358</t>
  </si>
  <si>
    <t>4341994</t>
  </si>
  <si>
    <t>494921</t>
  </si>
  <si>
    <t>1168879</t>
  </si>
  <si>
    <t>1310397</t>
  </si>
  <si>
    <t>1867556</t>
  </si>
  <si>
    <t>213939</t>
  </si>
  <si>
    <t>470324</t>
  </si>
  <si>
    <t>1121957</t>
  </si>
  <si>
    <t>1497372</t>
  </si>
  <si>
    <t>197733</t>
  </si>
  <si>
    <t>527886</t>
  </si>
  <si>
    <t>1818773</t>
  </si>
  <si>
    <t>2423411</t>
  </si>
  <si>
    <t>207961</t>
  </si>
  <si>
    <t>495423</t>
  </si>
  <si>
    <t>1874196</t>
  </si>
  <si>
    <t>2456353</t>
  </si>
  <si>
    <t>195453</t>
  </si>
  <si>
    <t>787207</t>
  </si>
  <si>
    <t>2515750</t>
  </si>
  <si>
    <t>3017548</t>
  </si>
  <si>
    <t>278986</t>
  </si>
  <si>
    <t>1073712</t>
  </si>
  <si>
    <t>3079322</t>
  </si>
  <si>
    <t>3541892</t>
  </si>
  <si>
    <t>548414</t>
  </si>
  <si>
    <t>1485530</t>
  </si>
  <si>
    <t>1806663</t>
  </si>
  <si>
    <t>2203182</t>
  </si>
  <si>
    <t>262284</t>
  </si>
  <si>
    <t>568906</t>
  </si>
  <si>
    <t>2739965</t>
  </si>
  <si>
    <t>3877764</t>
  </si>
  <si>
    <t>462107</t>
  </si>
  <si>
    <t>1202117</t>
  </si>
  <si>
    <t>1921576</t>
  </si>
  <si>
    <t>3020565</t>
  </si>
  <si>
    <t>356328</t>
  </si>
  <si>
    <t>863966</t>
  </si>
  <si>
    <t>1984411</t>
  </si>
  <si>
    <t>2757697</t>
  </si>
  <si>
    <t>356410</t>
  </si>
  <si>
    <t>1051797</t>
  </si>
  <si>
    <t>1781629</t>
  </si>
  <si>
    <t>2799880</t>
  </si>
  <si>
    <t>449362</t>
  </si>
  <si>
    <t>881430</t>
  </si>
  <si>
    <t>2329920</t>
  </si>
  <si>
    <t>3434164</t>
  </si>
  <si>
    <t>440623</t>
  </si>
  <si>
    <t>1211895</t>
  </si>
  <si>
    <t>3980372</t>
  </si>
  <si>
    <t>5259761</t>
  </si>
  <si>
    <t>722741</t>
  </si>
  <si>
    <t>1503903</t>
  </si>
  <si>
    <t>2938640</t>
  </si>
  <si>
    <t>4350467</t>
  </si>
  <si>
    <t>375318</t>
  </si>
  <si>
    <t>1176808</t>
  </si>
  <si>
    <t>1577193</t>
  </si>
  <si>
    <t>2372789</t>
  </si>
  <si>
    <t>323374</t>
  </si>
  <si>
    <t>697451</t>
  </si>
  <si>
    <t>1616473</t>
  </si>
  <si>
    <t>2378558</t>
  </si>
  <si>
    <t>249052</t>
  </si>
  <si>
    <t>685316</t>
  </si>
  <si>
    <t>1442231</t>
  </si>
  <si>
    <t>2158169</t>
  </si>
  <si>
    <t>521427</t>
  </si>
  <si>
    <t>587757</t>
  </si>
  <si>
    <t>1811346</t>
  </si>
  <si>
    <t>2916058</t>
  </si>
  <si>
    <t>245562</t>
  </si>
  <si>
    <t>815691</t>
  </si>
  <si>
    <t>3214295</t>
  </si>
  <si>
    <t>5540921</t>
  </si>
  <si>
    <t>449409</t>
  </si>
  <si>
    <t>1462053</t>
  </si>
  <si>
    <t>2340281</t>
  </si>
  <si>
    <t>3752717</t>
  </si>
  <si>
    <t>443242</t>
  </si>
  <si>
    <t>1068200</t>
  </si>
  <si>
    <t>2770084</t>
  </si>
  <si>
    <t>3970521</t>
  </si>
  <si>
    <t>658904</t>
  </si>
  <si>
    <t>907926</t>
  </si>
  <si>
    <t>1818103</t>
  </si>
  <si>
    <t>2805643</t>
  </si>
  <si>
    <t>329385</t>
  </si>
  <si>
    <t>798017</t>
  </si>
  <si>
    <t>2264643</t>
  </si>
  <si>
    <t>2691636</t>
  </si>
  <si>
    <t>481600</t>
  </si>
  <si>
    <t>668050</t>
  </si>
  <si>
    <t>1788794</t>
  </si>
  <si>
    <t>2597720</t>
  </si>
  <si>
    <t>258784</t>
  </si>
  <si>
    <t>747646</t>
  </si>
  <si>
    <t>3909969</t>
  </si>
  <si>
    <t>5245695</t>
  </si>
  <si>
    <t>692320</t>
  </si>
  <si>
    <t>1477700</t>
  </si>
  <si>
    <t>3618144</t>
  </si>
  <si>
    <t>5096026</t>
  </si>
  <si>
    <t>577145</t>
  </si>
  <si>
    <t>1369964</t>
  </si>
  <si>
    <t>4452356</t>
  </si>
  <si>
    <t>6665323</t>
  </si>
  <si>
    <t>1039792</t>
  </si>
  <si>
    <t>2231750</t>
  </si>
  <si>
    <t>2189775</t>
  </si>
  <si>
    <t>2361064</t>
  </si>
  <si>
    <t>457707</t>
  </si>
  <si>
    <t>710550</t>
  </si>
  <si>
    <t>4283208</t>
  </si>
  <si>
    <t>6573177</t>
  </si>
  <si>
    <t>634022</t>
  </si>
  <si>
    <t>1731535</t>
  </si>
  <si>
    <t>2035514</t>
  </si>
  <si>
    <t>2778899</t>
  </si>
  <si>
    <t>383155</t>
  </si>
  <si>
    <t>898230</t>
  </si>
  <si>
    <t>4726234</t>
  </si>
  <si>
    <t>6334691</t>
  </si>
  <si>
    <t>606633</t>
  </si>
  <si>
    <t>1633565</t>
  </si>
  <si>
    <t>2879778</t>
  </si>
  <si>
    <t>3414147</t>
  </si>
  <si>
    <t>293266</t>
  </si>
  <si>
    <t>1108344</t>
  </si>
  <si>
    <t>3155347</t>
  </si>
  <si>
    <t>4429271</t>
  </si>
  <si>
    <t>535901</t>
  </si>
  <si>
    <t>1171350</t>
  </si>
  <si>
    <t>3936200</t>
  </si>
  <si>
    <t>5576429</t>
  </si>
  <si>
    <t>573343</t>
  </si>
  <si>
    <t>1274975</t>
  </si>
  <si>
    <t>5663690</t>
  </si>
  <si>
    <t>8999071</t>
  </si>
  <si>
    <t>928550</t>
  </si>
  <si>
    <t>1893172</t>
  </si>
  <si>
    <t>4019606</t>
  </si>
  <si>
    <t>4198081</t>
  </si>
  <si>
    <t>454412</t>
  </si>
  <si>
    <t>1316188</t>
  </si>
  <si>
    <t>5479096</t>
  </si>
  <si>
    <t>8719110</t>
  </si>
  <si>
    <t>941854</t>
  </si>
  <si>
    <t>2072995</t>
  </si>
  <si>
    <t>3947111</t>
  </si>
  <si>
    <t>5974735</t>
  </si>
  <si>
    <t>498843</t>
  </si>
  <si>
    <t>1482879</t>
  </si>
  <si>
    <t>6178370</t>
  </si>
  <si>
    <t>10117314</t>
  </si>
  <si>
    <t>779953</t>
  </si>
  <si>
    <t>2184668</t>
  </si>
  <si>
    <t>3068796</t>
  </si>
  <si>
    <t>3682691</t>
  </si>
  <si>
    <t>388657</t>
  </si>
  <si>
    <t>1170101</t>
  </si>
  <si>
    <t>4283037</t>
  </si>
  <si>
    <t>5413188</t>
  </si>
  <si>
    <t>561031</t>
  </si>
  <si>
    <t>1249252</t>
  </si>
  <si>
    <t>5697804</t>
  </si>
  <si>
    <t>7247160</t>
  </si>
  <si>
    <t>625554</t>
  </si>
  <si>
    <t>1316248</t>
  </si>
  <si>
    <t>4629929</t>
  </si>
  <si>
    <t>4691622</t>
  </si>
  <si>
    <t>303502</t>
  </si>
  <si>
    <t>881641</t>
  </si>
  <si>
    <t>3518526</t>
  </si>
  <si>
    <t>3679223</t>
  </si>
  <si>
    <t>330693</t>
  </si>
  <si>
    <t>983388</t>
  </si>
  <si>
    <t>7195699</t>
  </si>
  <si>
    <t>8054724</t>
  </si>
  <si>
    <t>801337</t>
  </si>
  <si>
    <t>1544382</t>
  </si>
  <si>
    <t>7172014</t>
  </si>
  <si>
    <t>9150191</t>
  </si>
  <si>
    <t>606031</t>
  </si>
  <si>
    <t>1353964</t>
  </si>
  <si>
    <t>7339612</t>
  </si>
  <si>
    <t>10526000</t>
  </si>
  <si>
    <t>900910</t>
  </si>
  <si>
    <t>1864715</t>
  </si>
  <si>
    <t>9763799</t>
  </si>
  <si>
    <t>11650075</t>
  </si>
  <si>
    <t>1198833</t>
  </si>
  <si>
    <t>2816327</t>
  </si>
  <si>
    <t>4075761</t>
  </si>
  <si>
    <t>4849011</t>
  </si>
  <si>
    <t>498466</t>
  </si>
  <si>
    <t>1185814</t>
  </si>
  <si>
    <t>3878606</t>
  </si>
  <si>
    <t>4845671</t>
  </si>
  <si>
    <t>808590</t>
  </si>
  <si>
    <t>1648082</t>
  </si>
  <si>
    <t>4300373</t>
  </si>
  <si>
    <t>5041120</t>
  </si>
  <si>
    <t>772569</t>
  </si>
  <si>
    <t>1711325</t>
  </si>
  <si>
    <t>6062278</t>
  </si>
  <si>
    <t>7597493</t>
  </si>
  <si>
    <t>896285</t>
  </si>
  <si>
    <t>1703247</t>
  </si>
  <si>
    <t>4445517</t>
  </si>
  <si>
    <t>5420501</t>
  </si>
  <si>
    <t>598922</t>
  </si>
  <si>
    <t>1634393</t>
  </si>
  <si>
    <t>5362906</t>
  </si>
  <si>
    <t>6579497</t>
  </si>
  <si>
    <t>557268</t>
  </si>
  <si>
    <t>1111687</t>
  </si>
  <si>
    <t>4519248</t>
  </si>
  <si>
    <t>5756776</t>
  </si>
  <si>
    <t>468635</t>
  </si>
  <si>
    <t>890542</t>
  </si>
  <si>
    <t>3346934</t>
  </si>
  <si>
    <t>3978492</t>
  </si>
  <si>
    <t>357093</t>
  </si>
  <si>
    <t>1052424</t>
  </si>
  <si>
    <t>4751132</t>
  </si>
  <si>
    <t>6957988</t>
  </si>
  <si>
    <t>760925</t>
  </si>
  <si>
    <t>1431180</t>
  </si>
  <si>
    <t>5300542</t>
  </si>
  <si>
    <t>7180110</t>
  </si>
  <si>
    <t>533437</t>
  </si>
  <si>
    <t>1260752</t>
  </si>
  <si>
    <t>5610046</t>
  </si>
  <si>
    <t>7784784</t>
  </si>
  <si>
    <t>593963</t>
  </si>
  <si>
    <t>1582338</t>
  </si>
  <si>
    <t>3420792</t>
  </si>
  <si>
    <t>4552195</t>
  </si>
  <si>
    <t>503488</t>
  </si>
  <si>
    <t>1161814</t>
  </si>
  <si>
    <t>3063328</t>
  </si>
  <si>
    <t>4481371</t>
  </si>
  <si>
    <t>445401</t>
  </si>
  <si>
    <t>1138472</t>
  </si>
  <si>
    <t>4192131</t>
  </si>
  <si>
    <t>5029680</t>
  </si>
  <si>
    <t>482942</t>
  </si>
  <si>
    <t>1245531</t>
  </si>
  <si>
    <t>4459671</t>
  </si>
  <si>
    <t>4969823</t>
  </si>
  <si>
    <t>421892</t>
  </si>
  <si>
    <t>897098</t>
  </si>
  <si>
    <t>5601074</t>
  </si>
  <si>
    <t>6807383</t>
  </si>
  <si>
    <t>622118</t>
  </si>
  <si>
    <t>1663582</t>
  </si>
  <si>
    <t>6400711</t>
  </si>
  <si>
    <t>6808799</t>
  </si>
  <si>
    <t>1019331</t>
  </si>
  <si>
    <t>1463562</t>
  </si>
  <si>
    <t>7007225</t>
  </si>
  <si>
    <t>9264924</t>
  </si>
  <si>
    <t>654577</t>
  </si>
  <si>
    <t>1551774</t>
  </si>
  <si>
    <t>7472205</t>
  </si>
  <si>
    <t>9614168</t>
  </si>
  <si>
    <t>669078</t>
  </si>
  <si>
    <t>1578728</t>
  </si>
  <si>
    <t>5371155</t>
  </si>
  <si>
    <t>7221045</t>
  </si>
  <si>
    <t>797295</t>
  </si>
  <si>
    <t>1565461</t>
  </si>
  <si>
    <t>4395487</t>
  </si>
  <si>
    <t>5281858</t>
  </si>
  <si>
    <t>619587</t>
  </si>
  <si>
    <t>1456423</t>
  </si>
  <si>
    <t>4116474</t>
  </si>
  <si>
    <t>5796726</t>
  </si>
  <si>
    <t>663876</t>
  </si>
  <si>
    <t>1476440</t>
  </si>
  <si>
    <t>4266571</t>
  </si>
  <si>
    <t>4041083</t>
  </si>
  <si>
    <t>649153</t>
  </si>
  <si>
    <t>1271051</t>
  </si>
  <si>
    <t>3982154</t>
  </si>
  <si>
    <t>3967412</t>
  </si>
  <si>
    <t>500948</t>
  </si>
  <si>
    <t>1356977</t>
  </si>
  <si>
    <t>3909332</t>
  </si>
  <si>
    <t>4135613</t>
  </si>
  <si>
    <t>422430</t>
  </si>
  <si>
    <t>984439</t>
  </si>
  <si>
    <t>3721069</t>
  </si>
  <si>
    <t>4083204</t>
  </si>
  <si>
    <t>755634</t>
  </si>
  <si>
    <t>1304950</t>
  </si>
  <si>
    <t>4609392</t>
  </si>
  <si>
    <t>5592840</t>
  </si>
  <si>
    <t>400165</t>
  </si>
  <si>
    <t>922551</t>
  </si>
  <si>
    <t>5972690</t>
  </si>
  <si>
    <t>8241075</t>
  </si>
  <si>
    <t>1139070</t>
  </si>
  <si>
    <t>2012946</t>
  </si>
  <si>
    <t>7020637</t>
  </si>
  <si>
    <t>8237063</t>
  </si>
  <si>
    <t>1242130</t>
  </si>
  <si>
    <t>2079092</t>
  </si>
  <si>
    <t>5675842</t>
  </si>
  <si>
    <t>7209987</t>
  </si>
  <si>
    <t>573531</t>
  </si>
  <si>
    <t>1085508</t>
  </si>
  <si>
    <t>4103325</t>
  </si>
  <si>
    <t>6021050</t>
  </si>
  <si>
    <t>653732</t>
  </si>
  <si>
    <t>1658901</t>
  </si>
  <si>
    <t>3862712</t>
  </si>
  <si>
    <t>3897859</t>
  </si>
  <si>
    <t>309158</t>
  </si>
  <si>
    <t>837966</t>
  </si>
  <si>
    <t>4252742</t>
  </si>
  <si>
    <t>4713887</t>
  </si>
  <si>
    <t>467681</t>
  </si>
  <si>
    <t>1305543</t>
  </si>
  <si>
    <t>5696403</t>
  </si>
  <si>
    <t>7785351</t>
  </si>
  <si>
    <t>674883</t>
  </si>
  <si>
    <t>1176308</t>
  </si>
  <si>
    <t>4274346</t>
  </si>
  <si>
    <t>4517001</t>
  </si>
  <si>
    <t>920381</t>
  </si>
  <si>
    <t>896152</t>
  </si>
  <si>
    <t>6474219</t>
  </si>
  <si>
    <t>8306518</t>
  </si>
  <si>
    <t>1068956</t>
  </si>
  <si>
    <t>2049319</t>
  </si>
  <si>
    <t>5916031</t>
  </si>
  <si>
    <t>5576052</t>
  </si>
  <si>
    <t>745817</t>
  </si>
  <si>
    <t>1656770</t>
  </si>
  <si>
    <t>7110786</t>
  </si>
  <si>
    <t>7525816</t>
  </si>
  <si>
    <t>988473</t>
  </si>
  <si>
    <t>1983690</t>
  </si>
  <si>
    <t>7228874</t>
  </si>
  <si>
    <t>8530082</t>
  </si>
  <si>
    <t>957449</t>
  </si>
  <si>
    <t>1723732</t>
  </si>
  <si>
    <t>7741975</t>
  </si>
  <si>
    <t>7474809</t>
  </si>
  <si>
    <t>799288</t>
  </si>
  <si>
    <t>1880231</t>
  </si>
  <si>
    <t>7536892</t>
  </si>
  <si>
    <t>7935989</t>
  </si>
  <si>
    <t>664924</t>
  </si>
  <si>
    <t>1397280</t>
  </si>
  <si>
    <t>7041444</t>
  </si>
  <si>
    <t>6466847</t>
  </si>
  <si>
    <t>723753</t>
  </si>
  <si>
    <t>1449302</t>
  </si>
  <si>
    <t>12251485</t>
  </si>
  <si>
    <t>11512195</t>
  </si>
  <si>
    <t>1252370</t>
  </si>
  <si>
    <t>2086760</t>
  </si>
  <si>
    <t>9788036</t>
  </si>
  <si>
    <t>8956818</t>
  </si>
  <si>
    <t>932886</t>
  </si>
  <si>
    <t>1733468</t>
  </si>
  <si>
    <t>12371100</t>
  </si>
  <si>
    <t>12117933</t>
  </si>
  <si>
    <t>1508535</t>
  </si>
  <si>
    <t>2291192</t>
  </si>
  <si>
    <t>10450805</t>
  </si>
  <si>
    <t>11616799</t>
  </si>
  <si>
    <t>1900758</t>
  </si>
  <si>
    <t>2734602</t>
  </si>
  <si>
    <t>7148061</t>
  </si>
  <si>
    <t>9816482</t>
  </si>
  <si>
    <t>1182831</t>
  </si>
  <si>
    <t>2054036</t>
  </si>
  <si>
    <t>9680400</t>
  </si>
  <si>
    <t>16330558</t>
  </si>
  <si>
    <t>1674511</t>
  </si>
  <si>
    <t>2888843</t>
  </si>
  <si>
    <t>8619126</t>
  </si>
  <si>
    <t>13135699</t>
  </si>
  <si>
    <t>1471395</t>
  </si>
  <si>
    <t>2429192</t>
  </si>
  <si>
    <t>8440729</t>
  </si>
  <si>
    <t>11261809</t>
  </si>
  <si>
    <t>1357840</t>
  </si>
  <si>
    <t>1777277</t>
  </si>
  <si>
    <t>5641767</t>
  </si>
  <si>
    <t>7142325</t>
  </si>
  <si>
    <t>851741</t>
  </si>
  <si>
    <t>1187882</t>
  </si>
  <si>
    <t>10675460</t>
  </si>
  <si>
    <t>14995191</t>
  </si>
  <si>
    <t>1786419</t>
  </si>
  <si>
    <t>2694206</t>
  </si>
  <si>
    <t>14492125</t>
  </si>
  <si>
    <t>19030245</t>
  </si>
  <si>
    <t>2092717</t>
  </si>
  <si>
    <t>3111128</t>
  </si>
  <si>
    <t>14256785</t>
  </si>
  <si>
    <t>22912050</t>
  </si>
  <si>
    <t>2705414</t>
  </si>
  <si>
    <t>3723915</t>
  </si>
  <si>
    <t>9956025</t>
  </si>
  <si>
    <t>20876786</t>
  </si>
  <si>
    <t>1420396</t>
  </si>
  <si>
    <t>2049220</t>
  </si>
  <si>
    <t>15981098</t>
  </si>
  <si>
    <t>23695555</t>
  </si>
  <si>
    <t>3409033</t>
  </si>
  <si>
    <t>4281277</t>
  </si>
  <si>
    <t>14659457</t>
  </si>
  <si>
    <t>22487326</t>
  </si>
  <si>
    <t>2559203</t>
  </si>
  <si>
    <t>3553747</t>
  </si>
  <si>
    <t>14771133</t>
  </si>
  <si>
    <t>23385752</t>
  </si>
  <si>
    <t>2336456</t>
  </si>
  <si>
    <t>2883086</t>
  </si>
  <si>
    <t>19212940</t>
  </si>
  <si>
    <t>21987606</t>
  </si>
  <si>
    <t>3328829</t>
  </si>
  <si>
    <t>3600447</t>
  </si>
  <si>
    <t>8836166</t>
  </si>
  <si>
    <t>14445996</t>
  </si>
  <si>
    <t>2411546</t>
  </si>
  <si>
    <t>2589537</t>
  </si>
  <si>
    <t>12542538</t>
  </si>
  <si>
    <t>17053603</t>
  </si>
  <si>
    <t>4665167</t>
  </si>
  <si>
    <t>4492748</t>
  </si>
  <si>
    <t>18534919</t>
  </si>
  <si>
    <t>29536067</t>
  </si>
  <si>
    <t>3394167</t>
  </si>
  <si>
    <t>6050121</t>
  </si>
  <si>
    <t>23504365</t>
  </si>
  <si>
    <t>48196466</t>
  </si>
  <si>
    <t>3130901</t>
  </si>
  <si>
    <t>5493944</t>
  </si>
  <si>
    <t>11464708</t>
  </si>
  <si>
    <t>25040140</t>
  </si>
  <si>
    <t>1670015</t>
  </si>
  <si>
    <t>2861239</t>
  </si>
  <si>
    <t>15054438</t>
  </si>
  <si>
    <t>26104647</t>
  </si>
  <si>
    <t>2949319</t>
  </si>
  <si>
    <t>4706503</t>
  </si>
  <si>
    <t>17238389</t>
  </si>
  <si>
    <t>34742365</t>
  </si>
  <si>
    <t>4166759</t>
  </si>
  <si>
    <t>6272215</t>
  </si>
  <si>
    <t>13056112</t>
  </si>
  <si>
    <t>32536029</t>
  </si>
  <si>
    <t>2297279</t>
  </si>
  <si>
    <t>3556010</t>
  </si>
  <si>
    <t>10920286</t>
  </si>
  <si>
    <t>18171879</t>
  </si>
  <si>
    <t>1746070</t>
  </si>
  <si>
    <t>3571540</t>
  </si>
  <si>
    <t>7732275</t>
  </si>
  <si>
    <t>15048238</t>
  </si>
  <si>
    <t>1602694</t>
  </si>
  <si>
    <t>3015601</t>
  </si>
  <si>
    <t>21278403</t>
  </si>
  <si>
    <t>31603757</t>
  </si>
  <si>
    <t>4579290</t>
  </si>
  <si>
    <t>6178009</t>
  </si>
  <si>
    <t>11950262</t>
  </si>
  <si>
    <t>17800958</t>
  </si>
  <si>
    <t>2302313</t>
  </si>
  <si>
    <t>4501683</t>
  </si>
  <si>
    <t>19954781</t>
  </si>
  <si>
    <t>36081618</t>
  </si>
  <si>
    <t>4761027</t>
  </si>
  <si>
    <t>7853059</t>
  </si>
  <si>
    <t>14200183</t>
  </si>
  <si>
    <t>22973886</t>
  </si>
  <si>
    <t>2816369</t>
  </si>
  <si>
    <t>4362575</t>
  </si>
  <si>
    <t>8482803</t>
  </si>
  <si>
    <t>14496688</t>
  </si>
  <si>
    <t>1463815</t>
  </si>
  <si>
    <t>3061324</t>
  </si>
  <si>
    <t>9224888</t>
  </si>
  <si>
    <t>12987040</t>
  </si>
  <si>
    <t>1674931</t>
  </si>
  <si>
    <t>3212924</t>
  </si>
  <si>
    <t>8050176</t>
  </si>
  <si>
    <t>10126137</t>
  </si>
  <si>
    <t>1296969</t>
  </si>
  <si>
    <t>2550792</t>
  </si>
  <si>
    <t>4273302</t>
  </si>
  <si>
    <t>5797135</t>
  </si>
  <si>
    <t>1034410</t>
  </si>
  <si>
    <t>1532980</t>
  </si>
  <si>
    <t>3030336</t>
  </si>
  <si>
    <t>4550964</t>
  </si>
  <si>
    <t>595452</t>
  </si>
  <si>
    <t>1190445</t>
  </si>
  <si>
    <t>1890816</t>
  </si>
  <si>
    <t>2004365</t>
  </si>
  <si>
    <t>427542</t>
  </si>
  <si>
    <t>509406</t>
  </si>
  <si>
    <t>2437581</t>
  </si>
  <si>
    <t>2953586</t>
  </si>
  <si>
    <t>549657</t>
  </si>
  <si>
    <t>919895</t>
  </si>
  <si>
    <t>2124255</t>
  </si>
  <si>
    <t>3152564</t>
  </si>
  <si>
    <t>339067</t>
  </si>
  <si>
    <t>640369</t>
  </si>
  <si>
    <t>2402319</t>
  </si>
  <si>
    <t>3085916</t>
  </si>
  <si>
    <t>540562</t>
  </si>
  <si>
    <t>824960</t>
  </si>
  <si>
    <t>1632466</t>
  </si>
  <si>
    <t>2119785</t>
  </si>
  <si>
    <t>378015</t>
  </si>
  <si>
    <t>717596</t>
  </si>
  <si>
    <t>2131398</t>
  </si>
  <si>
    <t>2680662</t>
  </si>
  <si>
    <t>515231</t>
  </si>
  <si>
    <t>850884</t>
  </si>
  <si>
    <t>2138789</t>
  </si>
  <si>
    <t>2525888</t>
  </si>
  <si>
    <t>519529</t>
  </si>
  <si>
    <t>733055</t>
  </si>
  <si>
    <t>2628978</t>
  </si>
  <si>
    <t>3213687</t>
  </si>
  <si>
    <t>544115</t>
  </si>
  <si>
    <t>1085979</t>
  </si>
  <si>
    <t>2198338</t>
  </si>
  <si>
    <t>2654774</t>
  </si>
  <si>
    <t>443733</t>
  </si>
  <si>
    <t>852929</t>
  </si>
  <si>
    <t>2904877</t>
  </si>
  <si>
    <t>4147197</t>
  </si>
  <si>
    <t>900374</t>
  </si>
  <si>
    <t>1419201</t>
  </si>
  <si>
    <t>2883028</t>
  </si>
  <si>
    <t>3191162</t>
  </si>
  <si>
    <t>567137</t>
  </si>
  <si>
    <t>1423961</t>
  </si>
  <si>
    <t>2325605</t>
  </si>
  <si>
    <t>3124393</t>
  </si>
  <si>
    <t>528744</t>
  </si>
  <si>
    <t>1337906</t>
  </si>
  <si>
    <t>5128869</t>
  </si>
  <si>
    <t>7274845</t>
  </si>
  <si>
    <t>965479</t>
  </si>
  <si>
    <t>1875098</t>
  </si>
  <si>
    <t>3524294</t>
  </si>
  <si>
    <t>5396191</t>
  </si>
  <si>
    <t>845493</t>
  </si>
  <si>
    <t>1313087</t>
  </si>
  <si>
    <t>2472610</t>
  </si>
  <si>
    <t>3370245</t>
  </si>
  <si>
    <t>533721</t>
  </si>
  <si>
    <t>908083</t>
  </si>
  <si>
    <t>3022473</t>
  </si>
  <si>
    <t>4054367</t>
  </si>
  <si>
    <t>666374</t>
  </si>
  <si>
    <t>983354</t>
  </si>
  <si>
    <t>3434055</t>
  </si>
  <si>
    <t>4608644</t>
  </si>
  <si>
    <t>782226</t>
  </si>
  <si>
    <t>1202669</t>
  </si>
  <si>
    <t>3456995</t>
  </si>
  <si>
    <t>4760814</t>
  </si>
  <si>
    <t>693940</t>
  </si>
  <si>
    <t>1297358</t>
  </si>
  <si>
    <t>2228134</t>
  </si>
  <si>
    <t>3117445</t>
  </si>
  <si>
    <t>495720</t>
  </si>
  <si>
    <t>782541</t>
  </si>
  <si>
    <t>1812914</t>
  </si>
  <si>
    <t>2620432</t>
  </si>
  <si>
    <t>584658</t>
  </si>
  <si>
    <t>697688</t>
  </si>
  <si>
    <t>2741844</t>
  </si>
  <si>
    <t>3945016</t>
  </si>
  <si>
    <t>550912</t>
  </si>
  <si>
    <t>1070031</t>
  </si>
  <si>
    <t>2907645</t>
  </si>
  <si>
    <t>3877250</t>
  </si>
  <si>
    <t>792374</t>
  </si>
  <si>
    <t>1203050</t>
  </si>
  <si>
    <t>2000650</t>
  </si>
  <si>
    <t>2775590</t>
  </si>
  <si>
    <t>419187</t>
  </si>
  <si>
    <t>872801</t>
  </si>
  <si>
    <t>2596082</t>
  </si>
  <si>
    <t>3304081</t>
  </si>
  <si>
    <t>597409</t>
  </si>
  <si>
    <t>748042</t>
  </si>
  <si>
    <t>2038632</t>
  </si>
  <si>
    <t>2707502</t>
  </si>
  <si>
    <t>495275</t>
  </si>
  <si>
    <t>792503</t>
  </si>
  <si>
    <t>1788364</t>
  </si>
  <si>
    <t>2029017</t>
  </si>
  <si>
    <t>344495</t>
  </si>
  <si>
    <t>750575</t>
  </si>
  <si>
    <t>1605179</t>
  </si>
  <si>
    <t>2175753</t>
  </si>
  <si>
    <t>386481</t>
  </si>
  <si>
    <t>738325</t>
  </si>
  <si>
    <t>2173579</t>
  </si>
  <si>
    <t>2870678</t>
  </si>
  <si>
    <t>342022</t>
  </si>
  <si>
    <t>1019270</t>
  </si>
  <si>
    <t>2771218</t>
  </si>
  <si>
    <t>3514585</t>
  </si>
  <si>
    <t>596978</t>
  </si>
  <si>
    <t>1013159</t>
  </si>
  <si>
    <t>2113856</t>
  </si>
  <si>
    <t>2122380</t>
  </si>
  <si>
    <t>354811</t>
  </si>
  <si>
    <t>610687</t>
  </si>
  <si>
    <t>2085414</t>
  </si>
  <si>
    <t>2838169</t>
  </si>
  <si>
    <t>805728</t>
  </si>
  <si>
    <t>3700318</t>
  </si>
  <si>
    <t>4503250</t>
  </si>
  <si>
    <t>644913</t>
  </si>
  <si>
    <t>1396054</t>
  </si>
  <si>
    <t>3159247</t>
  </si>
  <si>
    <t>3382588</t>
  </si>
  <si>
    <t>647357</t>
  </si>
  <si>
    <t>1272635</t>
  </si>
  <si>
    <t>MAX</t>
  </si>
  <si>
    <t>MIN</t>
  </si>
  <si>
    <t>an Datum:</t>
  </si>
  <si>
    <t>AVG</t>
  </si>
  <si>
    <t>GME</t>
  </si>
  <si>
    <t>Apple</t>
  </si>
  <si>
    <t>SPY</t>
  </si>
  <si>
    <t>Short</t>
  </si>
  <si>
    <t>Kontext</t>
  </si>
  <si>
    <t>Nachdem apple an den 3 Handelstagen davor um 15,66% gestiegen ist</t>
  </si>
  <si>
    <t>Erster Tag des Main Events, total volume lag bei 788 Millionen, Aktie ist an dem tag um 51,08% gestiegen</t>
  </si>
  <si>
    <t>Total Volume war 385 Millionen, Beginn des Corona Crashes, Markt ist an dem Punkt 14,67% seit dem Top am 19. Feb (7 Sessions davor) gefallen</t>
  </si>
  <si>
    <t>MAX Off-Exchange</t>
  </si>
  <si>
    <t xml:space="preserve"> </t>
  </si>
  <si>
    <t>Ähnlich wie bei Short %, erster Tag an dem es richtig rund ging, viel off-exchange geleitet und internalisiert, spekulation: hauptsächlich kaufvolumen internalisiert und verkaufsvolumen an die lit exchange geleitet</t>
  </si>
  <si>
    <t>Corona Crash</t>
  </si>
  <si>
    <t>Optionsverfallstag mit 5-6x dem avg daily volume, ergibt Sinn, dass dementsprechend mehr Off-Exchange war, prozentual aber wahrscheinlich ähnlich wie sonst</t>
  </si>
  <si>
    <t>Höhepunkt Corona Pandemie, aus MMs und Shortseller Sicht logisch möglichst viel über die lit exchange laufen zu lassen, damit der Preis weiter fällt</t>
  </si>
  <si>
    <t>Nix besonderes, kein großer move</t>
  </si>
  <si>
    <t>Auch nix besonderes</t>
  </si>
  <si>
    <t>Nix besonderes, nach starkem Corona Anstieg</t>
  </si>
  <si>
    <t>Im Laufe eines monatelangem Abverkaufs, drückt den Preis der Aktie über Dauer</t>
  </si>
  <si>
    <t>Insgesamt</t>
  </si>
  <si>
    <t>Januar-März 2021</t>
  </si>
  <si>
    <t>Date</t>
  </si>
  <si>
    <t>Price</t>
  </si>
  <si>
    <t>Volume</t>
  </si>
  <si>
    <t>Short Avg</t>
  </si>
  <si>
    <t>Off Ex Avg</t>
  </si>
  <si>
    <t>MAX Vol</t>
  </si>
  <si>
    <t>Volume Gesamt</t>
  </si>
  <si>
    <t>am</t>
  </si>
  <si>
    <t>Short Max</t>
  </si>
  <si>
    <t>Off Ex Max</t>
  </si>
  <si>
    <t>April-Juli 2024</t>
  </si>
  <si>
    <t>Korrelation Off-Exchange &amp; Short Volume</t>
  </si>
  <si>
    <t>Off-Exchange GME</t>
  </si>
  <si>
    <t>Off-Exchange Apple</t>
  </si>
  <si>
    <t>Off-Exchange SPY</t>
  </si>
  <si>
    <t>Short % SPY</t>
  </si>
  <si>
    <t>Korrelation Short % und Off-Exchange Volumen</t>
  </si>
  <si>
    <t xml:space="preserve">GME weist eine deutlich negative Korrelation auf (r = -0.50). Das könnte bedeuten, dass bei steigendem Off-Exchange-Anteil tendenziell weniger Short-Volumen offiziell gemeldet wird – ein mögliches Anzeichen für Intransparenz oder Auslagerung von Short-Aktivitäten in intransparente Kanäle.
</t>
  </si>
  <si>
    <r>
      <t xml:space="preserve">1. Der </t>
    </r>
    <r>
      <rPr>
        <b/>
        <sz val="11"/>
        <color theme="1"/>
        <rFont val="Aptos Narrow"/>
        <family val="2"/>
        <scheme val="minor"/>
      </rPr>
      <t>Off-Exchange-Anteil ist über Zeit gestiegen</t>
    </r>
    <r>
      <rPr>
        <sz val="11"/>
        <color theme="1"/>
        <rFont val="Aptos Narrow"/>
        <family val="2"/>
        <scheme val="minor"/>
      </rPr>
      <t>, insbesondere bei GME, SPY und AAPL.</t>
    </r>
  </si>
  <si>
    <r>
      <t xml:space="preserve">2. GME hebt sich durch </t>
    </r>
    <r>
      <rPr>
        <b/>
        <sz val="11"/>
        <color theme="1"/>
        <rFont val="Aptos Narrow"/>
        <family val="2"/>
        <scheme val="minor"/>
      </rPr>
      <t>extrem hohe Raten und starke Schwankungen</t>
    </r>
    <r>
      <rPr>
        <sz val="11"/>
        <color theme="1"/>
        <rFont val="Aptos Narrow"/>
        <family val="2"/>
        <scheme val="minor"/>
      </rPr>
      <t xml:space="preserve"> besonders ab.</t>
    </r>
  </si>
  <si>
    <r>
      <t xml:space="preserve">3. Die </t>
    </r>
    <r>
      <rPr>
        <b/>
        <sz val="11"/>
        <color theme="1"/>
        <rFont val="Aptos Narrow"/>
        <family val="2"/>
        <scheme val="minor"/>
      </rPr>
      <t>Korrelation mit Short-Volumen</t>
    </r>
    <r>
      <rPr>
        <sz val="11"/>
        <color theme="1"/>
        <rFont val="Aptos Narrow"/>
        <family val="2"/>
        <scheme val="minor"/>
      </rPr>
      <t xml:space="preserve"> zeigt, dass ein höherer Off-Exchange-Anteil mit </t>
    </r>
    <r>
      <rPr>
        <b/>
        <sz val="11"/>
        <color theme="1"/>
        <rFont val="Aptos Narrow"/>
        <family val="2"/>
        <scheme val="minor"/>
      </rPr>
      <t>sinkender Transparenz beim Short-Interest</t>
    </r>
    <r>
      <rPr>
        <sz val="11"/>
        <color theme="1"/>
        <rFont val="Aptos Narrow"/>
        <family val="2"/>
        <scheme val="minor"/>
      </rPr>
      <t xml:space="preserve"> einhergehen kann – besonders auffällig bei GME.</t>
    </r>
  </si>
  <si>
    <r>
      <t xml:space="preserve">Ein wachsender Teil des Handelsgeschehens wird </t>
    </r>
    <r>
      <rPr>
        <b/>
        <sz val="11"/>
        <color theme="1"/>
        <rFont val="Aptos Narrow"/>
        <family val="2"/>
        <scheme val="minor"/>
      </rPr>
      <t>aus dem regulierten und transparenten Bereich entfernt</t>
    </r>
    <r>
      <rPr>
        <sz val="11"/>
        <color theme="1"/>
        <rFont val="Aptos Narrow"/>
        <family val="2"/>
        <scheme val="minor"/>
      </rPr>
      <t xml:space="preserve"> und in </t>
    </r>
    <r>
      <rPr>
        <b/>
        <sz val="11"/>
        <color theme="1"/>
        <rFont val="Aptos Narrow"/>
        <family val="2"/>
        <scheme val="minor"/>
      </rPr>
      <t>Dark Pools und alternative Plattformen verlagert</t>
    </r>
    <r>
      <rPr>
        <sz val="11"/>
        <color theme="1"/>
        <rFont val="Aptos Narrow"/>
        <family val="2"/>
        <scheme val="minor"/>
      </rPr>
      <t>, was potenziell die Marktintegrität untergräbt.</t>
    </r>
  </si>
  <si>
    <t>Stetige Renditen</t>
  </si>
  <si>
    <t>Rendite</t>
  </si>
  <si>
    <t>Rendite &amp; Off-Exchange</t>
  </si>
  <si>
    <t>Rendite &amp; Short %</t>
  </si>
  <si>
    <t>Short % &amp; Off-Exchange</t>
  </si>
  <si>
    <t>GME Korrelation</t>
  </si>
  <si>
    <r>
      <t xml:space="preserve">Die Analyse zeigt, dass bei GME ein steigender Anteil des Handels über Off-Exchange-Plattformen (Dark Pools) mit einem Rückgang des gemeldeten Short-Volumens einhergeht (r = –0,50). Das deutet auf eine potenzielle Intransparenz im Markt hin: Short-Positionen könnten zunehmend über weniger regulierte Handelsplätze abgewickelt werden und entziehen sich damit der Sichtbarkeit. Zwar zeigt sich nur eine schwache positive Korrelation zwischen Off-Exchange-Anteil und Kursrenditen, doch gerade diese Entkopplung von Preisbewegung und Short-Quote spricht für eine </t>
    </r>
    <r>
      <rPr>
        <b/>
        <sz val="11"/>
        <color theme="1"/>
        <rFont val="Aptos Narrow"/>
        <family val="2"/>
        <scheme val="minor"/>
      </rPr>
      <t>Strukturverschiebung im Marktverhalten</t>
    </r>
    <r>
      <rPr>
        <sz val="11"/>
        <color theme="1"/>
        <rFont val="Aptos Narrow"/>
        <family val="2"/>
        <scheme val="minor"/>
      </rPr>
      <t xml:space="preserve"> – weg von offener Preisbildung, hin zu verdeckten Mechanismen.</t>
    </r>
  </si>
  <si>
    <t>-----------------------------------------------------</t>
  </si>
  <si>
    <t>Avg Volumen</t>
  </si>
  <si>
    <t>AVG VOL</t>
  </si>
  <si>
    <t>Max über Avg</t>
  </si>
  <si>
    <t>mal der Durschnitt</t>
  </si>
  <si>
    <t>short_interest</t>
  </si>
  <si>
    <t>short_position</t>
  </si>
  <si>
    <t>days_to_cover</t>
  </si>
  <si>
    <t>2025-03-24</t>
  </si>
  <si>
    <t>2025-03-21</t>
  </si>
  <si>
    <t>2025-03-20</t>
  </si>
  <si>
    <t>2025-03-19</t>
  </si>
  <si>
    <t>2025-03-18</t>
  </si>
  <si>
    <t>2025-03-17</t>
  </si>
  <si>
    <t>2025-03-14</t>
  </si>
  <si>
    <t>2025-03-13</t>
  </si>
  <si>
    <t>2025-03-12</t>
  </si>
  <si>
    <t>2025-03-11</t>
  </si>
  <si>
    <t>2025-03-10</t>
  </si>
  <si>
    <t>2025-03-07</t>
  </si>
  <si>
    <t>2025-03-06</t>
  </si>
  <si>
    <t>2025-03-05</t>
  </si>
  <si>
    <t>2025-03-04</t>
  </si>
  <si>
    <t>2025-03-03</t>
  </si>
  <si>
    <t>2025-02-28</t>
  </si>
  <si>
    <t>2025-02-27</t>
  </si>
  <si>
    <t>2025-02-26</t>
  </si>
  <si>
    <t>2025-02-25</t>
  </si>
  <si>
    <t>2025-02-24</t>
  </si>
  <si>
    <t>2025-02-21</t>
  </si>
  <si>
    <t>2025-02-20</t>
  </si>
  <si>
    <t>2025-02-19</t>
  </si>
  <si>
    <t>2025-02-18</t>
  </si>
  <si>
    <t>2025-02-14</t>
  </si>
  <si>
    <t>2025-02-13</t>
  </si>
  <si>
    <t>2025-02-12</t>
  </si>
  <si>
    <t>2025-02-11</t>
  </si>
  <si>
    <t>2025-02-10</t>
  </si>
  <si>
    <t>2025-02-07</t>
  </si>
  <si>
    <t>2025-02-06</t>
  </si>
  <si>
    <t>2025-02-05</t>
  </si>
  <si>
    <t>2025-02-04</t>
  </si>
  <si>
    <t>2025-02-03</t>
  </si>
  <si>
    <t>2025-01-31</t>
  </si>
  <si>
    <t>2025-01-30</t>
  </si>
  <si>
    <t>2025-01-29</t>
  </si>
  <si>
    <t>2025-01-28</t>
  </si>
  <si>
    <t>2025-01-27</t>
  </si>
  <si>
    <t>2025-01-24</t>
  </si>
  <si>
    <t>2025-01-23</t>
  </si>
  <si>
    <t>2025-01-22</t>
  </si>
  <si>
    <t>2025-01-21</t>
  </si>
  <si>
    <t>2025-01-17</t>
  </si>
  <si>
    <t>2025-01-16</t>
  </si>
  <si>
    <t>2025-01-15</t>
  </si>
  <si>
    <t>2025-01-14</t>
  </si>
  <si>
    <t>2025-01-13</t>
  </si>
  <si>
    <t>2025-01-10</t>
  </si>
  <si>
    <t>2025-01-08</t>
  </si>
  <si>
    <t>2025-01-07</t>
  </si>
  <si>
    <t>2025-01-06</t>
  </si>
  <si>
    <t>2025-01-03</t>
  </si>
  <si>
    <t>2025-01-02</t>
  </si>
  <si>
    <t>2024-12-31</t>
  </si>
  <si>
    <t>2024-12-30</t>
  </si>
  <si>
    <t>2024-12-27</t>
  </si>
  <si>
    <t>2024-12-26</t>
  </si>
  <si>
    <t>2024-12-24</t>
  </si>
  <si>
    <t>2024-12-23</t>
  </si>
  <si>
    <t>2024-12-20</t>
  </si>
  <si>
    <t>2024-12-19</t>
  </si>
  <si>
    <t>2024-12-18</t>
  </si>
  <si>
    <t>2024-12-17</t>
  </si>
  <si>
    <t>2024-12-16</t>
  </si>
  <si>
    <t>2024-12-13</t>
  </si>
  <si>
    <t>2024-12-12</t>
  </si>
  <si>
    <t>2024-12-11</t>
  </si>
  <si>
    <t>2024-12-10</t>
  </si>
  <si>
    <t>2024-12-09</t>
  </si>
  <si>
    <t>2024-12-06</t>
  </si>
  <si>
    <t>2024-12-05</t>
  </si>
  <si>
    <t>2024-12-04</t>
  </si>
  <si>
    <t>2024-12-03</t>
  </si>
  <si>
    <t>2024-12-02</t>
  </si>
  <si>
    <t>2024-11-29</t>
  </si>
  <si>
    <t>2024-11-27</t>
  </si>
  <si>
    <t>2024-11-26</t>
  </si>
  <si>
    <t>2024-11-25</t>
  </si>
  <si>
    <t>2024-11-22</t>
  </si>
  <si>
    <t>2024-11-21</t>
  </si>
  <si>
    <t>2024-11-20</t>
  </si>
  <si>
    <t>2024-11-19</t>
  </si>
  <si>
    <t>2024-11-18</t>
  </si>
  <si>
    <t>2024-11-15</t>
  </si>
  <si>
    <t>2024-11-14</t>
  </si>
  <si>
    <t>2024-11-13</t>
  </si>
  <si>
    <t>2024-11-12</t>
  </si>
  <si>
    <t>2024-11-11</t>
  </si>
  <si>
    <t>2024-11-08</t>
  </si>
  <si>
    <t>2024-11-07</t>
  </si>
  <si>
    <t>2024-11-06</t>
  </si>
  <si>
    <t>2024-11-05</t>
  </si>
  <si>
    <t>2024-11-04</t>
  </si>
  <si>
    <t>2024-11-01</t>
  </si>
  <si>
    <t>2024-10-31</t>
  </si>
  <si>
    <t>2024-10-30</t>
  </si>
  <si>
    <t>2024-10-29</t>
  </si>
  <si>
    <t>2024-10-28</t>
  </si>
  <si>
    <t>2024-10-25</t>
  </si>
  <si>
    <t>2024-10-24</t>
  </si>
  <si>
    <t>2024-10-23</t>
  </si>
  <si>
    <t>2024-10-22</t>
  </si>
  <si>
    <t>2024-10-21</t>
  </si>
  <si>
    <t>2024-10-18</t>
  </si>
  <si>
    <t>2024-10-17</t>
  </si>
  <si>
    <t>2024-10-16</t>
  </si>
  <si>
    <t>2024-10-15</t>
  </si>
  <si>
    <t>2024-10-14</t>
  </si>
  <si>
    <t>2024-10-11</t>
  </si>
  <si>
    <t>2024-10-10</t>
  </si>
  <si>
    <t>2024-10-09</t>
  </si>
  <si>
    <t>2024-10-08</t>
  </si>
  <si>
    <t>2024-10-07</t>
  </si>
  <si>
    <t>2024-10-04</t>
  </si>
  <si>
    <t>2024-10-03</t>
  </si>
  <si>
    <t>2024-10-02</t>
  </si>
  <si>
    <t>2024-10-01</t>
  </si>
  <si>
    <t>2024-09-30</t>
  </si>
  <si>
    <t>2024-09-27</t>
  </si>
  <si>
    <t>2024-09-26</t>
  </si>
  <si>
    <t>2024-09-25</t>
  </si>
  <si>
    <t>2024-09-24</t>
  </si>
  <si>
    <t>2024-09-23</t>
  </si>
  <si>
    <t>2024-09-20</t>
  </si>
  <si>
    <t>2024-09-19</t>
  </si>
  <si>
    <t>2024-09-18</t>
  </si>
  <si>
    <t>2024-09-17</t>
  </si>
  <si>
    <t>2024-09-16</t>
  </si>
  <si>
    <t>2024-09-13</t>
  </si>
  <si>
    <t>2024-09-12</t>
  </si>
  <si>
    <t>2024-09-11</t>
  </si>
  <si>
    <t>2024-09-10</t>
  </si>
  <si>
    <t>2024-09-09</t>
  </si>
  <si>
    <t>2024-09-06</t>
  </si>
  <si>
    <t>2024-09-05</t>
  </si>
  <si>
    <t>2024-09-04</t>
  </si>
  <si>
    <t>2024-09-03</t>
  </si>
  <si>
    <t>2024-08-30</t>
  </si>
  <si>
    <t>2024-08-29</t>
  </si>
  <si>
    <t>2024-08-28</t>
  </si>
  <si>
    <t>2024-08-27</t>
  </si>
  <si>
    <t>2024-08-26</t>
  </si>
  <si>
    <t>2024-08-23</t>
  </si>
  <si>
    <t>2024-08-22</t>
  </si>
  <si>
    <t>2024-08-21</t>
  </si>
  <si>
    <t>2024-08-20</t>
  </si>
  <si>
    <t>2024-08-19</t>
  </si>
  <si>
    <t>2024-08-16</t>
  </si>
  <si>
    <t>2024-08-15</t>
  </si>
  <si>
    <t>2024-08-14</t>
  </si>
  <si>
    <t>2024-08-13</t>
  </si>
  <si>
    <t>2024-08-12</t>
  </si>
  <si>
    <t>2024-08-09</t>
  </si>
  <si>
    <t>2024-08-08</t>
  </si>
  <si>
    <t>2024-08-07</t>
  </si>
  <si>
    <t>2024-08-06</t>
  </si>
  <si>
    <t>2024-08-05</t>
  </si>
  <si>
    <t>2024-08-02</t>
  </si>
  <si>
    <t>2024-08-01</t>
  </si>
  <si>
    <t>2024-07-31</t>
  </si>
  <si>
    <t>2024-07-30</t>
  </si>
  <si>
    <t>2024-07-29</t>
  </si>
  <si>
    <t>2024-07-26</t>
  </si>
  <si>
    <t>2024-07-25</t>
  </si>
  <si>
    <t>2024-07-24</t>
  </si>
  <si>
    <t>2024-07-23</t>
  </si>
  <si>
    <t>2024-07-22</t>
  </si>
  <si>
    <t>2024-07-19</t>
  </si>
  <si>
    <t>2024-07-18</t>
  </si>
  <si>
    <t>2024-07-17</t>
  </si>
  <si>
    <t>2024-07-16</t>
  </si>
  <si>
    <t>2024-07-15</t>
  </si>
  <si>
    <t>2024-07-12</t>
  </si>
  <si>
    <t>2024-07-11</t>
  </si>
  <si>
    <t>2024-07-10</t>
  </si>
  <si>
    <t>2024-07-09</t>
  </si>
  <si>
    <t>2024-07-08</t>
  </si>
  <si>
    <t>2024-07-05</t>
  </si>
  <si>
    <t>2024-07-03</t>
  </si>
  <si>
    <t>2024-07-02</t>
  </si>
  <si>
    <t>2024-07-01</t>
  </si>
  <si>
    <t>2024-06-28</t>
  </si>
  <si>
    <t>2024-06-27</t>
  </si>
  <si>
    <t>2024-06-26</t>
  </si>
  <si>
    <t>2024-06-25</t>
  </si>
  <si>
    <t>2024-06-24</t>
  </si>
  <si>
    <t>2024-06-21</t>
  </si>
  <si>
    <t>2024-06-20</t>
  </si>
  <si>
    <t>2024-06-18</t>
  </si>
  <si>
    <t>2024-06-17</t>
  </si>
  <si>
    <t>2024-06-14</t>
  </si>
  <si>
    <t>2024-06-13</t>
  </si>
  <si>
    <t>2024-06-12</t>
  </si>
  <si>
    <t>2024-06-11</t>
  </si>
  <si>
    <t>2024-06-10</t>
  </si>
  <si>
    <t>2024-06-07</t>
  </si>
  <si>
    <t>2024-06-06</t>
  </si>
  <si>
    <t>2024-06-05</t>
  </si>
  <si>
    <t>2024-06-04</t>
  </si>
  <si>
    <t>2024-06-03</t>
  </si>
  <si>
    <t>2024-05-31</t>
  </si>
  <si>
    <t>2024-05-30</t>
  </si>
  <si>
    <t>2024-05-29</t>
  </si>
  <si>
    <t>2024-05-28</t>
  </si>
  <si>
    <t>2024-05-24</t>
  </si>
  <si>
    <t>2024-05-23</t>
  </si>
  <si>
    <t>2024-05-22</t>
  </si>
  <si>
    <t>2024-05-21</t>
  </si>
  <si>
    <t>2024-05-20</t>
  </si>
  <si>
    <t>2024-05-17</t>
  </si>
  <si>
    <t>2024-05-16</t>
  </si>
  <si>
    <t>2024-05-15</t>
  </si>
  <si>
    <t>2024-05-14</t>
  </si>
  <si>
    <t>2024-05-13</t>
  </si>
  <si>
    <t>2024-05-10</t>
  </si>
  <si>
    <t>2024-05-09</t>
  </si>
  <si>
    <t>2024-05-08</t>
  </si>
  <si>
    <t>2024-05-07</t>
  </si>
  <si>
    <t>2024-05-06</t>
  </si>
  <si>
    <t>2024-05-03</t>
  </si>
  <si>
    <t>2024-05-02</t>
  </si>
  <si>
    <t>2024-05-01</t>
  </si>
  <si>
    <t>2024-04-30</t>
  </si>
  <si>
    <t>2024-04-29</t>
  </si>
  <si>
    <t>2024-04-26</t>
  </si>
  <si>
    <t>2024-04-25</t>
  </si>
  <si>
    <t>2024-04-24</t>
  </si>
  <si>
    <t>2024-04-23</t>
  </si>
  <si>
    <t>2024-04-22</t>
  </si>
  <si>
    <t>2024-04-19</t>
  </si>
  <si>
    <t>2024-04-18</t>
  </si>
  <si>
    <t>2024-04-17</t>
  </si>
  <si>
    <t>2024-04-16</t>
  </si>
  <si>
    <t>2024-04-15</t>
  </si>
  <si>
    <t>2024-04-12</t>
  </si>
  <si>
    <t>2024-04-11</t>
  </si>
  <si>
    <t>2024-04-10</t>
  </si>
  <si>
    <t>2024-04-09</t>
  </si>
  <si>
    <t>2024-04-08</t>
  </si>
  <si>
    <t>2024-04-05</t>
  </si>
  <si>
    <t>2024-04-04</t>
  </si>
  <si>
    <t>2024-04-03</t>
  </si>
  <si>
    <t>2024-04-02</t>
  </si>
  <si>
    <t>2024-04-01</t>
  </si>
  <si>
    <t>2024-03-28</t>
  </si>
  <si>
    <t>2024-03-27</t>
  </si>
  <si>
    <t>2024-03-26</t>
  </si>
  <si>
    <t>2024-03-25</t>
  </si>
  <si>
    <t>2024-03-22</t>
  </si>
  <si>
    <t>2024-03-21</t>
  </si>
  <si>
    <t>2024-03-20</t>
  </si>
  <si>
    <t>2024-03-19</t>
  </si>
  <si>
    <t>2024-03-18</t>
  </si>
  <si>
    <t>2024-03-15</t>
  </si>
  <si>
    <t>2024-03-14</t>
  </si>
  <si>
    <t>2024-03-13</t>
  </si>
  <si>
    <t>2024-03-12</t>
  </si>
  <si>
    <t>2024-03-11</t>
  </si>
  <si>
    <t>2024-03-08</t>
  </si>
  <si>
    <t>2024-03-07</t>
  </si>
  <si>
    <t>2024-03-06</t>
  </si>
  <si>
    <t>2024-03-05</t>
  </si>
  <si>
    <t>2024-03-04</t>
  </si>
  <si>
    <t>2024-03-01</t>
  </si>
  <si>
    <t>2024-02-29</t>
  </si>
  <si>
    <t>2024-02-28</t>
  </si>
  <si>
    <t>2024-02-27</t>
  </si>
  <si>
    <t>2024-02-26</t>
  </si>
  <si>
    <t>2024-02-23</t>
  </si>
  <si>
    <t>2024-02-22</t>
  </si>
  <si>
    <t>2024-02-21</t>
  </si>
  <si>
    <t>2024-02-20</t>
  </si>
  <si>
    <t>2024-02-16</t>
  </si>
  <si>
    <t>2024-02-15</t>
  </si>
  <si>
    <t>2024-02-14</t>
  </si>
  <si>
    <t>2024-02-13</t>
  </si>
  <si>
    <t>2024-02-12</t>
  </si>
  <si>
    <t>2024-02-09</t>
  </si>
  <si>
    <t>2024-02-08</t>
  </si>
  <si>
    <t>2024-02-07</t>
  </si>
  <si>
    <t>2024-02-06</t>
  </si>
  <si>
    <t>2024-02-05</t>
  </si>
  <si>
    <t>2024-02-02</t>
  </si>
  <si>
    <t>2024-02-01</t>
  </si>
  <si>
    <t>2024-01-31</t>
  </si>
  <si>
    <t>2024-01-30</t>
  </si>
  <si>
    <t>2024-01-29</t>
  </si>
  <si>
    <t>2024-01-26</t>
  </si>
  <si>
    <t>2024-01-25</t>
  </si>
  <si>
    <t>2024-01-24</t>
  </si>
  <si>
    <t>2024-01-23</t>
  </si>
  <si>
    <t>2024-01-22</t>
  </si>
  <si>
    <t>2024-01-19</t>
  </si>
  <si>
    <t>2024-01-18</t>
  </si>
  <si>
    <t>2024-01-17</t>
  </si>
  <si>
    <t>2024-01-16</t>
  </si>
  <si>
    <t>2024-01-12</t>
  </si>
  <si>
    <t>2024-01-11</t>
  </si>
  <si>
    <t>2024-01-10</t>
  </si>
  <si>
    <t>2024-01-09</t>
  </si>
  <si>
    <t>2024-01-08</t>
  </si>
  <si>
    <t>2024-01-05</t>
  </si>
  <si>
    <t>2024-01-04</t>
  </si>
  <si>
    <t>2024-01-03</t>
  </si>
  <si>
    <t>2024-01-02</t>
  </si>
  <si>
    <t>2023-12-29</t>
  </si>
  <si>
    <t>2023-12-28</t>
  </si>
  <si>
    <t>2023-12-27</t>
  </si>
  <si>
    <t>2023-12-26</t>
  </si>
  <si>
    <t>2023-12-22</t>
  </si>
  <si>
    <t>2023-12-21</t>
  </si>
  <si>
    <t>2023-12-20</t>
  </si>
  <si>
    <t>2023-12-19</t>
  </si>
  <si>
    <t>2023-12-18</t>
  </si>
  <si>
    <t>2023-12-15</t>
  </si>
  <si>
    <t>2023-12-14</t>
  </si>
  <si>
    <t>2023-12-13</t>
  </si>
  <si>
    <t>2023-12-12</t>
  </si>
  <si>
    <t>2023-12-11</t>
  </si>
  <si>
    <t>2023-12-08</t>
  </si>
  <si>
    <t>2023-12-07</t>
  </si>
  <si>
    <t>2023-12-06</t>
  </si>
  <si>
    <t>2023-12-05</t>
  </si>
  <si>
    <t>2023-12-04</t>
  </si>
  <si>
    <t>2023-12-01</t>
  </si>
  <si>
    <t>2023-11-30</t>
  </si>
  <si>
    <t>2023-11-29</t>
  </si>
  <si>
    <t>2023-11-28</t>
  </si>
  <si>
    <t>2023-11-27</t>
  </si>
  <si>
    <t>2023-11-24</t>
  </si>
  <si>
    <t>2023-11-22</t>
  </si>
  <si>
    <t>2023-11-21</t>
  </si>
  <si>
    <t>2023-11-20</t>
  </si>
  <si>
    <t>2023-11-17</t>
  </si>
  <si>
    <t>2023-11-16</t>
  </si>
  <si>
    <t>2023-11-15</t>
  </si>
  <si>
    <t>2023-11-14</t>
  </si>
  <si>
    <t>2023-11-13</t>
  </si>
  <si>
    <t>2023-11-10</t>
  </si>
  <si>
    <t>2023-11-09</t>
  </si>
  <si>
    <t>2023-11-08</t>
  </si>
  <si>
    <t>2023-11-07</t>
  </si>
  <si>
    <t>2023-11-06</t>
  </si>
  <si>
    <t>2023-11-03</t>
  </si>
  <si>
    <t>2023-11-02</t>
  </si>
  <si>
    <t>2023-11-01</t>
  </si>
  <si>
    <t>2023-10-31</t>
  </si>
  <si>
    <t>2023-10-30</t>
  </si>
  <si>
    <t>2023-10-27</t>
  </si>
  <si>
    <t>2023-10-26</t>
  </si>
  <si>
    <t>2023-10-25</t>
  </si>
  <si>
    <t>2023-10-24</t>
  </si>
  <si>
    <t>2023-10-23</t>
  </si>
  <si>
    <t>2023-10-20</t>
  </si>
  <si>
    <t>2023-10-19</t>
  </si>
  <si>
    <t>2023-10-18</t>
  </si>
  <si>
    <t>2023-10-17</t>
  </si>
  <si>
    <t>2023-10-16</t>
  </si>
  <si>
    <t>2023-10-13</t>
  </si>
  <si>
    <t>2023-10-12</t>
  </si>
  <si>
    <t>2023-10-11</t>
  </si>
  <si>
    <t>2023-10-10</t>
  </si>
  <si>
    <t>2023-10-09</t>
  </si>
  <si>
    <t>2023-10-06</t>
  </si>
  <si>
    <t>2023-10-05</t>
  </si>
  <si>
    <t>2023-10-04</t>
  </si>
  <si>
    <t>2023-10-03</t>
  </si>
  <si>
    <t>2023-10-02</t>
  </si>
  <si>
    <t>2023-09-29</t>
  </si>
  <si>
    <t>2023-09-28</t>
  </si>
  <si>
    <t>2023-09-27</t>
  </si>
  <si>
    <t>2023-09-26</t>
  </si>
  <si>
    <t>2023-09-25</t>
  </si>
  <si>
    <t>2023-09-22</t>
  </si>
  <si>
    <t>2023-09-21</t>
  </si>
  <si>
    <t>2023-09-20</t>
  </si>
  <si>
    <t>2023-09-19</t>
  </si>
  <si>
    <t>2023-09-18</t>
  </si>
  <si>
    <t>2023-09-15</t>
  </si>
  <si>
    <t>2023-09-14</t>
  </si>
  <si>
    <t>2023-09-13</t>
  </si>
  <si>
    <t>2023-09-12</t>
  </si>
  <si>
    <t>2023-09-11</t>
  </si>
  <si>
    <t>2023-09-08</t>
  </si>
  <si>
    <t>2023-09-07</t>
  </si>
  <si>
    <t>2023-09-06</t>
  </si>
  <si>
    <t>2023-09-05</t>
  </si>
  <si>
    <t>2023-09-01</t>
  </si>
  <si>
    <t>2023-08-31</t>
  </si>
  <si>
    <t>2023-08-30</t>
  </si>
  <si>
    <t>2023-08-29</t>
  </si>
  <si>
    <t>2023-08-28</t>
  </si>
  <si>
    <t>2023-08-25</t>
  </si>
  <si>
    <t>2023-08-24</t>
  </si>
  <si>
    <t>2023-08-23</t>
  </si>
  <si>
    <t>2023-08-22</t>
  </si>
  <si>
    <t>2023-08-21</t>
  </si>
  <si>
    <t>2023-08-18</t>
  </si>
  <si>
    <t>2023-08-17</t>
  </si>
  <si>
    <t>2023-08-16</t>
  </si>
  <si>
    <t>2023-08-15</t>
  </si>
  <si>
    <t>2023-08-14</t>
  </si>
  <si>
    <t>2023-08-11</t>
  </si>
  <si>
    <t>2023-08-10</t>
  </si>
  <si>
    <t>2023-08-09</t>
  </si>
  <si>
    <t>2023-08-08</t>
  </si>
  <si>
    <t>2023-08-07</t>
  </si>
  <si>
    <t>2023-08-04</t>
  </si>
  <si>
    <t>2023-08-03</t>
  </si>
  <si>
    <t>2023-08-02</t>
  </si>
  <si>
    <t>2023-08-01</t>
  </si>
  <si>
    <t>2023-07-31</t>
  </si>
  <si>
    <t>2023-07-28</t>
  </si>
  <si>
    <t>2023-07-27</t>
  </si>
  <si>
    <t>2023-07-26</t>
  </si>
  <si>
    <t>2023-07-25</t>
  </si>
  <si>
    <t>2023-07-24</t>
  </si>
  <si>
    <t>2023-07-21</t>
  </si>
  <si>
    <t>2023-07-20</t>
  </si>
  <si>
    <t>2023-07-19</t>
  </si>
  <si>
    <t>2023-07-18</t>
  </si>
  <si>
    <t>2023-07-17</t>
  </si>
  <si>
    <t>2023-07-14</t>
  </si>
  <si>
    <t>2023-07-13</t>
  </si>
  <si>
    <t>2023-07-12</t>
  </si>
  <si>
    <t>2023-07-11</t>
  </si>
  <si>
    <t>2023-07-10</t>
  </si>
  <si>
    <t>2023-07-07</t>
  </si>
  <si>
    <t>2023-07-06</t>
  </si>
  <si>
    <t>2023-07-05</t>
  </si>
  <si>
    <t>2023-07-03</t>
  </si>
  <si>
    <t>2023-06-30</t>
  </si>
  <si>
    <t>2023-06-29</t>
  </si>
  <si>
    <t>2023-06-28</t>
  </si>
  <si>
    <t>2023-06-27</t>
  </si>
  <si>
    <t>2023-06-26</t>
  </si>
  <si>
    <t>2023-06-23</t>
  </si>
  <si>
    <t>2023-06-22</t>
  </si>
  <si>
    <t>2023-06-21</t>
  </si>
  <si>
    <t>2023-06-20</t>
  </si>
  <si>
    <t>2023-06-16</t>
  </si>
  <si>
    <t>2023-06-15</t>
  </si>
  <si>
    <t>2023-06-14</t>
  </si>
  <si>
    <t>2023-06-13</t>
  </si>
  <si>
    <t>2023-06-12</t>
  </si>
  <si>
    <t>2023-06-09</t>
  </si>
  <si>
    <t>2023-06-08</t>
  </si>
  <si>
    <t>2023-06-07</t>
  </si>
  <si>
    <t>2023-06-06</t>
  </si>
  <si>
    <t>2023-06-05</t>
  </si>
  <si>
    <t>2023-06-02</t>
  </si>
  <si>
    <t>2023-06-01</t>
  </si>
  <si>
    <t>2023-05-31</t>
  </si>
  <si>
    <t>2023-05-30</t>
  </si>
  <si>
    <t>2023-05-26</t>
  </si>
  <si>
    <t>2023-05-25</t>
  </si>
  <si>
    <t>2023-05-24</t>
  </si>
  <si>
    <t>2023-05-23</t>
  </si>
  <si>
    <t>2023-05-22</t>
  </si>
  <si>
    <t>2023-05-19</t>
  </si>
  <si>
    <t>2023-05-18</t>
  </si>
  <si>
    <t>2023-05-17</t>
  </si>
  <si>
    <t>2023-05-16</t>
  </si>
  <si>
    <t>2023-05-15</t>
  </si>
  <si>
    <t>2023-05-12</t>
  </si>
  <si>
    <t>2023-05-11</t>
  </si>
  <si>
    <t>2023-05-10</t>
  </si>
  <si>
    <t>2023-05-09</t>
  </si>
  <si>
    <t>2023-05-08</t>
  </si>
  <si>
    <t>2023-05-05</t>
  </si>
  <si>
    <t>2023-05-04</t>
  </si>
  <si>
    <t>2023-05-03</t>
  </si>
  <si>
    <t>2023-05-02</t>
  </si>
  <si>
    <t>2023-05-01</t>
  </si>
  <si>
    <t>2023-04-28</t>
  </si>
  <si>
    <t>2023-04-27</t>
  </si>
  <si>
    <t>2023-04-26</t>
  </si>
  <si>
    <t>2023-04-25</t>
  </si>
  <si>
    <t>2023-04-24</t>
  </si>
  <si>
    <t>2023-04-21</t>
  </si>
  <si>
    <t>2023-04-20</t>
  </si>
  <si>
    <t>2023-04-19</t>
  </si>
  <si>
    <t>2023-04-18</t>
  </si>
  <si>
    <t>2023-04-17</t>
  </si>
  <si>
    <t>2023-04-14</t>
  </si>
  <si>
    <t>2023-04-13</t>
  </si>
  <si>
    <t>2023-04-12</t>
  </si>
  <si>
    <t>2023-04-11</t>
  </si>
  <si>
    <t>2023-04-10</t>
  </si>
  <si>
    <t>2023-04-06</t>
  </si>
  <si>
    <t>2023-04-05</t>
  </si>
  <si>
    <t>2023-04-04</t>
  </si>
  <si>
    <t>2023-04-03</t>
  </si>
  <si>
    <t>2023-03-31</t>
  </si>
  <si>
    <t>2023-03-30</t>
  </si>
  <si>
    <t>2023-03-29</t>
  </si>
  <si>
    <t>2023-03-28</t>
  </si>
  <si>
    <t>2023-03-27</t>
  </si>
  <si>
    <t>2023-03-24</t>
  </si>
  <si>
    <t>2023-03-23</t>
  </si>
  <si>
    <t>2023-03-22</t>
  </si>
  <si>
    <t>2023-03-21</t>
  </si>
  <si>
    <t>2023-03-20</t>
  </si>
  <si>
    <t>2023-03-17</t>
  </si>
  <si>
    <t>2023-03-16</t>
  </si>
  <si>
    <t>2023-03-15</t>
  </si>
  <si>
    <t>2023-03-14</t>
  </si>
  <si>
    <t>2023-03-13</t>
  </si>
  <si>
    <t>2023-03-10</t>
  </si>
  <si>
    <t>2023-03-09</t>
  </si>
  <si>
    <t>2023-03-08</t>
  </si>
  <si>
    <t>2023-03-07</t>
  </si>
  <si>
    <t>2023-03-06</t>
  </si>
  <si>
    <t>2023-03-03</t>
  </si>
  <si>
    <t>2023-03-02</t>
  </si>
  <si>
    <t>2023-03-01</t>
  </si>
  <si>
    <t>2023-02-28</t>
  </si>
  <si>
    <t>2023-02-27</t>
  </si>
  <si>
    <t>2023-02-24</t>
  </si>
  <si>
    <t>2023-02-23</t>
  </si>
  <si>
    <t>2023-02-22</t>
  </si>
  <si>
    <t>2023-02-21</t>
  </si>
  <si>
    <t>2023-02-17</t>
  </si>
  <si>
    <t>2023-02-16</t>
  </si>
  <si>
    <t>2023-02-15</t>
  </si>
  <si>
    <t>2023-02-14</t>
  </si>
  <si>
    <t>2023-02-13</t>
  </si>
  <si>
    <t>2023-02-10</t>
  </si>
  <si>
    <t>2023-02-09</t>
  </si>
  <si>
    <t>2023-02-08</t>
  </si>
  <si>
    <t>2023-02-07</t>
  </si>
  <si>
    <t>2023-02-06</t>
  </si>
  <si>
    <t>2023-02-03</t>
  </si>
  <si>
    <t>2023-02-02</t>
  </si>
  <si>
    <t>2023-02-01</t>
  </si>
  <si>
    <t>2023-01-31</t>
  </si>
  <si>
    <t>2023-01-30</t>
  </si>
  <si>
    <t>2023-01-27</t>
  </si>
  <si>
    <t>2023-01-26</t>
  </si>
  <si>
    <t>2023-01-25</t>
  </si>
  <si>
    <t>2023-01-24</t>
  </si>
  <si>
    <t>2023-01-23</t>
  </si>
  <si>
    <t>2023-01-20</t>
  </si>
  <si>
    <t>2023-01-19</t>
  </si>
  <si>
    <t>2023-01-18</t>
  </si>
  <si>
    <t>2023-01-17</t>
  </si>
  <si>
    <t>2023-01-13</t>
  </si>
  <si>
    <t>2023-01-12</t>
  </si>
  <si>
    <t>2023-01-11</t>
  </si>
  <si>
    <t>2023-01-10</t>
  </si>
  <si>
    <t>2023-01-09</t>
  </si>
  <si>
    <t>2023-01-06</t>
  </si>
  <si>
    <t>2023-01-05</t>
  </si>
  <si>
    <t>2023-01-04</t>
  </si>
  <si>
    <t>2023-01-03</t>
  </si>
  <si>
    <t>2022-12-30</t>
  </si>
  <si>
    <t>2022-12-29</t>
  </si>
  <si>
    <t>2022-12-28</t>
  </si>
  <si>
    <t>2022-12-27</t>
  </si>
  <si>
    <t>2022-12-23</t>
  </si>
  <si>
    <t>2022-12-22</t>
  </si>
  <si>
    <t>2022-12-21</t>
  </si>
  <si>
    <t>2022-12-20</t>
  </si>
  <si>
    <t>2022-12-19</t>
  </si>
  <si>
    <t>2022-12-16</t>
  </si>
  <si>
    <t>2022-12-15</t>
  </si>
  <si>
    <t>2022-12-14</t>
  </si>
  <si>
    <t>2022-12-13</t>
  </si>
  <si>
    <t>2022-12-12</t>
  </si>
  <si>
    <t>2022-12-09</t>
  </si>
  <si>
    <t>2022-12-08</t>
  </si>
  <si>
    <t>2022-12-07</t>
  </si>
  <si>
    <t>2022-12-06</t>
  </si>
  <si>
    <t>2022-12-05</t>
  </si>
  <si>
    <t>2022-12-02</t>
  </si>
  <si>
    <t>2022-12-01</t>
  </si>
  <si>
    <t>2022-11-30</t>
  </si>
  <si>
    <t>2022-11-29</t>
  </si>
  <si>
    <t>2022-11-28</t>
  </si>
  <si>
    <t>2022-11-25</t>
  </si>
  <si>
    <t>2022-11-23</t>
  </si>
  <si>
    <t>2022-11-22</t>
  </si>
  <si>
    <t>2022-11-21</t>
  </si>
  <si>
    <t>2022-11-18</t>
  </si>
  <si>
    <t>2022-11-17</t>
  </si>
  <si>
    <t>2022-11-16</t>
  </si>
  <si>
    <t>2022-11-15</t>
  </si>
  <si>
    <t>2022-11-14</t>
  </si>
  <si>
    <t>2022-11-11</t>
  </si>
  <si>
    <t>2022-11-10</t>
  </si>
  <si>
    <t>2022-11-09</t>
  </si>
  <si>
    <t>2022-11-08</t>
  </si>
  <si>
    <t>2022-11-07</t>
  </si>
  <si>
    <t>2022-11-04</t>
  </si>
  <si>
    <t>2022-11-03</t>
  </si>
  <si>
    <t>2022-11-02</t>
  </si>
  <si>
    <t>2022-11-01</t>
  </si>
  <si>
    <t>2022-10-31</t>
  </si>
  <si>
    <t>2022-10-28</t>
  </si>
  <si>
    <t>2022-10-27</t>
  </si>
  <si>
    <t>2022-10-26</t>
  </si>
  <si>
    <t>2022-10-25</t>
  </si>
  <si>
    <t>2022-10-24</t>
  </si>
  <si>
    <t>2022-10-21</t>
  </si>
  <si>
    <t>2022-10-20</t>
  </si>
  <si>
    <t>2022-10-19</t>
  </si>
  <si>
    <t>2022-10-18</t>
  </si>
  <si>
    <t>2022-10-17</t>
  </si>
  <si>
    <t>2022-10-14</t>
  </si>
  <si>
    <t>2022-10-13</t>
  </si>
  <si>
    <t>2022-10-12</t>
  </si>
  <si>
    <t>2022-10-11</t>
  </si>
  <si>
    <t>2022-10-10</t>
  </si>
  <si>
    <t>2022-10-07</t>
  </si>
  <si>
    <t>2022-10-06</t>
  </si>
  <si>
    <t>2022-10-05</t>
  </si>
  <si>
    <t>2022-10-04</t>
  </si>
  <si>
    <t>2022-10-03</t>
  </si>
  <si>
    <t>2022-09-30</t>
  </si>
  <si>
    <t>2022-09-29</t>
  </si>
  <si>
    <t>2022-09-28</t>
  </si>
  <si>
    <t>2022-09-27</t>
  </si>
  <si>
    <t>2022-09-26</t>
  </si>
  <si>
    <t>2022-09-23</t>
  </si>
  <si>
    <t>2022-09-22</t>
  </si>
  <si>
    <t>2022-09-21</t>
  </si>
  <si>
    <t>2022-09-20</t>
  </si>
  <si>
    <t>2022-09-19</t>
  </si>
  <si>
    <t>2022-09-16</t>
  </si>
  <si>
    <t>2022-09-15</t>
  </si>
  <si>
    <t>2022-09-14</t>
  </si>
  <si>
    <t>2022-09-13</t>
  </si>
  <si>
    <t>2022-09-12</t>
  </si>
  <si>
    <t>2022-09-09</t>
  </si>
  <si>
    <t>2022-09-08</t>
  </si>
  <si>
    <t>2022-09-07</t>
  </si>
  <si>
    <t>2022-09-06</t>
  </si>
  <si>
    <t>2022-09-02</t>
  </si>
  <si>
    <t>2022-09-01</t>
  </si>
  <si>
    <t>2022-08-31</t>
  </si>
  <si>
    <t>2022-08-30</t>
  </si>
  <si>
    <t>2022-08-29</t>
  </si>
  <si>
    <t>2022-08-26</t>
  </si>
  <si>
    <t>2022-08-25</t>
  </si>
  <si>
    <t>2022-08-24</t>
  </si>
  <si>
    <t>2022-08-23</t>
  </si>
  <si>
    <t>2022-08-22</t>
  </si>
  <si>
    <t>2022-08-19</t>
  </si>
  <si>
    <t>2022-08-18</t>
  </si>
  <si>
    <t>2022-08-17</t>
  </si>
  <si>
    <t>2022-08-16</t>
  </si>
  <si>
    <t>2022-08-15</t>
  </si>
  <si>
    <t>2022-08-12</t>
  </si>
  <si>
    <t>2022-08-11</t>
  </si>
  <si>
    <t>2022-08-10</t>
  </si>
  <si>
    <t>2022-08-09</t>
  </si>
  <si>
    <t>2022-08-08</t>
  </si>
  <si>
    <t>2022-08-05</t>
  </si>
  <si>
    <t>2022-08-04</t>
  </si>
  <si>
    <t>2022-08-03</t>
  </si>
  <si>
    <t>2022-08-02</t>
  </si>
  <si>
    <t>2022-08-01</t>
  </si>
  <si>
    <t>2022-07-29</t>
  </si>
  <si>
    <t>2022-07-28</t>
  </si>
  <si>
    <t>2022-07-27</t>
  </si>
  <si>
    <t>2022-07-26</t>
  </si>
  <si>
    <t>2022-07-25</t>
  </si>
  <si>
    <t>2022-07-22</t>
  </si>
  <si>
    <t>2022-07-21</t>
  </si>
  <si>
    <t>2022-07-20</t>
  </si>
  <si>
    <t>2022-07-19</t>
  </si>
  <si>
    <t>2022-07-18</t>
  </si>
  <si>
    <t>2022-07-15</t>
  </si>
  <si>
    <t>2022-07-14</t>
  </si>
  <si>
    <t>2022-07-13</t>
  </si>
  <si>
    <t>2022-07-12</t>
  </si>
  <si>
    <t>2022-07-11</t>
  </si>
  <si>
    <t>2022-07-08</t>
  </si>
  <si>
    <t>2022-07-07</t>
  </si>
  <si>
    <t>2022-07-06</t>
  </si>
  <si>
    <t>2022-07-05</t>
  </si>
  <si>
    <t>2022-07-01</t>
  </si>
  <si>
    <t>2022-06-30</t>
  </si>
  <si>
    <t>2022-06-29</t>
  </si>
  <si>
    <t>2022-06-28</t>
  </si>
  <si>
    <t>2022-06-27</t>
  </si>
  <si>
    <t>2022-06-24</t>
  </si>
  <si>
    <t>2022-06-23</t>
  </si>
  <si>
    <t>2022-06-22</t>
  </si>
  <si>
    <t>2022-06-21</t>
  </si>
  <si>
    <t>2022-06-17</t>
  </si>
  <si>
    <t>2022-06-16</t>
  </si>
  <si>
    <t>2022-06-15</t>
  </si>
  <si>
    <t>2022-06-14</t>
  </si>
  <si>
    <t>2022-06-13</t>
  </si>
  <si>
    <t>2022-06-10</t>
  </si>
  <si>
    <t>2022-06-09</t>
  </si>
  <si>
    <t>2022-06-08</t>
  </si>
  <si>
    <t>2022-06-07</t>
  </si>
  <si>
    <t>2022-06-06</t>
  </si>
  <si>
    <t>2022-06-03</t>
  </si>
  <si>
    <t>2022-06-02</t>
  </si>
  <si>
    <t>2022-06-01</t>
  </si>
  <si>
    <t>2022-05-31</t>
  </si>
  <si>
    <t>2022-05-27</t>
  </si>
  <si>
    <t>2022-05-26</t>
  </si>
  <si>
    <t>2022-05-25</t>
  </si>
  <si>
    <t>2022-05-24</t>
  </si>
  <si>
    <t>2022-05-23</t>
  </si>
  <si>
    <t>2022-05-20</t>
  </si>
  <si>
    <t>2022-05-19</t>
  </si>
  <si>
    <t>2022-05-18</t>
  </si>
  <si>
    <t>2022-05-17</t>
  </si>
  <si>
    <t>2022-05-16</t>
  </si>
  <si>
    <t>2022-05-13</t>
  </si>
  <si>
    <t>2022-05-12</t>
  </si>
  <si>
    <t>2022-05-11</t>
  </si>
  <si>
    <t>2022-05-10</t>
  </si>
  <si>
    <t>2022-05-09</t>
  </si>
  <si>
    <t>2022-05-06</t>
  </si>
  <si>
    <t>2022-05-05</t>
  </si>
  <si>
    <t>2022-05-04</t>
  </si>
  <si>
    <t>2022-05-03</t>
  </si>
  <si>
    <t>2022-05-02</t>
  </si>
  <si>
    <t>2022-04-29</t>
  </si>
  <si>
    <t>2022-04-28</t>
  </si>
  <si>
    <t>2022-04-27</t>
  </si>
  <si>
    <t>2022-04-26</t>
  </si>
  <si>
    <t>2022-04-25</t>
  </si>
  <si>
    <t>2022-04-22</t>
  </si>
  <si>
    <t>2022-04-21</t>
  </si>
  <si>
    <t>2022-04-20</t>
  </si>
  <si>
    <t>2022-04-19</t>
  </si>
  <si>
    <t>2022-04-18</t>
  </si>
  <si>
    <t>2022-04-14</t>
  </si>
  <si>
    <t>2022-04-13</t>
  </si>
  <si>
    <t>2022-04-12</t>
  </si>
  <si>
    <t>2022-04-11</t>
  </si>
  <si>
    <t>2022-04-08</t>
  </si>
  <si>
    <t>2022-04-07</t>
  </si>
  <si>
    <t>2022-04-06</t>
  </si>
  <si>
    <t>2022-04-05</t>
  </si>
  <si>
    <t>2022-04-04</t>
  </si>
  <si>
    <t>2022-04-01</t>
  </si>
  <si>
    <t>2022-03-31</t>
  </si>
  <si>
    <t>2022-03-30</t>
  </si>
  <si>
    <t>2022-03-29</t>
  </si>
  <si>
    <t>2022-03-28</t>
  </si>
  <si>
    <t>2022-03-25</t>
  </si>
  <si>
    <t>2022-03-24</t>
  </si>
  <si>
    <t>2022-03-23</t>
  </si>
  <si>
    <t>2022-03-22</t>
  </si>
  <si>
    <t>2022-03-21</t>
  </si>
  <si>
    <t>2022-03-18</t>
  </si>
  <si>
    <t>2022-03-17</t>
  </si>
  <si>
    <t>2022-03-16</t>
  </si>
  <si>
    <t>2022-03-15</t>
  </si>
  <si>
    <t>2022-03-14</t>
  </si>
  <si>
    <t>2022-03-11</t>
  </si>
  <si>
    <t>2022-03-10</t>
  </si>
  <si>
    <t>2022-03-09</t>
  </si>
  <si>
    <t>2022-03-08</t>
  </si>
  <si>
    <t>2022-03-07</t>
  </si>
  <si>
    <t>2022-03-04</t>
  </si>
  <si>
    <t>2022-03-03</t>
  </si>
  <si>
    <t>2022-03-02</t>
  </si>
  <si>
    <t>2022-03-01</t>
  </si>
  <si>
    <t>2022-02-28</t>
  </si>
  <si>
    <t>2022-02-25</t>
  </si>
  <si>
    <t>2022-02-24</t>
  </si>
  <si>
    <t>2022-02-23</t>
  </si>
  <si>
    <t>2022-02-22</t>
  </si>
  <si>
    <t>2022-02-18</t>
  </si>
  <si>
    <t>2022-02-17</t>
  </si>
  <si>
    <t>2022-02-16</t>
  </si>
  <si>
    <t>2022-02-15</t>
  </si>
  <si>
    <t>2022-02-14</t>
  </si>
  <si>
    <t>2022-02-11</t>
  </si>
  <si>
    <t>2022-02-10</t>
  </si>
  <si>
    <t>2022-02-09</t>
  </si>
  <si>
    <t>2022-02-08</t>
  </si>
  <si>
    <t>2022-02-07</t>
  </si>
  <si>
    <t>2022-02-04</t>
  </si>
  <si>
    <t>2022-02-03</t>
  </si>
  <si>
    <t>2022-02-02</t>
  </si>
  <si>
    <t>2022-02-01</t>
  </si>
  <si>
    <t>2022-01-31</t>
  </si>
  <si>
    <t>2022-01-28</t>
  </si>
  <si>
    <t>2022-01-27</t>
  </si>
  <si>
    <t>2022-01-26</t>
  </si>
  <si>
    <t>2022-01-25</t>
  </si>
  <si>
    <t>2022-01-24</t>
  </si>
  <si>
    <t>2022-01-21</t>
  </si>
  <si>
    <t>2022-01-20</t>
  </si>
  <si>
    <t>2022-01-19</t>
  </si>
  <si>
    <t>2022-01-18</t>
  </si>
  <si>
    <t>2022-01-14</t>
  </si>
  <si>
    <t>2022-01-13</t>
  </si>
  <si>
    <t>2022-01-12</t>
  </si>
  <si>
    <t>2022-01-11</t>
  </si>
  <si>
    <t>2022-01-10</t>
  </si>
  <si>
    <t>2022-01-07</t>
  </si>
  <si>
    <t>2022-01-06</t>
  </si>
  <si>
    <t>2022-01-05</t>
  </si>
  <si>
    <t>2022-01-04</t>
  </si>
  <si>
    <t>2022-01-03</t>
  </si>
  <si>
    <t>2021-12-31</t>
  </si>
  <si>
    <t>2021-12-30</t>
  </si>
  <si>
    <t>2021-12-29</t>
  </si>
  <si>
    <t>2021-12-28</t>
  </si>
  <si>
    <t>2021-12-27</t>
  </si>
  <si>
    <t>2021-12-23</t>
  </si>
  <si>
    <t>2021-12-22</t>
  </si>
  <si>
    <t>2021-12-21</t>
  </si>
  <si>
    <t>2021-12-20</t>
  </si>
  <si>
    <t>2021-12-17</t>
  </si>
  <si>
    <t>2021-12-16</t>
  </si>
  <si>
    <t>2021-12-15</t>
  </si>
  <si>
    <t>2021-12-14</t>
  </si>
  <si>
    <t>2021-12-13</t>
  </si>
  <si>
    <t>2021-12-10</t>
  </si>
  <si>
    <t>2021-12-09</t>
  </si>
  <si>
    <t>2021-12-08</t>
  </si>
  <si>
    <t>2021-12-07</t>
  </si>
  <si>
    <t>2021-12-06</t>
  </si>
  <si>
    <t>2021-12-03</t>
  </si>
  <si>
    <t>2021-12-02</t>
  </si>
  <si>
    <t>2021-12-01</t>
  </si>
  <si>
    <t>2021-11-30</t>
  </si>
  <si>
    <t>2021-11-29</t>
  </si>
  <si>
    <t>2021-11-26</t>
  </si>
  <si>
    <t>2021-11-24</t>
  </si>
  <si>
    <t>2021-11-23</t>
  </si>
  <si>
    <t>2021-11-22</t>
  </si>
  <si>
    <t>2021-11-19</t>
  </si>
  <si>
    <t>2021-11-18</t>
  </si>
  <si>
    <t>2021-11-17</t>
  </si>
  <si>
    <t>2021-11-16</t>
  </si>
  <si>
    <t>2021-11-15</t>
  </si>
  <si>
    <t>2021-11-12</t>
  </si>
  <si>
    <t>2021-11-11</t>
  </si>
  <si>
    <t>2021-11-10</t>
  </si>
  <si>
    <t>2021-11-09</t>
  </si>
  <si>
    <t>2021-11-08</t>
  </si>
  <si>
    <t>2021-11-05</t>
  </si>
  <si>
    <t>2021-11-04</t>
  </si>
  <si>
    <t>2021-11-03</t>
  </si>
  <si>
    <t>2021-11-02</t>
  </si>
  <si>
    <t>2021-11-01</t>
  </si>
  <si>
    <t>2021-10-29</t>
  </si>
  <si>
    <t>2021-10-28</t>
  </si>
  <si>
    <t>2021-10-27</t>
  </si>
  <si>
    <t>2021-10-26</t>
  </si>
  <si>
    <t>2021-10-25</t>
  </si>
  <si>
    <t>2021-10-22</t>
  </si>
  <si>
    <t>2021-10-21</t>
  </si>
  <si>
    <t>2021-10-20</t>
  </si>
  <si>
    <t>2021-10-19</t>
  </si>
  <si>
    <t>2021-10-18</t>
  </si>
  <si>
    <t>2021-10-15</t>
  </si>
  <si>
    <t>2021-10-14</t>
  </si>
  <si>
    <t>2021-10-13</t>
  </si>
  <si>
    <t>2021-10-12</t>
  </si>
  <si>
    <t>2021-10-11</t>
  </si>
  <si>
    <t>2021-10-08</t>
  </si>
  <si>
    <t>2021-10-07</t>
  </si>
  <si>
    <t>2021-10-06</t>
  </si>
  <si>
    <t>2021-10-05</t>
  </si>
  <si>
    <t>2021-10-04</t>
  </si>
  <si>
    <t>2021-10-01</t>
  </si>
  <si>
    <t>2021-09-30</t>
  </si>
  <si>
    <t>2021-09-29</t>
  </si>
  <si>
    <t>2021-09-28</t>
  </si>
  <si>
    <t>2021-09-27</t>
  </si>
  <si>
    <t>2021-09-24</t>
  </si>
  <si>
    <t>2021-09-23</t>
  </si>
  <si>
    <t>2021-09-22</t>
  </si>
  <si>
    <t>2021-09-21</t>
  </si>
  <si>
    <t>2021-09-20</t>
  </si>
  <si>
    <t>2021-09-17</t>
  </si>
  <si>
    <t>2021-09-16</t>
  </si>
  <si>
    <t>2021-09-15</t>
  </si>
  <si>
    <t>2021-09-14</t>
  </si>
  <si>
    <t>2021-09-13</t>
  </si>
  <si>
    <t>2021-09-10</t>
  </si>
  <si>
    <t>2021-09-09</t>
  </si>
  <si>
    <t>2021-09-08</t>
  </si>
  <si>
    <t>2021-09-07</t>
  </si>
  <si>
    <t>2021-09-03</t>
  </si>
  <si>
    <t>2021-09-02</t>
  </si>
  <si>
    <t>2021-09-01</t>
  </si>
  <si>
    <t>2021-08-31</t>
  </si>
  <si>
    <t>2021-08-30</t>
  </si>
  <si>
    <t>2021-08-27</t>
  </si>
  <si>
    <t>2021-08-26</t>
  </si>
  <si>
    <t>2021-08-25</t>
  </si>
  <si>
    <t>2021-08-24</t>
  </si>
  <si>
    <t>2021-08-23</t>
  </si>
  <si>
    <t>2021-08-20</t>
  </si>
  <si>
    <t>2021-08-19</t>
  </si>
  <si>
    <t>2021-08-18</t>
  </si>
  <si>
    <t>2021-08-17</t>
  </si>
  <si>
    <t>2021-08-16</t>
  </si>
  <si>
    <t>2021-08-13</t>
  </si>
  <si>
    <t>2021-08-12</t>
  </si>
  <si>
    <t>2021-08-11</t>
  </si>
  <si>
    <t>2021-08-10</t>
  </si>
  <si>
    <t>2021-08-09</t>
  </si>
  <si>
    <t>2021-08-06</t>
  </si>
  <si>
    <t>2021-08-05</t>
  </si>
  <si>
    <t>2021-08-04</t>
  </si>
  <si>
    <t>2021-08-03</t>
  </si>
  <si>
    <t>2021-08-02</t>
  </si>
  <si>
    <t>2021-07-30</t>
  </si>
  <si>
    <t>2021-07-29</t>
  </si>
  <si>
    <t>2021-07-28</t>
  </si>
  <si>
    <t>2021-07-27</t>
  </si>
  <si>
    <t>2021-07-26</t>
  </si>
  <si>
    <t>2021-07-23</t>
  </si>
  <si>
    <t>2021-07-22</t>
  </si>
  <si>
    <t>2021-07-21</t>
  </si>
  <si>
    <t>2021-07-20</t>
  </si>
  <si>
    <t>2021-07-19</t>
  </si>
  <si>
    <t>2021-07-16</t>
  </si>
  <si>
    <t>2021-07-15</t>
  </si>
  <si>
    <t>2021-07-14</t>
  </si>
  <si>
    <t>2021-07-13</t>
  </si>
  <si>
    <t>2021-07-12</t>
  </si>
  <si>
    <t>2021-07-09</t>
  </si>
  <si>
    <t>2021-07-08</t>
  </si>
  <si>
    <t>2021-07-07</t>
  </si>
  <si>
    <t>2021-07-06</t>
  </si>
  <si>
    <t>2021-07-02</t>
  </si>
  <si>
    <t>2021-07-01</t>
  </si>
  <si>
    <t>2021-06-30</t>
  </si>
  <si>
    <t>2021-06-29</t>
  </si>
  <si>
    <t>2021-06-28</t>
  </si>
  <si>
    <t>2021-06-25</t>
  </si>
  <si>
    <t>2021-06-24</t>
  </si>
  <si>
    <t>2021-06-23</t>
  </si>
  <si>
    <t>2021-06-22</t>
  </si>
  <si>
    <t>2021-06-21</t>
  </si>
  <si>
    <t>2021-06-18</t>
  </si>
  <si>
    <t>2021-06-17</t>
  </si>
  <si>
    <t>2021-06-16</t>
  </si>
  <si>
    <t>2021-06-15</t>
  </si>
  <si>
    <t>2021-06-14</t>
  </si>
  <si>
    <t>2021-06-11</t>
  </si>
  <si>
    <t>2021-06-10</t>
  </si>
  <si>
    <t>2021-06-09</t>
  </si>
  <si>
    <t>2021-06-08</t>
  </si>
  <si>
    <t>2021-06-07</t>
  </si>
  <si>
    <t>2021-06-04</t>
  </si>
  <si>
    <t>2021-06-03</t>
  </si>
  <si>
    <t>2021-06-02</t>
  </si>
  <si>
    <t>2021-06-01</t>
  </si>
  <si>
    <t>2021-05-28</t>
  </si>
  <si>
    <t>2021-05-27</t>
  </si>
  <si>
    <t>2021-05-26</t>
  </si>
  <si>
    <t>2021-05-25</t>
  </si>
  <si>
    <t>2021-05-24</t>
  </si>
  <si>
    <t>2021-05-21</t>
  </si>
  <si>
    <t>2021-05-20</t>
  </si>
  <si>
    <t>2021-05-19</t>
  </si>
  <si>
    <t>2021-05-18</t>
  </si>
  <si>
    <t>2021-05-17</t>
  </si>
  <si>
    <t>2021-05-14</t>
  </si>
  <si>
    <t>2021-05-13</t>
  </si>
  <si>
    <t>2021-05-12</t>
  </si>
  <si>
    <t>2021-05-11</t>
  </si>
  <si>
    <t>2021-05-10</t>
  </si>
  <si>
    <t>2021-05-07</t>
  </si>
  <si>
    <t>2021-05-06</t>
  </si>
  <si>
    <t>2021-05-05</t>
  </si>
  <si>
    <t>2021-05-04</t>
  </si>
  <si>
    <t>2021-05-03</t>
  </si>
  <si>
    <t>2021-04-30</t>
  </si>
  <si>
    <t>2021-04-29</t>
  </si>
  <si>
    <t>2021-04-28</t>
  </si>
  <si>
    <t>2021-04-27</t>
  </si>
  <si>
    <t>2021-04-26</t>
  </si>
  <si>
    <t>2021-04-23</t>
  </si>
  <si>
    <t>2021-04-22</t>
  </si>
  <si>
    <t>2021-04-21</t>
  </si>
  <si>
    <t>2021-04-20</t>
  </si>
  <si>
    <t>2021-04-19</t>
  </si>
  <si>
    <t>2021-04-16</t>
  </si>
  <si>
    <t>2021-04-15</t>
  </si>
  <si>
    <t>2021-04-14</t>
  </si>
  <si>
    <t>2021-04-13</t>
  </si>
  <si>
    <t>2021-04-12</t>
  </si>
  <si>
    <t>2021-04-09</t>
  </si>
  <si>
    <t>2021-04-08</t>
  </si>
  <si>
    <t>2021-04-07</t>
  </si>
  <si>
    <t>2021-04-06</t>
  </si>
  <si>
    <t>2021-04-05</t>
  </si>
  <si>
    <t>2021-04-01</t>
  </si>
  <si>
    <t>2021-03-31</t>
  </si>
  <si>
    <t>2021-03-30</t>
  </si>
  <si>
    <t>2021-03-29</t>
  </si>
  <si>
    <t>2021-03-26</t>
  </si>
  <si>
    <t>2021-03-25</t>
  </si>
  <si>
    <t>2021-03-24</t>
  </si>
  <si>
    <t>2021-03-23</t>
  </si>
  <si>
    <t>2021-03-22</t>
  </si>
  <si>
    <t>2021-03-19</t>
  </si>
  <si>
    <t>2021-03-18</t>
  </si>
  <si>
    <t>2021-03-17</t>
  </si>
  <si>
    <t>2021-03-16</t>
  </si>
  <si>
    <t>2021-03-15</t>
  </si>
  <si>
    <t>2021-03-12</t>
  </si>
  <si>
    <t>2021-03-11</t>
  </si>
  <si>
    <t>2021-03-10</t>
  </si>
  <si>
    <t>2021-03-09</t>
  </si>
  <si>
    <t>2021-03-08</t>
  </si>
  <si>
    <t>2021-03-05</t>
  </si>
  <si>
    <t>2021-03-04</t>
  </si>
  <si>
    <t>2021-03-03</t>
  </si>
  <si>
    <t>2021-03-02</t>
  </si>
  <si>
    <t>2021-03-01</t>
  </si>
  <si>
    <t>2021-02-26</t>
  </si>
  <si>
    <t>2021-02-25</t>
  </si>
  <si>
    <t>2021-02-24</t>
  </si>
  <si>
    <t>2021-02-23</t>
  </si>
  <si>
    <t>2021-02-22</t>
  </si>
  <si>
    <t>2021-02-19</t>
  </si>
  <si>
    <t>2021-02-18</t>
  </si>
  <si>
    <t>2021-02-17</t>
  </si>
  <si>
    <t>2021-02-16</t>
  </si>
  <si>
    <t>2021-02-12</t>
  </si>
  <si>
    <t>2021-02-11</t>
  </si>
  <si>
    <t>2021-02-10</t>
  </si>
  <si>
    <t>2021-02-09</t>
  </si>
  <si>
    <t>2021-02-08</t>
  </si>
  <si>
    <t>2021-02-05</t>
  </si>
  <si>
    <t>2021-02-04</t>
  </si>
  <si>
    <t>2021-02-03</t>
  </si>
  <si>
    <t>2021-02-02</t>
  </si>
  <si>
    <t>2021-02-01</t>
  </si>
  <si>
    <t>2021-01-29</t>
  </si>
  <si>
    <t>2021-01-28</t>
  </si>
  <si>
    <t>2021-01-27</t>
  </si>
  <si>
    <t>2021-01-26</t>
  </si>
  <si>
    <t>2021-01-25</t>
  </si>
  <si>
    <t>2021-01-22</t>
  </si>
  <si>
    <t>2021-01-21</t>
  </si>
  <si>
    <t>2021-01-20</t>
  </si>
  <si>
    <t>2021-01-19</t>
  </si>
  <si>
    <t>2021-01-15</t>
  </si>
  <si>
    <t>2021-01-14</t>
  </si>
  <si>
    <t>2021-01-13</t>
  </si>
  <si>
    <t>2021-01-12</t>
  </si>
  <si>
    <t>2021-01-11</t>
  </si>
  <si>
    <t>2021-01-08</t>
  </si>
  <si>
    <t>2021-01-07</t>
  </si>
  <si>
    <t>2021-01-06</t>
  </si>
  <si>
    <t>2021-01-05</t>
  </si>
  <si>
    <t>2021-01-04</t>
  </si>
  <si>
    <t>2020-12-31</t>
  </si>
  <si>
    <t>2020-12-30</t>
  </si>
  <si>
    <t>2020-12-29</t>
  </si>
  <si>
    <t>2020-12-28</t>
  </si>
  <si>
    <t>2020-12-24</t>
  </si>
  <si>
    <t>2020-12-23</t>
  </si>
  <si>
    <t>2020-12-22</t>
  </si>
  <si>
    <t>2020-12-21</t>
  </si>
  <si>
    <t>2020-12-18</t>
  </si>
  <si>
    <t>2020-12-17</t>
  </si>
  <si>
    <t>2020-12-16</t>
  </si>
  <si>
    <t>2020-12-15</t>
  </si>
  <si>
    <t>2020-12-14</t>
  </si>
  <si>
    <t>2020-12-11</t>
  </si>
  <si>
    <t>2020-12-10</t>
  </si>
  <si>
    <t>2020-12-09</t>
  </si>
  <si>
    <t>2020-12-08</t>
  </si>
  <si>
    <t>2020-12-07</t>
  </si>
  <si>
    <t>2020-12-04</t>
  </si>
  <si>
    <t>2020-12-03</t>
  </si>
  <si>
    <t>2020-12-02</t>
  </si>
  <si>
    <t>2020-12-01</t>
  </si>
  <si>
    <t>2020-11-30</t>
  </si>
  <si>
    <t>2020-11-27</t>
  </si>
  <si>
    <t>2020-11-25</t>
  </si>
  <si>
    <t>2020-11-24</t>
  </si>
  <si>
    <t>2020-11-23</t>
  </si>
  <si>
    <t>2020-11-20</t>
  </si>
  <si>
    <t>2020-11-19</t>
  </si>
  <si>
    <t>2020-11-18</t>
  </si>
  <si>
    <t>2020-11-17</t>
  </si>
  <si>
    <t>2020-11-16</t>
  </si>
  <si>
    <t>2020-11-13</t>
  </si>
  <si>
    <t>2020-11-12</t>
  </si>
  <si>
    <t>2020-11-11</t>
  </si>
  <si>
    <t>2020-11-10</t>
  </si>
  <si>
    <t>2020-11-09</t>
  </si>
  <si>
    <t>2020-11-06</t>
  </si>
  <si>
    <t>2020-11-05</t>
  </si>
  <si>
    <t>2020-11-04</t>
  </si>
  <si>
    <t>2020-11-03</t>
  </si>
  <si>
    <t>2020-11-02</t>
  </si>
  <si>
    <t>2020-10-30</t>
  </si>
  <si>
    <t>2020-10-29</t>
  </si>
  <si>
    <t>2020-10-28</t>
  </si>
  <si>
    <t>2020-10-27</t>
  </si>
  <si>
    <t>2020-10-26</t>
  </si>
  <si>
    <t>2020-10-23</t>
  </si>
  <si>
    <t>2020-10-22</t>
  </si>
  <si>
    <t>2020-10-21</t>
  </si>
  <si>
    <t>2020-10-20</t>
  </si>
  <si>
    <t>2020-10-19</t>
  </si>
  <si>
    <t>2020-10-16</t>
  </si>
  <si>
    <t>2020-10-15</t>
  </si>
  <si>
    <t>2020-10-14</t>
  </si>
  <si>
    <t>2020-10-13</t>
  </si>
  <si>
    <t>2020-10-12</t>
  </si>
  <si>
    <t>2020-10-09</t>
  </si>
  <si>
    <t>2020-10-08</t>
  </si>
  <si>
    <t>2020-10-07</t>
  </si>
  <si>
    <t>2020-10-06</t>
  </si>
  <si>
    <t>2020-10-05</t>
  </si>
  <si>
    <t>2020-10-02</t>
  </si>
  <si>
    <t>2020-10-01</t>
  </si>
  <si>
    <t>2020-09-30</t>
  </si>
  <si>
    <t>2020-09-29</t>
  </si>
  <si>
    <t>2020-09-28</t>
  </si>
  <si>
    <t>2020-09-25</t>
  </si>
  <si>
    <t>2020-09-24</t>
  </si>
  <si>
    <t>2020-09-23</t>
  </si>
  <si>
    <t>2020-09-22</t>
  </si>
  <si>
    <t>2020-09-21</t>
  </si>
  <si>
    <t>2020-09-18</t>
  </si>
  <si>
    <t>2020-09-17</t>
  </si>
  <si>
    <t>2020-09-16</t>
  </si>
  <si>
    <t>2020-09-15</t>
  </si>
  <si>
    <t>2020-09-14</t>
  </si>
  <si>
    <t>2020-09-11</t>
  </si>
  <si>
    <t>2020-09-10</t>
  </si>
  <si>
    <t>2020-09-09</t>
  </si>
  <si>
    <t>2020-09-08</t>
  </si>
  <si>
    <t>2020-09-04</t>
  </si>
  <si>
    <t>2020-09-03</t>
  </si>
  <si>
    <t>2020-09-02</t>
  </si>
  <si>
    <t>2020-09-01</t>
  </si>
  <si>
    <t>2020-08-31</t>
  </si>
  <si>
    <t>2020-08-28</t>
  </si>
  <si>
    <t>2020-08-27</t>
  </si>
  <si>
    <t>2020-08-26</t>
  </si>
  <si>
    <t>2020-08-25</t>
  </si>
  <si>
    <t>2020-08-24</t>
  </si>
  <si>
    <t>2020-08-21</t>
  </si>
  <si>
    <t>2020-08-20</t>
  </si>
  <si>
    <t>2020-08-19</t>
  </si>
  <si>
    <t>2020-08-18</t>
  </si>
  <si>
    <t>2020-08-17</t>
  </si>
  <si>
    <t>2020-08-14</t>
  </si>
  <si>
    <t>2020-08-13</t>
  </si>
  <si>
    <t>2020-08-12</t>
  </si>
  <si>
    <t>2020-08-11</t>
  </si>
  <si>
    <t>2020-08-10</t>
  </si>
  <si>
    <t>2020-08-07</t>
  </si>
  <si>
    <t>2020-08-06</t>
  </si>
  <si>
    <t>2020-08-05</t>
  </si>
  <si>
    <t>2020-08-04</t>
  </si>
  <si>
    <t>2020-08-03</t>
  </si>
  <si>
    <t>2020-07-31</t>
  </si>
  <si>
    <t>2020-07-30</t>
  </si>
  <si>
    <t>2020-07-29</t>
  </si>
  <si>
    <t>2020-07-28</t>
  </si>
  <si>
    <t>2020-07-27</t>
  </si>
  <si>
    <t>2020-07-24</t>
  </si>
  <si>
    <t>2020-07-23</t>
  </si>
  <si>
    <t>2020-07-22</t>
  </si>
  <si>
    <t>2020-07-21</t>
  </si>
  <si>
    <t>2020-07-20</t>
  </si>
  <si>
    <t>2020-07-17</t>
  </si>
  <si>
    <t>2020-07-16</t>
  </si>
  <si>
    <t>2020-07-15</t>
  </si>
  <si>
    <t>2020-07-14</t>
  </si>
  <si>
    <t>2020-07-13</t>
  </si>
  <si>
    <t>2020-07-10</t>
  </si>
  <si>
    <t>2020-07-09</t>
  </si>
  <si>
    <t>2020-07-08</t>
  </si>
  <si>
    <t>2020-07-07</t>
  </si>
  <si>
    <t>2020-07-06</t>
  </si>
  <si>
    <t>2020-07-02</t>
  </si>
  <si>
    <t>2020-07-01</t>
  </si>
  <si>
    <t>2020-06-30</t>
  </si>
  <si>
    <t>2020-06-29</t>
  </si>
  <si>
    <t>2020-06-26</t>
  </si>
  <si>
    <t>2020-06-25</t>
  </si>
  <si>
    <t>2020-06-24</t>
  </si>
  <si>
    <t>2020-06-23</t>
  </si>
  <si>
    <t>2020-06-22</t>
  </si>
  <si>
    <t>2020-06-19</t>
  </si>
  <si>
    <t>2020-06-18</t>
  </si>
  <si>
    <t>2020-06-17</t>
  </si>
  <si>
    <t>2020-06-16</t>
  </si>
  <si>
    <t>2020-06-15</t>
  </si>
  <si>
    <t>2020-06-12</t>
  </si>
  <si>
    <t>2020-06-11</t>
  </si>
  <si>
    <t>2020-06-10</t>
  </si>
  <si>
    <t>2020-06-09</t>
  </si>
  <si>
    <t>2020-06-08</t>
  </si>
  <si>
    <t>2020-06-05</t>
  </si>
  <si>
    <t>2020-06-04</t>
  </si>
  <si>
    <t>2020-06-03</t>
  </si>
  <si>
    <t>2020-06-02</t>
  </si>
  <si>
    <t>2020-06-01</t>
  </si>
  <si>
    <t>2020-05-29</t>
  </si>
  <si>
    <t>2020-05-28</t>
  </si>
  <si>
    <t>2020-05-27</t>
  </si>
  <si>
    <t>2020-05-26</t>
  </si>
  <si>
    <t>2020-05-22</t>
  </si>
  <si>
    <t>2020-05-21</t>
  </si>
  <si>
    <t>2020-05-20</t>
  </si>
  <si>
    <t>2020-05-19</t>
  </si>
  <si>
    <t>2020-05-18</t>
  </si>
  <si>
    <t>2020-05-15</t>
  </si>
  <si>
    <t>2020-05-14</t>
  </si>
  <si>
    <t>2020-05-13</t>
  </si>
  <si>
    <t>2020-05-12</t>
  </si>
  <si>
    <t>2020-05-11</t>
  </si>
  <si>
    <t>2020-05-08</t>
  </si>
  <si>
    <t>2020-05-07</t>
  </si>
  <si>
    <t>2020-05-06</t>
  </si>
  <si>
    <t>2020-05-05</t>
  </si>
  <si>
    <t>2020-05-04</t>
  </si>
  <si>
    <t>2020-05-01</t>
  </si>
  <si>
    <t>2020-04-30</t>
  </si>
  <si>
    <t>2020-04-29</t>
  </si>
  <si>
    <t>2020-04-28</t>
  </si>
  <si>
    <t>2020-04-27</t>
  </si>
  <si>
    <t>2020-04-24</t>
  </si>
  <si>
    <t>2020-04-23</t>
  </si>
  <si>
    <t>2020-04-22</t>
  </si>
  <si>
    <t>2020-04-21</t>
  </si>
  <si>
    <t>2020-04-20</t>
  </si>
  <si>
    <t>2020-04-17</t>
  </si>
  <si>
    <t>2020-04-16</t>
  </si>
  <si>
    <t>2020-04-15</t>
  </si>
  <si>
    <t>2020-04-14</t>
  </si>
  <si>
    <t>2020-04-13</t>
  </si>
  <si>
    <t>2020-04-09</t>
  </si>
  <si>
    <t>2020-04-08</t>
  </si>
  <si>
    <t>2020-04-07</t>
  </si>
  <si>
    <t>2020-04-06</t>
  </si>
  <si>
    <t>2020-04-03</t>
  </si>
  <si>
    <t>2020-04-02</t>
  </si>
  <si>
    <t>2020-04-01</t>
  </si>
  <si>
    <t>2020-03-31</t>
  </si>
  <si>
    <t>2020-03-30</t>
  </si>
  <si>
    <t>2020-03-27</t>
  </si>
  <si>
    <t>2020-03-26</t>
  </si>
  <si>
    <t>2020-03-25</t>
  </si>
  <si>
    <t>2020-03-24</t>
  </si>
  <si>
    <t>2020-03-23</t>
  </si>
  <si>
    <t>2020-03-20</t>
  </si>
  <si>
    <t>2020-03-19</t>
  </si>
  <si>
    <t>2020-03-18</t>
  </si>
  <si>
    <t>2020-03-17</t>
  </si>
  <si>
    <t>2020-03-16</t>
  </si>
  <si>
    <t>2020-03-13</t>
  </si>
  <si>
    <t>2020-03-12</t>
  </si>
  <si>
    <t>2020-03-11</t>
  </si>
  <si>
    <t>2020-03-10</t>
  </si>
  <si>
    <t>2020-03-09</t>
  </si>
  <si>
    <t>2020-03-06</t>
  </si>
  <si>
    <t>2020-03-05</t>
  </si>
  <si>
    <t>2020-03-04</t>
  </si>
  <si>
    <t>2020-03-03</t>
  </si>
  <si>
    <t>2020-03-02</t>
  </si>
  <si>
    <t>2020-02-28</t>
  </si>
  <si>
    <t>2020-02-27</t>
  </si>
  <si>
    <t>2020-02-26</t>
  </si>
  <si>
    <t>2020-02-25</t>
  </si>
  <si>
    <t>2020-02-24</t>
  </si>
  <si>
    <t>2020-02-21</t>
  </si>
  <si>
    <t>2020-02-20</t>
  </si>
  <si>
    <t>2020-02-19</t>
  </si>
  <si>
    <t>2020-02-18</t>
  </si>
  <si>
    <t>2020-02-14</t>
  </si>
  <si>
    <t>2020-02-13</t>
  </si>
  <si>
    <t>2020-02-12</t>
  </si>
  <si>
    <t>2020-02-11</t>
  </si>
  <si>
    <t>2020-02-10</t>
  </si>
  <si>
    <t>2020-02-07</t>
  </si>
  <si>
    <t>2020-02-06</t>
  </si>
  <si>
    <t>2020-02-05</t>
  </si>
  <si>
    <t>2020-02-04</t>
  </si>
  <si>
    <t>2020-02-03</t>
  </si>
  <si>
    <t>2020-01-31</t>
  </si>
  <si>
    <t>2020-01-30</t>
  </si>
  <si>
    <t>2020-01-29</t>
  </si>
  <si>
    <t>2020-01-28</t>
  </si>
  <si>
    <t>2020-01-27</t>
  </si>
  <si>
    <t>2020-01-24</t>
  </si>
  <si>
    <t>2020-01-23</t>
  </si>
  <si>
    <t>2020-01-22</t>
  </si>
  <si>
    <t>2020-01-21</t>
  </si>
  <si>
    <t>2020-01-17</t>
  </si>
  <si>
    <t>2020-01-16</t>
  </si>
  <si>
    <t>2020-01-15</t>
  </si>
  <si>
    <t>2020-01-14</t>
  </si>
  <si>
    <t>2020-01-13</t>
  </si>
  <si>
    <t>2020-01-10</t>
  </si>
  <si>
    <t>2020-01-09</t>
  </si>
  <si>
    <t>2020-01-08</t>
  </si>
  <si>
    <t>2020-01-07</t>
  </si>
  <si>
    <t>2020-01-06</t>
  </si>
  <si>
    <t>2020-01-03</t>
  </si>
  <si>
    <t>2020-01-02</t>
  </si>
  <si>
    <t>2019-12-31</t>
  </si>
  <si>
    <t>2019-12-30</t>
  </si>
  <si>
    <t>2019-12-27</t>
  </si>
  <si>
    <t>2019-12-26</t>
  </si>
  <si>
    <t>2019-12-24</t>
  </si>
  <si>
    <t>2019-12-23</t>
  </si>
  <si>
    <t>2019-12-20</t>
  </si>
  <si>
    <t>2019-12-19</t>
  </si>
  <si>
    <t>2019-12-18</t>
  </si>
  <si>
    <t>2019-12-17</t>
  </si>
  <si>
    <t>2019-12-16</t>
  </si>
  <si>
    <t>2019-12-13</t>
  </si>
  <si>
    <t>2019-12-12</t>
  </si>
  <si>
    <t>2019-12-11</t>
  </si>
  <si>
    <t>2019-12-10</t>
  </si>
  <si>
    <t>2019-12-09</t>
  </si>
  <si>
    <t>2019-12-06</t>
  </si>
  <si>
    <t>2019-12-05</t>
  </si>
  <si>
    <t>2019-12-04</t>
  </si>
  <si>
    <t>2019-12-03</t>
  </si>
  <si>
    <t>2019-12-02</t>
  </si>
  <si>
    <t>2019-11-29</t>
  </si>
  <si>
    <t>2019-11-27</t>
  </si>
  <si>
    <t>2019-11-26</t>
  </si>
  <si>
    <t>2019-11-25</t>
  </si>
  <si>
    <t>2019-11-22</t>
  </si>
  <si>
    <t>2019-11-21</t>
  </si>
  <si>
    <t>2019-11-20</t>
  </si>
  <si>
    <t>2019-11-19</t>
  </si>
  <si>
    <t>2019-11-18</t>
  </si>
  <si>
    <t>2019-11-15</t>
  </si>
  <si>
    <t>2019-11-14</t>
  </si>
  <si>
    <t>2019-11-13</t>
  </si>
  <si>
    <t>2019-11-12</t>
  </si>
  <si>
    <t>2019-11-11</t>
  </si>
  <si>
    <t>2019-11-08</t>
  </si>
  <si>
    <t>2019-11-07</t>
  </si>
  <si>
    <t>2019-11-06</t>
  </si>
  <si>
    <t>2019-11-05</t>
  </si>
  <si>
    <t>2019-11-04</t>
  </si>
  <si>
    <t>2019-11-01</t>
  </si>
  <si>
    <t>2019-10-31</t>
  </si>
  <si>
    <t>2019-10-30</t>
  </si>
  <si>
    <t>2019-10-29</t>
  </si>
  <si>
    <t>2019-10-28</t>
  </si>
  <si>
    <t>2019-10-25</t>
  </si>
  <si>
    <t>2019-10-24</t>
  </si>
  <si>
    <t>2019-10-23</t>
  </si>
  <si>
    <t>2019-10-22</t>
  </si>
  <si>
    <t>2019-10-21</t>
  </si>
  <si>
    <t>2019-10-18</t>
  </si>
  <si>
    <t>2019-10-17</t>
  </si>
  <si>
    <t>2019-10-16</t>
  </si>
  <si>
    <t>2019-10-15</t>
  </si>
  <si>
    <t>2019-10-14</t>
  </si>
  <si>
    <t>2019-10-11</t>
  </si>
  <si>
    <t>2019-10-10</t>
  </si>
  <si>
    <t>2019-10-09</t>
  </si>
  <si>
    <t>2019-10-08</t>
  </si>
  <si>
    <t>2019-10-07</t>
  </si>
  <si>
    <t>2019-10-04</t>
  </si>
  <si>
    <t>2019-10-03</t>
  </si>
  <si>
    <t>2019-10-02</t>
  </si>
  <si>
    <t>2019-10-01</t>
  </si>
  <si>
    <t>2019-09-30</t>
  </si>
  <si>
    <t>2019-09-27</t>
  </si>
  <si>
    <t>2019-09-26</t>
  </si>
  <si>
    <t>2019-09-25</t>
  </si>
  <si>
    <t>2019-09-24</t>
  </si>
  <si>
    <t>2019-09-23</t>
  </si>
  <si>
    <t>2019-09-20</t>
  </si>
  <si>
    <t>2019-09-19</t>
  </si>
  <si>
    <t>2019-09-18</t>
  </si>
  <si>
    <t>2019-09-17</t>
  </si>
  <si>
    <t>2019-09-16</t>
  </si>
  <si>
    <t>2019-09-13</t>
  </si>
  <si>
    <t>2019-09-12</t>
  </si>
  <si>
    <t>2019-09-11</t>
  </si>
  <si>
    <t>2019-09-10</t>
  </si>
  <si>
    <t>2019-09-09</t>
  </si>
  <si>
    <t>2019-09-06</t>
  </si>
  <si>
    <t>2019-09-05</t>
  </si>
  <si>
    <t>2019-09-04</t>
  </si>
  <si>
    <t>2019-09-03</t>
  </si>
  <si>
    <t>2019-08-30</t>
  </si>
  <si>
    <t>2019-08-29</t>
  </si>
  <si>
    <t>2019-08-28</t>
  </si>
  <si>
    <t>2019-08-27</t>
  </si>
  <si>
    <t>2019-08-26</t>
  </si>
  <si>
    <t>2019-08-23</t>
  </si>
  <si>
    <t>2019-08-22</t>
  </si>
  <si>
    <t>2019-08-21</t>
  </si>
  <si>
    <t>2019-08-20</t>
  </si>
  <si>
    <t>2019-08-19</t>
  </si>
  <si>
    <t>2019-08-16</t>
  </si>
  <si>
    <t>2019-08-15</t>
  </si>
  <si>
    <t>2019-08-14</t>
  </si>
  <si>
    <t>2019-08-13</t>
  </si>
  <si>
    <t>2019-08-12</t>
  </si>
  <si>
    <t>2019-08-09</t>
  </si>
  <si>
    <t>2019-08-08</t>
  </si>
  <si>
    <t>2019-08-07</t>
  </si>
  <si>
    <t>2019-08-06</t>
  </si>
  <si>
    <t>2019-08-05</t>
  </si>
  <si>
    <t>2019-08-02</t>
  </si>
  <si>
    <t>2019-08-01</t>
  </si>
  <si>
    <t>2019-07-31</t>
  </si>
  <si>
    <t>2019-07-30</t>
  </si>
  <si>
    <t>2019-07-29</t>
  </si>
  <si>
    <t>2019-07-26</t>
  </si>
  <si>
    <t>2019-07-25</t>
  </si>
  <si>
    <t>2019-07-24</t>
  </si>
  <si>
    <t>2019-07-23</t>
  </si>
  <si>
    <t>2019-07-22</t>
  </si>
  <si>
    <t>2019-07-19</t>
  </si>
  <si>
    <t>2019-07-18</t>
  </si>
  <si>
    <t>2019-07-17</t>
  </si>
  <si>
    <t>2019-07-16</t>
  </si>
  <si>
    <t>2019-07-15</t>
  </si>
  <si>
    <t>2019-07-12</t>
  </si>
  <si>
    <t>2019-07-11</t>
  </si>
  <si>
    <t>2019-07-10</t>
  </si>
  <si>
    <t>2019-07-09</t>
  </si>
  <si>
    <t>2019-07-08</t>
  </si>
  <si>
    <t>2019-07-05</t>
  </si>
  <si>
    <t>2019-07-03</t>
  </si>
  <si>
    <t>2019-07-02</t>
  </si>
  <si>
    <t>2019-07-01</t>
  </si>
  <si>
    <t>2019-06-28</t>
  </si>
  <si>
    <t>2019-06-27</t>
  </si>
  <si>
    <t>2019-06-26</t>
  </si>
  <si>
    <t>2019-06-25</t>
  </si>
  <si>
    <t>2019-06-24</t>
  </si>
  <si>
    <t>2019-06-21</t>
  </si>
  <si>
    <t>2019-06-20</t>
  </si>
  <si>
    <t>2019-06-19</t>
  </si>
  <si>
    <t>2019-06-18</t>
  </si>
  <si>
    <t>2019-06-17</t>
  </si>
  <si>
    <t>2019-06-14</t>
  </si>
  <si>
    <t>2019-06-13</t>
  </si>
  <si>
    <t>2019-06-12</t>
  </si>
  <si>
    <t>2019-06-11</t>
  </si>
  <si>
    <t>2019-06-10</t>
  </si>
  <si>
    <t>2019-06-07</t>
  </si>
  <si>
    <t>2019-06-06</t>
  </si>
  <si>
    <t>2019-06-05</t>
  </si>
  <si>
    <t>2019-06-04</t>
  </si>
  <si>
    <t>2019-06-03</t>
  </si>
  <si>
    <t>2019-05-31</t>
  </si>
  <si>
    <t>2019-05-30</t>
  </si>
  <si>
    <t>2019-05-29</t>
  </si>
  <si>
    <t>2019-05-28</t>
  </si>
  <si>
    <t>2019-05-24</t>
  </si>
  <si>
    <t>2019-05-23</t>
  </si>
  <si>
    <t>2019-05-22</t>
  </si>
  <si>
    <t>2019-05-21</t>
  </si>
  <si>
    <t>2019-05-20</t>
  </si>
  <si>
    <t>2019-05-17</t>
  </si>
  <si>
    <t>2019-05-16</t>
  </si>
  <si>
    <t>2019-05-15</t>
  </si>
  <si>
    <t>2019-05-14</t>
  </si>
  <si>
    <t>2019-05-13</t>
  </si>
  <si>
    <t>2019-05-10</t>
  </si>
  <si>
    <t>2019-05-09</t>
  </si>
  <si>
    <t>2019-05-08</t>
  </si>
  <si>
    <t>2019-05-07</t>
  </si>
  <si>
    <t>2019-05-06</t>
  </si>
  <si>
    <t>2019-05-03</t>
  </si>
  <si>
    <t>2019-05-02</t>
  </si>
  <si>
    <t>2019-05-01</t>
  </si>
  <si>
    <t>2019-04-30</t>
  </si>
  <si>
    <t>2019-04-29</t>
  </si>
  <si>
    <t>2019-04-26</t>
  </si>
  <si>
    <t>2019-04-25</t>
  </si>
  <si>
    <t>2019-04-24</t>
  </si>
  <si>
    <t>2019-04-23</t>
  </si>
  <si>
    <t>2019-04-22</t>
  </si>
  <si>
    <t>2019-04-18</t>
  </si>
  <si>
    <t>2019-04-17</t>
  </si>
  <si>
    <t>2019-04-16</t>
  </si>
  <si>
    <t>2019-04-15</t>
  </si>
  <si>
    <t>2019-04-12</t>
  </si>
  <si>
    <t>2019-04-11</t>
  </si>
  <si>
    <t>2019-04-10</t>
  </si>
  <si>
    <t>2019-04-09</t>
  </si>
  <si>
    <t>2019-04-08</t>
  </si>
  <si>
    <t>2019-04-05</t>
  </si>
  <si>
    <t>2019-04-04</t>
  </si>
  <si>
    <t>2019-04-03</t>
  </si>
  <si>
    <t>2019-04-02</t>
  </si>
  <si>
    <t>2019-04-01</t>
  </si>
  <si>
    <t>2019-03-29</t>
  </si>
  <si>
    <t>2019-03-28</t>
  </si>
  <si>
    <t>2019-03-27</t>
  </si>
  <si>
    <t>2019-03-26</t>
  </si>
  <si>
    <t>2019-03-25</t>
  </si>
  <si>
    <t>2019-03-22</t>
  </si>
  <si>
    <t>2019-03-21</t>
  </si>
  <si>
    <t>2019-03-20</t>
  </si>
  <si>
    <t>2019-03-19</t>
  </si>
  <si>
    <t>2019-03-18</t>
  </si>
  <si>
    <t>2019-03-15</t>
  </si>
  <si>
    <t>2019-03-14</t>
  </si>
  <si>
    <t>2019-03-13</t>
  </si>
  <si>
    <t>2019-03-12</t>
  </si>
  <si>
    <t>2019-03-11</t>
  </si>
  <si>
    <t>2019-03-08</t>
  </si>
  <si>
    <t>2019-03-07</t>
  </si>
  <si>
    <t>2019-03-06</t>
  </si>
  <si>
    <t>2019-03-05</t>
  </si>
  <si>
    <t>2019-03-04</t>
  </si>
  <si>
    <t>2019-03-01</t>
  </si>
  <si>
    <t>2019-02-28</t>
  </si>
  <si>
    <t>2019-02-27</t>
  </si>
  <si>
    <t>2019-02-26</t>
  </si>
  <si>
    <t>2019-02-25</t>
  </si>
  <si>
    <t>2019-02-22</t>
  </si>
  <si>
    <t>2019-02-21</t>
  </si>
  <si>
    <t>2019-02-20</t>
  </si>
  <si>
    <t>2019-02-19</t>
  </si>
  <si>
    <t>2019-02-15</t>
  </si>
  <si>
    <t>2019-02-14</t>
  </si>
  <si>
    <t>2019-02-13</t>
  </si>
  <si>
    <t>2019-02-12</t>
  </si>
  <si>
    <t>2019-02-11</t>
  </si>
  <si>
    <t>2019-02-08</t>
  </si>
  <si>
    <t>2019-02-07</t>
  </si>
  <si>
    <t>2019-02-06</t>
  </si>
  <si>
    <t>2019-02-05</t>
  </si>
  <si>
    <t>2019-02-04</t>
  </si>
  <si>
    <t>2019-02-01</t>
  </si>
  <si>
    <t>2019-01-31</t>
  </si>
  <si>
    <t>2019-01-30</t>
  </si>
  <si>
    <t>2019-01-29</t>
  </si>
  <si>
    <t>2019-01-28</t>
  </si>
  <si>
    <t>2019-01-25</t>
  </si>
  <si>
    <t>2019-01-24</t>
  </si>
  <si>
    <t>2019-01-23</t>
  </si>
  <si>
    <t>2019-01-22</t>
  </si>
  <si>
    <t>2019-01-18</t>
  </si>
  <si>
    <t>2019-01-17</t>
  </si>
  <si>
    <t>2019-01-16</t>
  </si>
  <si>
    <t>2019-01-15</t>
  </si>
  <si>
    <t>2019-01-14</t>
  </si>
  <si>
    <t>2019-01-11</t>
  </si>
  <si>
    <t>2019-01-10</t>
  </si>
  <si>
    <t>2019-01-09</t>
  </si>
  <si>
    <t>2019-01-08</t>
  </si>
  <si>
    <t>2019-01-07</t>
  </si>
  <si>
    <t>2019-01-04</t>
  </si>
  <si>
    <t>2019-01-03</t>
  </si>
  <si>
    <t>2019-01-02</t>
  </si>
  <si>
    <t>2018-12-31</t>
  </si>
  <si>
    <t>2018-12-28</t>
  </si>
  <si>
    <t>2018-12-27</t>
  </si>
  <si>
    <t>2018-12-26</t>
  </si>
  <si>
    <t>2018-12-24</t>
  </si>
  <si>
    <t>2018-12-21</t>
  </si>
  <si>
    <t>2018-12-20</t>
  </si>
  <si>
    <t>2018-12-19</t>
  </si>
  <si>
    <t>2018-12-18</t>
  </si>
  <si>
    <t>2018-12-17</t>
  </si>
  <si>
    <t>2018-12-14</t>
  </si>
  <si>
    <t>2018-12-13</t>
  </si>
  <si>
    <t>2018-12-12</t>
  </si>
  <si>
    <t>2018-12-11</t>
  </si>
  <si>
    <t>2018-12-10</t>
  </si>
  <si>
    <t>2018-12-07</t>
  </si>
  <si>
    <t>2018-12-06</t>
  </si>
  <si>
    <t>2018-12-04</t>
  </si>
  <si>
    <t>2018-12-03</t>
  </si>
  <si>
    <t>2018-11-30</t>
  </si>
  <si>
    <t>2018-11-29</t>
  </si>
  <si>
    <t>2018-11-28</t>
  </si>
  <si>
    <t>2018-11-27</t>
  </si>
  <si>
    <t>2018-11-26</t>
  </si>
  <si>
    <t>2018-11-23</t>
  </si>
  <si>
    <t>2018-11-21</t>
  </si>
  <si>
    <t>2018-11-20</t>
  </si>
  <si>
    <t>2018-11-19</t>
  </si>
  <si>
    <t>2018-11-16</t>
  </si>
  <si>
    <t>2018-11-15</t>
  </si>
  <si>
    <t>2018-11-14</t>
  </si>
  <si>
    <t>2018-11-13</t>
  </si>
  <si>
    <t>2018-11-12</t>
  </si>
  <si>
    <t>2018-11-09</t>
  </si>
  <si>
    <t>2018-11-08</t>
  </si>
  <si>
    <t>2018-11-07</t>
  </si>
  <si>
    <t>2018-11-06</t>
  </si>
  <si>
    <t>2018-11-05</t>
  </si>
  <si>
    <t>2018-11-02</t>
  </si>
  <si>
    <t>2018-11-01</t>
  </si>
  <si>
    <t>2018-10-31</t>
  </si>
  <si>
    <t>2018-10-30</t>
  </si>
  <si>
    <t>2018-10-29</t>
  </si>
  <si>
    <t>2018-10-26</t>
  </si>
  <si>
    <t>2018-10-25</t>
  </si>
  <si>
    <t>2018-10-24</t>
  </si>
  <si>
    <t>2018-10-23</t>
  </si>
  <si>
    <t>2018-10-22</t>
  </si>
  <si>
    <t>2018-10-19</t>
  </si>
  <si>
    <t>2018-10-18</t>
  </si>
  <si>
    <t>2018-10-17</t>
  </si>
  <si>
    <t>2018-10-16</t>
  </si>
  <si>
    <t>2018-10-15</t>
  </si>
  <si>
    <t>2018-10-12</t>
  </si>
  <si>
    <t>2018-10-11</t>
  </si>
  <si>
    <t>2018-10-10</t>
  </si>
  <si>
    <t>2018-10-09</t>
  </si>
  <si>
    <t>2018-10-08</t>
  </si>
  <si>
    <t>2018-10-05</t>
  </si>
  <si>
    <t>2018-10-04</t>
  </si>
  <si>
    <t>2018-10-03</t>
  </si>
  <si>
    <t>2018-10-02</t>
  </si>
  <si>
    <t>2018-10-01</t>
  </si>
  <si>
    <t>2018-09-28</t>
  </si>
  <si>
    <t>2018-09-27</t>
  </si>
  <si>
    <t>2018-09-26</t>
  </si>
  <si>
    <t>2018-09-25</t>
  </si>
  <si>
    <t>2018-09-24</t>
  </si>
  <si>
    <t>2018-09-21</t>
  </si>
  <si>
    <t>2018-09-20</t>
  </si>
  <si>
    <t>2018-09-19</t>
  </si>
  <si>
    <t>2018-09-18</t>
  </si>
  <si>
    <t>2018-09-17</t>
  </si>
  <si>
    <t>2018-09-14</t>
  </si>
  <si>
    <t>2018-09-13</t>
  </si>
  <si>
    <t>2018-09-12</t>
  </si>
  <si>
    <t>2018-09-11</t>
  </si>
  <si>
    <t>2018-09-10</t>
  </si>
  <si>
    <t>2018-09-07</t>
  </si>
  <si>
    <t>2018-09-06</t>
  </si>
  <si>
    <t>2018-09-05</t>
  </si>
  <si>
    <t>2018-09-04</t>
  </si>
  <si>
    <t>2018-08-31</t>
  </si>
  <si>
    <t>2018-08-30</t>
  </si>
  <si>
    <t>2018-08-29</t>
  </si>
  <si>
    <t>2018-08-28</t>
  </si>
  <si>
    <t>2018-08-27</t>
  </si>
  <si>
    <t>2018-08-24</t>
  </si>
  <si>
    <t>2018-08-23</t>
  </si>
  <si>
    <t>2018-08-22</t>
  </si>
  <si>
    <t>2018-08-21</t>
  </si>
  <si>
    <t>2018-08-20</t>
  </si>
  <si>
    <t>2018-08-17</t>
  </si>
  <si>
    <t>2018-08-16</t>
  </si>
  <si>
    <t>2018-08-15</t>
  </si>
  <si>
    <t>2018-08-14</t>
  </si>
  <si>
    <t>2018-08-13</t>
  </si>
  <si>
    <t>2018-08-10</t>
  </si>
  <si>
    <t>2018-08-09</t>
  </si>
  <si>
    <t>2018-08-08</t>
  </si>
  <si>
    <t>2018-08-07</t>
  </si>
  <si>
    <t>2018-08-06</t>
  </si>
  <si>
    <t>2018-08-03</t>
  </si>
  <si>
    <t>2018-08-02</t>
  </si>
  <si>
    <t>2018-08-01</t>
  </si>
  <si>
    <t>2018-07-31</t>
  </si>
  <si>
    <t>2018-07-30</t>
  </si>
  <si>
    <t>2018-07-27</t>
  </si>
  <si>
    <t>2018-07-26</t>
  </si>
  <si>
    <t>2018-07-25</t>
  </si>
  <si>
    <t>2018-07-24</t>
  </si>
  <si>
    <t>2018-07-23</t>
  </si>
  <si>
    <t>2018-07-20</t>
  </si>
  <si>
    <t>2018-07-19</t>
  </si>
  <si>
    <t>2018-07-18</t>
  </si>
  <si>
    <t>2018-07-17</t>
  </si>
  <si>
    <t>2018-07-16</t>
  </si>
  <si>
    <t>2018-07-13</t>
  </si>
  <si>
    <t>2018-07-12</t>
  </si>
  <si>
    <t>2018-07-11</t>
  </si>
  <si>
    <t>2018-07-10</t>
  </si>
  <si>
    <t>2018-07-09</t>
  </si>
  <si>
    <t>2018-07-06</t>
  </si>
  <si>
    <t>2018-07-05</t>
  </si>
  <si>
    <t>2018-07-03</t>
  </si>
  <si>
    <t>2018-07-02</t>
  </si>
  <si>
    <t>2018-06-29</t>
  </si>
  <si>
    <t>2018-06-28</t>
  </si>
  <si>
    <t>2018-06-27</t>
  </si>
  <si>
    <t>2018-06-26</t>
  </si>
  <si>
    <t>2018-06-25</t>
  </si>
  <si>
    <t>2018-06-22</t>
  </si>
  <si>
    <t>2018-06-21</t>
  </si>
  <si>
    <t>2018-06-20</t>
  </si>
  <si>
    <t>2018-06-19</t>
  </si>
  <si>
    <t>2018-06-18</t>
  </si>
  <si>
    <t>2018-06-15</t>
  </si>
  <si>
    <t>2018-06-14</t>
  </si>
  <si>
    <t>2018-06-13</t>
  </si>
  <si>
    <t>2018-06-12</t>
  </si>
  <si>
    <t>2018-06-11</t>
  </si>
  <si>
    <t>2018-06-08</t>
  </si>
  <si>
    <t>2018-06-07</t>
  </si>
  <si>
    <t>2018-06-06</t>
  </si>
  <si>
    <t>2018-06-05</t>
  </si>
  <si>
    <t>2018-06-04</t>
  </si>
  <si>
    <t>2018-06-01</t>
  </si>
  <si>
    <t>2018-05-31</t>
  </si>
  <si>
    <t>2018-05-30</t>
  </si>
  <si>
    <t>2018-05-29</t>
  </si>
  <si>
    <t>2018-05-25</t>
  </si>
  <si>
    <t>2018-05-24</t>
  </si>
  <si>
    <t>2018-05-23</t>
  </si>
  <si>
    <t>2018-05-22</t>
  </si>
  <si>
    <t>2018-05-21</t>
  </si>
  <si>
    <t>2018-05-18</t>
  </si>
  <si>
    <t>2018-05-17</t>
  </si>
  <si>
    <t>2018-05-16</t>
  </si>
  <si>
    <t>2018-05-15</t>
  </si>
  <si>
    <t>2018-05-14</t>
  </si>
  <si>
    <t>2018-05-11</t>
  </si>
  <si>
    <t>2018-05-10</t>
  </si>
  <si>
    <t>2018-05-09</t>
  </si>
  <si>
    <t>2018-05-08</t>
  </si>
  <si>
    <t>2018-05-07</t>
  </si>
  <si>
    <t>2018-05-04</t>
  </si>
  <si>
    <t>2018-05-03</t>
  </si>
  <si>
    <t>2018-05-02</t>
  </si>
  <si>
    <t>2018-05-01</t>
  </si>
  <si>
    <t>2018-04-30</t>
  </si>
  <si>
    <t>2018-04-27</t>
  </si>
  <si>
    <t>2018-04-26</t>
  </si>
  <si>
    <t>2018-04-25</t>
  </si>
  <si>
    <t>2018-04-24</t>
  </si>
  <si>
    <t>2018-04-23</t>
  </si>
  <si>
    <t>2018-04-20</t>
  </si>
  <si>
    <t>2018-04-19</t>
  </si>
  <si>
    <t>2018-04-18</t>
  </si>
  <si>
    <t>2018-04-17</t>
  </si>
  <si>
    <t>2018-04-16</t>
  </si>
  <si>
    <t>2018-04-13</t>
  </si>
  <si>
    <t>2018-04-12</t>
  </si>
  <si>
    <t>2018-04-11</t>
  </si>
  <si>
    <t>2018-04-10</t>
  </si>
  <si>
    <t>2018-04-09</t>
  </si>
  <si>
    <t>2018-04-06</t>
  </si>
  <si>
    <t>2018-04-05</t>
  </si>
  <si>
    <t>2018-04-04</t>
  </si>
  <si>
    <t>2018-04-03</t>
  </si>
  <si>
    <t>2018-04-02</t>
  </si>
  <si>
    <t>2018-03-29</t>
  </si>
  <si>
    <t>2018-03-28</t>
  </si>
  <si>
    <t>2018-03-27</t>
  </si>
  <si>
    <t>2018-03-26</t>
  </si>
  <si>
    <t>2018-03-23</t>
  </si>
  <si>
    <t>2018-03-22</t>
  </si>
  <si>
    <t>2018-03-21</t>
  </si>
  <si>
    <t>2018-03-20</t>
  </si>
  <si>
    <t>2018-03-19</t>
  </si>
  <si>
    <t>2018-03-16</t>
  </si>
  <si>
    <t>2018-03-15</t>
  </si>
  <si>
    <t>2018-03-14</t>
  </si>
  <si>
    <t>2018-03-13</t>
  </si>
  <si>
    <t>2018-03-12</t>
  </si>
  <si>
    <t>2018-03-09</t>
  </si>
  <si>
    <t>2018-03-08</t>
  </si>
  <si>
    <t>2018-03-07</t>
  </si>
  <si>
    <t>2018-03-06</t>
  </si>
  <si>
    <t>2018-03-05</t>
  </si>
  <si>
    <t>2018-03-02</t>
  </si>
  <si>
    <t>2018-03-01</t>
  </si>
  <si>
    <t>2018-02-28</t>
  </si>
  <si>
    <t>2018-02-27</t>
  </si>
  <si>
    <t>2018-02-26</t>
  </si>
  <si>
    <t>2018-02-23</t>
  </si>
  <si>
    <t>2018-02-22</t>
  </si>
  <si>
    <t>2018-02-21</t>
  </si>
  <si>
    <t>2018-02-20</t>
  </si>
  <si>
    <t>2018-02-16</t>
  </si>
  <si>
    <t>2018-02-15</t>
  </si>
  <si>
    <t>2018-02-14</t>
  </si>
  <si>
    <t>2018-02-13</t>
  </si>
  <si>
    <t>2018-02-12</t>
  </si>
  <si>
    <t>2018-02-09</t>
  </si>
  <si>
    <t>2018-02-08</t>
  </si>
  <si>
    <t>2018-02-07</t>
  </si>
  <si>
    <t>2018-02-06</t>
  </si>
  <si>
    <t>2018-02-05</t>
  </si>
  <si>
    <t>2018-02-02</t>
  </si>
  <si>
    <t>2018-02-01</t>
  </si>
  <si>
    <t>2018-01-31</t>
  </si>
  <si>
    <t>2018-01-30</t>
  </si>
  <si>
    <t>2018-01-29</t>
  </si>
  <si>
    <t>2018-01-26</t>
  </si>
  <si>
    <t>2018-01-25</t>
  </si>
  <si>
    <t>2018-01-24</t>
  </si>
  <si>
    <t>2018-01-23</t>
  </si>
  <si>
    <t>2018-01-22</t>
  </si>
  <si>
    <t>2018-01-19</t>
  </si>
  <si>
    <t>2018-01-18</t>
  </si>
  <si>
    <t>2018-01-17</t>
  </si>
  <si>
    <t>2018-01-16</t>
  </si>
  <si>
    <t>2018-01-12</t>
  </si>
  <si>
    <t>2018-01-11</t>
  </si>
  <si>
    <t>2018-01-10</t>
  </si>
  <si>
    <t>2018-01-09</t>
  </si>
  <si>
    <t>2018-01-08</t>
  </si>
  <si>
    <t>2018-01-05</t>
  </si>
  <si>
    <t>2018-01-04</t>
  </si>
  <si>
    <t>2018-01-03</t>
  </si>
  <si>
    <t>2018-01-02</t>
  </si>
  <si>
    <t>2017-12-29</t>
  </si>
  <si>
    <t>float_shares</t>
  </si>
  <si>
    <t>short_float</t>
  </si>
  <si>
    <t>Short Interest</t>
  </si>
  <si>
    <t>Float Daten von Capital IQ über ChartExchange</t>
  </si>
  <si>
    <t>Daten von Finra über ChartExchange, Daten updated alle 2 Wochen</t>
  </si>
  <si>
    <t>AVG Short %</t>
  </si>
  <si>
    <t>MAX Short %</t>
  </si>
  <si>
    <t>MAX Short VOL</t>
  </si>
  <si>
    <t>AVG Short VOL</t>
  </si>
  <si>
    <t>AVG Off-Exchange VOL</t>
  </si>
  <si>
    <t>Short Off-Exchange 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</si>
</sst>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0%"/>
    <numFmt numFmtId="165" formatCode="0.000"/>
    <numFmt numFmtId="166" formatCode="yyyy\-mm\-dd;@"/>
  </numFmts>
  <fonts count="8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14"/>
      <color theme="1"/>
      <name val="Aptos Narrow"/>
      <family val="2"/>
      <scheme val="minor"/>
    </font>
    <font>
      <b/>
      <i/>
      <sz val="14"/>
      <color theme="1"/>
      <name val="Aptos Narrow"/>
      <family val="2"/>
      <scheme val="minor"/>
    </font>
    <font>
      <i/>
      <sz val="11"/>
      <color theme="1"/>
      <name val="Aptos Narrow"/>
      <family val="2"/>
      <scheme val="minor"/>
    </font>
    <font>
      <b/>
      <i/>
      <sz val="11"/>
      <color theme="1"/>
      <name val="Aptos Narrow"/>
      <family val="2"/>
      <scheme val="minor"/>
    </font>
    <font>
      <sz val="10"/>
      <color theme="1"/>
      <name val="Arial Unicode MS"/>
    </font>
  </fonts>
  <fills count="3">
    <fill>
      <patternFill patternType="none"/>
    </fill>
    <fill>
      <patternFill patternType="gray125"/>
    </fill>
    <fill>
      <patternFill patternType="solid">
        <fgColor theme="1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49">
    <xf numFmtId="0" fontId="0" fillId="0" borderId="0" xfId="0"/>
    <xf numFmtId="14" fontId="0" fillId="0" borderId="0" xfId="0" applyNumberFormat="1"/>
    <xf numFmtId="0" fontId="3" fillId="0" borderId="0" xfId="0" applyFont="1"/>
    <xf numFmtId="0" fontId="3" fillId="0" borderId="1" xfId="0" applyFont="1" applyBorder="1"/>
    <xf numFmtId="9" fontId="0" fillId="0" borderId="0" xfId="0" applyNumberFormat="1"/>
    <xf numFmtId="9" fontId="4" fillId="0" borderId="1" xfId="1" applyFont="1" applyBorder="1" applyAlignment="1">
      <alignment horizontal="center"/>
    </xf>
    <xf numFmtId="14" fontId="3" fillId="0" borderId="1" xfId="0" applyNumberFormat="1" applyFont="1" applyBorder="1"/>
    <xf numFmtId="3" fontId="3" fillId="0" borderId="1" xfId="0" applyNumberFormat="1" applyFont="1" applyBorder="1"/>
    <xf numFmtId="3" fontId="0" fillId="0" borderId="0" xfId="0" applyNumberFormat="1"/>
    <xf numFmtId="9" fontId="2" fillId="0" borderId="0" xfId="1" applyFont="1" applyAlignment="1">
      <alignment horizontal="center"/>
    </xf>
    <xf numFmtId="9" fontId="6" fillId="0" borderId="0" xfId="1" applyFont="1" applyBorder="1" applyAlignment="1">
      <alignment horizontal="center"/>
    </xf>
    <xf numFmtId="9" fontId="3" fillId="0" borderId="1" xfId="1" applyFont="1" applyBorder="1" applyAlignment="1">
      <alignment horizontal="center"/>
    </xf>
    <xf numFmtId="3" fontId="2" fillId="0" borderId="0" xfId="1" applyNumberFormat="1" applyFont="1" applyAlignment="1">
      <alignment horizontal="center"/>
    </xf>
    <xf numFmtId="9" fontId="5" fillId="0" borderId="0" xfId="1" applyFont="1" applyAlignment="1">
      <alignment horizontal="center"/>
    </xf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  <xf numFmtId="3" fontId="0" fillId="0" borderId="0" xfId="0" applyNumberFormat="1" applyAlignment="1">
      <alignment horizontal="center"/>
    </xf>
    <xf numFmtId="3" fontId="3" fillId="0" borderId="1" xfId="1" applyNumberFormat="1" applyFont="1" applyBorder="1" applyAlignment="1">
      <alignment horizontal="center"/>
    </xf>
    <xf numFmtId="0" fontId="0" fillId="0" borderId="2" xfId="0" applyBorder="1"/>
    <xf numFmtId="0" fontId="0" fillId="0" borderId="4" xfId="0" applyBorder="1"/>
    <xf numFmtId="0" fontId="0" fillId="0" borderId="3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10" fontId="0" fillId="0" borderId="0" xfId="0" applyNumberFormat="1"/>
    <xf numFmtId="164" fontId="0" fillId="0" borderId="0" xfId="0" applyNumberFormat="1"/>
    <xf numFmtId="0" fontId="0" fillId="0" borderId="0" xfId="0" applyAlignment="1">
      <alignment horizontal="center" vertical="center" wrapText="1"/>
    </xf>
    <xf numFmtId="0" fontId="0" fillId="0" borderId="0" xfId="0" applyAlignment="1">
      <alignment vertical="center" wrapText="1"/>
    </xf>
    <xf numFmtId="0" fontId="0" fillId="0" borderId="0" xfId="0" applyAlignment="1">
      <alignment horizontal="left"/>
    </xf>
    <xf numFmtId="0" fontId="2" fillId="0" borderId="0" xfId="0" applyFont="1" applyAlignment="1">
      <alignment horizontal="left" vertical="center"/>
    </xf>
    <xf numFmtId="0" fontId="0" fillId="0" borderId="0" xfId="0" applyAlignment="1">
      <alignment horizontal="left" vertical="center"/>
    </xf>
    <xf numFmtId="0" fontId="0" fillId="0" borderId="5" xfId="0" applyBorder="1" applyAlignment="1">
      <alignment horizontal="center"/>
    </xf>
    <xf numFmtId="9" fontId="0" fillId="0" borderId="0" xfId="1" applyFont="1"/>
    <xf numFmtId="164" fontId="0" fillId="0" borderId="0" xfId="1" applyNumberFormat="1" applyFont="1"/>
    <xf numFmtId="165" fontId="7" fillId="0" borderId="0" xfId="0" applyNumberFormat="1" applyFont="1" applyAlignment="1">
      <alignment horizontal="right" vertical="center"/>
    </xf>
    <xf numFmtId="0" fontId="0" fillId="0" borderId="0" xfId="0" quotePrefix="1" applyAlignment="1">
      <alignment horizontal="left" vertical="center"/>
    </xf>
    <xf numFmtId="0" fontId="0" fillId="2" borderId="0" xfId="0" applyFill="1"/>
    <xf numFmtId="0" fontId="0" fillId="0" borderId="1" xfId="0" applyBorder="1"/>
    <xf numFmtId="2" fontId="3" fillId="0" borderId="1" xfId="0" applyNumberFormat="1" applyFont="1" applyBorder="1"/>
    <xf numFmtId="2" fontId="0" fillId="0" borderId="0" xfId="0" applyNumberFormat="1"/>
    <xf numFmtId="166" fontId="0" fillId="0" borderId="0" xfId="0" applyNumberFormat="1"/>
    <xf numFmtId="0" fontId="0" fillId="0" borderId="0" xfId="0" applyAlignment="1">
      <alignment horizontal="left" wrapText="1"/>
    </xf>
    <xf numFmtId="0" fontId="0" fillId="0" borderId="0" xfId="0" applyAlignment="1">
      <alignment horizontal="left" vertical="center" wrapText="1"/>
    </xf>
    <xf numFmtId="0" fontId="0" fillId="0" borderId="0" xfId="0" applyAlignment="1"/>
    <xf numFmtId="9" fontId="0" fillId="0" borderId="0" xfId="1" applyFont="1" applyAlignment="1"/>
    <xf numFmtId="0" fontId="0" fillId="0" borderId="0" xfId="0" quotePrefix="1" applyAlignment="1"/>
    <xf numFmtId="9" fontId="0" fillId="0" borderId="0" xfId="0" applyNumberFormat="1" applyAlignment="1"/>
    <xf numFmtId="14" fontId="0" fillId="0" borderId="0" xfId="0" applyNumberFormat="1" applyAlignment="1"/>
  </cellXfs>
  <cellStyles count="2">
    <cellStyle name="Prozent" xfId="1" builtinId="5"/>
    <cellStyle name="Standard" xfId="0" builtinId="0"/>
  </cellStyles>
  <dxfs count="125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3" formatCode="#,##0"/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numFmt numFmtId="19" formatCode="dd/mm/yyyy"/>
    </dxf>
    <dxf>
      <border>
        <bottom style="medium">
          <color indexed="64"/>
        </bottom>
      </border>
    </dxf>
    <dxf>
      <font>
        <b/>
        <strike val="0"/>
        <outline val="0"/>
        <shadow val="0"/>
        <u val="none"/>
        <vertAlign val="baseline"/>
        <sz val="14"/>
        <color theme="1"/>
        <name val="Aptos Narrow"/>
        <family val="2"/>
        <scheme val="minor"/>
      </font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</font>
      <alignment horizontal="center" vertical="bottom" textRotation="0" wrapText="0" indent="0" justifyLastLine="0" shrinkToFit="0" readingOrder="0"/>
    </dxf>
    <dxf>
      <numFmt numFmtId="3" formatCode="#,##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numFmt numFmtId="3" formatCode="#,##0"/>
    </dxf>
    <dxf>
      <numFmt numFmtId="3" formatCode="#,##0"/>
    </dxf>
    <dxf>
      <numFmt numFmtId="3" formatCode="#,##0"/>
    </dxf>
    <dxf>
      <numFmt numFmtId="19" formatCode="dd/mm/yyyy"/>
    </dxf>
    <dxf>
      <border>
        <bottom style="medium">
          <color indexed="64"/>
        </bottom>
      </border>
    </dxf>
    <dxf>
      <font>
        <b/>
        <strike val="0"/>
        <outline val="0"/>
        <shadow val="0"/>
        <u val="none"/>
        <vertAlign val="baseline"/>
        <sz val="14"/>
        <color theme="1"/>
        <name val="Aptos Narrow"/>
        <family val="2"/>
        <scheme val="minor"/>
      </font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3" formatCode="#,##0"/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numFmt numFmtId="19" formatCode="dd/mm/yyyy"/>
    </dxf>
    <dxf>
      <border>
        <bottom style="medium">
          <color indexed="64"/>
        </bottom>
      </border>
    </dxf>
    <dxf>
      <font>
        <b/>
        <strike val="0"/>
        <outline val="0"/>
        <shadow val="0"/>
        <u val="none"/>
        <vertAlign val="baseline"/>
        <sz val="14"/>
        <color theme="1"/>
        <name val="Aptos Narrow"/>
        <family val="2"/>
        <scheme val="minor"/>
      </font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" formatCode="#,##0"/>
    </dxf>
    <dxf>
      <font>
        <b/>
      </font>
      <alignment horizontal="center" vertical="bottom" textRotation="0" wrapText="0" indent="0" justifyLastLine="0" shrinkToFit="0" readingOrder="0"/>
    </dxf>
    <dxf>
      <numFmt numFmtId="3" formatCode="#,##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numFmt numFmtId="3" formatCode="#,##0"/>
    </dxf>
    <dxf>
      <numFmt numFmtId="3" formatCode="#,##0"/>
    </dxf>
    <dxf>
      <numFmt numFmtId="3" formatCode="#,##0"/>
    </dxf>
    <dxf>
      <numFmt numFmtId="19" formatCode="dd/mm/yyyy"/>
    </dxf>
    <dxf>
      <border outline="0"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Aptos Narrow"/>
        <family val="2"/>
        <scheme val="minor"/>
      </font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3" formatCode="#,##0"/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numFmt numFmtId="19" formatCode="dd/mm/yyyy"/>
    </dxf>
    <dxf>
      <border>
        <bottom style="medium">
          <color indexed="64"/>
        </bottom>
      </border>
    </dxf>
    <dxf>
      <font>
        <b/>
        <strike val="0"/>
        <outline val="0"/>
        <shadow val="0"/>
        <u val="none"/>
        <vertAlign val="baseline"/>
        <sz val="14"/>
        <color theme="1"/>
        <name val="Aptos Narrow"/>
        <family val="2"/>
        <scheme val="minor"/>
      </font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/>
      </font>
      <numFmt numFmtId="13" formatCode="0%"/>
      <alignment horizontal="center" vertical="bottom" textRotation="0" wrapText="0" indent="0" justifyLastLine="0" shrinkToFit="0" readingOrder="0"/>
    </dxf>
    <dxf>
      <numFmt numFmtId="3" formatCode="#,##0"/>
    </dxf>
    <dxf>
      <font>
        <b/>
        <i/>
      </font>
      <numFmt numFmtId="13" formatCode="0%"/>
      <alignment horizontal="center" vertical="bottom" textRotation="0" wrapText="0" indent="0" justifyLastLine="0" shrinkToFit="0" readingOrder="0"/>
    </dxf>
    <dxf>
      <font>
        <b/>
        <i/>
      </font>
      <numFmt numFmtId="13" formatCode="0%"/>
      <alignment horizontal="center" vertical="bottom" textRotation="0" wrapText="0" indent="0" justifyLastLine="0" shrinkToFit="0" readingOrder="0"/>
    </dxf>
    <dxf>
      <numFmt numFmtId="3" formatCode="#,##0"/>
    </dxf>
    <dxf>
      <numFmt numFmtId="3" formatCode="#,##0"/>
    </dxf>
    <dxf>
      <numFmt numFmtId="3" formatCode="#,##0"/>
    </dxf>
    <dxf>
      <numFmt numFmtId="19" formatCode="dd/mm/yyyy"/>
    </dxf>
    <dxf>
      <border>
        <bottom style="medium">
          <color indexed="64"/>
        </bottom>
      </border>
    </dxf>
    <dxf>
      <font>
        <b/>
        <strike val="0"/>
        <outline val="0"/>
        <shadow val="0"/>
        <u val="none"/>
        <vertAlign val="baseline"/>
        <sz val="14"/>
        <color theme="1"/>
        <name val="Aptos Narrow"/>
        <family val="2"/>
        <scheme val="minor"/>
      </font>
    </dxf>
    <dxf>
      <numFmt numFmtId="3" formatCode="#,##0"/>
    </dxf>
    <dxf>
      <numFmt numFmtId="0" formatCode="General"/>
    </dxf>
    <dxf>
      <numFmt numFmtId="3" formatCode="#,##0"/>
    </dxf>
    <dxf>
      <numFmt numFmtId="2" formatCode="0.00"/>
    </dxf>
    <dxf>
      <numFmt numFmtId="0" formatCode="General"/>
    </dxf>
    <dxf>
      <numFmt numFmtId="0" formatCode="General"/>
    </dxf>
    <dxf>
      <border>
        <bottom style="medium">
          <color indexed="64"/>
        </bottom>
      </border>
    </dxf>
    <dxf>
      <font>
        <b/>
        <strike val="0"/>
        <outline val="0"/>
        <shadow val="0"/>
        <u val="none"/>
        <vertAlign val="baseline"/>
        <sz val="14"/>
        <color theme="1"/>
        <name val="Aptos Narrow"/>
        <family val="2"/>
        <scheme val="minor"/>
      </font>
    </dxf>
    <dxf>
      <numFmt numFmtId="164" formatCode="0.0000%"/>
    </dxf>
    <dxf>
      <numFmt numFmtId="166" formatCode="yyyy\-mm\-dd;@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onnections" Target="connections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17" Type="http://schemas.microsoft.com/office/2017/10/relationships/person" Target="persons/person.xml"/><Relationship Id="rId2" Type="http://schemas.openxmlformats.org/officeDocument/2006/relationships/worksheet" Target="worksheets/sheet2.xml"/><Relationship Id="rId16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Off-Exchange Anteil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'Volume GME'!$B$1</c:f>
              <c:strCache>
                <c:ptCount val="1"/>
                <c:pt idx="0">
                  <c:v>Off Exchange GME</c:v>
                </c:pt>
              </c:strCache>
            </c:strRef>
          </c:tx>
          <c:spPr>
            <a:ln w="127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'Volume SPY'!$A$2:$A$1314</c:f>
              <c:numCache>
                <c:formatCode>m/d/yyyy</c:formatCode>
                <c:ptCount val="1313"/>
                <c:pt idx="0">
                  <c:v>45740</c:v>
                </c:pt>
                <c:pt idx="1">
                  <c:v>45737</c:v>
                </c:pt>
                <c:pt idx="2">
                  <c:v>45736</c:v>
                </c:pt>
                <c:pt idx="3">
                  <c:v>45735</c:v>
                </c:pt>
                <c:pt idx="4">
                  <c:v>45734</c:v>
                </c:pt>
                <c:pt idx="5">
                  <c:v>45733</c:v>
                </c:pt>
                <c:pt idx="6">
                  <c:v>45730</c:v>
                </c:pt>
                <c:pt idx="7">
                  <c:v>45729</c:v>
                </c:pt>
                <c:pt idx="8">
                  <c:v>45728</c:v>
                </c:pt>
                <c:pt idx="9">
                  <c:v>45727</c:v>
                </c:pt>
                <c:pt idx="10">
                  <c:v>45726</c:v>
                </c:pt>
                <c:pt idx="11">
                  <c:v>45723</c:v>
                </c:pt>
                <c:pt idx="12">
                  <c:v>45722</c:v>
                </c:pt>
                <c:pt idx="13">
                  <c:v>45721</c:v>
                </c:pt>
                <c:pt idx="14">
                  <c:v>45720</c:v>
                </c:pt>
                <c:pt idx="15">
                  <c:v>45719</c:v>
                </c:pt>
                <c:pt idx="16">
                  <c:v>45716</c:v>
                </c:pt>
                <c:pt idx="17">
                  <c:v>45715</c:v>
                </c:pt>
                <c:pt idx="18">
                  <c:v>45714</c:v>
                </c:pt>
                <c:pt idx="19">
                  <c:v>45713</c:v>
                </c:pt>
                <c:pt idx="20">
                  <c:v>45712</c:v>
                </c:pt>
                <c:pt idx="21">
                  <c:v>45709</c:v>
                </c:pt>
                <c:pt idx="22">
                  <c:v>45708</c:v>
                </c:pt>
                <c:pt idx="23">
                  <c:v>45707</c:v>
                </c:pt>
                <c:pt idx="24">
                  <c:v>45706</c:v>
                </c:pt>
                <c:pt idx="25">
                  <c:v>45702</c:v>
                </c:pt>
                <c:pt idx="26">
                  <c:v>45701</c:v>
                </c:pt>
                <c:pt idx="27">
                  <c:v>45700</c:v>
                </c:pt>
                <c:pt idx="28">
                  <c:v>45699</c:v>
                </c:pt>
                <c:pt idx="29">
                  <c:v>45698</c:v>
                </c:pt>
                <c:pt idx="30">
                  <c:v>45695</c:v>
                </c:pt>
                <c:pt idx="31">
                  <c:v>45694</c:v>
                </c:pt>
                <c:pt idx="32">
                  <c:v>45693</c:v>
                </c:pt>
                <c:pt idx="33">
                  <c:v>45692</c:v>
                </c:pt>
                <c:pt idx="34">
                  <c:v>45691</c:v>
                </c:pt>
                <c:pt idx="35">
                  <c:v>45688</c:v>
                </c:pt>
                <c:pt idx="36">
                  <c:v>45687</c:v>
                </c:pt>
                <c:pt idx="37">
                  <c:v>45686</c:v>
                </c:pt>
                <c:pt idx="38">
                  <c:v>45685</c:v>
                </c:pt>
                <c:pt idx="39">
                  <c:v>45684</c:v>
                </c:pt>
                <c:pt idx="40">
                  <c:v>45681</c:v>
                </c:pt>
                <c:pt idx="41">
                  <c:v>45680</c:v>
                </c:pt>
                <c:pt idx="42">
                  <c:v>45679</c:v>
                </c:pt>
                <c:pt idx="43">
                  <c:v>45678</c:v>
                </c:pt>
                <c:pt idx="44">
                  <c:v>45674</c:v>
                </c:pt>
                <c:pt idx="45">
                  <c:v>45673</c:v>
                </c:pt>
                <c:pt idx="46">
                  <c:v>45672</c:v>
                </c:pt>
                <c:pt idx="47">
                  <c:v>45671</c:v>
                </c:pt>
                <c:pt idx="48">
                  <c:v>45670</c:v>
                </c:pt>
                <c:pt idx="49">
                  <c:v>45667</c:v>
                </c:pt>
                <c:pt idx="50">
                  <c:v>45665</c:v>
                </c:pt>
                <c:pt idx="51">
                  <c:v>45664</c:v>
                </c:pt>
                <c:pt idx="52">
                  <c:v>45663</c:v>
                </c:pt>
                <c:pt idx="53">
                  <c:v>45660</c:v>
                </c:pt>
                <c:pt idx="54">
                  <c:v>45659</c:v>
                </c:pt>
                <c:pt idx="55">
                  <c:v>45657</c:v>
                </c:pt>
                <c:pt idx="56">
                  <c:v>45656</c:v>
                </c:pt>
                <c:pt idx="57">
                  <c:v>45653</c:v>
                </c:pt>
                <c:pt idx="58">
                  <c:v>45652</c:v>
                </c:pt>
                <c:pt idx="59">
                  <c:v>45650</c:v>
                </c:pt>
                <c:pt idx="60">
                  <c:v>45649</c:v>
                </c:pt>
                <c:pt idx="61">
                  <c:v>45646</c:v>
                </c:pt>
                <c:pt idx="62">
                  <c:v>45645</c:v>
                </c:pt>
                <c:pt idx="63">
                  <c:v>45644</c:v>
                </c:pt>
                <c:pt idx="64">
                  <c:v>45643</c:v>
                </c:pt>
                <c:pt idx="65">
                  <c:v>45642</c:v>
                </c:pt>
                <c:pt idx="66">
                  <c:v>45639</c:v>
                </c:pt>
                <c:pt idx="67">
                  <c:v>45638</c:v>
                </c:pt>
                <c:pt idx="68">
                  <c:v>45637</c:v>
                </c:pt>
                <c:pt idx="69">
                  <c:v>45636</c:v>
                </c:pt>
                <c:pt idx="70">
                  <c:v>45635</c:v>
                </c:pt>
                <c:pt idx="71">
                  <c:v>45632</c:v>
                </c:pt>
                <c:pt idx="72">
                  <c:v>45631</c:v>
                </c:pt>
                <c:pt idx="73">
                  <c:v>45630</c:v>
                </c:pt>
                <c:pt idx="74">
                  <c:v>45629</c:v>
                </c:pt>
                <c:pt idx="75">
                  <c:v>45628</c:v>
                </c:pt>
                <c:pt idx="76">
                  <c:v>45625</c:v>
                </c:pt>
                <c:pt idx="77">
                  <c:v>45623</c:v>
                </c:pt>
                <c:pt idx="78">
                  <c:v>45622</c:v>
                </c:pt>
                <c:pt idx="79">
                  <c:v>45621</c:v>
                </c:pt>
                <c:pt idx="80">
                  <c:v>45618</c:v>
                </c:pt>
                <c:pt idx="81">
                  <c:v>45617</c:v>
                </c:pt>
                <c:pt idx="82">
                  <c:v>45616</c:v>
                </c:pt>
                <c:pt idx="83">
                  <c:v>45615</c:v>
                </c:pt>
                <c:pt idx="84">
                  <c:v>45614</c:v>
                </c:pt>
                <c:pt idx="85">
                  <c:v>45611</c:v>
                </c:pt>
                <c:pt idx="86">
                  <c:v>45610</c:v>
                </c:pt>
                <c:pt idx="87">
                  <c:v>45609</c:v>
                </c:pt>
                <c:pt idx="88">
                  <c:v>45608</c:v>
                </c:pt>
                <c:pt idx="89">
                  <c:v>45607</c:v>
                </c:pt>
                <c:pt idx="90">
                  <c:v>45604</c:v>
                </c:pt>
                <c:pt idx="91">
                  <c:v>45603</c:v>
                </c:pt>
                <c:pt idx="92">
                  <c:v>45602</c:v>
                </c:pt>
                <c:pt idx="93">
                  <c:v>45601</c:v>
                </c:pt>
                <c:pt idx="94">
                  <c:v>45600</c:v>
                </c:pt>
                <c:pt idx="95">
                  <c:v>45597</c:v>
                </c:pt>
                <c:pt idx="96">
                  <c:v>45596</c:v>
                </c:pt>
                <c:pt idx="97">
                  <c:v>45595</c:v>
                </c:pt>
                <c:pt idx="98">
                  <c:v>45594</c:v>
                </c:pt>
                <c:pt idx="99">
                  <c:v>45593</c:v>
                </c:pt>
                <c:pt idx="100">
                  <c:v>45590</c:v>
                </c:pt>
                <c:pt idx="101">
                  <c:v>45589</c:v>
                </c:pt>
                <c:pt idx="102">
                  <c:v>45588</c:v>
                </c:pt>
                <c:pt idx="103">
                  <c:v>45587</c:v>
                </c:pt>
                <c:pt idx="104">
                  <c:v>45586</c:v>
                </c:pt>
                <c:pt idx="105">
                  <c:v>45583</c:v>
                </c:pt>
                <c:pt idx="106">
                  <c:v>45582</c:v>
                </c:pt>
                <c:pt idx="107">
                  <c:v>45581</c:v>
                </c:pt>
                <c:pt idx="108">
                  <c:v>45580</c:v>
                </c:pt>
                <c:pt idx="109">
                  <c:v>45579</c:v>
                </c:pt>
                <c:pt idx="110">
                  <c:v>45576</c:v>
                </c:pt>
                <c:pt idx="111">
                  <c:v>45575</c:v>
                </c:pt>
                <c:pt idx="112">
                  <c:v>45574</c:v>
                </c:pt>
                <c:pt idx="113">
                  <c:v>45573</c:v>
                </c:pt>
                <c:pt idx="114">
                  <c:v>45572</c:v>
                </c:pt>
                <c:pt idx="115">
                  <c:v>45569</c:v>
                </c:pt>
                <c:pt idx="116">
                  <c:v>45568</c:v>
                </c:pt>
                <c:pt idx="117">
                  <c:v>45567</c:v>
                </c:pt>
                <c:pt idx="118">
                  <c:v>45566</c:v>
                </c:pt>
                <c:pt idx="119">
                  <c:v>45565</c:v>
                </c:pt>
                <c:pt idx="120">
                  <c:v>45562</c:v>
                </c:pt>
                <c:pt idx="121">
                  <c:v>45561</c:v>
                </c:pt>
                <c:pt idx="122">
                  <c:v>45560</c:v>
                </c:pt>
                <c:pt idx="123">
                  <c:v>45559</c:v>
                </c:pt>
                <c:pt idx="124">
                  <c:v>45558</c:v>
                </c:pt>
                <c:pt idx="125">
                  <c:v>45555</c:v>
                </c:pt>
                <c:pt idx="126">
                  <c:v>45554</c:v>
                </c:pt>
                <c:pt idx="127">
                  <c:v>45553</c:v>
                </c:pt>
                <c:pt idx="128">
                  <c:v>45552</c:v>
                </c:pt>
                <c:pt idx="129">
                  <c:v>45551</c:v>
                </c:pt>
                <c:pt idx="130">
                  <c:v>45548</c:v>
                </c:pt>
                <c:pt idx="131">
                  <c:v>45547</c:v>
                </c:pt>
                <c:pt idx="132">
                  <c:v>45546</c:v>
                </c:pt>
                <c:pt idx="133">
                  <c:v>45545</c:v>
                </c:pt>
                <c:pt idx="134">
                  <c:v>45544</c:v>
                </c:pt>
                <c:pt idx="135">
                  <c:v>45541</c:v>
                </c:pt>
                <c:pt idx="136">
                  <c:v>45540</c:v>
                </c:pt>
                <c:pt idx="137">
                  <c:v>45539</c:v>
                </c:pt>
                <c:pt idx="138">
                  <c:v>45538</c:v>
                </c:pt>
                <c:pt idx="139">
                  <c:v>45534</c:v>
                </c:pt>
                <c:pt idx="140">
                  <c:v>45533</c:v>
                </c:pt>
                <c:pt idx="141">
                  <c:v>45532</c:v>
                </c:pt>
                <c:pt idx="142">
                  <c:v>45531</c:v>
                </c:pt>
                <c:pt idx="143">
                  <c:v>45530</c:v>
                </c:pt>
                <c:pt idx="144">
                  <c:v>45527</c:v>
                </c:pt>
                <c:pt idx="145">
                  <c:v>45526</c:v>
                </c:pt>
                <c:pt idx="146">
                  <c:v>45525</c:v>
                </c:pt>
                <c:pt idx="147">
                  <c:v>45524</c:v>
                </c:pt>
                <c:pt idx="148">
                  <c:v>45523</c:v>
                </c:pt>
                <c:pt idx="149">
                  <c:v>45520</c:v>
                </c:pt>
                <c:pt idx="150">
                  <c:v>45519</c:v>
                </c:pt>
                <c:pt idx="151">
                  <c:v>45518</c:v>
                </c:pt>
                <c:pt idx="152">
                  <c:v>45517</c:v>
                </c:pt>
                <c:pt idx="153">
                  <c:v>45516</c:v>
                </c:pt>
                <c:pt idx="154">
                  <c:v>45513</c:v>
                </c:pt>
                <c:pt idx="155">
                  <c:v>45512</c:v>
                </c:pt>
                <c:pt idx="156">
                  <c:v>45511</c:v>
                </c:pt>
                <c:pt idx="157">
                  <c:v>45510</c:v>
                </c:pt>
                <c:pt idx="158">
                  <c:v>45509</c:v>
                </c:pt>
                <c:pt idx="159">
                  <c:v>45506</c:v>
                </c:pt>
                <c:pt idx="160">
                  <c:v>45505</c:v>
                </c:pt>
                <c:pt idx="161">
                  <c:v>45504</c:v>
                </c:pt>
                <c:pt idx="162">
                  <c:v>45503</c:v>
                </c:pt>
                <c:pt idx="163">
                  <c:v>45502</c:v>
                </c:pt>
                <c:pt idx="164">
                  <c:v>45499</c:v>
                </c:pt>
                <c:pt idx="165">
                  <c:v>45498</c:v>
                </c:pt>
                <c:pt idx="166">
                  <c:v>45497</c:v>
                </c:pt>
                <c:pt idx="167">
                  <c:v>45496</c:v>
                </c:pt>
                <c:pt idx="168">
                  <c:v>45495</c:v>
                </c:pt>
                <c:pt idx="169">
                  <c:v>45492</c:v>
                </c:pt>
                <c:pt idx="170">
                  <c:v>45491</c:v>
                </c:pt>
                <c:pt idx="171">
                  <c:v>45490</c:v>
                </c:pt>
                <c:pt idx="172">
                  <c:v>45489</c:v>
                </c:pt>
                <c:pt idx="173">
                  <c:v>45488</c:v>
                </c:pt>
                <c:pt idx="174">
                  <c:v>45485</c:v>
                </c:pt>
                <c:pt idx="175">
                  <c:v>45484</c:v>
                </c:pt>
                <c:pt idx="176">
                  <c:v>45483</c:v>
                </c:pt>
                <c:pt idx="177">
                  <c:v>45482</c:v>
                </c:pt>
                <c:pt idx="178">
                  <c:v>45481</c:v>
                </c:pt>
                <c:pt idx="179">
                  <c:v>45478</c:v>
                </c:pt>
                <c:pt idx="180">
                  <c:v>45476</c:v>
                </c:pt>
                <c:pt idx="181">
                  <c:v>45475</c:v>
                </c:pt>
                <c:pt idx="182">
                  <c:v>45474</c:v>
                </c:pt>
                <c:pt idx="183">
                  <c:v>45471</c:v>
                </c:pt>
                <c:pt idx="184">
                  <c:v>45470</c:v>
                </c:pt>
                <c:pt idx="185">
                  <c:v>45469</c:v>
                </c:pt>
                <c:pt idx="186">
                  <c:v>45468</c:v>
                </c:pt>
                <c:pt idx="187">
                  <c:v>45467</c:v>
                </c:pt>
                <c:pt idx="188">
                  <c:v>45464</c:v>
                </c:pt>
                <c:pt idx="189">
                  <c:v>45463</c:v>
                </c:pt>
                <c:pt idx="190">
                  <c:v>45461</c:v>
                </c:pt>
                <c:pt idx="191">
                  <c:v>45460</c:v>
                </c:pt>
                <c:pt idx="192">
                  <c:v>45457</c:v>
                </c:pt>
                <c:pt idx="193">
                  <c:v>45456</c:v>
                </c:pt>
                <c:pt idx="194">
                  <c:v>45455</c:v>
                </c:pt>
                <c:pt idx="195">
                  <c:v>45454</c:v>
                </c:pt>
                <c:pt idx="196">
                  <c:v>45453</c:v>
                </c:pt>
                <c:pt idx="197">
                  <c:v>45450</c:v>
                </c:pt>
                <c:pt idx="198">
                  <c:v>45449</c:v>
                </c:pt>
                <c:pt idx="199">
                  <c:v>45448</c:v>
                </c:pt>
                <c:pt idx="200">
                  <c:v>45447</c:v>
                </c:pt>
                <c:pt idx="201">
                  <c:v>45446</c:v>
                </c:pt>
                <c:pt idx="202">
                  <c:v>45443</c:v>
                </c:pt>
                <c:pt idx="203">
                  <c:v>45442</c:v>
                </c:pt>
                <c:pt idx="204">
                  <c:v>45441</c:v>
                </c:pt>
                <c:pt idx="205">
                  <c:v>45440</c:v>
                </c:pt>
                <c:pt idx="206">
                  <c:v>45436</c:v>
                </c:pt>
                <c:pt idx="207">
                  <c:v>45435</c:v>
                </c:pt>
                <c:pt idx="208">
                  <c:v>45434</c:v>
                </c:pt>
                <c:pt idx="209">
                  <c:v>45433</c:v>
                </c:pt>
                <c:pt idx="210">
                  <c:v>45432</c:v>
                </c:pt>
                <c:pt idx="211">
                  <c:v>45429</c:v>
                </c:pt>
                <c:pt idx="212">
                  <c:v>45428</c:v>
                </c:pt>
                <c:pt idx="213">
                  <c:v>45427</c:v>
                </c:pt>
                <c:pt idx="214">
                  <c:v>45426</c:v>
                </c:pt>
                <c:pt idx="215">
                  <c:v>45425</c:v>
                </c:pt>
                <c:pt idx="216">
                  <c:v>45422</c:v>
                </c:pt>
                <c:pt idx="217">
                  <c:v>45421</c:v>
                </c:pt>
                <c:pt idx="218">
                  <c:v>45420</c:v>
                </c:pt>
                <c:pt idx="219">
                  <c:v>45419</c:v>
                </c:pt>
                <c:pt idx="220">
                  <c:v>45418</c:v>
                </c:pt>
                <c:pt idx="221">
                  <c:v>45415</c:v>
                </c:pt>
                <c:pt idx="222">
                  <c:v>45414</c:v>
                </c:pt>
                <c:pt idx="223">
                  <c:v>45413</c:v>
                </c:pt>
                <c:pt idx="224">
                  <c:v>45412</c:v>
                </c:pt>
                <c:pt idx="225">
                  <c:v>45411</c:v>
                </c:pt>
                <c:pt idx="226">
                  <c:v>45408</c:v>
                </c:pt>
                <c:pt idx="227">
                  <c:v>45407</c:v>
                </c:pt>
                <c:pt idx="228">
                  <c:v>45406</c:v>
                </c:pt>
                <c:pt idx="229">
                  <c:v>45405</c:v>
                </c:pt>
                <c:pt idx="230">
                  <c:v>45404</c:v>
                </c:pt>
                <c:pt idx="231">
                  <c:v>45401</c:v>
                </c:pt>
                <c:pt idx="232">
                  <c:v>45400</c:v>
                </c:pt>
                <c:pt idx="233">
                  <c:v>45399</c:v>
                </c:pt>
                <c:pt idx="234">
                  <c:v>45398</c:v>
                </c:pt>
                <c:pt idx="235">
                  <c:v>45397</c:v>
                </c:pt>
                <c:pt idx="236">
                  <c:v>45394</c:v>
                </c:pt>
                <c:pt idx="237">
                  <c:v>45393</c:v>
                </c:pt>
                <c:pt idx="238">
                  <c:v>45392</c:v>
                </c:pt>
                <c:pt idx="239">
                  <c:v>45391</c:v>
                </c:pt>
                <c:pt idx="240">
                  <c:v>45390</c:v>
                </c:pt>
                <c:pt idx="241">
                  <c:v>45387</c:v>
                </c:pt>
                <c:pt idx="242">
                  <c:v>45386</c:v>
                </c:pt>
                <c:pt idx="243">
                  <c:v>45385</c:v>
                </c:pt>
                <c:pt idx="244">
                  <c:v>45384</c:v>
                </c:pt>
                <c:pt idx="245">
                  <c:v>45383</c:v>
                </c:pt>
                <c:pt idx="246">
                  <c:v>45379</c:v>
                </c:pt>
                <c:pt idx="247">
                  <c:v>45378</c:v>
                </c:pt>
                <c:pt idx="248">
                  <c:v>45377</c:v>
                </c:pt>
                <c:pt idx="249">
                  <c:v>45376</c:v>
                </c:pt>
                <c:pt idx="250">
                  <c:v>45373</c:v>
                </c:pt>
                <c:pt idx="251">
                  <c:v>45372</c:v>
                </c:pt>
                <c:pt idx="252">
                  <c:v>45371</c:v>
                </c:pt>
                <c:pt idx="253">
                  <c:v>45370</c:v>
                </c:pt>
                <c:pt idx="254">
                  <c:v>45369</c:v>
                </c:pt>
                <c:pt idx="255">
                  <c:v>45366</c:v>
                </c:pt>
                <c:pt idx="256">
                  <c:v>45365</c:v>
                </c:pt>
                <c:pt idx="257">
                  <c:v>45364</c:v>
                </c:pt>
                <c:pt idx="258">
                  <c:v>45363</c:v>
                </c:pt>
                <c:pt idx="259">
                  <c:v>45362</c:v>
                </c:pt>
                <c:pt idx="260">
                  <c:v>45359</c:v>
                </c:pt>
                <c:pt idx="261">
                  <c:v>45358</c:v>
                </c:pt>
                <c:pt idx="262">
                  <c:v>45357</c:v>
                </c:pt>
                <c:pt idx="263">
                  <c:v>45356</c:v>
                </c:pt>
                <c:pt idx="264">
                  <c:v>45355</c:v>
                </c:pt>
                <c:pt idx="265">
                  <c:v>45352</c:v>
                </c:pt>
                <c:pt idx="266">
                  <c:v>45351</c:v>
                </c:pt>
                <c:pt idx="267">
                  <c:v>45350</c:v>
                </c:pt>
                <c:pt idx="268">
                  <c:v>45349</c:v>
                </c:pt>
                <c:pt idx="269">
                  <c:v>45348</c:v>
                </c:pt>
                <c:pt idx="270">
                  <c:v>45345</c:v>
                </c:pt>
                <c:pt idx="271">
                  <c:v>45344</c:v>
                </c:pt>
                <c:pt idx="272">
                  <c:v>45343</c:v>
                </c:pt>
                <c:pt idx="273">
                  <c:v>45342</c:v>
                </c:pt>
                <c:pt idx="274">
                  <c:v>45338</c:v>
                </c:pt>
                <c:pt idx="275">
                  <c:v>45337</c:v>
                </c:pt>
                <c:pt idx="276">
                  <c:v>45336</c:v>
                </c:pt>
                <c:pt idx="277">
                  <c:v>45335</c:v>
                </c:pt>
                <c:pt idx="278">
                  <c:v>45334</c:v>
                </c:pt>
                <c:pt idx="279">
                  <c:v>45331</c:v>
                </c:pt>
                <c:pt idx="280">
                  <c:v>45330</c:v>
                </c:pt>
                <c:pt idx="281">
                  <c:v>45329</c:v>
                </c:pt>
                <c:pt idx="282">
                  <c:v>45328</c:v>
                </c:pt>
                <c:pt idx="283">
                  <c:v>45327</c:v>
                </c:pt>
                <c:pt idx="284">
                  <c:v>45324</c:v>
                </c:pt>
                <c:pt idx="285">
                  <c:v>45323</c:v>
                </c:pt>
                <c:pt idx="286">
                  <c:v>45322</c:v>
                </c:pt>
                <c:pt idx="287">
                  <c:v>45321</c:v>
                </c:pt>
                <c:pt idx="288">
                  <c:v>45320</c:v>
                </c:pt>
                <c:pt idx="289">
                  <c:v>45317</c:v>
                </c:pt>
                <c:pt idx="290">
                  <c:v>45316</c:v>
                </c:pt>
                <c:pt idx="291">
                  <c:v>45315</c:v>
                </c:pt>
                <c:pt idx="292">
                  <c:v>45314</c:v>
                </c:pt>
                <c:pt idx="293">
                  <c:v>45313</c:v>
                </c:pt>
                <c:pt idx="294">
                  <c:v>45310</c:v>
                </c:pt>
                <c:pt idx="295">
                  <c:v>45309</c:v>
                </c:pt>
                <c:pt idx="296">
                  <c:v>45308</c:v>
                </c:pt>
                <c:pt idx="297">
                  <c:v>45307</c:v>
                </c:pt>
                <c:pt idx="298">
                  <c:v>45303</c:v>
                </c:pt>
                <c:pt idx="299">
                  <c:v>45302</c:v>
                </c:pt>
                <c:pt idx="300">
                  <c:v>45301</c:v>
                </c:pt>
                <c:pt idx="301">
                  <c:v>45300</c:v>
                </c:pt>
                <c:pt idx="302">
                  <c:v>45299</c:v>
                </c:pt>
                <c:pt idx="303">
                  <c:v>45296</c:v>
                </c:pt>
                <c:pt idx="304">
                  <c:v>45295</c:v>
                </c:pt>
                <c:pt idx="305">
                  <c:v>45294</c:v>
                </c:pt>
                <c:pt idx="306">
                  <c:v>45293</c:v>
                </c:pt>
                <c:pt idx="307">
                  <c:v>45289</c:v>
                </c:pt>
                <c:pt idx="308">
                  <c:v>45288</c:v>
                </c:pt>
                <c:pt idx="309">
                  <c:v>45287</c:v>
                </c:pt>
                <c:pt idx="310">
                  <c:v>45286</c:v>
                </c:pt>
                <c:pt idx="311">
                  <c:v>45282</c:v>
                </c:pt>
                <c:pt idx="312">
                  <c:v>45281</c:v>
                </c:pt>
                <c:pt idx="313">
                  <c:v>45280</c:v>
                </c:pt>
                <c:pt idx="314">
                  <c:v>45279</c:v>
                </c:pt>
                <c:pt idx="315">
                  <c:v>45278</c:v>
                </c:pt>
                <c:pt idx="316">
                  <c:v>45275</c:v>
                </c:pt>
                <c:pt idx="317">
                  <c:v>45274</c:v>
                </c:pt>
                <c:pt idx="318">
                  <c:v>45273</c:v>
                </c:pt>
                <c:pt idx="319">
                  <c:v>45272</c:v>
                </c:pt>
                <c:pt idx="320">
                  <c:v>45271</c:v>
                </c:pt>
                <c:pt idx="321">
                  <c:v>45268</c:v>
                </c:pt>
                <c:pt idx="322">
                  <c:v>45267</c:v>
                </c:pt>
                <c:pt idx="323">
                  <c:v>45266</c:v>
                </c:pt>
                <c:pt idx="324">
                  <c:v>45265</c:v>
                </c:pt>
                <c:pt idx="325">
                  <c:v>45264</c:v>
                </c:pt>
                <c:pt idx="326">
                  <c:v>45261</c:v>
                </c:pt>
                <c:pt idx="327">
                  <c:v>45260</c:v>
                </c:pt>
                <c:pt idx="328">
                  <c:v>45259</c:v>
                </c:pt>
                <c:pt idx="329">
                  <c:v>45258</c:v>
                </c:pt>
                <c:pt idx="330">
                  <c:v>45257</c:v>
                </c:pt>
                <c:pt idx="331">
                  <c:v>45254</c:v>
                </c:pt>
                <c:pt idx="332">
                  <c:v>45252</c:v>
                </c:pt>
                <c:pt idx="333">
                  <c:v>45251</c:v>
                </c:pt>
                <c:pt idx="334">
                  <c:v>45250</c:v>
                </c:pt>
                <c:pt idx="335">
                  <c:v>45247</c:v>
                </c:pt>
                <c:pt idx="336">
                  <c:v>45246</c:v>
                </c:pt>
                <c:pt idx="337">
                  <c:v>45245</c:v>
                </c:pt>
                <c:pt idx="338">
                  <c:v>45244</c:v>
                </c:pt>
                <c:pt idx="339">
                  <c:v>45243</c:v>
                </c:pt>
                <c:pt idx="340">
                  <c:v>45240</c:v>
                </c:pt>
                <c:pt idx="341">
                  <c:v>45239</c:v>
                </c:pt>
                <c:pt idx="342">
                  <c:v>45238</c:v>
                </c:pt>
                <c:pt idx="343">
                  <c:v>45237</c:v>
                </c:pt>
                <c:pt idx="344">
                  <c:v>45236</c:v>
                </c:pt>
                <c:pt idx="345">
                  <c:v>45233</c:v>
                </c:pt>
                <c:pt idx="346">
                  <c:v>45232</c:v>
                </c:pt>
                <c:pt idx="347">
                  <c:v>45231</c:v>
                </c:pt>
                <c:pt idx="348">
                  <c:v>45230</c:v>
                </c:pt>
                <c:pt idx="349">
                  <c:v>45229</c:v>
                </c:pt>
                <c:pt idx="350">
                  <c:v>45226</c:v>
                </c:pt>
                <c:pt idx="351">
                  <c:v>45225</c:v>
                </c:pt>
                <c:pt idx="352">
                  <c:v>45224</c:v>
                </c:pt>
                <c:pt idx="353">
                  <c:v>45223</c:v>
                </c:pt>
                <c:pt idx="354">
                  <c:v>45222</c:v>
                </c:pt>
                <c:pt idx="355">
                  <c:v>45219</c:v>
                </c:pt>
                <c:pt idx="356">
                  <c:v>45218</c:v>
                </c:pt>
                <c:pt idx="357">
                  <c:v>45217</c:v>
                </c:pt>
                <c:pt idx="358">
                  <c:v>45216</c:v>
                </c:pt>
                <c:pt idx="359">
                  <c:v>45215</c:v>
                </c:pt>
                <c:pt idx="360">
                  <c:v>45212</c:v>
                </c:pt>
                <c:pt idx="361">
                  <c:v>45211</c:v>
                </c:pt>
                <c:pt idx="362">
                  <c:v>45210</c:v>
                </c:pt>
                <c:pt idx="363">
                  <c:v>45209</c:v>
                </c:pt>
                <c:pt idx="364">
                  <c:v>45208</c:v>
                </c:pt>
                <c:pt idx="365">
                  <c:v>45205</c:v>
                </c:pt>
                <c:pt idx="366">
                  <c:v>45204</c:v>
                </c:pt>
                <c:pt idx="367">
                  <c:v>45203</c:v>
                </c:pt>
                <c:pt idx="368">
                  <c:v>45202</c:v>
                </c:pt>
                <c:pt idx="369">
                  <c:v>45201</c:v>
                </c:pt>
                <c:pt idx="370">
                  <c:v>45198</c:v>
                </c:pt>
                <c:pt idx="371">
                  <c:v>45197</c:v>
                </c:pt>
                <c:pt idx="372">
                  <c:v>45196</c:v>
                </c:pt>
                <c:pt idx="373">
                  <c:v>45195</c:v>
                </c:pt>
                <c:pt idx="374">
                  <c:v>45194</c:v>
                </c:pt>
                <c:pt idx="375">
                  <c:v>45191</c:v>
                </c:pt>
                <c:pt idx="376">
                  <c:v>45190</c:v>
                </c:pt>
                <c:pt idx="377">
                  <c:v>45189</c:v>
                </c:pt>
                <c:pt idx="378">
                  <c:v>45188</c:v>
                </c:pt>
                <c:pt idx="379">
                  <c:v>45187</c:v>
                </c:pt>
                <c:pt idx="380">
                  <c:v>45184</c:v>
                </c:pt>
                <c:pt idx="381">
                  <c:v>45183</c:v>
                </c:pt>
                <c:pt idx="382">
                  <c:v>45182</c:v>
                </c:pt>
                <c:pt idx="383">
                  <c:v>45181</c:v>
                </c:pt>
                <c:pt idx="384">
                  <c:v>45180</c:v>
                </c:pt>
                <c:pt idx="385">
                  <c:v>45177</c:v>
                </c:pt>
                <c:pt idx="386">
                  <c:v>45176</c:v>
                </c:pt>
                <c:pt idx="387">
                  <c:v>45175</c:v>
                </c:pt>
                <c:pt idx="388">
                  <c:v>45174</c:v>
                </c:pt>
                <c:pt idx="389">
                  <c:v>45170</c:v>
                </c:pt>
                <c:pt idx="390">
                  <c:v>45169</c:v>
                </c:pt>
                <c:pt idx="391">
                  <c:v>45168</c:v>
                </c:pt>
                <c:pt idx="392">
                  <c:v>45167</c:v>
                </c:pt>
                <c:pt idx="393">
                  <c:v>45166</c:v>
                </c:pt>
                <c:pt idx="394">
                  <c:v>45163</c:v>
                </c:pt>
                <c:pt idx="395">
                  <c:v>45162</c:v>
                </c:pt>
                <c:pt idx="396">
                  <c:v>45161</c:v>
                </c:pt>
                <c:pt idx="397">
                  <c:v>45160</c:v>
                </c:pt>
                <c:pt idx="398">
                  <c:v>45159</c:v>
                </c:pt>
                <c:pt idx="399">
                  <c:v>45156</c:v>
                </c:pt>
                <c:pt idx="400">
                  <c:v>45155</c:v>
                </c:pt>
                <c:pt idx="401">
                  <c:v>45154</c:v>
                </c:pt>
                <c:pt idx="402">
                  <c:v>45153</c:v>
                </c:pt>
                <c:pt idx="403">
                  <c:v>45152</c:v>
                </c:pt>
                <c:pt idx="404">
                  <c:v>45149</c:v>
                </c:pt>
                <c:pt idx="405">
                  <c:v>45148</c:v>
                </c:pt>
                <c:pt idx="406">
                  <c:v>45147</c:v>
                </c:pt>
                <c:pt idx="407">
                  <c:v>45146</c:v>
                </c:pt>
                <c:pt idx="408">
                  <c:v>45145</c:v>
                </c:pt>
                <c:pt idx="409">
                  <c:v>45142</c:v>
                </c:pt>
                <c:pt idx="410">
                  <c:v>45141</c:v>
                </c:pt>
                <c:pt idx="411">
                  <c:v>45140</c:v>
                </c:pt>
                <c:pt idx="412">
                  <c:v>45139</c:v>
                </c:pt>
                <c:pt idx="413">
                  <c:v>45138</c:v>
                </c:pt>
                <c:pt idx="414">
                  <c:v>45135</c:v>
                </c:pt>
                <c:pt idx="415">
                  <c:v>45134</c:v>
                </c:pt>
                <c:pt idx="416">
                  <c:v>45133</c:v>
                </c:pt>
                <c:pt idx="417">
                  <c:v>45132</c:v>
                </c:pt>
                <c:pt idx="418">
                  <c:v>45131</c:v>
                </c:pt>
                <c:pt idx="419">
                  <c:v>45128</c:v>
                </c:pt>
                <c:pt idx="420">
                  <c:v>45127</c:v>
                </c:pt>
                <c:pt idx="421">
                  <c:v>45126</c:v>
                </c:pt>
                <c:pt idx="422">
                  <c:v>45125</c:v>
                </c:pt>
                <c:pt idx="423">
                  <c:v>45124</c:v>
                </c:pt>
                <c:pt idx="424">
                  <c:v>45121</c:v>
                </c:pt>
                <c:pt idx="425">
                  <c:v>45120</c:v>
                </c:pt>
                <c:pt idx="426">
                  <c:v>45119</c:v>
                </c:pt>
                <c:pt idx="427">
                  <c:v>45118</c:v>
                </c:pt>
                <c:pt idx="428">
                  <c:v>45117</c:v>
                </c:pt>
                <c:pt idx="429">
                  <c:v>45114</c:v>
                </c:pt>
                <c:pt idx="430">
                  <c:v>45113</c:v>
                </c:pt>
                <c:pt idx="431">
                  <c:v>45112</c:v>
                </c:pt>
                <c:pt idx="432">
                  <c:v>45110</c:v>
                </c:pt>
                <c:pt idx="433">
                  <c:v>45107</c:v>
                </c:pt>
                <c:pt idx="434">
                  <c:v>45106</c:v>
                </c:pt>
                <c:pt idx="435">
                  <c:v>45105</c:v>
                </c:pt>
                <c:pt idx="436">
                  <c:v>45104</c:v>
                </c:pt>
                <c:pt idx="437">
                  <c:v>45103</c:v>
                </c:pt>
                <c:pt idx="438">
                  <c:v>45100</c:v>
                </c:pt>
                <c:pt idx="439">
                  <c:v>45099</c:v>
                </c:pt>
                <c:pt idx="440">
                  <c:v>45098</c:v>
                </c:pt>
                <c:pt idx="441">
                  <c:v>45097</c:v>
                </c:pt>
                <c:pt idx="442">
                  <c:v>45093</c:v>
                </c:pt>
                <c:pt idx="443">
                  <c:v>45092</c:v>
                </c:pt>
                <c:pt idx="444">
                  <c:v>45091</c:v>
                </c:pt>
                <c:pt idx="445">
                  <c:v>45090</c:v>
                </c:pt>
                <c:pt idx="446">
                  <c:v>45089</c:v>
                </c:pt>
                <c:pt idx="447">
                  <c:v>45086</c:v>
                </c:pt>
                <c:pt idx="448">
                  <c:v>45085</c:v>
                </c:pt>
                <c:pt idx="449">
                  <c:v>45084</c:v>
                </c:pt>
                <c:pt idx="450">
                  <c:v>45083</c:v>
                </c:pt>
                <c:pt idx="451">
                  <c:v>45082</c:v>
                </c:pt>
                <c:pt idx="452">
                  <c:v>45079</c:v>
                </c:pt>
                <c:pt idx="453">
                  <c:v>45078</c:v>
                </c:pt>
                <c:pt idx="454">
                  <c:v>45077</c:v>
                </c:pt>
                <c:pt idx="455">
                  <c:v>45076</c:v>
                </c:pt>
                <c:pt idx="456">
                  <c:v>45072</c:v>
                </c:pt>
                <c:pt idx="457">
                  <c:v>45071</c:v>
                </c:pt>
                <c:pt idx="458">
                  <c:v>45070</c:v>
                </c:pt>
                <c:pt idx="459">
                  <c:v>45069</c:v>
                </c:pt>
                <c:pt idx="460">
                  <c:v>45068</c:v>
                </c:pt>
                <c:pt idx="461">
                  <c:v>45065</c:v>
                </c:pt>
                <c:pt idx="462">
                  <c:v>45064</c:v>
                </c:pt>
                <c:pt idx="463">
                  <c:v>45063</c:v>
                </c:pt>
                <c:pt idx="464">
                  <c:v>45062</c:v>
                </c:pt>
                <c:pt idx="465">
                  <c:v>45061</c:v>
                </c:pt>
                <c:pt idx="466">
                  <c:v>45058</c:v>
                </c:pt>
                <c:pt idx="467">
                  <c:v>45057</c:v>
                </c:pt>
                <c:pt idx="468">
                  <c:v>45056</c:v>
                </c:pt>
                <c:pt idx="469">
                  <c:v>45055</c:v>
                </c:pt>
                <c:pt idx="470">
                  <c:v>45054</c:v>
                </c:pt>
                <c:pt idx="471">
                  <c:v>45051</c:v>
                </c:pt>
                <c:pt idx="472">
                  <c:v>45050</c:v>
                </c:pt>
                <c:pt idx="473">
                  <c:v>45049</c:v>
                </c:pt>
                <c:pt idx="474">
                  <c:v>45048</c:v>
                </c:pt>
                <c:pt idx="475">
                  <c:v>45047</c:v>
                </c:pt>
                <c:pt idx="476">
                  <c:v>45044</c:v>
                </c:pt>
                <c:pt idx="477">
                  <c:v>45043</c:v>
                </c:pt>
                <c:pt idx="478">
                  <c:v>45042</c:v>
                </c:pt>
                <c:pt idx="479">
                  <c:v>45041</c:v>
                </c:pt>
                <c:pt idx="480">
                  <c:v>45040</c:v>
                </c:pt>
                <c:pt idx="481">
                  <c:v>45037</c:v>
                </c:pt>
                <c:pt idx="482">
                  <c:v>45036</c:v>
                </c:pt>
                <c:pt idx="483">
                  <c:v>45035</c:v>
                </c:pt>
                <c:pt idx="484">
                  <c:v>45034</c:v>
                </c:pt>
                <c:pt idx="485">
                  <c:v>45033</c:v>
                </c:pt>
                <c:pt idx="486">
                  <c:v>45030</c:v>
                </c:pt>
                <c:pt idx="487">
                  <c:v>45029</c:v>
                </c:pt>
                <c:pt idx="488">
                  <c:v>45028</c:v>
                </c:pt>
                <c:pt idx="489">
                  <c:v>45027</c:v>
                </c:pt>
                <c:pt idx="490">
                  <c:v>45026</c:v>
                </c:pt>
                <c:pt idx="491">
                  <c:v>45022</c:v>
                </c:pt>
                <c:pt idx="492">
                  <c:v>45021</c:v>
                </c:pt>
                <c:pt idx="493">
                  <c:v>45020</c:v>
                </c:pt>
                <c:pt idx="494">
                  <c:v>45019</c:v>
                </c:pt>
                <c:pt idx="495">
                  <c:v>45016</c:v>
                </c:pt>
                <c:pt idx="496">
                  <c:v>45015</c:v>
                </c:pt>
                <c:pt idx="497">
                  <c:v>45014</c:v>
                </c:pt>
                <c:pt idx="498">
                  <c:v>45013</c:v>
                </c:pt>
                <c:pt idx="499">
                  <c:v>45012</c:v>
                </c:pt>
                <c:pt idx="500">
                  <c:v>45009</c:v>
                </c:pt>
                <c:pt idx="501">
                  <c:v>45008</c:v>
                </c:pt>
                <c:pt idx="502">
                  <c:v>45007</c:v>
                </c:pt>
                <c:pt idx="503">
                  <c:v>45006</c:v>
                </c:pt>
                <c:pt idx="504">
                  <c:v>45005</c:v>
                </c:pt>
                <c:pt idx="505">
                  <c:v>45002</c:v>
                </c:pt>
                <c:pt idx="506">
                  <c:v>45001</c:v>
                </c:pt>
                <c:pt idx="507">
                  <c:v>45000</c:v>
                </c:pt>
                <c:pt idx="508">
                  <c:v>44999</c:v>
                </c:pt>
                <c:pt idx="509">
                  <c:v>44998</c:v>
                </c:pt>
                <c:pt idx="510">
                  <c:v>44995</c:v>
                </c:pt>
                <c:pt idx="511">
                  <c:v>44994</c:v>
                </c:pt>
                <c:pt idx="512">
                  <c:v>44993</c:v>
                </c:pt>
                <c:pt idx="513">
                  <c:v>44992</c:v>
                </c:pt>
                <c:pt idx="514">
                  <c:v>44991</c:v>
                </c:pt>
                <c:pt idx="515">
                  <c:v>44988</c:v>
                </c:pt>
                <c:pt idx="516">
                  <c:v>44987</c:v>
                </c:pt>
                <c:pt idx="517">
                  <c:v>44986</c:v>
                </c:pt>
                <c:pt idx="518">
                  <c:v>44985</c:v>
                </c:pt>
                <c:pt idx="519">
                  <c:v>44984</c:v>
                </c:pt>
                <c:pt idx="520">
                  <c:v>44981</c:v>
                </c:pt>
                <c:pt idx="521">
                  <c:v>44980</c:v>
                </c:pt>
                <c:pt idx="522">
                  <c:v>44979</c:v>
                </c:pt>
                <c:pt idx="523">
                  <c:v>44978</c:v>
                </c:pt>
                <c:pt idx="524">
                  <c:v>44974</c:v>
                </c:pt>
                <c:pt idx="525">
                  <c:v>44973</c:v>
                </c:pt>
                <c:pt idx="526">
                  <c:v>44972</c:v>
                </c:pt>
                <c:pt idx="527">
                  <c:v>44971</c:v>
                </c:pt>
                <c:pt idx="528">
                  <c:v>44970</c:v>
                </c:pt>
                <c:pt idx="529">
                  <c:v>44967</c:v>
                </c:pt>
                <c:pt idx="530">
                  <c:v>44966</c:v>
                </c:pt>
                <c:pt idx="531">
                  <c:v>44965</c:v>
                </c:pt>
                <c:pt idx="532">
                  <c:v>44964</c:v>
                </c:pt>
                <c:pt idx="533">
                  <c:v>44963</c:v>
                </c:pt>
                <c:pt idx="534">
                  <c:v>44960</c:v>
                </c:pt>
                <c:pt idx="535">
                  <c:v>44959</c:v>
                </c:pt>
                <c:pt idx="536">
                  <c:v>44958</c:v>
                </c:pt>
                <c:pt idx="537">
                  <c:v>44957</c:v>
                </c:pt>
                <c:pt idx="538">
                  <c:v>44956</c:v>
                </c:pt>
                <c:pt idx="539">
                  <c:v>44953</c:v>
                </c:pt>
                <c:pt idx="540">
                  <c:v>44952</c:v>
                </c:pt>
                <c:pt idx="541">
                  <c:v>44951</c:v>
                </c:pt>
                <c:pt idx="542">
                  <c:v>44950</c:v>
                </c:pt>
                <c:pt idx="543">
                  <c:v>44949</c:v>
                </c:pt>
                <c:pt idx="544">
                  <c:v>44946</c:v>
                </c:pt>
                <c:pt idx="545">
                  <c:v>44945</c:v>
                </c:pt>
                <c:pt idx="546">
                  <c:v>44944</c:v>
                </c:pt>
                <c:pt idx="547">
                  <c:v>44943</c:v>
                </c:pt>
                <c:pt idx="548">
                  <c:v>44939</c:v>
                </c:pt>
                <c:pt idx="549">
                  <c:v>44938</c:v>
                </c:pt>
                <c:pt idx="550">
                  <c:v>44937</c:v>
                </c:pt>
                <c:pt idx="551">
                  <c:v>44936</c:v>
                </c:pt>
                <c:pt idx="552">
                  <c:v>44935</c:v>
                </c:pt>
                <c:pt idx="553">
                  <c:v>44932</c:v>
                </c:pt>
                <c:pt idx="554">
                  <c:v>44931</c:v>
                </c:pt>
                <c:pt idx="555">
                  <c:v>44930</c:v>
                </c:pt>
                <c:pt idx="556">
                  <c:v>44929</c:v>
                </c:pt>
                <c:pt idx="557">
                  <c:v>44925</c:v>
                </c:pt>
                <c:pt idx="558">
                  <c:v>44924</c:v>
                </c:pt>
                <c:pt idx="559">
                  <c:v>44923</c:v>
                </c:pt>
                <c:pt idx="560">
                  <c:v>44922</c:v>
                </c:pt>
                <c:pt idx="561">
                  <c:v>44918</c:v>
                </c:pt>
                <c:pt idx="562">
                  <c:v>44917</c:v>
                </c:pt>
                <c:pt idx="563">
                  <c:v>44916</c:v>
                </c:pt>
                <c:pt idx="564">
                  <c:v>44915</c:v>
                </c:pt>
                <c:pt idx="565">
                  <c:v>44914</c:v>
                </c:pt>
                <c:pt idx="566">
                  <c:v>44911</c:v>
                </c:pt>
                <c:pt idx="567">
                  <c:v>44910</c:v>
                </c:pt>
                <c:pt idx="568">
                  <c:v>44909</c:v>
                </c:pt>
                <c:pt idx="569">
                  <c:v>44908</c:v>
                </c:pt>
                <c:pt idx="570">
                  <c:v>44907</c:v>
                </c:pt>
                <c:pt idx="571">
                  <c:v>44904</c:v>
                </c:pt>
                <c:pt idx="572">
                  <c:v>44903</c:v>
                </c:pt>
                <c:pt idx="573">
                  <c:v>44902</c:v>
                </c:pt>
                <c:pt idx="574">
                  <c:v>44901</c:v>
                </c:pt>
                <c:pt idx="575">
                  <c:v>44900</c:v>
                </c:pt>
                <c:pt idx="576">
                  <c:v>44897</c:v>
                </c:pt>
                <c:pt idx="577">
                  <c:v>44896</c:v>
                </c:pt>
                <c:pt idx="578">
                  <c:v>44895</c:v>
                </c:pt>
                <c:pt idx="579">
                  <c:v>44894</c:v>
                </c:pt>
                <c:pt idx="580">
                  <c:v>44893</c:v>
                </c:pt>
                <c:pt idx="581">
                  <c:v>44890</c:v>
                </c:pt>
                <c:pt idx="582">
                  <c:v>44888</c:v>
                </c:pt>
                <c:pt idx="583">
                  <c:v>44887</c:v>
                </c:pt>
                <c:pt idx="584">
                  <c:v>44886</c:v>
                </c:pt>
                <c:pt idx="585">
                  <c:v>44883</c:v>
                </c:pt>
                <c:pt idx="586">
                  <c:v>44882</c:v>
                </c:pt>
                <c:pt idx="587">
                  <c:v>44881</c:v>
                </c:pt>
                <c:pt idx="588">
                  <c:v>44880</c:v>
                </c:pt>
                <c:pt idx="589">
                  <c:v>44879</c:v>
                </c:pt>
                <c:pt idx="590">
                  <c:v>44876</c:v>
                </c:pt>
                <c:pt idx="591">
                  <c:v>44875</c:v>
                </c:pt>
                <c:pt idx="592">
                  <c:v>44874</c:v>
                </c:pt>
                <c:pt idx="593">
                  <c:v>44873</c:v>
                </c:pt>
                <c:pt idx="594">
                  <c:v>44872</c:v>
                </c:pt>
                <c:pt idx="595">
                  <c:v>44869</c:v>
                </c:pt>
                <c:pt idx="596">
                  <c:v>44868</c:v>
                </c:pt>
                <c:pt idx="597">
                  <c:v>44867</c:v>
                </c:pt>
                <c:pt idx="598">
                  <c:v>44866</c:v>
                </c:pt>
                <c:pt idx="599">
                  <c:v>44865</c:v>
                </c:pt>
                <c:pt idx="600">
                  <c:v>44862</c:v>
                </c:pt>
                <c:pt idx="601">
                  <c:v>44861</c:v>
                </c:pt>
                <c:pt idx="602">
                  <c:v>44860</c:v>
                </c:pt>
                <c:pt idx="603">
                  <c:v>44859</c:v>
                </c:pt>
                <c:pt idx="604">
                  <c:v>44858</c:v>
                </c:pt>
                <c:pt idx="605">
                  <c:v>44855</c:v>
                </c:pt>
                <c:pt idx="606">
                  <c:v>44854</c:v>
                </c:pt>
                <c:pt idx="607">
                  <c:v>44853</c:v>
                </c:pt>
                <c:pt idx="608">
                  <c:v>44852</c:v>
                </c:pt>
                <c:pt idx="609">
                  <c:v>44851</c:v>
                </c:pt>
                <c:pt idx="610">
                  <c:v>44848</c:v>
                </c:pt>
                <c:pt idx="611">
                  <c:v>44847</c:v>
                </c:pt>
                <c:pt idx="612">
                  <c:v>44846</c:v>
                </c:pt>
                <c:pt idx="613">
                  <c:v>44845</c:v>
                </c:pt>
                <c:pt idx="614">
                  <c:v>44844</c:v>
                </c:pt>
                <c:pt idx="615">
                  <c:v>44841</c:v>
                </c:pt>
                <c:pt idx="616">
                  <c:v>44840</c:v>
                </c:pt>
                <c:pt idx="617">
                  <c:v>44839</c:v>
                </c:pt>
                <c:pt idx="618">
                  <c:v>44838</c:v>
                </c:pt>
                <c:pt idx="619">
                  <c:v>44837</c:v>
                </c:pt>
                <c:pt idx="620">
                  <c:v>44834</c:v>
                </c:pt>
                <c:pt idx="621">
                  <c:v>44833</c:v>
                </c:pt>
                <c:pt idx="622">
                  <c:v>44832</c:v>
                </c:pt>
                <c:pt idx="623">
                  <c:v>44831</c:v>
                </c:pt>
                <c:pt idx="624">
                  <c:v>44830</c:v>
                </c:pt>
                <c:pt idx="625">
                  <c:v>44827</c:v>
                </c:pt>
                <c:pt idx="626">
                  <c:v>44826</c:v>
                </c:pt>
                <c:pt idx="627">
                  <c:v>44825</c:v>
                </c:pt>
                <c:pt idx="628">
                  <c:v>44824</c:v>
                </c:pt>
                <c:pt idx="629">
                  <c:v>44823</c:v>
                </c:pt>
                <c:pt idx="630">
                  <c:v>44820</c:v>
                </c:pt>
                <c:pt idx="631">
                  <c:v>44819</c:v>
                </c:pt>
                <c:pt idx="632">
                  <c:v>44818</c:v>
                </c:pt>
                <c:pt idx="633">
                  <c:v>44817</c:v>
                </c:pt>
                <c:pt idx="634">
                  <c:v>44816</c:v>
                </c:pt>
                <c:pt idx="635">
                  <c:v>44813</c:v>
                </c:pt>
                <c:pt idx="636">
                  <c:v>44812</c:v>
                </c:pt>
                <c:pt idx="637">
                  <c:v>44811</c:v>
                </c:pt>
                <c:pt idx="638">
                  <c:v>44810</c:v>
                </c:pt>
                <c:pt idx="639">
                  <c:v>44806</c:v>
                </c:pt>
                <c:pt idx="640">
                  <c:v>44805</c:v>
                </c:pt>
                <c:pt idx="641">
                  <c:v>44804</c:v>
                </c:pt>
                <c:pt idx="642">
                  <c:v>44803</c:v>
                </c:pt>
                <c:pt idx="643">
                  <c:v>44802</c:v>
                </c:pt>
                <c:pt idx="644">
                  <c:v>44799</c:v>
                </c:pt>
                <c:pt idx="645">
                  <c:v>44798</c:v>
                </c:pt>
                <c:pt idx="646">
                  <c:v>44797</c:v>
                </c:pt>
                <c:pt idx="647">
                  <c:v>44796</c:v>
                </c:pt>
                <c:pt idx="648">
                  <c:v>44795</c:v>
                </c:pt>
                <c:pt idx="649">
                  <c:v>44792</c:v>
                </c:pt>
                <c:pt idx="650">
                  <c:v>44791</c:v>
                </c:pt>
                <c:pt idx="651">
                  <c:v>44790</c:v>
                </c:pt>
                <c:pt idx="652">
                  <c:v>44789</c:v>
                </c:pt>
                <c:pt idx="653">
                  <c:v>44788</c:v>
                </c:pt>
                <c:pt idx="654">
                  <c:v>44785</c:v>
                </c:pt>
                <c:pt idx="655">
                  <c:v>44784</c:v>
                </c:pt>
                <c:pt idx="656">
                  <c:v>44783</c:v>
                </c:pt>
                <c:pt idx="657">
                  <c:v>44782</c:v>
                </c:pt>
                <c:pt idx="658">
                  <c:v>44781</c:v>
                </c:pt>
                <c:pt idx="659">
                  <c:v>44778</c:v>
                </c:pt>
                <c:pt idx="660">
                  <c:v>44777</c:v>
                </c:pt>
                <c:pt idx="661">
                  <c:v>44776</c:v>
                </c:pt>
                <c:pt idx="662">
                  <c:v>44775</c:v>
                </c:pt>
                <c:pt idx="663">
                  <c:v>44774</c:v>
                </c:pt>
                <c:pt idx="664">
                  <c:v>44771</c:v>
                </c:pt>
                <c:pt idx="665">
                  <c:v>44770</c:v>
                </c:pt>
                <c:pt idx="666">
                  <c:v>44769</c:v>
                </c:pt>
                <c:pt idx="667">
                  <c:v>44768</c:v>
                </c:pt>
                <c:pt idx="668">
                  <c:v>44767</c:v>
                </c:pt>
                <c:pt idx="669">
                  <c:v>44764</c:v>
                </c:pt>
                <c:pt idx="670">
                  <c:v>44763</c:v>
                </c:pt>
                <c:pt idx="671">
                  <c:v>44762</c:v>
                </c:pt>
                <c:pt idx="672">
                  <c:v>44761</c:v>
                </c:pt>
                <c:pt idx="673">
                  <c:v>44760</c:v>
                </c:pt>
                <c:pt idx="674">
                  <c:v>44757</c:v>
                </c:pt>
                <c:pt idx="675">
                  <c:v>44756</c:v>
                </c:pt>
                <c:pt idx="676">
                  <c:v>44755</c:v>
                </c:pt>
                <c:pt idx="677">
                  <c:v>44754</c:v>
                </c:pt>
                <c:pt idx="678">
                  <c:v>44753</c:v>
                </c:pt>
                <c:pt idx="679">
                  <c:v>44750</c:v>
                </c:pt>
                <c:pt idx="680">
                  <c:v>44749</c:v>
                </c:pt>
                <c:pt idx="681">
                  <c:v>44748</c:v>
                </c:pt>
                <c:pt idx="682">
                  <c:v>44747</c:v>
                </c:pt>
                <c:pt idx="683">
                  <c:v>44743</c:v>
                </c:pt>
                <c:pt idx="684">
                  <c:v>44742</c:v>
                </c:pt>
                <c:pt idx="685">
                  <c:v>44741</c:v>
                </c:pt>
                <c:pt idx="686">
                  <c:v>44740</c:v>
                </c:pt>
                <c:pt idx="687">
                  <c:v>44739</c:v>
                </c:pt>
                <c:pt idx="688">
                  <c:v>44736</c:v>
                </c:pt>
                <c:pt idx="689">
                  <c:v>44735</c:v>
                </c:pt>
                <c:pt idx="690">
                  <c:v>44734</c:v>
                </c:pt>
                <c:pt idx="691">
                  <c:v>44733</c:v>
                </c:pt>
                <c:pt idx="692">
                  <c:v>44729</c:v>
                </c:pt>
                <c:pt idx="693">
                  <c:v>44728</c:v>
                </c:pt>
                <c:pt idx="694">
                  <c:v>44727</c:v>
                </c:pt>
                <c:pt idx="695">
                  <c:v>44726</c:v>
                </c:pt>
                <c:pt idx="696">
                  <c:v>44725</c:v>
                </c:pt>
                <c:pt idx="697">
                  <c:v>44722</c:v>
                </c:pt>
                <c:pt idx="698">
                  <c:v>44721</c:v>
                </c:pt>
                <c:pt idx="699">
                  <c:v>44720</c:v>
                </c:pt>
                <c:pt idx="700">
                  <c:v>44719</c:v>
                </c:pt>
                <c:pt idx="701">
                  <c:v>44718</c:v>
                </c:pt>
                <c:pt idx="702">
                  <c:v>44715</c:v>
                </c:pt>
                <c:pt idx="703">
                  <c:v>44714</c:v>
                </c:pt>
                <c:pt idx="704">
                  <c:v>44713</c:v>
                </c:pt>
                <c:pt idx="705">
                  <c:v>44712</c:v>
                </c:pt>
                <c:pt idx="706">
                  <c:v>44708</c:v>
                </c:pt>
                <c:pt idx="707">
                  <c:v>44707</c:v>
                </c:pt>
                <c:pt idx="708">
                  <c:v>44706</c:v>
                </c:pt>
                <c:pt idx="709">
                  <c:v>44705</c:v>
                </c:pt>
                <c:pt idx="710">
                  <c:v>44704</c:v>
                </c:pt>
                <c:pt idx="711">
                  <c:v>44701</c:v>
                </c:pt>
                <c:pt idx="712">
                  <c:v>44700</c:v>
                </c:pt>
                <c:pt idx="713">
                  <c:v>44699</c:v>
                </c:pt>
                <c:pt idx="714">
                  <c:v>44698</c:v>
                </c:pt>
                <c:pt idx="715">
                  <c:v>44697</c:v>
                </c:pt>
                <c:pt idx="716">
                  <c:v>44694</c:v>
                </c:pt>
                <c:pt idx="717">
                  <c:v>44693</c:v>
                </c:pt>
                <c:pt idx="718">
                  <c:v>44692</c:v>
                </c:pt>
                <c:pt idx="719">
                  <c:v>44691</c:v>
                </c:pt>
                <c:pt idx="720">
                  <c:v>44690</c:v>
                </c:pt>
                <c:pt idx="721">
                  <c:v>44687</c:v>
                </c:pt>
                <c:pt idx="722">
                  <c:v>44686</c:v>
                </c:pt>
                <c:pt idx="723">
                  <c:v>44685</c:v>
                </c:pt>
                <c:pt idx="724">
                  <c:v>44684</c:v>
                </c:pt>
                <c:pt idx="725">
                  <c:v>44683</c:v>
                </c:pt>
                <c:pt idx="726">
                  <c:v>44680</c:v>
                </c:pt>
                <c:pt idx="727">
                  <c:v>44679</c:v>
                </c:pt>
                <c:pt idx="728">
                  <c:v>44678</c:v>
                </c:pt>
                <c:pt idx="729">
                  <c:v>44677</c:v>
                </c:pt>
                <c:pt idx="730">
                  <c:v>44676</c:v>
                </c:pt>
                <c:pt idx="731">
                  <c:v>44673</c:v>
                </c:pt>
                <c:pt idx="732">
                  <c:v>44672</c:v>
                </c:pt>
                <c:pt idx="733">
                  <c:v>44671</c:v>
                </c:pt>
                <c:pt idx="734">
                  <c:v>44670</c:v>
                </c:pt>
                <c:pt idx="735">
                  <c:v>44669</c:v>
                </c:pt>
                <c:pt idx="736">
                  <c:v>44665</c:v>
                </c:pt>
                <c:pt idx="737">
                  <c:v>44664</c:v>
                </c:pt>
                <c:pt idx="738">
                  <c:v>44663</c:v>
                </c:pt>
                <c:pt idx="739">
                  <c:v>44662</c:v>
                </c:pt>
                <c:pt idx="740">
                  <c:v>44659</c:v>
                </c:pt>
                <c:pt idx="741">
                  <c:v>44658</c:v>
                </c:pt>
                <c:pt idx="742">
                  <c:v>44657</c:v>
                </c:pt>
                <c:pt idx="743">
                  <c:v>44656</c:v>
                </c:pt>
                <c:pt idx="744">
                  <c:v>44655</c:v>
                </c:pt>
                <c:pt idx="745">
                  <c:v>44652</c:v>
                </c:pt>
                <c:pt idx="746">
                  <c:v>44651</c:v>
                </c:pt>
                <c:pt idx="747">
                  <c:v>44650</c:v>
                </c:pt>
                <c:pt idx="748">
                  <c:v>44649</c:v>
                </c:pt>
                <c:pt idx="749">
                  <c:v>44648</c:v>
                </c:pt>
                <c:pt idx="750">
                  <c:v>44645</c:v>
                </c:pt>
                <c:pt idx="751">
                  <c:v>44644</c:v>
                </c:pt>
                <c:pt idx="752">
                  <c:v>44643</c:v>
                </c:pt>
                <c:pt idx="753">
                  <c:v>44642</c:v>
                </c:pt>
                <c:pt idx="754">
                  <c:v>44641</c:v>
                </c:pt>
                <c:pt idx="755">
                  <c:v>44638</c:v>
                </c:pt>
                <c:pt idx="756">
                  <c:v>44637</c:v>
                </c:pt>
                <c:pt idx="757">
                  <c:v>44636</c:v>
                </c:pt>
                <c:pt idx="758">
                  <c:v>44635</c:v>
                </c:pt>
                <c:pt idx="759">
                  <c:v>44634</c:v>
                </c:pt>
                <c:pt idx="760">
                  <c:v>44631</c:v>
                </c:pt>
                <c:pt idx="761">
                  <c:v>44630</c:v>
                </c:pt>
                <c:pt idx="762">
                  <c:v>44629</c:v>
                </c:pt>
                <c:pt idx="763">
                  <c:v>44628</c:v>
                </c:pt>
                <c:pt idx="764">
                  <c:v>44627</c:v>
                </c:pt>
                <c:pt idx="765">
                  <c:v>44624</c:v>
                </c:pt>
                <c:pt idx="766">
                  <c:v>44623</c:v>
                </c:pt>
                <c:pt idx="767">
                  <c:v>44622</c:v>
                </c:pt>
                <c:pt idx="768">
                  <c:v>44621</c:v>
                </c:pt>
                <c:pt idx="769">
                  <c:v>44620</c:v>
                </c:pt>
                <c:pt idx="770">
                  <c:v>44617</c:v>
                </c:pt>
                <c:pt idx="771">
                  <c:v>44616</c:v>
                </c:pt>
                <c:pt idx="772">
                  <c:v>44615</c:v>
                </c:pt>
                <c:pt idx="773">
                  <c:v>44614</c:v>
                </c:pt>
                <c:pt idx="774">
                  <c:v>44610</c:v>
                </c:pt>
                <c:pt idx="775">
                  <c:v>44609</c:v>
                </c:pt>
                <c:pt idx="776">
                  <c:v>44608</c:v>
                </c:pt>
                <c:pt idx="777">
                  <c:v>44607</c:v>
                </c:pt>
                <c:pt idx="778">
                  <c:v>44606</c:v>
                </c:pt>
                <c:pt idx="779">
                  <c:v>44603</c:v>
                </c:pt>
                <c:pt idx="780">
                  <c:v>44602</c:v>
                </c:pt>
                <c:pt idx="781">
                  <c:v>44601</c:v>
                </c:pt>
                <c:pt idx="782">
                  <c:v>44600</c:v>
                </c:pt>
                <c:pt idx="783">
                  <c:v>44599</c:v>
                </c:pt>
                <c:pt idx="784">
                  <c:v>44596</c:v>
                </c:pt>
                <c:pt idx="785">
                  <c:v>44595</c:v>
                </c:pt>
                <c:pt idx="786">
                  <c:v>44594</c:v>
                </c:pt>
                <c:pt idx="787">
                  <c:v>44593</c:v>
                </c:pt>
                <c:pt idx="788">
                  <c:v>44592</c:v>
                </c:pt>
                <c:pt idx="789">
                  <c:v>44589</c:v>
                </c:pt>
                <c:pt idx="790">
                  <c:v>44588</c:v>
                </c:pt>
                <c:pt idx="791">
                  <c:v>44587</c:v>
                </c:pt>
                <c:pt idx="792">
                  <c:v>44586</c:v>
                </c:pt>
                <c:pt idx="793">
                  <c:v>44585</c:v>
                </c:pt>
                <c:pt idx="794">
                  <c:v>44582</c:v>
                </c:pt>
                <c:pt idx="795">
                  <c:v>44581</c:v>
                </c:pt>
                <c:pt idx="796">
                  <c:v>44580</c:v>
                </c:pt>
                <c:pt idx="797">
                  <c:v>44579</c:v>
                </c:pt>
                <c:pt idx="798">
                  <c:v>44575</c:v>
                </c:pt>
                <c:pt idx="799">
                  <c:v>44574</c:v>
                </c:pt>
                <c:pt idx="800">
                  <c:v>44573</c:v>
                </c:pt>
                <c:pt idx="801">
                  <c:v>44572</c:v>
                </c:pt>
                <c:pt idx="802">
                  <c:v>44571</c:v>
                </c:pt>
                <c:pt idx="803">
                  <c:v>44568</c:v>
                </c:pt>
                <c:pt idx="804">
                  <c:v>44567</c:v>
                </c:pt>
                <c:pt idx="805">
                  <c:v>44566</c:v>
                </c:pt>
                <c:pt idx="806">
                  <c:v>44565</c:v>
                </c:pt>
                <c:pt idx="807">
                  <c:v>44564</c:v>
                </c:pt>
                <c:pt idx="808">
                  <c:v>44561</c:v>
                </c:pt>
                <c:pt idx="809">
                  <c:v>44560</c:v>
                </c:pt>
                <c:pt idx="810">
                  <c:v>44559</c:v>
                </c:pt>
                <c:pt idx="811">
                  <c:v>44558</c:v>
                </c:pt>
                <c:pt idx="812">
                  <c:v>44557</c:v>
                </c:pt>
                <c:pt idx="813">
                  <c:v>44553</c:v>
                </c:pt>
                <c:pt idx="814">
                  <c:v>44552</c:v>
                </c:pt>
                <c:pt idx="815">
                  <c:v>44551</c:v>
                </c:pt>
                <c:pt idx="816">
                  <c:v>44550</c:v>
                </c:pt>
                <c:pt idx="817">
                  <c:v>44547</c:v>
                </c:pt>
                <c:pt idx="818">
                  <c:v>44546</c:v>
                </c:pt>
                <c:pt idx="819">
                  <c:v>44545</c:v>
                </c:pt>
                <c:pt idx="820">
                  <c:v>44544</c:v>
                </c:pt>
                <c:pt idx="821">
                  <c:v>44543</c:v>
                </c:pt>
                <c:pt idx="822">
                  <c:v>44540</c:v>
                </c:pt>
                <c:pt idx="823">
                  <c:v>44539</c:v>
                </c:pt>
                <c:pt idx="824">
                  <c:v>44538</c:v>
                </c:pt>
                <c:pt idx="825">
                  <c:v>44537</c:v>
                </c:pt>
                <c:pt idx="826">
                  <c:v>44536</c:v>
                </c:pt>
                <c:pt idx="827">
                  <c:v>44533</c:v>
                </c:pt>
                <c:pt idx="828">
                  <c:v>44532</c:v>
                </c:pt>
                <c:pt idx="829">
                  <c:v>44531</c:v>
                </c:pt>
                <c:pt idx="830">
                  <c:v>44530</c:v>
                </c:pt>
                <c:pt idx="831">
                  <c:v>44529</c:v>
                </c:pt>
                <c:pt idx="832">
                  <c:v>44526</c:v>
                </c:pt>
                <c:pt idx="833">
                  <c:v>44524</c:v>
                </c:pt>
                <c:pt idx="834">
                  <c:v>44523</c:v>
                </c:pt>
                <c:pt idx="835">
                  <c:v>44522</c:v>
                </c:pt>
                <c:pt idx="836">
                  <c:v>44519</c:v>
                </c:pt>
                <c:pt idx="837">
                  <c:v>44518</c:v>
                </c:pt>
                <c:pt idx="838">
                  <c:v>44517</c:v>
                </c:pt>
                <c:pt idx="839">
                  <c:v>44516</c:v>
                </c:pt>
                <c:pt idx="840">
                  <c:v>44515</c:v>
                </c:pt>
                <c:pt idx="841">
                  <c:v>44512</c:v>
                </c:pt>
                <c:pt idx="842">
                  <c:v>44511</c:v>
                </c:pt>
                <c:pt idx="843">
                  <c:v>44510</c:v>
                </c:pt>
                <c:pt idx="844">
                  <c:v>44509</c:v>
                </c:pt>
                <c:pt idx="845">
                  <c:v>44508</c:v>
                </c:pt>
                <c:pt idx="846">
                  <c:v>44505</c:v>
                </c:pt>
                <c:pt idx="847">
                  <c:v>44504</c:v>
                </c:pt>
                <c:pt idx="848">
                  <c:v>44503</c:v>
                </c:pt>
                <c:pt idx="849">
                  <c:v>44502</c:v>
                </c:pt>
                <c:pt idx="850">
                  <c:v>44501</c:v>
                </c:pt>
                <c:pt idx="851">
                  <c:v>44498</c:v>
                </c:pt>
                <c:pt idx="852">
                  <c:v>44497</c:v>
                </c:pt>
                <c:pt idx="853">
                  <c:v>44496</c:v>
                </c:pt>
                <c:pt idx="854">
                  <c:v>44495</c:v>
                </c:pt>
                <c:pt idx="855">
                  <c:v>44494</c:v>
                </c:pt>
                <c:pt idx="856">
                  <c:v>44491</c:v>
                </c:pt>
                <c:pt idx="857">
                  <c:v>44490</c:v>
                </c:pt>
                <c:pt idx="858">
                  <c:v>44489</c:v>
                </c:pt>
                <c:pt idx="859">
                  <c:v>44488</c:v>
                </c:pt>
                <c:pt idx="860">
                  <c:v>44487</c:v>
                </c:pt>
                <c:pt idx="861">
                  <c:v>44484</c:v>
                </c:pt>
                <c:pt idx="862">
                  <c:v>44483</c:v>
                </c:pt>
                <c:pt idx="863">
                  <c:v>44482</c:v>
                </c:pt>
                <c:pt idx="864">
                  <c:v>44481</c:v>
                </c:pt>
                <c:pt idx="865">
                  <c:v>44480</c:v>
                </c:pt>
                <c:pt idx="866">
                  <c:v>44477</c:v>
                </c:pt>
                <c:pt idx="867">
                  <c:v>44476</c:v>
                </c:pt>
                <c:pt idx="868">
                  <c:v>44475</c:v>
                </c:pt>
                <c:pt idx="869">
                  <c:v>44474</c:v>
                </c:pt>
                <c:pt idx="870">
                  <c:v>44473</c:v>
                </c:pt>
                <c:pt idx="871">
                  <c:v>44470</c:v>
                </c:pt>
                <c:pt idx="872">
                  <c:v>44469</c:v>
                </c:pt>
                <c:pt idx="873">
                  <c:v>44468</c:v>
                </c:pt>
                <c:pt idx="874">
                  <c:v>44467</c:v>
                </c:pt>
                <c:pt idx="875">
                  <c:v>44466</c:v>
                </c:pt>
                <c:pt idx="876">
                  <c:v>44463</c:v>
                </c:pt>
                <c:pt idx="877">
                  <c:v>44462</c:v>
                </c:pt>
                <c:pt idx="878">
                  <c:v>44461</c:v>
                </c:pt>
                <c:pt idx="879">
                  <c:v>44460</c:v>
                </c:pt>
                <c:pt idx="880">
                  <c:v>44459</c:v>
                </c:pt>
                <c:pt idx="881">
                  <c:v>44456</c:v>
                </c:pt>
                <c:pt idx="882">
                  <c:v>44455</c:v>
                </c:pt>
                <c:pt idx="883">
                  <c:v>44454</c:v>
                </c:pt>
                <c:pt idx="884">
                  <c:v>44453</c:v>
                </c:pt>
                <c:pt idx="885">
                  <c:v>44452</c:v>
                </c:pt>
                <c:pt idx="886">
                  <c:v>44449</c:v>
                </c:pt>
                <c:pt idx="887">
                  <c:v>44448</c:v>
                </c:pt>
                <c:pt idx="888">
                  <c:v>44447</c:v>
                </c:pt>
                <c:pt idx="889">
                  <c:v>44446</c:v>
                </c:pt>
                <c:pt idx="890">
                  <c:v>44442</c:v>
                </c:pt>
                <c:pt idx="891">
                  <c:v>44441</c:v>
                </c:pt>
                <c:pt idx="892">
                  <c:v>44440</c:v>
                </c:pt>
                <c:pt idx="893">
                  <c:v>44439</c:v>
                </c:pt>
                <c:pt idx="894">
                  <c:v>44438</c:v>
                </c:pt>
                <c:pt idx="895">
                  <c:v>44435</c:v>
                </c:pt>
                <c:pt idx="896">
                  <c:v>44434</c:v>
                </c:pt>
                <c:pt idx="897">
                  <c:v>44433</c:v>
                </c:pt>
                <c:pt idx="898">
                  <c:v>44432</c:v>
                </c:pt>
                <c:pt idx="899">
                  <c:v>44431</c:v>
                </c:pt>
                <c:pt idx="900">
                  <c:v>44428</c:v>
                </c:pt>
                <c:pt idx="901">
                  <c:v>44427</c:v>
                </c:pt>
                <c:pt idx="902">
                  <c:v>44426</c:v>
                </c:pt>
                <c:pt idx="903">
                  <c:v>44425</c:v>
                </c:pt>
                <c:pt idx="904">
                  <c:v>44424</c:v>
                </c:pt>
                <c:pt idx="905">
                  <c:v>44421</c:v>
                </c:pt>
                <c:pt idx="906">
                  <c:v>44420</c:v>
                </c:pt>
                <c:pt idx="907">
                  <c:v>44419</c:v>
                </c:pt>
                <c:pt idx="908">
                  <c:v>44418</c:v>
                </c:pt>
                <c:pt idx="909">
                  <c:v>44417</c:v>
                </c:pt>
                <c:pt idx="910">
                  <c:v>44414</c:v>
                </c:pt>
                <c:pt idx="911">
                  <c:v>44413</c:v>
                </c:pt>
                <c:pt idx="912">
                  <c:v>44412</c:v>
                </c:pt>
                <c:pt idx="913">
                  <c:v>44411</c:v>
                </c:pt>
                <c:pt idx="914">
                  <c:v>44410</c:v>
                </c:pt>
                <c:pt idx="915">
                  <c:v>44407</c:v>
                </c:pt>
                <c:pt idx="916">
                  <c:v>44406</c:v>
                </c:pt>
                <c:pt idx="917">
                  <c:v>44405</c:v>
                </c:pt>
                <c:pt idx="918">
                  <c:v>44404</c:v>
                </c:pt>
                <c:pt idx="919">
                  <c:v>44403</c:v>
                </c:pt>
                <c:pt idx="920">
                  <c:v>44400</c:v>
                </c:pt>
                <c:pt idx="921">
                  <c:v>44399</c:v>
                </c:pt>
                <c:pt idx="922">
                  <c:v>44398</c:v>
                </c:pt>
                <c:pt idx="923">
                  <c:v>44397</c:v>
                </c:pt>
                <c:pt idx="924">
                  <c:v>44396</c:v>
                </c:pt>
                <c:pt idx="925">
                  <c:v>44393</c:v>
                </c:pt>
                <c:pt idx="926">
                  <c:v>44392</c:v>
                </c:pt>
                <c:pt idx="927">
                  <c:v>44391</c:v>
                </c:pt>
                <c:pt idx="928">
                  <c:v>44390</c:v>
                </c:pt>
                <c:pt idx="929">
                  <c:v>44389</c:v>
                </c:pt>
                <c:pt idx="930">
                  <c:v>44386</c:v>
                </c:pt>
                <c:pt idx="931">
                  <c:v>44385</c:v>
                </c:pt>
                <c:pt idx="932">
                  <c:v>44384</c:v>
                </c:pt>
                <c:pt idx="933">
                  <c:v>44383</c:v>
                </c:pt>
                <c:pt idx="934">
                  <c:v>44379</c:v>
                </c:pt>
                <c:pt idx="935">
                  <c:v>44378</c:v>
                </c:pt>
                <c:pt idx="936">
                  <c:v>44377</c:v>
                </c:pt>
                <c:pt idx="937">
                  <c:v>44376</c:v>
                </c:pt>
                <c:pt idx="938">
                  <c:v>44375</c:v>
                </c:pt>
                <c:pt idx="939">
                  <c:v>44372</c:v>
                </c:pt>
                <c:pt idx="940">
                  <c:v>44371</c:v>
                </c:pt>
                <c:pt idx="941">
                  <c:v>44370</c:v>
                </c:pt>
                <c:pt idx="942">
                  <c:v>44369</c:v>
                </c:pt>
                <c:pt idx="943">
                  <c:v>44368</c:v>
                </c:pt>
                <c:pt idx="944">
                  <c:v>44365</c:v>
                </c:pt>
                <c:pt idx="945">
                  <c:v>44364</c:v>
                </c:pt>
                <c:pt idx="946">
                  <c:v>44363</c:v>
                </c:pt>
                <c:pt idx="947">
                  <c:v>44362</c:v>
                </c:pt>
                <c:pt idx="948">
                  <c:v>44361</c:v>
                </c:pt>
                <c:pt idx="949">
                  <c:v>44358</c:v>
                </c:pt>
                <c:pt idx="950">
                  <c:v>44357</c:v>
                </c:pt>
                <c:pt idx="951">
                  <c:v>44356</c:v>
                </c:pt>
                <c:pt idx="952">
                  <c:v>44355</c:v>
                </c:pt>
                <c:pt idx="953">
                  <c:v>44354</c:v>
                </c:pt>
                <c:pt idx="954">
                  <c:v>44351</c:v>
                </c:pt>
                <c:pt idx="955">
                  <c:v>44350</c:v>
                </c:pt>
                <c:pt idx="956">
                  <c:v>44349</c:v>
                </c:pt>
                <c:pt idx="957">
                  <c:v>44348</c:v>
                </c:pt>
                <c:pt idx="958">
                  <c:v>44344</c:v>
                </c:pt>
                <c:pt idx="959">
                  <c:v>44343</c:v>
                </c:pt>
                <c:pt idx="960">
                  <c:v>44342</c:v>
                </c:pt>
                <c:pt idx="961">
                  <c:v>44341</c:v>
                </c:pt>
                <c:pt idx="962">
                  <c:v>44340</c:v>
                </c:pt>
                <c:pt idx="963">
                  <c:v>44337</c:v>
                </c:pt>
                <c:pt idx="964">
                  <c:v>44336</c:v>
                </c:pt>
                <c:pt idx="965">
                  <c:v>44335</c:v>
                </c:pt>
                <c:pt idx="966">
                  <c:v>44334</c:v>
                </c:pt>
                <c:pt idx="967">
                  <c:v>44333</c:v>
                </c:pt>
                <c:pt idx="968">
                  <c:v>44330</c:v>
                </c:pt>
                <c:pt idx="969">
                  <c:v>44329</c:v>
                </c:pt>
                <c:pt idx="970">
                  <c:v>44328</c:v>
                </c:pt>
                <c:pt idx="971">
                  <c:v>44327</c:v>
                </c:pt>
                <c:pt idx="972">
                  <c:v>44326</c:v>
                </c:pt>
                <c:pt idx="973">
                  <c:v>44323</c:v>
                </c:pt>
                <c:pt idx="974">
                  <c:v>44322</c:v>
                </c:pt>
                <c:pt idx="975">
                  <c:v>44321</c:v>
                </c:pt>
                <c:pt idx="976">
                  <c:v>44320</c:v>
                </c:pt>
                <c:pt idx="977">
                  <c:v>44319</c:v>
                </c:pt>
                <c:pt idx="978">
                  <c:v>44316</c:v>
                </c:pt>
                <c:pt idx="979">
                  <c:v>44315</c:v>
                </c:pt>
                <c:pt idx="980">
                  <c:v>44314</c:v>
                </c:pt>
                <c:pt idx="981">
                  <c:v>44313</c:v>
                </c:pt>
                <c:pt idx="982">
                  <c:v>44312</c:v>
                </c:pt>
                <c:pt idx="983">
                  <c:v>44309</c:v>
                </c:pt>
                <c:pt idx="984">
                  <c:v>44308</c:v>
                </c:pt>
                <c:pt idx="985">
                  <c:v>44307</c:v>
                </c:pt>
                <c:pt idx="986">
                  <c:v>44306</c:v>
                </c:pt>
                <c:pt idx="987">
                  <c:v>44305</c:v>
                </c:pt>
                <c:pt idx="988">
                  <c:v>44302</c:v>
                </c:pt>
                <c:pt idx="989">
                  <c:v>44301</c:v>
                </c:pt>
                <c:pt idx="990">
                  <c:v>44300</c:v>
                </c:pt>
                <c:pt idx="991">
                  <c:v>44299</c:v>
                </c:pt>
                <c:pt idx="992">
                  <c:v>44298</c:v>
                </c:pt>
                <c:pt idx="993">
                  <c:v>44295</c:v>
                </c:pt>
                <c:pt idx="994">
                  <c:v>44294</c:v>
                </c:pt>
                <c:pt idx="995">
                  <c:v>44293</c:v>
                </c:pt>
                <c:pt idx="996">
                  <c:v>44292</c:v>
                </c:pt>
                <c:pt idx="997">
                  <c:v>44291</c:v>
                </c:pt>
                <c:pt idx="998">
                  <c:v>44287</c:v>
                </c:pt>
                <c:pt idx="999">
                  <c:v>44286</c:v>
                </c:pt>
                <c:pt idx="1000">
                  <c:v>44285</c:v>
                </c:pt>
                <c:pt idx="1001">
                  <c:v>44284</c:v>
                </c:pt>
                <c:pt idx="1002">
                  <c:v>44281</c:v>
                </c:pt>
                <c:pt idx="1003">
                  <c:v>44280</c:v>
                </c:pt>
                <c:pt idx="1004">
                  <c:v>44279</c:v>
                </c:pt>
                <c:pt idx="1005">
                  <c:v>44278</c:v>
                </c:pt>
                <c:pt idx="1006">
                  <c:v>44277</c:v>
                </c:pt>
                <c:pt idx="1007">
                  <c:v>44274</c:v>
                </c:pt>
                <c:pt idx="1008">
                  <c:v>44273</c:v>
                </c:pt>
                <c:pt idx="1009">
                  <c:v>44272</c:v>
                </c:pt>
                <c:pt idx="1010">
                  <c:v>44271</c:v>
                </c:pt>
                <c:pt idx="1011">
                  <c:v>44270</c:v>
                </c:pt>
                <c:pt idx="1012">
                  <c:v>44267</c:v>
                </c:pt>
                <c:pt idx="1013">
                  <c:v>44266</c:v>
                </c:pt>
                <c:pt idx="1014">
                  <c:v>44265</c:v>
                </c:pt>
                <c:pt idx="1015">
                  <c:v>44264</c:v>
                </c:pt>
                <c:pt idx="1016">
                  <c:v>44263</c:v>
                </c:pt>
                <c:pt idx="1017">
                  <c:v>44260</c:v>
                </c:pt>
                <c:pt idx="1018">
                  <c:v>44259</c:v>
                </c:pt>
                <c:pt idx="1019">
                  <c:v>44258</c:v>
                </c:pt>
                <c:pt idx="1020">
                  <c:v>44257</c:v>
                </c:pt>
                <c:pt idx="1021">
                  <c:v>44256</c:v>
                </c:pt>
                <c:pt idx="1022">
                  <c:v>44253</c:v>
                </c:pt>
                <c:pt idx="1023">
                  <c:v>44252</c:v>
                </c:pt>
                <c:pt idx="1024">
                  <c:v>44251</c:v>
                </c:pt>
                <c:pt idx="1025">
                  <c:v>44250</c:v>
                </c:pt>
                <c:pt idx="1026">
                  <c:v>44249</c:v>
                </c:pt>
                <c:pt idx="1027">
                  <c:v>44246</c:v>
                </c:pt>
                <c:pt idx="1028">
                  <c:v>44245</c:v>
                </c:pt>
                <c:pt idx="1029">
                  <c:v>44244</c:v>
                </c:pt>
                <c:pt idx="1030">
                  <c:v>44243</c:v>
                </c:pt>
                <c:pt idx="1031">
                  <c:v>44239</c:v>
                </c:pt>
                <c:pt idx="1032">
                  <c:v>44238</c:v>
                </c:pt>
                <c:pt idx="1033">
                  <c:v>44237</c:v>
                </c:pt>
                <c:pt idx="1034">
                  <c:v>44236</c:v>
                </c:pt>
                <c:pt idx="1035">
                  <c:v>44235</c:v>
                </c:pt>
                <c:pt idx="1036">
                  <c:v>44232</c:v>
                </c:pt>
                <c:pt idx="1037">
                  <c:v>44231</c:v>
                </c:pt>
                <c:pt idx="1038">
                  <c:v>44230</c:v>
                </c:pt>
                <c:pt idx="1039">
                  <c:v>44229</c:v>
                </c:pt>
                <c:pt idx="1040">
                  <c:v>44228</c:v>
                </c:pt>
                <c:pt idx="1041">
                  <c:v>44225</c:v>
                </c:pt>
                <c:pt idx="1042">
                  <c:v>44224</c:v>
                </c:pt>
                <c:pt idx="1043">
                  <c:v>44223</c:v>
                </c:pt>
                <c:pt idx="1044">
                  <c:v>44222</c:v>
                </c:pt>
                <c:pt idx="1045">
                  <c:v>44221</c:v>
                </c:pt>
                <c:pt idx="1046">
                  <c:v>44218</c:v>
                </c:pt>
                <c:pt idx="1047">
                  <c:v>44217</c:v>
                </c:pt>
                <c:pt idx="1048">
                  <c:v>44216</c:v>
                </c:pt>
                <c:pt idx="1049">
                  <c:v>44215</c:v>
                </c:pt>
                <c:pt idx="1050">
                  <c:v>44211</c:v>
                </c:pt>
                <c:pt idx="1051">
                  <c:v>44210</c:v>
                </c:pt>
                <c:pt idx="1052">
                  <c:v>44209</c:v>
                </c:pt>
                <c:pt idx="1053">
                  <c:v>44208</c:v>
                </c:pt>
                <c:pt idx="1054">
                  <c:v>44207</c:v>
                </c:pt>
                <c:pt idx="1055">
                  <c:v>44204</c:v>
                </c:pt>
                <c:pt idx="1056">
                  <c:v>44203</c:v>
                </c:pt>
                <c:pt idx="1057">
                  <c:v>44202</c:v>
                </c:pt>
                <c:pt idx="1058">
                  <c:v>44201</c:v>
                </c:pt>
                <c:pt idx="1059">
                  <c:v>44200</c:v>
                </c:pt>
                <c:pt idx="1060">
                  <c:v>44196</c:v>
                </c:pt>
                <c:pt idx="1061">
                  <c:v>44195</c:v>
                </c:pt>
                <c:pt idx="1062">
                  <c:v>44194</c:v>
                </c:pt>
                <c:pt idx="1063">
                  <c:v>44193</c:v>
                </c:pt>
                <c:pt idx="1064">
                  <c:v>44189</c:v>
                </c:pt>
                <c:pt idx="1065">
                  <c:v>44188</c:v>
                </c:pt>
                <c:pt idx="1066">
                  <c:v>44187</c:v>
                </c:pt>
                <c:pt idx="1067">
                  <c:v>44186</c:v>
                </c:pt>
                <c:pt idx="1068">
                  <c:v>44183</c:v>
                </c:pt>
                <c:pt idx="1069">
                  <c:v>44182</c:v>
                </c:pt>
                <c:pt idx="1070">
                  <c:v>44181</c:v>
                </c:pt>
                <c:pt idx="1071">
                  <c:v>44180</c:v>
                </c:pt>
                <c:pt idx="1072">
                  <c:v>44179</c:v>
                </c:pt>
                <c:pt idx="1073">
                  <c:v>44176</c:v>
                </c:pt>
                <c:pt idx="1074">
                  <c:v>44175</c:v>
                </c:pt>
                <c:pt idx="1075">
                  <c:v>44174</c:v>
                </c:pt>
                <c:pt idx="1076">
                  <c:v>44173</c:v>
                </c:pt>
                <c:pt idx="1077">
                  <c:v>44172</c:v>
                </c:pt>
                <c:pt idx="1078">
                  <c:v>44169</c:v>
                </c:pt>
                <c:pt idx="1079">
                  <c:v>44168</c:v>
                </c:pt>
                <c:pt idx="1080">
                  <c:v>44167</c:v>
                </c:pt>
                <c:pt idx="1081">
                  <c:v>44166</c:v>
                </c:pt>
                <c:pt idx="1082">
                  <c:v>44165</c:v>
                </c:pt>
                <c:pt idx="1083">
                  <c:v>44162</c:v>
                </c:pt>
                <c:pt idx="1084">
                  <c:v>44160</c:v>
                </c:pt>
                <c:pt idx="1085">
                  <c:v>44159</c:v>
                </c:pt>
                <c:pt idx="1086">
                  <c:v>44158</c:v>
                </c:pt>
                <c:pt idx="1087">
                  <c:v>44155</c:v>
                </c:pt>
                <c:pt idx="1088">
                  <c:v>44154</c:v>
                </c:pt>
                <c:pt idx="1089">
                  <c:v>44153</c:v>
                </c:pt>
                <c:pt idx="1090">
                  <c:v>44152</c:v>
                </c:pt>
                <c:pt idx="1091">
                  <c:v>44151</c:v>
                </c:pt>
                <c:pt idx="1092">
                  <c:v>44148</c:v>
                </c:pt>
                <c:pt idx="1093">
                  <c:v>44147</c:v>
                </c:pt>
                <c:pt idx="1094">
                  <c:v>44146</c:v>
                </c:pt>
                <c:pt idx="1095">
                  <c:v>44145</c:v>
                </c:pt>
                <c:pt idx="1096">
                  <c:v>44144</c:v>
                </c:pt>
                <c:pt idx="1097">
                  <c:v>44141</c:v>
                </c:pt>
                <c:pt idx="1098">
                  <c:v>44140</c:v>
                </c:pt>
                <c:pt idx="1099">
                  <c:v>44139</c:v>
                </c:pt>
                <c:pt idx="1100">
                  <c:v>44138</c:v>
                </c:pt>
                <c:pt idx="1101">
                  <c:v>44137</c:v>
                </c:pt>
                <c:pt idx="1102">
                  <c:v>44134</c:v>
                </c:pt>
                <c:pt idx="1103">
                  <c:v>44133</c:v>
                </c:pt>
                <c:pt idx="1104">
                  <c:v>44132</c:v>
                </c:pt>
                <c:pt idx="1105">
                  <c:v>44131</c:v>
                </c:pt>
                <c:pt idx="1106">
                  <c:v>44130</c:v>
                </c:pt>
                <c:pt idx="1107">
                  <c:v>44127</c:v>
                </c:pt>
                <c:pt idx="1108">
                  <c:v>44126</c:v>
                </c:pt>
                <c:pt idx="1109">
                  <c:v>44125</c:v>
                </c:pt>
                <c:pt idx="1110">
                  <c:v>44124</c:v>
                </c:pt>
                <c:pt idx="1111">
                  <c:v>44123</c:v>
                </c:pt>
                <c:pt idx="1112">
                  <c:v>44120</c:v>
                </c:pt>
                <c:pt idx="1113">
                  <c:v>44119</c:v>
                </c:pt>
                <c:pt idx="1114">
                  <c:v>44118</c:v>
                </c:pt>
                <c:pt idx="1115">
                  <c:v>44117</c:v>
                </c:pt>
                <c:pt idx="1116">
                  <c:v>44116</c:v>
                </c:pt>
                <c:pt idx="1117">
                  <c:v>44113</c:v>
                </c:pt>
                <c:pt idx="1118">
                  <c:v>44112</c:v>
                </c:pt>
                <c:pt idx="1119">
                  <c:v>44111</c:v>
                </c:pt>
                <c:pt idx="1120">
                  <c:v>44110</c:v>
                </c:pt>
                <c:pt idx="1121">
                  <c:v>44109</c:v>
                </c:pt>
                <c:pt idx="1122">
                  <c:v>44106</c:v>
                </c:pt>
                <c:pt idx="1123">
                  <c:v>44105</c:v>
                </c:pt>
                <c:pt idx="1124">
                  <c:v>44104</c:v>
                </c:pt>
                <c:pt idx="1125">
                  <c:v>44103</c:v>
                </c:pt>
                <c:pt idx="1126">
                  <c:v>44102</c:v>
                </c:pt>
                <c:pt idx="1127">
                  <c:v>44099</c:v>
                </c:pt>
                <c:pt idx="1128">
                  <c:v>44098</c:v>
                </c:pt>
                <c:pt idx="1129">
                  <c:v>44097</c:v>
                </c:pt>
                <c:pt idx="1130">
                  <c:v>44096</c:v>
                </c:pt>
                <c:pt idx="1131">
                  <c:v>44095</c:v>
                </c:pt>
                <c:pt idx="1132">
                  <c:v>44092</c:v>
                </c:pt>
                <c:pt idx="1133">
                  <c:v>44091</c:v>
                </c:pt>
                <c:pt idx="1134">
                  <c:v>44090</c:v>
                </c:pt>
                <c:pt idx="1135">
                  <c:v>44089</c:v>
                </c:pt>
                <c:pt idx="1136">
                  <c:v>44088</c:v>
                </c:pt>
                <c:pt idx="1137">
                  <c:v>44085</c:v>
                </c:pt>
                <c:pt idx="1138">
                  <c:v>44084</c:v>
                </c:pt>
                <c:pt idx="1139">
                  <c:v>44083</c:v>
                </c:pt>
                <c:pt idx="1140">
                  <c:v>44082</c:v>
                </c:pt>
                <c:pt idx="1141">
                  <c:v>44078</c:v>
                </c:pt>
                <c:pt idx="1142">
                  <c:v>44077</c:v>
                </c:pt>
                <c:pt idx="1143">
                  <c:v>44076</c:v>
                </c:pt>
                <c:pt idx="1144">
                  <c:v>44075</c:v>
                </c:pt>
                <c:pt idx="1145">
                  <c:v>44074</c:v>
                </c:pt>
                <c:pt idx="1146">
                  <c:v>44071</c:v>
                </c:pt>
                <c:pt idx="1147">
                  <c:v>44070</c:v>
                </c:pt>
                <c:pt idx="1148">
                  <c:v>44069</c:v>
                </c:pt>
                <c:pt idx="1149">
                  <c:v>44068</c:v>
                </c:pt>
                <c:pt idx="1150">
                  <c:v>44067</c:v>
                </c:pt>
                <c:pt idx="1151">
                  <c:v>44064</c:v>
                </c:pt>
                <c:pt idx="1152">
                  <c:v>44063</c:v>
                </c:pt>
                <c:pt idx="1153">
                  <c:v>44062</c:v>
                </c:pt>
                <c:pt idx="1154">
                  <c:v>44061</c:v>
                </c:pt>
                <c:pt idx="1155">
                  <c:v>44060</c:v>
                </c:pt>
                <c:pt idx="1156">
                  <c:v>44057</c:v>
                </c:pt>
                <c:pt idx="1157">
                  <c:v>44056</c:v>
                </c:pt>
                <c:pt idx="1158">
                  <c:v>44055</c:v>
                </c:pt>
                <c:pt idx="1159">
                  <c:v>44054</c:v>
                </c:pt>
                <c:pt idx="1160">
                  <c:v>44053</c:v>
                </c:pt>
                <c:pt idx="1161">
                  <c:v>44050</c:v>
                </c:pt>
                <c:pt idx="1162">
                  <c:v>44049</c:v>
                </c:pt>
                <c:pt idx="1163">
                  <c:v>44048</c:v>
                </c:pt>
                <c:pt idx="1164">
                  <c:v>44047</c:v>
                </c:pt>
                <c:pt idx="1165">
                  <c:v>44046</c:v>
                </c:pt>
                <c:pt idx="1166">
                  <c:v>44043</c:v>
                </c:pt>
                <c:pt idx="1167">
                  <c:v>44042</c:v>
                </c:pt>
                <c:pt idx="1168">
                  <c:v>44041</c:v>
                </c:pt>
                <c:pt idx="1169">
                  <c:v>44040</c:v>
                </c:pt>
                <c:pt idx="1170">
                  <c:v>44039</c:v>
                </c:pt>
                <c:pt idx="1171">
                  <c:v>44036</c:v>
                </c:pt>
                <c:pt idx="1172">
                  <c:v>44035</c:v>
                </c:pt>
                <c:pt idx="1173">
                  <c:v>44034</c:v>
                </c:pt>
                <c:pt idx="1174">
                  <c:v>44033</c:v>
                </c:pt>
                <c:pt idx="1175">
                  <c:v>44032</c:v>
                </c:pt>
                <c:pt idx="1176">
                  <c:v>44029</c:v>
                </c:pt>
                <c:pt idx="1177">
                  <c:v>44028</c:v>
                </c:pt>
                <c:pt idx="1178">
                  <c:v>44027</c:v>
                </c:pt>
                <c:pt idx="1179">
                  <c:v>44026</c:v>
                </c:pt>
                <c:pt idx="1180">
                  <c:v>44025</c:v>
                </c:pt>
                <c:pt idx="1181">
                  <c:v>44022</c:v>
                </c:pt>
                <c:pt idx="1182">
                  <c:v>44021</c:v>
                </c:pt>
                <c:pt idx="1183">
                  <c:v>44020</c:v>
                </c:pt>
                <c:pt idx="1184">
                  <c:v>44019</c:v>
                </c:pt>
                <c:pt idx="1185">
                  <c:v>44018</c:v>
                </c:pt>
                <c:pt idx="1186">
                  <c:v>44014</c:v>
                </c:pt>
                <c:pt idx="1187">
                  <c:v>44013</c:v>
                </c:pt>
                <c:pt idx="1188">
                  <c:v>44012</c:v>
                </c:pt>
                <c:pt idx="1189">
                  <c:v>44011</c:v>
                </c:pt>
                <c:pt idx="1190">
                  <c:v>44008</c:v>
                </c:pt>
                <c:pt idx="1191">
                  <c:v>44007</c:v>
                </c:pt>
                <c:pt idx="1192">
                  <c:v>44006</c:v>
                </c:pt>
                <c:pt idx="1193">
                  <c:v>44005</c:v>
                </c:pt>
                <c:pt idx="1194">
                  <c:v>44004</c:v>
                </c:pt>
                <c:pt idx="1195">
                  <c:v>44001</c:v>
                </c:pt>
                <c:pt idx="1196">
                  <c:v>44000</c:v>
                </c:pt>
                <c:pt idx="1197">
                  <c:v>43999</c:v>
                </c:pt>
                <c:pt idx="1198">
                  <c:v>43998</c:v>
                </c:pt>
                <c:pt idx="1199">
                  <c:v>43997</c:v>
                </c:pt>
                <c:pt idx="1200">
                  <c:v>43994</c:v>
                </c:pt>
                <c:pt idx="1201">
                  <c:v>43993</c:v>
                </c:pt>
                <c:pt idx="1202">
                  <c:v>43992</c:v>
                </c:pt>
                <c:pt idx="1203">
                  <c:v>43991</c:v>
                </c:pt>
                <c:pt idx="1204">
                  <c:v>43990</c:v>
                </c:pt>
                <c:pt idx="1205">
                  <c:v>43987</c:v>
                </c:pt>
                <c:pt idx="1206">
                  <c:v>43986</c:v>
                </c:pt>
                <c:pt idx="1207">
                  <c:v>43985</c:v>
                </c:pt>
                <c:pt idx="1208">
                  <c:v>43984</c:v>
                </c:pt>
                <c:pt idx="1209">
                  <c:v>43983</c:v>
                </c:pt>
                <c:pt idx="1210">
                  <c:v>43980</c:v>
                </c:pt>
                <c:pt idx="1211">
                  <c:v>43979</c:v>
                </c:pt>
                <c:pt idx="1212">
                  <c:v>43978</c:v>
                </c:pt>
                <c:pt idx="1213">
                  <c:v>43977</c:v>
                </c:pt>
                <c:pt idx="1214">
                  <c:v>43973</c:v>
                </c:pt>
                <c:pt idx="1215">
                  <c:v>43972</c:v>
                </c:pt>
                <c:pt idx="1216">
                  <c:v>43971</c:v>
                </c:pt>
                <c:pt idx="1217">
                  <c:v>43970</c:v>
                </c:pt>
                <c:pt idx="1218">
                  <c:v>43969</c:v>
                </c:pt>
                <c:pt idx="1219">
                  <c:v>43966</c:v>
                </c:pt>
                <c:pt idx="1220">
                  <c:v>43965</c:v>
                </c:pt>
                <c:pt idx="1221">
                  <c:v>43964</c:v>
                </c:pt>
                <c:pt idx="1222">
                  <c:v>43963</c:v>
                </c:pt>
                <c:pt idx="1223">
                  <c:v>43962</c:v>
                </c:pt>
                <c:pt idx="1224">
                  <c:v>43959</c:v>
                </c:pt>
                <c:pt idx="1225">
                  <c:v>43958</c:v>
                </c:pt>
                <c:pt idx="1226">
                  <c:v>43957</c:v>
                </c:pt>
                <c:pt idx="1227">
                  <c:v>43956</c:v>
                </c:pt>
                <c:pt idx="1228">
                  <c:v>43955</c:v>
                </c:pt>
                <c:pt idx="1229">
                  <c:v>43952</c:v>
                </c:pt>
                <c:pt idx="1230">
                  <c:v>43951</c:v>
                </c:pt>
                <c:pt idx="1231">
                  <c:v>43950</c:v>
                </c:pt>
                <c:pt idx="1232">
                  <c:v>43949</c:v>
                </c:pt>
                <c:pt idx="1233">
                  <c:v>43948</c:v>
                </c:pt>
                <c:pt idx="1234">
                  <c:v>43945</c:v>
                </c:pt>
                <c:pt idx="1235">
                  <c:v>43944</c:v>
                </c:pt>
                <c:pt idx="1236">
                  <c:v>43943</c:v>
                </c:pt>
                <c:pt idx="1237">
                  <c:v>43942</c:v>
                </c:pt>
                <c:pt idx="1238">
                  <c:v>43941</c:v>
                </c:pt>
                <c:pt idx="1239">
                  <c:v>43938</c:v>
                </c:pt>
                <c:pt idx="1240">
                  <c:v>43937</c:v>
                </c:pt>
                <c:pt idx="1241">
                  <c:v>43936</c:v>
                </c:pt>
                <c:pt idx="1242">
                  <c:v>43935</c:v>
                </c:pt>
                <c:pt idx="1243">
                  <c:v>43934</c:v>
                </c:pt>
                <c:pt idx="1244">
                  <c:v>43930</c:v>
                </c:pt>
                <c:pt idx="1245">
                  <c:v>43929</c:v>
                </c:pt>
                <c:pt idx="1246">
                  <c:v>43928</c:v>
                </c:pt>
                <c:pt idx="1247">
                  <c:v>43927</c:v>
                </c:pt>
                <c:pt idx="1248">
                  <c:v>43924</c:v>
                </c:pt>
                <c:pt idx="1249">
                  <c:v>43923</c:v>
                </c:pt>
                <c:pt idx="1250">
                  <c:v>43922</c:v>
                </c:pt>
                <c:pt idx="1251">
                  <c:v>43921</c:v>
                </c:pt>
                <c:pt idx="1252">
                  <c:v>43920</c:v>
                </c:pt>
                <c:pt idx="1253">
                  <c:v>43917</c:v>
                </c:pt>
                <c:pt idx="1254">
                  <c:v>43916</c:v>
                </c:pt>
                <c:pt idx="1255">
                  <c:v>43915</c:v>
                </c:pt>
                <c:pt idx="1256">
                  <c:v>43914</c:v>
                </c:pt>
                <c:pt idx="1257">
                  <c:v>43913</c:v>
                </c:pt>
                <c:pt idx="1258">
                  <c:v>43910</c:v>
                </c:pt>
                <c:pt idx="1259">
                  <c:v>43909</c:v>
                </c:pt>
                <c:pt idx="1260">
                  <c:v>43908</c:v>
                </c:pt>
                <c:pt idx="1261">
                  <c:v>43907</c:v>
                </c:pt>
                <c:pt idx="1262">
                  <c:v>43906</c:v>
                </c:pt>
                <c:pt idx="1263">
                  <c:v>43903</c:v>
                </c:pt>
                <c:pt idx="1264">
                  <c:v>43902</c:v>
                </c:pt>
                <c:pt idx="1265">
                  <c:v>43901</c:v>
                </c:pt>
                <c:pt idx="1266">
                  <c:v>43900</c:v>
                </c:pt>
                <c:pt idx="1267">
                  <c:v>43899</c:v>
                </c:pt>
                <c:pt idx="1268">
                  <c:v>43896</c:v>
                </c:pt>
                <c:pt idx="1269">
                  <c:v>43895</c:v>
                </c:pt>
                <c:pt idx="1270">
                  <c:v>43894</c:v>
                </c:pt>
                <c:pt idx="1271">
                  <c:v>43893</c:v>
                </c:pt>
                <c:pt idx="1272">
                  <c:v>43892</c:v>
                </c:pt>
                <c:pt idx="1273">
                  <c:v>43889</c:v>
                </c:pt>
                <c:pt idx="1274">
                  <c:v>43888</c:v>
                </c:pt>
                <c:pt idx="1275">
                  <c:v>43887</c:v>
                </c:pt>
                <c:pt idx="1276">
                  <c:v>43886</c:v>
                </c:pt>
                <c:pt idx="1277">
                  <c:v>43885</c:v>
                </c:pt>
                <c:pt idx="1278">
                  <c:v>43882</c:v>
                </c:pt>
                <c:pt idx="1279">
                  <c:v>43881</c:v>
                </c:pt>
                <c:pt idx="1280">
                  <c:v>43880</c:v>
                </c:pt>
                <c:pt idx="1281">
                  <c:v>43879</c:v>
                </c:pt>
                <c:pt idx="1282">
                  <c:v>43875</c:v>
                </c:pt>
                <c:pt idx="1283">
                  <c:v>43874</c:v>
                </c:pt>
                <c:pt idx="1284">
                  <c:v>43873</c:v>
                </c:pt>
                <c:pt idx="1285">
                  <c:v>43872</c:v>
                </c:pt>
                <c:pt idx="1286">
                  <c:v>43871</c:v>
                </c:pt>
                <c:pt idx="1287">
                  <c:v>43868</c:v>
                </c:pt>
                <c:pt idx="1288">
                  <c:v>43867</c:v>
                </c:pt>
                <c:pt idx="1289">
                  <c:v>43866</c:v>
                </c:pt>
                <c:pt idx="1290">
                  <c:v>43865</c:v>
                </c:pt>
                <c:pt idx="1291">
                  <c:v>43864</c:v>
                </c:pt>
                <c:pt idx="1292">
                  <c:v>43861</c:v>
                </c:pt>
                <c:pt idx="1293">
                  <c:v>43860</c:v>
                </c:pt>
                <c:pt idx="1294">
                  <c:v>43859</c:v>
                </c:pt>
                <c:pt idx="1295">
                  <c:v>43858</c:v>
                </c:pt>
                <c:pt idx="1296">
                  <c:v>43857</c:v>
                </c:pt>
                <c:pt idx="1297">
                  <c:v>43854</c:v>
                </c:pt>
                <c:pt idx="1298">
                  <c:v>43853</c:v>
                </c:pt>
                <c:pt idx="1299">
                  <c:v>43852</c:v>
                </c:pt>
                <c:pt idx="1300">
                  <c:v>43851</c:v>
                </c:pt>
                <c:pt idx="1301">
                  <c:v>43847</c:v>
                </c:pt>
                <c:pt idx="1302">
                  <c:v>43846</c:v>
                </c:pt>
                <c:pt idx="1303">
                  <c:v>43845</c:v>
                </c:pt>
                <c:pt idx="1304">
                  <c:v>43844</c:v>
                </c:pt>
                <c:pt idx="1305">
                  <c:v>43843</c:v>
                </c:pt>
                <c:pt idx="1306">
                  <c:v>43840</c:v>
                </c:pt>
                <c:pt idx="1307">
                  <c:v>43839</c:v>
                </c:pt>
                <c:pt idx="1308">
                  <c:v>43838</c:v>
                </c:pt>
                <c:pt idx="1309">
                  <c:v>43837</c:v>
                </c:pt>
                <c:pt idx="1310">
                  <c:v>43836</c:v>
                </c:pt>
                <c:pt idx="1311">
                  <c:v>43833</c:v>
                </c:pt>
                <c:pt idx="1312">
                  <c:v>43832</c:v>
                </c:pt>
              </c:numCache>
            </c:numRef>
          </c:cat>
          <c:val>
            <c:numRef>
              <c:f>'Volume GME'!$B$2:$B$1314</c:f>
              <c:numCache>
                <c:formatCode>0%</c:formatCode>
                <c:ptCount val="1313"/>
                <c:pt idx="0">
                  <c:v>0.49238460244711774</c:v>
                </c:pt>
                <c:pt idx="1">
                  <c:v>0.40513189179199899</c:v>
                </c:pt>
                <c:pt idx="2">
                  <c:v>0.48872246299206296</c:v>
                </c:pt>
                <c:pt idx="3">
                  <c:v>0.48774278952700562</c:v>
                </c:pt>
                <c:pt idx="4">
                  <c:v>0.49542684482443516</c:v>
                </c:pt>
                <c:pt idx="5">
                  <c:v>0.5067581621386319</c:v>
                </c:pt>
                <c:pt idx="6">
                  <c:v>0.51447012641461176</c:v>
                </c:pt>
                <c:pt idx="7">
                  <c:v>0.53004364686873662</c:v>
                </c:pt>
                <c:pt idx="8">
                  <c:v>0.46616622846274336</c:v>
                </c:pt>
                <c:pt idx="9">
                  <c:v>0.50094087376109608</c:v>
                </c:pt>
                <c:pt idx="10">
                  <c:v>0.43679257267659655</c:v>
                </c:pt>
                <c:pt idx="11">
                  <c:v>0.48464240575942985</c:v>
                </c:pt>
                <c:pt idx="12">
                  <c:v>0.55695853275364438</c:v>
                </c:pt>
                <c:pt idx="13">
                  <c:v>0.45422800907443006</c:v>
                </c:pt>
                <c:pt idx="14">
                  <c:v>0.45596749617091936</c:v>
                </c:pt>
                <c:pt idx="15">
                  <c:v>0.4717686987615356</c:v>
                </c:pt>
                <c:pt idx="16">
                  <c:v>0.43955429304038512</c:v>
                </c:pt>
                <c:pt idx="17">
                  <c:v>0.53260896088458498</c:v>
                </c:pt>
                <c:pt idx="18">
                  <c:v>0.53351116111349739</c:v>
                </c:pt>
                <c:pt idx="19">
                  <c:v>0.529665745495841</c:v>
                </c:pt>
                <c:pt idx="20">
                  <c:v>0.52346246333624302</c:v>
                </c:pt>
                <c:pt idx="21">
                  <c:v>0.49394550851644531</c:v>
                </c:pt>
                <c:pt idx="22">
                  <c:v>0.55041519138155981</c:v>
                </c:pt>
                <c:pt idx="23">
                  <c:v>0.48617153341305119</c:v>
                </c:pt>
                <c:pt idx="24">
                  <c:v>0.52079975398412481</c:v>
                </c:pt>
                <c:pt idx="25">
                  <c:v>0.5332920132834682</c:v>
                </c:pt>
                <c:pt idx="26">
                  <c:v>0.40576846296746732</c:v>
                </c:pt>
                <c:pt idx="27">
                  <c:v>0.54552167446345212</c:v>
                </c:pt>
                <c:pt idx="28">
                  <c:v>0.53640969293108753</c:v>
                </c:pt>
                <c:pt idx="29">
                  <c:v>0.50901127567396043</c:v>
                </c:pt>
                <c:pt idx="30">
                  <c:v>0.51877792874218698</c:v>
                </c:pt>
                <c:pt idx="31">
                  <c:v>0.51125114208162104</c:v>
                </c:pt>
                <c:pt idx="32">
                  <c:v>0.53743647521073035</c:v>
                </c:pt>
                <c:pt idx="33">
                  <c:v>0.52996622876774657</c:v>
                </c:pt>
                <c:pt idx="34">
                  <c:v>0.45503038795686457</c:v>
                </c:pt>
                <c:pt idx="35">
                  <c:v>0.47651238448312327</c:v>
                </c:pt>
                <c:pt idx="36">
                  <c:v>0.49605863820484791</c:v>
                </c:pt>
                <c:pt idx="37">
                  <c:v>0.5171326330485243</c:v>
                </c:pt>
                <c:pt idx="38">
                  <c:v>0.53473882393321581</c:v>
                </c:pt>
                <c:pt idx="39">
                  <c:v>0.4559986688420507</c:v>
                </c:pt>
                <c:pt idx="40">
                  <c:v>0.50834573457226029</c:v>
                </c:pt>
                <c:pt idx="41">
                  <c:v>0.49206007587076372</c:v>
                </c:pt>
                <c:pt idx="42">
                  <c:v>0.50469742343762036</c:v>
                </c:pt>
                <c:pt idx="43">
                  <c:v>0.54766112116158394</c:v>
                </c:pt>
                <c:pt idx="44">
                  <c:v>0.55765006974081721</c:v>
                </c:pt>
                <c:pt idx="45">
                  <c:v>0.52063574078941877</c:v>
                </c:pt>
                <c:pt idx="46">
                  <c:v>0.52107910743774222</c:v>
                </c:pt>
                <c:pt idx="47">
                  <c:v>0.51953481968862969</c:v>
                </c:pt>
                <c:pt idx="48">
                  <c:v>0.5114905445425213</c:v>
                </c:pt>
                <c:pt idx="49">
                  <c:v>0.47069941256639064</c:v>
                </c:pt>
                <c:pt idx="50">
                  <c:v>0.5215879667516673</c:v>
                </c:pt>
                <c:pt idx="51">
                  <c:v>0.53154936996764313</c:v>
                </c:pt>
                <c:pt idx="52">
                  <c:v>0.4869718961063515</c:v>
                </c:pt>
                <c:pt idx="53">
                  <c:v>0.50990604226161684</c:v>
                </c:pt>
                <c:pt idx="54">
                  <c:v>0.51716726658330314</c:v>
                </c:pt>
                <c:pt idx="55">
                  <c:v>0.51703552851943435</c:v>
                </c:pt>
                <c:pt idx="56">
                  <c:v>0.54571261365372958</c:v>
                </c:pt>
                <c:pt idx="57">
                  <c:v>0.51678016110847558</c:v>
                </c:pt>
                <c:pt idx="58">
                  <c:v>0.53703529086881174</c:v>
                </c:pt>
                <c:pt idx="59">
                  <c:v>0.52940625882026637</c:v>
                </c:pt>
                <c:pt idx="60">
                  <c:v>0.55605915583971977</c:v>
                </c:pt>
                <c:pt idx="61">
                  <c:v>0.47361068041977444</c:v>
                </c:pt>
                <c:pt idx="62">
                  <c:v>0.53815613673746632</c:v>
                </c:pt>
                <c:pt idx="63">
                  <c:v>0.4733844099058418</c:v>
                </c:pt>
                <c:pt idx="64">
                  <c:v>0.5124116142997881</c:v>
                </c:pt>
                <c:pt idx="65">
                  <c:v>0.48843195668230882</c:v>
                </c:pt>
                <c:pt idx="66">
                  <c:v>0.57751627039440034</c:v>
                </c:pt>
                <c:pt idx="67">
                  <c:v>0.53533763028799719</c:v>
                </c:pt>
                <c:pt idx="68">
                  <c:v>0.53256452876082228</c:v>
                </c:pt>
                <c:pt idx="69">
                  <c:v>0.47601858728628388</c:v>
                </c:pt>
                <c:pt idx="70">
                  <c:v>0.52249349957939739</c:v>
                </c:pt>
                <c:pt idx="71">
                  <c:v>0.51391771293416488</c:v>
                </c:pt>
                <c:pt idx="72">
                  <c:v>0.53058981166129127</c:v>
                </c:pt>
                <c:pt idx="73">
                  <c:v>0.53578366747621187</c:v>
                </c:pt>
                <c:pt idx="74">
                  <c:v>0.49918401657524569</c:v>
                </c:pt>
                <c:pt idx="75">
                  <c:v>0.53929263758236368</c:v>
                </c:pt>
                <c:pt idx="76">
                  <c:v>0.52721399646523237</c:v>
                </c:pt>
                <c:pt idx="77">
                  <c:v>0.53008726904095838</c:v>
                </c:pt>
                <c:pt idx="78">
                  <c:v>0.5546127134078731</c:v>
                </c:pt>
                <c:pt idx="79">
                  <c:v>0.4960781183157123</c:v>
                </c:pt>
                <c:pt idx="80">
                  <c:v>0.52470216250496193</c:v>
                </c:pt>
                <c:pt idx="81">
                  <c:v>0.55021919894483762</c:v>
                </c:pt>
                <c:pt idx="82">
                  <c:v>0.58901781653318108</c:v>
                </c:pt>
                <c:pt idx="83">
                  <c:v>0.53530494762103209</c:v>
                </c:pt>
                <c:pt idx="84">
                  <c:v>0.55230550320396421</c:v>
                </c:pt>
                <c:pt idx="85">
                  <c:v>0.54575143435472162</c:v>
                </c:pt>
                <c:pt idx="86">
                  <c:v>0.57995637977723757</c:v>
                </c:pt>
                <c:pt idx="87">
                  <c:v>0.56194457639065376</c:v>
                </c:pt>
                <c:pt idx="88">
                  <c:v>0.5127292861417786</c:v>
                </c:pt>
                <c:pt idx="89">
                  <c:v>0.52878154518314424</c:v>
                </c:pt>
                <c:pt idx="90">
                  <c:v>0.5352876916198227</c:v>
                </c:pt>
                <c:pt idx="91">
                  <c:v>0.5358139936825258</c:v>
                </c:pt>
                <c:pt idx="92">
                  <c:v>0.50501998638392809</c:v>
                </c:pt>
                <c:pt idx="93">
                  <c:v>0.52548349273798589</c:v>
                </c:pt>
                <c:pt idx="94">
                  <c:v>0.54785410010897284</c:v>
                </c:pt>
                <c:pt idx="95">
                  <c:v>0.53955229637485935</c:v>
                </c:pt>
                <c:pt idx="96">
                  <c:v>0.58000604160485048</c:v>
                </c:pt>
                <c:pt idx="97">
                  <c:v>0.5127711587461028</c:v>
                </c:pt>
                <c:pt idx="98">
                  <c:v>0.46820487714075187</c:v>
                </c:pt>
                <c:pt idx="99">
                  <c:v>0.55141840657183716</c:v>
                </c:pt>
                <c:pt idx="100">
                  <c:v>0.56734648761034345</c:v>
                </c:pt>
                <c:pt idx="101">
                  <c:v>0.51858417439127691</c:v>
                </c:pt>
                <c:pt idx="102">
                  <c:v>0.56471477890539123</c:v>
                </c:pt>
                <c:pt idx="103">
                  <c:v>0.57015292192594569</c:v>
                </c:pt>
                <c:pt idx="104">
                  <c:v>0.5503627488843551</c:v>
                </c:pt>
                <c:pt idx="105">
                  <c:v>0.52352302266725081</c:v>
                </c:pt>
                <c:pt idx="106">
                  <c:v>0.56148017652702609</c:v>
                </c:pt>
                <c:pt idx="107">
                  <c:v>0.60103648204833349</c:v>
                </c:pt>
                <c:pt idx="108">
                  <c:v>0.56085927610184716</c:v>
                </c:pt>
                <c:pt idx="109">
                  <c:v>0.6001305195633938</c:v>
                </c:pt>
                <c:pt idx="110">
                  <c:v>0.49848278745899838</c:v>
                </c:pt>
                <c:pt idx="111">
                  <c:v>0.55820993982488509</c:v>
                </c:pt>
                <c:pt idx="112">
                  <c:v>0.5171034747061829</c:v>
                </c:pt>
                <c:pt idx="113">
                  <c:v>0.55936471432101198</c:v>
                </c:pt>
                <c:pt idx="114">
                  <c:v>0.48238377523429654</c:v>
                </c:pt>
                <c:pt idx="115">
                  <c:v>0.44287092127937056</c:v>
                </c:pt>
                <c:pt idx="116">
                  <c:v>0.47406592648206419</c:v>
                </c:pt>
                <c:pt idx="117">
                  <c:v>0.56683875418109564</c:v>
                </c:pt>
                <c:pt idx="118">
                  <c:v>0.52533793393730399</c:v>
                </c:pt>
                <c:pt idx="119">
                  <c:v>0.56160460141261137</c:v>
                </c:pt>
                <c:pt idx="120">
                  <c:v>0.50102663147300985</c:v>
                </c:pt>
                <c:pt idx="121">
                  <c:v>0.53516874461703767</c:v>
                </c:pt>
                <c:pt idx="122">
                  <c:v>0.49069605247984738</c:v>
                </c:pt>
                <c:pt idx="123">
                  <c:v>0.47903378388802176</c:v>
                </c:pt>
                <c:pt idx="124">
                  <c:v>0.47401982610637777</c:v>
                </c:pt>
                <c:pt idx="125">
                  <c:v>0.41765396345303979</c:v>
                </c:pt>
                <c:pt idx="126">
                  <c:v>0.42802070372397671</c:v>
                </c:pt>
                <c:pt idx="127">
                  <c:v>0.4428026855586904</c:v>
                </c:pt>
                <c:pt idx="128">
                  <c:v>0.4724370737770478</c:v>
                </c:pt>
                <c:pt idx="129">
                  <c:v>0.53902516586585802</c:v>
                </c:pt>
                <c:pt idx="130">
                  <c:v>0.52965210645306127</c:v>
                </c:pt>
                <c:pt idx="131">
                  <c:v>0.54428247670274388</c:v>
                </c:pt>
                <c:pt idx="132">
                  <c:v>0.49239612905661784</c:v>
                </c:pt>
                <c:pt idx="133">
                  <c:v>0.43490395041568503</c:v>
                </c:pt>
                <c:pt idx="134">
                  <c:v>0.48538968703197144</c:v>
                </c:pt>
                <c:pt idx="135">
                  <c:v>0.57035555151937956</c:v>
                </c:pt>
                <c:pt idx="136">
                  <c:v>0.45350911997942406</c:v>
                </c:pt>
                <c:pt idx="137">
                  <c:v>0.51409427242221095</c:v>
                </c:pt>
                <c:pt idx="138">
                  <c:v>0.51707229358082674</c:v>
                </c:pt>
                <c:pt idx="139">
                  <c:v>0.46263688737467418</c:v>
                </c:pt>
                <c:pt idx="140">
                  <c:v>0.55804770694987171</c:v>
                </c:pt>
                <c:pt idx="141">
                  <c:v>0.46292271176741306</c:v>
                </c:pt>
                <c:pt idx="142">
                  <c:v>0.48783367616294993</c:v>
                </c:pt>
                <c:pt idx="143">
                  <c:v>0.45114410277031175</c:v>
                </c:pt>
                <c:pt idx="144">
                  <c:v>0.38134002980296927</c:v>
                </c:pt>
                <c:pt idx="145">
                  <c:v>0.48052769705933918</c:v>
                </c:pt>
                <c:pt idx="146">
                  <c:v>0.47716850661934063</c:v>
                </c:pt>
                <c:pt idx="147">
                  <c:v>0.50298914139490281</c:v>
                </c:pt>
                <c:pt idx="148">
                  <c:v>0.50985906627140454</c:v>
                </c:pt>
                <c:pt idx="149">
                  <c:v>0.48186485957344682</c:v>
                </c:pt>
                <c:pt idx="150">
                  <c:v>0.44707459428325863</c:v>
                </c:pt>
                <c:pt idx="151">
                  <c:v>0.45296501364147007</c:v>
                </c:pt>
                <c:pt idx="152">
                  <c:v>0.46948049110848955</c:v>
                </c:pt>
                <c:pt idx="153">
                  <c:v>0.47623008853535681</c:v>
                </c:pt>
                <c:pt idx="154">
                  <c:v>0.48521005002980999</c:v>
                </c:pt>
                <c:pt idx="155">
                  <c:v>0.48180356884179193</c:v>
                </c:pt>
                <c:pt idx="156">
                  <c:v>0.45195583130349581</c:v>
                </c:pt>
                <c:pt idx="157">
                  <c:v>0.53083065616839864</c:v>
                </c:pt>
                <c:pt idx="158">
                  <c:v>0.45276701750913534</c:v>
                </c:pt>
                <c:pt idx="159">
                  <c:v>0.52544484119759505</c:v>
                </c:pt>
                <c:pt idx="160">
                  <c:v>0.51539004008625389</c:v>
                </c:pt>
                <c:pt idx="161">
                  <c:v>0.48187215307146325</c:v>
                </c:pt>
                <c:pt idx="162">
                  <c:v>0.51840477915031546</c:v>
                </c:pt>
                <c:pt idx="163">
                  <c:v>0.52556279585308097</c:v>
                </c:pt>
                <c:pt idx="164">
                  <c:v>0.49500137988839732</c:v>
                </c:pt>
                <c:pt idx="165">
                  <c:v>0.50006250241460071</c:v>
                </c:pt>
                <c:pt idx="166">
                  <c:v>0.53377688709579629</c:v>
                </c:pt>
                <c:pt idx="167">
                  <c:v>0.55445829876225294</c:v>
                </c:pt>
                <c:pt idx="168">
                  <c:v>0.5298959541149677</c:v>
                </c:pt>
                <c:pt idx="169">
                  <c:v>0.52561961209429409</c:v>
                </c:pt>
                <c:pt idx="170">
                  <c:v>0.57358405686477765</c:v>
                </c:pt>
                <c:pt idx="171">
                  <c:v>0.53904705543144082</c:v>
                </c:pt>
                <c:pt idx="172">
                  <c:v>0.51780706579920011</c:v>
                </c:pt>
                <c:pt idx="173">
                  <c:v>0.55196387362866639</c:v>
                </c:pt>
                <c:pt idx="174">
                  <c:v>0.55572877502028617</c:v>
                </c:pt>
                <c:pt idx="175">
                  <c:v>0.53720227636217877</c:v>
                </c:pt>
                <c:pt idx="176">
                  <c:v>0.53767491748406204</c:v>
                </c:pt>
                <c:pt idx="177">
                  <c:v>0.54648509148061208</c:v>
                </c:pt>
                <c:pt idx="178">
                  <c:v>0.5572744986703515</c:v>
                </c:pt>
                <c:pt idx="179">
                  <c:v>0.56541047412939238</c:v>
                </c:pt>
                <c:pt idx="180">
                  <c:v>0.57395372026914115</c:v>
                </c:pt>
                <c:pt idx="181">
                  <c:v>0.56869981397474922</c:v>
                </c:pt>
                <c:pt idx="182">
                  <c:v>0.50121508062721543</c:v>
                </c:pt>
                <c:pt idx="183">
                  <c:v>0.54381390074515101</c:v>
                </c:pt>
                <c:pt idx="184">
                  <c:v>0.5665813510215808</c:v>
                </c:pt>
                <c:pt idx="185">
                  <c:v>0.57231286252755242</c:v>
                </c:pt>
                <c:pt idx="186">
                  <c:v>0.53631100304872936</c:v>
                </c:pt>
                <c:pt idx="187">
                  <c:v>0.51052388233848656</c:v>
                </c:pt>
                <c:pt idx="188">
                  <c:v>0.50124341187748389</c:v>
                </c:pt>
                <c:pt idx="189">
                  <c:v>0.53835264403227934</c:v>
                </c:pt>
                <c:pt idx="190">
                  <c:v>0.54116094711101148</c:v>
                </c:pt>
                <c:pt idx="191">
                  <c:v>0.48817699487942157</c:v>
                </c:pt>
                <c:pt idx="192">
                  <c:v>0.54664548544442337</c:v>
                </c:pt>
                <c:pt idx="193">
                  <c:v>0.49758920381992727</c:v>
                </c:pt>
                <c:pt idx="194">
                  <c:v>0.52728200549970905</c:v>
                </c:pt>
                <c:pt idx="195">
                  <c:v>0.50831552446504513</c:v>
                </c:pt>
                <c:pt idx="196">
                  <c:v>0.49057648784777852</c:v>
                </c:pt>
                <c:pt idx="197">
                  <c:v>0.41157782411381522</c:v>
                </c:pt>
                <c:pt idx="198">
                  <c:v>0.49398844945159892</c:v>
                </c:pt>
                <c:pt idx="199">
                  <c:v>0.53456993742613768</c:v>
                </c:pt>
                <c:pt idx="200">
                  <c:v>0.50147375955030549</c:v>
                </c:pt>
                <c:pt idx="201">
                  <c:v>0.44189344455824098</c:v>
                </c:pt>
                <c:pt idx="202">
                  <c:v>0.54954910415709224</c:v>
                </c:pt>
                <c:pt idx="203">
                  <c:v>0.58784859460511485</c:v>
                </c:pt>
                <c:pt idx="204">
                  <c:v>0.52819030029058556</c:v>
                </c:pt>
                <c:pt idx="205">
                  <c:v>0.56627011074055222</c:v>
                </c:pt>
                <c:pt idx="206">
                  <c:v>0.48117746879618006</c:v>
                </c:pt>
                <c:pt idx="207">
                  <c:v>0.55830242243699146</c:v>
                </c:pt>
                <c:pt idx="208">
                  <c:v>0.57679353182951254</c:v>
                </c:pt>
                <c:pt idx="209">
                  <c:v>0.54676484797260705</c:v>
                </c:pt>
                <c:pt idx="210">
                  <c:v>0.53224306778955532</c:v>
                </c:pt>
                <c:pt idx="211">
                  <c:v>0.45266542477998978</c:v>
                </c:pt>
                <c:pt idx="212">
                  <c:v>0.52360718194909373</c:v>
                </c:pt>
                <c:pt idx="213">
                  <c:v>0.4373869736269172</c:v>
                </c:pt>
                <c:pt idx="214">
                  <c:v>0.36622228917526828</c:v>
                </c:pt>
                <c:pt idx="215">
                  <c:v>0.46490620634239477</c:v>
                </c:pt>
                <c:pt idx="216">
                  <c:v>0.53236918679703182</c:v>
                </c:pt>
                <c:pt idx="217">
                  <c:v>0.55992631329226883</c:v>
                </c:pt>
                <c:pt idx="218">
                  <c:v>0.5635564216965907</c:v>
                </c:pt>
                <c:pt idx="219">
                  <c:v>0.5737522892751038</c:v>
                </c:pt>
                <c:pt idx="220">
                  <c:v>0.50860112207853048</c:v>
                </c:pt>
                <c:pt idx="221">
                  <c:v>0.48731623104157817</c:v>
                </c:pt>
                <c:pt idx="222">
                  <c:v>0.4391498842141921</c:v>
                </c:pt>
                <c:pt idx="223">
                  <c:v>0.38036138278973253</c:v>
                </c:pt>
                <c:pt idx="224">
                  <c:v>0.32338428038238021</c:v>
                </c:pt>
                <c:pt idx="225">
                  <c:v>0.39450570250015249</c:v>
                </c:pt>
                <c:pt idx="226">
                  <c:v>0.4237570698439293</c:v>
                </c:pt>
                <c:pt idx="227">
                  <c:v>0.4233352787657883</c:v>
                </c:pt>
                <c:pt idx="228">
                  <c:v>0.46969931321107417</c:v>
                </c:pt>
                <c:pt idx="229">
                  <c:v>0.36859666870906005</c:v>
                </c:pt>
                <c:pt idx="230">
                  <c:v>0.35542620159755067</c:v>
                </c:pt>
                <c:pt idx="231">
                  <c:v>0.41106034532465247</c:v>
                </c:pt>
                <c:pt idx="232">
                  <c:v>0.39487632102749393</c:v>
                </c:pt>
                <c:pt idx="233">
                  <c:v>0.40607737968623464</c:v>
                </c:pt>
                <c:pt idx="234">
                  <c:v>0.4436205138456541</c:v>
                </c:pt>
                <c:pt idx="235">
                  <c:v>0.4259887596577645</c:v>
                </c:pt>
                <c:pt idx="236">
                  <c:v>0.34755552762599723</c:v>
                </c:pt>
                <c:pt idx="237">
                  <c:v>0.35735166575079991</c:v>
                </c:pt>
                <c:pt idx="238">
                  <c:v>0.35433072642460223</c:v>
                </c:pt>
                <c:pt idx="239">
                  <c:v>0.38705805794042403</c:v>
                </c:pt>
                <c:pt idx="240">
                  <c:v>0.42171990045753893</c:v>
                </c:pt>
                <c:pt idx="241">
                  <c:v>0.40075529935396609</c:v>
                </c:pt>
                <c:pt idx="242">
                  <c:v>0.38885448489086827</c:v>
                </c:pt>
                <c:pt idx="243">
                  <c:v>0.4157121052008198</c:v>
                </c:pt>
                <c:pt idx="244">
                  <c:v>0.37676459656069605</c:v>
                </c:pt>
                <c:pt idx="245">
                  <c:v>0.43092182041744537</c:v>
                </c:pt>
                <c:pt idx="246">
                  <c:v>0.46644802332929919</c:v>
                </c:pt>
                <c:pt idx="247">
                  <c:v>0.46804286593746214</c:v>
                </c:pt>
                <c:pt idx="248">
                  <c:v>0.42567219931328265</c:v>
                </c:pt>
                <c:pt idx="249">
                  <c:v>0.48485227274472847</c:v>
                </c:pt>
                <c:pt idx="250">
                  <c:v>0.3397033842789316</c:v>
                </c:pt>
                <c:pt idx="251">
                  <c:v>0.38053280729951733</c:v>
                </c:pt>
                <c:pt idx="252">
                  <c:v>0.43665087749990183</c:v>
                </c:pt>
                <c:pt idx="253">
                  <c:v>0.31147202564322457</c:v>
                </c:pt>
                <c:pt idx="254">
                  <c:v>0.3226788624128234</c:v>
                </c:pt>
                <c:pt idx="255">
                  <c:v>0.29065593432399051</c:v>
                </c:pt>
                <c:pt idx="256">
                  <c:v>0.34143023945444334</c:v>
                </c:pt>
                <c:pt idx="257">
                  <c:v>0.32179772954694458</c:v>
                </c:pt>
                <c:pt idx="258">
                  <c:v>0.37590950451100807</c:v>
                </c:pt>
                <c:pt idx="259">
                  <c:v>0.4013281007326146</c:v>
                </c:pt>
                <c:pt idx="260">
                  <c:v>0.41721857438552978</c:v>
                </c:pt>
                <c:pt idx="261">
                  <c:v>0.41287326365871307</c:v>
                </c:pt>
                <c:pt idx="262">
                  <c:v>0.38903317255511649</c:v>
                </c:pt>
                <c:pt idx="263">
                  <c:v>0.35763399673806096</c:v>
                </c:pt>
                <c:pt idx="264">
                  <c:v>0.37365991596927267</c:v>
                </c:pt>
                <c:pt idx="265">
                  <c:v>0.43520741176011957</c:v>
                </c:pt>
                <c:pt idx="266">
                  <c:v>0.39760957774837768</c:v>
                </c:pt>
                <c:pt idx="267">
                  <c:v>0.41801685161930008</c:v>
                </c:pt>
                <c:pt idx="268">
                  <c:v>0.3784756237354418</c:v>
                </c:pt>
                <c:pt idx="269">
                  <c:v>0.39720183782175378</c:v>
                </c:pt>
                <c:pt idx="270">
                  <c:v>0.40238243141122826</c:v>
                </c:pt>
                <c:pt idx="271">
                  <c:v>0.40825612237229925</c:v>
                </c:pt>
                <c:pt idx="272">
                  <c:v>0.3863117826797669</c:v>
                </c:pt>
                <c:pt idx="273">
                  <c:v>0.39593727509660853</c:v>
                </c:pt>
                <c:pt idx="274">
                  <c:v>0.29999648120900446</c:v>
                </c:pt>
                <c:pt idx="275">
                  <c:v>0.3927836919686653</c:v>
                </c:pt>
                <c:pt idx="276">
                  <c:v>0.35309064784860467</c:v>
                </c:pt>
                <c:pt idx="277">
                  <c:v>0.32960167489120173</c:v>
                </c:pt>
                <c:pt idx="278">
                  <c:v>0.40008472665653338</c:v>
                </c:pt>
                <c:pt idx="279">
                  <c:v>0.40585111560368353</c:v>
                </c:pt>
                <c:pt idx="280">
                  <c:v>0.39859455119313009</c:v>
                </c:pt>
                <c:pt idx="281">
                  <c:v>0.37637469690054332</c:v>
                </c:pt>
                <c:pt idx="282">
                  <c:v>0.41073653428507684</c:v>
                </c:pt>
                <c:pt idx="283">
                  <c:v>0.42865489807777063</c:v>
                </c:pt>
                <c:pt idx="284">
                  <c:v>0.39263358525431347</c:v>
                </c:pt>
                <c:pt idx="285">
                  <c:v>0.32981991339339523</c:v>
                </c:pt>
                <c:pt idx="286">
                  <c:v>0.35375030731064078</c:v>
                </c:pt>
                <c:pt idx="287">
                  <c:v>0.35690989649180888</c:v>
                </c:pt>
                <c:pt idx="288">
                  <c:v>0.45627583211464667</c:v>
                </c:pt>
                <c:pt idx="289">
                  <c:v>0.37974205161589109</c:v>
                </c:pt>
                <c:pt idx="290">
                  <c:v>0.43644585487624893</c:v>
                </c:pt>
                <c:pt idx="291">
                  <c:v>0.4872123927072986</c:v>
                </c:pt>
                <c:pt idx="292">
                  <c:v>0.38680312554541113</c:v>
                </c:pt>
                <c:pt idx="293">
                  <c:v>0.38387587561941156</c:v>
                </c:pt>
                <c:pt idx="294">
                  <c:v>0.38371511190440521</c:v>
                </c:pt>
                <c:pt idx="295">
                  <c:v>0.36882245896317567</c:v>
                </c:pt>
                <c:pt idx="296">
                  <c:v>0.3738157273842222</c:v>
                </c:pt>
                <c:pt idx="297">
                  <c:v>0.43241861505355206</c:v>
                </c:pt>
                <c:pt idx="298">
                  <c:v>0.38381431841314445</c:v>
                </c:pt>
                <c:pt idx="299">
                  <c:v>0.37464093868778486</c:v>
                </c:pt>
                <c:pt idx="300">
                  <c:v>0.37413063952471931</c:v>
                </c:pt>
                <c:pt idx="301">
                  <c:v>0.40581683419407633</c:v>
                </c:pt>
                <c:pt idx="302">
                  <c:v>0.429114282782741</c:v>
                </c:pt>
                <c:pt idx="303">
                  <c:v>0.34754802244356275</c:v>
                </c:pt>
                <c:pt idx="304">
                  <c:v>0.3779713510551328</c:v>
                </c:pt>
                <c:pt idx="305">
                  <c:v>0.39993323079491122</c:v>
                </c:pt>
                <c:pt idx="306">
                  <c:v>0.43295091148891579</c:v>
                </c:pt>
                <c:pt idx="307">
                  <c:v>0.42278607855654032</c:v>
                </c:pt>
                <c:pt idx="308">
                  <c:v>0.4605692149705311</c:v>
                </c:pt>
                <c:pt idx="309">
                  <c:v>0.48986108747141449</c:v>
                </c:pt>
                <c:pt idx="310">
                  <c:v>0.44388409337914425</c:v>
                </c:pt>
                <c:pt idx="311">
                  <c:v>0.4431234489005062</c:v>
                </c:pt>
                <c:pt idx="312">
                  <c:v>0.42266682061835753</c:v>
                </c:pt>
                <c:pt idx="313">
                  <c:v>0.46408277733466763</c:v>
                </c:pt>
                <c:pt idx="314">
                  <c:v>0.44496186335428811</c:v>
                </c:pt>
                <c:pt idx="315">
                  <c:v>0.4504600279676983</c:v>
                </c:pt>
                <c:pt idx="316">
                  <c:v>0.33731814469879629</c:v>
                </c:pt>
                <c:pt idx="317">
                  <c:v>0.41424664058165273</c:v>
                </c:pt>
                <c:pt idx="318">
                  <c:v>0.44579151479935908</c:v>
                </c:pt>
                <c:pt idx="319">
                  <c:v>0.44633616779129826</c:v>
                </c:pt>
                <c:pt idx="320">
                  <c:v>0.48251440315598032</c:v>
                </c:pt>
                <c:pt idx="321">
                  <c:v>0.4907477243179203</c:v>
                </c:pt>
                <c:pt idx="322">
                  <c:v>0.47952410274068885</c:v>
                </c:pt>
                <c:pt idx="323">
                  <c:v>0.49600952271466392</c:v>
                </c:pt>
                <c:pt idx="324">
                  <c:v>0.46344357642960554</c:v>
                </c:pt>
                <c:pt idx="325">
                  <c:v>0.51444519474336992</c:v>
                </c:pt>
                <c:pt idx="326">
                  <c:v>0.51871358050769389</c:v>
                </c:pt>
                <c:pt idx="327">
                  <c:v>0.53307549339215621</c:v>
                </c:pt>
                <c:pt idx="328">
                  <c:v>0.55539343185179113</c:v>
                </c:pt>
                <c:pt idx="329">
                  <c:v>0.50841537007055004</c:v>
                </c:pt>
                <c:pt idx="330">
                  <c:v>0.32700744601979265</c:v>
                </c:pt>
                <c:pt idx="331">
                  <c:v>0.37222935331698681</c:v>
                </c:pt>
                <c:pt idx="332">
                  <c:v>0.40690830451804283</c:v>
                </c:pt>
                <c:pt idx="333">
                  <c:v>0.32325731645291217</c:v>
                </c:pt>
                <c:pt idx="334">
                  <c:v>0.38801555277389521</c:v>
                </c:pt>
                <c:pt idx="335">
                  <c:v>0.36447976915768032</c:v>
                </c:pt>
                <c:pt idx="336">
                  <c:v>0.29823925870161272</c:v>
                </c:pt>
                <c:pt idx="337">
                  <c:v>0.40189044878869923</c:v>
                </c:pt>
                <c:pt idx="338">
                  <c:v>0.37696803698389481</c:v>
                </c:pt>
                <c:pt idx="339">
                  <c:v>0.37663131296524172</c:v>
                </c:pt>
                <c:pt idx="340">
                  <c:v>0.35931957441406592</c:v>
                </c:pt>
                <c:pt idx="341">
                  <c:v>0.33743647476008043</c:v>
                </c:pt>
                <c:pt idx="342">
                  <c:v>0.38943704375122024</c:v>
                </c:pt>
                <c:pt idx="343">
                  <c:v>0.43716222300374963</c:v>
                </c:pt>
                <c:pt idx="344">
                  <c:v>0.38227424795520604</c:v>
                </c:pt>
                <c:pt idx="345">
                  <c:v>0.36940035472553273</c:v>
                </c:pt>
                <c:pt idx="346">
                  <c:v>0.36181921922511312</c:v>
                </c:pt>
                <c:pt idx="347">
                  <c:v>0.32885032613848192</c:v>
                </c:pt>
                <c:pt idx="348">
                  <c:v>0.37525534812926142</c:v>
                </c:pt>
                <c:pt idx="349">
                  <c:v>0.38840008412115401</c:v>
                </c:pt>
                <c:pt idx="350">
                  <c:v>0.38817931733113697</c:v>
                </c:pt>
                <c:pt idx="351">
                  <c:v>0.34787389039289068</c:v>
                </c:pt>
                <c:pt idx="352">
                  <c:v>0.32820442438290431</c:v>
                </c:pt>
                <c:pt idx="353">
                  <c:v>0.36633278273023345</c:v>
                </c:pt>
                <c:pt idx="354">
                  <c:v>0.34595697230836392</c:v>
                </c:pt>
                <c:pt idx="355">
                  <c:v>0.42621437173825771</c:v>
                </c:pt>
                <c:pt idx="356">
                  <c:v>0.37631003791641859</c:v>
                </c:pt>
                <c:pt idx="357">
                  <c:v>0.351523426705312</c:v>
                </c:pt>
                <c:pt idx="358">
                  <c:v>0.34003982041772401</c:v>
                </c:pt>
                <c:pt idx="359">
                  <c:v>0.39957521530661366</c:v>
                </c:pt>
                <c:pt idx="360">
                  <c:v>0.34368253231502927</c:v>
                </c:pt>
                <c:pt idx="361">
                  <c:v>0.37647264128992497</c:v>
                </c:pt>
                <c:pt idx="362">
                  <c:v>0.37996371180481586</c:v>
                </c:pt>
                <c:pt idx="363">
                  <c:v>0.41116413889224218</c:v>
                </c:pt>
                <c:pt idx="364">
                  <c:v>0.32996152127795569</c:v>
                </c:pt>
                <c:pt idx="365">
                  <c:v>0.38509387516198479</c:v>
                </c:pt>
                <c:pt idx="366">
                  <c:v>0.36552963701011998</c:v>
                </c:pt>
                <c:pt idx="367">
                  <c:v>0.42953013646936555</c:v>
                </c:pt>
                <c:pt idx="368">
                  <c:v>0.39435916480519695</c:v>
                </c:pt>
                <c:pt idx="369">
                  <c:v>0.42936243893430043</c:v>
                </c:pt>
                <c:pt idx="370">
                  <c:v>0.38591720282223502</c:v>
                </c:pt>
                <c:pt idx="371">
                  <c:v>0.45911133811934385</c:v>
                </c:pt>
                <c:pt idx="372">
                  <c:v>0.35587209986905033</c:v>
                </c:pt>
                <c:pt idx="373">
                  <c:v>0.32783252830318765</c:v>
                </c:pt>
                <c:pt idx="374">
                  <c:v>0.34818107214736638</c:v>
                </c:pt>
                <c:pt idx="375">
                  <c:v>0.35199245227748915</c:v>
                </c:pt>
                <c:pt idx="376">
                  <c:v>0.39105683718015205</c:v>
                </c:pt>
                <c:pt idx="377">
                  <c:v>0.31040180008537471</c:v>
                </c:pt>
                <c:pt idx="378">
                  <c:v>0.29769060631981464</c:v>
                </c:pt>
                <c:pt idx="379">
                  <c:v>0.28501395688995074</c:v>
                </c:pt>
                <c:pt idx="380">
                  <c:v>0.22719362086904177</c:v>
                </c:pt>
                <c:pt idx="381">
                  <c:v>0.37469370966893029</c:v>
                </c:pt>
                <c:pt idx="382">
                  <c:v>0.41597002678124489</c:v>
                </c:pt>
                <c:pt idx="383">
                  <c:v>0.43057513363021427</c:v>
                </c:pt>
                <c:pt idx="384">
                  <c:v>0.41007815879693527</c:v>
                </c:pt>
                <c:pt idx="385">
                  <c:v>0.43435390540417901</c:v>
                </c:pt>
                <c:pt idx="386">
                  <c:v>0.40586582766136431</c:v>
                </c:pt>
                <c:pt idx="387">
                  <c:v>0.39517916834841244</c:v>
                </c:pt>
                <c:pt idx="388">
                  <c:v>0.38740002427740988</c:v>
                </c:pt>
                <c:pt idx="389">
                  <c:v>0.37218391676393242</c:v>
                </c:pt>
                <c:pt idx="390">
                  <c:v>0.31987018796814731</c:v>
                </c:pt>
                <c:pt idx="391">
                  <c:v>0.39467742389099292</c:v>
                </c:pt>
                <c:pt idx="392">
                  <c:v>0.40278816405203233</c:v>
                </c:pt>
                <c:pt idx="393">
                  <c:v>0.41874192413558742</c:v>
                </c:pt>
                <c:pt idx="394">
                  <c:v>0.35683322905292947</c:v>
                </c:pt>
                <c:pt idx="395">
                  <c:v>0.36446253743635304</c:v>
                </c:pt>
                <c:pt idx="396">
                  <c:v>0.37255730348511479</c:v>
                </c:pt>
                <c:pt idx="397">
                  <c:v>0.38838068720494756</c:v>
                </c:pt>
                <c:pt idx="398">
                  <c:v>0.45600486045399152</c:v>
                </c:pt>
                <c:pt idx="399">
                  <c:v>0.35559149927701866</c:v>
                </c:pt>
                <c:pt idx="400">
                  <c:v>0.33562083400183779</c:v>
                </c:pt>
                <c:pt idx="401">
                  <c:v>0.44310578121482336</c:v>
                </c:pt>
                <c:pt idx="402">
                  <c:v>0.34699994673247392</c:v>
                </c:pt>
                <c:pt idx="403">
                  <c:v>0.34957863400946326</c:v>
                </c:pt>
                <c:pt idx="404">
                  <c:v>0.37882162593767726</c:v>
                </c:pt>
                <c:pt idx="405">
                  <c:v>0.40438173585601134</c:v>
                </c:pt>
                <c:pt idx="406">
                  <c:v>0.33727261462755581</c:v>
                </c:pt>
                <c:pt idx="407">
                  <c:v>0.38951266375545851</c:v>
                </c:pt>
                <c:pt idx="408">
                  <c:v>0.43688154361717629</c:v>
                </c:pt>
                <c:pt idx="409">
                  <c:v>0.4472756608076448</c:v>
                </c:pt>
                <c:pt idx="410">
                  <c:v>0.39098131384260998</c:v>
                </c:pt>
                <c:pt idx="411">
                  <c:v>0.42430458042949559</c:v>
                </c:pt>
                <c:pt idx="412">
                  <c:v>0.37360047599739632</c:v>
                </c:pt>
                <c:pt idx="413">
                  <c:v>0.42056883784314636</c:v>
                </c:pt>
                <c:pt idx="414">
                  <c:v>0.45555749850722144</c:v>
                </c:pt>
                <c:pt idx="415">
                  <c:v>0.41615046131418998</c:v>
                </c:pt>
                <c:pt idx="416">
                  <c:v>0.41190153859377687</c:v>
                </c:pt>
                <c:pt idx="417">
                  <c:v>0.41811528889808619</c:v>
                </c:pt>
                <c:pt idx="418">
                  <c:v>0.43203768608818982</c:v>
                </c:pt>
                <c:pt idx="419">
                  <c:v>0.31831210170976754</c:v>
                </c:pt>
                <c:pt idx="420">
                  <c:v>0.35557299529968861</c:v>
                </c:pt>
                <c:pt idx="421">
                  <c:v>0.42406077857550767</c:v>
                </c:pt>
                <c:pt idx="422">
                  <c:v>0.39962782558119203</c:v>
                </c:pt>
                <c:pt idx="423">
                  <c:v>0.45284492888292355</c:v>
                </c:pt>
                <c:pt idx="424">
                  <c:v>0.41740395175936412</c:v>
                </c:pt>
                <c:pt idx="425">
                  <c:v>0.38407620294777051</c:v>
                </c:pt>
                <c:pt idx="426">
                  <c:v>0.43096891135799575</c:v>
                </c:pt>
                <c:pt idx="427">
                  <c:v>0.39609026699230365</c:v>
                </c:pt>
                <c:pt idx="428">
                  <c:v>0.44071993909793333</c:v>
                </c:pt>
                <c:pt idx="429">
                  <c:v>0.4385970432367074</c:v>
                </c:pt>
                <c:pt idx="430">
                  <c:v>0.36315228655111925</c:v>
                </c:pt>
                <c:pt idx="431">
                  <c:v>0.41654910141942403</c:v>
                </c:pt>
                <c:pt idx="432">
                  <c:v>0.41281758903563642</c:v>
                </c:pt>
                <c:pt idx="433">
                  <c:v>0.39619141589962398</c:v>
                </c:pt>
                <c:pt idx="434">
                  <c:v>0.42049803147257592</c:v>
                </c:pt>
                <c:pt idx="435">
                  <c:v>0.41252100462724317</c:v>
                </c:pt>
                <c:pt idx="436">
                  <c:v>0.46824436962703886</c:v>
                </c:pt>
                <c:pt idx="437">
                  <c:v>0.43748294715866498</c:v>
                </c:pt>
                <c:pt idx="438">
                  <c:v>0.34012608368368863</c:v>
                </c:pt>
                <c:pt idx="439">
                  <c:v>0.38942233611185578</c:v>
                </c:pt>
                <c:pt idx="440">
                  <c:v>0.41457582544806115</c:v>
                </c:pt>
                <c:pt idx="441">
                  <c:v>0.41497505100584225</c:v>
                </c:pt>
                <c:pt idx="442">
                  <c:v>0.39052960811178183</c:v>
                </c:pt>
                <c:pt idx="443">
                  <c:v>0.46173449450018555</c:v>
                </c:pt>
                <c:pt idx="444">
                  <c:v>0.45707626920341921</c:v>
                </c:pt>
                <c:pt idx="445">
                  <c:v>0.45892799712737437</c:v>
                </c:pt>
                <c:pt idx="446">
                  <c:v>0.42296331613114307</c:v>
                </c:pt>
                <c:pt idx="447">
                  <c:v>0.45637063598795397</c:v>
                </c:pt>
                <c:pt idx="448">
                  <c:v>0.47742729831754938</c:v>
                </c:pt>
                <c:pt idx="449">
                  <c:v>0.40092609983521549</c:v>
                </c:pt>
                <c:pt idx="450">
                  <c:v>0.43146949625023123</c:v>
                </c:pt>
                <c:pt idx="451">
                  <c:v>0.47027744216378797</c:v>
                </c:pt>
                <c:pt idx="452">
                  <c:v>0.42075040233450961</c:v>
                </c:pt>
                <c:pt idx="453">
                  <c:v>0.44721280368024924</c:v>
                </c:pt>
                <c:pt idx="454">
                  <c:v>0.41784749506825664</c:v>
                </c:pt>
                <c:pt idx="455">
                  <c:v>0.41021450229381068</c:v>
                </c:pt>
                <c:pt idx="456">
                  <c:v>0.43934746432619887</c:v>
                </c:pt>
                <c:pt idx="457">
                  <c:v>0.36727049102120962</c:v>
                </c:pt>
                <c:pt idx="458">
                  <c:v>0.39551509023949011</c:v>
                </c:pt>
                <c:pt idx="459">
                  <c:v>0.43820389407174126</c:v>
                </c:pt>
                <c:pt idx="460">
                  <c:v>0.38943668336363207</c:v>
                </c:pt>
                <c:pt idx="461">
                  <c:v>0.44198778658683296</c:v>
                </c:pt>
                <c:pt idx="462">
                  <c:v>0.40982656317909061</c:v>
                </c:pt>
                <c:pt idx="463">
                  <c:v>0.43780915235290363</c:v>
                </c:pt>
                <c:pt idx="464">
                  <c:v>0.41981105857184275</c:v>
                </c:pt>
                <c:pt idx="465">
                  <c:v>0.37311730926358783</c:v>
                </c:pt>
                <c:pt idx="466">
                  <c:v>0.36401983788130071</c:v>
                </c:pt>
                <c:pt idx="467">
                  <c:v>0.43984430975387773</c:v>
                </c:pt>
                <c:pt idx="468">
                  <c:v>0.38484540490526625</c:v>
                </c:pt>
                <c:pt idx="469">
                  <c:v>0.36601202883874029</c:v>
                </c:pt>
                <c:pt idx="470">
                  <c:v>0.48251559951539852</c:v>
                </c:pt>
                <c:pt idx="471">
                  <c:v>0.40876029387186946</c:v>
                </c:pt>
                <c:pt idx="472">
                  <c:v>0.41500811522145198</c:v>
                </c:pt>
                <c:pt idx="473">
                  <c:v>0.3235892602467132</c:v>
                </c:pt>
                <c:pt idx="474">
                  <c:v>0.38039167848729344</c:v>
                </c:pt>
                <c:pt idx="475">
                  <c:v>0.36985590465044638</c:v>
                </c:pt>
                <c:pt idx="476">
                  <c:v>0.41167908069447107</c:v>
                </c:pt>
                <c:pt idx="477">
                  <c:v>0.35391815884878025</c:v>
                </c:pt>
                <c:pt idx="478">
                  <c:v>0.34544290965553148</c:v>
                </c:pt>
                <c:pt idx="479">
                  <c:v>0.34615659464996068</c:v>
                </c:pt>
                <c:pt idx="480">
                  <c:v>0.40000422988552692</c:v>
                </c:pt>
                <c:pt idx="481">
                  <c:v>0.35316452783296387</c:v>
                </c:pt>
                <c:pt idx="482">
                  <c:v>0.37729934009006588</c:v>
                </c:pt>
                <c:pt idx="483">
                  <c:v>0.35991738466142675</c:v>
                </c:pt>
                <c:pt idx="484">
                  <c:v>0.36692336964865596</c:v>
                </c:pt>
                <c:pt idx="485">
                  <c:v>0.35257154691534376</c:v>
                </c:pt>
                <c:pt idx="486">
                  <c:v>0.39135268892721414</c:v>
                </c:pt>
                <c:pt idx="487">
                  <c:v>0.39077316575883597</c:v>
                </c:pt>
                <c:pt idx="488">
                  <c:v>0.40401029170895331</c:v>
                </c:pt>
                <c:pt idx="489">
                  <c:v>0.38973507156977111</c:v>
                </c:pt>
                <c:pt idx="490">
                  <c:v>0.37837411831420342</c:v>
                </c:pt>
                <c:pt idx="491">
                  <c:v>0.34256492489833201</c:v>
                </c:pt>
                <c:pt idx="492">
                  <c:v>0.38038674033149172</c:v>
                </c:pt>
                <c:pt idx="493">
                  <c:v>0.3918758169017707</c:v>
                </c:pt>
                <c:pt idx="494">
                  <c:v>0.41813462059891632</c:v>
                </c:pt>
                <c:pt idx="495">
                  <c:v>0.41136433863598348</c:v>
                </c:pt>
                <c:pt idx="496">
                  <c:v>0.50870986358730952</c:v>
                </c:pt>
                <c:pt idx="497">
                  <c:v>0.48960077051621992</c:v>
                </c:pt>
                <c:pt idx="498">
                  <c:v>0.51792660300848214</c:v>
                </c:pt>
                <c:pt idx="499">
                  <c:v>0.452121200742441</c:v>
                </c:pt>
                <c:pt idx="500">
                  <c:v>0.53043789339142322</c:v>
                </c:pt>
                <c:pt idx="501">
                  <c:v>0.47440381976521495</c:v>
                </c:pt>
                <c:pt idx="502">
                  <c:v>0.52256057940570555</c:v>
                </c:pt>
                <c:pt idx="503">
                  <c:v>0.35640691528109497</c:v>
                </c:pt>
                <c:pt idx="504">
                  <c:v>0.41772564878900487</c:v>
                </c:pt>
                <c:pt idx="505">
                  <c:v>0.27722548678376518</c:v>
                </c:pt>
                <c:pt idx="506">
                  <c:v>0.27347175200731344</c:v>
                </c:pt>
                <c:pt idx="507">
                  <c:v>0.36951013634394936</c:v>
                </c:pt>
                <c:pt idx="508">
                  <c:v>0.35849613309936962</c:v>
                </c:pt>
                <c:pt idx="509">
                  <c:v>0.35128858567326449</c:v>
                </c:pt>
                <c:pt idx="510">
                  <c:v>0.38330346160604462</c:v>
                </c:pt>
                <c:pt idx="511">
                  <c:v>0.33354457222240025</c:v>
                </c:pt>
                <c:pt idx="512">
                  <c:v>0.25321998529505979</c:v>
                </c:pt>
                <c:pt idx="513">
                  <c:v>0.32189255181604182</c:v>
                </c:pt>
                <c:pt idx="514">
                  <c:v>0.37702563162622776</c:v>
                </c:pt>
                <c:pt idx="515">
                  <c:v>0.37827432683500201</c:v>
                </c:pt>
                <c:pt idx="516">
                  <c:v>0.35974253455252991</c:v>
                </c:pt>
                <c:pt idx="517">
                  <c:v>0.38253628179853211</c:v>
                </c:pt>
                <c:pt idx="518">
                  <c:v>0.41028642259559323</c:v>
                </c:pt>
                <c:pt idx="519">
                  <c:v>0.46056020986967505</c:v>
                </c:pt>
                <c:pt idx="520">
                  <c:v>0.34711554799780292</c:v>
                </c:pt>
                <c:pt idx="521">
                  <c:v>0.35626211550099302</c:v>
                </c:pt>
                <c:pt idx="522">
                  <c:v>0.37549812252786413</c:v>
                </c:pt>
                <c:pt idx="523">
                  <c:v>0.35485412165717306</c:v>
                </c:pt>
                <c:pt idx="524">
                  <c:v>0.41274628820485876</c:v>
                </c:pt>
                <c:pt idx="525">
                  <c:v>0.37768612258305045</c:v>
                </c:pt>
                <c:pt idx="526">
                  <c:v>0.44218119749001394</c:v>
                </c:pt>
                <c:pt idx="527">
                  <c:v>0.3847256025179987</c:v>
                </c:pt>
                <c:pt idx="528">
                  <c:v>0.40192727737710737</c:v>
                </c:pt>
                <c:pt idx="529">
                  <c:v>0.42997052964640398</c:v>
                </c:pt>
                <c:pt idx="530">
                  <c:v>0.38768630490645817</c:v>
                </c:pt>
                <c:pt idx="531">
                  <c:v>0.41573078612587316</c:v>
                </c:pt>
                <c:pt idx="532">
                  <c:v>0.41722130167936633</c:v>
                </c:pt>
                <c:pt idx="533">
                  <c:v>0.52329724573446601</c:v>
                </c:pt>
                <c:pt idx="534">
                  <c:v>0.41444836646407812</c:v>
                </c:pt>
                <c:pt idx="535">
                  <c:v>0.39385975888997538</c:v>
                </c:pt>
                <c:pt idx="536">
                  <c:v>0.41936969235969879</c:v>
                </c:pt>
                <c:pt idx="537">
                  <c:v>0.39485203368156802</c:v>
                </c:pt>
                <c:pt idx="538">
                  <c:v>0.42952740419687846</c:v>
                </c:pt>
                <c:pt idx="539">
                  <c:v>0.44702946824588913</c:v>
                </c:pt>
                <c:pt idx="540">
                  <c:v>0.43319082277051557</c:v>
                </c:pt>
                <c:pt idx="541">
                  <c:v>0.39614954358777299</c:v>
                </c:pt>
                <c:pt idx="542">
                  <c:v>0.44415742773309236</c:v>
                </c:pt>
                <c:pt idx="543">
                  <c:v>0.52556936998593207</c:v>
                </c:pt>
                <c:pt idx="544">
                  <c:v>0.45266785660779246</c:v>
                </c:pt>
                <c:pt idx="545">
                  <c:v>0.42712792452771736</c:v>
                </c:pt>
                <c:pt idx="546">
                  <c:v>0.39175945108733123</c:v>
                </c:pt>
                <c:pt idx="547">
                  <c:v>0.45070202486638578</c:v>
                </c:pt>
                <c:pt idx="548">
                  <c:v>0.42687393459743206</c:v>
                </c:pt>
                <c:pt idx="549">
                  <c:v>0.45727306323541722</c:v>
                </c:pt>
                <c:pt idx="550">
                  <c:v>0.52101609386247949</c:v>
                </c:pt>
                <c:pt idx="551">
                  <c:v>0.44427488059300457</c:v>
                </c:pt>
                <c:pt idx="552">
                  <c:v>0.38723964676617761</c:v>
                </c:pt>
                <c:pt idx="553">
                  <c:v>0.40047211931441112</c:v>
                </c:pt>
                <c:pt idx="554">
                  <c:v>0.41531230275624492</c:v>
                </c:pt>
                <c:pt idx="555">
                  <c:v>0.36780420580957807</c:v>
                </c:pt>
                <c:pt idx="556">
                  <c:v>0.52095791825041926</c:v>
                </c:pt>
                <c:pt idx="557">
                  <c:v>0.40454076869942029</c:v>
                </c:pt>
                <c:pt idx="558">
                  <c:v>0.33149072095416554</c:v>
                </c:pt>
                <c:pt idx="559">
                  <c:v>0.5286202801414388</c:v>
                </c:pt>
                <c:pt idx="560">
                  <c:v>0.44018565345821736</c:v>
                </c:pt>
                <c:pt idx="561">
                  <c:v>0.36145371070612664</c:v>
                </c:pt>
                <c:pt idx="562">
                  <c:v>0.41209823251036165</c:v>
                </c:pt>
                <c:pt idx="563">
                  <c:v>0.35737494715522383</c:v>
                </c:pt>
                <c:pt idx="564">
                  <c:v>0.33531131034762995</c:v>
                </c:pt>
                <c:pt idx="565">
                  <c:v>0.35805096980576229</c:v>
                </c:pt>
                <c:pt idx="566">
                  <c:v>0.43286316634073291</c:v>
                </c:pt>
                <c:pt idx="567">
                  <c:v>0.5024543363407501</c:v>
                </c:pt>
                <c:pt idx="568">
                  <c:v>0.33982176889894217</c:v>
                </c:pt>
                <c:pt idx="569">
                  <c:v>0.38838320451227359</c:v>
                </c:pt>
                <c:pt idx="570">
                  <c:v>0.36024185538008224</c:v>
                </c:pt>
                <c:pt idx="571">
                  <c:v>0.36347789878716108</c:v>
                </c:pt>
                <c:pt idx="572">
                  <c:v>0.41846272854173233</c:v>
                </c:pt>
                <c:pt idx="573">
                  <c:v>0.35447022546867174</c:v>
                </c:pt>
                <c:pt idx="574">
                  <c:v>0.37103618771467617</c:v>
                </c:pt>
                <c:pt idx="575">
                  <c:v>0.37674906564031357</c:v>
                </c:pt>
                <c:pt idx="576">
                  <c:v>0.4208712051117971</c:v>
                </c:pt>
                <c:pt idx="577">
                  <c:v>0.52471059679160792</c:v>
                </c:pt>
                <c:pt idx="578">
                  <c:v>0.39661085636665189</c:v>
                </c:pt>
                <c:pt idx="579">
                  <c:v>0.42893041571400908</c:v>
                </c:pt>
                <c:pt idx="580">
                  <c:v>0.40663492198045109</c:v>
                </c:pt>
                <c:pt idx="581">
                  <c:v>0.40017457913957422</c:v>
                </c:pt>
                <c:pt idx="582">
                  <c:v>0.39438595414560268</c:v>
                </c:pt>
                <c:pt idx="583">
                  <c:v>0.40957437525970414</c:v>
                </c:pt>
                <c:pt idx="584">
                  <c:v>0.41200533328291744</c:v>
                </c:pt>
                <c:pt idx="585">
                  <c:v>0.39508219447856258</c:v>
                </c:pt>
                <c:pt idx="586">
                  <c:v>0.43705386204578028</c:v>
                </c:pt>
                <c:pt idx="587">
                  <c:v>0.36473931987269276</c:v>
                </c:pt>
                <c:pt idx="588">
                  <c:v>0.38788032214541052</c:v>
                </c:pt>
                <c:pt idx="589">
                  <c:v>0.3826992007511113</c:v>
                </c:pt>
                <c:pt idx="590">
                  <c:v>0.3779749645149168</c:v>
                </c:pt>
                <c:pt idx="591">
                  <c:v>0.39349383909979962</c:v>
                </c:pt>
                <c:pt idx="592">
                  <c:v>0.36589274595543625</c:v>
                </c:pt>
                <c:pt idx="593">
                  <c:v>0.34966306483949178</c:v>
                </c:pt>
                <c:pt idx="594">
                  <c:v>0.37648610106713221</c:v>
                </c:pt>
                <c:pt idx="595">
                  <c:v>0.39012088978594406</c:v>
                </c:pt>
                <c:pt idx="596">
                  <c:v>0.37338151811119463</c:v>
                </c:pt>
                <c:pt idx="597">
                  <c:v>0.44134728154636937</c:v>
                </c:pt>
                <c:pt idx="598">
                  <c:v>0.46106265029388971</c:v>
                </c:pt>
                <c:pt idx="599">
                  <c:v>0.50202060652785208</c:v>
                </c:pt>
                <c:pt idx="600">
                  <c:v>0.5030134906179794</c:v>
                </c:pt>
                <c:pt idx="601">
                  <c:v>0.42113824830567431</c:v>
                </c:pt>
                <c:pt idx="602">
                  <c:v>0.39636053770837754</c:v>
                </c:pt>
                <c:pt idx="603">
                  <c:v>0.4186573245029917</c:v>
                </c:pt>
                <c:pt idx="604">
                  <c:v>0.40856331486802205</c:v>
                </c:pt>
                <c:pt idx="605">
                  <c:v>0.41322741930224921</c:v>
                </c:pt>
                <c:pt idx="606">
                  <c:v>0.3507859473991804</c:v>
                </c:pt>
                <c:pt idx="607">
                  <c:v>0.36061275087704259</c:v>
                </c:pt>
                <c:pt idx="608">
                  <c:v>0.37773803622376168</c:v>
                </c:pt>
                <c:pt idx="609">
                  <c:v>0.35514262630109122</c:v>
                </c:pt>
                <c:pt idx="610">
                  <c:v>0.39190501418783807</c:v>
                </c:pt>
                <c:pt idx="611">
                  <c:v>0.36988149248705371</c:v>
                </c:pt>
                <c:pt idx="612">
                  <c:v>0.43691332472868633</c:v>
                </c:pt>
                <c:pt idx="613">
                  <c:v>0.44358293295368584</c:v>
                </c:pt>
                <c:pt idx="614">
                  <c:v>0.41867815323699037</c:v>
                </c:pt>
                <c:pt idx="615">
                  <c:v>0.33095474329358993</c:v>
                </c:pt>
                <c:pt idx="616">
                  <c:v>0.43419537859281682</c:v>
                </c:pt>
                <c:pt idx="617">
                  <c:v>0.37778491371689715</c:v>
                </c:pt>
                <c:pt idx="618">
                  <c:v>0.42629701526901642</c:v>
                </c:pt>
                <c:pt idx="619">
                  <c:v>0.37915510090569049</c:v>
                </c:pt>
                <c:pt idx="620">
                  <c:v>0.41114927242402405</c:v>
                </c:pt>
                <c:pt idx="621">
                  <c:v>0.43278094999896799</c:v>
                </c:pt>
                <c:pt idx="622">
                  <c:v>0.42915382921907635</c:v>
                </c:pt>
                <c:pt idx="623">
                  <c:v>0.38598950476457478</c:v>
                </c:pt>
                <c:pt idx="624">
                  <c:v>0.4224982915629808</c:v>
                </c:pt>
                <c:pt idx="625">
                  <c:v>0.42467459688662029</c:v>
                </c:pt>
                <c:pt idx="626">
                  <c:v>0.44651646922558774</c:v>
                </c:pt>
                <c:pt idx="627">
                  <c:v>0.46082718604793382</c:v>
                </c:pt>
                <c:pt idx="628">
                  <c:v>0.39644540626040042</c:v>
                </c:pt>
                <c:pt idx="629">
                  <c:v>0.44859195314501404</c:v>
                </c:pt>
                <c:pt idx="630">
                  <c:v>0.38303322293944564</c:v>
                </c:pt>
                <c:pt idx="631">
                  <c:v>0.41168737554400225</c:v>
                </c:pt>
                <c:pt idx="632">
                  <c:v>0.42538074219352318</c:v>
                </c:pt>
                <c:pt idx="633">
                  <c:v>0.42648583672585438</c:v>
                </c:pt>
                <c:pt idx="634">
                  <c:v>0.44576251642956488</c:v>
                </c:pt>
                <c:pt idx="635">
                  <c:v>0.47229858182098378</c:v>
                </c:pt>
                <c:pt idx="636">
                  <c:v>0.44747799167913982</c:v>
                </c:pt>
                <c:pt idx="637">
                  <c:v>0.3673949391639923</c:v>
                </c:pt>
                <c:pt idx="638">
                  <c:v>0.38294164286034232</c:v>
                </c:pt>
                <c:pt idx="639">
                  <c:v>0.37089101972447269</c:v>
                </c:pt>
                <c:pt idx="640">
                  <c:v>0.36610838785872518</c:v>
                </c:pt>
                <c:pt idx="641">
                  <c:v>0.35936804028613251</c:v>
                </c:pt>
                <c:pt idx="642">
                  <c:v>0.37610576275151991</c:v>
                </c:pt>
                <c:pt idx="643">
                  <c:v>0.41642550160120556</c:v>
                </c:pt>
                <c:pt idx="644">
                  <c:v>0.36959844922816287</c:v>
                </c:pt>
                <c:pt idx="645">
                  <c:v>0.38739911211467098</c:v>
                </c:pt>
                <c:pt idx="646">
                  <c:v>0.37118803861093452</c:v>
                </c:pt>
                <c:pt idx="647">
                  <c:v>0.40472006892035456</c:v>
                </c:pt>
                <c:pt idx="648">
                  <c:v>0.38528913435953616</c:v>
                </c:pt>
                <c:pt idx="649">
                  <c:v>0.37126830531311217</c:v>
                </c:pt>
                <c:pt idx="650">
                  <c:v>0.36060396181859039</c:v>
                </c:pt>
                <c:pt idx="651">
                  <c:v>0.49528934676157177</c:v>
                </c:pt>
                <c:pt idx="652">
                  <c:v>0.48387477943563995</c:v>
                </c:pt>
                <c:pt idx="653">
                  <c:v>0.47256864656858705</c:v>
                </c:pt>
                <c:pt idx="654">
                  <c:v>0.46067686971195537</c:v>
                </c:pt>
                <c:pt idx="655">
                  <c:v>0.42965452437278218</c:v>
                </c:pt>
                <c:pt idx="656">
                  <c:v>0.4859117318019231</c:v>
                </c:pt>
                <c:pt idx="657">
                  <c:v>0.40186589721186716</c:v>
                </c:pt>
                <c:pt idx="658">
                  <c:v>0.42541774439447144</c:v>
                </c:pt>
                <c:pt idx="659">
                  <c:v>0.44882289847787088</c:v>
                </c:pt>
                <c:pt idx="660">
                  <c:v>0.3764418290956062</c:v>
                </c:pt>
                <c:pt idx="661">
                  <c:v>0.40074852279444911</c:v>
                </c:pt>
                <c:pt idx="662">
                  <c:v>0.49382384338379037</c:v>
                </c:pt>
                <c:pt idx="663">
                  <c:v>0.43471864358152507</c:v>
                </c:pt>
                <c:pt idx="664">
                  <c:v>0.43432579128799748</c:v>
                </c:pt>
                <c:pt idx="665">
                  <c:v>0.44748629949276086</c:v>
                </c:pt>
                <c:pt idx="666">
                  <c:v>0.39341717935436399</c:v>
                </c:pt>
                <c:pt idx="667">
                  <c:v>0.42264596909985325</c:v>
                </c:pt>
                <c:pt idx="668">
                  <c:v>0.40885106691316964</c:v>
                </c:pt>
                <c:pt idx="669">
                  <c:v>0.37991392548491459</c:v>
                </c:pt>
                <c:pt idx="670">
                  <c:v>0.41119895285475128</c:v>
                </c:pt>
                <c:pt idx="671">
                  <c:v>0.42096956814790359</c:v>
                </c:pt>
                <c:pt idx="672">
                  <c:v>0.45750774375121217</c:v>
                </c:pt>
                <c:pt idx="673">
                  <c:v>0.46045031112137447</c:v>
                </c:pt>
                <c:pt idx="674">
                  <c:v>0.37378387613801856</c:v>
                </c:pt>
                <c:pt idx="675">
                  <c:v>0.44231738371593976</c:v>
                </c:pt>
                <c:pt idx="676">
                  <c:v>0.44738403717278757</c:v>
                </c:pt>
                <c:pt idx="677">
                  <c:v>0.50332558546873007</c:v>
                </c:pt>
                <c:pt idx="678">
                  <c:v>0.54035744507897798</c:v>
                </c:pt>
                <c:pt idx="679">
                  <c:v>0.44931705618501228</c:v>
                </c:pt>
                <c:pt idx="680">
                  <c:v>0.48217260983385207</c:v>
                </c:pt>
                <c:pt idx="681">
                  <c:v>0.29815889404700935</c:v>
                </c:pt>
                <c:pt idx="682">
                  <c:v>0.46914640504540173</c:v>
                </c:pt>
                <c:pt idx="683">
                  <c:v>0.49458706784043077</c:v>
                </c:pt>
                <c:pt idx="684">
                  <c:v>0.48901509107752245</c:v>
                </c:pt>
                <c:pt idx="685">
                  <c:v>0.52690868052951323</c:v>
                </c:pt>
                <c:pt idx="686">
                  <c:v>0.46533735975435531</c:v>
                </c:pt>
                <c:pt idx="687">
                  <c:v>0.44021004309060358</c:v>
                </c:pt>
                <c:pt idx="688">
                  <c:v>0.49223288997590459</c:v>
                </c:pt>
                <c:pt idx="689">
                  <c:v>0.478118182226279</c:v>
                </c:pt>
                <c:pt idx="690">
                  <c:v>0.43336770777207251</c:v>
                </c:pt>
                <c:pt idx="691">
                  <c:v>0.44138344862817835</c:v>
                </c:pt>
                <c:pt idx="692">
                  <c:v>0.46569130471704046</c:v>
                </c:pt>
                <c:pt idx="693">
                  <c:v>0.51120113784254939</c:v>
                </c:pt>
                <c:pt idx="694">
                  <c:v>0.52322253853577261</c:v>
                </c:pt>
                <c:pt idx="695">
                  <c:v>0.55658933132105048</c:v>
                </c:pt>
                <c:pt idx="696">
                  <c:v>0.45469985718810219</c:v>
                </c:pt>
                <c:pt idx="697">
                  <c:v>0.51620987513647276</c:v>
                </c:pt>
                <c:pt idx="698">
                  <c:v>0.44756788460226665</c:v>
                </c:pt>
                <c:pt idx="699">
                  <c:v>0.51294615837115387</c:v>
                </c:pt>
                <c:pt idx="700">
                  <c:v>0.49969280024710555</c:v>
                </c:pt>
                <c:pt idx="701">
                  <c:v>0.43822897421943086</c:v>
                </c:pt>
                <c:pt idx="702">
                  <c:v>0.49509553048887628</c:v>
                </c:pt>
                <c:pt idx="703">
                  <c:v>0.51463731455323836</c:v>
                </c:pt>
                <c:pt idx="704">
                  <c:v>0.41177721474135603</c:v>
                </c:pt>
                <c:pt idx="705">
                  <c:v>0.46542770315263093</c:v>
                </c:pt>
                <c:pt idx="706">
                  <c:v>0.51425602718674834</c:v>
                </c:pt>
                <c:pt idx="707">
                  <c:v>0.49984902359377742</c:v>
                </c:pt>
                <c:pt idx="708">
                  <c:v>0.55235535230183175</c:v>
                </c:pt>
                <c:pt idx="709">
                  <c:v>0.48060043182728351</c:v>
                </c:pt>
                <c:pt idx="710">
                  <c:v>0.45317221062167679</c:v>
                </c:pt>
                <c:pt idx="711">
                  <c:v>0.43885377758096189</c:v>
                </c:pt>
                <c:pt idx="712">
                  <c:v>0.4549651916636086</c:v>
                </c:pt>
                <c:pt idx="713">
                  <c:v>0.46882533174517377</c:v>
                </c:pt>
                <c:pt idx="714">
                  <c:v>0.53189235599832574</c:v>
                </c:pt>
                <c:pt idx="715">
                  <c:v>0.46172225338258821</c:v>
                </c:pt>
                <c:pt idx="716">
                  <c:v>0.50231681917109361</c:v>
                </c:pt>
                <c:pt idx="717">
                  <c:v>0.405246575076252</c:v>
                </c:pt>
                <c:pt idx="718">
                  <c:v>0.35134978944872036</c:v>
                </c:pt>
                <c:pt idx="719">
                  <c:v>0.3837665392935381</c:v>
                </c:pt>
                <c:pt idx="720">
                  <c:v>0.40173649464254646</c:v>
                </c:pt>
                <c:pt idx="721">
                  <c:v>0.46427797462924653</c:v>
                </c:pt>
                <c:pt idx="722">
                  <c:v>0.38448147468128513</c:v>
                </c:pt>
                <c:pt idx="723">
                  <c:v>0.47955374685098773</c:v>
                </c:pt>
                <c:pt idx="724">
                  <c:v>0.46947413562516854</c:v>
                </c:pt>
                <c:pt idx="725">
                  <c:v>0.39192687954535266</c:v>
                </c:pt>
                <c:pt idx="726">
                  <c:v>0.37714672338638494</c:v>
                </c:pt>
                <c:pt idx="727">
                  <c:v>0.42232155157033713</c:v>
                </c:pt>
                <c:pt idx="728">
                  <c:v>0.46182633240266674</c:v>
                </c:pt>
                <c:pt idx="729">
                  <c:v>0.39399465881360451</c:v>
                </c:pt>
                <c:pt idx="730">
                  <c:v>0.41382455989454542</c:v>
                </c:pt>
                <c:pt idx="731">
                  <c:v>0.36753316751698512</c:v>
                </c:pt>
                <c:pt idx="732">
                  <c:v>0.3869965989241701</c:v>
                </c:pt>
                <c:pt idx="733">
                  <c:v>0.40533630291832295</c:v>
                </c:pt>
                <c:pt idx="734">
                  <c:v>0.46685374000119789</c:v>
                </c:pt>
                <c:pt idx="735">
                  <c:v>0.43326708844604078</c:v>
                </c:pt>
                <c:pt idx="736">
                  <c:v>0.45871142849487501</c:v>
                </c:pt>
                <c:pt idx="737">
                  <c:v>0.41244581657931756</c:v>
                </c:pt>
                <c:pt idx="738">
                  <c:v>0.44310808133962676</c:v>
                </c:pt>
                <c:pt idx="739">
                  <c:v>0.43758341982768534</c:v>
                </c:pt>
                <c:pt idx="740">
                  <c:v>0.43436109008064255</c:v>
                </c:pt>
                <c:pt idx="741">
                  <c:v>0.43782209686019319</c:v>
                </c:pt>
                <c:pt idx="742">
                  <c:v>0.44859510180354001</c:v>
                </c:pt>
                <c:pt idx="743">
                  <c:v>0.48543254463355895</c:v>
                </c:pt>
                <c:pt idx="744">
                  <c:v>0.49440407993229424</c:v>
                </c:pt>
                <c:pt idx="745">
                  <c:v>0.4618595003021112</c:v>
                </c:pt>
                <c:pt idx="746">
                  <c:v>0.42123813746991695</c:v>
                </c:pt>
                <c:pt idx="747">
                  <c:v>0.45256493430002193</c:v>
                </c:pt>
                <c:pt idx="748">
                  <c:v>0.46233182467035078</c:v>
                </c:pt>
                <c:pt idx="749">
                  <c:v>0.48876009305272367</c:v>
                </c:pt>
                <c:pt idx="750">
                  <c:v>0.49421246616669545</c:v>
                </c:pt>
                <c:pt idx="751">
                  <c:v>0.48616424828569649</c:v>
                </c:pt>
                <c:pt idx="752">
                  <c:v>0.47124584809535597</c:v>
                </c:pt>
                <c:pt idx="753">
                  <c:v>0.49892052033915435</c:v>
                </c:pt>
                <c:pt idx="754">
                  <c:v>0.46367899518151773</c:v>
                </c:pt>
                <c:pt idx="755">
                  <c:v>0.45671666992419596</c:v>
                </c:pt>
                <c:pt idx="756">
                  <c:v>0.36724551080494561</c:v>
                </c:pt>
                <c:pt idx="757">
                  <c:v>0.46246878207514608</c:v>
                </c:pt>
                <c:pt idx="758">
                  <c:v>0.40160185854811981</c:v>
                </c:pt>
                <c:pt idx="759">
                  <c:v>0.39626929341160982</c:v>
                </c:pt>
                <c:pt idx="760">
                  <c:v>0.37538641365508096</c:v>
                </c:pt>
                <c:pt idx="761">
                  <c:v>0.42839063911937725</c:v>
                </c:pt>
                <c:pt idx="762">
                  <c:v>0.38005225789995262</c:v>
                </c:pt>
                <c:pt idx="763">
                  <c:v>0.33999303648255208</c:v>
                </c:pt>
                <c:pt idx="764">
                  <c:v>0.34384938315138402</c:v>
                </c:pt>
                <c:pt idx="765">
                  <c:v>0.35898970256239809</c:v>
                </c:pt>
                <c:pt idx="766">
                  <c:v>0.34391429593714401</c:v>
                </c:pt>
                <c:pt idx="767">
                  <c:v>0.38413652504184959</c:v>
                </c:pt>
                <c:pt idx="768">
                  <c:v>0.36931317921828138</c:v>
                </c:pt>
                <c:pt idx="769">
                  <c:v>0.41492003342238121</c:v>
                </c:pt>
                <c:pt idx="770">
                  <c:v>0.3900166943931983</c:v>
                </c:pt>
                <c:pt idx="771">
                  <c:v>0.41166669769346764</c:v>
                </c:pt>
                <c:pt idx="772">
                  <c:v>0.39125697569890494</c:v>
                </c:pt>
                <c:pt idx="773">
                  <c:v>0.39601816480860685</c:v>
                </c:pt>
                <c:pt idx="774">
                  <c:v>0.36833320566783323</c:v>
                </c:pt>
                <c:pt idx="775">
                  <c:v>0.41821188383112773</c:v>
                </c:pt>
                <c:pt idx="776">
                  <c:v>0.45652635433197913</c:v>
                </c:pt>
                <c:pt idx="777">
                  <c:v>0.43780895278767079</c:v>
                </c:pt>
                <c:pt idx="778">
                  <c:v>0.43889177241086219</c:v>
                </c:pt>
                <c:pt idx="779">
                  <c:v>0.4254601336671886</c:v>
                </c:pt>
                <c:pt idx="780">
                  <c:v>0.43206933104402606</c:v>
                </c:pt>
                <c:pt idx="781">
                  <c:v>0.44660283307364568</c:v>
                </c:pt>
                <c:pt idx="782">
                  <c:v>0.47474468266132464</c:v>
                </c:pt>
                <c:pt idx="783">
                  <c:v>0.38279679783915532</c:v>
                </c:pt>
                <c:pt idx="784">
                  <c:v>0.44781520365892225</c:v>
                </c:pt>
                <c:pt idx="785">
                  <c:v>0.38001037566402568</c:v>
                </c:pt>
                <c:pt idx="786">
                  <c:v>0.43863530180989568</c:v>
                </c:pt>
                <c:pt idx="787">
                  <c:v>0.44891545710141689</c:v>
                </c:pt>
                <c:pt idx="788">
                  <c:v>0.46079379283282312</c:v>
                </c:pt>
                <c:pt idx="789">
                  <c:v>0.4083933384409798</c:v>
                </c:pt>
                <c:pt idx="790">
                  <c:v>0.42562269240725348</c:v>
                </c:pt>
                <c:pt idx="791">
                  <c:v>0.43076048465230499</c:v>
                </c:pt>
                <c:pt idx="792">
                  <c:v>0.38362629875898308</c:v>
                </c:pt>
                <c:pt idx="793">
                  <c:v>0.36865961907239569</c:v>
                </c:pt>
                <c:pt idx="794">
                  <c:v>0.40248780546024598</c:v>
                </c:pt>
                <c:pt idx="795">
                  <c:v>0.38916719233827635</c:v>
                </c:pt>
                <c:pt idx="796">
                  <c:v>0.35049996297186942</c:v>
                </c:pt>
                <c:pt idx="797">
                  <c:v>0.38286845414446152</c:v>
                </c:pt>
                <c:pt idx="798">
                  <c:v>0.38857608884802491</c:v>
                </c:pt>
                <c:pt idx="799">
                  <c:v>0.40547693413927149</c:v>
                </c:pt>
                <c:pt idx="800">
                  <c:v>0.42238947454026082</c:v>
                </c:pt>
                <c:pt idx="801">
                  <c:v>0.3950558544049585</c:v>
                </c:pt>
                <c:pt idx="802">
                  <c:v>0.40092660211719605</c:v>
                </c:pt>
                <c:pt idx="803">
                  <c:v>0.44213373830705988</c:v>
                </c:pt>
                <c:pt idx="804">
                  <c:v>0.26779339979664074</c:v>
                </c:pt>
                <c:pt idx="805">
                  <c:v>0.37734817495511652</c:v>
                </c:pt>
                <c:pt idx="806">
                  <c:v>0.3763883029920525</c:v>
                </c:pt>
                <c:pt idx="807">
                  <c:v>0.38280001213831183</c:v>
                </c:pt>
                <c:pt idx="808">
                  <c:v>0.42534541747465554</c:v>
                </c:pt>
                <c:pt idx="809">
                  <c:v>0.40956295033811774</c:v>
                </c:pt>
                <c:pt idx="810">
                  <c:v>0.46486856326132348</c:v>
                </c:pt>
                <c:pt idx="811">
                  <c:v>0.43074070910123657</c:v>
                </c:pt>
                <c:pt idx="812">
                  <c:v>0.44457450812406218</c:v>
                </c:pt>
                <c:pt idx="813">
                  <c:v>0.42280199973662747</c:v>
                </c:pt>
                <c:pt idx="814">
                  <c:v>0.33542153303143568</c:v>
                </c:pt>
                <c:pt idx="815">
                  <c:v>0.37558154656777404</c:v>
                </c:pt>
                <c:pt idx="816">
                  <c:v>0.39128021346096947</c:v>
                </c:pt>
                <c:pt idx="817">
                  <c:v>0.39564277449112861</c:v>
                </c:pt>
                <c:pt idx="818">
                  <c:v>0.35423580519749293</c:v>
                </c:pt>
                <c:pt idx="819">
                  <c:v>0.42540912719531665</c:v>
                </c:pt>
                <c:pt idx="820">
                  <c:v>0.36630900977748398</c:v>
                </c:pt>
                <c:pt idx="821">
                  <c:v>0.35113071544076108</c:v>
                </c:pt>
                <c:pt idx="822">
                  <c:v>0.33934487143348196</c:v>
                </c:pt>
                <c:pt idx="823">
                  <c:v>0.35679757220642144</c:v>
                </c:pt>
                <c:pt idx="824">
                  <c:v>0.34266073579338197</c:v>
                </c:pt>
                <c:pt idx="825">
                  <c:v>0.34926309512218867</c:v>
                </c:pt>
                <c:pt idx="826">
                  <c:v>0.34564667480096911</c:v>
                </c:pt>
                <c:pt idx="827">
                  <c:v>0.32996640967698082</c:v>
                </c:pt>
                <c:pt idx="828">
                  <c:v>0.38064053065476106</c:v>
                </c:pt>
                <c:pt idx="829">
                  <c:v>0.39129035668026729</c:v>
                </c:pt>
                <c:pt idx="830">
                  <c:v>0.39590263924651625</c:v>
                </c:pt>
                <c:pt idx="831">
                  <c:v>0.39769687656131353</c:v>
                </c:pt>
                <c:pt idx="832">
                  <c:v>0.34139292471121396</c:v>
                </c:pt>
                <c:pt idx="833">
                  <c:v>0.38308691391855365</c:v>
                </c:pt>
                <c:pt idx="834">
                  <c:v>0.4172600843207051</c:v>
                </c:pt>
                <c:pt idx="835">
                  <c:v>0.44039213071450067</c:v>
                </c:pt>
                <c:pt idx="836">
                  <c:v>0.40076685126075406</c:v>
                </c:pt>
                <c:pt idx="837">
                  <c:v>0.36236832293505011</c:v>
                </c:pt>
                <c:pt idx="838">
                  <c:v>0.38514452576328823</c:v>
                </c:pt>
                <c:pt idx="839">
                  <c:v>0.40478809414817768</c:v>
                </c:pt>
                <c:pt idx="840">
                  <c:v>0.42437613414650788</c:v>
                </c:pt>
                <c:pt idx="841">
                  <c:v>0.41206609522064963</c:v>
                </c:pt>
                <c:pt idx="842">
                  <c:v>0.38742876836319401</c:v>
                </c:pt>
                <c:pt idx="843">
                  <c:v>0.42164170267964024</c:v>
                </c:pt>
                <c:pt idx="844">
                  <c:v>0.42038139920086548</c:v>
                </c:pt>
                <c:pt idx="845">
                  <c:v>0.45738057203447757</c:v>
                </c:pt>
                <c:pt idx="846">
                  <c:v>0.46223075419201132</c:v>
                </c:pt>
                <c:pt idx="847">
                  <c:v>0.42591548263358603</c:v>
                </c:pt>
                <c:pt idx="848">
                  <c:v>0.46758049126579793</c:v>
                </c:pt>
                <c:pt idx="849">
                  <c:v>0.37274749538538893</c:v>
                </c:pt>
                <c:pt idx="850">
                  <c:v>0.41793105178003676</c:v>
                </c:pt>
                <c:pt idx="851">
                  <c:v>0.41428450612617845</c:v>
                </c:pt>
                <c:pt idx="852">
                  <c:v>0.34599632237414979</c:v>
                </c:pt>
                <c:pt idx="853">
                  <c:v>0.37542585340072909</c:v>
                </c:pt>
                <c:pt idx="854">
                  <c:v>0.37543734932169182</c:v>
                </c:pt>
                <c:pt idx="855">
                  <c:v>0.36232163463672273</c:v>
                </c:pt>
                <c:pt idx="856">
                  <c:v>0.31503210743474058</c:v>
                </c:pt>
                <c:pt idx="857">
                  <c:v>0.42283441984026454</c:v>
                </c:pt>
                <c:pt idx="858">
                  <c:v>0.43330674750164916</c:v>
                </c:pt>
                <c:pt idx="859">
                  <c:v>0.44319051733589376</c:v>
                </c:pt>
                <c:pt idx="860">
                  <c:v>0.41349832431687683</c:v>
                </c:pt>
                <c:pt idx="861">
                  <c:v>0.38258316617735172</c:v>
                </c:pt>
                <c:pt idx="862">
                  <c:v>0.36955751261948233</c:v>
                </c:pt>
                <c:pt idx="863">
                  <c:v>0.38123533589699887</c:v>
                </c:pt>
                <c:pt idx="864">
                  <c:v>0.36664039785892999</c:v>
                </c:pt>
                <c:pt idx="865">
                  <c:v>0.38578826719204778</c:v>
                </c:pt>
                <c:pt idx="866">
                  <c:v>0.32928990466878516</c:v>
                </c:pt>
                <c:pt idx="867">
                  <c:v>0.27792010185228316</c:v>
                </c:pt>
                <c:pt idx="868">
                  <c:v>0.35096640895761133</c:v>
                </c:pt>
                <c:pt idx="869">
                  <c:v>0.31719424586180978</c:v>
                </c:pt>
                <c:pt idx="870">
                  <c:v>0.36678576626035642</c:v>
                </c:pt>
                <c:pt idx="871">
                  <c:v>0.34674496241881264</c:v>
                </c:pt>
                <c:pt idx="872">
                  <c:v>0.37387536669489757</c:v>
                </c:pt>
                <c:pt idx="873">
                  <c:v>0.30100324590393451</c:v>
                </c:pt>
                <c:pt idx="874">
                  <c:v>0.28174089462138208</c:v>
                </c:pt>
                <c:pt idx="875">
                  <c:v>0.35028824667793579</c:v>
                </c:pt>
                <c:pt idx="876">
                  <c:v>0.32867489205146411</c:v>
                </c:pt>
                <c:pt idx="877">
                  <c:v>0.36515282295649526</c:v>
                </c:pt>
                <c:pt idx="878">
                  <c:v>0.43561094811793488</c:v>
                </c:pt>
                <c:pt idx="879">
                  <c:v>0.40240351521313811</c:v>
                </c:pt>
                <c:pt idx="880">
                  <c:v>0.38847031305942209</c:v>
                </c:pt>
                <c:pt idx="881">
                  <c:v>0.27827415343530293</c:v>
                </c:pt>
                <c:pt idx="882">
                  <c:v>0.37674303016827004</c:v>
                </c:pt>
                <c:pt idx="883">
                  <c:v>0.33269417970547283</c:v>
                </c:pt>
                <c:pt idx="884">
                  <c:v>0.35327456801514362</c:v>
                </c:pt>
                <c:pt idx="885">
                  <c:v>0.48239474643616947</c:v>
                </c:pt>
                <c:pt idx="886">
                  <c:v>0.40741534342934083</c:v>
                </c:pt>
                <c:pt idx="887">
                  <c:v>0.40918692289133141</c:v>
                </c:pt>
                <c:pt idx="888">
                  <c:v>0.37760542308406014</c:v>
                </c:pt>
                <c:pt idx="889">
                  <c:v>0.43864333428092661</c:v>
                </c:pt>
                <c:pt idx="890">
                  <c:v>0.4173450839740851</c:v>
                </c:pt>
                <c:pt idx="891">
                  <c:v>0.43084891394672825</c:v>
                </c:pt>
                <c:pt idx="892">
                  <c:v>0.4421003893393895</c:v>
                </c:pt>
                <c:pt idx="893">
                  <c:v>0.42445034424298717</c:v>
                </c:pt>
                <c:pt idx="894">
                  <c:v>0.46932567158883581</c:v>
                </c:pt>
                <c:pt idx="895">
                  <c:v>0.45797729285323185</c:v>
                </c:pt>
                <c:pt idx="896">
                  <c:v>0.50964068041375277</c:v>
                </c:pt>
                <c:pt idx="897">
                  <c:v>0.52440694667118259</c:v>
                </c:pt>
                <c:pt idx="898">
                  <c:v>0.50843179372981773</c:v>
                </c:pt>
                <c:pt idx="899">
                  <c:v>0.40670711999042536</c:v>
                </c:pt>
                <c:pt idx="900">
                  <c:v>0.42349949681547416</c:v>
                </c:pt>
                <c:pt idx="901">
                  <c:v>0.40317369313110307</c:v>
                </c:pt>
                <c:pt idx="902">
                  <c:v>0.3562464140759472</c:v>
                </c:pt>
                <c:pt idx="903">
                  <c:v>0.38452131089296521</c:v>
                </c:pt>
                <c:pt idx="904">
                  <c:v>0.40858980817030977</c:v>
                </c:pt>
                <c:pt idx="905">
                  <c:v>0.34785085208095384</c:v>
                </c:pt>
                <c:pt idx="906">
                  <c:v>0.43137684361142836</c:v>
                </c:pt>
                <c:pt idx="907">
                  <c:v>0.39399144717844681</c:v>
                </c:pt>
                <c:pt idx="908">
                  <c:v>0.42300707115636016</c:v>
                </c:pt>
                <c:pt idx="909">
                  <c:v>0.42975643181073386</c:v>
                </c:pt>
                <c:pt idx="910">
                  <c:v>0.43262398239954108</c:v>
                </c:pt>
                <c:pt idx="911">
                  <c:v>0.44970093997402505</c:v>
                </c:pt>
                <c:pt idx="912">
                  <c:v>0.4435339963375029</c:v>
                </c:pt>
                <c:pt idx="913">
                  <c:v>0.32917831350363685</c:v>
                </c:pt>
                <c:pt idx="914">
                  <c:v>0.46229290083915503</c:v>
                </c:pt>
                <c:pt idx="915">
                  <c:v>0.32366534179634915</c:v>
                </c:pt>
                <c:pt idx="916">
                  <c:v>0.47080730090915379</c:v>
                </c:pt>
                <c:pt idx="917">
                  <c:v>0.3636075878369085</c:v>
                </c:pt>
                <c:pt idx="918">
                  <c:v>0.36074597869573094</c:v>
                </c:pt>
                <c:pt idx="919">
                  <c:v>0.46000334776362251</c:v>
                </c:pt>
                <c:pt idx="920">
                  <c:v>0.43481227320524429</c:v>
                </c:pt>
                <c:pt idx="921">
                  <c:v>0.4369704484397603</c:v>
                </c:pt>
                <c:pt idx="922">
                  <c:v>0.44730946130006516</c:v>
                </c:pt>
                <c:pt idx="923">
                  <c:v>0.40873441141763583</c:v>
                </c:pt>
                <c:pt idx="924">
                  <c:v>0.4065850118199042</c:v>
                </c:pt>
                <c:pt idx="925">
                  <c:v>0.42790281738336944</c:v>
                </c:pt>
                <c:pt idx="926">
                  <c:v>0.41247310656735064</c:v>
                </c:pt>
                <c:pt idx="927">
                  <c:v>0.39505235192679417</c:v>
                </c:pt>
                <c:pt idx="928">
                  <c:v>0.40080256078935156</c:v>
                </c:pt>
                <c:pt idx="929">
                  <c:v>0.44387687124970815</c:v>
                </c:pt>
                <c:pt idx="930">
                  <c:v>0.41966517152062671</c:v>
                </c:pt>
                <c:pt idx="931">
                  <c:v>0.37113679165545249</c:v>
                </c:pt>
                <c:pt idx="932">
                  <c:v>0.43090696199904138</c:v>
                </c:pt>
                <c:pt idx="933">
                  <c:v>0.37983069335943498</c:v>
                </c:pt>
                <c:pt idx="934">
                  <c:v>0.40822906885067523</c:v>
                </c:pt>
                <c:pt idx="935">
                  <c:v>0.38981484453184495</c:v>
                </c:pt>
                <c:pt idx="936">
                  <c:v>0.43824152267065897</c:v>
                </c:pt>
                <c:pt idx="937">
                  <c:v>0.39243761827436469</c:v>
                </c:pt>
                <c:pt idx="938">
                  <c:v>0.43695708733409316</c:v>
                </c:pt>
                <c:pt idx="939">
                  <c:v>0.4112718685778558</c:v>
                </c:pt>
                <c:pt idx="940">
                  <c:v>0.41107393192541436</c:v>
                </c:pt>
                <c:pt idx="941">
                  <c:v>0.42092933557758611</c:v>
                </c:pt>
                <c:pt idx="942">
                  <c:v>0.42536107577902221</c:v>
                </c:pt>
                <c:pt idx="943">
                  <c:v>0.40926413024228292</c:v>
                </c:pt>
                <c:pt idx="944">
                  <c:v>0.3518497213525541</c:v>
                </c:pt>
                <c:pt idx="945">
                  <c:v>0.40787893596346447</c:v>
                </c:pt>
                <c:pt idx="946">
                  <c:v>0.3763838659961633</c:v>
                </c:pt>
                <c:pt idx="947">
                  <c:v>0.4483872187061923</c:v>
                </c:pt>
                <c:pt idx="948">
                  <c:v>0.42860718895999672</c:v>
                </c:pt>
                <c:pt idx="949">
                  <c:v>0.46186241780059833</c:v>
                </c:pt>
                <c:pt idx="950">
                  <c:v>0.47787578223246324</c:v>
                </c:pt>
                <c:pt idx="951">
                  <c:v>0.41343964842769665</c:v>
                </c:pt>
                <c:pt idx="952">
                  <c:v>0.45055509386153425</c:v>
                </c:pt>
                <c:pt idx="953">
                  <c:v>0.39932408480835158</c:v>
                </c:pt>
                <c:pt idx="954">
                  <c:v>0.36206665711769781</c:v>
                </c:pt>
                <c:pt idx="955">
                  <c:v>0.39589874840584943</c:v>
                </c:pt>
                <c:pt idx="956">
                  <c:v>0.45310864142649598</c:v>
                </c:pt>
                <c:pt idx="957">
                  <c:v>0.41243209572992634</c:v>
                </c:pt>
                <c:pt idx="958">
                  <c:v>0.39902696034240265</c:v>
                </c:pt>
                <c:pt idx="959">
                  <c:v>0.40367856863954416</c:v>
                </c:pt>
                <c:pt idx="960">
                  <c:v>0.40176269333451392</c:v>
                </c:pt>
                <c:pt idx="961">
                  <c:v>0.44087105747365224</c:v>
                </c:pt>
                <c:pt idx="962">
                  <c:v>0.42725263322635348</c:v>
                </c:pt>
                <c:pt idx="963">
                  <c:v>0.38712038624119716</c:v>
                </c:pt>
                <c:pt idx="964">
                  <c:v>0.38833743994434489</c:v>
                </c:pt>
                <c:pt idx="965">
                  <c:v>0.36197739117820765</c:v>
                </c:pt>
                <c:pt idx="966">
                  <c:v>0.42770562916012567</c:v>
                </c:pt>
                <c:pt idx="967">
                  <c:v>0.42428746122611782</c:v>
                </c:pt>
                <c:pt idx="968">
                  <c:v>0.39003868327786745</c:v>
                </c:pt>
                <c:pt idx="969">
                  <c:v>0.42080668451922998</c:v>
                </c:pt>
                <c:pt idx="970">
                  <c:v>0.39114245108325968</c:v>
                </c:pt>
                <c:pt idx="971">
                  <c:v>0.37134989283854053</c:v>
                </c:pt>
                <c:pt idx="972">
                  <c:v>0.35975970464753981</c:v>
                </c:pt>
                <c:pt idx="973">
                  <c:v>0.37219051539534181</c:v>
                </c:pt>
                <c:pt idx="974">
                  <c:v>0.36410576901183683</c:v>
                </c:pt>
                <c:pt idx="975">
                  <c:v>0.42636488503520115</c:v>
                </c:pt>
                <c:pt idx="976">
                  <c:v>0.4470538417237177</c:v>
                </c:pt>
                <c:pt idx="977">
                  <c:v>0.45739635307923399</c:v>
                </c:pt>
                <c:pt idx="978">
                  <c:v>0.43549571995459097</c:v>
                </c:pt>
                <c:pt idx="979">
                  <c:v>0.42232381256316154</c:v>
                </c:pt>
                <c:pt idx="980">
                  <c:v>0.44398746528669863</c:v>
                </c:pt>
                <c:pt idx="981">
                  <c:v>0.45654369867194566</c:v>
                </c:pt>
                <c:pt idx="982">
                  <c:v>0.4493037096922175</c:v>
                </c:pt>
                <c:pt idx="983">
                  <c:v>0.45996807342518409</c:v>
                </c:pt>
                <c:pt idx="984">
                  <c:v>0.3942445950582405</c:v>
                </c:pt>
                <c:pt idx="985">
                  <c:v>0.43041657913020626</c:v>
                </c:pt>
                <c:pt idx="986">
                  <c:v>0.4321724890735899</c:v>
                </c:pt>
                <c:pt idx="987">
                  <c:v>0.43610857873594294</c:v>
                </c:pt>
                <c:pt idx="988">
                  <c:v>0.48372660738770501</c:v>
                </c:pt>
                <c:pt idx="989">
                  <c:v>0.47995530087740362</c:v>
                </c:pt>
                <c:pt idx="990">
                  <c:v>0.52577420233325978</c:v>
                </c:pt>
                <c:pt idx="991">
                  <c:v>0.46086744834119436</c:v>
                </c:pt>
                <c:pt idx="992">
                  <c:v>0.46241215768355282</c:v>
                </c:pt>
                <c:pt idx="993">
                  <c:v>0.51045993482670227</c:v>
                </c:pt>
                <c:pt idx="994">
                  <c:v>0.46224504104280512</c:v>
                </c:pt>
                <c:pt idx="995">
                  <c:v>0.44441151716528426</c:v>
                </c:pt>
                <c:pt idx="996">
                  <c:v>0.40624764771088895</c:v>
                </c:pt>
                <c:pt idx="997">
                  <c:v>0.38006886962908526</c:v>
                </c:pt>
                <c:pt idx="998">
                  <c:v>0.45314688521667273</c:v>
                </c:pt>
                <c:pt idx="999">
                  <c:v>0.48982899770010846</c:v>
                </c:pt>
                <c:pt idx="1000">
                  <c:v>0.49341392223838981</c:v>
                </c:pt>
                <c:pt idx="1001">
                  <c:v>0.47302298853894997</c:v>
                </c:pt>
                <c:pt idx="1002">
                  <c:v>0.45374059857273341</c:v>
                </c:pt>
                <c:pt idx="1003">
                  <c:v>0.43188771124784836</c:v>
                </c:pt>
                <c:pt idx="1004">
                  <c:v>0.42616975872554563</c:v>
                </c:pt>
                <c:pt idx="1005">
                  <c:v>0.35960903864520005</c:v>
                </c:pt>
                <c:pt idx="1006">
                  <c:v>0.42723159066955674</c:v>
                </c:pt>
                <c:pt idx="1007">
                  <c:v>0.44659173796615009</c:v>
                </c:pt>
                <c:pt idx="1008">
                  <c:v>0.42636846769678338</c:v>
                </c:pt>
                <c:pt idx="1009">
                  <c:v>0.43266118193521075</c:v>
                </c:pt>
                <c:pt idx="1010">
                  <c:v>0.43497621315938301</c:v>
                </c:pt>
                <c:pt idx="1011">
                  <c:v>0.42777784057619572</c:v>
                </c:pt>
                <c:pt idx="1012">
                  <c:v>0.39497569066146054</c:v>
                </c:pt>
                <c:pt idx="1013">
                  <c:v>0.40212928901848016</c:v>
                </c:pt>
                <c:pt idx="1014">
                  <c:v>0.37023179044992438</c:v>
                </c:pt>
                <c:pt idx="1015">
                  <c:v>0.39814445305652191</c:v>
                </c:pt>
                <c:pt idx="1016">
                  <c:v>0.45057883622860945</c:v>
                </c:pt>
                <c:pt idx="1017">
                  <c:v>0.46657451431666297</c:v>
                </c:pt>
                <c:pt idx="1018">
                  <c:v>0.46830645602605703</c:v>
                </c:pt>
                <c:pt idx="1019">
                  <c:v>0.46078008390742098</c:v>
                </c:pt>
                <c:pt idx="1020">
                  <c:v>0.5089309208505306</c:v>
                </c:pt>
                <c:pt idx="1021">
                  <c:v>0.49663146969743399</c:v>
                </c:pt>
                <c:pt idx="1022">
                  <c:v>0.43247965754528012</c:v>
                </c:pt>
                <c:pt idx="1023">
                  <c:v>0.40870944851320362</c:v>
                </c:pt>
                <c:pt idx="1024">
                  <c:v>0.31914164794329714</c:v>
                </c:pt>
                <c:pt idx="1025">
                  <c:v>0.42118889760161504</c:v>
                </c:pt>
                <c:pt idx="1026">
                  <c:v>0.48240444491605383</c:v>
                </c:pt>
                <c:pt idx="1027">
                  <c:v>0.43566490908995259</c:v>
                </c:pt>
                <c:pt idx="1028">
                  <c:v>0.46943883607544562</c:v>
                </c:pt>
                <c:pt idx="1029">
                  <c:v>0.41131914911998413</c:v>
                </c:pt>
                <c:pt idx="1030">
                  <c:v>0.44352997174091774</c:v>
                </c:pt>
                <c:pt idx="1031">
                  <c:v>0.44425262331956139</c:v>
                </c:pt>
                <c:pt idx="1032">
                  <c:v>0.4894150127428587</c:v>
                </c:pt>
                <c:pt idx="1033">
                  <c:v>0.51522963846286429</c:v>
                </c:pt>
                <c:pt idx="1034">
                  <c:v>0.47333894486133454</c:v>
                </c:pt>
                <c:pt idx="1035">
                  <c:v>0.4570751056361394</c:v>
                </c:pt>
                <c:pt idx="1036">
                  <c:v>0.43853025725690731</c:v>
                </c:pt>
                <c:pt idx="1037">
                  <c:v>0.46516105765618981</c:v>
                </c:pt>
                <c:pt idx="1038">
                  <c:v>0.43339986373163975</c:v>
                </c:pt>
                <c:pt idx="1039">
                  <c:v>0.39384117496296411</c:v>
                </c:pt>
                <c:pt idx="1040">
                  <c:v>0.3635190712066384</c:v>
                </c:pt>
                <c:pt idx="1041">
                  <c:v>0.33723694451099018</c:v>
                </c:pt>
                <c:pt idx="1042">
                  <c:v>0.34450985359016778</c:v>
                </c:pt>
                <c:pt idx="1043">
                  <c:v>0.33565326368712811</c:v>
                </c:pt>
                <c:pt idx="1044">
                  <c:v>0.48031834398013085</c:v>
                </c:pt>
                <c:pt idx="1045">
                  <c:v>0.4157847958455988</c:v>
                </c:pt>
                <c:pt idx="1046">
                  <c:v>0.49738469335918234</c:v>
                </c:pt>
                <c:pt idx="1047">
                  <c:v>0.62554393940941666</c:v>
                </c:pt>
                <c:pt idx="1048">
                  <c:v>0.59544740603611934</c:v>
                </c:pt>
                <c:pt idx="1049">
                  <c:v>0.6117481336870163</c:v>
                </c:pt>
                <c:pt idx="1050">
                  <c:v>0.58014549226337753</c:v>
                </c:pt>
                <c:pt idx="1051">
                  <c:v>0.58629466362696558</c:v>
                </c:pt>
                <c:pt idx="1052">
                  <c:v>0.60336841412348274</c:v>
                </c:pt>
                <c:pt idx="1053">
                  <c:v>0.42368473791066424</c:v>
                </c:pt>
                <c:pt idx="1054">
                  <c:v>0.52390204074195357</c:v>
                </c:pt>
                <c:pt idx="1055">
                  <c:v>0.55174283704311655</c:v>
                </c:pt>
                <c:pt idx="1056">
                  <c:v>0.54594818762400932</c:v>
                </c:pt>
                <c:pt idx="1057">
                  <c:v>0.49334132289824384</c:v>
                </c:pt>
                <c:pt idx="1058">
                  <c:v>0.48496520276201122</c:v>
                </c:pt>
                <c:pt idx="1059">
                  <c:v>0.50557207731344578</c:v>
                </c:pt>
                <c:pt idx="1060">
                  <c:v>0.50403828377670357</c:v>
                </c:pt>
                <c:pt idx="1061">
                  <c:v>0.44815735936509743</c:v>
                </c:pt>
                <c:pt idx="1062">
                  <c:v>0.54725498065694433</c:v>
                </c:pt>
                <c:pt idx="1063">
                  <c:v>0.56573079787790526</c:v>
                </c:pt>
                <c:pt idx="1064">
                  <c:v>0.57594343434085349</c:v>
                </c:pt>
                <c:pt idx="1065">
                  <c:v>0.59537458707339175</c:v>
                </c:pt>
                <c:pt idx="1066">
                  <c:v>0.55496025877091049</c:v>
                </c:pt>
                <c:pt idx="1067">
                  <c:v>0.43171972769360639</c:v>
                </c:pt>
                <c:pt idx="1068">
                  <c:v>0.47625866068596145</c:v>
                </c:pt>
                <c:pt idx="1069">
                  <c:v>0.42321388607070676</c:v>
                </c:pt>
                <c:pt idx="1070">
                  <c:v>0.43647706070376879</c:v>
                </c:pt>
                <c:pt idx="1071">
                  <c:v>0.51295128341081542</c:v>
                </c:pt>
                <c:pt idx="1072">
                  <c:v>0.47957748364859643</c:v>
                </c:pt>
                <c:pt idx="1073">
                  <c:v>0.47861987165840453</c:v>
                </c:pt>
                <c:pt idx="1074">
                  <c:v>0.48263988753803172</c:v>
                </c:pt>
                <c:pt idx="1075">
                  <c:v>0.53626532157043338</c:v>
                </c:pt>
                <c:pt idx="1076">
                  <c:v>0.41209371087804214</c:v>
                </c:pt>
                <c:pt idx="1077">
                  <c:v>0.47279407245184235</c:v>
                </c:pt>
                <c:pt idx="1078">
                  <c:v>0.52220063321160071</c:v>
                </c:pt>
                <c:pt idx="1079">
                  <c:v>0.53066792269694907</c:v>
                </c:pt>
                <c:pt idx="1080">
                  <c:v>0.47024861198826184</c:v>
                </c:pt>
                <c:pt idx="1081">
                  <c:v>0.48672117668626852</c:v>
                </c:pt>
                <c:pt idx="1082">
                  <c:v>0.52862377398217342</c:v>
                </c:pt>
                <c:pt idx="1083">
                  <c:v>0.53986324338971858</c:v>
                </c:pt>
                <c:pt idx="1084">
                  <c:v>0.47894121270996487</c:v>
                </c:pt>
                <c:pt idx="1085">
                  <c:v>0.48644525798313831</c:v>
                </c:pt>
                <c:pt idx="1086">
                  <c:v>0.49179799729922019</c:v>
                </c:pt>
                <c:pt idx="1087">
                  <c:v>0.54493862400120352</c:v>
                </c:pt>
                <c:pt idx="1088">
                  <c:v>0.54974484785128852</c:v>
                </c:pt>
                <c:pt idx="1089">
                  <c:v>0.45267324283373017</c:v>
                </c:pt>
                <c:pt idx="1090">
                  <c:v>0.49957164069987686</c:v>
                </c:pt>
                <c:pt idx="1091">
                  <c:v>0.52231006921454548</c:v>
                </c:pt>
                <c:pt idx="1092">
                  <c:v>0.3864875664484313</c:v>
                </c:pt>
                <c:pt idx="1093">
                  <c:v>0.43582921706966105</c:v>
                </c:pt>
                <c:pt idx="1094">
                  <c:v>0.49688452943522149</c:v>
                </c:pt>
                <c:pt idx="1095">
                  <c:v>0.36961962256299918</c:v>
                </c:pt>
                <c:pt idx="1096">
                  <c:v>0.41314028630380806</c:v>
                </c:pt>
                <c:pt idx="1097">
                  <c:v>0.52726800903838411</c:v>
                </c:pt>
                <c:pt idx="1098">
                  <c:v>0.51559473725039295</c:v>
                </c:pt>
                <c:pt idx="1099">
                  <c:v>0.4468460129365821</c:v>
                </c:pt>
                <c:pt idx="1100">
                  <c:v>0.49302096781636578</c:v>
                </c:pt>
                <c:pt idx="1101">
                  <c:v>0.45594222013307412</c:v>
                </c:pt>
                <c:pt idx="1102">
                  <c:v>0.47504494538185821</c:v>
                </c:pt>
                <c:pt idx="1103">
                  <c:v>0.54294628962253255</c:v>
                </c:pt>
                <c:pt idx="1104">
                  <c:v>0.5078573016225828</c:v>
                </c:pt>
                <c:pt idx="1105">
                  <c:v>0.50549024575556978</c:v>
                </c:pt>
                <c:pt idx="1106">
                  <c:v>0.53144811905322775</c:v>
                </c:pt>
                <c:pt idx="1107">
                  <c:v>0.52563006329678053</c:v>
                </c:pt>
                <c:pt idx="1108">
                  <c:v>0.5669469847328974</c:v>
                </c:pt>
                <c:pt idx="1109">
                  <c:v>0.56041670085834794</c:v>
                </c:pt>
                <c:pt idx="1110">
                  <c:v>0.5183113866229474</c:v>
                </c:pt>
                <c:pt idx="1111">
                  <c:v>0.61113086699420682</c:v>
                </c:pt>
                <c:pt idx="1112">
                  <c:v>0.52713857785008533</c:v>
                </c:pt>
                <c:pt idx="1113">
                  <c:v>0.54434045500048167</c:v>
                </c:pt>
                <c:pt idx="1114">
                  <c:v>0.60534675993029352</c:v>
                </c:pt>
                <c:pt idx="1115">
                  <c:v>0.52381173177267015</c:v>
                </c:pt>
                <c:pt idx="1116">
                  <c:v>0.64251769594044705</c:v>
                </c:pt>
                <c:pt idx="1117">
                  <c:v>0.58084062894415989</c:v>
                </c:pt>
                <c:pt idx="1118">
                  <c:v>0.54041819194650675</c:v>
                </c:pt>
                <c:pt idx="1119">
                  <c:v>0.5189052948970907</c:v>
                </c:pt>
                <c:pt idx="1120">
                  <c:v>0.49112463870498463</c:v>
                </c:pt>
                <c:pt idx="1121">
                  <c:v>0.50867300137719884</c:v>
                </c:pt>
                <c:pt idx="1122">
                  <c:v>0.44370074858011227</c:v>
                </c:pt>
                <c:pt idx="1123">
                  <c:v>0.45643529918617565</c:v>
                </c:pt>
                <c:pt idx="1124">
                  <c:v>0.50113134769954371</c:v>
                </c:pt>
                <c:pt idx="1125">
                  <c:v>0.53433426023756281</c:v>
                </c:pt>
                <c:pt idx="1126">
                  <c:v>0.53782411040986655</c:v>
                </c:pt>
                <c:pt idx="1127">
                  <c:v>0.5914991529784408</c:v>
                </c:pt>
                <c:pt idx="1128">
                  <c:v>0.48733756348790364</c:v>
                </c:pt>
                <c:pt idx="1129">
                  <c:v>0.45105637399597714</c:v>
                </c:pt>
                <c:pt idx="1130">
                  <c:v>0.5412955197507181</c:v>
                </c:pt>
                <c:pt idx="1131">
                  <c:v>0.41724240118139128</c:v>
                </c:pt>
                <c:pt idx="1132">
                  <c:v>0.38021600213654877</c:v>
                </c:pt>
                <c:pt idx="1133">
                  <c:v>0.54814967081113775</c:v>
                </c:pt>
                <c:pt idx="1134">
                  <c:v>0.52401811211557081</c:v>
                </c:pt>
                <c:pt idx="1135">
                  <c:v>0.51076096776715341</c:v>
                </c:pt>
                <c:pt idx="1136">
                  <c:v>0.44983177154132603</c:v>
                </c:pt>
                <c:pt idx="1137">
                  <c:v>0.49064606125199839</c:v>
                </c:pt>
                <c:pt idx="1138">
                  <c:v>0.47514982056497512</c:v>
                </c:pt>
                <c:pt idx="1139">
                  <c:v>0.41335775305075539</c:v>
                </c:pt>
                <c:pt idx="1140">
                  <c:v>0.49857364347402672</c:v>
                </c:pt>
                <c:pt idx="1141">
                  <c:v>0.48310129762104548</c:v>
                </c:pt>
                <c:pt idx="1142">
                  <c:v>0.48124159346905176</c:v>
                </c:pt>
                <c:pt idx="1143">
                  <c:v>0.52328010372421241</c:v>
                </c:pt>
                <c:pt idx="1144">
                  <c:v>0.56580425459608585</c:v>
                </c:pt>
                <c:pt idx="1145">
                  <c:v>0.57663357947719307</c:v>
                </c:pt>
                <c:pt idx="1146">
                  <c:v>0.35762460802950063</c:v>
                </c:pt>
                <c:pt idx="1147">
                  <c:v>0.35566902180368004</c:v>
                </c:pt>
                <c:pt idx="1148">
                  <c:v>0.41163212532162163</c:v>
                </c:pt>
                <c:pt idx="1149">
                  <c:v>0.46120290341277054</c:v>
                </c:pt>
                <c:pt idx="1150">
                  <c:v>0.41609066757157442</c:v>
                </c:pt>
                <c:pt idx="1151">
                  <c:v>0.53886407924536417</c:v>
                </c:pt>
                <c:pt idx="1152">
                  <c:v>0.30040955536329911</c:v>
                </c:pt>
                <c:pt idx="1153">
                  <c:v>0.2630205432707784</c:v>
                </c:pt>
                <c:pt idx="1154">
                  <c:v>0.32337255270102533</c:v>
                </c:pt>
                <c:pt idx="1155">
                  <c:v>0.36731886105686701</c:v>
                </c:pt>
                <c:pt idx="1156">
                  <c:v>0.38760759227004871</c:v>
                </c:pt>
                <c:pt idx="1157">
                  <c:v>0.40720749250697619</c:v>
                </c:pt>
                <c:pt idx="1158">
                  <c:v>0.33803474234970371</c:v>
                </c:pt>
                <c:pt idx="1159">
                  <c:v>0.44738293239633592</c:v>
                </c:pt>
                <c:pt idx="1160">
                  <c:v>0.35614011397325424</c:v>
                </c:pt>
                <c:pt idx="1161">
                  <c:v>0.45183934986661572</c:v>
                </c:pt>
                <c:pt idx="1162">
                  <c:v>0.42207861882660852</c:v>
                </c:pt>
                <c:pt idx="1163">
                  <c:v>0.39243177158481329</c:v>
                </c:pt>
                <c:pt idx="1164">
                  <c:v>0.46204420497890625</c:v>
                </c:pt>
                <c:pt idx="1165">
                  <c:v>0.39415609945949381</c:v>
                </c:pt>
                <c:pt idx="1166">
                  <c:v>0.32961100330611826</c:v>
                </c:pt>
                <c:pt idx="1167">
                  <c:v>0.4178220835235576</c:v>
                </c:pt>
                <c:pt idx="1168">
                  <c:v>0.37321270192726419</c:v>
                </c:pt>
                <c:pt idx="1169">
                  <c:v>0.71379894419624046</c:v>
                </c:pt>
                <c:pt idx="1170">
                  <c:v>0.41634960383322495</c:v>
                </c:pt>
                <c:pt idx="1171">
                  <c:v>0.3808125723335567</c:v>
                </c:pt>
                <c:pt idx="1172">
                  <c:v>0.43973251378357092</c:v>
                </c:pt>
                <c:pt idx="1173">
                  <c:v>0.39998938002739792</c:v>
                </c:pt>
                <c:pt idx="1174">
                  <c:v>0.32454447933739838</c:v>
                </c:pt>
                <c:pt idx="1175">
                  <c:v>0.4090446939332355</c:v>
                </c:pt>
                <c:pt idx="1176">
                  <c:v>0.47355494744273535</c:v>
                </c:pt>
                <c:pt idx="1177">
                  <c:v>0.34893619579980173</c:v>
                </c:pt>
                <c:pt idx="1178">
                  <c:v>0.33588716296978682</c:v>
                </c:pt>
                <c:pt idx="1179">
                  <c:v>0.40619033794236042</c:v>
                </c:pt>
                <c:pt idx="1180">
                  <c:v>0.54766102225547963</c:v>
                </c:pt>
                <c:pt idx="1181">
                  <c:v>0.30757611842123916</c:v>
                </c:pt>
                <c:pt idx="1182">
                  <c:v>0.44295628722170449</c:v>
                </c:pt>
                <c:pt idx="1183">
                  <c:v>0.35815306584230833</c:v>
                </c:pt>
                <c:pt idx="1184">
                  <c:v>0.36520185431649554</c:v>
                </c:pt>
                <c:pt idx="1185">
                  <c:v>0.39215714666732682</c:v>
                </c:pt>
                <c:pt idx="1186">
                  <c:v>0.35209145697711192</c:v>
                </c:pt>
                <c:pt idx="1187">
                  <c:v>0.33741272626503788</c:v>
                </c:pt>
                <c:pt idx="1188">
                  <c:v>0.36211943906820959</c:v>
                </c:pt>
                <c:pt idx="1189">
                  <c:v>0.38394523607325004</c:v>
                </c:pt>
                <c:pt idx="1190">
                  <c:v>0.31615574739783042</c:v>
                </c:pt>
                <c:pt idx="1191">
                  <c:v>0.42676308153293274</c:v>
                </c:pt>
                <c:pt idx="1192">
                  <c:v>0.36607442555277536</c:v>
                </c:pt>
                <c:pt idx="1193">
                  <c:v>0.27729542780057975</c:v>
                </c:pt>
                <c:pt idx="1194">
                  <c:v>0.29381566207376864</c:v>
                </c:pt>
                <c:pt idx="1195">
                  <c:v>0.27584924838392566</c:v>
                </c:pt>
                <c:pt idx="1196">
                  <c:v>0.41044159065279873</c:v>
                </c:pt>
                <c:pt idx="1197">
                  <c:v>0.44927404350006372</c:v>
                </c:pt>
                <c:pt idx="1198">
                  <c:v>0.34592985191457754</c:v>
                </c:pt>
                <c:pt idx="1199">
                  <c:v>0.46007848332069606</c:v>
                </c:pt>
                <c:pt idx="1200">
                  <c:v>0.36387600178338458</c:v>
                </c:pt>
                <c:pt idx="1201">
                  <c:v>0.45291012345686926</c:v>
                </c:pt>
                <c:pt idx="1202">
                  <c:v>0.48836610055200985</c:v>
                </c:pt>
                <c:pt idx="1203">
                  <c:v>0.49786844480821579</c:v>
                </c:pt>
                <c:pt idx="1204">
                  <c:v>0.44025551274006253</c:v>
                </c:pt>
                <c:pt idx="1205">
                  <c:v>0.47743634957640763</c:v>
                </c:pt>
                <c:pt idx="1206">
                  <c:v>0.4470894479951763</c:v>
                </c:pt>
                <c:pt idx="1207">
                  <c:v>0.51877775378083535</c:v>
                </c:pt>
                <c:pt idx="1208">
                  <c:v>0.41564617812623955</c:v>
                </c:pt>
                <c:pt idx="1209">
                  <c:v>0.43837743619826275</c:v>
                </c:pt>
                <c:pt idx="1210">
                  <c:v>0.31950401908625559</c:v>
                </c:pt>
                <c:pt idx="1211">
                  <c:v>0.4357271465829689</c:v>
                </c:pt>
                <c:pt idx="1212">
                  <c:v>0.33333471047984126</c:v>
                </c:pt>
                <c:pt idx="1213">
                  <c:v>0.30422546889021373</c:v>
                </c:pt>
                <c:pt idx="1214">
                  <c:v>0.42204617011737289</c:v>
                </c:pt>
                <c:pt idx="1215">
                  <c:v>0.53212120658895501</c:v>
                </c:pt>
                <c:pt idx="1216">
                  <c:v>0.46874932428686955</c:v>
                </c:pt>
                <c:pt idx="1217">
                  <c:v>0.43638617680357594</c:v>
                </c:pt>
                <c:pt idx="1218">
                  <c:v>0.46092624090628892</c:v>
                </c:pt>
                <c:pt idx="1219">
                  <c:v>0.40816734545814304</c:v>
                </c:pt>
                <c:pt idx="1220">
                  <c:v>0.42178138411107363</c:v>
                </c:pt>
                <c:pt idx="1221">
                  <c:v>0.38266287462142851</c:v>
                </c:pt>
                <c:pt idx="1222">
                  <c:v>0.48756250575467847</c:v>
                </c:pt>
                <c:pt idx="1223">
                  <c:v>0.41937006446722436</c:v>
                </c:pt>
                <c:pt idx="1224">
                  <c:v>0.34548135861536561</c:v>
                </c:pt>
                <c:pt idx="1225">
                  <c:v>0.3643382463182599</c:v>
                </c:pt>
                <c:pt idx="1226">
                  <c:v>0.45715803468619792</c:v>
                </c:pt>
                <c:pt idx="1227">
                  <c:v>0.46354964269755866</c:v>
                </c:pt>
                <c:pt idx="1228">
                  <c:v>0.58260320222806439</c:v>
                </c:pt>
                <c:pt idx="1229">
                  <c:v>0.45658675683381106</c:v>
                </c:pt>
                <c:pt idx="1230">
                  <c:v>0.33595625549221775</c:v>
                </c:pt>
                <c:pt idx="1231">
                  <c:v>0.36690667335302646</c:v>
                </c:pt>
                <c:pt idx="1232">
                  <c:v>0.46198551629565771</c:v>
                </c:pt>
                <c:pt idx="1233">
                  <c:v>0.53851294642108505</c:v>
                </c:pt>
                <c:pt idx="1234">
                  <c:v>0.56187537557946543</c:v>
                </c:pt>
                <c:pt idx="1235">
                  <c:v>0.53818892929064688</c:v>
                </c:pt>
                <c:pt idx="1236">
                  <c:v>0.52188670241545132</c:v>
                </c:pt>
                <c:pt idx="1237">
                  <c:v>0.448097731222239</c:v>
                </c:pt>
                <c:pt idx="1238">
                  <c:v>0.49303657791251321</c:v>
                </c:pt>
                <c:pt idx="1239">
                  <c:v>0.43210220498593005</c:v>
                </c:pt>
                <c:pt idx="1240">
                  <c:v>0.48063581560777968</c:v>
                </c:pt>
                <c:pt idx="1241">
                  <c:v>0.50310899385508034</c:v>
                </c:pt>
                <c:pt idx="1242">
                  <c:v>0.56667165775306028</c:v>
                </c:pt>
                <c:pt idx="1243">
                  <c:v>0.47775652308327515</c:v>
                </c:pt>
                <c:pt idx="1244">
                  <c:v>0.36202071581318807</c:v>
                </c:pt>
                <c:pt idx="1245">
                  <c:v>0.32006484249762873</c:v>
                </c:pt>
                <c:pt idx="1246">
                  <c:v>0.34989613512691325</c:v>
                </c:pt>
                <c:pt idx="1247">
                  <c:v>0.38713874147444249</c:v>
                </c:pt>
                <c:pt idx="1248">
                  <c:v>0.47347041488623276</c:v>
                </c:pt>
                <c:pt idx="1249">
                  <c:v>0.51190808640716234</c:v>
                </c:pt>
                <c:pt idx="1250">
                  <c:v>0.51844695257617324</c:v>
                </c:pt>
                <c:pt idx="1251">
                  <c:v>0.36008483888943865</c:v>
                </c:pt>
                <c:pt idx="1252">
                  <c:v>0.43177506162382473</c:v>
                </c:pt>
                <c:pt idx="1253">
                  <c:v>0.41376942053324101</c:v>
                </c:pt>
                <c:pt idx="1254">
                  <c:v>0.3993080639944202</c:v>
                </c:pt>
                <c:pt idx="1255">
                  <c:v>0.37648184509218807</c:v>
                </c:pt>
                <c:pt idx="1256">
                  <c:v>0.51142600591654686</c:v>
                </c:pt>
                <c:pt idx="1257">
                  <c:v>0.58212414591160988</c:v>
                </c:pt>
                <c:pt idx="1258">
                  <c:v>0.36630440441718709</c:v>
                </c:pt>
                <c:pt idx="1259">
                  <c:v>0.45609290849817813</c:v>
                </c:pt>
                <c:pt idx="1260">
                  <c:v>0.34134976253584282</c:v>
                </c:pt>
                <c:pt idx="1261">
                  <c:v>0.34225242195154132</c:v>
                </c:pt>
                <c:pt idx="1262">
                  <c:v>0.26174502990526027</c:v>
                </c:pt>
                <c:pt idx="1263">
                  <c:v>0.3683107458843301</c:v>
                </c:pt>
                <c:pt idx="1264">
                  <c:v>0.44848979078780871</c:v>
                </c:pt>
                <c:pt idx="1265">
                  <c:v>0.44057513531342968</c:v>
                </c:pt>
                <c:pt idx="1266">
                  <c:v>0.50990660616565042</c:v>
                </c:pt>
                <c:pt idx="1267">
                  <c:v>0.4177639694260839</c:v>
                </c:pt>
                <c:pt idx="1268">
                  <c:v>0.37283497883060063</c:v>
                </c:pt>
                <c:pt idx="1269">
                  <c:v>0.47004314613708587</c:v>
                </c:pt>
                <c:pt idx="1270">
                  <c:v>0.46554948775480437</c:v>
                </c:pt>
                <c:pt idx="1271">
                  <c:v>0.37185997941368226</c:v>
                </c:pt>
                <c:pt idx="1272">
                  <c:v>0.4546026901647785</c:v>
                </c:pt>
                <c:pt idx="1273">
                  <c:v>0.32648075091476336</c:v>
                </c:pt>
                <c:pt idx="1274">
                  <c:v>0.37370420778042418</c:v>
                </c:pt>
                <c:pt idx="1275">
                  <c:v>0.38815377921568928</c:v>
                </c:pt>
                <c:pt idx="1276">
                  <c:v>0.31901192367910114</c:v>
                </c:pt>
                <c:pt idx="1277">
                  <c:v>0.36450887743533966</c:v>
                </c:pt>
                <c:pt idx="1278">
                  <c:v>0.3261073791069492</c:v>
                </c:pt>
                <c:pt idx="1279">
                  <c:v>0.3264415386909772</c:v>
                </c:pt>
                <c:pt idx="1280">
                  <c:v>0.35645476519922936</c:v>
                </c:pt>
                <c:pt idx="1281">
                  <c:v>0.28381479573620277</c:v>
                </c:pt>
                <c:pt idx="1282">
                  <c:v>0.40146399100248947</c:v>
                </c:pt>
                <c:pt idx="1283">
                  <c:v>0.34654101253162689</c:v>
                </c:pt>
                <c:pt idx="1284">
                  <c:v>0.37750663609788315</c:v>
                </c:pt>
                <c:pt idx="1285">
                  <c:v>0.25392361925527296</c:v>
                </c:pt>
                <c:pt idx="1286">
                  <c:v>0.38355739668323346</c:v>
                </c:pt>
                <c:pt idx="1287">
                  <c:v>0.38700629147778803</c:v>
                </c:pt>
                <c:pt idx="1288">
                  <c:v>0.3483572501676816</c:v>
                </c:pt>
                <c:pt idx="1289">
                  <c:v>0.28254184202576954</c:v>
                </c:pt>
                <c:pt idx="1290">
                  <c:v>0.35495827885068487</c:v>
                </c:pt>
                <c:pt idx="1291">
                  <c:v>0.30501150183175491</c:v>
                </c:pt>
                <c:pt idx="1292">
                  <c:v>0.3442445510767822</c:v>
                </c:pt>
                <c:pt idx="1293">
                  <c:v>0.40246307204530629</c:v>
                </c:pt>
                <c:pt idx="1294">
                  <c:v>0.35358444166623187</c:v>
                </c:pt>
                <c:pt idx="1295">
                  <c:v>0.43165157375324953</c:v>
                </c:pt>
                <c:pt idx="1296">
                  <c:v>0.27517990356151578</c:v>
                </c:pt>
                <c:pt idx="1297">
                  <c:v>0.38646448096487329</c:v>
                </c:pt>
                <c:pt idx="1298">
                  <c:v>0.30216720011658249</c:v>
                </c:pt>
                <c:pt idx="1299">
                  <c:v>0.41301837574015621</c:v>
                </c:pt>
                <c:pt idx="1300">
                  <c:v>0.37167159710962516</c:v>
                </c:pt>
                <c:pt idx="1301">
                  <c:v>0.32899218912488143</c:v>
                </c:pt>
                <c:pt idx="1302">
                  <c:v>0.34924056434880274</c:v>
                </c:pt>
                <c:pt idx="1303">
                  <c:v>0.41199642810968468</c:v>
                </c:pt>
                <c:pt idx="1304">
                  <c:v>0.45155752834554486</c:v>
                </c:pt>
                <c:pt idx="1305">
                  <c:v>0.34723146361021173</c:v>
                </c:pt>
                <c:pt idx="1306">
                  <c:v>0.35833813904592343</c:v>
                </c:pt>
                <c:pt idx="1307">
                  <c:v>0.38426348942945104</c:v>
                </c:pt>
                <c:pt idx="1308">
                  <c:v>0.51024195102714387</c:v>
                </c:pt>
                <c:pt idx="1309">
                  <c:v>0.46813525077456503</c:v>
                </c:pt>
                <c:pt idx="1310">
                  <c:v>0.37378920618349892</c:v>
                </c:pt>
                <c:pt idx="1311">
                  <c:v>0.40403823077752754</c:v>
                </c:pt>
                <c:pt idx="1312">
                  <c:v>0.40738611792083612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B5E-4968-888D-433ED37C5F8F}"/>
            </c:ext>
          </c:extLst>
        </c:ser>
        <c:ser>
          <c:idx val="1"/>
          <c:order val="1"/>
          <c:tx>
            <c:strRef>
              <c:f>'Volume Apple'!$B$1</c:f>
              <c:strCache>
                <c:ptCount val="1"/>
                <c:pt idx="0">
                  <c:v>Off Exchange Apple</c:v>
                </c:pt>
              </c:strCache>
            </c:strRef>
          </c:tx>
          <c:spPr>
            <a:ln w="12700" cap="rnd">
              <a:solidFill>
                <a:schemeClr val="bg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'Volume SPY'!$A$2:$A$1314</c:f>
              <c:numCache>
                <c:formatCode>m/d/yyyy</c:formatCode>
                <c:ptCount val="1313"/>
                <c:pt idx="0">
                  <c:v>45740</c:v>
                </c:pt>
                <c:pt idx="1">
                  <c:v>45737</c:v>
                </c:pt>
                <c:pt idx="2">
                  <c:v>45736</c:v>
                </c:pt>
                <c:pt idx="3">
                  <c:v>45735</c:v>
                </c:pt>
                <c:pt idx="4">
                  <c:v>45734</c:v>
                </c:pt>
                <c:pt idx="5">
                  <c:v>45733</c:v>
                </c:pt>
                <c:pt idx="6">
                  <c:v>45730</c:v>
                </c:pt>
                <c:pt idx="7">
                  <c:v>45729</c:v>
                </c:pt>
                <c:pt idx="8">
                  <c:v>45728</c:v>
                </c:pt>
                <c:pt idx="9">
                  <c:v>45727</c:v>
                </c:pt>
                <c:pt idx="10">
                  <c:v>45726</c:v>
                </c:pt>
                <c:pt idx="11">
                  <c:v>45723</c:v>
                </c:pt>
                <c:pt idx="12">
                  <c:v>45722</c:v>
                </c:pt>
                <c:pt idx="13">
                  <c:v>45721</c:v>
                </c:pt>
                <c:pt idx="14">
                  <c:v>45720</c:v>
                </c:pt>
                <c:pt idx="15">
                  <c:v>45719</c:v>
                </c:pt>
                <c:pt idx="16">
                  <c:v>45716</c:v>
                </c:pt>
                <c:pt idx="17">
                  <c:v>45715</c:v>
                </c:pt>
                <c:pt idx="18">
                  <c:v>45714</c:v>
                </c:pt>
                <c:pt idx="19">
                  <c:v>45713</c:v>
                </c:pt>
                <c:pt idx="20">
                  <c:v>45712</c:v>
                </c:pt>
                <c:pt idx="21">
                  <c:v>45709</c:v>
                </c:pt>
                <c:pt idx="22">
                  <c:v>45708</c:v>
                </c:pt>
                <c:pt idx="23">
                  <c:v>45707</c:v>
                </c:pt>
                <c:pt idx="24">
                  <c:v>45706</c:v>
                </c:pt>
                <c:pt idx="25">
                  <c:v>45702</c:v>
                </c:pt>
                <c:pt idx="26">
                  <c:v>45701</c:v>
                </c:pt>
                <c:pt idx="27">
                  <c:v>45700</c:v>
                </c:pt>
                <c:pt idx="28">
                  <c:v>45699</c:v>
                </c:pt>
                <c:pt idx="29">
                  <c:v>45698</c:v>
                </c:pt>
                <c:pt idx="30">
                  <c:v>45695</c:v>
                </c:pt>
                <c:pt idx="31">
                  <c:v>45694</c:v>
                </c:pt>
                <c:pt idx="32">
                  <c:v>45693</c:v>
                </c:pt>
                <c:pt idx="33">
                  <c:v>45692</c:v>
                </c:pt>
                <c:pt idx="34">
                  <c:v>45691</c:v>
                </c:pt>
                <c:pt idx="35">
                  <c:v>45688</c:v>
                </c:pt>
                <c:pt idx="36">
                  <c:v>45687</c:v>
                </c:pt>
                <c:pt idx="37">
                  <c:v>45686</c:v>
                </c:pt>
                <c:pt idx="38">
                  <c:v>45685</c:v>
                </c:pt>
                <c:pt idx="39">
                  <c:v>45684</c:v>
                </c:pt>
                <c:pt idx="40">
                  <c:v>45681</c:v>
                </c:pt>
                <c:pt idx="41">
                  <c:v>45680</c:v>
                </c:pt>
                <c:pt idx="42">
                  <c:v>45679</c:v>
                </c:pt>
                <c:pt idx="43">
                  <c:v>45678</c:v>
                </c:pt>
                <c:pt idx="44">
                  <c:v>45674</c:v>
                </c:pt>
                <c:pt idx="45">
                  <c:v>45673</c:v>
                </c:pt>
                <c:pt idx="46">
                  <c:v>45672</c:v>
                </c:pt>
                <c:pt idx="47">
                  <c:v>45671</c:v>
                </c:pt>
                <c:pt idx="48">
                  <c:v>45670</c:v>
                </c:pt>
                <c:pt idx="49">
                  <c:v>45667</c:v>
                </c:pt>
                <c:pt idx="50">
                  <c:v>45665</c:v>
                </c:pt>
                <c:pt idx="51">
                  <c:v>45664</c:v>
                </c:pt>
                <c:pt idx="52">
                  <c:v>45663</c:v>
                </c:pt>
                <c:pt idx="53">
                  <c:v>45660</c:v>
                </c:pt>
                <c:pt idx="54">
                  <c:v>45659</c:v>
                </c:pt>
                <c:pt idx="55">
                  <c:v>45657</c:v>
                </c:pt>
                <c:pt idx="56">
                  <c:v>45656</c:v>
                </c:pt>
                <c:pt idx="57">
                  <c:v>45653</c:v>
                </c:pt>
                <c:pt idx="58">
                  <c:v>45652</c:v>
                </c:pt>
                <c:pt idx="59">
                  <c:v>45650</c:v>
                </c:pt>
                <c:pt idx="60">
                  <c:v>45649</c:v>
                </c:pt>
                <c:pt idx="61">
                  <c:v>45646</c:v>
                </c:pt>
                <c:pt idx="62">
                  <c:v>45645</c:v>
                </c:pt>
                <c:pt idx="63">
                  <c:v>45644</c:v>
                </c:pt>
                <c:pt idx="64">
                  <c:v>45643</c:v>
                </c:pt>
                <c:pt idx="65">
                  <c:v>45642</c:v>
                </c:pt>
                <c:pt idx="66">
                  <c:v>45639</c:v>
                </c:pt>
                <c:pt idx="67">
                  <c:v>45638</c:v>
                </c:pt>
                <c:pt idx="68">
                  <c:v>45637</c:v>
                </c:pt>
                <c:pt idx="69">
                  <c:v>45636</c:v>
                </c:pt>
                <c:pt idx="70">
                  <c:v>45635</c:v>
                </c:pt>
                <c:pt idx="71">
                  <c:v>45632</c:v>
                </c:pt>
                <c:pt idx="72">
                  <c:v>45631</c:v>
                </c:pt>
                <c:pt idx="73">
                  <c:v>45630</c:v>
                </c:pt>
                <c:pt idx="74">
                  <c:v>45629</c:v>
                </c:pt>
                <c:pt idx="75">
                  <c:v>45628</c:v>
                </c:pt>
                <c:pt idx="76">
                  <c:v>45625</c:v>
                </c:pt>
                <c:pt idx="77">
                  <c:v>45623</c:v>
                </c:pt>
                <c:pt idx="78">
                  <c:v>45622</c:v>
                </c:pt>
                <c:pt idx="79">
                  <c:v>45621</c:v>
                </c:pt>
                <c:pt idx="80">
                  <c:v>45618</c:v>
                </c:pt>
                <c:pt idx="81">
                  <c:v>45617</c:v>
                </c:pt>
                <c:pt idx="82">
                  <c:v>45616</c:v>
                </c:pt>
                <c:pt idx="83">
                  <c:v>45615</c:v>
                </c:pt>
                <c:pt idx="84">
                  <c:v>45614</c:v>
                </c:pt>
                <c:pt idx="85">
                  <c:v>45611</c:v>
                </c:pt>
                <c:pt idx="86">
                  <c:v>45610</c:v>
                </c:pt>
                <c:pt idx="87">
                  <c:v>45609</c:v>
                </c:pt>
                <c:pt idx="88">
                  <c:v>45608</c:v>
                </c:pt>
                <c:pt idx="89">
                  <c:v>45607</c:v>
                </c:pt>
                <c:pt idx="90">
                  <c:v>45604</c:v>
                </c:pt>
                <c:pt idx="91">
                  <c:v>45603</c:v>
                </c:pt>
                <c:pt idx="92">
                  <c:v>45602</c:v>
                </c:pt>
                <c:pt idx="93">
                  <c:v>45601</c:v>
                </c:pt>
                <c:pt idx="94">
                  <c:v>45600</c:v>
                </c:pt>
                <c:pt idx="95">
                  <c:v>45597</c:v>
                </c:pt>
                <c:pt idx="96">
                  <c:v>45596</c:v>
                </c:pt>
                <c:pt idx="97">
                  <c:v>45595</c:v>
                </c:pt>
                <c:pt idx="98">
                  <c:v>45594</c:v>
                </c:pt>
                <c:pt idx="99">
                  <c:v>45593</c:v>
                </c:pt>
                <c:pt idx="100">
                  <c:v>45590</c:v>
                </c:pt>
                <c:pt idx="101">
                  <c:v>45589</c:v>
                </c:pt>
                <c:pt idx="102">
                  <c:v>45588</c:v>
                </c:pt>
                <c:pt idx="103">
                  <c:v>45587</c:v>
                </c:pt>
                <c:pt idx="104">
                  <c:v>45586</c:v>
                </c:pt>
                <c:pt idx="105">
                  <c:v>45583</c:v>
                </c:pt>
                <c:pt idx="106">
                  <c:v>45582</c:v>
                </c:pt>
                <c:pt idx="107">
                  <c:v>45581</c:v>
                </c:pt>
                <c:pt idx="108">
                  <c:v>45580</c:v>
                </c:pt>
                <c:pt idx="109">
                  <c:v>45579</c:v>
                </c:pt>
                <c:pt idx="110">
                  <c:v>45576</c:v>
                </c:pt>
                <c:pt idx="111">
                  <c:v>45575</c:v>
                </c:pt>
                <c:pt idx="112">
                  <c:v>45574</c:v>
                </c:pt>
                <c:pt idx="113">
                  <c:v>45573</c:v>
                </c:pt>
                <c:pt idx="114">
                  <c:v>45572</c:v>
                </c:pt>
                <c:pt idx="115">
                  <c:v>45569</c:v>
                </c:pt>
                <c:pt idx="116">
                  <c:v>45568</c:v>
                </c:pt>
                <c:pt idx="117">
                  <c:v>45567</c:v>
                </c:pt>
                <c:pt idx="118">
                  <c:v>45566</c:v>
                </c:pt>
                <c:pt idx="119">
                  <c:v>45565</c:v>
                </c:pt>
                <c:pt idx="120">
                  <c:v>45562</c:v>
                </c:pt>
                <c:pt idx="121">
                  <c:v>45561</c:v>
                </c:pt>
                <c:pt idx="122">
                  <c:v>45560</c:v>
                </c:pt>
                <c:pt idx="123">
                  <c:v>45559</c:v>
                </c:pt>
                <c:pt idx="124">
                  <c:v>45558</c:v>
                </c:pt>
                <c:pt idx="125">
                  <c:v>45555</c:v>
                </c:pt>
                <c:pt idx="126">
                  <c:v>45554</c:v>
                </c:pt>
                <c:pt idx="127">
                  <c:v>45553</c:v>
                </c:pt>
                <c:pt idx="128">
                  <c:v>45552</c:v>
                </c:pt>
                <c:pt idx="129">
                  <c:v>45551</c:v>
                </c:pt>
                <c:pt idx="130">
                  <c:v>45548</c:v>
                </c:pt>
                <c:pt idx="131">
                  <c:v>45547</c:v>
                </c:pt>
                <c:pt idx="132">
                  <c:v>45546</c:v>
                </c:pt>
                <c:pt idx="133">
                  <c:v>45545</c:v>
                </c:pt>
                <c:pt idx="134">
                  <c:v>45544</c:v>
                </c:pt>
                <c:pt idx="135">
                  <c:v>45541</c:v>
                </c:pt>
                <c:pt idx="136">
                  <c:v>45540</c:v>
                </c:pt>
                <c:pt idx="137">
                  <c:v>45539</c:v>
                </c:pt>
                <c:pt idx="138">
                  <c:v>45538</c:v>
                </c:pt>
                <c:pt idx="139">
                  <c:v>45534</c:v>
                </c:pt>
                <c:pt idx="140">
                  <c:v>45533</c:v>
                </c:pt>
                <c:pt idx="141">
                  <c:v>45532</c:v>
                </c:pt>
                <c:pt idx="142">
                  <c:v>45531</c:v>
                </c:pt>
                <c:pt idx="143">
                  <c:v>45530</c:v>
                </c:pt>
                <c:pt idx="144">
                  <c:v>45527</c:v>
                </c:pt>
                <c:pt idx="145">
                  <c:v>45526</c:v>
                </c:pt>
                <c:pt idx="146">
                  <c:v>45525</c:v>
                </c:pt>
                <c:pt idx="147">
                  <c:v>45524</c:v>
                </c:pt>
                <c:pt idx="148">
                  <c:v>45523</c:v>
                </c:pt>
                <c:pt idx="149">
                  <c:v>45520</c:v>
                </c:pt>
                <c:pt idx="150">
                  <c:v>45519</c:v>
                </c:pt>
                <c:pt idx="151">
                  <c:v>45518</c:v>
                </c:pt>
                <c:pt idx="152">
                  <c:v>45517</c:v>
                </c:pt>
                <c:pt idx="153">
                  <c:v>45516</c:v>
                </c:pt>
                <c:pt idx="154">
                  <c:v>45513</c:v>
                </c:pt>
                <c:pt idx="155">
                  <c:v>45512</c:v>
                </c:pt>
                <c:pt idx="156">
                  <c:v>45511</c:v>
                </c:pt>
                <c:pt idx="157">
                  <c:v>45510</c:v>
                </c:pt>
                <c:pt idx="158">
                  <c:v>45509</c:v>
                </c:pt>
                <c:pt idx="159">
                  <c:v>45506</c:v>
                </c:pt>
                <c:pt idx="160">
                  <c:v>45505</c:v>
                </c:pt>
                <c:pt idx="161">
                  <c:v>45504</c:v>
                </c:pt>
                <c:pt idx="162">
                  <c:v>45503</c:v>
                </c:pt>
                <c:pt idx="163">
                  <c:v>45502</c:v>
                </c:pt>
                <c:pt idx="164">
                  <c:v>45499</c:v>
                </c:pt>
                <c:pt idx="165">
                  <c:v>45498</c:v>
                </c:pt>
                <c:pt idx="166">
                  <c:v>45497</c:v>
                </c:pt>
                <c:pt idx="167">
                  <c:v>45496</c:v>
                </c:pt>
                <c:pt idx="168">
                  <c:v>45495</c:v>
                </c:pt>
                <c:pt idx="169">
                  <c:v>45492</c:v>
                </c:pt>
                <c:pt idx="170">
                  <c:v>45491</c:v>
                </c:pt>
                <c:pt idx="171">
                  <c:v>45490</c:v>
                </c:pt>
                <c:pt idx="172">
                  <c:v>45489</c:v>
                </c:pt>
                <c:pt idx="173">
                  <c:v>45488</c:v>
                </c:pt>
                <c:pt idx="174">
                  <c:v>45485</c:v>
                </c:pt>
                <c:pt idx="175">
                  <c:v>45484</c:v>
                </c:pt>
                <c:pt idx="176">
                  <c:v>45483</c:v>
                </c:pt>
                <c:pt idx="177">
                  <c:v>45482</c:v>
                </c:pt>
                <c:pt idx="178">
                  <c:v>45481</c:v>
                </c:pt>
                <c:pt idx="179">
                  <c:v>45478</c:v>
                </c:pt>
                <c:pt idx="180">
                  <c:v>45476</c:v>
                </c:pt>
                <c:pt idx="181">
                  <c:v>45475</c:v>
                </c:pt>
                <c:pt idx="182">
                  <c:v>45474</c:v>
                </c:pt>
                <c:pt idx="183">
                  <c:v>45471</c:v>
                </c:pt>
                <c:pt idx="184">
                  <c:v>45470</c:v>
                </c:pt>
                <c:pt idx="185">
                  <c:v>45469</c:v>
                </c:pt>
                <c:pt idx="186">
                  <c:v>45468</c:v>
                </c:pt>
                <c:pt idx="187">
                  <c:v>45467</c:v>
                </c:pt>
                <c:pt idx="188">
                  <c:v>45464</c:v>
                </c:pt>
                <c:pt idx="189">
                  <c:v>45463</c:v>
                </c:pt>
                <c:pt idx="190">
                  <c:v>45461</c:v>
                </c:pt>
                <c:pt idx="191">
                  <c:v>45460</c:v>
                </c:pt>
                <c:pt idx="192">
                  <c:v>45457</c:v>
                </c:pt>
                <c:pt idx="193">
                  <c:v>45456</c:v>
                </c:pt>
                <c:pt idx="194">
                  <c:v>45455</c:v>
                </c:pt>
                <c:pt idx="195">
                  <c:v>45454</c:v>
                </c:pt>
                <c:pt idx="196">
                  <c:v>45453</c:v>
                </c:pt>
                <c:pt idx="197">
                  <c:v>45450</c:v>
                </c:pt>
                <c:pt idx="198">
                  <c:v>45449</c:v>
                </c:pt>
                <c:pt idx="199">
                  <c:v>45448</c:v>
                </c:pt>
                <c:pt idx="200">
                  <c:v>45447</c:v>
                </c:pt>
                <c:pt idx="201">
                  <c:v>45446</c:v>
                </c:pt>
                <c:pt idx="202">
                  <c:v>45443</c:v>
                </c:pt>
                <c:pt idx="203">
                  <c:v>45442</c:v>
                </c:pt>
                <c:pt idx="204">
                  <c:v>45441</c:v>
                </c:pt>
                <c:pt idx="205">
                  <c:v>45440</c:v>
                </c:pt>
                <c:pt idx="206">
                  <c:v>45436</c:v>
                </c:pt>
                <c:pt idx="207">
                  <c:v>45435</c:v>
                </c:pt>
                <c:pt idx="208">
                  <c:v>45434</c:v>
                </c:pt>
                <c:pt idx="209">
                  <c:v>45433</c:v>
                </c:pt>
                <c:pt idx="210">
                  <c:v>45432</c:v>
                </c:pt>
                <c:pt idx="211">
                  <c:v>45429</c:v>
                </c:pt>
                <c:pt idx="212">
                  <c:v>45428</c:v>
                </c:pt>
                <c:pt idx="213">
                  <c:v>45427</c:v>
                </c:pt>
                <c:pt idx="214">
                  <c:v>45426</c:v>
                </c:pt>
                <c:pt idx="215">
                  <c:v>45425</c:v>
                </c:pt>
                <c:pt idx="216">
                  <c:v>45422</c:v>
                </c:pt>
                <c:pt idx="217">
                  <c:v>45421</c:v>
                </c:pt>
                <c:pt idx="218">
                  <c:v>45420</c:v>
                </c:pt>
                <c:pt idx="219">
                  <c:v>45419</c:v>
                </c:pt>
                <c:pt idx="220">
                  <c:v>45418</c:v>
                </c:pt>
                <c:pt idx="221">
                  <c:v>45415</c:v>
                </c:pt>
                <c:pt idx="222">
                  <c:v>45414</c:v>
                </c:pt>
                <c:pt idx="223">
                  <c:v>45413</c:v>
                </c:pt>
                <c:pt idx="224">
                  <c:v>45412</c:v>
                </c:pt>
                <c:pt idx="225">
                  <c:v>45411</c:v>
                </c:pt>
                <c:pt idx="226">
                  <c:v>45408</c:v>
                </c:pt>
                <c:pt idx="227">
                  <c:v>45407</c:v>
                </c:pt>
                <c:pt idx="228">
                  <c:v>45406</c:v>
                </c:pt>
                <c:pt idx="229">
                  <c:v>45405</c:v>
                </c:pt>
                <c:pt idx="230">
                  <c:v>45404</c:v>
                </c:pt>
                <c:pt idx="231">
                  <c:v>45401</c:v>
                </c:pt>
                <c:pt idx="232">
                  <c:v>45400</c:v>
                </c:pt>
                <c:pt idx="233">
                  <c:v>45399</c:v>
                </c:pt>
                <c:pt idx="234">
                  <c:v>45398</c:v>
                </c:pt>
                <c:pt idx="235">
                  <c:v>45397</c:v>
                </c:pt>
                <c:pt idx="236">
                  <c:v>45394</c:v>
                </c:pt>
                <c:pt idx="237">
                  <c:v>45393</c:v>
                </c:pt>
                <c:pt idx="238">
                  <c:v>45392</c:v>
                </c:pt>
                <c:pt idx="239">
                  <c:v>45391</c:v>
                </c:pt>
                <c:pt idx="240">
                  <c:v>45390</c:v>
                </c:pt>
                <c:pt idx="241">
                  <c:v>45387</c:v>
                </c:pt>
                <c:pt idx="242">
                  <c:v>45386</c:v>
                </c:pt>
                <c:pt idx="243">
                  <c:v>45385</c:v>
                </c:pt>
                <c:pt idx="244">
                  <c:v>45384</c:v>
                </c:pt>
                <c:pt idx="245">
                  <c:v>45383</c:v>
                </c:pt>
                <c:pt idx="246">
                  <c:v>45379</c:v>
                </c:pt>
                <c:pt idx="247">
                  <c:v>45378</c:v>
                </c:pt>
                <c:pt idx="248">
                  <c:v>45377</c:v>
                </c:pt>
                <c:pt idx="249">
                  <c:v>45376</c:v>
                </c:pt>
                <c:pt idx="250">
                  <c:v>45373</c:v>
                </c:pt>
                <c:pt idx="251">
                  <c:v>45372</c:v>
                </c:pt>
                <c:pt idx="252">
                  <c:v>45371</c:v>
                </c:pt>
                <c:pt idx="253">
                  <c:v>45370</c:v>
                </c:pt>
                <c:pt idx="254">
                  <c:v>45369</c:v>
                </c:pt>
                <c:pt idx="255">
                  <c:v>45366</c:v>
                </c:pt>
                <c:pt idx="256">
                  <c:v>45365</c:v>
                </c:pt>
                <c:pt idx="257">
                  <c:v>45364</c:v>
                </c:pt>
                <c:pt idx="258">
                  <c:v>45363</c:v>
                </c:pt>
                <c:pt idx="259">
                  <c:v>45362</c:v>
                </c:pt>
                <c:pt idx="260">
                  <c:v>45359</c:v>
                </c:pt>
                <c:pt idx="261">
                  <c:v>45358</c:v>
                </c:pt>
                <c:pt idx="262">
                  <c:v>45357</c:v>
                </c:pt>
                <c:pt idx="263">
                  <c:v>45356</c:v>
                </c:pt>
                <c:pt idx="264">
                  <c:v>45355</c:v>
                </c:pt>
                <c:pt idx="265">
                  <c:v>45352</c:v>
                </c:pt>
                <c:pt idx="266">
                  <c:v>45351</c:v>
                </c:pt>
                <c:pt idx="267">
                  <c:v>45350</c:v>
                </c:pt>
                <c:pt idx="268">
                  <c:v>45349</c:v>
                </c:pt>
                <c:pt idx="269">
                  <c:v>45348</c:v>
                </c:pt>
                <c:pt idx="270">
                  <c:v>45345</c:v>
                </c:pt>
                <c:pt idx="271">
                  <c:v>45344</c:v>
                </c:pt>
                <c:pt idx="272">
                  <c:v>45343</c:v>
                </c:pt>
                <c:pt idx="273">
                  <c:v>45342</c:v>
                </c:pt>
                <c:pt idx="274">
                  <c:v>45338</c:v>
                </c:pt>
                <c:pt idx="275">
                  <c:v>45337</c:v>
                </c:pt>
                <c:pt idx="276">
                  <c:v>45336</c:v>
                </c:pt>
                <c:pt idx="277">
                  <c:v>45335</c:v>
                </c:pt>
                <c:pt idx="278">
                  <c:v>45334</c:v>
                </c:pt>
                <c:pt idx="279">
                  <c:v>45331</c:v>
                </c:pt>
                <c:pt idx="280">
                  <c:v>45330</c:v>
                </c:pt>
                <c:pt idx="281">
                  <c:v>45329</c:v>
                </c:pt>
                <c:pt idx="282">
                  <c:v>45328</c:v>
                </c:pt>
                <c:pt idx="283">
                  <c:v>45327</c:v>
                </c:pt>
                <c:pt idx="284">
                  <c:v>45324</c:v>
                </c:pt>
                <c:pt idx="285">
                  <c:v>45323</c:v>
                </c:pt>
                <c:pt idx="286">
                  <c:v>45322</c:v>
                </c:pt>
                <c:pt idx="287">
                  <c:v>45321</c:v>
                </c:pt>
                <c:pt idx="288">
                  <c:v>45320</c:v>
                </c:pt>
                <c:pt idx="289">
                  <c:v>45317</c:v>
                </c:pt>
                <c:pt idx="290">
                  <c:v>45316</c:v>
                </c:pt>
                <c:pt idx="291">
                  <c:v>45315</c:v>
                </c:pt>
                <c:pt idx="292">
                  <c:v>45314</c:v>
                </c:pt>
                <c:pt idx="293">
                  <c:v>45313</c:v>
                </c:pt>
                <c:pt idx="294">
                  <c:v>45310</c:v>
                </c:pt>
                <c:pt idx="295">
                  <c:v>45309</c:v>
                </c:pt>
                <c:pt idx="296">
                  <c:v>45308</c:v>
                </c:pt>
                <c:pt idx="297">
                  <c:v>45307</c:v>
                </c:pt>
                <c:pt idx="298">
                  <c:v>45303</c:v>
                </c:pt>
                <c:pt idx="299">
                  <c:v>45302</c:v>
                </c:pt>
                <c:pt idx="300">
                  <c:v>45301</c:v>
                </c:pt>
                <c:pt idx="301">
                  <c:v>45300</c:v>
                </c:pt>
                <c:pt idx="302">
                  <c:v>45299</c:v>
                </c:pt>
                <c:pt idx="303">
                  <c:v>45296</c:v>
                </c:pt>
                <c:pt idx="304">
                  <c:v>45295</c:v>
                </c:pt>
                <c:pt idx="305">
                  <c:v>45294</c:v>
                </c:pt>
                <c:pt idx="306">
                  <c:v>45293</c:v>
                </c:pt>
                <c:pt idx="307">
                  <c:v>45289</c:v>
                </c:pt>
                <c:pt idx="308">
                  <c:v>45288</c:v>
                </c:pt>
                <c:pt idx="309">
                  <c:v>45287</c:v>
                </c:pt>
                <c:pt idx="310">
                  <c:v>45286</c:v>
                </c:pt>
                <c:pt idx="311">
                  <c:v>45282</c:v>
                </c:pt>
                <c:pt idx="312">
                  <c:v>45281</c:v>
                </c:pt>
                <c:pt idx="313">
                  <c:v>45280</c:v>
                </c:pt>
                <c:pt idx="314">
                  <c:v>45279</c:v>
                </c:pt>
                <c:pt idx="315">
                  <c:v>45278</c:v>
                </c:pt>
                <c:pt idx="316">
                  <c:v>45275</c:v>
                </c:pt>
                <c:pt idx="317">
                  <c:v>45274</c:v>
                </c:pt>
                <c:pt idx="318">
                  <c:v>45273</c:v>
                </c:pt>
                <c:pt idx="319">
                  <c:v>45272</c:v>
                </c:pt>
                <c:pt idx="320">
                  <c:v>45271</c:v>
                </c:pt>
                <c:pt idx="321">
                  <c:v>45268</c:v>
                </c:pt>
                <c:pt idx="322">
                  <c:v>45267</c:v>
                </c:pt>
                <c:pt idx="323">
                  <c:v>45266</c:v>
                </c:pt>
                <c:pt idx="324">
                  <c:v>45265</c:v>
                </c:pt>
                <c:pt idx="325">
                  <c:v>45264</c:v>
                </c:pt>
                <c:pt idx="326">
                  <c:v>45261</c:v>
                </c:pt>
                <c:pt idx="327">
                  <c:v>45260</c:v>
                </c:pt>
                <c:pt idx="328">
                  <c:v>45259</c:v>
                </c:pt>
                <c:pt idx="329">
                  <c:v>45258</c:v>
                </c:pt>
                <c:pt idx="330">
                  <c:v>45257</c:v>
                </c:pt>
                <c:pt idx="331">
                  <c:v>45254</c:v>
                </c:pt>
                <c:pt idx="332">
                  <c:v>45252</c:v>
                </c:pt>
                <c:pt idx="333">
                  <c:v>45251</c:v>
                </c:pt>
                <c:pt idx="334">
                  <c:v>45250</c:v>
                </c:pt>
                <c:pt idx="335">
                  <c:v>45247</c:v>
                </c:pt>
                <c:pt idx="336">
                  <c:v>45246</c:v>
                </c:pt>
                <c:pt idx="337">
                  <c:v>45245</c:v>
                </c:pt>
                <c:pt idx="338">
                  <c:v>45244</c:v>
                </c:pt>
                <c:pt idx="339">
                  <c:v>45243</c:v>
                </c:pt>
                <c:pt idx="340">
                  <c:v>45240</c:v>
                </c:pt>
                <c:pt idx="341">
                  <c:v>45239</c:v>
                </c:pt>
                <c:pt idx="342">
                  <c:v>45238</c:v>
                </c:pt>
                <c:pt idx="343">
                  <c:v>45237</c:v>
                </c:pt>
                <c:pt idx="344">
                  <c:v>45236</c:v>
                </c:pt>
                <c:pt idx="345">
                  <c:v>45233</c:v>
                </c:pt>
                <c:pt idx="346">
                  <c:v>45232</c:v>
                </c:pt>
                <c:pt idx="347">
                  <c:v>45231</c:v>
                </c:pt>
                <c:pt idx="348">
                  <c:v>45230</c:v>
                </c:pt>
                <c:pt idx="349">
                  <c:v>45229</c:v>
                </c:pt>
                <c:pt idx="350">
                  <c:v>45226</c:v>
                </c:pt>
                <c:pt idx="351">
                  <c:v>45225</c:v>
                </c:pt>
                <c:pt idx="352">
                  <c:v>45224</c:v>
                </c:pt>
                <c:pt idx="353">
                  <c:v>45223</c:v>
                </c:pt>
                <c:pt idx="354">
                  <c:v>45222</c:v>
                </c:pt>
                <c:pt idx="355">
                  <c:v>45219</c:v>
                </c:pt>
                <c:pt idx="356">
                  <c:v>45218</c:v>
                </c:pt>
                <c:pt idx="357">
                  <c:v>45217</c:v>
                </c:pt>
                <c:pt idx="358">
                  <c:v>45216</c:v>
                </c:pt>
                <c:pt idx="359">
                  <c:v>45215</c:v>
                </c:pt>
                <c:pt idx="360">
                  <c:v>45212</c:v>
                </c:pt>
                <c:pt idx="361">
                  <c:v>45211</c:v>
                </c:pt>
                <c:pt idx="362">
                  <c:v>45210</c:v>
                </c:pt>
                <c:pt idx="363">
                  <c:v>45209</c:v>
                </c:pt>
                <c:pt idx="364">
                  <c:v>45208</c:v>
                </c:pt>
                <c:pt idx="365">
                  <c:v>45205</c:v>
                </c:pt>
                <c:pt idx="366">
                  <c:v>45204</c:v>
                </c:pt>
                <c:pt idx="367">
                  <c:v>45203</c:v>
                </c:pt>
                <c:pt idx="368">
                  <c:v>45202</c:v>
                </c:pt>
                <c:pt idx="369">
                  <c:v>45201</c:v>
                </c:pt>
                <c:pt idx="370">
                  <c:v>45198</c:v>
                </c:pt>
                <c:pt idx="371">
                  <c:v>45197</c:v>
                </c:pt>
                <c:pt idx="372">
                  <c:v>45196</c:v>
                </c:pt>
                <c:pt idx="373">
                  <c:v>45195</c:v>
                </c:pt>
                <c:pt idx="374">
                  <c:v>45194</c:v>
                </c:pt>
                <c:pt idx="375">
                  <c:v>45191</c:v>
                </c:pt>
                <c:pt idx="376">
                  <c:v>45190</c:v>
                </c:pt>
                <c:pt idx="377">
                  <c:v>45189</c:v>
                </c:pt>
                <c:pt idx="378">
                  <c:v>45188</c:v>
                </c:pt>
                <c:pt idx="379">
                  <c:v>45187</c:v>
                </c:pt>
                <c:pt idx="380">
                  <c:v>45184</c:v>
                </c:pt>
                <c:pt idx="381">
                  <c:v>45183</c:v>
                </c:pt>
                <c:pt idx="382">
                  <c:v>45182</c:v>
                </c:pt>
                <c:pt idx="383">
                  <c:v>45181</c:v>
                </c:pt>
                <c:pt idx="384">
                  <c:v>45180</c:v>
                </c:pt>
                <c:pt idx="385">
                  <c:v>45177</c:v>
                </c:pt>
                <c:pt idx="386">
                  <c:v>45176</c:v>
                </c:pt>
                <c:pt idx="387">
                  <c:v>45175</c:v>
                </c:pt>
                <c:pt idx="388">
                  <c:v>45174</c:v>
                </c:pt>
                <c:pt idx="389">
                  <c:v>45170</c:v>
                </c:pt>
                <c:pt idx="390">
                  <c:v>45169</c:v>
                </c:pt>
                <c:pt idx="391">
                  <c:v>45168</c:v>
                </c:pt>
                <c:pt idx="392">
                  <c:v>45167</c:v>
                </c:pt>
                <c:pt idx="393">
                  <c:v>45166</c:v>
                </c:pt>
                <c:pt idx="394">
                  <c:v>45163</c:v>
                </c:pt>
                <c:pt idx="395">
                  <c:v>45162</c:v>
                </c:pt>
                <c:pt idx="396">
                  <c:v>45161</c:v>
                </c:pt>
                <c:pt idx="397">
                  <c:v>45160</c:v>
                </c:pt>
                <c:pt idx="398">
                  <c:v>45159</c:v>
                </c:pt>
                <c:pt idx="399">
                  <c:v>45156</c:v>
                </c:pt>
                <c:pt idx="400">
                  <c:v>45155</c:v>
                </c:pt>
                <c:pt idx="401">
                  <c:v>45154</c:v>
                </c:pt>
                <c:pt idx="402">
                  <c:v>45153</c:v>
                </c:pt>
                <c:pt idx="403">
                  <c:v>45152</c:v>
                </c:pt>
                <c:pt idx="404">
                  <c:v>45149</c:v>
                </c:pt>
                <c:pt idx="405">
                  <c:v>45148</c:v>
                </c:pt>
                <c:pt idx="406">
                  <c:v>45147</c:v>
                </c:pt>
                <c:pt idx="407">
                  <c:v>45146</c:v>
                </c:pt>
                <c:pt idx="408">
                  <c:v>45145</c:v>
                </c:pt>
                <c:pt idx="409">
                  <c:v>45142</c:v>
                </c:pt>
                <c:pt idx="410">
                  <c:v>45141</c:v>
                </c:pt>
                <c:pt idx="411">
                  <c:v>45140</c:v>
                </c:pt>
                <c:pt idx="412">
                  <c:v>45139</c:v>
                </c:pt>
                <c:pt idx="413">
                  <c:v>45138</c:v>
                </c:pt>
                <c:pt idx="414">
                  <c:v>45135</c:v>
                </c:pt>
                <c:pt idx="415">
                  <c:v>45134</c:v>
                </c:pt>
                <c:pt idx="416">
                  <c:v>45133</c:v>
                </c:pt>
                <c:pt idx="417">
                  <c:v>45132</c:v>
                </c:pt>
                <c:pt idx="418">
                  <c:v>45131</c:v>
                </c:pt>
                <c:pt idx="419">
                  <c:v>45128</c:v>
                </c:pt>
                <c:pt idx="420">
                  <c:v>45127</c:v>
                </c:pt>
                <c:pt idx="421">
                  <c:v>45126</c:v>
                </c:pt>
                <c:pt idx="422">
                  <c:v>45125</c:v>
                </c:pt>
                <c:pt idx="423">
                  <c:v>45124</c:v>
                </c:pt>
                <c:pt idx="424">
                  <c:v>45121</c:v>
                </c:pt>
                <c:pt idx="425">
                  <c:v>45120</c:v>
                </c:pt>
                <c:pt idx="426">
                  <c:v>45119</c:v>
                </c:pt>
                <c:pt idx="427">
                  <c:v>45118</c:v>
                </c:pt>
                <c:pt idx="428">
                  <c:v>45117</c:v>
                </c:pt>
                <c:pt idx="429">
                  <c:v>45114</c:v>
                </c:pt>
                <c:pt idx="430">
                  <c:v>45113</c:v>
                </c:pt>
                <c:pt idx="431">
                  <c:v>45112</c:v>
                </c:pt>
                <c:pt idx="432">
                  <c:v>45110</c:v>
                </c:pt>
                <c:pt idx="433">
                  <c:v>45107</c:v>
                </c:pt>
                <c:pt idx="434">
                  <c:v>45106</c:v>
                </c:pt>
                <c:pt idx="435">
                  <c:v>45105</c:v>
                </c:pt>
                <c:pt idx="436">
                  <c:v>45104</c:v>
                </c:pt>
                <c:pt idx="437">
                  <c:v>45103</c:v>
                </c:pt>
                <c:pt idx="438">
                  <c:v>45100</c:v>
                </c:pt>
                <c:pt idx="439">
                  <c:v>45099</c:v>
                </c:pt>
                <c:pt idx="440">
                  <c:v>45098</c:v>
                </c:pt>
                <c:pt idx="441">
                  <c:v>45097</c:v>
                </c:pt>
                <c:pt idx="442">
                  <c:v>45093</c:v>
                </c:pt>
                <c:pt idx="443">
                  <c:v>45092</c:v>
                </c:pt>
                <c:pt idx="444">
                  <c:v>45091</c:v>
                </c:pt>
                <c:pt idx="445">
                  <c:v>45090</c:v>
                </c:pt>
                <c:pt idx="446">
                  <c:v>45089</c:v>
                </c:pt>
                <c:pt idx="447">
                  <c:v>45086</c:v>
                </c:pt>
                <c:pt idx="448">
                  <c:v>45085</c:v>
                </c:pt>
                <c:pt idx="449">
                  <c:v>45084</c:v>
                </c:pt>
                <c:pt idx="450">
                  <c:v>45083</c:v>
                </c:pt>
                <c:pt idx="451">
                  <c:v>45082</c:v>
                </c:pt>
                <c:pt idx="452">
                  <c:v>45079</c:v>
                </c:pt>
                <c:pt idx="453">
                  <c:v>45078</c:v>
                </c:pt>
                <c:pt idx="454">
                  <c:v>45077</c:v>
                </c:pt>
                <c:pt idx="455">
                  <c:v>45076</c:v>
                </c:pt>
                <c:pt idx="456">
                  <c:v>45072</c:v>
                </c:pt>
                <c:pt idx="457">
                  <c:v>45071</c:v>
                </c:pt>
                <c:pt idx="458">
                  <c:v>45070</c:v>
                </c:pt>
                <c:pt idx="459">
                  <c:v>45069</c:v>
                </c:pt>
                <c:pt idx="460">
                  <c:v>45068</c:v>
                </c:pt>
                <c:pt idx="461">
                  <c:v>45065</c:v>
                </c:pt>
                <c:pt idx="462">
                  <c:v>45064</c:v>
                </c:pt>
                <c:pt idx="463">
                  <c:v>45063</c:v>
                </c:pt>
                <c:pt idx="464">
                  <c:v>45062</c:v>
                </c:pt>
                <c:pt idx="465">
                  <c:v>45061</c:v>
                </c:pt>
                <c:pt idx="466">
                  <c:v>45058</c:v>
                </c:pt>
                <c:pt idx="467">
                  <c:v>45057</c:v>
                </c:pt>
                <c:pt idx="468">
                  <c:v>45056</c:v>
                </c:pt>
                <c:pt idx="469">
                  <c:v>45055</c:v>
                </c:pt>
                <c:pt idx="470">
                  <c:v>45054</c:v>
                </c:pt>
                <c:pt idx="471">
                  <c:v>45051</c:v>
                </c:pt>
                <c:pt idx="472">
                  <c:v>45050</c:v>
                </c:pt>
                <c:pt idx="473">
                  <c:v>45049</c:v>
                </c:pt>
                <c:pt idx="474">
                  <c:v>45048</c:v>
                </c:pt>
                <c:pt idx="475">
                  <c:v>45047</c:v>
                </c:pt>
                <c:pt idx="476">
                  <c:v>45044</c:v>
                </c:pt>
                <c:pt idx="477">
                  <c:v>45043</c:v>
                </c:pt>
                <c:pt idx="478">
                  <c:v>45042</c:v>
                </c:pt>
                <c:pt idx="479">
                  <c:v>45041</c:v>
                </c:pt>
                <c:pt idx="480">
                  <c:v>45040</c:v>
                </c:pt>
                <c:pt idx="481">
                  <c:v>45037</c:v>
                </c:pt>
                <c:pt idx="482">
                  <c:v>45036</c:v>
                </c:pt>
                <c:pt idx="483">
                  <c:v>45035</c:v>
                </c:pt>
                <c:pt idx="484">
                  <c:v>45034</c:v>
                </c:pt>
                <c:pt idx="485">
                  <c:v>45033</c:v>
                </c:pt>
                <c:pt idx="486">
                  <c:v>45030</c:v>
                </c:pt>
                <c:pt idx="487">
                  <c:v>45029</c:v>
                </c:pt>
                <c:pt idx="488">
                  <c:v>45028</c:v>
                </c:pt>
                <c:pt idx="489">
                  <c:v>45027</c:v>
                </c:pt>
                <c:pt idx="490">
                  <c:v>45026</c:v>
                </c:pt>
                <c:pt idx="491">
                  <c:v>45022</c:v>
                </c:pt>
                <c:pt idx="492">
                  <c:v>45021</c:v>
                </c:pt>
                <c:pt idx="493">
                  <c:v>45020</c:v>
                </c:pt>
                <c:pt idx="494">
                  <c:v>45019</c:v>
                </c:pt>
                <c:pt idx="495">
                  <c:v>45016</c:v>
                </c:pt>
                <c:pt idx="496">
                  <c:v>45015</c:v>
                </c:pt>
                <c:pt idx="497">
                  <c:v>45014</c:v>
                </c:pt>
                <c:pt idx="498">
                  <c:v>45013</c:v>
                </c:pt>
                <c:pt idx="499">
                  <c:v>45012</c:v>
                </c:pt>
                <c:pt idx="500">
                  <c:v>45009</c:v>
                </c:pt>
                <c:pt idx="501">
                  <c:v>45008</c:v>
                </c:pt>
                <c:pt idx="502">
                  <c:v>45007</c:v>
                </c:pt>
                <c:pt idx="503">
                  <c:v>45006</c:v>
                </c:pt>
                <c:pt idx="504">
                  <c:v>45005</c:v>
                </c:pt>
                <c:pt idx="505">
                  <c:v>45002</c:v>
                </c:pt>
                <c:pt idx="506">
                  <c:v>45001</c:v>
                </c:pt>
                <c:pt idx="507">
                  <c:v>45000</c:v>
                </c:pt>
                <c:pt idx="508">
                  <c:v>44999</c:v>
                </c:pt>
                <c:pt idx="509">
                  <c:v>44998</c:v>
                </c:pt>
                <c:pt idx="510">
                  <c:v>44995</c:v>
                </c:pt>
                <c:pt idx="511">
                  <c:v>44994</c:v>
                </c:pt>
                <c:pt idx="512">
                  <c:v>44993</c:v>
                </c:pt>
                <c:pt idx="513">
                  <c:v>44992</c:v>
                </c:pt>
                <c:pt idx="514">
                  <c:v>44991</c:v>
                </c:pt>
                <c:pt idx="515">
                  <c:v>44988</c:v>
                </c:pt>
                <c:pt idx="516">
                  <c:v>44987</c:v>
                </c:pt>
                <c:pt idx="517">
                  <c:v>44986</c:v>
                </c:pt>
                <c:pt idx="518">
                  <c:v>44985</c:v>
                </c:pt>
                <c:pt idx="519">
                  <c:v>44984</c:v>
                </c:pt>
                <c:pt idx="520">
                  <c:v>44981</c:v>
                </c:pt>
                <c:pt idx="521">
                  <c:v>44980</c:v>
                </c:pt>
                <c:pt idx="522">
                  <c:v>44979</c:v>
                </c:pt>
                <c:pt idx="523">
                  <c:v>44978</c:v>
                </c:pt>
                <c:pt idx="524">
                  <c:v>44974</c:v>
                </c:pt>
                <c:pt idx="525">
                  <c:v>44973</c:v>
                </c:pt>
                <c:pt idx="526">
                  <c:v>44972</c:v>
                </c:pt>
                <c:pt idx="527">
                  <c:v>44971</c:v>
                </c:pt>
                <c:pt idx="528">
                  <c:v>44970</c:v>
                </c:pt>
                <c:pt idx="529">
                  <c:v>44967</c:v>
                </c:pt>
                <c:pt idx="530">
                  <c:v>44966</c:v>
                </c:pt>
                <c:pt idx="531">
                  <c:v>44965</c:v>
                </c:pt>
                <c:pt idx="532">
                  <c:v>44964</c:v>
                </c:pt>
                <c:pt idx="533">
                  <c:v>44963</c:v>
                </c:pt>
                <c:pt idx="534">
                  <c:v>44960</c:v>
                </c:pt>
                <c:pt idx="535">
                  <c:v>44959</c:v>
                </c:pt>
                <c:pt idx="536">
                  <c:v>44958</c:v>
                </c:pt>
                <c:pt idx="537">
                  <c:v>44957</c:v>
                </c:pt>
                <c:pt idx="538">
                  <c:v>44956</c:v>
                </c:pt>
                <c:pt idx="539">
                  <c:v>44953</c:v>
                </c:pt>
                <c:pt idx="540">
                  <c:v>44952</c:v>
                </c:pt>
                <c:pt idx="541">
                  <c:v>44951</c:v>
                </c:pt>
                <c:pt idx="542">
                  <c:v>44950</c:v>
                </c:pt>
                <c:pt idx="543">
                  <c:v>44949</c:v>
                </c:pt>
                <c:pt idx="544">
                  <c:v>44946</c:v>
                </c:pt>
                <c:pt idx="545">
                  <c:v>44945</c:v>
                </c:pt>
                <c:pt idx="546">
                  <c:v>44944</c:v>
                </c:pt>
                <c:pt idx="547">
                  <c:v>44943</c:v>
                </c:pt>
                <c:pt idx="548">
                  <c:v>44939</c:v>
                </c:pt>
                <c:pt idx="549">
                  <c:v>44938</c:v>
                </c:pt>
                <c:pt idx="550">
                  <c:v>44937</c:v>
                </c:pt>
                <c:pt idx="551">
                  <c:v>44936</c:v>
                </c:pt>
                <c:pt idx="552">
                  <c:v>44935</c:v>
                </c:pt>
                <c:pt idx="553">
                  <c:v>44932</c:v>
                </c:pt>
                <c:pt idx="554">
                  <c:v>44931</c:v>
                </c:pt>
                <c:pt idx="555">
                  <c:v>44930</c:v>
                </c:pt>
                <c:pt idx="556">
                  <c:v>44929</c:v>
                </c:pt>
                <c:pt idx="557">
                  <c:v>44925</c:v>
                </c:pt>
                <c:pt idx="558">
                  <c:v>44924</c:v>
                </c:pt>
                <c:pt idx="559">
                  <c:v>44923</c:v>
                </c:pt>
                <c:pt idx="560">
                  <c:v>44922</c:v>
                </c:pt>
                <c:pt idx="561">
                  <c:v>44918</c:v>
                </c:pt>
                <c:pt idx="562">
                  <c:v>44917</c:v>
                </c:pt>
                <c:pt idx="563">
                  <c:v>44916</c:v>
                </c:pt>
                <c:pt idx="564">
                  <c:v>44915</c:v>
                </c:pt>
                <c:pt idx="565">
                  <c:v>44914</c:v>
                </c:pt>
                <c:pt idx="566">
                  <c:v>44911</c:v>
                </c:pt>
                <c:pt idx="567">
                  <c:v>44910</c:v>
                </c:pt>
                <c:pt idx="568">
                  <c:v>44909</c:v>
                </c:pt>
                <c:pt idx="569">
                  <c:v>44908</c:v>
                </c:pt>
                <c:pt idx="570">
                  <c:v>44907</c:v>
                </c:pt>
                <c:pt idx="571">
                  <c:v>44904</c:v>
                </c:pt>
                <c:pt idx="572">
                  <c:v>44903</c:v>
                </c:pt>
                <c:pt idx="573">
                  <c:v>44902</c:v>
                </c:pt>
                <c:pt idx="574">
                  <c:v>44901</c:v>
                </c:pt>
                <c:pt idx="575">
                  <c:v>44900</c:v>
                </c:pt>
                <c:pt idx="576">
                  <c:v>44897</c:v>
                </c:pt>
                <c:pt idx="577">
                  <c:v>44896</c:v>
                </c:pt>
                <c:pt idx="578">
                  <c:v>44895</c:v>
                </c:pt>
                <c:pt idx="579">
                  <c:v>44894</c:v>
                </c:pt>
                <c:pt idx="580">
                  <c:v>44893</c:v>
                </c:pt>
                <c:pt idx="581">
                  <c:v>44890</c:v>
                </c:pt>
                <c:pt idx="582">
                  <c:v>44888</c:v>
                </c:pt>
                <c:pt idx="583">
                  <c:v>44887</c:v>
                </c:pt>
                <c:pt idx="584">
                  <c:v>44886</c:v>
                </c:pt>
                <c:pt idx="585">
                  <c:v>44883</c:v>
                </c:pt>
                <c:pt idx="586">
                  <c:v>44882</c:v>
                </c:pt>
                <c:pt idx="587">
                  <c:v>44881</c:v>
                </c:pt>
                <c:pt idx="588">
                  <c:v>44880</c:v>
                </c:pt>
                <c:pt idx="589">
                  <c:v>44879</c:v>
                </c:pt>
                <c:pt idx="590">
                  <c:v>44876</c:v>
                </c:pt>
                <c:pt idx="591">
                  <c:v>44875</c:v>
                </c:pt>
                <c:pt idx="592">
                  <c:v>44874</c:v>
                </c:pt>
                <c:pt idx="593">
                  <c:v>44873</c:v>
                </c:pt>
                <c:pt idx="594">
                  <c:v>44872</c:v>
                </c:pt>
                <c:pt idx="595">
                  <c:v>44869</c:v>
                </c:pt>
                <c:pt idx="596">
                  <c:v>44868</c:v>
                </c:pt>
                <c:pt idx="597">
                  <c:v>44867</c:v>
                </c:pt>
                <c:pt idx="598">
                  <c:v>44866</c:v>
                </c:pt>
                <c:pt idx="599">
                  <c:v>44865</c:v>
                </c:pt>
                <c:pt idx="600">
                  <c:v>44862</c:v>
                </c:pt>
                <c:pt idx="601">
                  <c:v>44861</c:v>
                </c:pt>
                <c:pt idx="602">
                  <c:v>44860</c:v>
                </c:pt>
                <c:pt idx="603">
                  <c:v>44859</c:v>
                </c:pt>
                <c:pt idx="604">
                  <c:v>44858</c:v>
                </c:pt>
                <c:pt idx="605">
                  <c:v>44855</c:v>
                </c:pt>
                <c:pt idx="606">
                  <c:v>44854</c:v>
                </c:pt>
                <c:pt idx="607">
                  <c:v>44853</c:v>
                </c:pt>
                <c:pt idx="608">
                  <c:v>44852</c:v>
                </c:pt>
                <c:pt idx="609">
                  <c:v>44851</c:v>
                </c:pt>
                <c:pt idx="610">
                  <c:v>44848</c:v>
                </c:pt>
                <c:pt idx="611">
                  <c:v>44847</c:v>
                </c:pt>
                <c:pt idx="612">
                  <c:v>44846</c:v>
                </c:pt>
                <c:pt idx="613">
                  <c:v>44845</c:v>
                </c:pt>
                <c:pt idx="614">
                  <c:v>44844</c:v>
                </c:pt>
                <c:pt idx="615">
                  <c:v>44841</c:v>
                </c:pt>
                <c:pt idx="616">
                  <c:v>44840</c:v>
                </c:pt>
                <c:pt idx="617">
                  <c:v>44839</c:v>
                </c:pt>
                <c:pt idx="618">
                  <c:v>44838</c:v>
                </c:pt>
                <c:pt idx="619">
                  <c:v>44837</c:v>
                </c:pt>
                <c:pt idx="620">
                  <c:v>44834</c:v>
                </c:pt>
                <c:pt idx="621">
                  <c:v>44833</c:v>
                </c:pt>
                <c:pt idx="622">
                  <c:v>44832</c:v>
                </c:pt>
                <c:pt idx="623">
                  <c:v>44831</c:v>
                </c:pt>
                <c:pt idx="624">
                  <c:v>44830</c:v>
                </c:pt>
                <c:pt idx="625">
                  <c:v>44827</c:v>
                </c:pt>
                <c:pt idx="626">
                  <c:v>44826</c:v>
                </c:pt>
                <c:pt idx="627">
                  <c:v>44825</c:v>
                </c:pt>
                <c:pt idx="628">
                  <c:v>44824</c:v>
                </c:pt>
                <c:pt idx="629">
                  <c:v>44823</c:v>
                </c:pt>
                <c:pt idx="630">
                  <c:v>44820</c:v>
                </c:pt>
                <c:pt idx="631">
                  <c:v>44819</c:v>
                </c:pt>
                <c:pt idx="632">
                  <c:v>44818</c:v>
                </c:pt>
                <c:pt idx="633">
                  <c:v>44817</c:v>
                </c:pt>
                <c:pt idx="634">
                  <c:v>44816</c:v>
                </c:pt>
                <c:pt idx="635">
                  <c:v>44813</c:v>
                </c:pt>
                <c:pt idx="636">
                  <c:v>44812</c:v>
                </c:pt>
                <c:pt idx="637">
                  <c:v>44811</c:v>
                </c:pt>
                <c:pt idx="638">
                  <c:v>44810</c:v>
                </c:pt>
                <c:pt idx="639">
                  <c:v>44806</c:v>
                </c:pt>
                <c:pt idx="640">
                  <c:v>44805</c:v>
                </c:pt>
                <c:pt idx="641">
                  <c:v>44804</c:v>
                </c:pt>
                <c:pt idx="642">
                  <c:v>44803</c:v>
                </c:pt>
                <c:pt idx="643">
                  <c:v>44802</c:v>
                </c:pt>
                <c:pt idx="644">
                  <c:v>44799</c:v>
                </c:pt>
                <c:pt idx="645">
                  <c:v>44798</c:v>
                </c:pt>
                <c:pt idx="646">
                  <c:v>44797</c:v>
                </c:pt>
                <c:pt idx="647">
                  <c:v>44796</c:v>
                </c:pt>
                <c:pt idx="648">
                  <c:v>44795</c:v>
                </c:pt>
                <c:pt idx="649">
                  <c:v>44792</c:v>
                </c:pt>
                <c:pt idx="650">
                  <c:v>44791</c:v>
                </c:pt>
                <c:pt idx="651">
                  <c:v>44790</c:v>
                </c:pt>
                <c:pt idx="652">
                  <c:v>44789</c:v>
                </c:pt>
                <c:pt idx="653">
                  <c:v>44788</c:v>
                </c:pt>
                <c:pt idx="654">
                  <c:v>44785</c:v>
                </c:pt>
                <c:pt idx="655">
                  <c:v>44784</c:v>
                </c:pt>
                <c:pt idx="656">
                  <c:v>44783</c:v>
                </c:pt>
                <c:pt idx="657">
                  <c:v>44782</c:v>
                </c:pt>
                <c:pt idx="658">
                  <c:v>44781</c:v>
                </c:pt>
                <c:pt idx="659">
                  <c:v>44778</c:v>
                </c:pt>
                <c:pt idx="660">
                  <c:v>44777</c:v>
                </c:pt>
                <c:pt idx="661">
                  <c:v>44776</c:v>
                </c:pt>
                <c:pt idx="662">
                  <c:v>44775</c:v>
                </c:pt>
                <c:pt idx="663">
                  <c:v>44774</c:v>
                </c:pt>
                <c:pt idx="664">
                  <c:v>44771</c:v>
                </c:pt>
                <c:pt idx="665">
                  <c:v>44770</c:v>
                </c:pt>
                <c:pt idx="666">
                  <c:v>44769</c:v>
                </c:pt>
                <c:pt idx="667">
                  <c:v>44768</c:v>
                </c:pt>
                <c:pt idx="668">
                  <c:v>44767</c:v>
                </c:pt>
                <c:pt idx="669">
                  <c:v>44764</c:v>
                </c:pt>
                <c:pt idx="670">
                  <c:v>44763</c:v>
                </c:pt>
                <c:pt idx="671">
                  <c:v>44762</c:v>
                </c:pt>
                <c:pt idx="672">
                  <c:v>44761</c:v>
                </c:pt>
                <c:pt idx="673">
                  <c:v>44760</c:v>
                </c:pt>
                <c:pt idx="674">
                  <c:v>44757</c:v>
                </c:pt>
                <c:pt idx="675">
                  <c:v>44756</c:v>
                </c:pt>
                <c:pt idx="676">
                  <c:v>44755</c:v>
                </c:pt>
                <c:pt idx="677">
                  <c:v>44754</c:v>
                </c:pt>
                <c:pt idx="678">
                  <c:v>44753</c:v>
                </c:pt>
                <c:pt idx="679">
                  <c:v>44750</c:v>
                </c:pt>
                <c:pt idx="680">
                  <c:v>44749</c:v>
                </c:pt>
                <c:pt idx="681">
                  <c:v>44748</c:v>
                </c:pt>
                <c:pt idx="682">
                  <c:v>44747</c:v>
                </c:pt>
                <c:pt idx="683">
                  <c:v>44743</c:v>
                </c:pt>
                <c:pt idx="684">
                  <c:v>44742</c:v>
                </c:pt>
                <c:pt idx="685">
                  <c:v>44741</c:v>
                </c:pt>
                <c:pt idx="686">
                  <c:v>44740</c:v>
                </c:pt>
                <c:pt idx="687">
                  <c:v>44739</c:v>
                </c:pt>
                <c:pt idx="688">
                  <c:v>44736</c:v>
                </c:pt>
                <c:pt idx="689">
                  <c:v>44735</c:v>
                </c:pt>
                <c:pt idx="690">
                  <c:v>44734</c:v>
                </c:pt>
                <c:pt idx="691">
                  <c:v>44733</c:v>
                </c:pt>
                <c:pt idx="692">
                  <c:v>44729</c:v>
                </c:pt>
                <c:pt idx="693">
                  <c:v>44728</c:v>
                </c:pt>
                <c:pt idx="694">
                  <c:v>44727</c:v>
                </c:pt>
                <c:pt idx="695">
                  <c:v>44726</c:v>
                </c:pt>
                <c:pt idx="696">
                  <c:v>44725</c:v>
                </c:pt>
                <c:pt idx="697">
                  <c:v>44722</c:v>
                </c:pt>
                <c:pt idx="698">
                  <c:v>44721</c:v>
                </c:pt>
                <c:pt idx="699">
                  <c:v>44720</c:v>
                </c:pt>
                <c:pt idx="700">
                  <c:v>44719</c:v>
                </c:pt>
                <c:pt idx="701">
                  <c:v>44718</c:v>
                </c:pt>
                <c:pt idx="702">
                  <c:v>44715</c:v>
                </c:pt>
                <c:pt idx="703">
                  <c:v>44714</c:v>
                </c:pt>
                <c:pt idx="704">
                  <c:v>44713</c:v>
                </c:pt>
                <c:pt idx="705">
                  <c:v>44712</c:v>
                </c:pt>
                <c:pt idx="706">
                  <c:v>44708</c:v>
                </c:pt>
                <c:pt idx="707">
                  <c:v>44707</c:v>
                </c:pt>
                <c:pt idx="708">
                  <c:v>44706</c:v>
                </c:pt>
                <c:pt idx="709">
                  <c:v>44705</c:v>
                </c:pt>
                <c:pt idx="710">
                  <c:v>44704</c:v>
                </c:pt>
                <c:pt idx="711">
                  <c:v>44701</c:v>
                </c:pt>
                <c:pt idx="712">
                  <c:v>44700</c:v>
                </c:pt>
                <c:pt idx="713">
                  <c:v>44699</c:v>
                </c:pt>
                <c:pt idx="714">
                  <c:v>44698</c:v>
                </c:pt>
                <c:pt idx="715">
                  <c:v>44697</c:v>
                </c:pt>
                <c:pt idx="716">
                  <c:v>44694</c:v>
                </c:pt>
                <c:pt idx="717">
                  <c:v>44693</c:v>
                </c:pt>
                <c:pt idx="718">
                  <c:v>44692</c:v>
                </c:pt>
                <c:pt idx="719">
                  <c:v>44691</c:v>
                </c:pt>
                <c:pt idx="720">
                  <c:v>44690</c:v>
                </c:pt>
                <c:pt idx="721">
                  <c:v>44687</c:v>
                </c:pt>
                <c:pt idx="722">
                  <c:v>44686</c:v>
                </c:pt>
                <c:pt idx="723">
                  <c:v>44685</c:v>
                </c:pt>
                <c:pt idx="724">
                  <c:v>44684</c:v>
                </c:pt>
                <c:pt idx="725">
                  <c:v>44683</c:v>
                </c:pt>
                <c:pt idx="726">
                  <c:v>44680</c:v>
                </c:pt>
                <c:pt idx="727">
                  <c:v>44679</c:v>
                </c:pt>
                <c:pt idx="728">
                  <c:v>44678</c:v>
                </c:pt>
                <c:pt idx="729">
                  <c:v>44677</c:v>
                </c:pt>
                <c:pt idx="730">
                  <c:v>44676</c:v>
                </c:pt>
                <c:pt idx="731">
                  <c:v>44673</c:v>
                </c:pt>
                <c:pt idx="732">
                  <c:v>44672</c:v>
                </c:pt>
                <c:pt idx="733">
                  <c:v>44671</c:v>
                </c:pt>
                <c:pt idx="734">
                  <c:v>44670</c:v>
                </c:pt>
                <c:pt idx="735">
                  <c:v>44669</c:v>
                </c:pt>
                <c:pt idx="736">
                  <c:v>44665</c:v>
                </c:pt>
                <c:pt idx="737">
                  <c:v>44664</c:v>
                </c:pt>
                <c:pt idx="738">
                  <c:v>44663</c:v>
                </c:pt>
                <c:pt idx="739">
                  <c:v>44662</c:v>
                </c:pt>
                <c:pt idx="740">
                  <c:v>44659</c:v>
                </c:pt>
                <c:pt idx="741">
                  <c:v>44658</c:v>
                </c:pt>
                <c:pt idx="742">
                  <c:v>44657</c:v>
                </c:pt>
                <c:pt idx="743">
                  <c:v>44656</c:v>
                </c:pt>
                <c:pt idx="744">
                  <c:v>44655</c:v>
                </c:pt>
                <c:pt idx="745">
                  <c:v>44652</c:v>
                </c:pt>
                <c:pt idx="746">
                  <c:v>44651</c:v>
                </c:pt>
                <c:pt idx="747">
                  <c:v>44650</c:v>
                </c:pt>
                <c:pt idx="748">
                  <c:v>44649</c:v>
                </c:pt>
                <c:pt idx="749">
                  <c:v>44648</c:v>
                </c:pt>
                <c:pt idx="750">
                  <c:v>44645</c:v>
                </c:pt>
                <c:pt idx="751">
                  <c:v>44644</c:v>
                </c:pt>
                <c:pt idx="752">
                  <c:v>44643</c:v>
                </c:pt>
                <c:pt idx="753">
                  <c:v>44642</c:v>
                </c:pt>
                <c:pt idx="754">
                  <c:v>44641</c:v>
                </c:pt>
                <c:pt idx="755">
                  <c:v>44638</c:v>
                </c:pt>
                <c:pt idx="756">
                  <c:v>44637</c:v>
                </c:pt>
                <c:pt idx="757">
                  <c:v>44636</c:v>
                </c:pt>
                <c:pt idx="758">
                  <c:v>44635</c:v>
                </c:pt>
                <c:pt idx="759">
                  <c:v>44634</c:v>
                </c:pt>
                <c:pt idx="760">
                  <c:v>44631</c:v>
                </c:pt>
                <c:pt idx="761">
                  <c:v>44630</c:v>
                </c:pt>
                <c:pt idx="762">
                  <c:v>44629</c:v>
                </c:pt>
                <c:pt idx="763">
                  <c:v>44628</c:v>
                </c:pt>
                <c:pt idx="764">
                  <c:v>44627</c:v>
                </c:pt>
                <c:pt idx="765">
                  <c:v>44624</c:v>
                </c:pt>
                <c:pt idx="766">
                  <c:v>44623</c:v>
                </c:pt>
                <c:pt idx="767">
                  <c:v>44622</c:v>
                </c:pt>
                <c:pt idx="768">
                  <c:v>44621</c:v>
                </c:pt>
                <c:pt idx="769">
                  <c:v>44620</c:v>
                </c:pt>
                <c:pt idx="770">
                  <c:v>44617</c:v>
                </c:pt>
                <c:pt idx="771">
                  <c:v>44616</c:v>
                </c:pt>
                <c:pt idx="772">
                  <c:v>44615</c:v>
                </c:pt>
                <c:pt idx="773">
                  <c:v>44614</c:v>
                </c:pt>
                <c:pt idx="774">
                  <c:v>44610</c:v>
                </c:pt>
                <c:pt idx="775">
                  <c:v>44609</c:v>
                </c:pt>
                <c:pt idx="776">
                  <c:v>44608</c:v>
                </c:pt>
                <c:pt idx="777">
                  <c:v>44607</c:v>
                </c:pt>
                <c:pt idx="778">
                  <c:v>44606</c:v>
                </c:pt>
                <c:pt idx="779">
                  <c:v>44603</c:v>
                </c:pt>
                <c:pt idx="780">
                  <c:v>44602</c:v>
                </c:pt>
                <c:pt idx="781">
                  <c:v>44601</c:v>
                </c:pt>
                <c:pt idx="782">
                  <c:v>44600</c:v>
                </c:pt>
                <c:pt idx="783">
                  <c:v>44599</c:v>
                </c:pt>
                <c:pt idx="784">
                  <c:v>44596</c:v>
                </c:pt>
                <c:pt idx="785">
                  <c:v>44595</c:v>
                </c:pt>
                <c:pt idx="786">
                  <c:v>44594</c:v>
                </c:pt>
                <c:pt idx="787">
                  <c:v>44593</c:v>
                </c:pt>
                <c:pt idx="788">
                  <c:v>44592</c:v>
                </c:pt>
                <c:pt idx="789">
                  <c:v>44589</c:v>
                </c:pt>
                <c:pt idx="790">
                  <c:v>44588</c:v>
                </c:pt>
                <c:pt idx="791">
                  <c:v>44587</c:v>
                </c:pt>
                <c:pt idx="792">
                  <c:v>44586</c:v>
                </c:pt>
                <c:pt idx="793">
                  <c:v>44585</c:v>
                </c:pt>
                <c:pt idx="794">
                  <c:v>44582</c:v>
                </c:pt>
                <c:pt idx="795">
                  <c:v>44581</c:v>
                </c:pt>
                <c:pt idx="796">
                  <c:v>44580</c:v>
                </c:pt>
                <c:pt idx="797">
                  <c:v>44579</c:v>
                </c:pt>
                <c:pt idx="798">
                  <c:v>44575</c:v>
                </c:pt>
                <c:pt idx="799">
                  <c:v>44574</c:v>
                </c:pt>
                <c:pt idx="800">
                  <c:v>44573</c:v>
                </c:pt>
                <c:pt idx="801">
                  <c:v>44572</c:v>
                </c:pt>
                <c:pt idx="802">
                  <c:v>44571</c:v>
                </c:pt>
                <c:pt idx="803">
                  <c:v>44568</c:v>
                </c:pt>
                <c:pt idx="804">
                  <c:v>44567</c:v>
                </c:pt>
                <c:pt idx="805">
                  <c:v>44566</c:v>
                </c:pt>
                <c:pt idx="806">
                  <c:v>44565</c:v>
                </c:pt>
                <c:pt idx="807">
                  <c:v>44564</c:v>
                </c:pt>
                <c:pt idx="808">
                  <c:v>44561</c:v>
                </c:pt>
                <c:pt idx="809">
                  <c:v>44560</c:v>
                </c:pt>
                <c:pt idx="810">
                  <c:v>44559</c:v>
                </c:pt>
                <c:pt idx="811">
                  <c:v>44558</c:v>
                </c:pt>
                <c:pt idx="812">
                  <c:v>44557</c:v>
                </c:pt>
                <c:pt idx="813">
                  <c:v>44553</c:v>
                </c:pt>
                <c:pt idx="814">
                  <c:v>44552</c:v>
                </c:pt>
                <c:pt idx="815">
                  <c:v>44551</c:v>
                </c:pt>
                <c:pt idx="816">
                  <c:v>44550</c:v>
                </c:pt>
                <c:pt idx="817">
                  <c:v>44547</c:v>
                </c:pt>
                <c:pt idx="818">
                  <c:v>44546</c:v>
                </c:pt>
                <c:pt idx="819">
                  <c:v>44545</c:v>
                </c:pt>
                <c:pt idx="820">
                  <c:v>44544</c:v>
                </c:pt>
                <c:pt idx="821">
                  <c:v>44543</c:v>
                </c:pt>
                <c:pt idx="822">
                  <c:v>44540</c:v>
                </c:pt>
                <c:pt idx="823">
                  <c:v>44539</c:v>
                </c:pt>
                <c:pt idx="824">
                  <c:v>44538</c:v>
                </c:pt>
                <c:pt idx="825">
                  <c:v>44537</c:v>
                </c:pt>
                <c:pt idx="826">
                  <c:v>44536</c:v>
                </c:pt>
                <c:pt idx="827">
                  <c:v>44533</c:v>
                </c:pt>
                <c:pt idx="828">
                  <c:v>44532</c:v>
                </c:pt>
                <c:pt idx="829">
                  <c:v>44531</c:v>
                </c:pt>
                <c:pt idx="830">
                  <c:v>44530</c:v>
                </c:pt>
                <c:pt idx="831">
                  <c:v>44529</c:v>
                </c:pt>
                <c:pt idx="832">
                  <c:v>44526</c:v>
                </c:pt>
                <c:pt idx="833">
                  <c:v>44524</c:v>
                </c:pt>
                <c:pt idx="834">
                  <c:v>44523</c:v>
                </c:pt>
                <c:pt idx="835">
                  <c:v>44522</c:v>
                </c:pt>
                <c:pt idx="836">
                  <c:v>44519</c:v>
                </c:pt>
                <c:pt idx="837">
                  <c:v>44518</c:v>
                </c:pt>
                <c:pt idx="838">
                  <c:v>44517</c:v>
                </c:pt>
                <c:pt idx="839">
                  <c:v>44516</c:v>
                </c:pt>
                <c:pt idx="840">
                  <c:v>44515</c:v>
                </c:pt>
                <c:pt idx="841">
                  <c:v>44512</c:v>
                </c:pt>
                <c:pt idx="842">
                  <c:v>44511</c:v>
                </c:pt>
                <c:pt idx="843">
                  <c:v>44510</c:v>
                </c:pt>
                <c:pt idx="844">
                  <c:v>44509</c:v>
                </c:pt>
                <c:pt idx="845">
                  <c:v>44508</c:v>
                </c:pt>
                <c:pt idx="846">
                  <c:v>44505</c:v>
                </c:pt>
                <c:pt idx="847">
                  <c:v>44504</c:v>
                </c:pt>
                <c:pt idx="848">
                  <c:v>44503</c:v>
                </c:pt>
                <c:pt idx="849">
                  <c:v>44502</c:v>
                </c:pt>
                <c:pt idx="850">
                  <c:v>44501</c:v>
                </c:pt>
                <c:pt idx="851">
                  <c:v>44498</c:v>
                </c:pt>
                <c:pt idx="852">
                  <c:v>44497</c:v>
                </c:pt>
                <c:pt idx="853">
                  <c:v>44496</c:v>
                </c:pt>
                <c:pt idx="854">
                  <c:v>44495</c:v>
                </c:pt>
                <c:pt idx="855">
                  <c:v>44494</c:v>
                </c:pt>
                <c:pt idx="856">
                  <c:v>44491</c:v>
                </c:pt>
                <c:pt idx="857">
                  <c:v>44490</c:v>
                </c:pt>
                <c:pt idx="858">
                  <c:v>44489</c:v>
                </c:pt>
                <c:pt idx="859">
                  <c:v>44488</c:v>
                </c:pt>
                <c:pt idx="860">
                  <c:v>44487</c:v>
                </c:pt>
                <c:pt idx="861">
                  <c:v>44484</c:v>
                </c:pt>
                <c:pt idx="862">
                  <c:v>44483</c:v>
                </c:pt>
                <c:pt idx="863">
                  <c:v>44482</c:v>
                </c:pt>
                <c:pt idx="864">
                  <c:v>44481</c:v>
                </c:pt>
                <c:pt idx="865">
                  <c:v>44480</c:v>
                </c:pt>
                <c:pt idx="866">
                  <c:v>44477</c:v>
                </c:pt>
                <c:pt idx="867">
                  <c:v>44476</c:v>
                </c:pt>
                <c:pt idx="868">
                  <c:v>44475</c:v>
                </c:pt>
                <c:pt idx="869">
                  <c:v>44474</c:v>
                </c:pt>
                <c:pt idx="870">
                  <c:v>44473</c:v>
                </c:pt>
                <c:pt idx="871">
                  <c:v>44470</c:v>
                </c:pt>
                <c:pt idx="872">
                  <c:v>44469</c:v>
                </c:pt>
                <c:pt idx="873">
                  <c:v>44468</c:v>
                </c:pt>
                <c:pt idx="874">
                  <c:v>44467</c:v>
                </c:pt>
                <c:pt idx="875">
                  <c:v>44466</c:v>
                </c:pt>
                <c:pt idx="876">
                  <c:v>44463</c:v>
                </c:pt>
                <c:pt idx="877">
                  <c:v>44462</c:v>
                </c:pt>
                <c:pt idx="878">
                  <c:v>44461</c:v>
                </c:pt>
                <c:pt idx="879">
                  <c:v>44460</c:v>
                </c:pt>
                <c:pt idx="880">
                  <c:v>44459</c:v>
                </c:pt>
                <c:pt idx="881">
                  <c:v>44456</c:v>
                </c:pt>
                <c:pt idx="882">
                  <c:v>44455</c:v>
                </c:pt>
                <c:pt idx="883">
                  <c:v>44454</c:v>
                </c:pt>
                <c:pt idx="884">
                  <c:v>44453</c:v>
                </c:pt>
                <c:pt idx="885">
                  <c:v>44452</c:v>
                </c:pt>
                <c:pt idx="886">
                  <c:v>44449</c:v>
                </c:pt>
                <c:pt idx="887">
                  <c:v>44448</c:v>
                </c:pt>
                <c:pt idx="888">
                  <c:v>44447</c:v>
                </c:pt>
                <c:pt idx="889">
                  <c:v>44446</c:v>
                </c:pt>
                <c:pt idx="890">
                  <c:v>44442</c:v>
                </c:pt>
                <c:pt idx="891">
                  <c:v>44441</c:v>
                </c:pt>
                <c:pt idx="892">
                  <c:v>44440</c:v>
                </c:pt>
                <c:pt idx="893">
                  <c:v>44439</c:v>
                </c:pt>
                <c:pt idx="894">
                  <c:v>44438</c:v>
                </c:pt>
                <c:pt idx="895">
                  <c:v>44435</c:v>
                </c:pt>
                <c:pt idx="896">
                  <c:v>44434</c:v>
                </c:pt>
                <c:pt idx="897">
                  <c:v>44433</c:v>
                </c:pt>
                <c:pt idx="898">
                  <c:v>44432</c:v>
                </c:pt>
                <c:pt idx="899">
                  <c:v>44431</c:v>
                </c:pt>
                <c:pt idx="900">
                  <c:v>44428</c:v>
                </c:pt>
                <c:pt idx="901">
                  <c:v>44427</c:v>
                </c:pt>
                <c:pt idx="902">
                  <c:v>44426</c:v>
                </c:pt>
                <c:pt idx="903">
                  <c:v>44425</c:v>
                </c:pt>
                <c:pt idx="904">
                  <c:v>44424</c:v>
                </c:pt>
                <c:pt idx="905">
                  <c:v>44421</c:v>
                </c:pt>
                <c:pt idx="906">
                  <c:v>44420</c:v>
                </c:pt>
                <c:pt idx="907">
                  <c:v>44419</c:v>
                </c:pt>
                <c:pt idx="908">
                  <c:v>44418</c:v>
                </c:pt>
                <c:pt idx="909">
                  <c:v>44417</c:v>
                </c:pt>
                <c:pt idx="910">
                  <c:v>44414</c:v>
                </c:pt>
                <c:pt idx="911">
                  <c:v>44413</c:v>
                </c:pt>
                <c:pt idx="912">
                  <c:v>44412</c:v>
                </c:pt>
                <c:pt idx="913">
                  <c:v>44411</c:v>
                </c:pt>
                <c:pt idx="914">
                  <c:v>44410</c:v>
                </c:pt>
                <c:pt idx="915">
                  <c:v>44407</c:v>
                </c:pt>
                <c:pt idx="916">
                  <c:v>44406</c:v>
                </c:pt>
                <c:pt idx="917">
                  <c:v>44405</c:v>
                </c:pt>
                <c:pt idx="918">
                  <c:v>44404</c:v>
                </c:pt>
                <c:pt idx="919">
                  <c:v>44403</c:v>
                </c:pt>
                <c:pt idx="920">
                  <c:v>44400</c:v>
                </c:pt>
                <c:pt idx="921">
                  <c:v>44399</c:v>
                </c:pt>
                <c:pt idx="922">
                  <c:v>44398</c:v>
                </c:pt>
                <c:pt idx="923">
                  <c:v>44397</c:v>
                </c:pt>
                <c:pt idx="924">
                  <c:v>44396</c:v>
                </c:pt>
                <c:pt idx="925">
                  <c:v>44393</c:v>
                </c:pt>
                <c:pt idx="926">
                  <c:v>44392</c:v>
                </c:pt>
                <c:pt idx="927">
                  <c:v>44391</c:v>
                </c:pt>
                <c:pt idx="928">
                  <c:v>44390</c:v>
                </c:pt>
                <c:pt idx="929">
                  <c:v>44389</c:v>
                </c:pt>
                <c:pt idx="930">
                  <c:v>44386</c:v>
                </c:pt>
                <c:pt idx="931">
                  <c:v>44385</c:v>
                </c:pt>
                <c:pt idx="932">
                  <c:v>44384</c:v>
                </c:pt>
                <c:pt idx="933">
                  <c:v>44383</c:v>
                </c:pt>
                <c:pt idx="934">
                  <c:v>44379</c:v>
                </c:pt>
                <c:pt idx="935">
                  <c:v>44378</c:v>
                </c:pt>
                <c:pt idx="936">
                  <c:v>44377</c:v>
                </c:pt>
                <c:pt idx="937">
                  <c:v>44376</c:v>
                </c:pt>
                <c:pt idx="938">
                  <c:v>44375</c:v>
                </c:pt>
                <c:pt idx="939">
                  <c:v>44372</c:v>
                </c:pt>
                <c:pt idx="940">
                  <c:v>44371</c:v>
                </c:pt>
                <c:pt idx="941">
                  <c:v>44370</c:v>
                </c:pt>
                <c:pt idx="942">
                  <c:v>44369</c:v>
                </c:pt>
                <c:pt idx="943">
                  <c:v>44368</c:v>
                </c:pt>
                <c:pt idx="944">
                  <c:v>44365</c:v>
                </c:pt>
                <c:pt idx="945">
                  <c:v>44364</c:v>
                </c:pt>
                <c:pt idx="946">
                  <c:v>44363</c:v>
                </c:pt>
                <c:pt idx="947">
                  <c:v>44362</c:v>
                </c:pt>
                <c:pt idx="948">
                  <c:v>44361</c:v>
                </c:pt>
                <c:pt idx="949">
                  <c:v>44358</c:v>
                </c:pt>
                <c:pt idx="950">
                  <c:v>44357</c:v>
                </c:pt>
                <c:pt idx="951">
                  <c:v>44356</c:v>
                </c:pt>
                <c:pt idx="952">
                  <c:v>44355</c:v>
                </c:pt>
                <c:pt idx="953">
                  <c:v>44354</c:v>
                </c:pt>
                <c:pt idx="954">
                  <c:v>44351</c:v>
                </c:pt>
                <c:pt idx="955">
                  <c:v>44350</c:v>
                </c:pt>
                <c:pt idx="956">
                  <c:v>44349</c:v>
                </c:pt>
                <c:pt idx="957">
                  <c:v>44348</c:v>
                </c:pt>
                <c:pt idx="958">
                  <c:v>44344</c:v>
                </c:pt>
                <c:pt idx="959">
                  <c:v>44343</c:v>
                </c:pt>
                <c:pt idx="960">
                  <c:v>44342</c:v>
                </c:pt>
                <c:pt idx="961">
                  <c:v>44341</c:v>
                </c:pt>
                <c:pt idx="962">
                  <c:v>44340</c:v>
                </c:pt>
                <c:pt idx="963">
                  <c:v>44337</c:v>
                </c:pt>
                <c:pt idx="964">
                  <c:v>44336</c:v>
                </c:pt>
                <c:pt idx="965">
                  <c:v>44335</c:v>
                </c:pt>
                <c:pt idx="966">
                  <c:v>44334</c:v>
                </c:pt>
                <c:pt idx="967">
                  <c:v>44333</c:v>
                </c:pt>
                <c:pt idx="968">
                  <c:v>44330</c:v>
                </c:pt>
                <c:pt idx="969">
                  <c:v>44329</c:v>
                </c:pt>
                <c:pt idx="970">
                  <c:v>44328</c:v>
                </c:pt>
                <c:pt idx="971">
                  <c:v>44327</c:v>
                </c:pt>
                <c:pt idx="972">
                  <c:v>44326</c:v>
                </c:pt>
                <c:pt idx="973">
                  <c:v>44323</c:v>
                </c:pt>
                <c:pt idx="974">
                  <c:v>44322</c:v>
                </c:pt>
                <c:pt idx="975">
                  <c:v>44321</c:v>
                </c:pt>
                <c:pt idx="976">
                  <c:v>44320</c:v>
                </c:pt>
                <c:pt idx="977">
                  <c:v>44319</c:v>
                </c:pt>
                <c:pt idx="978">
                  <c:v>44316</c:v>
                </c:pt>
                <c:pt idx="979">
                  <c:v>44315</c:v>
                </c:pt>
                <c:pt idx="980">
                  <c:v>44314</c:v>
                </c:pt>
                <c:pt idx="981">
                  <c:v>44313</c:v>
                </c:pt>
                <c:pt idx="982">
                  <c:v>44312</c:v>
                </c:pt>
                <c:pt idx="983">
                  <c:v>44309</c:v>
                </c:pt>
                <c:pt idx="984">
                  <c:v>44308</c:v>
                </c:pt>
                <c:pt idx="985">
                  <c:v>44307</c:v>
                </c:pt>
                <c:pt idx="986">
                  <c:v>44306</c:v>
                </c:pt>
                <c:pt idx="987">
                  <c:v>44305</c:v>
                </c:pt>
                <c:pt idx="988">
                  <c:v>44302</c:v>
                </c:pt>
                <c:pt idx="989">
                  <c:v>44301</c:v>
                </c:pt>
                <c:pt idx="990">
                  <c:v>44300</c:v>
                </c:pt>
                <c:pt idx="991">
                  <c:v>44299</c:v>
                </c:pt>
                <c:pt idx="992">
                  <c:v>44298</c:v>
                </c:pt>
                <c:pt idx="993">
                  <c:v>44295</c:v>
                </c:pt>
                <c:pt idx="994">
                  <c:v>44294</c:v>
                </c:pt>
                <c:pt idx="995">
                  <c:v>44293</c:v>
                </c:pt>
                <c:pt idx="996">
                  <c:v>44292</c:v>
                </c:pt>
                <c:pt idx="997">
                  <c:v>44291</c:v>
                </c:pt>
                <c:pt idx="998">
                  <c:v>44287</c:v>
                </c:pt>
                <c:pt idx="999">
                  <c:v>44286</c:v>
                </c:pt>
                <c:pt idx="1000">
                  <c:v>44285</c:v>
                </c:pt>
                <c:pt idx="1001">
                  <c:v>44284</c:v>
                </c:pt>
                <c:pt idx="1002">
                  <c:v>44281</c:v>
                </c:pt>
                <c:pt idx="1003">
                  <c:v>44280</c:v>
                </c:pt>
                <c:pt idx="1004">
                  <c:v>44279</c:v>
                </c:pt>
                <c:pt idx="1005">
                  <c:v>44278</c:v>
                </c:pt>
                <c:pt idx="1006">
                  <c:v>44277</c:v>
                </c:pt>
                <c:pt idx="1007">
                  <c:v>44274</c:v>
                </c:pt>
                <c:pt idx="1008">
                  <c:v>44273</c:v>
                </c:pt>
                <c:pt idx="1009">
                  <c:v>44272</c:v>
                </c:pt>
                <c:pt idx="1010">
                  <c:v>44271</c:v>
                </c:pt>
                <c:pt idx="1011">
                  <c:v>44270</c:v>
                </c:pt>
                <c:pt idx="1012">
                  <c:v>44267</c:v>
                </c:pt>
                <c:pt idx="1013">
                  <c:v>44266</c:v>
                </c:pt>
                <c:pt idx="1014">
                  <c:v>44265</c:v>
                </c:pt>
                <c:pt idx="1015">
                  <c:v>44264</c:v>
                </c:pt>
                <c:pt idx="1016">
                  <c:v>44263</c:v>
                </c:pt>
                <c:pt idx="1017">
                  <c:v>44260</c:v>
                </c:pt>
                <c:pt idx="1018">
                  <c:v>44259</c:v>
                </c:pt>
                <c:pt idx="1019">
                  <c:v>44258</c:v>
                </c:pt>
                <c:pt idx="1020">
                  <c:v>44257</c:v>
                </c:pt>
                <c:pt idx="1021">
                  <c:v>44256</c:v>
                </c:pt>
                <c:pt idx="1022">
                  <c:v>44253</c:v>
                </c:pt>
                <c:pt idx="1023">
                  <c:v>44252</c:v>
                </c:pt>
                <c:pt idx="1024">
                  <c:v>44251</c:v>
                </c:pt>
                <c:pt idx="1025">
                  <c:v>44250</c:v>
                </c:pt>
                <c:pt idx="1026">
                  <c:v>44249</c:v>
                </c:pt>
                <c:pt idx="1027">
                  <c:v>44246</c:v>
                </c:pt>
                <c:pt idx="1028">
                  <c:v>44245</c:v>
                </c:pt>
                <c:pt idx="1029">
                  <c:v>44244</c:v>
                </c:pt>
                <c:pt idx="1030">
                  <c:v>44243</c:v>
                </c:pt>
                <c:pt idx="1031">
                  <c:v>44239</c:v>
                </c:pt>
                <c:pt idx="1032">
                  <c:v>44238</c:v>
                </c:pt>
                <c:pt idx="1033">
                  <c:v>44237</c:v>
                </c:pt>
                <c:pt idx="1034">
                  <c:v>44236</c:v>
                </c:pt>
                <c:pt idx="1035">
                  <c:v>44235</c:v>
                </c:pt>
                <c:pt idx="1036">
                  <c:v>44232</c:v>
                </c:pt>
                <c:pt idx="1037">
                  <c:v>44231</c:v>
                </c:pt>
                <c:pt idx="1038">
                  <c:v>44230</c:v>
                </c:pt>
                <c:pt idx="1039">
                  <c:v>44229</c:v>
                </c:pt>
                <c:pt idx="1040">
                  <c:v>44228</c:v>
                </c:pt>
                <c:pt idx="1041">
                  <c:v>44225</c:v>
                </c:pt>
                <c:pt idx="1042">
                  <c:v>44224</c:v>
                </c:pt>
                <c:pt idx="1043">
                  <c:v>44223</c:v>
                </c:pt>
                <c:pt idx="1044">
                  <c:v>44222</c:v>
                </c:pt>
                <c:pt idx="1045">
                  <c:v>44221</c:v>
                </c:pt>
                <c:pt idx="1046">
                  <c:v>44218</c:v>
                </c:pt>
                <c:pt idx="1047">
                  <c:v>44217</c:v>
                </c:pt>
                <c:pt idx="1048">
                  <c:v>44216</c:v>
                </c:pt>
                <c:pt idx="1049">
                  <c:v>44215</c:v>
                </c:pt>
                <c:pt idx="1050">
                  <c:v>44211</c:v>
                </c:pt>
                <c:pt idx="1051">
                  <c:v>44210</c:v>
                </c:pt>
                <c:pt idx="1052">
                  <c:v>44209</c:v>
                </c:pt>
                <c:pt idx="1053">
                  <c:v>44208</c:v>
                </c:pt>
                <c:pt idx="1054">
                  <c:v>44207</c:v>
                </c:pt>
                <c:pt idx="1055">
                  <c:v>44204</c:v>
                </c:pt>
                <c:pt idx="1056">
                  <c:v>44203</c:v>
                </c:pt>
                <c:pt idx="1057">
                  <c:v>44202</c:v>
                </c:pt>
                <c:pt idx="1058">
                  <c:v>44201</c:v>
                </c:pt>
                <c:pt idx="1059">
                  <c:v>44200</c:v>
                </c:pt>
                <c:pt idx="1060">
                  <c:v>44196</c:v>
                </c:pt>
                <c:pt idx="1061">
                  <c:v>44195</c:v>
                </c:pt>
                <c:pt idx="1062">
                  <c:v>44194</c:v>
                </c:pt>
                <c:pt idx="1063">
                  <c:v>44193</c:v>
                </c:pt>
                <c:pt idx="1064">
                  <c:v>44189</c:v>
                </c:pt>
                <c:pt idx="1065">
                  <c:v>44188</c:v>
                </c:pt>
                <c:pt idx="1066">
                  <c:v>44187</c:v>
                </c:pt>
                <c:pt idx="1067">
                  <c:v>44186</c:v>
                </c:pt>
                <c:pt idx="1068">
                  <c:v>44183</c:v>
                </c:pt>
                <c:pt idx="1069">
                  <c:v>44182</c:v>
                </c:pt>
                <c:pt idx="1070">
                  <c:v>44181</c:v>
                </c:pt>
                <c:pt idx="1071">
                  <c:v>44180</c:v>
                </c:pt>
                <c:pt idx="1072">
                  <c:v>44179</c:v>
                </c:pt>
                <c:pt idx="1073">
                  <c:v>44176</c:v>
                </c:pt>
                <c:pt idx="1074">
                  <c:v>44175</c:v>
                </c:pt>
                <c:pt idx="1075">
                  <c:v>44174</c:v>
                </c:pt>
                <c:pt idx="1076">
                  <c:v>44173</c:v>
                </c:pt>
                <c:pt idx="1077">
                  <c:v>44172</c:v>
                </c:pt>
                <c:pt idx="1078">
                  <c:v>44169</c:v>
                </c:pt>
                <c:pt idx="1079">
                  <c:v>44168</c:v>
                </c:pt>
                <c:pt idx="1080">
                  <c:v>44167</c:v>
                </c:pt>
                <c:pt idx="1081">
                  <c:v>44166</c:v>
                </c:pt>
                <c:pt idx="1082">
                  <c:v>44165</c:v>
                </c:pt>
                <c:pt idx="1083">
                  <c:v>44162</c:v>
                </c:pt>
                <c:pt idx="1084">
                  <c:v>44160</c:v>
                </c:pt>
                <c:pt idx="1085">
                  <c:v>44159</c:v>
                </c:pt>
                <c:pt idx="1086">
                  <c:v>44158</c:v>
                </c:pt>
                <c:pt idx="1087">
                  <c:v>44155</c:v>
                </c:pt>
                <c:pt idx="1088">
                  <c:v>44154</c:v>
                </c:pt>
                <c:pt idx="1089">
                  <c:v>44153</c:v>
                </c:pt>
                <c:pt idx="1090">
                  <c:v>44152</c:v>
                </c:pt>
                <c:pt idx="1091">
                  <c:v>44151</c:v>
                </c:pt>
                <c:pt idx="1092">
                  <c:v>44148</c:v>
                </c:pt>
                <c:pt idx="1093">
                  <c:v>44147</c:v>
                </c:pt>
                <c:pt idx="1094">
                  <c:v>44146</c:v>
                </c:pt>
                <c:pt idx="1095">
                  <c:v>44145</c:v>
                </c:pt>
                <c:pt idx="1096">
                  <c:v>44144</c:v>
                </c:pt>
                <c:pt idx="1097">
                  <c:v>44141</c:v>
                </c:pt>
                <c:pt idx="1098">
                  <c:v>44140</c:v>
                </c:pt>
                <c:pt idx="1099">
                  <c:v>44139</c:v>
                </c:pt>
                <c:pt idx="1100">
                  <c:v>44138</c:v>
                </c:pt>
                <c:pt idx="1101">
                  <c:v>44137</c:v>
                </c:pt>
                <c:pt idx="1102">
                  <c:v>44134</c:v>
                </c:pt>
                <c:pt idx="1103">
                  <c:v>44133</c:v>
                </c:pt>
                <c:pt idx="1104">
                  <c:v>44132</c:v>
                </c:pt>
                <c:pt idx="1105">
                  <c:v>44131</c:v>
                </c:pt>
                <c:pt idx="1106">
                  <c:v>44130</c:v>
                </c:pt>
                <c:pt idx="1107">
                  <c:v>44127</c:v>
                </c:pt>
                <c:pt idx="1108">
                  <c:v>44126</c:v>
                </c:pt>
                <c:pt idx="1109">
                  <c:v>44125</c:v>
                </c:pt>
                <c:pt idx="1110">
                  <c:v>44124</c:v>
                </c:pt>
                <c:pt idx="1111">
                  <c:v>44123</c:v>
                </c:pt>
                <c:pt idx="1112">
                  <c:v>44120</c:v>
                </c:pt>
                <c:pt idx="1113">
                  <c:v>44119</c:v>
                </c:pt>
                <c:pt idx="1114">
                  <c:v>44118</c:v>
                </c:pt>
                <c:pt idx="1115">
                  <c:v>44117</c:v>
                </c:pt>
                <c:pt idx="1116">
                  <c:v>44116</c:v>
                </c:pt>
                <c:pt idx="1117">
                  <c:v>44113</c:v>
                </c:pt>
                <c:pt idx="1118">
                  <c:v>44112</c:v>
                </c:pt>
                <c:pt idx="1119">
                  <c:v>44111</c:v>
                </c:pt>
                <c:pt idx="1120">
                  <c:v>44110</c:v>
                </c:pt>
                <c:pt idx="1121">
                  <c:v>44109</c:v>
                </c:pt>
                <c:pt idx="1122">
                  <c:v>44106</c:v>
                </c:pt>
                <c:pt idx="1123">
                  <c:v>44105</c:v>
                </c:pt>
                <c:pt idx="1124">
                  <c:v>44104</c:v>
                </c:pt>
                <c:pt idx="1125">
                  <c:v>44103</c:v>
                </c:pt>
                <c:pt idx="1126">
                  <c:v>44102</c:v>
                </c:pt>
                <c:pt idx="1127">
                  <c:v>44099</c:v>
                </c:pt>
                <c:pt idx="1128">
                  <c:v>44098</c:v>
                </c:pt>
                <c:pt idx="1129">
                  <c:v>44097</c:v>
                </c:pt>
                <c:pt idx="1130">
                  <c:v>44096</c:v>
                </c:pt>
                <c:pt idx="1131">
                  <c:v>44095</c:v>
                </c:pt>
                <c:pt idx="1132">
                  <c:v>44092</c:v>
                </c:pt>
                <c:pt idx="1133">
                  <c:v>44091</c:v>
                </c:pt>
                <c:pt idx="1134">
                  <c:v>44090</c:v>
                </c:pt>
                <c:pt idx="1135">
                  <c:v>44089</c:v>
                </c:pt>
                <c:pt idx="1136">
                  <c:v>44088</c:v>
                </c:pt>
                <c:pt idx="1137">
                  <c:v>44085</c:v>
                </c:pt>
                <c:pt idx="1138">
                  <c:v>44084</c:v>
                </c:pt>
                <c:pt idx="1139">
                  <c:v>44083</c:v>
                </c:pt>
                <c:pt idx="1140">
                  <c:v>44082</c:v>
                </c:pt>
                <c:pt idx="1141">
                  <c:v>44078</c:v>
                </c:pt>
                <c:pt idx="1142">
                  <c:v>44077</c:v>
                </c:pt>
                <c:pt idx="1143">
                  <c:v>44076</c:v>
                </c:pt>
                <c:pt idx="1144">
                  <c:v>44075</c:v>
                </c:pt>
                <c:pt idx="1145">
                  <c:v>44074</c:v>
                </c:pt>
                <c:pt idx="1146">
                  <c:v>44071</c:v>
                </c:pt>
                <c:pt idx="1147">
                  <c:v>44070</c:v>
                </c:pt>
                <c:pt idx="1148">
                  <c:v>44069</c:v>
                </c:pt>
                <c:pt idx="1149">
                  <c:v>44068</c:v>
                </c:pt>
                <c:pt idx="1150">
                  <c:v>44067</c:v>
                </c:pt>
                <c:pt idx="1151">
                  <c:v>44064</c:v>
                </c:pt>
                <c:pt idx="1152">
                  <c:v>44063</c:v>
                </c:pt>
                <c:pt idx="1153">
                  <c:v>44062</c:v>
                </c:pt>
                <c:pt idx="1154">
                  <c:v>44061</c:v>
                </c:pt>
                <c:pt idx="1155">
                  <c:v>44060</c:v>
                </c:pt>
                <c:pt idx="1156">
                  <c:v>44057</c:v>
                </c:pt>
                <c:pt idx="1157">
                  <c:v>44056</c:v>
                </c:pt>
                <c:pt idx="1158">
                  <c:v>44055</c:v>
                </c:pt>
                <c:pt idx="1159">
                  <c:v>44054</c:v>
                </c:pt>
                <c:pt idx="1160">
                  <c:v>44053</c:v>
                </c:pt>
                <c:pt idx="1161">
                  <c:v>44050</c:v>
                </c:pt>
                <c:pt idx="1162">
                  <c:v>44049</c:v>
                </c:pt>
                <c:pt idx="1163">
                  <c:v>44048</c:v>
                </c:pt>
                <c:pt idx="1164">
                  <c:v>44047</c:v>
                </c:pt>
                <c:pt idx="1165">
                  <c:v>44046</c:v>
                </c:pt>
                <c:pt idx="1166">
                  <c:v>44043</c:v>
                </c:pt>
                <c:pt idx="1167">
                  <c:v>44042</c:v>
                </c:pt>
                <c:pt idx="1168">
                  <c:v>44041</c:v>
                </c:pt>
                <c:pt idx="1169">
                  <c:v>44040</c:v>
                </c:pt>
                <c:pt idx="1170">
                  <c:v>44039</c:v>
                </c:pt>
                <c:pt idx="1171">
                  <c:v>44036</c:v>
                </c:pt>
                <c:pt idx="1172">
                  <c:v>44035</c:v>
                </c:pt>
                <c:pt idx="1173">
                  <c:v>44034</c:v>
                </c:pt>
                <c:pt idx="1174">
                  <c:v>44033</c:v>
                </c:pt>
                <c:pt idx="1175">
                  <c:v>44032</c:v>
                </c:pt>
                <c:pt idx="1176">
                  <c:v>44029</c:v>
                </c:pt>
                <c:pt idx="1177">
                  <c:v>44028</c:v>
                </c:pt>
                <c:pt idx="1178">
                  <c:v>44027</c:v>
                </c:pt>
                <c:pt idx="1179">
                  <c:v>44026</c:v>
                </c:pt>
                <c:pt idx="1180">
                  <c:v>44025</c:v>
                </c:pt>
                <c:pt idx="1181">
                  <c:v>44022</c:v>
                </c:pt>
                <c:pt idx="1182">
                  <c:v>44021</c:v>
                </c:pt>
                <c:pt idx="1183">
                  <c:v>44020</c:v>
                </c:pt>
                <c:pt idx="1184">
                  <c:v>44019</c:v>
                </c:pt>
                <c:pt idx="1185">
                  <c:v>44018</c:v>
                </c:pt>
                <c:pt idx="1186">
                  <c:v>44014</c:v>
                </c:pt>
                <c:pt idx="1187">
                  <c:v>44013</c:v>
                </c:pt>
                <c:pt idx="1188">
                  <c:v>44012</c:v>
                </c:pt>
                <c:pt idx="1189">
                  <c:v>44011</c:v>
                </c:pt>
                <c:pt idx="1190">
                  <c:v>44008</c:v>
                </c:pt>
                <c:pt idx="1191">
                  <c:v>44007</c:v>
                </c:pt>
                <c:pt idx="1192">
                  <c:v>44006</c:v>
                </c:pt>
                <c:pt idx="1193">
                  <c:v>44005</c:v>
                </c:pt>
                <c:pt idx="1194">
                  <c:v>44004</c:v>
                </c:pt>
                <c:pt idx="1195">
                  <c:v>44001</c:v>
                </c:pt>
                <c:pt idx="1196">
                  <c:v>44000</c:v>
                </c:pt>
                <c:pt idx="1197">
                  <c:v>43999</c:v>
                </c:pt>
                <c:pt idx="1198">
                  <c:v>43998</c:v>
                </c:pt>
                <c:pt idx="1199">
                  <c:v>43997</c:v>
                </c:pt>
                <c:pt idx="1200">
                  <c:v>43994</c:v>
                </c:pt>
                <c:pt idx="1201">
                  <c:v>43993</c:v>
                </c:pt>
                <c:pt idx="1202">
                  <c:v>43992</c:v>
                </c:pt>
                <c:pt idx="1203">
                  <c:v>43991</c:v>
                </c:pt>
                <c:pt idx="1204">
                  <c:v>43990</c:v>
                </c:pt>
                <c:pt idx="1205">
                  <c:v>43987</c:v>
                </c:pt>
                <c:pt idx="1206">
                  <c:v>43986</c:v>
                </c:pt>
                <c:pt idx="1207">
                  <c:v>43985</c:v>
                </c:pt>
                <c:pt idx="1208">
                  <c:v>43984</c:v>
                </c:pt>
                <c:pt idx="1209">
                  <c:v>43983</c:v>
                </c:pt>
                <c:pt idx="1210">
                  <c:v>43980</c:v>
                </c:pt>
                <c:pt idx="1211">
                  <c:v>43979</c:v>
                </c:pt>
                <c:pt idx="1212">
                  <c:v>43978</c:v>
                </c:pt>
                <c:pt idx="1213">
                  <c:v>43977</c:v>
                </c:pt>
                <c:pt idx="1214">
                  <c:v>43973</c:v>
                </c:pt>
                <c:pt idx="1215">
                  <c:v>43972</c:v>
                </c:pt>
                <c:pt idx="1216">
                  <c:v>43971</c:v>
                </c:pt>
                <c:pt idx="1217">
                  <c:v>43970</c:v>
                </c:pt>
                <c:pt idx="1218">
                  <c:v>43969</c:v>
                </c:pt>
                <c:pt idx="1219">
                  <c:v>43966</c:v>
                </c:pt>
                <c:pt idx="1220">
                  <c:v>43965</c:v>
                </c:pt>
                <c:pt idx="1221">
                  <c:v>43964</c:v>
                </c:pt>
                <c:pt idx="1222">
                  <c:v>43963</c:v>
                </c:pt>
                <c:pt idx="1223">
                  <c:v>43962</c:v>
                </c:pt>
                <c:pt idx="1224">
                  <c:v>43959</c:v>
                </c:pt>
                <c:pt idx="1225">
                  <c:v>43958</c:v>
                </c:pt>
                <c:pt idx="1226">
                  <c:v>43957</c:v>
                </c:pt>
                <c:pt idx="1227">
                  <c:v>43956</c:v>
                </c:pt>
                <c:pt idx="1228">
                  <c:v>43955</c:v>
                </c:pt>
                <c:pt idx="1229">
                  <c:v>43952</c:v>
                </c:pt>
                <c:pt idx="1230">
                  <c:v>43951</c:v>
                </c:pt>
                <c:pt idx="1231">
                  <c:v>43950</c:v>
                </c:pt>
                <c:pt idx="1232">
                  <c:v>43949</c:v>
                </c:pt>
                <c:pt idx="1233">
                  <c:v>43948</c:v>
                </c:pt>
                <c:pt idx="1234">
                  <c:v>43945</c:v>
                </c:pt>
                <c:pt idx="1235">
                  <c:v>43944</c:v>
                </c:pt>
                <c:pt idx="1236">
                  <c:v>43943</c:v>
                </c:pt>
                <c:pt idx="1237">
                  <c:v>43942</c:v>
                </c:pt>
                <c:pt idx="1238">
                  <c:v>43941</c:v>
                </c:pt>
                <c:pt idx="1239">
                  <c:v>43938</c:v>
                </c:pt>
                <c:pt idx="1240">
                  <c:v>43937</c:v>
                </c:pt>
                <c:pt idx="1241">
                  <c:v>43936</c:v>
                </c:pt>
                <c:pt idx="1242">
                  <c:v>43935</c:v>
                </c:pt>
                <c:pt idx="1243">
                  <c:v>43934</c:v>
                </c:pt>
                <c:pt idx="1244">
                  <c:v>43930</c:v>
                </c:pt>
                <c:pt idx="1245">
                  <c:v>43929</c:v>
                </c:pt>
                <c:pt idx="1246">
                  <c:v>43928</c:v>
                </c:pt>
                <c:pt idx="1247">
                  <c:v>43927</c:v>
                </c:pt>
                <c:pt idx="1248">
                  <c:v>43924</c:v>
                </c:pt>
                <c:pt idx="1249">
                  <c:v>43923</c:v>
                </c:pt>
                <c:pt idx="1250">
                  <c:v>43922</c:v>
                </c:pt>
                <c:pt idx="1251">
                  <c:v>43921</c:v>
                </c:pt>
                <c:pt idx="1252">
                  <c:v>43920</c:v>
                </c:pt>
                <c:pt idx="1253">
                  <c:v>43917</c:v>
                </c:pt>
                <c:pt idx="1254">
                  <c:v>43916</c:v>
                </c:pt>
                <c:pt idx="1255">
                  <c:v>43915</c:v>
                </c:pt>
                <c:pt idx="1256">
                  <c:v>43914</c:v>
                </c:pt>
                <c:pt idx="1257">
                  <c:v>43913</c:v>
                </c:pt>
                <c:pt idx="1258">
                  <c:v>43910</c:v>
                </c:pt>
                <c:pt idx="1259">
                  <c:v>43909</c:v>
                </c:pt>
                <c:pt idx="1260">
                  <c:v>43908</c:v>
                </c:pt>
                <c:pt idx="1261">
                  <c:v>43907</c:v>
                </c:pt>
                <c:pt idx="1262">
                  <c:v>43906</c:v>
                </c:pt>
                <c:pt idx="1263">
                  <c:v>43903</c:v>
                </c:pt>
                <c:pt idx="1264">
                  <c:v>43902</c:v>
                </c:pt>
                <c:pt idx="1265">
                  <c:v>43901</c:v>
                </c:pt>
                <c:pt idx="1266">
                  <c:v>43900</c:v>
                </c:pt>
                <c:pt idx="1267">
                  <c:v>43899</c:v>
                </c:pt>
                <c:pt idx="1268">
                  <c:v>43896</c:v>
                </c:pt>
                <c:pt idx="1269">
                  <c:v>43895</c:v>
                </c:pt>
                <c:pt idx="1270">
                  <c:v>43894</c:v>
                </c:pt>
                <c:pt idx="1271">
                  <c:v>43893</c:v>
                </c:pt>
                <c:pt idx="1272">
                  <c:v>43892</c:v>
                </c:pt>
                <c:pt idx="1273">
                  <c:v>43889</c:v>
                </c:pt>
                <c:pt idx="1274">
                  <c:v>43888</c:v>
                </c:pt>
                <c:pt idx="1275">
                  <c:v>43887</c:v>
                </c:pt>
                <c:pt idx="1276">
                  <c:v>43886</c:v>
                </c:pt>
                <c:pt idx="1277">
                  <c:v>43885</c:v>
                </c:pt>
                <c:pt idx="1278">
                  <c:v>43882</c:v>
                </c:pt>
                <c:pt idx="1279">
                  <c:v>43881</c:v>
                </c:pt>
                <c:pt idx="1280">
                  <c:v>43880</c:v>
                </c:pt>
                <c:pt idx="1281">
                  <c:v>43879</c:v>
                </c:pt>
                <c:pt idx="1282">
                  <c:v>43875</c:v>
                </c:pt>
                <c:pt idx="1283">
                  <c:v>43874</c:v>
                </c:pt>
                <c:pt idx="1284">
                  <c:v>43873</c:v>
                </c:pt>
                <c:pt idx="1285">
                  <c:v>43872</c:v>
                </c:pt>
                <c:pt idx="1286">
                  <c:v>43871</c:v>
                </c:pt>
                <c:pt idx="1287">
                  <c:v>43868</c:v>
                </c:pt>
                <c:pt idx="1288">
                  <c:v>43867</c:v>
                </c:pt>
                <c:pt idx="1289">
                  <c:v>43866</c:v>
                </c:pt>
                <c:pt idx="1290">
                  <c:v>43865</c:v>
                </c:pt>
                <c:pt idx="1291">
                  <c:v>43864</c:v>
                </c:pt>
                <c:pt idx="1292">
                  <c:v>43861</c:v>
                </c:pt>
                <c:pt idx="1293">
                  <c:v>43860</c:v>
                </c:pt>
                <c:pt idx="1294">
                  <c:v>43859</c:v>
                </c:pt>
                <c:pt idx="1295">
                  <c:v>43858</c:v>
                </c:pt>
                <c:pt idx="1296">
                  <c:v>43857</c:v>
                </c:pt>
                <c:pt idx="1297">
                  <c:v>43854</c:v>
                </c:pt>
                <c:pt idx="1298">
                  <c:v>43853</c:v>
                </c:pt>
                <c:pt idx="1299">
                  <c:v>43852</c:v>
                </c:pt>
                <c:pt idx="1300">
                  <c:v>43851</c:v>
                </c:pt>
                <c:pt idx="1301">
                  <c:v>43847</c:v>
                </c:pt>
                <c:pt idx="1302">
                  <c:v>43846</c:v>
                </c:pt>
                <c:pt idx="1303">
                  <c:v>43845</c:v>
                </c:pt>
                <c:pt idx="1304">
                  <c:v>43844</c:v>
                </c:pt>
                <c:pt idx="1305">
                  <c:v>43843</c:v>
                </c:pt>
                <c:pt idx="1306">
                  <c:v>43840</c:v>
                </c:pt>
                <c:pt idx="1307">
                  <c:v>43839</c:v>
                </c:pt>
                <c:pt idx="1308">
                  <c:v>43838</c:v>
                </c:pt>
                <c:pt idx="1309">
                  <c:v>43837</c:v>
                </c:pt>
                <c:pt idx="1310">
                  <c:v>43836</c:v>
                </c:pt>
                <c:pt idx="1311">
                  <c:v>43833</c:v>
                </c:pt>
                <c:pt idx="1312">
                  <c:v>43832</c:v>
                </c:pt>
              </c:numCache>
            </c:numRef>
          </c:cat>
          <c:val>
            <c:numRef>
              <c:f>'Volume Apple'!$B$2:$B$1314</c:f>
              <c:numCache>
                <c:formatCode>0%</c:formatCode>
                <c:ptCount val="1313"/>
                <c:pt idx="0">
                  <c:v>0.40969473453877281</c:v>
                </c:pt>
                <c:pt idx="1">
                  <c:v>0.40373527389789948</c:v>
                </c:pt>
                <c:pt idx="2">
                  <c:v>0.3523123275956051</c:v>
                </c:pt>
                <c:pt idx="3">
                  <c:v>0.39974492013024854</c:v>
                </c:pt>
                <c:pt idx="4">
                  <c:v>0.42809691750173018</c:v>
                </c:pt>
                <c:pt idx="5">
                  <c:v>0.44104329370502876</c:v>
                </c:pt>
                <c:pt idx="6">
                  <c:v>0.44201037140884786</c:v>
                </c:pt>
                <c:pt idx="7">
                  <c:v>0.43756465168405873</c:v>
                </c:pt>
                <c:pt idx="8">
                  <c:v>0.42512919639164121</c:v>
                </c:pt>
                <c:pt idx="9">
                  <c:v>0.43884898037863435</c:v>
                </c:pt>
                <c:pt idx="10">
                  <c:v>0.38275071705521202</c:v>
                </c:pt>
                <c:pt idx="11">
                  <c:v>0.40497729610526179</c:v>
                </c:pt>
                <c:pt idx="12">
                  <c:v>0.38567339841819209</c:v>
                </c:pt>
                <c:pt idx="13">
                  <c:v>0.48231677676618173</c:v>
                </c:pt>
                <c:pt idx="14">
                  <c:v>0.37527598460090833</c:v>
                </c:pt>
                <c:pt idx="15">
                  <c:v>0.43581186493620372</c:v>
                </c:pt>
                <c:pt idx="16">
                  <c:v>0.367328281971598</c:v>
                </c:pt>
                <c:pt idx="17">
                  <c:v>0.47035061964100727</c:v>
                </c:pt>
                <c:pt idx="18">
                  <c:v>0.48527584959356684</c:v>
                </c:pt>
                <c:pt idx="19">
                  <c:v>0.48805363929578138</c:v>
                </c:pt>
                <c:pt idx="20">
                  <c:v>0.42877630124502714</c:v>
                </c:pt>
                <c:pt idx="21">
                  <c:v>0.36721056040729239</c:v>
                </c:pt>
                <c:pt idx="22">
                  <c:v>0.44171331069764169</c:v>
                </c:pt>
                <c:pt idx="23">
                  <c:v>0.49363806819808553</c:v>
                </c:pt>
                <c:pt idx="24">
                  <c:v>0.49646658221288703</c:v>
                </c:pt>
                <c:pt idx="25">
                  <c:v>0.45871540335492705</c:v>
                </c:pt>
                <c:pt idx="26">
                  <c:v>0.42910104184856451</c:v>
                </c:pt>
                <c:pt idx="27">
                  <c:v>0.43963080903088619</c:v>
                </c:pt>
                <c:pt idx="28">
                  <c:v>0.52024351870700192</c:v>
                </c:pt>
                <c:pt idx="29">
                  <c:v>0.46318341314865785</c:v>
                </c:pt>
                <c:pt idx="30">
                  <c:v>0.42288223917356993</c:v>
                </c:pt>
                <c:pt idx="31">
                  <c:v>0.45769116402433607</c:v>
                </c:pt>
                <c:pt idx="32">
                  <c:v>0.40755153837293112</c:v>
                </c:pt>
                <c:pt idx="33">
                  <c:v>0.49074126533844387</c:v>
                </c:pt>
                <c:pt idx="34">
                  <c:v>0.47663810825681802</c:v>
                </c:pt>
                <c:pt idx="35">
                  <c:v>0.53584873057035198</c:v>
                </c:pt>
                <c:pt idx="36">
                  <c:v>0.42053174249990083</c:v>
                </c:pt>
                <c:pt idx="37">
                  <c:v>0.45612346213421384</c:v>
                </c:pt>
                <c:pt idx="38">
                  <c:v>0.44506697619715291</c:v>
                </c:pt>
                <c:pt idx="39">
                  <c:v>0.39364958532995553</c:v>
                </c:pt>
                <c:pt idx="40">
                  <c:v>0.44407425249753418</c:v>
                </c:pt>
                <c:pt idx="41">
                  <c:v>0.50658515515454705</c:v>
                </c:pt>
                <c:pt idx="42">
                  <c:v>0.50577141489039212</c:v>
                </c:pt>
                <c:pt idx="43">
                  <c:v>0.47884454590766379</c:v>
                </c:pt>
                <c:pt idx="44">
                  <c:v>0.42272537526590614</c:v>
                </c:pt>
                <c:pt idx="45">
                  <c:v>0.49736432959562482</c:v>
                </c:pt>
                <c:pt idx="46">
                  <c:v>0.38938133665721342</c:v>
                </c:pt>
                <c:pt idx="47">
                  <c:v>0.45569812492774542</c:v>
                </c:pt>
                <c:pt idx="48">
                  <c:v>0.44654748367507258</c:v>
                </c:pt>
                <c:pt idx="49">
                  <c:v>0.42711611208002648</c:v>
                </c:pt>
                <c:pt idx="50">
                  <c:v>0.47807912519173279</c:v>
                </c:pt>
                <c:pt idx="51">
                  <c:v>0.41345421182078823</c:v>
                </c:pt>
                <c:pt idx="52">
                  <c:v>0.47210954670729144</c:v>
                </c:pt>
                <c:pt idx="53">
                  <c:v>0.45572445130788436</c:v>
                </c:pt>
                <c:pt idx="54">
                  <c:v>0.48197742137016852</c:v>
                </c:pt>
                <c:pt idx="55">
                  <c:v>0.43142746300491308</c:v>
                </c:pt>
                <c:pt idx="56">
                  <c:v>0.42411030205403677</c:v>
                </c:pt>
                <c:pt idx="57">
                  <c:v>0.36762592705176145</c:v>
                </c:pt>
                <c:pt idx="58">
                  <c:v>0.47373606833661697</c:v>
                </c:pt>
                <c:pt idx="59">
                  <c:v>0.45099808865427948</c:v>
                </c:pt>
                <c:pt idx="60">
                  <c:v>0.42891756422967769</c:v>
                </c:pt>
                <c:pt idx="61">
                  <c:v>0.6022247007519167</c:v>
                </c:pt>
                <c:pt idx="62">
                  <c:v>0.42015871098305724</c:v>
                </c:pt>
                <c:pt idx="63">
                  <c:v>0.35469436813773531</c:v>
                </c:pt>
                <c:pt idx="64">
                  <c:v>0.31923808096619377</c:v>
                </c:pt>
                <c:pt idx="65">
                  <c:v>0.36978871810536734</c:v>
                </c:pt>
                <c:pt idx="66">
                  <c:v>0.47230014619820843</c:v>
                </c:pt>
                <c:pt idx="67">
                  <c:v>0.50816734593771673</c:v>
                </c:pt>
                <c:pt idx="68">
                  <c:v>0.46104758856680916</c:v>
                </c:pt>
                <c:pt idx="69">
                  <c:v>0.40766707639108152</c:v>
                </c:pt>
                <c:pt idx="70">
                  <c:v>0.45016464241881082</c:v>
                </c:pt>
                <c:pt idx="71">
                  <c:v>0.40673887895038879</c:v>
                </c:pt>
                <c:pt idx="72">
                  <c:v>0.47363958480358653</c:v>
                </c:pt>
                <c:pt idx="73">
                  <c:v>0.48619296174772775</c:v>
                </c:pt>
                <c:pt idx="74">
                  <c:v>0.45115895460573813</c:v>
                </c:pt>
                <c:pt idx="75">
                  <c:v>0.46698081889950649</c:v>
                </c:pt>
                <c:pt idx="76">
                  <c:v>0.39715576934980612</c:v>
                </c:pt>
                <c:pt idx="77">
                  <c:v>0.35467450678218709</c:v>
                </c:pt>
                <c:pt idx="78">
                  <c:v>0.40958312505774463</c:v>
                </c:pt>
                <c:pt idx="79">
                  <c:v>0.32011160695938889</c:v>
                </c:pt>
                <c:pt idx="80">
                  <c:v>0.44696335056097852</c:v>
                </c:pt>
                <c:pt idx="81">
                  <c:v>0.44986831703208563</c:v>
                </c:pt>
                <c:pt idx="82">
                  <c:v>0.44805662007122316</c:v>
                </c:pt>
                <c:pt idx="83">
                  <c:v>0.40852351663925007</c:v>
                </c:pt>
                <c:pt idx="84">
                  <c:v>0.38846817576473996</c:v>
                </c:pt>
                <c:pt idx="85">
                  <c:v>0.408899753082131</c:v>
                </c:pt>
                <c:pt idx="86">
                  <c:v>0.43936510291121417</c:v>
                </c:pt>
                <c:pt idx="87">
                  <c:v>0.45782448541196935</c:v>
                </c:pt>
                <c:pt idx="88">
                  <c:v>0.46497639217103731</c:v>
                </c:pt>
                <c:pt idx="89">
                  <c:v>0.46175578055236727</c:v>
                </c:pt>
                <c:pt idx="90">
                  <c:v>0.44208430667886273</c:v>
                </c:pt>
                <c:pt idx="91">
                  <c:v>0.42488664023386419</c:v>
                </c:pt>
                <c:pt idx="92">
                  <c:v>0.40399634969638809</c:v>
                </c:pt>
                <c:pt idx="93">
                  <c:v>0.39923684545380522</c:v>
                </c:pt>
                <c:pt idx="94">
                  <c:v>0.47956538598562087</c:v>
                </c:pt>
                <c:pt idx="95">
                  <c:v>0.4794840229898355</c:v>
                </c:pt>
                <c:pt idx="96">
                  <c:v>0.40148069195218217</c:v>
                </c:pt>
                <c:pt idx="97">
                  <c:v>0.4247818377887797</c:v>
                </c:pt>
                <c:pt idx="98">
                  <c:v>0.5035017721610483</c:v>
                </c:pt>
                <c:pt idx="99">
                  <c:v>0.45183967534549258</c:v>
                </c:pt>
                <c:pt idx="100">
                  <c:v>0.37796035587362159</c:v>
                </c:pt>
                <c:pt idx="101">
                  <c:v>0.4413632545427178</c:v>
                </c:pt>
                <c:pt idx="102">
                  <c:v>0.45351413836397925</c:v>
                </c:pt>
                <c:pt idx="103">
                  <c:v>0.5197976483013107</c:v>
                </c:pt>
                <c:pt idx="104">
                  <c:v>0.49380380687520969</c:v>
                </c:pt>
                <c:pt idx="105">
                  <c:v>0.44559573252602153</c:v>
                </c:pt>
                <c:pt idx="106">
                  <c:v>0.44588388271109747</c:v>
                </c:pt>
                <c:pt idx="107">
                  <c:v>0.4068629082949396</c:v>
                </c:pt>
                <c:pt idx="108">
                  <c:v>0.45325989421396445</c:v>
                </c:pt>
                <c:pt idx="109">
                  <c:v>0.48918618740789171</c:v>
                </c:pt>
                <c:pt idx="110">
                  <c:v>0.41935014729163494</c:v>
                </c:pt>
                <c:pt idx="111">
                  <c:v>0.3919982985596977</c:v>
                </c:pt>
                <c:pt idx="112">
                  <c:v>0.46320064736999028</c:v>
                </c:pt>
                <c:pt idx="113">
                  <c:v>0.46663556086689056</c:v>
                </c:pt>
                <c:pt idx="114">
                  <c:v>0.44117378517418715</c:v>
                </c:pt>
                <c:pt idx="115">
                  <c:v>0.45093110164335493</c:v>
                </c:pt>
                <c:pt idx="116">
                  <c:v>0.44142401965249467</c:v>
                </c:pt>
                <c:pt idx="117">
                  <c:v>0.47923051420149831</c:v>
                </c:pt>
                <c:pt idx="118">
                  <c:v>0.41379090415301145</c:v>
                </c:pt>
                <c:pt idx="119">
                  <c:v>0.41480085969517494</c:v>
                </c:pt>
                <c:pt idx="120">
                  <c:v>0.446017481106948</c:v>
                </c:pt>
                <c:pt idx="121">
                  <c:v>0.39549067387831899</c:v>
                </c:pt>
                <c:pt idx="122">
                  <c:v>0.43996129763537495</c:v>
                </c:pt>
                <c:pt idx="123">
                  <c:v>0.50953202113851048</c:v>
                </c:pt>
                <c:pt idx="124">
                  <c:v>0.53504846786453708</c:v>
                </c:pt>
                <c:pt idx="125">
                  <c:v>0.46806135632051166</c:v>
                </c:pt>
                <c:pt idx="126">
                  <c:v>0.42526455151240766</c:v>
                </c:pt>
                <c:pt idx="127">
                  <c:v>0.40609310357839812</c:v>
                </c:pt>
                <c:pt idx="128">
                  <c:v>0.43891320495866215</c:v>
                </c:pt>
                <c:pt idx="129">
                  <c:v>0.47776592330532569</c:v>
                </c:pt>
                <c:pt idx="130">
                  <c:v>0.42362167404959122</c:v>
                </c:pt>
                <c:pt idx="131">
                  <c:v>0.3885771993716382</c:v>
                </c:pt>
                <c:pt idx="132">
                  <c:v>0.44315696719993358</c:v>
                </c:pt>
                <c:pt idx="133">
                  <c:v>0.45203383460212931</c:v>
                </c:pt>
                <c:pt idx="134">
                  <c:v>0.48371003707766158</c:v>
                </c:pt>
                <c:pt idx="135">
                  <c:v>0.44666594111943064</c:v>
                </c:pt>
                <c:pt idx="136">
                  <c:v>0.46101880290376135</c:v>
                </c:pt>
                <c:pt idx="137">
                  <c:v>0.43451811256274409</c:v>
                </c:pt>
                <c:pt idx="138">
                  <c:v>0.41335249794911039</c:v>
                </c:pt>
                <c:pt idx="139">
                  <c:v>0.35519174017230171</c:v>
                </c:pt>
                <c:pt idx="140">
                  <c:v>0.40944120544850021</c:v>
                </c:pt>
                <c:pt idx="141">
                  <c:v>0.43487596680310625</c:v>
                </c:pt>
                <c:pt idx="142">
                  <c:v>0.53764721625101564</c:v>
                </c:pt>
                <c:pt idx="143">
                  <c:v>0.4818352534894913</c:v>
                </c:pt>
                <c:pt idx="144">
                  <c:v>0.43756254510688003</c:v>
                </c:pt>
                <c:pt idx="145">
                  <c:v>0.47691317632467717</c:v>
                </c:pt>
                <c:pt idx="146">
                  <c:v>0.49149721128941104</c:v>
                </c:pt>
                <c:pt idx="147">
                  <c:v>0.49880192501220516</c:v>
                </c:pt>
                <c:pt idx="148">
                  <c:v>0.42970713886437156</c:v>
                </c:pt>
                <c:pt idx="149">
                  <c:v>0.41635254615651301</c:v>
                </c:pt>
                <c:pt idx="150">
                  <c:v>0.38489798757069388</c:v>
                </c:pt>
                <c:pt idx="151">
                  <c:v>0.46780255567880619</c:v>
                </c:pt>
                <c:pt idx="152">
                  <c:v>0.48403306229091331</c:v>
                </c:pt>
                <c:pt idx="153">
                  <c:v>0.4676763551387218</c:v>
                </c:pt>
                <c:pt idx="154">
                  <c:v>0.45755149536330603</c:v>
                </c:pt>
                <c:pt idx="155">
                  <c:v>0.45124964049236199</c:v>
                </c:pt>
                <c:pt idx="156">
                  <c:v>0.53204255162513348</c:v>
                </c:pt>
                <c:pt idx="157">
                  <c:v>0.45341551051777357</c:v>
                </c:pt>
                <c:pt idx="158">
                  <c:v>0.36113253324224148</c:v>
                </c:pt>
                <c:pt idx="159">
                  <c:v>0.47002100433405264</c:v>
                </c:pt>
                <c:pt idx="160">
                  <c:v>0.38941982306949074</c:v>
                </c:pt>
                <c:pt idx="161">
                  <c:v>0.38365995307004297</c:v>
                </c:pt>
                <c:pt idx="162">
                  <c:v>0.4147777169853416</c:v>
                </c:pt>
                <c:pt idx="163">
                  <c:v>0.45484824579968325</c:v>
                </c:pt>
                <c:pt idx="164">
                  <c:v>0.43432102757845675</c:v>
                </c:pt>
                <c:pt idx="165">
                  <c:v>0.3805075519944135</c:v>
                </c:pt>
                <c:pt idx="166">
                  <c:v>0.4053274696716444</c:v>
                </c:pt>
                <c:pt idx="167">
                  <c:v>0.48988642399524895</c:v>
                </c:pt>
                <c:pt idx="168">
                  <c:v>0.44055934564623372</c:v>
                </c:pt>
                <c:pt idx="169">
                  <c:v>0.4062772960800819</c:v>
                </c:pt>
                <c:pt idx="170">
                  <c:v>0.47663446943021659</c:v>
                </c:pt>
                <c:pt idx="171">
                  <c:v>0.41776687442709881</c:v>
                </c:pt>
                <c:pt idx="172">
                  <c:v>0.48109206942201688</c:v>
                </c:pt>
                <c:pt idx="173">
                  <c:v>0.46406243845577999</c:v>
                </c:pt>
                <c:pt idx="174">
                  <c:v>0.45319639056629929</c:v>
                </c:pt>
                <c:pt idx="175">
                  <c:v>0.39632272581540551</c:v>
                </c:pt>
                <c:pt idx="176">
                  <c:v>0.43584194027820267</c:v>
                </c:pt>
                <c:pt idx="177">
                  <c:v>0.45789821137711795</c:v>
                </c:pt>
                <c:pt idx="178">
                  <c:v>0.46486767277750057</c:v>
                </c:pt>
                <c:pt idx="179">
                  <c:v>0.44205702916075879</c:v>
                </c:pt>
                <c:pt idx="180">
                  <c:v>0.43097064984586669</c:v>
                </c:pt>
                <c:pt idx="181">
                  <c:v>0.4536485996455471</c:v>
                </c:pt>
                <c:pt idx="182">
                  <c:v>0.46634122779917137</c:v>
                </c:pt>
                <c:pt idx="183">
                  <c:v>0.3923771850610277</c:v>
                </c:pt>
                <c:pt idx="184">
                  <c:v>0.4045916190644871</c:v>
                </c:pt>
                <c:pt idx="185">
                  <c:v>0.42280630080178239</c:v>
                </c:pt>
                <c:pt idx="186">
                  <c:v>0.3970175441194943</c:v>
                </c:pt>
                <c:pt idx="187">
                  <c:v>0.45029134176165492</c:v>
                </c:pt>
                <c:pt idx="188">
                  <c:v>0.34503089288857614</c:v>
                </c:pt>
                <c:pt idx="189">
                  <c:v>0.41405881280463452</c:v>
                </c:pt>
                <c:pt idx="190">
                  <c:v>0.43125423098799343</c:v>
                </c:pt>
                <c:pt idx="191">
                  <c:v>0.43581185194569222</c:v>
                </c:pt>
                <c:pt idx="192">
                  <c:v>0.45821397137451791</c:v>
                </c:pt>
                <c:pt idx="193">
                  <c:v>0.44968194972552439</c:v>
                </c:pt>
                <c:pt idx="194">
                  <c:v>0.48892356082718591</c:v>
                </c:pt>
                <c:pt idx="195">
                  <c:v>0.49679763031630636</c:v>
                </c:pt>
                <c:pt idx="196">
                  <c:v>0.50476133694712633</c:v>
                </c:pt>
                <c:pt idx="197">
                  <c:v>0.43204444705972445</c:v>
                </c:pt>
                <c:pt idx="198">
                  <c:v>0.3742362653046814</c:v>
                </c:pt>
                <c:pt idx="199">
                  <c:v>0.42536459897150375</c:v>
                </c:pt>
                <c:pt idx="200">
                  <c:v>0.41278295272077226</c:v>
                </c:pt>
                <c:pt idx="201">
                  <c:v>0.4020475085088217</c:v>
                </c:pt>
                <c:pt idx="202">
                  <c:v>0.38169720057391449</c:v>
                </c:pt>
                <c:pt idx="203">
                  <c:v>0.39395393451031691</c:v>
                </c:pt>
                <c:pt idx="204">
                  <c:v>0.41400440091808216</c:v>
                </c:pt>
                <c:pt idx="205">
                  <c:v>0.44534646084097967</c:v>
                </c:pt>
                <c:pt idx="206">
                  <c:v>0.42186106595648731</c:v>
                </c:pt>
                <c:pt idx="207">
                  <c:v>0.44751595707202679</c:v>
                </c:pt>
                <c:pt idx="208">
                  <c:v>0.43750763740033138</c:v>
                </c:pt>
                <c:pt idx="209">
                  <c:v>0.45175426955024428</c:v>
                </c:pt>
                <c:pt idx="210">
                  <c:v>0.46037068233076178</c:v>
                </c:pt>
                <c:pt idx="211">
                  <c:v>0.34947533761681382</c:v>
                </c:pt>
                <c:pt idx="212">
                  <c:v>0.40496921508917577</c:v>
                </c:pt>
                <c:pt idx="213">
                  <c:v>0.39158556505892783</c:v>
                </c:pt>
                <c:pt idx="214">
                  <c:v>0.42608785822431344</c:v>
                </c:pt>
                <c:pt idx="215">
                  <c:v>0.44218343787937997</c:v>
                </c:pt>
                <c:pt idx="216">
                  <c:v>0.40196445417822935</c:v>
                </c:pt>
                <c:pt idx="217">
                  <c:v>0.44570069276930169</c:v>
                </c:pt>
                <c:pt idx="218">
                  <c:v>0.39550303084591099</c:v>
                </c:pt>
                <c:pt idx="219">
                  <c:v>0.50965947112221099</c:v>
                </c:pt>
                <c:pt idx="220">
                  <c:v>0.47225300877776366</c:v>
                </c:pt>
                <c:pt idx="221">
                  <c:v>0.46962758145173328</c:v>
                </c:pt>
                <c:pt idx="222">
                  <c:v>0.44259729922592</c:v>
                </c:pt>
                <c:pt idx="223">
                  <c:v>0.40888683744573656</c:v>
                </c:pt>
                <c:pt idx="224">
                  <c:v>0.33388597017226151</c:v>
                </c:pt>
                <c:pt idx="225">
                  <c:v>0.45725862841969611</c:v>
                </c:pt>
                <c:pt idx="226">
                  <c:v>0.38715273855880045</c:v>
                </c:pt>
                <c:pt idx="227">
                  <c:v>0.3536224416862323</c:v>
                </c:pt>
                <c:pt idx="228">
                  <c:v>0.37566323185737743</c:v>
                </c:pt>
                <c:pt idx="229">
                  <c:v>0.43022842196022065</c:v>
                </c:pt>
                <c:pt idx="230">
                  <c:v>0.38600948477100538</c:v>
                </c:pt>
                <c:pt idx="231">
                  <c:v>0.3668778684632536</c:v>
                </c:pt>
                <c:pt idx="232">
                  <c:v>0.4866882516265954</c:v>
                </c:pt>
                <c:pt idx="233">
                  <c:v>0.44587790703773866</c:v>
                </c:pt>
                <c:pt idx="234">
                  <c:v>0.44763592803323216</c:v>
                </c:pt>
                <c:pt idx="235">
                  <c:v>0.40642739414816392</c:v>
                </c:pt>
                <c:pt idx="236">
                  <c:v>0.46945914361392599</c:v>
                </c:pt>
                <c:pt idx="237">
                  <c:v>0.44513157331641018</c:v>
                </c:pt>
                <c:pt idx="238">
                  <c:v>0.41956616272170993</c:v>
                </c:pt>
                <c:pt idx="239">
                  <c:v>0.42080170681212486</c:v>
                </c:pt>
                <c:pt idx="240">
                  <c:v>0.41906396054764866</c:v>
                </c:pt>
                <c:pt idx="241">
                  <c:v>0.40027764232641244</c:v>
                </c:pt>
                <c:pt idx="242">
                  <c:v>0.37324755335968945</c:v>
                </c:pt>
                <c:pt idx="243">
                  <c:v>0.41835637310573437</c:v>
                </c:pt>
                <c:pt idx="244">
                  <c:v>0.41163008057463929</c:v>
                </c:pt>
                <c:pt idx="245">
                  <c:v>0.43754669274148555</c:v>
                </c:pt>
                <c:pt idx="246">
                  <c:v>0.43496382516773019</c:v>
                </c:pt>
                <c:pt idx="247">
                  <c:v>0.3958220010151125</c:v>
                </c:pt>
                <c:pt idx="248">
                  <c:v>0.36900661823758002</c:v>
                </c:pt>
                <c:pt idx="249">
                  <c:v>0.39874221559001777</c:v>
                </c:pt>
                <c:pt idx="250">
                  <c:v>0.42976624078827869</c:v>
                </c:pt>
                <c:pt idx="251">
                  <c:v>0.48047491425297884</c:v>
                </c:pt>
                <c:pt idx="252">
                  <c:v>0.39307053164535349</c:v>
                </c:pt>
                <c:pt idx="253">
                  <c:v>0.41279695249730824</c:v>
                </c:pt>
                <c:pt idx="254">
                  <c:v>0.36646757193913182</c:v>
                </c:pt>
                <c:pt idx="255">
                  <c:v>0.35971254296288602</c:v>
                </c:pt>
                <c:pt idx="256">
                  <c:v>0.37243031219087125</c:v>
                </c:pt>
                <c:pt idx="257">
                  <c:v>0.40588464245973072</c:v>
                </c:pt>
                <c:pt idx="258">
                  <c:v>0.40670323227443306</c:v>
                </c:pt>
                <c:pt idx="259">
                  <c:v>0.40663857514226159</c:v>
                </c:pt>
                <c:pt idx="260">
                  <c:v>0.38796606403005329</c:v>
                </c:pt>
                <c:pt idx="261">
                  <c:v>0.47155694922466146</c:v>
                </c:pt>
                <c:pt idx="262">
                  <c:v>0.45793801760405078</c:v>
                </c:pt>
                <c:pt idx="263">
                  <c:v>0.44166117526797882</c:v>
                </c:pt>
                <c:pt idx="264">
                  <c:v>0.47016166124382619</c:v>
                </c:pt>
                <c:pt idx="265">
                  <c:v>0.44755743766344075</c:v>
                </c:pt>
                <c:pt idx="266">
                  <c:v>0.33469075751663113</c:v>
                </c:pt>
                <c:pt idx="267">
                  <c:v>0.46868012787263202</c:v>
                </c:pt>
                <c:pt idx="268">
                  <c:v>0.44984665134072377</c:v>
                </c:pt>
                <c:pt idx="269">
                  <c:v>0.42958064352729952</c:v>
                </c:pt>
                <c:pt idx="270">
                  <c:v>0.45797359903040535</c:v>
                </c:pt>
                <c:pt idx="271">
                  <c:v>0.418504518077214</c:v>
                </c:pt>
                <c:pt idx="272">
                  <c:v>0.43877818324857792</c:v>
                </c:pt>
                <c:pt idx="273">
                  <c:v>0.46173364195992045</c:v>
                </c:pt>
                <c:pt idx="274">
                  <c:v>0.45166033766710145</c:v>
                </c:pt>
                <c:pt idx="275">
                  <c:v>0.45648710402437154</c:v>
                </c:pt>
                <c:pt idx="276">
                  <c:v>0.46921685255167161</c:v>
                </c:pt>
                <c:pt idx="277">
                  <c:v>0.46441297824704941</c:v>
                </c:pt>
                <c:pt idx="278">
                  <c:v>0.41806924556075964</c:v>
                </c:pt>
                <c:pt idx="279">
                  <c:v>0.3966793993276177</c:v>
                </c:pt>
                <c:pt idx="280">
                  <c:v>0.45258569197290344</c:v>
                </c:pt>
                <c:pt idx="281">
                  <c:v>0.43811648350167642</c:v>
                </c:pt>
                <c:pt idx="282">
                  <c:v>0.45528315958822113</c:v>
                </c:pt>
                <c:pt idx="283">
                  <c:v>0.47922894416160594</c:v>
                </c:pt>
                <c:pt idx="284">
                  <c:v>0.44258745378567066</c:v>
                </c:pt>
                <c:pt idx="285">
                  <c:v>0.42934162464331876</c:v>
                </c:pt>
                <c:pt idx="286">
                  <c:v>0.4271556797748296</c:v>
                </c:pt>
                <c:pt idx="287">
                  <c:v>0.49263890938275795</c:v>
                </c:pt>
                <c:pt idx="288">
                  <c:v>0.45219753251068417</c:v>
                </c:pt>
                <c:pt idx="289">
                  <c:v>0.4102671154850554</c:v>
                </c:pt>
                <c:pt idx="290">
                  <c:v>0.4057225169195332</c:v>
                </c:pt>
                <c:pt idx="291">
                  <c:v>0.4599314425402653</c:v>
                </c:pt>
                <c:pt idx="292">
                  <c:v>0.46701870179435656</c:v>
                </c:pt>
                <c:pt idx="293">
                  <c:v>0.46861706803412678</c:v>
                </c:pt>
                <c:pt idx="294">
                  <c:v>0.3792629347727372</c:v>
                </c:pt>
                <c:pt idx="295">
                  <c:v>0.45253647072500053</c:v>
                </c:pt>
                <c:pt idx="296">
                  <c:v>0.44813550308620331</c:v>
                </c:pt>
                <c:pt idx="297">
                  <c:v>0.44874148172600098</c:v>
                </c:pt>
                <c:pt idx="298">
                  <c:v>0.42008864903573362</c:v>
                </c:pt>
                <c:pt idx="299">
                  <c:v>0.42752936815128872</c:v>
                </c:pt>
                <c:pt idx="300">
                  <c:v>0.43031978452038111</c:v>
                </c:pt>
                <c:pt idx="301">
                  <c:v>0.42291209269162394</c:v>
                </c:pt>
                <c:pt idx="302">
                  <c:v>0.40973860868482831</c:v>
                </c:pt>
                <c:pt idx="303">
                  <c:v>0.46821712477867011</c:v>
                </c:pt>
                <c:pt idx="304">
                  <c:v>0.50396383614921436</c:v>
                </c:pt>
                <c:pt idx="305">
                  <c:v>0.47541528125456323</c:v>
                </c:pt>
                <c:pt idx="306">
                  <c:v>0.45560837992543451</c:v>
                </c:pt>
                <c:pt idx="307">
                  <c:v>0.36867868768371465</c:v>
                </c:pt>
                <c:pt idx="308">
                  <c:v>0.39459685234550429</c:v>
                </c:pt>
                <c:pt idx="309">
                  <c:v>0.43516846174753859</c:v>
                </c:pt>
                <c:pt idx="310">
                  <c:v>0.4380229658237253</c:v>
                </c:pt>
                <c:pt idx="311">
                  <c:v>0.40338780717174266</c:v>
                </c:pt>
                <c:pt idx="312">
                  <c:v>0.45107279022898022</c:v>
                </c:pt>
                <c:pt idx="313">
                  <c:v>0.39690749207172799</c:v>
                </c:pt>
                <c:pt idx="314">
                  <c:v>0.41880196148922805</c:v>
                </c:pt>
                <c:pt idx="315">
                  <c:v>0.4943289319778264</c:v>
                </c:pt>
                <c:pt idx="316">
                  <c:v>0.36432752986680339</c:v>
                </c:pt>
                <c:pt idx="317">
                  <c:v>0.41253164236322809</c:v>
                </c:pt>
                <c:pt idx="318">
                  <c:v>0.40739275854048707</c:v>
                </c:pt>
                <c:pt idx="319">
                  <c:v>0.42509285956800386</c:v>
                </c:pt>
                <c:pt idx="320">
                  <c:v>0.36012403470566867</c:v>
                </c:pt>
                <c:pt idx="321">
                  <c:v>0.38042760052065155</c:v>
                </c:pt>
                <c:pt idx="322">
                  <c:v>0.41988723942713935</c:v>
                </c:pt>
                <c:pt idx="323">
                  <c:v>0.36239309166995726</c:v>
                </c:pt>
                <c:pt idx="324">
                  <c:v>0.42994408387367916</c:v>
                </c:pt>
                <c:pt idx="325">
                  <c:v>0.39635002944334047</c:v>
                </c:pt>
                <c:pt idx="326">
                  <c:v>0.44535142319137044</c:v>
                </c:pt>
                <c:pt idx="327">
                  <c:v>0.36178695343503503</c:v>
                </c:pt>
                <c:pt idx="328">
                  <c:v>0.50142883938598248</c:v>
                </c:pt>
                <c:pt idx="329">
                  <c:v>0.41874411890788621</c:v>
                </c:pt>
                <c:pt idx="330">
                  <c:v>0.42735435808345307</c:v>
                </c:pt>
                <c:pt idx="331">
                  <c:v>0.46405289768003383</c:v>
                </c:pt>
                <c:pt idx="332">
                  <c:v>0.44688365046557066</c:v>
                </c:pt>
                <c:pt idx="333">
                  <c:v>0.42031827967997126</c:v>
                </c:pt>
                <c:pt idx="334">
                  <c:v>0.41003518817651141</c:v>
                </c:pt>
                <c:pt idx="335">
                  <c:v>0.45432527882407353</c:v>
                </c:pt>
                <c:pt idx="336">
                  <c:v>0.40439308935941959</c:v>
                </c:pt>
                <c:pt idx="337">
                  <c:v>0.42899396373767623</c:v>
                </c:pt>
                <c:pt idx="338">
                  <c:v>0.41723128927942682</c:v>
                </c:pt>
                <c:pt idx="339">
                  <c:v>0.46133477275609958</c:v>
                </c:pt>
                <c:pt idx="340">
                  <c:v>0.41673867057378022</c:v>
                </c:pt>
                <c:pt idx="341">
                  <c:v>0.46505583468702016</c:v>
                </c:pt>
                <c:pt idx="342">
                  <c:v>0.442614790938265</c:v>
                </c:pt>
                <c:pt idx="343">
                  <c:v>0.46940606320303341</c:v>
                </c:pt>
                <c:pt idx="344">
                  <c:v>0.4998985881705591</c:v>
                </c:pt>
                <c:pt idx="345">
                  <c:v>0.46364424143558225</c:v>
                </c:pt>
                <c:pt idx="346">
                  <c:v>0.39457622336621828</c:v>
                </c:pt>
                <c:pt idx="347">
                  <c:v>0.37585857466042261</c:v>
                </c:pt>
                <c:pt idx="348">
                  <c:v>0.41802777787564127</c:v>
                </c:pt>
                <c:pt idx="349">
                  <c:v>0.41038717647876671</c:v>
                </c:pt>
                <c:pt idx="350">
                  <c:v>0.38020568335431998</c:v>
                </c:pt>
                <c:pt idx="351">
                  <c:v>0.36801974869963278</c:v>
                </c:pt>
                <c:pt idx="352">
                  <c:v>0.36417771265137089</c:v>
                </c:pt>
                <c:pt idx="353">
                  <c:v>0.40787827353258566</c:v>
                </c:pt>
                <c:pt idx="354">
                  <c:v>0.43959995334684993</c:v>
                </c:pt>
                <c:pt idx="355">
                  <c:v>0.38804736768946801</c:v>
                </c:pt>
                <c:pt idx="356">
                  <c:v>0.38223525240452999</c:v>
                </c:pt>
                <c:pt idx="357">
                  <c:v>0.42659833595954133</c:v>
                </c:pt>
                <c:pt idx="358">
                  <c:v>0.40382012438523507</c:v>
                </c:pt>
                <c:pt idx="359">
                  <c:v>0.43091143983163316</c:v>
                </c:pt>
                <c:pt idx="360">
                  <c:v>0.39793789234466476</c:v>
                </c:pt>
                <c:pt idx="361">
                  <c:v>0.44469677200963126</c:v>
                </c:pt>
                <c:pt idx="362">
                  <c:v>0.39734107163382854</c:v>
                </c:pt>
                <c:pt idx="363">
                  <c:v>0.40641229094241937</c:v>
                </c:pt>
                <c:pt idx="364">
                  <c:v>0.44073017009567705</c:v>
                </c:pt>
                <c:pt idx="365">
                  <c:v>0.4113914414180837</c:v>
                </c:pt>
                <c:pt idx="366">
                  <c:v>0.43107161619391809</c:v>
                </c:pt>
                <c:pt idx="367">
                  <c:v>0.42848087705023469</c:v>
                </c:pt>
                <c:pt idx="368">
                  <c:v>0.42213301362868083</c:v>
                </c:pt>
                <c:pt idx="369">
                  <c:v>0.42691830423911076</c:v>
                </c:pt>
                <c:pt idx="370">
                  <c:v>0.39633570822667408</c:v>
                </c:pt>
                <c:pt idx="371">
                  <c:v>0.43586699599129969</c:v>
                </c:pt>
                <c:pt idx="372">
                  <c:v>0.43567862755187314</c:v>
                </c:pt>
                <c:pt idx="373">
                  <c:v>0.45085457415643254</c:v>
                </c:pt>
                <c:pt idx="374">
                  <c:v>0.46035080798472922</c:v>
                </c:pt>
                <c:pt idx="375">
                  <c:v>0.4397633407962826</c:v>
                </c:pt>
                <c:pt idx="376">
                  <c:v>0.43057792190574551</c:v>
                </c:pt>
                <c:pt idx="377">
                  <c:v>0.51516097914383729</c:v>
                </c:pt>
                <c:pt idx="378">
                  <c:v>0.50738153021803534</c:v>
                </c:pt>
                <c:pt idx="379">
                  <c:v>0.50030708521583511</c:v>
                </c:pt>
                <c:pt idx="380">
                  <c:v>0.32956379598596031</c:v>
                </c:pt>
                <c:pt idx="381">
                  <c:v>0.47010650488608308</c:v>
                </c:pt>
                <c:pt idx="382">
                  <c:v>0.4501004321009528</c:v>
                </c:pt>
                <c:pt idx="383">
                  <c:v>0.4776674041592448</c:v>
                </c:pt>
                <c:pt idx="384">
                  <c:v>0.49589664337050393</c:v>
                </c:pt>
                <c:pt idx="385">
                  <c:v>0.48341240733318558</c:v>
                </c:pt>
                <c:pt idx="386">
                  <c:v>0.45054344922347317</c:v>
                </c:pt>
                <c:pt idx="387">
                  <c:v>0.47668050976704329</c:v>
                </c:pt>
                <c:pt idx="388">
                  <c:v>0.4310053264248952</c:v>
                </c:pt>
                <c:pt idx="389">
                  <c:v>0.48062938222847101</c:v>
                </c:pt>
                <c:pt idx="390">
                  <c:v>0.44612341647118459</c:v>
                </c:pt>
                <c:pt idx="391">
                  <c:v>0.47888588665226645</c:v>
                </c:pt>
                <c:pt idx="392">
                  <c:v>0.43651310956138001</c:v>
                </c:pt>
                <c:pt idx="393">
                  <c:v>0.46032977657032859</c:v>
                </c:pt>
                <c:pt idx="394">
                  <c:v>0.46339198974695572</c:v>
                </c:pt>
                <c:pt idx="395">
                  <c:v>0.39597583537086095</c:v>
                </c:pt>
                <c:pt idx="396">
                  <c:v>0.45559869316260004</c:v>
                </c:pt>
                <c:pt idx="397">
                  <c:v>0.44279481297316065</c:v>
                </c:pt>
                <c:pt idx="398">
                  <c:v>0.44406130062194454</c:v>
                </c:pt>
                <c:pt idx="399">
                  <c:v>0.48122220888775757</c:v>
                </c:pt>
                <c:pt idx="400">
                  <c:v>0.535125804343487</c:v>
                </c:pt>
                <c:pt idx="401">
                  <c:v>0.52676885628180903</c:v>
                </c:pt>
                <c:pt idx="402">
                  <c:v>0.48630205082798206</c:v>
                </c:pt>
                <c:pt idx="403">
                  <c:v>0.4768398894596928</c:v>
                </c:pt>
                <c:pt idx="404">
                  <c:v>0.45161559089131464</c:v>
                </c:pt>
                <c:pt idx="405">
                  <c:v>0.47064773409793187</c:v>
                </c:pt>
                <c:pt idx="406">
                  <c:v>0.49161999085812674</c:v>
                </c:pt>
                <c:pt idx="407">
                  <c:v>0.48216518268750669</c:v>
                </c:pt>
                <c:pt idx="408">
                  <c:v>0.49740478977675856</c:v>
                </c:pt>
                <c:pt idx="409">
                  <c:v>0.42710786120745009</c:v>
                </c:pt>
                <c:pt idx="410">
                  <c:v>0.41034052669365906</c:v>
                </c:pt>
                <c:pt idx="411">
                  <c:v>0.4068752174073878</c:v>
                </c:pt>
                <c:pt idx="412">
                  <c:v>0.41749347137180032</c:v>
                </c:pt>
                <c:pt idx="413">
                  <c:v>0.3941221290051854</c:v>
                </c:pt>
                <c:pt idx="414">
                  <c:v>0.43166724028437942</c:v>
                </c:pt>
                <c:pt idx="415">
                  <c:v>0.47223976328062506</c:v>
                </c:pt>
                <c:pt idx="416">
                  <c:v>0.41913920009359812</c:v>
                </c:pt>
                <c:pt idx="417">
                  <c:v>0.42027027410425449</c:v>
                </c:pt>
                <c:pt idx="418">
                  <c:v>0.48726506347279264</c:v>
                </c:pt>
                <c:pt idx="419">
                  <c:v>0.47541780511835424</c:v>
                </c:pt>
                <c:pt idx="420">
                  <c:v>0.42814292570034379</c:v>
                </c:pt>
                <c:pt idx="421">
                  <c:v>0.46709215631115203</c:v>
                </c:pt>
                <c:pt idx="422">
                  <c:v>0.4385714266001241</c:v>
                </c:pt>
                <c:pt idx="423">
                  <c:v>0.42176573593543382</c:v>
                </c:pt>
                <c:pt idx="424">
                  <c:v>0.41853930964836716</c:v>
                </c:pt>
                <c:pt idx="425">
                  <c:v>0.47271015760359986</c:v>
                </c:pt>
                <c:pt idx="426">
                  <c:v>0.43526660706088077</c:v>
                </c:pt>
                <c:pt idx="427">
                  <c:v>0.40720035782011049</c:v>
                </c:pt>
                <c:pt idx="428">
                  <c:v>0.4013651656507044</c:v>
                </c:pt>
                <c:pt idx="429">
                  <c:v>0.42003737657235862</c:v>
                </c:pt>
                <c:pt idx="430">
                  <c:v>0.42890713374279998</c:v>
                </c:pt>
                <c:pt idx="431">
                  <c:v>0.46066461738603548</c:v>
                </c:pt>
                <c:pt idx="432">
                  <c:v>0.4551326090546573</c:v>
                </c:pt>
                <c:pt idx="433">
                  <c:v>0.40669303633788872</c:v>
                </c:pt>
                <c:pt idx="434">
                  <c:v>0.4559875057587191</c:v>
                </c:pt>
                <c:pt idx="435">
                  <c:v>0.42021947498565643</c:v>
                </c:pt>
                <c:pt idx="436">
                  <c:v>0.46710965508825197</c:v>
                </c:pt>
                <c:pt idx="437">
                  <c:v>0.44516954861106345</c:v>
                </c:pt>
                <c:pt idx="438">
                  <c:v>0.42300347685624773</c:v>
                </c:pt>
                <c:pt idx="439">
                  <c:v>0.44765619783077903</c:v>
                </c:pt>
                <c:pt idx="440">
                  <c:v>0.42598037693098456</c:v>
                </c:pt>
                <c:pt idx="441">
                  <c:v>0.45184868194895939</c:v>
                </c:pt>
                <c:pt idx="442">
                  <c:v>0.34389240423938061</c:v>
                </c:pt>
                <c:pt idx="443">
                  <c:v>0.38952684728590126</c:v>
                </c:pt>
                <c:pt idx="444">
                  <c:v>0.40295740822745368</c:v>
                </c:pt>
                <c:pt idx="445">
                  <c:v>0.46048514424052206</c:v>
                </c:pt>
                <c:pt idx="446">
                  <c:v>0.45063534286299534</c:v>
                </c:pt>
                <c:pt idx="447">
                  <c:v>0.42797217234575768</c:v>
                </c:pt>
                <c:pt idx="448">
                  <c:v>0.4814111343900021</c:v>
                </c:pt>
                <c:pt idx="449">
                  <c:v>0.40889515188921038</c:v>
                </c:pt>
                <c:pt idx="450">
                  <c:v>0.50859909288836247</c:v>
                </c:pt>
                <c:pt idx="451">
                  <c:v>0.51868412492159355</c:v>
                </c:pt>
                <c:pt idx="452">
                  <c:v>0.4773701685439925</c:v>
                </c:pt>
                <c:pt idx="453">
                  <c:v>0.4876103150741366</c:v>
                </c:pt>
                <c:pt idx="454">
                  <c:v>0.36876166235486973</c:v>
                </c:pt>
                <c:pt idx="455">
                  <c:v>0.41266135596912773</c:v>
                </c:pt>
                <c:pt idx="456">
                  <c:v>0.41792694882205639</c:v>
                </c:pt>
                <c:pt idx="457">
                  <c:v>0.43206351729800929</c:v>
                </c:pt>
                <c:pt idx="458">
                  <c:v>0.47014002295934765</c:v>
                </c:pt>
                <c:pt idx="459">
                  <c:v>0.4154704927679001</c:v>
                </c:pt>
                <c:pt idx="460">
                  <c:v>0.4495135763031799</c:v>
                </c:pt>
                <c:pt idx="461">
                  <c:v>0.4495739032134386</c:v>
                </c:pt>
                <c:pt idx="462">
                  <c:v>0.42480841037171702</c:v>
                </c:pt>
                <c:pt idx="463">
                  <c:v>0.43989139863317411</c:v>
                </c:pt>
                <c:pt idx="464">
                  <c:v>0.45645786674133804</c:v>
                </c:pt>
                <c:pt idx="465">
                  <c:v>0.42754917310760221</c:v>
                </c:pt>
                <c:pt idx="466">
                  <c:v>0.44727981430125219</c:v>
                </c:pt>
                <c:pt idx="467">
                  <c:v>0.43729309205606381</c:v>
                </c:pt>
                <c:pt idx="468">
                  <c:v>0.44913635230861432</c:v>
                </c:pt>
                <c:pt idx="469">
                  <c:v>0.45884068082382351</c:v>
                </c:pt>
                <c:pt idx="470">
                  <c:v>0.53264943583074975</c:v>
                </c:pt>
                <c:pt idx="471">
                  <c:v>0.50187018551860862</c:v>
                </c:pt>
                <c:pt idx="472">
                  <c:v>0.47324372585693325</c:v>
                </c:pt>
                <c:pt idx="473">
                  <c:v>0.48229407418342884</c:v>
                </c:pt>
                <c:pt idx="474">
                  <c:v>0.4431232638825075</c:v>
                </c:pt>
                <c:pt idx="475">
                  <c:v>0.53534286568821432</c:v>
                </c:pt>
                <c:pt idx="476">
                  <c:v>0.48502782058521682</c:v>
                </c:pt>
                <c:pt idx="477">
                  <c:v>0.38777779060593814</c:v>
                </c:pt>
                <c:pt idx="478">
                  <c:v>0.44514444950624948</c:v>
                </c:pt>
                <c:pt idx="479">
                  <c:v>0.40043032746292062</c:v>
                </c:pt>
                <c:pt idx="480">
                  <c:v>0.50066489772607026</c:v>
                </c:pt>
                <c:pt idx="481">
                  <c:v>0.40834447523468936</c:v>
                </c:pt>
                <c:pt idx="482">
                  <c:v>0.44025704220769202</c:v>
                </c:pt>
                <c:pt idx="483">
                  <c:v>0.47664061387626716</c:v>
                </c:pt>
                <c:pt idx="484">
                  <c:v>0.50366156140821461</c:v>
                </c:pt>
                <c:pt idx="485">
                  <c:v>0.47372213061911406</c:v>
                </c:pt>
                <c:pt idx="486">
                  <c:v>0.46477707008945018</c:v>
                </c:pt>
                <c:pt idx="487">
                  <c:v>0.44289068158716915</c:v>
                </c:pt>
                <c:pt idx="488">
                  <c:v>0.45508653260504994</c:v>
                </c:pt>
                <c:pt idx="489">
                  <c:v>0.46002484962560652</c:v>
                </c:pt>
                <c:pt idx="490">
                  <c:v>0.47190600009816208</c:v>
                </c:pt>
                <c:pt idx="491">
                  <c:v>0.47167391719012303</c:v>
                </c:pt>
                <c:pt idx="492">
                  <c:v>0.44937405195012886</c:v>
                </c:pt>
                <c:pt idx="493">
                  <c:v>0.46640460563686892</c:v>
                </c:pt>
                <c:pt idx="494">
                  <c:v>0.44394412988317533</c:v>
                </c:pt>
                <c:pt idx="495">
                  <c:v>0.40076595919969371</c:v>
                </c:pt>
                <c:pt idx="496">
                  <c:v>0.46937677104584713</c:v>
                </c:pt>
                <c:pt idx="497">
                  <c:v>0.42021521675378803</c:v>
                </c:pt>
                <c:pt idx="498">
                  <c:v>0.47840782021904549</c:v>
                </c:pt>
                <c:pt idx="499">
                  <c:v>0.44964419906777842</c:v>
                </c:pt>
                <c:pt idx="500">
                  <c:v>0.47531852849833339</c:v>
                </c:pt>
                <c:pt idx="501">
                  <c:v>0.39720952708830726</c:v>
                </c:pt>
                <c:pt idx="502">
                  <c:v>0.45354639256531559</c:v>
                </c:pt>
                <c:pt idx="503">
                  <c:v>0.38288473888401164</c:v>
                </c:pt>
                <c:pt idx="504">
                  <c:v>0.40685566241404197</c:v>
                </c:pt>
                <c:pt idx="505">
                  <c:v>0.34089764635115072</c:v>
                </c:pt>
                <c:pt idx="506">
                  <c:v>0.26694159593668776</c:v>
                </c:pt>
                <c:pt idx="507">
                  <c:v>0.26745925129638543</c:v>
                </c:pt>
                <c:pt idx="508">
                  <c:v>0.25876805929975066</c:v>
                </c:pt>
                <c:pt idx="509">
                  <c:v>0.26992808737012536</c:v>
                </c:pt>
                <c:pt idx="510">
                  <c:v>0.27662628659926597</c:v>
                </c:pt>
                <c:pt idx="511">
                  <c:v>0.30523872861802204</c:v>
                </c:pt>
                <c:pt idx="512">
                  <c:v>0.33103675641033653</c:v>
                </c:pt>
                <c:pt idx="513">
                  <c:v>0.30087735363147844</c:v>
                </c:pt>
                <c:pt idx="514">
                  <c:v>0.33952086704748147</c:v>
                </c:pt>
                <c:pt idx="515">
                  <c:v>0.30631096652688794</c:v>
                </c:pt>
                <c:pt idx="516">
                  <c:v>0.30739191701247454</c:v>
                </c:pt>
                <c:pt idx="517">
                  <c:v>0.30914309172498322</c:v>
                </c:pt>
                <c:pt idx="518">
                  <c:v>0.28341775334529012</c:v>
                </c:pt>
                <c:pt idx="519">
                  <c:v>0.30827741803254088</c:v>
                </c:pt>
                <c:pt idx="520">
                  <c:v>0.3053486634551712</c:v>
                </c:pt>
                <c:pt idx="521">
                  <c:v>0.30675792450378009</c:v>
                </c:pt>
                <c:pt idx="522">
                  <c:v>0.29933794811346331</c:v>
                </c:pt>
                <c:pt idx="523">
                  <c:v>0.29887434280555092</c:v>
                </c:pt>
                <c:pt idx="524">
                  <c:v>0.30835900040120162</c:v>
                </c:pt>
                <c:pt idx="525">
                  <c:v>0.36167329399877524</c:v>
                </c:pt>
                <c:pt idx="526">
                  <c:v>0.37079237404216936</c:v>
                </c:pt>
                <c:pt idx="527">
                  <c:v>0.31918129879026508</c:v>
                </c:pt>
                <c:pt idx="528">
                  <c:v>0.30784969541948731</c:v>
                </c:pt>
                <c:pt idx="529">
                  <c:v>0.2715669796844084</c:v>
                </c:pt>
                <c:pt idx="530">
                  <c:v>0.31405999263561385</c:v>
                </c:pt>
                <c:pt idx="531">
                  <c:v>0.27178675200090635</c:v>
                </c:pt>
                <c:pt idx="532">
                  <c:v>0.30590823868564976</c:v>
                </c:pt>
                <c:pt idx="533">
                  <c:v>0.38028427364567385</c:v>
                </c:pt>
                <c:pt idx="534">
                  <c:v>0.37048569252727376</c:v>
                </c:pt>
                <c:pt idx="535">
                  <c:v>0.38070824265882619</c:v>
                </c:pt>
                <c:pt idx="536">
                  <c:v>0.31672983450427233</c:v>
                </c:pt>
                <c:pt idx="537">
                  <c:v>0.31492294766708095</c:v>
                </c:pt>
                <c:pt idx="538">
                  <c:v>0.38221367267280915</c:v>
                </c:pt>
                <c:pt idx="539">
                  <c:v>0.34841676618319123</c:v>
                </c:pt>
                <c:pt idx="540">
                  <c:v>0.3390209858289947</c:v>
                </c:pt>
                <c:pt idx="541">
                  <c:v>0.39938058626156969</c:v>
                </c:pt>
                <c:pt idx="542">
                  <c:v>0.46986495214402146</c:v>
                </c:pt>
                <c:pt idx="543">
                  <c:v>0.34622898331302465</c:v>
                </c:pt>
                <c:pt idx="544">
                  <c:v>0.32190990271794778</c:v>
                </c:pt>
                <c:pt idx="545">
                  <c:v>0.32703531070736813</c:v>
                </c:pt>
                <c:pt idx="546">
                  <c:v>0.3380904444677672</c:v>
                </c:pt>
                <c:pt idx="547">
                  <c:v>0.37230832165367345</c:v>
                </c:pt>
                <c:pt idx="548">
                  <c:v>0.34192353580224366</c:v>
                </c:pt>
                <c:pt idx="549">
                  <c:v>0.31358234857051298</c:v>
                </c:pt>
                <c:pt idx="550">
                  <c:v>0.33133294370404459</c:v>
                </c:pt>
                <c:pt idx="551">
                  <c:v>0.34700550722542506</c:v>
                </c:pt>
                <c:pt idx="552">
                  <c:v>0.34689769484602234</c:v>
                </c:pt>
                <c:pt idx="553">
                  <c:v>0.36231159253956524</c:v>
                </c:pt>
                <c:pt idx="554">
                  <c:v>0.41096604144698123</c:v>
                </c:pt>
                <c:pt idx="555">
                  <c:v>0.41347880736724701</c:v>
                </c:pt>
                <c:pt idx="556">
                  <c:v>0.4227107785446686</c:v>
                </c:pt>
                <c:pt idx="557">
                  <c:v>0.4202680991020124</c:v>
                </c:pt>
                <c:pt idx="558">
                  <c:v>0.46736363661346919</c:v>
                </c:pt>
                <c:pt idx="559">
                  <c:v>0.46140859057022243</c:v>
                </c:pt>
                <c:pt idx="560">
                  <c:v>0.49200540615632743</c:v>
                </c:pt>
                <c:pt idx="561">
                  <c:v>0.47877495537875198</c:v>
                </c:pt>
                <c:pt idx="562">
                  <c:v>0.39890038336560762</c:v>
                </c:pt>
                <c:pt idx="563">
                  <c:v>0.46721557975955563</c:v>
                </c:pt>
                <c:pt idx="564">
                  <c:v>0.43662313506754313</c:v>
                </c:pt>
                <c:pt idx="565">
                  <c:v>0.45040290818027623</c:v>
                </c:pt>
                <c:pt idx="566">
                  <c:v>0.3281929241969096</c:v>
                </c:pt>
                <c:pt idx="567">
                  <c:v>0.39762193310327421</c:v>
                </c:pt>
                <c:pt idx="568">
                  <c:v>0.40090599283458112</c:v>
                </c:pt>
                <c:pt idx="569">
                  <c:v>0.41968016572031214</c:v>
                </c:pt>
                <c:pt idx="570">
                  <c:v>0.49691065095079701</c:v>
                </c:pt>
                <c:pt idx="571">
                  <c:v>0.48668000761640073</c:v>
                </c:pt>
                <c:pt idx="572">
                  <c:v>0.47142989139435398</c:v>
                </c:pt>
                <c:pt idx="573">
                  <c:v>0.45237924823622261</c:v>
                </c:pt>
                <c:pt idx="574">
                  <c:v>0.43080496982364885</c:v>
                </c:pt>
                <c:pt idx="575">
                  <c:v>0.43952711157346602</c:v>
                </c:pt>
                <c:pt idx="576">
                  <c:v>0.41011757753274602</c:v>
                </c:pt>
                <c:pt idx="577">
                  <c:v>0.44150889239158214</c:v>
                </c:pt>
                <c:pt idx="578">
                  <c:v>0.43278863577432902</c:v>
                </c:pt>
                <c:pt idx="579">
                  <c:v>0.4786221824964158</c:v>
                </c:pt>
                <c:pt idx="580">
                  <c:v>0.41732323364814744</c:v>
                </c:pt>
                <c:pt idx="581">
                  <c:v>0.47355108283599395</c:v>
                </c:pt>
                <c:pt idx="582">
                  <c:v>0.49561714498860837</c:v>
                </c:pt>
                <c:pt idx="583">
                  <c:v>0.4335747060323078</c:v>
                </c:pt>
                <c:pt idx="584">
                  <c:v>0.45080658597037671</c:v>
                </c:pt>
                <c:pt idx="585">
                  <c:v>0.43872620199624407</c:v>
                </c:pt>
                <c:pt idx="586">
                  <c:v>0.50285789609370646</c:v>
                </c:pt>
                <c:pt idx="587">
                  <c:v>0.46152406586256339</c:v>
                </c:pt>
                <c:pt idx="588">
                  <c:v>0.4240230616675793</c:v>
                </c:pt>
                <c:pt idx="589">
                  <c:v>0.43754081539966028</c:v>
                </c:pt>
                <c:pt idx="590">
                  <c:v>0.42023505604747402</c:v>
                </c:pt>
                <c:pt idx="591">
                  <c:v>0.37466724208068136</c:v>
                </c:pt>
                <c:pt idx="592">
                  <c:v>0.40446937926089038</c:v>
                </c:pt>
                <c:pt idx="593">
                  <c:v>0.51531304753535845</c:v>
                </c:pt>
                <c:pt idx="594">
                  <c:v>0.44902082563381834</c:v>
                </c:pt>
                <c:pt idx="595">
                  <c:v>0.42284689444903295</c:v>
                </c:pt>
                <c:pt idx="596">
                  <c:v>0.3985504020254268</c:v>
                </c:pt>
                <c:pt idx="597">
                  <c:v>0.36571455038904926</c:v>
                </c:pt>
                <c:pt idx="598">
                  <c:v>0.43741369961320042</c:v>
                </c:pt>
                <c:pt idx="599">
                  <c:v>0.45136745300779801</c:v>
                </c:pt>
                <c:pt idx="600">
                  <c:v>0.43274502430214595</c:v>
                </c:pt>
                <c:pt idx="601">
                  <c:v>0.39581211313390446</c:v>
                </c:pt>
                <c:pt idx="602">
                  <c:v>0.39302347083022665</c:v>
                </c:pt>
                <c:pt idx="603">
                  <c:v>0.40454521892410034</c:v>
                </c:pt>
                <c:pt idx="604">
                  <c:v>0.39076664976289327</c:v>
                </c:pt>
                <c:pt idx="605">
                  <c:v>0.35047721328094206</c:v>
                </c:pt>
                <c:pt idx="606">
                  <c:v>0.38457232199440317</c:v>
                </c:pt>
                <c:pt idx="607">
                  <c:v>0.39386195217207415</c:v>
                </c:pt>
                <c:pt idx="608">
                  <c:v>0.41267705543884264</c:v>
                </c:pt>
                <c:pt idx="609">
                  <c:v>0.40271519623318064</c:v>
                </c:pt>
                <c:pt idx="610">
                  <c:v>0.34806893348928242</c:v>
                </c:pt>
                <c:pt idx="611">
                  <c:v>0.34200943512728676</c:v>
                </c:pt>
                <c:pt idx="612">
                  <c:v>0.40661631716313507</c:v>
                </c:pt>
                <c:pt idx="613">
                  <c:v>0.4089361611244054</c:v>
                </c:pt>
                <c:pt idx="614">
                  <c:v>0.39133627264696313</c:v>
                </c:pt>
                <c:pt idx="615">
                  <c:v>0.37155477947187004</c:v>
                </c:pt>
                <c:pt idx="616">
                  <c:v>0.41087558722090395</c:v>
                </c:pt>
                <c:pt idx="617">
                  <c:v>0.43610598673151296</c:v>
                </c:pt>
                <c:pt idx="618">
                  <c:v>0.41386821725712764</c:v>
                </c:pt>
                <c:pt idx="619">
                  <c:v>0.37831437488556302</c:v>
                </c:pt>
                <c:pt idx="620">
                  <c:v>0.40080024606427672</c:v>
                </c:pt>
                <c:pt idx="621">
                  <c:v>0.40262961859800539</c:v>
                </c:pt>
                <c:pt idx="622">
                  <c:v>0.4415485120886038</c:v>
                </c:pt>
                <c:pt idx="623">
                  <c:v>0.37261473344412649</c:v>
                </c:pt>
                <c:pt idx="624">
                  <c:v>0.40396757803762062</c:v>
                </c:pt>
                <c:pt idx="625">
                  <c:v>0.41744100761916558</c:v>
                </c:pt>
                <c:pt idx="626">
                  <c:v>0.41539786259806522</c:v>
                </c:pt>
                <c:pt idx="627">
                  <c:v>0.41502345812378738</c:v>
                </c:pt>
                <c:pt idx="628">
                  <c:v>0.46946069856097372</c:v>
                </c:pt>
                <c:pt idx="629">
                  <c:v>0.38010645247604979</c:v>
                </c:pt>
                <c:pt idx="630">
                  <c:v>0.27530970554609779</c:v>
                </c:pt>
                <c:pt idx="631">
                  <c:v>0.38198553756271203</c:v>
                </c:pt>
                <c:pt idx="632">
                  <c:v>0.38901399108442325</c:v>
                </c:pt>
                <c:pt idx="633">
                  <c:v>0.36599105856073749</c:v>
                </c:pt>
                <c:pt idx="634">
                  <c:v>0.41097263555598385</c:v>
                </c:pt>
                <c:pt idx="635">
                  <c:v>0.39445703384677627</c:v>
                </c:pt>
                <c:pt idx="636">
                  <c:v>0.39293179263124811</c:v>
                </c:pt>
                <c:pt idx="637">
                  <c:v>0.40391129465568426</c:v>
                </c:pt>
                <c:pt idx="638">
                  <c:v>0.34886267689264006</c:v>
                </c:pt>
                <c:pt idx="639">
                  <c:v>0.37522172370863749</c:v>
                </c:pt>
                <c:pt idx="640">
                  <c:v>0.38121380962589602</c:v>
                </c:pt>
                <c:pt idx="641">
                  <c:v>0.3738519570317323</c:v>
                </c:pt>
                <c:pt idx="642">
                  <c:v>0.43204553654412842</c:v>
                </c:pt>
                <c:pt idx="643">
                  <c:v>0.40277180520221678</c:v>
                </c:pt>
                <c:pt idx="644">
                  <c:v>0.34793757776909456</c:v>
                </c:pt>
                <c:pt idx="645">
                  <c:v>0.36919468895408103</c:v>
                </c:pt>
                <c:pt idx="646">
                  <c:v>0.38357401218502735</c:v>
                </c:pt>
                <c:pt idx="647">
                  <c:v>0.38976366478733293</c:v>
                </c:pt>
                <c:pt idx="648">
                  <c:v>0.33871707076294744</c:v>
                </c:pt>
                <c:pt idx="649">
                  <c:v>0.38409948393657384</c:v>
                </c:pt>
                <c:pt idx="650">
                  <c:v>0.39850074639674588</c:v>
                </c:pt>
                <c:pt idx="651">
                  <c:v>0.41051684818441048</c:v>
                </c:pt>
                <c:pt idx="652">
                  <c:v>0.37870773909071764</c:v>
                </c:pt>
                <c:pt idx="653">
                  <c:v>0.40910985072553763</c:v>
                </c:pt>
                <c:pt idx="654">
                  <c:v>0.36929805914180674</c:v>
                </c:pt>
                <c:pt idx="655">
                  <c:v>0.39920337446854987</c:v>
                </c:pt>
                <c:pt idx="656">
                  <c:v>0.38484303572126854</c:v>
                </c:pt>
                <c:pt idx="657">
                  <c:v>0.43689339147506928</c:v>
                </c:pt>
                <c:pt idx="658">
                  <c:v>0.35925123398747566</c:v>
                </c:pt>
                <c:pt idx="659">
                  <c:v>0.41223413950321253</c:v>
                </c:pt>
                <c:pt idx="660">
                  <c:v>0.4094240290470178</c:v>
                </c:pt>
                <c:pt idx="661">
                  <c:v>0.41181700828322321</c:v>
                </c:pt>
                <c:pt idx="662">
                  <c:v>0.43411842497137365</c:v>
                </c:pt>
                <c:pt idx="663">
                  <c:v>0.45354090456453738</c:v>
                </c:pt>
                <c:pt idx="664">
                  <c:v>0.42076450124059572</c:v>
                </c:pt>
                <c:pt idx="665">
                  <c:v>0.3540847476814189</c:v>
                </c:pt>
                <c:pt idx="666">
                  <c:v>0.35534613772281326</c:v>
                </c:pt>
                <c:pt idx="667">
                  <c:v>0.36519070777424373</c:v>
                </c:pt>
                <c:pt idx="668">
                  <c:v>0.39348387049552425</c:v>
                </c:pt>
                <c:pt idx="669">
                  <c:v>0.3970655988498637</c:v>
                </c:pt>
                <c:pt idx="670">
                  <c:v>0.44898030920799642</c:v>
                </c:pt>
                <c:pt idx="671">
                  <c:v>0.41101893615418672</c:v>
                </c:pt>
                <c:pt idx="672">
                  <c:v>0.39682044934492383</c:v>
                </c:pt>
                <c:pt idx="673">
                  <c:v>0.45489941158670505</c:v>
                </c:pt>
                <c:pt idx="674">
                  <c:v>0.3581105765553248</c:v>
                </c:pt>
                <c:pt idx="675">
                  <c:v>0.43292854141906789</c:v>
                </c:pt>
                <c:pt idx="676">
                  <c:v>0.38934523976135077</c:v>
                </c:pt>
                <c:pt idx="677">
                  <c:v>0.40053380453647786</c:v>
                </c:pt>
                <c:pt idx="678">
                  <c:v>0.40077265224878927</c:v>
                </c:pt>
                <c:pt idx="679">
                  <c:v>0.43028778356934311</c:v>
                </c:pt>
                <c:pt idx="680">
                  <c:v>0.3699672171014966</c:v>
                </c:pt>
                <c:pt idx="681">
                  <c:v>0.40171687006054047</c:v>
                </c:pt>
                <c:pt idx="682">
                  <c:v>0.37210559684996747</c:v>
                </c:pt>
                <c:pt idx="683">
                  <c:v>0.38123242045146638</c:v>
                </c:pt>
                <c:pt idx="684">
                  <c:v>0.35806619200339118</c:v>
                </c:pt>
                <c:pt idx="685">
                  <c:v>0.39067142363423663</c:v>
                </c:pt>
                <c:pt idx="686">
                  <c:v>0.34403158490193103</c:v>
                </c:pt>
                <c:pt idx="687">
                  <c:v>0.4656357019058121</c:v>
                </c:pt>
                <c:pt idx="688">
                  <c:v>0.34371540112625126</c:v>
                </c:pt>
                <c:pt idx="689">
                  <c:v>0.40381240917641531</c:v>
                </c:pt>
                <c:pt idx="690">
                  <c:v>0.41812249766085707</c:v>
                </c:pt>
                <c:pt idx="691">
                  <c:v>0.40374108666431879</c:v>
                </c:pt>
                <c:pt idx="692">
                  <c:v>0.34998656348701862</c:v>
                </c:pt>
                <c:pt idx="693">
                  <c:v>0.35332114929736497</c:v>
                </c:pt>
                <c:pt idx="694">
                  <c:v>0.38309586761920011</c:v>
                </c:pt>
                <c:pt idx="695">
                  <c:v>0.42402004774792679</c:v>
                </c:pt>
                <c:pt idx="696">
                  <c:v>0.4018651909257584</c:v>
                </c:pt>
                <c:pt idx="697">
                  <c:v>0.35806725982480458</c:v>
                </c:pt>
                <c:pt idx="698">
                  <c:v>0.40762944543725133</c:v>
                </c:pt>
                <c:pt idx="699">
                  <c:v>0.4456029340093528</c:v>
                </c:pt>
                <c:pt idx="700">
                  <c:v>0.42484520224270172</c:v>
                </c:pt>
                <c:pt idx="701">
                  <c:v>0.45319945485676139</c:v>
                </c:pt>
                <c:pt idx="702">
                  <c:v>0.39269933730733403</c:v>
                </c:pt>
                <c:pt idx="703">
                  <c:v>0.45314014736950448</c:v>
                </c:pt>
                <c:pt idx="704">
                  <c:v>0.42475928660833612</c:v>
                </c:pt>
                <c:pt idx="705">
                  <c:v>0.40621097641360476</c:v>
                </c:pt>
                <c:pt idx="706">
                  <c:v>0.39402914835752478</c:v>
                </c:pt>
                <c:pt idx="707">
                  <c:v>0.41854518255907047</c:v>
                </c:pt>
                <c:pt idx="708">
                  <c:v>0.44635240518021158</c:v>
                </c:pt>
                <c:pt idx="709">
                  <c:v>0.44814107308209372</c:v>
                </c:pt>
                <c:pt idx="710">
                  <c:v>0.4542505920532357</c:v>
                </c:pt>
                <c:pt idx="711">
                  <c:v>0.40507158638586382</c:v>
                </c:pt>
                <c:pt idx="712">
                  <c:v>0.40538959757035348</c:v>
                </c:pt>
                <c:pt idx="713">
                  <c:v>0.37542371221419796</c:v>
                </c:pt>
                <c:pt idx="714">
                  <c:v>0.43452154781367325</c:v>
                </c:pt>
                <c:pt idx="715">
                  <c:v>0.45912813453944062</c:v>
                </c:pt>
                <c:pt idx="716">
                  <c:v>0.39480053240285412</c:v>
                </c:pt>
                <c:pt idx="717">
                  <c:v>0.35764458590753495</c:v>
                </c:pt>
                <c:pt idx="718">
                  <c:v>0.36199143795701538</c:v>
                </c:pt>
                <c:pt idx="719">
                  <c:v>0.36383759489622436</c:v>
                </c:pt>
                <c:pt idx="720">
                  <c:v>0.38366860996125379</c:v>
                </c:pt>
                <c:pt idx="721">
                  <c:v>0.32774378085883488</c:v>
                </c:pt>
                <c:pt idx="722">
                  <c:v>0.33541638484014757</c:v>
                </c:pt>
                <c:pt idx="723">
                  <c:v>0.36636946226166078</c:v>
                </c:pt>
                <c:pt idx="724">
                  <c:v>0.43516623822079059</c:v>
                </c:pt>
                <c:pt idx="725">
                  <c:v>0.33581059565792948</c:v>
                </c:pt>
                <c:pt idx="726">
                  <c:v>0.40070750563169788</c:v>
                </c:pt>
                <c:pt idx="727">
                  <c:v>0.36897896469198826</c:v>
                </c:pt>
                <c:pt idx="728">
                  <c:v>0.36881998700665253</c:v>
                </c:pt>
                <c:pt idx="729">
                  <c:v>0.35526975091983942</c:v>
                </c:pt>
                <c:pt idx="730">
                  <c:v>0.3371229543791085</c:v>
                </c:pt>
                <c:pt idx="731">
                  <c:v>0.36060539361776378</c:v>
                </c:pt>
                <c:pt idx="732">
                  <c:v>0.36478278773033784</c:v>
                </c:pt>
                <c:pt idx="733">
                  <c:v>0.32655277365527613</c:v>
                </c:pt>
                <c:pt idx="734">
                  <c:v>0.36528221277446937</c:v>
                </c:pt>
                <c:pt idx="735">
                  <c:v>0.36979749867428108</c:v>
                </c:pt>
                <c:pt idx="736">
                  <c:v>0.37593330591062935</c:v>
                </c:pt>
                <c:pt idx="737">
                  <c:v>0.37919698422323306</c:v>
                </c:pt>
                <c:pt idx="738">
                  <c:v>0.39140015910308656</c:v>
                </c:pt>
                <c:pt idx="739">
                  <c:v>0.34335906838343178</c:v>
                </c:pt>
                <c:pt idx="740">
                  <c:v>0.4016194587639752</c:v>
                </c:pt>
                <c:pt idx="741">
                  <c:v>0.4218521300515401</c:v>
                </c:pt>
                <c:pt idx="742">
                  <c:v>0.36505240725265942</c:v>
                </c:pt>
                <c:pt idx="743">
                  <c:v>0.39900794776274606</c:v>
                </c:pt>
                <c:pt idx="744">
                  <c:v>0.38094440137323504</c:v>
                </c:pt>
                <c:pt idx="745">
                  <c:v>0.39514175279643859</c:v>
                </c:pt>
                <c:pt idx="746">
                  <c:v>0.34412127287128463</c:v>
                </c:pt>
                <c:pt idx="747">
                  <c:v>0.41530453072010082</c:v>
                </c:pt>
                <c:pt idx="748">
                  <c:v>0.40110362885171219</c:v>
                </c:pt>
                <c:pt idx="749">
                  <c:v>0.40346896562177448</c:v>
                </c:pt>
                <c:pt idx="750">
                  <c:v>0.40691342168064271</c:v>
                </c:pt>
                <c:pt idx="751">
                  <c:v>0.40754793720607813</c:v>
                </c:pt>
                <c:pt idx="752">
                  <c:v>0.37712308878544942</c:v>
                </c:pt>
                <c:pt idx="753">
                  <c:v>0.40990274488791834</c:v>
                </c:pt>
                <c:pt idx="754">
                  <c:v>0.42057675022664209</c:v>
                </c:pt>
                <c:pt idx="755">
                  <c:v>0.27297491804223462</c:v>
                </c:pt>
                <c:pt idx="756">
                  <c:v>0.34674731602006442</c:v>
                </c:pt>
                <c:pt idx="757">
                  <c:v>0.34373986946428886</c:v>
                </c:pt>
                <c:pt idx="758">
                  <c:v>0.37837917123795567</c:v>
                </c:pt>
                <c:pt idx="759">
                  <c:v>0.36973962658728071</c:v>
                </c:pt>
                <c:pt idx="760">
                  <c:v>0.3473924791809116</c:v>
                </c:pt>
                <c:pt idx="761">
                  <c:v>0.4038218837450715</c:v>
                </c:pt>
                <c:pt idx="762">
                  <c:v>0.3543102804061633</c:v>
                </c:pt>
                <c:pt idx="763">
                  <c:v>0.34553835185759518</c:v>
                </c:pt>
                <c:pt idx="764">
                  <c:v>0.32667806357905016</c:v>
                </c:pt>
                <c:pt idx="765">
                  <c:v>0.32024628760538532</c:v>
                </c:pt>
                <c:pt idx="766">
                  <c:v>0.36963746105814099</c:v>
                </c:pt>
                <c:pt idx="767">
                  <c:v>0.302012909276136</c:v>
                </c:pt>
                <c:pt idx="768">
                  <c:v>0.30867166512077748</c:v>
                </c:pt>
                <c:pt idx="769">
                  <c:v>0.32068266798063938</c:v>
                </c:pt>
                <c:pt idx="770">
                  <c:v>0.31399341504331679</c:v>
                </c:pt>
                <c:pt idx="771">
                  <c:v>0.30969639952499917</c:v>
                </c:pt>
                <c:pt idx="772">
                  <c:v>0.33952131356025722</c:v>
                </c:pt>
                <c:pt idx="773">
                  <c:v>0.33576308476598454</c:v>
                </c:pt>
                <c:pt idx="774">
                  <c:v>0.31423945292393157</c:v>
                </c:pt>
                <c:pt idx="775">
                  <c:v>0.31624871023168016</c:v>
                </c:pt>
                <c:pt idx="776">
                  <c:v>0.36305983983262524</c:v>
                </c:pt>
                <c:pt idx="777">
                  <c:v>0.33500355974589879</c:v>
                </c:pt>
                <c:pt idx="778">
                  <c:v>0.29261327422739009</c:v>
                </c:pt>
                <c:pt idx="779">
                  <c:v>0.3881550344886604</c:v>
                </c:pt>
                <c:pt idx="780">
                  <c:v>0.33336297107727458</c:v>
                </c:pt>
                <c:pt idx="781">
                  <c:v>0.40080417399024543</c:v>
                </c:pt>
                <c:pt idx="782">
                  <c:v>0.37760006516437689</c:v>
                </c:pt>
                <c:pt idx="783">
                  <c:v>0.48877978236936404</c:v>
                </c:pt>
                <c:pt idx="784">
                  <c:v>0.36801292222583115</c:v>
                </c:pt>
                <c:pt idx="785">
                  <c:v>0.35532829501884083</c:v>
                </c:pt>
                <c:pt idx="786">
                  <c:v>0.44308815156634462</c:v>
                </c:pt>
                <c:pt idx="787">
                  <c:v>0.39773598906822749</c:v>
                </c:pt>
                <c:pt idx="788">
                  <c:v>0.36782291359903296</c:v>
                </c:pt>
                <c:pt idx="789">
                  <c:v>0.40665743761385603</c:v>
                </c:pt>
                <c:pt idx="790">
                  <c:v>0.34603621856830769</c:v>
                </c:pt>
                <c:pt idx="791">
                  <c:v>0.35250169350761146</c:v>
                </c:pt>
                <c:pt idx="792">
                  <c:v>0.40698794450884174</c:v>
                </c:pt>
                <c:pt idx="793">
                  <c:v>0.35071263974338546</c:v>
                </c:pt>
                <c:pt idx="794">
                  <c:v>0.3245140979909244</c:v>
                </c:pt>
                <c:pt idx="795">
                  <c:v>0.41454874221743565</c:v>
                </c:pt>
                <c:pt idx="796">
                  <c:v>0.38180989334630128</c:v>
                </c:pt>
                <c:pt idx="797">
                  <c:v>0.35372893292762519</c:v>
                </c:pt>
                <c:pt idx="798">
                  <c:v>0.40449287883102586</c:v>
                </c:pt>
                <c:pt idx="799">
                  <c:v>0.39327449179571683</c:v>
                </c:pt>
                <c:pt idx="800">
                  <c:v>0.41803531856911313</c:v>
                </c:pt>
                <c:pt idx="801">
                  <c:v>0.38369779020818318</c:v>
                </c:pt>
                <c:pt idx="802">
                  <c:v>0.38303119650029377</c:v>
                </c:pt>
                <c:pt idx="803">
                  <c:v>0.37898970934044307</c:v>
                </c:pt>
                <c:pt idx="804">
                  <c:v>0.38673885676385633</c:v>
                </c:pt>
                <c:pt idx="805">
                  <c:v>0.35862112265279011</c:v>
                </c:pt>
                <c:pt idx="806">
                  <c:v>0.40831132627385758</c:v>
                </c:pt>
                <c:pt idx="807">
                  <c:v>0.48288136838009416</c:v>
                </c:pt>
                <c:pt idx="808">
                  <c:v>0.42233546856549709</c:v>
                </c:pt>
                <c:pt idx="809">
                  <c:v>0.42744734156845571</c:v>
                </c:pt>
                <c:pt idx="810">
                  <c:v>0.46889246904878934</c:v>
                </c:pt>
                <c:pt idx="811">
                  <c:v>0.46210202477843659</c:v>
                </c:pt>
                <c:pt idx="812">
                  <c:v>0.44778627323049086</c:v>
                </c:pt>
                <c:pt idx="813">
                  <c:v>0.4398094889802322</c:v>
                </c:pt>
                <c:pt idx="814">
                  <c:v>0.48821021730117226</c:v>
                </c:pt>
                <c:pt idx="815">
                  <c:v>0.46369477668597775</c:v>
                </c:pt>
                <c:pt idx="816">
                  <c:v>0.44379525694971922</c:v>
                </c:pt>
                <c:pt idx="817">
                  <c:v>0.32562746198421499</c:v>
                </c:pt>
                <c:pt idx="818">
                  <c:v>0.38007203130618494</c:v>
                </c:pt>
                <c:pt idx="819">
                  <c:v>0.42951998204819614</c:v>
                </c:pt>
                <c:pt idx="820">
                  <c:v>0.42865380255519908</c:v>
                </c:pt>
                <c:pt idx="821">
                  <c:v>0.43278231131129369</c:v>
                </c:pt>
                <c:pt idx="822">
                  <c:v>0.40488769525141693</c:v>
                </c:pt>
                <c:pt idx="823">
                  <c:v>0.4561254242154007</c:v>
                </c:pt>
                <c:pt idx="824">
                  <c:v>0.43466295923823928</c:v>
                </c:pt>
                <c:pt idx="825">
                  <c:v>0.40823458462032408</c:v>
                </c:pt>
                <c:pt idx="826">
                  <c:v>0.37172235044213692</c:v>
                </c:pt>
                <c:pt idx="827">
                  <c:v>0.36279389202012302</c:v>
                </c:pt>
                <c:pt idx="828">
                  <c:v>0.40112223230041383</c:v>
                </c:pt>
                <c:pt idx="829">
                  <c:v>0.43173656340636113</c:v>
                </c:pt>
                <c:pt idx="830">
                  <c:v>0.39352016569790332</c:v>
                </c:pt>
                <c:pt idx="831">
                  <c:v>0.3838943396245551</c:v>
                </c:pt>
                <c:pt idx="832">
                  <c:v>0.3477146431121268</c:v>
                </c:pt>
                <c:pt idx="833">
                  <c:v>0.4566573557902508</c:v>
                </c:pt>
                <c:pt idx="834">
                  <c:v>0.38150423496400104</c:v>
                </c:pt>
                <c:pt idx="835">
                  <c:v>0.43164460318952352</c:v>
                </c:pt>
                <c:pt idx="836">
                  <c:v>0.40729774068853181</c:v>
                </c:pt>
                <c:pt idx="837">
                  <c:v>0.51587300667647207</c:v>
                </c:pt>
                <c:pt idx="838">
                  <c:v>0.40316631331905156</c:v>
                </c:pt>
                <c:pt idx="839">
                  <c:v>0.39823149117666834</c:v>
                </c:pt>
                <c:pt idx="840">
                  <c:v>0.41393165669615772</c:v>
                </c:pt>
                <c:pt idx="841">
                  <c:v>0.4285673719596983</c:v>
                </c:pt>
                <c:pt idx="842">
                  <c:v>0.35798231368053152</c:v>
                </c:pt>
                <c:pt idx="843">
                  <c:v>0.36141888697946428</c:v>
                </c:pt>
                <c:pt idx="844">
                  <c:v>0.39876973322527332</c:v>
                </c:pt>
                <c:pt idx="845">
                  <c:v>0.50510275163493101</c:v>
                </c:pt>
                <c:pt idx="846">
                  <c:v>0.39754768829115711</c:v>
                </c:pt>
                <c:pt idx="847">
                  <c:v>0.3609819606753143</c:v>
                </c:pt>
                <c:pt idx="848">
                  <c:v>0.40598828134095372</c:v>
                </c:pt>
                <c:pt idx="849">
                  <c:v>0.39781751261577181</c:v>
                </c:pt>
                <c:pt idx="850">
                  <c:v>0.4283720013674423</c:v>
                </c:pt>
                <c:pt idx="851">
                  <c:v>0.46576292722764151</c:v>
                </c:pt>
                <c:pt idx="852">
                  <c:v>0.3688465666551457</c:v>
                </c:pt>
                <c:pt idx="853">
                  <c:v>0.41203049336280845</c:v>
                </c:pt>
                <c:pt idx="854">
                  <c:v>0.41390056618229565</c:v>
                </c:pt>
                <c:pt idx="855">
                  <c:v>0.40153638694561489</c:v>
                </c:pt>
                <c:pt idx="856">
                  <c:v>0.37288706432071728</c:v>
                </c:pt>
                <c:pt idx="857">
                  <c:v>0.4422185275758645</c:v>
                </c:pt>
                <c:pt idx="858">
                  <c:v>0.41538775889885188</c:v>
                </c:pt>
                <c:pt idx="859">
                  <c:v>0.43356256169442697</c:v>
                </c:pt>
                <c:pt idx="860">
                  <c:v>0.4277069564086472</c:v>
                </c:pt>
                <c:pt idx="861">
                  <c:v>0.3888942803172048</c:v>
                </c:pt>
                <c:pt idx="862">
                  <c:v>0.43149759931979192</c:v>
                </c:pt>
                <c:pt idx="863">
                  <c:v>0.40337804266046773</c:v>
                </c:pt>
                <c:pt idx="864">
                  <c:v>0.36397954002856314</c:v>
                </c:pt>
                <c:pt idx="865">
                  <c:v>0.41385686680376049</c:v>
                </c:pt>
                <c:pt idx="866">
                  <c:v>0.392820247543479</c:v>
                </c:pt>
                <c:pt idx="867">
                  <c:v>0.40279852937125027</c:v>
                </c:pt>
                <c:pt idx="868">
                  <c:v>0.40256380061293545</c:v>
                </c:pt>
                <c:pt idx="869">
                  <c:v>0.42500221548291484</c:v>
                </c:pt>
                <c:pt idx="870">
                  <c:v>0.37213486848720373</c:v>
                </c:pt>
                <c:pt idx="871">
                  <c:v>0.4112337807149733</c:v>
                </c:pt>
                <c:pt idx="872">
                  <c:v>0.35744960619479743</c:v>
                </c:pt>
                <c:pt idx="873">
                  <c:v>0.35182321725015697</c:v>
                </c:pt>
                <c:pt idx="874">
                  <c:v>0.33849196079408539</c:v>
                </c:pt>
                <c:pt idx="875">
                  <c:v>0.40195231682354565</c:v>
                </c:pt>
                <c:pt idx="876">
                  <c:v>0.40235176898035613</c:v>
                </c:pt>
                <c:pt idx="877">
                  <c:v>0.37783664297355263</c:v>
                </c:pt>
                <c:pt idx="878">
                  <c:v>0.39316002606913653</c:v>
                </c:pt>
                <c:pt idx="879">
                  <c:v>0.42046960066472855</c:v>
                </c:pt>
                <c:pt idx="880">
                  <c:v>0.3928706540253421</c:v>
                </c:pt>
                <c:pt idx="881">
                  <c:v>0.3639236799190666</c:v>
                </c:pt>
                <c:pt idx="882">
                  <c:v>0.39970984021178191</c:v>
                </c:pt>
                <c:pt idx="883">
                  <c:v>0.42784515012440827</c:v>
                </c:pt>
                <c:pt idx="884">
                  <c:v>0.44356269321092795</c:v>
                </c:pt>
                <c:pt idx="885">
                  <c:v>0.43517870125352448</c:v>
                </c:pt>
                <c:pt idx="886">
                  <c:v>0.41230699955364725</c:v>
                </c:pt>
                <c:pt idx="887">
                  <c:v>0.43184081616015985</c:v>
                </c:pt>
                <c:pt idx="888">
                  <c:v>0.4347403768456628</c:v>
                </c:pt>
                <c:pt idx="889">
                  <c:v>0.42714008589675173</c:v>
                </c:pt>
                <c:pt idx="890">
                  <c:v>0.40522376908385949</c:v>
                </c:pt>
                <c:pt idx="891">
                  <c:v>0.42908972172955623</c:v>
                </c:pt>
                <c:pt idx="892">
                  <c:v>0.41538997269606509</c:v>
                </c:pt>
                <c:pt idx="893">
                  <c:v>0.38125024640730637</c:v>
                </c:pt>
                <c:pt idx="894">
                  <c:v>0.4184286933707515</c:v>
                </c:pt>
                <c:pt idx="895">
                  <c:v>0.37408068607530215</c:v>
                </c:pt>
                <c:pt idx="896">
                  <c:v>0.40244035602991368</c:v>
                </c:pt>
                <c:pt idx="897">
                  <c:v>0.43110920912192474</c:v>
                </c:pt>
                <c:pt idx="898">
                  <c:v>0.44603490502110543</c:v>
                </c:pt>
                <c:pt idx="899">
                  <c:v>0.45298161706262502</c:v>
                </c:pt>
                <c:pt idx="900">
                  <c:v>0.40059324610977598</c:v>
                </c:pt>
                <c:pt idx="901">
                  <c:v>0.43538833517390968</c:v>
                </c:pt>
                <c:pt idx="902">
                  <c:v>0.39444839405143517</c:v>
                </c:pt>
                <c:pt idx="903">
                  <c:v>0.44824964758369479</c:v>
                </c:pt>
                <c:pt idx="904">
                  <c:v>0.43583821597283628</c:v>
                </c:pt>
                <c:pt idx="905">
                  <c:v>0.47230041708186765</c:v>
                </c:pt>
                <c:pt idx="906">
                  <c:v>0.38790942072323253</c:v>
                </c:pt>
                <c:pt idx="907">
                  <c:v>0.37141701029547391</c:v>
                </c:pt>
                <c:pt idx="908">
                  <c:v>0.41633250111083026</c:v>
                </c:pt>
                <c:pt idx="909">
                  <c:v>0.44984828188733245</c:v>
                </c:pt>
                <c:pt idx="910">
                  <c:v>0.39923828772362485</c:v>
                </c:pt>
                <c:pt idx="911">
                  <c:v>0.38307660140411415</c:v>
                </c:pt>
                <c:pt idx="912">
                  <c:v>0.39848828966752864</c:v>
                </c:pt>
                <c:pt idx="913">
                  <c:v>0.40388791690180509</c:v>
                </c:pt>
                <c:pt idx="914">
                  <c:v>0.44147000981071327</c:v>
                </c:pt>
                <c:pt idx="915">
                  <c:v>0.4186331685292195</c:v>
                </c:pt>
                <c:pt idx="916">
                  <c:v>0.41868387861198358</c:v>
                </c:pt>
                <c:pt idx="917">
                  <c:v>0.4236532651919902</c:v>
                </c:pt>
                <c:pt idx="918">
                  <c:v>0.38893680180523915</c:v>
                </c:pt>
                <c:pt idx="919">
                  <c:v>0.4464108469770382</c:v>
                </c:pt>
                <c:pt idx="920">
                  <c:v>0.48987623255017221</c:v>
                </c:pt>
                <c:pt idx="921">
                  <c:v>0.51035227914849479</c:v>
                </c:pt>
                <c:pt idx="922">
                  <c:v>0.47971096900810362</c:v>
                </c:pt>
                <c:pt idx="923">
                  <c:v>0.41475121864039333</c:v>
                </c:pt>
                <c:pt idx="924">
                  <c:v>0.41191826048051638</c:v>
                </c:pt>
                <c:pt idx="925">
                  <c:v>0.47946974370206619</c:v>
                </c:pt>
                <c:pt idx="926">
                  <c:v>0.46516254738946633</c:v>
                </c:pt>
                <c:pt idx="927">
                  <c:v>0.47217977198380134</c:v>
                </c:pt>
                <c:pt idx="928">
                  <c:v>0.49390524075278003</c:v>
                </c:pt>
                <c:pt idx="929">
                  <c:v>0.43191148614694724</c:v>
                </c:pt>
                <c:pt idx="930">
                  <c:v>0.42266348831124584</c:v>
                </c:pt>
                <c:pt idx="931">
                  <c:v>0.41907653132396483</c:v>
                </c:pt>
                <c:pt idx="932">
                  <c:v>0.44470889926803941</c:v>
                </c:pt>
                <c:pt idx="933">
                  <c:v>0.46202250097241754</c:v>
                </c:pt>
                <c:pt idx="934">
                  <c:v>0.3782356980476228</c:v>
                </c:pt>
                <c:pt idx="935">
                  <c:v>0.37573209488645393</c:v>
                </c:pt>
                <c:pt idx="936">
                  <c:v>0.36862899635828361</c:v>
                </c:pt>
                <c:pt idx="937">
                  <c:v>0.4261979530025195</c:v>
                </c:pt>
                <c:pt idx="938">
                  <c:v>0.34613755753779407</c:v>
                </c:pt>
                <c:pt idx="939">
                  <c:v>0.36464897463802176</c:v>
                </c:pt>
                <c:pt idx="940">
                  <c:v>0.39923936648874259</c:v>
                </c:pt>
                <c:pt idx="941">
                  <c:v>0.4150649031561322</c:v>
                </c:pt>
                <c:pt idx="942">
                  <c:v>0.39418181716544304</c:v>
                </c:pt>
                <c:pt idx="943">
                  <c:v>0.37769048108509334</c:v>
                </c:pt>
                <c:pt idx="944">
                  <c:v>0.32922020235903365</c:v>
                </c:pt>
                <c:pt idx="945">
                  <c:v>0.36425874982286827</c:v>
                </c:pt>
                <c:pt idx="946">
                  <c:v>0.38378889466486488</c:v>
                </c:pt>
                <c:pt idx="947">
                  <c:v>0.39330905170184011</c:v>
                </c:pt>
                <c:pt idx="948">
                  <c:v>0.39258513071911599</c:v>
                </c:pt>
                <c:pt idx="949">
                  <c:v>0.39705143431927575</c:v>
                </c:pt>
                <c:pt idx="950">
                  <c:v>0.35823522208873293</c:v>
                </c:pt>
                <c:pt idx="951">
                  <c:v>0.37052592236402554</c:v>
                </c:pt>
                <c:pt idx="952">
                  <c:v>0.43495267009163635</c:v>
                </c:pt>
                <c:pt idx="953">
                  <c:v>0.38574924930862875</c:v>
                </c:pt>
                <c:pt idx="954">
                  <c:v>0.39789329207060703</c:v>
                </c:pt>
                <c:pt idx="955">
                  <c:v>0.41975574571996854</c:v>
                </c:pt>
                <c:pt idx="956">
                  <c:v>0.39997589250809207</c:v>
                </c:pt>
                <c:pt idx="957">
                  <c:v>0.42652197706787859</c:v>
                </c:pt>
                <c:pt idx="958">
                  <c:v>0.35199147486447824</c:v>
                </c:pt>
                <c:pt idx="959">
                  <c:v>0.33848125104745275</c:v>
                </c:pt>
                <c:pt idx="960">
                  <c:v>0.42248278840628228</c:v>
                </c:pt>
                <c:pt idx="961">
                  <c:v>0.50308853139485843</c:v>
                </c:pt>
                <c:pt idx="962">
                  <c:v>0.34761208034965407</c:v>
                </c:pt>
                <c:pt idx="963">
                  <c:v>0.41062401018448219</c:v>
                </c:pt>
                <c:pt idx="964">
                  <c:v>0.38650775232039442</c:v>
                </c:pt>
                <c:pt idx="965">
                  <c:v>0.39435228539870898</c:v>
                </c:pt>
                <c:pt idx="966">
                  <c:v>0.39628881380463371</c:v>
                </c:pt>
                <c:pt idx="967">
                  <c:v>0.44535558050040014</c:v>
                </c:pt>
                <c:pt idx="968">
                  <c:v>0.37370646288256332</c:v>
                </c:pt>
                <c:pt idx="969">
                  <c:v>0.415080079488717</c:v>
                </c:pt>
                <c:pt idx="970">
                  <c:v>0.36266811041648617</c:v>
                </c:pt>
                <c:pt idx="971">
                  <c:v>0.45847149901124251</c:v>
                </c:pt>
                <c:pt idx="972">
                  <c:v>0.36657174747274757</c:v>
                </c:pt>
                <c:pt idx="973">
                  <c:v>0.38490732240245557</c:v>
                </c:pt>
                <c:pt idx="974">
                  <c:v>0.38489689246773418</c:v>
                </c:pt>
                <c:pt idx="975">
                  <c:v>0.40130532798404145</c:v>
                </c:pt>
                <c:pt idx="976">
                  <c:v>0.39296614510643574</c:v>
                </c:pt>
                <c:pt idx="977">
                  <c:v>0.4099068660758618</c:v>
                </c:pt>
                <c:pt idx="978">
                  <c:v>0.440841244145183</c:v>
                </c:pt>
                <c:pt idx="979">
                  <c:v>0.42298347873968489</c:v>
                </c:pt>
                <c:pt idx="980">
                  <c:v>0.34959013809794237</c:v>
                </c:pt>
                <c:pt idx="981">
                  <c:v>0.42301626003479137</c:v>
                </c:pt>
                <c:pt idx="982">
                  <c:v>0.42947784870738326</c:v>
                </c:pt>
                <c:pt idx="983">
                  <c:v>0.41570787533023235</c:v>
                </c:pt>
                <c:pt idx="984">
                  <c:v>0.44162480472825616</c:v>
                </c:pt>
                <c:pt idx="985">
                  <c:v>0.42814155466648496</c:v>
                </c:pt>
                <c:pt idx="986">
                  <c:v>0.43284520920874481</c:v>
                </c:pt>
                <c:pt idx="987">
                  <c:v>0.49783650494237064</c:v>
                </c:pt>
                <c:pt idx="988">
                  <c:v>0.39953932948731291</c:v>
                </c:pt>
                <c:pt idx="989">
                  <c:v>0.40585409108123616</c:v>
                </c:pt>
                <c:pt idx="990">
                  <c:v>0.44248071242109249</c:v>
                </c:pt>
                <c:pt idx="991">
                  <c:v>0.45194757051124196</c:v>
                </c:pt>
                <c:pt idx="992">
                  <c:v>0.44376127872225607</c:v>
                </c:pt>
                <c:pt idx="993">
                  <c:v>0.44519771594250762</c:v>
                </c:pt>
                <c:pt idx="994">
                  <c:v>0.41991576426952099</c:v>
                </c:pt>
                <c:pt idx="995">
                  <c:v>0.44942509257538171</c:v>
                </c:pt>
                <c:pt idx="996">
                  <c:v>0.44488013150137312</c:v>
                </c:pt>
                <c:pt idx="997">
                  <c:v>0.41489654513580554</c:v>
                </c:pt>
                <c:pt idx="998">
                  <c:v>0.43411690671767417</c:v>
                </c:pt>
                <c:pt idx="999">
                  <c:v>0.35876012017839143</c:v>
                </c:pt>
                <c:pt idx="1000">
                  <c:v>0.36717314984041866</c:v>
                </c:pt>
                <c:pt idx="1001">
                  <c:v>0.40330318205397497</c:v>
                </c:pt>
                <c:pt idx="1002">
                  <c:v>0.37509778254523235</c:v>
                </c:pt>
                <c:pt idx="1003">
                  <c:v>0.37315238149017371</c:v>
                </c:pt>
                <c:pt idx="1004">
                  <c:v>0.40672544553630896</c:v>
                </c:pt>
                <c:pt idx="1005">
                  <c:v>0.42113064959146423</c:v>
                </c:pt>
                <c:pt idx="1006">
                  <c:v>0.41492991426443587</c:v>
                </c:pt>
                <c:pt idx="1007">
                  <c:v>0.33982310703215896</c:v>
                </c:pt>
                <c:pt idx="1008">
                  <c:v>0.34686212829163582</c:v>
                </c:pt>
                <c:pt idx="1009">
                  <c:v>0.37404465031701739</c:v>
                </c:pt>
                <c:pt idx="1010">
                  <c:v>0.4423982414516468</c:v>
                </c:pt>
                <c:pt idx="1011">
                  <c:v>0.41204362408895678</c:v>
                </c:pt>
                <c:pt idx="1012">
                  <c:v>0.37319438636372265</c:v>
                </c:pt>
                <c:pt idx="1013">
                  <c:v>0.39563246346019332</c:v>
                </c:pt>
                <c:pt idx="1014">
                  <c:v>0.34028890896103181</c:v>
                </c:pt>
                <c:pt idx="1015">
                  <c:v>0.36781539292945975</c:v>
                </c:pt>
                <c:pt idx="1016">
                  <c:v>0.34973823884825739</c:v>
                </c:pt>
                <c:pt idx="1017">
                  <c:v>0.32396504949501087</c:v>
                </c:pt>
                <c:pt idx="1018">
                  <c:v>0.36630492335524995</c:v>
                </c:pt>
                <c:pt idx="1019">
                  <c:v>0.34743449509847857</c:v>
                </c:pt>
                <c:pt idx="1020">
                  <c:v>0.37846152735859001</c:v>
                </c:pt>
                <c:pt idx="1021">
                  <c:v>0.36438151747338021</c:v>
                </c:pt>
                <c:pt idx="1022">
                  <c:v>0.33157284108247831</c:v>
                </c:pt>
                <c:pt idx="1023">
                  <c:v>0.35227617522614874</c:v>
                </c:pt>
                <c:pt idx="1024">
                  <c:v>0.38698123535851231</c:v>
                </c:pt>
                <c:pt idx="1025">
                  <c:v>0.3911159439805062</c:v>
                </c:pt>
                <c:pt idx="1026">
                  <c:v>0.36481654444901235</c:v>
                </c:pt>
                <c:pt idx="1027">
                  <c:v>0.3653504708925181</c:v>
                </c:pt>
                <c:pt idx="1028">
                  <c:v>0.38753677179556018</c:v>
                </c:pt>
                <c:pt idx="1029">
                  <c:v>0.39594526002570324</c:v>
                </c:pt>
                <c:pt idx="1030">
                  <c:v>0.39059569659711774</c:v>
                </c:pt>
                <c:pt idx="1031">
                  <c:v>0.37367225832416567</c:v>
                </c:pt>
                <c:pt idx="1032">
                  <c:v>0.37809786609571433</c:v>
                </c:pt>
                <c:pt idx="1033">
                  <c:v>0.35752016075872906</c:v>
                </c:pt>
                <c:pt idx="1034">
                  <c:v>0.49645633964150354</c:v>
                </c:pt>
                <c:pt idx="1035">
                  <c:v>0.39597988066596734</c:v>
                </c:pt>
                <c:pt idx="1036">
                  <c:v>0.41690866483650363</c:v>
                </c:pt>
                <c:pt idx="1037">
                  <c:v>0.42582177621544415</c:v>
                </c:pt>
                <c:pt idx="1038">
                  <c:v>0.37543621774751085</c:v>
                </c:pt>
                <c:pt idx="1039">
                  <c:v>0.37192124250193109</c:v>
                </c:pt>
                <c:pt idx="1040">
                  <c:v>0.37062106447917648</c:v>
                </c:pt>
                <c:pt idx="1041">
                  <c:v>0.40462213898300559</c:v>
                </c:pt>
                <c:pt idx="1042">
                  <c:v>0.37507235656804822</c:v>
                </c:pt>
                <c:pt idx="1043">
                  <c:v>0.35888804188908174</c:v>
                </c:pt>
                <c:pt idx="1044">
                  <c:v>0.44701256553041308</c:v>
                </c:pt>
                <c:pt idx="1045">
                  <c:v>0.46790788673389305</c:v>
                </c:pt>
                <c:pt idx="1046">
                  <c:v>0.4500177912072284</c:v>
                </c:pt>
                <c:pt idx="1047">
                  <c:v>0.47016387085632816</c:v>
                </c:pt>
                <c:pt idx="1048">
                  <c:v>0.41612249825032666</c:v>
                </c:pt>
                <c:pt idx="1049">
                  <c:v>0.4765506303056557</c:v>
                </c:pt>
                <c:pt idx="1050">
                  <c:v>0.37746256179149118</c:v>
                </c:pt>
                <c:pt idx="1051">
                  <c:v>0.40867099945889374</c:v>
                </c:pt>
                <c:pt idx="1052">
                  <c:v>0.42835328938771006</c:v>
                </c:pt>
                <c:pt idx="1053">
                  <c:v>0.46406169107600437</c:v>
                </c:pt>
                <c:pt idx="1054">
                  <c:v>0.43823715604075641</c:v>
                </c:pt>
                <c:pt idx="1055">
                  <c:v>0.44377627828606525</c:v>
                </c:pt>
                <c:pt idx="1056">
                  <c:v>0.4492220103672771</c:v>
                </c:pt>
                <c:pt idx="1057">
                  <c:v>0.40502218082850433</c:v>
                </c:pt>
                <c:pt idx="1058">
                  <c:v>0.4521635776939642</c:v>
                </c:pt>
                <c:pt idx="1059">
                  <c:v>0.41448568515022299</c:v>
                </c:pt>
                <c:pt idx="1060">
                  <c:v>0.42399058348639734</c:v>
                </c:pt>
                <c:pt idx="1061">
                  <c:v>0.47038050692577921</c:v>
                </c:pt>
                <c:pt idx="1062">
                  <c:v>0.46267548243605866</c:v>
                </c:pt>
                <c:pt idx="1063">
                  <c:v>0.46317129333611917</c:v>
                </c:pt>
                <c:pt idx="1064">
                  <c:v>0.51084176399161618</c:v>
                </c:pt>
                <c:pt idx="1065">
                  <c:v>0.44801491471072447</c:v>
                </c:pt>
                <c:pt idx="1066">
                  <c:v>0.46535905953126472</c:v>
                </c:pt>
                <c:pt idx="1067">
                  <c:v>0.39504028448371181</c:v>
                </c:pt>
                <c:pt idx="1068">
                  <c:v>0.24997846758849471</c:v>
                </c:pt>
                <c:pt idx="1069">
                  <c:v>0.43690939468818418</c:v>
                </c:pt>
                <c:pt idx="1070">
                  <c:v>0.409667597059649</c:v>
                </c:pt>
                <c:pt idx="1071">
                  <c:v>0.38690682750318744</c:v>
                </c:pt>
                <c:pt idx="1072">
                  <c:v>0.34395935038071063</c:v>
                </c:pt>
                <c:pt idx="1073">
                  <c:v>0.40323243534866632</c:v>
                </c:pt>
                <c:pt idx="1074">
                  <c:v>0.42770054553979331</c:v>
                </c:pt>
                <c:pt idx="1075">
                  <c:v>0.38734444300908583</c:v>
                </c:pt>
                <c:pt idx="1076">
                  <c:v>0.41941039546874898</c:v>
                </c:pt>
                <c:pt idx="1077">
                  <c:v>0.43776659165986243</c:v>
                </c:pt>
                <c:pt idx="1078">
                  <c:v>0.45074563288472969</c:v>
                </c:pt>
                <c:pt idx="1079">
                  <c:v>0.40938102979824703</c:v>
                </c:pt>
                <c:pt idx="1080">
                  <c:v>0.44197354092455265</c:v>
                </c:pt>
                <c:pt idx="1081">
                  <c:v>0.40090244719709217</c:v>
                </c:pt>
                <c:pt idx="1082">
                  <c:v>0.3654526682192889</c:v>
                </c:pt>
                <c:pt idx="1083">
                  <c:v>0.37341304390018193</c:v>
                </c:pt>
                <c:pt idx="1084">
                  <c:v>0.39625546778152687</c:v>
                </c:pt>
                <c:pt idx="1085">
                  <c:v>0.37578443055147226</c:v>
                </c:pt>
                <c:pt idx="1086">
                  <c:v>0.39168045965778847</c:v>
                </c:pt>
                <c:pt idx="1087">
                  <c:v>0.3795261493922783</c:v>
                </c:pt>
                <c:pt idx="1088">
                  <c:v>0.35721738704000716</c:v>
                </c:pt>
                <c:pt idx="1089">
                  <c:v>0.37887686459285125</c:v>
                </c:pt>
                <c:pt idx="1090">
                  <c:v>0.3734433698545806</c:v>
                </c:pt>
                <c:pt idx="1091">
                  <c:v>0.36774664689944359</c:v>
                </c:pt>
                <c:pt idx="1092">
                  <c:v>0.37488095247586389</c:v>
                </c:pt>
                <c:pt idx="1093">
                  <c:v>0.40683514169924057</c:v>
                </c:pt>
                <c:pt idx="1094">
                  <c:v>0.4416050125525624</c:v>
                </c:pt>
                <c:pt idx="1095">
                  <c:v>0.41265093236466011</c:v>
                </c:pt>
                <c:pt idx="1096">
                  <c:v>0.32411005868066944</c:v>
                </c:pt>
                <c:pt idx="1097">
                  <c:v>0.38751250990391811</c:v>
                </c:pt>
                <c:pt idx="1098">
                  <c:v>0.39417308577567217</c:v>
                </c:pt>
                <c:pt idx="1099">
                  <c:v>0.35051515377036524</c:v>
                </c:pt>
                <c:pt idx="1100">
                  <c:v>0.41911335366962671</c:v>
                </c:pt>
                <c:pt idx="1101">
                  <c:v>0.42550655025740408</c:v>
                </c:pt>
                <c:pt idx="1102">
                  <c:v>0.40916092979865032</c:v>
                </c:pt>
                <c:pt idx="1103">
                  <c:v>0.36865018706715219</c:v>
                </c:pt>
                <c:pt idx="1104">
                  <c:v>0.41969599597128093</c:v>
                </c:pt>
                <c:pt idx="1105">
                  <c:v>0.43801133226327105</c:v>
                </c:pt>
                <c:pt idx="1106">
                  <c:v>0.41767155061121763</c:v>
                </c:pt>
                <c:pt idx="1107">
                  <c:v>0.42862118507173391</c:v>
                </c:pt>
                <c:pt idx="1108">
                  <c:v>0.42619241905735761</c:v>
                </c:pt>
                <c:pt idx="1109">
                  <c:v>0.42949913075494339</c:v>
                </c:pt>
                <c:pt idx="1110">
                  <c:v>0.50712517165425708</c:v>
                </c:pt>
                <c:pt idx="1111">
                  <c:v>0.45467841408225917</c:v>
                </c:pt>
                <c:pt idx="1112">
                  <c:v>0.42437955001696548</c:v>
                </c:pt>
                <c:pt idx="1113">
                  <c:v>0.46630027524753809</c:v>
                </c:pt>
                <c:pt idx="1114">
                  <c:v>0.49728665831514035</c:v>
                </c:pt>
                <c:pt idx="1115">
                  <c:v>0.50158475244124989</c:v>
                </c:pt>
                <c:pt idx="1116">
                  <c:v>0.45909826380432905</c:v>
                </c:pt>
                <c:pt idx="1117">
                  <c:v>0.39701426305684062</c:v>
                </c:pt>
                <c:pt idx="1118">
                  <c:v>0.44126328516682634</c:v>
                </c:pt>
                <c:pt idx="1119">
                  <c:v>0.44607418102921664</c:v>
                </c:pt>
                <c:pt idx="1120">
                  <c:v>0.4449868790991745</c:v>
                </c:pt>
                <c:pt idx="1121">
                  <c:v>0.45476804115763453</c:v>
                </c:pt>
                <c:pt idx="1122">
                  <c:v>0.42360458317001287</c:v>
                </c:pt>
                <c:pt idx="1123">
                  <c:v>0.46148843868407574</c:v>
                </c:pt>
                <c:pt idx="1124">
                  <c:v>0.43089207186224582</c:v>
                </c:pt>
                <c:pt idx="1125">
                  <c:v>0.49989840526414614</c:v>
                </c:pt>
                <c:pt idx="1126">
                  <c:v>0.44801018914319968</c:v>
                </c:pt>
                <c:pt idx="1127">
                  <c:v>0.47111977490481322</c:v>
                </c:pt>
                <c:pt idx="1128">
                  <c:v>0.48032472679341615</c:v>
                </c:pt>
                <c:pt idx="1129">
                  <c:v>0.42587783973850624</c:v>
                </c:pt>
                <c:pt idx="1130">
                  <c:v>0.48687186070766658</c:v>
                </c:pt>
                <c:pt idx="1131">
                  <c:v>0.46973378112724307</c:v>
                </c:pt>
                <c:pt idx="1132">
                  <c:v>0.36791605469406674</c:v>
                </c:pt>
                <c:pt idx="1133">
                  <c:v>0.42380848484396272</c:v>
                </c:pt>
                <c:pt idx="1134">
                  <c:v>0.42435380144927409</c:v>
                </c:pt>
                <c:pt idx="1135">
                  <c:v>0.50518337742306529</c:v>
                </c:pt>
                <c:pt idx="1136">
                  <c:v>0.44432957809855467</c:v>
                </c:pt>
                <c:pt idx="1137">
                  <c:v>0.46187544512473455</c:v>
                </c:pt>
                <c:pt idx="1138">
                  <c:v>0.43136006705043756</c:v>
                </c:pt>
                <c:pt idx="1139">
                  <c:v>0.43008094890834264</c:v>
                </c:pt>
                <c:pt idx="1140">
                  <c:v>0.38549950197255478</c:v>
                </c:pt>
                <c:pt idx="1141">
                  <c:v>0.41182874539019182</c:v>
                </c:pt>
                <c:pt idx="1142">
                  <c:v>0.38099064995030169</c:v>
                </c:pt>
                <c:pt idx="1143">
                  <c:v>0.41329841037354759</c:v>
                </c:pt>
                <c:pt idx="1144">
                  <c:v>0.41822240455531257</c:v>
                </c:pt>
                <c:pt idx="1145">
                  <c:v>0.39770726869250844</c:v>
                </c:pt>
                <c:pt idx="1146">
                  <c:v>0.34635453095453345</c:v>
                </c:pt>
                <c:pt idx="1147">
                  <c:v>0.39609958053347527</c:v>
                </c:pt>
                <c:pt idx="1148">
                  <c:v>0.42195849335556029</c:v>
                </c:pt>
                <c:pt idx="1149">
                  <c:v>0.44686319062206831</c:v>
                </c:pt>
                <c:pt idx="1150">
                  <c:v>0.44943770315033493</c:v>
                </c:pt>
                <c:pt idx="1151">
                  <c:v>0.4352298229679612</c:v>
                </c:pt>
                <c:pt idx="1152">
                  <c:v>0.42437394155799391</c:v>
                </c:pt>
                <c:pt idx="1153">
                  <c:v>0.43345887971400304</c:v>
                </c:pt>
                <c:pt idx="1154">
                  <c:v>0.42178289389896889</c:v>
                </c:pt>
                <c:pt idx="1155">
                  <c:v>0.43089755421621428</c:v>
                </c:pt>
                <c:pt idx="1156">
                  <c:v>0.47757162968620248</c:v>
                </c:pt>
                <c:pt idx="1157">
                  <c:v>0.50180329849107685</c:v>
                </c:pt>
                <c:pt idx="1158">
                  <c:v>0.44982671318228873</c:v>
                </c:pt>
                <c:pt idx="1159">
                  <c:v>0.42780204542818501</c:v>
                </c:pt>
                <c:pt idx="1160">
                  <c:v>0.47454356217780813</c:v>
                </c:pt>
                <c:pt idx="1161">
                  <c:v>0.43813326240111655</c:v>
                </c:pt>
                <c:pt idx="1162">
                  <c:v>0.48859124753601846</c:v>
                </c:pt>
                <c:pt idx="1163">
                  <c:v>0.47091012579028146</c:v>
                </c:pt>
                <c:pt idx="1164">
                  <c:v>0.46602760764160961</c:v>
                </c:pt>
                <c:pt idx="1165">
                  <c:v>0.44238452269396744</c:v>
                </c:pt>
                <c:pt idx="1166">
                  <c:v>0.39643007773814731</c:v>
                </c:pt>
                <c:pt idx="1167">
                  <c:v>0.31941609548271654</c:v>
                </c:pt>
                <c:pt idx="1168">
                  <c:v>0.42819811739130731</c:v>
                </c:pt>
                <c:pt idx="1169">
                  <c:v>0.46603805710458523</c:v>
                </c:pt>
                <c:pt idx="1170">
                  <c:v>0.40668004917781159</c:v>
                </c:pt>
                <c:pt idx="1171">
                  <c:v>0.40219282744357271</c:v>
                </c:pt>
                <c:pt idx="1172">
                  <c:v>0.39636515048774162</c:v>
                </c:pt>
                <c:pt idx="1173">
                  <c:v>0.44396464415261039</c:v>
                </c:pt>
                <c:pt idx="1174">
                  <c:v>0.36441707911130716</c:v>
                </c:pt>
                <c:pt idx="1175">
                  <c:v>0.33375290615274877</c:v>
                </c:pt>
                <c:pt idx="1176">
                  <c:v>0.3519993096993928</c:v>
                </c:pt>
                <c:pt idx="1177">
                  <c:v>0.38078383365230933</c:v>
                </c:pt>
                <c:pt idx="1178">
                  <c:v>0.39742764079530912</c:v>
                </c:pt>
                <c:pt idx="1179">
                  <c:v>0.39896289956985714</c:v>
                </c:pt>
                <c:pt idx="1180">
                  <c:v>0.42430643372440185</c:v>
                </c:pt>
                <c:pt idx="1181">
                  <c:v>0.37010790620784628</c:v>
                </c:pt>
                <c:pt idx="1182">
                  <c:v>0.41414066252451842</c:v>
                </c:pt>
                <c:pt idx="1183">
                  <c:v>0.41597385018886229</c:v>
                </c:pt>
                <c:pt idx="1184">
                  <c:v>0.41842202474926077</c:v>
                </c:pt>
                <c:pt idx="1185">
                  <c:v>0.40770281988568047</c:v>
                </c:pt>
                <c:pt idx="1186">
                  <c:v>0.38537495845055009</c:v>
                </c:pt>
                <c:pt idx="1187">
                  <c:v>0.37763235277994295</c:v>
                </c:pt>
                <c:pt idx="1188">
                  <c:v>0.40178279681657236</c:v>
                </c:pt>
                <c:pt idx="1189">
                  <c:v>0.38639915459725849</c:v>
                </c:pt>
                <c:pt idx="1190">
                  <c:v>0.40308116858754645</c:v>
                </c:pt>
                <c:pt idx="1191">
                  <c:v>0.39599302127166802</c:v>
                </c:pt>
                <c:pt idx="1192">
                  <c:v>0.4292153558577988</c:v>
                </c:pt>
                <c:pt idx="1193">
                  <c:v>0.43717459167197398</c:v>
                </c:pt>
                <c:pt idx="1194">
                  <c:v>0.39372678953455176</c:v>
                </c:pt>
                <c:pt idx="1195">
                  <c:v>0.29176834075535063</c:v>
                </c:pt>
                <c:pt idx="1196">
                  <c:v>0.34812459513609989</c:v>
                </c:pt>
                <c:pt idx="1197">
                  <c:v>0.38444752820609213</c:v>
                </c:pt>
                <c:pt idx="1198">
                  <c:v>0.37091362676515455</c:v>
                </c:pt>
                <c:pt idx="1199">
                  <c:v>0.39675090546925651</c:v>
                </c:pt>
                <c:pt idx="1200">
                  <c:v>0.39408280844729349</c:v>
                </c:pt>
                <c:pt idx="1201">
                  <c:v>0.35633400405322685</c:v>
                </c:pt>
                <c:pt idx="1202">
                  <c:v>0.37435152534654653</c:v>
                </c:pt>
                <c:pt idx="1203">
                  <c:v>0.40452861141064239</c:v>
                </c:pt>
                <c:pt idx="1204">
                  <c:v>0.3559400211161563</c:v>
                </c:pt>
                <c:pt idx="1205">
                  <c:v>0.33685569985536584</c:v>
                </c:pt>
                <c:pt idx="1206">
                  <c:v>0.3723954053576129</c:v>
                </c:pt>
                <c:pt idx="1207">
                  <c:v>0.39021639529455321</c:v>
                </c:pt>
                <c:pt idx="1208">
                  <c:v>0.35013610355915292</c:v>
                </c:pt>
                <c:pt idx="1209">
                  <c:v>0.35040498029330125</c:v>
                </c:pt>
                <c:pt idx="1210">
                  <c:v>0.31178161159974577</c:v>
                </c:pt>
                <c:pt idx="1211">
                  <c:v>0.34561011485897059</c:v>
                </c:pt>
                <c:pt idx="1212">
                  <c:v>0.33859551538427674</c:v>
                </c:pt>
                <c:pt idx="1213">
                  <c:v>0.36358043620208824</c:v>
                </c:pt>
                <c:pt idx="1214">
                  <c:v>0.36100090342103985</c:v>
                </c:pt>
                <c:pt idx="1215">
                  <c:v>0.39048983877422033</c:v>
                </c:pt>
                <c:pt idx="1216">
                  <c:v>0.37213913203731941</c:v>
                </c:pt>
                <c:pt idx="1217">
                  <c:v>0.39669070690700964</c:v>
                </c:pt>
                <c:pt idx="1218">
                  <c:v>0.37924355990158637</c:v>
                </c:pt>
                <c:pt idx="1219">
                  <c:v>0.3511966698701951</c:v>
                </c:pt>
                <c:pt idx="1220">
                  <c:v>0.37765055185324309</c:v>
                </c:pt>
                <c:pt idx="1221">
                  <c:v>0.39170388858222721</c:v>
                </c:pt>
                <c:pt idx="1222">
                  <c:v>0.41162577855308902</c:v>
                </c:pt>
                <c:pt idx="1223">
                  <c:v>0.42598577395671527</c:v>
                </c:pt>
                <c:pt idx="1224">
                  <c:v>0.3898631227450976</c:v>
                </c:pt>
                <c:pt idx="1225">
                  <c:v>0.34631900050088271</c:v>
                </c:pt>
                <c:pt idx="1226">
                  <c:v>0.39860739895140507</c:v>
                </c:pt>
                <c:pt idx="1227">
                  <c:v>0.37767213808694866</c:v>
                </c:pt>
                <c:pt idx="1228">
                  <c:v>0.38693713641418032</c:v>
                </c:pt>
                <c:pt idx="1229">
                  <c:v>0.40411883865641518</c:v>
                </c:pt>
                <c:pt idx="1230">
                  <c:v>0.33858815310242346</c:v>
                </c:pt>
                <c:pt idx="1231">
                  <c:v>0.4124036249983703</c:v>
                </c:pt>
                <c:pt idx="1232">
                  <c:v>0.40775116782286858</c:v>
                </c:pt>
                <c:pt idx="1233">
                  <c:v>0.41534623910181195</c:v>
                </c:pt>
                <c:pt idx="1234">
                  <c:v>0.40565052161776999</c:v>
                </c:pt>
                <c:pt idx="1235">
                  <c:v>0.36663746722495116</c:v>
                </c:pt>
                <c:pt idx="1236">
                  <c:v>0.41424593259906811</c:v>
                </c:pt>
                <c:pt idx="1237">
                  <c:v>0.34990498295857025</c:v>
                </c:pt>
                <c:pt idx="1238">
                  <c:v>0.37957621843379552</c:v>
                </c:pt>
                <c:pt idx="1239">
                  <c:v>0.36102087372987263</c:v>
                </c:pt>
                <c:pt idx="1240">
                  <c:v>0.38579435039238175</c:v>
                </c:pt>
                <c:pt idx="1241">
                  <c:v>0.44175209287037348</c:v>
                </c:pt>
                <c:pt idx="1242">
                  <c:v>0.39970702262775609</c:v>
                </c:pt>
                <c:pt idx="1243">
                  <c:v>0.38459283981674214</c:v>
                </c:pt>
                <c:pt idx="1244">
                  <c:v>0.38120674230740226</c:v>
                </c:pt>
                <c:pt idx="1245">
                  <c:v>0.3921689071568854</c:v>
                </c:pt>
                <c:pt idx="1246">
                  <c:v>0.40774413885606264</c:v>
                </c:pt>
                <c:pt idx="1247">
                  <c:v>0.32127582904922719</c:v>
                </c:pt>
                <c:pt idx="1248">
                  <c:v>0.39612628222006591</c:v>
                </c:pt>
                <c:pt idx="1249">
                  <c:v>0.36208715493838162</c:v>
                </c:pt>
                <c:pt idx="1250">
                  <c:v>0.37771540514044294</c:v>
                </c:pt>
                <c:pt idx="1251">
                  <c:v>0.39882355382113871</c:v>
                </c:pt>
                <c:pt idx="1252">
                  <c:v>0.38136580397556802</c:v>
                </c:pt>
                <c:pt idx="1253">
                  <c:v>0.35409828819916689</c:v>
                </c:pt>
                <c:pt idx="1254">
                  <c:v>0.36662656814138822</c:v>
                </c:pt>
                <c:pt idx="1255">
                  <c:v>0.37395364280007759</c:v>
                </c:pt>
                <c:pt idx="1256">
                  <c:v>0.33442030543922163</c:v>
                </c:pt>
                <c:pt idx="1257">
                  <c:v>0.37288320861986068</c:v>
                </c:pt>
                <c:pt idx="1258">
                  <c:v>0.25919507115551826</c:v>
                </c:pt>
                <c:pt idx="1259">
                  <c:v>0.30349421176821195</c:v>
                </c:pt>
                <c:pt idx="1260">
                  <c:v>0.3120221776325553</c:v>
                </c:pt>
                <c:pt idx="1261">
                  <c:v>0.32471305179014204</c:v>
                </c:pt>
                <c:pt idx="1262">
                  <c:v>0.30628523228961479</c:v>
                </c:pt>
                <c:pt idx="1263">
                  <c:v>0.30061229109643228</c:v>
                </c:pt>
                <c:pt idx="1264">
                  <c:v>0.28167912243653359</c:v>
                </c:pt>
                <c:pt idx="1265">
                  <c:v>0.3257633720086785</c:v>
                </c:pt>
                <c:pt idx="1266">
                  <c:v>0.31572517627237529</c:v>
                </c:pt>
                <c:pt idx="1267">
                  <c:v>0.30336951463192635</c:v>
                </c:pt>
                <c:pt idx="1268">
                  <c:v>0.30989384395869701</c:v>
                </c:pt>
                <c:pt idx="1269">
                  <c:v>0.30734838068866843</c:v>
                </c:pt>
                <c:pt idx="1270">
                  <c:v>0.30567545089832321</c:v>
                </c:pt>
                <c:pt idx="1271">
                  <c:v>0.29745676568432822</c:v>
                </c:pt>
                <c:pt idx="1272">
                  <c:v>0.31955741194587917</c:v>
                </c:pt>
                <c:pt idx="1273">
                  <c:v>0.2803615215060753</c:v>
                </c:pt>
                <c:pt idx="1274">
                  <c:v>0.32248113340788964</c:v>
                </c:pt>
                <c:pt idx="1275">
                  <c:v>0.35507043478424816</c:v>
                </c:pt>
                <c:pt idx="1276">
                  <c:v>0.35138158640134665</c:v>
                </c:pt>
                <c:pt idx="1277">
                  <c:v>0.31777994187527414</c:v>
                </c:pt>
                <c:pt idx="1278">
                  <c:v>0.33661874334999897</c:v>
                </c:pt>
                <c:pt idx="1279">
                  <c:v>0.3784514587841048</c:v>
                </c:pt>
                <c:pt idx="1280">
                  <c:v>0.32958606688445335</c:v>
                </c:pt>
                <c:pt idx="1281">
                  <c:v>0.38974905658667669</c:v>
                </c:pt>
                <c:pt idx="1282">
                  <c:v>0.32362881886867451</c:v>
                </c:pt>
                <c:pt idx="1283">
                  <c:v>0.36821438502285492</c:v>
                </c:pt>
                <c:pt idx="1284">
                  <c:v>0.32695665738117485</c:v>
                </c:pt>
                <c:pt idx="1285">
                  <c:v>0.33331646682738036</c:v>
                </c:pt>
                <c:pt idx="1286">
                  <c:v>0.34738119960081792</c:v>
                </c:pt>
                <c:pt idx="1287">
                  <c:v>0.34234907440632745</c:v>
                </c:pt>
                <c:pt idx="1288">
                  <c:v>0.3148842994922938</c:v>
                </c:pt>
                <c:pt idx="1289">
                  <c:v>0.29380632046267574</c:v>
                </c:pt>
                <c:pt idx="1290">
                  <c:v>0.33125796108118838</c:v>
                </c:pt>
                <c:pt idx="1291">
                  <c:v>0.3425481272722718</c:v>
                </c:pt>
                <c:pt idx="1292">
                  <c:v>0.34227107952274932</c:v>
                </c:pt>
                <c:pt idx="1293">
                  <c:v>0.35349828122415011</c:v>
                </c:pt>
                <c:pt idx="1294">
                  <c:v>0.3287836434693715</c:v>
                </c:pt>
                <c:pt idx="1295">
                  <c:v>0.35886749316509375</c:v>
                </c:pt>
                <c:pt idx="1296">
                  <c:v>0.32423426533730659</c:v>
                </c:pt>
                <c:pt idx="1297">
                  <c:v>0.35375614893159946</c:v>
                </c:pt>
                <c:pt idx="1298">
                  <c:v>0.36322453799680593</c:v>
                </c:pt>
                <c:pt idx="1299">
                  <c:v>0.31008824653966599</c:v>
                </c:pt>
                <c:pt idx="1300">
                  <c:v>0.34505934295207685</c:v>
                </c:pt>
                <c:pt idx="1301">
                  <c:v>0.32919932858466561</c:v>
                </c:pt>
                <c:pt idx="1302">
                  <c:v>0.39319988615718277</c:v>
                </c:pt>
                <c:pt idx="1303">
                  <c:v>0.32609789371149756</c:v>
                </c:pt>
                <c:pt idx="1304">
                  <c:v>0.31165817488237774</c:v>
                </c:pt>
                <c:pt idx="1305">
                  <c:v>0.3415893519883918</c:v>
                </c:pt>
                <c:pt idx="1306">
                  <c:v>0.35022115909198576</c:v>
                </c:pt>
                <c:pt idx="1307">
                  <c:v>0.37064431685324262</c:v>
                </c:pt>
                <c:pt idx="1308">
                  <c:v>0.32391694734579612</c:v>
                </c:pt>
                <c:pt idx="1309">
                  <c:v>0.36961852802231127</c:v>
                </c:pt>
                <c:pt idx="1310">
                  <c:v>0.35816012400065989</c:v>
                </c:pt>
                <c:pt idx="1311">
                  <c:v>0.37031720714631544</c:v>
                </c:pt>
                <c:pt idx="1312">
                  <c:v>0.34723952313331791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B5E-4968-888D-433ED37C5F8F}"/>
            </c:ext>
          </c:extLst>
        </c:ser>
        <c:ser>
          <c:idx val="2"/>
          <c:order val="2"/>
          <c:tx>
            <c:v>Off Exchange SPY</c:v>
          </c:tx>
          <c:spPr>
            <a:ln w="127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'Volume SPY'!$A$2:$A$1314</c:f>
              <c:numCache>
                <c:formatCode>m/d/yyyy</c:formatCode>
                <c:ptCount val="1313"/>
                <c:pt idx="0">
                  <c:v>45740</c:v>
                </c:pt>
                <c:pt idx="1">
                  <c:v>45737</c:v>
                </c:pt>
                <c:pt idx="2">
                  <c:v>45736</c:v>
                </c:pt>
                <c:pt idx="3">
                  <c:v>45735</c:v>
                </c:pt>
                <c:pt idx="4">
                  <c:v>45734</c:v>
                </c:pt>
                <c:pt idx="5">
                  <c:v>45733</c:v>
                </c:pt>
                <c:pt idx="6">
                  <c:v>45730</c:v>
                </c:pt>
                <c:pt idx="7">
                  <c:v>45729</c:v>
                </c:pt>
                <c:pt idx="8">
                  <c:v>45728</c:v>
                </c:pt>
                <c:pt idx="9">
                  <c:v>45727</c:v>
                </c:pt>
                <c:pt idx="10">
                  <c:v>45726</c:v>
                </c:pt>
                <c:pt idx="11">
                  <c:v>45723</c:v>
                </c:pt>
                <c:pt idx="12">
                  <c:v>45722</c:v>
                </c:pt>
                <c:pt idx="13">
                  <c:v>45721</c:v>
                </c:pt>
                <c:pt idx="14">
                  <c:v>45720</c:v>
                </c:pt>
                <c:pt idx="15">
                  <c:v>45719</c:v>
                </c:pt>
                <c:pt idx="16">
                  <c:v>45716</c:v>
                </c:pt>
                <c:pt idx="17">
                  <c:v>45715</c:v>
                </c:pt>
                <c:pt idx="18">
                  <c:v>45714</c:v>
                </c:pt>
                <c:pt idx="19">
                  <c:v>45713</c:v>
                </c:pt>
                <c:pt idx="20">
                  <c:v>45712</c:v>
                </c:pt>
                <c:pt idx="21">
                  <c:v>45709</c:v>
                </c:pt>
                <c:pt idx="22">
                  <c:v>45708</c:v>
                </c:pt>
                <c:pt idx="23">
                  <c:v>45707</c:v>
                </c:pt>
                <c:pt idx="24">
                  <c:v>45706</c:v>
                </c:pt>
                <c:pt idx="25">
                  <c:v>45702</c:v>
                </c:pt>
                <c:pt idx="26">
                  <c:v>45701</c:v>
                </c:pt>
                <c:pt idx="27">
                  <c:v>45700</c:v>
                </c:pt>
                <c:pt idx="28">
                  <c:v>45699</c:v>
                </c:pt>
                <c:pt idx="29">
                  <c:v>45698</c:v>
                </c:pt>
                <c:pt idx="30">
                  <c:v>45695</c:v>
                </c:pt>
                <c:pt idx="31">
                  <c:v>45694</c:v>
                </c:pt>
                <c:pt idx="32">
                  <c:v>45693</c:v>
                </c:pt>
                <c:pt idx="33">
                  <c:v>45692</c:v>
                </c:pt>
                <c:pt idx="34">
                  <c:v>45691</c:v>
                </c:pt>
                <c:pt idx="35">
                  <c:v>45688</c:v>
                </c:pt>
                <c:pt idx="36">
                  <c:v>45687</c:v>
                </c:pt>
                <c:pt idx="37">
                  <c:v>45686</c:v>
                </c:pt>
                <c:pt idx="38">
                  <c:v>45685</c:v>
                </c:pt>
                <c:pt idx="39">
                  <c:v>45684</c:v>
                </c:pt>
                <c:pt idx="40">
                  <c:v>45681</c:v>
                </c:pt>
                <c:pt idx="41">
                  <c:v>45680</c:v>
                </c:pt>
                <c:pt idx="42">
                  <c:v>45679</c:v>
                </c:pt>
                <c:pt idx="43">
                  <c:v>45678</c:v>
                </c:pt>
                <c:pt idx="44">
                  <c:v>45674</c:v>
                </c:pt>
                <c:pt idx="45">
                  <c:v>45673</c:v>
                </c:pt>
                <c:pt idx="46">
                  <c:v>45672</c:v>
                </c:pt>
                <c:pt idx="47">
                  <c:v>45671</c:v>
                </c:pt>
                <c:pt idx="48">
                  <c:v>45670</c:v>
                </c:pt>
                <c:pt idx="49">
                  <c:v>45667</c:v>
                </c:pt>
                <c:pt idx="50">
                  <c:v>45665</c:v>
                </c:pt>
                <c:pt idx="51">
                  <c:v>45664</c:v>
                </c:pt>
                <c:pt idx="52">
                  <c:v>45663</c:v>
                </c:pt>
                <c:pt idx="53">
                  <c:v>45660</c:v>
                </c:pt>
                <c:pt idx="54">
                  <c:v>45659</c:v>
                </c:pt>
                <c:pt idx="55">
                  <c:v>45657</c:v>
                </c:pt>
                <c:pt idx="56">
                  <c:v>45656</c:v>
                </c:pt>
                <c:pt idx="57">
                  <c:v>45653</c:v>
                </c:pt>
                <c:pt idx="58">
                  <c:v>45652</c:v>
                </c:pt>
                <c:pt idx="59">
                  <c:v>45650</c:v>
                </c:pt>
                <c:pt idx="60">
                  <c:v>45649</c:v>
                </c:pt>
                <c:pt idx="61">
                  <c:v>45646</c:v>
                </c:pt>
                <c:pt idx="62">
                  <c:v>45645</c:v>
                </c:pt>
                <c:pt idx="63">
                  <c:v>45644</c:v>
                </c:pt>
                <c:pt idx="64">
                  <c:v>45643</c:v>
                </c:pt>
                <c:pt idx="65">
                  <c:v>45642</c:v>
                </c:pt>
                <c:pt idx="66">
                  <c:v>45639</c:v>
                </c:pt>
                <c:pt idx="67">
                  <c:v>45638</c:v>
                </c:pt>
                <c:pt idx="68">
                  <c:v>45637</c:v>
                </c:pt>
                <c:pt idx="69">
                  <c:v>45636</c:v>
                </c:pt>
                <c:pt idx="70">
                  <c:v>45635</c:v>
                </c:pt>
                <c:pt idx="71">
                  <c:v>45632</c:v>
                </c:pt>
                <c:pt idx="72">
                  <c:v>45631</c:v>
                </c:pt>
                <c:pt idx="73">
                  <c:v>45630</c:v>
                </c:pt>
                <c:pt idx="74">
                  <c:v>45629</c:v>
                </c:pt>
                <c:pt idx="75">
                  <c:v>45628</c:v>
                </c:pt>
                <c:pt idx="76">
                  <c:v>45625</c:v>
                </c:pt>
                <c:pt idx="77">
                  <c:v>45623</c:v>
                </c:pt>
                <c:pt idx="78">
                  <c:v>45622</c:v>
                </c:pt>
                <c:pt idx="79">
                  <c:v>45621</c:v>
                </c:pt>
                <c:pt idx="80">
                  <c:v>45618</c:v>
                </c:pt>
                <c:pt idx="81">
                  <c:v>45617</c:v>
                </c:pt>
                <c:pt idx="82">
                  <c:v>45616</c:v>
                </c:pt>
                <c:pt idx="83">
                  <c:v>45615</c:v>
                </c:pt>
                <c:pt idx="84">
                  <c:v>45614</c:v>
                </c:pt>
                <c:pt idx="85">
                  <c:v>45611</c:v>
                </c:pt>
                <c:pt idx="86">
                  <c:v>45610</c:v>
                </c:pt>
                <c:pt idx="87">
                  <c:v>45609</c:v>
                </c:pt>
                <c:pt idx="88">
                  <c:v>45608</c:v>
                </c:pt>
                <c:pt idx="89">
                  <c:v>45607</c:v>
                </c:pt>
                <c:pt idx="90">
                  <c:v>45604</c:v>
                </c:pt>
                <c:pt idx="91">
                  <c:v>45603</c:v>
                </c:pt>
                <c:pt idx="92">
                  <c:v>45602</c:v>
                </c:pt>
                <c:pt idx="93">
                  <c:v>45601</c:v>
                </c:pt>
                <c:pt idx="94">
                  <c:v>45600</c:v>
                </c:pt>
                <c:pt idx="95">
                  <c:v>45597</c:v>
                </c:pt>
                <c:pt idx="96">
                  <c:v>45596</c:v>
                </c:pt>
                <c:pt idx="97">
                  <c:v>45595</c:v>
                </c:pt>
                <c:pt idx="98">
                  <c:v>45594</c:v>
                </c:pt>
                <c:pt idx="99">
                  <c:v>45593</c:v>
                </c:pt>
                <c:pt idx="100">
                  <c:v>45590</c:v>
                </c:pt>
                <c:pt idx="101">
                  <c:v>45589</c:v>
                </c:pt>
                <c:pt idx="102">
                  <c:v>45588</c:v>
                </c:pt>
                <c:pt idx="103">
                  <c:v>45587</c:v>
                </c:pt>
                <c:pt idx="104">
                  <c:v>45586</c:v>
                </c:pt>
                <c:pt idx="105">
                  <c:v>45583</c:v>
                </c:pt>
                <c:pt idx="106">
                  <c:v>45582</c:v>
                </c:pt>
                <c:pt idx="107">
                  <c:v>45581</c:v>
                </c:pt>
                <c:pt idx="108">
                  <c:v>45580</c:v>
                </c:pt>
                <c:pt idx="109">
                  <c:v>45579</c:v>
                </c:pt>
                <c:pt idx="110">
                  <c:v>45576</c:v>
                </c:pt>
                <c:pt idx="111">
                  <c:v>45575</c:v>
                </c:pt>
                <c:pt idx="112">
                  <c:v>45574</c:v>
                </c:pt>
                <c:pt idx="113">
                  <c:v>45573</c:v>
                </c:pt>
                <c:pt idx="114">
                  <c:v>45572</c:v>
                </c:pt>
                <c:pt idx="115">
                  <c:v>45569</c:v>
                </c:pt>
                <c:pt idx="116">
                  <c:v>45568</c:v>
                </c:pt>
                <c:pt idx="117">
                  <c:v>45567</c:v>
                </c:pt>
                <c:pt idx="118">
                  <c:v>45566</c:v>
                </c:pt>
                <c:pt idx="119">
                  <c:v>45565</c:v>
                </c:pt>
                <c:pt idx="120">
                  <c:v>45562</c:v>
                </c:pt>
                <c:pt idx="121">
                  <c:v>45561</c:v>
                </c:pt>
                <c:pt idx="122">
                  <c:v>45560</c:v>
                </c:pt>
                <c:pt idx="123">
                  <c:v>45559</c:v>
                </c:pt>
                <c:pt idx="124">
                  <c:v>45558</c:v>
                </c:pt>
                <c:pt idx="125">
                  <c:v>45555</c:v>
                </c:pt>
                <c:pt idx="126">
                  <c:v>45554</c:v>
                </c:pt>
                <c:pt idx="127">
                  <c:v>45553</c:v>
                </c:pt>
                <c:pt idx="128">
                  <c:v>45552</c:v>
                </c:pt>
                <c:pt idx="129">
                  <c:v>45551</c:v>
                </c:pt>
                <c:pt idx="130">
                  <c:v>45548</c:v>
                </c:pt>
                <c:pt idx="131">
                  <c:v>45547</c:v>
                </c:pt>
                <c:pt idx="132">
                  <c:v>45546</c:v>
                </c:pt>
                <c:pt idx="133">
                  <c:v>45545</c:v>
                </c:pt>
                <c:pt idx="134">
                  <c:v>45544</c:v>
                </c:pt>
                <c:pt idx="135">
                  <c:v>45541</c:v>
                </c:pt>
                <c:pt idx="136">
                  <c:v>45540</c:v>
                </c:pt>
                <c:pt idx="137">
                  <c:v>45539</c:v>
                </c:pt>
                <c:pt idx="138">
                  <c:v>45538</c:v>
                </c:pt>
                <c:pt idx="139">
                  <c:v>45534</c:v>
                </c:pt>
                <c:pt idx="140">
                  <c:v>45533</c:v>
                </c:pt>
                <c:pt idx="141">
                  <c:v>45532</c:v>
                </c:pt>
                <c:pt idx="142">
                  <c:v>45531</c:v>
                </c:pt>
                <c:pt idx="143">
                  <c:v>45530</c:v>
                </c:pt>
                <c:pt idx="144">
                  <c:v>45527</c:v>
                </c:pt>
                <c:pt idx="145">
                  <c:v>45526</c:v>
                </c:pt>
                <c:pt idx="146">
                  <c:v>45525</c:v>
                </c:pt>
                <c:pt idx="147">
                  <c:v>45524</c:v>
                </c:pt>
                <c:pt idx="148">
                  <c:v>45523</c:v>
                </c:pt>
                <c:pt idx="149">
                  <c:v>45520</c:v>
                </c:pt>
                <c:pt idx="150">
                  <c:v>45519</c:v>
                </c:pt>
                <c:pt idx="151">
                  <c:v>45518</c:v>
                </c:pt>
                <c:pt idx="152">
                  <c:v>45517</c:v>
                </c:pt>
                <c:pt idx="153">
                  <c:v>45516</c:v>
                </c:pt>
                <c:pt idx="154">
                  <c:v>45513</c:v>
                </c:pt>
                <c:pt idx="155">
                  <c:v>45512</c:v>
                </c:pt>
                <c:pt idx="156">
                  <c:v>45511</c:v>
                </c:pt>
                <c:pt idx="157">
                  <c:v>45510</c:v>
                </c:pt>
                <c:pt idx="158">
                  <c:v>45509</c:v>
                </c:pt>
                <c:pt idx="159">
                  <c:v>45506</c:v>
                </c:pt>
                <c:pt idx="160">
                  <c:v>45505</c:v>
                </c:pt>
                <c:pt idx="161">
                  <c:v>45504</c:v>
                </c:pt>
                <c:pt idx="162">
                  <c:v>45503</c:v>
                </c:pt>
                <c:pt idx="163">
                  <c:v>45502</c:v>
                </c:pt>
                <c:pt idx="164">
                  <c:v>45499</c:v>
                </c:pt>
                <c:pt idx="165">
                  <c:v>45498</c:v>
                </c:pt>
                <c:pt idx="166">
                  <c:v>45497</c:v>
                </c:pt>
                <c:pt idx="167">
                  <c:v>45496</c:v>
                </c:pt>
                <c:pt idx="168">
                  <c:v>45495</c:v>
                </c:pt>
                <c:pt idx="169">
                  <c:v>45492</c:v>
                </c:pt>
                <c:pt idx="170">
                  <c:v>45491</c:v>
                </c:pt>
                <c:pt idx="171">
                  <c:v>45490</c:v>
                </c:pt>
                <c:pt idx="172">
                  <c:v>45489</c:v>
                </c:pt>
                <c:pt idx="173">
                  <c:v>45488</c:v>
                </c:pt>
                <c:pt idx="174">
                  <c:v>45485</c:v>
                </c:pt>
                <c:pt idx="175">
                  <c:v>45484</c:v>
                </c:pt>
                <c:pt idx="176">
                  <c:v>45483</c:v>
                </c:pt>
                <c:pt idx="177">
                  <c:v>45482</c:v>
                </c:pt>
                <c:pt idx="178">
                  <c:v>45481</c:v>
                </c:pt>
                <c:pt idx="179">
                  <c:v>45478</c:v>
                </c:pt>
                <c:pt idx="180">
                  <c:v>45476</c:v>
                </c:pt>
                <c:pt idx="181">
                  <c:v>45475</c:v>
                </c:pt>
                <c:pt idx="182">
                  <c:v>45474</c:v>
                </c:pt>
                <c:pt idx="183">
                  <c:v>45471</c:v>
                </c:pt>
                <c:pt idx="184">
                  <c:v>45470</c:v>
                </c:pt>
                <c:pt idx="185">
                  <c:v>45469</c:v>
                </c:pt>
                <c:pt idx="186">
                  <c:v>45468</c:v>
                </c:pt>
                <c:pt idx="187">
                  <c:v>45467</c:v>
                </c:pt>
                <c:pt idx="188">
                  <c:v>45464</c:v>
                </c:pt>
                <c:pt idx="189">
                  <c:v>45463</c:v>
                </c:pt>
                <c:pt idx="190">
                  <c:v>45461</c:v>
                </c:pt>
                <c:pt idx="191">
                  <c:v>45460</c:v>
                </c:pt>
                <c:pt idx="192">
                  <c:v>45457</c:v>
                </c:pt>
                <c:pt idx="193">
                  <c:v>45456</c:v>
                </c:pt>
                <c:pt idx="194">
                  <c:v>45455</c:v>
                </c:pt>
                <c:pt idx="195">
                  <c:v>45454</c:v>
                </c:pt>
                <c:pt idx="196">
                  <c:v>45453</c:v>
                </c:pt>
                <c:pt idx="197">
                  <c:v>45450</c:v>
                </c:pt>
                <c:pt idx="198">
                  <c:v>45449</c:v>
                </c:pt>
                <c:pt idx="199">
                  <c:v>45448</c:v>
                </c:pt>
                <c:pt idx="200">
                  <c:v>45447</c:v>
                </c:pt>
                <c:pt idx="201">
                  <c:v>45446</c:v>
                </c:pt>
                <c:pt idx="202">
                  <c:v>45443</c:v>
                </c:pt>
                <c:pt idx="203">
                  <c:v>45442</c:v>
                </c:pt>
                <c:pt idx="204">
                  <c:v>45441</c:v>
                </c:pt>
                <c:pt idx="205">
                  <c:v>45440</c:v>
                </c:pt>
                <c:pt idx="206">
                  <c:v>45436</c:v>
                </c:pt>
                <c:pt idx="207">
                  <c:v>45435</c:v>
                </c:pt>
                <c:pt idx="208">
                  <c:v>45434</c:v>
                </c:pt>
                <c:pt idx="209">
                  <c:v>45433</c:v>
                </c:pt>
                <c:pt idx="210">
                  <c:v>45432</c:v>
                </c:pt>
                <c:pt idx="211">
                  <c:v>45429</c:v>
                </c:pt>
                <c:pt idx="212">
                  <c:v>45428</c:v>
                </c:pt>
                <c:pt idx="213">
                  <c:v>45427</c:v>
                </c:pt>
                <c:pt idx="214">
                  <c:v>45426</c:v>
                </c:pt>
                <c:pt idx="215">
                  <c:v>45425</c:v>
                </c:pt>
                <c:pt idx="216">
                  <c:v>45422</c:v>
                </c:pt>
                <c:pt idx="217">
                  <c:v>45421</c:v>
                </c:pt>
                <c:pt idx="218">
                  <c:v>45420</c:v>
                </c:pt>
                <c:pt idx="219">
                  <c:v>45419</c:v>
                </c:pt>
                <c:pt idx="220">
                  <c:v>45418</c:v>
                </c:pt>
                <c:pt idx="221">
                  <c:v>45415</c:v>
                </c:pt>
                <c:pt idx="222">
                  <c:v>45414</c:v>
                </c:pt>
                <c:pt idx="223">
                  <c:v>45413</c:v>
                </c:pt>
                <c:pt idx="224">
                  <c:v>45412</c:v>
                </c:pt>
                <c:pt idx="225">
                  <c:v>45411</c:v>
                </c:pt>
                <c:pt idx="226">
                  <c:v>45408</c:v>
                </c:pt>
                <c:pt idx="227">
                  <c:v>45407</c:v>
                </c:pt>
                <c:pt idx="228">
                  <c:v>45406</c:v>
                </c:pt>
                <c:pt idx="229">
                  <c:v>45405</c:v>
                </c:pt>
                <c:pt idx="230">
                  <c:v>45404</c:v>
                </c:pt>
                <c:pt idx="231">
                  <c:v>45401</c:v>
                </c:pt>
                <c:pt idx="232">
                  <c:v>45400</c:v>
                </c:pt>
                <c:pt idx="233">
                  <c:v>45399</c:v>
                </c:pt>
                <c:pt idx="234">
                  <c:v>45398</c:v>
                </c:pt>
                <c:pt idx="235">
                  <c:v>45397</c:v>
                </c:pt>
                <c:pt idx="236">
                  <c:v>45394</c:v>
                </c:pt>
                <c:pt idx="237">
                  <c:v>45393</c:v>
                </c:pt>
                <c:pt idx="238">
                  <c:v>45392</c:v>
                </c:pt>
                <c:pt idx="239">
                  <c:v>45391</c:v>
                </c:pt>
                <c:pt idx="240">
                  <c:v>45390</c:v>
                </c:pt>
                <c:pt idx="241">
                  <c:v>45387</c:v>
                </c:pt>
                <c:pt idx="242">
                  <c:v>45386</c:v>
                </c:pt>
                <c:pt idx="243">
                  <c:v>45385</c:v>
                </c:pt>
                <c:pt idx="244">
                  <c:v>45384</c:v>
                </c:pt>
                <c:pt idx="245">
                  <c:v>45383</c:v>
                </c:pt>
                <c:pt idx="246">
                  <c:v>45379</c:v>
                </c:pt>
                <c:pt idx="247">
                  <c:v>45378</c:v>
                </c:pt>
                <c:pt idx="248">
                  <c:v>45377</c:v>
                </c:pt>
                <c:pt idx="249">
                  <c:v>45376</c:v>
                </c:pt>
                <c:pt idx="250">
                  <c:v>45373</c:v>
                </c:pt>
                <c:pt idx="251">
                  <c:v>45372</c:v>
                </c:pt>
                <c:pt idx="252">
                  <c:v>45371</c:v>
                </c:pt>
                <c:pt idx="253">
                  <c:v>45370</c:v>
                </c:pt>
                <c:pt idx="254">
                  <c:v>45369</c:v>
                </c:pt>
                <c:pt idx="255">
                  <c:v>45366</c:v>
                </c:pt>
                <c:pt idx="256">
                  <c:v>45365</c:v>
                </c:pt>
                <c:pt idx="257">
                  <c:v>45364</c:v>
                </c:pt>
                <c:pt idx="258">
                  <c:v>45363</c:v>
                </c:pt>
                <c:pt idx="259">
                  <c:v>45362</c:v>
                </c:pt>
                <c:pt idx="260">
                  <c:v>45359</c:v>
                </c:pt>
                <c:pt idx="261">
                  <c:v>45358</c:v>
                </c:pt>
                <c:pt idx="262">
                  <c:v>45357</c:v>
                </c:pt>
                <c:pt idx="263">
                  <c:v>45356</c:v>
                </c:pt>
                <c:pt idx="264">
                  <c:v>45355</c:v>
                </c:pt>
                <c:pt idx="265">
                  <c:v>45352</c:v>
                </c:pt>
                <c:pt idx="266">
                  <c:v>45351</c:v>
                </c:pt>
                <c:pt idx="267">
                  <c:v>45350</c:v>
                </c:pt>
                <c:pt idx="268">
                  <c:v>45349</c:v>
                </c:pt>
                <c:pt idx="269">
                  <c:v>45348</c:v>
                </c:pt>
                <c:pt idx="270">
                  <c:v>45345</c:v>
                </c:pt>
                <c:pt idx="271">
                  <c:v>45344</c:v>
                </c:pt>
                <c:pt idx="272">
                  <c:v>45343</c:v>
                </c:pt>
                <c:pt idx="273">
                  <c:v>45342</c:v>
                </c:pt>
                <c:pt idx="274">
                  <c:v>45338</c:v>
                </c:pt>
                <c:pt idx="275">
                  <c:v>45337</c:v>
                </c:pt>
                <c:pt idx="276">
                  <c:v>45336</c:v>
                </c:pt>
                <c:pt idx="277">
                  <c:v>45335</c:v>
                </c:pt>
                <c:pt idx="278">
                  <c:v>45334</c:v>
                </c:pt>
                <c:pt idx="279">
                  <c:v>45331</c:v>
                </c:pt>
                <c:pt idx="280">
                  <c:v>45330</c:v>
                </c:pt>
                <c:pt idx="281">
                  <c:v>45329</c:v>
                </c:pt>
                <c:pt idx="282">
                  <c:v>45328</c:v>
                </c:pt>
                <c:pt idx="283">
                  <c:v>45327</c:v>
                </c:pt>
                <c:pt idx="284">
                  <c:v>45324</c:v>
                </c:pt>
                <c:pt idx="285">
                  <c:v>45323</c:v>
                </c:pt>
                <c:pt idx="286">
                  <c:v>45322</c:v>
                </c:pt>
                <c:pt idx="287">
                  <c:v>45321</c:v>
                </c:pt>
                <c:pt idx="288">
                  <c:v>45320</c:v>
                </c:pt>
                <c:pt idx="289">
                  <c:v>45317</c:v>
                </c:pt>
                <c:pt idx="290">
                  <c:v>45316</c:v>
                </c:pt>
                <c:pt idx="291">
                  <c:v>45315</c:v>
                </c:pt>
                <c:pt idx="292">
                  <c:v>45314</c:v>
                </c:pt>
                <c:pt idx="293">
                  <c:v>45313</c:v>
                </c:pt>
                <c:pt idx="294">
                  <c:v>45310</c:v>
                </c:pt>
                <c:pt idx="295">
                  <c:v>45309</c:v>
                </c:pt>
                <c:pt idx="296">
                  <c:v>45308</c:v>
                </c:pt>
                <c:pt idx="297">
                  <c:v>45307</c:v>
                </c:pt>
                <c:pt idx="298">
                  <c:v>45303</c:v>
                </c:pt>
                <c:pt idx="299">
                  <c:v>45302</c:v>
                </c:pt>
                <c:pt idx="300">
                  <c:v>45301</c:v>
                </c:pt>
                <c:pt idx="301">
                  <c:v>45300</c:v>
                </c:pt>
                <c:pt idx="302">
                  <c:v>45299</c:v>
                </c:pt>
                <c:pt idx="303">
                  <c:v>45296</c:v>
                </c:pt>
                <c:pt idx="304">
                  <c:v>45295</c:v>
                </c:pt>
                <c:pt idx="305">
                  <c:v>45294</c:v>
                </c:pt>
                <c:pt idx="306">
                  <c:v>45293</c:v>
                </c:pt>
                <c:pt idx="307">
                  <c:v>45289</c:v>
                </c:pt>
                <c:pt idx="308">
                  <c:v>45288</c:v>
                </c:pt>
                <c:pt idx="309">
                  <c:v>45287</c:v>
                </c:pt>
                <c:pt idx="310">
                  <c:v>45286</c:v>
                </c:pt>
                <c:pt idx="311">
                  <c:v>45282</c:v>
                </c:pt>
                <c:pt idx="312">
                  <c:v>45281</c:v>
                </c:pt>
                <c:pt idx="313">
                  <c:v>45280</c:v>
                </c:pt>
                <c:pt idx="314">
                  <c:v>45279</c:v>
                </c:pt>
                <c:pt idx="315">
                  <c:v>45278</c:v>
                </c:pt>
                <c:pt idx="316">
                  <c:v>45275</c:v>
                </c:pt>
                <c:pt idx="317">
                  <c:v>45274</c:v>
                </c:pt>
                <c:pt idx="318">
                  <c:v>45273</c:v>
                </c:pt>
                <c:pt idx="319">
                  <c:v>45272</c:v>
                </c:pt>
                <c:pt idx="320">
                  <c:v>45271</c:v>
                </c:pt>
                <c:pt idx="321">
                  <c:v>45268</c:v>
                </c:pt>
                <c:pt idx="322">
                  <c:v>45267</c:v>
                </c:pt>
                <c:pt idx="323">
                  <c:v>45266</c:v>
                </c:pt>
                <c:pt idx="324">
                  <c:v>45265</c:v>
                </c:pt>
                <c:pt idx="325">
                  <c:v>45264</c:v>
                </c:pt>
                <c:pt idx="326">
                  <c:v>45261</c:v>
                </c:pt>
                <c:pt idx="327">
                  <c:v>45260</c:v>
                </c:pt>
                <c:pt idx="328">
                  <c:v>45259</c:v>
                </c:pt>
                <c:pt idx="329">
                  <c:v>45258</c:v>
                </c:pt>
                <c:pt idx="330">
                  <c:v>45257</c:v>
                </c:pt>
                <c:pt idx="331">
                  <c:v>45254</c:v>
                </c:pt>
                <c:pt idx="332">
                  <c:v>45252</c:v>
                </c:pt>
                <c:pt idx="333">
                  <c:v>45251</c:v>
                </c:pt>
                <c:pt idx="334">
                  <c:v>45250</c:v>
                </c:pt>
                <c:pt idx="335">
                  <c:v>45247</c:v>
                </c:pt>
                <c:pt idx="336">
                  <c:v>45246</c:v>
                </c:pt>
                <c:pt idx="337">
                  <c:v>45245</c:v>
                </c:pt>
                <c:pt idx="338">
                  <c:v>45244</c:v>
                </c:pt>
                <c:pt idx="339">
                  <c:v>45243</c:v>
                </c:pt>
                <c:pt idx="340">
                  <c:v>45240</c:v>
                </c:pt>
                <c:pt idx="341">
                  <c:v>45239</c:v>
                </c:pt>
                <c:pt idx="342">
                  <c:v>45238</c:v>
                </c:pt>
                <c:pt idx="343">
                  <c:v>45237</c:v>
                </c:pt>
                <c:pt idx="344">
                  <c:v>45236</c:v>
                </c:pt>
                <c:pt idx="345">
                  <c:v>45233</c:v>
                </c:pt>
                <c:pt idx="346">
                  <c:v>45232</c:v>
                </c:pt>
                <c:pt idx="347">
                  <c:v>45231</c:v>
                </c:pt>
                <c:pt idx="348">
                  <c:v>45230</c:v>
                </c:pt>
                <c:pt idx="349">
                  <c:v>45229</c:v>
                </c:pt>
                <c:pt idx="350">
                  <c:v>45226</c:v>
                </c:pt>
                <c:pt idx="351">
                  <c:v>45225</c:v>
                </c:pt>
                <c:pt idx="352">
                  <c:v>45224</c:v>
                </c:pt>
                <c:pt idx="353">
                  <c:v>45223</c:v>
                </c:pt>
                <c:pt idx="354">
                  <c:v>45222</c:v>
                </c:pt>
                <c:pt idx="355">
                  <c:v>45219</c:v>
                </c:pt>
                <c:pt idx="356">
                  <c:v>45218</c:v>
                </c:pt>
                <c:pt idx="357">
                  <c:v>45217</c:v>
                </c:pt>
                <c:pt idx="358">
                  <c:v>45216</c:v>
                </c:pt>
                <c:pt idx="359">
                  <c:v>45215</c:v>
                </c:pt>
                <c:pt idx="360">
                  <c:v>45212</c:v>
                </c:pt>
                <c:pt idx="361">
                  <c:v>45211</c:v>
                </c:pt>
                <c:pt idx="362">
                  <c:v>45210</c:v>
                </c:pt>
                <c:pt idx="363">
                  <c:v>45209</c:v>
                </c:pt>
                <c:pt idx="364">
                  <c:v>45208</c:v>
                </c:pt>
                <c:pt idx="365">
                  <c:v>45205</c:v>
                </c:pt>
                <c:pt idx="366">
                  <c:v>45204</c:v>
                </c:pt>
                <c:pt idx="367">
                  <c:v>45203</c:v>
                </c:pt>
                <c:pt idx="368">
                  <c:v>45202</c:v>
                </c:pt>
                <c:pt idx="369">
                  <c:v>45201</c:v>
                </c:pt>
                <c:pt idx="370">
                  <c:v>45198</c:v>
                </c:pt>
                <c:pt idx="371">
                  <c:v>45197</c:v>
                </c:pt>
                <c:pt idx="372">
                  <c:v>45196</c:v>
                </c:pt>
                <c:pt idx="373">
                  <c:v>45195</c:v>
                </c:pt>
                <c:pt idx="374">
                  <c:v>45194</c:v>
                </c:pt>
                <c:pt idx="375">
                  <c:v>45191</c:v>
                </c:pt>
                <c:pt idx="376">
                  <c:v>45190</c:v>
                </c:pt>
                <c:pt idx="377">
                  <c:v>45189</c:v>
                </c:pt>
                <c:pt idx="378">
                  <c:v>45188</c:v>
                </c:pt>
                <c:pt idx="379">
                  <c:v>45187</c:v>
                </c:pt>
                <c:pt idx="380">
                  <c:v>45184</c:v>
                </c:pt>
                <c:pt idx="381">
                  <c:v>45183</c:v>
                </c:pt>
                <c:pt idx="382">
                  <c:v>45182</c:v>
                </c:pt>
                <c:pt idx="383">
                  <c:v>45181</c:v>
                </c:pt>
                <c:pt idx="384">
                  <c:v>45180</c:v>
                </c:pt>
                <c:pt idx="385">
                  <c:v>45177</c:v>
                </c:pt>
                <c:pt idx="386">
                  <c:v>45176</c:v>
                </c:pt>
                <c:pt idx="387">
                  <c:v>45175</c:v>
                </c:pt>
                <c:pt idx="388">
                  <c:v>45174</c:v>
                </c:pt>
                <c:pt idx="389">
                  <c:v>45170</c:v>
                </c:pt>
                <c:pt idx="390">
                  <c:v>45169</c:v>
                </c:pt>
                <c:pt idx="391">
                  <c:v>45168</c:v>
                </c:pt>
                <c:pt idx="392">
                  <c:v>45167</c:v>
                </c:pt>
                <c:pt idx="393">
                  <c:v>45166</c:v>
                </c:pt>
                <c:pt idx="394">
                  <c:v>45163</c:v>
                </c:pt>
                <c:pt idx="395">
                  <c:v>45162</c:v>
                </c:pt>
                <c:pt idx="396">
                  <c:v>45161</c:v>
                </c:pt>
                <c:pt idx="397">
                  <c:v>45160</c:v>
                </c:pt>
                <c:pt idx="398">
                  <c:v>45159</c:v>
                </c:pt>
                <c:pt idx="399">
                  <c:v>45156</c:v>
                </c:pt>
                <c:pt idx="400">
                  <c:v>45155</c:v>
                </c:pt>
                <c:pt idx="401">
                  <c:v>45154</c:v>
                </c:pt>
                <c:pt idx="402">
                  <c:v>45153</c:v>
                </c:pt>
                <c:pt idx="403">
                  <c:v>45152</c:v>
                </c:pt>
                <c:pt idx="404">
                  <c:v>45149</c:v>
                </c:pt>
                <c:pt idx="405">
                  <c:v>45148</c:v>
                </c:pt>
                <c:pt idx="406">
                  <c:v>45147</c:v>
                </c:pt>
                <c:pt idx="407">
                  <c:v>45146</c:v>
                </c:pt>
                <c:pt idx="408">
                  <c:v>45145</c:v>
                </c:pt>
                <c:pt idx="409">
                  <c:v>45142</c:v>
                </c:pt>
                <c:pt idx="410">
                  <c:v>45141</c:v>
                </c:pt>
                <c:pt idx="411">
                  <c:v>45140</c:v>
                </c:pt>
                <c:pt idx="412">
                  <c:v>45139</c:v>
                </c:pt>
                <c:pt idx="413">
                  <c:v>45138</c:v>
                </c:pt>
                <c:pt idx="414">
                  <c:v>45135</c:v>
                </c:pt>
                <c:pt idx="415">
                  <c:v>45134</c:v>
                </c:pt>
                <c:pt idx="416">
                  <c:v>45133</c:v>
                </c:pt>
                <c:pt idx="417">
                  <c:v>45132</c:v>
                </c:pt>
                <c:pt idx="418">
                  <c:v>45131</c:v>
                </c:pt>
                <c:pt idx="419">
                  <c:v>45128</c:v>
                </c:pt>
                <c:pt idx="420">
                  <c:v>45127</c:v>
                </c:pt>
                <c:pt idx="421">
                  <c:v>45126</c:v>
                </c:pt>
                <c:pt idx="422">
                  <c:v>45125</c:v>
                </c:pt>
                <c:pt idx="423">
                  <c:v>45124</c:v>
                </c:pt>
                <c:pt idx="424">
                  <c:v>45121</c:v>
                </c:pt>
                <c:pt idx="425">
                  <c:v>45120</c:v>
                </c:pt>
                <c:pt idx="426">
                  <c:v>45119</c:v>
                </c:pt>
                <c:pt idx="427">
                  <c:v>45118</c:v>
                </c:pt>
                <c:pt idx="428">
                  <c:v>45117</c:v>
                </c:pt>
                <c:pt idx="429">
                  <c:v>45114</c:v>
                </c:pt>
                <c:pt idx="430">
                  <c:v>45113</c:v>
                </c:pt>
                <c:pt idx="431">
                  <c:v>45112</c:v>
                </c:pt>
                <c:pt idx="432">
                  <c:v>45110</c:v>
                </c:pt>
                <c:pt idx="433">
                  <c:v>45107</c:v>
                </c:pt>
                <c:pt idx="434">
                  <c:v>45106</c:v>
                </c:pt>
                <c:pt idx="435">
                  <c:v>45105</c:v>
                </c:pt>
                <c:pt idx="436">
                  <c:v>45104</c:v>
                </c:pt>
                <c:pt idx="437">
                  <c:v>45103</c:v>
                </c:pt>
                <c:pt idx="438">
                  <c:v>45100</c:v>
                </c:pt>
                <c:pt idx="439">
                  <c:v>45099</c:v>
                </c:pt>
                <c:pt idx="440">
                  <c:v>45098</c:v>
                </c:pt>
                <c:pt idx="441">
                  <c:v>45097</c:v>
                </c:pt>
                <c:pt idx="442">
                  <c:v>45093</c:v>
                </c:pt>
                <c:pt idx="443">
                  <c:v>45092</c:v>
                </c:pt>
                <c:pt idx="444">
                  <c:v>45091</c:v>
                </c:pt>
                <c:pt idx="445">
                  <c:v>45090</c:v>
                </c:pt>
                <c:pt idx="446">
                  <c:v>45089</c:v>
                </c:pt>
                <c:pt idx="447">
                  <c:v>45086</c:v>
                </c:pt>
                <c:pt idx="448">
                  <c:v>45085</c:v>
                </c:pt>
                <c:pt idx="449">
                  <c:v>45084</c:v>
                </c:pt>
                <c:pt idx="450">
                  <c:v>45083</c:v>
                </c:pt>
                <c:pt idx="451">
                  <c:v>45082</c:v>
                </c:pt>
                <c:pt idx="452">
                  <c:v>45079</c:v>
                </c:pt>
                <c:pt idx="453">
                  <c:v>45078</c:v>
                </c:pt>
                <c:pt idx="454">
                  <c:v>45077</c:v>
                </c:pt>
                <c:pt idx="455">
                  <c:v>45076</c:v>
                </c:pt>
                <c:pt idx="456">
                  <c:v>45072</c:v>
                </c:pt>
                <c:pt idx="457">
                  <c:v>45071</c:v>
                </c:pt>
                <c:pt idx="458">
                  <c:v>45070</c:v>
                </c:pt>
                <c:pt idx="459">
                  <c:v>45069</c:v>
                </c:pt>
                <c:pt idx="460">
                  <c:v>45068</c:v>
                </c:pt>
                <c:pt idx="461">
                  <c:v>45065</c:v>
                </c:pt>
                <c:pt idx="462">
                  <c:v>45064</c:v>
                </c:pt>
                <c:pt idx="463">
                  <c:v>45063</c:v>
                </c:pt>
                <c:pt idx="464">
                  <c:v>45062</c:v>
                </c:pt>
                <c:pt idx="465">
                  <c:v>45061</c:v>
                </c:pt>
                <c:pt idx="466">
                  <c:v>45058</c:v>
                </c:pt>
                <c:pt idx="467">
                  <c:v>45057</c:v>
                </c:pt>
                <c:pt idx="468">
                  <c:v>45056</c:v>
                </c:pt>
                <c:pt idx="469">
                  <c:v>45055</c:v>
                </c:pt>
                <c:pt idx="470">
                  <c:v>45054</c:v>
                </c:pt>
                <c:pt idx="471">
                  <c:v>45051</c:v>
                </c:pt>
                <c:pt idx="472">
                  <c:v>45050</c:v>
                </c:pt>
                <c:pt idx="473">
                  <c:v>45049</c:v>
                </c:pt>
                <c:pt idx="474">
                  <c:v>45048</c:v>
                </c:pt>
                <c:pt idx="475">
                  <c:v>45047</c:v>
                </c:pt>
                <c:pt idx="476">
                  <c:v>45044</c:v>
                </c:pt>
                <c:pt idx="477">
                  <c:v>45043</c:v>
                </c:pt>
                <c:pt idx="478">
                  <c:v>45042</c:v>
                </c:pt>
                <c:pt idx="479">
                  <c:v>45041</c:v>
                </c:pt>
                <c:pt idx="480">
                  <c:v>45040</c:v>
                </c:pt>
                <c:pt idx="481">
                  <c:v>45037</c:v>
                </c:pt>
                <c:pt idx="482">
                  <c:v>45036</c:v>
                </c:pt>
                <c:pt idx="483">
                  <c:v>45035</c:v>
                </c:pt>
                <c:pt idx="484">
                  <c:v>45034</c:v>
                </c:pt>
                <c:pt idx="485">
                  <c:v>45033</c:v>
                </c:pt>
                <c:pt idx="486">
                  <c:v>45030</c:v>
                </c:pt>
                <c:pt idx="487">
                  <c:v>45029</c:v>
                </c:pt>
                <c:pt idx="488">
                  <c:v>45028</c:v>
                </c:pt>
                <c:pt idx="489">
                  <c:v>45027</c:v>
                </c:pt>
                <c:pt idx="490">
                  <c:v>45026</c:v>
                </c:pt>
                <c:pt idx="491">
                  <c:v>45022</c:v>
                </c:pt>
                <c:pt idx="492">
                  <c:v>45021</c:v>
                </c:pt>
                <c:pt idx="493">
                  <c:v>45020</c:v>
                </c:pt>
                <c:pt idx="494">
                  <c:v>45019</c:v>
                </c:pt>
                <c:pt idx="495">
                  <c:v>45016</c:v>
                </c:pt>
                <c:pt idx="496">
                  <c:v>45015</c:v>
                </c:pt>
                <c:pt idx="497">
                  <c:v>45014</c:v>
                </c:pt>
                <c:pt idx="498">
                  <c:v>45013</c:v>
                </c:pt>
                <c:pt idx="499">
                  <c:v>45012</c:v>
                </c:pt>
                <c:pt idx="500">
                  <c:v>45009</c:v>
                </c:pt>
                <c:pt idx="501">
                  <c:v>45008</c:v>
                </c:pt>
                <c:pt idx="502">
                  <c:v>45007</c:v>
                </c:pt>
                <c:pt idx="503">
                  <c:v>45006</c:v>
                </c:pt>
                <c:pt idx="504">
                  <c:v>45005</c:v>
                </c:pt>
                <c:pt idx="505">
                  <c:v>45002</c:v>
                </c:pt>
                <c:pt idx="506">
                  <c:v>45001</c:v>
                </c:pt>
                <c:pt idx="507">
                  <c:v>45000</c:v>
                </c:pt>
                <c:pt idx="508">
                  <c:v>44999</c:v>
                </c:pt>
                <c:pt idx="509">
                  <c:v>44998</c:v>
                </c:pt>
                <c:pt idx="510">
                  <c:v>44995</c:v>
                </c:pt>
                <c:pt idx="511">
                  <c:v>44994</c:v>
                </c:pt>
                <c:pt idx="512">
                  <c:v>44993</c:v>
                </c:pt>
                <c:pt idx="513">
                  <c:v>44992</c:v>
                </c:pt>
                <c:pt idx="514">
                  <c:v>44991</c:v>
                </c:pt>
                <c:pt idx="515">
                  <c:v>44988</c:v>
                </c:pt>
                <c:pt idx="516">
                  <c:v>44987</c:v>
                </c:pt>
                <c:pt idx="517">
                  <c:v>44986</c:v>
                </c:pt>
                <c:pt idx="518">
                  <c:v>44985</c:v>
                </c:pt>
                <c:pt idx="519">
                  <c:v>44984</c:v>
                </c:pt>
                <c:pt idx="520">
                  <c:v>44981</c:v>
                </c:pt>
                <c:pt idx="521">
                  <c:v>44980</c:v>
                </c:pt>
                <c:pt idx="522">
                  <c:v>44979</c:v>
                </c:pt>
                <c:pt idx="523">
                  <c:v>44978</c:v>
                </c:pt>
                <c:pt idx="524">
                  <c:v>44974</c:v>
                </c:pt>
                <c:pt idx="525">
                  <c:v>44973</c:v>
                </c:pt>
                <c:pt idx="526">
                  <c:v>44972</c:v>
                </c:pt>
                <c:pt idx="527">
                  <c:v>44971</c:v>
                </c:pt>
                <c:pt idx="528">
                  <c:v>44970</c:v>
                </c:pt>
                <c:pt idx="529">
                  <c:v>44967</c:v>
                </c:pt>
                <c:pt idx="530">
                  <c:v>44966</c:v>
                </c:pt>
                <c:pt idx="531">
                  <c:v>44965</c:v>
                </c:pt>
                <c:pt idx="532">
                  <c:v>44964</c:v>
                </c:pt>
                <c:pt idx="533">
                  <c:v>44963</c:v>
                </c:pt>
                <c:pt idx="534">
                  <c:v>44960</c:v>
                </c:pt>
                <c:pt idx="535">
                  <c:v>44959</c:v>
                </c:pt>
                <c:pt idx="536">
                  <c:v>44958</c:v>
                </c:pt>
                <c:pt idx="537">
                  <c:v>44957</c:v>
                </c:pt>
                <c:pt idx="538">
                  <c:v>44956</c:v>
                </c:pt>
                <c:pt idx="539">
                  <c:v>44953</c:v>
                </c:pt>
                <c:pt idx="540">
                  <c:v>44952</c:v>
                </c:pt>
                <c:pt idx="541">
                  <c:v>44951</c:v>
                </c:pt>
                <c:pt idx="542">
                  <c:v>44950</c:v>
                </c:pt>
                <c:pt idx="543">
                  <c:v>44949</c:v>
                </c:pt>
                <c:pt idx="544">
                  <c:v>44946</c:v>
                </c:pt>
                <c:pt idx="545">
                  <c:v>44945</c:v>
                </c:pt>
                <c:pt idx="546">
                  <c:v>44944</c:v>
                </c:pt>
                <c:pt idx="547">
                  <c:v>44943</c:v>
                </c:pt>
                <c:pt idx="548">
                  <c:v>44939</c:v>
                </c:pt>
                <c:pt idx="549">
                  <c:v>44938</c:v>
                </c:pt>
                <c:pt idx="550">
                  <c:v>44937</c:v>
                </c:pt>
                <c:pt idx="551">
                  <c:v>44936</c:v>
                </c:pt>
                <c:pt idx="552">
                  <c:v>44935</c:v>
                </c:pt>
                <c:pt idx="553">
                  <c:v>44932</c:v>
                </c:pt>
                <c:pt idx="554">
                  <c:v>44931</c:v>
                </c:pt>
                <c:pt idx="555">
                  <c:v>44930</c:v>
                </c:pt>
                <c:pt idx="556">
                  <c:v>44929</c:v>
                </c:pt>
                <c:pt idx="557">
                  <c:v>44925</c:v>
                </c:pt>
                <c:pt idx="558">
                  <c:v>44924</c:v>
                </c:pt>
                <c:pt idx="559">
                  <c:v>44923</c:v>
                </c:pt>
                <c:pt idx="560">
                  <c:v>44922</c:v>
                </c:pt>
                <c:pt idx="561">
                  <c:v>44918</c:v>
                </c:pt>
                <c:pt idx="562">
                  <c:v>44917</c:v>
                </c:pt>
                <c:pt idx="563">
                  <c:v>44916</c:v>
                </c:pt>
                <c:pt idx="564">
                  <c:v>44915</c:v>
                </c:pt>
                <c:pt idx="565">
                  <c:v>44914</c:v>
                </c:pt>
                <c:pt idx="566">
                  <c:v>44911</c:v>
                </c:pt>
                <c:pt idx="567">
                  <c:v>44910</c:v>
                </c:pt>
                <c:pt idx="568">
                  <c:v>44909</c:v>
                </c:pt>
                <c:pt idx="569">
                  <c:v>44908</c:v>
                </c:pt>
                <c:pt idx="570">
                  <c:v>44907</c:v>
                </c:pt>
                <c:pt idx="571">
                  <c:v>44904</c:v>
                </c:pt>
                <c:pt idx="572">
                  <c:v>44903</c:v>
                </c:pt>
                <c:pt idx="573">
                  <c:v>44902</c:v>
                </c:pt>
                <c:pt idx="574">
                  <c:v>44901</c:v>
                </c:pt>
                <c:pt idx="575">
                  <c:v>44900</c:v>
                </c:pt>
                <c:pt idx="576">
                  <c:v>44897</c:v>
                </c:pt>
                <c:pt idx="577">
                  <c:v>44896</c:v>
                </c:pt>
                <c:pt idx="578">
                  <c:v>44895</c:v>
                </c:pt>
                <c:pt idx="579">
                  <c:v>44894</c:v>
                </c:pt>
                <c:pt idx="580">
                  <c:v>44893</c:v>
                </c:pt>
                <c:pt idx="581">
                  <c:v>44890</c:v>
                </c:pt>
                <c:pt idx="582">
                  <c:v>44888</c:v>
                </c:pt>
                <c:pt idx="583">
                  <c:v>44887</c:v>
                </c:pt>
                <c:pt idx="584">
                  <c:v>44886</c:v>
                </c:pt>
                <c:pt idx="585">
                  <c:v>44883</c:v>
                </c:pt>
                <c:pt idx="586">
                  <c:v>44882</c:v>
                </c:pt>
                <c:pt idx="587">
                  <c:v>44881</c:v>
                </c:pt>
                <c:pt idx="588">
                  <c:v>44880</c:v>
                </c:pt>
                <c:pt idx="589">
                  <c:v>44879</c:v>
                </c:pt>
                <c:pt idx="590">
                  <c:v>44876</c:v>
                </c:pt>
                <c:pt idx="591">
                  <c:v>44875</c:v>
                </c:pt>
                <c:pt idx="592">
                  <c:v>44874</c:v>
                </c:pt>
                <c:pt idx="593">
                  <c:v>44873</c:v>
                </c:pt>
                <c:pt idx="594">
                  <c:v>44872</c:v>
                </c:pt>
                <c:pt idx="595">
                  <c:v>44869</c:v>
                </c:pt>
                <c:pt idx="596">
                  <c:v>44868</c:v>
                </c:pt>
                <c:pt idx="597">
                  <c:v>44867</c:v>
                </c:pt>
                <c:pt idx="598">
                  <c:v>44866</c:v>
                </c:pt>
                <c:pt idx="599">
                  <c:v>44865</c:v>
                </c:pt>
                <c:pt idx="600">
                  <c:v>44862</c:v>
                </c:pt>
                <c:pt idx="601">
                  <c:v>44861</c:v>
                </c:pt>
                <c:pt idx="602">
                  <c:v>44860</c:v>
                </c:pt>
                <c:pt idx="603">
                  <c:v>44859</c:v>
                </c:pt>
                <c:pt idx="604">
                  <c:v>44858</c:v>
                </c:pt>
                <c:pt idx="605">
                  <c:v>44855</c:v>
                </c:pt>
                <c:pt idx="606">
                  <c:v>44854</c:v>
                </c:pt>
                <c:pt idx="607">
                  <c:v>44853</c:v>
                </c:pt>
                <c:pt idx="608">
                  <c:v>44852</c:v>
                </c:pt>
                <c:pt idx="609">
                  <c:v>44851</c:v>
                </c:pt>
                <c:pt idx="610">
                  <c:v>44848</c:v>
                </c:pt>
                <c:pt idx="611">
                  <c:v>44847</c:v>
                </c:pt>
                <c:pt idx="612">
                  <c:v>44846</c:v>
                </c:pt>
                <c:pt idx="613">
                  <c:v>44845</c:v>
                </c:pt>
                <c:pt idx="614">
                  <c:v>44844</c:v>
                </c:pt>
                <c:pt idx="615">
                  <c:v>44841</c:v>
                </c:pt>
                <c:pt idx="616">
                  <c:v>44840</c:v>
                </c:pt>
                <c:pt idx="617">
                  <c:v>44839</c:v>
                </c:pt>
                <c:pt idx="618">
                  <c:v>44838</c:v>
                </c:pt>
                <c:pt idx="619">
                  <c:v>44837</c:v>
                </c:pt>
                <c:pt idx="620">
                  <c:v>44834</c:v>
                </c:pt>
                <c:pt idx="621">
                  <c:v>44833</c:v>
                </c:pt>
                <c:pt idx="622">
                  <c:v>44832</c:v>
                </c:pt>
                <c:pt idx="623">
                  <c:v>44831</c:v>
                </c:pt>
                <c:pt idx="624">
                  <c:v>44830</c:v>
                </c:pt>
                <c:pt idx="625">
                  <c:v>44827</c:v>
                </c:pt>
                <c:pt idx="626">
                  <c:v>44826</c:v>
                </c:pt>
                <c:pt idx="627">
                  <c:v>44825</c:v>
                </c:pt>
                <c:pt idx="628">
                  <c:v>44824</c:v>
                </c:pt>
                <c:pt idx="629">
                  <c:v>44823</c:v>
                </c:pt>
                <c:pt idx="630">
                  <c:v>44820</c:v>
                </c:pt>
                <c:pt idx="631">
                  <c:v>44819</c:v>
                </c:pt>
                <c:pt idx="632">
                  <c:v>44818</c:v>
                </c:pt>
                <c:pt idx="633">
                  <c:v>44817</c:v>
                </c:pt>
                <c:pt idx="634">
                  <c:v>44816</c:v>
                </c:pt>
                <c:pt idx="635">
                  <c:v>44813</c:v>
                </c:pt>
                <c:pt idx="636">
                  <c:v>44812</c:v>
                </c:pt>
                <c:pt idx="637">
                  <c:v>44811</c:v>
                </c:pt>
                <c:pt idx="638">
                  <c:v>44810</c:v>
                </c:pt>
                <c:pt idx="639">
                  <c:v>44806</c:v>
                </c:pt>
                <c:pt idx="640">
                  <c:v>44805</c:v>
                </c:pt>
                <c:pt idx="641">
                  <c:v>44804</c:v>
                </c:pt>
                <c:pt idx="642">
                  <c:v>44803</c:v>
                </c:pt>
                <c:pt idx="643">
                  <c:v>44802</c:v>
                </c:pt>
                <c:pt idx="644">
                  <c:v>44799</c:v>
                </c:pt>
                <c:pt idx="645">
                  <c:v>44798</c:v>
                </c:pt>
                <c:pt idx="646">
                  <c:v>44797</c:v>
                </c:pt>
                <c:pt idx="647">
                  <c:v>44796</c:v>
                </c:pt>
                <c:pt idx="648">
                  <c:v>44795</c:v>
                </c:pt>
                <c:pt idx="649">
                  <c:v>44792</c:v>
                </c:pt>
                <c:pt idx="650">
                  <c:v>44791</c:v>
                </c:pt>
                <c:pt idx="651">
                  <c:v>44790</c:v>
                </c:pt>
                <c:pt idx="652">
                  <c:v>44789</c:v>
                </c:pt>
                <c:pt idx="653">
                  <c:v>44788</c:v>
                </c:pt>
                <c:pt idx="654">
                  <c:v>44785</c:v>
                </c:pt>
                <c:pt idx="655">
                  <c:v>44784</c:v>
                </c:pt>
                <c:pt idx="656">
                  <c:v>44783</c:v>
                </c:pt>
                <c:pt idx="657">
                  <c:v>44782</c:v>
                </c:pt>
                <c:pt idx="658">
                  <c:v>44781</c:v>
                </c:pt>
                <c:pt idx="659">
                  <c:v>44778</c:v>
                </c:pt>
                <c:pt idx="660">
                  <c:v>44777</c:v>
                </c:pt>
                <c:pt idx="661">
                  <c:v>44776</c:v>
                </c:pt>
                <c:pt idx="662">
                  <c:v>44775</c:v>
                </c:pt>
                <c:pt idx="663">
                  <c:v>44774</c:v>
                </c:pt>
                <c:pt idx="664">
                  <c:v>44771</c:v>
                </c:pt>
                <c:pt idx="665">
                  <c:v>44770</c:v>
                </c:pt>
                <c:pt idx="666">
                  <c:v>44769</c:v>
                </c:pt>
                <c:pt idx="667">
                  <c:v>44768</c:v>
                </c:pt>
                <c:pt idx="668">
                  <c:v>44767</c:v>
                </c:pt>
                <c:pt idx="669">
                  <c:v>44764</c:v>
                </c:pt>
                <c:pt idx="670">
                  <c:v>44763</c:v>
                </c:pt>
                <c:pt idx="671">
                  <c:v>44762</c:v>
                </c:pt>
                <c:pt idx="672">
                  <c:v>44761</c:v>
                </c:pt>
                <c:pt idx="673">
                  <c:v>44760</c:v>
                </c:pt>
                <c:pt idx="674">
                  <c:v>44757</c:v>
                </c:pt>
                <c:pt idx="675">
                  <c:v>44756</c:v>
                </c:pt>
                <c:pt idx="676">
                  <c:v>44755</c:v>
                </c:pt>
                <c:pt idx="677">
                  <c:v>44754</c:v>
                </c:pt>
                <c:pt idx="678">
                  <c:v>44753</c:v>
                </c:pt>
                <c:pt idx="679">
                  <c:v>44750</c:v>
                </c:pt>
                <c:pt idx="680">
                  <c:v>44749</c:v>
                </c:pt>
                <c:pt idx="681">
                  <c:v>44748</c:v>
                </c:pt>
                <c:pt idx="682">
                  <c:v>44747</c:v>
                </c:pt>
                <c:pt idx="683">
                  <c:v>44743</c:v>
                </c:pt>
                <c:pt idx="684">
                  <c:v>44742</c:v>
                </c:pt>
                <c:pt idx="685">
                  <c:v>44741</c:v>
                </c:pt>
                <c:pt idx="686">
                  <c:v>44740</c:v>
                </c:pt>
                <c:pt idx="687">
                  <c:v>44739</c:v>
                </c:pt>
                <c:pt idx="688">
                  <c:v>44736</c:v>
                </c:pt>
                <c:pt idx="689">
                  <c:v>44735</c:v>
                </c:pt>
                <c:pt idx="690">
                  <c:v>44734</c:v>
                </c:pt>
                <c:pt idx="691">
                  <c:v>44733</c:v>
                </c:pt>
                <c:pt idx="692">
                  <c:v>44729</c:v>
                </c:pt>
                <c:pt idx="693">
                  <c:v>44728</c:v>
                </c:pt>
                <c:pt idx="694">
                  <c:v>44727</c:v>
                </c:pt>
                <c:pt idx="695">
                  <c:v>44726</c:v>
                </c:pt>
                <c:pt idx="696">
                  <c:v>44725</c:v>
                </c:pt>
                <c:pt idx="697">
                  <c:v>44722</c:v>
                </c:pt>
                <c:pt idx="698">
                  <c:v>44721</c:v>
                </c:pt>
                <c:pt idx="699">
                  <c:v>44720</c:v>
                </c:pt>
                <c:pt idx="700">
                  <c:v>44719</c:v>
                </c:pt>
                <c:pt idx="701">
                  <c:v>44718</c:v>
                </c:pt>
                <c:pt idx="702">
                  <c:v>44715</c:v>
                </c:pt>
                <c:pt idx="703">
                  <c:v>44714</c:v>
                </c:pt>
                <c:pt idx="704">
                  <c:v>44713</c:v>
                </c:pt>
                <c:pt idx="705">
                  <c:v>44712</c:v>
                </c:pt>
                <c:pt idx="706">
                  <c:v>44708</c:v>
                </c:pt>
                <c:pt idx="707">
                  <c:v>44707</c:v>
                </c:pt>
                <c:pt idx="708">
                  <c:v>44706</c:v>
                </c:pt>
                <c:pt idx="709">
                  <c:v>44705</c:v>
                </c:pt>
                <c:pt idx="710">
                  <c:v>44704</c:v>
                </c:pt>
                <c:pt idx="711">
                  <c:v>44701</c:v>
                </c:pt>
                <c:pt idx="712">
                  <c:v>44700</c:v>
                </c:pt>
                <c:pt idx="713">
                  <c:v>44699</c:v>
                </c:pt>
                <c:pt idx="714">
                  <c:v>44698</c:v>
                </c:pt>
                <c:pt idx="715">
                  <c:v>44697</c:v>
                </c:pt>
                <c:pt idx="716">
                  <c:v>44694</c:v>
                </c:pt>
                <c:pt idx="717">
                  <c:v>44693</c:v>
                </c:pt>
                <c:pt idx="718">
                  <c:v>44692</c:v>
                </c:pt>
                <c:pt idx="719">
                  <c:v>44691</c:v>
                </c:pt>
                <c:pt idx="720">
                  <c:v>44690</c:v>
                </c:pt>
                <c:pt idx="721">
                  <c:v>44687</c:v>
                </c:pt>
                <c:pt idx="722">
                  <c:v>44686</c:v>
                </c:pt>
                <c:pt idx="723">
                  <c:v>44685</c:v>
                </c:pt>
                <c:pt idx="724">
                  <c:v>44684</c:v>
                </c:pt>
                <c:pt idx="725">
                  <c:v>44683</c:v>
                </c:pt>
                <c:pt idx="726">
                  <c:v>44680</c:v>
                </c:pt>
                <c:pt idx="727">
                  <c:v>44679</c:v>
                </c:pt>
                <c:pt idx="728">
                  <c:v>44678</c:v>
                </c:pt>
                <c:pt idx="729">
                  <c:v>44677</c:v>
                </c:pt>
                <c:pt idx="730">
                  <c:v>44676</c:v>
                </c:pt>
                <c:pt idx="731">
                  <c:v>44673</c:v>
                </c:pt>
                <c:pt idx="732">
                  <c:v>44672</c:v>
                </c:pt>
                <c:pt idx="733">
                  <c:v>44671</c:v>
                </c:pt>
                <c:pt idx="734">
                  <c:v>44670</c:v>
                </c:pt>
                <c:pt idx="735">
                  <c:v>44669</c:v>
                </c:pt>
                <c:pt idx="736">
                  <c:v>44665</c:v>
                </c:pt>
                <c:pt idx="737">
                  <c:v>44664</c:v>
                </c:pt>
                <c:pt idx="738">
                  <c:v>44663</c:v>
                </c:pt>
                <c:pt idx="739">
                  <c:v>44662</c:v>
                </c:pt>
                <c:pt idx="740">
                  <c:v>44659</c:v>
                </c:pt>
                <c:pt idx="741">
                  <c:v>44658</c:v>
                </c:pt>
                <c:pt idx="742">
                  <c:v>44657</c:v>
                </c:pt>
                <c:pt idx="743">
                  <c:v>44656</c:v>
                </c:pt>
                <c:pt idx="744">
                  <c:v>44655</c:v>
                </c:pt>
                <c:pt idx="745">
                  <c:v>44652</c:v>
                </c:pt>
                <c:pt idx="746">
                  <c:v>44651</c:v>
                </c:pt>
                <c:pt idx="747">
                  <c:v>44650</c:v>
                </c:pt>
                <c:pt idx="748">
                  <c:v>44649</c:v>
                </c:pt>
                <c:pt idx="749">
                  <c:v>44648</c:v>
                </c:pt>
                <c:pt idx="750">
                  <c:v>44645</c:v>
                </c:pt>
                <c:pt idx="751">
                  <c:v>44644</c:v>
                </c:pt>
                <c:pt idx="752">
                  <c:v>44643</c:v>
                </c:pt>
                <c:pt idx="753">
                  <c:v>44642</c:v>
                </c:pt>
                <c:pt idx="754">
                  <c:v>44641</c:v>
                </c:pt>
                <c:pt idx="755">
                  <c:v>44638</c:v>
                </c:pt>
                <c:pt idx="756">
                  <c:v>44637</c:v>
                </c:pt>
                <c:pt idx="757">
                  <c:v>44636</c:v>
                </c:pt>
                <c:pt idx="758">
                  <c:v>44635</c:v>
                </c:pt>
                <c:pt idx="759">
                  <c:v>44634</c:v>
                </c:pt>
                <c:pt idx="760">
                  <c:v>44631</c:v>
                </c:pt>
                <c:pt idx="761">
                  <c:v>44630</c:v>
                </c:pt>
                <c:pt idx="762">
                  <c:v>44629</c:v>
                </c:pt>
                <c:pt idx="763">
                  <c:v>44628</c:v>
                </c:pt>
                <c:pt idx="764">
                  <c:v>44627</c:v>
                </c:pt>
                <c:pt idx="765">
                  <c:v>44624</c:v>
                </c:pt>
                <c:pt idx="766">
                  <c:v>44623</c:v>
                </c:pt>
                <c:pt idx="767">
                  <c:v>44622</c:v>
                </c:pt>
                <c:pt idx="768">
                  <c:v>44621</c:v>
                </c:pt>
                <c:pt idx="769">
                  <c:v>44620</c:v>
                </c:pt>
                <c:pt idx="770">
                  <c:v>44617</c:v>
                </c:pt>
                <c:pt idx="771">
                  <c:v>44616</c:v>
                </c:pt>
                <c:pt idx="772">
                  <c:v>44615</c:v>
                </c:pt>
                <c:pt idx="773">
                  <c:v>44614</c:v>
                </c:pt>
                <c:pt idx="774">
                  <c:v>44610</c:v>
                </c:pt>
                <c:pt idx="775">
                  <c:v>44609</c:v>
                </c:pt>
                <c:pt idx="776">
                  <c:v>44608</c:v>
                </c:pt>
                <c:pt idx="777">
                  <c:v>44607</c:v>
                </c:pt>
                <c:pt idx="778">
                  <c:v>44606</c:v>
                </c:pt>
                <c:pt idx="779">
                  <c:v>44603</c:v>
                </c:pt>
                <c:pt idx="780">
                  <c:v>44602</c:v>
                </c:pt>
                <c:pt idx="781">
                  <c:v>44601</c:v>
                </c:pt>
                <c:pt idx="782">
                  <c:v>44600</c:v>
                </c:pt>
                <c:pt idx="783">
                  <c:v>44599</c:v>
                </c:pt>
                <c:pt idx="784">
                  <c:v>44596</c:v>
                </c:pt>
                <c:pt idx="785">
                  <c:v>44595</c:v>
                </c:pt>
                <c:pt idx="786">
                  <c:v>44594</c:v>
                </c:pt>
                <c:pt idx="787">
                  <c:v>44593</c:v>
                </c:pt>
                <c:pt idx="788">
                  <c:v>44592</c:v>
                </c:pt>
                <c:pt idx="789">
                  <c:v>44589</c:v>
                </c:pt>
                <c:pt idx="790">
                  <c:v>44588</c:v>
                </c:pt>
                <c:pt idx="791">
                  <c:v>44587</c:v>
                </c:pt>
                <c:pt idx="792">
                  <c:v>44586</c:v>
                </c:pt>
                <c:pt idx="793">
                  <c:v>44585</c:v>
                </c:pt>
                <c:pt idx="794">
                  <c:v>44582</c:v>
                </c:pt>
                <c:pt idx="795">
                  <c:v>44581</c:v>
                </c:pt>
                <c:pt idx="796">
                  <c:v>44580</c:v>
                </c:pt>
                <c:pt idx="797">
                  <c:v>44579</c:v>
                </c:pt>
                <c:pt idx="798">
                  <c:v>44575</c:v>
                </c:pt>
                <c:pt idx="799">
                  <c:v>44574</c:v>
                </c:pt>
                <c:pt idx="800">
                  <c:v>44573</c:v>
                </c:pt>
                <c:pt idx="801">
                  <c:v>44572</c:v>
                </c:pt>
                <c:pt idx="802">
                  <c:v>44571</c:v>
                </c:pt>
                <c:pt idx="803">
                  <c:v>44568</c:v>
                </c:pt>
                <c:pt idx="804">
                  <c:v>44567</c:v>
                </c:pt>
                <c:pt idx="805">
                  <c:v>44566</c:v>
                </c:pt>
                <c:pt idx="806">
                  <c:v>44565</c:v>
                </c:pt>
                <c:pt idx="807">
                  <c:v>44564</c:v>
                </c:pt>
                <c:pt idx="808">
                  <c:v>44561</c:v>
                </c:pt>
                <c:pt idx="809">
                  <c:v>44560</c:v>
                </c:pt>
                <c:pt idx="810">
                  <c:v>44559</c:v>
                </c:pt>
                <c:pt idx="811">
                  <c:v>44558</c:v>
                </c:pt>
                <c:pt idx="812">
                  <c:v>44557</c:v>
                </c:pt>
                <c:pt idx="813">
                  <c:v>44553</c:v>
                </c:pt>
                <c:pt idx="814">
                  <c:v>44552</c:v>
                </c:pt>
                <c:pt idx="815">
                  <c:v>44551</c:v>
                </c:pt>
                <c:pt idx="816">
                  <c:v>44550</c:v>
                </c:pt>
                <c:pt idx="817">
                  <c:v>44547</c:v>
                </c:pt>
                <c:pt idx="818">
                  <c:v>44546</c:v>
                </c:pt>
                <c:pt idx="819">
                  <c:v>44545</c:v>
                </c:pt>
                <c:pt idx="820">
                  <c:v>44544</c:v>
                </c:pt>
                <c:pt idx="821">
                  <c:v>44543</c:v>
                </c:pt>
                <c:pt idx="822">
                  <c:v>44540</c:v>
                </c:pt>
                <c:pt idx="823">
                  <c:v>44539</c:v>
                </c:pt>
                <c:pt idx="824">
                  <c:v>44538</c:v>
                </c:pt>
                <c:pt idx="825">
                  <c:v>44537</c:v>
                </c:pt>
                <c:pt idx="826">
                  <c:v>44536</c:v>
                </c:pt>
                <c:pt idx="827">
                  <c:v>44533</c:v>
                </c:pt>
                <c:pt idx="828">
                  <c:v>44532</c:v>
                </c:pt>
                <c:pt idx="829">
                  <c:v>44531</c:v>
                </c:pt>
                <c:pt idx="830">
                  <c:v>44530</c:v>
                </c:pt>
                <c:pt idx="831">
                  <c:v>44529</c:v>
                </c:pt>
                <c:pt idx="832">
                  <c:v>44526</c:v>
                </c:pt>
                <c:pt idx="833">
                  <c:v>44524</c:v>
                </c:pt>
                <c:pt idx="834">
                  <c:v>44523</c:v>
                </c:pt>
                <c:pt idx="835">
                  <c:v>44522</c:v>
                </c:pt>
                <c:pt idx="836">
                  <c:v>44519</c:v>
                </c:pt>
                <c:pt idx="837">
                  <c:v>44518</c:v>
                </c:pt>
                <c:pt idx="838">
                  <c:v>44517</c:v>
                </c:pt>
                <c:pt idx="839">
                  <c:v>44516</c:v>
                </c:pt>
                <c:pt idx="840">
                  <c:v>44515</c:v>
                </c:pt>
                <c:pt idx="841">
                  <c:v>44512</c:v>
                </c:pt>
                <c:pt idx="842">
                  <c:v>44511</c:v>
                </c:pt>
                <c:pt idx="843">
                  <c:v>44510</c:v>
                </c:pt>
                <c:pt idx="844">
                  <c:v>44509</c:v>
                </c:pt>
                <c:pt idx="845">
                  <c:v>44508</c:v>
                </c:pt>
                <c:pt idx="846">
                  <c:v>44505</c:v>
                </c:pt>
                <c:pt idx="847">
                  <c:v>44504</c:v>
                </c:pt>
                <c:pt idx="848">
                  <c:v>44503</c:v>
                </c:pt>
                <c:pt idx="849">
                  <c:v>44502</c:v>
                </c:pt>
                <c:pt idx="850">
                  <c:v>44501</c:v>
                </c:pt>
                <c:pt idx="851">
                  <c:v>44498</c:v>
                </c:pt>
                <c:pt idx="852">
                  <c:v>44497</c:v>
                </c:pt>
                <c:pt idx="853">
                  <c:v>44496</c:v>
                </c:pt>
                <c:pt idx="854">
                  <c:v>44495</c:v>
                </c:pt>
                <c:pt idx="855">
                  <c:v>44494</c:v>
                </c:pt>
                <c:pt idx="856">
                  <c:v>44491</c:v>
                </c:pt>
                <c:pt idx="857">
                  <c:v>44490</c:v>
                </c:pt>
                <c:pt idx="858">
                  <c:v>44489</c:v>
                </c:pt>
                <c:pt idx="859">
                  <c:v>44488</c:v>
                </c:pt>
                <c:pt idx="860">
                  <c:v>44487</c:v>
                </c:pt>
                <c:pt idx="861">
                  <c:v>44484</c:v>
                </c:pt>
                <c:pt idx="862">
                  <c:v>44483</c:v>
                </c:pt>
                <c:pt idx="863">
                  <c:v>44482</c:v>
                </c:pt>
                <c:pt idx="864">
                  <c:v>44481</c:v>
                </c:pt>
                <c:pt idx="865">
                  <c:v>44480</c:v>
                </c:pt>
                <c:pt idx="866">
                  <c:v>44477</c:v>
                </c:pt>
                <c:pt idx="867">
                  <c:v>44476</c:v>
                </c:pt>
                <c:pt idx="868">
                  <c:v>44475</c:v>
                </c:pt>
                <c:pt idx="869">
                  <c:v>44474</c:v>
                </c:pt>
                <c:pt idx="870">
                  <c:v>44473</c:v>
                </c:pt>
                <c:pt idx="871">
                  <c:v>44470</c:v>
                </c:pt>
                <c:pt idx="872">
                  <c:v>44469</c:v>
                </c:pt>
                <c:pt idx="873">
                  <c:v>44468</c:v>
                </c:pt>
                <c:pt idx="874">
                  <c:v>44467</c:v>
                </c:pt>
                <c:pt idx="875">
                  <c:v>44466</c:v>
                </c:pt>
                <c:pt idx="876">
                  <c:v>44463</c:v>
                </c:pt>
                <c:pt idx="877">
                  <c:v>44462</c:v>
                </c:pt>
                <c:pt idx="878">
                  <c:v>44461</c:v>
                </c:pt>
                <c:pt idx="879">
                  <c:v>44460</c:v>
                </c:pt>
                <c:pt idx="880">
                  <c:v>44459</c:v>
                </c:pt>
                <c:pt idx="881">
                  <c:v>44456</c:v>
                </c:pt>
                <c:pt idx="882">
                  <c:v>44455</c:v>
                </c:pt>
                <c:pt idx="883">
                  <c:v>44454</c:v>
                </c:pt>
                <c:pt idx="884">
                  <c:v>44453</c:v>
                </c:pt>
                <c:pt idx="885">
                  <c:v>44452</c:v>
                </c:pt>
                <c:pt idx="886">
                  <c:v>44449</c:v>
                </c:pt>
                <c:pt idx="887">
                  <c:v>44448</c:v>
                </c:pt>
                <c:pt idx="888">
                  <c:v>44447</c:v>
                </c:pt>
                <c:pt idx="889">
                  <c:v>44446</c:v>
                </c:pt>
                <c:pt idx="890">
                  <c:v>44442</c:v>
                </c:pt>
                <c:pt idx="891">
                  <c:v>44441</c:v>
                </c:pt>
                <c:pt idx="892">
                  <c:v>44440</c:v>
                </c:pt>
                <c:pt idx="893">
                  <c:v>44439</c:v>
                </c:pt>
                <c:pt idx="894">
                  <c:v>44438</c:v>
                </c:pt>
                <c:pt idx="895">
                  <c:v>44435</c:v>
                </c:pt>
                <c:pt idx="896">
                  <c:v>44434</c:v>
                </c:pt>
                <c:pt idx="897">
                  <c:v>44433</c:v>
                </c:pt>
                <c:pt idx="898">
                  <c:v>44432</c:v>
                </c:pt>
                <c:pt idx="899">
                  <c:v>44431</c:v>
                </c:pt>
                <c:pt idx="900">
                  <c:v>44428</c:v>
                </c:pt>
                <c:pt idx="901">
                  <c:v>44427</c:v>
                </c:pt>
                <c:pt idx="902">
                  <c:v>44426</c:v>
                </c:pt>
                <c:pt idx="903">
                  <c:v>44425</c:v>
                </c:pt>
                <c:pt idx="904">
                  <c:v>44424</c:v>
                </c:pt>
                <c:pt idx="905">
                  <c:v>44421</c:v>
                </c:pt>
                <c:pt idx="906">
                  <c:v>44420</c:v>
                </c:pt>
                <c:pt idx="907">
                  <c:v>44419</c:v>
                </c:pt>
                <c:pt idx="908">
                  <c:v>44418</c:v>
                </c:pt>
                <c:pt idx="909">
                  <c:v>44417</c:v>
                </c:pt>
                <c:pt idx="910">
                  <c:v>44414</c:v>
                </c:pt>
                <c:pt idx="911">
                  <c:v>44413</c:v>
                </c:pt>
                <c:pt idx="912">
                  <c:v>44412</c:v>
                </c:pt>
                <c:pt idx="913">
                  <c:v>44411</c:v>
                </c:pt>
                <c:pt idx="914">
                  <c:v>44410</c:v>
                </c:pt>
                <c:pt idx="915">
                  <c:v>44407</c:v>
                </c:pt>
                <c:pt idx="916">
                  <c:v>44406</c:v>
                </c:pt>
                <c:pt idx="917">
                  <c:v>44405</c:v>
                </c:pt>
                <c:pt idx="918">
                  <c:v>44404</c:v>
                </c:pt>
                <c:pt idx="919">
                  <c:v>44403</c:v>
                </c:pt>
                <c:pt idx="920">
                  <c:v>44400</c:v>
                </c:pt>
                <c:pt idx="921">
                  <c:v>44399</c:v>
                </c:pt>
                <c:pt idx="922">
                  <c:v>44398</c:v>
                </c:pt>
                <c:pt idx="923">
                  <c:v>44397</c:v>
                </c:pt>
                <c:pt idx="924">
                  <c:v>44396</c:v>
                </c:pt>
                <c:pt idx="925">
                  <c:v>44393</c:v>
                </c:pt>
                <c:pt idx="926">
                  <c:v>44392</c:v>
                </c:pt>
                <c:pt idx="927">
                  <c:v>44391</c:v>
                </c:pt>
                <c:pt idx="928">
                  <c:v>44390</c:v>
                </c:pt>
                <c:pt idx="929">
                  <c:v>44389</c:v>
                </c:pt>
                <c:pt idx="930">
                  <c:v>44386</c:v>
                </c:pt>
                <c:pt idx="931">
                  <c:v>44385</c:v>
                </c:pt>
                <c:pt idx="932">
                  <c:v>44384</c:v>
                </c:pt>
                <c:pt idx="933">
                  <c:v>44383</c:v>
                </c:pt>
                <c:pt idx="934">
                  <c:v>44379</c:v>
                </c:pt>
                <c:pt idx="935">
                  <c:v>44378</c:v>
                </c:pt>
                <c:pt idx="936">
                  <c:v>44377</c:v>
                </c:pt>
                <c:pt idx="937">
                  <c:v>44376</c:v>
                </c:pt>
                <c:pt idx="938">
                  <c:v>44375</c:v>
                </c:pt>
                <c:pt idx="939">
                  <c:v>44372</c:v>
                </c:pt>
                <c:pt idx="940">
                  <c:v>44371</c:v>
                </c:pt>
                <c:pt idx="941">
                  <c:v>44370</c:v>
                </c:pt>
                <c:pt idx="942">
                  <c:v>44369</c:v>
                </c:pt>
                <c:pt idx="943">
                  <c:v>44368</c:v>
                </c:pt>
                <c:pt idx="944">
                  <c:v>44365</c:v>
                </c:pt>
                <c:pt idx="945">
                  <c:v>44364</c:v>
                </c:pt>
                <c:pt idx="946">
                  <c:v>44363</c:v>
                </c:pt>
                <c:pt idx="947">
                  <c:v>44362</c:v>
                </c:pt>
                <c:pt idx="948">
                  <c:v>44361</c:v>
                </c:pt>
                <c:pt idx="949">
                  <c:v>44358</c:v>
                </c:pt>
                <c:pt idx="950">
                  <c:v>44357</c:v>
                </c:pt>
                <c:pt idx="951">
                  <c:v>44356</c:v>
                </c:pt>
                <c:pt idx="952">
                  <c:v>44355</c:v>
                </c:pt>
                <c:pt idx="953">
                  <c:v>44354</c:v>
                </c:pt>
                <c:pt idx="954">
                  <c:v>44351</c:v>
                </c:pt>
                <c:pt idx="955">
                  <c:v>44350</c:v>
                </c:pt>
                <c:pt idx="956">
                  <c:v>44349</c:v>
                </c:pt>
                <c:pt idx="957">
                  <c:v>44348</c:v>
                </c:pt>
                <c:pt idx="958">
                  <c:v>44344</c:v>
                </c:pt>
                <c:pt idx="959">
                  <c:v>44343</c:v>
                </c:pt>
                <c:pt idx="960">
                  <c:v>44342</c:v>
                </c:pt>
                <c:pt idx="961">
                  <c:v>44341</c:v>
                </c:pt>
                <c:pt idx="962">
                  <c:v>44340</c:v>
                </c:pt>
                <c:pt idx="963">
                  <c:v>44337</c:v>
                </c:pt>
                <c:pt idx="964">
                  <c:v>44336</c:v>
                </c:pt>
                <c:pt idx="965">
                  <c:v>44335</c:v>
                </c:pt>
                <c:pt idx="966">
                  <c:v>44334</c:v>
                </c:pt>
                <c:pt idx="967">
                  <c:v>44333</c:v>
                </c:pt>
                <c:pt idx="968">
                  <c:v>44330</c:v>
                </c:pt>
                <c:pt idx="969">
                  <c:v>44329</c:v>
                </c:pt>
                <c:pt idx="970">
                  <c:v>44328</c:v>
                </c:pt>
                <c:pt idx="971">
                  <c:v>44327</c:v>
                </c:pt>
                <c:pt idx="972">
                  <c:v>44326</c:v>
                </c:pt>
                <c:pt idx="973">
                  <c:v>44323</c:v>
                </c:pt>
                <c:pt idx="974">
                  <c:v>44322</c:v>
                </c:pt>
                <c:pt idx="975">
                  <c:v>44321</c:v>
                </c:pt>
                <c:pt idx="976">
                  <c:v>44320</c:v>
                </c:pt>
                <c:pt idx="977">
                  <c:v>44319</c:v>
                </c:pt>
                <c:pt idx="978">
                  <c:v>44316</c:v>
                </c:pt>
                <c:pt idx="979">
                  <c:v>44315</c:v>
                </c:pt>
                <c:pt idx="980">
                  <c:v>44314</c:v>
                </c:pt>
                <c:pt idx="981">
                  <c:v>44313</c:v>
                </c:pt>
                <c:pt idx="982">
                  <c:v>44312</c:v>
                </c:pt>
                <c:pt idx="983">
                  <c:v>44309</c:v>
                </c:pt>
                <c:pt idx="984">
                  <c:v>44308</c:v>
                </c:pt>
                <c:pt idx="985">
                  <c:v>44307</c:v>
                </c:pt>
                <c:pt idx="986">
                  <c:v>44306</c:v>
                </c:pt>
                <c:pt idx="987">
                  <c:v>44305</c:v>
                </c:pt>
                <c:pt idx="988">
                  <c:v>44302</c:v>
                </c:pt>
                <c:pt idx="989">
                  <c:v>44301</c:v>
                </c:pt>
                <c:pt idx="990">
                  <c:v>44300</c:v>
                </c:pt>
                <c:pt idx="991">
                  <c:v>44299</c:v>
                </c:pt>
                <c:pt idx="992">
                  <c:v>44298</c:v>
                </c:pt>
                <c:pt idx="993">
                  <c:v>44295</c:v>
                </c:pt>
                <c:pt idx="994">
                  <c:v>44294</c:v>
                </c:pt>
                <c:pt idx="995">
                  <c:v>44293</c:v>
                </c:pt>
                <c:pt idx="996">
                  <c:v>44292</c:v>
                </c:pt>
                <c:pt idx="997">
                  <c:v>44291</c:v>
                </c:pt>
                <c:pt idx="998">
                  <c:v>44287</c:v>
                </c:pt>
                <c:pt idx="999">
                  <c:v>44286</c:v>
                </c:pt>
                <c:pt idx="1000">
                  <c:v>44285</c:v>
                </c:pt>
                <c:pt idx="1001">
                  <c:v>44284</c:v>
                </c:pt>
                <c:pt idx="1002">
                  <c:v>44281</c:v>
                </c:pt>
                <c:pt idx="1003">
                  <c:v>44280</c:v>
                </c:pt>
                <c:pt idx="1004">
                  <c:v>44279</c:v>
                </c:pt>
                <c:pt idx="1005">
                  <c:v>44278</c:v>
                </c:pt>
                <c:pt idx="1006">
                  <c:v>44277</c:v>
                </c:pt>
                <c:pt idx="1007">
                  <c:v>44274</c:v>
                </c:pt>
                <c:pt idx="1008">
                  <c:v>44273</c:v>
                </c:pt>
                <c:pt idx="1009">
                  <c:v>44272</c:v>
                </c:pt>
                <c:pt idx="1010">
                  <c:v>44271</c:v>
                </c:pt>
                <c:pt idx="1011">
                  <c:v>44270</c:v>
                </c:pt>
                <c:pt idx="1012">
                  <c:v>44267</c:v>
                </c:pt>
                <c:pt idx="1013">
                  <c:v>44266</c:v>
                </c:pt>
                <c:pt idx="1014">
                  <c:v>44265</c:v>
                </c:pt>
                <c:pt idx="1015">
                  <c:v>44264</c:v>
                </c:pt>
                <c:pt idx="1016">
                  <c:v>44263</c:v>
                </c:pt>
                <c:pt idx="1017">
                  <c:v>44260</c:v>
                </c:pt>
                <c:pt idx="1018">
                  <c:v>44259</c:v>
                </c:pt>
                <c:pt idx="1019">
                  <c:v>44258</c:v>
                </c:pt>
                <c:pt idx="1020">
                  <c:v>44257</c:v>
                </c:pt>
                <c:pt idx="1021">
                  <c:v>44256</c:v>
                </c:pt>
                <c:pt idx="1022">
                  <c:v>44253</c:v>
                </c:pt>
                <c:pt idx="1023">
                  <c:v>44252</c:v>
                </c:pt>
                <c:pt idx="1024">
                  <c:v>44251</c:v>
                </c:pt>
                <c:pt idx="1025">
                  <c:v>44250</c:v>
                </c:pt>
                <c:pt idx="1026">
                  <c:v>44249</c:v>
                </c:pt>
                <c:pt idx="1027">
                  <c:v>44246</c:v>
                </c:pt>
                <c:pt idx="1028">
                  <c:v>44245</c:v>
                </c:pt>
                <c:pt idx="1029">
                  <c:v>44244</c:v>
                </c:pt>
                <c:pt idx="1030">
                  <c:v>44243</c:v>
                </c:pt>
                <c:pt idx="1031">
                  <c:v>44239</c:v>
                </c:pt>
                <c:pt idx="1032">
                  <c:v>44238</c:v>
                </c:pt>
                <c:pt idx="1033">
                  <c:v>44237</c:v>
                </c:pt>
                <c:pt idx="1034">
                  <c:v>44236</c:v>
                </c:pt>
                <c:pt idx="1035">
                  <c:v>44235</c:v>
                </c:pt>
                <c:pt idx="1036">
                  <c:v>44232</c:v>
                </c:pt>
                <c:pt idx="1037">
                  <c:v>44231</c:v>
                </c:pt>
                <c:pt idx="1038">
                  <c:v>44230</c:v>
                </c:pt>
                <c:pt idx="1039">
                  <c:v>44229</c:v>
                </c:pt>
                <c:pt idx="1040">
                  <c:v>44228</c:v>
                </c:pt>
                <c:pt idx="1041">
                  <c:v>44225</c:v>
                </c:pt>
                <c:pt idx="1042">
                  <c:v>44224</c:v>
                </c:pt>
                <c:pt idx="1043">
                  <c:v>44223</c:v>
                </c:pt>
                <c:pt idx="1044">
                  <c:v>44222</c:v>
                </c:pt>
                <c:pt idx="1045">
                  <c:v>44221</c:v>
                </c:pt>
                <c:pt idx="1046">
                  <c:v>44218</c:v>
                </c:pt>
                <c:pt idx="1047">
                  <c:v>44217</c:v>
                </c:pt>
                <c:pt idx="1048">
                  <c:v>44216</c:v>
                </c:pt>
                <c:pt idx="1049">
                  <c:v>44215</c:v>
                </c:pt>
                <c:pt idx="1050">
                  <c:v>44211</c:v>
                </c:pt>
                <c:pt idx="1051">
                  <c:v>44210</c:v>
                </c:pt>
                <c:pt idx="1052">
                  <c:v>44209</c:v>
                </c:pt>
                <c:pt idx="1053">
                  <c:v>44208</c:v>
                </c:pt>
                <c:pt idx="1054">
                  <c:v>44207</c:v>
                </c:pt>
                <c:pt idx="1055">
                  <c:v>44204</c:v>
                </c:pt>
                <c:pt idx="1056">
                  <c:v>44203</c:v>
                </c:pt>
                <c:pt idx="1057">
                  <c:v>44202</c:v>
                </c:pt>
                <c:pt idx="1058">
                  <c:v>44201</c:v>
                </c:pt>
                <c:pt idx="1059">
                  <c:v>44200</c:v>
                </c:pt>
                <c:pt idx="1060">
                  <c:v>44196</c:v>
                </c:pt>
                <c:pt idx="1061">
                  <c:v>44195</c:v>
                </c:pt>
                <c:pt idx="1062">
                  <c:v>44194</c:v>
                </c:pt>
                <c:pt idx="1063">
                  <c:v>44193</c:v>
                </c:pt>
                <c:pt idx="1064">
                  <c:v>44189</c:v>
                </c:pt>
                <c:pt idx="1065">
                  <c:v>44188</c:v>
                </c:pt>
                <c:pt idx="1066">
                  <c:v>44187</c:v>
                </c:pt>
                <c:pt idx="1067">
                  <c:v>44186</c:v>
                </c:pt>
                <c:pt idx="1068">
                  <c:v>44183</c:v>
                </c:pt>
                <c:pt idx="1069">
                  <c:v>44182</c:v>
                </c:pt>
                <c:pt idx="1070">
                  <c:v>44181</c:v>
                </c:pt>
                <c:pt idx="1071">
                  <c:v>44180</c:v>
                </c:pt>
                <c:pt idx="1072">
                  <c:v>44179</c:v>
                </c:pt>
                <c:pt idx="1073">
                  <c:v>44176</c:v>
                </c:pt>
                <c:pt idx="1074">
                  <c:v>44175</c:v>
                </c:pt>
                <c:pt idx="1075">
                  <c:v>44174</c:v>
                </c:pt>
                <c:pt idx="1076">
                  <c:v>44173</c:v>
                </c:pt>
                <c:pt idx="1077">
                  <c:v>44172</c:v>
                </c:pt>
                <c:pt idx="1078">
                  <c:v>44169</c:v>
                </c:pt>
                <c:pt idx="1079">
                  <c:v>44168</c:v>
                </c:pt>
                <c:pt idx="1080">
                  <c:v>44167</c:v>
                </c:pt>
                <c:pt idx="1081">
                  <c:v>44166</c:v>
                </c:pt>
                <c:pt idx="1082">
                  <c:v>44165</c:v>
                </c:pt>
                <c:pt idx="1083">
                  <c:v>44162</c:v>
                </c:pt>
                <c:pt idx="1084">
                  <c:v>44160</c:v>
                </c:pt>
                <c:pt idx="1085">
                  <c:v>44159</c:v>
                </c:pt>
                <c:pt idx="1086">
                  <c:v>44158</c:v>
                </c:pt>
                <c:pt idx="1087">
                  <c:v>44155</c:v>
                </c:pt>
                <c:pt idx="1088">
                  <c:v>44154</c:v>
                </c:pt>
                <c:pt idx="1089">
                  <c:v>44153</c:v>
                </c:pt>
                <c:pt idx="1090">
                  <c:v>44152</c:v>
                </c:pt>
                <c:pt idx="1091">
                  <c:v>44151</c:v>
                </c:pt>
                <c:pt idx="1092">
                  <c:v>44148</c:v>
                </c:pt>
                <c:pt idx="1093">
                  <c:v>44147</c:v>
                </c:pt>
                <c:pt idx="1094">
                  <c:v>44146</c:v>
                </c:pt>
                <c:pt idx="1095">
                  <c:v>44145</c:v>
                </c:pt>
                <c:pt idx="1096">
                  <c:v>44144</c:v>
                </c:pt>
                <c:pt idx="1097">
                  <c:v>44141</c:v>
                </c:pt>
                <c:pt idx="1098">
                  <c:v>44140</c:v>
                </c:pt>
                <c:pt idx="1099">
                  <c:v>44139</c:v>
                </c:pt>
                <c:pt idx="1100">
                  <c:v>44138</c:v>
                </c:pt>
                <c:pt idx="1101">
                  <c:v>44137</c:v>
                </c:pt>
                <c:pt idx="1102">
                  <c:v>44134</c:v>
                </c:pt>
                <c:pt idx="1103">
                  <c:v>44133</c:v>
                </c:pt>
                <c:pt idx="1104">
                  <c:v>44132</c:v>
                </c:pt>
                <c:pt idx="1105">
                  <c:v>44131</c:v>
                </c:pt>
                <c:pt idx="1106">
                  <c:v>44130</c:v>
                </c:pt>
                <c:pt idx="1107">
                  <c:v>44127</c:v>
                </c:pt>
                <c:pt idx="1108">
                  <c:v>44126</c:v>
                </c:pt>
                <c:pt idx="1109">
                  <c:v>44125</c:v>
                </c:pt>
                <c:pt idx="1110">
                  <c:v>44124</c:v>
                </c:pt>
                <c:pt idx="1111">
                  <c:v>44123</c:v>
                </c:pt>
                <c:pt idx="1112">
                  <c:v>44120</c:v>
                </c:pt>
                <c:pt idx="1113">
                  <c:v>44119</c:v>
                </c:pt>
                <c:pt idx="1114">
                  <c:v>44118</c:v>
                </c:pt>
                <c:pt idx="1115">
                  <c:v>44117</c:v>
                </c:pt>
                <c:pt idx="1116">
                  <c:v>44116</c:v>
                </c:pt>
                <c:pt idx="1117">
                  <c:v>44113</c:v>
                </c:pt>
                <c:pt idx="1118">
                  <c:v>44112</c:v>
                </c:pt>
                <c:pt idx="1119">
                  <c:v>44111</c:v>
                </c:pt>
                <c:pt idx="1120">
                  <c:v>44110</c:v>
                </c:pt>
                <c:pt idx="1121">
                  <c:v>44109</c:v>
                </c:pt>
                <c:pt idx="1122">
                  <c:v>44106</c:v>
                </c:pt>
                <c:pt idx="1123">
                  <c:v>44105</c:v>
                </c:pt>
                <c:pt idx="1124">
                  <c:v>44104</c:v>
                </c:pt>
                <c:pt idx="1125">
                  <c:v>44103</c:v>
                </c:pt>
                <c:pt idx="1126">
                  <c:v>44102</c:v>
                </c:pt>
                <c:pt idx="1127">
                  <c:v>44099</c:v>
                </c:pt>
                <c:pt idx="1128">
                  <c:v>44098</c:v>
                </c:pt>
                <c:pt idx="1129">
                  <c:v>44097</c:v>
                </c:pt>
                <c:pt idx="1130">
                  <c:v>44096</c:v>
                </c:pt>
                <c:pt idx="1131">
                  <c:v>44095</c:v>
                </c:pt>
                <c:pt idx="1132">
                  <c:v>44092</c:v>
                </c:pt>
                <c:pt idx="1133">
                  <c:v>44091</c:v>
                </c:pt>
                <c:pt idx="1134">
                  <c:v>44090</c:v>
                </c:pt>
                <c:pt idx="1135">
                  <c:v>44089</c:v>
                </c:pt>
                <c:pt idx="1136">
                  <c:v>44088</c:v>
                </c:pt>
                <c:pt idx="1137">
                  <c:v>44085</c:v>
                </c:pt>
                <c:pt idx="1138">
                  <c:v>44084</c:v>
                </c:pt>
                <c:pt idx="1139">
                  <c:v>44083</c:v>
                </c:pt>
                <c:pt idx="1140">
                  <c:v>44082</c:v>
                </c:pt>
                <c:pt idx="1141">
                  <c:v>44078</c:v>
                </c:pt>
                <c:pt idx="1142">
                  <c:v>44077</c:v>
                </c:pt>
                <c:pt idx="1143">
                  <c:v>44076</c:v>
                </c:pt>
                <c:pt idx="1144">
                  <c:v>44075</c:v>
                </c:pt>
                <c:pt idx="1145">
                  <c:v>44074</c:v>
                </c:pt>
                <c:pt idx="1146">
                  <c:v>44071</c:v>
                </c:pt>
                <c:pt idx="1147">
                  <c:v>44070</c:v>
                </c:pt>
                <c:pt idx="1148">
                  <c:v>44069</c:v>
                </c:pt>
                <c:pt idx="1149">
                  <c:v>44068</c:v>
                </c:pt>
                <c:pt idx="1150">
                  <c:v>44067</c:v>
                </c:pt>
                <c:pt idx="1151">
                  <c:v>44064</c:v>
                </c:pt>
                <c:pt idx="1152">
                  <c:v>44063</c:v>
                </c:pt>
                <c:pt idx="1153">
                  <c:v>44062</c:v>
                </c:pt>
                <c:pt idx="1154">
                  <c:v>44061</c:v>
                </c:pt>
                <c:pt idx="1155">
                  <c:v>44060</c:v>
                </c:pt>
                <c:pt idx="1156">
                  <c:v>44057</c:v>
                </c:pt>
                <c:pt idx="1157">
                  <c:v>44056</c:v>
                </c:pt>
                <c:pt idx="1158">
                  <c:v>44055</c:v>
                </c:pt>
                <c:pt idx="1159">
                  <c:v>44054</c:v>
                </c:pt>
                <c:pt idx="1160">
                  <c:v>44053</c:v>
                </c:pt>
                <c:pt idx="1161">
                  <c:v>44050</c:v>
                </c:pt>
                <c:pt idx="1162">
                  <c:v>44049</c:v>
                </c:pt>
                <c:pt idx="1163">
                  <c:v>44048</c:v>
                </c:pt>
                <c:pt idx="1164">
                  <c:v>44047</c:v>
                </c:pt>
                <c:pt idx="1165">
                  <c:v>44046</c:v>
                </c:pt>
                <c:pt idx="1166">
                  <c:v>44043</c:v>
                </c:pt>
                <c:pt idx="1167">
                  <c:v>44042</c:v>
                </c:pt>
                <c:pt idx="1168">
                  <c:v>44041</c:v>
                </c:pt>
                <c:pt idx="1169">
                  <c:v>44040</c:v>
                </c:pt>
                <c:pt idx="1170">
                  <c:v>44039</c:v>
                </c:pt>
                <c:pt idx="1171">
                  <c:v>44036</c:v>
                </c:pt>
                <c:pt idx="1172">
                  <c:v>44035</c:v>
                </c:pt>
                <c:pt idx="1173">
                  <c:v>44034</c:v>
                </c:pt>
                <c:pt idx="1174">
                  <c:v>44033</c:v>
                </c:pt>
                <c:pt idx="1175">
                  <c:v>44032</c:v>
                </c:pt>
                <c:pt idx="1176">
                  <c:v>44029</c:v>
                </c:pt>
                <c:pt idx="1177">
                  <c:v>44028</c:v>
                </c:pt>
                <c:pt idx="1178">
                  <c:v>44027</c:v>
                </c:pt>
                <c:pt idx="1179">
                  <c:v>44026</c:v>
                </c:pt>
                <c:pt idx="1180">
                  <c:v>44025</c:v>
                </c:pt>
                <c:pt idx="1181">
                  <c:v>44022</c:v>
                </c:pt>
                <c:pt idx="1182">
                  <c:v>44021</c:v>
                </c:pt>
                <c:pt idx="1183">
                  <c:v>44020</c:v>
                </c:pt>
                <c:pt idx="1184">
                  <c:v>44019</c:v>
                </c:pt>
                <c:pt idx="1185">
                  <c:v>44018</c:v>
                </c:pt>
                <c:pt idx="1186">
                  <c:v>44014</c:v>
                </c:pt>
                <c:pt idx="1187">
                  <c:v>44013</c:v>
                </c:pt>
                <c:pt idx="1188">
                  <c:v>44012</c:v>
                </c:pt>
                <c:pt idx="1189">
                  <c:v>44011</c:v>
                </c:pt>
                <c:pt idx="1190">
                  <c:v>44008</c:v>
                </c:pt>
                <c:pt idx="1191">
                  <c:v>44007</c:v>
                </c:pt>
                <c:pt idx="1192">
                  <c:v>44006</c:v>
                </c:pt>
                <c:pt idx="1193">
                  <c:v>44005</c:v>
                </c:pt>
                <c:pt idx="1194">
                  <c:v>44004</c:v>
                </c:pt>
                <c:pt idx="1195">
                  <c:v>44001</c:v>
                </c:pt>
                <c:pt idx="1196">
                  <c:v>44000</c:v>
                </c:pt>
                <c:pt idx="1197">
                  <c:v>43999</c:v>
                </c:pt>
                <c:pt idx="1198">
                  <c:v>43998</c:v>
                </c:pt>
                <c:pt idx="1199">
                  <c:v>43997</c:v>
                </c:pt>
                <c:pt idx="1200">
                  <c:v>43994</c:v>
                </c:pt>
                <c:pt idx="1201">
                  <c:v>43993</c:v>
                </c:pt>
                <c:pt idx="1202">
                  <c:v>43992</c:v>
                </c:pt>
                <c:pt idx="1203">
                  <c:v>43991</c:v>
                </c:pt>
                <c:pt idx="1204">
                  <c:v>43990</c:v>
                </c:pt>
                <c:pt idx="1205">
                  <c:v>43987</c:v>
                </c:pt>
                <c:pt idx="1206">
                  <c:v>43986</c:v>
                </c:pt>
                <c:pt idx="1207">
                  <c:v>43985</c:v>
                </c:pt>
                <c:pt idx="1208">
                  <c:v>43984</c:v>
                </c:pt>
                <c:pt idx="1209">
                  <c:v>43983</c:v>
                </c:pt>
                <c:pt idx="1210">
                  <c:v>43980</c:v>
                </c:pt>
                <c:pt idx="1211">
                  <c:v>43979</c:v>
                </c:pt>
                <c:pt idx="1212">
                  <c:v>43978</c:v>
                </c:pt>
                <c:pt idx="1213">
                  <c:v>43977</c:v>
                </c:pt>
                <c:pt idx="1214">
                  <c:v>43973</c:v>
                </c:pt>
                <c:pt idx="1215">
                  <c:v>43972</c:v>
                </c:pt>
                <c:pt idx="1216">
                  <c:v>43971</c:v>
                </c:pt>
                <c:pt idx="1217">
                  <c:v>43970</c:v>
                </c:pt>
                <c:pt idx="1218">
                  <c:v>43969</c:v>
                </c:pt>
                <c:pt idx="1219">
                  <c:v>43966</c:v>
                </c:pt>
                <c:pt idx="1220">
                  <c:v>43965</c:v>
                </c:pt>
                <c:pt idx="1221">
                  <c:v>43964</c:v>
                </c:pt>
                <c:pt idx="1222">
                  <c:v>43963</c:v>
                </c:pt>
                <c:pt idx="1223">
                  <c:v>43962</c:v>
                </c:pt>
                <c:pt idx="1224">
                  <c:v>43959</c:v>
                </c:pt>
                <c:pt idx="1225">
                  <c:v>43958</c:v>
                </c:pt>
                <c:pt idx="1226">
                  <c:v>43957</c:v>
                </c:pt>
                <c:pt idx="1227">
                  <c:v>43956</c:v>
                </c:pt>
                <c:pt idx="1228">
                  <c:v>43955</c:v>
                </c:pt>
                <c:pt idx="1229">
                  <c:v>43952</c:v>
                </c:pt>
                <c:pt idx="1230">
                  <c:v>43951</c:v>
                </c:pt>
                <c:pt idx="1231">
                  <c:v>43950</c:v>
                </c:pt>
                <c:pt idx="1232">
                  <c:v>43949</c:v>
                </c:pt>
                <c:pt idx="1233">
                  <c:v>43948</c:v>
                </c:pt>
                <c:pt idx="1234">
                  <c:v>43945</c:v>
                </c:pt>
                <c:pt idx="1235">
                  <c:v>43944</c:v>
                </c:pt>
                <c:pt idx="1236">
                  <c:v>43943</c:v>
                </c:pt>
                <c:pt idx="1237">
                  <c:v>43942</c:v>
                </c:pt>
                <c:pt idx="1238">
                  <c:v>43941</c:v>
                </c:pt>
                <c:pt idx="1239">
                  <c:v>43938</c:v>
                </c:pt>
                <c:pt idx="1240">
                  <c:v>43937</c:v>
                </c:pt>
                <c:pt idx="1241">
                  <c:v>43936</c:v>
                </c:pt>
                <c:pt idx="1242">
                  <c:v>43935</c:v>
                </c:pt>
                <c:pt idx="1243">
                  <c:v>43934</c:v>
                </c:pt>
                <c:pt idx="1244">
                  <c:v>43930</c:v>
                </c:pt>
                <c:pt idx="1245">
                  <c:v>43929</c:v>
                </c:pt>
                <c:pt idx="1246">
                  <c:v>43928</c:v>
                </c:pt>
                <c:pt idx="1247">
                  <c:v>43927</c:v>
                </c:pt>
                <c:pt idx="1248">
                  <c:v>43924</c:v>
                </c:pt>
                <c:pt idx="1249">
                  <c:v>43923</c:v>
                </c:pt>
                <c:pt idx="1250">
                  <c:v>43922</c:v>
                </c:pt>
                <c:pt idx="1251">
                  <c:v>43921</c:v>
                </c:pt>
                <c:pt idx="1252">
                  <c:v>43920</c:v>
                </c:pt>
                <c:pt idx="1253">
                  <c:v>43917</c:v>
                </c:pt>
                <c:pt idx="1254">
                  <c:v>43916</c:v>
                </c:pt>
                <c:pt idx="1255">
                  <c:v>43915</c:v>
                </c:pt>
                <c:pt idx="1256">
                  <c:v>43914</c:v>
                </c:pt>
                <c:pt idx="1257">
                  <c:v>43913</c:v>
                </c:pt>
                <c:pt idx="1258">
                  <c:v>43910</c:v>
                </c:pt>
                <c:pt idx="1259">
                  <c:v>43909</c:v>
                </c:pt>
                <c:pt idx="1260">
                  <c:v>43908</c:v>
                </c:pt>
                <c:pt idx="1261">
                  <c:v>43907</c:v>
                </c:pt>
                <c:pt idx="1262">
                  <c:v>43906</c:v>
                </c:pt>
                <c:pt idx="1263">
                  <c:v>43903</c:v>
                </c:pt>
                <c:pt idx="1264">
                  <c:v>43902</c:v>
                </c:pt>
                <c:pt idx="1265">
                  <c:v>43901</c:v>
                </c:pt>
                <c:pt idx="1266">
                  <c:v>43900</c:v>
                </c:pt>
                <c:pt idx="1267">
                  <c:v>43899</c:v>
                </c:pt>
                <c:pt idx="1268">
                  <c:v>43896</c:v>
                </c:pt>
                <c:pt idx="1269">
                  <c:v>43895</c:v>
                </c:pt>
                <c:pt idx="1270">
                  <c:v>43894</c:v>
                </c:pt>
                <c:pt idx="1271">
                  <c:v>43893</c:v>
                </c:pt>
                <c:pt idx="1272">
                  <c:v>43892</c:v>
                </c:pt>
                <c:pt idx="1273">
                  <c:v>43889</c:v>
                </c:pt>
                <c:pt idx="1274">
                  <c:v>43888</c:v>
                </c:pt>
                <c:pt idx="1275">
                  <c:v>43887</c:v>
                </c:pt>
                <c:pt idx="1276">
                  <c:v>43886</c:v>
                </c:pt>
                <c:pt idx="1277">
                  <c:v>43885</c:v>
                </c:pt>
                <c:pt idx="1278">
                  <c:v>43882</c:v>
                </c:pt>
                <c:pt idx="1279">
                  <c:v>43881</c:v>
                </c:pt>
                <c:pt idx="1280">
                  <c:v>43880</c:v>
                </c:pt>
                <c:pt idx="1281">
                  <c:v>43879</c:v>
                </c:pt>
                <c:pt idx="1282">
                  <c:v>43875</c:v>
                </c:pt>
                <c:pt idx="1283">
                  <c:v>43874</c:v>
                </c:pt>
                <c:pt idx="1284">
                  <c:v>43873</c:v>
                </c:pt>
                <c:pt idx="1285">
                  <c:v>43872</c:v>
                </c:pt>
                <c:pt idx="1286">
                  <c:v>43871</c:v>
                </c:pt>
                <c:pt idx="1287">
                  <c:v>43868</c:v>
                </c:pt>
                <c:pt idx="1288">
                  <c:v>43867</c:v>
                </c:pt>
                <c:pt idx="1289">
                  <c:v>43866</c:v>
                </c:pt>
                <c:pt idx="1290">
                  <c:v>43865</c:v>
                </c:pt>
                <c:pt idx="1291">
                  <c:v>43864</c:v>
                </c:pt>
                <c:pt idx="1292">
                  <c:v>43861</c:v>
                </c:pt>
                <c:pt idx="1293">
                  <c:v>43860</c:v>
                </c:pt>
                <c:pt idx="1294">
                  <c:v>43859</c:v>
                </c:pt>
                <c:pt idx="1295">
                  <c:v>43858</c:v>
                </c:pt>
                <c:pt idx="1296">
                  <c:v>43857</c:v>
                </c:pt>
                <c:pt idx="1297">
                  <c:v>43854</c:v>
                </c:pt>
                <c:pt idx="1298">
                  <c:v>43853</c:v>
                </c:pt>
                <c:pt idx="1299">
                  <c:v>43852</c:v>
                </c:pt>
                <c:pt idx="1300">
                  <c:v>43851</c:v>
                </c:pt>
                <c:pt idx="1301">
                  <c:v>43847</c:v>
                </c:pt>
                <c:pt idx="1302">
                  <c:v>43846</c:v>
                </c:pt>
                <c:pt idx="1303">
                  <c:v>43845</c:v>
                </c:pt>
                <c:pt idx="1304">
                  <c:v>43844</c:v>
                </c:pt>
                <c:pt idx="1305">
                  <c:v>43843</c:v>
                </c:pt>
                <c:pt idx="1306">
                  <c:v>43840</c:v>
                </c:pt>
                <c:pt idx="1307">
                  <c:v>43839</c:v>
                </c:pt>
                <c:pt idx="1308">
                  <c:v>43838</c:v>
                </c:pt>
                <c:pt idx="1309">
                  <c:v>43837</c:v>
                </c:pt>
                <c:pt idx="1310">
                  <c:v>43836</c:v>
                </c:pt>
                <c:pt idx="1311">
                  <c:v>43833</c:v>
                </c:pt>
                <c:pt idx="1312">
                  <c:v>43832</c:v>
                </c:pt>
              </c:numCache>
            </c:numRef>
          </c:cat>
          <c:val>
            <c:numRef>
              <c:f>'Volume SPY'!$B$2:$B$1314</c:f>
              <c:numCache>
                <c:formatCode>0%</c:formatCode>
                <c:ptCount val="1313"/>
                <c:pt idx="0">
                  <c:v>0.50924476669109209</c:v>
                </c:pt>
                <c:pt idx="1">
                  <c:v>0.57790553358480468</c:v>
                </c:pt>
                <c:pt idx="2">
                  <c:v>0.4235851406726362</c:v>
                </c:pt>
                <c:pt idx="3">
                  <c:v>0.54293566214344391</c:v>
                </c:pt>
                <c:pt idx="4">
                  <c:v>0.53732500259609861</c:v>
                </c:pt>
                <c:pt idx="5">
                  <c:v>0.40803416239597634</c:v>
                </c:pt>
                <c:pt idx="6">
                  <c:v>0.40342168503237369</c:v>
                </c:pt>
                <c:pt idx="7">
                  <c:v>0.42542199324379432</c:v>
                </c:pt>
                <c:pt idx="8">
                  <c:v>0.37246653953185027</c:v>
                </c:pt>
                <c:pt idx="9">
                  <c:v>0.34361476350859649</c:v>
                </c:pt>
                <c:pt idx="10">
                  <c:v>0.42364218667212422</c:v>
                </c:pt>
                <c:pt idx="11">
                  <c:v>0.36849183819463427</c:v>
                </c:pt>
                <c:pt idx="12">
                  <c:v>0.39843146903402349</c:v>
                </c:pt>
                <c:pt idx="13">
                  <c:v>0.32138503059288842</c:v>
                </c:pt>
                <c:pt idx="14">
                  <c:v>0.41539971544939397</c:v>
                </c:pt>
                <c:pt idx="15">
                  <c:v>0.34741947729210065</c:v>
                </c:pt>
                <c:pt idx="16">
                  <c:v>0.44144386035275052</c:v>
                </c:pt>
                <c:pt idx="17">
                  <c:v>0.43613704004055559</c:v>
                </c:pt>
                <c:pt idx="18">
                  <c:v>0.34079547020799505</c:v>
                </c:pt>
                <c:pt idx="19">
                  <c:v>0.42141262755840875</c:v>
                </c:pt>
                <c:pt idx="20">
                  <c:v>0.41423930307399826</c:v>
                </c:pt>
                <c:pt idx="21">
                  <c:v>0.4665808686611379</c:v>
                </c:pt>
                <c:pt idx="22">
                  <c:v>0.38640121014033502</c:v>
                </c:pt>
                <c:pt idx="23">
                  <c:v>0.4347751008265115</c:v>
                </c:pt>
                <c:pt idx="24">
                  <c:v>0.4083529674789757</c:v>
                </c:pt>
                <c:pt idx="25">
                  <c:v>0.37328449149318255</c:v>
                </c:pt>
                <c:pt idx="26">
                  <c:v>0.34594227242126641</c:v>
                </c:pt>
                <c:pt idx="27">
                  <c:v>0.31442531342281288</c:v>
                </c:pt>
                <c:pt idx="28">
                  <c:v>0.40050572659057526</c:v>
                </c:pt>
                <c:pt idx="29">
                  <c:v>0.37227981653700781</c:v>
                </c:pt>
                <c:pt idx="30">
                  <c:v>0.4080427526125755</c:v>
                </c:pt>
                <c:pt idx="31">
                  <c:v>0.42295795054002294</c:v>
                </c:pt>
                <c:pt idx="32">
                  <c:v>0.40946404549819398</c:v>
                </c:pt>
                <c:pt idx="33">
                  <c:v>0.36491444284181435</c:v>
                </c:pt>
                <c:pt idx="34">
                  <c:v>0.36477791841148499</c:v>
                </c:pt>
                <c:pt idx="35">
                  <c:v>0.43148860756070012</c:v>
                </c:pt>
                <c:pt idx="36">
                  <c:v>0.36227384198637413</c:v>
                </c:pt>
                <c:pt idx="37">
                  <c:v>0.40336233797677151</c:v>
                </c:pt>
                <c:pt idx="38">
                  <c:v>0.39151037006386208</c:v>
                </c:pt>
                <c:pt idx="39">
                  <c:v>0.42551705200091133</c:v>
                </c:pt>
                <c:pt idx="40">
                  <c:v>0.39491095347747845</c:v>
                </c:pt>
                <c:pt idx="41">
                  <c:v>0.53450124430764834</c:v>
                </c:pt>
                <c:pt idx="42">
                  <c:v>0.50461396124165581</c:v>
                </c:pt>
                <c:pt idx="43">
                  <c:v>0.49478999239324634</c:v>
                </c:pt>
                <c:pt idx="44">
                  <c:v>0.52204877518940596</c:v>
                </c:pt>
                <c:pt idx="45">
                  <c:v>0.48493353204983508</c:v>
                </c:pt>
                <c:pt idx="46">
                  <c:v>0.39612513188941895</c:v>
                </c:pt>
                <c:pt idx="47">
                  <c:v>0.38510363882091891</c:v>
                </c:pt>
                <c:pt idx="48">
                  <c:v>0.38869371398334329</c:v>
                </c:pt>
                <c:pt idx="49">
                  <c:v>0.40957184602124563</c:v>
                </c:pt>
                <c:pt idx="50">
                  <c:v>0.37612214200264094</c:v>
                </c:pt>
                <c:pt idx="51">
                  <c:v>0.49204125520239872</c:v>
                </c:pt>
                <c:pt idx="52">
                  <c:v>0.43420019637971313</c:v>
                </c:pt>
                <c:pt idx="53">
                  <c:v>0.3296692597073097</c:v>
                </c:pt>
                <c:pt idx="54">
                  <c:v>0.34383070945950944</c:v>
                </c:pt>
                <c:pt idx="55">
                  <c:v>0.4096721968773101</c:v>
                </c:pt>
                <c:pt idx="56">
                  <c:v>0.47532720575882204</c:v>
                </c:pt>
                <c:pt idx="57">
                  <c:v>0.49098325177652852</c:v>
                </c:pt>
                <c:pt idx="58">
                  <c:v>0.60148167840324784</c:v>
                </c:pt>
                <c:pt idx="59">
                  <c:v>0.53849028014059908</c:v>
                </c:pt>
                <c:pt idx="60">
                  <c:v>0.52746740155431704</c:v>
                </c:pt>
                <c:pt idx="61">
                  <c:v>0.50693063325792675</c:v>
                </c:pt>
                <c:pt idx="62">
                  <c:v>0.48967637191844005</c:v>
                </c:pt>
                <c:pt idx="63">
                  <c:v>0.49861385439453981</c:v>
                </c:pt>
                <c:pt idx="64">
                  <c:v>0.54787522017531654</c:v>
                </c:pt>
                <c:pt idx="65">
                  <c:v>0.53252120026695771</c:v>
                </c:pt>
                <c:pt idx="66">
                  <c:v>0.47510750939717067</c:v>
                </c:pt>
                <c:pt idx="67">
                  <c:v>0.45409909151491462</c:v>
                </c:pt>
                <c:pt idx="68">
                  <c:v>0.42068343448971734</c:v>
                </c:pt>
                <c:pt idx="69">
                  <c:v>0.51360667119515302</c:v>
                </c:pt>
                <c:pt idx="70">
                  <c:v>0.43034105255353211</c:v>
                </c:pt>
                <c:pt idx="71">
                  <c:v>0.50406871633367789</c:v>
                </c:pt>
                <c:pt idx="72">
                  <c:v>0.42736182278211143</c:v>
                </c:pt>
                <c:pt idx="73">
                  <c:v>0.5032053102293168</c:v>
                </c:pt>
                <c:pt idx="74">
                  <c:v>0.45593301712458362</c:v>
                </c:pt>
                <c:pt idx="75">
                  <c:v>0.4418870332864217</c:v>
                </c:pt>
                <c:pt idx="76">
                  <c:v>0.44212536188145052</c:v>
                </c:pt>
                <c:pt idx="77">
                  <c:v>0.41013453943277561</c:v>
                </c:pt>
                <c:pt idx="78">
                  <c:v>0.46049723952200078</c:v>
                </c:pt>
                <c:pt idx="79">
                  <c:v>0.36517195581317913</c:v>
                </c:pt>
                <c:pt idx="80">
                  <c:v>0.46024750920893959</c:v>
                </c:pt>
                <c:pt idx="81">
                  <c:v>0.42229785785962437</c:v>
                </c:pt>
                <c:pt idx="82">
                  <c:v>0.48089382058233643</c:v>
                </c:pt>
                <c:pt idx="83">
                  <c:v>0.54575745187879643</c:v>
                </c:pt>
                <c:pt idx="84">
                  <c:v>0.4215163299183588</c:v>
                </c:pt>
                <c:pt idx="85">
                  <c:v>0.57288813675412775</c:v>
                </c:pt>
                <c:pt idx="86">
                  <c:v>0.39857357198527438</c:v>
                </c:pt>
                <c:pt idx="87">
                  <c:v>0.45813155501539476</c:v>
                </c:pt>
                <c:pt idx="88">
                  <c:v>0.45677505497326876</c:v>
                </c:pt>
                <c:pt idx="89">
                  <c:v>0.43686502607779565</c:v>
                </c:pt>
                <c:pt idx="90">
                  <c:v>0.46752163611199871</c:v>
                </c:pt>
                <c:pt idx="91">
                  <c:v>0.46427555169880175</c:v>
                </c:pt>
                <c:pt idx="92">
                  <c:v>0.36718579236253551</c:v>
                </c:pt>
                <c:pt idx="93">
                  <c:v>0.39897456067939363</c:v>
                </c:pt>
                <c:pt idx="94">
                  <c:v>0.40741828292271876</c:v>
                </c:pt>
                <c:pt idx="95">
                  <c:v>0.41367576820271568</c:v>
                </c:pt>
                <c:pt idx="96">
                  <c:v>0.42793738450671792</c:v>
                </c:pt>
                <c:pt idx="97">
                  <c:v>0.40858691089926774</c:v>
                </c:pt>
                <c:pt idx="98">
                  <c:v>0.39339059208174854</c:v>
                </c:pt>
                <c:pt idx="99">
                  <c:v>0.3424813135920407</c:v>
                </c:pt>
                <c:pt idx="100">
                  <c:v>0.47439204270274588</c:v>
                </c:pt>
                <c:pt idx="101">
                  <c:v>0.4072519097717433</c:v>
                </c:pt>
                <c:pt idx="102">
                  <c:v>0.3990224785204422</c:v>
                </c:pt>
                <c:pt idx="103">
                  <c:v>0.41913780375408627</c:v>
                </c:pt>
                <c:pt idx="104">
                  <c:v>0.39686596784807848</c:v>
                </c:pt>
                <c:pt idx="105">
                  <c:v>0.46994476766755139</c:v>
                </c:pt>
                <c:pt idx="106">
                  <c:v>0.37993038557748965</c:v>
                </c:pt>
                <c:pt idx="107">
                  <c:v>0.3977598442271833</c:v>
                </c:pt>
                <c:pt idx="108">
                  <c:v>0.4884263205183933</c:v>
                </c:pt>
                <c:pt idx="109">
                  <c:v>0.43791497046641475</c:v>
                </c:pt>
                <c:pt idx="110">
                  <c:v>0.40275223752882411</c:v>
                </c:pt>
                <c:pt idx="111">
                  <c:v>0.42031121999491827</c:v>
                </c:pt>
                <c:pt idx="112">
                  <c:v>0.38893575347872317</c:v>
                </c:pt>
                <c:pt idx="113">
                  <c:v>0.39452958267643329</c:v>
                </c:pt>
                <c:pt idx="114">
                  <c:v>0.4612078958778581</c:v>
                </c:pt>
                <c:pt idx="115">
                  <c:v>0.36238070447080878</c:v>
                </c:pt>
                <c:pt idx="116">
                  <c:v>0.3069221939671124</c:v>
                </c:pt>
                <c:pt idx="117">
                  <c:v>0.39203736203465095</c:v>
                </c:pt>
                <c:pt idx="118">
                  <c:v>0.37497402059765877</c:v>
                </c:pt>
                <c:pt idx="119">
                  <c:v>0.37577100146755976</c:v>
                </c:pt>
                <c:pt idx="120">
                  <c:v>0.43064221072796538</c:v>
                </c:pt>
                <c:pt idx="121">
                  <c:v>0.42492957113292323</c:v>
                </c:pt>
                <c:pt idx="122">
                  <c:v>0.41817667787693291</c:v>
                </c:pt>
                <c:pt idx="123">
                  <c:v>0.39872080607169363</c:v>
                </c:pt>
                <c:pt idx="124">
                  <c:v>0.49610261691776741</c:v>
                </c:pt>
                <c:pt idx="125">
                  <c:v>0.56892191312073426</c:v>
                </c:pt>
                <c:pt idx="126">
                  <c:v>0.45060807195369851</c:v>
                </c:pt>
                <c:pt idx="127">
                  <c:v>0.37629680050565961</c:v>
                </c:pt>
                <c:pt idx="128">
                  <c:v>0.45444649793638742</c:v>
                </c:pt>
                <c:pt idx="129">
                  <c:v>0.46989620830219053</c:v>
                </c:pt>
                <c:pt idx="130">
                  <c:v>0.38788824182853554</c:v>
                </c:pt>
                <c:pt idx="131">
                  <c:v>0.40630607060333579</c:v>
                </c:pt>
                <c:pt idx="132">
                  <c:v>0.44131655997428726</c:v>
                </c:pt>
                <c:pt idx="133">
                  <c:v>0.34442897779352588</c:v>
                </c:pt>
                <c:pt idx="134">
                  <c:v>0.35863963387561887</c:v>
                </c:pt>
                <c:pt idx="135">
                  <c:v>0.33907766325731176</c:v>
                </c:pt>
                <c:pt idx="136">
                  <c:v>0.36379545852590128</c:v>
                </c:pt>
                <c:pt idx="137">
                  <c:v>0.38296352982304049</c:v>
                </c:pt>
                <c:pt idx="138">
                  <c:v>0.41033400306122025</c:v>
                </c:pt>
                <c:pt idx="139">
                  <c:v>0.48380722154443223</c:v>
                </c:pt>
                <c:pt idx="140">
                  <c:v>0.34201874629203116</c:v>
                </c:pt>
                <c:pt idx="141">
                  <c:v>0.41857446273023058</c:v>
                </c:pt>
                <c:pt idx="142">
                  <c:v>0.35285896759429625</c:v>
                </c:pt>
                <c:pt idx="143">
                  <c:v>0.37856925933907554</c:v>
                </c:pt>
                <c:pt idx="144">
                  <c:v>0.39248674519285137</c:v>
                </c:pt>
                <c:pt idx="145">
                  <c:v>0.45378193102783748</c:v>
                </c:pt>
                <c:pt idx="146">
                  <c:v>0.45134681043757474</c:v>
                </c:pt>
                <c:pt idx="147">
                  <c:v>0.43135378890648751</c:v>
                </c:pt>
                <c:pt idx="148">
                  <c:v>0.42791243487126102</c:v>
                </c:pt>
                <c:pt idx="149">
                  <c:v>0.43858618047300091</c:v>
                </c:pt>
                <c:pt idx="150">
                  <c:v>0.37731084063919268</c:v>
                </c:pt>
                <c:pt idx="151">
                  <c:v>0.39004424136105387</c:v>
                </c:pt>
                <c:pt idx="152">
                  <c:v>0.42310951754698739</c:v>
                </c:pt>
                <c:pt idx="153">
                  <c:v>0.37526890419463516</c:v>
                </c:pt>
                <c:pt idx="154">
                  <c:v>0.37126970667185644</c:v>
                </c:pt>
                <c:pt idx="155">
                  <c:v>0.33640786408281298</c:v>
                </c:pt>
                <c:pt idx="156">
                  <c:v>0.35660729359883947</c:v>
                </c:pt>
                <c:pt idx="157">
                  <c:v>0.37051289895477857</c:v>
                </c:pt>
                <c:pt idx="158">
                  <c:v>0.35134629027801312</c:v>
                </c:pt>
                <c:pt idx="159">
                  <c:v>0.31604680414683201</c:v>
                </c:pt>
                <c:pt idx="160">
                  <c:v>0.37565787722793231</c:v>
                </c:pt>
                <c:pt idx="161">
                  <c:v>0.37581743734865569</c:v>
                </c:pt>
                <c:pt idx="162">
                  <c:v>0.41058614441051977</c:v>
                </c:pt>
                <c:pt idx="163">
                  <c:v>0.44412511361246426</c:v>
                </c:pt>
                <c:pt idx="164">
                  <c:v>0.38336141322152428</c:v>
                </c:pt>
                <c:pt idx="165">
                  <c:v>0.34656511503165477</c:v>
                </c:pt>
                <c:pt idx="166">
                  <c:v>0.43543878489419019</c:v>
                </c:pt>
                <c:pt idx="167">
                  <c:v>0.41808479278903765</c:v>
                </c:pt>
                <c:pt idx="168">
                  <c:v>0.4134389606579833</c:v>
                </c:pt>
                <c:pt idx="169">
                  <c:v>0.48352466687789386</c:v>
                </c:pt>
                <c:pt idx="170">
                  <c:v>0.41558203593411375</c:v>
                </c:pt>
                <c:pt idx="171">
                  <c:v>0.46271759380065353</c:v>
                </c:pt>
                <c:pt idx="172">
                  <c:v>0.40873157141532951</c:v>
                </c:pt>
                <c:pt idx="173">
                  <c:v>0.40385180930961101</c:v>
                </c:pt>
                <c:pt idx="174">
                  <c:v>0.39817710936441941</c:v>
                </c:pt>
                <c:pt idx="175">
                  <c:v>0.39023809167900636</c:v>
                </c:pt>
                <c:pt idx="176">
                  <c:v>0.42684957012027869</c:v>
                </c:pt>
                <c:pt idx="177">
                  <c:v>0.44179477000744771</c:v>
                </c:pt>
                <c:pt idx="178">
                  <c:v>0.48563248797303754</c:v>
                </c:pt>
                <c:pt idx="179">
                  <c:v>0.45401449309626873</c:v>
                </c:pt>
                <c:pt idx="180">
                  <c:v>0.47826879543937861</c:v>
                </c:pt>
                <c:pt idx="181">
                  <c:v>0.46728020628416461</c:v>
                </c:pt>
                <c:pt idx="182">
                  <c:v>0.5031743406776551</c:v>
                </c:pt>
                <c:pt idx="183">
                  <c:v>0.4396882625472292</c:v>
                </c:pt>
                <c:pt idx="184">
                  <c:v>0.40414887203952254</c:v>
                </c:pt>
                <c:pt idx="185">
                  <c:v>0.48397191823790897</c:v>
                </c:pt>
                <c:pt idx="186">
                  <c:v>0.47844667829767717</c:v>
                </c:pt>
                <c:pt idx="187">
                  <c:v>0.41610454562856197</c:v>
                </c:pt>
                <c:pt idx="188">
                  <c:v>0.55928366916060412</c:v>
                </c:pt>
                <c:pt idx="189">
                  <c:v>0.53530219966940495</c:v>
                </c:pt>
                <c:pt idx="190">
                  <c:v>0.52973303671659122</c:v>
                </c:pt>
                <c:pt idx="191">
                  <c:v>0.485586510486608</c:v>
                </c:pt>
                <c:pt idx="192">
                  <c:v>0.48730901149772904</c:v>
                </c:pt>
                <c:pt idx="193">
                  <c:v>0.46787512281814991</c:v>
                </c:pt>
                <c:pt idx="194">
                  <c:v>0.43063749331138063</c:v>
                </c:pt>
                <c:pt idx="195">
                  <c:v>0.43035124128648378</c:v>
                </c:pt>
                <c:pt idx="196">
                  <c:v>0.33611849780854519</c:v>
                </c:pt>
                <c:pt idx="197">
                  <c:v>0.4297892691033659</c:v>
                </c:pt>
                <c:pt idx="198">
                  <c:v>0.39753364425153398</c:v>
                </c:pt>
                <c:pt idx="199">
                  <c:v>0.42676915404351962</c:v>
                </c:pt>
                <c:pt idx="200">
                  <c:v>0.41817576295829517</c:v>
                </c:pt>
                <c:pt idx="201">
                  <c:v>0.36626578854979058</c:v>
                </c:pt>
                <c:pt idx="202">
                  <c:v>0.47488474903896688</c:v>
                </c:pt>
                <c:pt idx="203">
                  <c:v>0.46286558221907198</c:v>
                </c:pt>
                <c:pt idx="204">
                  <c:v>0.47387116968645981</c:v>
                </c:pt>
                <c:pt idx="205">
                  <c:v>0.41725966207774851</c:v>
                </c:pt>
                <c:pt idx="206">
                  <c:v>0.45563460161549851</c:v>
                </c:pt>
                <c:pt idx="207">
                  <c:v>0.41595839768087073</c:v>
                </c:pt>
                <c:pt idx="208">
                  <c:v>0.45797985560883886</c:v>
                </c:pt>
                <c:pt idx="209">
                  <c:v>0.43268171800402278</c:v>
                </c:pt>
                <c:pt idx="210">
                  <c:v>0.40172681316362518</c:v>
                </c:pt>
                <c:pt idx="211">
                  <c:v>0.47251680438634297</c:v>
                </c:pt>
                <c:pt idx="212">
                  <c:v>0.3953463902052673</c:v>
                </c:pt>
                <c:pt idx="213">
                  <c:v>0.33457120973324989</c:v>
                </c:pt>
                <c:pt idx="214">
                  <c:v>0.40259340950020661</c:v>
                </c:pt>
                <c:pt idx="215">
                  <c:v>0.33959660727058349</c:v>
                </c:pt>
                <c:pt idx="216">
                  <c:v>0.43115663639589547</c:v>
                </c:pt>
                <c:pt idx="217">
                  <c:v>0.3268178860717838</c:v>
                </c:pt>
                <c:pt idx="218">
                  <c:v>0.394255574966829</c:v>
                </c:pt>
                <c:pt idx="219">
                  <c:v>0.35235046226765115</c:v>
                </c:pt>
                <c:pt idx="220">
                  <c:v>0.37364230251810854</c:v>
                </c:pt>
                <c:pt idx="221">
                  <c:v>0.35089220834375029</c:v>
                </c:pt>
                <c:pt idx="222">
                  <c:v>0.36194211258500425</c:v>
                </c:pt>
                <c:pt idx="223">
                  <c:v>0.31182120904991045</c:v>
                </c:pt>
                <c:pt idx="224">
                  <c:v>0.40117790743674969</c:v>
                </c:pt>
                <c:pt idx="225">
                  <c:v>0.36690696705479436</c:v>
                </c:pt>
                <c:pt idx="226">
                  <c:v>0.37722029916620325</c:v>
                </c:pt>
                <c:pt idx="227">
                  <c:v>0.33723362489341308</c:v>
                </c:pt>
                <c:pt idx="228">
                  <c:v>0.37107409882252085</c:v>
                </c:pt>
                <c:pt idx="229">
                  <c:v>0.39058281648856824</c:v>
                </c:pt>
                <c:pt idx="230">
                  <c:v>0.32956592075636171</c:v>
                </c:pt>
                <c:pt idx="231">
                  <c:v>0.4313011816237875</c:v>
                </c:pt>
                <c:pt idx="232">
                  <c:v>0.37732785839140009</c:v>
                </c:pt>
                <c:pt idx="233">
                  <c:v>0.33973547014166683</c:v>
                </c:pt>
                <c:pt idx="234">
                  <c:v>0.32685652642804841</c:v>
                </c:pt>
                <c:pt idx="235">
                  <c:v>0.32668135401276954</c:v>
                </c:pt>
                <c:pt idx="236">
                  <c:v>0.37333757939598422</c:v>
                </c:pt>
                <c:pt idx="237">
                  <c:v>0.32972461668887254</c:v>
                </c:pt>
                <c:pt idx="238">
                  <c:v>0.29990278062517423</c:v>
                </c:pt>
                <c:pt idx="239">
                  <c:v>0.38257610843828421</c:v>
                </c:pt>
                <c:pt idx="240">
                  <c:v>0.33552158526603754</c:v>
                </c:pt>
                <c:pt idx="241">
                  <c:v>0.30716062549510825</c:v>
                </c:pt>
                <c:pt idx="242">
                  <c:v>0.33230730645225254</c:v>
                </c:pt>
                <c:pt idx="243">
                  <c:v>0.35964340800288963</c:v>
                </c:pt>
                <c:pt idx="244">
                  <c:v>0.40018625988075801</c:v>
                </c:pt>
                <c:pt idx="245">
                  <c:v>0.41887078542214223</c:v>
                </c:pt>
                <c:pt idx="246">
                  <c:v>0.48433691383118466</c:v>
                </c:pt>
                <c:pt idx="247">
                  <c:v>0.42596353667902898</c:v>
                </c:pt>
                <c:pt idx="248">
                  <c:v>0.42294641962393648</c:v>
                </c:pt>
                <c:pt idx="249">
                  <c:v>0.37966570329376315</c:v>
                </c:pt>
                <c:pt idx="250">
                  <c:v>0.51465776335801139</c:v>
                </c:pt>
                <c:pt idx="251">
                  <c:v>0.38438045802336984</c:v>
                </c:pt>
                <c:pt idx="252">
                  <c:v>0.38086541654024075</c:v>
                </c:pt>
                <c:pt idx="253">
                  <c:v>0.37191874445893436</c:v>
                </c:pt>
                <c:pt idx="254">
                  <c:v>0.44475717644916418</c:v>
                </c:pt>
                <c:pt idx="255">
                  <c:v>0.48524236586980085</c:v>
                </c:pt>
                <c:pt idx="256">
                  <c:v>0.41369197149227238</c:v>
                </c:pt>
                <c:pt idx="257">
                  <c:v>0.3871762725113278</c:v>
                </c:pt>
                <c:pt idx="258">
                  <c:v>0.35595330005719283</c:v>
                </c:pt>
                <c:pt idx="259">
                  <c:v>0.36919719995529787</c:v>
                </c:pt>
                <c:pt idx="260">
                  <c:v>0.34611991537653741</c:v>
                </c:pt>
                <c:pt idx="261">
                  <c:v>0.31009674200578868</c:v>
                </c:pt>
                <c:pt idx="262">
                  <c:v>0.33176103441784666</c:v>
                </c:pt>
                <c:pt idx="263">
                  <c:v>0.34054106486349911</c:v>
                </c:pt>
                <c:pt idx="264">
                  <c:v>0.34124555715991861</c:v>
                </c:pt>
                <c:pt idx="265">
                  <c:v>0.43297551524883626</c:v>
                </c:pt>
                <c:pt idx="266">
                  <c:v>0.37545670476436543</c:v>
                </c:pt>
                <c:pt idx="267">
                  <c:v>0.37855612536274419</c:v>
                </c:pt>
                <c:pt idx="268">
                  <c:v>0.41668154325024725</c:v>
                </c:pt>
                <c:pt idx="269">
                  <c:v>0.39168431013625293</c:v>
                </c:pt>
                <c:pt idx="270">
                  <c:v>0.35979095291520025</c:v>
                </c:pt>
                <c:pt idx="271">
                  <c:v>0.30465631885143446</c:v>
                </c:pt>
                <c:pt idx="272">
                  <c:v>0.36806892942463298</c:v>
                </c:pt>
                <c:pt idx="273">
                  <c:v>0.38202709373917704</c:v>
                </c:pt>
                <c:pt idx="274">
                  <c:v>0.41629484860424421</c:v>
                </c:pt>
                <c:pt idx="275">
                  <c:v>0.33440456268232238</c:v>
                </c:pt>
                <c:pt idx="276">
                  <c:v>0.36493710834039672</c:v>
                </c:pt>
                <c:pt idx="277">
                  <c:v>0.36165052192371039</c:v>
                </c:pt>
                <c:pt idx="278">
                  <c:v>0.42375414630886299</c:v>
                </c:pt>
                <c:pt idx="279">
                  <c:v>0.40502331010821585</c:v>
                </c:pt>
                <c:pt idx="280">
                  <c:v>0.38103177910558866</c:v>
                </c:pt>
                <c:pt idx="281">
                  <c:v>0.40748403573395103</c:v>
                </c:pt>
                <c:pt idx="282">
                  <c:v>0.36844888984861229</c:v>
                </c:pt>
                <c:pt idx="283">
                  <c:v>0.45678571953636582</c:v>
                </c:pt>
                <c:pt idx="284">
                  <c:v>0.38948236138943693</c:v>
                </c:pt>
                <c:pt idx="285">
                  <c:v>0.34373217740864082</c:v>
                </c:pt>
                <c:pt idx="286">
                  <c:v>0.40211484791837204</c:v>
                </c:pt>
                <c:pt idx="287">
                  <c:v>0.3667381866879072</c:v>
                </c:pt>
                <c:pt idx="288">
                  <c:v>0.41366966626981444</c:v>
                </c:pt>
                <c:pt idx="289">
                  <c:v>0.47325627970230078</c:v>
                </c:pt>
                <c:pt idx="290">
                  <c:v>0.37435773461588745</c:v>
                </c:pt>
                <c:pt idx="291">
                  <c:v>0.3669426595113649</c:v>
                </c:pt>
                <c:pt idx="292">
                  <c:v>0.38837428321231032</c:v>
                </c:pt>
                <c:pt idx="293">
                  <c:v>0.43572248521118118</c:v>
                </c:pt>
                <c:pt idx="294">
                  <c:v>0.48473322485423054</c:v>
                </c:pt>
                <c:pt idx="295">
                  <c:v>0.46024607925661765</c:v>
                </c:pt>
                <c:pt idx="296">
                  <c:v>0.37136163396394495</c:v>
                </c:pt>
                <c:pt idx="297">
                  <c:v>0.41028585169964327</c:v>
                </c:pt>
                <c:pt idx="298">
                  <c:v>0.36133065217395799</c:v>
                </c:pt>
                <c:pt idx="299">
                  <c:v>0.35900577540317824</c:v>
                </c:pt>
                <c:pt idx="300">
                  <c:v>0.37575103803533388</c:v>
                </c:pt>
                <c:pt idx="301">
                  <c:v>0.4066722509359702</c:v>
                </c:pt>
                <c:pt idx="302">
                  <c:v>0.35716647390447115</c:v>
                </c:pt>
                <c:pt idx="303">
                  <c:v>0.40040516159970585</c:v>
                </c:pt>
                <c:pt idx="304">
                  <c:v>0.45495572125677403</c:v>
                </c:pt>
                <c:pt idx="305">
                  <c:v>0.41923054423003336</c:v>
                </c:pt>
                <c:pt idx="306">
                  <c:v>0.45745839011187617</c:v>
                </c:pt>
                <c:pt idx="307">
                  <c:v>0.48017780895332235</c:v>
                </c:pt>
                <c:pt idx="308">
                  <c:v>0.50730895367763229</c:v>
                </c:pt>
                <c:pt idx="309">
                  <c:v>0.43449867603013809</c:v>
                </c:pt>
                <c:pt idx="310">
                  <c:v>0.43449345364811776</c:v>
                </c:pt>
                <c:pt idx="311">
                  <c:v>0.40017371414456793</c:v>
                </c:pt>
                <c:pt idx="312">
                  <c:v>0.41297999304874178</c:v>
                </c:pt>
                <c:pt idx="313">
                  <c:v>0.40886226319593355</c:v>
                </c:pt>
                <c:pt idx="314">
                  <c:v>0.40681376797935997</c:v>
                </c:pt>
                <c:pt idx="315">
                  <c:v>0.46979594961890647</c:v>
                </c:pt>
                <c:pt idx="316">
                  <c:v>0.54333177865461868</c:v>
                </c:pt>
                <c:pt idx="317">
                  <c:v>0.44051497340483065</c:v>
                </c:pt>
                <c:pt idx="318">
                  <c:v>0.34407377782902104</c:v>
                </c:pt>
                <c:pt idx="319">
                  <c:v>0.37934659172896129</c:v>
                </c:pt>
                <c:pt idx="320">
                  <c:v>0.37155445516312874</c:v>
                </c:pt>
                <c:pt idx="321">
                  <c:v>0.42679619701260124</c:v>
                </c:pt>
                <c:pt idx="322">
                  <c:v>0.3483699724284029</c:v>
                </c:pt>
                <c:pt idx="323">
                  <c:v>0.39206398804022446</c:v>
                </c:pt>
                <c:pt idx="324">
                  <c:v>0.38800319007660578</c:v>
                </c:pt>
                <c:pt idx="325">
                  <c:v>0.365006963908722</c:v>
                </c:pt>
                <c:pt idx="326">
                  <c:v>0.35973987165266091</c:v>
                </c:pt>
                <c:pt idx="327">
                  <c:v>0.38763039274887617</c:v>
                </c:pt>
                <c:pt idx="328">
                  <c:v>0.35527305381255403</c:v>
                </c:pt>
                <c:pt idx="329">
                  <c:v>0.34600094367443612</c:v>
                </c:pt>
                <c:pt idx="330">
                  <c:v>0.35647183779371494</c:v>
                </c:pt>
                <c:pt idx="331">
                  <c:v>0.48610229435703561</c:v>
                </c:pt>
                <c:pt idx="332">
                  <c:v>0.32792977597434253</c:v>
                </c:pt>
                <c:pt idx="333">
                  <c:v>0.36179309582797997</c:v>
                </c:pt>
                <c:pt idx="334">
                  <c:v>0.36502152463994025</c:v>
                </c:pt>
                <c:pt idx="335">
                  <c:v>0.49582326418732986</c:v>
                </c:pt>
                <c:pt idx="336">
                  <c:v>0.33801595526372102</c:v>
                </c:pt>
                <c:pt idx="337">
                  <c:v>0.34161876496523375</c:v>
                </c:pt>
                <c:pt idx="338">
                  <c:v>0.33836625423631572</c:v>
                </c:pt>
                <c:pt idx="339">
                  <c:v>0.38573943604325611</c:v>
                </c:pt>
                <c:pt idx="340">
                  <c:v>0.35934037041364264</c:v>
                </c:pt>
                <c:pt idx="341">
                  <c:v>0.35211541009848801</c:v>
                </c:pt>
                <c:pt idx="342">
                  <c:v>0.34049833747688735</c:v>
                </c:pt>
                <c:pt idx="343">
                  <c:v>0.30718510936459825</c:v>
                </c:pt>
                <c:pt idx="344">
                  <c:v>0.35946240442024485</c:v>
                </c:pt>
                <c:pt idx="345">
                  <c:v>0.35348999167977624</c:v>
                </c:pt>
                <c:pt idx="346">
                  <c:v>0.35029173195263602</c:v>
                </c:pt>
                <c:pt idx="347">
                  <c:v>0.32624387788854003</c:v>
                </c:pt>
                <c:pt idx="348">
                  <c:v>0.36322802278031974</c:v>
                </c:pt>
                <c:pt idx="349">
                  <c:v>0.33043667813076116</c:v>
                </c:pt>
                <c:pt idx="350">
                  <c:v>0.35059581878369062</c:v>
                </c:pt>
                <c:pt idx="351">
                  <c:v>0.3373362460194807</c:v>
                </c:pt>
                <c:pt idx="352">
                  <c:v>0.31550766311118328</c:v>
                </c:pt>
                <c:pt idx="353">
                  <c:v>0.31039804762025081</c:v>
                </c:pt>
                <c:pt idx="354">
                  <c:v>0.32945227460902399</c:v>
                </c:pt>
                <c:pt idx="355">
                  <c:v>0.40425779473827717</c:v>
                </c:pt>
                <c:pt idx="356">
                  <c:v>0.27849942235145869</c:v>
                </c:pt>
                <c:pt idx="357">
                  <c:v>0.30868977367669664</c:v>
                </c:pt>
                <c:pt idx="358">
                  <c:v>0.31007216227812351</c:v>
                </c:pt>
                <c:pt idx="359">
                  <c:v>0.32695658581036763</c:v>
                </c:pt>
                <c:pt idx="360">
                  <c:v>0.34427403261238393</c:v>
                </c:pt>
                <c:pt idx="361">
                  <c:v>0.31694812002128692</c:v>
                </c:pt>
                <c:pt idx="362">
                  <c:v>0.35535762085593348</c:v>
                </c:pt>
                <c:pt idx="363">
                  <c:v>0.33674140581622347</c:v>
                </c:pt>
                <c:pt idx="364">
                  <c:v>0.3991717235980925</c:v>
                </c:pt>
                <c:pt idx="365">
                  <c:v>0.33793365203081216</c:v>
                </c:pt>
                <c:pt idx="366">
                  <c:v>0.39441888065227748</c:v>
                </c:pt>
                <c:pt idx="367">
                  <c:v>0.3201887817676059</c:v>
                </c:pt>
                <c:pt idx="368">
                  <c:v>0.33923551588997602</c:v>
                </c:pt>
                <c:pt idx="369">
                  <c:v>0.32329784965363051</c:v>
                </c:pt>
                <c:pt idx="370">
                  <c:v>0.33576100196099262</c:v>
                </c:pt>
                <c:pt idx="371">
                  <c:v>0.35634694638044528</c:v>
                </c:pt>
                <c:pt idx="372">
                  <c:v>0.38094181749239098</c:v>
                </c:pt>
                <c:pt idx="373">
                  <c:v>0.37079988062881425</c:v>
                </c:pt>
                <c:pt idx="374">
                  <c:v>0.41259360183740645</c:v>
                </c:pt>
                <c:pt idx="375">
                  <c:v>0.38079429628098926</c:v>
                </c:pt>
                <c:pt idx="376">
                  <c:v>0.35522445943064146</c:v>
                </c:pt>
                <c:pt idx="377">
                  <c:v>0.38130941435083948</c:v>
                </c:pt>
                <c:pt idx="378">
                  <c:v>0.38873238559538881</c:v>
                </c:pt>
                <c:pt idx="379">
                  <c:v>0.42732369481018823</c:v>
                </c:pt>
                <c:pt idx="380">
                  <c:v>0.40680074540882449</c:v>
                </c:pt>
                <c:pt idx="381">
                  <c:v>0.4228947539721164</c:v>
                </c:pt>
                <c:pt idx="382">
                  <c:v>0.36524323358276151</c:v>
                </c:pt>
                <c:pt idx="383">
                  <c:v>0.38752731258573214</c:v>
                </c:pt>
                <c:pt idx="384">
                  <c:v>0.42523190271955869</c:v>
                </c:pt>
                <c:pt idx="385">
                  <c:v>0.44434276326531552</c:v>
                </c:pt>
                <c:pt idx="386">
                  <c:v>0.39123948160564176</c:v>
                </c:pt>
                <c:pt idx="387">
                  <c:v>0.38223106824780501</c:v>
                </c:pt>
                <c:pt idx="388">
                  <c:v>0.38017853249380429</c:v>
                </c:pt>
                <c:pt idx="389">
                  <c:v>0.38542482163864333</c:v>
                </c:pt>
                <c:pt idx="390">
                  <c:v>0.43414267314504057</c:v>
                </c:pt>
                <c:pt idx="391">
                  <c:v>0.42533579783729786</c:v>
                </c:pt>
                <c:pt idx="392">
                  <c:v>0.38676348587221965</c:v>
                </c:pt>
                <c:pt idx="393">
                  <c:v>0.38785716571178697</c:v>
                </c:pt>
                <c:pt idx="394">
                  <c:v>0.40419058744653613</c:v>
                </c:pt>
                <c:pt idx="395">
                  <c:v>0.35887828602101479</c:v>
                </c:pt>
                <c:pt idx="396">
                  <c:v>0.41540490519702605</c:v>
                </c:pt>
                <c:pt idx="397">
                  <c:v>0.43944742681598375</c:v>
                </c:pt>
                <c:pt idx="398">
                  <c:v>0.37850992259271998</c:v>
                </c:pt>
                <c:pt idx="399">
                  <c:v>0.44180757287382683</c:v>
                </c:pt>
                <c:pt idx="400">
                  <c:v>0.39208403718474122</c:v>
                </c:pt>
                <c:pt idx="401">
                  <c:v>0.41647677215511042</c:v>
                </c:pt>
                <c:pt idx="402">
                  <c:v>0.39939165156276735</c:v>
                </c:pt>
                <c:pt idx="403">
                  <c:v>0.3821498518280706</c:v>
                </c:pt>
                <c:pt idx="404">
                  <c:v>0.37765098675862696</c:v>
                </c:pt>
                <c:pt idx="405">
                  <c:v>0.35312581275499116</c:v>
                </c:pt>
                <c:pt idx="406">
                  <c:v>0.39465758942755957</c:v>
                </c:pt>
                <c:pt idx="407">
                  <c:v>0.40524562894733068</c:v>
                </c:pt>
                <c:pt idx="408">
                  <c:v>0.38984141912514869</c:v>
                </c:pt>
                <c:pt idx="409">
                  <c:v>0.44594314060367746</c:v>
                </c:pt>
                <c:pt idx="410">
                  <c:v>0.36066067809093061</c:v>
                </c:pt>
                <c:pt idx="411">
                  <c:v>0.42839386654184913</c:v>
                </c:pt>
                <c:pt idx="412">
                  <c:v>0.41079383357457561</c:v>
                </c:pt>
                <c:pt idx="413">
                  <c:v>0.42534227348255804</c:v>
                </c:pt>
                <c:pt idx="414">
                  <c:v>0.37864503850181574</c:v>
                </c:pt>
                <c:pt idx="415">
                  <c:v>0.38085837061722411</c:v>
                </c:pt>
                <c:pt idx="416">
                  <c:v>0.36016431319649211</c:v>
                </c:pt>
                <c:pt idx="417">
                  <c:v>0.39015888363279755</c:v>
                </c:pt>
                <c:pt idx="418">
                  <c:v>0.38592537726035175</c:v>
                </c:pt>
                <c:pt idx="419">
                  <c:v>0.39901713602874828</c:v>
                </c:pt>
                <c:pt idx="420">
                  <c:v>0.3510048018215951</c:v>
                </c:pt>
                <c:pt idx="421">
                  <c:v>0.3616909763963736</c:v>
                </c:pt>
                <c:pt idx="422">
                  <c:v>0.43360427039361327</c:v>
                </c:pt>
                <c:pt idx="423">
                  <c:v>0.37881775429692133</c:v>
                </c:pt>
                <c:pt idx="424">
                  <c:v>0.44504864877103356</c:v>
                </c:pt>
                <c:pt idx="425">
                  <c:v>0.38862552573620535</c:v>
                </c:pt>
                <c:pt idx="426">
                  <c:v>0.42508811649071943</c:v>
                </c:pt>
                <c:pt idx="427">
                  <c:v>0.36399433144052484</c:v>
                </c:pt>
                <c:pt idx="428">
                  <c:v>0.43093241437106899</c:v>
                </c:pt>
                <c:pt idx="429">
                  <c:v>0.3988298869246576</c:v>
                </c:pt>
                <c:pt idx="430">
                  <c:v>0.3756663800515907</c:v>
                </c:pt>
                <c:pt idx="431">
                  <c:v>0.41716955448779947</c:v>
                </c:pt>
                <c:pt idx="432">
                  <c:v>0.35637325721312613</c:v>
                </c:pt>
                <c:pt idx="433">
                  <c:v>0.42177203495467042</c:v>
                </c:pt>
                <c:pt idx="434">
                  <c:v>0.37234587387971663</c:v>
                </c:pt>
                <c:pt idx="435">
                  <c:v>0.38619155861185367</c:v>
                </c:pt>
                <c:pt idx="436">
                  <c:v>0.37933541424695061</c:v>
                </c:pt>
                <c:pt idx="437">
                  <c:v>0.37924447019567176</c:v>
                </c:pt>
                <c:pt idx="438">
                  <c:v>0.46872499015569602</c:v>
                </c:pt>
                <c:pt idx="439">
                  <c:v>0.42634408140190505</c:v>
                </c:pt>
                <c:pt idx="440">
                  <c:v>0.37941638969337738</c:v>
                </c:pt>
                <c:pt idx="441">
                  <c:v>0.35166170951875209</c:v>
                </c:pt>
                <c:pt idx="442">
                  <c:v>0.49449800734069843</c:v>
                </c:pt>
                <c:pt idx="443">
                  <c:v>0.41007722672188562</c:v>
                </c:pt>
                <c:pt idx="444">
                  <c:v>0.39542312706167249</c:v>
                </c:pt>
                <c:pt idx="445">
                  <c:v>0.42206692195081791</c:v>
                </c:pt>
                <c:pt idx="446">
                  <c:v>0.40572099988720778</c:v>
                </c:pt>
                <c:pt idx="447">
                  <c:v>0.41724345228267223</c:v>
                </c:pt>
                <c:pt idx="448">
                  <c:v>0.31836680709239856</c:v>
                </c:pt>
                <c:pt idx="449">
                  <c:v>0.37888320982873874</c:v>
                </c:pt>
                <c:pt idx="450">
                  <c:v>0.34997211648377929</c:v>
                </c:pt>
                <c:pt idx="451">
                  <c:v>0.37300282599317541</c:v>
                </c:pt>
                <c:pt idx="452">
                  <c:v>0.34308766483108011</c:v>
                </c:pt>
                <c:pt idx="453">
                  <c:v>0.342013476947924</c:v>
                </c:pt>
                <c:pt idx="454">
                  <c:v>0.45076791341340022</c:v>
                </c:pt>
                <c:pt idx="455">
                  <c:v>0.33760169873871543</c:v>
                </c:pt>
                <c:pt idx="456">
                  <c:v>0.41170258959418288</c:v>
                </c:pt>
                <c:pt idx="457">
                  <c:v>0.37151630589237061</c:v>
                </c:pt>
                <c:pt idx="458">
                  <c:v>0.3516897164594035</c:v>
                </c:pt>
                <c:pt idx="459">
                  <c:v>0.39513632523310493</c:v>
                </c:pt>
                <c:pt idx="460">
                  <c:v>0.34838392963468728</c:v>
                </c:pt>
                <c:pt idx="461">
                  <c:v>0.48374554454540292</c:v>
                </c:pt>
                <c:pt idx="462">
                  <c:v>0.40215599190519136</c:v>
                </c:pt>
                <c:pt idx="463">
                  <c:v>0.41129623227249107</c:v>
                </c:pt>
                <c:pt idx="464">
                  <c:v>0.35915090306129593</c:v>
                </c:pt>
                <c:pt idx="465">
                  <c:v>0.36689739952102068</c:v>
                </c:pt>
                <c:pt idx="466">
                  <c:v>0.41839298372132233</c:v>
                </c:pt>
                <c:pt idx="467">
                  <c:v>0.37827266956253525</c:v>
                </c:pt>
                <c:pt idx="468">
                  <c:v>0.35392367416166637</c:v>
                </c:pt>
                <c:pt idx="469">
                  <c:v>0.35012350732950431</c:v>
                </c:pt>
                <c:pt idx="470">
                  <c:v>0.30266312725979372</c:v>
                </c:pt>
                <c:pt idx="471">
                  <c:v>0.36537538907137679</c:v>
                </c:pt>
                <c:pt idx="472">
                  <c:v>0.34381152421549077</c:v>
                </c:pt>
                <c:pt idx="473">
                  <c:v>0.29258400830367798</c:v>
                </c:pt>
                <c:pt idx="474">
                  <c:v>0.37212585027309025</c:v>
                </c:pt>
                <c:pt idx="475">
                  <c:v>0.34586799373582555</c:v>
                </c:pt>
                <c:pt idx="476">
                  <c:v>0.35133070955036355</c:v>
                </c:pt>
                <c:pt idx="477">
                  <c:v>0.36306493425544117</c:v>
                </c:pt>
                <c:pt idx="478">
                  <c:v>0.36281803993366496</c:v>
                </c:pt>
                <c:pt idx="479">
                  <c:v>0.41416320922551964</c:v>
                </c:pt>
                <c:pt idx="480">
                  <c:v>0.4009973186523173</c:v>
                </c:pt>
                <c:pt idx="481">
                  <c:v>0.37730711734132716</c:v>
                </c:pt>
                <c:pt idx="482">
                  <c:v>0.37512258844964191</c:v>
                </c:pt>
                <c:pt idx="483">
                  <c:v>0.31879117390642736</c:v>
                </c:pt>
                <c:pt idx="484">
                  <c:v>0.34413869085410803</c:v>
                </c:pt>
                <c:pt idx="485">
                  <c:v>0.40630421397910488</c:v>
                </c:pt>
                <c:pt idx="486">
                  <c:v>0.35188762585064653</c:v>
                </c:pt>
                <c:pt idx="487">
                  <c:v>0.39385599036191743</c:v>
                </c:pt>
                <c:pt idx="488">
                  <c:v>0.35731075137154122</c:v>
                </c:pt>
                <c:pt idx="489">
                  <c:v>0.38527626704766516</c:v>
                </c:pt>
                <c:pt idx="490">
                  <c:v>0.39781412474036187</c:v>
                </c:pt>
                <c:pt idx="491">
                  <c:v>0.38197871375481274</c:v>
                </c:pt>
                <c:pt idx="492">
                  <c:v>0.37614951270579933</c:v>
                </c:pt>
                <c:pt idx="493">
                  <c:v>0.36434397852547201</c:v>
                </c:pt>
                <c:pt idx="494">
                  <c:v>0.32281230447837173</c:v>
                </c:pt>
                <c:pt idx="495">
                  <c:v>0.4125905750965207</c:v>
                </c:pt>
                <c:pt idx="496">
                  <c:v>0.36111612517389674</c:v>
                </c:pt>
                <c:pt idx="497">
                  <c:v>0.36611445288434141</c:v>
                </c:pt>
                <c:pt idx="498">
                  <c:v>0.36960530869509695</c:v>
                </c:pt>
                <c:pt idx="499">
                  <c:v>0.38392883055534788</c:v>
                </c:pt>
                <c:pt idx="500">
                  <c:v>0.36321482945083527</c:v>
                </c:pt>
                <c:pt idx="501">
                  <c:v>0.35139317024271105</c:v>
                </c:pt>
                <c:pt idx="502">
                  <c:v>0.32100297428326202</c:v>
                </c:pt>
                <c:pt idx="503">
                  <c:v>0.41236593484401546</c:v>
                </c:pt>
                <c:pt idx="504">
                  <c:v>0.34641392877963062</c:v>
                </c:pt>
                <c:pt idx="505">
                  <c:v>0.41704140212266205</c:v>
                </c:pt>
                <c:pt idx="506">
                  <c:v>0.32911735854872837</c:v>
                </c:pt>
                <c:pt idx="507">
                  <c:v>0.31237034666018898</c:v>
                </c:pt>
                <c:pt idx="508">
                  <c:v>0.34465900706343605</c:v>
                </c:pt>
                <c:pt idx="509">
                  <c:v>0.27843535599056096</c:v>
                </c:pt>
                <c:pt idx="510">
                  <c:v>0.31815444945171695</c:v>
                </c:pt>
                <c:pt idx="511">
                  <c:v>0.28876947743940384</c:v>
                </c:pt>
                <c:pt idx="512">
                  <c:v>0.32732412871851141</c:v>
                </c:pt>
                <c:pt idx="513">
                  <c:v>0.33864001435334828</c:v>
                </c:pt>
                <c:pt idx="514">
                  <c:v>0.32780033969294448</c:v>
                </c:pt>
                <c:pt idx="515">
                  <c:v>0.33565756208669617</c:v>
                </c:pt>
                <c:pt idx="516">
                  <c:v>0.33293693448988498</c:v>
                </c:pt>
                <c:pt idx="517">
                  <c:v>0.35672368816299183</c:v>
                </c:pt>
                <c:pt idx="518">
                  <c:v>0.39558015242707706</c:v>
                </c:pt>
                <c:pt idx="519">
                  <c:v>0.30666493992572463</c:v>
                </c:pt>
                <c:pt idx="520">
                  <c:v>0.30549089225497433</c:v>
                </c:pt>
                <c:pt idx="521">
                  <c:v>0.29045239005843415</c:v>
                </c:pt>
                <c:pt idx="522">
                  <c:v>0.35180823483561291</c:v>
                </c:pt>
                <c:pt idx="523">
                  <c:v>0.39560194391023723</c:v>
                </c:pt>
                <c:pt idx="524">
                  <c:v>0.42685451717963552</c:v>
                </c:pt>
                <c:pt idx="525">
                  <c:v>0.3055607623210333</c:v>
                </c:pt>
                <c:pt idx="526">
                  <c:v>0.41997742398166737</c:v>
                </c:pt>
                <c:pt idx="527">
                  <c:v>0.36165649927375981</c:v>
                </c:pt>
                <c:pt idx="528">
                  <c:v>0.33243414714151381</c:v>
                </c:pt>
                <c:pt idx="529">
                  <c:v>0.35994936427321222</c:v>
                </c:pt>
                <c:pt idx="530">
                  <c:v>0.35078040922151521</c:v>
                </c:pt>
                <c:pt idx="531">
                  <c:v>0.39230039871900702</c:v>
                </c:pt>
                <c:pt idx="532">
                  <c:v>0.37586667974231419</c:v>
                </c:pt>
                <c:pt idx="533">
                  <c:v>0.3917161575955696</c:v>
                </c:pt>
                <c:pt idx="534">
                  <c:v>0.40926849884921374</c:v>
                </c:pt>
                <c:pt idx="535">
                  <c:v>0.34141934735155183</c:v>
                </c:pt>
                <c:pt idx="536">
                  <c:v>0.32855823192559253</c:v>
                </c:pt>
                <c:pt idx="537">
                  <c:v>0.45712845129896212</c:v>
                </c:pt>
                <c:pt idx="538">
                  <c:v>0.40201487332059355</c:v>
                </c:pt>
                <c:pt idx="539">
                  <c:v>0.39039795508716446</c:v>
                </c:pt>
                <c:pt idx="540">
                  <c:v>0.41086374814040905</c:v>
                </c:pt>
                <c:pt idx="541">
                  <c:v>0.41276836792003035</c:v>
                </c:pt>
                <c:pt idx="542">
                  <c:v>0.40757570233919022</c:v>
                </c:pt>
                <c:pt idx="543">
                  <c:v>0.41130875748992979</c:v>
                </c:pt>
                <c:pt idx="544">
                  <c:v>0.43652826663572991</c:v>
                </c:pt>
                <c:pt idx="545">
                  <c:v>0.42241876782867965</c:v>
                </c:pt>
                <c:pt idx="546">
                  <c:v>0.39262823117879675</c:v>
                </c:pt>
                <c:pt idx="547">
                  <c:v>0.43704814551667209</c:v>
                </c:pt>
                <c:pt idx="548">
                  <c:v>0.39997577399563294</c:v>
                </c:pt>
                <c:pt idx="549">
                  <c:v>0.36080226809439975</c:v>
                </c:pt>
                <c:pt idx="550">
                  <c:v>0.44176088350202236</c:v>
                </c:pt>
                <c:pt idx="551">
                  <c:v>0.39500104872825403</c:v>
                </c:pt>
                <c:pt idx="552">
                  <c:v>0.39435755666810984</c:v>
                </c:pt>
                <c:pt idx="553">
                  <c:v>0.38883244647510878</c:v>
                </c:pt>
                <c:pt idx="554">
                  <c:v>0.39509814929071052</c:v>
                </c:pt>
                <c:pt idx="555">
                  <c:v>0.38427172894738681</c:v>
                </c:pt>
                <c:pt idx="556">
                  <c:v>0.41441212124108795</c:v>
                </c:pt>
                <c:pt idx="557">
                  <c:v>0.45149734759757942</c:v>
                </c:pt>
                <c:pt idx="558">
                  <c:v>0.44907624472688062</c:v>
                </c:pt>
                <c:pt idx="559">
                  <c:v>0.4891653097251964</c:v>
                </c:pt>
                <c:pt idx="560">
                  <c:v>0.42459271594446796</c:v>
                </c:pt>
                <c:pt idx="561">
                  <c:v>0.42464877528200007</c:v>
                </c:pt>
                <c:pt idx="562">
                  <c:v>0.43665121101770649</c:v>
                </c:pt>
                <c:pt idx="563">
                  <c:v>0.47585202470913363</c:v>
                </c:pt>
                <c:pt idx="564">
                  <c:v>0.43140135244197697</c:v>
                </c:pt>
                <c:pt idx="565">
                  <c:v>0.46064720573274337</c:v>
                </c:pt>
                <c:pt idx="566">
                  <c:v>0.47020798955434628</c:v>
                </c:pt>
                <c:pt idx="567">
                  <c:v>0.42311679057236351</c:v>
                </c:pt>
                <c:pt idx="568">
                  <c:v>0.39060213779844155</c:v>
                </c:pt>
                <c:pt idx="569">
                  <c:v>0.38371415115797292</c:v>
                </c:pt>
                <c:pt idx="570">
                  <c:v>0.46844631389328345</c:v>
                </c:pt>
                <c:pt idx="571">
                  <c:v>0.48318574638499778</c:v>
                </c:pt>
                <c:pt idx="572">
                  <c:v>0.396113822991423</c:v>
                </c:pt>
                <c:pt idx="573">
                  <c:v>0.44145719285685697</c:v>
                </c:pt>
                <c:pt idx="574">
                  <c:v>0.38468905278787352</c:v>
                </c:pt>
                <c:pt idx="575">
                  <c:v>0.44724266435817567</c:v>
                </c:pt>
                <c:pt idx="576">
                  <c:v>0.40547590414302948</c:v>
                </c:pt>
                <c:pt idx="577">
                  <c:v>0.3983339152909614</c:v>
                </c:pt>
                <c:pt idx="578">
                  <c:v>0.45465158483355422</c:v>
                </c:pt>
                <c:pt idx="579">
                  <c:v>0.42166680647509058</c:v>
                </c:pt>
                <c:pt idx="580">
                  <c:v>0.45261876079684377</c:v>
                </c:pt>
                <c:pt idx="581">
                  <c:v>0.55506255487714917</c:v>
                </c:pt>
                <c:pt idx="582">
                  <c:v>0.43439887344545974</c:v>
                </c:pt>
                <c:pt idx="583">
                  <c:v>0.40930999074733582</c:v>
                </c:pt>
                <c:pt idx="584">
                  <c:v>0.430023829413963</c:v>
                </c:pt>
                <c:pt idx="585">
                  <c:v>0.47386855346078899</c:v>
                </c:pt>
                <c:pt idx="586">
                  <c:v>0.42748373248638166</c:v>
                </c:pt>
                <c:pt idx="587">
                  <c:v>0.40271902067344117</c:v>
                </c:pt>
                <c:pt idx="588">
                  <c:v>0.37813225826271463</c:v>
                </c:pt>
                <c:pt idx="589">
                  <c:v>0.44032404228053912</c:v>
                </c:pt>
                <c:pt idx="590">
                  <c:v>0.43911228490439635</c:v>
                </c:pt>
                <c:pt idx="591">
                  <c:v>0.36941570514929267</c:v>
                </c:pt>
                <c:pt idx="592">
                  <c:v>0.39265660070312031</c:v>
                </c:pt>
                <c:pt idx="593">
                  <c:v>0.42581215817315071</c:v>
                </c:pt>
                <c:pt idx="594">
                  <c:v>0.45005591378587889</c:v>
                </c:pt>
                <c:pt idx="595">
                  <c:v>0.41244026854102395</c:v>
                </c:pt>
                <c:pt idx="596">
                  <c:v>0.39620030136401174</c:v>
                </c:pt>
                <c:pt idx="597">
                  <c:v>0.38573089730103483</c:v>
                </c:pt>
                <c:pt idx="598">
                  <c:v>0.46795820504219104</c:v>
                </c:pt>
                <c:pt idx="599">
                  <c:v>0.49069988413106769</c:v>
                </c:pt>
                <c:pt idx="600">
                  <c:v>0.44906221192881013</c:v>
                </c:pt>
                <c:pt idx="601">
                  <c:v>0.3964976451025608</c:v>
                </c:pt>
                <c:pt idx="602">
                  <c:v>0.46375730701121248</c:v>
                </c:pt>
                <c:pt idx="603">
                  <c:v>0.36362394705477386</c:v>
                </c:pt>
                <c:pt idx="604">
                  <c:v>0.40834405808481489</c:v>
                </c:pt>
                <c:pt idx="605">
                  <c:v>0.45702858924364365</c:v>
                </c:pt>
                <c:pt idx="606">
                  <c:v>0.39000520911140885</c:v>
                </c:pt>
                <c:pt idx="607">
                  <c:v>0.41541499553104994</c:v>
                </c:pt>
                <c:pt idx="608">
                  <c:v>0.36206027168603727</c:v>
                </c:pt>
                <c:pt idx="609">
                  <c:v>0.3513765747397361</c:v>
                </c:pt>
                <c:pt idx="610">
                  <c:v>0.4072550667781995</c:v>
                </c:pt>
                <c:pt idx="611">
                  <c:v>0.30994733612916742</c:v>
                </c:pt>
                <c:pt idx="612">
                  <c:v>0.39126269711748324</c:v>
                </c:pt>
                <c:pt idx="613">
                  <c:v>0.36320995063724004</c:v>
                </c:pt>
                <c:pt idx="614">
                  <c:v>0.40500147600504488</c:v>
                </c:pt>
                <c:pt idx="615">
                  <c:v>0.39308956354166025</c:v>
                </c:pt>
                <c:pt idx="616">
                  <c:v>0.37855671626718729</c:v>
                </c:pt>
                <c:pt idx="617">
                  <c:v>0.4051464851379199</c:v>
                </c:pt>
                <c:pt idx="618">
                  <c:v>0.38235404149981572</c:v>
                </c:pt>
                <c:pt idx="619">
                  <c:v>0.36939148139000999</c:v>
                </c:pt>
                <c:pt idx="620">
                  <c:v>0.45889882535598336</c:v>
                </c:pt>
                <c:pt idx="621">
                  <c:v>0.36016358645645868</c:v>
                </c:pt>
                <c:pt idx="622">
                  <c:v>0.41211985579686949</c:v>
                </c:pt>
                <c:pt idx="623">
                  <c:v>0.36287189259472452</c:v>
                </c:pt>
                <c:pt idx="624">
                  <c:v>0.42011816213446745</c:v>
                </c:pt>
                <c:pt idx="625">
                  <c:v>0.42511821424458496</c:v>
                </c:pt>
                <c:pt idx="626">
                  <c:v>0.36245683210730795</c:v>
                </c:pt>
                <c:pt idx="627">
                  <c:v>0.32602799784134445</c:v>
                </c:pt>
                <c:pt idx="628">
                  <c:v>0.4175293518974601</c:v>
                </c:pt>
                <c:pt idx="629">
                  <c:v>0.44028028286017884</c:v>
                </c:pt>
                <c:pt idx="630">
                  <c:v>0.42487504913334873</c:v>
                </c:pt>
                <c:pt idx="631">
                  <c:v>0.40162658390842654</c:v>
                </c:pt>
                <c:pt idx="632">
                  <c:v>0.49709359278249388</c:v>
                </c:pt>
                <c:pt idx="633">
                  <c:v>0.40818588995557364</c:v>
                </c:pt>
                <c:pt idx="634">
                  <c:v>0.42716674827747575</c:v>
                </c:pt>
                <c:pt idx="635">
                  <c:v>0.4126702808846765</c:v>
                </c:pt>
                <c:pt idx="636">
                  <c:v>0.40665767808574405</c:v>
                </c:pt>
                <c:pt idx="637">
                  <c:v>0.36664386594914183</c:v>
                </c:pt>
                <c:pt idx="638">
                  <c:v>0.39142976823756548</c:v>
                </c:pt>
                <c:pt idx="639">
                  <c:v>0.4086453557750816</c:v>
                </c:pt>
                <c:pt idx="640">
                  <c:v>0.37842732366417525</c:v>
                </c:pt>
                <c:pt idx="641">
                  <c:v>0.42656133805172886</c:v>
                </c:pt>
                <c:pt idx="642">
                  <c:v>0.41599485471559511</c:v>
                </c:pt>
                <c:pt idx="643">
                  <c:v>0.37702211903165556</c:v>
                </c:pt>
                <c:pt idx="644">
                  <c:v>0.40242276239385882</c:v>
                </c:pt>
                <c:pt idx="645">
                  <c:v>0.38377417118454066</c:v>
                </c:pt>
                <c:pt idx="646">
                  <c:v>0.41726316443053357</c:v>
                </c:pt>
                <c:pt idx="647">
                  <c:v>0.35782299382640959</c:v>
                </c:pt>
                <c:pt idx="648">
                  <c:v>0.47847350547831757</c:v>
                </c:pt>
                <c:pt idx="649">
                  <c:v>0.41290148541059774</c:v>
                </c:pt>
                <c:pt idx="650">
                  <c:v>0.43436636159749975</c:v>
                </c:pt>
                <c:pt idx="651">
                  <c:v>0.41952526637246784</c:v>
                </c:pt>
                <c:pt idx="652">
                  <c:v>0.40716404977564952</c:v>
                </c:pt>
                <c:pt idx="653">
                  <c:v>0.45470453218970058</c:v>
                </c:pt>
                <c:pt idx="654">
                  <c:v>0.41152442460166827</c:v>
                </c:pt>
                <c:pt idx="655">
                  <c:v>0.40062835495388582</c:v>
                </c:pt>
                <c:pt idx="656">
                  <c:v>0.36654275236311695</c:v>
                </c:pt>
                <c:pt idx="657">
                  <c:v>0.38199088250404933</c:v>
                </c:pt>
                <c:pt idx="658">
                  <c:v>0.40281549105364495</c:v>
                </c:pt>
                <c:pt idx="659">
                  <c:v>0.35777261054714871</c:v>
                </c:pt>
                <c:pt idx="660">
                  <c:v>0.42685864994565542</c:v>
                </c:pt>
                <c:pt idx="661">
                  <c:v>0.4161462786050365</c:v>
                </c:pt>
                <c:pt idx="662">
                  <c:v>0.38362352533306732</c:v>
                </c:pt>
                <c:pt idx="663">
                  <c:v>0.38716249181823892</c:v>
                </c:pt>
                <c:pt idx="664">
                  <c:v>0.45169889827599724</c:v>
                </c:pt>
                <c:pt idx="665">
                  <c:v>0.38925824556618044</c:v>
                </c:pt>
                <c:pt idx="666">
                  <c:v>0.38533284562076209</c:v>
                </c:pt>
                <c:pt idx="667">
                  <c:v>0.34885602214637046</c:v>
                </c:pt>
                <c:pt idx="668">
                  <c:v>0.39066682165378941</c:v>
                </c:pt>
                <c:pt idx="669">
                  <c:v>0.39719027102565202</c:v>
                </c:pt>
                <c:pt idx="670">
                  <c:v>0.36318328254931531</c:v>
                </c:pt>
                <c:pt idx="671">
                  <c:v>0.42365795931969907</c:v>
                </c:pt>
                <c:pt idx="672">
                  <c:v>0.39777911109812175</c:v>
                </c:pt>
                <c:pt idx="673">
                  <c:v>0.41709042140283153</c:v>
                </c:pt>
                <c:pt idx="674">
                  <c:v>0.44117559378127907</c:v>
                </c:pt>
                <c:pt idx="675">
                  <c:v>0.43889435284273443</c:v>
                </c:pt>
                <c:pt idx="676">
                  <c:v>0.34736454296873437</c:v>
                </c:pt>
                <c:pt idx="677">
                  <c:v>0.38831572360087702</c:v>
                </c:pt>
                <c:pt idx="678">
                  <c:v>0.37393328728705288</c:v>
                </c:pt>
                <c:pt idx="679">
                  <c:v>0.44238477345591154</c:v>
                </c:pt>
                <c:pt idx="680">
                  <c:v>0.41513101859323037</c:v>
                </c:pt>
                <c:pt idx="681">
                  <c:v>0.35668658947059378</c:v>
                </c:pt>
                <c:pt idx="682">
                  <c:v>0.37041619691850941</c:v>
                </c:pt>
                <c:pt idx="683">
                  <c:v>0.37798015676361307</c:v>
                </c:pt>
                <c:pt idx="684">
                  <c:v>0.36314847930092997</c:v>
                </c:pt>
                <c:pt idx="685">
                  <c:v>0.37010251904846991</c:v>
                </c:pt>
                <c:pt idx="686">
                  <c:v>0.42459029508588908</c:v>
                </c:pt>
                <c:pt idx="687">
                  <c:v>0.40318112349794255</c:v>
                </c:pt>
                <c:pt idx="688">
                  <c:v>0.41641067826692912</c:v>
                </c:pt>
                <c:pt idx="689">
                  <c:v>0.40413102405988544</c:v>
                </c:pt>
                <c:pt idx="690">
                  <c:v>0.3751935910232771</c:v>
                </c:pt>
                <c:pt idx="691">
                  <c:v>0.38010966009852987</c:v>
                </c:pt>
                <c:pt idx="692">
                  <c:v>0.40433393486558694</c:v>
                </c:pt>
                <c:pt idx="693">
                  <c:v>0.37588284698813362</c:v>
                </c:pt>
                <c:pt idx="694">
                  <c:v>0.33647269474876818</c:v>
                </c:pt>
                <c:pt idx="695">
                  <c:v>0.32970436133668674</c:v>
                </c:pt>
                <c:pt idx="696">
                  <c:v>0.43923555406183856</c:v>
                </c:pt>
                <c:pt idx="697">
                  <c:v>0.39451365641604946</c:v>
                </c:pt>
                <c:pt idx="698">
                  <c:v>0.39357951305887107</c:v>
                </c:pt>
                <c:pt idx="699">
                  <c:v>0.40228267285200836</c:v>
                </c:pt>
                <c:pt idx="700">
                  <c:v>0.37736745101982555</c:v>
                </c:pt>
                <c:pt idx="701">
                  <c:v>0.39772451076073623</c:v>
                </c:pt>
                <c:pt idx="702">
                  <c:v>0.37985080376922847</c:v>
                </c:pt>
                <c:pt idx="703">
                  <c:v>0.41372049135422406</c:v>
                </c:pt>
                <c:pt idx="704">
                  <c:v>0.39053287535779557</c:v>
                </c:pt>
                <c:pt idx="705">
                  <c:v>0.41251182219157084</c:v>
                </c:pt>
                <c:pt idx="706">
                  <c:v>0.39026668630740863</c:v>
                </c:pt>
                <c:pt idx="707">
                  <c:v>0.41729481961695369</c:v>
                </c:pt>
                <c:pt idx="708">
                  <c:v>0.42962834319975607</c:v>
                </c:pt>
                <c:pt idx="709">
                  <c:v>0.39333343564686996</c:v>
                </c:pt>
                <c:pt idx="710">
                  <c:v>0.33211319152442442</c:v>
                </c:pt>
                <c:pt idx="711">
                  <c:v>0.39408840207981222</c:v>
                </c:pt>
                <c:pt idx="712">
                  <c:v>0.37345013423653362</c:v>
                </c:pt>
                <c:pt idx="713">
                  <c:v>0.38177922825883509</c:v>
                </c:pt>
                <c:pt idx="714">
                  <c:v>0.38723156740236259</c:v>
                </c:pt>
                <c:pt idx="715">
                  <c:v>0.39144946070851239</c:v>
                </c:pt>
                <c:pt idx="716">
                  <c:v>0.34869637765126243</c:v>
                </c:pt>
                <c:pt idx="717">
                  <c:v>0.28891002759953804</c:v>
                </c:pt>
                <c:pt idx="718">
                  <c:v>0.28588288885556618</c:v>
                </c:pt>
                <c:pt idx="719">
                  <c:v>0.28886697578002229</c:v>
                </c:pt>
                <c:pt idx="720">
                  <c:v>0.34191230146961843</c:v>
                </c:pt>
                <c:pt idx="721">
                  <c:v>0.30858598580939256</c:v>
                </c:pt>
                <c:pt idx="722">
                  <c:v>0.26991245170625033</c:v>
                </c:pt>
                <c:pt idx="723">
                  <c:v>0.2750121569671844</c:v>
                </c:pt>
                <c:pt idx="724">
                  <c:v>0.34402270891738396</c:v>
                </c:pt>
                <c:pt idx="725">
                  <c:v>0.32642399392309657</c:v>
                </c:pt>
                <c:pt idx="726">
                  <c:v>0.36386199028269844</c:v>
                </c:pt>
                <c:pt idx="727">
                  <c:v>0.3245975999112134</c:v>
                </c:pt>
                <c:pt idx="728">
                  <c:v>0.32891968445986941</c:v>
                </c:pt>
                <c:pt idx="729">
                  <c:v>0.30266648122966733</c:v>
                </c:pt>
                <c:pt idx="730">
                  <c:v>0.30061797899562492</c:v>
                </c:pt>
                <c:pt idx="731">
                  <c:v>0.38425067162823773</c:v>
                </c:pt>
                <c:pt idx="732">
                  <c:v>0.30779115820878028</c:v>
                </c:pt>
                <c:pt idx="733">
                  <c:v>0.27614069179224593</c:v>
                </c:pt>
                <c:pt idx="734">
                  <c:v>0.32255344942441061</c:v>
                </c:pt>
                <c:pt idx="735">
                  <c:v>0.33903924045357176</c:v>
                </c:pt>
                <c:pt idx="736">
                  <c:v>0.42224680812379767</c:v>
                </c:pt>
                <c:pt idx="737">
                  <c:v>0.34822767045278713</c:v>
                </c:pt>
                <c:pt idx="738">
                  <c:v>0.26967790290959498</c:v>
                </c:pt>
                <c:pt idx="739">
                  <c:v>0.3243237617452267</c:v>
                </c:pt>
                <c:pt idx="740">
                  <c:v>0.3958237719647234</c:v>
                </c:pt>
                <c:pt idx="741">
                  <c:v>0.30888007278616192</c:v>
                </c:pt>
                <c:pt idx="742">
                  <c:v>0.31040614869354666</c:v>
                </c:pt>
                <c:pt idx="743">
                  <c:v>0.32163123101387298</c:v>
                </c:pt>
                <c:pt idx="744">
                  <c:v>0.38941447025777048</c:v>
                </c:pt>
                <c:pt idx="745">
                  <c:v>0.407705003058565</c:v>
                </c:pt>
                <c:pt idx="746">
                  <c:v>0.43521234364669859</c:v>
                </c:pt>
                <c:pt idx="747">
                  <c:v>0.37060270897144271</c:v>
                </c:pt>
                <c:pt idx="748">
                  <c:v>0.31019665695565929</c:v>
                </c:pt>
                <c:pt idx="749">
                  <c:v>0.36139721199262526</c:v>
                </c:pt>
                <c:pt idx="750">
                  <c:v>0.34233945930305965</c:v>
                </c:pt>
                <c:pt idx="751">
                  <c:v>0.34324737906852149</c:v>
                </c:pt>
                <c:pt idx="752">
                  <c:v>0.38033835159470009</c:v>
                </c:pt>
                <c:pt idx="753">
                  <c:v>0.31420672090786955</c:v>
                </c:pt>
                <c:pt idx="754">
                  <c:v>0.31671637379143552</c:v>
                </c:pt>
                <c:pt idx="755">
                  <c:v>0.40866350653453315</c:v>
                </c:pt>
                <c:pt idx="756">
                  <c:v>0.38840509348255303</c:v>
                </c:pt>
                <c:pt idx="757">
                  <c:v>0.29509935849748953</c:v>
                </c:pt>
                <c:pt idx="758">
                  <c:v>0.31998589886366219</c:v>
                </c:pt>
                <c:pt idx="759">
                  <c:v>0.29026933891807355</c:v>
                </c:pt>
                <c:pt idx="760">
                  <c:v>0.27776506359696906</c:v>
                </c:pt>
                <c:pt idx="761">
                  <c:v>0.29066984017861552</c:v>
                </c:pt>
                <c:pt idx="762">
                  <c:v>0.29485771540568118</c:v>
                </c:pt>
                <c:pt idx="763">
                  <c:v>0.24205372172429465</c:v>
                </c:pt>
                <c:pt idx="764">
                  <c:v>0.28132576052488506</c:v>
                </c:pt>
                <c:pt idx="765">
                  <c:v>0.26226317360603363</c:v>
                </c:pt>
                <c:pt idx="766">
                  <c:v>0.26445828930435666</c:v>
                </c:pt>
                <c:pt idx="767">
                  <c:v>0.24020713950231223</c:v>
                </c:pt>
                <c:pt idx="768">
                  <c:v>0.2847651223089388</c:v>
                </c:pt>
                <c:pt idx="769">
                  <c:v>0.28271990907313455</c:v>
                </c:pt>
                <c:pt idx="770">
                  <c:v>0.26113386454723453</c:v>
                </c:pt>
                <c:pt idx="771">
                  <c:v>0.26733207536778492</c:v>
                </c:pt>
                <c:pt idx="772">
                  <c:v>0.30594364813124197</c:v>
                </c:pt>
                <c:pt idx="773">
                  <c:v>0.26326502635615545</c:v>
                </c:pt>
                <c:pt idx="774">
                  <c:v>0.35690338987494663</c:v>
                </c:pt>
                <c:pt idx="775">
                  <c:v>0.27014085312309183</c:v>
                </c:pt>
                <c:pt idx="776">
                  <c:v>0.31600718898857361</c:v>
                </c:pt>
                <c:pt idx="777">
                  <c:v>0.27978271118743264</c:v>
                </c:pt>
                <c:pt idx="778">
                  <c:v>0.24900496067279909</c:v>
                </c:pt>
                <c:pt idx="779">
                  <c:v>0.25313065586601569</c:v>
                </c:pt>
                <c:pt idx="780">
                  <c:v>0.32140297650871547</c:v>
                </c:pt>
                <c:pt idx="781">
                  <c:v>0.33036837143802611</c:v>
                </c:pt>
                <c:pt idx="782">
                  <c:v>0.30921948365225171</c:v>
                </c:pt>
                <c:pt idx="783">
                  <c:v>0.27658760587300546</c:v>
                </c:pt>
                <c:pt idx="784">
                  <c:v>0.29598600049243978</c:v>
                </c:pt>
                <c:pt idx="785">
                  <c:v>0.28281859239819651</c:v>
                </c:pt>
                <c:pt idx="786">
                  <c:v>0.33431352774057449</c:v>
                </c:pt>
                <c:pt idx="787">
                  <c:v>0.36361865236516422</c:v>
                </c:pt>
                <c:pt idx="788">
                  <c:v>0.38094773846028501</c:v>
                </c:pt>
                <c:pt idx="789">
                  <c:v>0.24154964615017394</c:v>
                </c:pt>
                <c:pt idx="790">
                  <c:v>0.2149357240726511</c:v>
                </c:pt>
                <c:pt idx="791">
                  <c:v>0.17788785101811977</c:v>
                </c:pt>
                <c:pt idx="792">
                  <c:v>0.26504520614894794</c:v>
                </c:pt>
                <c:pt idx="793">
                  <c:v>0.21787505569036922</c:v>
                </c:pt>
                <c:pt idx="794">
                  <c:v>0.31958445037831423</c:v>
                </c:pt>
                <c:pt idx="795">
                  <c:v>0.24007134906704858</c:v>
                </c:pt>
                <c:pt idx="796">
                  <c:v>0.30628409059558942</c:v>
                </c:pt>
                <c:pt idx="797">
                  <c:v>0.29166287721551098</c:v>
                </c:pt>
                <c:pt idx="798">
                  <c:v>0.22140540623066876</c:v>
                </c:pt>
                <c:pt idx="799">
                  <c:v>0.3037916330768986</c:v>
                </c:pt>
                <c:pt idx="800">
                  <c:v>0.26328403714035481</c:v>
                </c:pt>
                <c:pt idx="801">
                  <c:v>0.26325661284506485</c:v>
                </c:pt>
                <c:pt idx="802">
                  <c:v>0.29222453637857265</c:v>
                </c:pt>
                <c:pt idx="803">
                  <c:v>0.3674618090427233</c:v>
                </c:pt>
                <c:pt idx="804">
                  <c:v>0.26861762350597229</c:v>
                </c:pt>
                <c:pt idx="805">
                  <c:v>0.33053022406195404</c:v>
                </c:pt>
                <c:pt idx="806">
                  <c:v>0.37339311804338893</c:v>
                </c:pt>
                <c:pt idx="807">
                  <c:v>0.39489520953402402</c:v>
                </c:pt>
                <c:pt idx="808">
                  <c:v>0.41737129573417286</c:v>
                </c:pt>
                <c:pt idx="809">
                  <c:v>0.44872481711244888</c:v>
                </c:pt>
                <c:pt idx="810">
                  <c:v>0.39127941236396085</c:v>
                </c:pt>
                <c:pt idx="811">
                  <c:v>0.39689824907504884</c:v>
                </c:pt>
                <c:pt idx="812">
                  <c:v>0.43324485324148315</c:v>
                </c:pt>
                <c:pt idx="813">
                  <c:v>0.37972824291541601</c:v>
                </c:pt>
                <c:pt idx="814">
                  <c:v>0.31708838862704536</c:v>
                </c:pt>
                <c:pt idx="815">
                  <c:v>0.25709134947690426</c:v>
                </c:pt>
                <c:pt idx="816">
                  <c:v>0.33750719836865556</c:v>
                </c:pt>
                <c:pt idx="817">
                  <c:v>0.4369176086417027</c:v>
                </c:pt>
                <c:pt idx="818">
                  <c:v>0.35840781041547243</c:v>
                </c:pt>
                <c:pt idx="819">
                  <c:v>0.32360322333601821</c:v>
                </c:pt>
                <c:pt idx="820">
                  <c:v>0.3683820782594332</c:v>
                </c:pt>
                <c:pt idx="821">
                  <c:v>0.37007232880490826</c:v>
                </c:pt>
                <c:pt idx="822">
                  <c:v>0.33924070031029224</c:v>
                </c:pt>
                <c:pt idx="823">
                  <c:v>0.32496697344006992</c:v>
                </c:pt>
                <c:pt idx="824">
                  <c:v>0.40766017630917512</c:v>
                </c:pt>
                <c:pt idx="825">
                  <c:v>0.32045153857544839</c:v>
                </c:pt>
                <c:pt idx="826">
                  <c:v>0.28747779696729481</c:v>
                </c:pt>
                <c:pt idx="827">
                  <c:v>0.25659736800945637</c:v>
                </c:pt>
                <c:pt idx="828">
                  <c:v>0.2738139456295906</c:v>
                </c:pt>
                <c:pt idx="829">
                  <c:v>0.28908487138592365</c:v>
                </c:pt>
                <c:pt idx="830">
                  <c:v>0.31712621511955491</c:v>
                </c:pt>
                <c:pt idx="831">
                  <c:v>0.35952709943132866</c:v>
                </c:pt>
                <c:pt idx="832">
                  <c:v>0.3111299134939014</c:v>
                </c:pt>
                <c:pt idx="833">
                  <c:v>0.30698666998043644</c:v>
                </c:pt>
                <c:pt idx="834">
                  <c:v>0.30471107678652481</c:v>
                </c:pt>
                <c:pt idx="835">
                  <c:v>0.27281841990453609</c:v>
                </c:pt>
                <c:pt idx="836">
                  <c:v>0.36933019931598693</c:v>
                </c:pt>
                <c:pt idx="837">
                  <c:v>0.28829713133047918</c:v>
                </c:pt>
                <c:pt idx="838">
                  <c:v>0.36005912794865658</c:v>
                </c:pt>
                <c:pt idx="839">
                  <c:v>0.34679969773916514</c:v>
                </c:pt>
                <c:pt idx="840">
                  <c:v>0.31728808490980154</c:v>
                </c:pt>
                <c:pt idx="841">
                  <c:v>0.31324293710089735</c:v>
                </c:pt>
                <c:pt idx="842">
                  <c:v>0.27345013046152133</c:v>
                </c:pt>
                <c:pt idx="843">
                  <c:v>0.27869321263057828</c:v>
                </c:pt>
                <c:pt idx="844">
                  <c:v>0.27701817151185221</c:v>
                </c:pt>
                <c:pt idx="845">
                  <c:v>0.41275993983474851</c:v>
                </c:pt>
                <c:pt idx="846">
                  <c:v>0.28922548864584424</c:v>
                </c:pt>
                <c:pt idx="847">
                  <c:v>0.35364861633693545</c:v>
                </c:pt>
                <c:pt idx="848">
                  <c:v>0.30359597951790196</c:v>
                </c:pt>
                <c:pt idx="849">
                  <c:v>0.36524233843668524</c:v>
                </c:pt>
                <c:pt idx="850">
                  <c:v>0.30755356791375776</c:v>
                </c:pt>
                <c:pt idx="851">
                  <c:v>0.38444338075194584</c:v>
                </c:pt>
                <c:pt idx="852">
                  <c:v>0.34210257722427828</c:v>
                </c:pt>
                <c:pt idx="853">
                  <c:v>0.46391822832173107</c:v>
                </c:pt>
                <c:pt idx="854">
                  <c:v>0.29347045373649056</c:v>
                </c:pt>
                <c:pt idx="855">
                  <c:v>0.32812920521939554</c:v>
                </c:pt>
                <c:pt idx="856">
                  <c:v>0.30302444681630725</c:v>
                </c:pt>
                <c:pt idx="857">
                  <c:v>0.28461915760722478</c:v>
                </c:pt>
                <c:pt idx="858">
                  <c:v>0.32200509693446527</c:v>
                </c:pt>
                <c:pt idx="859">
                  <c:v>0.27052753276286962</c:v>
                </c:pt>
                <c:pt idx="860">
                  <c:v>0.39522885342548891</c:v>
                </c:pt>
                <c:pt idx="861">
                  <c:v>0.35494284473950588</c:v>
                </c:pt>
                <c:pt idx="862">
                  <c:v>0.31217425974439256</c:v>
                </c:pt>
                <c:pt idx="863">
                  <c:v>0.33851989026004831</c:v>
                </c:pt>
                <c:pt idx="864">
                  <c:v>0.33249301104332812</c:v>
                </c:pt>
                <c:pt idx="865">
                  <c:v>0.34679050067849387</c:v>
                </c:pt>
                <c:pt idx="866">
                  <c:v>0.36067244979066421</c:v>
                </c:pt>
                <c:pt idx="867">
                  <c:v>0.31149192444898649</c:v>
                </c:pt>
                <c:pt idx="868">
                  <c:v>0.30309989343562099</c:v>
                </c:pt>
                <c:pt idx="869">
                  <c:v>0.29743183897525699</c:v>
                </c:pt>
                <c:pt idx="870">
                  <c:v>0.29829360576116809</c:v>
                </c:pt>
                <c:pt idx="871">
                  <c:v>0.33167953237549147</c:v>
                </c:pt>
                <c:pt idx="872">
                  <c:v>0.33898954843704732</c:v>
                </c:pt>
                <c:pt idx="873">
                  <c:v>0.26684303794891168</c:v>
                </c:pt>
                <c:pt idx="874">
                  <c:v>0.27226503078021924</c:v>
                </c:pt>
                <c:pt idx="875">
                  <c:v>0.36123656991126246</c:v>
                </c:pt>
                <c:pt idx="876">
                  <c:v>0.35826579876359549</c:v>
                </c:pt>
                <c:pt idx="877">
                  <c:v>0.28907225143511411</c:v>
                </c:pt>
                <c:pt idx="878">
                  <c:v>0.25994722351404959</c:v>
                </c:pt>
                <c:pt idx="879">
                  <c:v>0.27690324996944771</c:v>
                </c:pt>
                <c:pt idx="880">
                  <c:v>0.27504944412893817</c:v>
                </c:pt>
                <c:pt idx="881">
                  <c:v>0.39383049804497733</c:v>
                </c:pt>
                <c:pt idx="882">
                  <c:v>0.3698532383705892</c:v>
                </c:pt>
                <c:pt idx="883">
                  <c:v>0.32050213903653046</c:v>
                </c:pt>
                <c:pt idx="884">
                  <c:v>0.31768013649192101</c:v>
                </c:pt>
                <c:pt idx="885">
                  <c:v>0.31318364333628101</c:v>
                </c:pt>
                <c:pt idx="886">
                  <c:v>0.33904534518537838</c:v>
                </c:pt>
                <c:pt idx="887">
                  <c:v>0.27057255979744221</c:v>
                </c:pt>
                <c:pt idx="888">
                  <c:v>0.30302743252616071</c:v>
                </c:pt>
                <c:pt idx="889">
                  <c:v>0.36122479758811632</c:v>
                </c:pt>
                <c:pt idx="890">
                  <c:v>0.33297242608601085</c:v>
                </c:pt>
                <c:pt idx="891">
                  <c:v>0.33257420549122019</c:v>
                </c:pt>
                <c:pt idx="892">
                  <c:v>0.3139934620514101</c:v>
                </c:pt>
                <c:pt idx="893">
                  <c:v>0.37936119772462862</c:v>
                </c:pt>
                <c:pt idx="894">
                  <c:v>0.3599267459931188</c:v>
                </c:pt>
                <c:pt idx="895">
                  <c:v>0.40879957252596549</c:v>
                </c:pt>
                <c:pt idx="896">
                  <c:v>0.2628180583822885</c:v>
                </c:pt>
                <c:pt idx="897">
                  <c:v>0.33155804301705816</c:v>
                </c:pt>
                <c:pt idx="898">
                  <c:v>0.3687878487306</c:v>
                </c:pt>
                <c:pt idx="899">
                  <c:v>0.35950443053937209</c:v>
                </c:pt>
                <c:pt idx="900">
                  <c:v>0.38816528898267577</c:v>
                </c:pt>
                <c:pt idx="901">
                  <c:v>0.24665162213570105</c:v>
                </c:pt>
                <c:pt idx="902">
                  <c:v>0.37484107953928797</c:v>
                </c:pt>
                <c:pt idx="903">
                  <c:v>0.2925462931542292</c:v>
                </c:pt>
                <c:pt idx="904">
                  <c:v>0.4364127485270059</c:v>
                </c:pt>
                <c:pt idx="905">
                  <c:v>0.37003606406593653</c:v>
                </c:pt>
                <c:pt idx="906">
                  <c:v>0.33666485857621276</c:v>
                </c:pt>
                <c:pt idx="907">
                  <c:v>0.34704737985939793</c:v>
                </c:pt>
                <c:pt idx="908">
                  <c:v>0.34099194012755873</c:v>
                </c:pt>
                <c:pt idx="909">
                  <c:v>0.43195627941237208</c:v>
                </c:pt>
                <c:pt idx="910">
                  <c:v>0.36620175159557916</c:v>
                </c:pt>
                <c:pt idx="911">
                  <c:v>0.3473893680422116</c:v>
                </c:pt>
                <c:pt idx="912">
                  <c:v>0.35263401691945884</c:v>
                </c:pt>
                <c:pt idx="913">
                  <c:v>0.29424456306224578</c:v>
                </c:pt>
                <c:pt idx="914">
                  <c:v>0.33221564668871678</c:v>
                </c:pt>
                <c:pt idx="915">
                  <c:v>0.37273239443478218</c:v>
                </c:pt>
                <c:pt idx="916">
                  <c:v>0.28450609634205981</c:v>
                </c:pt>
                <c:pt idx="917">
                  <c:v>0.28459870744673765</c:v>
                </c:pt>
                <c:pt idx="918">
                  <c:v>0.29051965101956106</c:v>
                </c:pt>
                <c:pt idx="919">
                  <c:v>0.37809830261774213</c:v>
                </c:pt>
                <c:pt idx="920">
                  <c:v>0.39979767599974136</c:v>
                </c:pt>
                <c:pt idx="921">
                  <c:v>0.38812538967394511</c:v>
                </c:pt>
                <c:pt idx="922">
                  <c:v>0.39068727903467254</c:v>
                </c:pt>
                <c:pt idx="923">
                  <c:v>0.35011064358572425</c:v>
                </c:pt>
                <c:pt idx="924">
                  <c:v>0.30116027201065498</c:v>
                </c:pt>
                <c:pt idx="925">
                  <c:v>0.37274726251394669</c:v>
                </c:pt>
                <c:pt idx="926">
                  <c:v>0.28090549100226231</c:v>
                </c:pt>
                <c:pt idx="927">
                  <c:v>0.38711372183200432</c:v>
                </c:pt>
                <c:pt idx="928">
                  <c:v>0.34640196093106579</c:v>
                </c:pt>
                <c:pt idx="929">
                  <c:v>0.40859334948742226</c:v>
                </c:pt>
                <c:pt idx="930">
                  <c:v>0.39589111387496395</c:v>
                </c:pt>
                <c:pt idx="931">
                  <c:v>0.30670960131249975</c:v>
                </c:pt>
                <c:pt idx="932">
                  <c:v>0.34895533828687791</c:v>
                </c:pt>
                <c:pt idx="933">
                  <c:v>0.36242615768254016</c:v>
                </c:pt>
                <c:pt idx="934">
                  <c:v>0.36757898145581414</c:v>
                </c:pt>
                <c:pt idx="935">
                  <c:v>0.34842596300167822</c:v>
                </c:pt>
                <c:pt idx="936">
                  <c:v>0.4746246316711788</c:v>
                </c:pt>
                <c:pt idx="937">
                  <c:v>0.34436857490587841</c:v>
                </c:pt>
                <c:pt idx="938">
                  <c:v>0.4691881423429638</c:v>
                </c:pt>
                <c:pt idx="939">
                  <c:v>0.38766078925307523</c:v>
                </c:pt>
                <c:pt idx="940">
                  <c:v>0.37369410640869871</c:v>
                </c:pt>
                <c:pt idx="941">
                  <c:v>0.39486034215994875</c:v>
                </c:pt>
                <c:pt idx="942">
                  <c:v>0.36305893390850275</c:v>
                </c:pt>
                <c:pt idx="943">
                  <c:v>0.33558183837472311</c:v>
                </c:pt>
                <c:pt idx="944">
                  <c:v>0.46219330547534881</c:v>
                </c:pt>
                <c:pt idx="945">
                  <c:v>0.45338202170837877</c:v>
                </c:pt>
                <c:pt idx="946">
                  <c:v>0.34188408950365606</c:v>
                </c:pt>
                <c:pt idx="947">
                  <c:v>0.4528671179511326</c:v>
                </c:pt>
                <c:pt idx="948">
                  <c:v>0.38938741049972697</c:v>
                </c:pt>
                <c:pt idx="949">
                  <c:v>0.42183914274638218</c:v>
                </c:pt>
                <c:pt idx="950">
                  <c:v>0.3475932892808975</c:v>
                </c:pt>
                <c:pt idx="951">
                  <c:v>0.43701479658099923</c:v>
                </c:pt>
                <c:pt idx="952">
                  <c:v>0.36022548111403141</c:v>
                </c:pt>
                <c:pt idx="953">
                  <c:v>0.42055929911988099</c:v>
                </c:pt>
                <c:pt idx="954">
                  <c:v>0.42039682575578385</c:v>
                </c:pt>
                <c:pt idx="955">
                  <c:v>0.32323040067455733</c:v>
                </c:pt>
                <c:pt idx="956">
                  <c:v>0.41329897208822935</c:v>
                </c:pt>
                <c:pt idx="957">
                  <c:v>0.34211423156642451</c:v>
                </c:pt>
                <c:pt idx="958">
                  <c:v>0.37164458585882754</c:v>
                </c:pt>
                <c:pt idx="959">
                  <c:v>0.28833695978256402</c:v>
                </c:pt>
                <c:pt idx="960">
                  <c:v>0.30194150023682775</c:v>
                </c:pt>
                <c:pt idx="961">
                  <c:v>0.36907680694293327</c:v>
                </c:pt>
                <c:pt idx="962">
                  <c:v>0.29471762973821314</c:v>
                </c:pt>
                <c:pt idx="963">
                  <c:v>0.3837356150991979</c:v>
                </c:pt>
                <c:pt idx="964">
                  <c:v>0.32448793184685926</c:v>
                </c:pt>
                <c:pt idx="965">
                  <c:v>0.30339597130599566</c:v>
                </c:pt>
                <c:pt idx="966">
                  <c:v>0.28905167861297981</c:v>
                </c:pt>
                <c:pt idx="967">
                  <c:v>0.27919109338018683</c:v>
                </c:pt>
                <c:pt idx="968">
                  <c:v>0.31277883031375314</c:v>
                </c:pt>
                <c:pt idx="969">
                  <c:v>0.21332765163330467</c:v>
                </c:pt>
                <c:pt idx="970">
                  <c:v>0.26369255926232127</c:v>
                </c:pt>
                <c:pt idx="971">
                  <c:v>0.23328296526315129</c:v>
                </c:pt>
                <c:pt idx="972">
                  <c:v>0.27891711621510085</c:v>
                </c:pt>
                <c:pt idx="973">
                  <c:v>0.25658585257266364</c:v>
                </c:pt>
                <c:pt idx="974">
                  <c:v>0.22869669018372452</c:v>
                </c:pt>
                <c:pt idx="975">
                  <c:v>0.26405697133841638</c:v>
                </c:pt>
                <c:pt idx="976">
                  <c:v>0.28367782162301791</c:v>
                </c:pt>
                <c:pt idx="977">
                  <c:v>0.39583388560306138</c:v>
                </c:pt>
                <c:pt idx="978">
                  <c:v>0.31069638504432534</c:v>
                </c:pt>
                <c:pt idx="979">
                  <c:v>0.26302454950139653</c:v>
                </c:pt>
                <c:pt idx="980">
                  <c:v>0.25440918675440066</c:v>
                </c:pt>
                <c:pt idx="981">
                  <c:v>0.30713452768300026</c:v>
                </c:pt>
                <c:pt idx="982">
                  <c:v>0.35672383995568047</c:v>
                </c:pt>
                <c:pt idx="983">
                  <c:v>0.35137991145118247</c:v>
                </c:pt>
                <c:pt idx="984">
                  <c:v>0.28586759334614781</c:v>
                </c:pt>
                <c:pt idx="985">
                  <c:v>0.28148697174097698</c:v>
                </c:pt>
                <c:pt idx="986">
                  <c:v>0.3861499392238455</c:v>
                </c:pt>
                <c:pt idx="987">
                  <c:v>0.33338396980318641</c:v>
                </c:pt>
                <c:pt idx="988">
                  <c:v>0.41902099530363446</c:v>
                </c:pt>
                <c:pt idx="989">
                  <c:v>0.24847634303337804</c:v>
                </c:pt>
                <c:pt idx="990">
                  <c:v>0.25231538551194099</c:v>
                </c:pt>
                <c:pt idx="991">
                  <c:v>0.24727335487918944</c:v>
                </c:pt>
                <c:pt idx="992">
                  <c:v>0.31851571651311239</c:v>
                </c:pt>
                <c:pt idx="993">
                  <c:v>0.28329868066825864</c:v>
                </c:pt>
                <c:pt idx="994">
                  <c:v>0.37210748538555993</c:v>
                </c:pt>
                <c:pt idx="995">
                  <c:v>0.31183547211663448</c:v>
                </c:pt>
                <c:pt idx="996">
                  <c:v>0.32231879440102529</c:v>
                </c:pt>
                <c:pt idx="997">
                  <c:v>0.35428224396125757</c:v>
                </c:pt>
                <c:pt idx="998">
                  <c:v>0.52464638987092616</c:v>
                </c:pt>
                <c:pt idx="999">
                  <c:v>0.41200330489039061</c:v>
                </c:pt>
                <c:pt idx="1000">
                  <c:v>0.32204375148525705</c:v>
                </c:pt>
                <c:pt idx="1001">
                  <c:v>0.31658359742643166</c:v>
                </c:pt>
                <c:pt idx="1002">
                  <c:v>0.34038957426445837</c:v>
                </c:pt>
                <c:pt idx="1003">
                  <c:v>0.29268970333936417</c:v>
                </c:pt>
                <c:pt idx="1004">
                  <c:v>0.31028970461542366</c:v>
                </c:pt>
                <c:pt idx="1005">
                  <c:v>0.33878307931979595</c:v>
                </c:pt>
                <c:pt idx="1006">
                  <c:v>0.40876757078122505</c:v>
                </c:pt>
                <c:pt idx="1007">
                  <c:v>0.37422592136375682</c:v>
                </c:pt>
                <c:pt idx="1008">
                  <c:v>0.30864962720453931</c:v>
                </c:pt>
                <c:pt idx="1009">
                  <c:v>0.32615574625557781</c:v>
                </c:pt>
                <c:pt idx="1010">
                  <c:v>0.25864037793165096</c:v>
                </c:pt>
                <c:pt idx="1011">
                  <c:v>0.26778227593236026</c:v>
                </c:pt>
                <c:pt idx="1012">
                  <c:v>0.32867769781982453</c:v>
                </c:pt>
                <c:pt idx="1013">
                  <c:v>0.32830523588856036</c:v>
                </c:pt>
                <c:pt idx="1014">
                  <c:v>0.21356774077294913</c:v>
                </c:pt>
                <c:pt idx="1015">
                  <c:v>0.29234389337621314</c:v>
                </c:pt>
                <c:pt idx="1016">
                  <c:v>0.20675697826325304</c:v>
                </c:pt>
                <c:pt idx="1017">
                  <c:v>0.2332497356953846</c:v>
                </c:pt>
                <c:pt idx="1018">
                  <c:v>0.19774974929981071</c:v>
                </c:pt>
                <c:pt idx="1019">
                  <c:v>0.19866561349800443</c:v>
                </c:pt>
                <c:pt idx="1020">
                  <c:v>0.26109454846500924</c:v>
                </c:pt>
                <c:pt idx="1021">
                  <c:v>0.2840236026843061</c:v>
                </c:pt>
                <c:pt idx="1022">
                  <c:v>0.22332551911287798</c:v>
                </c:pt>
                <c:pt idx="1023">
                  <c:v>0.17491345905589892</c:v>
                </c:pt>
                <c:pt idx="1024">
                  <c:v>0.2737532922613593</c:v>
                </c:pt>
                <c:pt idx="1025">
                  <c:v>0.2548656203888186</c:v>
                </c:pt>
                <c:pt idx="1026">
                  <c:v>0.31488333355015241</c:v>
                </c:pt>
                <c:pt idx="1027">
                  <c:v>0.4281603662901749</c:v>
                </c:pt>
                <c:pt idx="1028">
                  <c:v>0.33019176589375182</c:v>
                </c:pt>
                <c:pt idx="1029">
                  <c:v>0.33176331332440445</c:v>
                </c:pt>
                <c:pt idx="1030">
                  <c:v>0.30726116302108836</c:v>
                </c:pt>
                <c:pt idx="1031">
                  <c:v>0.40998489232506824</c:v>
                </c:pt>
                <c:pt idx="1032">
                  <c:v>0.32749725266396462</c:v>
                </c:pt>
                <c:pt idx="1033">
                  <c:v>0.32699735239742878</c:v>
                </c:pt>
                <c:pt idx="1034">
                  <c:v>0.3462382634325975</c:v>
                </c:pt>
                <c:pt idx="1035">
                  <c:v>0.3647626455038343</c:v>
                </c:pt>
                <c:pt idx="1036">
                  <c:v>0.3905334848038447</c:v>
                </c:pt>
                <c:pt idx="1037">
                  <c:v>0.3539275587815674</c:v>
                </c:pt>
                <c:pt idx="1038">
                  <c:v>0.32732242666635691</c:v>
                </c:pt>
                <c:pt idx="1039">
                  <c:v>0.29960821753579125</c:v>
                </c:pt>
                <c:pt idx="1040">
                  <c:v>0.37332606285009046</c:v>
                </c:pt>
                <c:pt idx="1041">
                  <c:v>0.27072898216910479</c:v>
                </c:pt>
                <c:pt idx="1042">
                  <c:v>0.34013054750673327</c:v>
                </c:pt>
                <c:pt idx="1043">
                  <c:v>0.3026349957061949</c:v>
                </c:pt>
                <c:pt idx="1044">
                  <c:v>0.26113539712547867</c:v>
                </c:pt>
                <c:pt idx="1045">
                  <c:v>0.29894004022129422</c:v>
                </c:pt>
                <c:pt idx="1046">
                  <c:v>0.43988458810473346</c:v>
                </c:pt>
                <c:pt idx="1047">
                  <c:v>0.43771586413926522</c:v>
                </c:pt>
                <c:pt idx="1048">
                  <c:v>0.38213386471926447</c:v>
                </c:pt>
                <c:pt idx="1049">
                  <c:v>0.36432532515270605</c:v>
                </c:pt>
                <c:pt idx="1050">
                  <c:v>0.53975530585848408</c:v>
                </c:pt>
                <c:pt idx="1051">
                  <c:v>0.37574298801792089</c:v>
                </c:pt>
                <c:pt idx="1052">
                  <c:v>0.31205929304477165</c:v>
                </c:pt>
                <c:pt idx="1053">
                  <c:v>0.33959388924172118</c:v>
                </c:pt>
                <c:pt idx="1054">
                  <c:v>0.30483287087614769</c:v>
                </c:pt>
                <c:pt idx="1055">
                  <c:v>0.32935646822591297</c:v>
                </c:pt>
                <c:pt idx="1056">
                  <c:v>0.3754278916447239</c:v>
                </c:pt>
                <c:pt idx="1057">
                  <c:v>0.35144171482351283</c:v>
                </c:pt>
                <c:pt idx="1058">
                  <c:v>0.42555005861032569</c:v>
                </c:pt>
                <c:pt idx="1059">
                  <c:v>0.35756962521680635</c:v>
                </c:pt>
                <c:pt idx="1060">
                  <c:v>0.45883821759465837</c:v>
                </c:pt>
                <c:pt idx="1061">
                  <c:v>0.43217862229613024</c:v>
                </c:pt>
                <c:pt idx="1062">
                  <c:v>0.39209626181724788</c:v>
                </c:pt>
                <c:pt idx="1063">
                  <c:v>0.40471753674266314</c:v>
                </c:pt>
                <c:pt idx="1064">
                  <c:v>0.39720877168741892</c:v>
                </c:pt>
                <c:pt idx="1065">
                  <c:v>0.38438534564533622</c:v>
                </c:pt>
                <c:pt idx="1066">
                  <c:v>0.38345924888624611</c:v>
                </c:pt>
                <c:pt idx="1067">
                  <c:v>0.33443473918848093</c:v>
                </c:pt>
                <c:pt idx="1068">
                  <c:v>0.55097837596672727</c:v>
                </c:pt>
                <c:pt idx="1069">
                  <c:v>0.49411023749664179</c:v>
                </c:pt>
                <c:pt idx="1070">
                  <c:v>0.465640457905729</c:v>
                </c:pt>
                <c:pt idx="1071">
                  <c:v>0.47018606420649089</c:v>
                </c:pt>
                <c:pt idx="1072">
                  <c:v>0.38477135698711812</c:v>
                </c:pt>
                <c:pt idx="1073">
                  <c:v>0.36574041936736307</c:v>
                </c:pt>
                <c:pt idx="1074">
                  <c:v>0.36477509923521007</c:v>
                </c:pt>
                <c:pt idx="1075">
                  <c:v>0.37489002441406727</c:v>
                </c:pt>
                <c:pt idx="1076">
                  <c:v>0.35189197604502709</c:v>
                </c:pt>
                <c:pt idx="1077">
                  <c:v>0.36694833322208387</c:v>
                </c:pt>
                <c:pt idx="1078">
                  <c:v>0.36174996500522399</c:v>
                </c:pt>
                <c:pt idx="1079">
                  <c:v>0.32649753558951095</c:v>
                </c:pt>
                <c:pt idx="1080">
                  <c:v>0.32017074058009692</c:v>
                </c:pt>
                <c:pt idx="1081">
                  <c:v>0.36905851812339713</c:v>
                </c:pt>
                <c:pt idx="1082">
                  <c:v>0.40917199545490607</c:v>
                </c:pt>
                <c:pt idx="1083">
                  <c:v>0.43977305730755706</c:v>
                </c:pt>
                <c:pt idx="1084">
                  <c:v>0.4496315712587865</c:v>
                </c:pt>
                <c:pt idx="1085">
                  <c:v>0.31716135847312493</c:v>
                </c:pt>
                <c:pt idx="1086">
                  <c:v>0.41909534696473805</c:v>
                </c:pt>
                <c:pt idx="1087">
                  <c:v>0.51568941901849075</c:v>
                </c:pt>
                <c:pt idx="1088">
                  <c:v>0.37656861427005395</c:v>
                </c:pt>
                <c:pt idx="1089">
                  <c:v>0.41702181291805329</c:v>
                </c:pt>
                <c:pt idx="1090">
                  <c:v>0.41885974599568448</c:v>
                </c:pt>
                <c:pt idx="1091">
                  <c:v>0.29464026302765273</c:v>
                </c:pt>
                <c:pt idx="1092">
                  <c:v>0.33989343074881001</c:v>
                </c:pt>
                <c:pt idx="1093">
                  <c:v>0.28124176852701627</c:v>
                </c:pt>
                <c:pt idx="1094">
                  <c:v>0.37055970824264506</c:v>
                </c:pt>
                <c:pt idx="1095">
                  <c:v>0.35143375598030629</c:v>
                </c:pt>
                <c:pt idx="1096">
                  <c:v>0.35585682629391724</c:v>
                </c:pt>
                <c:pt idx="1097">
                  <c:v>0.39484289305335174</c:v>
                </c:pt>
                <c:pt idx="1098">
                  <c:v>0.29627915440815333</c:v>
                </c:pt>
                <c:pt idx="1099">
                  <c:v>0.30668574226519946</c:v>
                </c:pt>
                <c:pt idx="1100">
                  <c:v>0.31504108923561885</c:v>
                </c:pt>
                <c:pt idx="1101">
                  <c:v>0.32650212285979924</c:v>
                </c:pt>
                <c:pt idx="1102">
                  <c:v>0.30799559842789326</c:v>
                </c:pt>
                <c:pt idx="1103">
                  <c:v>0.30218787345894355</c:v>
                </c:pt>
                <c:pt idx="1104">
                  <c:v>0.29438164551934554</c:v>
                </c:pt>
                <c:pt idx="1105">
                  <c:v>0.34456203817937708</c:v>
                </c:pt>
                <c:pt idx="1106">
                  <c:v>0.31493004968357574</c:v>
                </c:pt>
                <c:pt idx="1107">
                  <c:v>0.3306449149761021</c:v>
                </c:pt>
                <c:pt idx="1108">
                  <c:v>0.28748740937106798</c:v>
                </c:pt>
                <c:pt idx="1109">
                  <c:v>0.26573268706860287</c:v>
                </c:pt>
                <c:pt idx="1110">
                  <c:v>0.29491526301656995</c:v>
                </c:pt>
                <c:pt idx="1111">
                  <c:v>0.30829591943101758</c:v>
                </c:pt>
                <c:pt idx="1112">
                  <c:v>0.55844152651861934</c:v>
                </c:pt>
                <c:pt idx="1113">
                  <c:v>0.28016288885475127</c:v>
                </c:pt>
                <c:pt idx="1114">
                  <c:v>0.33179809740846983</c:v>
                </c:pt>
                <c:pt idx="1115">
                  <c:v>0.4406035910447203</c:v>
                </c:pt>
                <c:pt idx="1116">
                  <c:v>0.43898797654371896</c:v>
                </c:pt>
                <c:pt idx="1117">
                  <c:v>0.33005542331423848</c:v>
                </c:pt>
                <c:pt idx="1118">
                  <c:v>0.27672318945629842</c:v>
                </c:pt>
                <c:pt idx="1119">
                  <c:v>0.34188914304693535</c:v>
                </c:pt>
                <c:pt idx="1120">
                  <c:v>0.23724427696418196</c:v>
                </c:pt>
                <c:pt idx="1121">
                  <c:v>0.29584682625218756</c:v>
                </c:pt>
                <c:pt idx="1122">
                  <c:v>0.28321007253811964</c:v>
                </c:pt>
                <c:pt idx="1123">
                  <c:v>0.47109202412165047</c:v>
                </c:pt>
                <c:pt idx="1124">
                  <c:v>0.35679062685862134</c:v>
                </c:pt>
                <c:pt idx="1125">
                  <c:v>0.31483802311750758</c:v>
                </c:pt>
                <c:pt idx="1126">
                  <c:v>0.40051259036907455</c:v>
                </c:pt>
                <c:pt idx="1127">
                  <c:v>0.30992399775725366</c:v>
                </c:pt>
                <c:pt idx="1128">
                  <c:v>0.23908446130600833</c:v>
                </c:pt>
                <c:pt idx="1129">
                  <c:v>0.34133813251914097</c:v>
                </c:pt>
                <c:pt idx="1130">
                  <c:v>0.32228857092221447</c:v>
                </c:pt>
                <c:pt idx="1131">
                  <c:v>0.30191253858577993</c:v>
                </c:pt>
                <c:pt idx="1132">
                  <c:v>0.40946582757736077</c:v>
                </c:pt>
                <c:pt idx="1133">
                  <c:v>0.32423473485302373</c:v>
                </c:pt>
                <c:pt idx="1134">
                  <c:v>0.37406424884291761</c:v>
                </c:pt>
                <c:pt idx="1135">
                  <c:v>0.3185443468934715</c:v>
                </c:pt>
                <c:pt idx="1136">
                  <c:v>0.35068672715352034</c:v>
                </c:pt>
                <c:pt idx="1137">
                  <c:v>0.33689532060889715</c:v>
                </c:pt>
                <c:pt idx="1138">
                  <c:v>0.25263456814504753</c:v>
                </c:pt>
                <c:pt idx="1139">
                  <c:v>0.31233855889722972</c:v>
                </c:pt>
                <c:pt idx="1140">
                  <c:v>0.29904834980720424</c:v>
                </c:pt>
                <c:pt idx="1141">
                  <c:v>0.32876511023615806</c:v>
                </c:pt>
                <c:pt idx="1142">
                  <c:v>0.32073002609951584</c:v>
                </c:pt>
                <c:pt idx="1143">
                  <c:v>0.28184069375557202</c:v>
                </c:pt>
                <c:pt idx="1144">
                  <c:v>0.36177497890597476</c:v>
                </c:pt>
                <c:pt idx="1145">
                  <c:v>0.37155577027861547</c:v>
                </c:pt>
                <c:pt idx="1146">
                  <c:v>0.27860440251394769</c:v>
                </c:pt>
                <c:pt idx="1147">
                  <c:v>0.28413191962081819</c:v>
                </c:pt>
                <c:pt idx="1148">
                  <c:v>0.33158190994373526</c:v>
                </c:pt>
                <c:pt idx="1149">
                  <c:v>0.33907265937787806</c:v>
                </c:pt>
                <c:pt idx="1150">
                  <c:v>0.38626276043039709</c:v>
                </c:pt>
                <c:pt idx="1151">
                  <c:v>0.43444082519698163</c:v>
                </c:pt>
                <c:pt idx="1152">
                  <c:v>0.27369085129256426</c:v>
                </c:pt>
                <c:pt idx="1153">
                  <c:v>0.40725524583644035</c:v>
                </c:pt>
                <c:pt idx="1154">
                  <c:v>0.33720402330417321</c:v>
                </c:pt>
                <c:pt idx="1155">
                  <c:v>0.33633632431784044</c:v>
                </c:pt>
                <c:pt idx="1156">
                  <c:v>0.40353996759596034</c:v>
                </c:pt>
                <c:pt idx="1157">
                  <c:v>0.33869989267216094</c:v>
                </c:pt>
                <c:pt idx="1158">
                  <c:v>0.34271875973345634</c:v>
                </c:pt>
                <c:pt idx="1159">
                  <c:v>0.31374225330283961</c:v>
                </c:pt>
                <c:pt idx="1160">
                  <c:v>0.36875564822030582</c:v>
                </c:pt>
                <c:pt idx="1161">
                  <c:v>0.28469602152712259</c:v>
                </c:pt>
                <c:pt idx="1162">
                  <c:v>0.26109865133342508</c:v>
                </c:pt>
                <c:pt idx="1163">
                  <c:v>0.33528164454383863</c:v>
                </c:pt>
                <c:pt idx="1164">
                  <c:v>0.29886064121513284</c:v>
                </c:pt>
                <c:pt idx="1165">
                  <c:v>0.34790724307221393</c:v>
                </c:pt>
                <c:pt idx="1166">
                  <c:v>0.36216742688533121</c:v>
                </c:pt>
                <c:pt idx="1167">
                  <c:v>0.27802260400547113</c:v>
                </c:pt>
                <c:pt idx="1168">
                  <c:v>0.32791197613019746</c:v>
                </c:pt>
                <c:pt idx="1169">
                  <c:v>0.40040588940722466</c:v>
                </c:pt>
                <c:pt idx="1170">
                  <c:v>0.3073151398306756</c:v>
                </c:pt>
                <c:pt idx="1171">
                  <c:v>0.378310596291629</c:v>
                </c:pt>
                <c:pt idx="1172">
                  <c:v>0.31472511337553288</c:v>
                </c:pt>
                <c:pt idx="1173">
                  <c:v>0.35739252994384096</c:v>
                </c:pt>
                <c:pt idx="1174">
                  <c:v>0.33044399752806003</c:v>
                </c:pt>
                <c:pt idx="1175">
                  <c:v>0.3012830967994185</c:v>
                </c:pt>
                <c:pt idx="1176">
                  <c:v>0.37873987267195913</c:v>
                </c:pt>
                <c:pt idx="1177">
                  <c:v>0.28829957727887695</c:v>
                </c:pt>
                <c:pt idx="1178">
                  <c:v>0.32006097411371948</c:v>
                </c:pt>
                <c:pt idx="1179">
                  <c:v>0.28219805089730626</c:v>
                </c:pt>
                <c:pt idx="1180">
                  <c:v>0.30584419626885856</c:v>
                </c:pt>
                <c:pt idx="1181">
                  <c:v>0.2908043394758818</c:v>
                </c:pt>
                <c:pt idx="1182">
                  <c:v>0.32475621877726457</c:v>
                </c:pt>
                <c:pt idx="1183">
                  <c:v>0.31929715694060351</c:v>
                </c:pt>
                <c:pt idx="1184">
                  <c:v>0.34906332345034613</c:v>
                </c:pt>
                <c:pt idx="1185">
                  <c:v>0.37566810711893739</c:v>
                </c:pt>
                <c:pt idx="1186">
                  <c:v>0.31501352321024451</c:v>
                </c:pt>
                <c:pt idx="1187">
                  <c:v>0.29796677289867057</c:v>
                </c:pt>
                <c:pt idx="1188">
                  <c:v>0.35336304681945663</c:v>
                </c:pt>
                <c:pt idx="1189">
                  <c:v>0.31912305884694697</c:v>
                </c:pt>
                <c:pt idx="1190">
                  <c:v>0.35730910791749976</c:v>
                </c:pt>
                <c:pt idx="1191">
                  <c:v>0.31582168381321485</c:v>
                </c:pt>
                <c:pt idx="1192">
                  <c:v>0.31338829240134802</c:v>
                </c:pt>
                <c:pt idx="1193">
                  <c:v>0.36027573777796351</c:v>
                </c:pt>
                <c:pt idx="1194">
                  <c:v>0.31471189291811263</c:v>
                </c:pt>
                <c:pt idx="1195">
                  <c:v>0.38133508642578295</c:v>
                </c:pt>
                <c:pt idx="1196">
                  <c:v>0.35685338736292299</c:v>
                </c:pt>
                <c:pt idx="1197">
                  <c:v>0.37380562195683659</c:v>
                </c:pt>
                <c:pt idx="1198">
                  <c:v>0.25624614822393466</c:v>
                </c:pt>
                <c:pt idx="1199">
                  <c:v>0.29691085942356177</c:v>
                </c:pt>
                <c:pt idx="1200">
                  <c:v>0.30760074656581943</c:v>
                </c:pt>
                <c:pt idx="1201">
                  <c:v>0.29013466175374553</c:v>
                </c:pt>
                <c:pt idx="1202">
                  <c:v>0.33664075556678824</c:v>
                </c:pt>
                <c:pt idx="1203">
                  <c:v>0.35385289020974348</c:v>
                </c:pt>
                <c:pt idx="1204">
                  <c:v>0.32846399882356353</c:v>
                </c:pt>
                <c:pt idx="1205">
                  <c:v>0.40398483049446077</c:v>
                </c:pt>
                <c:pt idx="1206">
                  <c:v>0.29736697625242264</c:v>
                </c:pt>
                <c:pt idx="1207">
                  <c:v>0.33965354736822273</c:v>
                </c:pt>
                <c:pt idx="1208">
                  <c:v>0.30815833720821195</c:v>
                </c:pt>
                <c:pt idx="1209">
                  <c:v>0.32833605176332309</c:v>
                </c:pt>
                <c:pt idx="1210">
                  <c:v>0.30461113867875073</c:v>
                </c:pt>
                <c:pt idx="1211">
                  <c:v>0.31770247701235155</c:v>
                </c:pt>
                <c:pt idx="1212">
                  <c:v>0.32359028444870352</c:v>
                </c:pt>
                <c:pt idx="1213">
                  <c:v>0.37390713187959418</c:v>
                </c:pt>
                <c:pt idx="1214">
                  <c:v>0.36802159581013599</c:v>
                </c:pt>
                <c:pt idx="1215">
                  <c:v>0.34524810932986516</c:v>
                </c:pt>
                <c:pt idx="1216">
                  <c:v>0.38636813591496499</c:v>
                </c:pt>
                <c:pt idx="1217">
                  <c:v>0.37192424294147808</c:v>
                </c:pt>
                <c:pt idx="1218">
                  <c:v>0.37923478050183346</c:v>
                </c:pt>
                <c:pt idx="1219">
                  <c:v>0.35582346403244008</c:v>
                </c:pt>
                <c:pt idx="1220">
                  <c:v>0.27923537674357501</c:v>
                </c:pt>
                <c:pt idx="1221">
                  <c:v>0.34470541727179632</c:v>
                </c:pt>
                <c:pt idx="1222">
                  <c:v>0.32981491225250048</c:v>
                </c:pt>
                <c:pt idx="1223">
                  <c:v>0.37379110961159973</c:v>
                </c:pt>
                <c:pt idx="1224">
                  <c:v>0.36929824060900368</c:v>
                </c:pt>
                <c:pt idx="1225">
                  <c:v>0.32970094637338004</c:v>
                </c:pt>
                <c:pt idx="1226">
                  <c:v>0.30150774219833498</c:v>
                </c:pt>
                <c:pt idx="1227">
                  <c:v>0.33008977031439568</c:v>
                </c:pt>
                <c:pt idx="1228">
                  <c:v>0.35206624168279654</c:v>
                </c:pt>
                <c:pt idx="1229">
                  <c:v>0.36635989245844136</c:v>
                </c:pt>
                <c:pt idx="1230">
                  <c:v>0.31677093227923792</c:v>
                </c:pt>
                <c:pt idx="1231">
                  <c:v>0.28343934704641299</c:v>
                </c:pt>
                <c:pt idx="1232">
                  <c:v>0.3157000373666019</c:v>
                </c:pt>
                <c:pt idx="1233">
                  <c:v>0.36137290039933911</c:v>
                </c:pt>
                <c:pt idx="1234">
                  <c:v>0.38118614264079315</c:v>
                </c:pt>
                <c:pt idx="1235">
                  <c:v>0.29176959739767999</c:v>
                </c:pt>
                <c:pt idx="1236">
                  <c:v>0.3129849400020619</c:v>
                </c:pt>
                <c:pt idx="1237">
                  <c:v>0.32207231238816986</c:v>
                </c:pt>
                <c:pt idx="1238">
                  <c:v>0.37311905097544024</c:v>
                </c:pt>
                <c:pt idx="1239">
                  <c:v>0.41098216589786563</c:v>
                </c:pt>
                <c:pt idx="1240">
                  <c:v>0.32232344151077397</c:v>
                </c:pt>
                <c:pt idx="1241">
                  <c:v>0.34354469115269037</c:v>
                </c:pt>
                <c:pt idx="1242">
                  <c:v>0.36417752655388402</c:v>
                </c:pt>
                <c:pt idx="1243">
                  <c:v>0.36703590720707752</c:v>
                </c:pt>
                <c:pt idx="1244">
                  <c:v>0.36392980269078212</c:v>
                </c:pt>
                <c:pt idx="1245">
                  <c:v>0.36717789826517183</c:v>
                </c:pt>
                <c:pt idx="1246">
                  <c:v>0.34539309969217025</c:v>
                </c:pt>
                <c:pt idx="1247">
                  <c:v>0.35873106534601273</c:v>
                </c:pt>
                <c:pt idx="1248">
                  <c:v>0.3103230348560711</c:v>
                </c:pt>
                <c:pt idx="1249">
                  <c:v>0.32711582757602709</c:v>
                </c:pt>
                <c:pt idx="1250">
                  <c:v>0.41241768835263098</c:v>
                </c:pt>
                <c:pt idx="1251">
                  <c:v>0.41475205071849069</c:v>
                </c:pt>
                <c:pt idx="1252">
                  <c:v>0.38948050014359098</c:v>
                </c:pt>
                <c:pt idx="1253">
                  <c:v>0.36374445709280073</c:v>
                </c:pt>
                <c:pt idx="1254">
                  <c:v>0.34769590584986076</c:v>
                </c:pt>
                <c:pt idx="1255">
                  <c:v>0.3483497494564573</c:v>
                </c:pt>
                <c:pt idx="1256">
                  <c:v>0.30682814809008119</c:v>
                </c:pt>
                <c:pt idx="1257">
                  <c:v>0.31173434208815137</c:v>
                </c:pt>
                <c:pt idx="1258">
                  <c:v>0.35556666000066106</c:v>
                </c:pt>
                <c:pt idx="1259">
                  <c:v>0.24370728740304595</c:v>
                </c:pt>
                <c:pt idx="1260">
                  <c:v>0.2393838866035736</c:v>
                </c:pt>
                <c:pt idx="1261">
                  <c:v>0.25710302902575832</c:v>
                </c:pt>
                <c:pt idx="1262">
                  <c:v>0.24003930750637389</c:v>
                </c:pt>
                <c:pt idx="1263">
                  <c:v>0.25000256795420184</c:v>
                </c:pt>
                <c:pt idx="1264">
                  <c:v>0.23887843734423045</c:v>
                </c:pt>
                <c:pt idx="1265">
                  <c:v>0.29250794745188619</c:v>
                </c:pt>
                <c:pt idx="1266">
                  <c:v>0.26186684761559564</c:v>
                </c:pt>
                <c:pt idx="1267">
                  <c:v>0.27550964533296879</c:v>
                </c:pt>
                <c:pt idx="1268">
                  <c:v>0.29158111149611465</c:v>
                </c:pt>
                <c:pt idx="1269">
                  <c:v>0.32856151478347329</c:v>
                </c:pt>
                <c:pt idx="1270">
                  <c:v>0.32135882577334585</c:v>
                </c:pt>
                <c:pt idx="1271">
                  <c:v>0.22582206723553122</c:v>
                </c:pt>
                <c:pt idx="1272">
                  <c:v>0.29370443134000901</c:v>
                </c:pt>
                <c:pt idx="1273">
                  <c:v>0.32488795856337777</c:v>
                </c:pt>
                <c:pt idx="1274">
                  <c:v>0.25085347125031071</c:v>
                </c:pt>
                <c:pt idx="1275">
                  <c:v>0.25021998906977061</c:v>
                </c:pt>
                <c:pt idx="1276">
                  <c:v>0.26340615285126606</c:v>
                </c:pt>
                <c:pt idx="1277">
                  <c:v>0.29179025335360154</c:v>
                </c:pt>
                <c:pt idx="1278">
                  <c:v>0.38811315187280548</c:v>
                </c:pt>
                <c:pt idx="1279">
                  <c:v>0.2380952554322672</c:v>
                </c:pt>
                <c:pt idx="1280">
                  <c:v>0.42499565258645888</c:v>
                </c:pt>
                <c:pt idx="1281">
                  <c:v>0.3382027034690816</c:v>
                </c:pt>
                <c:pt idx="1282">
                  <c:v>0.4161375860458606</c:v>
                </c:pt>
                <c:pt idx="1283">
                  <c:v>0.29871333806705225</c:v>
                </c:pt>
                <c:pt idx="1284">
                  <c:v>0.32274932511463567</c:v>
                </c:pt>
                <c:pt idx="1285">
                  <c:v>0.31590929898360731</c:v>
                </c:pt>
                <c:pt idx="1286">
                  <c:v>0.27946282213157536</c:v>
                </c:pt>
                <c:pt idx="1287">
                  <c:v>0.34834634372376172</c:v>
                </c:pt>
                <c:pt idx="1288">
                  <c:v>0.33986855072647026</c:v>
                </c:pt>
                <c:pt idx="1289">
                  <c:v>0.32409248166469629</c:v>
                </c:pt>
                <c:pt idx="1290">
                  <c:v>0.3375092012771797</c:v>
                </c:pt>
                <c:pt idx="1291">
                  <c:v>0.30759302682371231</c:v>
                </c:pt>
                <c:pt idx="1292">
                  <c:v>0.27300528097363652</c:v>
                </c:pt>
                <c:pt idx="1293">
                  <c:v>0.22504503542873605</c:v>
                </c:pt>
                <c:pt idx="1294">
                  <c:v>0.31474784183220761</c:v>
                </c:pt>
                <c:pt idx="1295">
                  <c:v>0.25398225462263685</c:v>
                </c:pt>
                <c:pt idx="1296">
                  <c:v>0.26669134370581765</c:v>
                </c:pt>
                <c:pt idx="1297">
                  <c:v>0.34860082766206157</c:v>
                </c:pt>
                <c:pt idx="1298">
                  <c:v>0.29998318604168572</c:v>
                </c:pt>
                <c:pt idx="1299">
                  <c:v>0.38320219044797238</c:v>
                </c:pt>
                <c:pt idx="1300">
                  <c:v>0.44446961235445542</c:v>
                </c:pt>
                <c:pt idx="1301">
                  <c:v>0.50291135069961757</c:v>
                </c:pt>
                <c:pt idx="1302">
                  <c:v>0.35704228802259264</c:v>
                </c:pt>
                <c:pt idx="1303">
                  <c:v>0.42957565257319663</c:v>
                </c:pt>
                <c:pt idx="1304">
                  <c:v>0.29602755452775903</c:v>
                </c:pt>
                <c:pt idx="1305">
                  <c:v>0.27774393544356257</c:v>
                </c:pt>
                <c:pt idx="1306">
                  <c:v>0.31605118576879343</c:v>
                </c:pt>
                <c:pt idx="1307">
                  <c:v>0.28728673064652932</c:v>
                </c:pt>
                <c:pt idx="1308">
                  <c:v>0.29875689463810229</c:v>
                </c:pt>
                <c:pt idx="1309">
                  <c:v>0.28760244874329488</c:v>
                </c:pt>
                <c:pt idx="1310">
                  <c:v>0.36651349765214059</c:v>
                </c:pt>
                <c:pt idx="1311">
                  <c:v>0.32454105628793462</c:v>
                </c:pt>
                <c:pt idx="1312">
                  <c:v>0.32820508616968797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B5E-4968-888D-433ED37C5F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8930735"/>
        <c:axId val="220779312"/>
      </c:lineChart>
      <c:dateAx>
        <c:axId val="78930735"/>
        <c:scaling>
          <c:orientation val="minMax"/>
        </c:scaling>
        <c:delete val="0"/>
        <c:axPos val="b"/>
        <c:numFmt formatCode="mmm\ yy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20779312"/>
        <c:crosses val="autoZero"/>
        <c:auto val="1"/>
        <c:lblOffset val="100"/>
        <c:baseTimeUnit val="days"/>
        <c:majorUnit val="1"/>
        <c:majorTimeUnit val="years"/>
      </c:dateAx>
      <c:valAx>
        <c:axId val="220779312"/>
        <c:scaling>
          <c:orientation val="minMax"/>
          <c:min val="0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789307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Short Vergleich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'Short Volume GME'!$E$1</c:f>
              <c:strCache>
                <c:ptCount val="1"/>
                <c:pt idx="0">
                  <c:v>Short % GME</c:v>
                </c:pt>
              </c:strCache>
            </c:strRef>
          </c:tx>
          <c:spPr>
            <a:ln w="127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'Short Volume SPY'!$A$2:$A$1314</c:f>
              <c:numCache>
                <c:formatCode>m/d/yyyy</c:formatCode>
                <c:ptCount val="1313"/>
                <c:pt idx="0">
                  <c:v>45740</c:v>
                </c:pt>
                <c:pt idx="1">
                  <c:v>45737</c:v>
                </c:pt>
                <c:pt idx="2">
                  <c:v>45736</c:v>
                </c:pt>
                <c:pt idx="3">
                  <c:v>45735</c:v>
                </c:pt>
                <c:pt idx="4">
                  <c:v>45734</c:v>
                </c:pt>
                <c:pt idx="5">
                  <c:v>45733</c:v>
                </c:pt>
                <c:pt idx="6">
                  <c:v>45730</c:v>
                </c:pt>
                <c:pt idx="7">
                  <c:v>45729</c:v>
                </c:pt>
                <c:pt idx="8">
                  <c:v>45728</c:v>
                </c:pt>
                <c:pt idx="9">
                  <c:v>45727</c:v>
                </c:pt>
                <c:pt idx="10">
                  <c:v>45726</c:v>
                </c:pt>
                <c:pt idx="11">
                  <c:v>45723</c:v>
                </c:pt>
                <c:pt idx="12">
                  <c:v>45722</c:v>
                </c:pt>
                <c:pt idx="13">
                  <c:v>45721</c:v>
                </c:pt>
                <c:pt idx="14">
                  <c:v>45720</c:v>
                </c:pt>
                <c:pt idx="15">
                  <c:v>45719</c:v>
                </c:pt>
                <c:pt idx="16">
                  <c:v>45716</c:v>
                </c:pt>
                <c:pt idx="17">
                  <c:v>45715</c:v>
                </c:pt>
                <c:pt idx="18">
                  <c:v>45714</c:v>
                </c:pt>
                <c:pt idx="19">
                  <c:v>45713</c:v>
                </c:pt>
                <c:pt idx="20">
                  <c:v>45712</c:v>
                </c:pt>
                <c:pt idx="21">
                  <c:v>45709</c:v>
                </c:pt>
                <c:pt idx="22">
                  <c:v>45708</c:v>
                </c:pt>
                <c:pt idx="23">
                  <c:v>45707</c:v>
                </c:pt>
                <c:pt idx="24">
                  <c:v>45706</c:v>
                </c:pt>
                <c:pt idx="25">
                  <c:v>45702</c:v>
                </c:pt>
                <c:pt idx="26">
                  <c:v>45701</c:v>
                </c:pt>
                <c:pt idx="27">
                  <c:v>45700</c:v>
                </c:pt>
                <c:pt idx="28">
                  <c:v>45699</c:v>
                </c:pt>
                <c:pt idx="29">
                  <c:v>45698</c:v>
                </c:pt>
                <c:pt idx="30">
                  <c:v>45695</c:v>
                </c:pt>
                <c:pt idx="31">
                  <c:v>45694</c:v>
                </c:pt>
                <c:pt idx="32">
                  <c:v>45693</c:v>
                </c:pt>
                <c:pt idx="33">
                  <c:v>45692</c:v>
                </c:pt>
                <c:pt idx="34">
                  <c:v>45691</c:v>
                </c:pt>
                <c:pt idx="35">
                  <c:v>45688</c:v>
                </c:pt>
                <c:pt idx="36">
                  <c:v>45687</c:v>
                </c:pt>
                <c:pt idx="37">
                  <c:v>45686</c:v>
                </c:pt>
                <c:pt idx="38">
                  <c:v>45685</c:v>
                </c:pt>
                <c:pt idx="39">
                  <c:v>45684</c:v>
                </c:pt>
                <c:pt idx="40">
                  <c:v>45681</c:v>
                </c:pt>
                <c:pt idx="41">
                  <c:v>45680</c:v>
                </c:pt>
                <c:pt idx="42">
                  <c:v>45679</c:v>
                </c:pt>
                <c:pt idx="43">
                  <c:v>45678</c:v>
                </c:pt>
                <c:pt idx="44">
                  <c:v>45674</c:v>
                </c:pt>
                <c:pt idx="45">
                  <c:v>45673</c:v>
                </c:pt>
                <c:pt idx="46">
                  <c:v>45672</c:v>
                </c:pt>
                <c:pt idx="47">
                  <c:v>45671</c:v>
                </c:pt>
                <c:pt idx="48">
                  <c:v>45670</c:v>
                </c:pt>
                <c:pt idx="49">
                  <c:v>45667</c:v>
                </c:pt>
                <c:pt idx="50">
                  <c:v>45665</c:v>
                </c:pt>
                <c:pt idx="51">
                  <c:v>45664</c:v>
                </c:pt>
                <c:pt idx="52">
                  <c:v>45663</c:v>
                </c:pt>
                <c:pt idx="53">
                  <c:v>45660</c:v>
                </c:pt>
                <c:pt idx="54">
                  <c:v>45659</c:v>
                </c:pt>
                <c:pt idx="55">
                  <c:v>45657</c:v>
                </c:pt>
                <c:pt idx="56">
                  <c:v>45656</c:v>
                </c:pt>
                <c:pt idx="57">
                  <c:v>45653</c:v>
                </c:pt>
                <c:pt idx="58">
                  <c:v>45652</c:v>
                </c:pt>
                <c:pt idx="59">
                  <c:v>45650</c:v>
                </c:pt>
                <c:pt idx="60">
                  <c:v>45649</c:v>
                </c:pt>
                <c:pt idx="61">
                  <c:v>45646</c:v>
                </c:pt>
                <c:pt idx="62">
                  <c:v>45645</c:v>
                </c:pt>
                <c:pt idx="63">
                  <c:v>45644</c:v>
                </c:pt>
                <c:pt idx="64">
                  <c:v>45643</c:v>
                </c:pt>
                <c:pt idx="65">
                  <c:v>45642</c:v>
                </c:pt>
                <c:pt idx="66">
                  <c:v>45639</c:v>
                </c:pt>
                <c:pt idx="67">
                  <c:v>45638</c:v>
                </c:pt>
                <c:pt idx="68">
                  <c:v>45637</c:v>
                </c:pt>
                <c:pt idx="69">
                  <c:v>45636</c:v>
                </c:pt>
                <c:pt idx="70">
                  <c:v>45635</c:v>
                </c:pt>
                <c:pt idx="71">
                  <c:v>45632</c:v>
                </c:pt>
                <c:pt idx="72">
                  <c:v>45631</c:v>
                </c:pt>
                <c:pt idx="73">
                  <c:v>45630</c:v>
                </c:pt>
                <c:pt idx="74">
                  <c:v>45629</c:v>
                </c:pt>
                <c:pt idx="75">
                  <c:v>45628</c:v>
                </c:pt>
                <c:pt idx="76">
                  <c:v>45625</c:v>
                </c:pt>
                <c:pt idx="77">
                  <c:v>45623</c:v>
                </c:pt>
                <c:pt idx="78">
                  <c:v>45622</c:v>
                </c:pt>
                <c:pt idx="79">
                  <c:v>45621</c:v>
                </c:pt>
                <c:pt idx="80">
                  <c:v>45618</c:v>
                </c:pt>
                <c:pt idx="81">
                  <c:v>45617</c:v>
                </c:pt>
                <c:pt idx="82">
                  <c:v>45616</c:v>
                </c:pt>
                <c:pt idx="83">
                  <c:v>45615</c:v>
                </c:pt>
                <c:pt idx="84">
                  <c:v>45614</c:v>
                </c:pt>
                <c:pt idx="85">
                  <c:v>45611</c:v>
                </c:pt>
                <c:pt idx="86">
                  <c:v>45610</c:v>
                </c:pt>
                <c:pt idx="87">
                  <c:v>45609</c:v>
                </c:pt>
                <c:pt idx="88">
                  <c:v>45608</c:v>
                </c:pt>
                <c:pt idx="89">
                  <c:v>45607</c:v>
                </c:pt>
                <c:pt idx="90">
                  <c:v>45604</c:v>
                </c:pt>
                <c:pt idx="91">
                  <c:v>45603</c:v>
                </c:pt>
                <c:pt idx="92">
                  <c:v>45602</c:v>
                </c:pt>
                <c:pt idx="93">
                  <c:v>45601</c:v>
                </c:pt>
                <c:pt idx="94">
                  <c:v>45600</c:v>
                </c:pt>
                <c:pt idx="95">
                  <c:v>45597</c:v>
                </c:pt>
                <c:pt idx="96">
                  <c:v>45596</c:v>
                </c:pt>
                <c:pt idx="97">
                  <c:v>45595</c:v>
                </c:pt>
                <c:pt idx="98">
                  <c:v>45594</c:v>
                </c:pt>
                <c:pt idx="99">
                  <c:v>45593</c:v>
                </c:pt>
                <c:pt idx="100">
                  <c:v>45590</c:v>
                </c:pt>
                <c:pt idx="101">
                  <c:v>45589</c:v>
                </c:pt>
                <c:pt idx="102">
                  <c:v>45588</c:v>
                </c:pt>
                <c:pt idx="103">
                  <c:v>45587</c:v>
                </c:pt>
                <c:pt idx="104">
                  <c:v>45586</c:v>
                </c:pt>
                <c:pt idx="105">
                  <c:v>45583</c:v>
                </c:pt>
                <c:pt idx="106">
                  <c:v>45582</c:v>
                </c:pt>
                <c:pt idx="107">
                  <c:v>45581</c:v>
                </c:pt>
                <c:pt idx="108">
                  <c:v>45580</c:v>
                </c:pt>
                <c:pt idx="109">
                  <c:v>45579</c:v>
                </c:pt>
                <c:pt idx="110">
                  <c:v>45576</c:v>
                </c:pt>
                <c:pt idx="111">
                  <c:v>45575</c:v>
                </c:pt>
                <c:pt idx="112">
                  <c:v>45574</c:v>
                </c:pt>
                <c:pt idx="113">
                  <c:v>45573</c:v>
                </c:pt>
                <c:pt idx="114">
                  <c:v>45572</c:v>
                </c:pt>
                <c:pt idx="115">
                  <c:v>45569</c:v>
                </c:pt>
                <c:pt idx="116">
                  <c:v>45568</c:v>
                </c:pt>
                <c:pt idx="117">
                  <c:v>45567</c:v>
                </c:pt>
                <c:pt idx="118">
                  <c:v>45566</c:v>
                </c:pt>
                <c:pt idx="119">
                  <c:v>45565</c:v>
                </c:pt>
                <c:pt idx="120">
                  <c:v>45562</c:v>
                </c:pt>
                <c:pt idx="121">
                  <c:v>45561</c:v>
                </c:pt>
                <c:pt idx="122">
                  <c:v>45560</c:v>
                </c:pt>
                <c:pt idx="123">
                  <c:v>45559</c:v>
                </c:pt>
                <c:pt idx="124">
                  <c:v>45558</c:v>
                </c:pt>
                <c:pt idx="125">
                  <c:v>45555</c:v>
                </c:pt>
                <c:pt idx="126">
                  <c:v>45554</c:v>
                </c:pt>
                <c:pt idx="127">
                  <c:v>45553</c:v>
                </c:pt>
                <c:pt idx="128">
                  <c:v>45552</c:v>
                </c:pt>
                <c:pt idx="129">
                  <c:v>45551</c:v>
                </c:pt>
                <c:pt idx="130">
                  <c:v>45548</c:v>
                </c:pt>
                <c:pt idx="131">
                  <c:v>45547</c:v>
                </c:pt>
                <c:pt idx="132">
                  <c:v>45546</c:v>
                </c:pt>
                <c:pt idx="133">
                  <c:v>45545</c:v>
                </c:pt>
                <c:pt idx="134">
                  <c:v>45544</c:v>
                </c:pt>
                <c:pt idx="135">
                  <c:v>45541</c:v>
                </c:pt>
                <c:pt idx="136">
                  <c:v>45540</c:v>
                </c:pt>
                <c:pt idx="137">
                  <c:v>45539</c:v>
                </c:pt>
                <c:pt idx="138">
                  <c:v>45538</c:v>
                </c:pt>
                <c:pt idx="139">
                  <c:v>45534</c:v>
                </c:pt>
                <c:pt idx="140">
                  <c:v>45533</c:v>
                </c:pt>
                <c:pt idx="141">
                  <c:v>45532</c:v>
                </c:pt>
                <c:pt idx="142">
                  <c:v>45531</c:v>
                </c:pt>
                <c:pt idx="143">
                  <c:v>45530</c:v>
                </c:pt>
                <c:pt idx="144">
                  <c:v>45527</c:v>
                </c:pt>
                <c:pt idx="145">
                  <c:v>45526</c:v>
                </c:pt>
                <c:pt idx="146">
                  <c:v>45525</c:v>
                </c:pt>
                <c:pt idx="147">
                  <c:v>45524</c:v>
                </c:pt>
                <c:pt idx="148">
                  <c:v>45523</c:v>
                </c:pt>
                <c:pt idx="149">
                  <c:v>45520</c:v>
                </c:pt>
                <c:pt idx="150">
                  <c:v>45519</c:v>
                </c:pt>
                <c:pt idx="151">
                  <c:v>45518</c:v>
                </c:pt>
                <c:pt idx="152">
                  <c:v>45517</c:v>
                </c:pt>
                <c:pt idx="153">
                  <c:v>45516</c:v>
                </c:pt>
                <c:pt idx="154">
                  <c:v>45513</c:v>
                </c:pt>
                <c:pt idx="155">
                  <c:v>45512</c:v>
                </c:pt>
                <c:pt idx="156">
                  <c:v>45511</c:v>
                </c:pt>
                <c:pt idx="157">
                  <c:v>45510</c:v>
                </c:pt>
                <c:pt idx="158">
                  <c:v>45509</c:v>
                </c:pt>
                <c:pt idx="159">
                  <c:v>45506</c:v>
                </c:pt>
                <c:pt idx="160">
                  <c:v>45505</c:v>
                </c:pt>
                <c:pt idx="161">
                  <c:v>45504</c:v>
                </c:pt>
                <c:pt idx="162">
                  <c:v>45503</c:v>
                </c:pt>
                <c:pt idx="163">
                  <c:v>45502</c:v>
                </c:pt>
                <c:pt idx="164">
                  <c:v>45499</c:v>
                </c:pt>
                <c:pt idx="165">
                  <c:v>45498</c:v>
                </c:pt>
                <c:pt idx="166">
                  <c:v>45497</c:v>
                </c:pt>
                <c:pt idx="167">
                  <c:v>45496</c:v>
                </c:pt>
                <c:pt idx="168">
                  <c:v>45495</c:v>
                </c:pt>
                <c:pt idx="169">
                  <c:v>45492</c:v>
                </c:pt>
                <c:pt idx="170">
                  <c:v>45491</c:v>
                </c:pt>
                <c:pt idx="171">
                  <c:v>45490</c:v>
                </c:pt>
                <c:pt idx="172">
                  <c:v>45489</c:v>
                </c:pt>
                <c:pt idx="173">
                  <c:v>45488</c:v>
                </c:pt>
                <c:pt idx="174">
                  <c:v>45485</c:v>
                </c:pt>
                <c:pt idx="175">
                  <c:v>45484</c:v>
                </c:pt>
                <c:pt idx="176">
                  <c:v>45483</c:v>
                </c:pt>
                <c:pt idx="177">
                  <c:v>45482</c:v>
                </c:pt>
                <c:pt idx="178">
                  <c:v>45481</c:v>
                </c:pt>
                <c:pt idx="179">
                  <c:v>45478</c:v>
                </c:pt>
                <c:pt idx="180">
                  <c:v>45476</c:v>
                </c:pt>
                <c:pt idx="181">
                  <c:v>45475</c:v>
                </c:pt>
                <c:pt idx="182">
                  <c:v>45474</c:v>
                </c:pt>
                <c:pt idx="183">
                  <c:v>45471</c:v>
                </c:pt>
                <c:pt idx="184">
                  <c:v>45470</c:v>
                </c:pt>
                <c:pt idx="185">
                  <c:v>45469</c:v>
                </c:pt>
                <c:pt idx="186">
                  <c:v>45468</c:v>
                </c:pt>
                <c:pt idx="187">
                  <c:v>45467</c:v>
                </c:pt>
                <c:pt idx="188">
                  <c:v>45464</c:v>
                </c:pt>
                <c:pt idx="189">
                  <c:v>45463</c:v>
                </c:pt>
                <c:pt idx="190">
                  <c:v>45461</c:v>
                </c:pt>
                <c:pt idx="191">
                  <c:v>45460</c:v>
                </c:pt>
                <c:pt idx="192">
                  <c:v>45457</c:v>
                </c:pt>
                <c:pt idx="193">
                  <c:v>45456</c:v>
                </c:pt>
                <c:pt idx="194">
                  <c:v>45455</c:v>
                </c:pt>
                <c:pt idx="195">
                  <c:v>45454</c:v>
                </c:pt>
                <c:pt idx="196">
                  <c:v>45453</c:v>
                </c:pt>
                <c:pt idx="197">
                  <c:v>45450</c:v>
                </c:pt>
                <c:pt idx="198">
                  <c:v>45449</c:v>
                </c:pt>
                <c:pt idx="199">
                  <c:v>45448</c:v>
                </c:pt>
                <c:pt idx="200">
                  <c:v>45447</c:v>
                </c:pt>
                <c:pt idx="201">
                  <c:v>45446</c:v>
                </c:pt>
                <c:pt idx="202">
                  <c:v>45443</c:v>
                </c:pt>
                <c:pt idx="203">
                  <c:v>45442</c:v>
                </c:pt>
                <c:pt idx="204">
                  <c:v>45441</c:v>
                </c:pt>
                <c:pt idx="205">
                  <c:v>45440</c:v>
                </c:pt>
                <c:pt idx="206">
                  <c:v>45436</c:v>
                </c:pt>
                <c:pt idx="207">
                  <c:v>45435</c:v>
                </c:pt>
                <c:pt idx="208">
                  <c:v>45434</c:v>
                </c:pt>
                <c:pt idx="209">
                  <c:v>45433</c:v>
                </c:pt>
                <c:pt idx="210">
                  <c:v>45432</c:v>
                </c:pt>
                <c:pt idx="211">
                  <c:v>45429</c:v>
                </c:pt>
                <c:pt idx="212">
                  <c:v>45428</c:v>
                </c:pt>
                <c:pt idx="213">
                  <c:v>45427</c:v>
                </c:pt>
                <c:pt idx="214">
                  <c:v>45426</c:v>
                </c:pt>
                <c:pt idx="215">
                  <c:v>45425</c:v>
                </c:pt>
                <c:pt idx="216">
                  <c:v>45422</c:v>
                </c:pt>
                <c:pt idx="217">
                  <c:v>45421</c:v>
                </c:pt>
                <c:pt idx="218">
                  <c:v>45420</c:v>
                </c:pt>
                <c:pt idx="219">
                  <c:v>45419</c:v>
                </c:pt>
                <c:pt idx="220">
                  <c:v>45418</c:v>
                </c:pt>
                <c:pt idx="221">
                  <c:v>45415</c:v>
                </c:pt>
                <c:pt idx="222">
                  <c:v>45414</c:v>
                </c:pt>
                <c:pt idx="223">
                  <c:v>45413</c:v>
                </c:pt>
                <c:pt idx="224">
                  <c:v>45412</c:v>
                </c:pt>
                <c:pt idx="225">
                  <c:v>45411</c:v>
                </c:pt>
                <c:pt idx="226">
                  <c:v>45408</c:v>
                </c:pt>
                <c:pt idx="227">
                  <c:v>45407</c:v>
                </c:pt>
                <c:pt idx="228">
                  <c:v>45406</c:v>
                </c:pt>
                <c:pt idx="229">
                  <c:v>45405</c:v>
                </c:pt>
                <c:pt idx="230">
                  <c:v>45404</c:v>
                </c:pt>
                <c:pt idx="231">
                  <c:v>45401</c:v>
                </c:pt>
                <c:pt idx="232">
                  <c:v>45400</c:v>
                </c:pt>
                <c:pt idx="233">
                  <c:v>45399</c:v>
                </c:pt>
                <c:pt idx="234">
                  <c:v>45398</c:v>
                </c:pt>
                <c:pt idx="235">
                  <c:v>45397</c:v>
                </c:pt>
                <c:pt idx="236">
                  <c:v>45394</c:v>
                </c:pt>
                <c:pt idx="237">
                  <c:v>45393</c:v>
                </c:pt>
                <c:pt idx="238">
                  <c:v>45392</c:v>
                </c:pt>
                <c:pt idx="239">
                  <c:v>45391</c:v>
                </c:pt>
                <c:pt idx="240">
                  <c:v>45390</c:v>
                </c:pt>
                <c:pt idx="241">
                  <c:v>45387</c:v>
                </c:pt>
                <c:pt idx="242">
                  <c:v>45386</c:v>
                </c:pt>
                <c:pt idx="243">
                  <c:v>45385</c:v>
                </c:pt>
                <c:pt idx="244">
                  <c:v>45384</c:v>
                </c:pt>
                <c:pt idx="245">
                  <c:v>45383</c:v>
                </c:pt>
                <c:pt idx="246">
                  <c:v>45379</c:v>
                </c:pt>
                <c:pt idx="247">
                  <c:v>45378</c:v>
                </c:pt>
                <c:pt idx="248">
                  <c:v>45377</c:v>
                </c:pt>
                <c:pt idx="249">
                  <c:v>45376</c:v>
                </c:pt>
                <c:pt idx="250">
                  <c:v>45373</c:v>
                </c:pt>
                <c:pt idx="251">
                  <c:v>45372</c:v>
                </c:pt>
                <c:pt idx="252">
                  <c:v>45371</c:v>
                </c:pt>
                <c:pt idx="253">
                  <c:v>45370</c:v>
                </c:pt>
                <c:pt idx="254">
                  <c:v>45369</c:v>
                </c:pt>
                <c:pt idx="255">
                  <c:v>45366</c:v>
                </c:pt>
                <c:pt idx="256">
                  <c:v>45365</c:v>
                </c:pt>
                <c:pt idx="257">
                  <c:v>45364</c:v>
                </c:pt>
                <c:pt idx="258">
                  <c:v>45363</c:v>
                </c:pt>
                <c:pt idx="259">
                  <c:v>45362</c:v>
                </c:pt>
                <c:pt idx="260">
                  <c:v>45359</c:v>
                </c:pt>
                <c:pt idx="261">
                  <c:v>45358</c:v>
                </c:pt>
                <c:pt idx="262">
                  <c:v>45357</c:v>
                </c:pt>
                <c:pt idx="263">
                  <c:v>45356</c:v>
                </c:pt>
                <c:pt idx="264">
                  <c:v>45355</c:v>
                </c:pt>
                <c:pt idx="265">
                  <c:v>45352</c:v>
                </c:pt>
                <c:pt idx="266">
                  <c:v>45351</c:v>
                </c:pt>
                <c:pt idx="267">
                  <c:v>45350</c:v>
                </c:pt>
                <c:pt idx="268">
                  <c:v>45349</c:v>
                </c:pt>
                <c:pt idx="269">
                  <c:v>45348</c:v>
                </c:pt>
                <c:pt idx="270">
                  <c:v>45345</c:v>
                </c:pt>
                <c:pt idx="271">
                  <c:v>45344</c:v>
                </c:pt>
                <c:pt idx="272">
                  <c:v>45343</c:v>
                </c:pt>
                <c:pt idx="273">
                  <c:v>45342</c:v>
                </c:pt>
                <c:pt idx="274">
                  <c:v>45338</c:v>
                </c:pt>
                <c:pt idx="275">
                  <c:v>45337</c:v>
                </c:pt>
                <c:pt idx="276">
                  <c:v>45336</c:v>
                </c:pt>
                <c:pt idx="277">
                  <c:v>45335</c:v>
                </c:pt>
                <c:pt idx="278">
                  <c:v>45334</c:v>
                </c:pt>
                <c:pt idx="279">
                  <c:v>45331</c:v>
                </c:pt>
                <c:pt idx="280">
                  <c:v>45330</c:v>
                </c:pt>
                <c:pt idx="281">
                  <c:v>45329</c:v>
                </c:pt>
                <c:pt idx="282">
                  <c:v>45328</c:v>
                </c:pt>
                <c:pt idx="283">
                  <c:v>45327</c:v>
                </c:pt>
                <c:pt idx="284">
                  <c:v>45324</c:v>
                </c:pt>
                <c:pt idx="285">
                  <c:v>45323</c:v>
                </c:pt>
                <c:pt idx="286">
                  <c:v>45322</c:v>
                </c:pt>
                <c:pt idx="287">
                  <c:v>45321</c:v>
                </c:pt>
                <c:pt idx="288">
                  <c:v>45320</c:v>
                </c:pt>
                <c:pt idx="289">
                  <c:v>45317</c:v>
                </c:pt>
                <c:pt idx="290">
                  <c:v>45316</c:v>
                </c:pt>
                <c:pt idx="291">
                  <c:v>45315</c:v>
                </c:pt>
                <c:pt idx="292">
                  <c:v>45314</c:v>
                </c:pt>
                <c:pt idx="293">
                  <c:v>45313</c:v>
                </c:pt>
                <c:pt idx="294">
                  <c:v>45310</c:v>
                </c:pt>
                <c:pt idx="295">
                  <c:v>45309</c:v>
                </c:pt>
                <c:pt idx="296">
                  <c:v>45308</c:v>
                </c:pt>
                <c:pt idx="297">
                  <c:v>45307</c:v>
                </c:pt>
                <c:pt idx="298">
                  <c:v>45303</c:v>
                </c:pt>
                <c:pt idx="299">
                  <c:v>45302</c:v>
                </c:pt>
                <c:pt idx="300">
                  <c:v>45301</c:v>
                </c:pt>
                <c:pt idx="301">
                  <c:v>45300</c:v>
                </c:pt>
                <c:pt idx="302">
                  <c:v>45299</c:v>
                </c:pt>
                <c:pt idx="303">
                  <c:v>45296</c:v>
                </c:pt>
                <c:pt idx="304">
                  <c:v>45295</c:v>
                </c:pt>
                <c:pt idx="305">
                  <c:v>45294</c:v>
                </c:pt>
                <c:pt idx="306">
                  <c:v>45293</c:v>
                </c:pt>
                <c:pt idx="307">
                  <c:v>45289</c:v>
                </c:pt>
                <c:pt idx="308">
                  <c:v>45288</c:v>
                </c:pt>
                <c:pt idx="309">
                  <c:v>45287</c:v>
                </c:pt>
                <c:pt idx="310">
                  <c:v>45286</c:v>
                </c:pt>
                <c:pt idx="311">
                  <c:v>45282</c:v>
                </c:pt>
                <c:pt idx="312">
                  <c:v>45281</c:v>
                </c:pt>
                <c:pt idx="313">
                  <c:v>45280</c:v>
                </c:pt>
                <c:pt idx="314">
                  <c:v>45279</c:v>
                </c:pt>
                <c:pt idx="315">
                  <c:v>45278</c:v>
                </c:pt>
                <c:pt idx="316">
                  <c:v>45275</c:v>
                </c:pt>
                <c:pt idx="317">
                  <c:v>45274</c:v>
                </c:pt>
                <c:pt idx="318">
                  <c:v>45273</c:v>
                </c:pt>
                <c:pt idx="319">
                  <c:v>45272</c:v>
                </c:pt>
                <c:pt idx="320">
                  <c:v>45271</c:v>
                </c:pt>
                <c:pt idx="321">
                  <c:v>45268</c:v>
                </c:pt>
                <c:pt idx="322">
                  <c:v>45267</c:v>
                </c:pt>
                <c:pt idx="323">
                  <c:v>45266</c:v>
                </c:pt>
                <c:pt idx="324">
                  <c:v>45265</c:v>
                </c:pt>
                <c:pt idx="325">
                  <c:v>45264</c:v>
                </c:pt>
                <c:pt idx="326">
                  <c:v>45261</c:v>
                </c:pt>
                <c:pt idx="327">
                  <c:v>45260</c:v>
                </c:pt>
                <c:pt idx="328">
                  <c:v>45259</c:v>
                </c:pt>
                <c:pt idx="329">
                  <c:v>45258</c:v>
                </c:pt>
                <c:pt idx="330">
                  <c:v>45257</c:v>
                </c:pt>
                <c:pt idx="331">
                  <c:v>45254</c:v>
                </c:pt>
                <c:pt idx="332">
                  <c:v>45252</c:v>
                </c:pt>
                <c:pt idx="333">
                  <c:v>45251</c:v>
                </c:pt>
                <c:pt idx="334">
                  <c:v>45250</c:v>
                </c:pt>
                <c:pt idx="335">
                  <c:v>45247</c:v>
                </c:pt>
                <c:pt idx="336">
                  <c:v>45246</c:v>
                </c:pt>
                <c:pt idx="337">
                  <c:v>45245</c:v>
                </c:pt>
                <c:pt idx="338">
                  <c:v>45244</c:v>
                </c:pt>
                <c:pt idx="339">
                  <c:v>45243</c:v>
                </c:pt>
                <c:pt idx="340">
                  <c:v>45240</c:v>
                </c:pt>
                <c:pt idx="341">
                  <c:v>45239</c:v>
                </c:pt>
                <c:pt idx="342">
                  <c:v>45238</c:v>
                </c:pt>
                <c:pt idx="343">
                  <c:v>45237</c:v>
                </c:pt>
                <c:pt idx="344">
                  <c:v>45236</c:v>
                </c:pt>
                <c:pt idx="345">
                  <c:v>45233</c:v>
                </c:pt>
                <c:pt idx="346">
                  <c:v>45232</c:v>
                </c:pt>
                <c:pt idx="347">
                  <c:v>45231</c:v>
                </c:pt>
                <c:pt idx="348">
                  <c:v>45230</c:v>
                </c:pt>
                <c:pt idx="349">
                  <c:v>45229</c:v>
                </c:pt>
                <c:pt idx="350">
                  <c:v>45226</c:v>
                </c:pt>
                <c:pt idx="351">
                  <c:v>45225</c:v>
                </c:pt>
                <c:pt idx="352">
                  <c:v>45224</c:v>
                </c:pt>
                <c:pt idx="353">
                  <c:v>45223</c:v>
                </c:pt>
                <c:pt idx="354">
                  <c:v>45222</c:v>
                </c:pt>
                <c:pt idx="355">
                  <c:v>45219</c:v>
                </c:pt>
                <c:pt idx="356">
                  <c:v>45218</c:v>
                </c:pt>
                <c:pt idx="357">
                  <c:v>45217</c:v>
                </c:pt>
                <c:pt idx="358">
                  <c:v>45216</c:v>
                </c:pt>
                <c:pt idx="359">
                  <c:v>45215</c:v>
                </c:pt>
                <c:pt idx="360">
                  <c:v>45212</c:v>
                </c:pt>
                <c:pt idx="361">
                  <c:v>45211</c:v>
                </c:pt>
                <c:pt idx="362">
                  <c:v>45210</c:v>
                </c:pt>
                <c:pt idx="363">
                  <c:v>45209</c:v>
                </c:pt>
                <c:pt idx="364">
                  <c:v>45208</c:v>
                </c:pt>
                <c:pt idx="365">
                  <c:v>45205</c:v>
                </c:pt>
                <c:pt idx="366">
                  <c:v>45204</c:v>
                </c:pt>
                <c:pt idx="367">
                  <c:v>45203</c:v>
                </c:pt>
                <c:pt idx="368">
                  <c:v>45202</c:v>
                </c:pt>
                <c:pt idx="369">
                  <c:v>45201</c:v>
                </c:pt>
                <c:pt idx="370">
                  <c:v>45198</c:v>
                </c:pt>
                <c:pt idx="371">
                  <c:v>45197</c:v>
                </c:pt>
                <c:pt idx="372">
                  <c:v>45196</c:v>
                </c:pt>
                <c:pt idx="373">
                  <c:v>45195</c:v>
                </c:pt>
                <c:pt idx="374">
                  <c:v>45194</c:v>
                </c:pt>
                <c:pt idx="375">
                  <c:v>45191</c:v>
                </c:pt>
                <c:pt idx="376">
                  <c:v>45190</c:v>
                </c:pt>
                <c:pt idx="377">
                  <c:v>45189</c:v>
                </c:pt>
                <c:pt idx="378">
                  <c:v>45188</c:v>
                </c:pt>
                <c:pt idx="379">
                  <c:v>45187</c:v>
                </c:pt>
                <c:pt idx="380">
                  <c:v>45184</c:v>
                </c:pt>
                <c:pt idx="381">
                  <c:v>45183</c:v>
                </c:pt>
                <c:pt idx="382">
                  <c:v>45182</c:v>
                </c:pt>
                <c:pt idx="383">
                  <c:v>45181</c:v>
                </c:pt>
                <c:pt idx="384">
                  <c:v>45180</c:v>
                </c:pt>
                <c:pt idx="385">
                  <c:v>45177</c:v>
                </c:pt>
                <c:pt idx="386">
                  <c:v>45176</c:v>
                </c:pt>
                <c:pt idx="387">
                  <c:v>45175</c:v>
                </c:pt>
                <c:pt idx="388">
                  <c:v>45174</c:v>
                </c:pt>
                <c:pt idx="389">
                  <c:v>45170</c:v>
                </c:pt>
                <c:pt idx="390">
                  <c:v>45169</c:v>
                </c:pt>
                <c:pt idx="391">
                  <c:v>45168</c:v>
                </c:pt>
                <c:pt idx="392">
                  <c:v>45167</c:v>
                </c:pt>
                <c:pt idx="393">
                  <c:v>45166</c:v>
                </c:pt>
                <c:pt idx="394">
                  <c:v>45163</c:v>
                </c:pt>
                <c:pt idx="395">
                  <c:v>45162</c:v>
                </c:pt>
                <c:pt idx="396">
                  <c:v>45161</c:v>
                </c:pt>
                <c:pt idx="397">
                  <c:v>45160</c:v>
                </c:pt>
                <c:pt idx="398">
                  <c:v>45159</c:v>
                </c:pt>
                <c:pt idx="399">
                  <c:v>45156</c:v>
                </c:pt>
                <c:pt idx="400">
                  <c:v>45155</c:v>
                </c:pt>
                <c:pt idx="401">
                  <c:v>45154</c:v>
                </c:pt>
                <c:pt idx="402">
                  <c:v>45153</c:v>
                </c:pt>
                <c:pt idx="403">
                  <c:v>45152</c:v>
                </c:pt>
                <c:pt idx="404">
                  <c:v>45149</c:v>
                </c:pt>
                <c:pt idx="405">
                  <c:v>45148</c:v>
                </c:pt>
                <c:pt idx="406">
                  <c:v>45147</c:v>
                </c:pt>
                <c:pt idx="407">
                  <c:v>45146</c:v>
                </c:pt>
                <c:pt idx="408">
                  <c:v>45145</c:v>
                </c:pt>
                <c:pt idx="409">
                  <c:v>45142</c:v>
                </c:pt>
                <c:pt idx="410">
                  <c:v>45141</c:v>
                </c:pt>
                <c:pt idx="411">
                  <c:v>45140</c:v>
                </c:pt>
                <c:pt idx="412">
                  <c:v>45139</c:v>
                </c:pt>
                <c:pt idx="413">
                  <c:v>45138</c:v>
                </c:pt>
                <c:pt idx="414">
                  <c:v>45135</c:v>
                </c:pt>
                <c:pt idx="415">
                  <c:v>45134</c:v>
                </c:pt>
                <c:pt idx="416">
                  <c:v>45133</c:v>
                </c:pt>
                <c:pt idx="417">
                  <c:v>45132</c:v>
                </c:pt>
                <c:pt idx="418">
                  <c:v>45131</c:v>
                </c:pt>
                <c:pt idx="419">
                  <c:v>45128</c:v>
                </c:pt>
                <c:pt idx="420">
                  <c:v>45127</c:v>
                </c:pt>
                <c:pt idx="421">
                  <c:v>45126</c:v>
                </c:pt>
                <c:pt idx="422">
                  <c:v>45125</c:v>
                </c:pt>
                <c:pt idx="423">
                  <c:v>45124</c:v>
                </c:pt>
                <c:pt idx="424">
                  <c:v>45121</c:v>
                </c:pt>
                <c:pt idx="425">
                  <c:v>45120</c:v>
                </c:pt>
                <c:pt idx="426">
                  <c:v>45119</c:v>
                </c:pt>
                <c:pt idx="427">
                  <c:v>45118</c:v>
                </c:pt>
                <c:pt idx="428">
                  <c:v>45117</c:v>
                </c:pt>
                <c:pt idx="429">
                  <c:v>45114</c:v>
                </c:pt>
                <c:pt idx="430">
                  <c:v>45113</c:v>
                </c:pt>
                <c:pt idx="431">
                  <c:v>45112</c:v>
                </c:pt>
                <c:pt idx="432">
                  <c:v>45110</c:v>
                </c:pt>
                <c:pt idx="433">
                  <c:v>45107</c:v>
                </c:pt>
                <c:pt idx="434">
                  <c:v>45106</c:v>
                </c:pt>
                <c:pt idx="435">
                  <c:v>45105</c:v>
                </c:pt>
                <c:pt idx="436">
                  <c:v>45104</c:v>
                </c:pt>
                <c:pt idx="437">
                  <c:v>45103</c:v>
                </c:pt>
                <c:pt idx="438">
                  <c:v>45100</c:v>
                </c:pt>
                <c:pt idx="439">
                  <c:v>45099</c:v>
                </c:pt>
                <c:pt idx="440">
                  <c:v>45098</c:v>
                </c:pt>
                <c:pt idx="441">
                  <c:v>45097</c:v>
                </c:pt>
                <c:pt idx="442">
                  <c:v>45093</c:v>
                </c:pt>
                <c:pt idx="443">
                  <c:v>45092</c:v>
                </c:pt>
                <c:pt idx="444">
                  <c:v>45091</c:v>
                </c:pt>
                <c:pt idx="445">
                  <c:v>45090</c:v>
                </c:pt>
                <c:pt idx="446">
                  <c:v>45089</c:v>
                </c:pt>
                <c:pt idx="447">
                  <c:v>45086</c:v>
                </c:pt>
                <c:pt idx="448">
                  <c:v>45085</c:v>
                </c:pt>
                <c:pt idx="449">
                  <c:v>45084</c:v>
                </c:pt>
                <c:pt idx="450">
                  <c:v>45083</c:v>
                </c:pt>
                <c:pt idx="451">
                  <c:v>45082</c:v>
                </c:pt>
                <c:pt idx="452">
                  <c:v>45079</c:v>
                </c:pt>
                <c:pt idx="453">
                  <c:v>45078</c:v>
                </c:pt>
                <c:pt idx="454">
                  <c:v>45077</c:v>
                </c:pt>
                <c:pt idx="455">
                  <c:v>45076</c:v>
                </c:pt>
                <c:pt idx="456">
                  <c:v>45072</c:v>
                </c:pt>
                <c:pt idx="457">
                  <c:v>45071</c:v>
                </c:pt>
                <c:pt idx="458">
                  <c:v>45070</c:v>
                </c:pt>
                <c:pt idx="459">
                  <c:v>45069</c:v>
                </c:pt>
                <c:pt idx="460">
                  <c:v>45068</c:v>
                </c:pt>
                <c:pt idx="461">
                  <c:v>45065</c:v>
                </c:pt>
                <c:pt idx="462">
                  <c:v>45064</c:v>
                </c:pt>
                <c:pt idx="463">
                  <c:v>45063</c:v>
                </c:pt>
                <c:pt idx="464">
                  <c:v>45062</c:v>
                </c:pt>
                <c:pt idx="465">
                  <c:v>45061</c:v>
                </c:pt>
                <c:pt idx="466">
                  <c:v>45058</c:v>
                </c:pt>
                <c:pt idx="467">
                  <c:v>45057</c:v>
                </c:pt>
                <c:pt idx="468">
                  <c:v>45056</c:v>
                </c:pt>
                <c:pt idx="469">
                  <c:v>45055</c:v>
                </c:pt>
                <c:pt idx="470">
                  <c:v>45054</c:v>
                </c:pt>
                <c:pt idx="471">
                  <c:v>45051</c:v>
                </c:pt>
                <c:pt idx="472">
                  <c:v>45050</c:v>
                </c:pt>
                <c:pt idx="473">
                  <c:v>45049</c:v>
                </c:pt>
                <c:pt idx="474">
                  <c:v>45048</c:v>
                </c:pt>
                <c:pt idx="475">
                  <c:v>45047</c:v>
                </c:pt>
                <c:pt idx="476">
                  <c:v>45044</c:v>
                </c:pt>
                <c:pt idx="477">
                  <c:v>45043</c:v>
                </c:pt>
                <c:pt idx="478">
                  <c:v>45042</c:v>
                </c:pt>
                <c:pt idx="479">
                  <c:v>45041</c:v>
                </c:pt>
                <c:pt idx="480">
                  <c:v>45040</c:v>
                </c:pt>
                <c:pt idx="481">
                  <c:v>45037</c:v>
                </c:pt>
                <c:pt idx="482">
                  <c:v>45036</c:v>
                </c:pt>
                <c:pt idx="483">
                  <c:v>45035</c:v>
                </c:pt>
                <c:pt idx="484">
                  <c:v>45034</c:v>
                </c:pt>
                <c:pt idx="485">
                  <c:v>45033</c:v>
                </c:pt>
                <c:pt idx="486">
                  <c:v>45030</c:v>
                </c:pt>
                <c:pt idx="487">
                  <c:v>45029</c:v>
                </c:pt>
                <c:pt idx="488">
                  <c:v>45028</c:v>
                </c:pt>
                <c:pt idx="489">
                  <c:v>45027</c:v>
                </c:pt>
                <c:pt idx="490">
                  <c:v>45026</c:v>
                </c:pt>
                <c:pt idx="491">
                  <c:v>45022</c:v>
                </c:pt>
                <c:pt idx="492">
                  <c:v>45021</c:v>
                </c:pt>
                <c:pt idx="493">
                  <c:v>45020</c:v>
                </c:pt>
                <c:pt idx="494">
                  <c:v>45019</c:v>
                </c:pt>
                <c:pt idx="495">
                  <c:v>45016</c:v>
                </c:pt>
                <c:pt idx="496">
                  <c:v>45015</c:v>
                </c:pt>
                <c:pt idx="497">
                  <c:v>45014</c:v>
                </c:pt>
                <c:pt idx="498">
                  <c:v>45013</c:v>
                </c:pt>
                <c:pt idx="499">
                  <c:v>45012</c:v>
                </c:pt>
                <c:pt idx="500">
                  <c:v>45009</c:v>
                </c:pt>
                <c:pt idx="501">
                  <c:v>45008</c:v>
                </c:pt>
                <c:pt idx="502">
                  <c:v>45007</c:v>
                </c:pt>
                <c:pt idx="503">
                  <c:v>45006</c:v>
                </c:pt>
                <c:pt idx="504">
                  <c:v>45005</c:v>
                </c:pt>
                <c:pt idx="505">
                  <c:v>45002</c:v>
                </c:pt>
                <c:pt idx="506">
                  <c:v>45001</c:v>
                </c:pt>
                <c:pt idx="507">
                  <c:v>45000</c:v>
                </c:pt>
                <c:pt idx="508">
                  <c:v>44999</c:v>
                </c:pt>
                <c:pt idx="509">
                  <c:v>44998</c:v>
                </c:pt>
                <c:pt idx="510">
                  <c:v>44995</c:v>
                </c:pt>
                <c:pt idx="511">
                  <c:v>44994</c:v>
                </c:pt>
                <c:pt idx="512">
                  <c:v>44993</c:v>
                </c:pt>
                <c:pt idx="513">
                  <c:v>44992</c:v>
                </c:pt>
                <c:pt idx="514">
                  <c:v>44991</c:v>
                </c:pt>
                <c:pt idx="515">
                  <c:v>44988</c:v>
                </c:pt>
                <c:pt idx="516">
                  <c:v>44987</c:v>
                </c:pt>
                <c:pt idx="517">
                  <c:v>44986</c:v>
                </c:pt>
                <c:pt idx="518">
                  <c:v>44985</c:v>
                </c:pt>
                <c:pt idx="519">
                  <c:v>44984</c:v>
                </c:pt>
                <c:pt idx="520">
                  <c:v>44981</c:v>
                </c:pt>
                <c:pt idx="521">
                  <c:v>44980</c:v>
                </c:pt>
                <c:pt idx="522">
                  <c:v>44979</c:v>
                </c:pt>
                <c:pt idx="523">
                  <c:v>44978</c:v>
                </c:pt>
                <c:pt idx="524">
                  <c:v>44974</c:v>
                </c:pt>
                <c:pt idx="525">
                  <c:v>44973</c:v>
                </c:pt>
                <c:pt idx="526">
                  <c:v>44972</c:v>
                </c:pt>
                <c:pt idx="527">
                  <c:v>44971</c:v>
                </c:pt>
                <c:pt idx="528">
                  <c:v>44970</c:v>
                </c:pt>
                <c:pt idx="529">
                  <c:v>44967</c:v>
                </c:pt>
                <c:pt idx="530">
                  <c:v>44966</c:v>
                </c:pt>
                <c:pt idx="531">
                  <c:v>44965</c:v>
                </c:pt>
                <c:pt idx="532">
                  <c:v>44964</c:v>
                </c:pt>
                <c:pt idx="533">
                  <c:v>44963</c:v>
                </c:pt>
                <c:pt idx="534">
                  <c:v>44960</c:v>
                </c:pt>
                <c:pt idx="535">
                  <c:v>44959</c:v>
                </c:pt>
                <c:pt idx="536">
                  <c:v>44958</c:v>
                </c:pt>
                <c:pt idx="537">
                  <c:v>44957</c:v>
                </c:pt>
                <c:pt idx="538">
                  <c:v>44956</c:v>
                </c:pt>
                <c:pt idx="539">
                  <c:v>44953</c:v>
                </c:pt>
                <c:pt idx="540">
                  <c:v>44952</c:v>
                </c:pt>
                <c:pt idx="541">
                  <c:v>44951</c:v>
                </c:pt>
                <c:pt idx="542">
                  <c:v>44950</c:v>
                </c:pt>
                <c:pt idx="543">
                  <c:v>44949</c:v>
                </c:pt>
                <c:pt idx="544">
                  <c:v>44946</c:v>
                </c:pt>
                <c:pt idx="545">
                  <c:v>44945</c:v>
                </c:pt>
                <c:pt idx="546">
                  <c:v>44944</c:v>
                </c:pt>
                <c:pt idx="547">
                  <c:v>44943</c:v>
                </c:pt>
                <c:pt idx="548">
                  <c:v>44939</c:v>
                </c:pt>
                <c:pt idx="549">
                  <c:v>44938</c:v>
                </c:pt>
                <c:pt idx="550">
                  <c:v>44937</c:v>
                </c:pt>
                <c:pt idx="551">
                  <c:v>44936</c:v>
                </c:pt>
                <c:pt idx="552">
                  <c:v>44935</c:v>
                </c:pt>
                <c:pt idx="553">
                  <c:v>44932</c:v>
                </c:pt>
                <c:pt idx="554">
                  <c:v>44931</c:v>
                </c:pt>
                <c:pt idx="555">
                  <c:v>44930</c:v>
                </c:pt>
                <c:pt idx="556">
                  <c:v>44929</c:v>
                </c:pt>
                <c:pt idx="557">
                  <c:v>44925</c:v>
                </c:pt>
                <c:pt idx="558">
                  <c:v>44924</c:v>
                </c:pt>
                <c:pt idx="559">
                  <c:v>44923</c:v>
                </c:pt>
                <c:pt idx="560">
                  <c:v>44922</c:v>
                </c:pt>
                <c:pt idx="561">
                  <c:v>44918</c:v>
                </c:pt>
                <c:pt idx="562">
                  <c:v>44917</c:v>
                </c:pt>
                <c:pt idx="563">
                  <c:v>44916</c:v>
                </c:pt>
                <c:pt idx="564">
                  <c:v>44915</c:v>
                </c:pt>
                <c:pt idx="565">
                  <c:v>44914</c:v>
                </c:pt>
                <c:pt idx="566">
                  <c:v>44911</c:v>
                </c:pt>
                <c:pt idx="567">
                  <c:v>44910</c:v>
                </c:pt>
                <c:pt idx="568">
                  <c:v>44909</c:v>
                </c:pt>
                <c:pt idx="569">
                  <c:v>44908</c:v>
                </c:pt>
                <c:pt idx="570">
                  <c:v>44907</c:v>
                </c:pt>
                <c:pt idx="571">
                  <c:v>44904</c:v>
                </c:pt>
                <c:pt idx="572">
                  <c:v>44903</c:v>
                </c:pt>
                <c:pt idx="573">
                  <c:v>44902</c:v>
                </c:pt>
                <c:pt idx="574">
                  <c:v>44901</c:v>
                </c:pt>
                <c:pt idx="575">
                  <c:v>44900</c:v>
                </c:pt>
                <c:pt idx="576">
                  <c:v>44897</c:v>
                </c:pt>
                <c:pt idx="577">
                  <c:v>44896</c:v>
                </c:pt>
                <c:pt idx="578">
                  <c:v>44895</c:v>
                </c:pt>
                <c:pt idx="579">
                  <c:v>44894</c:v>
                </c:pt>
                <c:pt idx="580">
                  <c:v>44893</c:v>
                </c:pt>
                <c:pt idx="581">
                  <c:v>44890</c:v>
                </c:pt>
                <c:pt idx="582">
                  <c:v>44888</c:v>
                </c:pt>
                <c:pt idx="583">
                  <c:v>44887</c:v>
                </c:pt>
                <c:pt idx="584">
                  <c:v>44886</c:v>
                </c:pt>
                <c:pt idx="585">
                  <c:v>44883</c:v>
                </c:pt>
                <c:pt idx="586">
                  <c:v>44882</c:v>
                </c:pt>
                <c:pt idx="587">
                  <c:v>44881</c:v>
                </c:pt>
                <c:pt idx="588">
                  <c:v>44880</c:v>
                </c:pt>
                <c:pt idx="589">
                  <c:v>44879</c:v>
                </c:pt>
                <c:pt idx="590">
                  <c:v>44876</c:v>
                </c:pt>
                <c:pt idx="591">
                  <c:v>44875</c:v>
                </c:pt>
                <c:pt idx="592">
                  <c:v>44874</c:v>
                </c:pt>
                <c:pt idx="593">
                  <c:v>44873</c:v>
                </c:pt>
                <c:pt idx="594">
                  <c:v>44872</c:v>
                </c:pt>
                <c:pt idx="595">
                  <c:v>44869</c:v>
                </c:pt>
                <c:pt idx="596">
                  <c:v>44868</c:v>
                </c:pt>
                <c:pt idx="597">
                  <c:v>44867</c:v>
                </c:pt>
                <c:pt idx="598">
                  <c:v>44866</c:v>
                </c:pt>
                <c:pt idx="599">
                  <c:v>44865</c:v>
                </c:pt>
                <c:pt idx="600">
                  <c:v>44862</c:v>
                </c:pt>
                <c:pt idx="601">
                  <c:v>44861</c:v>
                </c:pt>
                <c:pt idx="602">
                  <c:v>44860</c:v>
                </c:pt>
                <c:pt idx="603">
                  <c:v>44859</c:v>
                </c:pt>
                <c:pt idx="604">
                  <c:v>44858</c:v>
                </c:pt>
                <c:pt idx="605">
                  <c:v>44855</c:v>
                </c:pt>
                <c:pt idx="606">
                  <c:v>44854</c:v>
                </c:pt>
                <c:pt idx="607">
                  <c:v>44853</c:v>
                </c:pt>
                <c:pt idx="608">
                  <c:v>44852</c:v>
                </c:pt>
                <c:pt idx="609">
                  <c:v>44851</c:v>
                </c:pt>
                <c:pt idx="610">
                  <c:v>44848</c:v>
                </c:pt>
                <c:pt idx="611">
                  <c:v>44847</c:v>
                </c:pt>
                <c:pt idx="612">
                  <c:v>44846</c:v>
                </c:pt>
                <c:pt idx="613">
                  <c:v>44845</c:v>
                </c:pt>
                <c:pt idx="614">
                  <c:v>44844</c:v>
                </c:pt>
                <c:pt idx="615">
                  <c:v>44841</c:v>
                </c:pt>
                <c:pt idx="616">
                  <c:v>44840</c:v>
                </c:pt>
                <c:pt idx="617">
                  <c:v>44839</c:v>
                </c:pt>
                <c:pt idx="618">
                  <c:v>44838</c:v>
                </c:pt>
                <c:pt idx="619">
                  <c:v>44837</c:v>
                </c:pt>
                <c:pt idx="620">
                  <c:v>44834</c:v>
                </c:pt>
                <c:pt idx="621">
                  <c:v>44833</c:v>
                </c:pt>
                <c:pt idx="622">
                  <c:v>44832</c:v>
                </c:pt>
                <c:pt idx="623">
                  <c:v>44831</c:v>
                </c:pt>
                <c:pt idx="624">
                  <c:v>44830</c:v>
                </c:pt>
                <c:pt idx="625">
                  <c:v>44827</c:v>
                </c:pt>
                <c:pt idx="626">
                  <c:v>44826</c:v>
                </c:pt>
                <c:pt idx="627">
                  <c:v>44825</c:v>
                </c:pt>
                <c:pt idx="628">
                  <c:v>44824</c:v>
                </c:pt>
                <c:pt idx="629">
                  <c:v>44823</c:v>
                </c:pt>
                <c:pt idx="630">
                  <c:v>44820</c:v>
                </c:pt>
                <c:pt idx="631">
                  <c:v>44819</c:v>
                </c:pt>
                <c:pt idx="632">
                  <c:v>44818</c:v>
                </c:pt>
                <c:pt idx="633">
                  <c:v>44817</c:v>
                </c:pt>
                <c:pt idx="634">
                  <c:v>44816</c:v>
                </c:pt>
                <c:pt idx="635">
                  <c:v>44813</c:v>
                </c:pt>
                <c:pt idx="636">
                  <c:v>44812</c:v>
                </c:pt>
                <c:pt idx="637">
                  <c:v>44811</c:v>
                </c:pt>
                <c:pt idx="638">
                  <c:v>44810</c:v>
                </c:pt>
                <c:pt idx="639">
                  <c:v>44806</c:v>
                </c:pt>
                <c:pt idx="640">
                  <c:v>44805</c:v>
                </c:pt>
                <c:pt idx="641">
                  <c:v>44804</c:v>
                </c:pt>
                <c:pt idx="642">
                  <c:v>44803</c:v>
                </c:pt>
                <c:pt idx="643">
                  <c:v>44802</c:v>
                </c:pt>
                <c:pt idx="644">
                  <c:v>44799</c:v>
                </c:pt>
                <c:pt idx="645">
                  <c:v>44798</c:v>
                </c:pt>
                <c:pt idx="646">
                  <c:v>44797</c:v>
                </c:pt>
                <c:pt idx="647">
                  <c:v>44796</c:v>
                </c:pt>
                <c:pt idx="648">
                  <c:v>44795</c:v>
                </c:pt>
                <c:pt idx="649">
                  <c:v>44792</c:v>
                </c:pt>
                <c:pt idx="650">
                  <c:v>44791</c:v>
                </c:pt>
                <c:pt idx="651">
                  <c:v>44790</c:v>
                </c:pt>
                <c:pt idx="652">
                  <c:v>44789</c:v>
                </c:pt>
                <c:pt idx="653">
                  <c:v>44788</c:v>
                </c:pt>
                <c:pt idx="654">
                  <c:v>44785</c:v>
                </c:pt>
                <c:pt idx="655">
                  <c:v>44784</c:v>
                </c:pt>
                <c:pt idx="656">
                  <c:v>44783</c:v>
                </c:pt>
                <c:pt idx="657">
                  <c:v>44782</c:v>
                </c:pt>
                <c:pt idx="658">
                  <c:v>44781</c:v>
                </c:pt>
                <c:pt idx="659">
                  <c:v>44778</c:v>
                </c:pt>
                <c:pt idx="660">
                  <c:v>44777</c:v>
                </c:pt>
                <c:pt idx="661">
                  <c:v>44776</c:v>
                </c:pt>
                <c:pt idx="662">
                  <c:v>44775</c:v>
                </c:pt>
                <c:pt idx="663">
                  <c:v>44774</c:v>
                </c:pt>
                <c:pt idx="664">
                  <c:v>44771</c:v>
                </c:pt>
                <c:pt idx="665">
                  <c:v>44770</c:v>
                </c:pt>
                <c:pt idx="666">
                  <c:v>44769</c:v>
                </c:pt>
                <c:pt idx="667">
                  <c:v>44768</c:v>
                </c:pt>
                <c:pt idx="668">
                  <c:v>44767</c:v>
                </c:pt>
                <c:pt idx="669">
                  <c:v>44764</c:v>
                </c:pt>
                <c:pt idx="670">
                  <c:v>44763</c:v>
                </c:pt>
                <c:pt idx="671">
                  <c:v>44762</c:v>
                </c:pt>
                <c:pt idx="672">
                  <c:v>44761</c:v>
                </c:pt>
                <c:pt idx="673">
                  <c:v>44760</c:v>
                </c:pt>
                <c:pt idx="674">
                  <c:v>44757</c:v>
                </c:pt>
                <c:pt idx="675">
                  <c:v>44756</c:v>
                </c:pt>
                <c:pt idx="676">
                  <c:v>44755</c:v>
                </c:pt>
                <c:pt idx="677">
                  <c:v>44754</c:v>
                </c:pt>
                <c:pt idx="678">
                  <c:v>44753</c:v>
                </c:pt>
                <c:pt idx="679">
                  <c:v>44750</c:v>
                </c:pt>
                <c:pt idx="680">
                  <c:v>44749</c:v>
                </c:pt>
                <c:pt idx="681">
                  <c:v>44748</c:v>
                </c:pt>
                <c:pt idx="682">
                  <c:v>44747</c:v>
                </c:pt>
                <c:pt idx="683">
                  <c:v>44743</c:v>
                </c:pt>
                <c:pt idx="684">
                  <c:v>44742</c:v>
                </c:pt>
                <c:pt idx="685">
                  <c:v>44741</c:v>
                </c:pt>
                <c:pt idx="686">
                  <c:v>44740</c:v>
                </c:pt>
                <c:pt idx="687">
                  <c:v>44739</c:v>
                </c:pt>
                <c:pt idx="688">
                  <c:v>44736</c:v>
                </c:pt>
                <c:pt idx="689">
                  <c:v>44735</c:v>
                </c:pt>
                <c:pt idx="690">
                  <c:v>44734</c:v>
                </c:pt>
                <c:pt idx="691">
                  <c:v>44733</c:v>
                </c:pt>
                <c:pt idx="692">
                  <c:v>44729</c:v>
                </c:pt>
                <c:pt idx="693">
                  <c:v>44728</c:v>
                </c:pt>
                <c:pt idx="694">
                  <c:v>44727</c:v>
                </c:pt>
                <c:pt idx="695">
                  <c:v>44726</c:v>
                </c:pt>
                <c:pt idx="696">
                  <c:v>44725</c:v>
                </c:pt>
                <c:pt idx="697">
                  <c:v>44722</c:v>
                </c:pt>
                <c:pt idx="698">
                  <c:v>44721</c:v>
                </c:pt>
                <c:pt idx="699">
                  <c:v>44720</c:v>
                </c:pt>
                <c:pt idx="700">
                  <c:v>44719</c:v>
                </c:pt>
                <c:pt idx="701">
                  <c:v>44718</c:v>
                </c:pt>
                <c:pt idx="702">
                  <c:v>44715</c:v>
                </c:pt>
                <c:pt idx="703">
                  <c:v>44714</c:v>
                </c:pt>
                <c:pt idx="704">
                  <c:v>44713</c:v>
                </c:pt>
                <c:pt idx="705">
                  <c:v>44712</c:v>
                </c:pt>
                <c:pt idx="706">
                  <c:v>44708</c:v>
                </c:pt>
                <c:pt idx="707">
                  <c:v>44707</c:v>
                </c:pt>
                <c:pt idx="708">
                  <c:v>44706</c:v>
                </c:pt>
                <c:pt idx="709">
                  <c:v>44705</c:v>
                </c:pt>
                <c:pt idx="710">
                  <c:v>44704</c:v>
                </c:pt>
                <c:pt idx="711">
                  <c:v>44701</c:v>
                </c:pt>
                <c:pt idx="712">
                  <c:v>44700</c:v>
                </c:pt>
                <c:pt idx="713">
                  <c:v>44699</c:v>
                </c:pt>
                <c:pt idx="714">
                  <c:v>44698</c:v>
                </c:pt>
                <c:pt idx="715">
                  <c:v>44697</c:v>
                </c:pt>
                <c:pt idx="716">
                  <c:v>44694</c:v>
                </c:pt>
                <c:pt idx="717">
                  <c:v>44693</c:v>
                </c:pt>
                <c:pt idx="718">
                  <c:v>44692</c:v>
                </c:pt>
                <c:pt idx="719">
                  <c:v>44691</c:v>
                </c:pt>
                <c:pt idx="720">
                  <c:v>44690</c:v>
                </c:pt>
                <c:pt idx="721">
                  <c:v>44687</c:v>
                </c:pt>
                <c:pt idx="722">
                  <c:v>44686</c:v>
                </c:pt>
                <c:pt idx="723">
                  <c:v>44685</c:v>
                </c:pt>
                <c:pt idx="724">
                  <c:v>44684</c:v>
                </c:pt>
                <c:pt idx="725">
                  <c:v>44683</c:v>
                </c:pt>
                <c:pt idx="726">
                  <c:v>44680</c:v>
                </c:pt>
                <c:pt idx="727">
                  <c:v>44679</c:v>
                </c:pt>
                <c:pt idx="728">
                  <c:v>44678</c:v>
                </c:pt>
                <c:pt idx="729">
                  <c:v>44677</c:v>
                </c:pt>
                <c:pt idx="730">
                  <c:v>44676</c:v>
                </c:pt>
                <c:pt idx="731">
                  <c:v>44673</c:v>
                </c:pt>
                <c:pt idx="732">
                  <c:v>44672</c:v>
                </c:pt>
                <c:pt idx="733">
                  <c:v>44671</c:v>
                </c:pt>
                <c:pt idx="734">
                  <c:v>44670</c:v>
                </c:pt>
                <c:pt idx="735">
                  <c:v>44669</c:v>
                </c:pt>
                <c:pt idx="736">
                  <c:v>44665</c:v>
                </c:pt>
                <c:pt idx="737">
                  <c:v>44664</c:v>
                </c:pt>
                <c:pt idx="738">
                  <c:v>44663</c:v>
                </c:pt>
                <c:pt idx="739">
                  <c:v>44662</c:v>
                </c:pt>
                <c:pt idx="740">
                  <c:v>44659</c:v>
                </c:pt>
                <c:pt idx="741">
                  <c:v>44658</c:v>
                </c:pt>
                <c:pt idx="742">
                  <c:v>44657</c:v>
                </c:pt>
                <c:pt idx="743">
                  <c:v>44656</c:v>
                </c:pt>
                <c:pt idx="744">
                  <c:v>44655</c:v>
                </c:pt>
                <c:pt idx="745">
                  <c:v>44652</c:v>
                </c:pt>
                <c:pt idx="746">
                  <c:v>44651</c:v>
                </c:pt>
                <c:pt idx="747">
                  <c:v>44650</c:v>
                </c:pt>
                <c:pt idx="748">
                  <c:v>44649</c:v>
                </c:pt>
                <c:pt idx="749">
                  <c:v>44648</c:v>
                </c:pt>
                <c:pt idx="750">
                  <c:v>44645</c:v>
                </c:pt>
                <c:pt idx="751">
                  <c:v>44644</c:v>
                </c:pt>
                <c:pt idx="752">
                  <c:v>44643</c:v>
                </c:pt>
                <c:pt idx="753">
                  <c:v>44642</c:v>
                </c:pt>
                <c:pt idx="754">
                  <c:v>44641</c:v>
                </c:pt>
                <c:pt idx="755">
                  <c:v>44638</c:v>
                </c:pt>
                <c:pt idx="756">
                  <c:v>44637</c:v>
                </c:pt>
                <c:pt idx="757">
                  <c:v>44636</c:v>
                </c:pt>
                <c:pt idx="758">
                  <c:v>44635</c:v>
                </c:pt>
                <c:pt idx="759">
                  <c:v>44634</c:v>
                </c:pt>
                <c:pt idx="760">
                  <c:v>44631</c:v>
                </c:pt>
                <c:pt idx="761">
                  <c:v>44630</c:v>
                </c:pt>
                <c:pt idx="762">
                  <c:v>44629</c:v>
                </c:pt>
                <c:pt idx="763">
                  <c:v>44628</c:v>
                </c:pt>
                <c:pt idx="764">
                  <c:v>44627</c:v>
                </c:pt>
                <c:pt idx="765">
                  <c:v>44624</c:v>
                </c:pt>
                <c:pt idx="766">
                  <c:v>44623</c:v>
                </c:pt>
                <c:pt idx="767">
                  <c:v>44622</c:v>
                </c:pt>
                <c:pt idx="768">
                  <c:v>44621</c:v>
                </c:pt>
                <c:pt idx="769">
                  <c:v>44620</c:v>
                </c:pt>
                <c:pt idx="770">
                  <c:v>44617</c:v>
                </c:pt>
                <c:pt idx="771">
                  <c:v>44616</c:v>
                </c:pt>
                <c:pt idx="772">
                  <c:v>44615</c:v>
                </c:pt>
                <c:pt idx="773">
                  <c:v>44614</c:v>
                </c:pt>
                <c:pt idx="774">
                  <c:v>44610</c:v>
                </c:pt>
                <c:pt idx="775">
                  <c:v>44609</c:v>
                </c:pt>
                <c:pt idx="776">
                  <c:v>44608</c:v>
                </c:pt>
                <c:pt idx="777">
                  <c:v>44607</c:v>
                </c:pt>
                <c:pt idx="778">
                  <c:v>44606</c:v>
                </c:pt>
                <c:pt idx="779">
                  <c:v>44603</c:v>
                </c:pt>
                <c:pt idx="780">
                  <c:v>44602</c:v>
                </c:pt>
                <c:pt idx="781">
                  <c:v>44601</c:v>
                </c:pt>
                <c:pt idx="782">
                  <c:v>44600</c:v>
                </c:pt>
                <c:pt idx="783">
                  <c:v>44599</c:v>
                </c:pt>
                <c:pt idx="784">
                  <c:v>44596</c:v>
                </c:pt>
                <c:pt idx="785">
                  <c:v>44595</c:v>
                </c:pt>
                <c:pt idx="786">
                  <c:v>44594</c:v>
                </c:pt>
                <c:pt idx="787">
                  <c:v>44593</c:v>
                </c:pt>
                <c:pt idx="788">
                  <c:v>44592</c:v>
                </c:pt>
                <c:pt idx="789">
                  <c:v>44589</c:v>
                </c:pt>
                <c:pt idx="790">
                  <c:v>44588</c:v>
                </c:pt>
                <c:pt idx="791">
                  <c:v>44587</c:v>
                </c:pt>
                <c:pt idx="792">
                  <c:v>44586</c:v>
                </c:pt>
                <c:pt idx="793">
                  <c:v>44585</c:v>
                </c:pt>
                <c:pt idx="794">
                  <c:v>44582</c:v>
                </c:pt>
                <c:pt idx="795">
                  <c:v>44581</c:v>
                </c:pt>
                <c:pt idx="796">
                  <c:v>44580</c:v>
                </c:pt>
                <c:pt idx="797">
                  <c:v>44579</c:v>
                </c:pt>
                <c:pt idx="798">
                  <c:v>44575</c:v>
                </c:pt>
                <c:pt idx="799">
                  <c:v>44574</c:v>
                </c:pt>
                <c:pt idx="800">
                  <c:v>44573</c:v>
                </c:pt>
                <c:pt idx="801">
                  <c:v>44572</c:v>
                </c:pt>
                <c:pt idx="802">
                  <c:v>44571</c:v>
                </c:pt>
                <c:pt idx="803">
                  <c:v>44568</c:v>
                </c:pt>
                <c:pt idx="804">
                  <c:v>44567</c:v>
                </c:pt>
                <c:pt idx="805">
                  <c:v>44566</c:v>
                </c:pt>
                <c:pt idx="806">
                  <c:v>44565</c:v>
                </c:pt>
                <c:pt idx="807">
                  <c:v>44564</c:v>
                </c:pt>
                <c:pt idx="808">
                  <c:v>44561</c:v>
                </c:pt>
                <c:pt idx="809">
                  <c:v>44560</c:v>
                </c:pt>
                <c:pt idx="810">
                  <c:v>44559</c:v>
                </c:pt>
                <c:pt idx="811">
                  <c:v>44558</c:v>
                </c:pt>
                <c:pt idx="812">
                  <c:v>44557</c:v>
                </c:pt>
                <c:pt idx="813">
                  <c:v>44553</c:v>
                </c:pt>
                <c:pt idx="814">
                  <c:v>44552</c:v>
                </c:pt>
                <c:pt idx="815">
                  <c:v>44551</c:v>
                </c:pt>
                <c:pt idx="816">
                  <c:v>44550</c:v>
                </c:pt>
                <c:pt idx="817">
                  <c:v>44547</c:v>
                </c:pt>
                <c:pt idx="818">
                  <c:v>44546</c:v>
                </c:pt>
                <c:pt idx="819">
                  <c:v>44545</c:v>
                </c:pt>
                <c:pt idx="820">
                  <c:v>44544</c:v>
                </c:pt>
                <c:pt idx="821">
                  <c:v>44543</c:v>
                </c:pt>
                <c:pt idx="822">
                  <c:v>44540</c:v>
                </c:pt>
                <c:pt idx="823">
                  <c:v>44539</c:v>
                </c:pt>
                <c:pt idx="824">
                  <c:v>44538</c:v>
                </c:pt>
                <c:pt idx="825">
                  <c:v>44537</c:v>
                </c:pt>
                <c:pt idx="826">
                  <c:v>44536</c:v>
                </c:pt>
                <c:pt idx="827">
                  <c:v>44533</c:v>
                </c:pt>
                <c:pt idx="828">
                  <c:v>44532</c:v>
                </c:pt>
                <c:pt idx="829">
                  <c:v>44531</c:v>
                </c:pt>
                <c:pt idx="830">
                  <c:v>44530</c:v>
                </c:pt>
                <c:pt idx="831">
                  <c:v>44529</c:v>
                </c:pt>
                <c:pt idx="832">
                  <c:v>44526</c:v>
                </c:pt>
                <c:pt idx="833">
                  <c:v>44524</c:v>
                </c:pt>
                <c:pt idx="834">
                  <c:v>44523</c:v>
                </c:pt>
                <c:pt idx="835">
                  <c:v>44522</c:v>
                </c:pt>
                <c:pt idx="836">
                  <c:v>44519</c:v>
                </c:pt>
                <c:pt idx="837">
                  <c:v>44518</c:v>
                </c:pt>
                <c:pt idx="838">
                  <c:v>44517</c:v>
                </c:pt>
                <c:pt idx="839">
                  <c:v>44516</c:v>
                </c:pt>
                <c:pt idx="840">
                  <c:v>44515</c:v>
                </c:pt>
                <c:pt idx="841">
                  <c:v>44512</c:v>
                </c:pt>
                <c:pt idx="842">
                  <c:v>44511</c:v>
                </c:pt>
                <c:pt idx="843">
                  <c:v>44510</c:v>
                </c:pt>
                <c:pt idx="844">
                  <c:v>44509</c:v>
                </c:pt>
                <c:pt idx="845">
                  <c:v>44508</c:v>
                </c:pt>
                <c:pt idx="846">
                  <c:v>44505</c:v>
                </c:pt>
                <c:pt idx="847">
                  <c:v>44504</c:v>
                </c:pt>
                <c:pt idx="848">
                  <c:v>44503</c:v>
                </c:pt>
                <c:pt idx="849">
                  <c:v>44502</c:v>
                </c:pt>
                <c:pt idx="850">
                  <c:v>44501</c:v>
                </c:pt>
                <c:pt idx="851">
                  <c:v>44498</c:v>
                </c:pt>
                <c:pt idx="852">
                  <c:v>44497</c:v>
                </c:pt>
                <c:pt idx="853">
                  <c:v>44496</c:v>
                </c:pt>
                <c:pt idx="854">
                  <c:v>44495</c:v>
                </c:pt>
                <c:pt idx="855">
                  <c:v>44494</c:v>
                </c:pt>
                <c:pt idx="856">
                  <c:v>44491</c:v>
                </c:pt>
                <c:pt idx="857">
                  <c:v>44490</c:v>
                </c:pt>
                <c:pt idx="858">
                  <c:v>44489</c:v>
                </c:pt>
                <c:pt idx="859">
                  <c:v>44488</c:v>
                </c:pt>
                <c:pt idx="860">
                  <c:v>44487</c:v>
                </c:pt>
                <c:pt idx="861">
                  <c:v>44484</c:v>
                </c:pt>
                <c:pt idx="862">
                  <c:v>44483</c:v>
                </c:pt>
                <c:pt idx="863">
                  <c:v>44482</c:v>
                </c:pt>
                <c:pt idx="864">
                  <c:v>44481</c:v>
                </c:pt>
                <c:pt idx="865">
                  <c:v>44480</c:v>
                </c:pt>
                <c:pt idx="866">
                  <c:v>44477</c:v>
                </c:pt>
                <c:pt idx="867">
                  <c:v>44476</c:v>
                </c:pt>
                <c:pt idx="868">
                  <c:v>44475</c:v>
                </c:pt>
                <c:pt idx="869">
                  <c:v>44474</c:v>
                </c:pt>
                <c:pt idx="870">
                  <c:v>44473</c:v>
                </c:pt>
                <c:pt idx="871">
                  <c:v>44470</c:v>
                </c:pt>
                <c:pt idx="872">
                  <c:v>44469</c:v>
                </c:pt>
                <c:pt idx="873">
                  <c:v>44468</c:v>
                </c:pt>
                <c:pt idx="874">
                  <c:v>44467</c:v>
                </c:pt>
                <c:pt idx="875">
                  <c:v>44466</c:v>
                </c:pt>
                <c:pt idx="876">
                  <c:v>44463</c:v>
                </c:pt>
                <c:pt idx="877">
                  <c:v>44462</c:v>
                </c:pt>
                <c:pt idx="878">
                  <c:v>44461</c:v>
                </c:pt>
                <c:pt idx="879">
                  <c:v>44460</c:v>
                </c:pt>
                <c:pt idx="880">
                  <c:v>44459</c:v>
                </c:pt>
                <c:pt idx="881">
                  <c:v>44456</c:v>
                </c:pt>
                <c:pt idx="882">
                  <c:v>44455</c:v>
                </c:pt>
                <c:pt idx="883">
                  <c:v>44454</c:v>
                </c:pt>
                <c:pt idx="884">
                  <c:v>44453</c:v>
                </c:pt>
                <c:pt idx="885">
                  <c:v>44452</c:v>
                </c:pt>
                <c:pt idx="886">
                  <c:v>44449</c:v>
                </c:pt>
                <c:pt idx="887">
                  <c:v>44448</c:v>
                </c:pt>
                <c:pt idx="888">
                  <c:v>44447</c:v>
                </c:pt>
                <c:pt idx="889">
                  <c:v>44446</c:v>
                </c:pt>
                <c:pt idx="890">
                  <c:v>44442</c:v>
                </c:pt>
                <c:pt idx="891">
                  <c:v>44441</c:v>
                </c:pt>
                <c:pt idx="892">
                  <c:v>44440</c:v>
                </c:pt>
                <c:pt idx="893">
                  <c:v>44439</c:v>
                </c:pt>
                <c:pt idx="894">
                  <c:v>44438</c:v>
                </c:pt>
                <c:pt idx="895">
                  <c:v>44435</c:v>
                </c:pt>
                <c:pt idx="896">
                  <c:v>44434</c:v>
                </c:pt>
                <c:pt idx="897">
                  <c:v>44433</c:v>
                </c:pt>
                <c:pt idx="898">
                  <c:v>44432</c:v>
                </c:pt>
                <c:pt idx="899">
                  <c:v>44431</c:v>
                </c:pt>
                <c:pt idx="900">
                  <c:v>44428</c:v>
                </c:pt>
                <c:pt idx="901">
                  <c:v>44427</c:v>
                </c:pt>
                <c:pt idx="902">
                  <c:v>44426</c:v>
                </c:pt>
                <c:pt idx="903">
                  <c:v>44425</c:v>
                </c:pt>
                <c:pt idx="904">
                  <c:v>44424</c:v>
                </c:pt>
                <c:pt idx="905">
                  <c:v>44421</c:v>
                </c:pt>
                <c:pt idx="906">
                  <c:v>44420</c:v>
                </c:pt>
                <c:pt idx="907">
                  <c:v>44419</c:v>
                </c:pt>
                <c:pt idx="908">
                  <c:v>44418</c:v>
                </c:pt>
                <c:pt idx="909">
                  <c:v>44417</c:v>
                </c:pt>
                <c:pt idx="910">
                  <c:v>44414</c:v>
                </c:pt>
                <c:pt idx="911">
                  <c:v>44413</c:v>
                </c:pt>
                <c:pt idx="912">
                  <c:v>44412</c:v>
                </c:pt>
                <c:pt idx="913">
                  <c:v>44411</c:v>
                </c:pt>
                <c:pt idx="914">
                  <c:v>44410</c:v>
                </c:pt>
                <c:pt idx="915">
                  <c:v>44407</c:v>
                </c:pt>
                <c:pt idx="916">
                  <c:v>44406</c:v>
                </c:pt>
                <c:pt idx="917">
                  <c:v>44405</c:v>
                </c:pt>
                <c:pt idx="918">
                  <c:v>44404</c:v>
                </c:pt>
                <c:pt idx="919">
                  <c:v>44403</c:v>
                </c:pt>
                <c:pt idx="920">
                  <c:v>44400</c:v>
                </c:pt>
                <c:pt idx="921">
                  <c:v>44399</c:v>
                </c:pt>
                <c:pt idx="922">
                  <c:v>44398</c:v>
                </c:pt>
                <c:pt idx="923">
                  <c:v>44397</c:v>
                </c:pt>
                <c:pt idx="924">
                  <c:v>44396</c:v>
                </c:pt>
                <c:pt idx="925">
                  <c:v>44393</c:v>
                </c:pt>
                <c:pt idx="926">
                  <c:v>44392</c:v>
                </c:pt>
                <c:pt idx="927">
                  <c:v>44391</c:v>
                </c:pt>
                <c:pt idx="928">
                  <c:v>44390</c:v>
                </c:pt>
                <c:pt idx="929">
                  <c:v>44389</c:v>
                </c:pt>
                <c:pt idx="930">
                  <c:v>44386</c:v>
                </c:pt>
                <c:pt idx="931">
                  <c:v>44385</c:v>
                </c:pt>
                <c:pt idx="932">
                  <c:v>44384</c:v>
                </c:pt>
                <c:pt idx="933">
                  <c:v>44383</c:v>
                </c:pt>
                <c:pt idx="934">
                  <c:v>44379</c:v>
                </c:pt>
                <c:pt idx="935">
                  <c:v>44378</c:v>
                </c:pt>
                <c:pt idx="936">
                  <c:v>44377</c:v>
                </c:pt>
                <c:pt idx="937">
                  <c:v>44376</c:v>
                </c:pt>
                <c:pt idx="938">
                  <c:v>44375</c:v>
                </c:pt>
                <c:pt idx="939">
                  <c:v>44372</c:v>
                </c:pt>
                <c:pt idx="940">
                  <c:v>44371</c:v>
                </c:pt>
                <c:pt idx="941">
                  <c:v>44370</c:v>
                </c:pt>
                <c:pt idx="942">
                  <c:v>44369</c:v>
                </c:pt>
                <c:pt idx="943">
                  <c:v>44368</c:v>
                </c:pt>
                <c:pt idx="944">
                  <c:v>44365</c:v>
                </c:pt>
                <c:pt idx="945">
                  <c:v>44364</c:v>
                </c:pt>
                <c:pt idx="946">
                  <c:v>44363</c:v>
                </c:pt>
                <c:pt idx="947">
                  <c:v>44362</c:v>
                </c:pt>
                <c:pt idx="948">
                  <c:v>44361</c:v>
                </c:pt>
                <c:pt idx="949">
                  <c:v>44358</c:v>
                </c:pt>
                <c:pt idx="950">
                  <c:v>44357</c:v>
                </c:pt>
                <c:pt idx="951">
                  <c:v>44356</c:v>
                </c:pt>
                <c:pt idx="952">
                  <c:v>44355</c:v>
                </c:pt>
                <c:pt idx="953">
                  <c:v>44354</c:v>
                </c:pt>
                <c:pt idx="954">
                  <c:v>44351</c:v>
                </c:pt>
                <c:pt idx="955">
                  <c:v>44350</c:v>
                </c:pt>
                <c:pt idx="956">
                  <c:v>44349</c:v>
                </c:pt>
                <c:pt idx="957">
                  <c:v>44348</c:v>
                </c:pt>
                <c:pt idx="958">
                  <c:v>44344</c:v>
                </c:pt>
                <c:pt idx="959">
                  <c:v>44343</c:v>
                </c:pt>
                <c:pt idx="960">
                  <c:v>44342</c:v>
                </c:pt>
                <c:pt idx="961">
                  <c:v>44341</c:v>
                </c:pt>
                <c:pt idx="962">
                  <c:v>44340</c:v>
                </c:pt>
                <c:pt idx="963">
                  <c:v>44337</c:v>
                </c:pt>
                <c:pt idx="964">
                  <c:v>44336</c:v>
                </c:pt>
                <c:pt idx="965">
                  <c:v>44335</c:v>
                </c:pt>
                <c:pt idx="966">
                  <c:v>44334</c:v>
                </c:pt>
                <c:pt idx="967">
                  <c:v>44333</c:v>
                </c:pt>
                <c:pt idx="968">
                  <c:v>44330</c:v>
                </c:pt>
                <c:pt idx="969">
                  <c:v>44329</c:v>
                </c:pt>
                <c:pt idx="970">
                  <c:v>44328</c:v>
                </c:pt>
                <c:pt idx="971">
                  <c:v>44327</c:v>
                </c:pt>
                <c:pt idx="972">
                  <c:v>44326</c:v>
                </c:pt>
                <c:pt idx="973">
                  <c:v>44323</c:v>
                </c:pt>
                <c:pt idx="974">
                  <c:v>44322</c:v>
                </c:pt>
                <c:pt idx="975">
                  <c:v>44321</c:v>
                </c:pt>
                <c:pt idx="976">
                  <c:v>44320</c:v>
                </c:pt>
                <c:pt idx="977">
                  <c:v>44319</c:v>
                </c:pt>
                <c:pt idx="978">
                  <c:v>44316</c:v>
                </c:pt>
                <c:pt idx="979">
                  <c:v>44315</c:v>
                </c:pt>
                <c:pt idx="980">
                  <c:v>44314</c:v>
                </c:pt>
                <c:pt idx="981">
                  <c:v>44313</c:v>
                </c:pt>
                <c:pt idx="982">
                  <c:v>44312</c:v>
                </c:pt>
                <c:pt idx="983">
                  <c:v>44309</c:v>
                </c:pt>
                <c:pt idx="984">
                  <c:v>44308</c:v>
                </c:pt>
                <c:pt idx="985">
                  <c:v>44307</c:v>
                </c:pt>
                <c:pt idx="986">
                  <c:v>44306</c:v>
                </c:pt>
                <c:pt idx="987">
                  <c:v>44305</c:v>
                </c:pt>
                <c:pt idx="988">
                  <c:v>44302</c:v>
                </c:pt>
                <c:pt idx="989">
                  <c:v>44301</c:v>
                </c:pt>
                <c:pt idx="990">
                  <c:v>44300</c:v>
                </c:pt>
                <c:pt idx="991">
                  <c:v>44299</c:v>
                </c:pt>
                <c:pt idx="992">
                  <c:v>44298</c:v>
                </c:pt>
                <c:pt idx="993">
                  <c:v>44295</c:v>
                </c:pt>
                <c:pt idx="994">
                  <c:v>44294</c:v>
                </c:pt>
                <c:pt idx="995">
                  <c:v>44293</c:v>
                </c:pt>
                <c:pt idx="996">
                  <c:v>44292</c:v>
                </c:pt>
                <c:pt idx="997">
                  <c:v>44291</c:v>
                </c:pt>
                <c:pt idx="998">
                  <c:v>44287</c:v>
                </c:pt>
                <c:pt idx="999">
                  <c:v>44286</c:v>
                </c:pt>
                <c:pt idx="1000">
                  <c:v>44285</c:v>
                </c:pt>
                <c:pt idx="1001">
                  <c:v>44284</c:v>
                </c:pt>
                <c:pt idx="1002">
                  <c:v>44281</c:v>
                </c:pt>
                <c:pt idx="1003">
                  <c:v>44280</c:v>
                </c:pt>
                <c:pt idx="1004">
                  <c:v>44279</c:v>
                </c:pt>
                <c:pt idx="1005">
                  <c:v>44278</c:v>
                </c:pt>
                <c:pt idx="1006">
                  <c:v>44277</c:v>
                </c:pt>
                <c:pt idx="1007">
                  <c:v>44274</c:v>
                </c:pt>
                <c:pt idx="1008">
                  <c:v>44273</c:v>
                </c:pt>
                <c:pt idx="1009">
                  <c:v>44272</c:v>
                </c:pt>
                <c:pt idx="1010">
                  <c:v>44271</c:v>
                </c:pt>
                <c:pt idx="1011">
                  <c:v>44270</c:v>
                </c:pt>
                <c:pt idx="1012">
                  <c:v>44267</c:v>
                </c:pt>
                <c:pt idx="1013">
                  <c:v>44266</c:v>
                </c:pt>
                <c:pt idx="1014">
                  <c:v>44265</c:v>
                </c:pt>
                <c:pt idx="1015">
                  <c:v>44264</c:v>
                </c:pt>
                <c:pt idx="1016">
                  <c:v>44263</c:v>
                </c:pt>
                <c:pt idx="1017">
                  <c:v>44260</c:v>
                </c:pt>
                <c:pt idx="1018">
                  <c:v>44259</c:v>
                </c:pt>
                <c:pt idx="1019">
                  <c:v>44258</c:v>
                </c:pt>
                <c:pt idx="1020">
                  <c:v>44257</c:v>
                </c:pt>
                <c:pt idx="1021">
                  <c:v>44256</c:v>
                </c:pt>
                <c:pt idx="1022">
                  <c:v>44253</c:v>
                </c:pt>
                <c:pt idx="1023">
                  <c:v>44252</c:v>
                </c:pt>
                <c:pt idx="1024">
                  <c:v>44251</c:v>
                </c:pt>
                <c:pt idx="1025">
                  <c:v>44250</c:v>
                </c:pt>
                <c:pt idx="1026">
                  <c:v>44249</c:v>
                </c:pt>
                <c:pt idx="1027">
                  <c:v>44246</c:v>
                </c:pt>
                <c:pt idx="1028">
                  <c:v>44245</c:v>
                </c:pt>
                <c:pt idx="1029">
                  <c:v>44244</c:v>
                </c:pt>
                <c:pt idx="1030">
                  <c:v>44243</c:v>
                </c:pt>
                <c:pt idx="1031">
                  <c:v>44239</c:v>
                </c:pt>
                <c:pt idx="1032">
                  <c:v>44238</c:v>
                </c:pt>
                <c:pt idx="1033">
                  <c:v>44237</c:v>
                </c:pt>
                <c:pt idx="1034">
                  <c:v>44236</c:v>
                </c:pt>
                <c:pt idx="1035">
                  <c:v>44235</c:v>
                </c:pt>
                <c:pt idx="1036">
                  <c:v>44232</c:v>
                </c:pt>
                <c:pt idx="1037">
                  <c:v>44231</c:v>
                </c:pt>
                <c:pt idx="1038">
                  <c:v>44230</c:v>
                </c:pt>
                <c:pt idx="1039">
                  <c:v>44229</c:v>
                </c:pt>
                <c:pt idx="1040">
                  <c:v>44228</c:v>
                </c:pt>
                <c:pt idx="1041">
                  <c:v>44225</c:v>
                </c:pt>
                <c:pt idx="1042">
                  <c:v>44224</c:v>
                </c:pt>
                <c:pt idx="1043">
                  <c:v>44223</c:v>
                </c:pt>
                <c:pt idx="1044">
                  <c:v>44222</c:v>
                </c:pt>
                <c:pt idx="1045">
                  <c:v>44221</c:v>
                </c:pt>
                <c:pt idx="1046">
                  <c:v>44218</c:v>
                </c:pt>
                <c:pt idx="1047">
                  <c:v>44217</c:v>
                </c:pt>
                <c:pt idx="1048">
                  <c:v>44216</c:v>
                </c:pt>
                <c:pt idx="1049">
                  <c:v>44215</c:v>
                </c:pt>
                <c:pt idx="1050">
                  <c:v>44211</c:v>
                </c:pt>
                <c:pt idx="1051">
                  <c:v>44210</c:v>
                </c:pt>
                <c:pt idx="1052">
                  <c:v>44209</c:v>
                </c:pt>
                <c:pt idx="1053">
                  <c:v>44208</c:v>
                </c:pt>
                <c:pt idx="1054">
                  <c:v>44207</c:v>
                </c:pt>
                <c:pt idx="1055">
                  <c:v>44204</c:v>
                </c:pt>
                <c:pt idx="1056">
                  <c:v>44203</c:v>
                </c:pt>
                <c:pt idx="1057">
                  <c:v>44202</c:v>
                </c:pt>
                <c:pt idx="1058">
                  <c:v>44201</c:v>
                </c:pt>
                <c:pt idx="1059">
                  <c:v>44200</c:v>
                </c:pt>
                <c:pt idx="1060">
                  <c:v>44196</c:v>
                </c:pt>
                <c:pt idx="1061">
                  <c:v>44195</c:v>
                </c:pt>
                <c:pt idx="1062">
                  <c:v>44194</c:v>
                </c:pt>
                <c:pt idx="1063">
                  <c:v>44193</c:v>
                </c:pt>
                <c:pt idx="1064">
                  <c:v>44189</c:v>
                </c:pt>
                <c:pt idx="1065">
                  <c:v>44188</c:v>
                </c:pt>
                <c:pt idx="1066">
                  <c:v>44187</c:v>
                </c:pt>
                <c:pt idx="1067">
                  <c:v>44186</c:v>
                </c:pt>
                <c:pt idx="1068">
                  <c:v>44183</c:v>
                </c:pt>
                <c:pt idx="1069">
                  <c:v>44182</c:v>
                </c:pt>
                <c:pt idx="1070">
                  <c:v>44181</c:v>
                </c:pt>
                <c:pt idx="1071">
                  <c:v>44180</c:v>
                </c:pt>
                <c:pt idx="1072">
                  <c:v>44179</c:v>
                </c:pt>
                <c:pt idx="1073">
                  <c:v>44176</c:v>
                </c:pt>
                <c:pt idx="1074">
                  <c:v>44175</c:v>
                </c:pt>
                <c:pt idx="1075">
                  <c:v>44174</c:v>
                </c:pt>
                <c:pt idx="1076">
                  <c:v>44173</c:v>
                </c:pt>
                <c:pt idx="1077">
                  <c:v>44172</c:v>
                </c:pt>
                <c:pt idx="1078">
                  <c:v>44169</c:v>
                </c:pt>
                <c:pt idx="1079">
                  <c:v>44168</c:v>
                </c:pt>
                <c:pt idx="1080">
                  <c:v>44167</c:v>
                </c:pt>
                <c:pt idx="1081">
                  <c:v>44166</c:v>
                </c:pt>
                <c:pt idx="1082">
                  <c:v>44165</c:v>
                </c:pt>
                <c:pt idx="1083">
                  <c:v>44162</c:v>
                </c:pt>
                <c:pt idx="1084">
                  <c:v>44160</c:v>
                </c:pt>
                <c:pt idx="1085">
                  <c:v>44159</c:v>
                </c:pt>
                <c:pt idx="1086">
                  <c:v>44158</c:v>
                </c:pt>
                <c:pt idx="1087">
                  <c:v>44155</c:v>
                </c:pt>
                <c:pt idx="1088">
                  <c:v>44154</c:v>
                </c:pt>
                <c:pt idx="1089">
                  <c:v>44153</c:v>
                </c:pt>
                <c:pt idx="1090">
                  <c:v>44152</c:v>
                </c:pt>
                <c:pt idx="1091">
                  <c:v>44151</c:v>
                </c:pt>
                <c:pt idx="1092">
                  <c:v>44148</c:v>
                </c:pt>
                <c:pt idx="1093">
                  <c:v>44147</c:v>
                </c:pt>
                <c:pt idx="1094">
                  <c:v>44146</c:v>
                </c:pt>
                <c:pt idx="1095">
                  <c:v>44145</c:v>
                </c:pt>
                <c:pt idx="1096">
                  <c:v>44144</c:v>
                </c:pt>
                <c:pt idx="1097">
                  <c:v>44141</c:v>
                </c:pt>
                <c:pt idx="1098">
                  <c:v>44140</c:v>
                </c:pt>
                <c:pt idx="1099">
                  <c:v>44139</c:v>
                </c:pt>
                <c:pt idx="1100">
                  <c:v>44138</c:v>
                </c:pt>
                <c:pt idx="1101">
                  <c:v>44137</c:v>
                </c:pt>
                <c:pt idx="1102">
                  <c:v>44134</c:v>
                </c:pt>
                <c:pt idx="1103">
                  <c:v>44133</c:v>
                </c:pt>
                <c:pt idx="1104">
                  <c:v>44132</c:v>
                </c:pt>
                <c:pt idx="1105">
                  <c:v>44131</c:v>
                </c:pt>
                <c:pt idx="1106">
                  <c:v>44130</c:v>
                </c:pt>
                <c:pt idx="1107">
                  <c:v>44127</c:v>
                </c:pt>
                <c:pt idx="1108">
                  <c:v>44126</c:v>
                </c:pt>
                <c:pt idx="1109">
                  <c:v>44125</c:v>
                </c:pt>
                <c:pt idx="1110">
                  <c:v>44124</c:v>
                </c:pt>
                <c:pt idx="1111">
                  <c:v>44123</c:v>
                </c:pt>
                <c:pt idx="1112">
                  <c:v>44120</c:v>
                </c:pt>
                <c:pt idx="1113">
                  <c:v>44119</c:v>
                </c:pt>
                <c:pt idx="1114">
                  <c:v>44118</c:v>
                </c:pt>
                <c:pt idx="1115">
                  <c:v>44117</c:v>
                </c:pt>
                <c:pt idx="1116">
                  <c:v>44116</c:v>
                </c:pt>
                <c:pt idx="1117">
                  <c:v>44113</c:v>
                </c:pt>
                <c:pt idx="1118">
                  <c:v>44112</c:v>
                </c:pt>
                <c:pt idx="1119">
                  <c:v>44111</c:v>
                </c:pt>
                <c:pt idx="1120">
                  <c:v>44110</c:v>
                </c:pt>
                <c:pt idx="1121">
                  <c:v>44109</c:v>
                </c:pt>
                <c:pt idx="1122">
                  <c:v>44106</c:v>
                </c:pt>
                <c:pt idx="1123">
                  <c:v>44105</c:v>
                </c:pt>
                <c:pt idx="1124">
                  <c:v>44104</c:v>
                </c:pt>
                <c:pt idx="1125">
                  <c:v>44103</c:v>
                </c:pt>
                <c:pt idx="1126">
                  <c:v>44102</c:v>
                </c:pt>
                <c:pt idx="1127">
                  <c:v>44099</c:v>
                </c:pt>
                <c:pt idx="1128">
                  <c:v>44098</c:v>
                </c:pt>
                <c:pt idx="1129">
                  <c:v>44097</c:v>
                </c:pt>
                <c:pt idx="1130">
                  <c:v>44096</c:v>
                </c:pt>
                <c:pt idx="1131">
                  <c:v>44095</c:v>
                </c:pt>
                <c:pt idx="1132">
                  <c:v>44092</c:v>
                </c:pt>
                <c:pt idx="1133">
                  <c:v>44091</c:v>
                </c:pt>
                <c:pt idx="1134">
                  <c:v>44090</c:v>
                </c:pt>
                <c:pt idx="1135">
                  <c:v>44089</c:v>
                </c:pt>
                <c:pt idx="1136">
                  <c:v>44088</c:v>
                </c:pt>
                <c:pt idx="1137">
                  <c:v>44085</c:v>
                </c:pt>
                <c:pt idx="1138">
                  <c:v>44084</c:v>
                </c:pt>
                <c:pt idx="1139">
                  <c:v>44083</c:v>
                </c:pt>
                <c:pt idx="1140">
                  <c:v>44082</c:v>
                </c:pt>
                <c:pt idx="1141">
                  <c:v>44078</c:v>
                </c:pt>
                <c:pt idx="1142">
                  <c:v>44077</c:v>
                </c:pt>
                <c:pt idx="1143">
                  <c:v>44076</c:v>
                </c:pt>
                <c:pt idx="1144">
                  <c:v>44075</c:v>
                </c:pt>
                <c:pt idx="1145">
                  <c:v>44074</c:v>
                </c:pt>
                <c:pt idx="1146">
                  <c:v>44071</c:v>
                </c:pt>
                <c:pt idx="1147">
                  <c:v>44070</c:v>
                </c:pt>
                <c:pt idx="1148">
                  <c:v>44069</c:v>
                </c:pt>
                <c:pt idx="1149">
                  <c:v>44068</c:v>
                </c:pt>
                <c:pt idx="1150">
                  <c:v>44067</c:v>
                </c:pt>
                <c:pt idx="1151">
                  <c:v>44064</c:v>
                </c:pt>
                <c:pt idx="1152">
                  <c:v>44063</c:v>
                </c:pt>
                <c:pt idx="1153">
                  <c:v>44062</c:v>
                </c:pt>
                <c:pt idx="1154">
                  <c:v>44061</c:v>
                </c:pt>
                <c:pt idx="1155">
                  <c:v>44060</c:v>
                </c:pt>
                <c:pt idx="1156">
                  <c:v>44057</c:v>
                </c:pt>
                <c:pt idx="1157">
                  <c:v>44056</c:v>
                </c:pt>
                <c:pt idx="1158">
                  <c:v>44055</c:v>
                </c:pt>
                <c:pt idx="1159">
                  <c:v>44054</c:v>
                </c:pt>
                <c:pt idx="1160">
                  <c:v>44053</c:v>
                </c:pt>
                <c:pt idx="1161">
                  <c:v>44050</c:v>
                </c:pt>
                <c:pt idx="1162">
                  <c:v>44049</c:v>
                </c:pt>
                <c:pt idx="1163">
                  <c:v>44048</c:v>
                </c:pt>
                <c:pt idx="1164">
                  <c:v>44047</c:v>
                </c:pt>
                <c:pt idx="1165">
                  <c:v>44046</c:v>
                </c:pt>
                <c:pt idx="1166">
                  <c:v>44043</c:v>
                </c:pt>
                <c:pt idx="1167">
                  <c:v>44042</c:v>
                </c:pt>
                <c:pt idx="1168">
                  <c:v>44041</c:v>
                </c:pt>
                <c:pt idx="1169">
                  <c:v>44040</c:v>
                </c:pt>
                <c:pt idx="1170">
                  <c:v>44039</c:v>
                </c:pt>
                <c:pt idx="1171">
                  <c:v>44036</c:v>
                </c:pt>
                <c:pt idx="1172">
                  <c:v>44035</c:v>
                </c:pt>
                <c:pt idx="1173">
                  <c:v>44034</c:v>
                </c:pt>
                <c:pt idx="1174">
                  <c:v>44033</c:v>
                </c:pt>
                <c:pt idx="1175">
                  <c:v>44032</c:v>
                </c:pt>
                <c:pt idx="1176">
                  <c:v>44029</c:v>
                </c:pt>
                <c:pt idx="1177">
                  <c:v>44028</c:v>
                </c:pt>
                <c:pt idx="1178">
                  <c:v>44027</c:v>
                </c:pt>
                <c:pt idx="1179">
                  <c:v>44026</c:v>
                </c:pt>
                <c:pt idx="1180">
                  <c:v>44025</c:v>
                </c:pt>
                <c:pt idx="1181">
                  <c:v>44022</c:v>
                </c:pt>
                <c:pt idx="1182">
                  <c:v>44021</c:v>
                </c:pt>
                <c:pt idx="1183">
                  <c:v>44020</c:v>
                </c:pt>
                <c:pt idx="1184">
                  <c:v>44019</c:v>
                </c:pt>
                <c:pt idx="1185">
                  <c:v>44018</c:v>
                </c:pt>
                <c:pt idx="1186">
                  <c:v>44014</c:v>
                </c:pt>
                <c:pt idx="1187">
                  <c:v>44013</c:v>
                </c:pt>
                <c:pt idx="1188">
                  <c:v>44012</c:v>
                </c:pt>
                <c:pt idx="1189">
                  <c:v>44011</c:v>
                </c:pt>
                <c:pt idx="1190">
                  <c:v>44008</c:v>
                </c:pt>
                <c:pt idx="1191">
                  <c:v>44007</c:v>
                </c:pt>
                <c:pt idx="1192">
                  <c:v>44006</c:v>
                </c:pt>
                <c:pt idx="1193">
                  <c:v>44005</c:v>
                </c:pt>
                <c:pt idx="1194">
                  <c:v>44004</c:v>
                </c:pt>
                <c:pt idx="1195">
                  <c:v>44001</c:v>
                </c:pt>
                <c:pt idx="1196">
                  <c:v>44000</c:v>
                </c:pt>
                <c:pt idx="1197">
                  <c:v>43999</c:v>
                </c:pt>
                <c:pt idx="1198">
                  <c:v>43998</c:v>
                </c:pt>
                <c:pt idx="1199">
                  <c:v>43997</c:v>
                </c:pt>
                <c:pt idx="1200">
                  <c:v>43994</c:v>
                </c:pt>
                <c:pt idx="1201">
                  <c:v>43993</c:v>
                </c:pt>
                <c:pt idx="1202">
                  <c:v>43992</c:v>
                </c:pt>
                <c:pt idx="1203">
                  <c:v>43991</c:v>
                </c:pt>
                <c:pt idx="1204">
                  <c:v>43990</c:v>
                </c:pt>
                <c:pt idx="1205">
                  <c:v>43987</c:v>
                </c:pt>
                <c:pt idx="1206">
                  <c:v>43986</c:v>
                </c:pt>
                <c:pt idx="1207">
                  <c:v>43985</c:v>
                </c:pt>
                <c:pt idx="1208">
                  <c:v>43984</c:v>
                </c:pt>
                <c:pt idx="1209">
                  <c:v>43983</c:v>
                </c:pt>
                <c:pt idx="1210">
                  <c:v>43980</c:v>
                </c:pt>
                <c:pt idx="1211">
                  <c:v>43979</c:v>
                </c:pt>
                <c:pt idx="1212">
                  <c:v>43978</c:v>
                </c:pt>
                <c:pt idx="1213">
                  <c:v>43977</c:v>
                </c:pt>
                <c:pt idx="1214">
                  <c:v>43973</c:v>
                </c:pt>
                <c:pt idx="1215">
                  <c:v>43972</c:v>
                </c:pt>
                <c:pt idx="1216">
                  <c:v>43971</c:v>
                </c:pt>
                <c:pt idx="1217">
                  <c:v>43970</c:v>
                </c:pt>
                <c:pt idx="1218">
                  <c:v>43969</c:v>
                </c:pt>
                <c:pt idx="1219">
                  <c:v>43966</c:v>
                </c:pt>
                <c:pt idx="1220">
                  <c:v>43965</c:v>
                </c:pt>
                <c:pt idx="1221">
                  <c:v>43964</c:v>
                </c:pt>
                <c:pt idx="1222">
                  <c:v>43963</c:v>
                </c:pt>
                <c:pt idx="1223">
                  <c:v>43962</c:v>
                </c:pt>
                <c:pt idx="1224">
                  <c:v>43959</c:v>
                </c:pt>
                <c:pt idx="1225">
                  <c:v>43958</c:v>
                </c:pt>
                <c:pt idx="1226">
                  <c:v>43957</c:v>
                </c:pt>
                <c:pt idx="1227">
                  <c:v>43956</c:v>
                </c:pt>
                <c:pt idx="1228">
                  <c:v>43955</c:v>
                </c:pt>
                <c:pt idx="1229">
                  <c:v>43952</c:v>
                </c:pt>
                <c:pt idx="1230">
                  <c:v>43951</c:v>
                </c:pt>
                <c:pt idx="1231">
                  <c:v>43950</c:v>
                </c:pt>
                <c:pt idx="1232">
                  <c:v>43949</c:v>
                </c:pt>
                <c:pt idx="1233">
                  <c:v>43948</c:v>
                </c:pt>
                <c:pt idx="1234">
                  <c:v>43945</c:v>
                </c:pt>
                <c:pt idx="1235">
                  <c:v>43944</c:v>
                </c:pt>
                <c:pt idx="1236">
                  <c:v>43943</c:v>
                </c:pt>
                <c:pt idx="1237">
                  <c:v>43942</c:v>
                </c:pt>
                <c:pt idx="1238">
                  <c:v>43941</c:v>
                </c:pt>
                <c:pt idx="1239">
                  <c:v>43938</c:v>
                </c:pt>
                <c:pt idx="1240">
                  <c:v>43937</c:v>
                </c:pt>
                <c:pt idx="1241">
                  <c:v>43936</c:v>
                </c:pt>
                <c:pt idx="1242">
                  <c:v>43935</c:v>
                </c:pt>
                <c:pt idx="1243">
                  <c:v>43934</c:v>
                </c:pt>
                <c:pt idx="1244">
                  <c:v>43930</c:v>
                </c:pt>
                <c:pt idx="1245">
                  <c:v>43929</c:v>
                </c:pt>
                <c:pt idx="1246">
                  <c:v>43928</c:v>
                </c:pt>
                <c:pt idx="1247">
                  <c:v>43927</c:v>
                </c:pt>
                <c:pt idx="1248">
                  <c:v>43924</c:v>
                </c:pt>
                <c:pt idx="1249">
                  <c:v>43923</c:v>
                </c:pt>
                <c:pt idx="1250">
                  <c:v>43922</c:v>
                </c:pt>
                <c:pt idx="1251">
                  <c:v>43921</c:v>
                </c:pt>
                <c:pt idx="1252">
                  <c:v>43920</c:v>
                </c:pt>
                <c:pt idx="1253">
                  <c:v>43917</c:v>
                </c:pt>
                <c:pt idx="1254">
                  <c:v>43916</c:v>
                </c:pt>
                <c:pt idx="1255">
                  <c:v>43915</c:v>
                </c:pt>
                <c:pt idx="1256">
                  <c:v>43914</c:v>
                </c:pt>
                <c:pt idx="1257">
                  <c:v>43913</c:v>
                </c:pt>
                <c:pt idx="1258">
                  <c:v>43910</c:v>
                </c:pt>
                <c:pt idx="1259">
                  <c:v>43909</c:v>
                </c:pt>
                <c:pt idx="1260">
                  <c:v>43908</c:v>
                </c:pt>
                <c:pt idx="1261">
                  <c:v>43907</c:v>
                </c:pt>
                <c:pt idx="1262">
                  <c:v>43906</c:v>
                </c:pt>
                <c:pt idx="1263">
                  <c:v>43903</c:v>
                </c:pt>
                <c:pt idx="1264">
                  <c:v>43902</c:v>
                </c:pt>
                <c:pt idx="1265">
                  <c:v>43901</c:v>
                </c:pt>
                <c:pt idx="1266">
                  <c:v>43900</c:v>
                </c:pt>
                <c:pt idx="1267">
                  <c:v>43899</c:v>
                </c:pt>
                <c:pt idx="1268">
                  <c:v>43896</c:v>
                </c:pt>
                <c:pt idx="1269">
                  <c:v>43895</c:v>
                </c:pt>
                <c:pt idx="1270">
                  <c:v>43894</c:v>
                </c:pt>
                <c:pt idx="1271">
                  <c:v>43893</c:v>
                </c:pt>
                <c:pt idx="1272">
                  <c:v>43892</c:v>
                </c:pt>
                <c:pt idx="1273">
                  <c:v>43889</c:v>
                </c:pt>
                <c:pt idx="1274">
                  <c:v>43888</c:v>
                </c:pt>
                <c:pt idx="1275">
                  <c:v>43887</c:v>
                </c:pt>
                <c:pt idx="1276">
                  <c:v>43886</c:v>
                </c:pt>
                <c:pt idx="1277">
                  <c:v>43885</c:v>
                </c:pt>
                <c:pt idx="1278">
                  <c:v>43882</c:v>
                </c:pt>
                <c:pt idx="1279">
                  <c:v>43881</c:v>
                </c:pt>
                <c:pt idx="1280">
                  <c:v>43880</c:v>
                </c:pt>
                <c:pt idx="1281">
                  <c:v>43879</c:v>
                </c:pt>
                <c:pt idx="1282">
                  <c:v>43875</c:v>
                </c:pt>
                <c:pt idx="1283">
                  <c:v>43874</c:v>
                </c:pt>
                <c:pt idx="1284">
                  <c:v>43873</c:v>
                </c:pt>
                <c:pt idx="1285">
                  <c:v>43872</c:v>
                </c:pt>
                <c:pt idx="1286">
                  <c:v>43871</c:v>
                </c:pt>
                <c:pt idx="1287">
                  <c:v>43868</c:v>
                </c:pt>
                <c:pt idx="1288">
                  <c:v>43867</c:v>
                </c:pt>
                <c:pt idx="1289">
                  <c:v>43866</c:v>
                </c:pt>
                <c:pt idx="1290">
                  <c:v>43865</c:v>
                </c:pt>
                <c:pt idx="1291">
                  <c:v>43864</c:v>
                </c:pt>
                <c:pt idx="1292">
                  <c:v>43861</c:v>
                </c:pt>
                <c:pt idx="1293">
                  <c:v>43860</c:v>
                </c:pt>
                <c:pt idx="1294">
                  <c:v>43859</c:v>
                </c:pt>
                <c:pt idx="1295">
                  <c:v>43858</c:v>
                </c:pt>
                <c:pt idx="1296">
                  <c:v>43857</c:v>
                </c:pt>
                <c:pt idx="1297">
                  <c:v>43854</c:v>
                </c:pt>
                <c:pt idx="1298">
                  <c:v>43853</c:v>
                </c:pt>
                <c:pt idx="1299">
                  <c:v>43852</c:v>
                </c:pt>
                <c:pt idx="1300">
                  <c:v>43851</c:v>
                </c:pt>
                <c:pt idx="1301">
                  <c:v>43847</c:v>
                </c:pt>
                <c:pt idx="1302">
                  <c:v>43846</c:v>
                </c:pt>
                <c:pt idx="1303">
                  <c:v>43845</c:v>
                </c:pt>
                <c:pt idx="1304">
                  <c:v>43844</c:v>
                </c:pt>
                <c:pt idx="1305">
                  <c:v>43843</c:v>
                </c:pt>
                <c:pt idx="1306">
                  <c:v>43840</c:v>
                </c:pt>
                <c:pt idx="1307">
                  <c:v>43839</c:v>
                </c:pt>
                <c:pt idx="1308">
                  <c:v>43838</c:v>
                </c:pt>
                <c:pt idx="1309">
                  <c:v>43837</c:v>
                </c:pt>
                <c:pt idx="1310">
                  <c:v>43836</c:v>
                </c:pt>
                <c:pt idx="1311">
                  <c:v>43833</c:v>
                </c:pt>
                <c:pt idx="1312">
                  <c:v>43832</c:v>
                </c:pt>
              </c:numCache>
            </c:numRef>
          </c:cat>
          <c:val>
            <c:numRef>
              <c:f>'Short Volume GME'!$E$2:$E$1314</c:f>
              <c:numCache>
                <c:formatCode>0%</c:formatCode>
                <c:ptCount val="1313"/>
                <c:pt idx="0">
                  <c:v>0.53888104709354545</c:v>
                </c:pt>
                <c:pt idx="1">
                  <c:v>0.55367532919186302</c:v>
                </c:pt>
                <c:pt idx="2">
                  <c:v>0.45464296003013804</c:v>
                </c:pt>
                <c:pt idx="3">
                  <c:v>0.45297562548310483</c:v>
                </c:pt>
                <c:pt idx="4">
                  <c:v>0.46659840206026693</c:v>
                </c:pt>
                <c:pt idx="5">
                  <c:v>0.49484291287833915</c:v>
                </c:pt>
                <c:pt idx="6">
                  <c:v>0.47912050347195301</c:v>
                </c:pt>
                <c:pt idx="7">
                  <c:v>0.46908727574842968</c:v>
                </c:pt>
                <c:pt idx="8">
                  <c:v>0.53337095701304849</c:v>
                </c:pt>
                <c:pt idx="9">
                  <c:v>0.35089022615458781</c:v>
                </c:pt>
                <c:pt idx="10">
                  <c:v>0.3992803444214027</c:v>
                </c:pt>
                <c:pt idx="11">
                  <c:v>0.4182534394025007</c:v>
                </c:pt>
                <c:pt idx="12">
                  <c:v>0.46941139022971123</c:v>
                </c:pt>
                <c:pt idx="13">
                  <c:v>0.42279927878432688</c:v>
                </c:pt>
                <c:pt idx="14">
                  <c:v>0.39351513405712951</c:v>
                </c:pt>
                <c:pt idx="15">
                  <c:v>0.49693748239932412</c:v>
                </c:pt>
                <c:pt idx="16">
                  <c:v>0.47314892808523273</c:v>
                </c:pt>
                <c:pt idx="17">
                  <c:v>0.42945327771055281</c:v>
                </c:pt>
                <c:pt idx="18">
                  <c:v>0.43432141365651589</c:v>
                </c:pt>
                <c:pt idx="19">
                  <c:v>0.41680591344914769</c:v>
                </c:pt>
                <c:pt idx="20">
                  <c:v>0.56954797548514435</c:v>
                </c:pt>
                <c:pt idx="21">
                  <c:v>0.37710972671875814</c:v>
                </c:pt>
                <c:pt idx="22">
                  <c:v>0.42882609696102686</c:v>
                </c:pt>
                <c:pt idx="23">
                  <c:v>0.369068392994295</c:v>
                </c:pt>
                <c:pt idx="24">
                  <c:v>0.44428981351784474</c:v>
                </c:pt>
                <c:pt idx="25">
                  <c:v>0.41808514433708466</c:v>
                </c:pt>
                <c:pt idx="26">
                  <c:v>0.35155701148149998</c:v>
                </c:pt>
                <c:pt idx="27">
                  <c:v>0.35721414239393867</c:v>
                </c:pt>
                <c:pt idx="28">
                  <c:v>0.35671610544138183</c:v>
                </c:pt>
                <c:pt idx="29">
                  <c:v>0.43640975830986978</c:v>
                </c:pt>
                <c:pt idx="30">
                  <c:v>0.46629138609980114</c:v>
                </c:pt>
                <c:pt idx="31">
                  <c:v>0.36324515198542617</c:v>
                </c:pt>
                <c:pt idx="32">
                  <c:v>0.33246864321524738</c:v>
                </c:pt>
                <c:pt idx="33">
                  <c:v>0.36188747435520119</c:v>
                </c:pt>
                <c:pt idx="34">
                  <c:v>0.34475727571956016</c:v>
                </c:pt>
                <c:pt idx="35">
                  <c:v>0.37899533740714553</c:v>
                </c:pt>
                <c:pt idx="36">
                  <c:v>0.45122462459548202</c:v>
                </c:pt>
                <c:pt idx="37">
                  <c:v>0.39504010287626096</c:v>
                </c:pt>
                <c:pt idx="38">
                  <c:v>0.39067422110414335</c:v>
                </c:pt>
                <c:pt idx="39">
                  <c:v>0.3476339318442126</c:v>
                </c:pt>
                <c:pt idx="40">
                  <c:v>0.38384650063473919</c:v>
                </c:pt>
                <c:pt idx="41">
                  <c:v>0.466987291982006</c:v>
                </c:pt>
                <c:pt idx="42">
                  <c:v>0.40084206695426761</c:v>
                </c:pt>
                <c:pt idx="43">
                  <c:v>0.33422755528380721</c:v>
                </c:pt>
                <c:pt idx="44">
                  <c:v>0.39991050034137376</c:v>
                </c:pt>
                <c:pt idx="45">
                  <c:v>0.45015026465035185</c:v>
                </c:pt>
                <c:pt idx="46">
                  <c:v>0.30344927287039808</c:v>
                </c:pt>
                <c:pt idx="47">
                  <c:v>0.35591360979180781</c:v>
                </c:pt>
                <c:pt idx="48">
                  <c:v>0.46922158146597553</c:v>
                </c:pt>
                <c:pt idx="49">
                  <c:v>0.48050687394957248</c:v>
                </c:pt>
                <c:pt idx="50">
                  <c:v>0.47986918651161897</c:v>
                </c:pt>
                <c:pt idx="51">
                  <c:v>0.44106100428730671</c:v>
                </c:pt>
                <c:pt idx="52">
                  <c:v>0.37110850661947387</c:v>
                </c:pt>
                <c:pt idx="53">
                  <c:v>0.40765416122225767</c:v>
                </c:pt>
                <c:pt idx="54">
                  <c:v>0.47636117002873729</c:v>
                </c:pt>
                <c:pt idx="55">
                  <c:v>0.44181250169436004</c:v>
                </c:pt>
                <c:pt idx="56">
                  <c:v>0.43835322825781525</c:v>
                </c:pt>
                <c:pt idx="57">
                  <c:v>0.40277755982960173</c:v>
                </c:pt>
                <c:pt idx="58">
                  <c:v>0.4251604162139897</c:v>
                </c:pt>
                <c:pt idx="59">
                  <c:v>0.39636312957574243</c:v>
                </c:pt>
                <c:pt idx="60">
                  <c:v>0.43277009841203529</c:v>
                </c:pt>
                <c:pt idx="61">
                  <c:v>0.46838285030795751</c:v>
                </c:pt>
                <c:pt idx="62">
                  <c:v>0.36204406611045548</c:v>
                </c:pt>
                <c:pt idx="63">
                  <c:v>0.35887876023016047</c:v>
                </c:pt>
                <c:pt idx="64">
                  <c:v>0.38977054813974871</c:v>
                </c:pt>
                <c:pt idx="65">
                  <c:v>0.3655236481549789</c:v>
                </c:pt>
                <c:pt idx="66">
                  <c:v>0.43658683176832119</c:v>
                </c:pt>
                <c:pt idx="67">
                  <c:v>0.37892207203294626</c:v>
                </c:pt>
                <c:pt idx="68">
                  <c:v>0.39790497690071652</c:v>
                </c:pt>
                <c:pt idx="69">
                  <c:v>0.35206626351413201</c:v>
                </c:pt>
                <c:pt idx="70">
                  <c:v>0.35456094761092283</c:v>
                </c:pt>
                <c:pt idx="71">
                  <c:v>0.38413597728077059</c:v>
                </c:pt>
                <c:pt idx="72">
                  <c:v>0.39907354256081662</c:v>
                </c:pt>
                <c:pt idx="73">
                  <c:v>0.33013296664963815</c:v>
                </c:pt>
                <c:pt idx="74">
                  <c:v>0.279662176411762</c:v>
                </c:pt>
                <c:pt idx="75">
                  <c:v>0.33064503110703597</c:v>
                </c:pt>
                <c:pt idx="76">
                  <c:v>0.30531573909648491</c:v>
                </c:pt>
                <c:pt idx="77">
                  <c:v>0.38931591887054245</c:v>
                </c:pt>
                <c:pt idx="78">
                  <c:v>0.43106889614443916</c:v>
                </c:pt>
                <c:pt idx="79">
                  <c:v>0.36351554669223041</c:v>
                </c:pt>
                <c:pt idx="80">
                  <c:v>0.3468564668113932</c:v>
                </c:pt>
                <c:pt idx="81">
                  <c:v>0.40354826238833585</c:v>
                </c:pt>
                <c:pt idx="82">
                  <c:v>0.38797171513545126</c:v>
                </c:pt>
                <c:pt idx="83">
                  <c:v>0.34584307242797818</c:v>
                </c:pt>
                <c:pt idx="84">
                  <c:v>0.40630031502745495</c:v>
                </c:pt>
                <c:pt idx="85">
                  <c:v>0.43603394300493753</c:v>
                </c:pt>
                <c:pt idx="86">
                  <c:v>0.46268881979775039</c:v>
                </c:pt>
                <c:pt idx="87">
                  <c:v>0.44159910445875827</c:v>
                </c:pt>
                <c:pt idx="88">
                  <c:v>0.39706883648546432</c:v>
                </c:pt>
                <c:pt idx="89">
                  <c:v>0.41377138290318194</c:v>
                </c:pt>
                <c:pt idx="90">
                  <c:v>0.41006697211000209</c:v>
                </c:pt>
                <c:pt idx="91">
                  <c:v>0.33836903083148001</c:v>
                </c:pt>
                <c:pt idx="92">
                  <c:v>0.39728901876562334</c:v>
                </c:pt>
                <c:pt idx="93">
                  <c:v>0.42987799560952211</c:v>
                </c:pt>
                <c:pt idx="94">
                  <c:v>0.38530560813145875</c:v>
                </c:pt>
                <c:pt idx="95">
                  <c:v>0.44652432847239609</c:v>
                </c:pt>
                <c:pt idx="96">
                  <c:v>0.40470919702153352</c:v>
                </c:pt>
                <c:pt idx="97">
                  <c:v>0.4207028147606211</c:v>
                </c:pt>
                <c:pt idx="98">
                  <c:v>0.35406711854067119</c:v>
                </c:pt>
                <c:pt idx="99">
                  <c:v>0.4372686862748979</c:v>
                </c:pt>
                <c:pt idx="100">
                  <c:v>0.40480979003116047</c:v>
                </c:pt>
                <c:pt idx="101">
                  <c:v>0.41490558091104168</c:v>
                </c:pt>
                <c:pt idx="102">
                  <c:v>0.39929878127064383</c:v>
                </c:pt>
                <c:pt idx="103">
                  <c:v>0.42614900852954651</c:v>
                </c:pt>
                <c:pt idx="104">
                  <c:v>0.46135013566383576</c:v>
                </c:pt>
                <c:pt idx="105">
                  <c:v>0.40915366316157986</c:v>
                </c:pt>
                <c:pt idx="106">
                  <c:v>0.38445316280661906</c:v>
                </c:pt>
                <c:pt idx="107">
                  <c:v>0.35530478778031221</c:v>
                </c:pt>
                <c:pt idx="108">
                  <c:v>0.38552464719090668</c:v>
                </c:pt>
                <c:pt idx="109">
                  <c:v>0.40227222204357377</c:v>
                </c:pt>
                <c:pt idx="110">
                  <c:v>0.41649940392326867</c:v>
                </c:pt>
                <c:pt idx="111">
                  <c:v>0.39488607478470572</c:v>
                </c:pt>
                <c:pt idx="112">
                  <c:v>0.46051661872353855</c:v>
                </c:pt>
                <c:pt idx="113">
                  <c:v>0.42728653165251013</c:v>
                </c:pt>
                <c:pt idx="114">
                  <c:v>0.47058062186697641</c:v>
                </c:pt>
                <c:pt idx="115">
                  <c:v>0.49015071917141873</c:v>
                </c:pt>
                <c:pt idx="116">
                  <c:v>0.45028069927794551</c:v>
                </c:pt>
                <c:pt idx="117">
                  <c:v>0.44666090444329265</c:v>
                </c:pt>
                <c:pt idx="118">
                  <c:v>0.4120229572282913</c:v>
                </c:pt>
                <c:pt idx="119">
                  <c:v>0.36355608420079216</c:v>
                </c:pt>
                <c:pt idx="120">
                  <c:v>0.40874284672262601</c:v>
                </c:pt>
                <c:pt idx="121">
                  <c:v>0.45167714773032597</c:v>
                </c:pt>
                <c:pt idx="122">
                  <c:v>0.43222257806015718</c:v>
                </c:pt>
                <c:pt idx="123">
                  <c:v>0.51634498224080894</c:v>
                </c:pt>
                <c:pt idx="124">
                  <c:v>0.51231313597068184</c:v>
                </c:pt>
                <c:pt idx="125">
                  <c:v>0.44372107048604936</c:v>
                </c:pt>
                <c:pt idx="126">
                  <c:v>0.39015616379114526</c:v>
                </c:pt>
                <c:pt idx="127">
                  <c:v>0.36456761245379582</c:v>
                </c:pt>
                <c:pt idx="128">
                  <c:v>0.41983763307189398</c:v>
                </c:pt>
                <c:pt idx="129">
                  <c:v>0.37957068034931751</c:v>
                </c:pt>
                <c:pt idx="130">
                  <c:v>0.34233637077167522</c:v>
                </c:pt>
                <c:pt idx="131">
                  <c:v>0.26274853991540531</c:v>
                </c:pt>
                <c:pt idx="132">
                  <c:v>0.36906867503633528</c:v>
                </c:pt>
                <c:pt idx="133">
                  <c:v>0.48856135103368969</c:v>
                </c:pt>
                <c:pt idx="134">
                  <c:v>0.42156513658357608</c:v>
                </c:pt>
                <c:pt idx="135">
                  <c:v>0.46720197968566035</c:v>
                </c:pt>
                <c:pt idx="136">
                  <c:v>0.41551769423487411</c:v>
                </c:pt>
                <c:pt idx="137">
                  <c:v>0.36294861451955174</c:v>
                </c:pt>
                <c:pt idx="138">
                  <c:v>0.44965410874883682</c:v>
                </c:pt>
                <c:pt idx="139">
                  <c:v>0.44777108661053783</c:v>
                </c:pt>
                <c:pt idx="140">
                  <c:v>0.40775510911580665</c:v>
                </c:pt>
                <c:pt idx="141">
                  <c:v>0.27812919291589472</c:v>
                </c:pt>
                <c:pt idx="142">
                  <c:v>0.36159757010249366</c:v>
                </c:pt>
                <c:pt idx="143">
                  <c:v>0.34613754481847664</c:v>
                </c:pt>
                <c:pt idx="144">
                  <c:v>0.33964342274195614</c:v>
                </c:pt>
                <c:pt idx="145">
                  <c:v>0.3255613218467785</c:v>
                </c:pt>
                <c:pt idx="146">
                  <c:v>0.37241323926734871</c:v>
                </c:pt>
                <c:pt idx="147">
                  <c:v>0.38000675934255451</c:v>
                </c:pt>
                <c:pt idx="148">
                  <c:v>0.34100507580041917</c:v>
                </c:pt>
                <c:pt idx="149">
                  <c:v>0.35657094062875538</c:v>
                </c:pt>
                <c:pt idx="150">
                  <c:v>0.3908253466976731</c:v>
                </c:pt>
                <c:pt idx="151">
                  <c:v>0.41054389823557763</c:v>
                </c:pt>
                <c:pt idx="152">
                  <c:v>0.32893094467336031</c:v>
                </c:pt>
                <c:pt idx="153">
                  <c:v>0.42464323772417606</c:v>
                </c:pt>
                <c:pt idx="154">
                  <c:v>0.42637484912081447</c:v>
                </c:pt>
                <c:pt idx="155">
                  <c:v>0.3767469111337044</c:v>
                </c:pt>
                <c:pt idx="156">
                  <c:v>0.42977896592519854</c:v>
                </c:pt>
                <c:pt idx="157">
                  <c:v>0.38025301527216226</c:v>
                </c:pt>
                <c:pt idx="158">
                  <c:v>0.31718563461680782</c:v>
                </c:pt>
                <c:pt idx="159">
                  <c:v>0.43746627198458682</c:v>
                </c:pt>
                <c:pt idx="160">
                  <c:v>0.43498426146578101</c:v>
                </c:pt>
                <c:pt idx="161">
                  <c:v>0.43687367745344968</c:v>
                </c:pt>
                <c:pt idx="162">
                  <c:v>0.40695938007831955</c:v>
                </c:pt>
                <c:pt idx="163">
                  <c:v>0.43102307550693825</c:v>
                </c:pt>
                <c:pt idx="164">
                  <c:v>0.43362727152816455</c:v>
                </c:pt>
                <c:pt idx="165">
                  <c:v>0.40112621262273279</c:v>
                </c:pt>
                <c:pt idx="166">
                  <c:v>0.45223820423154176</c:v>
                </c:pt>
                <c:pt idx="167">
                  <c:v>0.43337712323564626</c:v>
                </c:pt>
                <c:pt idx="168">
                  <c:v>0.45902311685567576</c:v>
                </c:pt>
                <c:pt idx="169">
                  <c:v>0.44646000254965851</c:v>
                </c:pt>
                <c:pt idx="170">
                  <c:v>0.44214230272183597</c:v>
                </c:pt>
                <c:pt idx="171">
                  <c:v>0.48237885215305493</c:v>
                </c:pt>
                <c:pt idx="172">
                  <c:v>0.45487673398217587</c:v>
                </c:pt>
                <c:pt idx="173">
                  <c:v>0.45294649629355377</c:v>
                </c:pt>
                <c:pt idx="174">
                  <c:v>0.42548855228273896</c:v>
                </c:pt>
                <c:pt idx="175">
                  <c:v>0.433752496183754</c:v>
                </c:pt>
                <c:pt idx="176">
                  <c:v>0.43371948409110689</c:v>
                </c:pt>
                <c:pt idx="177">
                  <c:v>0.45562834625132553</c:v>
                </c:pt>
                <c:pt idx="178">
                  <c:v>0.41599150381152694</c:v>
                </c:pt>
                <c:pt idx="179">
                  <c:v>0.44311563734126058</c:v>
                </c:pt>
                <c:pt idx="180">
                  <c:v>0.44343791242418673</c:v>
                </c:pt>
                <c:pt idx="181">
                  <c:v>0.46369278841465394</c:v>
                </c:pt>
                <c:pt idx="182">
                  <c:v>0.50728531853519954</c:v>
                </c:pt>
                <c:pt idx="183">
                  <c:v>0.42548282306081181</c:v>
                </c:pt>
                <c:pt idx="184">
                  <c:v>0.39825412420960682</c:v>
                </c:pt>
                <c:pt idx="185">
                  <c:v>0.4376506103131354</c:v>
                </c:pt>
                <c:pt idx="186">
                  <c:v>0.49046045863459509</c:v>
                </c:pt>
                <c:pt idx="187">
                  <c:v>0.44050120879784438</c:v>
                </c:pt>
                <c:pt idx="188">
                  <c:v>0.47199899468169398</c:v>
                </c:pt>
                <c:pt idx="189">
                  <c:v>0.45351741747027768</c:v>
                </c:pt>
                <c:pt idx="190">
                  <c:v>0.41911808351796759</c:v>
                </c:pt>
                <c:pt idx="191">
                  <c:v>0.4702806480325834</c:v>
                </c:pt>
                <c:pt idx="192">
                  <c:v>0.48519943255028941</c:v>
                </c:pt>
                <c:pt idx="193">
                  <c:v>0.43992091201163425</c:v>
                </c:pt>
                <c:pt idx="194">
                  <c:v>0.445476704835229</c:v>
                </c:pt>
                <c:pt idx="195">
                  <c:v>0.38827274396316652</c:v>
                </c:pt>
                <c:pt idx="196">
                  <c:v>0.34184127343537957</c:v>
                </c:pt>
                <c:pt idx="197">
                  <c:v>0.43219003565910752</c:v>
                </c:pt>
                <c:pt idx="198">
                  <c:v>0.49479944069070031</c:v>
                </c:pt>
                <c:pt idx="199">
                  <c:v>0.4279847209114806</c:v>
                </c:pt>
                <c:pt idx="200">
                  <c:v>0.43745613695928681</c:v>
                </c:pt>
                <c:pt idx="201">
                  <c:v>0.49946555670221027</c:v>
                </c:pt>
                <c:pt idx="202">
                  <c:v>0.41399368650310336</c:v>
                </c:pt>
                <c:pt idx="203">
                  <c:v>0.37077697684811867</c:v>
                </c:pt>
                <c:pt idx="204">
                  <c:v>0.47728022250156438</c:v>
                </c:pt>
                <c:pt idx="205">
                  <c:v>0.44697518535612668</c:v>
                </c:pt>
                <c:pt idx="206">
                  <c:v>0.34281543298868261</c:v>
                </c:pt>
                <c:pt idx="207">
                  <c:v>0.3376443507878249</c:v>
                </c:pt>
                <c:pt idx="208">
                  <c:v>0.26417219003015319</c:v>
                </c:pt>
                <c:pt idx="209">
                  <c:v>0.41099214248323479</c:v>
                </c:pt>
                <c:pt idx="210">
                  <c:v>0.43816945587645467</c:v>
                </c:pt>
                <c:pt idx="211">
                  <c:v>0.52715075031969461</c:v>
                </c:pt>
                <c:pt idx="212">
                  <c:v>0.55365485394422487</c:v>
                </c:pt>
                <c:pt idx="213">
                  <c:v>0.44839252820623093</c:v>
                </c:pt>
                <c:pt idx="214">
                  <c:v>0.50403718177767598</c:v>
                </c:pt>
                <c:pt idx="215">
                  <c:v>0.49440526399191598</c:v>
                </c:pt>
                <c:pt idx="216">
                  <c:v>0.63015968377055309</c:v>
                </c:pt>
                <c:pt idx="217">
                  <c:v>0.62515526547155154</c:v>
                </c:pt>
                <c:pt idx="218">
                  <c:v>0.61683891610089103</c:v>
                </c:pt>
                <c:pt idx="219">
                  <c:v>0.56235562959852137</c:v>
                </c:pt>
                <c:pt idx="220">
                  <c:v>0.61528883852137406</c:v>
                </c:pt>
                <c:pt idx="221">
                  <c:v>0.60339189748648803</c:v>
                </c:pt>
                <c:pt idx="222">
                  <c:v>0.61486542625363994</c:v>
                </c:pt>
                <c:pt idx="223">
                  <c:v>0.63174326947170822</c:v>
                </c:pt>
                <c:pt idx="224">
                  <c:v>0.57075178311454755</c:v>
                </c:pt>
                <c:pt idx="225">
                  <c:v>0.67546893712603018</c:v>
                </c:pt>
                <c:pt idx="226">
                  <c:v>0.66994204065361573</c:v>
                </c:pt>
                <c:pt idx="227">
                  <c:v>0.70590188281770638</c:v>
                </c:pt>
                <c:pt idx="228">
                  <c:v>0.6892818083940343</c:v>
                </c:pt>
                <c:pt idx="229">
                  <c:v>0.75439201100362896</c:v>
                </c:pt>
                <c:pt idx="230">
                  <c:v>0.70743417625492455</c:v>
                </c:pt>
                <c:pt idx="231">
                  <c:v>0.52566734070974963</c:v>
                </c:pt>
                <c:pt idx="232">
                  <c:v>0.50722418785087775</c:v>
                </c:pt>
                <c:pt idx="233">
                  <c:v>0.55956919402103333</c:v>
                </c:pt>
                <c:pt idx="234">
                  <c:v>0.57059065525626562</c:v>
                </c:pt>
                <c:pt idx="235">
                  <c:v>0.66291628954963711</c:v>
                </c:pt>
                <c:pt idx="236">
                  <c:v>0.61033835094120048</c:v>
                </c:pt>
                <c:pt idx="237">
                  <c:v>0.62071412047901942</c:v>
                </c:pt>
                <c:pt idx="238">
                  <c:v>0.75057874269328928</c:v>
                </c:pt>
                <c:pt idx="239">
                  <c:v>0.6400747311436582</c:v>
                </c:pt>
                <c:pt idx="240">
                  <c:v>0.70527637670567878</c:v>
                </c:pt>
                <c:pt idx="241">
                  <c:v>0.73136414965538654</c:v>
                </c:pt>
                <c:pt idx="242">
                  <c:v>0.64678574677878942</c:v>
                </c:pt>
                <c:pt idx="243">
                  <c:v>0.67488421352904893</c:v>
                </c:pt>
                <c:pt idx="244">
                  <c:v>0.72553078428233841</c:v>
                </c:pt>
                <c:pt idx="245">
                  <c:v>0.71470384300489453</c:v>
                </c:pt>
                <c:pt idx="246">
                  <c:v>0.62378105592944133</c:v>
                </c:pt>
                <c:pt idx="247">
                  <c:v>0.58970955694075233</c:v>
                </c:pt>
                <c:pt idx="248">
                  <c:v>0.68183881787590561</c:v>
                </c:pt>
                <c:pt idx="249">
                  <c:v>0.55128937701539904</c:v>
                </c:pt>
                <c:pt idx="250">
                  <c:v>0.82372548451343586</c:v>
                </c:pt>
                <c:pt idx="251">
                  <c:v>0.67701809178919714</c:v>
                </c:pt>
                <c:pt idx="252">
                  <c:v>0.79172401574641871</c:v>
                </c:pt>
                <c:pt idx="253">
                  <c:v>0.77990679945126873</c:v>
                </c:pt>
                <c:pt idx="254">
                  <c:v>0.71290887408950121</c:v>
                </c:pt>
                <c:pt idx="255">
                  <c:v>0.64873524536421534</c:v>
                </c:pt>
                <c:pt idx="256">
                  <c:v>0.70399502577898398</c:v>
                </c:pt>
                <c:pt idx="257">
                  <c:v>0.66618125347289381</c:v>
                </c:pt>
                <c:pt idx="258">
                  <c:v>0.6552811627113585</c:v>
                </c:pt>
                <c:pt idx="259">
                  <c:v>0.59717283881746031</c:v>
                </c:pt>
                <c:pt idx="260">
                  <c:v>0.56689130535620802</c:v>
                </c:pt>
                <c:pt idx="261">
                  <c:v>0.61952088236226055</c:v>
                </c:pt>
                <c:pt idx="262">
                  <c:v>0.66512359851250447</c:v>
                </c:pt>
                <c:pt idx="263">
                  <c:v>0.67130644134853512</c:v>
                </c:pt>
                <c:pt idx="264">
                  <c:v>0.68798658627345066</c:v>
                </c:pt>
                <c:pt idx="265">
                  <c:v>0.62560063358288132</c:v>
                </c:pt>
                <c:pt idx="266">
                  <c:v>0.58365918797399174</c:v>
                </c:pt>
                <c:pt idx="267">
                  <c:v>0.52361252959578397</c:v>
                </c:pt>
                <c:pt idx="268">
                  <c:v>0.59609404084791073</c:v>
                </c:pt>
                <c:pt idx="269">
                  <c:v>0.69660973163928086</c:v>
                </c:pt>
                <c:pt idx="270">
                  <c:v>0.66281715440952793</c:v>
                </c:pt>
                <c:pt idx="271">
                  <c:v>0.64943813346351198</c:v>
                </c:pt>
                <c:pt idx="272">
                  <c:v>0.64314958985856585</c:v>
                </c:pt>
                <c:pt idx="273">
                  <c:v>0.76420422601151505</c:v>
                </c:pt>
                <c:pt idx="274">
                  <c:v>0.75995938157010257</c:v>
                </c:pt>
                <c:pt idx="275">
                  <c:v>0.67106092679251472</c:v>
                </c:pt>
                <c:pt idx="276">
                  <c:v>0.65360411611937452</c:v>
                </c:pt>
                <c:pt idx="277">
                  <c:v>0.7318304108320316</c:v>
                </c:pt>
                <c:pt idx="278">
                  <c:v>0.71015445609432837</c:v>
                </c:pt>
                <c:pt idx="279">
                  <c:v>0.69501456890307522</c:v>
                </c:pt>
                <c:pt idx="280">
                  <c:v>0.66938148041833079</c:v>
                </c:pt>
                <c:pt idx="281">
                  <c:v>0.71837032405960199</c:v>
                </c:pt>
                <c:pt idx="282">
                  <c:v>0.70192701821851233</c:v>
                </c:pt>
                <c:pt idx="283">
                  <c:v>0.74783959270460909</c:v>
                </c:pt>
                <c:pt idx="284">
                  <c:v>0.70554257132230069</c:v>
                </c:pt>
                <c:pt idx="285">
                  <c:v>0.75086140719845818</c:v>
                </c:pt>
                <c:pt idx="286">
                  <c:v>0.74125402352397673</c:v>
                </c:pt>
                <c:pt idx="287">
                  <c:v>0.7148306792602056</c:v>
                </c:pt>
                <c:pt idx="288">
                  <c:v>0.61385614989422788</c:v>
                </c:pt>
                <c:pt idx="289">
                  <c:v>0.68613846726509642</c:v>
                </c:pt>
                <c:pt idx="290">
                  <c:v>0.73620983697412901</c:v>
                </c:pt>
                <c:pt idx="291">
                  <c:v>0.60052879772262779</c:v>
                </c:pt>
                <c:pt idx="292">
                  <c:v>0.71576488428412499</c:v>
                </c:pt>
                <c:pt idx="293">
                  <c:v>0.65908878903561807</c:v>
                </c:pt>
                <c:pt idx="294">
                  <c:v>0.71319578553329188</c:v>
                </c:pt>
                <c:pt idx="295">
                  <c:v>0.68449611204111194</c:v>
                </c:pt>
                <c:pt idx="296">
                  <c:v>0.71957160371548978</c:v>
                </c:pt>
                <c:pt idx="297">
                  <c:v>0.65566487495546222</c:v>
                </c:pt>
                <c:pt idx="298">
                  <c:v>0.67918542071431232</c:v>
                </c:pt>
                <c:pt idx="299">
                  <c:v>0.6947284847257672</c:v>
                </c:pt>
                <c:pt idx="300">
                  <c:v>0.71685291609927537</c:v>
                </c:pt>
                <c:pt idx="301">
                  <c:v>0.71700049886409722</c:v>
                </c:pt>
                <c:pt idx="302">
                  <c:v>0.62624295025154564</c:v>
                </c:pt>
                <c:pt idx="303">
                  <c:v>0.61633916149942003</c:v>
                </c:pt>
                <c:pt idx="304">
                  <c:v>0.63296732095259001</c:v>
                </c:pt>
                <c:pt idx="305">
                  <c:v>0.60671036430158065</c:v>
                </c:pt>
                <c:pt idx="306">
                  <c:v>0.62737657191528595</c:v>
                </c:pt>
                <c:pt idx="307">
                  <c:v>0.64200420831141503</c:v>
                </c:pt>
                <c:pt idx="308">
                  <c:v>0.55734811085310376</c:v>
                </c:pt>
                <c:pt idx="309">
                  <c:v>0.46867118570472266</c:v>
                </c:pt>
                <c:pt idx="310">
                  <c:v>0.48756406838279814</c:v>
                </c:pt>
                <c:pt idx="311">
                  <c:v>0.47337474208618863</c:v>
                </c:pt>
                <c:pt idx="312">
                  <c:v>0.55304724228872837</c:v>
                </c:pt>
                <c:pt idx="313">
                  <c:v>0.58955038354798506</c:v>
                </c:pt>
                <c:pt idx="314">
                  <c:v>0.46977612584984063</c:v>
                </c:pt>
                <c:pt idx="315">
                  <c:v>0.48460998817453743</c:v>
                </c:pt>
                <c:pt idx="316">
                  <c:v>0.48070902984269481</c:v>
                </c:pt>
                <c:pt idx="317">
                  <c:v>0.49744774311870349</c:v>
                </c:pt>
                <c:pt idx="318">
                  <c:v>0.54129947775359111</c:v>
                </c:pt>
                <c:pt idx="319">
                  <c:v>0.56972985259781039</c:v>
                </c:pt>
                <c:pt idx="320">
                  <c:v>0.52404304163797899</c:v>
                </c:pt>
                <c:pt idx="321">
                  <c:v>0.36717596596517893</c:v>
                </c:pt>
                <c:pt idx="322">
                  <c:v>0.47266382684893177</c:v>
                </c:pt>
                <c:pt idx="323">
                  <c:v>0.63337528000454979</c:v>
                </c:pt>
                <c:pt idx="324">
                  <c:v>0.62301350249430099</c:v>
                </c:pt>
                <c:pt idx="325">
                  <c:v>0.59541330192743402</c:v>
                </c:pt>
                <c:pt idx="326">
                  <c:v>0.56893748217512774</c:v>
                </c:pt>
                <c:pt idx="327">
                  <c:v>0.56818567695011546</c:v>
                </c:pt>
                <c:pt idx="328">
                  <c:v>0.6264485133752129</c:v>
                </c:pt>
                <c:pt idx="329">
                  <c:v>0.68002367143568876</c:v>
                </c:pt>
                <c:pt idx="330">
                  <c:v>0.74972231041142323</c:v>
                </c:pt>
                <c:pt idx="331">
                  <c:v>0.72300122693241853</c:v>
                </c:pt>
                <c:pt idx="332">
                  <c:v>0.76529408006254063</c:v>
                </c:pt>
                <c:pt idx="333">
                  <c:v>0.73969968022530852</c:v>
                </c:pt>
                <c:pt idx="334">
                  <c:v>0.69413708279871267</c:v>
                </c:pt>
                <c:pt idx="335">
                  <c:v>0.6684084486624583</c:v>
                </c:pt>
                <c:pt idx="336">
                  <c:v>0.6796538554749757</c:v>
                </c:pt>
                <c:pt idx="337">
                  <c:v>0.67654791315438623</c:v>
                </c:pt>
                <c:pt idx="338">
                  <c:v>0.67913743917487335</c:v>
                </c:pt>
                <c:pt idx="339">
                  <c:v>0.74041087284976859</c:v>
                </c:pt>
                <c:pt idx="340">
                  <c:v>0.70181334453546174</c:v>
                </c:pt>
                <c:pt idx="341">
                  <c:v>0.70482302908535832</c:v>
                </c:pt>
                <c:pt idx="342">
                  <c:v>0.61343969238448237</c:v>
                </c:pt>
                <c:pt idx="343">
                  <c:v>0.61961018429610437</c:v>
                </c:pt>
                <c:pt idx="344">
                  <c:v>0.61743309258841172</c:v>
                </c:pt>
                <c:pt idx="345">
                  <c:v>0.65866294110541379</c:v>
                </c:pt>
                <c:pt idx="346">
                  <c:v>0.59878183585588907</c:v>
                </c:pt>
                <c:pt idx="347">
                  <c:v>0.6759464201544525</c:v>
                </c:pt>
                <c:pt idx="348">
                  <c:v>0.73775972430330639</c:v>
                </c:pt>
                <c:pt idx="349">
                  <c:v>0.68868795665452198</c:v>
                </c:pt>
                <c:pt idx="350">
                  <c:v>0.70196218149850131</c:v>
                </c:pt>
                <c:pt idx="351">
                  <c:v>0.68429218091074395</c:v>
                </c:pt>
                <c:pt idx="352">
                  <c:v>0.66634269633872634</c:v>
                </c:pt>
                <c:pt idx="353">
                  <c:v>0.72815488239282933</c:v>
                </c:pt>
                <c:pt idx="354">
                  <c:v>0.70589238406603438</c:v>
                </c:pt>
                <c:pt idx="355">
                  <c:v>0.65689575448850224</c:v>
                </c:pt>
                <c:pt idx="356">
                  <c:v>0.70965748636624804</c:v>
                </c:pt>
                <c:pt idx="357">
                  <c:v>0.73509343865965648</c:v>
                </c:pt>
                <c:pt idx="358">
                  <c:v>0.66417579821011907</c:v>
                </c:pt>
                <c:pt idx="359">
                  <c:v>0.73310356822388345</c:v>
                </c:pt>
                <c:pt idx="360">
                  <c:v>0.69209232479118321</c:v>
                </c:pt>
                <c:pt idx="361">
                  <c:v>0.75359936306202036</c:v>
                </c:pt>
                <c:pt idx="362">
                  <c:v>0.68563411575984479</c:v>
                </c:pt>
                <c:pt idx="363">
                  <c:v>0.52093279577689477</c:v>
                </c:pt>
                <c:pt idx="364">
                  <c:v>0.61903645675273489</c:v>
                </c:pt>
                <c:pt idx="365">
                  <c:v>0.51637191892173684</c:v>
                </c:pt>
                <c:pt idx="366">
                  <c:v>0.57412547449247797</c:v>
                </c:pt>
                <c:pt idx="367">
                  <c:v>0.61564516776730649</c:v>
                </c:pt>
                <c:pt idx="368">
                  <c:v>0.70311324176780698</c:v>
                </c:pt>
                <c:pt idx="369">
                  <c:v>0.75612074490817938</c:v>
                </c:pt>
                <c:pt idx="370">
                  <c:v>0.58406560261932738</c:v>
                </c:pt>
                <c:pt idx="371">
                  <c:v>0.68950106158984537</c:v>
                </c:pt>
                <c:pt idx="372">
                  <c:v>0.54107536661934075</c:v>
                </c:pt>
                <c:pt idx="373">
                  <c:v>0.66296381619264999</c:v>
                </c:pt>
                <c:pt idx="374">
                  <c:v>0.55617082177500576</c:v>
                </c:pt>
                <c:pt idx="375">
                  <c:v>0.71860996085994666</c:v>
                </c:pt>
                <c:pt idx="376">
                  <c:v>0.82889139235124065</c:v>
                </c:pt>
                <c:pt idx="377">
                  <c:v>0.68425262300653034</c:v>
                </c:pt>
                <c:pt idx="378">
                  <c:v>0.75793399161486019</c:v>
                </c:pt>
                <c:pt idx="379">
                  <c:v>0.73442924089657668</c:v>
                </c:pt>
                <c:pt idx="380">
                  <c:v>0.64847098536498704</c:v>
                </c:pt>
                <c:pt idx="381">
                  <c:v>0.63130772188449469</c:v>
                </c:pt>
                <c:pt idx="382">
                  <c:v>0.63041440259758552</c:v>
                </c:pt>
                <c:pt idx="383">
                  <c:v>0.66916438566299308</c:v>
                </c:pt>
                <c:pt idx="384">
                  <c:v>0.70630192925051194</c:v>
                </c:pt>
                <c:pt idx="385">
                  <c:v>0.74998857406228459</c:v>
                </c:pt>
                <c:pt idx="386">
                  <c:v>0.70459936550320434</c:v>
                </c:pt>
                <c:pt idx="387">
                  <c:v>0.753652281887769</c:v>
                </c:pt>
                <c:pt idx="388">
                  <c:v>0.69940311745426342</c:v>
                </c:pt>
                <c:pt idx="389">
                  <c:v>0.71623223763054267</c:v>
                </c:pt>
                <c:pt idx="390">
                  <c:v>0.57970244932388648</c:v>
                </c:pt>
                <c:pt idx="391">
                  <c:v>0.54541512309350648</c:v>
                </c:pt>
                <c:pt idx="392">
                  <c:v>0.53922099785910715</c:v>
                </c:pt>
                <c:pt idx="393">
                  <c:v>0.57487941092661987</c:v>
                </c:pt>
                <c:pt idx="394">
                  <c:v>0.65233370369727905</c:v>
                </c:pt>
                <c:pt idx="395">
                  <c:v>0.68859139726177143</c:v>
                </c:pt>
                <c:pt idx="396">
                  <c:v>0.67372157753902839</c:v>
                </c:pt>
                <c:pt idx="397">
                  <c:v>0.7534310605579988</c:v>
                </c:pt>
                <c:pt idx="398">
                  <c:v>0.78899951301336513</c:v>
                </c:pt>
                <c:pt idx="399">
                  <c:v>0.68644304715531312</c:v>
                </c:pt>
                <c:pt idx="400">
                  <c:v>0.75012771745320006</c:v>
                </c:pt>
                <c:pt idx="401">
                  <c:v>0.75053057557887926</c:v>
                </c:pt>
                <c:pt idx="402">
                  <c:v>0.76891909090719412</c:v>
                </c:pt>
                <c:pt idx="403">
                  <c:v>0.76836728199698756</c:v>
                </c:pt>
                <c:pt idx="404">
                  <c:v>0.66772136820995276</c:v>
                </c:pt>
                <c:pt idx="405">
                  <c:v>0.61653286022438636</c:v>
                </c:pt>
                <c:pt idx="406">
                  <c:v>0.80684953677865834</c:v>
                </c:pt>
                <c:pt idx="407">
                  <c:v>0.68549547059860338</c:v>
                </c:pt>
                <c:pt idx="408">
                  <c:v>0.64501321057167949</c:v>
                </c:pt>
                <c:pt idx="409">
                  <c:v>0.66835274437395453</c:v>
                </c:pt>
                <c:pt idx="410">
                  <c:v>0.6869391353994484</c:v>
                </c:pt>
                <c:pt idx="411">
                  <c:v>0.7023258482637913</c:v>
                </c:pt>
                <c:pt idx="412">
                  <c:v>0.6792944407685011</c:v>
                </c:pt>
                <c:pt idx="413">
                  <c:v>0.66486437635792162</c:v>
                </c:pt>
                <c:pt idx="414">
                  <c:v>0.73857791503943337</c:v>
                </c:pt>
                <c:pt idx="415">
                  <c:v>0.67296990675008783</c:v>
                </c:pt>
                <c:pt idx="416">
                  <c:v>0.68149639533868289</c:v>
                </c:pt>
                <c:pt idx="417">
                  <c:v>0.66395224333838254</c:v>
                </c:pt>
                <c:pt idx="418">
                  <c:v>0.63869111152218061</c:v>
                </c:pt>
                <c:pt idx="419">
                  <c:v>0.71064069353617887</c:v>
                </c:pt>
                <c:pt idx="420">
                  <c:v>0.62828501868906483</c:v>
                </c:pt>
                <c:pt idx="421">
                  <c:v>0.61122536831123231</c:v>
                </c:pt>
                <c:pt idx="422">
                  <c:v>0.5662687221662045</c:v>
                </c:pt>
                <c:pt idx="423">
                  <c:v>0.64636956762440656</c:v>
                </c:pt>
                <c:pt idx="424">
                  <c:v>0.66927565859399496</c:v>
                </c:pt>
                <c:pt idx="425">
                  <c:v>0.58338068653971253</c:v>
                </c:pt>
                <c:pt idx="426">
                  <c:v>0.63355712789444729</c:v>
                </c:pt>
                <c:pt idx="427">
                  <c:v>0.5701576002767984</c:v>
                </c:pt>
                <c:pt idx="428">
                  <c:v>0.6373763017001699</c:v>
                </c:pt>
                <c:pt idx="429">
                  <c:v>0.66933519490245907</c:v>
                </c:pt>
                <c:pt idx="430">
                  <c:v>0.6580627022398079</c:v>
                </c:pt>
                <c:pt idx="431">
                  <c:v>0.51189442518280648</c:v>
                </c:pt>
                <c:pt idx="432">
                  <c:v>0.49687429006270484</c:v>
                </c:pt>
                <c:pt idx="433">
                  <c:v>0.49413348580466443</c:v>
                </c:pt>
                <c:pt idx="434">
                  <c:v>0.525007646771672</c:v>
                </c:pt>
                <c:pt idx="435">
                  <c:v>0.52098801356676971</c:v>
                </c:pt>
                <c:pt idx="436">
                  <c:v>0.47506318846765766</c:v>
                </c:pt>
                <c:pt idx="437">
                  <c:v>0.4875895889063242</c:v>
                </c:pt>
                <c:pt idx="438">
                  <c:v>0.43438589325617355</c:v>
                </c:pt>
                <c:pt idx="439">
                  <c:v>0.56628581596757133</c:v>
                </c:pt>
                <c:pt idx="440">
                  <c:v>0.50983670651677115</c:v>
                </c:pt>
                <c:pt idx="441">
                  <c:v>0.49233419409141632</c:v>
                </c:pt>
                <c:pt idx="442">
                  <c:v>0.43120297959486847</c:v>
                </c:pt>
                <c:pt idx="443">
                  <c:v>0.48429520388943686</c:v>
                </c:pt>
                <c:pt idx="444">
                  <c:v>0.47045694397360122</c:v>
                </c:pt>
                <c:pt idx="445">
                  <c:v>0.48058079503572476</c:v>
                </c:pt>
                <c:pt idx="446">
                  <c:v>0.48678716295283336</c:v>
                </c:pt>
                <c:pt idx="447">
                  <c:v>0.44046201972944787</c:v>
                </c:pt>
                <c:pt idx="448">
                  <c:v>0.54872466617621207</c:v>
                </c:pt>
                <c:pt idx="449">
                  <c:v>0.66058083167380321</c:v>
                </c:pt>
                <c:pt idx="450">
                  <c:v>0.56451540171208381</c:v>
                </c:pt>
                <c:pt idx="451">
                  <c:v>0.5300636144001345</c:v>
                </c:pt>
                <c:pt idx="452">
                  <c:v>0.57772761294751107</c:v>
                </c:pt>
                <c:pt idx="453">
                  <c:v>0.65436369725803645</c:v>
                </c:pt>
                <c:pt idx="454">
                  <c:v>0.6544026990137749</c:v>
                </c:pt>
                <c:pt idx="455">
                  <c:v>0.57782938480431845</c:v>
                </c:pt>
                <c:pt idx="456">
                  <c:v>0.6752632022141386</c:v>
                </c:pt>
                <c:pt idx="457">
                  <c:v>0.66593145670788711</c:v>
                </c:pt>
                <c:pt idx="458">
                  <c:v>0.4749073148310799</c:v>
                </c:pt>
                <c:pt idx="459">
                  <c:v>0.56054646819722742</c:v>
                </c:pt>
                <c:pt idx="460">
                  <c:v>0.52410936404884745</c:v>
                </c:pt>
                <c:pt idx="461">
                  <c:v>0.51469028751034063</c:v>
                </c:pt>
                <c:pt idx="462">
                  <c:v>0.58614328695442541</c:v>
                </c:pt>
                <c:pt idx="463">
                  <c:v>0.67628889518546764</c:v>
                </c:pt>
                <c:pt idx="464">
                  <c:v>0.66247079863689073</c:v>
                </c:pt>
                <c:pt idx="465">
                  <c:v>0.57178786835086148</c:v>
                </c:pt>
                <c:pt idx="466">
                  <c:v>0.56754540128881081</c:v>
                </c:pt>
                <c:pt idx="467">
                  <c:v>0.5189149055483866</c:v>
                </c:pt>
                <c:pt idx="468">
                  <c:v>0.55534500591852576</c:v>
                </c:pt>
                <c:pt idx="469">
                  <c:v>0.59924496351903789</c:v>
                </c:pt>
                <c:pt idx="470">
                  <c:v>0.52320717610914624</c:v>
                </c:pt>
                <c:pt idx="471">
                  <c:v>0.69177169169413566</c:v>
                </c:pt>
                <c:pt idx="472">
                  <c:v>0.65220943927439379</c:v>
                </c:pt>
                <c:pt idx="473">
                  <c:v>0.695820905210629</c:v>
                </c:pt>
                <c:pt idx="474">
                  <c:v>0.69624810101684564</c:v>
                </c:pt>
                <c:pt idx="475">
                  <c:v>0.72096218306381277</c:v>
                </c:pt>
                <c:pt idx="476">
                  <c:v>0.71650910640228638</c:v>
                </c:pt>
                <c:pt idx="477">
                  <c:v>0.71083555894696682</c:v>
                </c:pt>
                <c:pt idx="478">
                  <c:v>0.74025148594462375</c:v>
                </c:pt>
                <c:pt idx="479">
                  <c:v>0.7362820919783436</c:v>
                </c:pt>
                <c:pt idx="480">
                  <c:v>0.74413366876793663</c:v>
                </c:pt>
                <c:pt idx="481">
                  <c:v>0.66594207240200809</c:v>
                </c:pt>
                <c:pt idx="482">
                  <c:v>0.72714798453543172</c:v>
                </c:pt>
                <c:pt idx="483">
                  <c:v>0.73431649315034908</c:v>
                </c:pt>
                <c:pt idx="484">
                  <c:v>0.74202412935255946</c:v>
                </c:pt>
                <c:pt idx="485">
                  <c:v>0.65122892911343822</c:v>
                </c:pt>
                <c:pt idx="486">
                  <c:v>0.71074152820162118</c:v>
                </c:pt>
                <c:pt idx="487">
                  <c:v>0.60321824924740608</c:v>
                </c:pt>
                <c:pt idx="488">
                  <c:v>0.67595402073478594</c:v>
                </c:pt>
                <c:pt idx="489">
                  <c:v>0.647469947544978</c:v>
                </c:pt>
                <c:pt idx="490">
                  <c:v>0.66140791936727616</c:v>
                </c:pt>
                <c:pt idx="491">
                  <c:v>0.64821703565442745</c:v>
                </c:pt>
                <c:pt idx="492">
                  <c:v>0.64083985454812875</c:v>
                </c:pt>
                <c:pt idx="493">
                  <c:v>0.58464140048345137</c:v>
                </c:pt>
                <c:pt idx="494">
                  <c:v>0.58091280416738245</c:v>
                </c:pt>
                <c:pt idx="495">
                  <c:v>0.64306863927480284</c:v>
                </c:pt>
                <c:pt idx="496">
                  <c:v>0.62944117536567956</c:v>
                </c:pt>
                <c:pt idx="497">
                  <c:v>0.66920836131311523</c:v>
                </c:pt>
                <c:pt idx="498">
                  <c:v>0.65928865277004201</c:v>
                </c:pt>
                <c:pt idx="499">
                  <c:v>0.65712249659726407</c:v>
                </c:pt>
                <c:pt idx="500">
                  <c:v>0.65546289444018968</c:v>
                </c:pt>
                <c:pt idx="501">
                  <c:v>0.63777248543441345</c:v>
                </c:pt>
                <c:pt idx="502">
                  <c:v>0.63864142274516311</c:v>
                </c:pt>
                <c:pt idx="503">
                  <c:v>0.6737097570118521</c:v>
                </c:pt>
                <c:pt idx="504">
                  <c:v>0.76912546333659482</c:v>
                </c:pt>
                <c:pt idx="505">
                  <c:v>0.78396234266607268</c:v>
                </c:pt>
                <c:pt idx="506">
                  <c:v>0.77062062608546678</c:v>
                </c:pt>
                <c:pt idx="507">
                  <c:v>0.75195102620595744</c:v>
                </c:pt>
                <c:pt idx="508">
                  <c:v>0.75705541788809705</c:v>
                </c:pt>
                <c:pt idx="509">
                  <c:v>0.75045584310302349</c:v>
                </c:pt>
                <c:pt idx="510">
                  <c:v>0.78981876626831604</c:v>
                </c:pt>
                <c:pt idx="511">
                  <c:v>0.77168856091820881</c:v>
                </c:pt>
                <c:pt idx="512">
                  <c:v>0.75532375598584223</c:v>
                </c:pt>
                <c:pt idx="513">
                  <c:v>0.74275193295309805</c:v>
                </c:pt>
                <c:pt idx="514">
                  <c:v>0.71727001415574931</c:v>
                </c:pt>
                <c:pt idx="515">
                  <c:v>0.70091861968567482</c:v>
                </c:pt>
                <c:pt idx="516">
                  <c:v>0.75836011314421192</c:v>
                </c:pt>
                <c:pt idx="517">
                  <c:v>0.77425311695751642</c:v>
                </c:pt>
                <c:pt idx="518">
                  <c:v>0.70553388617478274</c:v>
                </c:pt>
                <c:pt idx="519">
                  <c:v>0.74924043716480915</c:v>
                </c:pt>
                <c:pt idx="520">
                  <c:v>0.74852700258818805</c:v>
                </c:pt>
                <c:pt idx="521">
                  <c:v>0.73286728851361516</c:v>
                </c:pt>
                <c:pt idx="522">
                  <c:v>0.75310482201032514</c:v>
                </c:pt>
                <c:pt idx="523">
                  <c:v>0.70702421747929622</c:v>
                </c:pt>
                <c:pt idx="524">
                  <c:v>0.621007014973322</c:v>
                </c:pt>
                <c:pt idx="525">
                  <c:v>0.60028235187820467</c:v>
                </c:pt>
                <c:pt idx="526">
                  <c:v>0.6165176218489401</c:v>
                </c:pt>
                <c:pt idx="527">
                  <c:v>0.68526941424333598</c:v>
                </c:pt>
                <c:pt idx="528">
                  <c:v>0.68326223983230439</c:v>
                </c:pt>
                <c:pt idx="529">
                  <c:v>0.72248618192179437</c:v>
                </c:pt>
                <c:pt idx="530">
                  <c:v>0.73674669716850871</c:v>
                </c:pt>
                <c:pt idx="531">
                  <c:v>0.61687868072507734</c:v>
                </c:pt>
                <c:pt idx="532">
                  <c:v>0.5729300372374253</c:v>
                </c:pt>
                <c:pt idx="533">
                  <c:v>0.63364406617981583</c:v>
                </c:pt>
                <c:pt idx="534">
                  <c:v>0.60480726170253707</c:v>
                </c:pt>
                <c:pt idx="535">
                  <c:v>0.63812863734935699</c:v>
                </c:pt>
                <c:pt idx="536">
                  <c:v>0.71222162991767568</c:v>
                </c:pt>
                <c:pt idx="537">
                  <c:v>0.65476250289277838</c:v>
                </c:pt>
                <c:pt idx="538">
                  <c:v>0.59131723805139247</c:v>
                </c:pt>
                <c:pt idx="539">
                  <c:v>0.64453450519865363</c:v>
                </c:pt>
                <c:pt idx="540">
                  <c:v>0.6774827543293801</c:v>
                </c:pt>
                <c:pt idx="541">
                  <c:v>0.61556019249437754</c:v>
                </c:pt>
                <c:pt idx="542">
                  <c:v>0.54364271121888996</c:v>
                </c:pt>
                <c:pt idx="543">
                  <c:v>0.57608804305260053</c:v>
                </c:pt>
                <c:pt idx="544">
                  <c:v>0.56750877629197882</c:v>
                </c:pt>
                <c:pt idx="545">
                  <c:v>0.65399989956175086</c:v>
                </c:pt>
                <c:pt idx="546">
                  <c:v>0.71814395689534194</c:v>
                </c:pt>
                <c:pt idx="547">
                  <c:v>0.656725977118927</c:v>
                </c:pt>
                <c:pt idx="548">
                  <c:v>0.67455941975562761</c:v>
                </c:pt>
                <c:pt idx="549">
                  <c:v>0.59839852297396912</c:v>
                </c:pt>
                <c:pt idx="550">
                  <c:v>0.64215328512333603</c:v>
                </c:pt>
                <c:pt idx="551">
                  <c:v>0.6664166664144654</c:v>
                </c:pt>
                <c:pt idx="552">
                  <c:v>0.6533415821272327</c:v>
                </c:pt>
                <c:pt idx="553">
                  <c:v>0.68591428516493724</c:v>
                </c:pt>
                <c:pt idx="554">
                  <c:v>0.71230311902910293</c:v>
                </c:pt>
                <c:pt idx="555">
                  <c:v>0.65845908021706623</c:v>
                </c:pt>
                <c:pt idx="556">
                  <c:v>0.71852238060285212</c:v>
                </c:pt>
                <c:pt idx="557">
                  <c:v>0.57682958067045254</c:v>
                </c:pt>
                <c:pt idx="558">
                  <c:v>0.64734114020425859</c:v>
                </c:pt>
                <c:pt idx="559">
                  <c:v>0.68258356779123164</c:v>
                </c:pt>
                <c:pt idx="560">
                  <c:v>0.65250782164375198</c:v>
                </c:pt>
                <c:pt idx="561">
                  <c:v>0.53615336011637038</c:v>
                </c:pt>
                <c:pt idx="562">
                  <c:v>0.72150401763318928</c:v>
                </c:pt>
                <c:pt idx="563">
                  <c:v>0.72190328330530806</c:v>
                </c:pt>
                <c:pt idx="564">
                  <c:v>0.71106464150340198</c:v>
                </c:pt>
                <c:pt idx="565">
                  <c:v>0.76084618106455038</c:v>
                </c:pt>
                <c:pt idx="566">
                  <c:v>0.71899368599394109</c:v>
                </c:pt>
                <c:pt idx="567">
                  <c:v>0.70594514427518928</c:v>
                </c:pt>
                <c:pt idx="568">
                  <c:v>0.72226200494467296</c:v>
                </c:pt>
                <c:pt idx="569">
                  <c:v>0.76470925869381356</c:v>
                </c:pt>
                <c:pt idx="570">
                  <c:v>0.69906721135033678</c:v>
                </c:pt>
                <c:pt idx="571">
                  <c:v>0.74345428086588239</c:v>
                </c:pt>
                <c:pt idx="572">
                  <c:v>0.67244949485156724</c:v>
                </c:pt>
                <c:pt idx="573">
                  <c:v>0.77294273724053253</c:v>
                </c:pt>
                <c:pt idx="574">
                  <c:v>0.79229689261101943</c:v>
                </c:pt>
                <c:pt idx="575">
                  <c:v>0.75617593825602214</c:v>
                </c:pt>
                <c:pt idx="576">
                  <c:v>0.67088254591863805</c:v>
                </c:pt>
                <c:pt idx="577">
                  <c:v>0.65816054305719318</c:v>
                </c:pt>
                <c:pt idx="578">
                  <c:v>0.71847985980025431</c:v>
                </c:pt>
                <c:pt idx="579">
                  <c:v>0.65467881548434403</c:v>
                </c:pt>
                <c:pt idx="580">
                  <c:v>0.69729128103466809</c:v>
                </c:pt>
                <c:pt idx="581">
                  <c:v>0.65239157186537766</c:v>
                </c:pt>
                <c:pt idx="582">
                  <c:v>0.6463633945430205</c:v>
                </c:pt>
                <c:pt idx="583">
                  <c:v>0.69839050259177393</c:v>
                </c:pt>
                <c:pt idx="584">
                  <c:v>0.74711805496671679</c:v>
                </c:pt>
                <c:pt idx="585">
                  <c:v>0.69664480936163231</c:v>
                </c:pt>
                <c:pt idx="586">
                  <c:v>0.6677194916268484</c:v>
                </c:pt>
                <c:pt idx="587">
                  <c:v>0.62642089325886574</c:v>
                </c:pt>
                <c:pt idx="588">
                  <c:v>0.62093738489911532</c:v>
                </c:pt>
                <c:pt idx="589">
                  <c:v>0.66992854973360694</c:v>
                </c:pt>
                <c:pt idx="590">
                  <c:v>0.62293697657930736</c:v>
                </c:pt>
                <c:pt idx="591">
                  <c:v>0.60742397609057452</c:v>
                </c:pt>
                <c:pt idx="592">
                  <c:v>0.70933473745714271</c:v>
                </c:pt>
                <c:pt idx="593">
                  <c:v>0.76412876263636498</c:v>
                </c:pt>
                <c:pt idx="594">
                  <c:v>0.72101212159822081</c:v>
                </c:pt>
                <c:pt idx="595">
                  <c:v>0.74759681868071648</c:v>
                </c:pt>
                <c:pt idx="596">
                  <c:v>0.69595403820417601</c:v>
                </c:pt>
                <c:pt idx="597">
                  <c:v>0.64278246483105805</c:v>
                </c:pt>
                <c:pt idx="598">
                  <c:v>0.65854221908014809</c:v>
                </c:pt>
                <c:pt idx="599">
                  <c:v>0.66355837454171385</c:v>
                </c:pt>
                <c:pt idx="600">
                  <c:v>0.65183799343613058</c:v>
                </c:pt>
                <c:pt idx="601">
                  <c:v>0.65609797997150332</c:v>
                </c:pt>
                <c:pt idx="602">
                  <c:v>0.66127427703648045</c:v>
                </c:pt>
                <c:pt idx="603">
                  <c:v>0.61293121011366469</c:v>
                </c:pt>
                <c:pt idx="604">
                  <c:v>0.76402543534427303</c:v>
                </c:pt>
                <c:pt idx="605">
                  <c:v>0.69119855574809963</c:v>
                </c:pt>
                <c:pt idx="606">
                  <c:v>0.78755636516343519</c:v>
                </c:pt>
                <c:pt idx="607">
                  <c:v>0.83736150679650589</c:v>
                </c:pt>
                <c:pt idx="608">
                  <c:v>0.68895399171543326</c:v>
                </c:pt>
                <c:pt idx="609">
                  <c:v>0.6034006035516456</c:v>
                </c:pt>
                <c:pt idx="610">
                  <c:v>0.75323653759701115</c:v>
                </c:pt>
                <c:pt idx="611">
                  <c:v>0.65951264518037322</c:v>
                </c:pt>
                <c:pt idx="612">
                  <c:v>0.6823476318555739</c:v>
                </c:pt>
                <c:pt idx="613">
                  <c:v>0.68738698791164965</c:v>
                </c:pt>
                <c:pt idx="614">
                  <c:v>0.68858286696951321</c:v>
                </c:pt>
                <c:pt idx="615">
                  <c:v>0.78793644568777066</c:v>
                </c:pt>
                <c:pt idx="616">
                  <c:v>0.6806764867245475</c:v>
                </c:pt>
                <c:pt idx="617">
                  <c:v>0.69548613959844652</c:v>
                </c:pt>
                <c:pt idx="618">
                  <c:v>0.64846629576439474</c:v>
                </c:pt>
                <c:pt idx="619">
                  <c:v>0.71895001057447216</c:v>
                </c:pt>
                <c:pt idx="620">
                  <c:v>0.5178898710849853</c:v>
                </c:pt>
                <c:pt idx="621">
                  <c:v>0.55926093015443723</c:v>
                </c:pt>
                <c:pt idx="622">
                  <c:v>0.4920922459799229</c:v>
                </c:pt>
                <c:pt idx="623">
                  <c:v>0.51885081765997287</c:v>
                </c:pt>
                <c:pt idx="624">
                  <c:v>0.53195895846837304</c:v>
                </c:pt>
                <c:pt idx="625">
                  <c:v>0.54118431747420492</c:v>
                </c:pt>
                <c:pt idx="626">
                  <c:v>0.58087985203856729</c:v>
                </c:pt>
                <c:pt idx="627">
                  <c:v>0.50526683006912909</c:v>
                </c:pt>
                <c:pt idx="628">
                  <c:v>0.5583522130000883</c:v>
                </c:pt>
                <c:pt idx="629">
                  <c:v>0.47442421019311654</c:v>
                </c:pt>
                <c:pt idx="630">
                  <c:v>0.60119047928434022</c:v>
                </c:pt>
                <c:pt idx="631">
                  <c:v>0.52338662739458153</c:v>
                </c:pt>
                <c:pt idx="632">
                  <c:v>0.66114785861344627</c:v>
                </c:pt>
                <c:pt idx="633">
                  <c:v>0.65144477074878782</c:v>
                </c:pt>
                <c:pt idx="634">
                  <c:v>0.63582715391058631</c:v>
                </c:pt>
                <c:pt idx="635">
                  <c:v>0.47586417058441266</c:v>
                </c:pt>
                <c:pt idx="636">
                  <c:v>0.55246033827609731</c:v>
                </c:pt>
                <c:pt idx="637">
                  <c:v>0.67537345392138515</c:v>
                </c:pt>
                <c:pt idx="638">
                  <c:v>0.63296437204655875</c:v>
                </c:pt>
                <c:pt idx="639">
                  <c:v>0.67604132545092477</c:v>
                </c:pt>
                <c:pt idx="640">
                  <c:v>0.71632670435027634</c:v>
                </c:pt>
                <c:pt idx="641">
                  <c:v>0.71826747260903812</c:v>
                </c:pt>
                <c:pt idx="642">
                  <c:v>0.73518154898595278</c:v>
                </c:pt>
                <c:pt idx="643">
                  <c:v>0.63384994085102819</c:v>
                </c:pt>
                <c:pt idx="644">
                  <c:v>0.6930649817286485</c:v>
                </c:pt>
                <c:pt idx="645">
                  <c:v>0.70404329433171298</c:v>
                </c:pt>
                <c:pt idx="646">
                  <c:v>0.72151135429010793</c:v>
                </c:pt>
                <c:pt idx="647">
                  <c:v>0.71021829016579885</c:v>
                </c:pt>
                <c:pt idx="648">
                  <c:v>0.68558867948039548</c:v>
                </c:pt>
                <c:pt idx="649">
                  <c:v>0.69612680653778314</c:v>
                </c:pt>
                <c:pt idx="650">
                  <c:v>0.69372605685865985</c:v>
                </c:pt>
                <c:pt idx="651">
                  <c:v>0.54403809393190816</c:v>
                </c:pt>
                <c:pt idx="652">
                  <c:v>0.63765694488439617</c:v>
                </c:pt>
                <c:pt idx="653">
                  <c:v>0.57566055698873453</c:v>
                </c:pt>
                <c:pt idx="654">
                  <c:v>0.55441414729282545</c:v>
                </c:pt>
                <c:pt idx="655">
                  <c:v>0.65327491516152836</c:v>
                </c:pt>
                <c:pt idx="656">
                  <c:v>0.54509306218817333</c:v>
                </c:pt>
                <c:pt idx="657">
                  <c:v>0.47763782880336098</c:v>
                </c:pt>
                <c:pt idx="658">
                  <c:v>0.57188344602692498</c:v>
                </c:pt>
                <c:pt idx="659">
                  <c:v>0.57056209345307041</c:v>
                </c:pt>
                <c:pt idx="660">
                  <c:v>0.58869696624300494</c:v>
                </c:pt>
                <c:pt idx="661">
                  <c:v>0.62097434661062023</c:v>
                </c:pt>
                <c:pt idx="662">
                  <c:v>0.57363689464155643</c:v>
                </c:pt>
                <c:pt idx="663">
                  <c:v>0.59688627911150138</c:v>
                </c:pt>
                <c:pt idx="664">
                  <c:v>0.62432847936800195</c:v>
                </c:pt>
                <c:pt idx="665">
                  <c:v>0.58486954447473072</c:v>
                </c:pt>
                <c:pt idx="666">
                  <c:v>0.58645489476258283</c:v>
                </c:pt>
                <c:pt idx="667">
                  <c:v>0.59238758053776563</c:v>
                </c:pt>
                <c:pt idx="668">
                  <c:v>0.51207325214572064</c:v>
                </c:pt>
                <c:pt idx="669">
                  <c:v>0.6609303923991211</c:v>
                </c:pt>
                <c:pt idx="670">
                  <c:v>0.65049303807293324</c:v>
                </c:pt>
                <c:pt idx="671">
                  <c:v>0.65186362491360561</c:v>
                </c:pt>
                <c:pt idx="672">
                  <c:v>0.66331721701245916</c:v>
                </c:pt>
                <c:pt idx="673">
                  <c:v>0.65541808001750734</c:v>
                </c:pt>
                <c:pt idx="674">
                  <c:v>0.63238661732931656</c:v>
                </c:pt>
                <c:pt idx="675">
                  <c:v>0.57573408623995148</c:v>
                </c:pt>
                <c:pt idx="676">
                  <c:v>0.54087030956671089</c:v>
                </c:pt>
                <c:pt idx="677">
                  <c:v>0.62258011424622051</c:v>
                </c:pt>
                <c:pt idx="678">
                  <c:v>0.63832369511801645</c:v>
                </c:pt>
                <c:pt idx="679">
                  <c:v>0.61430857043207132</c:v>
                </c:pt>
                <c:pt idx="680">
                  <c:v>0.67557063034750531</c:v>
                </c:pt>
                <c:pt idx="681">
                  <c:v>0.66526068609643485</c:v>
                </c:pt>
                <c:pt idx="682">
                  <c:v>0.63815034358516465</c:v>
                </c:pt>
                <c:pt idx="683">
                  <c:v>0.62055870845312178</c:v>
                </c:pt>
                <c:pt idx="684">
                  <c:v>0.59445076292033305</c:v>
                </c:pt>
                <c:pt idx="685">
                  <c:v>0.56769000364065625</c:v>
                </c:pt>
                <c:pt idx="686">
                  <c:v>0.64920077377316232</c:v>
                </c:pt>
                <c:pt idx="687">
                  <c:v>0.58201089909748305</c:v>
                </c:pt>
                <c:pt idx="688">
                  <c:v>0.5429458865438368</c:v>
                </c:pt>
                <c:pt idx="689">
                  <c:v>0.59962958445503467</c:v>
                </c:pt>
                <c:pt idx="690">
                  <c:v>0.55578250524931461</c:v>
                </c:pt>
                <c:pt idx="691">
                  <c:v>0.58660390536199847</c:v>
                </c:pt>
                <c:pt idx="692">
                  <c:v>0.62093696082305005</c:v>
                </c:pt>
                <c:pt idx="693">
                  <c:v>0.65371061631694027</c:v>
                </c:pt>
                <c:pt idx="694">
                  <c:v>0.56309768275798477</c:v>
                </c:pt>
                <c:pt idx="695">
                  <c:v>0.51444701024206041</c:v>
                </c:pt>
                <c:pt idx="696">
                  <c:v>0.56619450548920125</c:v>
                </c:pt>
                <c:pt idx="697">
                  <c:v>0.57964155499975678</c:v>
                </c:pt>
                <c:pt idx="698">
                  <c:v>0.62489870821488969</c:v>
                </c:pt>
                <c:pt idx="699">
                  <c:v>0.54072061673570981</c:v>
                </c:pt>
                <c:pt idx="700">
                  <c:v>0.49572622210839712</c:v>
                </c:pt>
                <c:pt idx="701">
                  <c:v>0.49510379473469773</c:v>
                </c:pt>
                <c:pt idx="702">
                  <c:v>0.54636335393729096</c:v>
                </c:pt>
                <c:pt idx="703">
                  <c:v>0.47442027490621252</c:v>
                </c:pt>
                <c:pt idx="704">
                  <c:v>0.42163198724464596</c:v>
                </c:pt>
                <c:pt idx="705">
                  <c:v>0.33708287499938339</c:v>
                </c:pt>
                <c:pt idx="706">
                  <c:v>0.5747955983191414</c:v>
                </c:pt>
                <c:pt idx="707">
                  <c:v>0.56967624606377276</c:v>
                </c:pt>
                <c:pt idx="708">
                  <c:v>0.58460251640382643</c:v>
                </c:pt>
                <c:pt idx="709">
                  <c:v>0.6376612956620975</c:v>
                </c:pt>
                <c:pt idx="710">
                  <c:v>0.63420989866913802</c:v>
                </c:pt>
                <c:pt idx="711">
                  <c:v>0.61287256895848785</c:v>
                </c:pt>
                <c:pt idx="712">
                  <c:v>0.53813718647252407</c:v>
                </c:pt>
                <c:pt idx="713">
                  <c:v>0.68134249255982715</c:v>
                </c:pt>
                <c:pt idx="714">
                  <c:v>0.605977419797183</c:v>
                </c:pt>
                <c:pt idx="715">
                  <c:v>0.69596442419044058</c:v>
                </c:pt>
                <c:pt idx="716">
                  <c:v>0.66652150910649066</c:v>
                </c:pt>
                <c:pt idx="717">
                  <c:v>0.554089246246248</c:v>
                </c:pt>
                <c:pt idx="718">
                  <c:v>0.59257294959104678</c:v>
                </c:pt>
                <c:pt idx="719">
                  <c:v>0.56352260034298052</c:v>
                </c:pt>
                <c:pt idx="720">
                  <c:v>0.67763681044028534</c:v>
                </c:pt>
                <c:pt idx="721">
                  <c:v>0.64097542964119369</c:v>
                </c:pt>
                <c:pt idx="722">
                  <c:v>0.58353483432967335</c:v>
                </c:pt>
                <c:pt idx="723">
                  <c:v>0.50499937503398473</c:v>
                </c:pt>
                <c:pt idx="724">
                  <c:v>0.53991142798873004</c:v>
                </c:pt>
                <c:pt idx="725">
                  <c:v>0.56860184254349277</c:v>
                </c:pt>
                <c:pt idx="726">
                  <c:v>0.61867089207035941</c:v>
                </c:pt>
                <c:pt idx="727">
                  <c:v>0.60455297560210985</c:v>
                </c:pt>
                <c:pt idx="728">
                  <c:v>0.58661870529436799</c:v>
                </c:pt>
                <c:pt idx="729">
                  <c:v>0.64747930860602754</c:v>
                </c:pt>
                <c:pt idx="730">
                  <c:v>0.56006180262855765</c:v>
                </c:pt>
                <c:pt idx="731">
                  <c:v>0.66966893454662102</c:v>
                </c:pt>
                <c:pt idx="732">
                  <c:v>0.64004149377593356</c:v>
                </c:pt>
                <c:pt idx="733">
                  <c:v>0.62246639288073746</c:v>
                </c:pt>
                <c:pt idx="734">
                  <c:v>0.65503555532197877</c:v>
                </c:pt>
                <c:pt idx="735">
                  <c:v>0.67204786495379676</c:v>
                </c:pt>
                <c:pt idx="736">
                  <c:v>0.6471839628298357</c:v>
                </c:pt>
                <c:pt idx="737">
                  <c:v>0.5359695249354498</c:v>
                </c:pt>
                <c:pt idx="738">
                  <c:v>0.62058979452285534</c:v>
                </c:pt>
                <c:pt idx="739">
                  <c:v>0.65745674934350595</c:v>
                </c:pt>
                <c:pt idx="740">
                  <c:v>0.69009306110894875</c:v>
                </c:pt>
                <c:pt idx="741">
                  <c:v>0.65745665191153169</c:v>
                </c:pt>
                <c:pt idx="742">
                  <c:v>0.48993611658730135</c:v>
                </c:pt>
                <c:pt idx="743">
                  <c:v>0.59675309702854029</c:v>
                </c:pt>
                <c:pt idx="744">
                  <c:v>0.50623613940243561</c:v>
                </c:pt>
                <c:pt idx="745">
                  <c:v>0.63511369088950598</c:v>
                </c:pt>
                <c:pt idx="746">
                  <c:v>0.58503825122857145</c:v>
                </c:pt>
                <c:pt idx="747">
                  <c:v>0.47559906997854146</c:v>
                </c:pt>
                <c:pt idx="748">
                  <c:v>0.58019938260214743</c:v>
                </c:pt>
                <c:pt idx="749">
                  <c:v>0.51331318505561552</c:v>
                </c:pt>
                <c:pt idx="750">
                  <c:v>0.52745121912044002</c:v>
                </c:pt>
                <c:pt idx="751">
                  <c:v>0.58745328071846803</c:v>
                </c:pt>
                <c:pt idx="752">
                  <c:v>0.60060982538577801</c:v>
                </c:pt>
                <c:pt idx="753">
                  <c:v>0.55395460834552113</c:v>
                </c:pt>
                <c:pt idx="754">
                  <c:v>0.43742683911832181</c:v>
                </c:pt>
                <c:pt idx="755">
                  <c:v>0.46996889211191673</c:v>
                </c:pt>
                <c:pt idx="756">
                  <c:v>0.68009941255037931</c:v>
                </c:pt>
                <c:pt idx="757">
                  <c:v>0.61862863287873637</c:v>
                </c:pt>
                <c:pt idx="758">
                  <c:v>0.47793739461169249</c:v>
                </c:pt>
                <c:pt idx="759">
                  <c:v>0.54579878857230879</c:v>
                </c:pt>
                <c:pt idx="760">
                  <c:v>0.77299564974241664</c:v>
                </c:pt>
                <c:pt idx="761">
                  <c:v>0.68942822502854006</c:v>
                </c:pt>
                <c:pt idx="762">
                  <c:v>0.56758184748858098</c:v>
                </c:pt>
                <c:pt idx="763">
                  <c:v>0.50889502590772639</c:v>
                </c:pt>
                <c:pt idx="764">
                  <c:v>0.64551546404591686</c:v>
                </c:pt>
                <c:pt idx="765">
                  <c:v>0.77189422721312573</c:v>
                </c:pt>
                <c:pt idx="766">
                  <c:v>0.73622410984407727</c:v>
                </c:pt>
                <c:pt idx="767">
                  <c:v>0.66587321038047398</c:v>
                </c:pt>
                <c:pt idx="768">
                  <c:v>0.63781399475559031</c:v>
                </c:pt>
                <c:pt idx="769">
                  <c:v>0.63762822284813481</c:v>
                </c:pt>
                <c:pt idx="770">
                  <c:v>0.61590527449514731</c:v>
                </c:pt>
                <c:pt idx="771">
                  <c:v>0.60899808096447927</c:v>
                </c:pt>
                <c:pt idx="772">
                  <c:v>0.6965248651887358</c:v>
                </c:pt>
                <c:pt idx="773">
                  <c:v>0.6866484860366977</c:v>
                </c:pt>
                <c:pt idx="774">
                  <c:v>0.68766716458381127</c:v>
                </c:pt>
                <c:pt idx="775">
                  <c:v>0.6620577033824695</c:v>
                </c:pt>
                <c:pt idx="776">
                  <c:v>0.58614841744567736</c:v>
                </c:pt>
                <c:pt idx="777">
                  <c:v>0.64048092558370928</c:v>
                </c:pt>
                <c:pt idx="778">
                  <c:v>0.64210125582397348</c:v>
                </c:pt>
                <c:pt idx="779">
                  <c:v>0.68319479226218927</c:v>
                </c:pt>
                <c:pt idx="780">
                  <c:v>0.67091352544610205</c:v>
                </c:pt>
                <c:pt idx="781">
                  <c:v>0.65031849586516954</c:v>
                </c:pt>
                <c:pt idx="782">
                  <c:v>0.62493224315705342</c:v>
                </c:pt>
                <c:pt idx="783">
                  <c:v>0.6531098214279264</c:v>
                </c:pt>
                <c:pt idx="784">
                  <c:v>0.67279269546318798</c:v>
                </c:pt>
                <c:pt idx="785">
                  <c:v>0.62138076906532624</c:v>
                </c:pt>
                <c:pt idx="786">
                  <c:v>0.6817898178825228</c:v>
                </c:pt>
                <c:pt idx="787">
                  <c:v>0.66208281998881302</c:v>
                </c:pt>
                <c:pt idx="788">
                  <c:v>0.61450427231421045</c:v>
                </c:pt>
                <c:pt idx="789">
                  <c:v>0.5433822886020423</c:v>
                </c:pt>
                <c:pt idx="790">
                  <c:v>0.65930718192923377</c:v>
                </c:pt>
                <c:pt idx="791">
                  <c:v>0.6694276249116442</c:v>
                </c:pt>
                <c:pt idx="792">
                  <c:v>0.57593132263614344</c:v>
                </c:pt>
                <c:pt idx="793">
                  <c:v>0.5923283633613321</c:v>
                </c:pt>
                <c:pt idx="794">
                  <c:v>0.56647136742262194</c:v>
                </c:pt>
                <c:pt idx="795">
                  <c:v>0.5958909827269121</c:v>
                </c:pt>
                <c:pt idx="796">
                  <c:v>0.47397407663391933</c:v>
                </c:pt>
                <c:pt idx="797">
                  <c:v>0.51921393399921778</c:v>
                </c:pt>
                <c:pt idx="798">
                  <c:v>0.5810960918551088</c:v>
                </c:pt>
                <c:pt idx="799">
                  <c:v>0.55889027197030217</c:v>
                </c:pt>
                <c:pt idx="800">
                  <c:v>0.54692861108244528</c:v>
                </c:pt>
                <c:pt idx="801">
                  <c:v>0.46727666951434582</c:v>
                </c:pt>
                <c:pt idx="802">
                  <c:v>0.49624639518155089</c:v>
                </c:pt>
                <c:pt idx="803">
                  <c:v>0.55656140001925547</c:v>
                </c:pt>
                <c:pt idx="804">
                  <c:v>0.48332696043936219</c:v>
                </c:pt>
                <c:pt idx="805">
                  <c:v>0.59541721691815863</c:v>
                </c:pt>
                <c:pt idx="806">
                  <c:v>0.59958926859424033</c:v>
                </c:pt>
                <c:pt idx="807">
                  <c:v>0.46947000282503049</c:v>
                </c:pt>
                <c:pt idx="808">
                  <c:v>0.37574794026022085</c:v>
                </c:pt>
                <c:pt idx="809">
                  <c:v>0.45116275681071027</c:v>
                </c:pt>
                <c:pt idx="810">
                  <c:v>0.50693062360949059</c:v>
                </c:pt>
                <c:pt idx="811">
                  <c:v>0.49999438175944566</c:v>
                </c:pt>
                <c:pt idx="812">
                  <c:v>0.49953713847709841</c:v>
                </c:pt>
                <c:pt idx="813">
                  <c:v>0.5374693468624584</c:v>
                </c:pt>
                <c:pt idx="814">
                  <c:v>0.60389085911541107</c:v>
                </c:pt>
                <c:pt idx="815">
                  <c:v>0.55586195753160894</c:v>
                </c:pt>
                <c:pt idx="816">
                  <c:v>0.5936303368130279</c:v>
                </c:pt>
                <c:pt idx="817">
                  <c:v>0.50215615327397356</c:v>
                </c:pt>
                <c:pt idx="818">
                  <c:v>0.62218491414415733</c:v>
                </c:pt>
                <c:pt idx="819">
                  <c:v>0.64510804857131154</c:v>
                </c:pt>
                <c:pt idx="820">
                  <c:v>0.48081679618422729</c:v>
                </c:pt>
                <c:pt idx="821">
                  <c:v>0.53700879285577885</c:v>
                </c:pt>
                <c:pt idx="822">
                  <c:v>0.59468355813967755</c:v>
                </c:pt>
                <c:pt idx="823">
                  <c:v>0.70900902558126355</c:v>
                </c:pt>
                <c:pt idx="824">
                  <c:v>0.65964652619073871</c:v>
                </c:pt>
                <c:pt idx="825">
                  <c:v>0.68915270439601606</c:v>
                </c:pt>
                <c:pt idx="826">
                  <c:v>0.51836941163949157</c:v>
                </c:pt>
                <c:pt idx="827">
                  <c:v>0.65847383048781805</c:v>
                </c:pt>
                <c:pt idx="828">
                  <c:v>0.68572765661447244</c:v>
                </c:pt>
                <c:pt idx="829">
                  <c:v>0.64022497879756568</c:v>
                </c:pt>
                <c:pt idx="830">
                  <c:v>0.65916117716430789</c:v>
                </c:pt>
                <c:pt idx="831">
                  <c:v>0.61912672902596699</c:v>
                </c:pt>
                <c:pt idx="832">
                  <c:v>0.58572466961259528</c:v>
                </c:pt>
                <c:pt idx="833">
                  <c:v>0.48631152030345415</c:v>
                </c:pt>
                <c:pt idx="834">
                  <c:v>0.50346686602492841</c:v>
                </c:pt>
                <c:pt idx="835">
                  <c:v>0.56842705972964824</c:v>
                </c:pt>
                <c:pt idx="836">
                  <c:v>0.56396185480011085</c:v>
                </c:pt>
                <c:pt idx="837">
                  <c:v>0.61756935434656957</c:v>
                </c:pt>
                <c:pt idx="838">
                  <c:v>0.62384998439892581</c:v>
                </c:pt>
                <c:pt idx="839">
                  <c:v>0.63704994648171165</c:v>
                </c:pt>
                <c:pt idx="840">
                  <c:v>0.65433763033160108</c:v>
                </c:pt>
                <c:pt idx="841">
                  <c:v>0.62612266391491556</c:v>
                </c:pt>
                <c:pt idx="842">
                  <c:v>0.58549331617412137</c:v>
                </c:pt>
                <c:pt idx="843">
                  <c:v>0.57019506561527988</c:v>
                </c:pt>
                <c:pt idx="844">
                  <c:v>0.56001530176853132</c:v>
                </c:pt>
                <c:pt idx="845">
                  <c:v>0.52033219080649751</c:v>
                </c:pt>
                <c:pt idx="846">
                  <c:v>0.57422456134593503</c:v>
                </c:pt>
                <c:pt idx="847">
                  <c:v>0.59277965409731093</c:v>
                </c:pt>
                <c:pt idx="848">
                  <c:v>0.56726485565910933</c:v>
                </c:pt>
                <c:pt idx="849">
                  <c:v>0.57148196679770202</c:v>
                </c:pt>
                <c:pt idx="850">
                  <c:v>0.62602400037034767</c:v>
                </c:pt>
                <c:pt idx="851">
                  <c:v>0.59974655765787455</c:v>
                </c:pt>
                <c:pt idx="852">
                  <c:v>0.65629392461146763</c:v>
                </c:pt>
                <c:pt idx="853">
                  <c:v>0.70876880635492212</c:v>
                </c:pt>
                <c:pt idx="854">
                  <c:v>0.64292426011731907</c:v>
                </c:pt>
                <c:pt idx="855">
                  <c:v>0.6517873457813631</c:v>
                </c:pt>
                <c:pt idx="856">
                  <c:v>0.7206596354813668</c:v>
                </c:pt>
                <c:pt idx="857">
                  <c:v>0.66559817562451207</c:v>
                </c:pt>
                <c:pt idx="858">
                  <c:v>0.67009979295898481</c:v>
                </c:pt>
                <c:pt idx="859">
                  <c:v>0.59858017987470746</c:v>
                </c:pt>
                <c:pt idx="860">
                  <c:v>0.63064375974357834</c:v>
                </c:pt>
                <c:pt idx="861">
                  <c:v>0.65061138304271149</c:v>
                </c:pt>
                <c:pt idx="862">
                  <c:v>0.6454013511925325</c:v>
                </c:pt>
                <c:pt idx="863">
                  <c:v>0.6616339185570943</c:v>
                </c:pt>
                <c:pt idx="864">
                  <c:v>0.67889567315753507</c:v>
                </c:pt>
                <c:pt idx="865">
                  <c:v>0.62768695167293065</c:v>
                </c:pt>
                <c:pt idx="866">
                  <c:v>0.65784528587198587</c:v>
                </c:pt>
                <c:pt idx="867">
                  <c:v>0.63014439353007556</c:v>
                </c:pt>
                <c:pt idx="868">
                  <c:v>0.6722124240838796</c:v>
                </c:pt>
                <c:pt idx="869">
                  <c:v>0.60789678593457497</c:v>
                </c:pt>
                <c:pt idx="870">
                  <c:v>0.67616829703302073</c:v>
                </c:pt>
                <c:pt idx="871">
                  <c:v>0.63140968740819181</c:v>
                </c:pt>
                <c:pt idx="872">
                  <c:v>0.63991819683001405</c:v>
                </c:pt>
                <c:pt idx="873">
                  <c:v>0.63867977504971352</c:v>
                </c:pt>
                <c:pt idx="874">
                  <c:v>0.7230393693062751</c:v>
                </c:pt>
                <c:pt idx="875">
                  <c:v>0.68722149628418083</c:v>
                </c:pt>
                <c:pt idx="876">
                  <c:v>0.71517967423542994</c:v>
                </c:pt>
                <c:pt idx="877">
                  <c:v>0.68728063606587264</c:v>
                </c:pt>
                <c:pt idx="878">
                  <c:v>0.58349945749406651</c:v>
                </c:pt>
                <c:pt idx="879">
                  <c:v>0.67140542376170376</c:v>
                </c:pt>
                <c:pt idx="880">
                  <c:v>0.6404942666800848</c:v>
                </c:pt>
                <c:pt idx="881">
                  <c:v>0.50649276280634248</c:v>
                </c:pt>
                <c:pt idx="882">
                  <c:v>0.59768221501089569</c:v>
                </c:pt>
                <c:pt idx="883">
                  <c:v>0.62463066825650182</c:v>
                </c:pt>
                <c:pt idx="884">
                  <c:v>0.61639676283525957</c:v>
                </c:pt>
                <c:pt idx="885">
                  <c:v>0.62531230378513125</c:v>
                </c:pt>
                <c:pt idx="886">
                  <c:v>0.54028626402135904</c:v>
                </c:pt>
                <c:pt idx="887">
                  <c:v>0.56249414713681145</c:v>
                </c:pt>
                <c:pt idx="888">
                  <c:v>0.62547739558347404</c:v>
                </c:pt>
                <c:pt idx="889">
                  <c:v>0.62149249707628984</c:v>
                </c:pt>
                <c:pt idx="890">
                  <c:v>0.62839716695071757</c:v>
                </c:pt>
                <c:pt idx="891">
                  <c:v>0.61731368278481491</c:v>
                </c:pt>
                <c:pt idx="892">
                  <c:v>0.61888309948981313</c:v>
                </c:pt>
                <c:pt idx="893">
                  <c:v>0.61953953640462578</c:v>
                </c:pt>
                <c:pt idx="894">
                  <c:v>0.57459971937277354</c:v>
                </c:pt>
                <c:pt idx="895">
                  <c:v>0.64982055322610144</c:v>
                </c:pt>
                <c:pt idx="896">
                  <c:v>0.66800535325059651</c:v>
                </c:pt>
                <c:pt idx="897">
                  <c:v>0.61748159026390048</c:v>
                </c:pt>
                <c:pt idx="898">
                  <c:v>0.64015722032641187</c:v>
                </c:pt>
                <c:pt idx="899">
                  <c:v>0.62872397686591697</c:v>
                </c:pt>
                <c:pt idx="900">
                  <c:v>0.66915337684804321</c:v>
                </c:pt>
                <c:pt idx="901">
                  <c:v>0.67174775177928592</c:v>
                </c:pt>
                <c:pt idx="902">
                  <c:v>0.71096823263053632</c:v>
                </c:pt>
                <c:pt idx="903">
                  <c:v>0.65437203758736773</c:v>
                </c:pt>
                <c:pt idx="904">
                  <c:v>0.65911716650517371</c:v>
                </c:pt>
                <c:pt idx="905">
                  <c:v>0.67598755633628316</c:v>
                </c:pt>
                <c:pt idx="906">
                  <c:v>0.63615669989223655</c:v>
                </c:pt>
                <c:pt idx="907">
                  <c:v>0.65236560724192938</c:v>
                </c:pt>
                <c:pt idx="908">
                  <c:v>0.66070785825096767</c:v>
                </c:pt>
                <c:pt idx="909">
                  <c:v>0.50174068039340081</c:v>
                </c:pt>
                <c:pt idx="910">
                  <c:v>0.50417699985465736</c:v>
                </c:pt>
                <c:pt idx="911">
                  <c:v>0.45001175083509598</c:v>
                </c:pt>
                <c:pt idx="912">
                  <c:v>0.44402274997527064</c:v>
                </c:pt>
                <c:pt idx="913">
                  <c:v>0.3114392682218729</c:v>
                </c:pt>
                <c:pt idx="914">
                  <c:v>0.60786424685043827</c:v>
                </c:pt>
                <c:pt idx="915">
                  <c:v>0.74299749518357994</c:v>
                </c:pt>
                <c:pt idx="916">
                  <c:v>0.78523145063688382</c:v>
                </c:pt>
                <c:pt idx="917">
                  <c:v>0.74471789996364934</c:v>
                </c:pt>
                <c:pt idx="918">
                  <c:v>0.71327737547118708</c:v>
                </c:pt>
                <c:pt idx="919">
                  <c:v>0.65376201001398349</c:v>
                </c:pt>
                <c:pt idx="920">
                  <c:v>0.68886335023821343</c:v>
                </c:pt>
                <c:pt idx="921">
                  <c:v>0.63684468049142851</c:v>
                </c:pt>
                <c:pt idx="922">
                  <c:v>0.6645568919001269</c:v>
                </c:pt>
                <c:pt idx="923">
                  <c:v>0.69316877691913026</c:v>
                </c:pt>
                <c:pt idx="924">
                  <c:v>0.67719538492043818</c:v>
                </c:pt>
                <c:pt idx="925">
                  <c:v>0.67518227321555091</c:v>
                </c:pt>
                <c:pt idx="926">
                  <c:v>0.69797908914839557</c:v>
                </c:pt>
                <c:pt idx="927">
                  <c:v>0.67851468339338017</c:v>
                </c:pt>
                <c:pt idx="928">
                  <c:v>0.73669952007302397</c:v>
                </c:pt>
                <c:pt idx="929">
                  <c:v>0.6761712695976948</c:v>
                </c:pt>
                <c:pt idx="930">
                  <c:v>0.66515503814240895</c:v>
                </c:pt>
                <c:pt idx="931">
                  <c:v>0.56182364784278538</c:v>
                </c:pt>
                <c:pt idx="932">
                  <c:v>0.60581309100917402</c:v>
                </c:pt>
                <c:pt idx="933">
                  <c:v>0.68101308464616872</c:v>
                </c:pt>
                <c:pt idx="934">
                  <c:v>0.65113772092814337</c:v>
                </c:pt>
                <c:pt idx="935">
                  <c:v>0.65224156605817241</c:v>
                </c:pt>
                <c:pt idx="936">
                  <c:v>0.56079974646056296</c:v>
                </c:pt>
                <c:pt idx="937">
                  <c:v>0.60105784118236372</c:v>
                </c:pt>
                <c:pt idx="938">
                  <c:v>0.61137097134299878</c:v>
                </c:pt>
                <c:pt idx="939">
                  <c:v>0.57786596641178167</c:v>
                </c:pt>
                <c:pt idx="940">
                  <c:v>0.6711272758319462</c:v>
                </c:pt>
                <c:pt idx="941">
                  <c:v>0.62273858484420452</c:v>
                </c:pt>
                <c:pt idx="942">
                  <c:v>0.60411810369731278</c:v>
                </c:pt>
                <c:pt idx="943">
                  <c:v>0.64159540213801913</c:v>
                </c:pt>
                <c:pt idx="944">
                  <c:v>0.64206472574059814</c:v>
                </c:pt>
                <c:pt idx="945">
                  <c:v>0.60030519940816396</c:v>
                </c:pt>
                <c:pt idx="946">
                  <c:v>0.60669420738394519</c:v>
                </c:pt>
                <c:pt idx="947">
                  <c:v>0.57162467026161079</c:v>
                </c:pt>
                <c:pt idx="948">
                  <c:v>0.59501344735901429</c:v>
                </c:pt>
                <c:pt idx="949">
                  <c:v>0.4806101518740693</c:v>
                </c:pt>
                <c:pt idx="950">
                  <c:v>0.49136612502603916</c:v>
                </c:pt>
                <c:pt idx="951">
                  <c:v>0.60017113504922559</c:v>
                </c:pt>
                <c:pt idx="952">
                  <c:v>0.56641352157456359</c:v>
                </c:pt>
                <c:pt idx="953">
                  <c:v>0.61612809589100148</c:v>
                </c:pt>
                <c:pt idx="954">
                  <c:v>0.51936751143199278</c:v>
                </c:pt>
                <c:pt idx="955">
                  <c:v>0.54705996189782902</c:v>
                </c:pt>
                <c:pt idx="956">
                  <c:v>0.60579647289397931</c:v>
                </c:pt>
                <c:pt idx="957">
                  <c:v>0.53293376317635821</c:v>
                </c:pt>
                <c:pt idx="958">
                  <c:v>0.60818519847882468</c:v>
                </c:pt>
                <c:pt idx="959">
                  <c:v>0.61007536751399916</c:v>
                </c:pt>
                <c:pt idx="960">
                  <c:v>0.6178213866729273</c:v>
                </c:pt>
                <c:pt idx="961">
                  <c:v>0.61584128913747183</c:v>
                </c:pt>
                <c:pt idx="962">
                  <c:v>0.64427951214118895</c:v>
                </c:pt>
                <c:pt idx="963">
                  <c:v>0.64141382442138706</c:v>
                </c:pt>
                <c:pt idx="964">
                  <c:v>0.66579982372416857</c:v>
                </c:pt>
                <c:pt idx="965">
                  <c:v>0.69037701246001715</c:v>
                </c:pt>
                <c:pt idx="966">
                  <c:v>0.62613645944858154</c:v>
                </c:pt>
                <c:pt idx="967">
                  <c:v>0.64324952722090067</c:v>
                </c:pt>
                <c:pt idx="968">
                  <c:v>0.65158077518024859</c:v>
                </c:pt>
                <c:pt idx="969">
                  <c:v>0.65897811510348714</c:v>
                </c:pt>
                <c:pt idx="970">
                  <c:v>0.70670244997055731</c:v>
                </c:pt>
                <c:pt idx="971">
                  <c:v>0.60255367891719047</c:v>
                </c:pt>
                <c:pt idx="972">
                  <c:v>0.69782972730082893</c:v>
                </c:pt>
                <c:pt idx="973">
                  <c:v>0.64963907865507764</c:v>
                </c:pt>
                <c:pt idx="974">
                  <c:v>0.64378611311667699</c:v>
                </c:pt>
                <c:pt idx="975">
                  <c:v>0.65028419702846763</c:v>
                </c:pt>
                <c:pt idx="976">
                  <c:v>0.6750741848567936</c:v>
                </c:pt>
                <c:pt idx="977">
                  <c:v>0.59736434873282029</c:v>
                </c:pt>
                <c:pt idx="978">
                  <c:v>0.60411508710265027</c:v>
                </c:pt>
                <c:pt idx="979">
                  <c:v>0.63861457799830834</c:v>
                </c:pt>
                <c:pt idx="980">
                  <c:v>0.63085641333878495</c:v>
                </c:pt>
                <c:pt idx="981">
                  <c:v>0.64118462908926444</c:v>
                </c:pt>
                <c:pt idx="982">
                  <c:v>0.62500988085416631</c:v>
                </c:pt>
                <c:pt idx="983">
                  <c:v>0.60580320753223638</c:v>
                </c:pt>
                <c:pt idx="984">
                  <c:v>0.63466805544836791</c:v>
                </c:pt>
                <c:pt idx="985">
                  <c:v>0.57112245419323648</c:v>
                </c:pt>
                <c:pt idx="986">
                  <c:v>0.64352663233852025</c:v>
                </c:pt>
                <c:pt idx="987">
                  <c:v>0.62420444367430805</c:v>
                </c:pt>
                <c:pt idx="988">
                  <c:v>0.52543664486093233</c:v>
                </c:pt>
                <c:pt idx="989">
                  <c:v>0.52558636880959775</c:v>
                </c:pt>
                <c:pt idx="990">
                  <c:v>0.48809940170176386</c:v>
                </c:pt>
                <c:pt idx="991">
                  <c:v>0.45235407481274403</c:v>
                </c:pt>
                <c:pt idx="992">
                  <c:v>0.40320017340407749</c:v>
                </c:pt>
                <c:pt idx="993">
                  <c:v>0.46627720280859536</c:v>
                </c:pt>
                <c:pt idx="994">
                  <c:v>0.48276423272908403</c:v>
                </c:pt>
                <c:pt idx="995">
                  <c:v>0.58665110118772035</c:v>
                </c:pt>
                <c:pt idx="996">
                  <c:v>0.42604553363436043</c:v>
                </c:pt>
                <c:pt idx="997">
                  <c:v>0.45820124063144246</c:v>
                </c:pt>
                <c:pt idx="998">
                  <c:v>0.60806223823003935</c:v>
                </c:pt>
                <c:pt idx="999">
                  <c:v>0.60930331101477708</c:v>
                </c:pt>
                <c:pt idx="1000">
                  <c:v>0.59863620563314679</c:v>
                </c:pt>
                <c:pt idx="1001">
                  <c:v>0.58782034399293315</c:v>
                </c:pt>
                <c:pt idx="1002">
                  <c:v>0.63253649045783455</c:v>
                </c:pt>
                <c:pt idx="1003">
                  <c:v>0.55811807548705994</c:v>
                </c:pt>
                <c:pt idx="1004">
                  <c:v>0.56871667844349982</c:v>
                </c:pt>
                <c:pt idx="1005">
                  <c:v>0.66390315235684283</c:v>
                </c:pt>
                <c:pt idx="1006">
                  <c:v>0.64551416377555193</c:v>
                </c:pt>
                <c:pt idx="1007">
                  <c:v>0.6030360223706912</c:v>
                </c:pt>
                <c:pt idx="1008">
                  <c:v>0.67521473994847003</c:v>
                </c:pt>
                <c:pt idx="1009">
                  <c:v>0.54717317412937094</c:v>
                </c:pt>
                <c:pt idx="1010">
                  <c:v>0.56454687642432899</c:v>
                </c:pt>
                <c:pt idx="1011">
                  <c:v>0.5891377012803638</c:v>
                </c:pt>
                <c:pt idx="1012">
                  <c:v>0.53082642711530992</c:v>
                </c:pt>
                <c:pt idx="1013">
                  <c:v>0.54731468301824726</c:v>
                </c:pt>
                <c:pt idx="1014">
                  <c:v>0.57700058401347076</c:v>
                </c:pt>
                <c:pt idx="1015">
                  <c:v>0.60374217353058712</c:v>
                </c:pt>
                <c:pt idx="1016">
                  <c:v>0.57673449928467913</c:v>
                </c:pt>
                <c:pt idx="1017">
                  <c:v>0.60198779609617381</c:v>
                </c:pt>
                <c:pt idx="1018">
                  <c:v>0.58186448015493675</c:v>
                </c:pt>
                <c:pt idx="1019">
                  <c:v>0.60642861874723042</c:v>
                </c:pt>
                <c:pt idx="1020">
                  <c:v>0.58608290830084064</c:v>
                </c:pt>
                <c:pt idx="1021">
                  <c:v>0.53426295544249192</c:v>
                </c:pt>
                <c:pt idx="1022">
                  <c:v>0.57429368979652062</c:v>
                </c:pt>
                <c:pt idx="1023">
                  <c:v>0.61215436331717532</c:v>
                </c:pt>
                <c:pt idx="1024">
                  <c:v>0.54747587961612532</c:v>
                </c:pt>
                <c:pt idx="1025">
                  <c:v>0.55888848586942763</c:v>
                </c:pt>
                <c:pt idx="1026">
                  <c:v>0.6168262924551825</c:v>
                </c:pt>
                <c:pt idx="1027">
                  <c:v>0.35793758899557815</c:v>
                </c:pt>
                <c:pt idx="1028">
                  <c:v>0.47565549179826017</c:v>
                </c:pt>
                <c:pt idx="1029">
                  <c:v>0.61780125057942903</c:v>
                </c:pt>
                <c:pt idx="1030">
                  <c:v>0.62573967561790556</c:v>
                </c:pt>
                <c:pt idx="1031">
                  <c:v>0.37693745478724627</c:v>
                </c:pt>
                <c:pt idx="1032">
                  <c:v>0.39691435029303029</c:v>
                </c:pt>
                <c:pt idx="1033">
                  <c:v>0.35457810924871902</c:v>
                </c:pt>
                <c:pt idx="1034">
                  <c:v>0.52421447284729594</c:v>
                </c:pt>
                <c:pt idx="1035">
                  <c:v>0.61508291104757928</c:v>
                </c:pt>
                <c:pt idx="1036">
                  <c:v>0.5122446233781035</c:v>
                </c:pt>
                <c:pt idx="1037">
                  <c:v>0.48696069021798505</c:v>
                </c:pt>
                <c:pt idx="1038">
                  <c:v>0.49467708190122955</c:v>
                </c:pt>
                <c:pt idx="1039">
                  <c:v>0.50100246313721741</c:v>
                </c:pt>
                <c:pt idx="1040">
                  <c:v>0.51439869026688412</c:v>
                </c:pt>
                <c:pt idx="1041">
                  <c:v>0.48135385886571636</c:v>
                </c:pt>
                <c:pt idx="1042">
                  <c:v>0.47222940775849304</c:v>
                </c:pt>
                <c:pt idx="1043">
                  <c:v>0.56029772382857579</c:v>
                </c:pt>
                <c:pt idx="1044">
                  <c:v>0.40818531410436026</c:v>
                </c:pt>
                <c:pt idx="1045">
                  <c:v>0.47508367252996486</c:v>
                </c:pt>
                <c:pt idx="1046">
                  <c:v>0.44067058443942964</c:v>
                </c:pt>
                <c:pt idx="1047">
                  <c:v>0.3812169266066055</c:v>
                </c:pt>
                <c:pt idx="1048">
                  <c:v>0.37906374470335552</c:v>
                </c:pt>
                <c:pt idx="1049">
                  <c:v>0.352075746284223</c:v>
                </c:pt>
                <c:pt idx="1050">
                  <c:v>0.33640568350166339</c:v>
                </c:pt>
                <c:pt idx="1051">
                  <c:v>0.36748042357871669</c:v>
                </c:pt>
                <c:pt idx="1052">
                  <c:v>0.54682235666013712</c:v>
                </c:pt>
                <c:pt idx="1053">
                  <c:v>0.48487423283555714</c:v>
                </c:pt>
                <c:pt idx="1054">
                  <c:v>0.5589089921489756</c:v>
                </c:pt>
                <c:pt idx="1055">
                  <c:v>0.45421555907967115</c:v>
                </c:pt>
                <c:pt idx="1056">
                  <c:v>0.37190912091770867</c:v>
                </c:pt>
                <c:pt idx="1057">
                  <c:v>0.34209104265000911</c:v>
                </c:pt>
                <c:pt idx="1058">
                  <c:v>0.32908122933397316</c:v>
                </c:pt>
                <c:pt idx="1059">
                  <c:v>0.56439393016861794</c:v>
                </c:pt>
                <c:pt idx="1060">
                  <c:v>0.42071986826943814</c:v>
                </c:pt>
                <c:pt idx="1061">
                  <c:v>0.42294864797857518</c:v>
                </c:pt>
                <c:pt idx="1062">
                  <c:v>0.44331056128027463</c:v>
                </c:pt>
                <c:pt idx="1063">
                  <c:v>0.60338213183035994</c:v>
                </c:pt>
                <c:pt idx="1064">
                  <c:v>0.54343294627822392</c:v>
                </c:pt>
                <c:pt idx="1065">
                  <c:v>0.53065196536412262</c:v>
                </c:pt>
                <c:pt idx="1066">
                  <c:v>0.50773705737754327</c:v>
                </c:pt>
                <c:pt idx="1067">
                  <c:v>0.64145017232583368</c:v>
                </c:pt>
                <c:pt idx="1068">
                  <c:v>0.54311456461965602</c:v>
                </c:pt>
                <c:pt idx="1069">
                  <c:v>0.48536528877585178</c:v>
                </c:pt>
                <c:pt idx="1070">
                  <c:v>0.53510463075141856</c:v>
                </c:pt>
                <c:pt idx="1071">
                  <c:v>0.40208164820023806</c:v>
                </c:pt>
                <c:pt idx="1072">
                  <c:v>0.3420543339883626</c:v>
                </c:pt>
                <c:pt idx="1073">
                  <c:v>0.36097834246019456</c:v>
                </c:pt>
                <c:pt idx="1074">
                  <c:v>0.28318795092677251</c:v>
                </c:pt>
                <c:pt idx="1075">
                  <c:v>0.30036836692735774</c:v>
                </c:pt>
                <c:pt idx="1076">
                  <c:v>0.31655715954042118</c:v>
                </c:pt>
                <c:pt idx="1077">
                  <c:v>0.37309296476958048</c:v>
                </c:pt>
                <c:pt idx="1078">
                  <c:v>0.34396708474491616</c:v>
                </c:pt>
                <c:pt idx="1079">
                  <c:v>0.40802447383553764</c:v>
                </c:pt>
                <c:pt idx="1080">
                  <c:v>0.34458837289293359</c:v>
                </c:pt>
                <c:pt idx="1081">
                  <c:v>0.3278166750774682</c:v>
                </c:pt>
                <c:pt idx="1082">
                  <c:v>0.37708145108946789</c:v>
                </c:pt>
                <c:pt idx="1083">
                  <c:v>0.38496156424197975</c:v>
                </c:pt>
                <c:pt idx="1084">
                  <c:v>0.45821594034263768</c:v>
                </c:pt>
                <c:pt idx="1085">
                  <c:v>0.48461864795072429</c:v>
                </c:pt>
                <c:pt idx="1086">
                  <c:v>0.56513134621141048</c:v>
                </c:pt>
                <c:pt idx="1087">
                  <c:v>0.61755813211498845</c:v>
                </c:pt>
                <c:pt idx="1088">
                  <c:v>0.64699696284450747</c:v>
                </c:pt>
                <c:pt idx="1089">
                  <c:v>0.42082126925399976</c:v>
                </c:pt>
                <c:pt idx="1090">
                  <c:v>0.27637123781787326</c:v>
                </c:pt>
                <c:pt idx="1091">
                  <c:v>0.53747891293917383</c:v>
                </c:pt>
                <c:pt idx="1092">
                  <c:v>0.58992172299022727</c:v>
                </c:pt>
                <c:pt idx="1093">
                  <c:v>0.63643452344815643</c:v>
                </c:pt>
                <c:pt idx="1094">
                  <c:v>0.68571525823346202</c:v>
                </c:pt>
                <c:pt idx="1095">
                  <c:v>0.52514228058001222</c:v>
                </c:pt>
                <c:pt idx="1096">
                  <c:v>0.66636268472090177</c:v>
                </c:pt>
                <c:pt idx="1097">
                  <c:v>0.63057611940360425</c:v>
                </c:pt>
                <c:pt idx="1098">
                  <c:v>0.58725413332353826</c:v>
                </c:pt>
                <c:pt idx="1099">
                  <c:v>0.60222343606348328</c:v>
                </c:pt>
                <c:pt idx="1100">
                  <c:v>0.55356492428312298</c:v>
                </c:pt>
                <c:pt idx="1101">
                  <c:v>0.47423454875766141</c:v>
                </c:pt>
                <c:pt idx="1102">
                  <c:v>0.57888686427525926</c:v>
                </c:pt>
                <c:pt idx="1103">
                  <c:v>0.50888577852491679</c:v>
                </c:pt>
                <c:pt idx="1104">
                  <c:v>0.3784358288843051</c:v>
                </c:pt>
                <c:pt idx="1105">
                  <c:v>0.40749617654840442</c:v>
                </c:pt>
                <c:pt idx="1106">
                  <c:v>0.41301349818125976</c:v>
                </c:pt>
                <c:pt idx="1107">
                  <c:v>0.52591638766626503</c:v>
                </c:pt>
                <c:pt idx="1108">
                  <c:v>0.50192653633024231</c:v>
                </c:pt>
                <c:pt idx="1109">
                  <c:v>0.50344095290933311</c:v>
                </c:pt>
                <c:pt idx="1110">
                  <c:v>0.5808913199738599</c:v>
                </c:pt>
                <c:pt idx="1111">
                  <c:v>0.5569186286800607</c:v>
                </c:pt>
                <c:pt idx="1112">
                  <c:v>0.35687067186906285</c:v>
                </c:pt>
                <c:pt idx="1113">
                  <c:v>0.55059736987584329</c:v>
                </c:pt>
                <c:pt idx="1114">
                  <c:v>0.57414989178934994</c:v>
                </c:pt>
                <c:pt idx="1115">
                  <c:v>0.56365312970995296</c:v>
                </c:pt>
                <c:pt idx="1116">
                  <c:v>0.54652515667364909</c:v>
                </c:pt>
                <c:pt idx="1117">
                  <c:v>0.47788023738440222</c:v>
                </c:pt>
                <c:pt idx="1118">
                  <c:v>0.55038862904857488</c:v>
                </c:pt>
                <c:pt idx="1119">
                  <c:v>0.5807296397806665</c:v>
                </c:pt>
                <c:pt idx="1120">
                  <c:v>0.55210817497938758</c:v>
                </c:pt>
                <c:pt idx="1121">
                  <c:v>0.58093260680461178</c:v>
                </c:pt>
                <c:pt idx="1122">
                  <c:v>0.42389885497220303</c:v>
                </c:pt>
                <c:pt idx="1123">
                  <c:v>0.50269815372808146</c:v>
                </c:pt>
                <c:pt idx="1124">
                  <c:v>0.53005317284514186</c:v>
                </c:pt>
                <c:pt idx="1125">
                  <c:v>0.54249060676224659</c:v>
                </c:pt>
                <c:pt idx="1126">
                  <c:v>0.53017171824411313</c:v>
                </c:pt>
                <c:pt idx="1127">
                  <c:v>0.39321196027223082</c:v>
                </c:pt>
                <c:pt idx="1128">
                  <c:v>0.33048467709039853</c:v>
                </c:pt>
                <c:pt idx="1129">
                  <c:v>0.52090905546905741</c:v>
                </c:pt>
                <c:pt idx="1130">
                  <c:v>0.51037717646561898</c:v>
                </c:pt>
                <c:pt idx="1131">
                  <c:v>0.50626625190955932</c:v>
                </c:pt>
                <c:pt idx="1132">
                  <c:v>0.51143315858508198</c:v>
                </c:pt>
                <c:pt idx="1133">
                  <c:v>0.54077309646248084</c:v>
                </c:pt>
                <c:pt idx="1134">
                  <c:v>0.56259476099967054</c:v>
                </c:pt>
                <c:pt idx="1135">
                  <c:v>0.59404206224432177</c:v>
                </c:pt>
                <c:pt idx="1136">
                  <c:v>0.62171509205502806</c:v>
                </c:pt>
                <c:pt idx="1137">
                  <c:v>0.30690080771343753</c:v>
                </c:pt>
                <c:pt idx="1138">
                  <c:v>0.35330706816823781</c:v>
                </c:pt>
                <c:pt idx="1139">
                  <c:v>0.4068621922395993</c:v>
                </c:pt>
                <c:pt idx="1140">
                  <c:v>0.37868362811188538</c:v>
                </c:pt>
                <c:pt idx="1141">
                  <c:v>0.37799070289699194</c:v>
                </c:pt>
                <c:pt idx="1142">
                  <c:v>0.41542653190457002</c:v>
                </c:pt>
                <c:pt idx="1143">
                  <c:v>0.42467975065124103</c:v>
                </c:pt>
                <c:pt idx="1144">
                  <c:v>0.2768076872946782</c:v>
                </c:pt>
                <c:pt idx="1145">
                  <c:v>0.37320337066822901</c:v>
                </c:pt>
                <c:pt idx="1146">
                  <c:v>0.43289028840289073</c:v>
                </c:pt>
                <c:pt idx="1147">
                  <c:v>0.47152725579430388</c:v>
                </c:pt>
                <c:pt idx="1148">
                  <c:v>0.48929350969005136</c:v>
                </c:pt>
                <c:pt idx="1149">
                  <c:v>0.432029855692728</c:v>
                </c:pt>
                <c:pt idx="1150">
                  <c:v>0.37060917904561758</c:v>
                </c:pt>
                <c:pt idx="1151">
                  <c:v>0.44021782081782451</c:v>
                </c:pt>
                <c:pt idx="1152">
                  <c:v>0.44891236337328666</c:v>
                </c:pt>
                <c:pt idx="1153">
                  <c:v>0.5462757991542968</c:v>
                </c:pt>
                <c:pt idx="1154">
                  <c:v>0.49411139396312975</c:v>
                </c:pt>
                <c:pt idx="1155">
                  <c:v>0.49020028365614665</c:v>
                </c:pt>
                <c:pt idx="1156">
                  <c:v>0.42977908762079797</c:v>
                </c:pt>
                <c:pt idx="1157">
                  <c:v>0.52723330225649634</c:v>
                </c:pt>
                <c:pt idx="1158">
                  <c:v>0.42393171333988211</c:v>
                </c:pt>
                <c:pt idx="1159">
                  <c:v>0.42459147981702505</c:v>
                </c:pt>
                <c:pt idx="1160">
                  <c:v>0.47717536968419855</c:v>
                </c:pt>
                <c:pt idx="1161">
                  <c:v>0.47827086332557245</c:v>
                </c:pt>
                <c:pt idx="1162">
                  <c:v>0.36591036484348727</c:v>
                </c:pt>
                <c:pt idx="1163">
                  <c:v>0.46818160168785711</c:v>
                </c:pt>
                <c:pt idx="1164">
                  <c:v>0.42166034408791414</c:v>
                </c:pt>
                <c:pt idx="1165">
                  <c:v>0.48571105105191908</c:v>
                </c:pt>
                <c:pt idx="1166">
                  <c:v>0.48636935620641147</c:v>
                </c:pt>
                <c:pt idx="1167">
                  <c:v>0.46105265033195958</c:v>
                </c:pt>
                <c:pt idx="1168">
                  <c:v>0.48176633117702528</c:v>
                </c:pt>
                <c:pt idx="1169">
                  <c:v>0.7887049134946118</c:v>
                </c:pt>
                <c:pt idx="1170">
                  <c:v>0.49718919081123125</c:v>
                </c:pt>
                <c:pt idx="1171">
                  <c:v>0.4464900204634617</c:v>
                </c:pt>
                <c:pt idx="1172">
                  <c:v>0.45547627724736445</c:v>
                </c:pt>
                <c:pt idx="1173">
                  <c:v>0.42350792245802488</c:v>
                </c:pt>
                <c:pt idx="1174">
                  <c:v>0.36927036515516021</c:v>
                </c:pt>
                <c:pt idx="1175">
                  <c:v>0.40062569278845922</c:v>
                </c:pt>
                <c:pt idx="1176">
                  <c:v>0.69618118829277242</c:v>
                </c:pt>
                <c:pt idx="1177">
                  <c:v>0.58248411223034025</c:v>
                </c:pt>
                <c:pt idx="1178">
                  <c:v>0.34711120716501626</c:v>
                </c:pt>
                <c:pt idx="1179">
                  <c:v>0.46854745494690669</c:v>
                </c:pt>
                <c:pt idx="1180">
                  <c:v>0.62450930123410575</c:v>
                </c:pt>
                <c:pt idx="1181">
                  <c:v>0.48455037824204433</c:v>
                </c:pt>
                <c:pt idx="1182">
                  <c:v>0.45161090193964654</c:v>
                </c:pt>
                <c:pt idx="1183">
                  <c:v>0.56294321219912113</c:v>
                </c:pt>
                <c:pt idx="1184">
                  <c:v>0.65518974164000454</c:v>
                </c:pt>
                <c:pt idx="1185">
                  <c:v>0.58163551874916319</c:v>
                </c:pt>
                <c:pt idx="1186">
                  <c:v>0.57487979201707562</c:v>
                </c:pt>
                <c:pt idx="1187">
                  <c:v>0.62036510292850544</c:v>
                </c:pt>
                <c:pt idx="1188">
                  <c:v>0.59970584265676363</c:v>
                </c:pt>
                <c:pt idx="1189">
                  <c:v>0.4970804184396046</c:v>
                </c:pt>
                <c:pt idx="1190">
                  <c:v>0.4796550291345984</c:v>
                </c:pt>
                <c:pt idx="1191">
                  <c:v>0.4715358092437591</c:v>
                </c:pt>
                <c:pt idx="1192">
                  <c:v>0.59258741922957658</c:v>
                </c:pt>
                <c:pt idx="1193">
                  <c:v>0.31269180258830137</c:v>
                </c:pt>
                <c:pt idx="1194">
                  <c:v>0.31214761733433533</c:v>
                </c:pt>
                <c:pt idx="1195">
                  <c:v>0.42384277079122573</c:v>
                </c:pt>
                <c:pt idx="1196">
                  <c:v>0.50927021171967413</c:v>
                </c:pt>
                <c:pt idx="1197">
                  <c:v>0.48144559325529357</c:v>
                </c:pt>
                <c:pt idx="1198">
                  <c:v>0.62442051576306168</c:v>
                </c:pt>
                <c:pt idx="1199">
                  <c:v>0.39897678389251995</c:v>
                </c:pt>
                <c:pt idx="1200">
                  <c:v>0.34415351633861202</c:v>
                </c:pt>
                <c:pt idx="1201">
                  <c:v>0.38988556500231175</c:v>
                </c:pt>
                <c:pt idx="1202">
                  <c:v>0.43653200808124548</c:v>
                </c:pt>
                <c:pt idx="1203">
                  <c:v>0.53295117347014909</c:v>
                </c:pt>
                <c:pt idx="1204">
                  <c:v>0.44959135566166891</c:v>
                </c:pt>
                <c:pt idx="1205">
                  <c:v>0.47204064379016819</c:v>
                </c:pt>
                <c:pt idx="1206">
                  <c:v>0.56329422314305078</c:v>
                </c:pt>
                <c:pt idx="1207">
                  <c:v>0.37163646080973456</c:v>
                </c:pt>
                <c:pt idx="1208">
                  <c:v>0.5124154433666388</c:v>
                </c:pt>
                <c:pt idx="1209">
                  <c:v>0.42555871942721057</c:v>
                </c:pt>
                <c:pt idx="1210">
                  <c:v>0.52776035512185659</c:v>
                </c:pt>
                <c:pt idx="1211">
                  <c:v>0.57555823777911885</c:v>
                </c:pt>
                <c:pt idx="1212">
                  <c:v>0.55319804608654988</c:v>
                </c:pt>
                <c:pt idx="1213">
                  <c:v>0.56321725450247118</c:v>
                </c:pt>
                <c:pt idx="1214">
                  <c:v>0.70777764167266377</c:v>
                </c:pt>
                <c:pt idx="1215">
                  <c:v>0.49492027061072319</c:v>
                </c:pt>
                <c:pt idx="1216">
                  <c:v>0.74766025094475586</c:v>
                </c:pt>
                <c:pt idx="1217">
                  <c:v>0.59970607910646057</c:v>
                </c:pt>
                <c:pt idx="1218">
                  <c:v>0.5637983568360132</c:v>
                </c:pt>
                <c:pt idx="1219">
                  <c:v>0.58659393011550054</c:v>
                </c:pt>
                <c:pt idx="1220">
                  <c:v>0.55115488496416953</c:v>
                </c:pt>
                <c:pt idx="1221">
                  <c:v>0.5137569179273288</c:v>
                </c:pt>
                <c:pt idx="1222">
                  <c:v>0.53691518849072795</c:v>
                </c:pt>
                <c:pt idx="1223">
                  <c:v>0.37027521261794777</c:v>
                </c:pt>
                <c:pt idx="1224">
                  <c:v>0.46628725347616801</c:v>
                </c:pt>
                <c:pt idx="1225">
                  <c:v>0.34131414336609001</c:v>
                </c:pt>
                <c:pt idx="1226">
                  <c:v>0.3860326214308088</c:v>
                </c:pt>
                <c:pt idx="1227">
                  <c:v>0.25348969373194624</c:v>
                </c:pt>
                <c:pt idx="1228">
                  <c:v>0.27881472222125231</c:v>
                </c:pt>
                <c:pt idx="1229">
                  <c:v>0.36436233211794494</c:v>
                </c:pt>
                <c:pt idx="1230">
                  <c:v>0.43401059865116931</c:v>
                </c:pt>
                <c:pt idx="1231">
                  <c:v>0.43450003087989475</c:v>
                </c:pt>
                <c:pt idx="1232">
                  <c:v>0.44446538681851877</c:v>
                </c:pt>
                <c:pt idx="1233">
                  <c:v>0.54224001648421249</c:v>
                </c:pt>
                <c:pt idx="1234">
                  <c:v>0.41159654664405343</c:v>
                </c:pt>
                <c:pt idx="1235">
                  <c:v>0.42262534200264168</c:v>
                </c:pt>
                <c:pt idx="1236">
                  <c:v>0.34609480170941648</c:v>
                </c:pt>
                <c:pt idx="1237">
                  <c:v>0.33440954059426009</c:v>
                </c:pt>
                <c:pt idx="1238">
                  <c:v>0.3228492731155439</c:v>
                </c:pt>
                <c:pt idx="1239">
                  <c:v>0.45078875130167251</c:v>
                </c:pt>
                <c:pt idx="1240">
                  <c:v>0.49820636879548813</c:v>
                </c:pt>
                <c:pt idx="1241">
                  <c:v>0.59222245660627659</c:v>
                </c:pt>
                <c:pt idx="1242">
                  <c:v>0.61746512162120004</c:v>
                </c:pt>
                <c:pt idx="1243">
                  <c:v>0.65297881978656958</c:v>
                </c:pt>
                <c:pt idx="1244">
                  <c:v>0.6881333589541877</c:v>
                </c:pt>
                <c:pt idx="1245">
                  <c:v>0.54744264699305445</c:v>
                </c:pt>
                <c:pt idx="1246">
                  <c:v>0.61879093658216755</c:v>
                </c:pt>
                <c:pt idx="1247">
                  <c:v>0.57810857022055462</c:v>
                </c:pt>
                <c:pt idx="1248">
                  <c:v>0.6418662316092022</c:v>
                </c:pt>
                <c:pt idx="1249">
                  <c:v>0.67752597989894991</c:v>
                </c:pt>
                <c:pt idx="1250">
                  <c:v>0.6847741539873069</c:v>
                </c:pt>
                <c:pt idx="1251">
                  <c:v>0.43957631983195389</c:v>
                </c:pt>
                <c:pt idx="1252">
                  <c:v>0.59161747667331677</c:v>
                </c:pt>
                <c:pt idx="1253">
                  <c:v>0.57822245550612728</c:v>
                </c:pt>
                <c:pt idx="1254">
                  <c:v>0.49555658301169797</c:v>
                </c:pt>
                <c:pt idx="1255">
                  <c:v>0.49694142789393747</c:v>
                </c:pt>
                <c:pt idx="1256">
                  <c:v>0.46077755071524695</c:v>
                </c:pt>
                <c:pt idx="1257">
                  <c:v>0.53049367553409932</c:v>
                </c:pt>
                <c:pt idx="1258">
                  <c:v>0.48029217577603267</c:v>
                </c:pt>
                <c:pt idx="1259">
                  <c:v>0.44212362111444942</c:v>
                </c:pt>
                <c:pt idx="1260">
                  <c:v>0.27818700645844624</c:v>
                </c:pt>
                <c:pt idx="1261">
                  <c:v>0.20137787737667728</c:v>
                </c:pt>
                <c:pt idx="1262">
                  <c:v>0.35367598251832183</c:v>
                </c:pt>
                <c:pt idx="1263">
                  <c:v>0.48126896536323277</c:v>
                </c:pt>
                <c:pt idx="1264">
                  <c:v>0.50035552802889949</c:v>
                </c:pt>
                <c:pt idx="1265">
                  <c:v>0.64571414114111092</c:v>
                </c:pt>
                <c:pt idx="1266">
                  <c:v>0.58503547747480311</c:v>
                </c:pt>
                <c:pt idx="1267">
                  <c:v>0.39669418036261284</c:v>
                </c:pt>
                <c:pt idx="1268">
                  <c:v>0.51901731298203979</c:v>
                </c:pt>
                <c:pt idx="1269">
                  <c:v>0.61029053427438484</c:v>
                </c:pt>
                <c:pt idx="1270">
                  <c:v>0.65629283691043128</c:v>
                </c:pt>
                <c:pt idx="1271">
                  <c:v>0.49048325923117081</c:v>
                </c:pt>
                <c:pt idx="1272">
                  <c:v>0.41207464091852231</c:v>
                </c:pt>
                <c:pt idx="1273">
                  <c:v>0.41070192720843962</c:v>
                </c:pt>
                <c:pt idx="1274">
                  <c:v>0.43756852216990816</c:v>
                </c:pt>
                <c:pt idx="1275">
                  <c:v>0.47787808463210857</c:v>
                </c:pt>
                <c:pt idx="1276">
                  <c:v>0.41899436657501171</c:v>
                </c:pt>
                <c:pt idx="1277">
                  <c:v>0.38852394477906405</c:v>
                </c:pt>
                <c:pt idx="1278">
                  <c:v>0.4608788061107042</c:v>
                </c:pt>
                <c:pt idx="1279">
                  <c:v>0.41470184075019251</c:v>
                </c:pt>
                <c:pt idx="1280">
                  <c:v>0.51349883863389867</c:v>
                </c:pt>
                <c:pt idx="1281">
                  <c:v>0.46706816081955965</c:v>
                </c:pt>
                <c:pt idx="1282">
                  <c:v>0.44804047826152754</c:v>
                </c:pt>
                <c:pt idx="1283">
                  <c:v>0.50899871713410616</c:v>
                </c:pt>
                <c:pt idx="1284">
                  <c:v>0.48863773317763681</c:v>
                </c:pt>
                <c:pt idx="1285">
                  <c:v>0.62533784449195851</c:v>
                </c:pt>
                <c:pt idx="1286">
                  <c:v>0.73475835294705283</c:v>
                </c:pt>
                <c:pt idx="1287">
                  <c:v>0.81182870110437078</c:v>
                </c:pt>
                <c:pt idx="1288">
                  <c:v>0.65346263439724228</c:v>
                </c:pt>
                <c:pt idx="1289">
                  <c:v>0.6519035368342142</c:v>
                </c:pt>
                <c:pt idx="1290">
                  <c:v>0.74172492826638525</c:v>
                </c:pt>
                <c:pt idx="1291">
                  <c:v>0.68559850521519072</c:v>
                </c:pt>
                <c:pt idx="1292">
                  <c:v>0.78465491474467097</c:v>
                </c:pt>
                <c:pt idx="1293">
                  <c:v>0.73729982615848766</c:v>
                </c:pt>
                <c:pt idx="1294">
                  <c:v>0.73320441357103283</c:v>
                </c:pt>
                <c:pt idx="1295">
                  <c:v>0.62247001915810196</c:v>
                </c:pt>
                <c:pt idx="1296">
                  <c:v>0.54538966124701704</c:v>
                </c:pt>
                <c:pt idx="1297">
                  <c:v>0.73316439773205</c:v>
                </c:pt>
                <c:pt idx="1298">
                  <c:v>0.49434737414534391</c:v>
                </c:pt>
                <c:pt idx="1299">
                  <c:v>0.64617235280181984</c:v>
                </c:pt>
                <c:pt idx="1300">
                  <c:v>0.69632975290463694</c:v>
                </c:pt>
                <c:pt idx="1301">
                  <c:v>0.65216865784952249</c:v>
                </c:pt>
                <c:pt idx="1302">
                  <c:v>0.71363230808662204</c:v>
                </c:pt>
                <c:pt idx="1303">
                  <c:v>0.54564152517412678</c:v>
                </c:pt>
                <c:pt idx="1304">
                  <c:v>0.5172749150926107</c:v>
                </c:pt>
                <c:pt idx="1305">
                  <c:v>0.66202497211057376</c:v>
                </c:pt>
                <c:pt idx="1306">
                  <c:v>0.68377337110481584</c:v>
                </c:pt>
                <c:pt idx="1307">
                  <c:v>0.70353181244128682</c:v>
                </c:pt>
                <c:pt idx="1308">
                  <c:v>0.62712538967018094</c:v>
                </c:pt>
                <c:pt idx="1309">
                  <c:v>0.48076663993373797</c:v>
                </c:pt>
                <c:pt idx="1310">
                  <c:v>0.62745350727251359</c:v>
                </c:pt>
                <c:pt idx="1311">
                  <c:v>0.63385296501176625</c:v>
                </c:pt>
                <c:pt idx="1312">
                  <c:v>0.68958032245879053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4DF-4BD7-9F8B-F2BC62948361}"/>
            </c:ext>
          </c:extLst>
        </c:ser>
        <c:ser>
          <c:idx val="0"/>
          <c:order val="1"/>
          <c:tx>
            <c:strRef>
              <c:f>'Short Volume Apple'!$E$1</c:f>
              <c:strCache>
                <c:ptCount val="1"/>
                <c:pt idx="0">
                  <c:v>Short % Apple</c:v>
                </c:pt>
              </c:strCache>
            </c:strRef>
          </c:tx>
          <c:spPr>
            <a:ln w="12700" cap="rnd">
              <a:solidFill>
                <a:schemeClr val="bg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'Short Volume SPY'!$A$2:$A$1314</c:f>
              <c:numCache>
                <c:formatCode>m/d/yyyy</c:formatCode>
                <c:ptCount val="1313"/>
                <c:pt idx="0">
                  <c:v>45740</c:v>
                </c:pt>
                <c:pt idx="1">
                  <c:v>45737</c:v>
                </c:pt>
                <c:pt idx="2">
                  <c:v>45736</c:v>
                </c:pt>
                <c:pt idx="3">
                  <c:v>45735</c:v>
                </c:pt>
                <c:pt idx="4">
                  <c:v>45734</c:v>
                </c:pt>
                <c:pt idx="5">
                  <c:v>45733</c:v>
                </c:pt>
                <c:pt idx="6">
                  <c:v>45730</c:v>
                </c:pt>
                <c:pt idx="7">
                  <c:v>45729</c:v>
                </c:pt>
                <c:pt idx="8">
                  <c:v>45728</c:v>
                </c:pt>
                <c:pt idx="9">
                  <c:v>45727</c:v>
                </c:pt>
                <c:pt idx="10">
                  <c:v>45726</c:v>
                </c:pt>
                <c:pt idx="11">
                  <c:v>45723</c:v>
                </c:pt>
                <c:pt idx="12">
                  <c:v>45722</c:v>
                </c:pt>
                <c:pt idx="13">
                  <c:v>45721</c:v>
                </c:pt>
                <c:pt idx="14">
                  <c:v>45720</c:v>
                </c:pt>
                <c:pt idx="15">
                  <c:v>45719</c:v>
                </c:pt>
                <c:pt idx="16">
                  <c:v>45716</c:v>
                </c:pt>
                <c:pt idx="17">
                  <c:v>45715</c:v>
                </c:pt>
                <c:pt idx="18">
                  <c:v>45714</c:v>
                </c:pt>
                <c:pt idx="19">
                  <c:v>45713</c:v>
                </c:pt>
                <c:pt idx="20">
                  <c:v>45712</c:v>
                </c:pt>
                <c:pt idx="21">
                  <c:v>45709</c:v>
                </c:pt>
                <c:pt idx="22">
                  <c:v>45708</c:v>
                </c:pt>
                <c:pt idx="23">
                  <c:v>45707</c:v>
                </c:pt>
                <c:pt idx="24">
                  <c:v>45706</c:v>
                </c:pt>
                <c:pt idx="25">
                  <c:v>45702</c:v>
                </c:pt>
                <c:pt idx="26">
                  <c:v>45701</c:v>
                </c:pt>
                <c:pt idx="27">
                  <c:v>45700</c:v>
                </c:pt>
                <c:pt idx="28">
                  <c:v>45699</c:v>
                </c:pt>
                <c:pt idx="29">
                  <c:v>45698</c:v>
                </c:pt>
                <c:pt idx="30">
                  <c:v>45695</c:v>
                </c:pt>
                <c:pt idx="31">
                  <c:v>45694</c:v>
                </c:pt>
                <c:pt idx="32">
                  <c:v>45693</c:v>
                </c:pt>
                <c:pt idx="33">
                  <c:v>45692</c:v>
                </c:pt>
                <c:pt idx="34">
                  <c:v>45691</c:v>
                </c:pt>
                <c:pt idx="35">
                  <c:v>45688</c:v>
                </c:pt>
                <c:pt idx="36">
                  <c:v>45687</c:v>
                </c:pt>
                <c:pt idx="37">
                  <c:v>45686</c:v>
                </c:pt>
                <c:pt idx="38">
                  <c:v>45685</c:v>
                </c:pt>
                <c:pt idx="39">
                  <c:v>45684</c:v>
                </c:pt>
                <c:pt idx="40">
                  <c:v>45681</c:v>
                </c:pt>
                <c:pt idx="41">
                  <c:v>45680</c:v>
                </c:pt>
                <c:pt idx="42">
                  <c:v>45679</c:v>
                </c:pt>
                <c:pt idx="43">
                  <c:v>45678</c:v>
                </c:pt>
                <c:pt idx="44">
                  <c:v>45674</c:v>
                </c:pt>
                <c:pt idx="45">
                  <c:v>45673</c:v>
                </c:pt>
                <c:pt idx="46">
                  <c:v>45672</c:v>
                </c:pt>
                <c:pt idx="47">
                  <c:v>45671</c:v>
                </c:pt>
                <c:pt idx="48">
                  <c:v>45670</c:v>
                </c:pt>
                <c:pt idx="49">
                  <c:v>45667</c:v>
                </c:pt>
                <c:pt idx="50">
                  <c:v>45665</c:v>
                </c:pt>
                <c:pt idx="51">
                  <c:v>45664</c:v>
                </c:pt>
                <c:pt idx="52">
                  <c:v>45663</c:v>
                </c:pt>
                <c:pt idx="53">
                  <c:v>45660</c:v>
                </c:pt>
                <c:pt idx="54">
                  <c:v>45659</c:v>
                </c:pt>
                <c:pt idx="55">
                  <c:v>45657</c:v>
                </c:pt>
                <c:pt idx="56">
                  <c:v>45656</c:v>
                </c:pt>
                <c:pt idx="57">
                  <c:v>45653</c:v>
                </c:pt>
                <c:pt idx="58">
                  <c:v>45652</c:v>
                </c:pt>
                <c:pt idx="59">
                  <c:v>45650</c:v>
                </c:pt>
                <c:pt idx="60">
                  <c:v>45649</c:v>
                </c:pt>
                <c:pt idx="61">
                  <c:v>45646</c:v>
                </c:pt>
                <c:pt idx="62">
                  <c:v>45645</c:v>
                </c:pt>
                <c:pt idx="63">
                  <c:v>45644</c:v>
                </c:pt>
                <c:pt idx="64">
                  <c:v>45643</c:v>
                </c:pt>
                <c:pt idx="65">
                  <c:v>45642</c:v>
                </c:pt>
                <c:pt idx="66">
                  <c:v>45639</c:v>
                </c:pt>
                <c:pt idx="67">
                  <c:v>45638</c:v>
                </c:pt>
                <c:pt idx="68">
                  <c:v>45637</c:v>
                </c:pt>
                <c:pt idx="69">
                  <c:v>45636</c:v>
                </c:pt>
                <c:pt idx="70">
                  <c:v>45635</c:v>
                </c:pt>
                <c:pt idx="71">
                  <c:v>45632</c:v>
                </c:pt>
                <c:pt idx="72">
                  <c:v>45631</c:v>
                </c:pt>
                <c:pt idx="73">
                  <c:v>45630</c:v>
                </c:pt>
                <c:pt idx="74">
                  <c:v>45629</c:v>
                </c:pt>
                <c:pt idx="75">
                  <c:v>45628</c:v>
                </c:pt>
                <c:pt idx="76">
                  <c:v>45625</c:v>
                </c:pt>
                <c:pt idx="77">
                  <c:v>45623</c:v>
                </c:pt>
                <c:pt idx="78">
                  <c:v>45622</c:v>
                </c:pt>
                <c:pt idx="79">
                  <c:v>45621</c:v>
                </c:pt>
                <c:pt idx="80">
                  <c:v>45618</c:v>
                </c:pt>
                <c:pt idx="81">
                  <c:v>45617</c:v>
                </c:pt>
                <c:pt idx="82">
                  <c:v>45616</c:v>
                </c:pt>
                <c:pt idx="83">
                  <c:v>45615</c:v>
                </c:pt>
                <c:pt idx="84">
                  <c:v>45614</c:v>
                </c:pt>
                <c:pt idx="85">
                  <c:v>45611</c:v>
                </c:pt>
                <c:pt idx="86">
                  <c:v>45610</c:v>
                </c:pt>
                <c:pt idx="87">
                  <c:v>45609</c:v>
                </c:pt>
                <c:pt idx="88">
                  <c:v>45608</c:v>
                </c:pt>
                <c:pt idx="89">
                  <c:v>45607</c:v>
                </c:pt>
                <c:pt idx="90">
                  <c:v>45604</c:v>
                </c:pt>
                <c:pt idx="91">
                  <c:v>45603</c:v>
                </c:pt>
                <c:pt idx="92">
                  <c:v>45602</c:v>
                </c:pt>
                <c:pt idx="93">
                  <c:v>45601</c:v>
                </c:pt>
                <c:pt idx="94">
                  <c:v>45600</c:v>
                </c:pt>
                <c:pt idx="95">
                  <c:v>45597</c:v>
                </c:pt>
                <c:pt idx="96">
                  <c:v>45596</c:v>
                </c:pt>
                <c:pt idx="97">
                  <c:v>45595</c:v>
                </c:pt>
                <c:pt idx="98">
                  <c:v>45594</c:v>
                </c:pt>
                <c:pt idx="99">
                  <c:v>45593</c:v>
                </c:pt>
                <c:pt idx="100">
                  <c:v>45590</c:v>
                </c:pt>
                <c:pt idx="101">
                  <c:v>45589</c:v>
                </c:pt>
                <c:pt idx="102">
                  <c:v>45588</c:v>
                </c:pt>
                <c:pt idx="103">
                  <c:v>45587</c:v>
                </c:pt>
                <c:pt idx="104">
                  <c:v>45586</c:v>
                </c:pt>
                <c:pt idx="105">
                  <c:v>45583</c:v>
                </c:pt>
                <c:pt idx="106">
                  <c:v>45582</c:v>
                </c:pt>
                <c:pt idx="107">
                  <c:v>45581</c:v>
                </c:pt>
                <c:pt idx="108">
                  <c:v>45580</c:v>
                </c:pt>
                <c:pt idx="109">
                  <c:v>45579</c:v>
                </c:pt>
                <c:pt idx="110">
                  <c:v>45576</c:v>
                </c:pt>
                <c:pt idx="111">
                  <c:v>45575</c:v>
                </c:pt>
                <c:pt idx="112">
                  <c:v>45574</c:v>
                </c:pt>
                <c:pt idx="113">
                  <c:v>45573</c:v>
                </c:pt>
                <c:pt idx="114">
                  <c:v>45572</c:v>
                </c:pt>
                <c:pt idx="115">
                  <c:v>45569</c:v>
                </c:pt>
                <c:pt idx="116">
                  <c:v>45568</c:v>
                </c:pt>
                <c:pt idx="117">
                  <c:v>45567</c:v>
                </c:pt>
                <c:pt idx="118">
                  <c:v>45566</c:v>
                </c:pt>
                <c:pt idx="119">
                  <c:v>45565</c:v>
                </c:pt>
                <c:pt idx="120">
                  <c:v>45562</c:v>
                </c:pt>
                <c:pt idx="121">
                  <c:v>45561</c:v>
                </c:pt>
                <c:pt idx="122">
                  <c:v>45560</c:v>
                </c:pt>
                <c:pt idx="123">
                  <c:v>45559</c:v>
                </c:pt>
                <c:pt idx="124">
                  <c:v>45558</c:v>
                </c:pt>
                <c:pt idx="125">
                  <c:v>45555</c:v>
                </c:pt>
                <c:pt idx="126">
                  <c:v>45554</c:v>
                </c:pt>
                <c:pt idx="127">
                  <c:v>45553</c:v>
                </c:pt>
                <c:pt idx="128">
                  <c:v>45552</c:v>
                </c:pt>
                <c:pt idx="129">
                  <c:v>45551</c:v>
                </c:pt>
                <c:pt idx="130">
                  <c:v>45548</c:v>
                </c:pt>
                <c:pt idx="131">
                  <c:v>45547</c:v>
                </c:pt>
                <c:pt idx="132">
                  <c:v>45546</c:v>
                </c:pt>
                <c:pt idx="133">
                  <c:v>45545</c:v>
                </c:pt>
                <c:pt idx="134">
                  <c:v>45544</c:v>
                </c:pt>
                <c:pt idx="135">
                  <c:v>45541</c:v>
                </c:pt>
                <c:pt idx="136">
                  <c:v>45540</c:v>
                </c:pt>
                <c:pt idx="137">
                  <c:v>45539</c:v>
                </c:pt>
                <c:pt idx="138">
                  <c:v>45538</c:v>
                </c:pt>
                <c:pt idx="139">
                  <c:v>45534</c:v>
                </c:pt>
                <c:pt idx="140">
                  <c:v>45533</c:v>
                </c:pt>
                <c:pt idx="141">
                  <c:v>45532</c:v>
                </c:pt>
                <c:pt idx="142">
                  <c:v>45531</c:v>
                </c:pt>
                <c:pt idx="143">
                  <c:v>45530</c:v>
                </c:pt>
                <c:pt idx="144">
                  <c:v>45527</c:v>
                </c:pt>
                <c:pt idx="145">
                  <c:v>45526</c:v>
                </c:pt>
                <c:pt idx="146">
                  <c:v>45525</c:v>
                </c:pt>
                <c:pt idx="147">
                  <c:v>45524</c:v>
                </c:pt>
                <c:pt idx="148">
                  <c:v>45523</c:v>
                </c:pt>
                <c:pt idx="149">
                  <c:v>45520</c:v>
                </c:pt>
                <c:pt idx="150">
                  <c:v>45519</c:v>
                </c:pt>
                <c:pt idx="151">
                  <c:v>45518</c:v>
                </c:pt>
                <c:pt idx="152">
                  <c:v>45517</c:v>
                </c:pt>
                <c:pt idx="153">
                  <c:v>45516</c:v>
                </c:pt>
                <c:pt idx="154">
                  <c:v>45513</c:v>
                </c:pt>
                <c:pt idx="155">
                  <c:v>45512</c:v>
                </c:pt>
                <c:pt idx="156">
                  <c:v>45511</c:v>
                </c:pt>
                <c:pt idx="157">
                  <c:v>45510</c:v>
                </c:pt>
                <c:pt idx="158">
                  <c:v>45509</c:v>
                </c:pt>
                <c:pt idx="159">
                  <c:v>45506</c:v>
                </c:pt>
                <c:pt idx="160">
                  <c:v>45505</c:v>
                </c:pt>
                <c:pt idx="161">
                  <c:v>45504</c:v>
                </c:pt>
                <c:pt idx="162">
                  <c:v>45503</c:v>
                </c:pt>
                <c:pt idx="163">
                  <c:v>45502</c:v>
                </c:pt>
                <c:pt idx="164">
                  <c:v>45499</c:v>
                </c:pt>
                <c:pt idx="165">
                  <c:v>45498</c:v>
                </c:pt>
                <c:pt idx="166">
                  <c:v>45497</c:v>
                </c:pt>
                <c:pt idx="167">
                  <c:v>45496</c:v>
                </c:pt>
                <c:pt idx="168">
                  <c:v>45495</c:v>
                </c:pt>
                <c:pt idx="169">
                  <c:v>45492</c:v>
                </c:pt>
                <c:pt idx="170">
                  <c:v>45491</c:v>
                </c:pt>
                <c:pt idx="171">
                  <c:v>45490</c:v>
                </c:pt>
                <c:pt idx="172">
                  <c:v>45489</c:v>
                </c:pt>
                <c:pt idx="173">
                  <c:v>45488</c:v>
                </c:pt>
                <c:pt idx="174">
                  <c:v>45485</c:v>
                </c:pt>
                <c:pt idx="175">
                  <c:v>45484</c:v>
                </c:pt>
                <c:pt idx="176">
                  <c:v>45483</c:v>
                </c:pt>
                <c:pt idx="177">
                  <c:v>45482</c:v>
                </c:pt>
                <c:pt idx="178">
                  <c:v>45481</c:v>
                </c:pt>
                <c:pt idx="179">
                  <c:v>45478</c:v>
                </c:pt>
                <c:pt idx="180">
                  <c:v>45476</c:v>
                </c:pt>
                <c:pt idx="181">
                  <c:v>45475</c:v>
                </c:pt>
                <c:pt idx="182">
                  <c:v>45474</c:v>
                </c:pt>
                <c:pt idx="183">
                  <c:v>45471</c:v>
                </c:pt>
                <c:pt idx="184">
                  <c:v>45470</c:v>
                </c:pt>
                <c:pt idx="185">
                  <c:v>45469</c:v>
                </c:pt>
                <c:pt idx="186">
                  <c:v>45468</c:v>
                </c:pt>
                <c:pt idx="187">
                  <c:v>45467</c:v>
                </c:pt>
                <c:pt idx="188">
                  <c:v>45464</c:v>
                </c:pt>
                <c:pt idx="189">
                  <c:v>45463</c:v>
                </c:pt>
                <c:pt idx="190">
                  <c:v>45461</c:v>
                </c:pt>
                <c:pt idx="191">
                  <c:v>45460</c:v>
                </c:pt>
                <c:pt idx="192">
                  <c:v>45457</c:v>
                </c:pt>
                <c:pt idx="193">
                  <c:v>45456</c:v>
                </c:pt>
                <c:pt idx="194">
                  <c:v>45455</c:v>
                </c:pt>
                <c:pt idx="195">
                  <c:v>45454</c:v>
                </c:pt>
                <c:pt idx="196">
                  <c:v>45453</c:v>
                </c:pt>
                <c:pt idx="197">
                  <c:v>45450</c:v>
                </c:pt>
                <c:pt idx="198">
                  <c:v>45449</c:v>
                </c:pt>
                <c:pt idx="199">
                  <c:v>45448</c:v>
                </c:pt>
                <c:pt idx="200">
                  <c:v>45447</c:v>
                </c:pt>
                <c:pt idx="201">
                  <c:v>45446</c:v>
                </c:pt>
                <c:pt idx="202">
                  <c:v>45443</c:v>
                </c:pt>
                <c:pt idx="203">
                  <c:v>45442</c:v>
                </c:pt>
                <c:pt idx="204">
                  <c:v>45441</c:v>
                </c:pt>
                <c:pt idx="205">
                  <c:v>45440</c:v>
                </c:pt>
                <c:pt idx="206">
                  <c:v>45436</c:v>
                </c:pt>
                <c:pt idx="207">
                  <c:v>45435</c:v>
                </c:pt>
                <c:pt idx="208">
                  <c:v>45434</c:v>
                </c:pt>
                <c:pt idx="209">
                  <c:v>45433</c:v>
                </c:pt>
                <c:pt idx="210">
                  <c:v>45432</c:v>
                </c:pt>
                <c:pt idx="211">
                  <c:v>45429</c:v>
                </c:pt>
                <c:pt idx="212">
                  <c:v>45428</c:v>
                </c:pt>
                <c:pt idx="213">
                  <c:v>45427</c:v>
                </c:pt>
                <c:pt idx="214">
                  <c:v>45426</c:v>
                </c:pt>
                <c:pt idx="215">
                  <c:v>45425</c:v>
                </c:pt>
                <c:pt idx="216">
                  <c:v>45422</c:v>
                </c:pt>
                <c:pt idx="217">
                  <c:v>45421</c:v>
                </c:pt>
                <c:pt idx="218">
                  <c:v>45420</c:v>
                </c:pt>
                <c:pt idx="219">
                  <c:v>45419</c:v>
                </c:pt>
                <c:pt idx="220">
                  <c:v>45418</c:v>
                </c:pt>
                <c:pt idx="221">
                  <c:v>45415</c:v>
                </c:pt>
                <c:pt idx="222">
                  <c:v>45414</c:v>
                </c:pt>
                <c:pt idx="223">
                  <c:v>45413</c:v>
                </c:pt>
                <c:pt idx="224">
                  <c:v>45412</c:v>
                </c:pt>
                <c:pt idx="225">
                  <c:v>45411</c:v>
                </c:pt>
                <c:pt idx="226">
                  <c:v>45408</c:v>
                </c:pt>
                <c:pt idx="227">
                  <c:v>45407</c:v>
                </c:pt>
                <c:pt idx="228">
                  <c:v>45406</c:v>
                </c:pt>
                <c:pt idx="229">
                  <c:v>45405</c:v>
                </c:pt>
                <c:pt idx="230">
                  <c:v>45404</c:v>
                </c:pt>
                <c:pt idx="231">
                  <c:v>45401</c:v>
                </c:pt>
                <c:pt idx="232">
                  <c:v>45400</c:v>
                </c:pt>
                <c:pt idx="233">
                  <c:v>45399</c:v>
                </c:pt>
                <c:pt idx="234">
                  <c:v>45398</c:v>
                </c:pt>
                <c:pt idx="235">
                  <c:v>45397</c:v>
                </c:pt>
                <c:pt idx="236">
                  <c:v>45394</c:v>
                </c:pt>
                <c:pt idx="237">
                  <c:v>45393</c:v>
                </c:pt>
                <c:pt idx="238">
                  <c:v>45392</c:v>
                </c:pt>
                <c:pt idx="239">
                  <c:v>45391</c:v>
                </c:pt>
                <c:pt idx="240">
                  <c:v>45390</c:v>
                </c:pt>
                <c:pt idx="241">
                  <c:v>45387</c:v>
                </c:pt>
                <c:pt idx="242">
                  <c:v>45386</c:v>
                </c:pt>
                <c:pt idx="243">
                  <c:v>45385</c:v>
                </c:pt>
                <c:pt idx="244">
                  <c:v>45384</c:v>
                </c:pt>
                <c:pt idx="245">
                  <c:v>45383</c:v>
                </c:pt>
                <c:pt idx="246">
                  <c:v>45379</c:v>
                </c:pt>
                <c:pt idx="247">
                  <c:v>45378</c:v>
                </c:pt>
                <c:pt idx="248">
                  <c:v>45377</c:v>
                </c:pt>
                <c:pt idx="249">
                  <c:v>45376</c:v>
                </c:pt>
                <c:pt idx="250">
                  <c:v>45373</c:v>
                </c:pt>
                <c:pt idx="251">
                  <c:v>45372</c:v>
                </c:pt>
                <c:pt idx="252">
                  <c:v>45371</c:v>
                </c:pt>
                <c:pt idx="253">
                  <c:v>45370</c:v>
                </c:pt>
                <c:pt idx="254">
                  <c:v>45369</c:v>
                </c:pt>
                <c:pt idx="255">
                  <c:v>45366</c:v>
                </c:pt>
                <c:pt idx="256">
                  <c:v>45365</c:v>
                </c:pt>
                <c:pt idx="257">
                  <c:v>45364</c:v>
                </c:pt>
                <c:pt idx="258">
                  <c:v>45363</c:v>
                </c:pt>
                <c:pt idx="259">
                  <c:v>45362</c:v>
                </c:pt>
                <c:pt idx="260">
                  <c:v>45359</c:v>
                </c:pt>
                <c:pt idx="261">
                  <c:v>45358</c:v>
                </c:pt>
                <c:pt idx="262">
                  <c:v>45357</c:v>
                </c:pt>
                <c:pt idx="263">
                  <c:v>45356</c:v>
                </c:pt>
                <c:pt idx="264">
                  <c:v>45355</c:v>
                </c:pt>
                <c:pt idx="265">
                  <c:v>45352</c:v>
                </c:pt>
                <c:pt idx="266">
                  <c:v>45351</c:v>
                </c:pt>
                <c:pt idx="267">
                  <c:v>45350</c:v>
                </c:pt>
                <c:pt idx="268">
                  <c:v>45349</c:v>
                </c:pt>
                <c:pt idx="269">
                  <c:v>45348</c:v>
                </c:pt>
                <c:pt idx="270">
                  <c:v>45345</c:v>
                </c:pt>
                <c:pt idx="271">
                  <c:v>45344</c:v>
                </c:pt>
                <c:pt idx="272">
                  <c:v>45343</c:v>
                </c:pt>
                <c:pt idx="273">
                  <c:v>45342</c:v>
                </c:pt>
                <c:pt idx="274">
                  <c:v>45338</c:v>
                </c:pt>
                <c:pt idx="275">
                  <c:v>45337</c:v>
                </c:pt>
                <c:pt idx="276">
                  <c:v>45336</c:v>
                </c:pt>
                <c:pt idx="277">
                  <c:v>45335</c:v>
                </c:pt>
                <c:pt idx="278">
                  <c:v>45334</c:v>
                </c:pt>
                <c:pt idx="279">
                  <c:v>45331</c:v>
                </c:pt>
                <c:pt idx="280">
                  <c:v>45330</c:v>
                </c:pt>
                <c:pt idx="281">
                  <c:v>45329</c:v>
                </c:pt>
                <c:pt idx="282">
                  <c:v>45328</c:v>
                </c:pt>
                <c:pt idx="283">
                  <c:v>45327</c:v>
                </c:pt>
                <c:pt idx="284">
                  <c:v>45324</c:v>
                </c:pt>
                <c:pt idx="285">
                  <c:v>45323</c:v>
                </c:pt>
                <c:pt idx="286">
                  <c:v>45322</c:v>
                </c:pt>
                <c:pt idx="287">
                  <c:v>45321</c:v>
                </c:pt>
                <c:pt idx="288">
                  <c:v>45320</c:v>
                </c:pt>
                <c:pt idx="289">
                  <c:v>45317</c:v>
                </c:pt>
                <c:pt idx="290">
                  <c:v>45316</c:v>
                </c:pt>
                <c:pt idx="291">
                  <c:v>45315</c:v>
                </c:pt>
                <c:pt idx="292">
                  <c:v>45314</c:v>
                </c:pt>
                <c:pt idx="293">
                  <c:v>45313</c:v>
                </c:pt>
                <c:pt idx="294">
                  <c:v>45310</c:v>
                </c:pt>
                <c:pt idx="295">
                  <c:v>45309</c:v>
                </c:pt>
                <c:pt idx="296">
                  <c:v>45308</c:v>
                </c:pt>
                <c:pt idx="297">
                  <c:v>45307</c:v>
                </c:pt>
                <c:pt idx="298">
                  <c:v>45303</c:v>
                </c:pt>
                <c:pt idx="299">
                  <c:v>45302</c:v>
                </c:pt>
                <c:pt idx="300">
                  <c:v>45301</c:v>
                </c:pt>
                <c:pt idx="301">
                  <c:v>45300</c:v>
                </c:pt>
                <c:pt idx="302">
                  <c:v>45299</c:v>
                </c:pt>
                <c:pt idx="303">
                  <c:v>45296</c:v>
                </c:pt>
                <c:pt idx="304">
                  <c:v>45295</c:v>
                </c:pt>
                <c:pt idx="305">
                  <c:v>45294</c:v>
                </c:pt>
                <c:pt idx="306">
                  <c:v>45293</c:v>
                </c:pt>
                <c:pt idx="307">
                  <c:v>45289</c:v>
                </c:pt>
                <c:pt idx="308">
                  <c:v>45288</c:v>
                </c:pt>
                <c:pt idx="309">
                  <c:v>45287</c:v>
                </c:pt>
                <c:pt idx="310">
                  <c:v>45286</c:v>
                </c:pt>
                <c:pt idx="311">
                  <c:v>45282</c:v>
                </c:pt>
                <c:pt idx="312">
                  <c:v>45281</c:v>
                </c:pt>
                <c:pt idx="313">
                  <c:v>45280</c:v>
                </c:pt>
                <c:pt idx="314">
                  <c:v>45279</c:v>
                </c:pt>
                <c:pt idx="315">
                  <c:v>45278</c:v>
                </c:pt>
                <c:pt idx="316">
                  <c:v>45275</c:v>
                </c:pt>
                <c:pt idx="317">
                  <c:v>45274</c:v>
                </c:pt>
                <c:pt idx="318">
                  <c:v>45273</c:v>
                </c:pt>
                <c:pt idx="319">
                  <c:v>45272</c:v>
                </c:pt>
                <c:pt idx="320">
                  <c:v>45271</c:v>
                </c:pt>
                <c:pt idx="321">
                  <c:v>45268</c:v>
                </c:pt>
                <c:pt idx="322">
                  <c:v>45267</c:v>
                </c:pt>
                <c:pt idx="323">
                  <c:v>45266</c:v>
                </c:pt>
                <c:pt idx="324">
                  <c:v>45265</c:v>
                </c:pt>
                <c:pt idx="325">
                  <c:v>45264</c:v>
                </c:pt>
                <c:pt idx="326">
                  <c:v>45261</c:v>
                </c:pt>
                <c:pt idx="327">
                  <c:v>45260</c:v>
                </c:pt>
                <c:pt idx="328">
                  <c:v>45259</c:v>
                </c:pt>
                <c:pt idx="329">
                  <c:v>45258</c:v>
                </c:pt>
                <c:pt idx="330">
                  <c:v>45257</c:v>
                </c:pt>
                <c:pt idx="331">
                  <c:v>45254</c:v>
                </c:pt>
                <c:pt idx="332">
                  <c:v>45252</c:v>
                </c:pt>
                <c:pt idx="333">
                  <c:v>45251</c:v>
                </c:pt>
                <c:pt idx="334">
                  <c:v>45250</c:v>
                </c:pt>
                <c:pt idx="335">
                  <c:v>45247</c:v>
                </c:pt>
                <c:pt idx="336">
                  <c:v>45246</c:v>
                </c:pt>
                <c:pt idx="337">
                  <c:v>45245</c:v>
                </c:pt>
                <c:pt idx="338">
                  <c:v>45244</c:v>
                </c:pt>
                <c:pt idx="339">
                  <c:v>45243</c:v>
                </c:pt>
                <c:pt idx="340">
                  <c:v>45240</c:v>
                </c:pt>
                <c:pt idx="341">
                  <c:v>45239</c:v>
                </c:pt>
                <c:pt idx="342">
                  <c:v>45238</c:v>
                </c:pt>
                <c:pt idx="343">
                  <c:v>45237</c:v>
                </c:pt>
                <c:pt idx="344">
                  <c:v>45236</c:v>
                </c:pt>
                <c:pt idx="345">
                  <c:v>45233</c:v>
                </c:pt>
                <c:pt idx="346">
                  <c:v>45232</c:v>
                </c:pt>
                <c:pt idx="347">
                  <c:v>45231</c:v>
                </c:pt>
                <c:pt idx="348">
                  <c:v>45230</c:v>
                </c:pt>
                <c:pt idx="349">
                  <c:v>45229</c:v>
                </c:pt>
                <c:pt idx="350">
                  <c:v>45226</c:v>
                </c:pt>
                <c:pt idx="351">
                  <c:v>45225</c:v>
                </c:pt>
                <c:pt idx="352">
                  <c:v>45224</c:v>
                </c:pt>
                <c:pt idx="353">
                  <c:v>45223</c:v>
                </c:pt>
                <c:pt idx="354">
                  <c:v>45222</c:v>
                </c:pt>
                <c:pt idx="355">
                  <c:v>45219</c:v>
                </c:pt>
                <c:pt idx="356">
                  <c:v>45218</c:v>
                </c:pt>
                <c:pt idx="357">
                  <c:v>45217</c:v>
                </c:pt>
                <c:pt idx="358">
                  <c:v>45216</c:v>
                </c:pt>
                <c:pt idx="359">
                  <c:v>45215</c:v>
                </c:pt>
                <c:pt idx="360">
                  <c:v>45212</c:v>
                </c:pt>
                <c:pt idx="361">
                  <c:v>45211</c:v>
                </c:pt>
                <c:pt idx="362">
                  <c:v>45210</c:v>
                </c:pt>
                <c:pt idx="363">
                  <c:v>45209</c:v>
                </c:pt>
                <c:pt idx="364">
                  <c:v>45208</c:v>
                </c:pt>
                <c:pt idx="365">
                  <c:v>45205</c:v>
                </c:pt>
                <c:pt idx="366">
                  <c:v>45204</c:v>
                </c:pt>
                <c:pt idx="367">
                  <c:v>45203</c:v>
                </c:pt>
                <c:pt idx="368">
                  <c:v>45202</c:v>
                </c:pt>
                <c:pt idx="369">
                  <c:v>45201</c:v>
                </c:pt>
                <c:pt idx="370">
                  <c:v>45198</c:v>
                </c:pt>
                <c:pt idx="371">
                  <c:v>45197</c:v>
                </c:pt>
                <c:pt idx="372">
                  <c:v>45196</c:v>
                </c:pt>
                <c:pt idx="373">
                  <c:v>45195</c:v>
                </c:pt>
                <c:pt idx="374">
                  <c:v>45194</c:v>
                </c:pt>
                <c:pt idx="375">
                  <c:v>45191</c:v>
                </c:pt>
                <c:pt idx="376">
                  <c:v>45190</c:v>
                </c:pt>
                <c:pt idx="377">
                  <c:v>45189</c:v>
                </c:pt>
                <c:pt idx="378">
                  <c:v>45188</c:v>
                </c:pt>
                <c:pt idx="379">
                  <c:v>45187</c:v>
                </c:pt>
                <c:pt idx="380">
                  <c:v>45184</c:v>
                </c:pt>
                <c:pt idx="381">
                  <c:v>45183</c:v>
                </c:pt>
                <c:pt idx="382">
                  <c:v>45182</c:v>
                </c:pt>
                <c:pt idx="383">
                  <c:v>45181</c:v>
                </c:pt>
                <c:pt idx="384">
                  <c:v>45180</c:v>
                </c:pt>
                <c:pt idx="385">
                  <c:v>45177</c:v>
                </c:pt>
                <c:pt idx="386">
                  <c:v>45176</c:v>
                </c:pt>
                <c:pt idx="387">
                  <c:v>45175</c:v>
                </c:pt>
                <c:pt idx="388">
                  <c:v>45174</c:v>
                </c:pt>
                <c:pt idx="389">
                  <c:v>45170</c:v>
                </c:pt>
                <c:pt idx="390">
                  <c:v>45169</c:v>
                </c:pt>
                <c:pt idx="391">
                  <c:v>45168</c:v>
                </c:pt>
                <c:pt idx="392">
                  <c:v>45167</c:v>
                </c:pt>
                <c:pt idx="393">
                  <c:v>45166</c:v>
                </c:pt>
                <c:pt idx="394">
                  <c:v>45163</c:v>
                </c:pt>
                <c:pt idx="395">
                  <c:v>45162</c:v>
                </c:pt>
                <c:pt idx="396">
                  <c:v>45161</c:v>
                </c:pt>
                <c:pt idx="397">
                  <c:v>45160</c:v>
                </c:pt>
                <c:pt idx="398">
                  <c:v>45159</c:v>
                </c:pt>
                <c:pt idx="399">
                  <c:v>45156</c:v>
                </c:pt>
                <c:pt idx="400">
                  <c:v>45155</c:v>
                </c:pt>
                <c:pt idx="401">
                  <c:v>45154</c:v>
                </c:pt>
                <c:pt idx="402">
                  <c:v>45153</c:v>
                </c:pt>
                <c:pt idx="403">
                  <c:v>45152</c:v>
                </c:pt>
                <c:pt idx="404">
                  <c:v>45149</c:v>
                </c:pt>
                <c:pt idx="405">
                  <c:v>45148</c:v>
                </c:pt>
                <c:pt idx="406">
                  <c:v>45147</c:v>
                </c:pt>
                <c:pt idx="407">
                  <c:v>45146</c:v>
                </c:pt>
                <c:pt idx="408">
                  <c:v>45145</c:v>
                </c:pt>
                <c:pt idx="409">
                  <c:v>45142</c:v>
                </c:pt>
                <c:pt idx="410">
                  <c:v>45141</c:v>
                </c:pt>
                <c:pt idx="411">
                  <c:v>45140</c:v>
                </c:pt>
                <c:pt idx="412">
                  <c:v>45139</c:v>
                </c:pt>
                <c:pt idx="413">
                  <c:v>45138</c:v>
                </c:pt>
                <c:pt idx="414">
                  <c:v>45135</c:v>
                </c:pt>
                <c:pt idx="415">
                  <c:v>45134</c:v>
                </c:pt>
                <c:pt idx="416">
                  <c:v>45133</c:v>
                </c:pt>
                <c:pt idx="417">
                  <c:v>45132</c:v>
                </c:pt>
                <c:pt idx="418">
                  <c:v>45131</c:v>
                </c:pt>
                <c:pt idx="419">
                  <c:v>45128</c:v>
                </c:pt>
                <c:pt idx="420">
                  <c:v>45127</c:v>
                </c:pt>
                <c:pt idx="421">
                  <c:v>45126</c:v>
                </c:pt>
                <c:pt idx="422">
                  <c:v>45125</c:v>
                </c:pt>
                <c:pt idx="423">
                  <c:v>45124</c:v>
                </c:pt>
                <c:pt idx="424">
                  <c:v>45121</c:v>
                </c:pt>
                <c:pt idx="425">
                  <c:v>45120</c:v>
                </c:pt>
                <c:pt idx="426">
                  <c:v>45119</c:v>
                </c:pt>
                <c:pt idx="427">
                  <c:v>45118</c:v>
                </c:pt>
                <c:pt idx="428">
                  <c:v>45117</c:v>
                </c:pt>
                <c:pt idx="429">
                  <c:v>45114</c:v>
                </c:pt>
                <c:pt idx="430">
                  <c:v>45113</c:v>
                </c:pt>
                <c:pt idx="431">
                  <c:v>45112</c:v>
                </c:pt>
                <c:pt idx="432">
                  <c:v>45110</c:v>
                </c:pt>
                <c:pt idx="433">
                  <c:v>45107</c:v>
                </c:pt>
                <c:pt idx="434">
                  <c:v>45106</c:v>
                </c:pt>
                <c:pt idx="435">
                  <c:v>45105</c:v>
                </c:pt>
                <c:pt idx="436">
                  <c:v>45104</c:v>
                </c:pt>
                <c:pt idx="437">
                  <c:v>45103</c:v>
                </c:pt>
                <c:pt idx="438">
                  <c:v>45100</c:v>
                </c:pt>
                <c:pt idx="439">
                  <c:v>45099</c:v>
                </c:pt>
                <c:pt idx="440">
                  <c:v>45098</c:v>
                </c:pt>
                <c:pt idx="441">
                  <c:v>45097</c:v>
                </c:pt>
                <c:pt idx="442">
                  <c:v>45093</c:v>
                </c:pt>
                <c:pt idx="443">
                  <c:v>45092</c:v>
                </c:pt>
                <c:pt idx="444">
                  <c:v>45091</c:v>
                </c:pt>
                <c:pt idx="445">
                  <c:v>45090</c:v>
                </c:pt>
                <c:pt idx="446">
                  <c:v>45089</c:v>
                </c:pt>
                <c:pt idx="447">
                  <c:v>45086</c:v>
                </c:pt>
                <c:pt idx="448">
                  <c:v>45085</c:v>
                </c:pt>
                <c:pt idx="449">
                  <c:v>45084</c:v>
                </c:pt>
                <c:pt idx="450">
                  <c:v>45083</c:v>
                </c:pt>
                <c:pt idx="451">
                  <c:v>45082</c:v>
                </c:pt>
                <c:pt idx="452">
                  <c:v>45079</c:v>
                </c:pt>
                <c:pt idx="453">
                  <c:v>45078</c:v>
                </c:pt>
                <c:pt idx="454">
                  <c:v>45077</c:v>
                </c:pt>
                <c:pt idx="455">
                  <c:v>45076</c:v>
                </c:pt>
                <c:pt idx="456">
                  <c:v>45072</c:v>
                </c:pt>
                <c:pt idx="457">
                  <c:v>45071</c:v>
                </c:pt>
                <c:pt idx="458">
                  <c:v>45070</c:v>
                </c:pt>
                <c:pt idx="459">
                  <c:v>45069</c:v>
                </c:pt>
                <c:pt idx="460">
                  <c:v>45068</c:v>
                </c:pt>
                <c:pt idx="461">
                  <c:v>45065</c:v>
                </c:pt>
                <c:pt idx="462">
                  <c:v>45064</c:v>
                </c:pt>
                <c:pt idx="463">
                  <c:v>45063</c:v>
                </c:pt>
                <c:pt idx="464">
                  <c:v>45062</c:v>
                </c:pt>
                <c:pt idx="465">
                  <c:v>45061</c:v>
                </c:pt>
                <c:pt idx="466">
                  <c:v>45058</c:v>
                </c:pt>
                <c:pt idx="467">
                  <c:v>45057</c:v>
                </c:pt>
                <c:pt idx="468">
                  <c:v>45056</c:v>
                </c:pt>
                <c:pt idx="469">
                  <c:v>45055</c:v>
                </c:pt>
                <c:pt idx="470">
                  <c:v>45054</c:v>
                </c:pt>
                <c:pt idx="471">
                  <c:v>45051</c:v>
                </c:pt>
                <c:pt idx="472">
                  <c:v>45050</c:v>
                </c:pt>
                <c:pt idx="473">
                  <c:v>45049</c:v>
                </c:pt>
                <c:pt idx="474">
                  <c:v>45048</c:v>
                </c:pt>
                <c:pt idx="475">
                  <c:v>45047</c:v>
                </c:pt>
                <c:pt idx="476">
                  <c:v>45044</c:v>
                </c:pt>
                <c:pt idx="477">
                  <c:v>45043</c:v>
                </c:pt>
                <c:pt idx="478">
                  <c:v>45042</c:v>
                </c:pt>
                <c:pt idx="479">
                  <c:v>45041</c:v>
                </c:pt>
                <c:pt idx="480">
                  <c:v>45040</c:v>
                </c:pt>
                <c:pt idx="481">
                  <c:v>45037</c:v>
                </c:pt>
                <c:pt idx="482">
                  <c:v>45036</c:v>
                </c:pt>
                <c:pt idx="483">
                  <c:v>45035</c:v>
                </c:pt>
                <c:pt idx="484">
                  <c:v>45034</c:v>
                </c:pt>
                <c:pt idx="485">
                  <c:v>45033</c:v>
                </c:pt>
                <c:pt idx="486">
                  <c:v>45030</c:v>
                </c:pt>
                <c:pt idx="487">
                  <c:v>45029</c:v>
                </c:pt>
                <c:pt idx="488">
                  <c:v>45028</c:v>
                </c:pt>
                <c:pt idx="489">
                  <c:v>45027</c:v>
                </c:pt>
                <c:pt idx="490">
                  <c:v>45026</c:v>
                </c:pt>
                <c:pt idx="491">
                  <c:v>45022</c:v>
                </c:pt>
                <c:pt idx="492">
                  <c:v>45021</c:v>
                </c:pt>
                <c:pt idx="493">
                  <c:v>45020</c:v>
                </c:pt>
                <c:pt idx="494">
                  <c:v>45019</c:v>
                </c:pt>
                <c:pt idx="495">
                  <c:v>45016</c:v>
                </c:pt>
                <c:pt idx="496">
                  <c:v>45015</c:v>
                </c:pt>
                <c:pt idx="497">
                  <c:v>45014</c:v>
                </c:pt>
                <c:pt idx="498">
                  <c:v>45013</c:v>
                </c:pt>
                <c:pt idx="499">
                  <c:v>45012</c:v>
                </c:pt>
                <c:pt idx="500">
                  <c:v>45009</c:v>
                </c:pt>
                <c:pt idx="501">
                  <c:v>45008</c:v>
                </c:pt>
                <c:pt idx="502">
                  <c:v>45007</c:v>
                </c:pt>
                <c:pt idx="503">
                  <c:v>45006</c:v>
                </c:pt>
                <c:pt idx="504">
                  <c:v>45005</c:v>
                </c:pt>
                <c:pt idx="505">
                  <c:v>45002</c:v>
                </c:pt>
                <c:pt idx="506">
                  <c:v>45001</c:v>
                </c:pt>
                <c:pt idx="507">
                  <c:v>45000</c:v>
                </c:pt>
                <c:pt idx="508">
                  <c:v>44999</c:v>
                </c:pt>
                <c:pt idx="509">
                  <c:v>44998</c:v>
                </c:pt>
                <c:pt idx="510">
                  <c:v>44995</c:v>
                </c:pt>
                <c:pt idx="511">
                  <c:v>44994</c:v>
                </c:pt>
                <c:pt idx="512">
                  <c:v>44993</c:v>
                </c:pt>
                <c:pt idx="513">
                  <c:v>44992</c:v>
                </c:pt>
                <c:pt idx="514">
                  <c:v>44991</c:v>
                </c:pt>
                <c:pt idx="515">
                  <c:v>44988</c:v>
                </c:pt>
                <c:pt idx="516">
                  <c:v>44987</c:v>
                </c:pt>
                <c:pt idx="517">
                  <c:v>44986</c:v>
                </c:pt>
                <c:pt idx="518">
                  <c:v>44985</c:v>
                </c:pt>
                <c:pt idx="519">
                  <c:v>44984</c:v>
                </c:pt>
                <c:pt idx="520">
                  <c:v>44981</c:v>
                </c:pt>
                <c:pt idx="521">
                  <c:v>44980</c:v>
                </c:pt>
                <c:pt idx="522">
                  <c:v>44979</c:v>
                </c:pt>
                <c:pt idx="523">
                  <c:v>44978</c:v>
                </c:pt>
                <c:pt idx="524">
                  <c:v>44974</c:v>
                </c:pt>
                <c:pt idx="525">
                  <c:v>44973</c:v>
                </c:pt>
                <c:pt idx="526">
                  <c:v>44972</c:v>
                </c:pt>
                <c:pt idx="527">
                  <c:v>44971</c:v>
                </c:pt>
                <c:pt idx="528">
                  <c:v>44970</c:v>
                </c:pt>
                <c:pt idx="529">
                  <c:v>44967</c:v>
                </c:pt>
                <c:pt idx="530">
                  <c:v>44966</c:v>
                </c:pt>
                <c:pt idx="531">
                  <c:v>44965</c:v>
                </c:pt>
                <c:pt idx="532">
                  <c:v>44964</c:v>
                </c:pt>
                <c:pt idx="533">
                  <c:v>44963</c:v>
                </c:pt>
                <c:pt idx="534">
                  <c:v>44960</c:v>
                </c:pt>
                <c:pt idx="535">
                  <c:v>44959</c:v>
                </c:pt>
                <c:pt idx="536">
                  <c:v>44958</c:v>
                </c:pt>
                <c:pt idx="537">
                  <c:v>44957</c:v>
                </c:pt>
                <c:pt idx="538">
                  <c:v>44956</c:v>
                </c:pt>
                <c:pt idx="539">
                  <c:v>44953</c:v>
                </c:pt>
                <c:pt idx="540">
                  <c:v>44952</c:v>
                </c:pt>
                <c:pt idx="541">
                  <c:v>44951</c:v>
                </c:pt>
                <c:pt idx="542">
                  <c:v>44950</c:v>
                </c:pt>
                <c:pt idx="543">
                  <c:v>44949</c:v>
                </c:pt>
                <c:pt idx="544">
                  <c:v>44946</c:v>
                </c:pt>
                <c:pt idx="545">
                  <c:v>44945</c:v>
                </c:pt>
                <c:pt idx="546">
                  <c:v>44944</c:v>
                </c:pt>
                <c:pt idx="547">
                  <c:v>44943</c:v>
                </c:pt>
                <c:pt idx="548">
                  <c:v>44939</c:v>
                </c:pt>
                <c:pt idx="549">
                  <c:v>44938</c:v>
                </c:pt>
                <c:pt idx="550">
                  <c:v>44937</c:v>
                </c:pt>
                <c:pt idx="551">
                  <c:v>44936</c:v>
                </c:pt>
                <c:pt idx="552">
                  <c:v>44935</c:v>
                </c:pt>
                <c:pt idx="553">
                  <c:v>44932</c:v>
                </c:pt>
                <c:pt idx="554">
                  <c:v>44931</c:v>
                </c:pt>
                <c:pt idx="555">
                  <c:v>44930</c:v>
                </c:pt>
                <c:pt idx="556">
                  <c:v>44929</c:v>
                </c:pt>
                <c:pt idx="557">
                  <c:v>44925</c:v>
                </c:pt>
                <c:pt idx="558">
                  <c:v>44924</c:v>
                </c:pt>
                <c:pt idx="559">
                  <c:v>44923</c:v>
                </c:pt>
                <c:pt idx="560">
                  <c:v>44922</c:v>
                </c:pt>
                <c:pt idx="561">
                  <c:v>44918</c:v>
                </c:pt>
                <c:pt idx="562">
                  <c:v>44917</c:v>
                </c:pt>
                <c:pt idx="563">
                  <c:v>44916</c:v>
                </c:pt>
                <c:pt idx="564">
                  <c:v>44915</c:v>
                </c:pt>
                <c:pt idx="565">
                  <c:v>44914</c:v>
                </c:pt>
                <c:pt idx="566">
                  <c:v>44911</c:v>
                </c:pt>
                <c:pt idx="567">
                  <c:v>44910</c:v>
                </c:pt>
                <c:pt idx="568">
                  <c:v>44909</c:v>
                </c:pt>
                <c:pt idx="569">
                  <c:v>44908</c:v>
                </c:pt>
                <c:pt idx="570">
                  <c:v>44907</c:v>
                </c:pt>
                <c:pt idx="571">
                  <c:v>44904</c:v>
                </c:pt>
                <c:pt idx="572">
                  <c:v>44903</c:v>
                </c:pt>
                <c:pt idx="573">
                  <c:v>44902</c:v>
                </c:pt>
                <c:pt idx="574">
                  <c:v>44901</c:v>
                </c:pt>
                <c:pt idx="575">
                  <c:v>44900</c:v>
                </c:pt>
                <c:pt idx="576">
                  <c:v>44897</c:v>
                </c:pt>
                <c:pt idx="577">
                  <c:v>44896</c:v>
                </c:pt>
                <c:pt idx="578">
                  <c:v>44895</c:v>
                </c:pt>
                <c:pt idx="579">
                  <c:v>44894</c:v>
                </c:pt>
                <c:pt idx="580">
                  <c:v>44893</c:v>
                </c:pt>
                <c:pt idx="581">
                  <c:v>44890</c:v>
                </c:pt>
                <c:pt idx="582">
                  <c:v>44888</c:v>
                </c:pt>
                <c:pt idx="583">
                  <c:v>44887</c:v>
                </c:pt>
                <c:pt idx="584">
                  <c:v>44886</c:v>
                </c:pt>
                <c:pt idx="585">
                  <c:v>44883</c:v>
                </c:pt>
                <c:pt idx="586">
                  <c:v>44882</c:v>
                </c:pt>
                <c:pt idx="587">
                  <c:v>44881</c:v>
                </c:pt>
                <c:pt idx="588">
                  <c:v>44880</c:v>
                </c:pt>
                <c:pt idx="589">
                  <c:v>44879</c:v>
                </c:pt>
                <c:pt idx="590">
                  <c:v>44876</c:v>
                </c:pt>
                <c:pt idx="591">
                  <c:v>44875</c:v>
                </c:pt>
                <c:pt idx="592">
                  <c:v>44874</c:v>
                </c:pt>
                <c:pt idx="593">
                  <c:v>44873</c:v>
                </c:pt>
                <c:pt idx="594">
                  <c:v>44872</c:v>
                </c:pt>
                <c:pt idx="595">
                  <c:v>44869</c:v>
                </c:pt>
                <c:pt idx="596">
                  <c:v>44868</c:v>
                </c:pt>
                <c:pt idx="597">
                  <c:v>44867</c:v>
                </c:pt>
                <c:pt idx="598">
                  <c:v>44866</c:v>
                </c:pt>
                <c:pt idx="599">
                  <c:v>44865</c:v>
                </c:pt>
                <c:pt idx="600">
                  <c:v>44862</c:v>
                </c:pt>
                <c:pt idx="601">
                  <c:v>44861</c:v>
                </c:pt>
                <c:pt idx="602">
                  <c:v>44860</c:v>
                </c:pt>
                <c:pt idx="603">
                  <c:v>44859</c:v>
                </c:pt>
                <c:pt idx="604">
                  <c:v>44858</c:v>
                </c:pt>
                <c:pt idx="605">
                  <c:v>44855</c:v>
                </c:pt>
                <c:pt idx="606">
                  <c:v>44854</c:v>
                </c:pt>
                <c:pt idx="607">
                  <c:v>44853</c:v>
                </c:pt>
                <c:pt idx="608">
                  <c:v>44852</c:v>
                </c:pt>
                <c:pt idx="609">
                  <c:v>44851</c:v>
                </c:pt>
                <c:pt idx="610">
                  <c:v>44848</c:v>
                </c:pt>
                <c:pt idx="611">
                  <c:v>44847</c:v>
                </c:pt>
                <c:pt idx="612">
                  <c:v>44846</c:v>
                </c:pt>
                <c:pt idx="613">
                  <c:v>44845</c:v>
                </c:pt>
                <c:pt idx="614">
                  <c:v>44844</c:v>
                </c:pt>
                <c:pt idx="615">
                  <c:v>44841</c:v>
                </c:pt>
                <c:pt idx="616">
                  <c:v>44840</c:v>
                </c:pt>
                <c:pt idx="617">
                  <c:v>44839</c:v>
                </c:pt>
                <c:pt idx="618">
                  <c:v>44838</c:v>
                </c:pt>
                <c:pt idx="619">
                  <c:v>44837</c:v>
                </c:pt>
                <c:pt idx="620">
                  <c:v>44834</c:v>
                </c:pt>
                <c:pt idx="621">
                  <c:v>44833</c:v>
                </c:pt>
                <c:pt idx="622">
                  <c:v>44832</c:v>
                </c:pt>
                <c:pt idx="623">
                  <c:v>44831</c:v>
                </c:pt>
                <c:pt idx="624">
                  <c:v>44830</c:v>
                </c:pt>
                <c:pt idx="625">
                  <c:v>44827</c:v>
                </c:pt>
                <c:pt idx="626">
                  <c:v>44826</c:v>
                </c:pt>
                <c:pt idx="627">
                  <c:v>44825</c:v>
                </c:pt>
                <c:pt idx="628">
                  <c:v>44824</c:v>
                </c:pt>
                <c:pt idx="629">
                  <c:v>44823</c:v>
                </c:pt>
                <c:pt idx="630">
                  <c:v>44820</c:v>
                </c:pt>
                <c:pt idx="631">
                  <c:v>44819</c:v>
                </c:pt>
                <c:pt idx="632">
                  <c:v>44818</c:v>
                </c:pt>
                <c:pt idx="633">
                  <c:v>44817</c:v>
                </c:pt>
                <c:pt idx="634">
                  <c:v>44816</c:v>
                </c:pt>
                <c:pt idx="635">
                  <c:v>44813</c:v>
                </c:pt>
                <c:pt idx="636">
                  <c:v>44812</c:v>
                </c:pt>
                <c:pt idx="637">
                  <c:v>44811</c:v>
                </c:pt>
                <c:pt idx="638">
                  <c:v>44810</c:v>
                </c:pt>
                <c:pt idx="639">
                  <c:v>44806</c:v>
                </c:pt>
                <c:pt idx="640">
                  <c:v>44805</c:v>
                </c:pt>
                <c:pt idx="641">
                  <c:v>44804</c:v>
                </c:pt>
                <c:pt idx="642">
                  <c:v>44803</c:v>
                </c:pt>
                <c:pt idx="643">
                  <c:v>44802</c:v>
                </c:pt>
                <c:pt idx="644">
                  <c:v>44799</c:v>
                </c:pt>
                <c:pt idx="645">
                  <c:v>44798</c:v>
                </c:pt>
                <c:pt idx="646">
                  <c:v>44797</c:v>
                </c:pt>
                <c:pt idx="647">
                  <c:v>44796</c:v>
                </c:pt>
                <c:pt idx="648">
                  <c:v>44795</c:v>
                </c:pt>
                <c:pt idx="649">
                  <c:v>44792</c:v>
                </c:pt>
                <c:pt idx="650">
                  <c:v>44791</c:v>
                </c:pt>
                <c:pt idx="651">
                  <c:v>44790</c:v>
                </c:pt>
                <c:pt idx="652">
                  <c:v>44789</c:v>
                </c:pt>
                <c:pt idx="653">
                  <c:v>44788</c:v>
                </c:pt>
                <c:pt idx="654">
                  <c:v>44785</c:v>
                </c:pt>
                <c:pt idx="655">
                  <c:v>44784</c:v>
                </c:pt>
                <c:pt idx="656">
                  <c:v>44783</c:v>
                </c:pt>
                <c:pt idx="657">
                  <c:v>44782</c:v>
                </c:pt>
                <c:pt idx="658">
                  <c:v>44781</c:v>
                </c:pt>
                <c:pt idx="659">
                  <c:v>44778</c:v>
                </c:pt>
                <c:pt idx="660">
                  <c:v>44777</c:v>
                </c:pt>
                <c:pt idx="661">
                  <c:v>44776</c:v>
                </c:pt>
                <c:pt idx="662">
                  <c:v>44775</c:v>
                </c:pt>
                <c:pt idx="663">
                  <c:v>44774</c:v>
                </c:pt>
                <c:pt idx="664">
                  <c:v>44771</c:v>
                </c:pt>
                <c:pt idx="665">
                  <c:v>44770</c:v>
                </c:pt>
                <c:pt idx="666">
                  <c:v>44769</c:v>
                </c:pt>
                <c:pt idx="667">
                  <c:v>44768</c:v>
                </c:pt>
                <c:pt idx="668">
                  <c:v>44767</c:v>
                </c:pt>
                <c:pt idx="669">
                  <c:v>44764</c:v>
                </c:pt>
                <c:pt idx="670">
                  <c:v>44763</c:v>
                </c:pt>
                <c:pt idx="671">
                  <c:v>44762</c:v>
                </c:pt>
                <c:pt idx="672">
                  <c:v>44761</c:v>
                </c:pt>
                <c:pt idx="673">
                  <c:v>44760</c:v>
                </c:pt>
                <c:pt idx="674">
                  <c:v>44757</c:v>
                </c:pt>
                <c:pt idx="675">
                  <c:v>44756</c:v>
                </c:pt>
                <c:pt idx="676">
                  <c:v>44755</c:v>
                </c:pt>
                <c:pt idx="677">
                  <c:v>44754</c:v>
                </c:pt>
                <c:pt idx="678">
                  <c:v>44753</c:v>
                </c:pt>
                <c:pt idx="679">
                  <c:v>44750</c:v>
                </c:pt>
                <c:pt idx="680">
                  <c:v>44749</c:v>
                </c:pt>
                <c:pt idx="681">
                  <c:v>44748</c:v>
                </c:pt>
                <c:pt idx="682">
                  <c:v>44747</c:v>
                </c:pt>
                <c:pt idx="683">
                  <c:v>44743</c:v>
                </c:pt>
                <c:pt idx="684">
                  <c:v>44742</c:v>
                </c:pt>
                <c:pt idx="685">
                  <c:v>44741</c:v>
                </c:pt>
                <c:pt idx="686">
                  <c:v>44740</c:v>
                </c:pt>
                <c:pt idx="687">
                  <c:v>44739</c:v>
                </c:pt>
                <c:pt idx="688">
                  <c:v>44736</c:v>
                </c:pt>
                <c:pt idx="689">
                  <c:v>44735</c:v>
                </c:pt>
                <c:pt idx="690">
                  <c:v>44734</c:v>
                </c:pt>
                <c:pt idx="691">
                  <c:v>44733</c:v>
                </c:pt>
                <c:pt idx="692">
                  <c:v>44729</c:v>
                </c:pt>
                <c:pt idx="693">
                  <c:v>44728</c:v>
                </c:pt>
                <c:pt idx="694">
                  <c:v>44727</c:v>
                </c:pt>
                <c:pt idx="695">
                  <c:v>44726</c:v>
                </c:pt>
                <c:pt idx="696">
                  <c:v>44725</c:v>
                </c:pt>
                <c:pt idx="697">
                  <c:v>44722</c:v>
                </c:pt>
                <c:pt idx="698">
                  <c:v>44721</c:v>
                </c:pt>
                <c:pt idx="699">
                  <c:v>44720</c:v>
                </c:pt>
                <c:pt idx="700">
                  <c:v>44719</c:v>
                </c:pt>
                <c:pt idx="701">
                  <c:v>44718</c:v>
                </c:pt>
                <c:pt idx="702">
                  <c:v>44715</c:v>
                </c:pt>
                <c:pt idx="703">
                  <c:v>44714</c:v>
                </c:pt>
                <c:pt idx="704">
                  <c:v>44713</c:v>
                </c:pt>
                <c:pt idx="705">
                  <c:v>44712</c:v>
                </c:pt>
                <c:pt idx="706">
                  <c:v>44708</c:v>
                </c:pt>
                <c:pt idx="707">
                  <c:v>44707</c:v>
                </c:pt>
                <c:pt idx="708">
                  <c:v>44706</c:v>
                </c:pt>
                <c:pt idx="709">
                  <c:v>44705</c:v>
                </c:pt>
                <c:pt idx="710">
                  <c:v>44704</c:v>
                </c:pt>
                <c:pt idx="711">
                  <c:v>44701</c:v>
                </c:pt>
                <c:pt idx="712">
                  <c:v>44700</c:v>
                </c:pt>
                <c:pt idx="713">
                  <c:v>44699</c:v>
                </c:pt>
                <c:pt idx="714">
                  <c:v>44698</c:v>
                </c:pt>
                <c:pt idx="715">
                  <c:v>44697</c:v>
                </c:pt>
                <c:pt idx="716">
                  <c:v>44694</c:v>
                </c:pt>
                <c:pt idx="717">
                  <c:v>44693</c:v>
                </c:pt>
                <c:pt idx="718">
                  <c:v>44692</c:v>
                </c:pt>
                <c:pt idx="719">
                  <c:v>44691</c:v>
                </c:pt>
                <c:pt idx="720">
                  <c:v>44690</c:v>
                </c:pt>
                <c:pt idx="721">
                  <c:v>44687</c:v>
                </c:pt>
                <c:pt idx="722">
                  <c:v>44686</c:v>
                </c:pt>
                <c:pt idx="723">
                  <c:v>44685</c:v>
                </c:pt>
                <c:pt idx="724">
                  <c:v>44684</c:v>
                </c:pt>
                <c:pt idx="725">
                  <c:v>44683</c:v>
                </c:pt>
                <c:pt idx="726">
                  <c:v>44680</c:v>
                </c:pt>
                <c:pt idx="727">
                  <c:v>44679</c:v>
                </c:pt>
                <c:pt idx="728">
                  <c:v>44678</c:v>
                </c:pt>
                <c:pt idx="729">
                  <c:v>44677</c:v>
                </c:pt>
                <c:pt idx="730">
                  <c:v>44676</c:v>
                </c:pt>
                <c:pt idx="731">
                  <c:v>44673</c:v>
                </c:pt>
                <c:pt idx="732">
                  <c:v>44672</c:v>
                </c:pt>
                <c:pt idx="733">
                  <c:v>44671</c:v>
                </c:pt>
                <c:pt idx="734">
                  <c:v>44670</c:v>
                </c:pt>
                <c:pt idx="735">
                  <c:v>44669</c:v>
                </c:pt>
                <c:pt idx="736">
                  <c:v>44665</c:v>
                </c:pt>
                <c:pt idx="737">
                  <c:v>44664</c:v>
                </c:pt>
                <c:pt idx="738">
                  <c:v>44663</c:v>
                </c:pt>
                <c:pt idx="739">
                  <c:v>44662</c:v>
                </c:pt>
                <c:pt idx="740">
                  <c:v>44659</c:v>
                </c:pt>
                <c:pt idx="741">
                  <c:v>44658</c:v>
                </c:pt>
                <c:pt idx="742">
                  <c:v>44657</c:v>
                </c:pt>
                <c:pt idx="743">
                  <c:v>44656</c:v>
                </c:pt>
                <c:pt idx="744">
                  <c:v>44655</c:v>
                </c:pt>
                <c:pt idx="745">
                  <c:v>44652</c:v>
                </c:pt>
                <c:pt idx="746">
                  <c:v>44651</c:v>
                </c:pt>
                <c:pt idx="747">
                  <c:v>44650</c:v>
                </c:pt>
                <c:pt idx="748">
                  <c:v>44649</c:v>
                </c:pt>
                <c:pt idx="749">
                  <c:v>44648</c:v>
                </c:pt>
                <c:pt idx="750">
                  <c:v>44645</c:v>
                </c:pt>
                <c:pt idx="751">
                  <c:v>44644</c:v>
                </c:pt>
                <c:pt idx="752">
                  <c:v>44643</c:v>
                </c:pt>
                <c:pt idx="753">
                  <c:v>44642</c:v>
                </c:pt>
                <c:pt idx="754">
                  <c:v>44641</c:v>
                </c:pt>
                <c:pt idx="755">
                  <c:v>44638</c:v>
                </c:pt>
                <c:pt idx="756">
                  <c:v>44637</c:v>
                </c:pt>
                <c:pt idx="757">
                  <c:v>44636</c:v>
                </c:pt>
                <c:pt idx="758">
                  <c:v>44635</c:v>
                </c:pt>
                <c:pt idx="759">
                  <c:v>44634</c:v>
                </c:pt>
                <c:pt idx="760">
                  <c:v>44631</c:v>
                </c:pt>
                <c:pt idx="761">
                  <c:v>44630</c:v>
                </c:pt>
                <c:pt idx="762">
                  <c:v>44629</c:v>
                </c:pt>
                <c:pt idx="763">
                  <c:v>44628</c:v>
                </c:pt>
                <c:pt idx="764">
                  <c:v>44627</c:v>
                </c:pt>
                <c:pt idx="765">
                  <c:v>44624</c:v>
                </c:pt>
                <c:pt idx="766">
                  <c:v>44623</c:v>
                </c:pt>
                <c:pt idx="767">
                  <c:v>44622</c:v>
                </c:pt>
                <c:pt idx="768">
                  <c:v>44621</c:v>
                </c:pt>
                <c:pt idx="769">
                  <c:v>44620</c:v>
                </c:pt>
                <c:pt idx="770">
                  <c:v>44617</c:v>
                </c:pt>
                <c:pt idx="771">
                  <c:v>44616</c:v>
                </c:pt>
                <c:pt idx="772">
                  <c:v>44615</c:v>
                </c:pt>
                <c:pt idx="773">
                  <c:v>44614</c:v>
                </c:pt>
                <c:pt idx="774">
                  <c:v>44610</c:v>
                </c:pt>
                <c:pt idx="775">
                  <c:v>44609</c:v>
                </c:pt>
                <c:pt idx="776">
                  <c:v>44608</c:v>
                </c:pt>
                <c:pt idx="777">
                  <c:v>44607</c:v>
                </c:pt>
                <c:pt idx="778">
                  <c:v>44606</c:v>
                </c:pt>
                <c:pt idx="779">
                  <c:v>44603</c:v>
                </c:pt>
                <c:pt idx="780">
                  <c:v>44602</c:v>
                </c:pt>
                <c:pt idx="781">
                  <c:v>44601</c:v>
                </c:pt>
                <c:pt idx="782">
                  <c:v>44600</c:v>
                </c:pt>
                <c:pt idx="783">
                  <c:v>44599</c:v>
                </c:pt>
                <c:pt idx="784">
                  <c:v>44596</c:v>
                </c:pt>
                <c:pt idx="785">
                  <c:v>44595</c:v>
                </c:pt>
                <c:pt idx="786">
                  <c:v>44594</c:v>
                </c:pt>
                <c:pt idx="787">
                  <c:v>44593</c:v>
                </c:pt>
                <c:pt idx="788">
                  <c:v>44592</c:v>
                </c:pt>
                <c:pt idx="789">
                  <c:v>44589</c:v>
                </c:pt>
                <c:pt idx="790">
                  <c:v>44588</c:v>
                </c:pt>
                <c:pt idx="791">
                  <c:v>44587</c:v>
                </c:pt>
                <c:pt idx="792">
                  <c:v>44586</c:v>
                </c:pt>
                <c:pt idx="793">
                  <c:v>44585</c:v>
                </c:pt>
                <c:pt idx="794">
                  <c:v>44582</c:v>
                </c:pt>
                <c:pt idx="795">
                  <c:v>44581</c:v>
                </c:pt>
                <c:pt idx="796">
                  <c:v>44580</c:v>
                </c:pt>
                <c:pt idx="797">
                  <c:v>44579</c:v>
                </c:pt>
                <c:pt idx="798">
                  <c:v>44575</c:v>
                </c:pt>
                <c:pt idx="799">
                  <c:v>44574</c:v>
                </c:pt>
                <c:pt idx="800">
                  <c:v>44573</c:v>
                </c:pt>
                <c:pt idx="801">
                  <c:v>44572</c:v>
                </c:pt>
                <c:pt idx="802">
                  <c:v>44571</c:v>
                </c:pt>
                <c:pt idx="803">
                  <c:v>44568</c:v>
                </c:pt>
                <c:pt idx="804">
                  <c:v>44567</c:v>
                </c:pt>
                <c:pt idx="805">
                  <c:v>44566</c:v>
                </c:pt>
                <c:pt idx="806">
                  <c:v>44565</c:v>
                </c:pt>
                <c:pt idx="807">
                  <c:v>44564</c:v>
                </c:pt>
                <c:pt idx="808">
                  <c:v>44561</c:v>
                </c:pt>
                <c:pt idx="809">
                  <c:v>44560</c:v>
                </c:pt>
                <c:pt idx="810">
                  <c:v>44559</c:v>
                </c:pt>
                <c:pt idx="811">
                  <c:v>44558</c:v>
                </c:pt>
                <c:pt idx="812">
                  <c:v>44557</c:v>
                </c:pt>
                <c:pt idx="813">
                  <c:v>44553</c:v>
                </c:pt>
                <c:pt idx="814">
                  <c:v>44552</c:v>
                </c:pt>
                <c:pt idx="815">
                  <c:v>44551</c:v>
                </c:pt>
                <c:pt idx="816">
                  <c:v>44550</c:v>
                </c:pt>
                <c:pt idx="817">
                  <c:v>44547</c:v>
                </c:pt>
                <c:pt idx="818">
                  <c:v>44546</c:v>
                </c:pt>
                <c:pt idx="819">
                  <c:v>44545</c:v>
                </c:pt>
                <c:pt idx="820">
                  <c:v>44544</c:v>
                </c:pt>
                <c:pt idx="821">
                  <c:v>44543</c:v>
                </c:pt>
                <c:pt idx="822">
                  <c:v>44540</c:v>
                </c:pt>
                <c:pt idx="823">
                  <c:v>44539</c:v>
                </c:pt>
                <c:pt idx="824">
                  <c:v>44538</c:v>
                </c:pt>
                <c:pt idx="825">
                  <c:v>44537</c:v>
                </c:pt>
                <c:pt idx="826">
                  <c:v>44536</c:v>
                </c:pt>
                <c:pt idx="827">
                  <c:v>44533</c:v>
                </c:pt>
                <c:pt idx="828">
                  <c:v>44532</c:v>
                </c:pt>
                <c:pt idx="829">
                  <c:v>44531</c:v>
                </c:pt>
                <c:pt idx="830">
                  <c:v>44530</c:v>
                </c:pt>
                <c:pt idx="831">
                  <c:v>44529</c:v>
                </c:pt>
                <c:pt idx="832">
                  <c:v>44526</c:v>
                </c:pt>
                <c:pt idx="833">
                  <c:v>44524</c:v>
                </c:pt>
                <c:pt idx="834">
                  <c:v>44523</c:v>
                </c:pt>
                <c:pt idx="835">
                  <c:v>44522</c:v>
                </c:pt>
                <c:pt idx="836">
                  <c:v>44519</c:v>
                </c:pt>
                <c:pt idx="837">
                  <c:v>44518</c:v>
                </c:pt>
                <c:pt idx="838">
                  <c:v>44517</c:v>
                </c:pt>
                <c:pt idx="839">
                  <c:v>44516</c:v>
                </c:pt>
                <c:pt idx="840">
                  <c:v>44515</c:v>
                </c:pt>
                <c:pt idx="841">
                  <c:v>44512</c:v>
                </c:pt>
                <c:pt idx="842">
                  <c:v>44511</c:v>
                </c:pt>
                <c:pt idx="843">
                  <c:v>44510</c:v>
                </c:pt>
                <c:pt idx="844">
                  <c:v>44509</c:v>
                </c:pt>
                <c:pt idx="845">
                  <c:v>44508</c:v>
                </c:pt>
                <c:pt idx="846">
                  <c:v>44505</c:v>
                </c:pt>
                <c:pt idx="847">
                  <c:v>44504</c:v>
                </c:pt>
                <c:pt idx="848">
                  <c:v>44503</c:v>
                </c:pt>
                <c:pt idx="849">
                  <c:v>44502</c:v>
                </c:pt>
                <c:pt idx="850">
                  <c:v>44501</c:v>
                </c:pt>
                <c:pt idx="851">
                  <c:v>44498</c:v>
                </c:pt>
                <c:pt idx="852">
                  <c:v>44497</c:v>
                </c:pt>
                <c:pt idx="853">
                  <c:v>44496</c:v>
                </c:pt>
                <c:pt idx="854">
                  <c:v>44495</c:v>
                </c:pt>
                <c:pt idx="855">
                  <c:v>44494</c:v>
                </c:pt>
                <c:pt idx="856">
                  <c:v>44491</c:v>
                </c:pt>
                <c:pt idx="857">
                  <c:v>44490</c:v>
                </c:pt>
                <c:pt idx="858">
                  <c:v>44489</c:v>
                </c:pt>
                <c:pt idx="859">
                  <c:v>44488</c:v>
                </c:pt>
                <c:pt idx="860">
                  <c:v>44487</c:v>
                </c:pt>
                <c:pt idx="861">
                  <c:v>44484</c:v>
                </c:pt>
                <c:pt idx="862">
                  <c:v>44483</c:v>
                </c:pt>
                <c:pt idx="863">
                  <c:v>44482</c:v>
                </c:pt>
                <c:pt idx="864">
                  <c:v>44481</c:v>
                </c:pt>
                <c:pt idx="865">
                  <c:v>44480</c:v>
                </c:pt>
                <c:pt idx="866">
                  <c:v>44477</c:v>
                </c:pt>
                <c:pt idx="867">
                  <c:v>44476</c:v>
                </c:pt>
                <c:pt idx="868">
                  <c:v>44475</c:v>
                </c:pt>
                <c:pt idx="869">
                  <c:v>44474</c:v>
                </c:pt>
                <c:pt idx="870">
                  <c:v>44473</c:v>
                </c:pt>
                <c:pt idx="871">
                  <c:v>44470</c:v>
                </c:pt>
                <c:pt idx="872">
                  <c:v>44469</c:v>
                </c:pt>
                <c:pt idx="873">
                  <c:v>44468</c:v>
                </c:pt>
                <c:pt idx="874">
                  <c:v>44467</c:v>
                </c:pt>
                <c:pt idx="875">
                  <c:v>44466</c:v>
                </c:pt>
                <c:pt idx="876">
                  <c:v>44463</c:v>
                </c:pt>
                <c:pt idx="877">
                  <c:v>44462</c:v>
                </c:pt>
                <c:pt idx="878">
                  <c:v>44461</c:v>
                </c:pt>
                <c:pt idx="879">
                  <c:v>44460</c:v>
                </c:pt>
                <c:pt idx="880">
                  <c:v>44459</c:v>
                </c:pt>
                <c:pt idx="881">
                  <c:v>44456</c:v>
                </c:pt>
                <c:pt idx="882">
                  <c:v>44455</c:v>
                </c:pt>
                <c:pt idx="883">
                  <c:v>44454</c:v>
                </c:pt>
                <c:pt idx="884">
                  <c:v>44453</c:v>
                </c:pt>
                <c:pt idx="885">
                  <c:v>44452</c:v>
                </c:pt>
                <c:pt idx="886">
                  <c:v>44449</c:v>
                </c:pt>
                <c:pt idx="887">
                  <c:v>44448</c:v>
                </c:pt>
                <c:pt idx="888">
                  <c:v>44447</c:v>
                </c:pt>
                <c:pt idx="889">
                  <c:v>44446</c:v>
                </c:pt>
                <c:pt idx="890">
                  <c:v>44442</c:v>
                </c:pt>
                <c:pt idx="891">
                  <c:v>44441</c:v>
                </c:pt>
                <c:pt idx="892">
                  <c:v>44440</c:v>
                </c:pt>
                <c:pt idx="893">
                  <c:v>44439</c:v>
                </c:pt>
                <c:pt idx="894">
                  <c:v>44438</c:v>
                </c:pt>
                <c:pt idx="895">
                  <c:v>44435</c:v>
                </c:pt>
                <c:pt idx="896">
                  <c:v>44434</c:v>
                </c:pt>
                <c:pt idx="897">
                  <c:v>44433</c:v>
                </c:pt>
                <c:pt idx="898">
                  <c:v>44432</c:v>
                </c:pt>
                <c:pt idx="899">
                  <c:v>44431</c:v>
                </c:pt>
                <c:pt idx="900">
                  <c:v>44428</c:v>
                </c:pt>
                <c:pt idx="901">
                  <c:v>44427</c:v>
                </c:pt>
                <c:pt idx="902">
                  <c:v>44426</c:v>
                </c:pt>
                <c:pt idx="903">
                  <c:v>44425</c:v>
                </c:pt>
                <c:pt idx="904">
                  <c:v>44424</c:v>
                </c:pt>
                <c:pt idx="905">
                  <c:v>44421</c:v>
                </c:pt>
                <c:pt idx="906">
                  <c:v>44420</c:v>
                </c:pt>
                <c:pt idx="907">
                  <c:v>44419</c:v>
                </c:pt>
                <c:pt idx="908">
                  <c:v>44418</c:v>
                </c:pt>
                <c:pt idx="909">
                  <c:v>44417</c:v>
                </c:pt>
                <c:pt idx="910">
                  <c:v>44414</c:v>
                </c:pt>
                <c:pt idx="911">
                  <c:v>44413</c:v>
                </c:pt>
                <c:pt idx="912">
                  <c:v>44412</c:v>
                </c:pt>
                <c:pt idx="913">
                  <c:v>44411</c:v>
                </c:pt>
                <c:pt idx="914">
                  <c:v>44410</c:v>
                </c:pt>
                <c:pt idx="915">
                  <c:v>44407</c:v>
                </c:pt>
                <c:pt idx="916">
                  <c:v>44406</c:v>
                </c:pt>
                <c:pt idx="917">
                  <c:v>44405</c:v>
                </c:pt>
                <c:pt idx="918">
                  <c:v>44404</c:v>
                </c:pt>
                <c:pt idx="919">
                  <c:v>44403</c:v>
                </c:pt>
                <c:pt idx="920">
                  <c:v>44400</c:v>
                </c:pt>
                <c:pt idx="921">
                  <c:v>44399</c:v>
                </c:pt>
                <c:pt idx="922">
                  <c:v>44398</c:v>
                </c:pt>
                <c:pt idx="923">
                  <c:v>44397</c:v>
                </c:pt>
                <c:pt idx="924">
                  <c:v>44396</c:v>
                </c:pt>
                <c:pt idx="925">
                  <c:v>44393</c:v>
                </c:pt>
                <c:pt idx="926">
                  <c:v>44392</c:v>
                </c:pt>
                <c:pt idx="927">
                  <c:v>44391</c:v>
                </c:pt>
                <c:pt idx="928">
                  <c:v>44390</c:v>
                </c:pt>
                <c:pt idx="929">
                  <c:v>44389</c:v>
                </c:pt>
                <c:pt idx="930">
                  <c:v>44386</c:v>
                </c:pt>
                <c:pt idx="931">
                  <c:v>44385</c:v>
                </c:pt>
                <c:pt idx="932">
                  <c:v>44384</c:v>
                </c:pt>
                <c:pt idx="933">
                  <c:v>44383</c:v>
                </c:pt>
                <c:pt idx="934">
                  <c:v>44379</c:v>
                </c:pt>
                <c:pt idx="935">
                  <c:v>44378</c:v>
                </c:pt>
                <c:pt idx="936">
                  <c:v>44377</c:v>
                </c:pt>
                <c:pt idx="937">
                  <c:v>44376</c:v>
                </c:pt>
                <c:pt idx="938">
                  <c:v>44375</c:v>
                </c:pt>
                <c:pt idx="939">
                  <c:v>44372</c:v>
                </c:pt>
                <c:pt idx="940">
                  <c:v>44371</c:v>
                </c:pt>
                <c:pt idx="941">
                  <c:v>44370</c:v>
                </c:pt>
                <c:pt idx="942">
                  <c:v>44369</c:v>
                </c:pt>
                <c:pt idx="943">
                  <c:v>44368</c:v>
                </c:pt>
                <c:pt idx="944">
                  <c:v>44365</c:v>
                </c:pt>
                <c:pt idx="945">
                  <c:v>44364</c:v>
                </c:pt>
                <c:pt idx="946">
                  <c:v>44363</c:v>
                </c:pt>
                <c:pt idx="947">
                  <c:v>44362</c:v>
                </c:pt>
                <c:pt idx="948">
                  <c:v>44361</c:v>
                </c:pt>
                <c:pt idx="949">
                  <c:v>44358</c:v>
                </c:pt>
                <c:pt idx="950">
                  <c:v>44357</c:v>
                </c:pt>
                <c:pt idx="951">
                  <c:v>44356</c:v>
                </c:pt>
                <c:pt idx="952">
                  <c:v>44355</c:v>
                </c:pt>
                <c:pt idx="953">
                  <c:v>44354</c:v>
                </c:pt>
                <c:pt idx="954">
                  <c:v>44351</c:v>
                </c:pt>
                <c:pt idx="955">
                  <c:v>44350</c:v>
                </c:pt>
                <c:pt idx="956">
                  <c:v>44349</c:v>
                </c:pt>
                <c:pt idx="957">
                  <c:v>44348</c:v>
                </c:pt>
                <c:pt idx="958">
                  <c:v>44344</c:v>
                </c:pt>
                <c:pt idx="959">
                  <c:v>44343</c:v>
                </c:pt>
                <c:pt idx="960">
                  <c:v>44342</c:v>
                </c:pt>
                <c:pt idx="961">
                  <c:v>44341</c:v>
                </c:pt>
                <c:pt idx="962">
                  <c:v>44340</c:v>
                </c:pt>
                <c:pt idx="963">
                  <c:v>44337</c:v>
                </c:pt>
                <c:pt idx="964">
                  <c:v>44336</c:v>
                </c:pt>
                <c:pt idx="965">
                  <c:v>44335</c:v>
                </c:pt>
                <c:pt idx="966">
                  <c:v>44334</c:v>
                </c:pt>
                <c:pt idx="967">
                  <c:v>44333</c:v>
                </c:pt>
                <c:pt idx="968">
                  <c:v>44330</c:v>
                </c:pt>
                <c:pt idx="969">
                  <c:v>44329</c:v>
                </c:pt>
                <c:pt idx="970">
                  <c:v>44328</c:v>
                </c:pt>
                <c:pt idx="971">
                  <c:v>44327</c:v>
                </c:pt>
                <c:pt idx="972">
                  <c:v>44326</c:v>
                </c:pt>
                <c:pt idx="973">
                  <c:v>44323</c:v>
                </c:pt>
                <c:pt idx="974">
                  <c:v>44322</c:v>
                </c:pt>
                <c:pt idx="975">
                  <c:v>44321</c:v>
                </c:pt>
                <c:pt idx="976">
                  <c:v>44320</c:v>
                </c:pt>
                <c:pt idx="977">
                  <c:v>44319</c:v>
                </c:pt>
                <c:pt idx="978">
                  <c:v>44316</c:v>
                </c:pt>
                <c:pt idx="979">
                  <c:v>44315</c:v>
                </c:pt>
                <c:pt idx="980">
                  <c:v>44314</c:v>
                </c:pt>
                <c:pt idx="981">
                  <c:v>44313</c:v>
                </c:pt>
                <c:pt idx="982">
                  <c:v>44312</c:v>
                </c:pt>
                <c:pt idx="983">
                  <c:v>44309</c:v>
                </c:pt>
                <c:pt idx="984">
                  <c:v>44308</c:v>
                </c:pt>
                <c:pt idx="985">
                  <c:v>44307</c:v>
                </c:pt>
                <c:pt idx="986">
                  <c:v>44306</c:v>
                </c:pt>
                <c:pt idx="987">
                  <c:v>44305</c:v>
                </c:pt>
                <c:pt idx="988">
                  <c:v>44302</c:v>
                </c:pt>
                <c:pt idx="989">
                  <c:v>44301</c:v>
                </c:pt>
                <c:pt idx="990">
                  <c:v>44300</c:v>
                </c:pt>
                <c:pt idx="991">
                  <c:v>44299</c:v>
                </c:pt>
                <c:pt idx="992">
                  <c:v>44298</c:v>
                </c:pt>
                <c:pt idx="993">
                  <c:v>44295</c:v>
                </c:pt>
                <c:pt idx="994">
                  <c:v>44294</c:v>
                </c:pt>
                <c:pt idx="995">
                  <c:v>44293</c:v>
                </c:pt>
                <c:pt idx="996">
                  <c:v>44292</c:v>
                </c:pt>
                <c:pt idx="997">
                  <c:v>44291</c:v>
                </c:pt>
                <c:pt idx="998">
                  <c:v>44287</c:v>
                </c:pt>
                <c:pt idx="999">
                  <c:v>44286</c:v>
                </c:pt>
                <c:pt idx="1000">
                  <c:v>44285</c:v>
                </c:pt>
                <c:pt idx="1001">
                  <c:v>44284</c:v>
                </c:pt>
                <c:pt idx="1002">
                  <c:v>44281</c:v>
                </c:pt>
                <c:pt idx="1003">
                  <c:v>44280</c:v>
                </c:pt>
                <c:pt idx="1004">
                  <c:v>44279</c:v>
                </c:pt>
                <c:pt idx="1005">
                  <c:v>44278</c:v>
                </c:pt>
                <c:pt idx="1006">
                  <c:v>44277</c:v>
                </c:pt>
                <c:pt idx="1007">
                  <c:v>44274</c:v>
                </c:pt>
                <c:pt idx="1008">
                  <c:v>44273</c:v>
                </c:pt>
                <c:pt idx="1009">
                  <c:v>44272</c:v>
                </c:pt>
                <c:pt idx="1010">
                  <c:v>44271</c:v>
                </c:pt>
                <c:pt idx="1011">
                  <c:v>44270</c:v>
                </c:pt>
                <c:pt idx="1012">
                  <c:v>44267</c:v>
                </c:pt>
                <c:pt idx="1013">
                  <c:v>44266</c:v>
                </c:pt>
                <c:pt idx="1014">
                  <c:v>44265</c:v>
                </c:pt>
                <c:pt idx="1015">
                  <c:v>44264</c:v>
                </c:pt>
                <c:pt idx="1016">
                  <c:v>44263</c:v>
                </c:pt>
                <c:pt idx="1017">
                  <c:v>44260</c:v>
                </c:pt>
                <c:pt idx="1018">
                  <c:v>44259</c:v>
                </c:pt>
                <c:pt idx="1019">
                  <c:v>44258</c:v>
                </c:pt>
                <c:pt idx="1020">
                  <c:v>44257</c:v>
                </c:pt>
                <c:pt idx="1021">
                  <c:v>44256</c:v>
                </c:pt>
                <c:pt idx="1022">
                  <c:v>44253</c:v>
                </c:pt>
                <c:pt idx="1023">
                  <c:v>44252</c:v>
                </c:pt>
                <c:pt idx="1024">
                  <c:v>44251</c:v>
                </c:pt>
                <c:pt idx="1025">
                  <c:v>44250</c:v>
                </c:pt>
                <c:pt idx="1026">
                  <c:v>44249</c:v>
                </c:pt>
                <c:pt idx="1027">
                  <c:v>44246</c:v>
                </c:pt>
                <c:pt idx="1028">
                  <c:v>44245</c:v>
                </c:pt>
                <c:pt idx="1029">
                  <c:v>44244</c:v>
                </c:pt>
                <c:pt idx="1030">
                  <c:v>44243</c:v>
                </c:pt>
                <c:pt idx="1031">
                  <c:v>44239</c:v>
                </c:pt>
                <c:pt idx="1032">
                  <c:v>44238</c:v>
                </c:pt>
                <c:pt idx="1033">
                  <c:v>44237</c:v>
                </c:pt>
                <c:pt idx="1034">
                  <c:v>44236</c:v>
                </c:pt>
                <c:pt idx="1035">
                  <c:v>44235</c:v>
                </c:pt>
                <c:pt idx="1036">
                  <c:v>44232</c:v>
                </c:pt>
                <c:pt idx="1037">
                  <c:v>44231</c:v>
                </c:pt>
                <c:pt idx="1038">
                  <c:v>44230</c:v>
                </c:pt>
                <c:pt idx="1039">
                  <c:v>44229</c:v>
                </c:pt>
                <c:pt idx="1040">
                  <c:v>44228</c:v>
                </c:pt>
                <c:pt idx="1041">
                  <c:v>44225</c:v>
                </c:pt>
                <c:pt idx="1042">
                  <c:v>44224</c:v>
                </c:pt>
                <c:pt idx="1043">
                  <c:v>44223</c:v>
                </c:pt>
                <c:pt idx="1044">
                  <c:v>44222</c:v>
                </c:pt>
                <c:pt idx="1045">
                  <c:v>44221</c:v>
                </c:pt>
                <c:pt idx="1046">
                  <c:v>44218</c:v>
                </c:pt>
                <c:pt idx="1047">
                  <c:v>44217</c:v>
                </c:pt>
                <c:pt idx="1048">
                  <c:v>44216</c:v>
                </c:pt>
                <c:pt idx="1049">
                  <c:v>44215</c:v>
                </c:pt>
                <c:pt idx="1050">
                  <c:v>44211</c:v>
                </c:pt>
                <c:pt idx="1051">
                  <c:v>44210</c:v>
                </c:pt>
                <c:pt idx="1052">
                  <c:v>44209</c:v>
                </c:pt>
                <c:pt idx="1053">
                  <c:v>44208</c:v>
                </c:pt>
                <c:pt idx="1054">
                  <c:v>44207</c:v>
                </c:pt>
                <c:pt idx="1055">
                  <c:v>44204</c:v>
                </c:pt>
                <c:pt idx="1056">
                  <c:v>44203</c:v>
                </c:pt>
                <c:pt idx="1057">
                  <c:v>44202</c:v>
                </c:pt>
                <c:pt idx="1058">
                  <c:v>44201</c:v>
                </c:pt>
                <c:pt idx="1059">
                  <c:v>44200</c:v>
                </c:pt>
                <c:pt idx="1060">
                  <c:v>44196</c:v>
                </c:pt>
                <c:pt idx="1061">
                  <c:v>44195</c:v>
                </c:pt>
                <c:pt idx="1062">
                  <c:v>44194</c:v>
                </c:pt>
                <c:pt idx="1063">
                  <c:v>44193</c:v>
                </c:pt>
                <c:pt idx="1064">
                  <c:v>44189</c:v>
                </c:pt>
                <c:pt idx="1065">
                  <c:v>44188</c:v>
                </c:pt>
                <c:pt idx="1066">
                  <c:v>44187</c:v>
                </c:pt>
                <c:pt idx="1067">
                  <c:v>44186</c:v>
                </c:pt>
                <c:pt idx="1068">
                  <c:v>44183</c:v>
                </c:pt>
                <c:pt idx="1069">
                  <c:v>44182</c:v>
                </c:pt>
                <c:pt idx="1070">
                  <c:v>44181</c:v>
                </c:pt>
                <c:pt idx="1071">
                  <c:v>44180</c:v>
                </c:pt>
                <c:pt idx="1072">
                  <c:v>44179</c:v>
                </c:pt>
                <c:pt idx="1073">
                  <c:v>44176</c:v>
                </c:pt>
                <c:pt idx="1074">
                  <c:v>44175</c:v>
                </c:pt>
                <c:pt idx="1075">
                  <c:v>44174</c:v>
                </c:pt>
                <c:pt idx="1076">
                  <c:v>44173</c:v>
                </c:pt>
                <c:pt idx="1077">
                  <c:v>44172</c:v>
                </c:pt>
                <c:pt idx="1078">
                  <c:v>44169</c:v>
                </c:pt>
                <c:pt idx="1079">
                  <c:v>44168</c:v>
                </c:pt>
                <c:pt idx="1080">
                  <c:v>44167</c:v>
                </c:pt>
                <c:pt idx="1081">
                  <c:v>44166</c:v>
                </c:pt>
                <c:pt idx="1082">
                  <c:v>44165</c:v>
                </c:pt>
                <c:pt idx="1083">
                  <c:v>44162</c:v>
                </c:pt>
                <c:pt idx="1084">
                  <c:v>44160</c:v>
                </c:pt>
                <c:pt idx="1085">
                  <c:v>44159</c:v>
                </c:pt>
                <c:pt idx="1086">
                  <c:v>44158</c:v>
                </c:pt>
                <c:pt idx="1087">
                  <c:v>44155</c:v>
                </c:pt>
                <c:pt idx="1088">
                  <c:v>44154</c:v>
                </c:pt>
                <c:pt idx="1089">
                  <c:v>44153</c:v>
                </c:pt>
                <c:pt idx="1090">
                  <c:v>44152</c:v>
                </c:pt>
                <c:pt idx="1091">
                  <c:v>44151</c:v>
                </c:pt>
                <c:pt idx="1092">
                  <c:v>44148</c:v>
                </c:pt>
                <c:pt idx="1093">
                  <c:v>44147</c:v>
                </c:pt>
                <c:pt idx="1094">
                  <c:v>44146</c:v>
                </c:pt>
                <c:pt idx="1095">
                  <c:v>44145</c:v>
                </c:pt>
                <c:pt idx="1096">
                  <c:v>44144</c:v>
                </c:pt>
                <c:pt idx="1097">
                  <c:v>44141</c:v>
                </c:pt>
                <c:pt idx="1098">
                  <c:v>44140</c:v>
                </c:pt>
                <c:pt idx="1099">
                  <c:v>44139</c:v>
                </c:pt>
                <c:pt idx="1100">
                  <c:v>44138</c:v>
                </c:pt>
                <c:pt idx="1101">
                  <c:v>44137</c:v>
                </c:pt>
                <c:pt idx="1102">
                  <c:v>44134</c:v>
                </c:pt>
                <c:pt idx="1103">
                  <c:v>44133</c:v>
                </c:pt>
                <c:pt idx="1104">
                  <c:v>44132</c:v>
                </c:pt>
                <c:pt idx="1105">
                  <c:v>44131</c:v>
                </c:pt>
                <c:pt idx="1106">
                  <c:v>44130</c:v>
                </c:pt>
                <c:pt idx="1107">
                  <c:v>44127</c:v>
                </c:pt>
                <c:pt idx="1108">
                  <c:v>44126</c:v>
                </c:pt>
                <c:pt idx="1109">
                  <c:v>44125</c:v>
                </c:pt>
                <c:pt idx="1110">
                  <c:v>44124</c:v>
                </c:pt>
                <c:pt idx="1111">
                  <c:v>44123</c:v>
                </c:pt>
                <c:pt idx="1112">
                  <c:v>44120</c:v>
                </c:pt>
                <c:pt idx="1113">
                  <c:v>44119</c:v>
                </c:pt>
                <c:pt idx="1114">
                  <c:v>44118</c:v>
                </c:pt>
                <c:pt idx="1115">
                  <c:v>44117</c:v>
                </c:pt>
                <c:pt idx="1116">
                  <c:v>44116</c:v>
                </c:pt>
                <c:pt idx="1117">
                  <c:v>44113</c:v>
                </c:pt>
                <c:pt idx="1118">
                  <c:v>44112</c:v>
                </c:pt>
                <c:pt idx="1119">
                  <c:v>44111</c:v>
                </c:pt>
                <c:pt idx="1120">
                  <c:v>44110</c:v>
                </c:pt>
                <c:pt idx="1121">
                  <c:v>44109</c:v>
                </c:pt>
                <c:pt idx="1122">
                  <c:v>44106</c:v>
                </c:pt>
                <c:pt idx="1123">
                  <c:v>44105</c:v>
                </c:pt>
                <c:pt idx="1124">
                  <c:v>44104</c:v>
                </c:pt>
                <c:pt idx="1125">
                  <c:v>44103</c:v>
                </c:pt>
                <c:pt idx="1126">
                  <c:v>44102</c:v>
                </c:pt>
                <c:pt idx="1127">
                  <c:v>44099</c:v>
                </c:pt>
                <c:pt idx="1128">
                  <c:v>44098</c:v>
                </c:pt>
                <c:pt idx="1129">
                  <c:v>44097</c:v>
                </c:pt>
                <c:pt idx="1130">
                  <c:v>44096</c:v>
                </c:pt>
                <c:pt idx="1131">
                  <c:v>44095</c:v>
                </c:pt>
                <c:pt idx="1132">
                  <c:v>44092</c:v>
                </c:pt>
                <c:pt idx="1133">
                  <c:v>44091</c:v>
                </c:pt>
                <c:pt idx="1134">
                  <c:v>44090</c:v>
                </c:pt>
                <c:pt idx="1135">
                  <c:v>44089</c:v>
                </c:pt>
                <c:pt idx="1136">
                  <c:v>44088</c:v>
                </c:pt>
                <c:pt idx="1137">
                  <c:v>44085</c:v>
                </c:pt>
                <c:pt idx="1138">
                  <c:v>44084</c:v>
                </c:pt>
                <c:pt idx="1139">
                  <c:v>44083</c:v>
                </c:pt>
                <c:pt idx="1140">
                  <c:v>44082</c:v>
                </c:pt>
                <c:pt idx="1141">
                  <c:v>44078</c:v>
                </c:pt>
                <c:pt idx="1142">
                  <c:v>44077</c:v>
                </c:pt>
                <c:pt idx="1143">
                  <c:v>44076</c:v>
                </c:pt>
                <c:pt idx="1144">
                  <c:v>44075</c:v>
                </c:pt>
                <c:pt idx="1145">
                  <c:v>44074</c:v>
                </c:pt>
                <c:pt idx="1146">
                  <c:v>44071</c:v>
                </c:pt>
                <c:pt idx="1147">
                  <c:v>44070</c:v>
                </c:pt>
                <c:pt idx="1148">
                  <c:v>44069</c:v>
                </c:pt>
                <c:pt idx="1149">
                  <c:v>44068</c:v>
                </c:pt>
                <c:pt idx="1150">
                  <c:v>44067</c:v>
                </c:pt>
                <c:pt idx="1151">
                  <c:v>44064</c:v>
                </c:pt>
                <c:pt idx="1152">
                  <c:v>44063</c:v>
                </c:pt>
                <c:pt idx="1153">
                  <c:v>44062</c:v>
                </c:pt>
                <c:pt idx="1154">
                  <c:v>44061</c:v>
                </c:pt>
                <c:pt idx="1155">
                  <c:v>44060</c:v>
                </c:pt>
                <c:pt idx="1156">
                  <c:v>44057</c:v>
                </c:pt>
                <c:pt idx="1157">
                  <c:v>44056</c:v>
                </c:pt>
                <c:pt idx="1158">
                  <c:v>44055</c:v>
                </c:pt>
                <c:pt idx="1159">
                  <c:v>44054</c:v>
                </c:pt>
                <c:pt idx="1160">
                  <c:v>44053</c:v>
                </c:pt>
                <c:pt idx="1161">
                  <c:v>44050</c:v>
                </c:pt>
                <c:pt idx="1162">
                  <c:v>44049</c:v>
                </c:pt>
                <c:pt idx="1163">
                  <c:v>44048</c:v>
                </c:pt>
                <c:pt idx="1164">
                  <c:v>44047</c:v>
                </c:pt>
                <c:pt idx="1165">
                  <c:v>44046</c:v>
                </c:pt>
                <c:pt idx="1166">
                  <c:v>44043</c:v>
                </c:pt>
                <c:pt idx="1167">
                  <c:v>44042</c:v>
                </c:pt>
                <c:pt idx="1168">
                  <c:v>44041</c:v>
                </c:pt>
                <c:pt idx="1169">
                  <c:v>44040</c:v>
                </c:pt>
                <c:pt idx="1170">
                  <c:v>44039</c:v>
                </c:pt>
                <c:pt idx="1171">
                  <c:v>44036</c:v>
                </c:pt>
                <c:pt idx="1172">
                  <c:v>44035</c:v>
                </c:pt>
                <c:pt idx="1173">
                  <c:v>44034</c:v>
                </c:pt>
                <c:pt idx="1174">
                  <c:v>44033</c:v>
                </c:pt>
                <c:pt idx="1175">
                  <c:v>44032</c:v>
                </c:pt>
                <c:pt idx="1176">
                  <c:v>44029</c:v>
                </c:pt>
                <c:pt idx="1177">
                  <c:v>44028</c:v>
                </c:pt>
                <c:pt idx="1178">
                  <c:v>44027</c:v>
                </c:pt>
                <c:pt idx="1179">
                  <c:v>44026</c:v>
                </c:pt>
                <c:pt idx="1180">
                  <c:v>44025</c:v>
                </c:pt>
                <c:pt idx="1181">
                  <c:v>44022</c:v>
                </c:pt>
                <c:pt idx="1182">
                  <c:v>44021</c:v>
                </c:pt>
                <c:pt idx="1183">
                  <c:v>44020</c:v>
                </c:pt>
                <c:pt idx="1184">
                  <c:v>44019</c:v>
                </c:pt>
                <c:pt idx="1185">
                  <c:v>44018</c:v>
                </c:pt>
                <c:pt idx="1186">
                  <c:v>44014</c:v>
                </c:pt>
                <c:pt idx="1187">
                  <c:v>44013</c:v>
                </c:pt>
                <c:pt idx="1188">
                  <c:v>44012</c:v>
                </c:pt>
                <c:pt idx="1189">
                  <c:v>44011</c:v>
                </c:pt>
                <c:pt idx="1190">
                  <c:v>44008</c:v>
                </c:pt>
                <c:pt idx="1191">
                  <c:v>44007</c:v>
                </c:pt>
                <c:pt idx="1192">
                  <c:v>44006</c:v>
                </c:pt>
                <c:pt idx="1193">
                  <c:v>44005</c:v>
                </c:pt>
                <c:pt idx="1194">
                  <c:v>44004</c:v>
                </c:pt>
                <c:pt idx="1195">
                  <c:v>44001</c:v>
                </c:pt>
                <c:pt idx="1196">
                  <c:v>44000</c:v>
                </c:pt>
                <c:pt idx="1197">
                  <c:v>43999</c:v>
                </c:pt>
                <c:pt idx="1198">
                  <c:v>43998</c:v>
                </c:pt>
                <c:pt idx="1199">
                  <c:v>43997</c:v>
                </c:pt>
                <c:pt idx="1200">
                  <c:v>43994</c:v>
                </c:pt>
                <c:pt idx="1201">
                  <c:v>43993</c:v>
                </c:pt>
                <c:pt idx="1202">
                  <c:v>43992</c:v>
                </c:pt>
                <c:pt idx="1203">
                  <c:v>43991</c:v>
                </c:pt>
                <c:pt idx="1204">
                  <c:v>43990</c:v>
                </c:pt>
                <c:pt idx="1205">
                  <c:v>43987</c:v>
                </c:pt>
                <c:pt idx="1206">
                  <c:v>43986</c:v>
                </c:pt>
                <c:pt idx="1207">
                  <c:v>43985</c:v>
                </c:pt>
                <c:pt idx="1208">
                  <c:v>43984</c:v>
                </c:pt>
                <c:pt idx="1209">
                  <c:v>43983</c:v>
                </c:pt>
                <c:pt idx="1210">
                  <c:v>43980</c:v>
                </c:pt>
                <c:pt idx="1211">
                  <c:v>43979</c:v>
                </c:pt>
                <c:pt idx="1212">
                  <c:v>43978</c:v>
                </c:pt>
                <c:pt idx="1213">
                  <c:v>43977</c:v>
                </c:pt>
                <c:pt idx="1214">
                  <c:v>43973</c:v>
                </c:pt>
                <c:pt idx="1215">
                  <c:v>43972</c:v>
                </c:pt>
                <c:pt idx="1216">
                  <c:v>43971</c:v>
                </c:pt>
                <c:pt idx="1217">
                  <c:v>43970</c:v>
                </c:pt>
                <c:pt idx="1218">
                  <c:v>43969</c:v>
                </c:pt>
                <c:pt idx="1219">
                  <c:v>43966</c:v>
                </c:pt>
                <c:pt idx="1220">
                  <c:v>43965</c:v>
                </c:pt>
                <c:pt idx="1221">
                  <c:v>43964</c:v>
                </c:pt>
                <c:pt idx="1222">
                  <c:v>43963</c:v>
                </c:pt>
                <c:pt idx="1223">
                  <c:v>43962</c:v>
                </c:pt>
                <c:pt idx="1224">
                  <c:v>43959</c:v>
                </c:pt>
                <c:pt idx="1225">
                  <c:v>43958</c:v>
                </c:pt>
                <c:pt idx="1226">
                  <c:v>43957</c:v>
                </c:pt>
                <c:pt idx="1227">
                  <c:v>43956</c:v>
                </c:pt>
                <c:pt idx="1228">
                  <c:v>43955</c:v>
                </c:pt>
                <c:pt idx="1229">
                  <c:v>43952</c:v>
                </c:pt>
                <c:pt idx="1230">
                  <c:v>43951</c:v>
                </c:pt>
                <c:pt idx="1231">
                  <c:v>43950</c:v>
                </c:pt>
                <c:pt idx="1232">
                  <c:v>43949</c:v>
                </c:pt>
                <c:pt idx="1233">
                  <c:v>43948</c:v>
                </c:pt>
                <c:pt idx="1234">
                  <c:v>43945</c:v>
                </c:pt>
                <c:pt idx="1235">
                  <c:v>43944</c:v>
                </c:pt>
                <c:pt idx="1236">
                  <c:v>43943</c:v>
                </c:pt>
                <c:pt idx="1237">
                  <c:v>43942</c:v>
                </c:pt>
                <c:pt idx="1238">
                  <c:v>43941</c:v>
                </c:pt>
                <c:pt idx="1239">
                  <c:v>43938</c:v>
                </c:pt>
                <c:pt idx="1240">
                  <c:v>43937</c:v>
                </c:pt>
                <c:pt idx="1241">
                  <c:v>43936</c:v>
                </c:pt>
                <c:pt idx="1242">
                  <c:v>43935</c:v>
                </c:pt>
                <c:pt idx="1243">
                  <c:v>43934</c:v>
                </c:pt>
                <c:pt idx="1244">
                  <c:v>43930</c:v>
                </c:pt>
                <c:pt idx="1245">
                  <c:v>43929</c:v>
                </c:pt>
                <c:pt idx="1246">
                  <c:v>43928</c:v>
                </c:pt>
                <c:pt idx="1247">
                  <c:v>43927</c:v>
                </c:pt>
                <c:pt idx="1248">
                  <c:v>43924</c:v>
                </c:pt>
                <c:pt idx="1249">
                  <c:v>43923</c:v>
                </c:pt>
                <c:pt idx="1250">
                  <c:v>43922</c:v>
                </c:pt>
                <c:pt idx="1251">
                  <c:v>43921</c:v>
                </c:pt>
                <c:pt idx="1252">
                  <c:v>43920</c:v>
                </c:pt>
                <c:pt idx="1253">
                  <c:v>43917</c:v>
                </c:pt>
                <c:pt idx="1254">
                  <c:v>43916</c:v>
                </c:pt>
                <c:pt idx="1255">
                  <c:v>43915</c:v>
                </c:pt>
                <c:pt idx="1256">
                  <c:v>43914</c:v>
                </c:pt>
                <c:pt idx="1257">
                  <c:v>43913</c:v>
                </c:pt>
                <c:pt idx="1258">
                  <c:v>43910</c:v>
                </c:pt>
                <c:pt idx="1259">
                  <c:v>43909</c:v>
                </c:pt>
                <c:pt idx="1260">
                  <c:v>43908</c:v>
                </c:pt>
                <c:pt idx="1261">
                  <c:v>43907</c:v>
                </c:pt>
                <c:pt idx="1262">
                  <c:v>43906</c:v>
                </c:pt>
                <c:pt idx="1263">
                  <c:v>43903</c:v>
                </c:pt>
                <c:pt idx="1264">
                  <c:v>43902</c:v>
                </c:pt>
                <c:pt idx="1265">
                  <c:v>43901</c:v>
                </c:pt>
                <c:pt idx="1266">
                  <c:v>43900</c:v>
                </c:pt>
                <c:pt idx="1267">
                  <c:v>43899</c:v>
                </c:pt>
                <c:pt idx="1268">
                  <c:v>43896</c:v>
                </c:pt>
                <c:pt idx="1269">
                  <c:v>43895</c:v>
                </c:pt>
                <c:pt idx="1270">
                  <c:v>43894</c:v>
                </c:pt>
                <c:pt idx="1271">
                  <c:v>43893</c:v>
                </c:pt>
                <c:pt idx="1272">
                  <c:v>43892</c:v>
                </c:pt>
                <c:pt idx="1273">
                  <c:v>43889</c:v>
                </c:pt>
                <c:pt idx="1274">
                  <c:v>43888</c:v>
                </c:pt>
                <c:pt idx="1275">
                  <c:v>43887</c:v>
                </c:pt>
                <c:pt idx="1276">
                  <c:v>43886</c:v>
                </c:pt>
                <c:pt idx="1277">
                  <c:v>43885</c:v>
                </c:pt>
                <c:pt idx="1278">
                  <c:v>43882</c:v>
                </c:pt>
                <c:pt idx="1279">
                  <c:v>43881</c:v>
                </c:pt>
                <c:pt idx="1280">
                  <c:v>43880</c:v>
                </c:pt>
                <c:pt idx="1281">
                  <c:v>43879</c:v>
                </c:pt>
                <c:pt idx="1282">
                  <c:v>43875</c:v>
                </c:pt>
                <c:pt idx="1283">
                  <c:v>43874</c:v>
                </c:pt>
                <c:pt idx="1284">
                  <c:v>43873</c:v>
                </c:pt>
                <c:pt idx="1285">
                  <c:v>43872</c:v>
                </c:pt>
                <c:pt idx="1286">
                  <c:v>43871</c:v>
                </c:pt>
                <c:pt idx="1287">
                  <c:v>43868</c:v>
                </c:pt>
                <c:pt idx="1288">
                  <c:v>43867</c:v>
                </c:pt>
                <c:pt idx="1289">
                  <c:v>43866</c:v>
                </c:pt>
                <c:pt idx="1290">
                  <c:v>43865</c:v>
                </c:pt>
                <c:pt idx="1291">
                  <c:v>43864</c:v>
                </c:pt>
                <c:pt idx="1292">
                  <c:v>43861</c:v>
                </c:pt>
                <c:pt idx="1293">
                  <c:v>43860</c:v>
                </c:pt>
                <c:pt idx="1294">
                  <c:v>43859</c:v>
                </c:pt>
                <c:pt idx="1295">
                  <c:v>43858</c:v>
                </c:pt>
                <c:pt idx="1296">
                  <c:v>43857</c:v>
                </c:pt>
                <c:pt idx="1297">
                  <c:v>43854</c:v>
                </c:pt>
                <c:pt idx="1298">
                  <c:v>43853</c:v>
                </c:pt>
                <c:pt idx="1299">
                  <c:v>43852</c:v>
                </c:pt>
                <c:pt idx="1300">
                  <c:v>43851</c:v>
                </c:pt>
                <c:pt idx="1301">
                  <c:v>43847</c:v>
                </c:pt>
                <c:pt idx="1302">
                  <c:v>43846</c:v>
                </c:pt>
                <c:pt idx="1303">
                  <c:v>43845</c:v>
                </c:pt>
                <c:pt idx="1304">
                  <c:v>43844</c:v>
                </c:pt>
                <c:pt idx="1305">
                  <c:v>43843</c:v>
                </c:pt>
                <c:pt idx="1306">
                  <c:v>43840</c:v>
                </c:pt>
                <c:pt idx="1307">
                  <c:v>43839</c:v>
                </c:pt>
                <c:pt idx="1308">
                  <c:v>43838</c:v>
                </c:pt>
                <c:pt idx="1309">
                  <c:v>43837</c:v>
                </c:pt>
                <c:pt idx="1310">
                  <c:v>43836</c:v>
                </c:pt>
                <c:pt idx="1311">
                  <c:v>43833</c:v>
                </c:pt>
                <c:pt idx="1312">
                  <c:v>43832</c:v>
                </c:pt>
              </c:numCache>
            </c:numRef>
          </c:cat>
          <c:val>
            <c:numRef>
              <c:f>'Short Volume Apple'!$E$2:$E$1314</c:f>
              <c:numCache>
                <c:formatCode>0%</c:formatCode>
                <c:ptCount val="1313"/>
                <c:pt idx="0">
                  <c:v>0.46648436424767553</c:v>
                </c:pt>
                <c:pt idx="1">
                  <c:v>0.40986155295435572</c:v>
                </c:pt>
                <c:pt idx="2">
                  <c:v>0.41335957354090297</c:v>
                </c:pt>
                <c:pt idx="3">
                  <c:v>0.44330408660908266</c:v>
                </c:pt>
                <c:pt idx="4">
                  <c:v>0.44271631436503545</c:v>
                </c:pt>
                <c:pt idx="5">
                  <c:v>0.37669150651144179</c:v>
                </c:pt>
                <c:pt idx="6">
                  <c:v>0.47063317501863283</c:v>
                </c:pt>
                <c:pt idx="7">
                  <c:v>0.44174319711807081</c:v>
                </c:pt>
                <c:pt idx="8">
                  <c:v>0.48796668171507057</c:v>
                </c:pt>
                <c:pt idx="9">
                  <c:v>0.5020003880838616</c:v>
                </c:pt>
                <c:pt idx="10">
                  <c:v>0.55594009145098644</c:v>
                </c:pt>
                <c:pt idx="11">
                  <c:v>0.54793474123690777</c:v>
                </c:pt>
                <c:pt idx="12">
                  <c:v>0.59670383070941968</c:v>
                </c:pt>
                <c:pt idx="13">
                  <c:v>0.57622426169895957</c:v>
                </c:pt>
                <c:pt idx="14">
                  <c:v>0.54714576810901083</c:v>
                </c:pt>
                <c:pt idx="15">
                  <c:v>0.56211377934897433</c:v>
                </c:pt>
                <c:pt idx="16">
                  <c:v>0.56198675271572784</c:v>
                </c:pt>
                <c:pt idx="17">
                  <c:v>0.60141280176790746</c:v>
                </c:pt>
                <c:pt idx="18">
                  <c:v>0.54665761016343295</c:v>
                </c:pt>
                <c:pt idx="19">
                  <c:v>0.56150022107726372</c:v>
                </c:pt>
                <c:pt idx="20">
                  <c:v>0.54384119831747824</c:v>
                </c:pt>
                <c:pt idx="21">
                  <c:v>0.42173378954134905</c:v>
                </c:pt>
                <c:pt idx="22">
                  <c:v>0.51112422823443227</c:v>
                </c:pt>
                <c:pt idx="23">
                  <c:v>0.51718854863860075</c:v>
                </c:pt>
                <c:pt idx="24">
                  <c:v>0.5015344393408766</c:v>
                </c:pt>
                <c:pt idx="25">
                  <c:v>0.45178963719811616</c:v>
                </c:pt>
                <c:pt idx="26">
                  <c:v>0.49041192490383223</c:v>
                </c:pt>
                <c:pt idx="27">
                  <c:v>0.46189097278233904</c:v>
                </c:pt>
                <c:pt idx="28">
                  <c:v>0.42267393131717751</c:v>
                </c:pt>
                <c:pt idx="29">
                  <c:v>0.3415472582624936</c:v>
                </c:pt>
                <c:pt idx="30">
                  <c:v>0.45285690406298579</c:v>
                </c:pt>
                <c:pt idx="31">
                  <c:v>0.37754894573546172</c:v>
                </c:pt>
                <c:pt idx="32">
                  <c:v>0.42252494067482793</c:v>
                </c:pt>
                <c:pt idx="33">
                  <c:v>0.37570015584046257</c:v>
                </c:pt>
                <c:pt idx="34">
                  <c:v>0.38565033510040364</c:v>
                </c:pt>
                <c:pt idx="35">
                  <c:v>0.47871217396575622</c:v>
                </c:pt>
                <c:pt idx="36">
                  <c:v>0.4389978486670551</c:v>
                </c:pt>
                <c:pt idx="37">
                  <c:v>0.55699584570351268</c:v>
                </c:pt>
                <c:pt idx="38">
                  <c:v>0.62286356494547501</c:v>
                </c:pt>
                <c:pt idx="39">
                  <c:v>0.40030552963371924</c:v>
                </c:pt>
                <c:pt idx="40">
                  <c:v>0.32023788719057383</c:v>
                </c:pt>
                <c:pt idx="41">
                  <c:v>0.44058441871434123</c:v>
                </c:pt>
                <c:pt idx="42">
                  <c:v>0.33096028957381912</c:v>
                </c:pt>
                <c:pt idx="43">
                  <c:v>0.42381929214630559</c:v>
                </c:pt>
                <c:pt idx="44">
                  <c:v>0.38735626280005253</c:v>
                </c:pt>
                <c:pt idx="45">
                  <c:v>0.45655997996856079</c:v>
                </c:pt>
                <c:pt idx="46">
                  <c:v>0.36931208114791819</c:v>
                </c:pt>
                <c:pt idx="47">
                  <c:v>0.35879498879585903</c:v>
                </c:pt>
                <c:pt idx="48">
                  <c:v>0.3333187152298851</c:v>
                </c:pt>
                <c:pt idx="49">
                  <c:v>0.52531798575745325</c:v>
                </c:pt>
                <c:pt idx="50">
                  <c:v>0.45749491824797012</c:v>
                </c:pt>
                <c:pt idx="51">
                  <c:v>0.44784892370690149</c:v>
                </c:pt>
                <c:pt idx="52">
                  <c:v>0.54394856849152917</c:v>
                </c:pt>
                <c:pt idx="53">
                  <c:v>0.37885078204992895</c:v>
                </c:pt>
                <c:pt idx="54">
                  <c:v>0.49214665333906293</c:v>
                </c:pt>
                <c:pt idx="55">
                  <c:v>0.49659382129291352</c:v>
                </c:pt>
                <c:pt idx="56">
                  <c:v>0.53121986799552201</c:v>
                </c:pt>
                <c:pt idx="57">
                  <c:v>0.61259730393394562</c:v>
                </c:pt>
                <c:pt idx="58">
                  <c:v>0.59969556348507402</c:v>
                </c:pt>
                <c:pt idx="59">
                  <c:v>0.43548935013890144</c:v>
                </c:pt>
                <c:pt idx="60">
                  <c:v>0.55812753234383117</c:v>
                </c:pt>
                <c:pt idx="61">
                  <c:v>0.61440711729971464</c:v>
                </c:pt>
                <c:pt idx="62">
                  <c:v>0.6382755456624466</c:v>
                </c:pt>
                <c:pt idx="63">
                  <c:v>0.53803285637724874</c:v>
                </c:pt>
                <c:pt idx="64">
                  <c:v>0.48956645035684565</c:v>
                </c:pt>
                <c:pt idx="65">
                  <c:v>0.51309721414991183</c:v>
                </c:pt>
                <c:pt idx="66">
                  <c:v>0.48865495050068808</c:v>
                </c:pt>
                <c:pt idx="67">
                  <c:v>0.56195800855213185</c:v>
                </c:pt>
                <c:pt idx="68">
                  <c:v>0.49508034869128109</c:v>
                </c:pt>
                <c:pt idx="69">
                  <c:v>0.52790344588425031</c:v>
                </c:pt>
                <c:pt idx="70">
                  <c:v>0.59204052298625065</c:v>
                </c:pt>
                <c:pt idx="71">
                  <c:v>0.4889558594832486</c:v>
                </c:pt>
                <c:pt idx="72">
                  <c:v>0.48726753675005169</c:v>
                </c:pt>
                <c:pt idx="73">
                  <c:v>0.55812360843726672</c:v>
                </c:pt>
                <c:pt idx="74">
                  <c:v>0.50624361655323324</c:v>
                </c:pt>
                <c:pt idx="75">
                  <c:v>0.44746448608401224</c:v>
                </c:pt>
                <c:pt idx="76">
                  <c:v>0.46842728876126394</c:v>
                </c:pt>
                <c:pt idx="77">
                  <c:v>0.52339323614356026</c:v>
                </c:pt>
                <c:pt idx="78">
                  <c:v>0.48860291140330014</c:v>
                </c:pt>
                <c:pt idx="79">
                  <c:v>0.5076637375347367</c:v>
                </c:pt>
                <c:pt idx="80">
                  <c:v>0.41147606210455506</c:v>
                </c:pt>
                <c:pt idx="81">
                  <c:v>0.51661319679445317</c:v>
                </c:pt>
                <c:pt idx="82">
                  <c:v>0.52086252431066549</c:v>
                </c:pt>
                <c:pt idx="83">
                  <c:v>0.45114735613525442</c:v>
                </c:pt>
                <c:pt idx="84">
                  <c:v>0.46374514829661379</c:v>
                </c:pt>
                <c:pt idx="85">
                  <c:v>0.3843640647645874</c:v>
                </c:pt>
                <c:pt idx="86">
                  <c:v>0.36513601721425981</c:v>
                </c:pt>
                <c:pt idx="87">
                  <c:v>0.34563077987604823</c:v>
                </c:pt>
                <c:pt idx="88">
                  <c:v>0.26876689696324113</c:v>
                </c:pt>
                <c:pt idx="89">
                  <c:v>0.32926738560774038</c:v>
                </c:pt>
                <c:pt idx="90">
                  <c:v>0.34015477960031915</c:v>
                </c:pt>
                <c:pt idx="91">
                  <c:v>0.35041321319172392</c:v>
                </c:pt>
                <c:pt idx="92">
                  <c:v>0.30178358512940984</c:v>
                </c:pt>
                <c:pt idx="93">
                  <c:v>0.34616752475158979</c:v>
                </c:pt>
                <c:pt idx="94">
                  <c:v>0.36958700964805669</c:v>
                </c:pt>
                <c:pt idx="95">
                  <c:v>0.46688842388300567</c:v>
                </c:pt>
                <c:pt idx="96">
                  <c:v>0.38492826962169802</c:v>
                </c:pt>
                <c:pt idx="97">
                  <c:v>0.32557371868050433</c:v>
                </c:pt>
                <c:pt idx="98">
                  <c:v>0.39679087958393428</c:v>
                </c:pt>
                <c:pt idx="99">
                  <c:v>0.39358861311235582</c:v>
                </c:pt>
                <c:pt idx="100">
                  <c:v>0.58801661278238415</c:v>
                </c:pt>
                <c:pt idx="101">
                  <c:v>0.39534960301910427</c:v>
                </c:pt>
                <c:pt idx="102">
                  <c:v>0.60158902899575195</c:v>
                </c:pt>
                <c:pt idx="103">
                  <c:v>0.58925864109282988</c:v>
                </c:pt>
                <c:pt idx="104">
                  <c:v>0.52320603185036907</c:v>
                </c:pt>
                <c:pt idx="105">
                  <c:v>0.46677797934581683</c:v>
                </c:pt>
                <c:pt idx="106">
                  <c:v>0.48607261724113882</c:v>
                </c:pt>
                <c:pt idx="107">
                  <c:v>0.49640393570887553</c:v>
                </c:pt>
                <c:pt idx="108">
                  <c:v>0.51694080610135595</c:v>
                </c:pt>
                <c:pt idx="109">
                  <c:v>0.54318681679088121</c:v>
                </c:pt>
                <c:pt idx="110">
                  <c:v>0.49650013341867177</c:v>
                </c:pt>
                <c:pt idx="111">
                  <c:v>0.5145216566297377</c:v>
                </c:pt>
                <c:pt idx="112">
                  <c:v>0.58014130675418385</c:v>
                </c:pt>
                <c:pt idx="113">
                  <c:v>0.48555073555883338</c:v>
                </c:pt>
                <c:pt idx="114">
                  <c:v>0.54379699986447438</c:v>
                </c:pt>
                <c:pt idx="115">
                  <c:v>0.53279836810740511</c:v>
                </c:pt>
                <c:pt idx="116">
                  <c:v>0.49332478194648821</c:v>
                </c:pt>
                <c:pt idx="117">
                  <c:v>0.59469378397381201</c:v>
                </c:pt>
                <c:pt idx="118">
                  <c:v>0.53797755598011598</c:v>
                </c:pt>
                <c:pt idx="119">
                  <c:v>0.54164469587672925</c:v>
                </c:pt>
                <c:pt idx="120">
                  <c:v>0.56008081011740918</c:v>
                </c:pt>
                <c:pt idx="121">
                  <c:v>0.55203304905226769</c:v>
                </c:pt>
                <c:pt idx="122">
                  <c:v>0.56506626023396811</c:v>
                </c:pt>
                <c:pt idx="123">
                  <c:v>0.59865853886970732</c:v>
                </c:pt>
                <c:pt idx="124">
                  <c:v>0.57834413576830879</c:v>
                </c:pt>
                <c:pt idx="125">
                  <c:v>0.62957090062587662</c:v>
                </c:pt>
                <c:pt idx="126">
                  <c:v>0.34711372403537072</c:v>
                </c:pt>
                <c:pt idx="127">
                  <c:v>0.39274082108326808</c:v>
                </c:pt>
                <c:pt idx="128">
                  <c:v>0.37270644001138642</c:v>
                </c:pt>
                <c:pt idx="129">
                  <c:v>0.33597476330892845</c:v>
                </c:pt>
                <c:pt idx="130">
                  <c:v>0.44393802164486379</c:v>
                </c:pt>
                <c:pt idx="131">
                  <c:v>0.47640423700462431</c:v>
                </c:pt>
                <c:pt idx="132">
                  <c:v>0.49237193240318139</c:v>
                </c:pt>
                <c:pt idx="133">
                  <c:v>0.55342303830226491</c:v>
                </c:pt>
                <c:pt idx="134">
                  <c:v>0.5403063645712306</c:v>
                </c:pt>
                <c:pt idx="135">
                  <c:v>0.48683206006417457</c:v>
                </c:pt>
                <c:pt idx="136">
                  <c:v>0.47379764891360787</c:v>
                </c:pt>
                <c:pt idx="137">
                  <c:v>0.42929195802482695</c:v>
                </c:pt>
                <c:pt idx="138">
                  <c:v>0.40766442180155149</c:v>
                </c:pt>
                <c:pt idx="139">
                  <c:v>0.46148545428748666</c:v>
                </c:pt>
                <c:pt idx="140">
                  <c:v>0.41191744577548339</c:v>
                </c:pt>
                <c:pt idx="141">
                  <c:v>0.46451821675512855</c:v>
                </c:pt>
                <c:pt idx="142">
                  <c:v>0.49040382968958096</c:v>
                </c:pt>
                <c:pt idx="143">
                  <c:v>0.4585165893280691</c:v>
                </c:pt>
                <c:pt idx="144">
                  <c:v>0.47656616863165641</c:v>
                </c:pt>
                <c:pt idx="145">
                  <c:v>0.46497023789641051</c:v>
                </c:pt>
                <c:pt idx="146">
                  <c:v>0.46678925210593064</c:v>
                </c:pt>
                <c:pt idx="147">
                  <c:v>0.49078913451969353</c:v>
                </c:pt>
                <c:pt idx="148">
                  <c:v>0.3848502227884909</c:v>
                </c:pt>
                <c:pt idx="149">
                  <c:v>0.4233050984682587</c:v>
                </c:pt>
                <c:pt idx="150">
                  <c:v>0.42482937565250256</c:v>
                </c:pt>
                <c:pt idx="151">
                  <c:v>0.39297923683721231</c:v>
                </c:pt>
                <c:pt idx="152">
                  <c:v>0.39936784511197743</c:v>
                </c:pt>
                <c:pt idx="153">
                  <c:v>0.48258613147523438</c:v>
                </c:pt>
                <c:pt idx="154">
                  <c:v>0.45046207653796666</c:v>
                </c:pt>
                <c:pt idx="155">
                  <c:v>0.46566557680525533</c:v>
                </c:pt>
                <c:pt idx="156">
                  <c:v>0.52069091353218933</c:v>
                </c:pt>
                <c:pt idx="157">
                  <c:v>0.35302842322676542</c:v>
                </c:pt>
                <c:pt idx="158">
                  <c:v>0.39910690433070406</c:v>
                </c:pt>
                <c:pt idx="159">
                  <c:v>0.43837472878449713</c:v>
                </c:pt>
                <c:pt idx="160">
                  <c:v>0.40340742508518901</c:v>
                </c:pt>
                <c:pt idx="161">
                  <c:v>0.42978180881094319</c:v>
                </c:pt>
                <c:pt idx="162">
                  <c:v>0.38943444984548781</c:v>
                </c:pt>
                <c:pt idx="163">
                  <c:v>0.38554708786130054</c:v>
                </c:pt>
                <c:pt idx="164">
                  <c:v>0.32579081122453651</c:v>
                </c:pt>
                <c:pt idx="165">
                  <c:v>0.33954478698798785</c:v>
                </c:pt>
                <c:pt idx="166">
                  <c:v>0.35828628679175228</c:v>
                </c:pt>
                <c:pt idx="167">
                  <c:v>0.3507546949518181</c:v>
                </c:pt>
                <c:pt idx="168">
                  <c:v>0.33821391734142336</c:v>
                </c:pt>
                <c:pt idx="169">
                  <c:v>0.54844581579315654</c:v>
                </c:pt>
                <c:pt idx="170">
                  <c:v>0.46500047046446125</c:v>
                </c:pt>
                <c:pt idx="171">
                  <c:v>0.44773716169746569</c:v>
                </c:pt>
                <c:pt idx="172">
                  <c:v>0.53081490969711442</c:v>
                </c:pt>
                <c:pt idx="173">
                  <c:v>0.46731557115076694</c:v>
                </c:pt>
                <c:pt idx="174">
                  <c:v>0.40944409934590448</c:v>
                </c:pt>
                <c:pt idx="175">
                  <c:v>0.41852144212045989</c:v>
                </c:pt>
                <c:pt idx="176">
                  <c:v>0.56289465882890199</c:v>
                </c:pt>
                <c:pt idx="177">
                  <c:v>0.56116826419954458</c:v>
                </c:pt>
                <c:pt idx="178">
                  <c:v>0.50692351380589851</c:v>
                </c:pt>
                <c:pt idx="179">
                  <c:v>0.35557606009478049</c:v>
                </c:pt>
                <c:pt idx="180">
                  <c:v>0.37818439697638029</c:v>
                </c:pt>
                <c:pt idx="181">
                  <c:v>0.35590029165017484</c:v>
                </c:pt>
                <c:pt idx="182">
                  <c:v>0.35481517784064343</c:v>
                </c:pt>
                <c:pt idx="183">
                  <c:v>0.38207320628787483</c:v>
                </c:pt>
                <c:pt idx="184">
                  <c:v>0.42503368570999528</c:v>
                </c:pt>
                <c:pt idx="185">
                  <c:v>0.49368739981097426</c:v>
                </c:pt>
                <c:pt idx="186">
                  <c:v>0.50180492687439682</c:v>
                </c:pt>
                <c:pt idx="187">
                  <c:v>0.4616542285718675</c:v>
                </c:pt>
                <c:pt idx="188">
                  <c:v>0.54965386867015853</c:v>
                </c:pt>
                <c:pt idx="189">
                  <c:v>0.52274929808754422</c:v>
                </c:pt>
                <c:pt idx="190">
                  <c:v>0.5609738582024888</c:v>
                </c:pt>
                <c:pt idx="191">
                  <c:v>0.57844194190873044</c:v>
                </c:pt>
                <c:pt idx="192">
                  <c:v>0.44581097223418803</c:v>
                </c:pt>
                <c:pt idx="193">
                  <c:v>0.52427046600341631</c:v>
                </c:pt>
                <c:pt idx="194">
                  <c:v>0.53627148739742037</c:v>
                </c:pt>
                <c:pt idx="195">
                  <c:v>0.41498372607878398</c:v>
                </c:pt>
                <c:pt idx="196">
                  <c:v>0.50923376604616222</c:v>
                </c:pt>
                <c:pt idx="197">
                  <c:v>0.50510087750509447</c:v>
                </c:pt>
                <c:pt idx="198">
                  <c:v>0.45550839110127744</c:v>
                </c:pt>
                <c:pt idx="199">
                  <c:v>0.37625989144122951</c:v>
                </c:pt>
                <c:pt idx="200">
                  <c:v>0.42674500614749722</c:v>
                </c:pt>
                <c:pt idx="201">
                  <c:v>0.49948151268898761</c:v>
                </c:pt>
                <c:pt idx="202">
                  <c:v>0.4117414766027514</c:v>
                </c:pt>
                <c:pt idx="203">
                  <c:v>0.48283742108952354</c:v>
                </c:pt>
                <c:pt idx="204">
                  <c:v>0.50574339181208883</c:v>
                </c:pt>
                <c:pt idx="205">
                  <c:v>0.49220301680233919</c:v>
                </c:pt>
                <c:pt idx="206">
                  <c:v>0.32803396172917637</c:v>
                </c:pt>
                <c:pt idx="207">
                  <c:v>0.39323546540376014</c:v>
                </c:pt>
                <c:pt idx="208">
                  <c:v>0.32358629370101755</c:v>
                </c:pt>
                <c:pt idx="209">
                  <c:v>0.40215299090225609</c:v>
                </c:pt>
                <c:pt idx="210">
                  <c:v>0.49805977655029643</c:v>
                </c:pt>
                <c:pt idx="211">
                  <c:v>0.34665286016863189</c:v>
                </c:pt>
                <c:pt idx="212">
                  <c:v>0.34454553671782423</c:v>
                </c:pt>
                <c:pt idx="213">
                  <c:v>0.34730012061401949</c:v>
                </c:pt>
                <c:pt idx="214">
                  <c:v>0.31026457866528634</c:v>
                </c:pt>
                <c:pt idx="215">
                  <c:v>0.31141355612850341</c:v>
                </c:pt>
                <c:pt idx="216">
                  <c:v>0.29529265780276576</c:v>
                </c:pt>
                <c:pt idx="217">
                  <c:v>0.46285678373398931</c:v>
                </c:pt>
                <c:pt idx="218">
                  <c:v>0.46255919306821114</c:v>
                </c:pt>
                <c:pt idx="219">
                  <c:v>0.5085040423851197</c:v>
                </c:pt>
                <c:pt idx="220">
                  <c:v>0.51254105660332083</c:v>
                </c:pt>
                <c:pt idx="221">
                  <c:v>0.47978587699111058</c:v>
                </c:pt>
                <c:pt idx="222">
                  <c:v>0.48225968738938974</c:v>
                </c:pt>
                <c:pt idx="223">
                  <c:v>0.45415812040189074</c:v>
                </c:pt>
                <c:pt idx="224">
                  <c:v>0.46975025574352758</c:v>
                </c:pt>
                <c:pt idx="225">
                  <c:v>0.41916119317271855</c:v>
                </c:pt>
                <c:pt idx="226">
                  <c:v>0.48686524777564766</c:v>
                </c:pt>
                <c:pt idx="227">
                  <c:v>0.52968169215424421</c:v>
                </c:pt>
                <c:pt idx="228">
                  <c:v>0.49200450861380396</c:v>
                </c:pt>
                <c:pt idx="229">
                  <c:v>0.47280834917601849</c:v>
                </c:pt>
                <c:pt idx="230">
                  <c:v>0.39498609703185489</c:v>
                </c:pt>
                <c:pt idx="231">
                  <c:v>0.45522342455565867</c:v>
                </c:pt>
                <c:pt idx="232">
                  <c:v>0.50848541715868412</c:v>
                </c:pt>
                <c:pt idx="233">
                  <c:v>0.34995455892338356</c:v>
                </c:pt>
                <c:pt idx="234">
                  <c:v>0.43189466366005225</c:v>
                </c:pt>
                <c:pt idx="235">
                  <c:v>0.46602328091060025</c:v>
                </c:pt>
                <c:pt idx="236">
                  <c:v>0.39898235809949811</c:v>
                </c:pt>
                <c:pt idx="237">
                  <c:v>0.40079583232205568</c:v>
                </c:pt>
                <c:pt idx="238">
                  <c:v>0.38369234654046386</c:v>
                </c:pt>
                <c:pt idx="239">
                  <c:v>0.29816536242833375</c:v>
                </c:pt>
                <c:pt idx="240">
                  <c:v>0.36412252456181171</c:v>
                </c:pt>
                <c:pt idx="241">
                  <c:v>0.32740232932417429</c:v>
                </c:pt>
                <c:pt idx="242">
                  <c:v>0.30595219088319597</c:v>
                </c:pt>
                <c:pt idx="243">
                  <c:v>0.33588363927836912</c:v>
                </c:pt>
                <c:pt idx="244">
                  <c:v>0.32910275203048395</c:v>
                </c:pt>
                <c:pt idx="245">
                  <c:v>0.38312206456568781</c:v>
                </c:pt>
                <c:pt idx="246">
                  <c:v>0.32943850053844781</c:v>
                </c:pt>
                <c:pt idx="247">
                  <c:v>0.3357622758892681</c:v>
                </c:pt>
                <c:pt idx="248">
                  <c:v>0.36129491919972312</c:v>
                </c:pt>
                <c:pt idx="249">
                  <c:v>0.36020734655911085</c:v>
                </c:pt>
                <c:pt idx="250">
                  <c:v>0.29263523342366171</c:v>
                </c:pt>
                <c:pt idx="251">
                  <c:v>0.36546537125968742</c:v>
                </c:pt>
                <c:pt idx="252">
                  <c:v>0.38704500158064975</c:v>
                </c:pt>
                <c:pt idx="253">
                  <c:v>0.3725850664533531</c:v>
                </c:pt>
                <c:pt idx="254">
                  <c:v>0.33889008862709857</c:v>
                </c:pt>
                <c:pt idx="255">
                  <c:v>0.34467687323273616</c:v>
                </c:pt>
                <c:pt idx="256">
                  <c:v>0.37887572103197242</c:v>
                </c:pt>
                <c:pt idx="257">
                  <c:v>0.39728031062755786</c:v>
                </c:pt>
                <c:pt idx="258">
                  <c:v>0.38779252279415188</c:v>
                </c:pt>
                <c:pt idx="259">
                  <c:v>0.3194771276252853</c:v>
                </c:pt>
                <c:pt idx="260">
                  <c:v>0.35127302998324605</c:v>
                </c:pt>
                <c:pt idx="261">
                  <c:v>0.31337381388588043</c:v>
                </c:pt>
                <c:pt idx="262">
                  <c:v>0.31298813486002003</c:v>
                </c:pt>
                <c:pt idx="263">
                  <c:v>0.32991797925844107</c:v>
                </c:pt>
                <c:pt idx="264">
                  <c:v>0.33589542063557054</c:v>
                </c:pt>
                <c:pt idx="265">
                  <c:v>0.33764002906440127</c:v>
                </c:pt>
                <c:pt idx="266">
                  <c:v>0.4713718487138191</c:v>
                </c:pt>
                <c:pt idx="267">
                  <c:v>0.42508255507776693</c:v>
                </c:pt>
                <c:pt idx="268">
                  <c:v>0.42133191027465039</c:v>
                </c:pt>
                <c:pt idx="269">
                  <c:v>0.38287253223897461</c:v>
                </c:pt>
                <c:pt idx="270">
                  <c:v>0.46944790444738982</c:v>
                </c:pt>
                <c:pt idx="271">
                  <c:v>0.43502994066700595</c:v>
                </c:pt>
                <c:pt idx="272">
                  <c:v>0.43580232157935567</c:v>
                </c:pt>
                <c:pt idx="273">
                  <c:v>0.45774362221009918</c:v>
                </c:pt>
                <c:pt idx="274">
                  <c:v>0.38531255230650335</c:v>
                </c:pt>
                <c:pt idx="275">
                  <c:v>0.38724240422755785</c:v>
                </c:pt>
                <c:pt idx="276">
                  <c:v>0.3709696634059903</c:v>
                </c:pt>
                <c:pt idx="277">
                  <c:v>0.53288209464799352</c:v>
                </c:pt>
                <c:pt idx="278">
                  <c:v>0.45732556929452473</c:v>
                </c:pt>
                <c:pt idx="279">
                  <c:v>0.51760746800555713</c:v>
                </c:pt>
                <c:pt idx="280">
                  <c:v>0.35124665120155502</c:v>
                </c:pt>
                <c:pt idx="281">
                  <c:v>0.39909541932844239</c:v>
                </c:pt>
                <c:pt idx="282">
                  <c:v>0.35025490477290394</c:v>
                </c:pt>
                <c:pt idx="283">
                  <c:v>0.38278234433768638</c:v>
                </c:pt>
                <c:pt idx="284">
                  <c:v>0.54663480249302743</c:v>
                </c:pt>
                <c:pt idx="285">
                  <c:v>0.51507553439748899</c:v>
                </c:pt>
                <c:pt idx="286">
                  <c:v>0.49057248251113211</c:v>
                </c:pt>
                <c:pt idx="287">
                  <c:v>0.39416187944806119</c:v>
                </c:pt>
                <c:pt idx="288">
                  <c:v>0.44208806627039587</c:v>
                </c:pt>
                <c:pt idx="289">
                  <c:v>0.47372530416338293</c:v>
                </c:pt>
                <c:pt idx="290">
                  <c:v>0.52433600861988783</c:v>
                </c:pt>
                <c:pt idx="291">
                  <c:v>0.55854205139022939</c:v>
                </c:pt>
                <c:pt idx="292">
                  <c:v>0.50430711830792585</c:v>
                </c:pt>
                <c:pt idx="293">
                  <c:v>0.50866919473635164</c:v>
                </c:pt>
                <c:pt idx="294">
                  <c:v>0.41248598909475359</c:v>
                </c:pt>
                <c:pt idx="295">
                  <c:v>0.43988888432574208</c:v>
                </c:pt>
                <c:pt idx="296">
                  <c:v>0.54684315506437831</c:v>
                </c:pt>
                <c:pt idx="297">
                  <c:v>0.49149364633492126</c:v>
                </c:pt>
                <c:pt idx="298">
                  <c:v>0.42362208446524097</c:v>
                </c:pt>
                <c:pt idx="299">
                  <c:v>0.40249588139562464</c:v>
                </c:pt>
                <c:pt idx="300">
                  <c:v>0.37085137337457119</c:v>
                </c:pt>
                <c:pt idx="301">
                  <c:v>0.44138297041972568</c:v>
                </c:pt>
                <c:pt idx="302">
                  <c:v>0.39890134518066661</c:v>
                </c:pt>
                <c:pt idx="303">
                  <c:v>0.40959367397380825</c:v>
                </c:pt>
                <c:pt idx="304">
                  <c:v>0.32330577461795679</c:v>
                </c:pt>
                <c:pt idx="305">
                  <c:v>0.34251740534451991</c:v>
                </c:pt>
                <c:pt idx="306">
                  <c:v>0.31344789738492979</c:v>
                </c:pt>
                <c:pt idx="307">
                  <c:v>0.3463928650692869</c:v>
                </c:pt>
                <c:pt idx="308">
                  <c:v>0.32315948931540817</c:v>
                </c:pt>
                <c:pt idx="309">
                  <c:v>0.31091075182423744</c:v>
                </c:pt>
                <c:pt idx="310">
                  <c:v>0.34077183150098034</c:v>
                </c:pt>
                <c:pt idx="311">
                  <c:v>0.46789401984554124</c:v>
                </c:pt>
                <c:pt idx="312">
                  <c:v>0.4951963414007502</c:v>
                </c:pt>
                <c:pt idx="313">
                  <c:v>0.51187243354514567</c:v>
                </c:pt>
                <c:pt idx="314">
                  <c:v>0.43932448749922165</c:v>
                </c:pt>
                <c:pt idx="315">
                  <c:v>0.50257564461414928</c:v>
                </c:pt>
                <c:pt idx="316">
                  <c:v>0.44755724869933561</c:v>
                </c:pt>
                <c:pt idx="317">
                  <c:v>0.40570272753115882</c:v>
                </c:pt>
                <c:pt idx="318">
                  <c:v>0.4111188578827919</c:v>
                </c:pt>
                <c:pt idx="319">
                  <c:v>0.3899170460842093</c:v>
                </c:pt>
                <c:pt idx="320">
                  <c:v>0.48100133928973693</c:v>
                </c:pt>
                <c:pt idx="321">
                  <c:v>0.40634084733113607</c:v>
                </c:pt>
                <c:pt idx="322">
                  <c:v>0.44534706522101303</c:v>
                </c:pt>
                <c:pt idx="323">
                  <c:v>0.48168912793640167</c:v>
                </c:pt>
                <c:pt idx="324">
                  <c:v>0.42597011216019931</c:v>
                </c:pt>
                <c:pt idx="325">
                  <c:v>0.56110506823560935</c:v>
                </c:pt>
                <c:pt idx="326">
                  <c:v>0.5113264110812622</c:v>
                </c:pt>
                <c:pt idx="327">
                  <c:v>0.58166633516187938</c:v>
                </c:pt>
                <c:pt idx="328">
                  <c:v>0.56099425535313174</c:v>
                </c:pt>
                <c:pt idx="329">
                  <c:v>0.52673615727074008</c:v>
                </c:pt>
                <c:pt idx="330">
                  <c:v>0.5396521226163824</c:v>
                </c:pt>
                <c:pt idx="331">
                  <c:v>0.54617198989515636</c:v>
                </c:pt>
                <c:pt idx="332">
                  <c:v>0.55278301081487025</c:v>
                </c:pt>
                <c:pt idx="333">
                  <c:v>0.51886170796231768</c:v>
                </c:pt>
                <c:pt idx="334">
                  <c:v>0.52156079038340719</c:v>
                </c:pt>
                <c:pt idx="335">
                  <c:v>0.52086508429619438</c:v>
                </c:pt>
                <c:pt idx="336">
                  <c:v>0.4889330179204045</c:v>
                </c:pt>
                <c:pt idx="337">
                  <c:v>0.55322502766139825</c:v>
                </c:pt>
                <c:pt idx="338">
                  <c:v>0.52975000271303085</c:v>
                </c:pt>
                <c:pt idx="339">
                  <c:v>0.50366022029494051</c:v>
                </c:pt>
                <c:pt idx="340">
                  <c:v>0.46558828558811083</c:v>
                </c:pt>
                <c:pt idx="341">
                  <c:v>0.50430430960742911</c:v>
                </c:pt>
                <c:pt idx="342">
                  <c:v>0.39868534002888706</c:v>
                </c:pt>
                <c:pt idx="343">
                  <c:v>0.42509946410492605</c:v>
                </c:pt>
                <c:pt idx="344">
                  <c:v>0.44394299146946847</c:v>
                </c:pt>
                <c:pt idx="345">
                  <c:v>0.42382147690867467</c:v>
                </c:pt>
                <c:pt idx="346">
                  <c:v>0.43513779879233438</c:v>
                </c:pt>
                <c:pt idx="347">
                  <c:v>0.3938031555313613</c:v>
                </c:pt>
                <c:pt idx="348">
                  <c:v>0.4245357207379522</c:v>
                </c:pt>
                <c:pt idx="349">
                  <c:v>0.42478947909116238</c:v>
                </c:pt>
                <c:pt idx="350">
                  <c:v>0.44899816943608539</c:v>
                </c:pt>
                <c:pt idx="351">
                  <c:v>0.36959144776617386</c:v>
                </c:pt>
                <c:pt idx="352">
                  <c:v>0.4358674289438052</c:v>
                </c:pt>
                <c:pt idx="353">
                  <c:v>0.4343761050940787</c:v>
                </c:pt>
                <c:pt idx="354">
                  <c:v>0.44033388082048969</c:v>
                </c:pt>
                <c:pt idx="355">
                  <c:v>0.45361579346453729</c:v>
                </c:pt>
                <c:pt idx="356">
                  <c:v>0.49714050890895795</c:v>
                </c:pt>
                <c:pt idx="357">
                  <c:v>0.51252711190738021</c:v>
                </c:pt>
                <c:pt idx="358">
                  <c:v>0.54108825597299659</c:v>
                </c:pt>
                <c:pt idx="359">
                  <c:v>0.43450842117765592</c:v>
                </c:pt>
                <c:pt idx="360">
                  <c:v>0.39224932137929519</c:v>
                </c:pt>
                <c:pt idx="361">
                  <c:v>0.41954971706166977</c:v>
                </c:pt>
                <c:pt idx="362">
                  <c:v>0.41549896570291434</c:v>
                </c:pt>
                <c:pt idx="363">
                  <c:v>0.39196258270510814</c:v>
                </c:pt>
                <c:pt idx="364">
                  <c:v>0.43707396973053847</c:v>
                </c:pt>
                <c:pt idx="365">
                  <c:v>0.46693008249763779</c:v>
                </c:pt>
                <c:pt idx="366">
                  <c:v>0.44888732856568409</c:v>
                </c:pt>
                <c:pt idx="367">
                  <c:v>0.44461832634755599</c:v>
                </c:pt>
                <c:pt idx="368">
                  <c:v>0.47519607996567459</c:v>
                </c:pt>
                <c:pt idx="369">
                  <c:v>0.4362682585968396</c:v>
                </c:pt>
                <c:pt idx="370">
                  <c:v>0.40850478504035359</c:v>
                </c:pt>
                <c:pt idx="371">
                  <c:v>0.37758343219843443</c:v>
                </c:pt>
                <c:pt idx="372">
                  <c:v>0.37771048103850074</c:v>
                </c:pt>
                <c:pt idx="373">
                  <c:v>0.42123035322948399</c:v>
                </c:pt>
                <c:pt idx="374">
                  <c:v>0.50538810284566704</c:v>
                </c:pt>
                <c:pt idx="375">
                  <c:v>0.45154730262730569</c:v>
                </c:pt>
                <c:pt idx="376">
                  <c:v>0.39284073323447483</c:v>
                </c:pt>
                <c:pt idx="377">
                  <c:v>0.43010443858575725</c:v>
                </c:pt>
                <c:pt idx="378">
                  <c:v>0.46082637132483456</c:v>
                </c:pt>
                <c:pt idx="379">
                  <c:v>0.43865945886417401</c:v>
                </c:pt>
                <c:pt idx="380">
                  <c:v>0.47958012020707341</c:v>
                </c:pt>
                <c:pt idx="381">
                  <c:v>0.4181696200791975</c:v>
                </c:pt>
                <c:pt idx="382">
                  <c:v>0.38796545057825693</c:v>
                </c:pt>
                <c:pt idx="383">
                  <c:v>0.49151774134938897</c:v>
                </c:pt>
                <c:pt idx="384">
                  <c:v>0.46951128956053262</c:v>
                </c:pt>
                <c:pt idx="385">
                  <c:v>0.47146211368758068</c:v>
                </c:pt>
                <c:pt idx="386">
                  <c:v>0.44238816864018093</c:v>
                </c:pt>
                <c:pt idx="387">
                  <c:v>0.45166198955480391</c:v>
                </c:pt>
                <c:pt idx="388">
                  <c:v>0.42770153470118721</c:v>
                </c:pt>
                <c:pt idx="389">
                  <c:v>0.47501770711585001</c:v>
                </c:pt>
                <c:pt idx="390">
                  <c:v>0.43928429545236147</c:v>
                </c:pt>
                <c:pt idx="391">
                  <c:v>0.46876773113453329</c:v>
                </c:pt>
                <c:pt idx="392">
                  <c:v>0.4440629636973295</c:v>
                </c:pt>
                <c:pt idx="393">
                  <c:v>0.49080086142993123</c:v>
                </c:pt>
                <c:pt idx="394">
                  <c:v>0.49601590869678003</c:v>
                </c:pt>
                <c:pt idx="395">
                  <c:v>0.46884512811029749</c:v>
                </c:pt>
                <c:pt idx="396">
                  <c:v>0.47719287489638612</c:v>
                </c:pt>
                <c:pt idx="397">
                  <c:v>0.46329259613126517</c:v>
                </c:pt>
                <c:pt idx="398">
                  <c:v>0.428370112186991</c:v>
                </c:pt>
                <c:pt idx="399">
                  <c:v>0.39632452120950906</c:v>
                </c:pt>
                <c:pt idx="400">
                  <c:v>0.4493804093415259</c:v>
                </c:pt>
                <c:pt idx="401">
                  <c:v>0.42749418213539048</c:v>
                </c:pt>
                <c:pt idx="402">
                  <c:v>0.47813061836549464</c:v>
                </c:pt>
                <c:pt idx="403">
                  <c:v>0.37359906330356007</c:v>
                </c:pt>
                <c:pt idx="404">
                  <c:v>0.41701564789276618</c:v>
                </c:pt>
                <c:pt idx="405">
                  <c:v>0.46906765148776197</c:v>
                </c:pt>
                <c:pt idx="406">
                  <c:v>0.41889633480060301</c:v>
                </c:pt>
                <c:pt idx="407">
                  <c:v>0.35089262494534834</c:v>
                </c:pt>
                <c:pt idx="408">
                  <c:v>0.3281501770620926</c:v>
                </c:pt>
                <c:pt idx="409">
                  <c:v>0.52848936865626595</c:v>
                </c:pt>
                <c:pt idx="410">
                  <c:v>0.53191833609739225</c:v>
                </c:pt>
                <c:pt idx="411">
                  <c:v>0.54050048050259725</c:v>
                </c:pt>
                <c:pt idx="412">
                  <c:v>0.54906691455148515</c:v>
                </c:pt>
                <c:pt idx="413">
                  <c:v>0.5528694351510387</c:v>
                </c:pt>
                <c:pt idx="414">
                  <c:v>0.50187907453184921</c:v>
                </c:pt>
                <c:pt idx="415">
                  <c:v>0.52778691548526924</c:v>
                </c:pt>
                <c:pt idx="416">
                  <c:v>0.5194238030686098</c:v>
                </c:pt>
                <c:pt idx="417">
                  <c:v>0.5324132369823813</c:v>
                </c:pt>
                <c:pt idx="418">
                  <c:v>0.44338618347351277</c:v>
                </c:pt>
                <c:pt idx="419">
                  <c:v>0.41286051610118746</c:v>
                </c:pt>
                <c:pt idx="420">
                  <c:v>0.45854178560163328</c:v>
                </c:pt>
                <c:pt idx="421">
                  <c:v>0.46014762679124488</c:v>
                </c:pt>
                <c:pt idx="422">
                  <c:v>0.47217342544383017</c:v>
                </c:pt>
                <c:pt idx="423">
                  <c:v>0.49405601011697103</c:v>
                </c:pt>
                <c:pt idx="424">
                  <c:v>0.43805733872121028</c:v>
                </c:pt>
                <c:pt idx="425">
                  <c:v>0.40289167132503473</c:v>
                </c:pt>
                <c:pt idx="426">
                  <c:v>0.42932850698014369</c:v>
                </c:pt>
                <c:pt idx="427">
                  <c:v>0.36293671155747553</c:v>
                </c:pt>
                <c:pt idx="428">
                  <c:v>0.45126949248595222</c:v>
                </c:pt>
                <c:pt idx="429">
                  <c:v>0.44524270357215368</c:v>
                </c:pt>
                <c:pt idx="430">
                  <c:v>0.58388346911122457</c:v>
                </c:pt>
                <c:pt idx="431">
                  <c:v>0.52889426468169576</c:v>
                </c:pt>
                <c:pt idx="432">
                  <c:v>0.55245447840162465</c:v>
                </c:pt>
                <c:pt idx="433">
                  <c:v>0.41990858748280191</c:v>
                </c:pt>
                <c:pt idx="434">
                  <c:v>0.43486019930051634</c:v>
                </c:pt>
                <c:pt idx="435">
                  <c:v>0.42155335116990394</c:v>
                </c:pt>
                <c:pt idx="436">
                  <c:v>0.43969021260865915</c:v>
                </c:pt>
                <c:pt idx="437">
                  <c:v>0.41167036328093171</c:v>
                </c:pt>
                <c:pt idx="438">
                  <c:v>0.42831370320375106</c:v>
                </c:pt>
                <c:pt idx="439">
                  <c:v>0.451617545751691</c:v>
                </c:pt>
                <c:pt idx="440">
                  <c:v>0.43581534343833628</c:v>
                </c:pt>
                <c:pt idx="441">
                  <c:v>0.42714464898024435</c:v>
                </c:pt>
                <c:pt idx="442">
                  <c:v>0.52231037528376345</c:v>
                </c:pt>
                <c:pt idx="443">
                  <c:v>0.57803980731253601</c:v>
                </c:pt>
                <c:pt idx="444">
                  <c:v>0.47251768706120245</c:v>
                </c:pt>
                <c:pt idx="445">
                  <c:v>0.47279828629889381</c:v>
                </c:pt>
                <c:pt idx="446">
                  <c:v>0.44483476821182527</c:v>
                </c:pt>
                <c:pt idx="447">
                  <c:v>0.46676791433558995</c:v>
                </c:pt>
                <c:pt idx="448">
                  <c:v>0.39326574620825044</c:v>
                </c:pt>
                <c:pt idx="449">
                  <c:v>0.42062549514577852</c:v>
                </c:pt>
                <c:pt idx="450">
                  <c:v>0.40050430151850303</c:v>
                </c:pt>
                <c:pt idx="451">
                  <c:v>0.48334201442812452</c:v>
                </c:pt>
                <c:pt idx="452">
                  <c:v>0.37879616837089636</c:v>
                </c:pt>
                <c:pt idx="453">
                  <c:v>0.37222388505853887</c:v>
                </c:pt>
                <c:pt idx="454">
                  <c:v>0.54495041565689994</c:v>
                </c:pt>
                <c:pt idx="455">
                  <c:v>0.55738278222698423</c:v>
                </c:pt>
                <c:pt idx="456">
                  <c:v>0.49835799749772758</c:v>
                </c:pt>
                <c:pt idx="457">
                  <c:v>0.44246429334795973</c:v>
                </c:pt>
                <c:pt idx="458">
                  <c:v>0.43802090399538185</c:v>
                </c:pt>
                <c:pt idx="459">
                  <c:v>0.49238439283727881</c:v>
                </c:pt>
                <c:pt idx="460">
                  <c:v>0.41826405512222925</c:v>
                </c:pt>
                <c:pt idx="461">
                  <c:v>0.5316828123710674</c:v>
                </c:pt>
                <c:pt idx="462">
                  <c:v>0.56441037444423703</c:v>
                </c:pt>
                <c:pt idx="463">
                  <c:v>0.5716935381155378</c:v>
                </c:pt>
                <c:pt idx="464">
                  <c:v>0.52581784755203387</c:v>
                </c:pt>
                <c:pt idx="465">
                  <c:v>0.5618668782574916</c:v>
                </c:pt>
                <c:pt idx="466">
                  <c:v>0.55922369014524509</c:v>
                </c:pt>
                <c:pt idx="467">
                  <c:v>0.45211904093105515</c:v>
                </c:pt>
                <c:pt idx="468">
                  <c:v>0.44206255140621009</c:v>
                </c:pt>
                <c:pt idx="469">
                  <c:v>0.40377860325185877</c:v>
                </c:pt>
                <c:pt idx="470">
                  <c:v>0.38955499863840964</c:v>
                </c:pt>
                <c:pt idx="471">
                  <c:v>0.43614981164931538</c:v>
                </c:pt>
                <c:pt idx="472">
                  <c:v>0.50936163959965797</c:v>
                </c:pt>
                <c:pt idx="473">
                  <c:v>0.54553419919967638</c:v>
                </c:pt>
                <c:pt idx="474">
                  <c:v>0.61031525772573814</c:v>
                </c:pt>
                <c:pt idx="475">
                  <c:v>0.61446845122501392</c:v>
                </c:pt>
                <c:pt idx="476">
                  <c:v>0.4730448288071793</c:v>
                </c:pt>
                <c:pt idx="477">
                  <c:v>0.48116311096780412</c:v>
                </c:pt>
                <c:pt idx="478">
                  <c:v>0.47198839468383713</c:v>
                </c:pt>
                <c:pt idx="479">
                  <c:v>0.49003140660852229</c:v>
                </c:pt>
                <c:pt idx="480">
                  <c:v>0.56056555194738722</c:v>
                </c:pt>
                <c:pt idx="481">
                  <c:v>0.42961341977564654</c:v>
                </c:pt>
                <c:pt idx="482">
                  <c:v>0.41176362581970238</c:v>
                </c:pt>
                <c:pt idx="483">
                  <c:v>0.41704797153522577</c:v>
                </c:pt>
                <c:pt idx="484">
                  <c:v>0.38865679972874123</c:v>
                </c:pt>
                <c:pt idx="485">
                  <c:v>0.38052064452281475</c:v>
                </c:pt>
                <c:pt idx="486">
                  <c:v>0.42930925793984009</c:v>
                </c:pt>
                <c:pt idx="487">
                  <c:v>0.41805865515858065</c:v>
                </c:pt>
                <c:pt idx="488">
                  <c:v>0.43872230383035216</c:v>
                </c:pt>
                <c:pt idx="489">
                  <c:v>0.50320336600165538</c:v>
                </c:pt>
                <c:pt idx="490">
                  <c:v>0.57157493969655049</c:v>
                </c:pt>
                <c:pt idx="491">
                  <c:v>0.55734418207163672</c:v>
                </c:pt>
                <c:pt idx="492">
                  <c:v>0.41062752189173335</c:v>
                </c:pt>
                <c:pt idx="493">
                  <c:v>0.39999087634258756</c:v>
                </c:pt>
                <c:pt idx="494">
                  <c:v>0.5035031862974233</c:v>
                </c:pt>
                <c:pt idx="495">
                  <c:v>0.57736755745916246</c:v>
                </c:pt>
                <c:pt idx="496">
                  <c:v>0.51383819759515992</c:v>
                </c:pt>
                <c:pt idx="497">
                  <c:v>0.53836275547665347</c:v>
                </c:pt>
                <c:pt idx="498">
                  <c:v>0.59704581214787145</c:v>
                </c:pt>
                <c:pt idx="499">
                  <c:v>0.59917269257104522</c:v>
                </c:pt>
                <c:pt idx="500">
                  <c:v>0.52615800165757132</c:v>
                </c:pt>
                <c:pt idx="501">
                  <c:v>0.49060923426117492</c:v>
                </c:pt>
                <c:pt idx="502">
                  <c:v>0.44723259797203058</c:v>
                </c:pt>
                <c:pt idx="503">
                  <c:v>0.45994317802032592</c:v>
                </c:pt>
                <c:pt idx="504">
                  <c:v>0.50115314306232084</c:v>
                </c:pt>
                <c:pt idx="505">
                  <c:v>0.38734506330527213</c:v>
                </c:pt>
                <c:pt idx="506">
                  <c:v>0.45921143238608059</c:v>
                </c:pt>
                <c:pt idx="507">
                  <c:v>0.49950032285377804</c:v>
                </c:pt>
                <c:pt idx="508">
                  <c:v>0.46556260434089014</c:v>
                </c:pt>
                <c:pt idx="509">
                  <c:v>0.4590895424129165</c:v>
                </c:pt>
                <c:pt idx="510">
                  <c:v>0.45537275023805962</c:v>
                </c:pt>
                <c:pt idx="511">
                  <c:v>0.44514963248490264</c:v>
                </c:pt>
                <c:pt idx="512">
                  <c:v>0.4478953743269759</c:v>
                </c:pt>
                <c:pt idx="513">
                  <c:v>0.43722597138553254</c:v>
                </c:pt>
                <c:pt idx="514">
                  <c:v>0.36551645187180731</c:v>
                </c:pt>
                <c:pt idx="515">
                  <c:v>0.4348745635137769</c:v>
                </c:pt>
                <c:pt idx="516">
                  <c:v>0.41560070968994511</c:v>
                </c:pt>
                <c:pt idx="517">
                  <c:v>0.42741671430479683</c:v>
                </c:pt>
                <c:pt idx="518">
                  <c:v>0.4573377230755743</c:v>
                </c:pt>
                <c:pt idx="519">
                  <c:v>0.47659827039560215</c:v>
                </c:pt>
                <c:pt idx="520">
                  <c:v>0.50146100827267448</c:v>
                </c:pt>
                <c:pt idx="521">
                  <c:v>0.49532559153169803</c:v>
                </c:pt>
                <c:pt idx="522">
                  <c:v>0.47987902092808193</c:v>
                </c:pt>
                <c:pt idx="523">
                  <c:v>0.48939036367777461</c:v>
                </c:pt>
                <c:pt idx="524">
                  <c:v>0.49877198124104305</c:v>
                </c:pt>
                <c:pt idx="525">
                  <c:v>0.4576608085117177</c:v>
                </c:pt>
                <c:pt idx="526">
                  <c:v>0.55811487478444288</c:v>
                </c:pt>
                <c:pt idx="527">
                  <c:v>0.61998744344732448</c:v>
                </c:pt>
                <c:pt idx="528">
                  <c:v>0.57631408665714323</c:v>
                </c:pt>
                <c:pt idx="529">
                  <c:v>0.49843577403751654</c:v>
                </c:pt>
                <c:pt idx="530">
                  <c:v>0.57408015158129067</c:v>
                </c:pt>
                <c:pt idx="531">
                  <c:v>0.5778292472772425</c:v>
                </c:pt>
                <c:pt idx="532">
                  <c:v>0.58097615549346915</c:v>
                </c:pt>
                <c:pt idx="533">
                  <c:v>0.56928204635271851</c:v>
                </c:pt>
                <c:pt idx="534">
                  <c:v>0.55499902261517586</c:v>
                </c:pt>
                <c:pt idx="535">
                  <c:v>0.50774453456726631</c:v>
                </c:pt>
                <c:pt idx="536">
                  <c:v>0.55812687413815987</c:v>
                </c:pt>
                <c:pt idx="537">
                  <c:v>0.54778680130939528</c:v>
                </c:pt>
                <c:pt idx="538">
                  <c:v>0.57641821030057694</c:v>
                </c:pt>
                <c:pt idx="539">
                  <c:v>0.56064851494513135</c:v>
                </c:pt>
                <c:pt idx="540">
                  <c:v>0.59496177444886456</c:v>
                </c:pt>
                <c:pt idx="541">
                  <c:v>0.55890240122121737</c:v>
                </c:pt>
                <c:pt idx="542">
                  <c:v>0.58739728335697305</c:v>
                </c:pt>
                <c:pt idx="543">
                  <c:v>0.57889343015944006</c:v>
                </c:pt>
                <c:pt idx="544">
                  <c:v>0.47636197849840878</c:v>
                </c:pt>
                <c:pt idx="545">
                  <c:v>0.64301336915467577</c:v>
                </c:pt>
                <c:pt idx="546">
                  <c:v>0.50597083745551952</c:v>
                </c:pt>
                <c:pt idx="547">
                  <c:v>0.50634347233382315</c:v>
                </c:pt>
                <c:pt idx="548">
                  <c:v>0.47931244569012493</c:v>
                </c:pt>
                <c:pt idx="549">
                  <c:v>0.49957495048952427</c:v>
                </c:pt>
                <c:pt idx="550">
                  <c:v>0.50630956975501562</c:v>
                </c:pt>
                <c:pt idx="551">
                  <c:v>0.53350989672984339</c:v>
                </c:pt>
                <c:pt idx="552">
                  <c:v>0.48416723468213185</c:v>
                </c:pt>
                <c:pt idx="553">
                  <c:v>0.45563872202230116</c:v>
                </c:pt>
                <c:pt idx="554">
                  <c:v>0.48395352730479629</c:v>
                </c:pt>
                <c:pt idx="555">
                  <c:v>0.43263602141924007</c:v>
                </c:pt>
                <c:pt idx="556">
                  <c:v>0.49124436900460017</c:v>
                </c:pt>
                <c:pt idx="557">
                  <c:v>0.42644763223358761</c:v>
                </c:pt>
                <c:pt idx="558">
                  <c:v>0.4218346149212443</c:v>
                </c:pt>
                <c:pt idx="559">
                  <c:v>0.43475009663843905</c:v>
                </c:pt>
                <c:pt idx="560">
                  <c:v>0.55527673446719605</c:v>
                </c:pt>
                <c:pt idx="561">
                  <c:v>0.5685429278783648</c:v>
                </c:pt>
                <c:pt idx="562">
                  <c:v>0.53630223191587278</c:v>
                </c:pt>
                <c:pt idx="563">
                  <c:v>0.60556935088647401</c:v>
                </c:pt>
                <c:pt idx="564">
                  <c:v>0.43715658215019704</c:v>
                </c:pt>
                <c:pt idx="565">
                  <c:v>0.47317368250373959</c:v>
                </c:pt>
                <c:pt idx="566">
                  <c:v>0.64479881456785171</c:v>
                </c:pt>
                <c:pt idx="567">
                  <c:v>0.65864945029711719</c:v>
                </c:pt>
                <c:pt idx="568">
                  <c:v>0.59202440756742736</c:v>
                </c:pt>
                <c:pt idx="569">
                  <c:v>0.38656615968123992</c:v>
                </c:pt>
                <c:pt idx="570">
                  <c:v>0.4517848626251908</c:v>
                </c:pt>
                <c:pt idx="571">
                  <c:v>0.49080016372706525</c:v>
                </c:pt>
                <c:pt idx="572">
                  <c:v>0.44354518595302034</c:v>
                </c:pt>
                <c:pt idx="573">
                  <c:v>0.45371522472572939</c:v>
                </c:pt>
                <c:pt idx="574">
                  <c:v>0.42645897203209654</c:v>
                </c:pt>
                <c:pt idx="575">
                  <c:v>0.39774897528855779</c:v>
                </c:pt>
                <c:pt idx="576">
                  <c:v>0.59002029343160389</c:v>
                </c:pt>
                <c:pt idx="577">
                  <c:v>0.50964796749006192</c:v>
                </c:pt>
                <c:pt idx="578">
                  <c:v>0.48115478215785312</c:v>
                </c:pt>
                <c:pt idx="579">
                  <c:v>0.47320004043283032</c:v>
                </c:pt>
                <c:pt idx="580">
                  <c:v>0.5068070736312168</c:v>
                </c:pt>
                <c:pt idx="581">
                  <c:v>0.62643153756749059</c:v>
                </c:pt>
                <c:pt idx="582">
                  <c:v>0.59423908251776048</c:v>
                </c:pt>
                <c:pt idx="583">
                  <c:v>0.59328858491180014</c:v>
                </c:pt>
                <c:pt idx="584">
                  <c:v>0.54875586621610051</c:v>
                </c:pt>
                <c:pt idx="585">
                  <c:v>0.57639301824381095</c:v>
                </c:pt>
                <c:pt idx="586">
                  <c:v>0.57482661118395972</c:v>
                </c:pt>
                <c:pt idx="587">
                  <c:v>0.50043472330307914</c:v>
                </c:pt>
                <c:pt idx="588">
                  <c:v>0.55666393030909278</c:v>
                </c:pt>
                <c:pt idx="589">
                  <c:v>0.59932047855832771</c:v>
                </c:pt>
                <c:pt idx="590">
                  <c:v>0.43858973355833591</c:v>
                </c:pt>
                <c:pt idx="591">
                  <c:v>0.37625911690817621</c:v>
                </c:pt>
                <c:pt idx="592">
                  <c:v>0.41188088623463676</c:v>
                </c:pt>
                <c:pt idx="593">
                  <c:v>0.3838986424370231</c:v>
                </c:pt>
                <c:pt idx="594">
                  <c:v>0.37875082668572485</c:v>
                </c:pt>
                <c:pt idx="595">
                  <c:v>0.38909231173837039</c:v>
                </c:pt>
                <c:pt idx="596">
                  <c:v>0.41066316666644664</c:v>
                </c:pt>
                <c:pt idx="597">
                  <c:v>0.55471054635558814</c:v>
                </c:pt>
                <c:pt idx="598">
                  <c:v>0.52311705309839751</c:v>
                </c:pt>
                <c:pt idx="599">
                  <c:v>0.46731630537928764</c:v>
                </c:pt>
                <c:pt idx="600">
                  <c:v>0.51314487686432741</c:v>
                </c:pt>
                <c:pt idx="601">
                  <c:v>0.50504130391788493</c:v>
                </c:pt>
                <c:pt idx="602">
                  <c:v>0.57517559966389775</c:v>
                </c:pt>
                <c:pt idx="603">
                  <c:v>0.56243918895804002</c:v>
                </c:pt>
                <c:pt idx="604">
                  <c:v>0.56207453286341214</c:v>
                </c:pt>
                <c:pt idx="605">
                  <c:v>0.47949207981948189</c:v>
                </c:pt>
                <c:pt idx="606">
                  <c:v>0.59340606682145713</c:v>
                </c:pt>
                <c:pt idx="607">
                  <c:v>0.56993608658363448</c:v>
                </c:pt>
                <c:pt idx="608">
                  <c:v>0.48230073237898535</c:v>
                </c:pt>
                <c:pt idx="609">
                  <c:v>0.35595120400157687</c:v>
                </c:pt>
                <c:pt idx="610">
                  <c:v>0.44911796836083145</c:v>
                </c:pt>
                <c:pt idx="611">
                  <c:v>0.42471979017845984</c:v>
                </c:pt>
                <c:pt idx="612">
                  <c:v>0.36355216272139362</c:v>
                </c:pt>
                <c:pt idx="613">
                  <c:v>0.36582869555481184</c:v>
                </c:pt>
                <c:pt idx="614">
                  <c:v>0.38993111169968842</c:v>
                </c:pt>
                <c:pt idx="615">
                  <c:v>0.57717375919245106</c:v>
                </c:pt>
                <c:pt idx="616">
                  <c:v>0.50633576892997256</c:v>
                </c:pt>
                <c:pt idx="617">
                  <c:v>0.60650224610336545</c:v>
                </c:pt>
                <c:pt idx="618">
                  <c:v>0.43951198336112685</c:v>
                </c:pt>
                <c:pt idx="619">
                  <c:v>0.40156451127715925</c:v>
                </c:pt>
                <c:pt idx="620">
                  <c:v>0.53594227793225202</c:v>
                </c:pt>
                <c:pt idx="621">
                  <c:v>0.59431474645799798</c:v>
                </c:pt>
                <c:pt idx="622">
                  <c:v>0.50490018106273193</c:v>
                </c:pt>
                <c:pt idx="623">
                  <c:v>0.37193217228500969</c:v>
                </c:pt>
                <c:pt idx="624">
                  <c:v>0.37742179812389531</c:v>
                </c:pt>
                <c:pt idx="625">
                  <c:v>0.39568608967126412</c:v>
                </c:pt>
                <c:pt idx="626">
                  <c:v>0.46714742241139967</c:v>
                </c:pt>
                <c:pt idx="627">
                  <c:v>0.48946353462601722</c:v>
                </c:pt>
                <c:pt idx="628">
                  <c:v>0.42805019709736308</c:v>
                </c:pt>
                <c:pt idx="629">
                  <c:v>0.43570380228468014</c:v>
                </c:pt>
                <c:pt idx="630">
                  <c:v>0.47033777670047455</c:v>
                </c:pt>
                <c:pt idx="631">
                  <c:v>0.5247380556077107</c:v>
                </c:pt>
                <c:pt idx="632">
                  <c:v>0.50379165536033821</c:v>
                </c:pt>
                <c:pt idx="633">
                  <c:v>0.52109252298690878</c:v>
                </c:pt>
                <c:pt idx="634">
                  <c:v>0.50740959169475908</c:v>
                </c:pt>
                <c:pt idx="635">
                  <c:v>0.42583170847689678</c:v>
                </c:pt>
                <c:pt idx="636">
                  <c:v>0.43517906977578819</c:v>
                </c:pt>
                <c:pt idx="637">
                  <c:v>0.43925377718217018</c:v>
                </c:pt>
                <c:pt idx="638">
                  <c:v>0.47184694425860219</c:v>
                </c:pt>
                <c:pt idx="639">
                  <c:v>0.45930293475816864</c:v>
                </c:pt>
                <c:pt idx="640">
                  <c:v>0.40136867082978978</c:v>
                </c:pt>
                <c:pt idx="641">
                  <c:v>0.46210412249103716</c:v>
                </c:pt>
                <c:pt idx="642">
                  <c:v>0.44807007587439651</c:v>
                </c:pt>
                <c:pt idx="643">
                  <c:v>0.4392942311069003</c:v>
                </c:pt>
                <c:pt idx="644">
                  <c:v>0.53348682715367535</c:v>
                </c:pt>
                <c:pt idx="645">
                  <c:v>0.58425890134269998</c:v>
                </c:pt>
                <c:pt idx="646">
                  <c:v>0.60103427487582561</c:v>
                </c:pt>
                <c:pt idx="647">
                  <c:v>0.61033745710854437</c:v>
                </c:pt>
                <c:pt idx="648">
                  <c:v>0.57082474754804469</c:v>
                </c:pt>
                <c:pt idx="649">
                  <c:v>0.47838201741376724</c:v>
                </c:pt>
                <c:pt idx="650">
                  <c:v>0.45750252226639487</c:v>
                </c:pt>
                <c:pt idx="651">
                  <c:v>0.49345636842239954</c:v>
                </c:pt>
                <c:pt idx="652">
                  <c:v>0.6011116555606304</c:v>
                </c:pt>
                <c:pt idx="653">
                  <c:v>0.58684542642422288</c:v>
                </c:pt>
                <c:pt idx="654">
                  <c:v>0.45585640417106305</c:v>
                </c:pt>
                <c:pt idx="655">
                  <c:v>0.47443561820817481</c:v>
                </c:pt>
                <c:pt idx="656">
                  <c:v>0.44261470785440582</c:v>
                </c:pt>
                <c:pt idx="657">
                  <c:v>0.43007381179973059</c:v>
                </c:pt>
                <c:pt idx="658">
                  <c:v>0.38990759248593543</c:v>
                </c:pt>
                <c:pt idx="659">
                  <c:v>0.49877035481643489</c:v>
                </c:pt>
                <c:pt idx="660">
                  <c:v>0.61557143704430728</c:v>
                </c:pt>
                <c:pt idx="661">
                  <c:v>0.62244210292636903</c:v>
                </c:pt>
                <c:pt idx="662">
                  <c:v>0.62736194021675795</c:v>
                </c:pt>
                <c:pt idx="663">
                  <c:v>0.60941471933919722</c:v>
                </c:pt>
                <c:pt idx="664">
                  <c:v>0.5777353839755367</c:v>
                </c:pt>
                <c:pt idx="665">
                  <c:v>0.61580084772101307</c:v>
                </c:pt>
                <c:pt idx="666">
                  <c:v>0.59959043598212836</c:v>
                </c:pt>
                <c:pt idx="667">
                  <c:v>0.56841543543939721</c:v>
                </c:pt>
                <c:pt idx="668">
                  <c:v>0.57664706821113376</c:v>
                </c:pt>
                <c:pt idx="669">
                  <c:v>0.58820977221583537</c:v>
                </c:pt>
                <c:pt idx="670">
                  <c:v>0.59127472889659505</c:v>
                </c:pt>
                <c:pt idx="671">
                  <c:v>0.55198244698896148</c:v>
                </c:pt>
                <c:pt idx="672">
                  <c:v>0.46144935718586194</c:v>
                </c:pt>
                <c:pt idx="673">
                  <c:v>0.48423721898300176</c:v>
                </c:pt>
                <c:pt idx="674">
                  <c:v>0.57518419753797045</c:v>
                </c:pt>
                <c:pt idx="675">
                  <c:v>0.62359285250595309</c:v>
                </c:pt>
                <c:pt idx="676">
                  <c:v>0.59611992378951895</c:v>
                </c:pt>
                <c:pt idx="677">
                  <c:v>0.59959635126551636</c:v>
                </c:pt>
                <c:pt idx="678">
                  <c:v>0.61517285054271176</c:v>
                </c:pt>
                <c:pt idx="679">
                  <c:v>0.63128134904592859</c:v>
                </c:pt>
                <c:pt idx="680">
                  <c:v>0.62730152899038893</c:v>
                </c:pt>
                <c:pt idx="681">
                  <c:v>0.58923560784113838</c:v>
                </c:pt>
                <c:pt idx="682">
                  <c:v>0.66160949350330389</c:v>
                </c:pt>
                <c:pt idx="683">
                  <c:v>0.60773604955866722</c:v>
                </c:pt>
                <c:pt idx="684">
                  <c:v>0.65142930367853613</c:v>
                </c:pt>
                <c:pt idx="685">
                  <c:v>0.60901746362092724</c:v>
                </c:pt>
                <c:pt idx="686">
                  <c:v>0.61469956108590595</c:v>
                </c:pt>
                <c:pt idx="687">
                  <c:v>0.60213954517815438</c:v>
                </c:pt>
                <c:pt idx="688">
                  <c:v>0.60847130976005581</c:v>
                </c:pt>
                <c:pt idx="689">
                  <c:v>0.58813824873657072</c:v>
                </c:pt>
                <c:pt idx="690">
                  <c:v>0.56031387142406619</c:v>
                </c:pt>
                <c:pt idx="691">
                  <c:v>0.55535347240165289</c:v>
                </c:pt>
                <c:pt idx="692">
                  <c:v>0.43018962378254083</c:v>
                </c:pt>
                <c:pt idx="693">
                  <c:v>0.52977983790886529</c:v>
                </c:pt>
                <c:pt idx="694">
                  <c:v>0.49402913058561382</c:v>
                </c:pt>
                <c:pt idx="695">
                  <c:v>0.4196420642965214</c:v>
                </c:pt>
                <c:pt idx="696">
                  <c:v>0.48289065620047467</c:v>
                </c:pt>
                <c:pt idx="697">
                  <c:v>0.62072847175186441</c:v>
                </c:pt>
                <c:pt idx="698">
                  <c:v>0.66419230062369405</c:v>
                </c:pt>
                <c:pt idx="699">
                  <c:v>0.64894712148654543</c:v>
                </c:pt>
                <c:pt idx="700">
                  <c:v>0.63633687226408486</c:v>
                </c:pt>
                <c:pt idx="701">
                  <c:v>0.64936672008109142</c:v>
                </c:pt>
                <c:pt idx="702">
                  <c:v>0.66244418297159302</c:v>
                </c:pt>
                <c:pt idx="703">
                  <c:v>0.64761225136106504</c:v>
                </c:pt>
                <c:pt idx="704">
                  <c:v>0.64317866235011789</c:v>
                </c:pt>
                <c:pt idx="705">
                  <c:v>0.61500712356835119</c:v>
                </c:pt>
                <c:pt idx="706">
                  <c:v>0.62461956272923747</c:v>
                </c:pt>
                <c:pt idx="707">
                  <c:v>0.62310233794383085</c:v>
                </c:pt>
                <c:pt idx="708">
                  <c:v>0.63458281958656704</c:v>
                </c:pt>
                <c:pt idx="709">
                  <c:v>0.57202479891227476</c:v>
                </c:pt>
                <c:pt idx="710">
                  <c:v>0.54002433382660331</c:v>
                </c:pt>
                <c:pt idx="711">
                  <c:v>0.46391029615350121</c:v>
                </c:pt>
                <c:pt idx="712">
                  <c:v>0.41087633082260744</c:v>
                </c:pt>
                <c:pt idx="713">
                  <c:v>0.50006767281938469</c:v>
                </c:pt>
                <c:pt idx="714">
                  <c:v>0.47646187781917687</c:v>
                </c:pt>
                <c:pt idx="715">
                  <c:v>0.46098648141475962</c:v>
                </c:pt>
                <c:pt idx="716">
                  <c:v>0.43710931108447093</c:v>
                </c:pt>
                <c:pt idx="717">
                  <c:v>0.36731955471108912</c:v>
                </c:pt>
                <c:pt idx="718">
                  <c:v>0.44071976846417427</c:v>
                </c:pt>
                <c:pt idx="719">
                  <c:v>0.40127722131867599</c:v>
                </c:pt>
                <c:pt idx="720">
                  <c:v>0.40964893547388026</c:v>
                </c:pt>
                <c:pt idx="721">
                  <c:v>0.53103281426142646</c:v>
                </c:pt>
                <c:pt idx="722">
                  <c:v>0.50512948107218625</c:v>
                </c:pt>
                <c:pt idx="723">
                  <c:v>0.50069895488364657</c:v>
                </c:pt>
                <c:pt idx="724">
                  <c:v>0.47699210868309611</c:v>
                </c:pt>
                <c:pt idx="725">
                  <c:v>0.51214871755897773</c:v>
                </c:pt>
                <c:pt idx="726">
                  <c:v>0.56186623416479375</c:v>
                </c:pt>
                <c:pt idx="727">
                  <c:v>0.5409578344299617</c:v>
                </c:pt>
                <c:pt idx="728">
                  <c:v>0.46232557906788863</c:v>
                </c:pt>
                <c:pt idx="729">
                  <c:v>0.6270017707241401</c:v>
                </c:pt>
                <c:pt idx="730">
                  <c:v>0.56429633967232995</c:v>
                </c:pt>
                <c:pt idx="731">
                  <c:v>0.59915035974927155</c:v>
                </c:pt>
                <c:pt idx="732">
                  <c:v>0.59282418147198546</c:v>
                </c:pt>
                <c:pt idx="733">
                  <c:v>0.56126204144173353</c:v>
                </c:pt>
                <c:pt idx="734">
                  <c:v>0.47402288755520622</c:v>
                </c:pt>
                <c:pt idx="735">
                  <c:v>0.51089818749482907</c:v>
                </c:pt>
                <c:pt idx="736">
                  <c:v>0.46065689674314281</c:v>
                </c:pt>
                <c:pt idx="737">
                  <c:v>0.44043759546771971</c:v>
                </c:pt>
                <c:pt idx="738">
                  <c:v>0.46399632341397773</c:v>
                </c:pt>
                <c:pt idx="739">
                  <c:v>0.4488342007111481</c:v>
                </c:pt>
                <c:pt idx="740">
                  <c:v>0.44666512516490919</c:v>
                </c:pt>
                <c:pt idx="741">
                  <c:v>0.45085755817453443</c:v>
                </c:pt>
                <c:pt idx="742">
                  <c:v>0.46065446686949496</c:v>
                </c:pt>
                <c:pt idx="743">
                  <c:v>0.43422728429640733</c:v>
                </c:pt>
                <c:pt idx="744">
                  <c:v>0.43417605964805489</c:v>
                </c:pt>
                <c:pt idx="745">
                  <c:v>0.49560260565242464</c:v>
                </c:pt>
                <c:pt idx="746">
                  <c:v>0.59004740476417106</c:v>
                </c:pt>
                <c:pt idx="747">
                  <c:v>0.6146458279005883</c:v>
                </c:pt>
                <c:pt idx="748">
                  <c:v>0.57564805497605553</c:v>
                </c:pt>
                <c:pt idx="749">
                  <c:v>0.61008962720565918</c:v>
                </c:pt>
                <c:pt idx="750">
                  <c:v>0.63454140495021671</c:v>
                </c:pt>
                <c:pt idx="751">
                  <c:v>0.53309684477277719</c:v>
                </c:pt>
                <c:pt idx="752">
                  <c:v>0.63914181369236478</c:v>
                </c:pt>
                <c:pt idx="753">
                  <c:v>0.60971637573753212</c:v>
                </c:pt>
                <c:pt idx="754">
                  <c:v>0.54855638205939727</c:v>
                </c:pt>
                <c:pt idx="755">
                  <c:v>0.54657892262086472</c:v>
                </c:pt>
                <c:pt idx="756">
                  <c:v>0.54412722627245136</c:v>
                </c:pt>
                <c:pt idx="757">
                  <c:v>0.50713574360559133</c:v>
                </c:pt>
                <c:pt idx="758">
                  <c:v>0.43548018756689416</c:v>
                </c:pt>
                <c:pt idx="759">
                  <c:v>0.46565474037532611</c:v>
                </c:pt>
                <c:pt idx="760">
                  <c:v>0.51452401657093727</c:v>
                </c:pt>
                <c:pt idx="761">
                  <c:v>0.50687243863304221</c:v>
                </c:pt>
                <c:pt idx="762">
                  <c:v>0.46420973733231924</c:v>
                </c:pt>
                <c:pt idx="763">
                  <c:v>0.4231266879951433</c:v>
                </c:pt>
                <c:pt idx="764">
                  <c:v>0.43834203893916923</c:v>
                </c:pt>
                <c:pt idx="765">
                  <c:v>0.4301484731667205</c:v>
                </c:pt>
                <c:pt idx="766">
                  <c:v>0.47822801839816081</c:v>
                </c:pt>
                <c:pt idx="767">
                  <c:v>0.42867174751260007</c:v>
                </c:pt>
                <c:pt idx="768">
                  <c:v>0.47067589688392009</c:v>
                </c:pt>
                <c:pt idx="769">
                  <c:v>0.51388615564423212</c:v>
                </c:pt>
                <c:pt idx="770">
                  <c:v>0.48788585645112315</c:v>
                </c:pt>
                <c:pt idx="771">
                  <c:v>0.3910744065955512</c:v>
                </c:pt>
                <c:pt idx="772">
                  <c:v>0.48440875421783036</c:v>
                </c:pt>
                <c:pt idx="773">
                  <c:v>0.34315290219504774</c:v>
                </c:pt>
                <c:pt idx="774">
                  <c:v>0.60099052315304069</c:v>
                </c:pt>
                <c:pt idx="775">
                  <c:v>0.59103466742737099</c:v>
                </c:pt>
                <c:pt idx="776">
                  <c:v>0.63248745552027541</c:v>
                </c:pt>
                <c:pt idx="777">
                  <c:v>0.61257582466512217</c:v>
                </c:pt>
                <c:pt idx="778">
                  <c:v>0.61273993817597983</c:v>
                </c:pt>
                <c:pt idx="779">
                  <c:v>0.58702283851501047</c:v>
                </c:pt>
                <c:pt idx="780">
                  <c:v>0.64137106235488961</c:v>
                </c:pt>
                <c:pt idx="781">
                  <c:v>0.60563917563711789</c:v>
                </c:pt>
                <c:pt idx="782">
                  <c:v>0.62634771864173566</c:v>
                </c:pt>
                <c:pt idx="783">
                  <c:v>0.64812613755242365</c:v>
                </c:pt>
                <c:pt idx="784">
                  <c:v>0.56031116023634331</c:v>
                </c:pt>
                <c:pt idx="785">
                  <c:v>0.53148161612131262</c:v>
                </c:pt>
                <c:pt idx="786">
                  <c:v>0.44243766979336374</c:v>
                </c:pt>
                <c:pt idx="787">
                  <c:v>0.48675733953001027</c:v>
                </c:pt>
                <c:pt idx="788">
                  <c:v>0.5072986574176056</c:v>
                </c:pt>
                <c:pt idx="789">
                  <c:v>0.45838761975030129</c:v>
                </c:pt>
                <c:pt idx="790">
                  <c:v>0.48654191496826105</c:v>
                </c:pt>
                <c:pt idx="791">
                  <c:v>0.4849972181338798</c:v>
                </c:pt>
                <c:pt idx="792">
                  <c:v>0.47002890121186552</c:v>
                </c:pt>
                <c:pt idx="793">
                  <c:v>0.35491256433552371</c:v>
                </c:pt>
                <c:pt idx="794">
                  <c:v>0.40164543768162408</c:v>
                </c:pt>
                <c:pt idx="795">
                  <c:v>0.43001804741406963</c:v>
                </c:pt>
                <c:pt idx="796">
                  <c:v>0.40347413162663187</c:v>
                </c:pt>
                <c:pt idx="797">
                  <c:v>0.45075682240177417</c:v>
                </c:pt>
                <c:pt idx="798">
                  <c:v>0.39522005853339698</c:v>
                </c:pt>
                <c:pt idx="799">
                  <c:v>0.46353712420652332</c:v>
                </c:pt>
                <c:pt idx="800">
                  <c:v>0.46951174805586593</c:v>
                </c:pt>
                <c:pt idx="801">
                  <c:v>0.47461467116116263</c:v>
                </c:pt>
                <c:pt idx="802">
                  <c:v>0.38561814007070194</c:v>
                </c:pt>
                <c:pt idx="803">
                  <c:v>0.41589220056394621</c:v>
                </c:pt>
                <c:pt idx="804">
                  <c:v>0.38477732433184636</c:v>
                </c:pt>
                <c:pt idx="805">
                  <c:v>0.39982242358958908</c:v>
                </c:pt>
                <c:pt idx="806">
                  <c:v>0.52417628902967883</c:v>
                </c:pt>
                <c:pt idx="807">
                  <c:v>0.55914184705307635</c:v>
                </c:pt>
                <c:pt idx="808">
                  <c:v>0.4712129738848771</c:v>
                </c:pt>
                <c:pt idx="809">
                  <c:v>0.3800006872302894</c:v>
                </c:pt>
                <c:pt idx="810">
                  <c:v>0.40410568315774936</c:v>
                </c:pt>
                <c:pt idx="811">
                  <c:v>0.39596734392083782</c:v>
                </c:pt>
                <c:pt idx="812">
                  <c:v>0.39236468904248734</c:v>
                </c:pt>
                <c:pt idx="813">
                  <c:v>0.56829530895929592</c:v>
                </c:pt>
                <c:pt idx="814">
                  <c:v>0.55761789464686151</c:v>
                </c:pt>
                <c:pt idx="815">
                  <c:v>0.58984516664478115</c:v>
                </c:pt>
                <c:pt idx="816">
                  <c:v>0.52379955004826007</c:v>
                </c:pt>
                <c:pt idx="817">
                  <c:v>0.55862411731439399</c:v>
                </c:pt>
                <c:pt idx="818">
                  <c:v>0.61307192597782811</c:v>
                </c:pt>
                <c:pt idx="819">
                  <c:v>0.61955257979276168</c:v>
                </c:pt>
                <c:pt idx="820">
                  <c:v>0.61287921628911723</c:v>
                </c:pt>
                <c:pt idx="821">
                  <c:v>0.6252028858309171</c:v>
                </c:pt>
                <c:pt idx="822">
                  <c:v>0.61884083297429959</c:v>
                </c:pt>
                <c:pt idx="823">
                  <c:v>0.63670244258100217</c:v>
                </c:pt>
                <c:pt idx="824">
                  <c:v>0.57897068805516994</c:v>
                </c:pt>
                <c:pt idx="825">
                  <c:v>0.53856736657210769</c:v>
                </c:pt>
                <c:pt idx="826">
                  <c:v>0.59705033565539345</c:v>
                </c:pt>
                <c:pt idx="827">
                  <c:v>0.62151566738497643</c:v>
                </c:pt>
                <c:pt idx="828">
                  <c:v>0.61491587767191902</c:v>
                </c:pt>
                <c:pt idx="829">
                  <c:v>0.61722656140128129</c:v>
                </c:pt>
                <c:pt idx="830">
                  <c:v>0.52570212922930615</c:v>
                </c:pt>
                <c:pt idx="831">
                  <c:v>0.44050551997543658</c:v>
                </c:pt>
                <c:pt idx="832">
                  <c:v>0.49638688669465991</c:v>
                </c:pt>
                <c:pt idx="833">
                  <c:v>0.47925569464375778</c:v>
                </c:pt>
                <c:pt idx="834">
                  <c:v>0.38969164228154363</c:v>
                </c:pt>
                <c:pt idx="835">
                  <c:v>0.45517174391529802</c:v>
                </c:pt>
                <c:pt idx="836">
                  <c:v>0.43630939177447292</c:v>
                </c:pt>
                <c:pt idx="837">
                  <c:v>0.37617145560635656</c:v>
                </c:pt>
                <c:pt idx="838">
                  <c:v>0.3913076048516097</c:v>
                </c:pt>
                <c:pt idx="839">
                  <c:v>0.36546821188022333</c:v>
                </c:pt>
                <c:pt idx="840">
                  <c:v>0.41225322877324094</c:v>
                </c:pt>
                <c:pt idx="841">
                  <c:v>0.37658410989298674</c:v>
                </c:pt>
                <c:pt idx="842">
                  <c:v>0.42022978221809898</c:v>
                </c:pt>
                <c:pt idx="843">
                  <c:v>0.41218107061611736</c:v>
                </c:pt>
                <c:pt idx="844">
                  <c:v>0.41909582509554422</c:v>
                </c:pt>
                <c:pt idx="845">
                  <c:v>0.3195318528863611</c:v>
                </c:pt>
                <c:pt idx="846">
                  <c:v>0.38560345914972322</c:v>
                </c:pt>
                <c:pt idx="847">
                  <c:v>0.38199536801898337</c:v>
                </c:pt>
                <c:pt idx="848">
                  <c:v>0.40266805834764158</c:v>
                </c:pt>
                <c:pt idx="849">
                  <c:v>0.39062639966230683</c:v>
                </c:pt>
                <c:pt idx="850">
                  <c:v>0.4412593954250727</c:v>
                </c:pt>
                <c:pt idx="851">
                  <c:v>0.44554598412270446</c:v>
                </c:pt>
                <c:pt idx="852">
                  <c:v>0.44907540260414613</c:v>
                </c:pt>
                <c:pt idx="853">
                  <c:v>0.40175296869888183</c:v>
                </c:pt>
                <c:pt idx="854">
                  <c:v>0.36437649179796111</c:v>
                </c:pt>
                <c:pt idx="855">
                  <c:v>0.36464092128414111</c:v>
                </c:pt>
                <c:pt idx="856">
                  <c:v>0.40768493176245651</c:v>
                </c:pt>
                <c:pt idx="857">
                  <c:v>0.39902627001359153</c:v>
                </c:pt>
                <c:pt idx="858">
                  <c:v>0.40961293991009823</c:v>
                </c:pt>
                <c:pt idx="859">
                  <c:v>0.37896394405646383</c:v>
                </c:pt>
                <c:pt idx="860">
                  <c:v>0.40744247634497993</c:v>
                </c:pt>
                <c:pt idx="861">
                  <c:v>0.4231072307710686</c:v>
                </c:pt>
                <c:pt idx="862">
                  <c:v>0.42106385179328748</c:v>
                </c:pt>
                <c:pt idx="863">
                  <c:v>0.47025677114594888</c:v>
                </c:pt>
                <c:pt idx="864">
                  <c:v>0.49907203304712794</c:v>
                </c:pt>
                <c:pt idx="865">
                  <c:v>0.4619202198220585</c:v>
                </c:pt>
                <c:pt idx="866">
                  <c:v>0.46968325036167607</c:v>
                </c:pt>
                <c:pt idx="867">
                  <c:v>0.40737046071941474</c:v>
                </c:pt>
                <c:pt idx="868">
                  <c:v>0.49017160380272529</c:v>
                </c:pt>
                <c:pt idx="869">
                  <c:v>0.43517070633234667</c:v>
                </c:pt>
                <c:pt idx="870">
                  <c:v>0.47333108463264989</c:v>
                </c:pt>
                <c:pt idx="871">
                  <c:v>0.41238172254511501</c:v>
                </c:pt>
                <c:pt idx="872">
                  <c:v>0.46032161670359312</c:v>
                </c:pt>
                <c:pt idx="873">
                  <c:v>0.42036127874124446</c:v>
                </c:pt>
                <c:pt idx="874">
                  <c:v>0.49697092786502256</c:v>
                </c:pt>
                <c:pt idx="875">
                  <c:v>0.48194093811326327</c:v>
                </c:pt>
                <c:pt idx="876">
                  <c:v>0.46613097474727505</c:v>
                </c:pt>
                <c:pt idx="877">
                  <c:v>0.44120722224325959</c:v>
                </c:pt>
                <c:pt idx="878">
                  <c:v>0.40693629671414994</c:v>
                </c:pt>
                <c:pt idx="879">
                  <c:v>0.4425660353794042</c:v>
                </c:pt>
                <c:pt idx="880">
                  <c:v>0.42217266478796278</c:v>
                </c:pt>
                <c:pt idx="881">
                  <c:v>0.45162064496094967</c:v>
                </c:pt>
                <c:pt idx="882">
                  <c:v>0.45181196062009626</c:v>
                </c:pt>
                <c:pt idx="883">
                  <c:v>0.46135897367586776</c:v>
                </c:pt>
                <c:pt idx="884">
                  <c:v>0.46476658181098052</c:v>
                </c:pt>
                <c:pt idx="885">
                  <c:v>0.47602832376536341</c:v>
                </c:pt>
                <c:pt idx="886">
                  <c:v>0.45056263020879705</c:v>
                </c:pt>
                <c:pt idx="887">
                  <c:v>0.42947528981147204</c:v>
                </c:pt>
                <c:pt idx="888">
                  <c:v>0.42357095578021903</c:v>
                </c:pt>
                <c:pt idx="889">
                  <c:v>0.40551142296393328</c:v>
                </c:pt>
                <c:pt idx="890">
                  <c:v>0.40618390553834727</c:v>
                </c:pt>
                <c:pt idx="891">
                  <c:v>0.43796910858756505</c:v>
                </c:pt>
                <c:pt idx="892">
                  <c:v>0.41279857123510172</c:v>
                </c:pt>
                <c:pt idx="893">
                  <c:v>0.44807010506684541</c:v>
                </c:pt>
                <c:pt idx="894">
                  <c:v>0.37566696564696045</c:v>
                </c:pt>
                <c:pt idx="895">
                  <c:v>0.38613937105547036</c:v>
                </c:pt>
                <c:pt idx="896">
                  <c:v>0.40604083455809259</c:v>
                </c:pt>
                <c:pt idx="897">
                  <c:v>0.36259348620641285</c:v>
                </c:pt>
                <c:pt idx="898">
                  <c:v>0.37270794732516266</c:v>
                </c:pt>
                <c:pt idx="899">
                  <c:v>0.40097479746997977</c:v>
                </c:pt>
                <c:pt idx="900">
                  <c:v>0.41543952465362421</c:v>
                </c:pt>
                <c:pt idx="901">
                  <c:v>0.44111612818333434</c:v>
                </c:pt>
                <c:pt idx="902">
                  <c:v>0.41937585649488185</c:v>
                </c:pt>
                <c:pt idx="903">
                  <c:v>0.4433735283567764</c:v>
                </c:pt>
                <c:pt idx="904">
                  <c:v>0.40219116874222066</c:v>
                </c:pt>
                <c:pt idx="905">
                  <c:v>0.34948276719494953</c:v>
                </c:pt>
                <c:pt idx="906">
                  <c:v>0.42860097572068734</c:v>
                </c:pt>
                <c:pt idx="907">
                  <c:v>0.44346497523401807</c:v>
                </c:pt>
                <c:pt idx="908">
                  <c:v>0.36647758294988669</c:v>
                </c:pt>
                <c:pt idx="909">
                  <c:v>0.41398698360484354</c:v>
                </c:pt>
                <c:pt idx="910">
                  <c:v>0.44554764904789734</c:v>
                </c:pt>
                <c:pt idx="911">
                  <c:v>0.42755069543988455</c:v>
                </c:pt>
                <c:pt idx="912">
                  <c:v>0.43458356850945729</c:v>
                </c:pt>
                <c:pt idx="913">
                  <c:v>0.41877077948479008</c:v>
                </c:pt>
                <c:pt idx="914">
                  <c:v>0.38617976096337803</c:v>
                </c:pt>
                <c:pt idx="915">
                  <c:v>0.4660749115338883</c:v>
                </c:pt>
                <c:pt idx="916">
                  <c:v>0.3810198154451348</c:v>
                </c:pt>
                <c:pt idx="917">
                  <c:v>0.43512078826028067</c:v>
                </c:pt>
                <c:pt idx="918">
                  <c:v>0.38975267617890863</c:v>
                </c:pt>
                <c:pt idx="919">
                  <c:v>0.34038271242687379</c:v>
                </c:pt>
                <c:pt idx="920">
                  <c:v>0.38552728185234525</c:v>
                </c:pt>
                <c:pt idx="921">
                  <c:v>0.40323515701267765</c:v>
                </c:pt>
                <c:pt idx="922">
                  <c:v>0.41319860147373794</c:v>
                </c:pt>
                <c:pt idx="923">
                  <c:v>0.44822569177672772</c:v>
                </c:pt>
                <c:pt idx="924">
                  <c:v>0.36091950048367327</c:v>
                </c:pt>
                <c:pt idx="925">
                  <c:v>0.58237174444152773</c:v>
                </c:pt>
                <c:pt idx="926">
                  <c:v>0.60095270098088971</c:v>
                </c:pt>
                <c:pt idx="927">
                  <c:v>0.63107754176104203</c:v>
                </c:pt>
                <c:pt idx="928">
                  <c:v>0.53859951227017544</c:v>
                </c:pt>
                <c:pt idx="929">
                  <c:v>0.59788071186228275</c:v>
                </c:pt>
                <c:pt idx="930">
                  <c:v>0.55058534733572684</c:v>
                </c:pt>
                <c:pt idx="931">
                  <c:v>0.55468726180357852</c:v>
                </c:pt>
                <c:pt idx="932">
                  <c:v>0.61502131616638667</c:v>
                </c:pt>
                <c:pt idx="933">
                  <c:v>0.41310344677703936</c:v>
                </c:pt>
                <c:pt idx="934">
                  <c:v>0.39918749512549706</c:v>
                </c:pt>
                <c:pt idx="935">
                  <c:v>0.51417402144599578</c:v>
                </c:pt>
                <c:pt idx="936">
                  <c:v>0.42156079940388003</c:v>
                </c:pt>
                <c:pt idx="937">
                  <c:v>0.400133436590831</c:v>
                </c:pt>
                <c:pt idx="938">
                  <c:v>0.35613673043110816</c:v>
                </c:pt>
                <c:pt idx="939">
                  <c:v>0.36507395039141705</c:v>
                </c:pt>
                <c:pt idx="940">
                  <c:v>0.38302794010579166</c:v>
                </c:pt>
                <c:pt idx="941">
                  <c:v>0.43681287270929414</c:v>
                </c:pt>
                <c:pt idx="942">
                  <c:v>0.40466902772721147</c:v>
                </c:pt>
                <c:pt idx="943">
                  <c:v>0.41447680568320788</c:v>
                </c:pt>
                <c:pt idx="944">
                  <c:v>0.62691669203862277</c:v>
                </c:pt>
                <c:pt idx="945">
                  <c:v>0.59230200959011925</c:v>
                </c:pt>
                <c:pt idx="946">
                  <c:v>0.56501702330186421</c:v>
                </c:pt>
                <c:pt idx="947">
                  <c:v>0.58883953746951856</c:v>
                </c:pt>
                <c:pt idx="948">
                  <c:v>0.50425736322311543</c:v>
                </c:pt>
                <c:pt idx="949">
                  <c:v>0.38751588756711808</c:v>
                </c:pt>
                <c:pt idx="950">
                  <c:v>0.43863409839266909</c:v>
                </c:pt>
                <c:pt idx="951">
                  <c:v>0.57284041633856142</c:v>
                </c:pt>
                <c:pt idx="952">
                  <c:v>0.48105768194693355</c:v>
                </c:pt>
                <c:pt idx="953">
                  <c:v>0.46992121902667494</c:v>
                </c:pt>
                <c:pt idx="954">
                  <c:v>0.44476920510067253</c:v>
                </c:pt>
                <c:pt idx="955">
                  <c:v>0.46192916664844813</c:v>
                </c:pt>
                <c:pt idx="956">
                  <c:v>0.4619140228213604</c:v>
                </c:pt>
                <c:pt idx="957">
                  <c:v>0.4598672273264019</c:v>
                </c:pt>
                <c:pt idx="958">
                  <c:v>0.42386122716369529</c:v>
                </c:pt>
                <c:pt idx="959">
                  <c:v>0.49039749346670664</c:v>
                </c:pt>
                <c:pt idx="960">
                  <c:v>0.39467106559085446</c:v>
                </c:pt>
                <c:pt idx="961">
                  <c:v>0.52086422281814926</c:v>
                </c:pt>
                <c:pt idx="962">
                  <c:v>0.4186185454584882</c:v>
                </c:pt>
                <c:pt idx="963">
                  <c:v>0.48620505443638667</c:v>
                </c:pt>
                <c:pt idx="964">
                  <c:v>0.48937771091171695</c:v>
                </c:pt>
                <c:pt idx="965">
                  <c:v>0.49962756331146402</c:v>
                </c:pt>
                <c:pt idx="966">
                  <c:v>0.50226847086672322</c:v>
                </c:pt>
                <c:pt idx="967">
                  <c:v>0.5305263041993773</c:v>
                </c:pt>
                <c:pt idx="968">
                  <c:v>0.53594829043991055</c:v>
                </c:pt>
                <c:pt idx="969">
                  <c:v>0.38380678163217935</c:v>
                </c:pt>
                <c:pt idx="970">
                  <c:v>0.46683469574437281</c:v>
                </c:pt>
                <c:pt idx="971">
                  <c:v>0.34670579966193921</c:v>
                </c:pt>
                <c:pt idx="972">
                  <c:v>0.51007264226677174</c:v>
                </c:pt>
                <c:pt idx="973">
                  <c:v>0.53283720342852126</c:v>
                </c:pt>
                <c:pt idx="974">
                  <c:v>0.47407487179065605</c:v>
                </c:pt>
                <c:pt idx="975">
                  <c:v>0.46271471882036691</c:v>
                </c:pt>
                <c:pt idx="976">
                  <c:v>0.42223708881598537</c:v>
                </c:pt>
                <c:pt idx="977">
                  <c:v>0.42505372369990768</c:v>
                </c:pt>
                <c:pt idx="978">
                  <c:v>0.38556524671544168</c:v>
                </c:pt>
                <c:pt idx="979">
                  <c:v>0.40715633400999818</c:v>
                </c:pt>
                <c:pt idx="980">
                  <c:v>0.43784157896853626</c:v>
                </c:pt>
                <c:pt idx="981">
                  <c:v>0.43879556482817561</c:v>
                </c:pt>
                <c:pt idx="982">
                  <c:v>0.414045157358231</c:v>
                </c:pt>
                <c:pt idx="983">
                  <c:v>0.39730954381952593</c:v>
                </c:pt>
                <c:pt idx="984">
                  <c:v>0.46296438137637297</c:v>
                </c:pt>
                <c:pt idx="985">
                  <c:v>0.43939922932266262</c:v>
                </c:pt>
                <c:pt idx="986">
                  <c:v>0.4241510103740237</c:v>
                </c:pt>
                <c:pt idx="987">
                  <c:v>0.39994305437806049</c:v>
                </c:pt>
                <c:pt idx="988">
                  <c:v>0.42574272925373269</c:v>
                </c:pt>
                <c:pt idx="989">
                  <c:v>0.40810691163458546</c:v>
                </c:pt>
                <c:pt idx="990">
                  <c:v>0.41852600435409731</c:v>
                </c:pt>
                <c:pt idx="991">
                  <c:v>0.40552538123774057</c:v>
                </c:pt>
                <c:pt idx="992">
                  <c:v>0.41092076140148392</c:v>
                </c:pt>
                <c:pt idx="993">
                  <c:v>0.42371390592766295</c:v>
                </c:pt>
                <c:pt idx="994">
                  <c:v>0.39924108374604317</c:v>
                </c:pt>
                <c:pt idx="995">
                  <c:v>0.40964732040583285</c:v>
                </c:pt>
                <c:pt idx="996">
                  <c:v>0.41858308563889379</c:v>
                </c:pt>
                <c:pt idx="997">
                  <c:v>0.40462682956527751</c:v>
                </c:pt>
                <c:pt idx="998">
                  <c:v>0.30930831234084888</c:v>
                </c:pt>
                <c:pt idx="999">
                  <c:v>0.36518964182398583</c:v>
                </c:pt>
                <c:pt idx="1000">
                  <c:v>0.44677839829053473</c:v>
                </c:pt>
                <c:pt idx="1001">
                  <c:v>0.44839509093107516</c:v>
                </c:pt>
                <c:pt idx="1002">
                  <c:v>0.43400145513266736</c:v>
                </c:pt>
                <c:pt idx="1003">
                  <c:v>0.41091402263883736</c:v>
                </c:pt>
                <c:pt idx="1004">
                  <c:v>0.41096811720537235</c:v>
                </c:pt>
                <c:pt idx="1005">
                  <c:v>0.40346034070018638</c:v>
                </c:pt>
                <c:pt idx="1006">
                  <c:v>0.40619359693782697</c:v>
                </c:pt>
                <c:pt idx="1007">
                  <c:v>0.44362479162081969</c:v>
                </c:pt>
                <c:pt idx="1008">
                  <c:v>0.45309828006410324</c:v>
                </c:pt>
                <c:pt idx="1009">
                  <c:v>0.46385382841702744</c:v>
                </c:pt>
                <c:pt idx="1010">
                  <c:v>0.386419051539522</c:v>
                </c:pt>
                <c:pt idx="1011">
                  <c:v>0.45252449375102272</c:v>
                </c:pt>
                <c:pt idx="1012">
                  <c:v>0.45034611493291427</c:v>
                </c:pt>
                <c:pt idx="1013">
                  <c:v>0.37122057979167328</c:v>
                </c:pt>
                <c:pt idx="1014">
                  <c:v>0.4688925964482234</c:v>
                </c:pt>
                <c:pt idx="1015">
                  <c:v>0.42760484043935121</c:v>
                </c:pt>
                <c:pt idx="1016">
                  <c:v>0.45316681466468234</c:v>
                </c:pt>
                <c:pt idx="1017">
                  <c:v>0.57852969911436225</c:v>
                </c:pt>
                <c:pt idx="1018">
                  <c:v>0.46323873808502158</c:v>
                </c:pt>
                <c:pt idx="1019">
                  <c:v>0.48548697274985941</c:v>
                </c:pt>
                <c:pt idx="1020">
                  <c:v>0.45757746090387968</c:v>
                </c:pt>
                <c:pt idx="1021">
                  <c:v>0.42427035900233906</c:v>
                </c:pt>
                <c:pt idx="1022">
                  <c:v>0.4141722132400818</c:v>
                </c:pt>
                <c:pt idx="1023">
                  <c:v>0.47403235858622028</c:v>
                </c:pt>
                <c:pt idx="1024">
                  <c:v>0.39213868879335223</c:v>
                </c:pt>
                <c:pt idx="1025">
                  <c:v>0.39009987468146234</c:v>
                </c:pt>
                <c:pt idx="1026">
                  <c:v>0.40818797878471463</c:v>
                </c:pt>
                <c:pt idx="1027">
                  <c:v>0.56870980057019027</c:v>
                </c:pt>
                <c:pt idx="1028">
                  <c:v>0.50083882731191487</c:v>
                </c:pt>
                <c:pt idx="1029">
                  <c:v>0.37472506558700064</c:v>
                </c:pt>
                <c:pt idx="1030">
                  <c:v>0.44462034051099147</c:v>
                </c:pt>
                <c:pt idx="1031">
                  <c:v>0.56715800721641185</c:v>
                </c:pt>
                <c:pt idx="1032">
                  <c:v>0.54826024358392822</c:v>
                </c:pt>
                <c:pt idx="1033">
                  <c:v>0.5836981108967092</c:v>
                </c:pt>
                <c:pt idx="1034">
                  <c:v>0.33289571067890317</c:v>
                </c:pt>
                <c:pt idx="1035">
                  <c:v>0.37051529462641847</c:v>
                </c:pt>
                <c:pt idx="1036">
                  <c:v>0.37627152140688835</c:v>
                </c:pt>
                <c:pt idx="1037">
                  <c:v>0.38174062380835588</c:v>
                </c:pt>
                <c:pt idx="1038">
                  <c:v>0.35587391173809974</c:v>
                </c:pt>
                <c:pt idx="1039">
                  <c:v>0.35553324261872243</c:v>
                </c:pt>
                <c:pt idx="1040">
                  <c:v>0.41849031334948139</c:v>
                </c:pt>
                <c:pt idx="1041">
                  <c:v>0.39300182489892388</c:v>
                </c:pt>
                <c:pt idx="1042">
                  <c:v>0.40025393836979695</c:v>
                </c:pt>
                <c:pt idx="1043">
                  <c:v>0.35979557790262251</c:v>
                </c:pt>
                <c:pt idx="1044">
                  <c:v>0.40379629346667001</c:v>
                </c:pt>
                <c:pt idx="1045">
                  <c:v>0.38437156952847767</c:v>
                </c:pt>
                <c:pt idx="1046">
                  <c:v>0.38125394633552445</c:v>
                </c:pt>
                <c:pt idx="1047">
                  <c:v>0.40143819875989017</c:v>
                </c:pt>
                <c:pt idx="1048">
                  <c:v>0.3673358621578684</c:v>
                </c:pt>
                <c:pt idx="1049">
                  <c:v>0.36293919517692136</c:v>
                </c:pt>
                <c:pt idx="1050">
                  <c:v>0.53558002749083877</c:v>
                </c:pt>
                <c:pt idx="1051">
                  <c:v>0.57465814503221246</c:v>
                </c:pt>
                <c:pt idx="1052">
                  <c:v>0.57427678259676973</c:v>
                </c:pt>
                <c:pt idx="1053">
                  <c:v>0.60474722013217441</c:v>
                </c:pt>
                <c:pt idx="1054">
                  <c:v>0.59355018396978532</c:v>
                </c:pt>
                <c:pt idx="1055">
                  <c:v>0.59027917587859557</c:v>
                </c:pt>
                <c:pt idx="1056">
                  <c:v>0.59320317788999788</c:v>
                </c:pt>
                <c:pt idx="1057">
                  <c:v>0.576900111206049</c:v>
                </c:pt>
                <c:pt idx="1058">
                  <c:v>0.58004079604136405</c:v>
                </c:pt>
                <c:pt idx="1059">
                  <c:v>0.60020812257143352</c:v>
                </c:pt>
                <c:pt idx="1060">
                  <c:v>0.41373079670684287</c:v>
                </c:pt>
                <c:pt idx="1061">
                  <c:v>0.39765728352677809</c:v>
                </c:pt>
                <c:pt idx="1062">
                  <c:v>0.39576570165764691</c:v>
                </c:pt>
                <c:pt idx="1063">
                  <c:v>0.38330481582855713</c:v>
                </c:pt>
                <c:pt idx="1064">
                  <c:v>0.55183016602645918</c:v>
                </c:pt>
                <c:pt idx="1065">
                  <c:v>0.60275428783001073</c:v>
                </c:pt>
                <c:pt idx="1066">
                  <c:v>0.56932183290266758</c:v>
                </c:pt>
                <c:pt idx="1067">
                  <c:v>0.52711846306378429</c:v>
                </c:pt>
                <c:pt idx="1068">
                  <c:v>0.57166999646165118</c:v>
                </c:pt>
                <c:pt idx="1069">
                  <c:v>0.56508812432222244</c:v>
                </c:pt>
                <c:pt idx="1070">
                  <c:v>0.59228840233127356</c:v>
                </c:pt>
                <c:pt idx="1071">
                  <c:v>0.51950890327997445</c:v>
                </c:pt>
                <c:pt idx="1072">
                  <c:v>0.56653243654241081</c:v>
                </c:pt>
                <c:pt idx="1073">
                  <c:v>0.56555253575911557</c:v>
                </c:pt>
                <c:pt idx="1074">
                  <c:v>0.57930133971422526</c:v>
                </c:pt>
                <c:pt idx="1075">
                  <c:v>0.57153785732226992</c:v>
                </c:pt>
                <c:pt idx="1076">
                  <c:v>0.53361560120802021</c:v>
                </c:pt>
                <c:pt idx="1077">
                  <c:v>0.4769412335167606</c:v>
                </c:pt>
                <c:pt idx="1078">
                  <c:v>0.40225387588119538</c:v>
                </c:pt>
                <c:pt idx="1079">
                  <c:v>0.40236244579061425</c:v>
                </c:pt>
                <c:pt idx="1080">
                  <c:v>0.41774487337384408</c:v>
                </c:pt>
                <c:pt idx="1081">
                  <c:v>0.39855282897278588</c:v>
                </c:pt>
                <c:pt idx="1082">
                  <c:v>0.40399318518030369</c:v>
                </c:pt>
                <c:pt idx="1083">
                  <c:v>0.37935191003319357</c:v>
                </c:pt>
                <c:pt idx="1084">
                  <c:v>0.39629541060651502</c:v>
                </c:pt>
                <c:pt idx="1085">
                  <c:v>0.41027611799251151</c:v>
                </c:pt>
                <c:pt idx="1086">
                  <c:v>0.40047470925945172</c:v>
                </c:pt>
                <c:pt idx="1087">
                  <c:v>0.62949925683236085</c:v>
                </c:pt>
                <c:pt idx="1088">
                  <c:v>0.59649438064814908</c:v>
                </c:pt>
                <c:pt idx="1089">
                  <c:v>0.60355577860880882</c:v>
                </c:pt>
                <c:pt idx="1090">
                  <c:v>0.61170499918716692</c:v>
                </c:pt>
                <c:pt idx="1091">
                  <c:v>0.39817434266860985</c:v>
                </c:pt>
                <c:pt idx="1092">
                  <c:v>0.5818304177346233</c:v>
                </c:pt>
                <c:pt idx="1093">
                  <c:v>0.61137442933364639</c:v>
                </c:pt>
                <c:pt idx="1094">
                  <c:v>0.38253178938261889</c:v>
                </c:pt>
                <c:pt idx="1095">
                  <c:v>0.43571978595932886</c:v>
                </c:pt>
                <c:pt idx="1096">
                  <c:v>0.40504862309673856</c:v>
                </c:pt>
                <c:pt idx="1097">
                  <c:v>0.36412366511668881</c:v>
                </c:pt>
                <c:pt idx="1098">
                  <c:v>0.41681990148100523</c:v>
                </c:pt>
                <c:pt idx="1099">
                  <c:v>0.37956001816491947</c:v>
                </c:pt>
                <c:pt idx="1100">
                  <c:v>0.41806584308706318</c:v>
                </c:pt>
                <c:pt idx="1101">
                  <c:v>0.42239983158685246</c:v>
                </c:pt>
                <c:pt idx="1102">
                  <c:v>0.47211049057003057</c:v>
                </c:pt>
                <c:pt idx="1103">
                  <c:v>0.43099850068711792</c:v>
                </c:pt>
                <c:pt idx="1104">
                  <c:v>0.42353661399115006</c:v>
                </c:pt>
                <c:pt idx="1105">
                  <c:v>0.41389663394098319</c:v>
                </c:pt>
                <c:pt idx="1106">
                  <c:v>0.44632449399425533</c:v>
                </c:pt>
                <c:pt idx="1107">
                  <c:v>0.42623740548172478</c:v>
                </c:pt>
                <c:pt idx="1108">
                  <c:v>0.4408461348359341</c:v>
                </c:pt>
                <c:pt idx="1109">
                  <c:v>0.43889858591779146</c:v>
                </c:pt>
                <c:pt idx="1110">
                  <c:v>0.42984192090137141</c:v>
                </c:pt>
                <c:pt idx="1111">
                  <c:v>0.42841078792793269</c:v>
                </c:pt>
                <c:pt idx="1112">
                  <c:v>0.40396457255326423</c:v>
                </c:pt>
                <c:pt idx="1113">
                  <c:v>0.4371038596047026</c:v>
                </c:pt>
                <c:pt idx="1114">
                  <c:v>0.43927155185472772</c:v>
                </c:pt>
                <c:pt idx="1115">
                  <c:v>0.43370605036529619</c:v>
                </c:pt>
                <c:pt idx="1116">
                  <c:v>0.41480486459330251</c:v>
                </c:pt>
                <c:pt idx="1117">
                  <c:v>0.40797336380729038</c:v>
                </c:pt>
                <c:pt idx="1118">
                  <c:v>0.45488684444733596</c:v>
                </c:pt>
                <c:pt idx="1119">
                  <c:v>0.44510661359641673</c:v>
                </c:pt>
                <c:pt idx="1120">
                  <c:v>0.53742648944953397</c:v>
                </c:pt>
                <c:pt idx="1121">
                  <c:v>0.39392597645543037</c:v>
                </c:pt>
                <c:pt idx="1122">
                  <c:v>0.62307175286651206</c:v>
                </c:pt>
                <c:pt idx="1123">
                  <c:v>0.62724078903027802</c:v>
                </c:pt>
                <c:pt idx="1124">
                  <c:v>0.42789645711052182</c:v>
                </c:pt>
                <c:pt idx="1125">
                  <c:v>0.43213887254987887</c:v>
                </c:pt>
                <c:pt idx="1126">
                  <c:v>0.42717866221196032</c:v>
                </c:pt>
                <c:pt idx="1127">
                  <c:v>0.45053798213721036</c:v>
                </c:pt>
                <c:pt idx="1128">
                  <c:v>0.44164133556751312</c:v>
                </c:pt>
                <c:pt idx="1129">
                  <c:v>0.46097727834567942</c:v>
                </c:pt>
                <c:pt idx="1130">
                  <c:v>0.433152686942742</c:v>
                </c:pt>
                <c:pt idx="1131">
                  <c:v>0.43547071111940983</c:v>
                </c:pt>
                <c:pt idx="1132">
                  <c:v>0.47468352417537996</c:v>
                </c:pt>
                <c:pt idx="1133">
                  <c:v>0.47593794506770243</c:v>
                </c:pt>
                <c:pt idx="1134">
                  <c:v>0.44440000083813014</c:v>
                </c:pt>
                <c:pt idx="1135">
                  <c:v>0.42069744212678728</c:v>
                </c:pt>
                <c:pt idx="1136">
                  <c:v>0.44080286950753461</c:v>
                </c:pt>
                <c:pt idx="1137">
                  <c:v>0.43430760939615043</c:v>
                </c:pt>
                <c:pt idx="1138">
                  <c:v>0.42969290464298499</c:v>
                </c:pt>
                <c:pt idx="1139">
                  <c:v>0.3975302266195001</c:v>
                </c:pt>
                <c:pt idx="1140">
                  <c:v>0.4147791614869864</c:v>
                </c:pt>
                <c:pt idx="1141">
                  <c:v>0.35333728700506462</c:v>
                </c:pt>
                <c:pt idx="1142">
                  <c:v>0.34829229435624526</c:v>
                </c:pt>
                <c:pt idx="1143">
                  <c:v>0.37921632666236355</c:v>
                </c:pt>
                <c:pt idx="1144">
                  <c:v>0.41805196419384222</c:v>
                </c:pt>
                <c:pt idx="1145">
                  <c:v>0.40349105086048853</c:v>
                </c:pt>
                <c:pt idx="1146">
                  <c:v>0.46654376864665476</c:v>
                </c:pt>
                <c:pt idx="1147">
                  <c:v>0.4725312457561181</c:v>
                </c:pt>
                <c:pt idx="1148">
                  <c:v>0.43084195932482616</c:v>
                </c:pt>
                <c:pt idx="1149">
                  <c:v>0.44483537025724307</c:v>
                </c:pt>
                <c:pt idx="1150">
                  <c:v>0.46496230240507957</c:v>
                </c:pt>
                <c:pt idx="1151">
                  <c:v>0.50660888598995735</c:v>
                </c:pt>
                <c:pt idx="1152">
                  <c:v>0.46643793723251625</c:v>
                </c:pt>
                <c:pt idx="1153">
                  <c:v>0.45373734061027682</c:v>
                </c:pt>
                <c:pt idx="1154">
                  <c:v>0.44774285757467958</c:v>
                </c:pt>
                <c:pt idx="1155">
                  <c:v>0.4094605394458099</c:v>
                </c:pt>
                <c:pt idx="1156">
                  <c:v>0.4587989272454992</c:v>
                </c:pt>
                <c:pt idx="1157">
                  <c:v>0.4680602186598154</c:v>
                </c:pt>
                <c:pt idx="1158">
                  <c:v>0.44238626305799955</c:v>
                </c:pt>
                <c:pt idx="1159">
                  <c:v>0.43437952581744582</c:v>
                </c:pt>
                <c:pt idx="1160">
                  <c:v>0.44687524537898327</c:v>
                </c:pt>
                <c:pt idx="1161">
                  <c:v>0.42729134283829656</c:v>
                </c:pt>
                <c:pt idx="1162">
                  <c:v>0.65713300590541746</c:v>
                </c:pt>
                <c:pt idx="1163">
                  <c:v>0.63911745634813832</c:v>
                </c:pt>
                <c:pt idx="1164">
                  <c:v>0.62009500689354435</c:v>
                </c:pt>
                <c:pt idx="1165">
                  <c:v>0.6184359992784223</c:v>
                </c:pt>
                <c:pt idx="1166">
                  <c:v>0.53224880732626045</c:v>
                </c:pt>
                <c:pt idx="1167">
                  <c:v>0.44243883772991244</c:v>
                </c:pt>
                <c:pt idx="1168">
                  <c:v>0.46627284426090798</c:v>
                </c:pt>
                <c:pt idx="1169">
                  <c:v>0.34621117791732942</c:v>
                </c:pt>
                <c:pt idx="1170">
                  <c:v>0.4794042847812468</c:v>
                </c:pt>
                <c:pt idx="1171">
                  <c:v>0.41053379300496917</c:v>
                </c:pt>
                <c:pt idx="1172">
                  <c:v>0.43494955792464612</c:v>
                </c:pt>
                <c:pt idx="1173">
                  <c:v>0.45997887556040629</c:v>
                </c:pt>
                <c:pt idx="1174">
                  <c:v>0.46423841939729171</c:v>
                </c:pt>
                <c:pt idx="1175">
                  <c:v>0.4532531255623895</c:v>
                </c:pt>
                <c:pt idx="1176">
                  <c:v>0.44626462563380265</c:v>
                </c:pt>
                <c:pt idx="1177">
                  <c:v>0.46848650613093606</c:v>
                </c:pt>
                <c:pt idx="1178">
                  <c:v>0.4910196160143922</c:v>
                </c:pt>
                <c:pt idx="1179">
                  <c:v>0.42491314056509638</c:v>
                </c:pt>
                <c:pt idx="1180">
                  <c:v>0.48069845894519214</c:v>
                </c:pt>
                <c:pt idx="1181">
                  <c:v>0.45326962020730832</c:v>
                </c:pt>
                <c:pt idx="1182">
                  <c:v>0.47833868495318183</c:v>
                </c:pt>
                <c:pt idx="1183">
                  <c:v>0.50237066076977122</c:v>
                </c:pt>
                <c:pt idx="1184">
                  <c:v>0.4725277364846156</c:v>
                </c:pt>
                <c:pt idx="1185">
                  <c:v>0.43450633543493988</c:v>
                </c:pt>
                <c:pt idx="1186">
                  <c:v>0.48095380803051868</c:v>
                </c:pt>
                <c:pt idx="1187">
                  <c:v>0.45362633812008429</c:v>
                </c:pt>
                <c:pt idx="1188">
                  <c:v>0.44777620943174895</c:v>
                </c:pt>
                <c:pt idx="1189">
                  <c:v>0.44189646936459209</c:v>
                </c:pt>
                <c:pt idx="1190">
                  <c:v>0.4304292885045245</c:v>
                </c:pt>
                <c:pt idx="1191">
                  <c:v>0.46534972097722282</c:v>
                </c:pt>
                <c:pt idx="1192">
                  <c:v>0.61985620235058869</c:v>
                </c:pt>
                <c:pt idx="1193">
                  <c:v>0.65498280916562968</c:v>
                </c:pt>
                <c:pt idx="1194">
                  <c:v>0.50119759121653096</c:v>
                </c:pt>
                <c:pt idx="1195">
                  <c:v>0.54222604146661446</c:v>
                </c:pt>
                <c:pt idx="1196">
                  <c:v>0.49923702190642744</c:v>
                </c:pt>
                <c:pt idx="1197">
                  <c:v>0.49115306921049195</c:v>
                </c:pt>
                <c:pt idx="1198">
                  <c:v>0.49916313817111735</c:v>
                </c:pt>
                <c:pt idx="1199">
                  <c:v>0.51133531496930007</c:v>
                </c:pt>
                <c:pt idx="1200">
                  <c:v>0.49494557801611949</c:v>
                </c:pt>
                <c:pt idx="1201">
                  <c:v>0.45618016416673574</c:v>
                </c:pt>
                <c:pt idx="1202">
                  <c:v>0.51837636603901194</c:v>
                </c:pt>
                <c:pt idx="1203">
                  <c:v>0.50391008504183543</c:v>
                </c:pt>
                <c:pt idx="1204">
                  <c:v>0.43512036089245137</c:v>
                </c:pt>
                <c:pt idx="1205">
                  <c:v>0.46451423149781534</c:v>
                </c:pt>
                <c:pt idx="1206">
                  <c:v>0.46293855905714149</c:v>
                </c:pt>
                <c:pt idx="1207">
                  <c:v>0.42251625759099276</c:v>
                </c:pt>
                <c:pt idx="1208">
                  <c:v>0.44513376587843645</c:v>
                </c:pt>
                <c:pt idx="1209">
                  <c:v>0.44404248019957954</c:v>
                </c:pt>
                <c:pt idx="1210">
                  <c:v>0.50927220009144603</c:v>
                </c:pt>
                <c:pt idx="1211">
                  <c:v>0.51253652421207696</c:v>
                </c:pt>
                <c:pt idx="1212">
                  <c:v>0.45358026558731213</c:v>
                </c:pt>
                <c:pt idx="1213">
                  <c:v>0.62460376713888144</c:v>
                </c:pt>
                <c:pt idx="1214">
                  <c:v>0.65155029087598049</c:v>
                </c:pt>
                <c:pt idx="1215">
                  <c:v>0.66492143575798202</c:v>
                </c:pt>
                <c:pt idx="1216">
                  <c:v>0.51424043764756155</c:v>
                </c:pt>
                <c:pt idx="1217">
                  <c:v>0.52328569899484922</c:v>
                </c:pt>
                <c:pt idx="1218">
                  <c:v>0.43974682681958999</c:v>
                </c:pt>
                <c:pt idx="1219">
                  <c:v>0.49449376965425756</c:v>
                </c:pt>
                <c:pt idx="1220">
                  <c:v>0.48662894131768603</c:v>
                </c:pt>
                <c:pt idx="1221">
                  <c:v>0.44301462981693585</c:v>
                </c:pt>
                <c:pt idx="1222">
                  <c:v>0.50726985832524318</c:v>
                </c:pt>
                <c:pt idx="1223">
                  <c:v>0.47560765044116671</c:v>
                </c:pt>
                <c:pt idx="1224">
                  <c:v>0.44922692999358205</c:v>
                </c:pt>
                <c:pt idx="1225">
                  <c:v>0.4892624704258775</c:v>
                </c:pt>
                <c:pt idx="1226">
                  <c:v>0.46638249317629488</c:v>
                </c:pt>
                <c:pt idx="1227">
                  <c:v>0.45797848523495144</c:v>
                </c:pt>
                <c:pt idx="1228">
                  <c:v>0.43941332249086373</c:v>
                </c:pt>
                <c:pt idx="1229">
                  <c:v>0.49985847617355739</c:v>
                </c:pt>
                <c:pt idx="1230">
                  <c:v>0.45547929219928968</c:v>
                </c:pt>
                <c:pt idx="1231">
                  <c:v>0.45695190828459459</c:v>
                </c:pt>
                <c:pt idx="1232">
                  <c:v>0.46626006413277948</c:v>
                </c:pt>
                <c:pt idx="1233">
                  <c:v>0.45055465983481924</c:v>
                </c:pt>
                <c:pt idx="1234">
                  <c:v>0.4422850229997316</c:v>
                </c:pt>
                <c:pt idx="1235">
                  <c:v>0.45209661626068393</c:v>
                </c:pt>
                <c:pt idx="1236">
                  <c:v>0.46712345981110731</c:v>
                </c:pt>
                <c:pt idx="1237">
                  <c:v>0.45622144533281844</c:v>
                </c:pt>
                <c:pt idx="1238">
                  <c:v>0.43115127576241763</c:v>
                </c:pt>
                <c:pt idx="1239">
                  <c:v>0.58589630951051141</c:v>
                </c:pt>
                <c:pt idx="1240">
                  <c:v>0.58945691270768452</c:v>
                </c:pt>
                <c:pt idx="1241">
                  <c:v>0.62174231108869848</c:v>
                </c:pt>
                <c:pt idx="1242">
                  <c:v>0.61627081660444782</c:v>
                </c:pt>
                <c:pt idx="1243">
                  <c:v>0.63046617270326</c:v>
                </c:pt>
                <c:pt idx="1244">
                  <c:v>0.63514239361240699</c:v>
                </c:pt>
                <c:pt idx="1245">
                  <c:v>0.6371789439118013</c:v>
                </c:pt>
                <c:pt idx="1246">
                  <c:v>0.62376849963319614</c:v>
                </c:pt>
                <c:pt idx="1247">
                  <c:v>0.53500213798665608</c:v>
                </c:pt>
                <c:pt idx="1248">
                  <c:v>0.60459808767957257</c:v>
                </c:pt>
                <c:pt idx="1249">
                  <c:v>0.63323419658715596</c:v>
                </c:pt>
                <c:pt idx="1250">
                  <c:v>0.62815785060278695</c:v>
                </c:pt>
                <c:pt idx="1251">
                  <c:v>0.61613983211635159</c:v>
                </c:pt>
                <c:pt idx="1252">
                  <c:v>0.60743910187342387</c:v>
                </c:pt>
                <c:pt idx="1253">
                  <c:v>0.63267227417777705</c:v>
                </c:pt>
                <c:pt idx="1254">
                  <c:v>0.62962526781210748</c:v>
                </c:pt>
                <c:pt idx="1255">
                  <c:v>0.61488427696735204</c:v>
                </c:pt>
                <c:pt idx="1256">
                  <c:v>0.44157111929762327</c:v>
                </c:pt>
                <c:pt idx="1257">
                  <c:v>0.3934328287004395</c:v>
                </c:pt>
                <c:pt idx="1258">
                  <c:v>0.49464834753384884</c:v>
                </c:pt>
                <c:pt idx="1259">
                  <c:v>0.41245883506849901</c:v>
                </c:pt>
                <c:pt idx="1260">
                  <c:v>0.39939631459510211</c:v>
                </c:pt>
                <c:pt idx="1261">
                  <c:v>0.3310837673540829</c:v>
                </c:pt>
                <c:pt idx="1262">
                  <c:v>0.35712821301898229</c:v>
                </c:pt>
                <c:pt idx="1263">
                  <c:v>0.46271777854856544</c:v>
                </c:pt>
                <c:pt idx="1264">
                  <c:v>0.44247806707984133</c:v>
                </c:pt>
                <c:pt idx="1265">
                  <c:v>0.51849663625087283</c:v>
                </c:pt>
                <c:pt idx="1266">
                  <c:v>0.48724169287406521</c:v>
                </c:pt>
                <c:pt idx="1267">
                  <c:v>0.48636186977119622</c:v>
                </c:pt>
                <c:pt idx="1268">
                  <c:v>0.48384320504372857</c:v>
                </c:pt>
                <c:pt idx="1269">
                  <c:v>0.52359508536983645</c:v>
                </c:pt>
                <c:pt idx="1270">
                  <c:v>0.51846465790680507</c:v>
                </c:pt>
                <c:pt idx="1271">
                  <c:v>0.51923160111236022</c:v>
                </c:pt>
                <c:pt idx="1272">
                  <c:v>0.53333102074148331</c:v>
                </c:pt>
                <c:pt idx="1273">
                  <c:v>0.45143619030617366</c:v>
                </c:pt>
                <c:pt idx="1274">
                  <c:v>0.35179011346475586</c:v>
                </c:pt>
                <c:pt idx="1275">
                  <c:v>0.43881512652776944</c:v>
                </c:pt>
                <c:pt idx="1276">
                  <c:v>0.37570586911680359</c:v>
                </c:pt>
                <c:pt idx="1277">
                  <c:v>0.3732362876257948</c:v>
                </c:pt>
                <c:pt idx="1278">
                  <c:v>0.42624395052700687</c:v>
                </c:pt>
                <c:pt idx="1279">
                  <c:v>0.39822518537617324</c:v>
                </c:pt>
                <c:pt idx="1280">
                  <c:v>0.39023296047413214</c:v>
                </c:pt>
                <c:pt idx="1281">
                  <c:v>0.37502816420547314</c:v>
                </c:pt>
                <c:pt idx="1282">
                  <c:v>0.55479395364900919</c:v>
                </c:pt>
                <c:pt idx="1283">
                  <c:v>0.5447956811133704</c:v>
                </c:pt>
                <c:pt idx="1284">
                  <c:v>0.38012850853370767</c:v>
                </c:pt>
                <c:pt idx="1285">
                  <c:v>0.53140873347581374</c:v>
                </c:pt>
                <c:pt idx="1286">
                  <c:v>0.428688478068045</c:v>
                </c:pt>
                <c:pt idx="1287">
                  <c:v>0.5912079337532995</c:v>
                </c:pt>
                <c:pt idx="1288">
                  <c:v>0.50732086563173939</c:v>
                </c:pt>
                <c:pt idx="1289">
                  <c:v>0.58868663777824393</c:v>
                </c:pt>
                <c:pt idx="1290">
                  <c:v>0.55602725729065883</c:v>
                </c:pt>
                <c:pt idx="1291">
                  <c:v>0.55080584019597578</c:v>
                </c:pt>
                <c:pt idx="1292">
                  <c:v>0.50661182443096819</c:v>
                </c:pt>
                <c:pt idx="1293">
                  <c:v>0.52373678770801313</c:v>
                </c:pt>
                <c:pt idx="1294">
                  <c:v>0.54924779595815665</c:v>
                </c:pt>
                <c:pt idx="1295">
                  <c:v>0.59492217766830269</c:v>
                </c:pt>
                <c:pt idx="1296">
                  <c:v>0.53673804387308255</c:v>
                </c:pt>
                <c:pt idx="1297">
                  <c:v>0.59596842474024903</c:v>
                </c:pt>
                <c:pt idx="1298">
                  <c:v>0.54319380830537289</c:v>
                </c:pt>
                <c:pt idx="1299">
                  <c:v>0.57321587799051554</c:v>
                </c:pt>
                <c:pt idx="1300">
                  <c:v>0.57239430718596007</c:v>
                </c:pt>
                <c:pt idx="1301">
                  <c:v>0.5645251724725181</c:v>
                </c:pt>
                <c:pt idx="1302">
                  <c:v>0.59717232778604246</c:v>
                </c:pt>
                <c:pt idx="1303">
                  <c:v>0.56499187371487591</c:v>
                </c:pt>
                <c:pt idx="1304">
                  <c:v>0.60099174352667628</c:v>
                </c:pt>
                <c:pt idx="1305">
                  <c:v>0.58730368382639253</c:v>
                </c:pt>
                <c:pt idx="1306">
                  <c:v>0.55282803074637077</c:v>
                </c:pt>
                <c:pt idx="1307">
                  <c:v>0.45470731718866692</c:v>
                </c:pt>
                <c:pt idx="1308">
                  <c:v>0.36004985494642933</c:v>
                </c:pt>
                <c:pt idx="1309">
                  <c:v>0.41047357370123161</c:v>
                </c:pt>
                <c:pt idx="1310">
                  <c:v>0.39221108692081225</c:v>
                </c:pt>
                <c:pt idx="1311">
                  <c:v>0.53558222119063248</c:v>
                </c:pt>
                <c:pt idx="1312">
                  <c:v>0.56483218410845892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4DF-4BD7-9F8B-F2BC62948361}"/>
            </c:ext>
          </c:extLst>
        </c:ser>
        <c:ser>
          <c:idx val="2"/>
          <c:order val="2"/>
          <c:tx>
            <c:v>Short % SPY</c:v>
          </c:tx>
          <c:spPr>
            <a:ln w="127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'Short Volume SPY'!$A$2:$A$1314</c:f>
              <c:numCache>
                <c:formatCode>m/d/yyyy</c:formatCode>
                <c:ptCount val="1313"/>
                <c:pt idx="0">
                  <c:v>45740</c:v>
                </c:pt>
                <c:pt idx="1">
                  <c:v>45737</c:v>
                </c:pt>
                <c:pt idx="2">
                  <c:v>45736</c:v>
                </c:pt>
                <c:pt idx="3">
                  <c:v>45735</c:v>
                </c:pt>
                <c:pt idx="4">
                  <c:v>45734</c:v>
                </c:pt>
                <c:pt idx="5">
                  <c:v>45733</c:v>
                </c:pt>
                <c:pt idx="6">
                  <c:v>45730</c:v>
                </c:pt>
                <c:pt idx="7">
                  <c:v>45729</c:v>
                </c:pt>
                <c:pt idx="8">
                  <c:v>45728</c:v>
                </c:pt>
                <c:pt idx="9">
                  <c:v>45727</c:v>
                </c:pt>
                <c:pt idx="10">
                  <c:v>45726</c:v>
                </c:pt>
                <c:pt idx="11">
                  <c:v>45723</c:v>
                </c:pt>
                <c:pt idx="12">
                  <c:v>45722</c:v>
                </c:pt>
                <c:pt idx="13">
                  <c:v>45721</c:v>
                </c:pt>
                <c:pt idx="14">
                  <c:v>45720</c:v>
                </c:pt>
                <c:pt idx="15">
                  <c:v>45719</c:v>
                </c:pt>
                <c:pt idx="16">
                  <c:v>45716</c:v>
                </c:pt>
                <c:pt idx="17">
                  <c:v>45715</c:v>
                </c:pt>
                <c:pt idx="18">
                  <c:v>45714</c:v>
                </c:pt>
                <c:pt idx="19">
                  <c:v>45713</c:v>
                </c:pt>
                <c:pt idx="20">
                  <c:v>45712</c:v>
                </c:pt>
                <c:pt idx="21">
                  <c:v>45709</c:v>
                </c:pt>
                <c:pt idx="22">
                  <c:v>45708</c:v>
                </c:pt>
                <c:pt idx="23">
                  <c:v>45707</c:v>
                </c:pt>
                <c:pt idx="24">
                  <c:v>45706</c:v>
                </c:pt>
                <c:pt idx="25">
                  <c:v>45702</c:v>
                </c:pt>
                <c:pt idx="26">
                  <c:v>45701</c:v>
                </c:pt>
                <c:pt idx="27">
                  <c:v>45700</c:v>
                </c:pt>
                <c:pt idx="28">
                  <c:v>45699</c:v>
                </c:pt>
                <c:pt idx="29">
                  <c:v>45698</c:v>
                </c:pt>
                <c:pt idx="30">
                  <c:v>45695</c:v>
                </c:pt>
                <c:pt idx="31">
                  <c:v>45694</c:v>
                </c:pt>
                <c:pt idx="32">
                  <c:v>45693</c:v>
                </c:pt>
                <c:pt idx="33">
                  <c:v>45692</c:v>
                </c:pt>
                <c:pt idx="34">
                  <c:v>45691</c:v>
                </c:pt>
                <c:pt idx="35">
                  <c:v>45688</c:v>
                </c:pt>
                <c:pt idx="36">
                  <c:v>45687</c:v>
                </c:pt>
                <c:pt idx="37">
                  <c:v>45686</c:v>
                </c:pt>
                <c:pt idx="38">
                  <c:v>45685</c:v>
                </c:pt>
                <c:pt idx="39">
                  <c:v>45684</c:v>
                </c:pt>
                <c:pt idx="40">
                  <c:v>45681</c:v>
                </c:pt>
                <c:pt idx="41">
                  <c:v>45680</c:v>
                </c:pt>
                <c:pt idx="42">
                  <c:v>45679</c:v>
                </c:pt>
                <c:pt idx="43">
                  <c:v>45678</c:v>
                </c:pt>
                <c:pt idx="44">
                  <c:v>45674</c:v>
                </c:pt>
                <c:pt idx="45">
                  <c:v>45673</c:v>
                </c:pt>
                <c:pt idx="46">
                  <c:v>45672</c:v>
                </c:pt>
                <c:pt idx="47">
                  <c:v>45671</c:v>
                </c:pt>
                <c:pt idx="48">
                  <c:v>45670</c:v>
                </c:pt>
                <c:pt idx="49">
                  <c:v>45667</c:v>
                </c:pt>
                <c:pt idx="50">
                  <c:v>45665</c:v>
                </c:pt>
                <c:pt idx="51">
                  <c:v>45664</c:v>
                </c:pt>
                <c:pt idx="52">
                  <c:v>45663</c:v>
                </c:pt>
                <c:pt idx="53">
                  <c:v>45660</c:v>
                </c:pt>
                <c:pt idx="54">
                  <c:v>45659</c:v>
                </c:pt>
                <c:pt idx="55">
                  <c:v>45657</c:v>
                </c:pt>
                <c:pt idx="56">
                  <c:v>45656</c:v>
                </c:pt>
                <c:pt idx="57">
                  <c:v>45653</c:v>
                </c:pt>
                <c:pt idx="58">
                  <c:v>45652</c:v>
                </c:pt>
                <c:pt idx="59">
                  <c:v>45650</c:v>
                </c:pt>
                <c:pt idx="60">
                  <c:v>45649</c:v>
                </c:pt>
                <c:pt idx="61">
                  <c:v>45646</c:v>
                </c:pt>
                <c:pt idx="62">
                  <c:v>45645</c:v>
                </c:pt>
                <c:pt idx="63">
                  <c:v>45644</c:v>
                </c:pt>
                <c:pt idx="64">
                  <c:v>45643</c:v>
                </c:pt>
                <c:pt idx="65">
                  <c:v>45642</c:v>
                </c:pt>
                <c:pt idx="66">
                  <c:v>45639</c:v>
                </c:pt>
                <c:pt idx="67">
                  <c:v>45638</c:v>
                </c:pt>
                <c:pt idx="68">
                  <c:v>45637</c:v>
                </c:pt>
                <c:pt idx="69">
                  <c:v>45636</c:v>
                </c:pt>
                <c:pt idx="70">
                  <c:v>45635</c:v>
                </c:pt>
                <c:pt idx="71">
                  <c:v>45632</c:v>
                </c:pt>
                <c:pt idx="72">
                  <c:v>45631</c:v>
                </c:pt>
                <c:pt idx="73">
                  <c:v>45630</c:v>
                </c:pt>
                <c:pt idx="74">
                  <c:v>45629</c:v>
                </c:pt>
                <c:pt idx="75">
                  <c:v>45628</c:v>
                </c:pt>
                <c:pt idx="76">
                  <c:v>45625</c:v>
                </c:pt>
                <c:pt idx="77">
                  <c:v>45623</c:v>
                </c:pt>
                <c:pt idx="78">
                  <c:v>45622</c:v>
                </c:pt>
                <c:pt idx="79">
                  <c:v>45621</c:v>
                </c:pt>
                <c:pt idx="80">
                  <c:v>45618</c:v>
                </c:pt>
                <c:pt idx="81">
                  <c:v>45617</c:v>
                </c:pt>
                <c:pt idx="82">
                  <c:v>45616</c:v>
                </c:pt>
                <c:pt idx="83">
                  <c:v>45615</c:v>
                </c:pt>
                <c:pt idx="84">
                  <c:v>45614</c:v>
                </c:pt>
                <c:pt idx="85">
                  <c:v>45611</c:v>
                </c:pt>
                <c:pt idx="86">
                  <c:v>45610</c:v>
                </c:pt>
                <c:pt idx="87">
                  <c:v>45609</c:v>
                </c:pt>
                <c:pt idx="88">
                  <c:v>45608</c:v>
                </c:pt>
                <c:pt idx="89">
                  <c:v>45607</c:v>
                </c:pt>
                <c:pt idx="90">
                  <c:v>45604</c:v>
                </c:pt>
                <c:pt idx="91">
                  <c:v>45603</c:v>
                </c:pt>
                <c:pt idx="92">
                  <c:v>45602</c:v>
                </c:pt>
                <c:pt idx="93">
                  <c:v>45601</c:v>
                </c:pt>
                <c:pt idx="94">
                  <c:v>45600</c:v>
                </c:pt>
                <c:pt idx="95">
                  <c:v>45597</c:v>
                </c:pt>
                <c:pt idx="96">
                  <c:v>45596</c:v>
                </c:pt>
                <c:pt idx="97">
                  <c:v>45595</c:v>
                </c:pt>
                <c:pt idx="98">
                  <c:v>45594</c:v>
                </c:pt>
                <c:pt idx="99">
                  <c:v>45593</c:v>
                </c:pt>
                <c:pt idx="100">
                  <c:v>45590</c:v>
                </c:pt>
                <c:pt idx="101">
                  <c:v>45589</c:v>
                </c:pt>
                <c:pt idx="102">
                  <c:v>45588</c:v>
                </c:pt>
                <c:pt idx="103">
                  <c:v>45587</c:v>
                </c:pt>
                <c:pt idx="104">
                  <c:v>45586</c:v>
                </c:pt>
                <c:pt idx="105">
                  <c:v>45583</c:v>
                </c:pt>
                <c:pt idx="106">
                  <c:v>45582</c:v>
                </c:pt>
                <c:pt idx="107">
                  <c:v>45581</c:v>
                </c:pt>
                <c:pt idx="108">
                  <c:v>45580</c:v>
                </c:pt>
                <c:pt idx="109">
                  <c:v>45579</c:v>
                </c:pt>
                <c:pt idx="110">
                  <c:v>45576</c:v>
                </c:pt>
                <c:pt idx="111">
                  <c:v>45575</c:v>
                </c:pt>
                <c:pt idx="112">
                  <c:v>45574</c:v>
                </c:pt>
                <c:pt idx="113">
                  <c:v>45573</c:v>
                </c:pt>
                <c:pt idx="114">
                  <c:v>45572</c:v>
                </c:pt>
                <c:pt idx="115">
                  <c:v>45569</c:v>
                </c:pt>
                <c:pt idx="116">
                  <c:v>45568</c:v>
                </c:pt>
                <c:pt idx="117">
                  <c:v>45567</c:v>
                </c:pt>
                <c:pt idx="118">
                  <c:v>45566</c:v>
                </c:pt>
                <c:pt idx="119">
                  <c:v>45565</c:v>
                </c:pt>
                <c:pt idx="120">
                  <c:v>45562</c:v>
                </c:pt>
                <c:pt idx="121">
                  <c:v>45561</c:v>
                </c:pt>
                <c:pt idx="122">
                  <c:v>45560</c:v>
                </c:pt>
                <c:pt idx="123">
                  <c:v>45559</c:v>
                </c:pt>
                <c:pt idx="124">
                  <c:v>45558</c:v>
                </c:pt>
                <c:pt idx="125">
                  <c:v>45555</c:v>
                </c:pt>
                <c:pt idx="126">
                  <c:v>45554</c:v>
                </c:pt>
                <c:pt idx="127">
                  <c:v>45553</c:v>
                </c:pt>
                <c:pt idx="128">
                  <c:v>45552</c:v>
                </c:pt>
                <c:pt idx="129">
                  <c:v>45551</c:v>
                </c:pt>
                <c:pt idx="130">
                  <c:v>45548</c:v>
                </c:pt>
                <c:pt idx="131">
                  <c:v>45547</c:v>
                </c:pt>
                <c:pt idx="132">
                  <c:v>45546</c:v>
                </c:pt>
                <c:pt idx="133">
                  <c:v>45545</c:v>
                </c:pt>
                <c:pt idx="134">
                  <c:v>45544</c:v>
                </c:pt>
                <c:pt idx="135">
                  <c:v>45541</c:v>
                </c:pt>
                <c:pt idx="136">
                  <c:v>45540</c:v>
                </c:pt>
                <c:pt idx="137">
                  <c:v>45539</c:v>
                </c:pt>
                <c:pt idx="138">
                  <c:v>45538</c:v>
                </c:pt>
                <c:pt idx="139">
                  <c:v>45534</c:v>
                </c:pt>
                <c:pt idx="140">
                  <c:v>45533</c:v>
                </c:pt>
                <c:pt idx="141">
                  <c:v>45532</c:v>
                </c:pt>
                <c:pt idx="142">
                  <c:v>45531</c:v>
                </c:pt>
                <c:pt idx="143">
                  <c:v>45530</c:v>
                </c:pt>
                <c:pt idx="144">
                  <c:v>45527</c:v>
                </c:pt>
                <c:pt idx="145">
                  <c:v>45526</c:v>
                </c:pt>
                <c:pt idx="146">
                  <c:v>45525</c:v>
                </c:pt>
                <c:pt idx="147">
                  <c:v>45524</c:v>
                </c:pt>
                <c:pt idx="148">
                  <c:v>45523</c:v>
                </c:pt>
                <c:pt idx="149">
                  <c:v>45520</c:v>
                </c:pt>
                <c:pt idx="150">
                  <c:v>45519</c:v>
                </c:pt>
                <c:pt idx="151">
                  <c:v>45518</c:v>
                </c:pt>
                <c:pt idx="152">
                  <c:v>45517</c:v>
                </c:pt>
                <c:pt idx="153">
                  <c:v>45516</c:v>
                </c:pt>
                <c:pt idx="154">
                  <c:v>45513</c:v>
                </c:pt>
                <c:pt idx="155">
                  <c:v>45512</c:v>
                </c:pt>
                <c:pt idx="156">
                  <c:v>45511</c:v>
                </c:pt>
                <c:pt idx="157">
                  <c:v>45510</c:v>
                </c:pt>
                <c:pt idx="158">
                  <c:v>45509</c:v>
                </c:pt>
                <c:pt idx="159">
                  <c:v>45506</c:v>
                </c:pt>
                <c:pt idx="160">
                  <c:v>45505</c:v>
                </c:pt>
                <c:pt idx="161">
                  <c:v>45504</c:v>
                </c:pt>
                <c:pt idx="162">
                  <c:v>45503</c:v>
                </c:pt>
                <c:pt idx="163">
                  <c:v>45502</c:v>
                </c:pt>
                <c:pt idx="164">
                  <c:v>45499</c:v>
                </c:pt>
                <c:pt idx="165">
                  <c:v>45498</c:v>
                </c:pt>
                <c:pt idx="166">
                  <c:v>45497</c:v>
                </c:pt>
                <c:pt idx="167">
                  <c:v>45496</c:v>
                </c:pt>
                <c:pt idx="168">
                  <c:v>45495</c:v>
                </c:pt>
                <c:pt idx="169">
                  <c:v>45492</c:v>
                </c:pt>
                <c:pt idx="170">
                  <c:v>45491</c:v>
                </c:pt>
                <c:pt idx="171">
                  <c:v>45490</c:v>
                </c:pt>
                <c:pt idx="172">
                  <c:v>45489</c:v>
                </c:pt>
                <c:pt idx="173">
                  <c:v>45488</c:v>
                </c:pt>
                <c:pt idx="174">
                  <c:v>45485</c:v>
                </c:pt>
                <c:pt idx="175">
                  <c:v>45484</c:v>
                </c:pt>
                <c:pt idx="176">
                  <c:v>45483</c:v>
                </c:pt>
                <c:pt idx="177">
                  <c:v>45482</c:v>
                </c:pt>
                <c:pt idx="178">
                  <c:v>45481</c:v>
                </c:pt>
                <c:pt idx="179">
                  <c:v>45478</c:v>
                </c:pt>
                <c:pt idx="180">
                  <c:v>45476</c:v>
                </c:pt>
                <c:pt idx="181">
                  <c:v>45475</c:v>
                </c:pt>
                <c:pt idx="182">
                  <c:v>45474</c:v>
                </c:pt>
                <c:pt idx="183">
                  <c:v>45471</c:v>
                </c:pt>
                <c:pt idx="184">
                  <c:v>45470</c:v>
                </c:pt>
                <c:pt idx="185">
                  <c:v>45469</c:v>
                </c:pt>
                <c:pt idx="186">
                  <c:v>45468</c:v>
                </c:pt>
                <c:pt idx="187">
                  <c:v>45467</c:v>
                </c:pt>
                <c:pt idx="188">
                  <c:v>45464</c:v>
                </c:pt>
                <c:pt idx="189">
                  <c:v>45463</c:v>
                </c:pt>
                <c:pt idx="190">
                  <c:v>45461</c:v>
                </c:pt>
                <c:pt idx="191">
                  <c:v>45460</c:v>
                </c:pt>
                <c:pt idx="192">
                  <c:v>45457</c:v>
                </c:pt>
                <c:pt idx="193">
                  <c:v>45456</c:v>
                </c:pt>
                <c:pt idx="194">
                  <c:v>45455</c:v>
                </c:pt>
                <c:pt idx="195">
                  <c:v>45454</c:v>
                </c:pt>
                <c:pt idx="196">
                  <c:v>45453</c:v>
                </c:pt>
                <c:pt idx="197">
                  <c:v>45450</c:v>
                </c:pt>
                <c:pt idx="198">
                  <c:v>45449</c:v>
                </c:pt>
                <c:pt idx="199">
                  <c:v>45448</c:v>
                </c:pt>
                <c:pt idx="200">
                  <c:v>45447</c:v>
                </c:pt>
                <c:pt idx="201">
                  <c:v>45446</c:v>
                </c:pt>
                <c:pt idx="202">
                  <c:v>45443</c:v>
                </c:pt>
                <c:pt idx="203">
                  <c:v>45442</c:v>
                </c:pt>
                <c:pt idx="204">
                  <c:v>45441</c:v>
                </c:pt>
                <c:pt idx="205">
                  <c:v>45440</c:v>
                </c:pt>
                <c:pt idx="206">
                  <c:v>45436</c:v>
                </c:pt>
                <c:pt idx="207">
                  <c:v>45435</c:v>
                </c:pt>
                <c:pt idx="208">
                  <c:v>45434</c:v>
                </c:pt>
                <c:pt idx="209">
                  <c:v>45433</c:v>
                </c:pt>
                <c:pt idx="210">
                  <c:v>45432</c:v>
                </c:pt>
                <c:pt idx="211">
                  <c:v>45429</c:v>
                </c:pt>
                <c:pt idx="212">
                  <c:v>45428</c:v>
                </c:pt>
                <c:pt idx="213">
                  <c:v>45427</c:v>
                </c:pt>
                <c:pt idx="214">
                  <c:v>45426</c:v>
                </c:pt>
                <c:pt idx="215">
                  <c:v>45425</c:v>
                </c:pt>
                <c:pt idx="216">
                  <c:v>45422</c:v>
                </c:pt>
                <c:pt idx="217">
                  <c:v>45421</c:v>
                </c:pt>
                <c:pt idx="218">
                  <c:v>45420</c:v>
                </c:pt>
                <c:pt idx="219">
                  <c:v>45419</c:v>
                </c:pt>
                <c:pt idx="220">
                  <c:v>45418</c:v>
                </c:pt>
                <c:pt idx="221">
                  <c:v>45415</c:v>
                </c:pt>
                <c:pt idx="222">
                  <c:v>45414</c:v>
                </c:pt>
                <c:pt idx="223">
                  <c:v>45413</c:v>
                </c:pt>
                <c:pt idx="224">
                  <c:v>45412</c:v>
                </c:pt>
                <c:pt idx="225">
                  <c:v>45411</c:v>
                </c:pt>
                <c:pt idx="226">
                  <c:v>45408</c:v>
                </c:pt>
                <c:pt idx="227">
                  <c:v>45407</c:v>
                </c:pt>
                <c:pt idx="228">
                  <c:v>45406</c:v>
                </c:pt>
                <c:pt idx="229">
                  <c:v>45405</c:v>
                </c:pt>
                <c:pt idx="230">
                  <c:v>45404</c:v>
                </c:pt>
                <c:pt idx="231">
                  <c:v>45401</c:v>
                </c:pt>
                <c:pt idx="232">
                  <c:v>45400</c:v>
                </c:pt>
                <c:pt idx="233">
                  <c:v>45399</c:v>
                </c:pt>
                <c:pt idx="234">
                  <c:v>45398</c:v>
                </c:pt>
                <c:pt idx="235">
                  <c:v>45397</c:v>
                </c:pt>
                <c:pt idx="236">
                  <c:v>45394</c:v>
                </c:pt>
                <c:pt idx="237">
                  <c:v>45393</c:v>
                </c:pt>
                <c:pt idx="238">
                  <c:v>45392</c:v>
                </c:pt>
                <c:pt idx="239">
                  <c:v>45391</c:v>
                </c:pt>
                <c:pt idx="240">
                  <c:v>45390</c:v>
                </c:pt>
                <c:pt idx="241">
                  <c:v>45387</c:v>
                </c:pt>
                <c:pt idx="242">
                  <c:v>45386</c:v>
                </c:pt>
                <c:pt idx="243">
                  <c:v>45385</c:v>
                </c:pt>
                <c:pt idx="244">
                  <c:v>45384</c:v>
                </c:pt>
                <c:pt idx="245">
                  <c:v>45383</c:v>
                </c:pt>
                <c:pt idx="246">
                  <c:v>45379</c:v>
                </c:pt>
                <c:pt idx="247">
                  <c:v>45378</c:v>
                </c:pt>
                <c:pt idx="248">
                  <c:v>45377</c:v>
                </c:pt>
                <c:pt idx="249">
                  <c:v>45376</c:v>
                </c:pt>
                <c:pt idx="250">
                  <c:v>45373</c:v>
                </c:pt>
                <c:pt idx="251">
                  <c:v>45372</c:v>
                </c:pt>
                <c:pt idx="252">
                  <c:v>45371</c:v>
                </c:pt>
                <c:pt idx="253">
                  <c:v>45370</c:v>
                </c:pt>
                <c:pt idx="254">
                  <c:v>45369</c:v>
                </c:pt>
                <c:pt idx="255">
                  <c:v>45366</c:v>
                </c:pt>
                <c:pt idx="256">
                  <c:v>45365</c:v>
                </c:pt>
                <c:pt idx="257">
                  <c:v>45364</c:v>
                </c:pt>
                <c:pt idx="258">
                  <c:v>45363</c:v>
                </c:pt>
                <c:pt idx="259">
                  <c:v>45362</c:v>
                </c:pt>
                <c:pt idx="260">
                  <c:v>45359</c:v>
                </c:pt>
                <c:pt idx="261">
                  <c:v>45358</c:v>
                </c:pt>
                <c:pt idx="262">
                  <c:v>45357</c:v>
                </c:pt>
                <c:pt idx="263">
                  <c:v>45356</c:v>
                </c:pt>
                <c:pt idx="264">
                  <c:v>45355</c:v>
                </c:pt>
                <c:pt idx="265">
                  <c:v>45352</c:v>
                </c:pt>
                <c:pt idx="266">
                  <c:v>45351</c:v>
                </c:pt>
                <c:pt idx="267">
                  <c:v>45350</c:v>
                </c:pt>
                <c:pt idx="268">
                  <c:v>45349</c:v>
                </c:pt>
                <c:pt idx="269">
                  <c:v>45348</c:v>
                </c:pt>
                <c:pt idx="270">
                  <c:v>45345</c:v>
                </c:pt>
                <c:pt idx="271">
                  <c:v>45344</c:v>
                </c:pt>
                <c:pt idx="272">
                  <c:v>45343</c:v>
                </c:pt>
                <c:pt idx="273">
                  <c:v>45342</c:v>
                </c:pt>
                <c:pt idx="274">
                  <c:v>45338</c:v>
                </c:pt>
                <c:pt idx="275">
                  <c:v>45337</c:v>
                </c:pt>
                <c:pt idx="276">
                  <c:v>45336</c:v>
                </c:pt>
                <c:pt idx="277">
                  <c:v>45335</c:v>
                </c:pt>
                <c:pt idx="278">
                  <c:v>45334</c:v>
                </c:pt>
                <c:pt idx="279">
                  <c:v>45331</c:v>
                </c:pt>
                <c:pt idx="280">
                  <c:v>45330</c:v>
                </c:pt>
                <c:pt idx="281">
                  <c:v>45329</c:v>
                </c:pt>
                <c:pt idx="282">
                  <c:v>45328</c:v>
                </c:pt>
                <c:pt idx="283">
                  <c:v>45327</c:v>
                </c:pt>
                <c:pt idx="284">
                  <c:v>45324</c:v>
                </c:pt>
                <c:pt idx="285">
                  <c:v>45323</c:v>
                </c:pt>
                <c:pt idx="286">
                  <c:v>45322</c:v>
                </c:pt>
                <c:pt idx="287">
                  <c:v>45321</c:v>
                </c:pt>
                <c:pt idx="288">
                  <c:v>45320</c:v>
                </c:pt>
                <c:pt idx="289">
                  <c:v>45317</c:v>
                </c:pt>
                <c:pt idx="290">
                  <c:v>45316</c:v>
                </c:pt>
                <c:pt idx="291">
                  <c:v>45315</c:v>
                </c:pt>
                <c:pt idx="292">
                  <c:v>45314</c:v>
                </c:pt>
                <c:pt idx="293">
                  <c:v>45313</c:v>
                </c:pt>
                <c:pt idx="294">
                  <c:v>45310</c:v>
                </c:pt>
                <c:pt idx="295">
                  <c:v>45309</c:v>
                </c:pt>
                <c:pt idx="296">
                  <c:v>45308</c:v>
                </c:pt>
                <c:pt idx="297">
                  <c:v>45307</c:v>
                </c:pt>
                <c:pt idx="298">
                  <c:v>45303</c:v>
                </c:pt>
                <c:pt idx="299">
                  <c:v>45302</c:v>
                </c:pt>
                <c:pt idx="300">
                  <c:v>45301</c:v>
                </c:pt>
                <c:pt idx="301">
                  <c:v>45300</c:v>
                </c:pt>
                <c:pt idx="302">
                  <c:v>45299</c:v>
                </c:pt>
                <c:pt idx="303">
                  <c:v>45296</c:v>
                </c:pt>
                <c:pt idx="304">
                  <c:v>45295</c:v>
                </c:pt>
                <c:pt idx="305">
                  <c:v>45294</c:v>
                </c:pt>
                <c:pt idx="306">
                  <c:v>45293</c:v>
                </c:pt>
                <c:pt idx="307">
                  <c:v>45289</c:v>
                </c:pt>
                <c:pt idx="308">
                  <c:v>45288</c:v>
                </c:pt>
                <c:pt idx="309">
                  <c:v>45287</c:v>
                </c:pt>
                <c:pt idx="310">
                  <c:v>45286</c:v>
                </c:pt>
                <c:pt idx="311">
                  <c:v>45282</c:v>
                </c:pt>
                <c:pt idx="312">
                  <c:v>45281</c:v>
                </c:pt>
                <c:pt idx="313">
                  <c:v>45280</c:v>
                </c:pt>
                <c:pt idx="314">
                  <c:v>45279</c:v>
                </c:pt>
                <c:pt idx="315">
                  <c:v>45278</c:v>
                </c:pt>
                <c:pt idx="316">
                  <c:v>45275</c:v>
                </c:pt>
                <c:pt idx="317">
                  <c:v>45274</c:v>
                </c:pt>
                <c:pt idx="318">
                  <c:v>45273</c:v>
                </c:pt>
                <c:pt idx="319">
                  <c:v>45272</c:v>
                </c:pt>
                <c:pt idx="320">
                  <c:v>45271</c:v>
                </c:pt>
                <c:pt idx="321">
                  <c:v>45268</c:v>
                </c:pt>
                <c:pt idx="322">
                  <c:v>45267</c:v>
                </c:pt>
                <c:pt idx="323">
                  <c:v>45266</c:v>
                </c:pt>
                <c:pt idx="324">
                  <c:v>45265</c:v>
                </c:pt>
                <c:pt idx="325">
                  <c:v>45264</c:v>
                </c:pt>
                <c:pt idx="326">
                  <c:v>45261</c:v>
                </c:pt>
                <c:pt idx="327">
                  <c:v>45260</c:v>
                </c:pt>
                <c:pt idx="328">
                  <c:v>45259</c:v>
                </c:pt>
                <c:pt idx="329">
                  <c:v>45258</c:v>
                </c:pt>
                <c:pt idx="330">
                  <c:v>45257</c:v>
                </c:pt>
                <c:pt idx="331">
                  <c:v>45254</c:v>
                </c:pt>
                <c:pt idx="332">
                  <c:v>45252</c:v>
                </c:pt>
                <c:pt idx="333">
                  <c:v>45251</c:v>
                </c:pt>
                <c:pt idx="334">
                  <c:v>45250</c:v>
                </c:pt>
                <c:pt idx="335">
                  <c:v>45247</c:v>
                </c:pt>
                <c:pt idx="336">
                  <c:v>45246</c:v>
                </c:pt>
                <c:pt idx="337">
                  <c:v>45245</c:v>
                </c:pt>
                <c:pt idx="338">
                  <c:v>45244</c:v>
                </c:pt>
                <c:pt idx="339">
                  <c:v>45243</c:v>
                </c:pt>
                <c:pt idx="340">
                  <c:v>45240</c:v>
                </c:pt>
                <c:pt idx="341">
                  <c:v>45239</c:v>
                </c:pt>
                <c:pt idx="342">
                  <c:v>45238</c:v>
                </c:pt>
                <c:pt idx="343">
                  <c:v>45237</c:v>
                </c:pt>
                <c:pt idx="344">
                  <c:v>45236</c:v>
                </c:pt>
                <c:pt idx="345">
                  <c:v>45233</c:v>
                </c:pt>
                <c:pt idx="346">
                  <c:v>45232</c:v>
                </c:pt>
                <c:pt idx="347">
                  <c:v>45231</c:v>
                </c:pt>
                <c:pt idx="348">
                  <c:v>45230</c:v>
                </c:pt>
                <c:pt idx="349">
                  <c:v>45229</c:v>
                </c:pt>
                <c:pt idx="350">
                  <c:v>45226</c:v>
                </c:pt>
                <c:pt idx="351">
                  <c:v>45225</c:v>
                </c:pt>
                <c:pt idx="352">
                  <c:v>45224</c:v>
                </c:pt>
                <c:pt idx="353">
                  <c:v>45223</c:v>
                </c:pt>
                <c:pt idx="354">
                  <c:v>45222</c:v>
                </c:pt>
                <c:pt idx="355">
                  <c:v>45219</c:v>
                </c:pt>
                <c:pt idx="356">
                  <c:v>45218</c:v>
                </c:pt>
                <c:pt idx="357">
                  <c:v>45217</c:v>
                </c:pt>
                <c:pt idx="358">
                  <c:v>45216</c:v>
                </c:pt>
                <c:pt idx="359">
                  <c:v>45215</c:v>
                </c:pt>
                <c:pt idx="360">
                  <c:v>45212</c:v>
                </c:pt>
                <c:pt idx="361">
                  <c:v>45211</c:v>
                </c:pt>
                <c:pt idx="362">
                  <c:v>45210</c:v>
                </c:pt>
                <c:pt idx="363">
                  <c:v>45209</c:v>
                </c:pt>
                <c:pt idx="364">
                  <c:v>45208</c:v>
                </c:pt>
                <c:pt idx="365">
                  <c:v>45205</c:v>
                </c:pt>
                <c:pt idx="366">
                  <c:v>45204</c:v>
                </c:pt>
                <c:pt idx="367">
                  <c:v>45203</c:v>
                </c:pt>
                <c:pt idx="368">
                  <c:v>45202</c:v>
                </c:pt>
                <c:pt idx="369">
                  <c:v>45201</c:v>
                </c:pt>
                <c:pt idx="370">
                  <c:v>45198</c:v>
                </c:pt>
                <c:pt idx="371">
                  <c:v>45197</c:v>
                </c:pt>
                <c:pt idx="372">
                  <c:v>45196</c:v>
                </c:pt>
                <c:pt idx="373">
                  <c:v>45195</c:v>
                </c:pt>
                <c:pt idx="374">
                  <c:v>45194</c:v>
                </c:pt>
                <c:pt idx="375">
                  <c:v>45191</c:v>
                </c:pt>
                <c:pt idx="376">
                  <c:v>45190</c:v>
                </c:pt>
                <c:pt idx="377">
                  <c:v>45189</c:v>
                </c:pt>
                <c:pt idx="378">
                  <c:v>45188</c:v>
                </c:pt>
                <c:pt idx="379">
                  <c:v>45187</c:v>
                </c:pt>
                <c:pt idx="380">
                  <c:v>45184</c:v>
                </c:pt>
                <c:pt idx="381">
                  <c:v>45183</c:v>
                </c:pt>
                <c:pt idx="382">
                  <c:v>45182</c:v>
                </c:pt>
                <c:pt idx="383">
                  <c:v>45181</c:v>
                </c:pt>
                <c:pt idx="384">
                  <c:v>45180</c:v>
                </c:pt>
                <c:pt idx="385">
                  <c:v>45177</c:v>
                </c:pt>
                <c:pt idx="386">
                  <c:v>45176</c:v>
                </c:pt>
                <c:pt idx="387">
                  <c:v>45175</c:v>
                </c:pt>
                <c:pt idx="388">
                  <c:v>45174</c:v>
                </c:pt>
                <c:pt idx="389">
                  <c:v>45170</c:v>
                </c:pt>
                <c:pt idx="390">
                  <c:v>45169</c:v>
                </c:pt>
                <c:pt idx="391">
                  <c:v>45168</c:v>
                </c:pt>
                <c:pt idx="392">
                  <c:v>45167</c:v>
                </c:pt>
                <c:pt idx="393">
                  <c:v>45166</c:v>
                </c:pt>
                <c:pt idx="394">
                  <c:v>45163</c:v>
                </c:pt>
                <c:pt idx="395">
                  <c:v>45162</c:v>
                </c:pt>
                <c:pt idx="396">
                  <c:v>45161</c:v>
                </c:pt>
                <c:pt idx="397">
                  <c:v>45160</c:v>
                </c:pt>
                <c:pt idx="398">
                  <c:v>45159</c:v>
                </c:pt>
                <c:pt idx="399">
                  <c:v>45156</c:v>
                </c:pt>
                <c:pt idx="400">
                  <c:v>45155</c:v>
                </c:pt>
                <c:pt idx="401">
                  <c:v>45154</c:v>
                </c:pt>
                <c:pt idx="402">
                  <c:v>45153</c:v>
                </c:pt>
                <c:pt idx="403">
                  <c:v>45152</c:v>
                </c:pt>
                <c:pt idx="404">
                  <c:v>45149</c:v>
                </c:pt>
                <c:pt idx="405">
                  <c:v>45148</c:v>
                </c:pt>
                <c:pt idx="406">
                  <c:v>45147</c:v>
                </c:pt>
                <c:pt idx="407">
                  <c:v>45146</c:v>
                </c:pt>
                <c:pt idx="408">
                  <c:v>45145</c:v>
                </c:pt>
                <c:pt idx="409">
                  <c:v>45142</c:v>
                </c:pt>
                <c:pt idx="410">
                  <c:v>45141</c:v>
                </c:pt>
                <c:pt idx="411">
                  <c:v>45140</c:v>
                </c:pt>
                <c:pt idx="412">
                  <c:v>45139</c:v>
                </c:pt>
                <c:pt idx="413">
                  <c:v>45138</c:v>
                </c:pt>
                <c:pt idx="414">
                  <c:v>45135</c:v>
                </c:pt>
                <c:pt idx="415">
                  <c:v>45134</c:v>
                </c:pt>
                <c:pt idx="416">
                  <c:v>45133</c:v>
                </c:pt>
                <c:pt idx="417">
                  <c:v>45132</c:v>
                </c:pt>
                <c:pt idx="418">
                  <c:v>45131</c:v>
                </c:pt>
                <c:pt idx="419">
                  <c:v>45128</c:v>
                </c:pt>
                <c:pt idx="420">
                  <c:v>45127</c:v>
                </c:pt>
                <c:pt idx="421">
                  <c:v>45126</c:v>
                </c:pt>
                <c:pt idx="422">
                  <c:v>45125</c:v>
                </c:pt>
                <c:pt idx="423">
                  <c:v>45124</c:v>
                </c:pt>
                <c:pt idx="424">
                  <c:v>45121</c:v>
                </c:pt>
                <c:pt idx="425">
                  <c:v>45120</c:v>
                </c:pt>
                <c:pt idx="426">
                  <c:v>45119</c:v>
                </c:pt>
                <c:pt idx="427">
                  <c:v>45118</c:v>
                </c:pt>
                <c:pt idx="428">
                  <c:v>45117</c:v>
                </c:pt>
                <c:pt idx="429">
                  <c:v>45114</c:v>
                </c:pt>
                <c:pt idx="430">
                  <c:v>45113</c:v>
                </c:pt>
                <c:pt idx="431">
                  <c:v>45112</c:v>
                </c:pt>
                <c:pt idx="432">
                  <c:v>45110</c:v>
                </c:pt>
                <c:pt idx="433">
                  <c:v>45107</c:v>
                </c:pt>
                <c:pt idx="434">
                  <c:v>45106</c:v>
                </c:pt>
                <c:pt idx="435">
                  <c:v>45105</c:v>
                </c:pt>
                <c:pt idx="436">
                  <c:v>45104</c:v>
                </c:pt>
                <c:pt idx="437">
                  <c:v>45103</c:v>
                </c:pt>
                <c:pt idx="438">
                  <c:v>45100</c:v>
                </c:pt>
                <c:pt idx="439">
                  <c:v>45099</c:v>
                </c:pt>
                <c:pt idx="440">
                  <c:v>45098</c:v>
                </c:pt>
                <c:pt idx="441">
                  <c:v>45097</c:v>
                </c:pt>
                <c:pt idx="442">
                  <c:v>45093</c:v>
                </c:pt>
                <c:pt idx="443">
                  <c:v>45092</c:v>
                </c:pt>
                <c:pt idx="444">
                  <c:v>45091</c:v>
                </c:pt>
                <c:pt idx="445">
                  <c:v>45090</c:v>
                </c:pt>
                <c:pt idx="446">
                  <c:v>45089</c:v>
                </c:pt>
                <c:pt idx="447">
                  <c:v>45086</c:v>
                </c:pt>
                <c:pt idx="448">
                  <c:v>45085</c:v>
                </c:pt>
                <c:pt idx="449">
                  <c:v>45084</c:v>
                </c:pt>
                <c:pt idx="450">
                  <c:v>45083</c:v>
                </c:pt>
                <c:pt idx="451">
                  <c:v>45082</c:v>
                </c:pt>
                <c:pt idx="452">
                  <c:v>45079</c:v>
                </c:pt>
                <c:pt idx="453">
                  <c:v>45078</c:v>
                </c:pt>
                <c:pt idx="454">
                  <c:v>45077</c:v>
                </c:pt>
                <c:pt idx="455">
                  <c:v>45076</c:v>
                </c:pt>
                <c:pt idx="456">
                  <c:v>45072</c:v>
                </c:pt>
                <c:pt idx="457">
                  <c:v>45071</c:v>
                </c:pt>
                <c:pt idx="458">
                  <c:v>45070</c:v>
                </c:pt>
                <c:pt idx="459">
                  <c:v>45069</c:v>
                </c:pt>
                <c:pt idx="460">
                  <c:v>45068</c:v>
                </c:pt>
                <c:pt idx="461">
                  <c:v>45065</c:v>
                </c:pt>
                <c:pt idx="462">
                  <c:v>45064</c:v>
                </c:pt>
                <c:pt idx="463">
                  <c:v>45063</c:v>
                </c:pt>
                <c:pt idx="464">
                  <c:v>45062</c:v>
                </c:pt>
                <c:pt idx="465">
                  <c:v>45061</c:v>
                </c:pt>
                <c:pt idx="466">
                  <c:v>45058</c:v>
                </c:pt>
                <c:pt idx="467">
                  <c:v>45057</c:v>
                </c:pt>
                <c:pt idx="468">
                  <c:v>45056</c:v>
                </c:pt>
                <c:pt idx="469">
                  <c:v>45055</c:v>
                </c:pt>
                <c:pt idx="470">
                  <c:v>45054</c:v>
                </c:pt>
                <c:pt idx="471">
                  <c:v>45051</c:v>
                </c:pt>
                <c:pt idx="472">
                  <c:v>45050</c:v>
                </c:pt>
                <c:pt idx="473">
                  <c:v>45049</c:v>
                </c:pt>
                <c:pt idx="474">
                  <c:v>45048</c:v>
                </c:pt>
                <c:pt idx="475">
                  <c:v>45047</c:v>
                </c:pt>
                <c:pt idx="476">
                  <c:v>45044</c:v>
                </c:pt>
                <c:pt idx="477">
                  <c:v>45043</c:v>
                </c:pt>
                <c:pt idx="478">
                  <c:v>45042</c:v>
                </c:pt>
                <c:pt idx="479">
                  <c:v>45041</c:v>
                </c:pt>
                <c:pt idx="480">
                  <c:v>45040</c:v>
                </c:pt>
                <c:pt idx="481">
                  <c:v>45037</c:v>
                </c:pt>
                <c:pt idx="482">
                  <c:v>45036</c:v>
                </c:pt>
                <c:pt idx="483">
                  <c:v>45035</c:v>
                </c:pt>
                <c:pt idx="484">
                  <c:v>45034</c:v>
                </c:pt>
                <c:pt idx="485">
                  <c:v>45033</c:v>
                </c:pt>
                <c:pt idx="486">
                  <c:v>45030</c:v>
                </c:pt>
                <c:pt idx="487">
                  <c:v>45029</c:v>
                </c:pt>
                <c:pt idx="488">
                  <c:v>45028</c:v>
                </c:pt>
                <c:pt idx="489">
                  <c:v>45027</c:v>
                </c:pt>
                <c:pt idx="490">
                  <c:v>45026</c:v>
                </c:pt>
                <c:pt idx="491">
                  <c:v>45022</c:v>
                </c:pt>
                <c:pt idx="492">
                  <c:v>45021</c:v>
                </c:pt>
                <c:pt idx="493">
                  <c:v>45020</c:v>
                </c:pt>
                <c:pt idx="494">
                  <c:v>45019</c:v>
                </c:pt>
                <c:pt idx="495">
                  <c:v>45016</c:v>
                </c:pt>
                <c:pt idx="496">
                  <c:v>45015</c:v>
                </c:pt>
                <c:pt idx="497">
                  <c:v>45014</c:v>
                </c:pt>
                <c:pt idx="498">
                  <c:v>45013</c:v>
                </c:pt>
                <c:pt idx="499">
                  <c:v>45012</c:v>
                </c:pt>
                <c:pt idx="500">
                  <c:v>45009</c:v>
                </c:pt>
                <c:pt idx="501">
                  <c:v>45008</c:v>
                </c:pt>
                <c:pt idx="502">
                  <c:v>45007</c:v>
                </c:pt>
                <c:pt idx="503">
                  <c:v>45006</c:v>
                </c:pt>
                <c:pt idx="504">
                  <c:v>45005</c:v>
                </c:pt>
                <c:pt idx="505">
                  <c:v>45002</c:v>
                </c:pt>
                <c:pt idx="506">
                  <c:v>45001</c:v>
                </c:pt>
                <c:pt idx="507">
                  <c:v>45000</c:v>
                </c:pt>
                <c:pt idx="508">
                  <c:v>44999</c:v>
                </c:pt>
                <c:pt idx="509">
                  <c:v>44998</c:v>
                </c:pt>
                <c:pt idx="510">
                  <c:v>44995</c:v>
                </c:pt>
                <c:pt idx="511">
                  <c:v>44994</c:v>
                </c:pt>
                <c:pt idx="512">
                  <c:v>44993</c:v>
                </c:pt>
                <c:pt idx="513">
                  <c:v>44992</c:v>
                </c:pt>
                <c:pt idx="514">
                  <c:v>44991</c:v>
                </c:pt>
                <c:pt idx="515">
                  <c:v>44988</c:v>
                </c:pt>
                <c:pt idx="516">
                  <c:v>44987</c:v>
                </c:pt>
                <c:pt idx="517">
                  <c:v>44986</c:v>
                </c:pt>
                <c:pt idx="518">
                  <c:v>44985</c:v>
                </c:pt>
                <c:pt idx="519">
                  <c:v>44984</c:v>
                </c:pt>
                <c:pt idx="520">
                  <c:v>44981</c:v>
                </c:pt>
                <c:pt idx="521">
                  <c:v>44980</c:v>
                </c:pt>
                <c:pt idx="522">
                  <c:v>44979</c:v>
                </c:pt>
                <c:pt idx="523">
                  <c:v>44978</c:v>
                </c:pt>
                <c:pt idx="524">
                  <c:v>44974</c:v>
                </c:pt>
                <c:pt idx="525">
                  <c:v>44973</c:v>
                </c:pt>
                <c:pt idx="526">
                  <c:v>44972</c:v>
                </c:pt>
                <c:pt idx="527">
                  <c:v>44971</c:v>
                </c:pt>
                <c:pt idx="528">
                  <c:v>44970</c:v>
                </c:pt>
                <c:pt idx="529">
                  <c:v>44967</c:v>
                </c:pt>
                <c:pt idx="530">
                  <c:v>44966</c:v>
                </c:pt>
                <c:pt idx="531">
                  <c:v>44965</c:v>
                </c:pt>
                <c:pt idx="532">
                  <c:v>44964</c:v>
                </c:pt>
                <c:pt idx="533">
                  <c:v>44963</c:v>
                </c:pt>
                <c:pt idx="534">
                  <c:v>44960</c:v>
                </c:pt>
                <c:pt idx="535">
                  <c:v>44959</c:v>
                </c:pt>
                <c:pt idx="536">
                  <c:v>44958</c:v>
                </c:pt>
                <c:pt idx="537">
                  <c:v>44957</c:v>
                </c:pt>
                <c:pt idx="538">
                  <c:v>44956</c:v>
                </c:pt>
                <c:pt idx="539">
                  <c:v>44953</c:v>
                </c:pt>
                <c:pt idx="540">
                  <c:v>44952</c:v>
                </c:pt>
                <c:pt idx="541">
                  <c:v>44951</c:v>
                </c:pt>
                <c:pt idx="542">
                  <c:v>44950</c:v>
                </c:pt>
                <c:pt idx="543">
                  <c:v>44949</c:v>
                </c:pt>
                <c:pt idx="544">
                  <c:v>44946</c:v>
                </c:pt>
                <c:pt idx="545">
                  <c:v>44945</c:v>
                </c:pt>
                <c:pt idx="546">
                  <c:v>44944</c:v>
                </c:pt>
                <c:pt idx="547">
                  <c:v>44943</c:v>
                </c:pt>
                <c:pt idx="548">
                  <c:v>44939</c:v>
                </c:pt>
                <c:pt idx="549">
                  <c:v>44938</c:v>
                </c:pt>
                <c:pt idx="550">
                  <c:v>44937</c:v>
                </c:pt>
                <c:pt idx="551">
                  <c:v>44936</c:v>
                </c:pt>
                <c:pt idx="552">
                  <c:v>44935</c:v>
                </c:pt>
                <c:pt idx="553">
                  <c:v>44932</c:v>
                </c:pt>
                <c:pt idx="554">
                  <c:v>44931</c:v>
                </c:pt>
                <c:pt idx="555">
                  <c:v>44930</c:v>
                </c:pt>
                <c:pt idx="556">
                  <c:v>44929</c:v>
                </c:pt>
                <c:pt idx="557">
                  <c:v>44925</c:v>
                </c:pt>
                <c:pt idx="558">
                  <c:v>44924</c:v>
                </c:pt>
                <c:pt idx="559">
                  <c:v>44923</c:v>
                </c:pt>
                <c:pt idx="560">
                  <c:v>44922</c:v>
                </c:pt>
                <c:pt idx="561">
                  <c:v>44918</c:v>
                </c:pt>
                <c:pt idx="562">
                  <c:v>44917</c:v>
                </c:pt>
                <c:pt idx="563">
                  <c:v>44916</c:v>
                </c:pt>
                <c:pt idx="564">
                  <c:v>44915</c:v>
                </c:pt>
                <c:pt idx="565">
                  <c:v>44914</c:v>
                </c:pt>
                <c:pt idx="566">
                  <c:v>44911</c:v>
                </c:pt>
                <c:pt idx="567">
                  <c:v>44910</c:v>
                </c:pt>
                <c:pt idx="568">
                  <c:v>44909</c:v>
                </c:pt>
                <c:pt idx="569">
                  <c:v>44908</c:v>
                </c:pt>
                <c:pt idx="570">
                  <c:v>44907</c:v>
                </c:pt>
                <c:pt idx="571">
                  <c:v>44904</c:v>
                </c:pt>
                <c:pt idx="572">
                  <c:v>44903</c:v>
                </c:pt>
                <c:pt idx="573">
                  <c:v>44902</c:v>
                </c:pt>
                <c:pt idx="574">
                  <c:v>44901</c:v>
                </c:pt>
                <c:pt idx="575">
                  <c:v>44900</c:v>
                </c:pt>
                <c:pt idx="576">
                  <c:v>44897</c:v>
                </c:pt>
                <c:pt idx="577">
                  <c:v>44896</c:v>
                </c:pt>
                <c:pt idx="578">
                  <c:v>44895</c:v>
                </c:pt>
                <c:pt idx="579">
                  <c:v>44894</c:v>
                </c:pt>
                <c:pt idx="580">
                  <c:v>44893</c:v>
                </c:pt>
                <c:pt idx="581">
                  <c:v>44890</c:v>
                </c:pt>
                <c:pt idx="582">
                  <c:v>44888</c:v>
                </c:pt>
                <c:pt idx="583">
                  <c:v>44887</c:v>
                </c:pt>
                <c:pt idx="584">
                  <c:v>44886</c:v>
                </c:pt>
                <c:pt idx="585">
                  <c:v>44883</c:v>
                </c:pt>
                <c:pt idx="586">
                  <c:v>44882</c:v>
                </c:pt>
                <c:pt idx="587">
                  <c:v>44881</c:v>
                </c:pt>
                <c:pt idx="588">
                  <c:v>44880</c:v>
                </c:pt>
                <c:pt idx="589">
                  <c:v>44879</c:v>
                </c:pt>
                <c:pt idx="590">
                  <c:v>44876</c:v>
                </c:pt>
                <c:pt idx="591">
                  <c:v>44875</c:v>
                </c:pt>
                <c:pt idx="592">
                  <c:v>44874</c:v>
                </c:pt>
                <c:pt idx="593">
                  <c:v>44873</c:v>
                </c:pt>
                <c:pt idx="594">
                  <c:v>44872</c:v>
                </c:pt>
                <c:pt idx="595">
                  <c:v>44869</c:v>
                </c:pt>
                <c:pt idx="596">
                  <c:v>44868</c:v>
                </c:pt>
                <c:pt idx="597">
                  <c:v>44867</c:v>
                </c:pt>
                <c:pt idx="598">
                  <c:v>44866</c:v>
                </c:pt>
                <c:pt idx="599">
                  <c:v>44865</c:v>
                </c:pt>
                <c:pt idx="600">
                  <c:v>44862</c:v>
                </c:pt>
                <c:pt idx="601">
                  <c:v>44861</c:v>
                </c:pt>
                <c:pt idx="602">
                  <c:v>44860</c:v>
                </c:pt>
                <c:pt idx="603">
                  <c:v>44859</c:v>
                </c:pt>
                <c:pt idx="604">
                  <c:v>44858</c:v>
                </c:pt>
                <c:pt idx="605">
                  <c:v>44855</c:v>
                </c:pt>
                <c:pt idx="606">
                  <c:v>44854</c:v>
                </c:pt>
                <c:pt idx="607">
                  <c:v>44853</c:v>
                </c:pt>
                <c:pt idx="608">
                  <c:v>44852</c:v>
                </c:pt>
                <c:pt idx="609">
                  <c:v>44851</c:v>
                </c:pt>
                <c:pt idx="610">
                  <c:v>44848</c:v>
                </c:pt>
                <c:pt idx="611">
                  <c:v>44847</c:v>
                </c:pt>
                <c:pt idx="612">
                  <c:v>44846</c:v>
                </c:pt>
                <c:pt idx="613">
                  <c:v>44845</c:v>
                </c:pt>
                <c:pt idx="614">
                  <c:v>44844</c:v>
                </c:pt>
                <c:pt idx="615">
                  <c:v>44841</c:v>
                </c:pt>
                <c:pt idx="616">
                  <c:v>44840</c:v>
                </c:pt>
                <c:pt idx="617">
                  <c:v>44839</c:v>
                </c:pt>
                <c:pt idx="618">
                  <c:v>44838</c:v>
                </c:pt>
                <c:pt idx="619">
                  <c:v>44837</c:v>
                </c:pt>
                <c:pt idx="620">
                  <c:v>44834</c:v>
                </c:pt>
                <c:pt idx="621">
                  <c:v>44833</c:v>
                </c:pt>
                <c:pt idx="622">
                  <c:v>44832</c:v>
                </c:pt>
                <c:pt idx="623">
                  <c:v>44831</c:v>
                </c:pt>
                <c:pt idx="624">
                  <c:v>44830</c:v>
                </c:pt>
                <c:pt idx="625">
                  <c:v>44827</c:v>
                </c:pt>
                <c:pt idx="626">
                  <c:v>44826</c:v>
                </c:pt>
                <c:pt idx="627">
                  <c:v>44825</c:v>
                </c:pt>
                <c:pt idx="628">
                  <c:v>44824</c:v>
                </c:pt>
                <c:pt idx="629">
                  <c:v>44823</c:v>
                </c:pt>
                <c:pt idx="630">
                  <c:v>44820</c:v>
                </c:pt>
                <c:pt idx="631">
                  <c:v>44819</c:v>
                </c:pt>
                <c:pt idx="632">
                  <c:v>44818</c:v>
                </c:pt>
                <c:pt idx="633">
                  <c:v>44817</c:v>
                </c:pt>
                <c:pt idx="634">
                  <c:v>44816</c:v>
                </c:pt>
                <c:pt idx="635">
                  <c:v>44813</c:v>
                </c:pt>
                <c:pt idx="636">
                  <c:v>44812</c:v>
                </c:pt>
                <c:pt idx="637">
                  <c:v>44811</c:v>
                </c:pt>
                <c:pt idx="638">
                  <c:v>44810</c:v>
                </c:pt>
                <c:pt idx="639">
                  <c:v>44806</c:v>
                </c:pt>
                <c:pt idx="640">
                  <c:v>44805</c:v>
                </c:pt>
                <c:pt idx="641">
                  <c:v>44804</c:v>
                </c:pt>
                <c:pt idx="642">
                  <c:v>44803</c:v>
                </c:pt>
                <c:pt idx="643">
                  <c:v>44802</c:v>
                </c:pt>
                <c:pt idx="644">
                  <c:v>44799</c:v>
                </c:pt>
                <c:pt idx="645">
                  <c:v>44798</c:v>
                </c:pt>
                <c:pt idx="646">
                  <c:v>44797</c:v>
                </c:pt>
                <c:pt idx="647">
                  <c:v>44796</c:v>
                </c:pt>
                <c:pt idx="648">
                  <c:v>44795</c:v>
                </c:pt>
                <c:pt idx="649">
                  <c:v>44792</c:v>
                </c:pt>
                <c:pt idx="650">
                  <c:v>44791</c:v>
                </c:pt>
                <c:pt idx="651">
                  <c:v>44790</c:v>
                </c:pt>
                <c:pt idx="652">
                  <c:v>44789</c:v>
                </c:pt>
                <c:pt idx="653">
                  <c:v>44788</c:v>
                </c:pt>
                <c:pt idx="654">
                  <c:v>44785</c:v>
                </c:pt>
                <c:pt idx="655">
                  <c:v>44784</c:v>
                </c:pt>
                <c:pt idx="656">
                  <c:v>44783</c:v>
                </c:pt>
                <c:pt idx="657">
                  <c:v>44782</c:v>
                </c:pt>
                <c:pt idx="658">
                  <c:v>44781</c:v>
                </c:pt>
                <c:pt idx="659">
                  <c:v>44778</c:v>
                </c:pt>
                <c:pt idx="660">
                  <c:v>44777</c:v>
                </c:pt>
                <c:pt idx="661">
                  <c:v>44776</c:v>
                </c:pt>
                <c:pt idx="662">
                  <c:v>44775</c:v>
                </c:pt>
                <c:pt idx="663">
                  <c:v>44774</c:v>
                </c:pt>
                <c:pt idx="664">
                  <c:v>44771</c:v>
                </c:pt>
                <c:pt idx="665">
                  <c:v>44770</c:v>
                </c:pt>
                <c:pt idx="666">
                  <c:v>44769</c:v>
                </c:pt>
                <c:pt idx="667">
                  <c:v>44768</c:v>
                </c:pt>
                <c:pt idx="668">
                  <c:v>44767</c:v>
                </c:pt>
                <c:pt idx="669">
                  <c:v>44764</c:v>
                </c:pt>
                <c:pt idx="670">
                  <c:v>44763</c:v>
                </c:pt>
                <c:pt idx="671">
                  <c:v>44762</c:v>
                </c:pt>
                <c:pt idx="672">
                  <c:v>44761</c:v>
                </c:pt>
                <c:pt idx="673">
                  <c:v>44760</c:v>
                </c:pt>
                <c:pt idx="674">
                  <c:v>44757</c:v>
                </c:pt>
                <c:pt idx="675">
                  <c:v>44756</c:v>
                </c:pt>
                <c:pt idx="676">
                  <c:v>44755</c:v>
                </c:pt>
                <c:pt idx="677">
                  <c:v>44754</c:v>
                </c:pt>
                <c:pt idx="678">
                  <c:v>44753</c:v>
                </c:pt>
                <c:pt idx="679">
                  <c:v>44750</c:v>
                </c:pt>
                <c:pt idx="680">
                  <c:v>44749</c:v>
                </c:pt>
                <c:pt idx="681">
                  <c:v>44748</c:v>
                </c:pt>
                <c:pt idx="682">
                  <c:v>44747</c:v>
                </c:pt>
                <c:pt idx="683">
                  <c:v>44743</c:v>
                </c:pt>
                <c:pt idx="684">
                  <c:v>44742</c:v>
                </c:pt>
                <c:pt idx="685">
                  <c:v>44741</c:v>
                </c:pt>
                <c:pt idx="686">
                  <c:v>44740</c:v>
                </c:pt>
                <c:pt idx="687">
                  <c:v>44739</c:v>
                </c:pt>
                <c:pt idx="688">
                  <c:v>44736</c:v>
                </c:pt>
                <c:pt idx="689">
                  <c:v>44735</c:v>
                </c:pt>
                <c:pt idx="690">
                  <c:v>44734</c:v>
                </c:pt>
                <c:pt idx="691">
                  <c:v>44733</c:v>
                </c:pt>
                <c:pt idx="692">
                  <c:v>44729</c:v>
                </c:pt>
                <c:pt idx="693">
                  <c:v>44728</c:v>
                </c:pt>
                <c:pt idx="694">
                  <c:v>44727</c:v>
                </c:pt>
                <c:pt idx="695">
                  <c:v>44726</c:v>
                </c:pt>
                <c:pt idx="696">
                  <c:v>44725</c:v>
                </c:pt>
                <c:pt idx="697">
                  <c:v>44722</c:v>
                </c:pt>
                <c:pt idx="698">
                  <c:v>44721</c:v>
                </c:pt>
                <c:pt idx="699">
                  <c:v>44720</c:v>
                </c:pt>
                <c:pt idx="700">
                  <c:v>44719</c:v>
                </c:pt>
                <c:pt idx="701">
                  <c:v>44718</c:v>
                </c:pt>
                <c:pt idx="702">
                  <c:v>44715</c:v>
                </c:pt>
                <c:pt idx="703">
                  <c:v>44714</c:v>
                </c:pt>
                <c:pt idx="704">
                  <c:v>44713</c:v>
                </c:pt>
                <c:pt idx="705">
                  <c:v>44712</c:v>
                </c:pt>
                <c:pt idx="706">
                  <c:v>44708</c:v>
                </c:pt>
                <c:pt idx="707">
                  <c:v>44707</c:v>
                </c:pt>
                <c:pt idx="708">
                  <c:v>44706</c:v>
                </c:pt>
                <c:pt idx="709">
                  <c:v>44705</c:v>
                </c:pt>
                <c:pt idx="710">
                  <c:v>44704</c:v>
                </c:pt>
                <c:pt idx="711">
                  <c:v>44701</c:v>
                </c:pt>
                <c:pt idx="712">
                  <c:v>44700</c:v>
                </c:pt>
                <c:pt idx="713">
                  <c:v>44699</c:v>
                </c:pt>
                <c:pt idx="714">
                  <c:v>44698</c:v>
                </c:pt>
                <c:pt idx="715">
                  <c:v>44697</c:v>
                </c:pt>
                <c:pt idx="716">
                  <c:v>44694</c:v>
                </c:pt>
                <c:pt idx="717">
                  <c:v>44693</c:v>
                </c:pt>
                <c:pt idx="718">
                  <c:v>44692</c:v>
                </c:pt>
                <c:pt idx="719">
                  <c:v>44691</c:v>
                </c:pt>
                <c:pt idx="720">
                  <c:v>44690</c:v>
                </c:pt>
                <c:pt idx="721">
                  <c:v>44687</c:v>
                </c:pt>
                <c:pt idx="722">
                  <c:v>44686</c:v>
                </c:pt>
                <c:pt idx="723">
                  <c:v>44685</c:v>
                </c:pt>
                <c:pt idx="724">
                  <c:v>44684</c:v>
                </c:pt>
                <c:pt idx="725">
                  <c:v>44683</c:v>
                </c:pt>
                <c:pt idx="726">
                  <c:v>44680</c:v>
                </c:pt>
                <c:pt idx="727">
                  <c:v>44679</c:v>
                </c:pt>
                <c:pt idx="728">
                  <c:v>44678</c:v>
                </c:pt>
                <c:pt idx="729">
                  <c:v>44677</c:v>
                </c:pt>
                <c:pt idx="730">
                  <c:v>44676</c:v>
                </c:pt>
                <c:pt idx="731">
                  <c:v>44673</c:v>
                </c:pt>
                <c:pt idx="732">
                  <c:v>44672</c:v>
                </c:pt>
                <c:pt idx="733">
                  <c:v>44671</c:v>
                </c:pt>
                <c:pt idx="734">
                  <c:v>44670</c:v>
                </c:pt>
                <c:pt idx="735">
                  <c:v>44669</c:v>
                </c:pt>
                <c:pt idx="736">
                  <c:v>44665</c:v>
                </c:pt>
                <c:pt idx="737">
                  <c:v>44664</c:v>
                </c:pt>
                <c:pt idx="738">
                  <c:v>44663</c:v>
                </c:pt>
                <c:pt idx="739">
                  <c:v>44662</c:v>
                </c:pt>
                <c:pt idx="740">
                  <c:v>44659</c:v>
                </c:pt>
                <c:pt idx="741">
                  <c:v>44658</c:v>
                </c:pt>
                <c:pt idx="742">
                  <c:v>44657</c:v>
                </c:pt>
                <c:pt idx="743">
                  <c:v>44656</c:v>
                </c:pt>
                <c:pt idx="744">
                  <c:v>44655</c:v>
                </c:pt>
                <c:pt idx="745">
                  <c:v>44652</c:v>
                </c:pt>
                <c:pt idx="746">
                  <c:v>44651</c:v>
                </c:pt>
                <c:pt idx="747">
                  <c:v>44650</c:v>
                </c:pt>
                <c:pt idx="748">
                  <c:v>44649</c:v>
                </c:pt>
                <c:pt idx="749">
                  <c:v>44648</c:v>
                </c:pt>
                <c:pt idx="750">
                  <c:v>44645</c:v>
                </c:pt>
                <c:pt idx="751">
                  <c:v>44644</c:v>
                </c:pt>
                <c:pt idx="752">
                  <c:v>44643</c:v>
                </c:pt>
                <c:pt idx="753">
                  <c:v>44642</c:v>
                </c:pt>
                <c:pt idx="754">
                  <c:v>44641</c:v>
                </c:pt>
                <c:pt idx="755">
                  <c:v>44638</c:v>
                </c:pt>
                <c:pt idx="756">
                  <c:v>44637</c:v>
                </c:pt>
                <c:pt idx="757">
                  <c:v>44636</c:v>
                </c:pt>
                <c:pt idx="758">
                  <c:v>44635</c:v>
                </c:pt>
                <c:pt idx="759">
                  <c:v>44634</c:v>
                </c:pt>
                <c:pt idx="760">
                  <c:v>44631</c:v>
                </c:pt>
                <c:pt idx="761">
                  <c:v>44630</c:v>
                </c:pt>
                <c:pt idx="762">
                  <c:v>44629</c:v>
                </c:pt>
                <c:pt idx="763">
                  <c:v>44628</c:v>
                </c:pt>
                <c:pt idx="764">
                  <c:v>44627</c:v>
                </c:pt>
                <c:pt idx="765">
                  <c:v>44624</c:v>
                </c:pt>
                <c:pt idx="766">
                  <c:v>44623</c:v>
                </c:pt>
                <c:pt idx="767">
                  <c:v>44622</c:v>
                </c:pt>
                <c:pt idx="768">
                  <c:v>44621</c:v>
                </c:pt>
                <c:pt idx="769">
                  <c:v>44620</c:v>
                </c:pt>
                <c:pt idx="770">
                  <c:v>44617</c:v>
                </c:pt>
                <c:pt idx="771">
                  <c:v>44616</c:v>
                </c:pt>
                <c:pt idx="772">
                  <c:v>44615</c:v>
                </c:pt>
                <c:pt idx="773">
                  <c:v>44614</c:v>
                </c:pt>
                <c:pt idx="774">
                  <c:v>44610</c:v>
                </c:pt>
                <c:pt idx="775">
                  <c:v>44609</c:v>
                </c:pt>
                <c:pt idx="776">
                  <c:v>44608</c:v>
                </c:pt>
                <c:pt idx="777">
                  <c:v>44607</c:v>
                </c:pt>
                <c:pt idx="778">
                  <c:v>44606</c:v>
                </c:pt>
                <c:pt idx="779">
                  <c:v>44603</c:v>
                </c:pt>
                <c:pt idx="780">
                  <c:v>44602</c:v>
                </c:pt>
                <c:pt idx="781">
                  <c:v>44601</c:v>
                </c:pt>
                <c:pt idx="782">
                  <c:v>44600</c:v>
                </c:pt>
                <c:pt idx="783">
                  <c:v>44599</c:v>
                </c:pt>
                <c:pt idx="784">
                  <c:v>44596</c:v>
                </c:pt>
                <c:pt idx="785">
                  <c:v>44595</c:v>
                </c:pt>
                <c:pt idx="786">
                  <c:v>44594</c:v>
                </c:pt>
                <c:pt idx="787">
                  <c:v>44593</c:v>
                </c:pt>
                <c:pt idx="788">
                  <c:v>44592</c:v>
                </c:pt>
                <c:pt idx="789">
                  <c:v>44589</c:v>
                </c:pt>
                <c:pt idx="790">
                  <c:v>44588</c:v>
                </c:pt>
                <c:pt idx="791">
                  <c:v>44587</c:v>
                </c:pt>
                <c:pt idx="792">
                  <c:v>44586</c:v>
                </c:pt>
                <c:pt idx="793">
                  <c:v>44585</c:v>
                </c:pt>
                <c:pt idx="794">
                  <c:v>44582</c:v>
                </c:pt>
                <c:pt idx="795">
                  <c:v>44581</c:v>
                </c:pt>
                <c:pt idx="796">
                  <c:v>44580</c:v>
                </c:pt>
                <c:pt idx="797">
                  <c:v>44579</c:v>
                </c:pt>
                <c:pt idx="798">
                  <c:v>44575</c:v>
                </c:pt>
                <c:pt idx="799">
                  <c:v>44574</c:v>
                </c:pt>
                <c:pt idx="800">
                  <c:v>44573</c:v>
                </c:pt>
                <c:pt idx="801">
                  <c:v>44572</c:v>
                </c:pt>
                <c:pt idx="802">
                  <c:v>44571</c:v>
                </c:pt>
                <c:pt idx="803">
                  <c:v>44568</c:v>
                </c:pt>
                <c:pt idx="804">
                  <c:v>44567</c:v>
                </c:pt>
                <c:pt idx="805">
                  <c:v>44566</c:v>
                </c:pt>
                <c:pt idx="806">
                  <c:v>44565</c:v>
                </c:pt>
                <c:pt idx="807">
                  <c:v>44564</c:v>
                </c:pt>
                <c:pt idx="808">
                  <c:v>44561</c:v>
                </c:pt>
                <c:pt idx="809">
                  <c:v>44560</c:v>
                </c:pt>
                <c:pt idx="810">
                  <c:v>44559</c:v>
                </c:pt>
                <c:pt idx="811">
                  <c:v>44558</c:v>
                </c:pt>
                <c:pt idx="812">
                  <c:v>44557</c:v>
                </c:pt>
                <c:pt idx="813">
                  <c:v>44553</c:v>
                </c:pt>
                <c:pt idx="814">
                  <c:v>44552</c:v>
                </c:pt>
                <c:pt idx="815">
                  <c:v>44551</c:v>
                </c:pt>
                <c:pt idx="816">
                  <c:v>44550</c:v>
                </c:pt>
                <c:pt idx="817">
                  <c:v>44547</c:v>
                </c:pt>
                <c:pt idx="818">
                  <c:v>44546</c:v>
                </c:pt>
                <c:pt idx="819">
                  <c:v>44545</c:v>
                </c:pt>
                <c:pt idx="820">
                  <c:v>44544</c:v>
                </c:pt>
                <c:pt idx="821">
                  <c:v>44543</c:v>
                </c:pt>
                <c:pt idx="822">
                  <c:v>44540</c:v>
                </c:pt>
                <c:pt idx="823">
                  <c:v>44539</c:v>
                </c:pt>
                <c:pt idx="824">
                  <c:v>44538</c:v>
                </c:pt>
                <c:pt idx="825">
                  <c:v>44537</c:v>
                </c:pt>
                <c:pt idx="826">
                  <c:v>44536</c:v>
                </c:pt>
                <c:pt idx="827">
                  <c:v>44533</c:v>
                </c:pt>
                <c:pt idx="828">
                  <c:v>44532</c:v>
                </c:pt>
                <c:pt idx="829">
                  <c:v>44531</c:v>
                </c:pt>
                <c:pt idx="830">
                  <c:v>44530</c:v>
                </c:pt>
                <c:pt idx="831">
                  <c:v>44529</c:v>
                </c:pt>
                <c:pt idx="832">
                  <c:v>44526</c:v>
                </c:pt>
                <c:pt idx="833">
                  <c:v>44524</c:v>
                </c:pt>
                <c:pt idx="834">
                  <c:v>44523</c:v>
                </c:pt>
                <c:pt idx="835">
                  <c:v>44522</c:v>
                </c:pt>
                <c:pt idx="836">
                  <c:v>44519</c:v>
                </c:pt>
                <c:pt idx="837">
                  <c:v>44518</c:v>
                </c:pt>
                <c:pt idx="838">
                  <c:v>44517</c:v>
                </c:pt>
                <c:pt idx="839">
                  <c:v>44516</c:v>
                </c:pt>
                <c:pt idx="840">
                  <c:v>44515</c:v>
                </c:pt>
                <c:pt idx="841">
                  <c:v>44512</c:v>
                </c:pt>
                <c:pt idx="842">
                  <c:v>44511</c:v>
                </c:pt>
                <c:pt idx="843">
                  <c:v>44510</c:v>
                </c:pt>
                <c:pt idx="844">
                  <c:v>44509</c:v>
                </c:pt>
                <c:pt idx="845">
                  <c:v>44508</c:v>
                </c:pt>
                <c:pt idx="846">
                  <c:v>44505</c:v>
                </c:pt>
                <c:pt idx="847">
                  <c:v>44504</c:v>
                </c:pt>
                <c:pt idx="848">
                  <c:v>44503</c:v>
                </c:pt>
                <c:pt idx="849">
                  <c:v>44502</c:v>
                </c:pt>
                <c:pt idx="850">
                  <c:v>44501</c:v>
                </c:pt>
                <c:pt idx="851">
                  <c:v>44498</c:v>
                </c:pt>
                <c:pt idx="852">
                  <c:v>44497</c:v>
                </c:pt>
                <c:pt idx="853">
                  <c:v>44496</c:v>
                </c:pt>
                <c:pt idx="854">
                  <c:v>44495</c:v>
                </c:pt>
                <c:pt idx="855">
                  <c:v>44494</c:v>
                </c:pt>
                <c:pt idx="856">
                  <c:v>44491</c:v>
                </c:pt>
                <c:pt idx="857">
                  <c:v>44490</c:v>
                </c:pt>
                <c:pt idx="858">
                  <c:v>44489</c:v>
                </c:pt>
                <c:pt idx="859">
                  <c:v>44488</c:v>
                </c:pt>
                <c:pt idx="860">
                  <c:v>44487</c:v>
                </c:pt>
                <c:pt idx="861">
                  <c:v>44484</c:v>
                </c:pt>
                <c:pt idx="862">
                  <c:v>44483</c:v>
                </c:pt>
                <c:pt idx="863">
                  <c:v>44482</c:v>
                </c:pt>
                <c:pt idx="864">
                  <c:v>44481</c:v>
                </c:pt>
                <c:pt idx="865">
                  <c:v>44480</c:v>
                </c:pt>
                <c:pt idx="866">
                  <c:v>44477</c:v>
                </c:pt>
                <c:pt idx="867">
                  <c:v>44476</c:v>
                </c:pt>
                <c:pt idx="868">
                  <c:v>44475</c:v>
                </c:pt>
                <c:pt idx="869">
                  <c:v>44474</c:v>
                </c:pt>
                <c:pt idx="870">
                  <c:v>44473</c:v>
                </c:pt>
                <c:pt idx="871">
                  <c:v>44470</c:v>
                </c:pt>
                <c:pt idx="872">
                  <c:v>44469</c:v>
                </c:pt>
                <c:pt idx="873">
                  <c:v>44468</c:v>
                </c:pt>
                <c:pt idx="874">
                  <c:v>44467</c:v>
                </c:pt>
                <c:pt idx="875">
                  <c:v>44466</c:v>
                </c:pt>
                <c:pt idx="876">
                  <c:v>44463</c:v>
                </c:pt>
                <c:pt idx="877">
                  <c:v>44462</c:v>
                </c:pt>
                <c:pt idx="878">
                  <c:v>44461</c:v>
                </c:pt>
                <c:pt idx="879">
                  <c:v>44460</c:v>
                </c:pt>
                <c:pt idx="880">
                  <c:v>44459</c:v>
                </c:pt>
                <c:pt idx="881">
                  <c:v>44456</c:v>
                </c:pt>
                <c:pt idx="882">
                  <c:v>44455</c:v>
                </c:pt>
                <c:pt idx="883">
                  <c:v>44454</c:v>
                </c:pt>
                <c:pt idx="884">
                  <c:v>44453</c:v>
                </c:pt>
                <c:pt idx="885">
                  <c:v>44452</c:v>
                </c:pt>
                <c:pt idx="886">
                  <c:v>44449</c:v>
                </c:pt>
                <c:pt idx="887">
                  <c:v>44448</c:v>
                </c:pt>
                <c:pt idx="888">
                  <c:v>44447</c:v>
                </c:pt>
                <c:pt idx="889">
                  <c:v>44446</c:v>
                </c:pt>
                <c:pt idx="890">
                  <c:v>44442</c:v>
                </c:pt>
                <c:pt idx="891">
                  <c:v>44441</c:v>
                </c:pt>
                <c:pt idx="892">
                  <c:v>44440</c:v>
                </c:pt>
                <c:pt idx="893">
                  <c:v>44439</c:v>
                </c:pt>
                <c:pt idx="894">
                  <c:v>44438</c:v>
                </c:pt>
                <c:pt idx="895">
                  <c:v>44435</c:v>
                </c:pt>
                <c:pt idx="896">
                  <c:v>44434</c:v>
                </c:pt>
                <c:pt idx="897">
                  <c:v>44433</c:v>
                </c:pt>
                <c:pt idx="898">
                  <c:v>44432</c:v>
                </c:pt>
                <c:pt idx="899">
                  <c:v>44431</c:v>
                </c:pt>
                <c:pt idx="900">
                  <c:v>44428</c:v>
                </c:pt>
                <c:pt idx="901">
                  <c:v>44427</c:v>
                </c:pt>
                <c:pt idx="902">
                  <c:v>44426</c:v>
                </c:pt>
                <c:pt idx="903">
                  <c:v>44425</c:v>
                </c:pt>
                <c:pt idx="904">
                  <c:v>44424</c:v>
                </c:pt>
                <c:pt idx="905">
                  <c:v>44421</c:v>
                </c:pt>
                <c:pt idx="906">
                  <c:v>44420</c:v>
                </c:pt>
                <c:pt idx="907">
                  <c:v>44419</c:v>
                </c:pt>
                <c:pt idx="908">
                  <c:v>44418</c:v>
                </c:pt>
                <c:pt idx="909">
                  <c:v>44417</c:v>
                </c:pt>
                <c:pt idx="910">
                  <c:v>44414</c:v>
                </c:pt>
                <c:pt idx="911">
                  <c:v>44413</c:v>
                </c:pt>
                <c:pt idx="912">
                  <c:v>44412</c:v>
                </c:pt>
                <c:pt idx="913">
                  <c:v>44411</c:v>
                </c:pt>
                <c:pt idx="914">
                  <c:v>44410</c:v>
                </c:pt>
                <c:pt idx="915">
                  <c:v>44407</c:v>
                </c:pt>
                <c:pt idx="916">
                  <c:v>44406</c:v>
                </c:pt>
                <c:pt idx="917">
                  <c:v>44405</c:v>
                </c:pt>
                <c:pt idx="918">
                  <c:v>44404</c:v>
                </c:pt>
                <c:pt idx="919">
                  <c:v>44403</c:v>
                </c:pt>
                <c:pt idx="920">
                  <c:v>44400</c:v>
                </c:pt>
                <c:pt idx="921">
                  <c:v>44399</c:v>
                </c:pt>
                <c:pt idx="922">
                  <c:v>44398</c:v>
                </c:pt>
                <c:pt idx="923">
                  <c:v>44397</c:v>
                </c:pt>
                <c:pt idx="924">
                  <c:v>44396</c:v>
                </c:pt>
                <c:pt idx="925">
                  <c:v>44393</c:v>
                </c:pt>
                <c:pt idx="926">
                  <c:v>44392</c:v>
                </c:pt>
                <c:pt idx="927">
                  <c:v>44391</c:v>
                </c:pt>
                <c:pt idx="928">
                  <c:v>44390</c:v>
                </c:pt>
                <c:pt idx="929">
                  <c:v>44389</c:v>
                </c:pt>
                <c:pt idx="930">
                  <c:v>44386</c:v>
                </c:pt>
                <c:pt idx="931">
                  <c:v>44385</c:v>
                </c:pt>
                <c:pt idx="932">
                  <c:v>44384</c:v>
                </c:pt>
                <c:pt idx="933">
                  <c:v>44383</c:v>
                </c:pt>
                <c:pt idx="934">
                  <c:v>44379</c:v>
                </c:pt>
                <c:pt idx="935">
                  <c:v>44378</c:v>
                </c:pt>
                <c:pt idx="936">
                  <c:v>44377</c:v>
                </c:pt>
                <c:pt idx="937">
                  <c:v>44376</c:v>
                </c:pt>
                <c:pt idx="938">
                  <c:v>44375</c:v>
                </c:pt>
                <c:pt idx="939">
                  <c:v>44372</c:v>
                </c:pt>
                <c:pt idx="940">
                  <c:v>44371</c:v>
                </c:pt>
                <c:pt idx="941">
                  <c:v>44370</c:v>
                </c:pt>
                <c:pt idx="942">
                  <c:v>44369</c:v>
                </c:pt>
                <c:pt idx="943">
                  <c:v>44368</c:v>
                </c:pt>
                <c:pt idx="944">
                  <c:v>44365</c:v>
                </c:pt>
                <c:pt idx="945">
                  <c:v>44364</c:v>
                </c:pt>
                <c:pt idx="946">
                  <c:v>44363</c:v>
                </c:pt>
                <c:pt idx="947">
                  <c:v>44362</c:v>
                </c:pt>
                <c:pt idx="948">
                  <c:v>44361</c:v>
                </c:pt>
                <c:pt idx="949">
                  <c:v>44358</c:v>
                </c:pt>
                <c:pt idx="950">
                  <c:v>44357</c:v>
                </c:pt>
                <c:pt idx="951">
                  <c:v>44356</c:v>
                </c:pt>
                <c:pt idx="952">
                  <c:v>44355</c:v>
                </c:pt>
                <c:pt idx="953">
                  <c:v>44354</c:v>
                </c:pt>
                <c:pt idx="954">
                  <c:v>44351</c:v>
                </c:pt>
                <c:pt idx="955">
                  <c:v>44350</c:v>
                </c:pt>
                <c:pt idx="956">
                  <c:v>44349</c:v>
                </c:pt>
                <c:pt idx="957">
                  <c:v>44348</c:v>
                </c:pt>
                <c:pt idx="958">
                  <c:v>44344</c:v>
                </c:pt>
                <c:pt idx="959">
                  <c:v>44343</c:v>
                </c:pt>
                <c:pt idx="960">
                  <c:v>44342</c:v>
                </c:pt>
                <c:pt idx="961">
                  <c:v>44341</c:v>
                </c:pt>
                <c:pt idx="962">
                  <c:v>44340</c:v>
                </c:pt>
                <c:pt idx="963">
                  <c:v>44337</c:v>
                </c:pt>
                <c:pt idx="964">
                  <c:v>44336</c:v>
                </c:pt>
                <c:pt idx="965">
                  <c:v>44335</c:v>
                </c:pt>
                <c:pt idx="966">
                  <c:v>44334</c:v>
                </c:pt>
                <c:pt idx="967">
                  <c:v>44333</c:v>
                </c:pt>
                <c:pt idx="968">
                  <c:v>44330</c:v>
                </c:pt>
                <c:pt idx="969">
                  <c:v>44329</c:v>
                </c:pt>
                <c:pt idx="970">
                  <c:v>44328</c:v>
                </c:pt>
                <c:pt idx="971">
                  <c:v>44327</c:v>
                </c:pt>
                <c:pt idx="972">
                  <c:v>44326</c:v>
                </c:pt>
                <c:pt idx="973">
                  <c:v>44323</c:v>
                </c:pt>
                <c:pt idx="974">
                  <c:v>44322</c:v>
                </c:pt>
                <c:pt idx="975">
                  <c:v>44321</c:v>
                </c:pt>
                <c:pt idx="976">
                  <c:v>44320</c:v>
                </c:pt>
                <c:pt idx="977">
                  <c:v>44319</c:v>
                </c:pt>
                <c:pt idx="978">
                  <c:v>44316</c:v>
                </c:pt>
                <c:pt idx="979">
                  <c:v>44315</c:v>
                </c:pt>
                <c:pt idx="980">
                  <c:v>44314</c:v>
                </c:pt>
                <c:pt idx="981">
                  <c:v>44313</c:v>
                </c:pt>
                <c:pt idx="982">
                  <c:v>44312</c:v>
                </c:pt>
                <c:pt idx="983">
                  <c:v>44309</c:v>
                </c:pt>
                <c:pt idx="984">
                  <c:v>44308</c:v>
                </c:pt>
                <c:pt idx="985">
                  <c:v>44307</c:v>
                </c:pt>
                <c:pt idx="986">
                  <c:v>44306</c:v>
                </c:pt>
                <c:pt idx="987">
                  <c:v>44305</c:v>
                </c:pt>
                <c:pt idx="988">
                  <c:v>44302</c:v>
                </c:pt>
                <c:pt idx="989">
                  <c:v>44301</c:v>
                </c:pt>
                <c:pt idx="990">
                  <c:v>44300</c:v>
                </c:pt>
                <c:pt idx="991">
                  <c:v>44299</c:v>
                </c:pt>
                <c:pt idx="992">
                  <c:v>44298</c:v>
                </c:pt>
                <c:pt idx="993">
                  <c:v>44295</c:v>
                </c:pt>
                <c:pt idx="994">
                  <c:v>44294</c:v>
                </c:pt>
                <c:pt idx="995">
                  <c:v>44293</c:v>
                </c:pt>
                <c:pt idx="996">
                  <c:v>44292</c:v>
                </c:pt>
                <c:pt idx="997">
                  <c:v>44291</c:v>
                </c:pt>
                <c:pt idx="998">
                  <c:v>44287</c:v>
                </c:pt>
                <c:pt idx="999">
                  <c:v>44286</c:v>
                </c:pt>
                <c:pt idx="1000">
                  <c:v>44285</c:v>
                </c:pt>
                <c:pt idx="1001">
                  <c:v>44284</c:v>
                </c:pt>
                <c:pt idx="1002">
                  <c:v>44281</c:v>
                </c:pt>
                <c:pt idx="1003">
                  <c:v>44280</c:v>
                </c:pt>
                <c:pt idx="1004">
                  <c:v>44279</c:v>
                </c:pt>
                <c:pt idx="1005">
                  <c:v>44278</c:v>
                </c:pt>
                <c:pt idx="1006">
                  <c:v>44277</c:v>
                </c:pt>
                <c:pt idx="1007">
                  <c:v>44274</c:v>
                </c:pt>
                <c:pt idx="1008">
                  <c:v>44273</c:v>
                </c:pt>
                <c:pt idx="1009">
                  <c:v>44272</c:v>
                </c:pt>
                <c:pt idx="1010">
                  <c:v>44271</c:v>
                </c:pt>
                <c:pt idx="1011">
                  <c:v>44270</c:v>
                </c:pt>
                <c:pt idx="1012">
                  <c:v>44267</c:v>
                </c:pt>
                <c:pt idx="1013">
                  <c:v>44266</c:v>
                </c:pt>
                <c:pt idx="1014">
                  <c:v>44265</c:v>
                </c:pt>
                <c:pt idx="1015">
                  <c:v>44264</c:v>
                </c:pt>
                <c:pt idx="1016">
                  <c:v>44263</c:v>
                </c:pt>
                <c:pt idx="1017">
                  <c:v>44260</c:v>
                </c:pt>
                <c:pt idx="1018">
                  <c:v>44259</c:v>
                </c:pt>
                <c:pt idx="1019">
                  <c:v>44258</c:v>
                </c:pt>
                <c:pt idx="1020">
                  <c:v>44257</c:v>
                </c:pt>
                <c:pt idx="1021">
                  <c:v>44256</c:v>
                </c:pt>
                <c:pt idx="1022">
                  <c:v>44253</c:v>
                </c:pt>
                <c:pt idx="1023">
                  <c:v>44252</c:v>
                </c:pt>
                <c:pt idx="1024">
                  <c:v>44251</c:v>
                </c:pt>
                <c:pt idx="1025">
                  <c:v>44250</c:v>
                </c:pt>
                <c:pt idx="1026">
                  <c:v>44249</c:v>
                </c:pt>
                <c:pt idx="1027">
                  <c:v>44246</c:v>
                </c:pt>
                <c:pt idx="1028">
                  <c:v>44245</c:v>
                </c:pt>
                <c:pt idx="1029">
                  <c:v>44244</c:v>
                </c:pt>
                <c:pt idx="1030">
                  <c:v>44243</c:v>
                </c:pt>
                <c:pt idx="1031">
                  <c:v>44239</c:v>
                </c:pt>
                <c:pt idx="1032">
                  <c:v>44238</c:v>
                </c:pt>
                <c:pt idx="1033">
                  <c:v>44237</c:v>
                </c:pt>
                <c:pt idx="1034">
                  <c:v>44236</c:v>
                </c:pt>
                <c:pt idx="1035">
                  <c:v>44235</c:v>
                </c:pt>
                <c:pt idx="1036">
                  <c:v>44232</c:v>
                </c:pt>
                <c:pt idx="1037">
                  <c:v>44231</c:v>
                </c:pt>
                <c:pt idx="1038">
                  <c:v>44230</c:v>
                </c:pt>
                <c:pt idx="1039">
                  <c:v>44229</c:v>
                </c:pt>
                <c:pt idx="1040">
                  <c:v>44228</c:v>
                </c:pt>
                <c:pt idx="1041">
                  <c:v>44225</c:v>
                </c:pt>
                <c:pt idx="1042">
                  <c:v>44224</c:v>
                </c:pt>
                <c:pt idx="1043">
                  <c:v>44223</c:v>
                </c:pt>
                <c:pt idx="1044">
                  <c:v>44222</c:v>
                </c:pt>
                <c:pt idx="1045">
                  <c:v>44221</c:v>
                </c:pt>
                <c:pt idx="1046">
                  <c:v>44218</c:v>
                </c:pt>
                <c:pt idx="1047">
                  <c:v>44217</c:v>
                </c:pt>
                <c:pt idx="1048">
                  <c:v>44216</c:v>
                </c:pt>
                <c:pt idx="1049">
                  <c:v>44215</c:v>
                </c:pt>
                <c:pt idx="1050">
                  <c:v>44211</c:v>
                </c:pt>
                <c:pt idx="1051">
                  <c:v>44210</c:v>
                </c:pt>
                <c:pt idx="1052">
                  <c:v>44209</c:v>
                </c:pt>
                <c:pt idx="1053">
                  <c:v>44208</c:v>
                </c:pt>
                <c:pt idx="1054">
                  <c:v>44207</c:v>
                </c:pt>
                <c:pt idx="1055">
                  <c:v>44204</c:v>
                </c:pt>
                <c:pt idx="1056">
                  <c:v>44203</c:v>
                </c:pt>
                <c:pt idx="1057">
                  <c:v>44202</c:v>
                </c:pt>
                <c:pt idx="1058">
                  <c:v>44201</c:v>
                </c:pt>
                <c:pt idx="1059">
                  <c:v>44200</c:v>
                </c:pt>
                <c:pt idx="1060">
                  <c:v>44196</c:v>
                </c:pt>
                <c:pt idx="1061">
                  <c:v>44195</c:v>
                </c:pt>
                <c:pt idx="1062">
                  <c:v>44194</c:v>
                </c:pt>
                <c:pt idx="1063">
                  <c:v>44193</c:v>
                </c:pt>
                <c:pt idx="1064">
                  <c:v>44189</c:v>
                </c:pt>
                <c:pt idx="1065">
                  <c:v>44188</c:v>
                </c:pt>
                <c:pt idx="1066">
                  <c:v>44187</c:v>
                </c:pt>
                <c:pt idx="1067">
                  <c:v>44186</c:v>
                </c:pt>
                <c:pt idx="1068">
                  <c:v>44183</c:v>
                </c:pt>
                <c:pt idx="1069">
                  <c:v>44182</c:v>
                </c:pt>
                <c:pt idx="1070">
                  <c:v>44181</c:v>
                </c:pt>
                <c:pt idx="1071">
                  <c:v>44180</c:v>
                </c:pt>
                <c:pt idx="1072">
                  <c:v>44179</c:v>
                </c:pt>
                <c:pt idx="1073">
                  <c:v>44176</c:v>
                </c:pt>
                <c:pt idx="1074">
                  <c:v>44175</c:v>
                </c:pt>
                <c:pt idx="1075">
                  <c:v>44174</c:v>
                </c:pt>
                <c:pt idx="1076">
                  <c:v>44173</c:v>
                </c:pt>
                <c:pt idx="1077">
                  <c:v>44172</c:v>
                </c:pt>
                <c:pt idx="1078">
                  <c:v>44169</c:v>
                </c:pt>
                <c:pt idx="1079">
                  <c:v>44168</c:v>
                </c:pt>
                <c:pt idx="1080">
                  <c:v>44167</c:v>
                </c:pt>
                <c:pt idx="1081">
                  <c:v>44166</c:v>
                </c:pt>
                <c:pt idx="1082">
                  <c:v>44165</c:v>
                </c:pt>
                <c:pt idx="1083">
                  <c:v>44162</c:v>
                </c:pt>
                <c:pt idx="1084">
                  <c:v>44160</c:v>
                </c:pt>
                <c:pt idx="1085">
                  <c:v>44159</c:v>
                </c:pt>
                <c:pt idx="1086">
                  <c:v>44158</c:v>
                </c:pt>
                <c:pt idx="1087">
                  <c:v>44155</c:v>
                </c:pt>
                <c:pt idx="1088">
                  <c:v>44154</c:v>
                </c:pt>
                <c:pt idx="1089">
                  <c:v>44153</c:v>
                </c:pt>
                <c:pt idx="1090">
                  <c:v>44152</c:v>
                </c:pt>
                <c:pt idx="1091">
                  <c:v>44151</c:v>
                </c:pt>
                <c:pt idx="1092">
                  <c:v>44148</c:v>
                </c:pt>
                <c:pt idx="1093">
                  <c:v>44147</c:v>
                </c:pt>
                <c:pt idx="1094">
                  <c:v>44146</c:v>
                </c:pt>
                <c:pt idx="1095">
                  <c:v>44145</c:v>
                </c:pt>
                <c:pt idx="1096">
                  <c:v>44144</c:v>
                </c:pt>
                <c:pt idx="1097">
                  <c:v>44141</c:v>
                </c:pt>
                <c:pt idx="1098">
                  <c:v>44140</c:v>
                </c:pt>
                <c:pt idx="1099">
                  <c:v>44139</c:v>
                </c:pt>
                <c:pt idx="1100">
                  <c:v>44138</c:v>
                </c:pt>
                <c:pt idx="1101">
                  <c:v>44137</c:v>
                </c:pt>
                <c:pt idx="1102">
                  <c:v>44134</c:v>
                </c:pt>
                <c:pt idx="1103">
                  <c:v>44133</c:v>
                </c:pt>
                <c:pt idx="1104">
                  <c:v>44132</c:v>
                </c:pt>
                <c:pt idx="1105">
                  <c:v>44131</c:v>
                </c:pt>
                <c:pt idx="1106">
                  <c:v>44130</c:v>
                </c:pt>
                <c:pt idx="1107">
                  <c:v>44127</c:v>
                </c:pt>
                <c:pt idx="1108">
                  <c:v>44126</c:v>
                </c:pt>
                <c:pt idx="1109">
                  <c:v>44125</c:v>
                </c:pt>
                <c:pt idx="1110">
                  <c:v>44124</c:v>
                </c:pt>
                <c:pt idx="1111">
                  <c:v>44123</c:v>
                </c:pt>
                <c:pt idx="1112">
                  <c:v>44120</c:v>
                </c:pt>
                <c:pt idx="1113">
                  <c:v>44119</c:v>
                </c:pt>
                <c:pt idx="1114">
                  <c:v>44118</c:v>
                </c:pt>
                <c:pt idx="1115">
                  <c:v>44117</c:v>
                </c:pt>
                <c:pt idx="1116">
                  <c:v>44116</c:v>
                </c:pt>
                <c:pt idx="1117">
                  <c:v>44113</c:v>
                </c:pt>
                <c:pt idx="1118">
                  <c:v>44112</c:v>
                </c:pt>
                <c:pt idx="1119">
                  <c:v>44111</c:v>
                </c:pt>
                <c:pt idx="1120">
                  <c:v>44110</c:v>
                </c:pt>
                <c:pt idx="1121">
                  <c:v>44109</c:v>
                </c:pt>
                <c:pt idx="1122">
                  <c:v>44106</c:v>
                </c:pt>
                <c:pt idx="1123">
                  <c:v>44105</c:v>
                </c:pt>
                <c:pt idx="1124">
                  <c:v>44104</c:v>
                </c:pt>
                <c:pt idx="1125">
                  <c:v>44103</c:v>
                </c:pt>
                <c:pt idx="1126">
                  <c:v>44102</c:v>
                </c:pt>
                <c:pt idx="1127">
                  <c:v>44099</c:v>
                </c:pt>
                <c:pt idx="1128">
                  <c:v>44098</c:v>
                </c:pt>
                <c:pt idx="1129">
                  <c:v>44097</c:v>
                </c:pt>
                <c:pt idx="1130">
                  <c:v>44096</c:v>
                </c:pt>
                <c:pt idx="1131">
                  <c:v>44095</c:v>
                </c:pt>
                <c:pt idx="1132">
                  <c:v>44092</c:v>
                </c:pt>
                <c:pt idx="1133">
                  <c:v>44091</c:v>
                </c:pt>
                <c:pt idx="1134">
                  <c:v>44090</c:v>
                </c:pt>
                <c:pt idx="1135">
                  <c:v>44089</c:v>
                </c:pt>
                <c:pt idx="1136">
                  <c:v>44088</c:v>
                </c:pt>
                <c:pt idx="1137">
                  <c:v>44085</c:v>
                </c:pt>
                <c:pt idx="1138">
                  <c:v>44084</c:v>
                </c:pt>
                <c:pt idx="1139">
                  <c:v>44083</c:v>
                </c:pt>
                <c:pt idx="1140">
                  <c:v>44082</c:v>
                </c:pt>
                <c:pt idx="1141">
                  <c:v>44078</c:v>
                </c:pt>
                <c:pt idx="1142">
                  <c:v>44077</c:v>
                </c:pt>
                <c:pt idx="1143">
                  <c:v>44076</c:v>
                </c:pt>
                <c:pt idx="1144">
                  <c:v>44075</c:v>
                </c:pt>
                <c:pt idx="1145">
                  <c:v>44074</c:v>
                </c:pt>
                <c:pt idx="1146">
                  <c:v>44071</c:v>
                </c:pt>
                <c:pt idx="1147">
                  <c:v>44070</c:v>
                </c:pt>
                <c:pt idx="1148">
                  <c:v>44069</c:v>
                </c:pt>
                <c:pt idx="1149">
                  <c:v>44068</c:v>
                </c:pt>
                <c:pt idx="1150">
                  <c:v>44067</c:v>
                </c:pt>
                <c:pt idx="1151">
                  <c:v>44064</c:v>
                </c:pt>
                <c:pt idx="1152">
                  <c:v>44063</c:v>
                </c:pt>
                <c:pt idx="1153">
                  <c:v>44062</c:v>
                </c:pt>
                <c:pt idx="1154">
                  <c:v>44061</c:v>
                </c:pt>
                <c:pt idx="1155">
                  <c:v>44060</c:v>
                </c:pt>
                <c:pt idx="1156">
                  <c:v>44057</c:v>
                </c:pt>
                <c:pt idx="1157">
                  <c:v>44056</c:v>
                </c:pt>
                <c:pt idx="1158">
                  <c:v>44055</c:v>
                </c:pt>
                <c:pt idx="1159">
                  <c:v>44054</c:v>
                </c:pt>
                <c:pt idx="1160">
                  <c:v>44053</c:v>
                </c:pt>
                <c:pt idx="1161">
                  <c:v>44050</c:v>
                </c:pt>
                <c:pt idx="1162">
                  <c:v>44049</c:v>
                </c:pt>
                <c:pt idx="1163">
                  <c:v>44048</c:v>
                </c:pt>
                <c:pt idx="1164">
                  <c:v>44047</c:v>
                </c:pt>
                <c:pt idx="1165">
                  <c:v>44046</c:v>
                </c:pt>
                <c:pt idx="1166">
                  <c:v>44043</c:v>
                </c:pt>
                <c:pt idx="1167">
                  <c:v>44042</c:v>
                </c:pt>
                <c:pt idx="1168">
                  <c:v>44041</c:v>
                </c:pt>
                <c:pt idx="1169">
                  <c:v>44040</c:v>
                </c:pt>
                <c:pt idx="1170">
                  <c:v>44039</c:v>
                </c:pt>
                <c:pt idx="1171">
                  <c:v>44036</c:v>
                </c:pt>
                <c:pt idx="1172">
                  <c:v>44035</c:v>
                </c:pt>
                <c:pt idx="1173">
                  <c:v>44034</c:v>
                </c:pt>
                <c:pt idx="1174">
                  <c:v>44033</c:v>
                </c:pt>
                <c:pt idx="1175">
                  <c:v>44032</c:v>
                </c:pt>
                <c:pt idx="1176">
                  <c:v>44029</c:v>
                </c:pt>
                <c:pt idx="1177">
                  <c:v>44028</c:v>
                </c:pt>
                <c:pt idx="1178">
                  <c:v>44027</c:v>
                </c:pt>
                <c:pt idx="1179">
                  <c:v>44026</c:v>
                </c:pt>
                <c:pt idx="1180">
                  <c:v>44025</c:v>
                </c:pt>
                <c:pt idx="1181">
                  <c:v>44022</c:v>
                </c:pt>
                <c:pt idx="1182">
                  <c:v>44021</c:v>
                </c:pt>
                <c:pt idx="1183">
                  <c:v>44020</c:v>
                </c:pt>
                <c:pt idx="1184">
                  <c:v>44019</c:v>
                </c:pt>
                <c:pt idx="1185">
                  <c:v>44018</c:v>
                </c:pt>
                <c:pt idx="1186">
                  <c:v>44014</c:v>
                </c:pt>
                <c:pt idx="1187">
                  <c:v>44013</c:v>
                </c:pt>
                <c:pt idx="1188">
                  <c:v>44012</c:v>
                </c:pt>
                <c:pt idx="1189">
                  <c:v>44011</c:v>
                </c:pt>
                <c:pt idx="1190">
                  <c:v>44008</c:v>
                </c:pt>
                <c:pt idx="1191">
                  <c:v>44007</c:v>
                </c:pt>
                <c:pt idx="1192">
                  <c:v>44006</c:v>
                </c:pt>
                <c:pt idx="1193">
                  <c:v>44005</c:v>
                </c:pt>
                <c:pt idx="1194">
                  <c:v>44004</c:v>
                </c:pt>
                <c:pt idx="1195">
                  <c:v>44001</c:v>
                </c:pt>
                <c:pt idx="1196">
                  <c:v>44000</c:v>
                </c:pt>
                <c:pt idx="1197">
                  <c:v>43999</c:v>
                </c:pt>
                <c:pt idx="1198">
                  <c:v>43998</c:v>
                </c:pt>
                <c:pt idx="1199">
                  <c:v>43997</c:v>
                </c:pt>
                <c:pt idx="1200">
                  <c:v>43994</c:v>
                </c:pt>
                <c:pt idx="1201">
                  <c:v>43993</c:v>
                </c:pt>
                <c:pt idx="1202">
                  <c:v>43992</c:v>
                </c:pt>
                <c:pt idx="1203">
                  <c:v>43991</c:v>
                </c:pt>
                <c:pt idx="1204">
                  <c:v>43990</c:v>
                </c:pt>
                <c:pt idx="1205">
                  <c:v>43987</c:v>
                </c:pt>
                <c:pt idx="1206">
                  <c:v>43986</c:v>
                </c:pt>
                <c:pt idx="1207">
                  <c:v>43985</c:v>
                </c:pt>
                <c:pt idx="1208">
                  <c:v>43984</c:v>
                </c:pt>
                <c:pt idx="1209">
                  <c:v>43983</c:v>
                </c:pt>
                <c:pt idx="1210">
                  <c:v>43980</c:v>
                </c:pt>
                <c:pt idx="1211">
                  <c:v>43979</c:v>
                </c:pt>
                <c:pt idx="1212">
                  <c:v>43978</c:v>
                </c:pt>
                <c:pt idx="1213">
                  <c:v>43977</c:v>
                </c:pt>
                <c:pt idx="1214">
                  <c:v>43973</c:v>
                </c:pt>
                <c:pt idx="1215">
                  <c:v>43972</c:v>
                </c:pt>
                <c:pt idx="1216">
                  <c:v>43971</c:v>
                </c:pt>
                <c:pt idx="1217">
                  <c:v>43970</c:v>
                </c:pt>
                <c:pt idx="1218">
                  <c:v>43969</c:v>
                </c:pt>
                <c:pt idx="1219">
                  <c:v>43966</c:v>
                </c:pt>
                <c:pt idx="1220">
                  <c:v>43965</c:v>
                </c:pt>
                <c:pt idx="1221">
                  <c:v>43964</c:v>
                </c:pt>
                <c:pt idx="1222">
                  <c:v>43963</c:v>
                </c:pt>
                <c:pt idx="1223">
                  <c:v>43962</c:v>
                </c:pt>
                <c:pt idx="1224">
                  <c:v>43959</c:v>
                </c:pt>
                <c:pt idx="1225">
                  <c:v>43958</c:v>
                </c:pt>
                <c:pt idx="1226">
                  <c:v>43957</c:v>
                </c:pt>
                <c:pt idx="1227">
                  <c:v>43956</c:v>
                </c:pt>
                <c:pt idx="1228">
                  <c:v>43955</c:v>
                </c:pt>
                <c:pt idx="1229">
                  <c:v>43952</c:v>
                </c:pt>
                <c:pt idx="1230">
                  <c:v>43951</c:v>
                </c:pt>
                <c:pt idx="1231">
                  <c:v>43950</c:v>
                </c:pt>
                <c:pt idx="1232">
                  <c:v>43949</c:v>
                </c:pt>
                <c:pt idx="1233">
                  <c:v>43948</c:v>
                </c:pt>
                <c:pt idx="1234">
                  <c:v>43945</c:v>
                </c:pt>
                <c:pt idx="1235">
                  <c:v>43944</c:v>
                </c:pt>
                <c:pt idx="1236">
                  <c:v>43943</c:v>
                </c:pt>
                <c:pt idx="1237">
                  <c:v>43942</c:v>
                </c:pt>
                <c:pt idx="1238">
                  <c:v>43941</c:v>
                </c:pt>
                <c:pt idx="1239">
                  <c:v>43938</c:v>
                </c:pt>
                <c:pt idx="1240">
                  <c:v>43937</c:v>
                </c:pt>
                <c:pt idx="1241">
                  <c:v>43936</c:v>
                </c:pt>
                <c:pt idx="1242">
                  <c:v>43935</c:v>
                </c:pt>
                <c:pt idx="1243">
                  <c:v>43934</c:v>
                </c:pt>
                <c:pt idx="1244">
                  <c:v>43930</c:v>
                </c:pt>
                <c:pt idx="1245">
                  <c:v>43929</c:v>
                </c:pt>
                <c:pt idx="1246">
                  <c:v>43928</c:v>
                </c:pt>
                <c:pt idx="1247">
                  <c:v>43927</c:v>
                </c:pt>
                <c:pt idx="1248">
                  <c:v>43924</c:v>
                </c:pt>
                <c:pt idx="1249">
                  <c:v>43923</c:v>
                </c:pt>
                <c:pt idx="1250">
                  <c:v>43922</c:v>
                </c:pt>
                <c:pt idx="1251">
                  <c:v>43921</c:v>
                </c:pt>
                <c:pt idx="1252">
                  <c:v>43920</c:v>
                </c:pt>
                <c:pt idx="1253">
                  <c:v>43917</c:v>
                </c:pt>
                <c:pt idx="1254">
                  <c:v>43916</c:v>
                </c:pt>
                <c:pt idx="1255">
                  <c:v>43915</c:v>
                </c:pt>
                <c:pt idx="1256">
                  <c:v>43914</c:v>
                </c:pt>
                <c:pt idx="1257">
                  <c:v>43913</c:v>
                </c:pt>
                <c:pt idx="1258">
                  <c:v>43910</c:v>
                </c:pt>
                <c:pt idx="1259">
                  <c:v>43909</c:v>
                </c:pt>
                <c:pt idx="1260">
                  <c:v>43908</c:v>
                </c:pt>
                <c:pt idx="1261">
                  <c:v>43907</c:v>
                </c:pt>
                <c:pt idx="1262">
                  <c:v>43906</c:v>
                </c:pt>
                <c:pt idx="1263">
                  <c:v>43903</c:v>
                </c:pt>
                <c:pt idx="1264">
                  <c:v>43902</c:v>
                </c:pt>
                <c:pt idx="1265">
                  <c:v>43901</c:v>
                </c:pt>
                <c:pt idx="1266">
                  <c:v>43900</c:v>
                </c:pt>
                <c:pt idx="1267">
                  <c:v>43899</c:v>
                </c:pt>
                <c:pt idx="1268">
                  <c:v>43896</c:v>
                </c:pt>
                <c:pt idx="1269">
                  <c:v>43895</c:v>
                </c:pt>
                <c:pt idx="1270">
                  <c:v>43894</c:v>
                </c:pt>
                <c:pt idx="1271">
                  <c:v>43893</c:v>
                </c:pt>
                <c:pt idx="1272">
                  <c:v>43892</c:v>
                </c:pt>
                <c:pt idx="1273">
                  <c:v>43889</c:v>
                </c:pt>
                <c:pt idx="1274">
                  <c:v>43888</c:v>
                </c:pt>
                <c:pt idx="1275">
                  <c:v>43887</c:v>
                </c:pt>
                <c:pt idx="1276">
                  <c:v>43886</c:v>
                </c:pt>
                <c:pt idx="1277">
                  <c:v>43885</c:v>
                </c:pt>
                <c:pt idx="1278">
                  <c:v>43882</c:v>
                </c:pt>
                <c:pt idx="1279">
                  <c:v>43881</c:v>
                </c:pt>
                <c:pt idx="1280">
                  <c:v>43880</c:v>
                </c:pt>
                <c:pt idx="1281">
                  <c:v>43879</c:v>
                </c:pt>
                <c:pt idx="1282">
                  <c:v>43875</c:v>
                </c:pt>
                <c:pt idx="1283">
                  <c:v>43874</c:v>
                </c:pt>
                <c:pt idx="1284">
                  <c:v>43873</c:v>
                </c:pt>
                <c:pt idx="1285">
                  <c:v>43872</c:v>
                </c:pt>
                <c:pt idx="1286">
                  <c:v>43871</c:v>
                </c:pt>
                <c:pt idx="1287">
                  <c:v>43868</c:v>
                </c:pt>
                <c:pt idx="1288">
                  <c:v>43867</c:v>
                </c:pt>
                <c:pt idx="1289">
                  <c:v>43866</c:v>
                </c:pt>
                <c:pt idx="1290">
                  <c:v>43865</c:v>
                </c:pt>
                <c:pt idx="1291">
                  <c:v>43864</c:v>
                </c:pt>
                <c:pt idx="1292">
                  <c:v>43861</c:v>
                </c:pt>
                <c:pt idx="1293">
                  <c:v>43860</c:v>
                </c:pt>
                <c:pt idx="1294">
                  <c:v>43859</c:v>
                </c:pt>
                <c:pt idx="1295">
                  <c:v>43858</c:v>
                </c:pt>
                <c:pt idx="1296">
                  <c:v>43857</c:v>
                </c:pt>
                <c:pt idx="1297">
                  <c:v>43854</c:v>
                </c:pt>
                <c:pt idx="1298">
                  <c:v>43853</c:v>
                </c:pt>
                <c:pt idx="1299">
                  <c:v>43852</c:v>
                </c:pt>
                <c:pt idx="1300">
                  <c:v>43851</c:v>
                </c:pt>
                <c:pt idx="1301">
                  <c:v>43847</c:v>
                </c:pt>
                <c:pt idx="1302">
                  <c:v>43846</c:v>
                </c:pt>
                <c:pt idx="1303">
                  <c:v>43845</c:v>
                </c:pt>
                <c:pt idx="1304">
                  <c:v>43844</c:v>
                </c:pt>
                <c:pt idx="1305">
                  <c:v>43843</c:v>
                </c:pt>
                <c:pt idx="1306">
                  <c:v>43840</c:v>
                </c:pt>
                <c:pt idx="1307">
                  <c:v>43839</c:v>
                </c:pt>
                <c:pt idx="1308">
                  <c:v>43838</c:v>
                </c:pt>
                <c:pt idx="1309">
                  <c:v>43837</c:v>
                </c:pt>
                <c:pt idx="1310">
                  <c:v>43836</c:v>
                </c:pt>
                <c:pt idx="1311">
                  <c:v>43833</c:v>
                </c:pt>
                <c:pt idx="1312">
                  <c:v>43832</c:v>
                </c:pt>
              </c:numCache>
            </c:numRef>
          </c:cat>
          <c:val>
            <c:numRef>
              <c:f>'Short Volume SPY'!$E$2:$E$1314</c:f>
              <c:numCache>
                <c:formatCode>0%</c:formatCode>
                <c:ptCount val="1313"/>
                <c:pt idx="0">
                  <c:v>0.60811572675700087</c:v>
                </c:pt>
                <c:pt idx="1">
                  <c:v>0.55885247368508006</c:v>
                </c:pt>
                <c:pt idx="2">
                  <c:v>0.54528312815575353</c:v>
                </c:pt>
                <c:pt idx="3">
                  <c:v>0.4609023982175422</c:v>
                </c:pt>
                <c:pt idx="4">
                  <c:v>0.46885047754904768</c:v>
                </c:pt>
                <c:pt idx="5">
                  <c:v>0.50816526418187391</c:v>
                </c:pt>
                <c:pt idx="6">
                  <c:v>0.43098835803101804</c:v>
                </c:pt>
                <c:pt idx="7">
                  <c:v>0.41188416286708807</c:v>
                </c:pt>
                <c:pt idx="8">
                  <c:v>0.45490667533553669</c:v>
                </c:pt>
                <c:pt idx="9">
                  <c:v>0.44979165112391029</c:v>
                </c:pt>
                <c:pt idx="10">
                  <c:v>0.55950723827665427</c:v>
                </c:pt>
                <c:pt idx="11">
                  <c:v>0.48864637602221189</c:v>
                </c:pt>
                <c:pt idx="12">
                  <c:v>0.44623279307492747</c:v>
                </c:pt>
                <c:pt idx="13">
                  <c:v>0.43540081532329378</c:v>
                </c:pt>
                <c:pt idx="14">
                  <c:v>0.57203872877971962</c:v>
                </c:pt>
                <c:pt idx="15">
                  <c:v>0.64877993181790083</c:v>
                </c:pt>
                <c:pt idx="16">
                  <c:v>0.43403092436180446</c:v>
                </c:pt>
                <c:pt idx="17">
                  <c:v>0.51533724378999779</c:v>
                </c:pt>
                <c:pt idx="18">
                  <c:v>0.34447556100592941</c:v>
                </c:pt>
                <c:pt idx="19">
                  <c:v>0.47582214798963218</c:v>
                </c:pt>
                <c:pt idx="20">
                  <c:v>0.48671327003465875</c:v>
                </c:pt>
                <c:pt idx="21">
                  <c:v>0.44685601257443669</c:v>
                </c:pt>
                <c:pt idx="22">
                  <c:v>0.4730665457632694</c:v>
                </c:pt>
                <c:pt idx="23">
                  <c:v>0.52593686647109794</c:v>
                </c:pt>
                <c:pt idx="24">
                  <c:v>0.650572145289673</c:v>
                </c:pt>
                <c:pt idx="25">
                  <c:v>0.48901407727925394</c:v>
                </c:pt>
                <c:pt idx="26">
                  <c:v>0.57166842628864012</c:v>
                </c:pt>
                <c:pt idx="27">
                  <c:v>0.36937934613108186</c:v>
                </c:pt>
                <c:pt idx="28">
                  <c:v>0.49093887159088601</c:v>
                </c:pt>
                <c:pt idx="29">
                  <c:v>0.44681175698998393</c:v>
                </c:pt>
                <c:pt idx="30">
                  <c:v>0.57626203200684134</c:v>
                </c:pt>
                <c:pt idx="31">
                  <c:v>0.46159758563890119</c:v>
                </c:pt>
                <c:pt idx="32">
                  <c:v>0.52308947859227561</c:v>
                </c:pt>
                <c:pt idx="33">
                  <c:v>0.44522832673593055</c:v>
                </c:pt>
                <c:pt idx="34">
                  <c:v>0.65972020154252509</c:v>
                </c:pt>
                <c:pt idx="35">
                  <c:v>0.48215081445911478</c:v>
                </c:pt>
                <c:pt idx="36">
                  <c:v>0.46847824799455295</c:v>
                </c:pt>
                <c:pt idx="37">
                  <c:v>0.49997725170528273</c:v>
                </c:pt>
                <c:pt idx="38">
                  <c:v>0.39856577681402228</c:v>
                </c:pt>
                <c:pt idx="39">
                  <c:v>0.59312067930781975</c:v>
                </c:pt>
                <c:pt idx="40">
                  <c:v>0.42662879658139413</c:v>
                </c:pt>
                <c:pt idx="41">
                  <c:v>0.48011246372340766</c:v>
                </c:pt>
                <c:pt idx="42">
                  <c:v>0.58663280814597396</c:v>
                </c:pt>
                <c:pt idx="43">
                  <c:v>0.50902933444046372</c:v>
                </c:pt>
                <c:pt idx="44">
                  <c:v>0.47083163632255709</c:v>
                </c:pt>
                <c:pt idx="45">
                  <c:v>0.40668585300312537</c:v>
                </c:pt>
                <c:pt idx="46">
                  <c:v>0.4958416606278731</c:v>
                </c:pt>
                <c:pt idx="47">
                  <c:v>0.52421113442696232</c:v>
                </c:pt>
                <c:pt idx="48">
                  <c:v>0.45938926237860961</c:v>
                </c:pt>
                <c:pt idx="49">
                  <c:v>0.56623356726360008</c:v>
                </c:pt>
                <c:pt idx="50">
                  <c:v>0.40735158807343269</c:v>
                </c:pt>
                <c:pt idx="51">
                  <c:v>0.58503313303176507</c:v>
                </c:pt>
                <c:pt idx="52">
                  <c:v>0.50401163109253011</c:v>
                </c:pt>
                <c:pt idx="53">
                  <c:v>0.36652958349702852</c:v>
                </c:pt>
                <c:pt idx="54">
                  <c:v>0.45209938453799764</c:v>
                </c:pt>
                <c:pt idx="55">
                  <c:v>0.49719850259923959</c:v>
                </c:pt>
                <c:pt idx="56">
                  <c:v>0.52881825470249821</c:v>
                </c:pt>
                <c:pt idx="57">
                  <c:v>0.60770556238427853</c:v>
                </c:pt>
                <c:pt idx="58">
                  <c:v>0.53725465851405962</c:v>
                </c:pt>
                <c:pt idx="59">
                  <c:v>0.4730119434752057</c:v>
                </c:pt>
                <c:pt idx="60">
                  <c:v>0.37982042584242393</c:v>
                </c:pt>
                <c:pt idx="61">
                  <c:v>0.56502008946345728</c:v>
                </c:pt>
                <c:pt idx="62">
                  <c:v>0.5862072658693348</c:v>
                </c:pt>
                <c:pt idx="63">
                  <c:v>0.46142993579528768</c:v>
                </c:pt>
                <c:pt idx="64">
                  <c:v>0.45884002763841741</c:v>
                </c:pt>
                <c:pt idx="65">
                  <c:v>0.50052075938786866</c:v>
                </c:pt>
                <c:pt idx="66">
                  <c:v>0.46101495163313067</c:v>
                </c:pt>
                <c:pt idx="67">
                  <c:v>0.44386658590213818</c:v>
                </c:pt>
                <c:pt idx="68">
                  <c:v>0.37546261385048407</c:v>
                </c:pt>
                <c:pt idx="69">
                  <c:v>0.50651795321995552</c:v>
                </c:pt>
                <c:pt idx="70">
                  <c:v>0.60050084091571687</c:v>
                </c:pt>
                <c:pt idx="71">
                  <c:v>0.51787116112312803</c:v>
                </c:pt>
                <c:pt idx="72">
                  <c:v>0.50977687412202255</c:v>
                </c:pt>
                <c:pt idx="73">
                  <c:v>0.47530293525639905</c:v>
                </c:pt>
                <c:pt idx="74">
                  <c:v>0.37692148820187599</c:v>
                </c:pt>
                <c:pt idx="75">
                  <c:v>0.37336054296476107</c:v>
                </c:pt>
                <c:pt idx="76">
                  <c:v>0.43979586031150042</c:v>
                </c:pt>
                <c:pt idx="77">
                  <c:v>0.41612629267637269</c:v>
                </c:pt>
                <c:pt idx="78">
                  <c:v>0.51368433578974992</c:v>
                </c:pt>
                <c:pt idx="79">
                  <c:v>0.42970503266868465</c:v>
                </c:pt>
                <c:pt idx="80">
                  <c:v>0.4764348566902295</c:v>
                </c:pt>
                <c:pt idx="81">
                  <c:v>0.46342108426493567</c:v>
                </c:pt>
                <c:pt idx="82">
                  <c:v>0.57821824261256927</c:v>
                </c:pt>
                <c:pt idx="83">
                  <c:v>0.3292253404037298</c:v>
                </c:pt>
                <c:pt idx="84">
                  <c:v>0.329795351631265</c:v>
                </c:pt>
                <c:pt idx="85">
                  <c:v>0.42787115046005803</c:v>
                </c:pt>
                <c:pt idx="86">
                  <c:v>0.43941013285488251</c:v>
                </c:pt>
                <c:pt idx="87">
                  <c:v>0.52815568282594705</c:v>
                </c:pt>
                <c:pt idx="88">
                  <c:v>0.34826247102932867</c:v>
                </c:pt>
                <c:pt idx="89">
                  <c:v>0.39805626702211738</c:v>
                </c:pt>
                <c:pt idx="90">
                  <c:v>0.51715534566669097</c:v>
                </c:pt>
                <c:pt idx="91">
                  <c:v>0.5366385296925249</c:v>
                </c:pt>
                <c:pt idx="92">
                  <c:v>0.55791000594486795</c:v>
                </c:pt>
                <c:pt idx="93">
                  <c:v>0.4660884112216136</c:v>
                </c:pt>
                <c:pt idx="94">
                  <c:v>0.40948109440782382</c:v>
                </c:pt>
                <c:pt idx="95">
                  <c:v>0.42531936408888144</c:v>
                </c:pt>
                <c:pt idx="96">
                  <c:v>0.50849264594368582</c:v>
                </c:pt>
                <c:pt idx="97">
                  <c:v>0.44383786829501287</c:v>
                </c:pt>
                <c:pt idx="98">
                  <c:v>0.37105580162746077</c:v>
                </c:pt>
                <c:pt idx="99">
                  <c:v>0.47721820546272825</c:v>
                </c:pt>
                <c:pt idx="100">
                  <c:v>0.46727665093665777</c:v>
                </c:pt>
                <c:pt idx="101">
                  <c:v>0.41541494743329599</c:v>
                </c:pt>
                <c:pt idx="102">
                  <c:v>0.49053677961093783</c:v>
                </c:pt>
                <c:pt idx="103">
                  <c:v>0.43283310448741724</c:v>
                </c:pt>
                <c:pt idx="104">
                  <c:v>0.44228944497569544</c:v>
                </c:pt>
                <c:pt idx="105">
                  <c:v>0.39157556400013943</c:v>
                </c:pt>
                <c:pt idx="106">
                  <c:v>0.41026294790015727</c:v>
                </c:pt>
                <c:pt idx="107">
                  <c:v>0.51094921310493158</c:v>
                </c:pt>
                <c:pt idx="108">
                  <c:v>0.58990931187964768</c:v>
                </c:pt>
                <c:pt idx="109">
                  <c:v>0.64812686262936592</c:v>
                </c:pt>
                <c:pt idx="110">
                  <c:v>0.59248206694308891</c:v>
                </c:pt>
                <c:pt idx="111">
                  <c:v>0.53087455052187349</c:v>
                </c:pt>
                <c:pt idx="112">
                  <c:v>0.56470302763479185</c:v>
                </c:pt>
                <c:pt idx="113">
                  <c:v>0.45204125825093378</c:v>
                </c:pt>
                <c:pt idx="114">
                  <c:v>0.47755695303914647</c:v>
                </c:pt>
                <c:pt idx="115">
                  <c:v>0.4610944285939198</c:v>
                </c:pt>
                <c:pt idx="116">
                  <c:v>0.426241333952177</c:v>
                </c:pt>
                <c:pt idx="117">
                  <c:v>0.33180611150098377</c:v>
                </c:pt>
                <c:pt idx="118">
                  <c:v>0.53471350742728618</c:v>
                </c:pt>
                <c:pt idx="119">
                  <c:v>0.51648179004243455</c:v>
                </c:pt>
                <c:pt idx="120">
                  <c:v>0.48248990289537086</c:v>
                </c:pt>
                <c:pt idx="121">
                  <c:v>0.54500065671743991</c:v>
                </c:pt>
                <c:pt idx="122">
                  <c:v>0.65909610026402354</c:v>
                </c:pt>
                <c:pt idx="123">
                  <c:v>0.55821012937003622</c:v>
                </c:pt>
                <c:pt idx="124">
                  <c:v>0.47652195217372917</c:v>
                </c:pt>
                <c:pt idx="125">
                  <c:v>0.55110234081726572</c:v>
                </c:pt>
                <c:pt idx="126">
                  <c:v>0.5748109905103499</c:v>
                </c:pt>
                <c:pt idx="127">
                  <c:v>0.67395579271668171</c:v>
                </c:pt>
                <c:pt idx="128">
                  <c:v>0.60586532472493948</c:v>
                </c:pt>
                <c:pt idx="129">
                  <c:v>0.64722594395071986</c:v>
                </c:pt>
                <c:pt idx="130">
                  <c:v>0.47837789173199524</c:v>
                </c:pt>
                <c:pt idx="131">
                  <c:v>0.54427351889745113</c:v>
                </c:pt>
                <c:pt idx="132">
                  <c:v>0.56085451077156734</c:v>
                </c:pt>
                <c:pt idx="133">
                  <c:v>0.52361348558190957</c:v>
                </c:pt>
                <c:pt idx="134">
                  <c:v>0.41229399617733264</c:v>
                </c:pt>
                <c:pt idx="135">
                  <c:v>0.47613216689066484</c:v>
                </c:pt>
                <c:pt idx="136">
                  <c:v>0.43973653897415688</c:v>
                </c:pt>
                <c:pt idx="137">
                  <c:v>0.50379845326148909</c:v>
                </c:pt>
                <c:pt idx="138">
                  <c:v>0.46938823787237066</c:v>
                </c:pt>
                <c:pt idx="139">
                  <c:v>0.54966879970593585</c:v>
                </c:pt>
                <c:pt idx="140">
                  <c:v>0.46112837413438129</c:v>
                </c:pt>
                <c:pt idx="141">
                  <c:v>0.39380423093290123</c:v>
                </c:pt>
                <c:pt idx="142">
                  <c:v>0.38836871203247469</c:v>
                </c:pt>
                <c:pt idx="143">
                  <c:v>0.44114296232451738</c:v>
                </c:pt>
                <c:pt idx="144">
                  <c:v>0.5014109516540165</c:v>
                </c:pt>
                <c:pt idx="145">
                  <c:v>0.53657815797681219</c:v>
                </c:pt>
                <c:pt idx="146">
                  <c:v>0.48629361348659217</c:v>
                </c:pt>
                <c:pt idx="147">
                  <c:v>0.47944445458219753</c:v>
                </c:pt>
                <c:pt idx="148">
                  <c:v>0.46865521862090581</c:v>
                </c:pt>
                <c:pt idx="149">
                  <c:v>0.48671780921988683</c:v>
                </c:pt>
                <c:pt idx="150">
                  <c:v>0.59491800634845871</c:v>
                </c:pt>
                <c:pt idx="151">
                  <c:v>0.52893738545221169</c:v>
                </c:pt>
                <c:pt idx="152">
                  <c:v>0.49130435730980593</c:v>
                </c:pt>
                <c:pt idx="153">
                  <c:v>0.48201791753024703</c:v>
                </c:pt>
                <c:pt idx="154">
                  <c:v>0.52226201320820931</c:v>
                </c:pt>
                <c:pt idx="155">
                  <c:v>0.53455861517248338</c:v>
                </c:pt>
                <c:pt idx="156">
                  <c:v>0.45904968674205865</c:v>
                </c:pt>
                <c:pt idx="157">
                  <c:v>0.50234661727577801</c:v>
                </c:pt>
                <c:pt idx="158">
                  <c:v>0.58335689915977551</c:v>
                </c:pt>
                <c:pt idx="159">
                  <c:v>0.4256365245021313</c:v>
                </c:pt>
                <c:pt idx="160">
                  <c:v>0.56620435000848113</c:v>
                </c:pt>
                <c:pt idx="161">
                  <c:v>0.50882522094664451</c:v>
                </c:pt>
                <c:pt idx="162">
                  <c:v>0.41747041832936971</c:v>
                </c:pt>
                <c:pt idx="163">
                  <c:v>0.45319897480390164</c:v>
                </c:pt>
                <c:pt idx="164">
                  <c:v>0.44568930698272385</c:v>
                </c:pt>
                <c:pt idx="165">
                  <c:v>0.38008076260196882</c:v>
                </c:pt>
                <c:pt idx="166">
                  <c:v>0.46071253328088529</c:v>
                </c:pt>
                <c:pt idx="167">
                  <c:v>0.41831900807360695</c:v>
                </c:pt>
                <c:pt idx="168">
                  <c:v>0.3656917881141532</c:v>
                </c:pt>
                <c:pt idx="169">
                  <c:v>0.40504132439684687</c:v>
                </c:pt>
                <c:pt idx="170">
                  <c:v>0.40549563234319114</c:v>
                </c:pt>
                <c:pt idx="171">
                  <c:v>0.5556339588242506</c:v>
                </c:pt>
                <c:pt idx="172">
                  <c:v>0.49210844947992965</c:v>
                </c:pt>
                <c:pt idx="173">
                  <c:v>0.48426920723183858</c:v>
                </c:pt>
                <c:pt idx="174">
                  <c:v>0.50160815479376875</c:v>
                </c:pt>
                <c:pt idx="175">
                  <c:v>0.57512173602972683</c:v>
                </c:pt>
                <c:pt idx="176">
                  <c:v>0.5457854903379501</c:v>
                </c:pt>
                <c:pt idx="177">
                  <c:v>0.68437696519173508</c:v>
                </c:pt>
                <c:pt idx="178">
                  <c:v>0.62066060435686743</c:v>
                </c:pt>
                <c:pt idx="179">
                  <c:v>0.57389687326717242</c:v>
                </c:pt>
                <c:pt idx="180">
                  <c:v>0.4508611430852969</c:v>
                </c:pt>
                <c:pt idx="181">
                  <c:v>0.46185645170379835</c:v>
                </c:pt>
                <c:pt idx="182">
                  <c:v>0.41074817190520396</c:v>
                </c:pt>
                <c:pt idx="183">
                  <c:v>0.53106547410274529</c:v>
                </c:pt>
                <c:pt idx="184">
                  <c:v>0.48067561160225103</c:v>
                </c:pt>
                <c:pt idx="185">
                  <c:v>0.49087678620089592</c:v>
                </c:pt>
                <c:pt idx="186">
                  <c:v>0.51906106894642801</c:v>
                </c:pt>
                <c:pt idx="187">
                  <c:v>0.523517921120917</c:v>
                </c:pt>
                <c:pt idx="188">
                  <c:v>0.58920712353271121</c:v>
                </c:pt>
                <c:pt idx="189">
                  <c:v>0.55793102248180693</c:v>
                </c:pt>
                <c:pt idx="190">
                  <c:v>0.47860706527288016</c:v>
                </c:pt>
                <c:pt idx="191">
                  <c:v>0.48223684930264432</c:v>
                </c:pt>
                <c:pt idx="192">
                  <c:v>0.4321292886170135</c:v>
                </c:pt>
                <c:pt idx="193">
                  <c:v>0.48443102396887849</c:v>
                </c:pt>
                <c:pt idx="194">
                  <c:v>0.54295202816913968</c:v>
                </c:pt>
                <c:pt idx="195">
                  <c:v>0.33640485378034024</c:v>
                </c:pt>
                <c:pt idx="196">
                  <c:v>0.5122416726892266</c:v>
                </c:pt>
                <c:pt idx="197">
                  <c:v>0.50284078781814323</c:v>
                </c:pt>
                <c:pt idx="198">
                  <c:v>0.36572159192867493</c:v>
                </c:pt>
                <c:pt idx="199">
                  <c:v>0.43391517430389892</c:v>
                </c:pt>
                <c:pt idx="200">
                  <c:v>0.50036700273422641</c:v>
                </c:pt>
                <c:pt idx="201">
                  <c:v>0.32874207575134418</c:v>
                </c:pt>
                <c:pt idx="202">
                  <c:v>0.48042489758343521</c:v>
                </c:pt>
                <c:pt idx="203">
                  <c:v>0.42707111695713951</c:v>
                </c:pt>
                <c:pt idx="204">
                  <c:v>0.51389696443591215</c:v>
                </c:pt>
                <c:pt idx="205">
                  <c:v>0.4698817881677243</c:v>
                </c:pt>
                <c:pt idx="206">
                  <c:v>0.44129235361556879</c:v>
                </c:pt>
                <c:pt idx="207">
                  <c:v>0.36926074864802816</c:v>
                </c:pt>
                <c:pt idx="208">
                  <c:v>0.43581433754444499</c:v>
                </c:pt>
                <c:pt idx="209">
                  <c:v>0.35767475636132257</c:v>
                </c:pt>
                <c:pt idx="210">
                  <c:v>0.48922316661251941</c:v>
                </c:pt>
                <c:pt idx="211">
                  <c:v>0.49056403942043275</c:v>
                </c:pt>
                <c:pt idx="212">
                  <c:v>0.41697454456860222</c:v>
                </c:pt>
                <c:pt idx="213">
                  <c:v>0.50534632294882387</c:v>
                </c:pt>
                <c:pt idx="214">
                  <c:v>0.51571351353428885</c:v>
                </c:pt>
                <c:pt idx="215">
                  <c:v>0.50713517732057811</c:v>
                </c:pt>
                <c:pt idx="216">
                  <c:v>0.45593722967089506</c:v>
                </c:pt>
                <c:pt idx="217">
                  <c:v>0.49718748018678788</c:v>
                </c:pt>
                <c:pt idx="218">
                  <c:v>0.543710110701628</c:v>
                </c:pt>
                <c:pt idx="219">
                  <c:v>0.54561328962436084</c:v>
                </c:pt>
                <c:pt idx="220">
                  <c:v>0.54865130340117485</c:v>
                </c:pt>
                <c:pt idx="221">
                  <c:v>0.48298577072999643</c:v>
                </c:pt>
                <c:pt idx="222">
                  <c:v>0.379600150867478</c:v>
                </c:pt>
                <c:pt idx="223">
                  <c:v>0.41354449980666197</c:v>
                </c:pt>
                <c:pt idx="224">
                  <c:v>0.49777188004910777</c:v>
                </c:pt>
                <c:pt idx="225">
                  <c:v>0.52721502724700942</c:v>
                </c:pt>
                <c:pt idx="226">
                  <c:v>0.48135310079518934</c:v>
                </c:pt>
                <c:pt idx="227">
                  <c:v>0.51783091651044055</c:v>
                </c:pt>
                <c:pt idx="228">
                  <c:v>0.51226637017964771</c:v>
                </c:pt>
                <c:pt idx="229">
                  <c:v>0.4894341834544354</c:v>
                </c:pt>
                <c:pt idx="230">
                  <c:v>0.49959857427792531</c:v>
                </c:pt>
                <c:pt idx="231">
                  <c:v>0.53049833282072523</c:v>
                </c:pt>
                <c:pt idx="232">
                  <c:v>0.45779078086447572</c:v>
                </c:pt>
                <c:pt idx="233">
                  <c:v>0.39868088228500936</c:v>
                </c:pt>
                <c:pt idx="234">
                  <c:v>0.4543267061636499</c:v>
                </c:pt>
                <c:pt idx="235">
                  <c:v>0.45039614559576857</c:v>
                </c:pt>
                <c:pt idx="236">
                  <c:v>0.43201582374703623</c:v>
                </c:pt>
                <c:pt idx="237">
                  <c:v>0.46511862513877439</c:v>
                </c:pt>
                <c:pt idx="238">
                  <c:v>0.53722065080836046</c:v>
                </c:pt>
                <c:pt idx="239">
                  <c:v>0.47484835635585931</c:v>
                </c:pt>
                <c:pt idx="240">
                  <c:v>0.48146313294877957</c:v>
                </c:pt>
                <c:pt idx="241">
                  <c:v>0.45436923880082514</c:v>
                </c:pt>
                <c:pt idx="242">
                  <c:v>0.31056739877301437</c:v>
                </c:pt>
                <c:pt idx="243">
                  <c:v>0.50872968619504833</c:v>
                </c:pt>
                <c:pt idx="244">
                  <c:v>0.4755840998441333</c:v>
                </c:pt>
                <c:pt idx="245">
                  <c:v>0.36981474887161503</c:v>
                </c:pt>
                <c:pt idx="246">
                  <c:v>0.44041190624614179</c:v>
                </c:pt>
                <c:pt idx="247">
                  <c:v>0.38062449344747756</c:v>
                </c:pt>
                <c:pt idx="248">
                  <c:v>0.47511395467056755</c:v>
                </c:pt>
                <c:pt idx="249">
                  <c:v>0.49656044070226663</c:v>
                </c:pt>
                <c:pt idx="250">
                  <c:v>0.50850835175811604</c:v>
                </c:pt>
                <c:pt idx="251">
                  <c:v>0.35790260614268771</c:v>
                </c:pt>
                <c:pt idx="252">
                  <c:v>0.31679236173458458</c:v>
                </c:pt>
                <c:pt idx="253">
                  <c:v>0.36443055836440386</c:v>
                </c:pt>
                <c:pt idx="254">
                  <c:v>0.49826464090070061</c:v>
                </c:pt>
                <c:pt idx="255">
                  <c:v>0.68725917622238752</c:v>
                </c:pt>
                <c:pt idx="256">
                  <c:v>0.51461347564517568</c:v>
                </c:pt>
                <c:pt idx="257">
                  <c:v>0.45891921521512774</c:v>
                </c:pt>
                <c:pt idx="258">
                  <c:v>0.41439784006400138</c:v>
                </c:pt>
                <c:pt idx="259">
                  <c:v>0.46563596799028667</c:v>
                </c:pt>
                <c:pt idx="260">
                  <c:v>0.45119156931889792</c:v>
                </c:pt>
                <c:pt idx="261">
                  <c:v>0.37117030225714831</c:v>
                </c:pt>
                <c:pt idx="262">
                  <c:v>0.40240477882187947</c:v>
                </c:pt>
                <c:pt idx="263">
                  <c:v>0.51651987230805185</c:v>
                </c:pt>
                <c:pt idx="264">
                  <c:v>0.46895145431128049</c:v>
                </c:pt>
                <c:pt idx="265">
                  <c:v>0.54592000997290557</c:v>
                </c:pt>
                <c:pt idx="266">
                  <c:v>0.38949988145763159</c:v>
                </c:pt>
                <c:pt idx="267">
                  <c:v>0.53258065765307072</c:v>
                </c:pt>
                <c:pt idx="268">
                  <c:v>0.55324404894670087</c:v>
                </c:pt>
                <c:pt idx="269">
                  <c:v>0.52511833932964813</c:v>
                </c:pt>
                <c:pt idx="270">
                  <c:v>0.43061212289643647</c:v>
                </c:pt>
                <c:pt idx="271">
                  <c:v>0.44732431160053909</c:v>
                </c:pt>
                <c:pt idx="272">
                  <c:v>0.47586565649930951</c:v>
                </c:pt>
                <c:pt idx="273">
                  <c:v>0.50997113194209431</c:v>
                </c:pt>
                <c:pt idx="274">
                  <c:v>0.5368496386241518</c:v>
                </c:pt>
                <c:pt idx="275">
                  <c:v>0.42294816144651359</c:v>
                </c:pt>
                <c:pt idx="276">
                  <c:v>0.33903757763173514</c:v>
                </c:pt>
                <c:pt idx="277">
                  <c:v>0.42364275932771889</c:v>
                </c:pt>
                <c:pt idx="278">
                  <c:v>0.48589757533487909</c:v>
                </c:pt>
                <c:pt idx="279">
                  <c:v>0.51112385543679772</c:v>
                </c:pt>
                <c:pt idx="280">
                  <c:v>0.5535463703182999</c:v>
                </c:pt>
                <c:pt idx="281">
                  <c:v>0.55908831597612763</c:v>
                </c:pt>
                <c:pt idx="282">
                  <c:v>0.57145487689764329</c:v>
                </c:pt>
                <c:pt idx="283">
                  <c:v>0.60574081224876219</c:v>
                </c:pt>
                <c:pt idx="284">
                  <c:v>0.44603421500883966</c:v>
                </c:pt>
                <c:pt idx="285">
                  <c:v>0.37499120204825459</c:v>
                </c:pt>
                <c:pt idx="286">
                  <c:v>0.46536390417569506</c:v>
                </c:pt>
                <c:pt idx="287">
                  <c:v>0.48514725676278864</c:v>
                </c:pt>
                <c:pt idx="288">
                  <c:v>0.46594904507186813</c:v>
                </c:pt>
                <c:pt idx="289">
                  <c:v>0.47700914920241883</c:v>
                </c:pt>
                <c:pt idx="290">
                  <c:v>0.42461206783470706</c:v>
                </c:pt>
                <c:pt idx="291">
                  <c:v>0.54267082174292303</c:v>
                </c:pt>
                <c:pt idx="292">
                  <c:v>0.46327733119987274</c:v>
                </c:pt>
                <c:pt idx="293">
                  <c:v>0.47555385874047684</c:v>
                </c:pt>
                <c:pt idx="294">
                  <c:v>0.43960776379702043</c:v>
                </c:pt>
                <c:pt idx="295">
                  <c:v>0.44098382421365034</c:v>
                </c:pt>
                <c:pt idx="296">
                  <c:v>0.32610769850446814</c:v>
                </c:pt>
                <c:pt idx="297">
                  <c:v>0.36933212211619237</c:v>
                </c:pt>
                <c:pt idx="298">
                  <c:v>0.40038263498022036</c:v>
                </c:pt>
                <c:pt idx="299">
                  <c:v>0.40360617580331581</c:v>
                </c:pt>
                <c:pt idx="300">
                  <c:v>0.48351534069443103</c:v>
                </c:pt>
                <c:pt idx="301">
                  <c:v>0.44179222907427124</c:v>
                </c:pt>
                <c:pt idx="302">
                  <c:v>0.41428583925917972</c:v>
                </c:pt>
                <c:pt idx="303">
                  <c:v>0.30528286420469986</c:v>
                </c:pt>
                <c:pt idx="304">
                  <c:v>0.43491897726492584</c:v>
                </c:pt>
                <c:pt idx="305">
                  <c:v>0.44316287534205856</c:v>
                </c:pt>
                <c:pt idx="306">
                  <c:v>0.44837564996040513</c:v>
                </c:pt>
                <c:pt idx="307">
                  <c:v>0.44195258998130321</c:v>
                </c:pt>
                <c:pt idx="308">
                  <c:v>0.51507357256438968</c:v>
                </c:pt>
                <c:pt idx="309">
                  <c:v>0.51728996915565484</c:v>
                </c:pt>
                <c:pt idx="310">
                  <c:v>0.4158260107825828</c:v>
                </c:pt>
                <c:pt idx="311">
                  <c:v>0.50227944290929627</c:v>
                </c:pt>
                <c:pt idx="312">
                  <c:v>0.48507629596657326</c:v>
                </c:pt>
                <c:pt idx="313">
                  <c:v>0.5125027844748683</c:v>
                </c:pt>
                <c:pt idx="314">
                  <c:v>0.50522122029631933</c:v>
                </c:pt>
                <c:pt idx="315">
                  <c:v>0.50940840318077485</c:v>
                </c:pt>
                <c:pt idx="316">
                  <c:v>0.64816840221926331</c:v>
                </c:pt>
                <c:pt idx="317">
                  <c:v>0.53037115651635525</c:v>
                </c:pt>
                <c:pt idx="318">
                  <c:v>0.60684325951701379</c:v>
                </c:pt>
                <c:pt idx="319">
                  <c:v>0.45968278068023838</c:v>
                </c:pt>
                <c:pt idx="320">
                  <c:v>0.47876397418837169</c:v>
                </c:pt>
                <c:pt idx="321">
                  <c:v>0.41983119684078923</c:v>
                </c:pt>
                <c:pt idx="322">
                  <c:v>0.37946789735508041</c:v>
                </c:pt>
                <c:pt idx="323">
                  <c:v>0.4372969093743414</c:v>
                </c:pt>
                <c:pt idx="324">
                  <c:v>0.5711826935457891</c:v>
                </c:pt>
                <c:pt idx="325">
                  <c:v>0.54254323567809482</c:v>
                </c:pt>
                <c:pt idx="326">
                  <c:v>0.56359101396465827</c:v>
                </c:pt>
                <c:pt idx="327">
                  <c:v>0.5651345955487761</c:v>
                </c:pt>
                <c:pt idx="328">
                  <c:v>0.50156306347179236</c:v>
                </c:pt>
                <c:pt idx="329">
                  <c:v>0.51143174632485267</c:v>
                </c:pt>
                <c:pt idx="330">
                  <c:v>0.54396796760565769</c:v>
                </c:pt>
                <c:pt idx="331">
                  <c:v>0.44366943714273388</c:v>
                </c:pt>
                <c:pt idx="332">
                  <c:v>0.42610723520099347</c:v>
                </c:pt>
                <c:pt idx="333">
                  <c:v>0.44119214326823447</c:v>
                </c:pt>
                <c:pt idx="334">
                  <c:v>0.62127978326187216</c:v>
                </c:pt>
                <c:pt idx="335">
                  <c:v>0.6053082916583703</c:v>
                </c:pt>
                <c:pt idx="336">
                  <c:v>0.66915444721198669</c:v>
                </c:pt>
                <c:pt idx="337">
                  <c:v>0.66427038346797362</c:v>
                </c:pt>
                <c:pt idx="338">
                  <c:v>0.60715510173085663</c:v>
                </c:pt>
                <c:pt idx="339">
                  <c:v>0.51734829888002465</c:v>
                </c:pt>
                <c:pt idx="340">
                  <c:v>0.6238330003243524</c:v>
                </c:pt>
                <c:pt idx="341">
                  <c:v>0.59933784987489302</c:v>
                </c:pt>
                <c:pt idx="342">
                  <c:v>0.66421417752825562</c:v>
                </c:pt>
                <c:pt idx="343">
                  <c:v>0.60981402153981012</c:v>
                </c:pt>
                <c:pt idx="344">
                  <c:v>0.54242739021013031</c:v>
                </c:pt>
                <c:pt idx="345">
                  <c:v>0.63137703652769683</c:v>
                </c:pt>
                <c:pt idx="346">
                  <c:v>0.59016415369318731</c:v>
                </c:pt>
                <c:pt idx="347">
                  <c:v>0.60247070455986473</c:v>
                </c:pt>
                <c:pt idx="348">
                  <c:v>0.63299735598282603</c:v>
                </c:pt>
                <c:pt idx="349">
                  <c:v>0.4986027762536151</c:v>
                </c:pt>
                <c:pt idx="350">
                  <c:v>0.44965929201666094</c:v>
                </c:pt>
                <c:pt idx="351">
                  <c:v>0.52432627278855681</c:v>
                </c:pt>
                <c:pt idx="352">
                  <c:v>0.63099993628591111</c:v>
                </c:pt>
                <c:pt idx="353">
                  <c:v>0.57557824512166855</c:v>
                </c:pt>
                <c:pt idx="354">
                  <c:v>0.609928585444801</c:v>
                </c:pt>
                <c:pt idx="355">
                  <c:v>0.68980704781695446</c:v>
                </c:pt>
                <c:pt idx="356">
                  <c:v>0.61609825224015913</c:v>
                </c:pt>
                <c:pt idx="357">
                  <c:v>0.68677833187895354</c:v>
                </c:pt>
                <c:pt idx="358">
                  <c:v>0.65263376066143974</c:v>
                </c:pt>
                <c:pt idx="359">
                  <c:v>0.59923792175873292</c:v>
                </c:pt>
                <c:pt idx="360">
                  <c:v>0.68591535654985425</c:v>
                </c:pt>
                <c:pt idx="361">
                  <c:v>0.67174336812896474</c:v>
                </c:pt>
                <c:pt idx="362">
                  <c:v>0.64359423670313387</c:v>
                </c:pt>
                <c:pt idx="363">
                  <c:v>0.62353305549180871</c:v>
                </c:pt>
                <c:pt idx="364">
                  <c:v>0.49389634907039215</c:v>
                </c:pt>
                <c:pt idx="365">
                  <c:v>0.54003078202979604</c:v>
                </c:pt>
                <c:pt idx="366">
                  <c:v>0.46777684382850254</c:v>
                </c:pt>
                <c:pt idx="367">
                  <c:v>0.48099373261164885</c:v>
                </c:pt>
                <c:pt idx="368">
                  <c:v>0.43233912299699095</c:v>
                </c:pt>
                <c:pt idx="369">
                  <c:v>0.53830795979567148</c:v>
                </c:pt>
                <c:pt idx="370">
                  <c:v>0.62262715069718455</c:v>
                </c:pt>
                <c:pt idx="371">
                  <c:v>0.50950256412547945</c:v>
                </c:pt>
                <c:pt idx="372">
                  <c:v>0.56084744880685378</c:v>
                </c:pt>
                <c:pt idx="373">
                  <c:v>0.46776070447551471</c:v>
                </c:pt>
                <c:pt idx="374">
                  <c:v>0.47800019558537299</c:v>
                </c:pt>
                <c:pt idx="375">
                  <c:v>0.55178437297986493</c:v>
                </c:pt>
                <c:pt idx="376">
                  <c:v>0.53438299043998294</c:v>
                </c:pt>
                <c:pt idx="377">
                  <c:v>0.57651019336778264</c:v>
                </c:pt>
                <c:pt idx="378">
                  <c:v>0.51640464243487394</c:v>
                </c:pt>
                <c:pt idx="379">
                  <c:v>0.56534279968963819</c:v>
                </c:pt>
                <c:pt idx="380">
                  <c:v>0.60314384037551605</c:v>
                </c:pt>
                <c:pt idx="381">
                  <c:v>0.602540812208337</c:v>
                </c:pt>
                <c:pt idx="382">
                  <c:v>0.53065140111128262</c:v>
                </c:pt>
                <c:pt idx="383">
                  <c:v>0.47463546015603253</c:v>
                </c:pt>
                <c:pt idx="384">
                  <c:v>0.41180824803048099</c:v>
                </c:pt>
                <c:pt idx="385">
                  <c:v>0.61814267456825955</c:v>
                </c:pt>
                <c:pt idx="386">
                  <c:v>0.62031062701567741</c:v>
                </c:pt>
                <c:pt idx="387">
                  <c:v>0.55762961426880797</c:v>
                </c:pt>
                <c:pt idx="388">
                  <c:v>0.52652894861211064</c:v>
                </c:pt>
                <c:pt idx="389">
                  <c:v>0.60823324586368144</c:v>
                </c:pt>
                <c:pt idx="390">
                  <c:v>0.63666386072486891</c:v>
                </c:pt>
                <c:pt idx="391">
                  <c:v>0.63848649977862393</c:v>
                </c:pt>
                <c:pt idx="392">
                  <c:v>0.53652340723062331</c:v>
                </c:pt>
                <c:pt idx="393">
                  <c:v>0.51222134870695857</c:v>
                </c:pt>
                <c:pt idx="394">
                  <c:v>0.56615199868463806</c:v>
                </c:pt>
                <c:pt idx="395">
                  <c:v>0.61013723600010794</c:v>
                </c:pt>
                <c:pt idx="396">
                  <c:v>0.64654077370067931</c:v>
                </c:pt>
                <c:pt idx="397">
                  <c:v>0.65151154025344304</c:v>
                </c:pt>
                <c:pt idx="398">
                  <c:v>0.6079006391163515</c:v>
                </c:pt>
                <c:pt idx="399">
                  <c:v>0.56599998642219773</c:v>
                </c:pt>
                <c:pt idx="400">
                  <c:v>0.36342758251280355</c:v>
                </c:pt>
                <c:pt idx="401">
                  <c:v>0.51338591955149104</c:v>
                </c:pt>
                <c:pt idx="402">
                  <c:v>0.54772876669413695</c:v>
                </c:pt>
                <c:pt idx="403">
                  <c:v>0.45465985884259946</c:v>
                </c:pt>
                <c:pt idx="404">
                  <c:v>0.533160837036316</c:v>
                </c:pt>
                <c:pt idx="405">
                  <c:v>0.52443883403363512</c:v>
                </c:pt>
                <c:pt idx="406">
                  <c:v>0.68524611481126607</c:v>
                </c:pt>
                <c:pt idx="407">
                  <c:v>0.64643633855953786</c:v>
                </c:pt>
                <c:pt idx="408">
                  <c:v>0.62432480230036169</c:v>
                </c:pt>
                <c:pt idx="409">
                  <c:v>0.5480158269943376</c:v>
                </c:pt>
                <c:pt idx="410">
                  <c:v>0.60311269178951088</c:v>
                </c:pt>
                <c:pt idx="411">
                  <c:v>0.53536047982111368</c:v>
                </c:pt>
                <c:pt idx="412">
                  <c:v>0.50717569855090194</c:v>
                </c:pt>
                <c:pt idx="413">
                  <c:v>0.58280425930821533</c:v>
                </c:pt>
                <c:pt idx="414">
                  <c:v>0.499687018562468</c:v>
                </c:pt>
                <c:pt idx="415">
                  <c:v>0.54785532474507326</c:v>
                </c:pt>
                <c:pt idx="416">
                  <c:v>0.51493894869764356</c:v>
                </c:pt>
                <c:pt idx="417">
                  <c:v>0.54716296611562798</c:v>
                </c:pt>
                <c:pt idx="418">
                  <c:v>0.4727297497188267</c:v>
                </c:pt>
                <c:pt idx="419">
                  <c:v>0.54243589818991667</c:v>
                </c:pt>
                <c:pt idx="420">
                  <c:v>0.5504115750547357</c:v>
                </c:pt>
                <c:pt idx="421">
                  <c:v>0.56151650458790858</c:v>
                </c:pt>
                <c:pt idx="422">
                  <c:v>0.66506281729971095</c:v>
                </c:pt>
                <c:pt idx="423">
                  <c:v>0.51270550080026356</c:v>
                </c:pt>
                <c:pt idx="424">
                  <c:v>0.44522043728355187</c:v>
                </c:pt>
                <c:pt idx="425">
                  <c:v>0.53292265549567475</c:v>
                </c:pt>
                <c:pt idx="426">
                  <c:v>0.60456327875827742</c:v>
                </c:pt>
                <c:pt idx="427">
                  <c:v>0.44120593767167593</c:v>
                </c:pt>
                <c:pt idx="428">
                  <c:v>0.43538989790590243</c:v>
                </c:pt>
                <c:pt idx="429">
                  <c:v>0.54196644988734233</c:v>
                </c:pt>
                <c:pt idx="430">
                  <c:v>0.46960431451792289</c:v>
                </c:pt>
                <c:pt idx="431">
                  <c:v>0.44397585276151963</c:v>
                </c:pt>
                <c:pt idx="432">
                  <c:v>0.43164211749099246</c:v>
                </c:pt>
                <c:pt idx="433">
                  <c:v>0.56438158828122686</c:v>
                </c:pt>
                <c:pt idx="434">
                  <c:v>0.45563796570843351</c:v>
                </c:pt>
                <c:pt idx="435">
                  <c:v>0.56867332719272923</c:v>
                </c:pt>
                <c:pt idx="436">
                  <c:v>0.52362267075268643</c:v>
                </c:pt>
                <c:pt idx="437">
                  <c:v>0.62943122367222626</c:v>
                </c:pt>
                <c:pt idx="438">
                  <c:v>0.55450998639943816</c:v>
                </c:pt>
                <c:pt idx="439">
                  <c:v>0.48292508734492784</c:v>
                </c:pt>
                <c:pt idx="440">
                  <c:v>0.48172220167991353</c:v>
                </c:pt>
                <c:pt idx="441">
                  <c:v>0.62393968652942922</c:v>
                </c:pt>
                <c:pt idx="442">
                  <c:v>0.51577916467582174</c:v>
                </c:pt>
                <c:pt idx="443">
                  <c:v>0.67454654588109642</c:v>
                </c:pt>
                <c:pt idx="444">
                  <c:v>0.53375742081331068</c:v>
                </c:pt>
                <c:pt idx="445">
                  <c:v>0.52569280066957835</c:v>
                </c:pt>
                <c:pt idx="446">
                  <c:v>0.51834945166743851</c:v>
                </c:pt>
                <c:pt idx="447">
                  <c:v>0.54948063178253415</c:v>
                </c:pt>
                <c:pt idx="448">
                  <c:v>0.49987676709671552</c:v>
                </c:pt>
                <c:pt idx="449">
                  <c:v>0.53872745760505503</c:v>
                </c:pt>
                <c:pt idx="450">
                  <c:v>0.63910906991857797</c:v>
                </c:pt>
                <c:pt idx="451">
                  <c:v>0.50779653669863101</c:v>
                </c:pt>
                <c:pt idx="452">
                  <c:v>0.50259155929378907</c:v>
                </c:pt>
                <c:pt idx="453">
                  <c:v>0.48971648947361862</c:v>
                </c:pt>
                <c:pt idx="454">
                  <c:v>0.64009415354647869</c:v>
                </c:pt>
                <c:pt idx="455">
                  <c:v>0.61823280771772393</c:v>
                </c:pt>
                <c:pt idx="456">
                  <c:v>0.7056397349875646</c:v>
                </c:pt>
                <c:pt idx="457">
                  <c:v>0.65252386428817166</c:v>
                </c:pt>
                <c:pt idx="458">
                  <c:v>0.5674590115948277</c:v>
                </c:pt>
                <c:pt idx="459">
                  <c:v>0.55073059899615673</c:v>
                </c:pt>
                <c:pt idx="460">
                  <c:v>0.43710353080582071</c:v>
                </c:pt>
                <c:pt idx="461">
                  <c:v>0.59657814690372435</c:v>
                </c:pt>
                <c:pt idx="462">
                  <c:v>0.67688533625718061</c:v>
                </c:pt>
                <c:pt idx="463">
                  <c:v>0.6411373797440072</c:v>
                </c:pt>
                <c:pt idx="464">
                  <c:v>0.57942234368048096</c:v>
                </c:pt>
                <c:pt idx="465">
                  <c:v>0.54856554476206831</c:v>
                </c:pt>
                <c:pt idx="466">
                  <c:v>0.53819196124044488</c:v>
                </c:pt>
                <c:pt idx="467">
                  <c:v>0.46720305639308857</c:v>
                </c:pt>
                <c:pt idx="468">
                  <c:v>0.61205896122246539</c:v>
                </c:pt>
                <c:pt idx="469">
                  <c:v>0.68390719298864033</c:v>
                </c:pt>
                <c:pt idx="470">
                  <c:v>0.71729181430087485</c:v>
                </c:pt>
                <c:pt idx="471">
                  <c:v>0.56580241724913227</c:v>
                </c:pt>
                <c:pt idx="472">
                  <c:v>0.60947547274138536</c:v>
                </c:pt>
                <c:pt idx="473">
                  <c:v>0.60913049281898912</c:v>
                </c:pt>
                <c:pt idx="474">
                  <c:v>0.54594619622883356</c:v>
                </c:pt>
                <c:pt idx="475">
                  <c:v>0.60702932052735525</c:v>
                </c:pt>
                <c:pt idx="476">
                  <c:v>0.59460499885039697</c:v>
                </c:pt>
                <c:pt idx="477">
                  <c:v>0.53947938076393132</c:v>
                </c:pt>
                <c:pt idx="478">
                  <c:v>0.42283878764914312</c:v>
                </c:pt>
                <c:pt idx="479">
                  <c:v>0.48602736981272249</c:v>
                </c:pt>
                <c:pt idx="480">
                  <c:v>0.5155021511287633</c:v>
                </c:pt>
                <c:pt idx="481">
                  <c:v>0.5208513605750783</c:v>
                </c:pt>
                <c:pt idx="482">
                  <c:v>0.52146357574119062</c:v>
                </c:pt>
                <c:pt idx="483">
                  <c:v>0.53203582826457696</c:v>
                </c:pt>
                <c:pt idx="484">
                  <c:v>0.60465328966862475</c:v>
                </c:pt>
                <c:pt idx="485">
                  <c:v>0.50599838511450301</c:v>
                </c:pt>
                <c:pt idx="486">
                  <c:v>0.4851827575501092</c:v>
                </c:pt>
                <c:pt idx="487">
                  <c:v>0.57743723518069445</c:v>
                </c:pt>
                <c:pt idx="488">
                  <c:v>0.543700344654239</c:v>
                </c:pt>
                <c:pt idx="489">
                  <c:v>0.54133450376586323</c:v>
                </c:pt>
                <c:pt idx="490">
                  <c:v>0.55907517352765623</c:v>
                </c:pt>
                <c:pt idx="491">
                  <c:v>0.49914168855564173</c:v>
                </c:pt>
                <c:pt idx="492">
                  <c:v>0.53438807727258542</c:v>
                </c:pt>
                <c:pt idx="493">
                  <c:v>0.54469015027046097</c:v>
                </c:pt>
                <c:pt idx="494">
                  <c:v>0.58793533563061762</c:v>
                </c:pt>
                <c:pt idx="495">
                  <c:v>0.49662968432438426</c:v>
                </c:pt>
                <c:pt idx="496">
                  <c:v>0.59843251263552943</c:v>
                </c:pt>
                <c:pt idx="497">
                  <c:v>0.54847998929029329</c:v>
                </c:pt>
                <c:pt idx="498">
                  <c:v>0.44872244571530734</c:v>
                </c:pt>
                <c:pt idx="499">
                  <c:v>0.65099056544406475</c:v>
                </c:pt>
                <c:pt idx="500">
                  <c:v>0.5903763131892561</c:v>
                </c:pt>
                <c:pt idx="501">
                  <c:v>0.63063988518290026</c:v>
                </c:pt>
                <c:pt idx="502">
                  <c:v>0.69126756149775026</c:v>
                </c:pt>
                <c:pt idx="503">
                  <c:v>0.65343583193793231</c:v>
                </c:pt>
                <c:pt idx="504">
                  <c:v>0.62488406564114152</c:v>
                </c:pt>
                <c:pt idx="505">
                  <c:v>0.55646425923384202</c:v>
                </c:pt>
                <c:pt idx="506">
                  <c:v>0.60994235736246794</c:v>
                </c:pt>
                <c:pt idx="507">
                  <c:v>0.559316064708824</c:v>
                </c:pt>
                <c:pt idx="508">
                  <c:v>0.5414448318555416</c:v>
                </c:pt>
                <c:pt idx="509">
                  <c:v>0.46568636517458067</c:v>
                </c:pt>
                <c:pt idx="510">
                  <c:v>0.52252104140189859</c:v>
                </c:pt>
                <c:pt idx="511">
                  <c:v>0.53888435583842353</c:v>
                </c:pt>
                <c:pt idx="512">
                  <c:v>0.57451840817257538</c:v>
                </c:pt>
                <c:pt idx="513">
                  <c:v>0.5647637461388928</c:v>
                </c:pt>
                <c:pt idx="514">
                  <c:v>0.65393308389148253</c:v>
                </c:pt>
                <c:pt idx="515">
                  <c:v>0.58890615962474124</c:v>
                </c:pt>
                <c:pt idx="516">
                  <c:v>0.54938630732289007</c:v>
                </c:pt>
                <c:pt idx="517">
                  <c:v>0.59749634003161023</c:v>
                </c:pt>
                <c:pt idx="518">
                  <c:v>0.65391718201984173</c:v>
                </c:pt>
                <c:pt idx="519">
                  <c:v>0.45285976045006343</c:v>
                </c:pt>
                <c:pt idx="520">
                  <c:v>0.45352036235275173</c:v>
                </c:pt>
                <c:pt idx="521">
                  <c:v>0.54970805380376131</c:v>
                </c:pt>
                <c:pt idx="522">
                  <c:v>0.5024038503258148</c:v>
                </c:pt>
                <c:pt idx="523">
                  <c:v>0.53578836577697608</c:v>
                </c:pt>
                <c:pt idx="524">
                  <c:v>0.47609821388367651</c:v>
                </c:pt>
                <c:pt idx="525">
                  <c:v>0.54450849251063904</c:v>
                </c:pt>
                <c:pt idx="526">
                  <c:v>0.55641057286678608</c:v>
                </c:pt>
                <c:pt idx="527">
                  <c:v>0.49899460589174621</c:v>
                </c:pt>
                <c:pt idx="528">
                  <c:v>0.50688350556373507</c:v>
                </c:pt>
                <c:pt idx="529">
                  <c:v>0.41633141085055497</c:v>
                </c:pt>
                <c:pt idx="530">
                  <c:v>0.53949240426279343</c:v>
                </c:pt>
                <c:pt idx="531">
                  <c:v>0.53015141097434182</c:v>
                </c:pt>
                <c:pt idx="532">
                  <c:v>0.53218193831551808</c:v>
                </c:pt>
                <c:pt idx="533">
                  <c:v>0.4685974126689893</c:v>
                </c:pt>
                <c:pt idx="534">
                  <c:v>0.4616728135950055</c:v>
                </c:pt>
                <c:pt idx="535">
                  <c:v>0.47895687490688993</c:v>
                </c:pt>
                <c:pt idx="536">
                  <c:v>0.48644896069392668</c:v>
                </c:pt>
                <c:pt idx="537">
                  <c:v>0.56451505401699753</c:v>
                </c:pt>
                <c:pt idx="538">
                  <c:v>0.47675465572510983</c:v>
                </c:pt>
                <c:pt idx="539">
                  <c:v>0.53407730883334903</c:v>
                </c:pt>
                <c:pt idx="540">
                  <c:v>0.47498781422517128</c:v>
                </c:pt>
                <c:pt idx="541">
                  <c:v>0.52428241583478641</c:v>
                </c:pt>
                <c:pt idx="542">
                  <c:v>0.52967030337475574</c:v>
                </c:pt>
                <c:pt idx="543">
                  <c:v>0.46435021783905112</c:v>
                </c:pt>
                <c:pt idx="544">
                  <c:v>0.52568258402396162</c:v>
                </c:pt>
                <c:pt idx="545">
                  <c:v>0.59352948926195304</c:v>
                </c:pt>
                <c:pt idx="546">
                  <c:v>0.42028682539280438</c:v>
                </c:pt>
                <c:pt idx="547">
                  <c:v>0.48647408288017918</c:v>
                </c:pt>
                <c:pt idx="548">
                  <c:v>0.53184034287256077</c:v>
                </c:pt>
                <c:pt idx="549">
                  <c:v>0.67279399302531651</c:v>
                </c:pt>
                <c:pt idx="550">
                  <c:v>0.68960688342385157</c:v>
                </c:pt>
                <c:pt idx="551">
                  <c:v>0.56327808711598115</c:v>
                </c:pt>
                <c:pt idx="552">
                  <c:v>0.59207440144597578</c:v>
                </c:pt>
                <c:pt idx="553">
                  <c:v>0.61085680177014445</c:v>
                </c:pt>
                <c:pt idx="554">
                  <c:v>0.55321775231579873</c:v>
                </c:pt>
                <c:pt idx="555">
                  <c:v>0.51718439506848379</c:v>
                </c:pt>
                <c:pt idx="556">
                  <c:v>0.5056823765988322</c:v>
                </c:pt>
                <c:pt idx="557">
                  <c:v>0.60717942146133652</c:v>
                </c:pt>
                <c:pt idx="558">
                  <c:v>0.50962891801391297</c:v>
                </c:pt>
                <c:pt idx="559">
                  <c:v>0.57108379943808107</c:v>
                </c:pt>
                <c:pt idx="560">
                  <c:v>0.52511013118840433</c:v>
                </c:pt>
                <c:pt idx="561">
                  <c:v>0.4046422398262996</c:v>
                </c:pt>
                <c:pt idx="562">
                  <c:v>0.55029665882105694</c:v>
                </c:pt>
                <c:pt idx="563">
                  <c:v>0.44566082580343236</c:v>
                </c:pt>
                <c:pt idx="564">
                  <c:v>0.50508008899959655</c:v>
                </c:pt>
                <c:pt idx="565">
                  <c:v>0.56204498726028607</c:v>
                </c:pt>
                <c:pt idx="566">
                  <c:v>0.48548717127592422</c:v>
                </c:pt>
                <c:pt idx="567">
                  <c:v>0.51996147211077703</c:v>
                </c:pt>
                <c:pt idx="568">
                  <c:v>0.5169568684738004</c:v>
                </c:pt>
                <c:pt idx="569">
                  <c:v>0.49991570203284291</c:v>
                </c:pt>
                <c:pt idx="570">
                  <c:v>0.57352689874644069</c:v>
                </c:pt>
                <c:pt idx="571">
                  <c:v>0.60516467119696316</c:v>
                </c:pt>
                <c:pt idx="572">
                  <c:v>0.5763019522338787</c:v>
                </c:pt>
                <c:pt idx="573">
                  <c:v>0.58880621869642258</c:v>
                </c:pt>
                <c:pt idx="574">
                  <c:v>0.61273681982094452</c:v>
                </c:pt>
                <c:pt idx="575">
                  <c:v>0.568472662467704</c:v>
                </c:pt>
                <c:pt idx="576">
                  <c:v>0.55229883232070653</c:v>
                </c:pt>
                <c:pt idx="577">
                  <c:v>0.51511464153255493</c:v>
                </c:pt>
                <c:pt idx="578">
                  <c:v>0.55859098410219576</c:v>
                </c:pt>
                <c:pt idx="579">
                  <c:v>0.5274152893002988</c:v>
                </c:pt>
                <c:pt idx="580">
                  <c:v>0.48476112836650259</c:v>
                </c:pt>
                <c:pt idx="581">
                  <c:v>0.59924194422377086</c:v>
                </c:pt>
                <c:pt idx="582">
                  <c:v>0.55700275380613018</c:v>
                </c:pt>
                <c:pt idx="583">
                  <c:v>0.54978015835762206</c:v>
                </c:pt>
                <c:pt idx="584">
                  <c:v>0.5329150029631734</c:v>
                </c:pt>
                <c:pt idx="585">
                  <c:v>0.59622083384652647</c:v>
                </c:pt>
                <c:pt idx="586">
                  <c:v>0.62968599335524533</c:v>
                </c:pt>
                <c:pt idx="587">
                  <c:v>0.49026991411736287</c:v>
                </c:pt>
                <c:pt idx="588">
                  <c:v>0.54781549599746504</c:v>
                </c:pt>
                <c:pt idx="589">
                  <c:v>0.60795211366722091</c:v>
                </c:pt>
                <c:pt idx="590">
                  <c:v>0.56615939393821146</c:v>
                </c:pt>
                <c:pt idx="591">
                  <c:v>0.64633326081799847</c:v>
                </c:pt>
                <c:pt idx="592">
                  <c:v>0.61512926910537302</c:v>
                </c:pt>
                <c:pt idx="593">
                  <c:v>0.52091780108665009</c:v>
                </c:pt>
                <c:pt idx="594">
                  <c:v>0.62524760637490162</c:v>
                </c:pt>
                <c:pt idx="595">
                  <c:v>0.66462811803236732</c:v>
                </c:pt>
                <c:pt idx="596">
                  <c:v>0.59759001568414227</c:v>
                </c:pt>
                <c:pt idx="597">
                  <c:v>0.55998146489241563</c:v>
                </c:pt>
                <c:pt idx="598">
                  <c:v>0.56010712653827266</c:v>
                </c:pt>
                <c:pt idx="599">
                  <c:v>0.59355943968880087</c:v>
                </c:pt>
                <c:pt idx="600">
                  <c:v>0.65334353233861531</c:v>
                </c:pt>
                <c:pt idx="601">
                  <c:v>0.57471041137764312</c:v>
                </c:pt>
                <c:pt idx="602">
                  <c:v>0.52502130433737626</c:v>
                </c:pt>
                <c:pt idx="603">
                  <c:v>0.5204337408218499</c:v>
                </c:pt>
                <c:pt idx="604">
                  <c:v>0.57934869364798458</c:v>
                </c:pt>
                <c:pt idx="605">
                  <c:v>0.62486616142335027</c:v>
                </c:pt>
                <c:pt idx="606">
                  <c:v>0.58380544048371941</c:v>
                </c:pt>
                <c:pt idx="607">
                  <c:v>0.45101032170419303</c:v>
                </c:pt>
                <c:pt idx="608">
                  <c:v>0.40166303858146596</c:v>
                </c:pt>
                <c:pt idx="609">
                  <c:v>0.4926905697144357</c:v>
                </c:pt>
                <c:pt idx="610">
                  <c:v>0.63080648743995793</c:v>
                </c:pt>
                <c:pt idx="611">
                  <c:v>0.63135056034129766</c:v>
                </c:pt>
                <c:pt idx="612">
                  <c:v>0.59057467949690701</c:v>
                </c:pt>
                <c:pt idx="613">
                  <c:v>0.61374185980773421</c:v>
                </c:pt>
                <c:pt idx="614">
                  <c:v>0.60423787711464638</c:v>
                </c:pt>
                <c:pt idx="615">
                  <c:v>0.63767163217999367</c:v>
                </c:pt>
                <c:pt idx="616">
                  <c:v>0.60997649803535292</c:v>
                </c:pt>
                <c:pt idx="617">
                  <c:v>0.6402110179436632</c:v>
                </c:pt>
                <c:pt idx="618">
                  <c:v>0.64564244816400007</c:v>
                </c:pt>
                <c:pt idx="619">
                  <c:v>0.53419939790769744</c:v>
                </c:pt>
                <c:pt idx="620">
                  <c:v>0.59009809816542047</c:v>
                </c:pt>
                <c:pt idx="621">
                  <c:v>0.59362094319036685</c:v>
                </c:pt>
                <c:pt idx="622">
                  <c:v>0.59400595868287576</c:v>
                </c:pt>
                <c:pt idx="623">
                  <c:v>0.51492175429650622</c:v>
                </c:pt>
                <c:pt idx="624">
                  <c:v>0.58122239391944441</c:v>
                </c:pt>
                <c:pt idx="625">
                  <c:v>0.67038492608023925</c:v>
                </c:pt>
                <c:pt idx="626">
                  <c:v>0.59416452386203678</c:v>
                </c:pt>
                <c:pt idx="627">
                  <c:v>0.61585873900803101</c:v>
                </c:pt>
                <c:pt idx="628">
                  <c:v>0.65247256021104316</c:v>
                </c:pt>
                <c:pt idx="629">
                  <c:v>0.65371344322237723</c:v>
                </c:pt>
                <c:pt idx="630">
                  <c:v>0.6104716484047874</c:v>
                </c:pt>
                <c:pt idx="631">
                  <c:v>0.63287093786168602</c:v>
                </c:pt>
                <c:pt idx="632">
                  <c:v>0.6860255586359435</c:v>
                </c:pt>
                <c:pt idx="633">
                  <c:v>0.666171822588419</c:v>
                </c:pt>
                <c:pt idx="634">
                  <c:v>0.71488361285400936</c:v>
                </c:pt>
                <c:pt idx="635">
                  <c:v>0.71439918386068879</c:v>
                </c:pt>
                <c:pt idx="636">
                  <c:v>0.67173393589037822</c:v>
                </c:pt>
                <c:pt idx="637">
                  <c:v>0.63932062907840548</c:v>
                </c:pt>
                <c:pt idx="638">
                  <c:v>0.56041092090599498</c:v>
                </c:pt>
                <c:pt idx="639">
                  <c:v>0.614333999815868</c:v>
                </c:pt>
                <c:pt idx="640">
                  <c:v>0.57228624219035318</c:v>
                </c:pt>
                <c:pt idx="641">
                  <c:v>0.59682930767305997</c:v>
                </c:pt>
                <c:pt idx="642">
                  <c:v>0.63119624222975301</c:v>
                </c:pt>
                <c:pt idx="643">
                  <c:v>0.50688002685553457</c:v>
                </c:pt>
                <c:pt idx="644">
                  <c:v>0.59996793964492023</c:v>
                </c:pt>
                <c:pt idx="645">
                  <c:v>0.57660458124735237</c:v>
                </c:pt>
                <c:pt idx="646">
                  <c:v>0.60129004995540636</c:v>
                </c:pt>
                <c:pt idx="647">
                  <c:v>0.60301909400381004</c:v>
                </c:pt>
                <c:pt idx="648">
                  <c:v>0.60031002808604894</c:v>
                </c:pt>
                <c:pt idx="649">
                  <c:v>0.47617226891760872</c:v>
                </c:pt>
                <c:pt idx="650">
                  <c:v>0.59509455925304633</c:v>
                </c:pt>
                <c:pt idx="651">
                  <c:v>0.59458765993652263</c:v>
                </c:pt>
                <c:pt idx="652">
                  <c:v>0.52996780560922274</c:v>
                </c:pt>
                <c:pt idx="653">
                  <c:v>0.5967489432299633</c:v>
                </c:pt>
                <c:pt idx="654">
                  <c:v>0.44572671587870549</c:v>
                </c:pt>
                <c:pt idx="655">
                  <c:v>0.49697597396496035</c:v>
                </c:pt>
                <c:pt idx="656">
                  <c:v>0.5700672473565932</c:v>
                </c:pt>
                <c:pt idx="657">
                  <c:v>0.51213873201786853</c:v>
                </c:pt>
                <c:pt idx="658">
                  <c:v>0.41348365817709315</c:v>
                </c:pt>
                <c:pt idx="659">
                  <c:v>0.54394763255222212</c:v>
                </c:pt>
                <c:pt idx="660">
                  <c:v>0.6243015246953203</c:v>
                </c:pt>
                <c:pt idx="661">
                  <c:v>0.51875200328073789</c:v>
                </c:pt>
                <c:pt idx="662">
                  <c:v>0.43109284280070537</c:v>
                </c:pt>
                <c:pt idx="663">
                  <c:v>0.53105233304638111</c:v>
                </c:pt>
                <c:pt idx="664">
                  <c:v>0.60827645831979738</c:v>
                </c:pt>
                <c:pt idx="665">
                  <c:v>0.52964727989458726</c:v>
                </c:pt>
                <c:pt idx="666">
                  <c:v>0.58507339996547492</c:v>
                </c:pt>
                <c:pt idx="667">
                  <c:v>0.51587765203736391</c:v>
                </c:pt>
                <c:pt idx="668">
                  <c:v>0.50986421955599592</c:v>
                </c:pt>
                <c:pt idx="669">
                  <c:v>0.5375584577835294</c:v>
                </c:pt>
                <c:pt idx="670">
                  <c:v>0.55882669211648595</c:v>
                </c:pt>
                <c:pt idx="671">
                  <c:v>0.51473551808615292</c:v>
                </c:pt>
                <c:pt idx="672">
                  <c:v>0.56886811909840018</c:v>
                </c:pt>
                <c:pt idx="673">
                  <c:v>0.61732944402913437</c:v>
                </c:pt>
                <c:pt idx="674">
                  <c:v>0.56760513914349064</c:v>
                </c:pt>
                <c:pt idx="675">
                  <c:v>0.5923605848536857</c:v>
                </c:pt>
                <c:pt idx="676">
                  <c:v>0.60870697331947299</c:v>
                </c:pt>
                <c:pt idx="677">
                  <c:v>0.59486328138312505</c:v>
                </c:pt>
                <c:pt idx="678">
                  <c:v>0.61949680994516665</c:v>
                </c:pt>
                <c:pt idx="679">
                  <c:v>0.55347935326686137</c:v>
                </c:pt>
                <c:pt idx="680">
                  <c:v>0.58099452904185633</c:v>
                </c:pt>
                <c:pt idx="681">
                  <c:v>0.59143776794576697</c:v>
                </c:pt>
                <c:pt idx="682">
                  <c:v>0.60330948233149251</c:v>
                </c:pt>
                <c:pt idx="683">
                  <c:v>0.53648671903991629</c:v>
                </c:pt>
                <c:pt idx="684">
                  <c:v>0.61176490623967494</c:v>
                </c:pt>
                <c:pt idx="685">
                  <c:v>0.63507131382612503</c:v>
                </c:pt>
                <c:pt idx="686">
                  <c:v>0.49208249240039864</c:v>
                </c:pt>
                <c:pt idx="687">
                  <c:v>0.68170424016483055</c:v>
                </c:pt>
                <c:pt idx="688">
                  <c:v>0.68908873149119787</c:v>
                </c:pt>
                <c:pt idx="689">
                  <c:v>0.67274001362655911</c:v>
                </c:pt>
                <c:pt idx="690">
                  <c:v>0.52864419022295406</c:v>
                </c:pt>
                <c:pt idx="691">
                  <c:v>0.55957735800736086</c:v>
                </c:pt>
                <c:pt idx="692">
                  <c:v>0.59035121688930381</c:v>
                </c:pt>
                <c:pt idx="693">
                  <c:v>0.6720542481735039</c:v>
                </c:pt>
                <c:pt idx="694">
                  <c:v>0.52381574699625233</c:v>
                </c:pt>
                <c:pt idx="695">
                  <c:v>0.52331402694917162</c:v>
                </c:pt>
                <c:pt idx="696">
                  <c:v>0.56265901255862216</c:v>
                </c:pt>
                <c:pt idx="697">
                  <c:v>0.61109034280725727</c:v>
                </c:pt>
                <c:pt idx="698">
                  <c:v>0.53204458718225534</c:v>
                </c:pt>
                <c:pt idx="699">
                  <c:v>0.64326902992654356</c:v>
                </c:pt>
                <c:pt idx="700">
                  <c:v>0.60973907361871571</c:v>
                </c:pt>
                <c:pt idx="701">
                  <c:v>0.52934583136556523</c:v>
                </c:pt>
                <c:pt idx="702">
                  <c:v>0.58090975791125177</c:v>
                </c:pt>
                <c:pt idx="703">
                  <c:v>0.63887126272216377</c:v>
                </c:pt>
                <c:pt idx="704">
                  <c:v>0.57244916571511251</c:v>
                </c:pt>
                <c:pt idx="705">
                  <c:v>0.64485538078917437</c:v>
                </c:pt>
                <c:pt idx="706">
                  <c:v>0.58140846436578597</c:v>
                </c:pt>
                <c:pt idx="707">
                  <c:v>0.56893558016232604</c:v>
                </c:pt>
                <c:pt idx="708">
                  <c:v>0.48785477109757441</c:v>
                </c:pt>
                <c:pt idx="709">
                  <c:v>0.52774301305853633</c:v>
                </c:pt>
                <c:pt idx="710">
                  <c:v>0.49958561024512971</c:v>
                </c:pt>
                <c:pt idx="711">
                  <c:v>0.54174240055224554</c:v>
                </c:pt>
                <c:pt idx="712">
                  <c:v>0.58642020736957756</c:v>
                </c:pt>
                <c:pt idx="713">
                  <c:v>0.56520813792109204</c:v>
                </c:pt>
                <c:pt idx="714">
                  <c:v>0.57100366207365738</c:v>
                </c:pt>
                <c:pt idx="715">
                  <c:v>0.5344297071587546</c:v>
                </c:pt>
                <c:pt idx="716">
                  <c:v>0.59432921827414753</c:v>
                </c:pt>
                <c:pt idx="717">
                  <c:v>0.58299202597288358</c:v>
                </c:pt>
                <c:pt idx="718">
                  <c:v>0.50606707557667252</c:v>
                </c:pt>
                <c:pt idx="719">
                  <c:v>0.53082864112794759</c:v>
                </c:pt>
                <c:pt idx="720">
                  <c:v>0.59001188264580096</c:v>
                </c:pt>
                <c:pt idx="721">
                  <c:v>0.50051016331758036</c:v>
                </c:pt>
                <c:pt idx="722">
                  <c:v>0.68601534728188684</c:v>
                </c:pt>
                <c:pt idx="723">
                  <c:v>0.53293369066129825</c:v>
                </c:pt>
                <c:pt idx="724">
                  <c:v>0.54285279684558962</c:v>
                </c:pt>
                <c:pt idx="725">
                  <c:v>0.54182296116516215</c:v>
                </c:pt>
                <c:pt idx="726">
                  <c:v>0.66540140849649887</c:v>
                </c:pt>
                <c:pt idx="727">
                  <c:v>0.60144175130822763</c:v>
                </c:pt>
                <c:pt idx="728">
                  <c:v>0.50276412104525725</c:v>
                </c:pt>
                <c:pt idx="729">
                  <c:v>0.49584179515404236</c:v>
                </c:pt>
                <c:pt idx="730">
                  <c:v>0.45755734359699124</c:v>
                </c:pt>
                <c:pt idx="731">
                  <c:v>0.61301057040751616</c:v>
                </c:pt>
                <c:pt idx="732">
                  <c:v>0.65897267084940192</c:v>
                </c:pt>
                <c:pt idx="733">
                  <c:v>0.72366233923777723</c:v>
                </c:pt>
                <c:pt idx="734">
                  <c:v>0.56219012325689777</c:v>
                </c:pt>
                <c:pt idx="735">
                  <c:v>0.63086024635907578</c:v>
                </c:pt>
                <c:pt idx="736">
                  <c:v>0.67265915513913499</c:v>
                </c:pt>
                <c:pt idx="737">
                  <c:v>0.62252711771996105</c:v>
                </c:pt>
                <c:pt idx="738">
                  <c:v>0.43612676444061765</c:v>
                </c:pt>
                <c:pt idx="739">
                  <c:v>0.54492543496543588</c:v>
                </c:pt>
                <c:pt idx="740">
                  <c:v>0.64599004558287854</c:v>
                </c:pt>
                <c:pt idx="741">
                  <c:v>0.55981797420320367</c:v>
                </c:pt>
                <c:pt idx="742">
                  <c:v>0.60023808956651248</c:v>
                </c:pt>
                <c:pt idx="743">
                  <c:v>0.59648816626389145</c:v>
                </c:pt>
                <c:pt idx="744">
                  <c:v>0.53587104703043575</c:v>
                </c:pt>
                <c:pt idx="745">
                  <c:v>0.42295897918316977</c:v>
                </c:pt>
                <c:pt idx="746">
                  <c:v>0.57361109191485371</c:v>
                </c:pt>
                <c:pt idx="747">
                  <c:v>0.56234039480271159</c:v>
                </c:pt>
                <c:pt idx="748">
                  <c:v>0.60673273785325144</c:v>
                </c:pt>
                <c:pt idx="749">
                  <c:v>0.60349182717118499</c:v>
                </c:pt>
                <c:pt idx="750">
                  <c:v>0.50986842229136653</c:v>
                </c:pt>
                <c:pt idx="751">
                  <c:v>0.46676690432539614</c:v>
                </c:pt>
                <c:pt idx="752">
                  <c:v>0.4808434467897173</c:v>
                </c:pt>
                <c:pt idx="753">
                  <c:v>0.628164056664403</c:v>
                </c:pt>
                <c:pt idx="754">
                  <c:v>0.59294231218570825</c:v>
                </c:pt>
                <c:pt idx="755">
                  <c:v>0.55876241429065487</c:v>
                </c:pt>
                <c:pt idx="756">
                  <c:v>0.60978573881879317</c:v>
                </c:pt>
                <c:pt idx="757">
                  <c:v>0.66418458395068858</c:v>
                </c:pt>
                <c:pt idx="758">
                  <c:v>0.58263218083980395</c:v>
                </c:pt>
                <c:pt idx="759">
                  <c:v>0.60749924064534755</c:v>
                </c:pt>
                <c:pt idx="760">
                  <c:v>0.60872317226921946</c:v>
                </c:pt>
                <c:pt idx="761">
                  <c:v>0.63989767419196819</c:v>
                </c:pt>
                <c:pt idx="762">
                  <c:v>0.63146789732609343</c:v>
                </c:pt>
                <c:pt idx="763">
                  <c:v>0.51190929650902006</c:v>
                </c:pt>
                <c:pt idx="764">
                  <c:v>0.66266912934825817</c:v>
                </c:pt>
                <c:pt idx="765">
                  <c:v>0.66257667632368533</c:v>
                </c:pt>
                <c:pt idx="766">
                  <c:v>0.6558227798648345</c:v>
                </c:pt>
                <c:pt idx="767">
                  <c:v>0.58551844063656167</c:v>
                </c:pt>
                <c:pt idx="768">
                  <c:v>0.66778979987774301</c:v>
                </c:pt>
                <c:pt idx="769">
                  <c:v>0.61473086588983583</c:v>
                </c:pt>
                <c:pt idx="770">
                  <c:v>0.69139798455709323</c:v>
                </c:pt>
                <c:pt idx="771">
                  <c:v>0.5958640738713934</c:v>
                </c:pt>
                <c:pt idx="772">
                  <c:v>0.58251503182801501</c:v>
                </c:pt>
                <c:pt idx="773">
                  <c:v>0.68222379765977059</c:v>
                </c:pt>
                <c:pt idx="774">
                  <c:v>0.65766563868081729</c:v>
                </c:pt>
                <c:pt idx="775">
                  <c:v>0.662210434664255</c:v>
                </c:pt>
                <c:pt idx="776">
                  <c:v>0.65398836909318947</c:v>
                </c:pt>
                <c:pt idx="777">
                  <c:v>0.62639196517018891</c:v>
                </c:pt>
                <c:pt idx="778">
                  <c:v>0.60157541175095008</c:v>
                </c:pt>
                <c:pt idx="779">
                  <c:v>0.56486002247259848</c:v>
                </c:pt>
                <c:pt idx="780">
                  <c:v>0.67930100889753053</c:v>
                </c:pt>
                <c:pt idx="781">
                  <c:v>0.60976881126467608</c:v>
                </c:pt>
                <c:pt idx="782">
                  <c:v>0.57445120036590225</c:v>
                </c:pt>
                <c:pt idx="783">
                  <c:v>0.62274963821137019</c:v>
                </c:pt>
                <c:pt idx="784">
                  <c:v>0.62363198623776239</c:v>
                </c:pt>
                <c:pt idx="785">
                  <c:v>0.65746951419726596</c:v>
                </c:pt>
                <c:pt idx="786">
                  <c:v>0.71612622795002434</c:v>
                </c:pt>
                <c:pt idx="787">
                  <c:v>0.66625466544993295</c:v>
                </c:pt>
                <c:pt idx="788">
                  <c:v>0.63667176602530529</c:v>
                </c:pt>
                <c:pt idx="789">
                  <c:v>0.61272028980254278</c:v>
                </c:pt>
                <c:pt idx="790">
                  <c:v>0.56325827112460503</c:v>
                </c:pt>
                <c:pt idx="791">
                  <c:v>0.4990007019774455</c:v>
                </c:pt>
                <c:pt idx="792">
                  <c:v>0.44629230875811526</c:v>
                </c:pt>
                <c:pt idx="793">
                  <c:v>0.49765102031862568</c:v>
                </c:pt>
                <c:pt idx="794">
                  <c:v>0.52947116622836132</c:v>
                </c:pt>
                <c:pt idx="795">
                  <c:v>0.43924048143654204</c:v>
                </c:pt>
                <c:pt idx="796">
                  <c:v>0.45745938308303163</c:v>
                </c:pt>
                <c:pt idx="797">
                  <c:v>0.56152625770324582</c:v>
                </c:pt>
                <c:pt idx="798">
                  <c:v>0.46152723296034043</c:v>
                </c:pt>
                <c:pt idx="799">
                  <c:v>0.52007977421965501</c:v>
                </c:pt>
                <c:pt idx="800">
                  <c:v>0.42298274685837473</c:v>
                </c:pt>
                <c:pt idx="801">
                  <c:v>0.42414062314457263</c:v>
                </c:pt>
                <c:pt idx="802">
                  <c:v>0.56439959004834805</c:v>
                </c:pt>
                <c:pt idx="803">
                  <c:v>0.51095045185105525</c:v>
                </c:pt>
                <c:pt idx="804">
                  <c:v>0.49904730246784185</c:v>
                </c:pt>
                <c:pt idx="805">
                  <c:v>0.58570733431653255</c:v>
                </c:pt>
                <c:pt idx="806">
                  <c:v>0.56220268575077725</c:v>
                </c:pt>
                <c:pt idx="807">
                  <c:v>0.46742342052819086</c:v>
                </c:pt>
                <c:pt idx="808">
                  <c:v>0.56236716782236085</c:v>
                </c:pt>
                <c:pt idx="809">
                  <c:v>0.55842151881260205</c:v>
                </c:pt>
                <c:pt idx="810">
                  <c:v>0.48018754608550118</c:v>
                </c:pt>
                <c:pt idx="811">
                  <c:v>0.71749905263672697</c:v>
                </c:pt>
                <c:pt idx="812">
                  <c:v>0.71170820911018351</c:v>
                </c:pt>
                <c:pt idx="813">
                  <c:v>0.64571144319897633</c:v>
                </c:pt>
                <c:pt idx="814">
                  <c:v>0.57189226970061213</c:v>
                </c:pt>
                <c:pt idx="815">
                  <c:v>0.53629015751058207</c:v>
                </c:pt>
                <c:pt idx="816">
                  <c:v>0.58771192383600745</c:v>
                </c:pt>
                <c:pt idx="817">
                  <c:v>0.57916832606567825</c:v>
                </c:pt>
                <c:pt idx="818">
                  <c:v>0.60023176230599784</c:v>
                </c:pt>
                <c:pt idx="819">
                  <c:v>0.56708585709533488</c:v>
                </c:pt>
                <c:pt idx="820">
                  <c:v>0.56755736722910988</c:v>
                </c:pt>
                <c:pt idx="821">
                  <c:v>0.69492825137909042</c:v>
                </c:pt>
                <c:pt idx="822">
                  <c:v>0.63982320764700928</c:v>
                </c:pt>
                <c:pt idx="823">
                  <c:v>0.76448383348564186</c:v>
                </c:pt>
                <c:pt idx="824">
                  <c:v>0.6144797918497249</c:v>
                </c:pt>
                <c:pt idx="825">
                  <c:v>0.67762921796183317</c:v>
                </c:pt>
                <c:pt idx="826">
                  <c:v>0.61275051971481076</c:v>
                </c:pt>
                <c:pt idx="827">
                  <c:v>0.55822051161207442</c:v>
                </c:pt>
                <c:pt idx="828">
                  <c:v>0.65195028534422605</c:v>
                </c:pt>
                <c:pt idx="829">
                  <c:v>0.58829797269906337</c:v>
                </c:pt>
                <c:pt idx="830">
                  <c:v>0.62405724064753809</c:v>
                </c:pt>
                <c:pt idx="831">
                  <c:v>0.5760089214708789</c:v>
                </c:pt>
                <c:pt idx="832">
                  <c:v>0.58072419150497478</c:v>
                </c:pt>
                <c:pt idx="833">
                  <c:v>0.65556150276881087</c:v>
                </c:pt>
                <c:pt idx="834">
                  <c:v>0.500094249444057</c:v>
                </c:pt>
                <c:pt idx="835">
                  <c:v>0.54965028640242974</c:v>
                </c:pt>
                <c:pt idx="836">
                  <c:v>0.57931021938228477</c:v>
                </c:pt>
                <c:pt idx="837">
                  <c:v>0.55795452826169001</c:v>
                </c:pt>
                <c:pt idx="838">
                  <c:v>0.58860452914204753</c:v>
                </c:pt>
                <c:pt idx="839">
                  <c:v>0.60737395382880521</c:v>
                </c:pt>
                <c:pt idx="840">
                  <c:v>0.63533971986123461</c:v>
                </c:pt>
                <c:pt idx="841">
                  <c:v>0.65579763139642699</c:v>
                </c:pt>
                <c:pt idx="842">
                  <c:v>0.57816347548459246</c:v>
                </c:pt>
                <c:pt idx="843">
                  <c:v>0.55906146973869775</c:v>
                </c:pt>
                <c:pt idx="844">
                  <c:v>0.61587372027469478</c:v>
                </c:pt>
                <c:pt idx="845">
                  <c:v>0.60708680127689407</c:v>
                </c:pt>
                <c:pt idx="846">
                  <c:v>0.52186121238236649</c:v>
                </c:pt>
                <c:pt idx="847">
                  <c:v>0.52969892791852691</c:v>
                </c:pt>
                <c:pt idx="848">
                  <c:v>0.63898035711530821</c:v>
                </c:pt>
                <c:pt idx="849">
                  <c:v>0.57461173887075301</c:v>
                </c:pt>
                <c:pt idx="850">
                  <c:v>0.43194026938853702</c:v>
                </c:pt>
                <c:pt idx="851">
                  <c:v>0.64460653108585986</c:v>
                </c:pt>
                <c:pt idx="852">
                  <c:v>0.61091282597169483</c:v>
                </c:pt>
                <c:pt idx="853">
                  <c:v>0.61875607909502173</c:v>
                </c:pt>
                <c:pt idx="854">
                  <c:v>0.6602119290606</c:v>
                </c:pt>
                <c:pt idx="855">
                  <c:v>0.65796056728343821</c:v>
                </c:pt>
                <c:pt idx="856">
                  <c:v>0.68048185025257069</c:v>
                </c:pt>
                <c:pt idx="857">
                  <c:v>0.63975490463458118</c:v>
                </c:pt>
                <c:pt idx="858">
                  <c:v>0.71096337038697344</c:v>
                </c:pt>
                <c:pt idx="859">
                  <c:v>0.73724652738975083</c:v>
                </c:pt>
                <c:pt idx="860">
                  <c:v>0.62481256574236532</c:v>
                </c:pt>
                <c:pt idx="861">
                  <c:v>0.71734937137388888</c:v>
                </c:pt>
                <c:pt idx="862">
                  <c:v>0.68063332761182316</c:v>
                </c:pt>
                <c:pt idx="863">
                  <c:v>0.70365778168340731</c:v>
                </c:pt>
                <c:pt idx="864">
                  <c:v>0.67306043301724816</c:v>
                </c:pt>
                <c:pt idx="865">
                  <c:v>0.70738392688612195</c:v>
                </c:pt>
                <c:pt idx="866">
                  <c:v>0.75943476223063211</c:v>
                </c:pt>
                <c:pt idx="867">
                  <c:v>0.71419244434593188</c:v>
                </c:pt>
                <c:pt idx="868">
                  <c:v>0.66552078522872637</c:v>
                </c:pt>
                <c:pt idx="869">
                  <c:v>0.51653261558693409</c:v>
                </c:pt>
                <c:pt idx="870">
                  <c:v>0.62460629492348785</c:v>
                </c:pt>
                <c:pt idx="871">
                  <c:v>0.62852899448171495</c:v>
                </c:pt>
                <c:pt idx="872">
                  <c:v>0.54073973112623264</c:v>
                </c:pt>
                <c:pt idx="873">
                  <c:v>0.49165628159254632</c:v>
                </c:pt>
                <c:pt idx="874">
                  <c:v>0.6456814926912765</c:v>
                </c:pt>
                <c:pt idx="875">
                  <c:v>0.6884626044344998</c:v>
                </c:pt>
                <c:pt idx="876">
                  <c:v>0.69469781615454984</c:v>
                </c:pt>
                <c:pt idx="877">
                  <c:v>0.65819606343916026</c:v>
                </c:pt>
                <c:pt idx="878">
                  <c:v>0.5380139081697356</c:v>
                </c:pt>
                <c:pt idx="879">
                  <c:v>0.45600520382156168</c:v>
                </c:pt>
                <c:pt idx="880">
                  <c:v>0.53025945023419963</c:v>
                </c:pt>
                <c:pt idx="881">
                  <c:v>0.54048391973587562</c:v>
                </c:pt>
                <c:pt idx="882">
                  <c:v>0.6700197268583884</c:v>
                </c:pt>
                <c:pt idx="883">
                  <c:v>0.50036041093915362</c:v>
                </c:pt>
                <c:pt idx="884">
                  <c:v>0.52009407958932308</c:v>
                </c:pt>
                <c:pt idx="885">
                  <c:v>0.47201256932619318</c:v>
                </c:pt>
                <c:pt idx="886">
                  <c:v>0.57125001387048335</c:v>
                </c:pt>
                <c:pt idx="887">
                  <c:v>0.62511906678631768</c:v>
                </c:pt>
                <c:pt idx="888">
                  <c:v>0.58934555837665958</c:v>
                </c:pt>
                <c:pt idx="889">
                  <c:v>0.71608528420421946</c:v>
                </c:pt>
                <c:pt idx="890">
                  <c:v>0.68670481063398581</c:v>
                </c:pt>
                <c:pt idx="891">
                  <c:v>0.64432913610995801</c:v>
                </c:pt>
                <c:pt idx="892">
                  <c:v>0.55746226526316578</c:v>
                </c:pt>
                <c:pt idx="893">
                  <c:v>0.65193364822112509</c:v>
                </c:pt>
                <c:pt idx="894">
                  <c:v>0.68986872776638697</c:v>
                </c:pt>
                <c:pt idx="895">
                  <c:v>0.62345718345231926</c:v>
                </c:pt>
                <c:pt idx="896">
                  <c:v>0.5657836920489534</c:v>
                </c:pt>
                <c:pt idx="897">
                  <c:v>0.68435388250169882</c:v>
                </c:pt>
                <c:pt idx="898">
                  <c:v>0.70524785700046511</c:v>
                </c:pt>
                <c:pt idx="899">
                  <c:v>0.63785157308120533</c:v>
                </c:pt>
                <c:pt idx="900">
                  <c:v>0.70619202373707868</c:v>
                </c:pt>
                <c:pt idx="901">
                  <c:v>0.54429908219542367</c:v>
                </c:pt>
                <c:pt idx="902">
                  <c:v>0.53587881559007822</c:v>
                </c:pt>
                <c:pt idx="903">
                  <c:v>0.52861581024131576</c:v>
                </c:pt>
                <c:pt idx="904">
                  <c:v>0.72272500185318689</c:v>
                </c:pt>
                <c:pt idx="905">
                  <c:v>0.71219163565677202</c:v>
                </c:pt>
                <c:pt idx="906">
                  <c:v>0.6903616482351479</c:v>
                </c:pt>
                <c:pt idx="907">
                  <c:v>0.74865426200965779</c:v>
                </c:pt>
                <c:pt idx="908">
                  <c:v>0.68074623226640929</c:v>
                </c:pt>
                <c:pt idx="909">
                  <c:v>0.44481812319373343</c:v>
                </c:pt>
                <c:pt idx="910">
                  <c:v>0.74674900519947107</c:v>
                </c:pt>
                <c:pt idx="911">
                  <c:v>0.71351794143903957</c:v>
                </c:pt>
                <c:pt idx="912">
                  <c:v>0.65922827101637738</c:v>
                </c:pt>
                <c:pt idx="913">
                  <c:v>0.5331605017851172</c:v>
                </c:pt>
                <c:pt idx="914">
                  <c:v>0.5050632062231446</c:v>
                </c:pt>
                <c:pt idx="915">
                  <c:v>0.59558666725915355</c:v>
                </c:pt>
                <c:pt idx="916">
                  <c:v>0.67401263893482311</c:v>
                </c:pt>
                <c:pt idx="917">
                  <c:v>0.57084387183911867</c:v>
                </c:pt>
                <c:pt idx="918">
                  <c:v>0.67037495784488599</c:v>
                </c:pt>
                <c:pt idx="919">
                  <c:v>0.71049221593661038</c:v>
                </c:pt>
                <c:pt idx="920">
                  <c:v>0.63595718048105676</c:v>
                </c:pt>
                <c:pt idx="921">
                  <c:v>0.45053215003212621</c:v>
                </c:pt>
                <c:pt idx="922">
                  <c:v>0.59082035377565645</c:v>
                </c:pt>
                <c:pt idx="923">
                  <c:v>0.47959881321047781</c:v>
                </c:pt>
                <c:pt idx="924">
                  <c:v>0.43938258756988779</c:v>
                </c:pt>
                <c:pt idx="925">
                  <c:v>0.43876612452315383</c:v>
                </c:pt>
                <c:pt idx="926">
                  <c:v>0.47095471729197419</c:v>
                </c:pt>
                <c:pt idx="927">
                  <c:v>0.57694328728023503</c:v>
                </c:pt>
                <c:pt idx="928">
                  <c:v>0.50649186102300303</c:v>
                </c:pt>
                <c:pt idx="929">
                  <c:v>0.65949987709057722</c:v>
                </c:pt>
                <c:pt idx="930">
                  <c:v>0.46794733721275883</c:v>
                </c:pt>
                <c:pt idx="931">
                  <c:v>0.69490415125968041</c:v>
                </c:pt>
                <c:pt idx="932">
                  <c:v>0.60980120360615431</c:v>
                </c:pt>
                <c:pt idx="933">
                  <c:v>0.62215770005084747</c:v>
                </c:pt>
                <c:pt idx="934">
                  <c:v>0.67122806084484188</c:v>
                </c:pt>
                <c:pt idx="935">
                  <c:v>0.61690369725692695</c:v>
                </c:pt>
                <c:pt idx="936">
                  <c:v>0.63061748774773685</c:v>
                </c:pt>
                <c:pt idx="937">
                  <c:v>0.65628453914520135</c:v>
                </c:pt>
                <c:pt idx="938">
                  <c:v>0.71571418303986534</c:v>
                </c:pt>
                <c:pt idx="939">
                  <c:v>0.74410745727381034</c:v>
                </c:pt>
                <c:pt idx="940">
                  <c:v>0.72829168635173369</c:v>
                </c:pt>
                <c:pt idx="941">
                  <c:v>0.68566071588640631</c:v>
                </c:pt>
                <c:pt idx="942">
                  <c:v>0.73430560095672537</c:v>
                </c:pt>
                <c:pt idx="943">
                  <c:v>0.54711868726308677</c:v>
                </c:pt>
                <c:pt idx="944">
                  <c:v>0.61445052492391239</c:v>
                </c:pt>
                <c:pt idx="945">
                  <c:v>0.54131407577030244</c:v>
                </c:pt>
                <c:pt idx="946">
                  <c:v>0.61705329758463312</c:v>
                </c:pt>
                <c:pt idx="947">
                  <c:v>0.62169322059373944</c:v>
                </c:pt>
                <c:pt idx="948">
                  <c:v>0.67537149297189847</c:v>
                </c:pt>
                <c:pt idx="949">
                  <c:v>0.4910174808216563</c:v>
                </c:pt>
                <c:pt idx="950">
                  <c:v>0.4674636924255034</c:v>
                </c:pt>
                <c:pt idx="951">
                  <c:v>0.48781848761598606</c:v>
                </c:pt>
                <c:pt idx="952">
                  <c:v>0.47459113588540619</c:v>
                </c:pt>
                <c:pt idx="953">
                  <c:v>0.63379923510902192</c:v>
                </c:pt>
                <c:pt idx="954">
                  <c:v>0.54827582268099018</c:v>
                </c:pt>
                <c:pt idx="955">
                  <c:v>0.40392348214659768</c:v>
                </c:pt>
                <c:pt idx="956">
                  <c:v>0.3913093480042516</c:v>
                </c:pt>
                <c:pt idx="957">
                  <c:v>0.41616686755991078</c:v>
                </c:pt>
                <c:pt idx="958">
                  <c:v>0.59724444889618211</c:v>
                </c:pt>
                <c:pt idx="959">
                  <c:v>0.53633243773889194</c:v>
                </c:pt>
                <c:pt idx="960">
                  <c:v>0.42791520904647939</c:v>
                </c:pt>
                <c:pt idx="961">
                  <c:v>0.38002177636172635</c:v>
                </c:pt>
                <c:pt idx="962">
                  <c:v>0.52092714028289078</c:v>
                </c:pt>
                <c:pt idx="963">
                  <c:v>0.57538564882357768</c:v>
                </c:pt>
                <c:pt idx="964">
                  <c:v>0.56082361621634524</c:v>
                </c:pt>
                <c:pt idx="965">
                  <c:v>0.52014364466941998</c:v>
                </c:pt>
                <c:pt idx="966">
                  <c:v>0.61521624059353575</c:v>
                </c:pt>
                <c:pt idx="967">
                  <c:v>0.54629045440069479</c:v>
                </c:pt>
                <c:pt idx="968">
                  <c:v>0.50448757111784448</c:v>
                </c:pt>
                <c:pt idx="969">
                  <c:v>0.39501111010183881</c:v>
                </c:pt>
                <c:pt idx="970">
                  <c:v>0.48160406844695025</c:v>
                </c:pt>
                <c:pt idx="971">
                  <c:v>0.54441957832048404</c:v>
                </c:pt>
                <c:pt idx="972">
                  <c:v>0.65575086278266892</c:v>
                </c:pt>
                <c:pt idx="973">
                  <c:v>0.67793893263095995</c:v>
                </c:pt>
                <c:pt idx="974">
                  <c:v>0.62386613841744154</c:v>
                </c:pt>
                <c:pt idx="975">
                  <c:v>0.56932324486490327</c:v>
                </c:pt>
                <c:pt idx="976">
                  <c:v>0.57930142048439792</c:v>
                </c:pt>
                <c:pt idx="977">
                  <c:v>0.44466511952769888</c:v>
                </c:pt>
                <c:pt idx="978">
                  <c:v>0.69049264312006908</c:v>
                </c:pt>
                <c:pt idx="979">
                  <c:v>0.63760625991569508</c:v>
                </c:pt>
                <c:pt idx="980">
                  <c:v>0.72008060367076776</c:v>
                </c:pt>
                <c:pt idx="981">
                  <c:v>0.69531928673339694</c:v>
                </c:pt>
                <c:pt idx="982">
                  <c:v>0.69413949675981035</c:v>
                </c:pt>
                <c:pt idx="983">
                  <c:v>0.62892319343203396</c:v>
                </c:pt>
                <c:pt idx="984">
                  <c:v>0.60934927238958891</c:v>
                </c:pt>
                <c:pt idx="985">
                  <c:v>0.65896120841828321</c:v>
                </c:pt>
                <c:pt idx="986">
                  <c:v>0.62023847938926613</c:v>
                </c:pt>
                <c:pt idx="987">
                  <c:v>0.64604399665949386</c:v>
                </c:pt>
                <c:pt idx="988">
                  <c:v>0.57404545958514253</c:v>
                </c:pt>
                <c:pt idx="989">
                  <c:v>0.61377912093079312</c:v>
                </c:pt>
                <c:pt idx="990">
                  <c:v>0.69509477998294433</c:v>
                </c:pt>
                <c:pt idx="991">
                  <c:v>0.5461075315773779</c:v>
                </c:pt>
                <c:pt idx="992">
                  <c:v>0.65562185906493531</c:v>
                </c:pt>
                <c:pt idx="993">
                  <c:v>0.67210311252480259</c:v>
                </c:pt>
                <c:pt idx="994">
                  <c:v>0.70138249288218801</c:v>
                </c:pt>
                <c:pt idx="995">
                  <c:v>0.73689491101554583</c:v>
                </c:pt>
                <c:pt idx="996">
                  <c:v>0.73290717444554054</c:v>
                </c:pt>
                <c:pt idx="997">
                  <c:v>0.74953511621194335</c:v>
                </c:pt>
                <c:pt idx="998">
                  <c:v>0.5155756343404736</c:v>
                </c:pt>
                <c:pt idx="999">
                  <c:v>0.71136022412279931</c:v>
                </c:pt>
                <c:pt idx="1000">
                  <c:v>0.75025439549823769</c:v>
                </c:pt>
                <c:pt idx="1001">
                  <c:v>0.82235000608494579</c:v>
                </c:pt>
                <c:pt idx="1002">
                  <c:v>0.6897706124571783</c:v>
                </c:pt>
                <c:pt idx="1003">
                  <c:v>0.66232688690393349</c:v>
                </c:pt>
                <c:pt idx="1004">
                  <c:v>0.67839494205690265</c:v>
                </c:pt>
                <c:pt idx="1005">
                  <c:v>0.65433280891064105</c:v>
                </c:pt>
                <c:pt idx="1006">
                  <c:v>0.78050439646905256</c:v>
                </c:pt>
                <c:pt idx="1007">
                  <c:v>0.64132150593685799</c:v>
                </c:pt>
                <c:pt idx="1008">
                  <c:v>0.76908891557903103</c:v>
                </c:pt>
                <c:pt idx="1009">
                  <c:v>0.68816189730864707</c:v>
                </c:pt>
                <c:pt idx="1010">
                  <c:v>0.65100930316983696</c:v>
                </c:pt>
                <c:pt idx="1011">
                  <c:v>0.66011277003398483</c:v>
                </c:pt>
                <c:pt idx="1012">
                  <c:v>0.61370568460981045</c:v>
                </c:pt>
                <c:pt idx="1013">
                  <c:v>0.71013416205279567</c:v>
                </c:pt>
                <c:pt idx="1014">
                  <c:v>0.72263579418026924</c:v>
                </c:pt>
                <c:pt idx="1015">
                  <c:v>0.6097779056685344</c:v>
                </c:pt>
                <c:pt idx="1016">
                  <c:v>0.58446325144408207</c:v>
                </c:pt>
                <c:pt idx="1017">
                  <c:v>0.42982876919020041</c:v>
                </c:pt>
                <c:pt idx="1018">
                  <c:v>0.49366710970860284</c:v>
                </c:pt>
                <c:pt idx="1019">
                  <c:v>0.52138776904870798</c:v>
                </c:pt>
                <c:pt idx="1020">
                  <c:v>0.68062306129433792</c:v>
                </c:pt>
                <c:pt idx="1021">
                  <c:v>0.65312373799955137</c:v>
                </c:pt>
                <c:pt idx="1022">
                  <c:v>0.51833583340819211</c:v>
                </c:pt>
                <c:pt idx="1023">
                  <c:v>0.58203305741203448</c:v>
                </c:pt>
                <c:pt idx="1024">
                  <c:v>0.56862286315492716</c:v>
                </c:pt>
                <c:pt idx="1025">
                  <c:v>0.47627925665042919</c:v>
                </c:pt>
                <c:pt idx="1026">
                  <c:v>0.61404423280217135</c:v>
                </c:pt>
                <c:pt idx="1027">
                  <c:v>0.5332792687170107</c:v>
                </c:pt>
                <c:pt idx="1028">
                  <c:v>0.50679975567019986</c:v>
                </c:pt>
                <c:pt idx="1029">
                  <c:v>0.58142119796941361</c:v>
                </c:pt>
                <c:pt idx="1030">
                  <c:v>0.57287025519047186</c:v>
                </c:pt>
                <c:pt idx="1031">
                  <c:v>0.55370488155091058</c:v>
                </c:pt>
                <c:pt idx="1032">
                  <c:v>0.52759979273094837</c:v>
                </c:pt>
                <c:pt idx="1033">
                  <c:v>0.58471718096271208</c:v>
                </c:pt>
                <c:pt idx="1034">
                  <c:v>0.65517394173600929</c:v>
                </c:pt>
                <c:pt idx="1035">
                  <c:v>0.59877038942798855</c:v>
                </c:pt>
                <c:pt idx="1036">
                  <c:v>0.61522648400713154</c:v>
                </c:pt>
                <c:pt idx="1037">
                  <c:v>0.70849348478926866</c:v>
                </c:pt>
                <c:pt idx="1038">
                  <c:v>0.68205409355427926</c:v>
                </c:pt>
                <c:pt idx="1039">
                  <c:v>0.61610135768557761</c:v>
                </c:pt>
                <c:pt idx="1040">
                  <c:v>0.58071732614186455</c:v>
                </c:pt>
                <c:pt idx="1041">
                  <c:v>0.60894867991099522</c:v>
                </c:pt>
                <c:pt idx="1042">
                  <c:v>0.49146165181632945</c:v>
                </c:pt>
                <c:pt idx="1043">
                  <c:v>0.58710928899279768</c:v>
                </c:pt>
                <c:pt idx="1044">
                  <c:v>0.4073110323422065</c:v>
                </c:pt>
                <c:pt idx="1045">
                  <c:v>0.57168540736131301</c:v>
                </c:pt>
                <c:pt idx="1046">
                  <c:v>0.49800097720327346</c:v>
                </c:pt>
                <c:pt idx="1047">
                  <c:v>0.44822080047715707</c:v>
                </c:pt>
                <c:pt idx="1048">
                  <c:v>0.49254920305299715</c:v>
                </c:pt>
                <c:pt idx="1049">
                  <c:v>0.42062073870509653</c:v>
                </c:pt>
                <c:pt idx="1050">
                  <c:v>0.44226480746032787</c:v>
                </c:pt>
                <c:pt idx="1051">
                  <c:v>0.46669187137008106</c:v>
                </c:pt>
                <c:pt idx="1052">
                  <c:v>0.48221527916523305</c:v>
                </c:pt>
                <c:pt idx="1053">
                  <c:v>0.41709779820850479</c:v>
                </c:pt>
                <c:pt idx="1054">
                  <c:v>0.49671041384852216</c:v>
                </c:pt>
                <c:pt idx="1055">
                  <c:v>0.52907380472926979</c:v>
                </c:pt>
                <c:pt idx="1056">
                  <c:v>0.50084801186926897</c:v>
                </c:pt>
                <c:pt idx="1057">
                  <c:v>0.55335972731878658</c:v>
                </c:pt>
                <c:pt idx="1058">
                  <c:v>0.51078474417587305</c:v>
                </c:pt>
                <c:pt idx="1059">
                  <c:v>0.52447688904701351</c:v>
                </c:pt>
                <c:pt idx="1060">
                  <c:v>0.64563832290796463</c:v>
                </c:pt>
                <c:pt idx="1061">
                  <c:v>0.6068466135400612</c:v>
                </c:pt>
                <c:pt idx="1062">
                  <c:v>0.49764962521675987</c:v>
                </c:pt>
                <c:pt idx="1063">
                  <c:v>0.56801700960478774</c:v>
                </c:pt>
                <c:pt idx="1064">
                  <c:v>0.54430700523186948</c:v>
                </c:pt>
                <c:pt idx="1065">
                  <c:v>0.55441047554019995</c:v>
                </c:pt>
                <c:pt idx="1066">
                  <c:v>0.50173924482650789</c:v>
                </c:pt>
                <c:pt idx="1067">
                  <c:v>0.60131815384070109</c:v>
                </c:pt>
                <c:pt idx="1068">
                  <c:v>0.60684302701091564</c:v>
                </c:pt>
                <c:pt idx="1069">
                  <c:v>0.64580306965306533</c:v>
                </c:pt>
                <c:pt idx="1070">
                  <c:v>0.58988618247612357</c:v>
                </c:pt>
                <c:pt idx="1071">
                  <c:v>0.61073506903299446</c:v>
                </c:pt>
                <c:pt idx="1072">
                  <c:v>0.54817111261943263</c:v>
                </c:pt>
                <c:pt idx="1073">
                  <c:v>0.54727638759524699</c:v>
                </c:pt>
                <c:pt idx="1074">
                  <c:v>0.49739721305141488</c:v>
                </c:pt>
                <c:pt idx="1075">
                  <c:v>0.61202615532122051</c:v>
                </c:pt>
                <c:pt idx="1076">
                  <c:v>0.53357475884284611</c:v>
                </c:pt>
                <c:pt idx="1077">
                  <c:v>0.59007679376716216</c:v>
                </c:pt>
                <c:pt idx="1078">
                  <c:v>0.54523848035489453</c:v>
                </c:pt>
                <c:pt idx="1079">
                  <c:v>0.63211566101745531</c:v>
                </c:pt>
                <c:pt idx="1080">
                  <c:v>0.470320156127432</c:v>
                </c:pt>
                <c:pt idx="1081">
                  <c:v>0.47501352649830053</c:v>
                </c:pt>
                <c:pt idx="1082">
                  <c:v>0.63742764169840926</c:v>
                </c:pt>
                <c:pt idx="1083">
                  <c:v>0.55329135974068666</c:v>
                </c:pt>
                <c:pt idx="1084">
                  <c:v>0.53502196290417525</c:v>
                </c:pt>
                <c:pt idx="1085">
                  <c:v>0.61649965661171524</c:v>
                </c:pt>
                <c:pt idx="1086">
                  <c:v>0.61806227743307673</c:v>
                </c:pt>
                <c:pt idx="1087">
                  <c:v>0.60342789412085684</c:v>
                </c:pt>
                <c:pt idx="1088">
                  <c:v>0.49964197602236782</c:v>
                </c:pt>
                <c:pt idx="1089">
                  <c:v>0.46890053301883011</c:v>
                </c:pt>
                <c:pt idx="1090">
                  <c:v>0.49349553867249851</c:v>
                </c:pt>
                <c:pt idx="1091">
                  <c:v>0.45677569545923918</c:v>
                </c:pt>
                <c:pt idx="1092">
                  <c:v>0.36510024214079806</c:v>
                </c:pt>
                <c:pt idx="1093">
                  <c:v>0.4206983309753351</c:v>
                </c:pt>
                <c:pt idx="1094">
                  <c:v>0.46007878821231757</c:v>
                </c:pt>
                <c:pt idx="1095">
                  <c:v>0.44669645040699063</c:v>
                </c:pt>
                <c:pt idx="1096">
                  <c:v>0.63360212419677986</c:v>
                </c:pt>
                <c:pt idx="1097">
                  <c:v>0.55114571564466008</c:v>
                </c:pt>
                <c:pt idx="1098">
                  <c:v>0.49358337571686023</c:v>
                </c:pt>
                <c:pt idx="1099">
                  <c:v>0.54694682674849393</c:v>
                </c:pt>
                <c:pt idx="1100">
                  <c:v>0.59280501383931183</c:v>
                </c:pt>
                <c:pt idx="1101">
                  <c:v>0.55781000629266231</c:v>
                </c:pt>
                <c:pt idx="1102">
                  <c:v>0.56912393974783992</c:v>
                </c:pt>
                <c:pt idx="1103">
                  <c:v>0.56458468590789657</c:v>
                </c:pt>
                <c:pt idx="1104">
                  <c:v>0.4776580775128989</c:v>
                </c:pt>
                <c:pt idx="1105">
                  <c:v>0.40110346795892093</c:v>
                </c:pt>
                <c:pt idx="1106">
                  <c:v>0.46107803718300078</c:v>
                </c:pt>
                <c:pt idx="1107">
                  <c:v>0.43801117486516106</c:v>
                </c:pt>
                <c:pt idx="1108">
                  <c:v>0.39724218554700569</c:v>
                </c:pt>
                <c:pt idx="1109">
                  <c:v>0.42685399742443303</c:v>
                </c:pt>
                <c:pt idx="1110">
                  <c:v>0.45319619374580983</c:v>
                </c:pt>
                <c:pt idx="1111">
                  <c:v>0.40791128883411176</c:v>
                </c:pt>
                <c:pt idx="1112">
                  <c:v>0.55798875690762018</c:v>
                </c:pt>
                <c:pt idx="1113">
                  <c:v>0.62859775786937799</c:v>
                </c:pt>
                <c:pt idx="1114">
                  <c:v>0.55950911163481976</c:v>
                </c:pt>
                <c:pt idx="1115">
                  <c:v>0.60409588732934039</c:v>
                </c:pt>
                <c:pt idx="1116">
                  <c:v>0.6880099996467347</c:v>
                </c:pt>
                <c:pt idx="1117">
                  <c:v>0.65525733172388811</c:v>
                </c:pt>
                <c:pt idx="1118">
                  <c:v>0.54633030000270033</c:v>
                </c:pt>
                <c:pt idx="1119">
                  <c:v>0.50316077657530234</c:v>
                </c:pt>
                <c:pt idx="1120">
                  <c:v>0.52475835835568518</c:v>
                </c:pt>
                <c:pt idx="1121">
                  <c:v>0.54320987146290189</c:v>
                </c:pt>
                <c:pt idx="1122">
                  <c:v>0.5287307302463099</c:v>
                </c:pt>
                <c:pt idx="1123">
                  <c:v>0.53676798869455677</c:v>
                </c:pt>
                <c:pt idx="1124">
                  <c:v>0.51585205060149553</c:v>
                </c:pt>
                <c:pt idx="1125">
                  <c:v>0.42830727998854184</c:v>
                </c:pt>
                <c:pt idx="1126">
                  <c:v>0.60674792442862135</c:v>
                </c:pt>
                <c:pt idx="1127">
                  <c:v>0.51467101910840596</c:v>
                </c:pt>
                <c:pt idx="1128">
                  <c:v>0.44328782982413173</c:v>
                </c:pt>
                <c:pt idx="1129">
                  <c:v>0.50941436860870504</c:v>
                </c:pt>
                <c:pt idx="1130">
                  <c:v>0.49275831424761762</c:v>
                </c:pt>
                <c:pt idx="1131">
                  <c:v>0.48344455785307944</c:v>
                </c:pt>
                <c:pt idx="1132">
                  <c:v>0.49974112427424433</c:v>
                </c:pt>
                <c:pt idx="1133">
                  <c:v>0.55453120738642825</c:v>
                </c:pt>
                <c:pt idx="1134">
                  <c:v>0.53951943952044101</c:v>
                </c:pt>
                <c:pt idx="1135">
                  <c:v>0.43966273189919469</c:v>
                </c:pt>
                <c:pt idx="1136">
                  <c:v>0.54561595801047491</c:v>
                </c:pt>
                <c:pt idx="1137">
                  <c:v>0.54667951075869392</c:v>
                </c:pt>
                <c:pt idx="1138">
                  <c:v>0.40738244980478466</c:v>
                </c:pt>
                <c:pt idx="1139">
                  <c:v>0.5055365872723484</c:v>
                </c:pt>
                <c:pt idx="1140">
                  <c:v>0.49242146912011009</c:v>
                </c:pt>
                <c:pt idx="1141">
                  <c:v>0.46759516970784071</c:v>
                </c:pt>
                <c:pt idx="1142">
                  <c:v>0.49163747578137695</c:v>
                </c:pt>
                <c:pt idx="1143">
                  <c:v>0.65390950349889032</c:v>
                </c:pt>
                <c:pt idx="1144">
                  <c:v>0.58445286310699074</c:v>
                </c:pt>
                <c:pt idx="1145">
                  <c:v>0.43254579834711682</c:v>
                </c:pt>
                <c:pt idx="1146">
                  <c:v>0.43883542357605515</c:v>
                </c:pt>
                <c:pt idx="1147">
                  <c:v>0.55805618588373229</c:v>
                </c:pt>
                <c:pt idx="1148">
                  <c:v>0.58268161776063421</c:v>
                </c:pt>
                <c:pt idx="1149">
                  <c:v>0.65201813244501328</c:v>
                </c:pt>
                <c:pt idx="1150">
                  <c:v>0.62245861489686272</c:v>
                </c:pt>
                <c:pt idx="1151">
                  <c:v>0.69286078915779981</c:v>
                </c:pt>
                <c:pt idx="1152">
                  <c:v>0.62309435560346793</c:v>
                </c:pt>
                <c:pt idx="1153">
                  <c:v>0.61009174858622139</c:v>
                </c:pt>
                <c:pt idx="1154">
                  <c:v>0.41895769554710283</c:v>
                </c:pt>
                <c:pt idx="1155">
                  <c:v>0.40339175457882109</c:v>
                </c:pt>
                <c:pt idx="1156">
                  <c:v>0.55947571683538688</c:v>
                </c:pt>
                <c:pt idx="1157">
                  <c:v>0.62157935943510823</c:v>
                </c:pt>
                <c:pt idx="1158">
                  <c:v>0.61673859716442092</c:v>
                </c:pt>
                <c:pt idx="1159">
                  <c:v>0.52895573088827885</c:v>
                </c:pt>
                <c:pt idx="1160">
                  <c:v>0.53868387906185444</c:v>
                </c:pt>
                <c:pt idx="1161">
                  <c:v>0.57181488690081628</c:v>
                </c:pt>
                <c:pt idx="1162">
                  <c:v>0.59941243823471912</c:v>
                </c:pt>
                <c:pt idx="1163">
                  <c:v>0.63180632659112557</c:v>
                </c:pt>
                <c:pt idx="1164">
                  <c:v>0.6128237899811787</c:v>
                </c:pt>
                <c:pt idx="1165">
                  <c:v>0.67724910852427056</c:v>
                </c:pt>
                <c:pt idx="1166">
                  <c:v>0.65677863471476838</c:v>
                </c:pt>
                <c:pt idx="1167">
                  <c:v>0.60202854614513257</c:v>
                </c:pt>
                <c:pt idx="1168">
                  <c:v>0.47986995796652859</c:v>
                </c:pt>
                <c:pt idx="1169">
                  <c:v>0.56851814765761843</c:v>
                </c:pt>
                <c:pt idx="1170">
                  <c:v>0.53645839632720005</c:v>
                </c:pt>
                <c:pt idx="1171">
                  <c:v>0.4781851013468118</c:v>
                </c:pt>
                <c:pt idx="1172">
                  <c:v>0.6605792366088229</c:v>
                </c:pt>
                <c:pt idx="1173">
                  <c:v>0.65995703288397811</c:v>
                </c:pt>
                <c:pt idx="1174">
                  <c:v>0.61814276887570974</c:v>
                </c:pt>
                <c:pt idx="1175">
                  <c:v>0.52730830866014144</c:v>
                </c:pt>
                <c:pt idx="1176">
                  <c:v>0.50252888795678619</c:v>
                </c:pt>
                <c:pt idx="1177">
                  <c:v>0.485378863203065</c:v>
                </c:pt>
                <c:pt idx="1178">
                  <c:v>0.62387511067279233</c:v>
                </c:pt>
                <c:pt idx="1179">
                  <c:v>0.5545894365789299</c:v>
                </c:pt>
                <c:pt idx="1180">
                  <c:v>0.59621358585650175</c:v>
                </c:pt>
                <c:pt idx="1181">
                  <c:v>0.50483199252820199</c:v>
                </c:pt>
                <c:pt idx="1182">
                  <c:v>0.59608276257257375</c:v>
                </c:pt>
                <c:pt idx="1183">
                  <c:v>0.51742368372921543</c:v>
                </c:pt>
                <c:pt idx="1184">
                  <c:v>0.65447943354562821</c:v>
                </c:pt>
                <c:pt idx="1185">
                  <c:v>0.657252577920173</c:v>
                </c:pt>
                <c:pt idx="1186">
                  <c:v>0.61054748244888324</c:v>
                </c:pt>
                <c:pt idx="1187">
                  <c:v>0.70916618280864463</c:v>
                </c:pt>
                <c:pt idx="1188">
                  <c:v>0.72443008176334833</c:v>
                </c:pt>
                <c:pt idx="1189">
                  <c:v>0.55913829228349554</c:v>
                </c:pt>
                <c:pt idx="1190">
                  <c:v>0.61978383266832271</c:v>
                </c:pt>
                <c:pt idx="1191">
                  <c:v>0.56879579276902981</c:v>
                </c:pt>
                <c:pt idx="1192">
                  <c:v>0.54171856150287911</c:v>
                </c:pt>
                <c:pt idx="1193">
                  <c:v>0.57227580416709789</c:v>
                </c:pt>
                <c:pt idx="1194">
                  <c:v>0.60462582499970252</c:v>
                </c:pt>
                <c:pt idx="1195">
                  <c:v>0.53181625462956805</c:v>
                </c:pt>
                <c:pt idx="1196">
                  <c:v>0.55162637275406767</c:v>
                </c:pt>
                <c:pt idx="1197">
                  <c:v>0.5263021503364318</c:v>
                </c:pt>
                <c:pt idx="1198">
                  <c:v>0.4931104387848278</c:v>
                </c:pt>
                <c:pt idx="1199">
                  <c:v>0.5483122206622042</c:v>
                </c:pt>
                <c:pt idx="1200">
                  <c:v>0.40236042722581139</c:v>
                </c:pt>
                <c:pt idx="1201">
                  <c:v>0.4968729665416422</c:v>
                </c:pt>
                <c:pt idx="1202">
                  <c:v>0.51001996170680364</c:v>
                </c:pt>
                <c:pt idx="1203">
                  <c:v>0.65128138171412275</c:v>
                </c:pt>
                <c:pt idx="1204">
                  <c:v>0.61170032406758268</c:v>
                </c:pt>
                <c:pt idx="1205">
                  <c:v>0.57552871014535278</c:v>
                </c:pt>
                <c:pt idx="1206">
                  <c:v>0.62451767920702472</c:v>
                </c:pt>
                <c:pt idx="1207">
                  <c:v>0.56219552395813943</c:v>
                </c:pt>
                <c:pt idx="1208">
                  <c:v>0.54376058826458573</c:v>
                </c:pt>
                <c:pt idx="1209">
                  <c:v>0.66969221313708249</c:v>
                </c:pt>
                <c:pt idx="1210">
                  <c:v>0.50031981473796139</c:v>
                </c:pt>
                <c:pt idx="1211">
                  <c:v>0.65857537044837722</c:v>
                </c:pt>
                <c:pt idx="1212">
                  <c:v>0.59183399171668305</c:v>
                </c:pt>
                <c:pt idx="1213">
                  <c:v>0.55680177053491386</c:v>
                </c:pt>
                <c:pt idx="1214">
                  <c:v>0.59217314207672189</c:v>
                </c:pt>
                <c:pt idx="1215">
                  <c:v>0.55041221836467169</c:v>
                </c:pt>
                <c:pt idx="1216">
                  <c:v>0.59980998741454772</c:v>
                </c:pt>
                <c:pt idx="1217">
                  <c:v>0.64765599700797216</c:v>
                </c:pt>
                <c:pt idx="1218">
                  <c:v>0.64885095534949444</c:v>
                </c:pt>
                <c:pt idx="1219">
                  <c:v>0.65998044008735901</c:v>
                </c:pt>
                <c:pt idx="1220">
                  <c:v>0.60359320447422526</c:v>
                </c:pt>
                <c:pt idx="1221">
                  <c:v>0.45799670494872424</c:v>
                </c:pt>
                <c:pt idx="1222">
                  <c:v>0.50400789572549087</c:v>
                </c:pt>
                <c:pt idx="1223">
                  <c:v>0.57496422875216435</c:v>
                </c:pt>
                <c:pt idx="1224">
                  <c:v>0.64660880832851686</c:v>
                </c:pt>
                <c:pt idx="1225">
                  <c:v>0.59693903877818799</c:v>
                </c:pt>
                <c:pt idx="1226">
                  <c:v>0.56236741163870152</c:v>
                </c:pt>
                <c:pt idx="1227">
                  <c:v>0.53234780315170904</c:v>
                </c:pt>
                <c:pt idx="1228">
                  <c:v>0.60188863893701794</c:v>
                </c:pt>
                <c:pt idx="1229">
                  <c:v>0.60021202182780087</c:v>
                </c:pt>
                <c:pt idx="1230">
                  <c:v>0.59579199060813326</c:v>
                </c:pt>
                <c:pt idx="1231">
                  <c:v>0.48556108345711402</c:v>
                </c:pt>
                <c:pt idx="1232">
                  <c:v>0.58374079832628756</c:v>
                </c:pt>
                <c:pt idx="1233">
                  <c:v>0.56767588717017681</c:v>
                </c:pt>
                <c:pt idx="1234">
                  <c:v>0.63181681390194322</c:v>
                </c:pt>
                <c:pt idx="1235">
                  <c:v>0.61076354714636627</c:v>
                </c:pt>
                <c:pt idx="1236">
                  <c:v>0.4806495781033589</c:v>
                </c:pt>
                <c:pt idx="1237">
                  <c:v>0.58111235017904495</c:v>
                </c:pt>
                <c:pt idx="1238">
                  <c:v>0.62339428493003501</c:v>
                </c:pt>
                <c:pt idx="1239">
                  <c:v>0.61439414983568985</c:v>
                </c:pt>
                <c:pt idx="1240">
                  <c:v>0.62324600277705833</c:v>
                </c:pt>
                <c:pt idx="1241">
                  <c:v>0.63016514301672522</c:v>
                </c:pt>
                <c:pt idx="1242">
                  <c:v>0.57208638733865669</c:v>
                </c:pt>
                <c:pt idx="1243">
                  <c:v>0.66292686103542653</c:v>
                </c:pt>
                <c:pt idx="1244">
                  <c:v>0.61474522318869362</c:v>
                </c:pt>
                <c:pt idx="1245">
                  <c:v>0.62915910760311855</c:v>
                </c:pt>
                <c:pt idx="1246">
                  <c:v>0.59339027184008653</c:v>
                </c:pt>
                <c:pt idx="1247">
                  <c:v>0.64182910985322572</c:v>
                </c:pt>
                <c:pt idx="1248">
                  <c:v>0.64053925669075951</c:v>
                </c:pt>
                <c:pt idx="1249">
                  <c:v>0.68983583535271398</c:v>
                </c:pt>
                <c:pt idx="1250">
                  <c:v>0.55715389663092996</c:v>
                </c:pt>
                <c:pt idx="1251">
                  <c:v>0.53102990014104334</c:v>
                </c:pt>
                <c:pt idx="1252">
                  <c:v>0.51469606081362196</c:v>
                </c:pt>
                <c:pt idx="1253">
                  <c:v>0.61965861593688842</c:v>
                </c:pt>
                <c:pt idx="1254">
                  <c:v>0.5898927326424942</c:v>
                </c:pt>
                <c:pt idx="1255">
                  <c:v>0.64105155807517733</c:v>
                </c:pt>
                <c:pt idx="1256">
                  <c:v>0.58235633553912836</c:v>
                </c:pt>
                <c:pt idx="1257">
                  <c:v>0.54646169221195617</c:v>
                </c:pt>
                <c:pt idx="1258">
                  <c:v>0.569371962158295</c:v>
                </c:pt>
                <c:pt idx="1259">
                  <c:v>0.51268241457907815</c:v>
                </c:pt>
                <c:pt idx="1260">
                  <c:v>0.54867730821136129</c:v>
                </c:pt>
                <c:pt idx="1261">
                  <c:v>0.44398929553783067</c:v>
                </c:pt>
                <c:pt idx="1262">
                  <c:v>0.5274899975953723</c:v>
                </c:pt>
                <c:pt idx="1263">
                  <c:v>0.63560894577198912</c:v>
                </c:pt>
                <c:pt idx="1264">
                  <c:v>0.65643215906586627</c:v>
                </c:pt>
                <c:pt idx="1265">
                  <c:v>0.58415673157428905</c:v>
                </c:pt>
                <c:pt idx="1266">
                  <c:v>0.6080674161204408</c:v>
                </c:pt>
                <c:pt idx="1267">
                  <c:v>0.65359516540894391</c:v>
                </c:pt>
                <c:pt idx="1268">
                  <c:v>0.68245365271959213</c:v>
                </c:pt>
                <c:pt idx="1269">
                  <c:v>0.66724734789853801</c:v>
                </c:pt>
                <c:pt idx="1270">
                  <c:v>0.57492542674202252</c:v>
                </c:pt>
                <c:pt idx="1271">
                  <c:v>0.68784655134034167</c:v>
                </c:pt>
                <c:pt idx="1272">
                  <c:v>0.56978785680370059</c:v>
                </c:pt>
                <c:pt idx="1273">
                  <c:v>0.68381066286235059</c:v>
                </c:pt>
                <c:pt idx="1274">
                  <c:v>0.52372543957605266</c:v>
                </c:pt>
                <c:pt idx="1275">
                  <c:v>0.49781374952390883</c:v>
                </c:pt>
                <c:pt idx="1276">
                  <c:v>0.48673194808807185</c:v>
                </c:pt>
                <c:pt idx="1277">
                  <c:v>0.55739003231948758</c:v>
                </c:pt>
                <c:pt idx="1278">
                  <c:v>0.55496529897148583</c:v>
                </c:pt>
                <c:pt idx="1279">
                  <c:v>0.49380546513021989</c:v>
                </c:pt>
                <c:pt idx="1280">
                  <c:v>0.48428826688454113</c:v>
                </c:pt>
                <c:pt idx="1281">
                  <c:v>0.50941128174796146</c:v>
                </c:pt>
                <c:pt idx="1282">
                  <c:v>0.54104251119948499</c:v>
                </c:pt>
                <c:pt idx="1283">
                  <c:v>0.48278314012754941</c:v>
                </c:pt>
                <c:pt idx="1284">
                  <c:v>0.42121364105943282</c:v>
                </c:pt>
                <c:pt idx="1285">
                  <c:v>0.52510299117520187</c:v>
                </c:pt>
                <c:pt idx="1286">
                  <c:v>0.55460951641345446</c:v>
                </c:pt>
                <c:pt idx="1287">
                  <c:v>0.51188403664218507</c:v>
                </c:pt>
                <c:pt idx="1288">
                  <c:v>0.51187830986948957</c:v>
                </c:pt>
                <c:pt idx="1289">
                  <c:v>0.61969167411891879</c:v>
                </c:pt>
                <c:pt idx="1290">
                  <c:v>0.46448706986636462</c:v>
                </c:pt>
                <c:pt idx="1291">
                  <c:v>0.39674068897923626</c:v>
                </c:pt>
                <c:pt idx="1292">
                  <c:v>0.51678652591597218</c:v>
                </c:pt>
                <c:pt idx="1293">
                  <c:v>0.56268639652574126</c:v>
                </c:pt>
                <c:pt idx="1294">
                  <c:v>0.55659932580007798</c:v>
                </c:pt>
                <c:pt idx="1295">
                  <c:v>0.53710466968748372</c:v>
                </c:pt>
                <c:pt idx="1296">
                  <c:v>0.51737559621059448</c:v>
                </c:pt>
                <c:pt idx="1297">
                  <c:v>0.52027224435655284</c:v>
                </c:pt>
                <c:pt idx="1298">
                  <c:v>0.58939962888229347</c:v>
                </c:pt>
                <c:pt idx="1299">
                  <c:v>0.49570223417278131</c:v>
                </c:pt>
                <c:pt idx="1300">
                  <c:v>0.44323215607272881</c:v>
                </c:pt>
                <c:pt idx="1301">
                  <c:v>0.66501669651582551</c:v>
                </c:pt>
                <c:pt idx="1302">
                  <c:v>0.47357168137745415</c:v>
                </c:pt>
                <c:pt idx="1303">
                  <c:v>0.48902762969439412</c:v>
                </c:pt>
                <c:pt idx="1304">
                  <c:v>0.38606251585647716</c:v>
                </c:pt>
                <c:pt idx="1305">
                  <c:v>0.5065791815145011</c:v>
                </c:pt>
                <c:pt idx="1306">
                  <c:v>0.37325738863285979</c:v>
                </c:pt>
                <c:pt idx="1307">
                  <c:v>0.48332192519719569</c:v>
                </c:pt>
                <c:pt idx="1308">
                  <c:v>0.49936158688020299</c:v>
                </c:pt>
                <c:pt idx="1309">
                  <c:v>0.47403015583642993</c:v>
                </c:pt>
                <c:pt idx="1310">
                  <c:v>0.5250856764721229</c:v>
                </c:pt>
                <c:pt idx="1311">
                  <c:v>0.54845628760432974</c:v>
                </c:pt>
                <c:pt idx="1312">
                  <c:v>0.56930380102821276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4DF-4BD7-9F8B-F2BC629483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9229696"/>
        <c:axId val="169228256"/>
      </c:lineChart>
      <c:dateAx>
        <c:axId val="169229696"/>
        <c:scaling>
          <c:orientation val="minMax"/>
        </c:scaling>
        <c:delete val="0"/>
        <c:axPos val="b"/>
        <c:numFmt formatCode="mmm\ yy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69228256"/>
        <c:crosses val="autoZero"/>
        <c:auto val="1"/>
        <c:lblOffset val="100"/>
        <c:baseTimeUnit val="days"/>
        <c:majorUnit val="1"/>
        <c:majorTimeUnit val="years"/>
      </c:dateAx>
      <c:valAx>
        <c:axId val="169228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69229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v>Short Volume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gme_stock_data!$A$1001:$A$1061</c:f>
              <c:numCache>
                <c:formatCode>yyyy\-mm\-dd;@</c:formatCode>
                <c:ptCount val="61"/>
                <c:pt idx="0">
                  <c:v>44286</c:v>
                </c:pt>
                <c:pt idx="1">
                  <c:v>44285</c:v>
                </c:pt>
                <c:pt idx="2">
                  <c:v>44284</c:v>
                </c:pt>
                <c:pt idx="3">
                  <c:v>44281</c:v>
                </c:pt>
                <c:pt idx="4">
                  <c:v>44280</c:v>
                </c:pt>
                <c:pt idx="5">
                  <c:v>44279</c:v>
                </c:pt>
                <c:pt idx="6">
                  <c:v>44278</c:v>
                </c:pt>
                <c:pt idx="7">
                  <c:v>44277</c:v>
                </c:pt>
                <c:pt idx="8">
                  <c:v>44274</c:v>
                </c:pt>
                <c:pt idx="9">
                  <c:v>44273</c:v>
                </c:pt>
                <c:pt idx="10">
                  <c:v>44272</c:v>
                </c:pt>
                <c:pt idx="11">
                  <c:v>44271</c:v>
                </c:pt>
                <c:pt idx="12">
                  <c:v>44270</c:v>
                </c:pt>
                <c:pt idx="13">
                  <c:v>44267</c:v>
                </c:pt>
                <c:pt idx="14">
                  <c:v>44266</c:v>
                </c:pt>
                <c:pt idx="15">
                  <c:v>44265</c:v>
                </c:pt>
                <c:pt idx="16">
                  <c:v>44264</c:v>
                </c:pt>
                <c:pt idx="17">
                  <c:v>44263</c:v>
                </c:pt>
                <c:pt idx="18">
                  <c:v>44260</c:v>
                </c:pt>
                <c:pt idx="19">
                  <c:v>44259</c:v>
                </c:pt>
                <c:pt idx="20">
                  <c:v>44258</c:v>
                </c:pt>
                <c:pt idx="21">
                  <c:v>44257</c:v>
                </c:pt>
                <c:pt idx="22">
                  <c:v>44256</c:v>
                </c:pt>
                <c:pt idx="23">
                  <c:v>44253</c:v>
                </c:pt>
                <c:pt idx="24">
                  <c:v>44252</c:v>
                </c:pt>
                <c:pt idx="25">
                  <c:v>44251</c:v>
                </c:pt>
                <c:pt idx="26">
                  <c:v>44250</c:v>
                </c:pt>
                <c:pt idx="27">
                  <c:v>44249</c:v>
                </c:pt>
                <c:pt idx="28">
                  <c:v>44246</c:v>
                </c:pt>
                <c:pt idx="29">
                  <c:v>44245</c:v>
                </c:pt>
                <c:pt idx="30">
                  <c:v>44244</c:v>
                </c:pt>
                <c:pt idx="31">
                  <c:v>44243</c:v>
                </c:pt>
                <c:pt idx="32">
                  <c:v>44239</c:v>
                </c:pt>
                <c:pt idx="33">
                  <c:v>44238</c:v>
                </c:pt>
                <c:pt idx="34">
                  <c:v>44237</c:v>
                </c:pt>
                <c:pt idx="35">
                  <c:v>44236</c:v>
                </c:pt>
                <c:pt idx="36">
                  <c:v>44235</c:v>
                </c:pt>
                <c:pt idx="37">
                  <c:v>44232</c:v>
                </c:pt>
                <c:pt idx="38">
                  <c:v>44231</c:v>
                </c:pt>
                <c:pt idx="39">
                  <c:v>44230</c:v>
                </c:pt>
                <c:pt idx="40">
                  <c:v>44229</c:v>
                </c:pt>
                <c:pt idx="41">
                  <c:v>44228</c:v>
                </c:pt>
                <c:pt idx="42">
                  <c:v>44225</c:v>
                </c:pt>
                <c:pt idx="43">
                  <c:v>44224</c:v>
                </c:pt>
                <c:pt idx="44">
                  <c:v>44223</c:v>
                </c:pt>
                <c:pt idx="45">
                  <c:v>44222</c:v>
                </c:pt>
                <c:pt idx="46">
                  <c:v>44221</c:v>
                </c:pt>
                <c:pt idx="47">
                  <c:v>44218</c:v>
                </c:pt>
                <c:pt idx="48">
                  <c:v>44217</c:v>
                </c:pt>
                <c:pt idx="49">
                  <c:v>44216</c:v>
                </c:pt>
                <c:pt idx="50">
                  <c:v>44215</c:v>
                </c:pt>
                <c:pt idx="51">
                  <c:v>44211</c:v>
                </c:pt>
                <c:pt idx="52">
                  <c:v>44210</c:v>
                </c:pt>
                <c:pt idx="53">
                  <c:v>44209</c:v>
                </c:pt>
                <c:pt idx="54">
                  <c:v>44208</c:v>
                </c:pt>
                <c:pt idx="55">
                  <c:v>44207</c:v>
                </c:pt>
                <c:pt idx="56">
                  <c:v>44204</c:v>
                </c:pt>
                <c:pt idx="57">
                  <c:v>44203</c:v>
                </c:pt>
                <c:pt idx="58">
                  <c:v>44202</c:v>
                </c:pt>
                <c:pt idx="59">
                  <c:v>44201</c:v>
                </c:pt>
                <c:pt idx="60">
                  <c:v>44200</c:v>
                </c:pt>
              </c:numCache>
            </c:numRef>
          </c:cat>
          <c:val>
            <c:numRef>
              <c:f>'Short Volume GME'!$C$1001:$C$1061</c:f>
              <c:numCache>
                <c:formatCode>#,##0</c:formatCode>
                <c:ptCount val="61"/>
                <c:pt idx="0">
                  <c:v>17393204</c:v>
                </c:pt>
                <c:pt idx="1">
                  <c:v>35063248</c:v>
                </c:pt>
                <c:pt idx="2">
                  <c:v>19971128</c:v>
                </c:pt>
                <c:pt idx="3">
                  <c:v>78228996</c:v>
                </c:pt>
                <c:pt idx="4">
                  <c:v>92958988</c:v>
                </c:pt>
                <c:pt idx="5">
                  <c:v>42286940</c:v>
                </c:pt>
                <c:pt idx="6">
                  <c:v>23471964</c:v>
                </c:pt>
                <c:pt idx="7">
                  <c:v>20824132</c:v>
                </c:pt>
                <c:pt idx="8">
                  <c:v>50621760</c:v>
                </c:pt>
                <c:pt idx="9">
                  <c:v>26081960</c:v>
                </c:pt>
                <c:pt idx="10">
                  <c:v>29570812</c:v>
                </c:pt>
                <c:pt idx="11">
                  <c:v>65250748</c:v>
                </c:pt>
                <c:pt idx="12">
                  <c:v>46056740</c:v>
                </c:pt>
                <c:pt idx="13">
                  <c:v>43710452</c:v>
                </c:pt>
                <c:pt idx="14">
                  <c:v>48413064</c:v>
                </c:pt>
                <c:pt idx="15">
                  <c:v>132861200</c:v>
                </c:pt>
                <c:pt idx="16">
                  <c:v>72988560</c:v>
                </c:pt>
                <c:pt idx="17">
                  <c:v>120085948</c:v>
                </c:pt>
                <c:pt idx="18">
                  <c:v>62810848</c:v>
                </c:pt>
                <c:pt idx="19">
                  <c:v>62246312</c:v>
                </c:pt>
                <c:pt idx="20">
                  <c:v>36763168</c:v>
                </c:pt>
                <c:pt idx="21">
                  <c:v>67726700</c:v>
                </c:pt>
                <c:pt idx="22">
                  <c:v>87550068</c:v>
                </c:pt>
                <c:pt idx="23">
                  <c:v>169366544</c:v>
                </c:pt>
                <c:pt idx="24">
                  <c:v>269739968</c:v>
                </c:pt>
                <c:pt idx="25">
                  <c:v>83776776</c:v>
                </c:pt>
                <c:pt idx="26">
                  <c:v>12838252</c:v>
                </c:pt>
                <c:pt idx="27">
                  <c:v>38135552</c:v>
                </c:pt>
                <c:pt idx="28">
                  <c:v>16218596</c:v>
                </c:pt>
                <c:pt idx="29">
                  <c:v>37912140</c:v>
                </c:pt>
                <c:pt idx="30">
                  <c:v>19522564</c:v>
                </c:pt>
                <c:pt idx="31">
                  <c:v>17517820</c:v>
                </c:pt>
                <c:pt idx="32">
                  <c:v>18358012</c:v>
                </c:pt>
                <c:pt idx="33">
                  <c:v>18170296</c:v>
                </c:pt>
                <c:pt idx="34">
                  <c:v>44609896</c:v>
                </c:pt>
                <c:pt idx="35">
                  <c:v>46044460</c:v>
                </c:pt>
                <c:pt idx="36">
                  <c:v>52415144</c:v>
                </c:pt>
                <c:pt idx="37">
                  <c:v>136207964</c:v>
                </c:pt>
                <c:pt idx="38">
                  <c:v>100578764</c:v>
                </c:pt>
                <c:pt idx="39">
                  <c:v>65730520</c:v>
                </c:pt>
                <c:pt idx="40">
                  <c:v>122581944</c:v>
                </c:pt>
                <c:pt idx="41">
                  <c:v>55874924</c:v>
                </c:pt>
                <c:pt idx="42">
                  <c:v>71585136</c:v>
                </c:pt>
                <c:pt idx="43">
                  <c:v>78315664</c:v>
                </c:pt>
                <c:pt idx="44">
                  <c:v>143279000</c:v>
                </c:pt>
                <c:pt idx="45">
                  <c:v>228343856</c:v>
                </c:pt>
                <c:pt idx="46">
                  <c:v>264228700</c:v>
                </c:pt>
                <c:pt idx="47">
                  <c:v>285712676</c:v>
                </c:pt>
                <c:pt idx="48">
                  <c:v>76562624</c:v>
                </c:pt>
                <c:pt idx="49">
                  <c:v>44462288</c:v>
                </c:pt>
                <c:pt idx="50">
                  <c:v>91281400</c:v>
                </c:pt>
                <c:pt idx="51">
                  <c:v>54035136</c:v>
                </c:pt>
                <c:pt idx="52">
                  <c:v>118136144</c:v>
                </c:pt>
                <c:pt idx="53">
                  <c:v>277898676</c:v>
                </c:pt>
                <c:pt idx="54">
                  <c:v>11502076</c:v>
                </c:pt>
                <c:pt idx="55">
                  <c:v>27617180</c:v>
                </c:pt>
                <c:pt idx="56">
                  <c:v>10329356</c:v>
                </c:pt>
                <c:pt idx="57">
                  <c:v>7913756</c:v>
                </c:pt>
                <c:pt idx="58">
                  <c:v>6986420</c:v>
                </c:pt>
                <c:pt idx="59">
                  <c:v>5436776</c:v>
                </c:pt>
                <c:pt idx="60">
                  <c:v>19465976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7DC-405C-9C61-0CC615A753AF}"/>
            </c:ext>
          </c:extLst>
        </c:ser>
        <c:ser>
          <c:idx val="1"/>
          <c:order val="1"/>
          <c:tx>
            <c:v>Long Volume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gme_stock_data!$A$1001:$A$1061</c:f>
              <c:numCache>
                <c:formatCode>yyyy\-mm\-dd;@</c:formatCode>
                <c:ptCount val="61"/>
                <c:pt idx="0">
                  <c:v>44286</c:v>
                </c:pt>
                <c:pt idx="1">
                  <c:v>44285</c:v>
                </c:pt>
                <c:pt idx="2">
                  <c:v>44284</c:v>
                </c:pt>
                <c:pt idx="3">
                  <c:v>44281</c:v>
                </c:pt>
                <c:pt idx="4">
                  <c:v>44280</c:v>
                </c:pt>
                <c:pt idx="5">
                  <c:v>44279</c:v>
                </c:pt>
                <c:pt idx="6">
                  <c:v>44278</c:v>
                </c:pt>
                <c:pt idx="7">
                  <c:v>44277</c:v>
                </c:pt>
                <c:pt idx="8">
                  <c:v>44274</c:v>
                </c:pt>
                <c:pt idx="9">
                  <c:v>44273</c:v>
                </c:pt>
                <c:pt idx="10">
                  <c:v>44272</c:v>
                </c:pt>
                <c:pt idx="11">
                  <c:v>44271</c:v>
                </c:pt>
                <c:pt idx="12">
                  <c:v>44270</c:v>
                </c:pt>
                <c:pt idx="13">
                  <c:v>44267</c:v>
                </c:pt>
                <c:pt idx="14">
                  <c:v>44266</c:v>
                </c:pt>
                <c:pt idx="15">
                  <c:v>44265</c:v>
                </c:pt>
                <c:pt idx="16">
                  <c:v>44264</c:v>
                </c:pt>
                <c:pt idx="17">
                  <c:v>44263</c:v>
                </c:pt>
                <c:pt idx="18">
                  <c:v>44260</c:v>
                </c:pt>
                <c:pt idx="19">
                  <c:v>44259</c:v>
                </c:pt>
                <c:pt idx="20">
                  <c:v>44258</c:v>
                </c:pt>
                <c:pt idx="21">
                  <c:v>44257</c:v>
                </c:pt>
                <c:pt idx="22">
                  <c:v>44256</c:v>
                </c:pt>
                <c:pt idx="23">
                  <c:v>44253</c:v>
                </c:pt>
                <c:pt idx="24">
                  <c:v>44252</c:v>
                </c:pt>
                <c:pt idx="25">
                  <c:v>44251</c:v>
                </c:pt>
                <c:pt idx="26">
                  <c:v>44250</c:v>
                </c:pt>
                <c:pt idx="27">
                  <c:v>44249</c:v>
                </c:pt>
                <c:pt idx="28">
                  <c:v>44246</c:v>
                </c:pt>
                <c:pt idx="29">
                  <c:v>44245</c:v>
                </c:pt>
                <c:pt idx="30">
                  <c:v>44244</c:v>
                </c:pt>
                <c:pt idx="31">
                  <c:v>44243</c:v>
                </c:pt>
                <c:pt idx="32">
                  <c:v>44239</c:v>
                </c:pt>
                <c:pt idx="33">
                  <c:v>44238</c:v>
                </c:pt>
                <c:pt idx="34">
                  <c:v>44237</c:v>
                </c:pt>
                <c:pt idx="35">
                  <c:v>44236</c:v>
                </c:pt>
                <c:pt idx="36">
                  <c:v>44235</c:v>
                </c:pt>
                <c:pt idx="37">
                  <c:v>44232</c:v>
                </c:pt>
                <c:pt idx="38">
                  <c:v>44231</c:v>
                </c:pt>
                <c:pt idx="39">
                  <c:v>44230</c:v>
                </c:pt>
                <c:pt idx="40">
                  <c:v>44229</c:v>
                </c:pt>
                <c:pt idx="41">
                  <c:v>44228</c:v>
                </c:pt>
                <c:pt idx="42">
                  <c:v>44225</c:v>
                </c:pt>
                <c:pt idx="43">
                  <c:v>44224</c:v>
                </c:pt>
                <c:pt idx="44">
                  <c:v>44223</c:v>
                </c:pt>
                <c:pt idx="45">
                  <c:v>44222</c:v>
                </c:pt>
                <c:pt idx="46">
                  <c:v>44221</c:v>
                </c:pt>
                <c:pt idx="47">
                  <c:v>44218</c:v>
                </c:pt>
                <c:pt idx="48">
                  <c:v>44217</c:v>
                </c:pt>
                <c:pt idx="49">
                  <c:v>44216</c:v>
                </c:pt>
                <c:pt idx="50">
                  <c:v>44215</c:v>
                </c:pt>
                <c:pt idx="51">
                  <c:v>44211</c:v>
                </c:pt>
                <c:pt idx="52">
                  <c:v>44210</c:v>
                </c:pt>
                <c:pt idx="53">
                  <c:v>44209</c:v>
                </c:pt>
                <c:pt idx="54">
                  <c:v>44208</c:v>
                </c:pt>
                <c:pt idx="55">
                  <c:v>44207</c:v>
                </c:pt>
                <c:pt idx="56">
                  <c:v>44204</c:v>
                </c:pt>
                <c:pt idx="57">
                  <c:v>44203</c:v>
                </c:pt>
                <c:pt idx="58">
                  <c:v>44202</c:v>
                </c:pt>
                <c:pt idx="59">
                  <c:v>44201</c:v>
                </c:pt>
                <c:pt idx="60">
                  <c:v>44200</c:v>
                </c:pt>
              </c:numCache>
            </c:numRef>
          </c:cat>
          <c:val>
            <c:numRef>
              <c:f>'Short Volume GME'!$D$1001:$D$1061</c:f>
              <c:numCache>
                <c:formatCode>#,##0</c:formatCode>
                <c:ptCount val="61"/>
                <c:pt idx="0">
                  <c:v>11152848</c:v>
                </c:pt>
                <c:pt idx="1">
                  <c:v>23508632</c:v>
                </c:pt>
                <c:pt idx="2">
                  <c:v>14003756</c:v>
                </c:pt>
                <c:pt idx="3">
                  <c:v>45446076</c:v>
                </c:pt>
                <c:pt idx="4">
                  <c:v>73598936</c:v>
                </c:pt>
                <c:pt idx="5">
                  <c:v>32068080</c:v>
                </c:pt>
                <c:pt idx="6">
                  <c:v>11882536</c:v>
                </c:pt>
                <c:pt idx="7">
                  <c:v>11435628</c:v>
                </c:pt>
                <c:pt idx="8">
                  <c:v>33323076</c:v>
                </c:pt>
                <c:pt idx="9">
                  <c:v>12545692</c:v>
                </c:pt>
                <c:pt idx="10">
                  <c:v>24472064</c:v>
                </c:pt>
                <c:pt idx="11">
                  <c:v>50329996</c:v>
                </c:pt>
                <c:pt idx="12">
                  <c:v>32119788</c:v>
                </c:pt>
                <c:pt idx="13">
                  <c:v>38633700</c:v>
                </c:pt>
                <c:pt idx="14">
                  <c:v>40042564</c:v>
                </c:pt>
                <c:pt idx="15">
                  <c:v>97400612</c:v>
                </c:pt>
                <c:pt idx="16">
                  <c:v>47905032</c:v>
                </c:pt>
                <c:pt idx="17">
                  <c:v>88131088</c:v>
                </c:pt>
                <c:pt idx="18">
                  <c:v>41528224</c:v>
                </c:pt>
                <c:pt idx="19">
                  <c:v>44731024</c:v>
                </c:pt>
                <c:pt idx="20">
                  <c:v>23859248</c:v>
                </c:pt>
                <c:pt idx="21">
                  <c:v>47831524</c:v>
                </c:pt>
                <c:pt idx="22">
                  <c:v>76320676</c:v>
                </c:pt>
                <c:pt idx="23">
                  <c:v>125546228</c:v>
                </c:pt>
                <c:pt idx="24">
                  <c:v>170900472</c:v>
                </c:pt>
                <c:pt idx="25">
                  <c:v>69246908</c:v>
                </c:pt>
                <c:pt idx="26">
                  <c:v>10132792</c:v>
                </c:pt>
                <c:pt idx="27">
                  <c:v>23689880</c:v>
                </c:pt>
                <c:pt idx="28">
                  <c:v>29092644</c:v>
                </c:pt>
                <c:pt idx="29">
                  <c:v>41792900</c:v>
                </c:pt>
                <c:pt idx="30">
                  <c:v>12077508</c:v>
                </c:pt>
                <c:pt idx="31">
                  <c:v>10477560</c:v>
                </c:pt>
                <c:pt idx="32">
                  <c:v>30345060</c:v>
                </c:pt>
                <c:pt idx="33">
                  <c:v>27608588</c:v>
                </c:pt>
                <c:pt idx="34">
                  <c:v>81201300</c:v>
                </c:pt>
                <c:pt idx="35">
                  <c:v>41790696</c:v>
                </c:pt>
                <c:pt idx="36">
                  <c:v>32801244</c:v>
                </c:pt>
                <c:pt idx="37">
                  <c:v>129696172</c:v>
                </c:pt>
                <c:pt idx="38">
                  <c:v>105965144</c:v>
                </c:pt>
                <c:pt idx="39">
                  <c:v>67145092</c:v>
                </c:pt>
                <c:pt idx="40">
                  <c:v>122091392</c:v>
                </c:pt>
                <c:pt idx="41">
                  <c:v>52746900</c:v>
                </c:pt>
                <c:pt idx="42">
                  <c:v>77131104</c:v>
                </c:pt>
                <c:pt idx="43">
                  <c:v>87526748</c:v>
                </c:pt>
                <c:pt idx="44">
                  <c:v>112440404</c:v>
                </c:pt>
                <c:pt idx="45">
                  <c:v>331068372</c:v>
                </c:pt>
                <c:pt idx="46">
                  <c:v>291944276</c:v>
                </c:pt>
                <c:pt idx="47">
                  <c:v>362646180</c:v>
                </c:pt>
                <c:pt idx="48">
                  <c:v>124274796</c:v>
                </c:pt>
                <c:pt idx="49">
                  <c:v>72832728</c:v>
                </c:pt>
                <c:pt idx="50">
                  <c:v>167984968</c:v>
                </c:pt>
                <c:pt idx="51">
                  <c:v>106589784</c:v>
                </c:pt>
                <c:pt idx="52">
                  <c:v>203339876</c:v>
                </c:pt>
                <c:pt idx="53">
                  <c:v>230307824</c:v>
                </c:pt>
                <c:pt idx="54">
                  <c:v>12219696</c:v>
                </c:pt>
                <c:pt idx="55">
                  <c:v>21795480</c:v>
                </c:pt>
                <c:pt idx="56">
                  <c:v>12411732</c:v>
                </c:pt>
                <c:pt idx="57">
                  <c:v>13364980</c:v>
                </c:pt>
                <c:pt idx="58">
                  <c:v>13436272</c:v>
                </c:pt>
                <c:pt idx="59">
                  <c:v>11084300</c:v>
                </c:pt>
                <c:pt idx="60">
                  <c:v>15024076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7DC-405C-9C61-0CC615A753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7509200"/>
        <c:axId val="37509680"/>
      </c:barChart>
      <c:lineChart>
        <c:grouping val="standard"/>
        <c:varyColors val="0"/>
        <c:ser>
          <c:idx val="2"/>
          <c:order val="2"/>
          <c:tx>
            <c:v>Aktienpreis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gme_stock_data!$A$1001:$A$1061</c:f>
              <c:numCache>
                <c:formatCode>yyyy\-mm\-dd;@</c:formatCode>
                <c:ptCount val="61"/>
                <c:pt idx="0">
                  <c:v>44286</c:v>
                </c:pt>
                <c:pt idx="1">
                  <c:v>44285</c:v>
                </c:pt>
                <c:pt idx="2">
                  <c:v>44284</c:v>
                </c:pt>
                <c:pt idx="3">
                  <c:v>44281</c:v>
                </c:pt>
                <c:pt idx="4">
                  <c:v>44280</c:v>
                </c:pt>
                <c:pt idx="5">
                  <c:v>44279</c:v>
                </c:pt>
                <c:pt idx="6">
                  <c:v>44278</c:v>
                </c:pt>
                <c:pt idx="7">
                  <c:v>44277</c:v>
                </c:pt>
                <c:pt idx="8">
                  <c:v>44274</c:v>
                </c:pt>
                <c:pt idx="9">
                  <c:v>44273</c:v>
                </c:pt>
                <c:pt idx="10">
                  <c:v>44272</c:v>
                </c:pt>
                <c:pt idx="11">
                  <c:v>44271</c:v>
                </c:pt>
                <c:pt idx="12">
                  <c:v>44270</c:v>
                </c:pt>
                <c:pt idx="13">
                  <c:v>44267</c:v>
                </c:pt>
                <c:pt idx="14">
                  <c:v>44266</c:v>
                </c:pt>
                <c:pt idx="15">
                  <c:v>44265</c:v>
                </c:pt>
                <c:pt idx="16">
                  <c:v>44264</c:v>
                </c:pt>
                <c:pt idx="17">
                  <c:v>44263</c:v>
                </c:pt>
                <c:pt idx="18">
                  <c:v>44260</c:v>
                </c:pt>
                <c:pt idx="19">
                  <c:v>44259</c:v>
                </c:pt>
                <c:pt idx="20">
                  <c:v>44258</c:v>
                </c:pt>
                <c:pt idx="21">
                  <c:v>44257</c:v>
                </c:pt>
                <c:pt idx="22">
                  <c:v>44256</c:v>
                </c:pt>
                <c:pt idx="23">
                  <c:v>44253</c:v>
                </c:pt>
                <c:pt idx="24">
                  <c:v>44252</c:v>
                </c:pt>
                <c:pt idx="25">
                  <c:v>44251</c:v>
                </c:pt>
                <c:pt idx="26">
                  <c:v>44250</c:v>
                </c:pt>
                <c:pt idx="27">
                  <c:v>44249</c:v>
                </c:pt>
                <c:pt idx="28">
                  <c:v>44246</c:v>
                </c:pt>
                <c:pt idx="29">
                  <c:v>44245</c:v>
                </c:pt>
                <c:pt idx="30">
                  <c:v>44244</c:v>
                </c:pt>
                <c:pt idx="31">
                  <c:v>44243</c:v>
                </c:pt>
                <c:pt idx="32">
                  <c:v>44239</c:v>
                </c:pt>
                <c:pt idx="33">
                  <c:v>44238</c:v>
                </c:pt>
                <c:pt idx="34">
                  <c:v>44237</c:v>
                </c:pt>
                <c:pt idx="35">
                  <c:v>44236</c:v>
                </c:pt>
                <c:pt idx="36">
                  <c:v>44235</c:v>
                </c:pt>
                <c:pt idx="37">
                  <c:v>44232</c:v>
                </c:pt>
                <c:pt idx="38">
                  <c:v>44231</c:v>
                </c:pt>
                <c:pt idx="39">
                  <c:v>44230</c:v>
                </c:pt>
                <c:pt idx="40">
                  <c:v>44229</c:v>
                </c:pt>
                <c:pt idx="41">
                  <c:v>44228</c:v>
                </c:pt>
                <c:pt idx="42">
                  <c:v>44225</c:v>
                </c:pt>
                <c:pt idx="43">
                  <c:v>44224</c:v>
                </c:pt>
                <c:pt idx="44">
                  <c:v>44223</c:v>
                </c:pt>
                <c:pt idx="45">
                  <c:v>44222</c:v>
                </c:pt>
                <c:pt idx="46">
                  <c:v>44221</c:v>
                </c:pt>
                <c:pt idx="47">
                  <c:v>44218</c:v>
                </c:pt>
                <c:pt idx="48">
                  <c:v>44217</c:v>
                </c:pt>
                <c:pt idx="49">
                  <c:v>44216</c:v>
                </c:pt>
                <c:pt idx="50">
                  <c:v>44215</c:v>
                </c:pt>
                <c:pt idx="51">
                  <c:v>44211</c:v>
                </c:pt>
                <c:pt idx="52">
                  <c:v>44210</c:v>
                </c:pt>
                <c:pt idx="53">
                  <c:v>44209</c:v>
                </c:pt>
                <c:pt idx="54">
                  <c:v>44208</c:v>
                </c:pt>
                <c:pt idx="55">
                  <c:v>44207</c:v>
                </c:pt>
                <c:pt idx="56">
                  <c:v>44204</c:v>
                </c:pt>
                <c:pt idx="57">
                  <c:v>44203</c:v>
                </c:pt>
                <c:pt idx="58">
                  <c:v>44202</c:v>
                </c:pt>
                <c:pt idx="59">
                  <c:v>44201</c:v>
                </c:pt>
                <c:pt idx="60">
                  <c:v>44200</c:v>
                </c:pt>
              </c:numCache>
            </c:numRef>
          </c:cat>
          <c:val>
            <c:numRef>
              <c:f>gme_stock_data!$B$1001:$B$1061</c:f>
              <c:numCache>
                <c:formatCode>General</c:formatCode>
                <c:ptCount val="61"/>
                <c:pt idx="0">
                  <c:v>47.46</c:v>
                </c:pt>
                <c:pt idx="1">
                  <c:v>48.62</c:v>
                </c:pt>
                <c:pt idx="2">
                  <c:v>45.33</c:v>
                </c:pt>
                <c:pt idx="3">
                  <c:v>45.25</c:v>
                </c:pt>
                <c:pt idx="4">
                  <c:v>45.94</c:v>
                </c:pt>
                <c:pt idx="5">
                  <c:v>30.08</c:v>
                </c:pt>
                <c:pt idx="6">
                  <c:v>45.44</c:v>
                </c:pt>
                <c:pt idx="7">
                  <c:v>48.62</c:v>
                </c:pt>
                <c:pt idx="8">
                  <c:v>50.07</c:v>
                </c:pt>
                <c:pt idx="9">
                  <c:v>50.44</c:v>
                </c:pt>
                <c:pt idx="10">
                  <c:v>52.45</c:v>
                </c:pt>
                <c:pt idx="11">
                  <c:v>52.04</c:v>
                </c:pt>
                <c:pt idx="12">
                  <c:v>55.03</c:v>
                </c:pt>
                <c:pt idx="13">
                  <c:v>66.13</c:v>
                </c:pt>
                <c:pt idx="14">
                  <c:v>65</c:v>
                </c:pt>
                <c:pt idx="15">
                  <c:v>66.25</c:v>
                </c:pt>
                <c:pt idx="16">
                  <c:v>61.72</c:v>
                </c:pt>
                <c:pt idx="17">
                  <c:v>48.63</c:v>
                </c:pt>
                <c:pt idx="18">
                  <c:v>34.44</c:v>
                </c:pt>
                <c:pt idx="19">
                  <c:v>33.090000000000003</c:v>
                </c:pt>
                <c:pt idx="20">
                  <c:v>31.05</c:v>
                </c:pt>
                <c:pt idx="21">
                  <c:v>29.55</c:v>
                </c:pt>
                <c:pt idx="22">
                  <c:v>30.1</c:v>
                </c:pt>
                <c:pt idx="23">
                  <c:v>25.43</c:v>
                </c:pt>
                <c:pt idx="24">
                  <c:v>27.18</c:v>
                </c:pt>
                <c:pt idx="25">
                  <c:v>22.93</c:v>
                </c:pt>
                <c:pt idx="26">
                  <c:v>11.24</c:v>
                </c:pt>
                <c:pt idx="27">
                  <c:v>11.5</c:v>
                </c:pt>
                <c:pt idx="28">
                  <c:v>10.15</c:v>
                </c:pt>
                <c:pt idx="29">
                  <c:v>10.17</c:v>
                </c:pt>
                <c:pt idx="30">
                  <c:v>11.48</c:v>
                </c:pt>
                <c:pt idx="31">
                  <c:v>12.38</c:v>
                </c:pt>
                <c:pt idx="32">
                  <c:v>13.1</c:v>
                </c:pt>
                <c:pt idx="33">
                  <c:v>12.77</c:v>
                </c:pt>
                <c:pt idx="34">
                  <c:v>12.8</c:v>
                </c:pt>
                <c:pt idx="35">
                  <c:v>12.58</c:v>
                </c:pt>
                <c:pt idx="36">
                  <c:v>15</c:v>
                </c:pt>
                <c:pt idx="37">
                  <c:v>15.94</c:v>
                </c:pt>
                <c:pt idx="38">
                  <c:v>13.38</c:v>
                </c:pt>
                <c:pt idx="39">
                  <c:v>23.1</c:v>
                </c:pt>
                <c:pt idx="40">
                  <c:v>22.5</c:v>
                </c:pt>
                <c:pt idx="41">
                  <c:v>56.25</c:v>
                </c:pt>
                <c:pt idx="42">
                  <c:v>81.25</c:v>
                </c:pt>
                <c:pt idx="43">
                  <c:v>48.4</c:v>
                </c:pt>
                <c:pt idx="44">
                  <c:v>86.88</c:v>
                </c:pt>
                <c:pt idx="45">
                  <c:v>36.99</c:v>
                </c:pt>
                <c:pt idx="46">
                  <c:v>19.2</c:v>
                </c:pt>
                <c:pt idx="47">
                  <c:v>16.25</c:v>
                </c:pt>
                <c:pt idx="48">
                  <c:v>10.76</c:v>
                </c:pt>
                <c:pt idx="49">
                  <c:v>9.7799999999999994</c:v>
                </c:pt>
                <c:pt idx="50">
                  <c:v>9.84</c:v>
                </c:pt>
                <c:pt idx="51">
                  <c:v>8.8800000000000008</c:v>
                </c:pt>
                <c:pt idx="52">
                  <c:v>9.98</c:v>
                </c:pt>
                <c:pt idx="53">
                  <c:v>7.85</c:v>
                </c:pt>
                <c:pt idx="54">
                  <c:v>4.99</c:v>
                </c:pt>
                <c:pt idx="55">
                  <c:v>4.99</c:v>
                </c:pt>
                <c:pt idx="56">
                  <c:v>4.42</c:v>
                </c:pt>
                <c:pt idx="57">
                  <c:v>4.5199999999999996</c:v>
                </c:pt>
                <c:pt idx="58">
                  <c:v>4.59</c:v>
                </c:pt>
                <c:pt idx="59">
                  <c:v>4.34</c:v>
                </c:pt>
                <c:pt idx="60">
                  <c:v>4.3099999999999996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7DC-405C-9C61-0CC615A753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268544"/>
        <c:axId val="46271424"/>
      </c:lineChart>
      <c:dateAx>
        <c:axId val="37509200"/>
        <c:scaling>
          <c:orientation val="minMax"/>
        </c:scaling>
        <c:delete val="0"/>
        <c:axPos val="b"/>
        <c:numFmt formatCode="yyyy\-mm\-dd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37509680"/>
        <c:crosses val="autoZero"/>
        <c:auto val="1"/>
        <c:lblOffset val="100"/>
        <c:baseTimeUnit val="days"/>
      </c:dateAx>
      <c:valAx>
        <c:axId val="37509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\ #,#00,,\ &quot;Mio.&quot;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37509200"/>
        <c:crosses val="autoZero"/>
        <c:crossBetween val="between"/>
      </c:valAx>
      <c:valAx>
        <c:axId val="46271424"/>
        <c:scaling>
          <c:orientation val="minMax"/>
        </c:scaling>
        <c:delete val="0"/>
        <c:axPos val="r"/>
        <c:numFmt formatCode="[$$-409]#,##0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6268544"/>
        <c:crosses val="max"/>
        <c:crossBetween val="between"/>
      </c:valAx>
      <c:dateAx>
        <c:axId val="46268544"/>
        <c:scaling>
          <c:orientation val="minMax"/>
        </c:scaling>
        <c:delete val="1"/>
        <c:axPos val="b"/>
        <c:numFmt formatCode="yyyy\-mm\-dd;@" sourceLinked="1"/>
        <c:majorTickMark val="out"/>
        <c:minorTickMark val="none"/>
        <c:tickLblPos val="nextTo"/>
        <c:crossAx val="46271424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v>Short Volume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'Short Volume GME'!$A$163:$A$247</c:f>
              <c:numCache>
                <c:formatCode>m/d/yyyy</c:formatCode>
                <c:ptCount val="85"/>
                <c:pt idx="0">
                  <c:v>45504</c:v>
                </c:pt>
                <c:pt idx="1">
                  <c:v>45503</c:v>
                </c:pt>
                <c:pt idx="2">
                  <c:v>45502</c:v>
                </c:pt>
                <c:pt idx="3">
                  <c:v>45499</c:v>
                </c:pt>
                <c:pt idx="4">
                  <c:v>45498</c:v>
                </c:pt>
                <c:pt idx="5">
                  <c:v>45497</c:v>
                </c:pt>
                <c:pt idx="6">
                  <c:v>45496</c:v>
                </c:pt>
                <c:pt idx="7">
                  <c:v>45495</c:v>
                </c:pt>
                <c:pt idx="8">
                  <c:v>45492</c:v>
                </c:pt>
                <c:pt idx="9">
                  <c:v>45491</c:v>
                </c:pt>
                <c:pt idx="10">
                  <c:v>45490</c:v>
                </c:pt>
                <c:pt idx="11">
                  <c:v>45489</c:v>
                </c:pt>
                <c:pt idx="12">
                  <c:v>45488</c:v>
                </c:pt>
                <c:pt idx="13">
                  <c:v>45485</c:v>
                </c:pt>
                <c:pt idx="14">
                  <c:v>45484</c:v>
                </c:pt>
                <c:pt idx="15">
                  <c:v>45483</c:v>
                </c:pt>
                <c:pt idx="16">
                  <c:v>45482</c:v>
                </c:pt>
                <c:pt idx="17">
                  <c:v>45481</c:v>
                </c:pt>
                <c:pt idx="18">
                  <c:v>45478</c:v>
                </c:pt>
                <c:pt idx="19">
                  <c:v>45476</c:v>
                </c:pt>
                <c:pt idx="20">
                  <c:v>45475</c:v>
                </c:pt>
                <c:pt idx="21">
                  <c:v>45474</c:v>
                </c:pt>
                <c:pt idx="22">
                  <c:v>45471</c:v>
                </c:pt>
                <c:pt idx="23">
                  <c:v>45470</c:v>
                </c:pt>
                <c:pt idx="24">
                  <c:v>45469</c:v>
                </c:pt>
                <c:pt idx="25">
                  <c:v>45468</c:v>
                </c:pt>
                <c:pt idx="26">
                  <c:v>45467</c:v>
                </c:pt>
                <c:pt idx="27">
                  <c:v>45464</c:v>
                </c:pt>
                <c:pt idx="28">
                  <c:v>45463</c:v>
                </c:pt>
                <c:pt idx="29">
                  <c:v>45461</c:v>
                </c:pt>
                <c:pt idx="30">
                  <c:v>45460</c:v>
                </c:pt>
                <c:pt idx="31">
                  <c:v>45457</c:v>
                </c:pt>
                <c:pt idx="32">
                  <c:v>45456</c:v>
                </c:pt>
                <c:pt idx="33">
                  <c:v>45455</c:v>
                </c:pt>
                <c:pt idx="34">
                  <c:v>45454</c:v>
                </c:pt>
                <c:pt idx="35">
                  <c:v>45453</c:v>
                </c:pt>
                <c:pt idx="36">
                  <c:v>45450</c:v>
                </c:pt>
                <c:pt idx="37">
                  <c:v>45449</c:v>
                </c:pt>
                <c:pt idx="38">
                  <c:v>45448</c:v>
                </c:pt>
                <c:pt idx="39">
                  <c:v>45447</c:v>
                </c:pt>
                <c:pt idx="40">
                  <c:v>45446</c:v>
                </c:pt>
                <c:pt idx="41">
                  <c:v>45443</c:v>
                </c:pt>
                <c:pt idx="42">
                  <c:v>45442</c:v>
                </c:pt>
                <c:pt idx="43">
                  <c:v>45441</c:v>
                </c:pt>
                <c:pt idx="44">
                  <c:v>45440</c:v>
                </c:pt>
                <c:pt idx="45">
                  <c:v>45436</c:v>
                </c:pt>
                <c:pt idx="46">
                  <c:v>45435</c:v>
                </c:pt>
                <c:pt idx="47">
                  <c:v>45434</c:v>
                </c:pt>
                <c:pt idx="48">
                  <c:v>45433</c:v>
                </c:pt>
                <c:pt idx="49">
                  <c:v>45432</c:v>
                </c:pt>
                <c:pt idx="50">
                  <c:v>45429</c:v>
                </c:pt>
                <c:pt idx="51">
                  <c:v>45428</c:v>
                </c:pt>
                <c:pt idx="52">
                  <c:v>45427</c:v>
                </c:pt>
                <c:pt idx="53">
                  <c:v>45426</c:v>
                </c:pt>
                <c:pt idx="54">
                  <c:v>45425</c:v>
                </c:pt>
                <c:pt idx="55">
                  <c:v>45422</c:v>
                </c:pt>
                <c:pt idx="56">
                  <c:v>45421</c:v>
                </c:pt>
                <c:pt idx="57">
                  <c:v>45420</c:v>
                </c:pt>
                <c:pt idx="58">
                  <c:v>45419</c:v>
                </c:pt>
                <c:pt idx="59">
                  <c:v>45418</c:v>
                </c:pt>
                <c:pt idx="60">
                  <c:v>45415</c:v>
                </c:pt>
                <c:pt idx="61">
                  <c:v>45414</c:v>
                </c:pt>
                <c:pt idx="62">
                  <c:v>45413</c:v>
                </c:pt>
                <c:pt idx="63">
                  <c:v>45412</c:v>
                </c:pt>
                <c:pt idx="64">
                  <c:v>45411</c:v>
                </c:pt>
                <c:pt idx="65">
                  <c:v>45408</c:v>
                </c:pt>
                <c:pt idx="66">
                  <c:v>45407</c:v>
                </c:pt>
                <c:pt idx="67">
                  <c:v>45406</c:v>
                </c:pt>
                <c:pt idx="68">
                  <c:v>45405</c:v>
                </c:pt>
                <c:pt idx="69">
                  <c:v>45404</c:v>
                </c:pt>
                <c:pt idx="70">
                  <c:v>45401</c:v>
                </c:pt>
                <c:pt idx="71">
                  <c:v>45400</c:v>
                </c:pt>
                <c:pt idx="72">
                  <c:v>45399</c:v>
                </c:pt>
                <c:pt idx="73">
                  <c:v>45398</c:v>
                </c:pt>
                <c:pt idx="74">
                  <c:v>45397</c:v>
                </c:pt>
                <c:pt idx="75">
                  <c:v>45394</c:v>
                </c:pt>
                <c:pt idx="76">
                  <c:v>45393</c:v>
                </c:pt>
                <c:pt idx="77">
                  <c:v>45392</c:v>
                </c:pt>
                <c:pt idx="78">
                  <c:v>45391</c:v>
                </c:pt>
                <c:pt idx="79">
                  <c:v>45390</c:v>
                </c:pt>
                <c:pt idx="80">
                  <c:v>45387</c:v>
                </c:pt>
                <c:pt idx="81">
                  <c:v>45386</c:v>
                </c:pt>
                <c:pt idx="82">
                  <c:v>45385</c:v>
                </c:pt>
                <c:pt idx="83">
                  <c:v>45384</c:v>
                </c:pt>
                <c:pt idx="84">
                  <c:v>45383</c:v>
                </c:pt>
              </c:numCache>
            </c:numRef>
          </c:cat>
          <c:val>
            <c:numRef>
              <c:f>'Short Volume GME'!$C$163:$C$247</c:f>
              <c:numCache>
                <c:formatCode>#,##0</c:formatCode>
                <c:ptCount val="85"/>
                <c:pt idx="0">
                  <c:v>2387443</c:v>
                </c:pt>
                <c:pt idx="1">
                  <c:v>2576142</c:v>
                </c:pt>
                <c:pt idx="2">
                  <c:v>2207817</c:v>
                </c:pt>
                <c:pt idx="3">
                  <c:v>1979074</c:v>
                </c:pt>
                <c:pt idx="4">
                  <c:v>2345896</c:v>
                </c:pt>
                <c:pt idx="5">
                  <c:v>2971437</c:v>
                </c:pt>
                <c:pt idx="6">
                  <c:v>2426020</c:v>
                </c:pt>
                <c:pt idx="7">
                  <c:v>4566412</c:v>
                </c:pt>
                <c:pt idx="8">
                  <c:v>3862834</c:v>
                </c:pt>
                <c:pt idx="9">
                  <c:v>5333464</c:v>
                </c:pt>
                <c:pt idx="10">
                  <c:v>7735161</c:v>
                </c:pt>
                <c:pt idx="11">
                  <c:v>7296105</c:v>
                </c:pt>
                <c:pt idx="12">
                  <c:v>5483219</c:v>
                </c:pt>
                <c:pt idx="13">
                  <c:v>4899279</c:v>
                </c:pt>
                <c:pt idx="14">
                  <c:v>3879766</c:v>
                </c:pt>
                <c:pt idx="15">
                  <c:v>6981393</c:v>
                </c:pt>
                <c:pt idx="16">
                  <c:v>2948818</c:v>
                </c:pt>
                <c:pt idx="17">
                  <c:v>3488454</c:v>
                </c:pt>
                <c:pt idx="18">
                  <c:v>3635291</c:v>
                </c:pt>
                <c:pt idx="19">
                  <c:v>3868363</c:v>
                </c:pt>
                <c:pt idx="20">
                  <c:v>4564666</c:v>
                </c:pt>
                <c:pt idx="21">
                  <c:v>9807656</c:v>
                </c:pt>
                <c:pt idx="22">
                  <c:v>5994853</c:v>
                </c:pt>
                <c:pt idx="23">
                  <c:v>10129833</c:v>
                </c:pt>
                <c:pt idx="24">
                  <c:v>5420677</c:v>
                </c:pt>
                <c:pt idx="25">
                  <c:v>9537421</c:v>
                </c:pt>
                <c:pt idx="26">
                  <c:v>6667658</c:v>
                </c:pt>
                <c:pt idx="27">
                  <c:v>9209752</c:v>
                </c:pt>
                <c:pt idx="28">
                  <c:v>11784651</c:v>
                </c:pt>
                <c:pt idx="29">
                  <c:v>11177246</c:v>
                </c:pt>
                <c:pt idx="30">
                  <c:v>27667861</c:v>
                </c:pt>
                <c:pt idx="31">
                  <c:v>27445483</c:v>
                </c:pt>
                <c:pt idx="32">
                  <c:v>30054666</c:v>
                </c:pt>
                <c:pt idx="33">
                  <c:v>43049392</c:v>
                </c:pt>
                <c:pt idx="34">
                  <c:v>34505645</c:v>
                </c:pt>
                <c:pt idx="35">
                  <c:v>26715772</c:v>
                </c:pt>
                <c:pt idx="36">
                  <c:v>64431136</c:v>
                </c:pt>
                <c:pt idx="37">
                  <c:v>60756787</c:v>
                </c:pt>
                <c:pt idx="38">
                  <c:v>20876032</c:v>
                </c:pt>
                <c:pt idx="39">
                  <c:v>13599744</c:v>
                </c:pt>
                <c:pt idx="40">
                  <c:v>44373041</c:v>
                </c:pt>
                <c:pt idx="41">
                  <c:v>6162532</c:v>
                </c:pt>
                <c:pt idx="42">
                  <c:v>6452981</c:v>
                </c:pt>
                <c:pt idx="43">
                  <c:v>7959734</c:v>
                </c:pt>
                <c:pt idx="44">
                  <c:v>31242798</c:v>
                </c:pt>
                <c:pt idx="45">
                  <c:v>7316597</c:v>
                </c:pt>
                <c:pt idx="46">
                  <c:v>6959184</c:v>
                </c:pt>
                <c:pt idx="47">
                  <c:v>7610772</c:v>
                </c:pt>
                <c:pt idx="48">
                  <c:v>13279660</c:v>
                </c:pt>
                <c:pt idx="49">
                  <c:v>14893630</c:v>
                </c:pt>
                <c:pt idx="50">
                  <c:v>26637065</c:v>
                </c:pt>
                <c:pt idx="51">
                  <c:v>26589962</c:v>
                </c:pt>
                <c:pt idx="52">
                  <c:v>33055603</c:v>
                </c:pt>
                <c:pt idx="53">
                  <c:v>52979014</c:v>
                </c:pt>
                <c:pt idx="54">
                  <c:v>57953703</c:v>
                </c:pt>
                <c:pt idx="55">
                  <c:v>16831867</c:v>
                </c:pt>
                <c:pt idx="56">
                  <c:v>11816371</c:v>
                </c:pt>
                <c:pt idx="57">
                  <c:v>11417317</c:v>
                </c:pt>
                <c:pt idx="58">
                  <c:v>10330875</c:v>
                </c:pt>
                <c:pt idx="59">
                  <c:v>20142803</c:v>
                </c:pt>
                <c:pt idx="60">
                  <c:v>14921557</c:v>
                </c:pt>
                <c:pt idx="61">
                  <c:v>3714996</c:v>
                </c:pt>
                <c:pt idx="62">
                  <c:v>1189987</c:v>
                </c:pt>
                <c:pt idx="63">
                  <c:v>1166317</c:v>
                </c:pt>
                <c:pt idx="64">
                  <c:v>1794698</c:v>
                </c:pt>
                <c:pt idx="65">
                  <c:v>3428348</c:v>
                </c:pt>
                <c:pt idx="66">
                  <c:v>2353659</c:v>
                </c:pt>
                <c:pt idx="67">
                  <c:v>2271451</c:v>
                </c:pt>
                <c:pt idx="68">
                  <c:v>1234601</c:v>
                </c:pt>
                <c:pt idx="69">
                  <c:v>1428652</c:v>
                </c:pt>
                <c:pt idx="70">
                  <c:v>828744</c:v>
                </c:pt>
                <c:pt idx="71">
                  <c:v>714933</c:v>
                </c:pt>
                <c:pt idx="72">
                  <c:v>788062</c:v>
                </c:pt>
                <c:pt idx="73">
                  <c:v>1540924</c:v>
                </c:pt>
                <c:pt idx="74">
                  <c:v>2295463</c:v>
                </c:pt>
                <c:pt idx="75">
                  <c:v>1242951</c:v>
                </c:pt>
                <c:pt idx="76">
                  <c:v>1481153</c:v>
                </c:pt>
                <c:pt idx="77">
                  <c:v>1671072</c:v>
                </c:pt>
                <c:pt idx="78">
                  <c:v>1442009</c:v>
                </c:pt>
                <c:pt idx="79">
                  <c:v>1668576</c:v>
                </c:pt>
                <c:pt idx="80">
                  <c:v>2122380</c:v>
                </c:pt>
                <c:pt idx="81">
                  <c:v>1691954</c:v>
                </c:pt>
                <c:pt idx="82">
                  <c:v>1935273</c:v>
                </c:pt>
                <c:pt idx="83">
                  <c:v>2977833</c:v>
                </c:pt>
                <c:pt idx="84">
                  <c:v>4333298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F09-4219-88CC-CF09DDB37ED6}"/>
            </c:ext>
          </c:extLst>
        </c:ser>
        <c:ser>
          <c:idx val="1"/>
          <c:order val="2"/>
          <c:tx>
            <c:v>Long Volume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'Short Volume GME'!$A$163:$A$247</c:f>
              <c:numCache>
                <c:formatCode>m/d/yyyy</c:formatCode>
                <c:ptCount val="85"/>
                <c:pt idx="0">
                  <c:v>45504</c:v>
                </c:pt>
                <c:pt idx="1">
                  <c:v>45503</c:v>
                </c:pt>
                <c:pt idx="2">
                  <c:v>45502</c:v>
                </c:pt>
                <c:pt idx="3">
                  <c:v>45499</c:v>
                </c:pt>
                <c:pt idx="4">
                  <c:v>45498</c:v>
                </c:pt>
                <c:pt idx="5">
                  <c:v>45497</c:v>
                </c:pt>
                <c:pt idx="6">
                  <c:v>45496</c:v>
                </c:pt>
                <c:pt idx="7">
                  <c:v>45495</c:v>
                </c:pt>
                <c:pt idx="8">
                  <c:v>45492</c:v>
                </c:pt>
                <c:pt idx="9">
                  <c:v>45491</c:v>
                </c:pt>
                <c:pt idx="10">
                  <c:v>45490</c:v>
                </c:pt>
                <c:pt idx="11">
                  <c:v>45489</c:v>
                </c:pt>
                <c:pt idx="12">
                  <c:v>45488</c:v>
                </c:pt>
                <c:pt idx="13">
                  <c:v>45485</c:v>
                </c:pt>
                <c:pt idx="14">
                  <c:v>45484</c:v>
                </c:pt>
                <c:pt idx="15">
                  <c:v>45483</c:v>
                </c:pt>
                <c:pt idx="16">
                  <c:v>45482</c:v>
                </c:pt>
                <c:pt idx="17">
                  <c:v>45481</c:v>
                </c:pt>
                <c:pt idx="18">
                  <c:v>45478</c:v>
                </c:pt>
                <c:pt idx="19">
                  <c:v>45476</c:v>
                </c:pt>
                <c:pt idx="20">
                  <c:v>45475</c:v>
                </c:pt>
                <c:pt idx="21">
                  <c:v>45474</c:v>
                </c:pt>
                <c:pt idx="22">
                  <c:v>45471</c:v>
                </c:pt>
                <c:pt idx="23">
                  <c:v>45470</c:v>
                </c:pt>
                <c:pt idx="24">
                  <c:v>45469</c:v>
                </c:pt>
                <c:pt idx="25">
                  <c:v>45468</c:v>
                </c:pt>
                <c:pt idx="26">
                  <c:v>45467</c:v>
                </c:pt>
                <c:pt idx="27">
                  <c:v>45464</c:v>
                </c:pt>
                <c:pt idx="28">
                  <c:v>45463</c:v>
                </c:pt>
                <c:pt idx="29">
                  <c:v>45461</c:v>
                </c:pt>
                <c:pt idx="30">
                  <c:v>45460</c:v>
                </c:pt>
                <c:pt idx="31">
                  <c:v>45457</c:v>
                </c:pt>
                <c:pt idx="32">
                  <c:v>45456</c:v>
                </c:pt>
                <c:pt idx="33">
                  <c:v>45455</c:v>
                </c:pt>
                <c:pt idx="34">
                  <c:v>45454</c:v>
                </c:pt>
                <c:pt idx="35">
                  <c:v>45453</c:v>
                </c:pt>
                <c:pt idx="36">
                  <c:v>45450</c:v>
                </c:pt>
                <c:pt idx="37">
                  <c:v>45449</c:v>
                </c:pt>
                <c:pt idx="38">
                  <c:v>45448</c:v>
                </c:pt>
                <c:pt idx="39">
                  <c:v>45447</c:v>
                </c:pt>
                <c:pt idx="40">
                  <c:v>45446</c:v>
                </c:pt>
                <c:pt idx="41">
                  <c:v>45443</c:v>
                </c:pt>
                <c:pt idx="42">
                  <c:v>45442</c:v>
                </c:pt>
                <c:pt idx="43">
                  <c:v>45441</c:v>
                </c:pt>
                <c:pt idx="44">
                  <c:v>45440</c:v>
                </c:pt>
                <c:pt idx="45">
                  <c:v>45436</c:v>
                </c:pt>
                <c:pt idx="46">
                  <c:v>45435</c:v>
                </c:pt>
                <c:pt idx="47">
                  <c:v>45434</c:v>
                </c:pt>
                <c:pt idx="48">
                  <c:v>45433</c:v>
                </c:pt>
                <c:pt idx="49">
                  <c:v>45432</c:v>
                </c:pt>
                <c:pt idx="50">
                  <c:v>45429</c:v>
                </c:pt>
                <c:pt idx="51">
                  <c:v>45428</c:v>
                </c:pt>
                <c:pt idx="52">
                  <c:v>45427</c:v>
                </c:pt>
                <c:pt idx="53">
                  <c:v>45426</c:v>
                </c:pt>
                <c:pt idx="54">
                  <c:v>45425</c:v>
                </c:pt>
                <c:pt idx="55">
                  <c:v>45422</c:v>
                </c:pt>
                <c:pt idx="56">
                  <c:v>45421</c:v>
                </c:pt>
                <c:pt idx="57">
                  <c:v>45420</c:v>
                </c:pt>
                <c:pt idx="58">
                  <c:v>45419</c:v>
                </c:pt>
                <c:pt idx="59">
                  <c:v>45418</c:v>
                </c:pt>
                <c:pt idx="60">
                  <c:v>45415</c:v>
                </c:pt>
                <c:pt idx="61">
                  <c:v>45414</c:v>
                </c:pt>
                <c:pt idx="62">
                  <c:v>45413</c:v>
                </c:pt>
                <c:pt idx="63">
                  <c:v>45412</c:v>
                </c:pt>
                <c:pt idx="64">
                  <c:v>45411</c:v>
                </c:pt>
                <c:pt idx="65">
                  <c:v>45408</c:v>
                </c:pt>
                <c:pt idx="66">
                  <c:v>45407</c:v>
                </c:pt>
                <c:pt idx="67">
                  <c:v>45406</c:v>
                </c:pt>
                <c:pt idx="68">
                  <c:v>45405</c:v>
                </c:pt>
                <c:pt idx="69">
                  <c:v>45404</c:v>
                </c:pt>
                <c:pt idx="70">
                  <c:v>45401</c:v>
                </c:pt>
                <c:pt idx="71">
                  <c:v>45400</c:v>
                </c:pt>
                <c:pt idx="72">
                  <c:v>45399</c:v>
                </c:pt>
                <c:pt idx="73">
                  <c:v>45398</c:v>
                </c:pt>
                <c:pt idx="74">
                  <c:v>45397</c:v>
                </c:pt>
                <c:pt idx="75">
                  <c:v>45394</c:v>
                </c:pt>
                <c:pt idx="76">
                  <c:v>45393</c:v>
                </c:pt>
                <c:pt idx="77">
                  <c:v>45392</c:v>
                </c:pt>
                <c:pt idx="78">
                  <c:v>45391</c:v>
                </c:pt>
                <c:pt idx="79">
                  <c:v>45390</c:v>
                </c:pt>
                <c:pt idx="80">
                  <c:v>45387</c:v>
                </c:pt>
                <c:pt idx="81">
                  <c:v>45386</c:v>
                </c:pt>
                <c:pt idx="82">
                  <c:v>45385</c:v>
                </c:pt>
                <c:pt idx="83">
                  <c:v>45384</c:v>
                </c:pt>
                <c:pt idx="84">
                  <c:v>45383</c:v>
                </c:pt>
              </c:numCache>
            </c:numRef>
          </c:cat>
          <c:val>
            <c:numRef>
              <c:f>'Short Volume GME'!$D$163:$D$247</c:f>
              <c:numCache>
                <c:formatCode>#,##0</c:formatCode>
                <c:ptCount val="85"/>
                <c:pt idx="0">
                  <c:v>3077393</c:v>
                </c:pt>
                <c:pt idx="1">
                  <c:v>3754077</c:v>
                </c:pt>
                <c:pt idx="2">
                  <c:v>2914454</c:v>
                </c:pt>
                <c:pt idx="3">
                  <c:v>2584924</c:v>
                </c:pt>
                <c:pt idx="4">
                  <c:v>3502378</c:v>
                </c:pt>
                <c:pt idx="5">
                  <c:v>3599076</c:v>
                </c:pt>
                <c:pt idx="6">
                  <c:v>3171922</c:v>
                </c:pt>
                <c:pt idx="7">
                  <c:v>5381697</c:v>
                </c:pt>
                <c:pt idx="8">
                  <c:v>4789305</c:v>
                </c:pt>
                <c:pt idx="9">
                  <c:v>6729313</c:v>
                </c:pt>
                <c:pt idx="10">
                  <c:v>8300287</c:v>
                </c:pt>
                <c:pt idx="11">
                  <c:v>8743636</c:v>
                </c:pt>
                <c:pt idx="12">
                  <c:v>6622447</c:v>
                </c:pt>
                <c:pt idx="13">
                  <c:v>6615200</c:v>
                </c:pt>
                <c:pt idx="14">
                  <c:v>5064888</c:v>
                </c:pt>
                <c:pt idx="15">
                  <c:v>9115170</c:v>
                </c:pt>
                <c:pt idx="16">
                  <c:v>3523163</c:v>
                </c:pt>
                <c:pt idx="17">
                  <c:v>4897424</c:v>
                </c:pt>
                <c:pt idx="18">
                  <c:v>4568642</c:v>
                </c:pt>
                <c:pt idx="19">
                  <c:v>4855210</c:v>
                </c:pt>
                <c:pt idx="20">
                  <c:v>5279494</c:v>
                </c:pt>
                <c:pt idx="21">
                  <c:v>9525953</c:v>
                </c:pt>
                <c:pt idx="22">
                  <c:v>8094677</c:v>
                </c:pt>
                <c:pt idx="23">
                  <c:v>15305768</c:v>
                </c:pt>
                <c:pt idx="24">
                  <c:v>6965178</c:v>
                </c:pt>
                <c:pt idx="25">
                  <c:v>9908430</c:v>
                </c:pt>
                <c:pt idx="26">
                  <c:v>8468868</c:v>
                </c:pt>
                <c:pt idx="27">
                  <c:v>10302476</c:v>
                </c:pt>
                <c:pt idx="28">
                  <c:v>14200351</c:v>
                </c:pt>
                <c:pt idx="29">
                  <c:v>15491243</c:v>
                </c:pt>
                <c:pt idx="30">
                  <c:v>31164798</c:v>
                </c:pt>
                <c:pt idx="31">
                  <c:v>29119882</c:v>
                </c:pt>
                <c:pt idx="32">
                  <c:v>38263673</c:v>
                </c:pt>
                <c:pt idx="33">
                  <c:v>53587293</c:v>
                </c:pt>
                <c:pt idx="34">
                  <c:v>54363959</c:v>
                </c:pt>
                <c:pt idx="35">
                  <c:v>51436792</c:v>
                </c:pt>
                <c:pt idx="36">
                  <c:v>84649432</c:v>
                </c:pt>
                <c:pt idx="37">
                  <c:v>62033948</c:v>
                </c:pt>
                <c:pt idx="38">
                  <c:v>27901485</c:v>
                </c:pt>
                <c:pt idx="39">
                  <c:v>17488502</c:v>
                </c:pt>
                <c:pt idx="40">
                  <c:v>44468002</c:v>
                </c:pt>
                <c:pt idx="41">
                  <c:v>8723038</c:v>
                </c:pt>
                <c:pt idx="42">
                  <c:v>10950961</c:v>
                </c:pt>
                <c:pt idx="43">
                  <c:v>8717542</c:v>
                </c:pt>
                <c:pt idx="44">
                  <c:v>38655485</c:v>
                </c:pt>
                <c:pt idx="45">
                  <c:v>14026074</c:v>
                </c:pt>
                <c:pt idx="46">
                  <c:v>13651805</c:v>
                </c:pt>
                <c:pt idx="47">
                  <c:v>21199119</c:v>
                </c:pt>
                <c:pt idx="48">
                  <c:v>19031566</c:v>
                </c:pt>
                <c:pt idx="49">
                  <c:v>19096941</c:v>
                </c:pt>
                <c:pt idx="50">
                  <c:v>23893196</c:v>
                </c:pt>
                <c:pt idx="51">
                  <c:v>21436280</c:v>
                </c:pt>
                <c:pt idx="52">
                  <c:v>40664633</c:v>
                </c:pt>
                <c:pt idx="53">
                  <c:v>52130323</c:v>
                </c:pt>
                <c:pt idx="54">
                  <c:v>59265322</c:v>
                </c:pt>
                <c:pt idx="55">
                  <c:v>9878612</c:v>
                </c:pt>
                <c:pt idx="56">
                  <c:v>7085127</c:v>
                </c:pt>
                <c:pt idx="57">
                  <c:v>7092081</c:v>
                </c:pt>
                <c:pt idx="58">
                  <c:v>8039840</c:v>
                </c:pt>
                <c:pt idx="59">
                  <c:v>12594347</c:v>
                </c:pt>
                <c:pt idx="60">
                  <c:v>9807905</c:v>
                </c:pt>
                <c:pt idx="61">
                  <c:v>2326970</c:v>
                </c:pt>
                <c:pt idx="62">
                  <c:v>693669</c:v>
                </c:pt>
                <c:pt idx="63">
                  <c:v>877158</c:v>
                </c:pt>
                <c:pt idx="64">
                  <c:v>862268</c:v>
                </c:pt>
                <c:pt idx="65">
                  <c:v>1689032</c:v>
                </c:pt>
                <c:pt idx="66">
                  <c:v>980599</c:v>
                </c:pt>
                <c:pt idx="67">
                  <c:v>1023937</c:v>
                </c:pt>
                <c:pt idx="68">
                  <c:v>401950</c:v>
                </c:pt>
                <c:pt idx="69">
                  <c:v>590832</c:v>
                </c:pt>
                <c:pt idx="70">
                  <c:v>747812</c:v>
                </c:pt>
                <c:pt idx="71">
                  <c:v>694568</c:v>
                </c:pt>
                <c:pt idx="72">
                  <c:v>620275</c:v>
                </c:pt>
                <c:pt idx="73">
                  <c:v>1159653</c:v>
                </c:pt>
                <c:pt idx="74">
                  <c:v>1167211</c:v>
                </c:pt>
                <c:pt idx="75">
                  <c:v>793544</c:v>
                </c:pt>
                <c:pt idx="76">
                  <c:v>905055</c:v>
                </c:pt>
                <c:pt idx="77">
                  <c:v>555306</c:v>
                </c:pt>
                <c:pt idx="78">
                  <c:v>810867</c:v>
                </c:pt>
                <c:pt idx="79">
                  <c:v>697271</c:v>
                </c:pt>
                <c:pt idx="80">
                  <c:v>779567</c:v>
                </c:pt>
                <c:pt idx="81">
                  <c:v>923988</c:v>
                </c:pt>
                <c:pt idx="82">
                  <c:v>932290</c:v>
                </c:pt>
                <c:pt idx="83">
                  <c:v>1126518</c:v>
                </c:pt>
                <c:pt idx="84">
                  <c:v>1729770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F09-4219-88CC-CF09DDB37E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7509200"/>
        <c:axId val="37509680"/>
      </c:barChart>
      <c:lineChart>
        <c:grouping val="standard"/>
        <c:varyColors val="0"/>
        <c:ser>
          <c:idx val="2"/>
          <c:order val="1"/>
          <c:tx>
            <c:v>Aktienpreis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'Short Volume GME'!$A$163:$A$247</c:f>
              <c:numCache>
                <c:formatCode>m/d/yyyy</c:formatCode>
                <c:ptCount val="85"/>
                <c:pt idx="0">
                  <c:v>45504</c:v>
                </c:pt>
                <c:pt idx="1">
                  <c:v>45503</c:v>
                </c:pt>
                <c:pt idx="2">
                  <c:v>45502</c:v>
                </c:pt>
                <c:pt idx="3">
                  <c:v>45499</c:v>
                </c:pt>
                <c:pt idx="4">
                  <c:v>45498</c:v>
                </c:pt>
                <c:pt idx="5">
                  <c:v>45497</c:v>
                </c:pt>
                <c:pt idx="6">
                  <c:v>45496</c:v>
                </c:pt>
                <c:pt idx="7">
                  <c:v>45495</c:v>
                </c:pt>
                <c:pt idx="8">
                  <c:v>45492</c:v>
                </c:pt>
                <c:pt idx="9">
                  <c:v>45491</c:v>
                </c:pt>
                <c:pt idx="10">
                  <c:v>45490</c:v>
                </c:pt>
                <c:pt idx="11">
                  <c:v>45489</c:v>
                </c:pt>
                <c:pt idx="12">
                  <c:v>45488</c:v>
                </c:pt>
                <c:pt idx="13">
                  <c:v>45485</c:v>
                </c:pt>
                <c:pt idx="14">
                  <c:v>45484</c:v>
                </c:pt>
                <c:pt idx="15">
                  <c:v>45483</c:v>
                </c:pt>
                <c:pt idx="16">
                  <c:v>45482</c:v>
                </c:pt>
                <c:pt idx="17">
                  <c:v>45481</c:v>
                </c:pt>
                <c:pt idx="18">
                  <c:v>45478</c:v>
                </c:pt>
                <c:pt idx="19">
                  <c:v>45476</c:v>
                </c:pt>
                <c:pt idx="20">
                  <c:v>45475</c:v>
                </c:pt>
                <c:pt idx="21">
                  <c:v>45474</c:v>
                </c:pt>
                <c:pt idx="22">
                  <c:v>45471</c:v>
                </c:pt>
                <c:pt idx="23">
                  <c:v>45470</c:v>
                </c:pt>
                <c:pt idx="24">
                  <c:v>45469</c:v>
                </c:pt>
                <c:pt idx="25">
                  <c:v>45468</c:v>
                </c:pt>
                <c:pt idx="26">
                  <c:v>45467</c:v>
                </c:pt>
                <c:pt idx="27">
                  <c:v>45464</c:v>
                </c:pt>
                <c:pt idx="28">
                  <c:v>45463</c:v>
                </c:pt>
                <c:pt idx="29">
                  <c:v>45461</c:v>
                </c:pt>
                <c:pt idx="30">
                  <c:v>45460</c:v>
                </c:pt>
                <c:pt idx="31">
                  <c:v>45457</c:v>
                </c:pt>
                <c:pt idx="32">
                  <c:v>45456</c:v>
                </c:pt>
                <c:pt idx="33">
                  <c:v>45455</c:v>
                </c:pt>
                <c:pt idx="34">
                  <c:v>45454</c:v>
                </c:pt>
                <c:pt idx="35">
                  <c:v>45453</c:v>
                </c:pt>
                <c:pt idx="36">
                  <c:v>45450</c:v>
                </c:pt>
                <c:pt idx="37">
                  <c:v>45449</c:v>
                </c:pt>
                <c:pt idx="38">
                  <c:v>45448</c:v>
                </c:pt>
                <c:pt idx="39">
                  <c:v>45447</c:v>
                </c:pt>
                <c:pt idx="40">
                  <c:v>45446</c:v>
                </c:pt>
                <c:pt idx="41">
                  <c:v>45443</c:v>
                </c:pt>
                <c:pt idx="42">
                  <c:v>45442</c:v>
                </c:pt>
                <c:pt idx="43">
                  <c:v>45441</c:v>
                </c:pt>
                <c:pt idx="44">
                  <c:v>45440</c:v>
                </c:pt>
                <c:pt idx="45">
                  <c:v>45436</c:v>
                </c:pt>
                <c:pt idx="46">
                  <c:v>45435</c:v>
                </c:pt>
                <c:pt idx="47">
                  <c:v>45434</c:v>
                </c:pt>
                <c:pt idx="48">
                  <c:v>45433</c:v>
                </c:pt>
                <c:pt idx="49">
                  <c:v>45432</c:v>
                </c:pt>
                <c:pt idx="50">
                  <c:v>45429</c:v>
                </c:pt>
                <c:pt idx="51">
                  <c:v>45428</c:v>
                </c:pt>
                <c:pt idx="52">
                  <c:v>45427</c:v>
                </c:pt>
                <c:pt idx="53">
                  <c:v>45426</c:v>
                </c:pt>
                <c:pt idx="54">
                  <c:v>45425</c:v>
                </c:pt>
                <c:pt idx="55">
                  <c:v>45422</c:v>
                </c:pt>
                <c:pt idx="56">
                  <c:v>45421</c:v>
                </c:pt>
                <c:pt idx="57">
                  <c:v>45420</c:v>
                </c:pt>
                <c:pt idx="58">
                  <c:v>45419</c:v>
                </c:pt>
                <c:pt idx="59">
                  <c:v>45418</c:v>
                </c:pt>
                <c:pt idx="60">
                  <c:v>45415</c:v>
                </c:pt>
                <c:pt idx="61">
                  <c:v>45414</c:v>
                </c:pt>
                <c:pt idx="62">
                  <c:v>45413</c:v>
                </c:pt>
                <c:pt idx="63">
                  <c:v>45412</c:v>
                </c:pt>
                <c:pt idx="64">
                  <c:v>45411</c:v>
                </c:pt>
                <c:pt idx="65">
                  <c:v>45408</c:v>
                </c:pt>
                <c:pt idx="66">
                  <c:v>45407</c:v>
                </c:pt>
                <c:pt idx="67">
                  <c:v>45406</c:v>
                </c:pt>
                <c:pt idx="68">
                  <c:v>45405</c:v>
                </c:pt>
                <c:pt idx="69">
                  <c:v>45404</c:v>
                </c:pt>
                <c:pt idx="70">
                  <c:v>45401</c:v>
                </c:pt>
                <c:pt idx="71">
                  <c:v>45400</c:v>
                </c:pt>
                <c:pt idx="72">
                  <c:v>45399</c:v>
                </c:pt>
                <c:pt idx="73">
                  <c:v>45398</c:v>
                </c:pt>
                <c:pt idx="74">
                  <c:v>45397</c:v>
                </c:pt>
                <c:pt idx="75">
                  <c:v>45394</c:v>
                </c:pt>
                <c:pt idx="76">
                  <c:v>45393</c:v>
                </c:pt>
                <c:pt idx="77">
                  <c:v>45392</c:v>
                </c:pt>
                <c:pt idx="78">
                  <c:v>45391</c:v>
                </c:pt>
                <c:pt idx="79">
                  <c:v>45390</c:v>
                </c:pt>
                <c:pt idx="80">
                  <c:v>45387</c:v>
                </c:pt>
                <c:pt idx="81">
                  <c:v>45386</c:v>
                </c:pt>
                <c:pt idx="82">
                  <c:v>45385</c:v>
                </c:pt>
                <c:pt idx="83">
                  <c:v>45384</c:v>
                </c:pt>
                <c:pt idx="84">
                  <c:v>45383</c:v>
                </c:pt>
              </c:numCache>
            </c:numRef>
          </c:cat>
          <c:val>
            <c:numRef>
              <c:f>gme_stock_data!$B$163:$B$247</c:f>
              <c:numCache>
                <c:formatCode>General</c:formatCode>
                <c:ptCount val="85"/>
                <c:pt idx="0">
                  <c:v>22.67</c:v>
                </c:pt>
                <c:pt idx="1">
                  <c:v>22.4</c:v>
                </c:pt>
                <c:pt idx="2">
                  <c:v>23.6</c:v>
                </c:pt>
                <c:pt idx="3">
                  <c:v>24.13</c:v>
                </c:pt>
                <c:pt idx="4">
                  <c:v>23.95</c:v>
                </c:pt>
                <c:pt idx="5">
                  <c:v>24.01</c:v>
                </c:pt>
                <c:pt idx="6">
                  <c:v>25.5</c:v>
                </c:pt>
                <c:pt idx="7">
                  <c:v>25.22</c:v>
                </c:pt>
                <c:pt idx="8">
                  <c:v>24.97</c:v>
                </c:pt>
                <c:pt idx="9">
                  <c:v>25.88</c:v>
                </c:pt>
                <c:pt idx="10">
                  <c:v>27.98</c:v>
                </c:pt>
                <c:pt idx="11">
                  <c:v>28.54</c:v>
                </c:pt>
                <c:pt idx="12">
                  <c:v>27</c:v>
                </c:pt>
                <c:pt idx="13">
                  <c:v>26.05</c:v>
                </c:pt>
                <c:pt idx="14">
                  <c:v>25.57</c:v>
                </c:pt>
                <c:pt idx="15">
                  <c:v>24.97</c:v>
                </c:pt>
                <c:pt idx="16">
                  <c:v>24.6</c:v>
                </c:pt>
                <c:pt idx="17">
                  <c:v>24.45</c:v>
                </c:pt>
                <c:pt idx="18">
                  <c:v>24.18</c:v>
                </c:pt>
                <c:pt idx="19">
                  <c:v>24.37</c:v>
                </c:pt>
                <c:pt idx="20">
                  <c:v>23.98</c:v>
                </c:pt>
                <c:pt idx="21">
                  <c:v>23.33</c:v>
                </c:pt>
                <c:pt idx="22">
                  <c:v>24.69</c:v>
                </c:pt>
                <c:pt idx="23">
                  <c:v>25.09</c:v>
                </c:pt>
                <c:pt idx="24">
                  <c:v>24.2</c:v>
                </c:pt>
                <c:pt idx="25">
                  <c:v>24.93</c:v>
                </c:pt>
                <c:pt idx="26">
                  <c:v>23.65</c:v>
                </c:pt>
                <c:pt idx="27">
                  <c:v>23.93</c:v>
                </c:pt>
                <c:pt idx="28">
                  <c:v>25.59</c:v>
                </c:pt>
                <c:pt idx="29">
                  <c:v>24.7</c:v>
                </c:pt>
                <c:pt idx="30">
                  <c:v>25.22</c:v>
                </c:pt>
                <c:pt idx="31">
                  <c:v>28.7</c:v>
                </c:pt>
                <c:pt idx="32">
                  <c:v>29.12</c:v>
                </c:pt>
                <c:pt idx="33">
                  <c:v>25.46</c:v>
                </c:pt>
                <c:pt idx="34">
                  <c:v>30.49</c:v>
                </c:pt>
                <c:pt idx="35">
                  <c:v>24.83</c:v>
                </c:pt>
                <c:pt idx="36">
                  <c:v>28.22</c:v>
                </c:pt>
                <c:pt idx="37">
                  <c:v>46.55</c:v>
                </c:pt>
                <c:pt idx="38">
                  <c:v>31.57</c:v>
                </c:pt>
                <c:pt idx="39">
                  <c:v>26.5</c:v>
                </c:pt>
                <c:pt idx="40">
                  <c:v>28</c:v>
                </c:pt>
                <c:pt idx="41">
                  <c:v>23.14</c:v>
                </c:pt>
                <c:pt idx="42">
                  <c:v>22.61</c:v>
                </c:pt>
                <c:pt idx="43">
                  <c:v>21.24</c:v>
                </c:pt>
                <c:pt idx="44">
                  <c:v>23.78</c:v>
                </c:pt>
                <c:pt idx="45">
                  <c:v>19</c:v>
                </c:pt>
                <c:pt idx="46">
                  <c:v>18.32</c:v>
                </c:pt>
                <c:pt idx="47">
                  <c:v>21.12</c:v>
                </c:pt>
                <c:pt idx="48">
                  <c:v>22.12</c:v>
                </c:pt>
                <c:pt idx="49">
                  <c:v>23.14</c:v>
                </c:pt>
                <c:pt idx="50">
                  <c:v>22.21</c:v>
                </c:pt>
                <c:pt idx="51">
                  <c:v>27.67</c:v>
                </c:pt>
                <c:pt idx="52">
                  <c:v>39.549999999999997</c:v>
                </c:pt>
                <c:pt idx="53">
                  <c:v>48.75</c:v>
                </c:pt>
                <c:pt idx="54">
                  <c:v>30.45</c:v>
                </c:pt>
                <c:pt idx="55">
                  <c:v>17.46</c:v>
                </c:pt>
                <c:pt idx="56">
                  <c:v>18.010000000000002</c:v>
                </c:pt>
                <c:pt idx="57">
                  <c:v>15.92</c:v>
                </c:pt>
                <c:pt idx="58">
                  <c:v>16.309999999999999</c:v>
                </c:pt>
                <c:pt idx="59">
                  <c:v>16.309999999999999</c:v>
                </c:pt>
                <c:pt idx="60">
                  <c:v>16.47</c:v>
                </c:pt>
                <c:pt idx="61">
                  <c:v>12.76</c:v>
                </c:pt>
                <c:pt idx="62">
                  <c:v>10.91</c:v>
                </c:pt>
                <c:pt idx="63">
                  <c:v>11.09</c:v>
                </c:pt>
                <c:pt idx="64">
                  <c:v>11.29</c:v>
                </c:pt>
                <c:pt idx="65">
                  <c:v>11.9</c:v>
                </c:pt>
                <c:pt idx="66">
                  <c:v>11.21</c:v>
                </c:pt>
                <c:pt idx="67">
                  <c:v>10.93</c:v>
                </c:pt>
                <c:pt idx="68">
                  <c:v>10.16</c:v>
                </c:pt>
                <c:pt idx="69">
                  <c:v>10.01</c:v>
                </c:pt>
                <c:pt idx="70">
                  <c:v>10.42</c:v>
                </c:pt>
                <c:pt idx="71">
                  <c:v>10.31</c:v>
                </c:pt>
                <c:pt idx="72">
                  <c:v>10.3</c:v>
                </c:pt>
                <c:pt idx="73">
                  <c:v>10.37</c:v>
                </c:pt>
                <c:pt idx="74">
                  <c:v>10.06</c:v>
                </c:pt>
                <c:pt idx="75">
                  <c:v>10.77</c:v>
                </c:pt>
                <c:pt idx="76">
                  <c:v>11.29</c:v>
                </c:pt>
                <c:pt idx="77">
                  <c:v>10.85</c:v>
                </c:pt>
                <c:pt idx="78">
                  <c:v>11.01</c:v>
                </c:pt>
                <c:pt idx="79">
                  <c:v>10.83</c:v>
                </c:pt>
                <c:pt idx="80">
                  <c:v>11.25</c:v>
                </c:pt>
                <c:pt idx="81">
                  <c:v>11.53</c:v>
                </c:pt>
                <c:pt idx="82">
                  <c:v>11.38</c:v>
                </c:pt>
                <c:pt idx="83">
                  <c:v>11.28</c:v>
                </c:pt>
                <c:pt idx="84">
                  <c:v>11.99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F09-4219-88CC-CF09DDB37E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268544"/>
        <c:axId val="46271424"/>
      </c:lineChart>
      <c:dateAx>
        <c:axId val="37509200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37509680"/>
        <c:crosses val="autoZero"/>
        <c:auto val="1"/>
        <c:lblOffset val="100"/>
        <c:baseTimeUnit val="days"/>
      </c:dateAx>
      <c:valAx>
        <c:axId val="37509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\ #,#00,,\ &quot;Mio.&quot;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37509200"/>
        <c:crosses val="autoZero"/>
        <c:crossBetween val="between"/>
      </c:valAx>
      <c:valAx>
        <c:axId val="46271424"/>
        <c:scaling>
          <c:orientation val="minMax"/>
        </c:scaling>
        <c:delete val="0"/>
        <c:axPos val="r"/>
        <c:numFmt formatCode="[$$-409]#,##0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6268544"/>
        <c:crosses val="max"/>
        <c:crossBetween val="between"/>
      </c:valAx>
      <c:dateAx>
        <c:axId val="46268544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46271424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'Short Interest GME'!$D$1</c:f>
              <c:strCache>
                <c:ptCount val="1"/>
                <c:pt idx="0">
                  <c:v>short_position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'Short Interest GME'!$A$2:$A$1818</c:f>
              <c:strCache>
                <c:ptCount val="1817"/>
                <c:pt idx="0">
                  <c:v>2025-03-24</c:v>
                </c:pt>
                <c:pt idx="1">
                  <c:v>2025-03-21</c:v>
                </c:pt>
                <c:pt idx="2">
                  <c:v>2025-03-20</c:v>
                </c:pt>
                <c:pt idx="3">
                  <c:v>2025-03-19</c:v>
                </c:pt>
                <c:pt idx="4">
                  <c:v>2025-03-18</c:v>
                </c:pt>
                <c:pt idx="5">
                  <c:v>2025-03-17</c:v>
                </c:pt>
                <c:pt idx="6">
                  <c:v>2025-03-14</c:v>
                </c:pt>
                <c:pt idx="7">
                  <c:v>2025-03-13</c:v>
                </c:pt>
                <c:pt idx="8">
                  <c:v>2025-03-12</c:v>
                </c:pt>
                <c:pt idx="9">
                  <c:v>2025-03-11</c:v>
                </c:pt>
                <c:pt idx="10">
                  <c:v>2025-03-10</c:v>
                </c:pt>
                <c:pt idx="11">
                  <c:v>2025-03-07</c:v>
                </c:pt>
                <c:pt idx="12">
                  <c:v>2025-03-06</c:v>
                </c:pt>
                <c:pt idx="13">
                  <c:v>2025-03-05</c:v>
                </c:pt>
                <c:pt idx="14">
                  <c:v>2025-03-04</c:v>
                </c:pt>
                <c:pt idx="15">
                  <c:v>2025-03-03</c:v>
                </c:pt>
                <c:pt idx="16">
                  <c:v>2025-02-28</c:v>
                </c:pt>
                <c:pt idx="17">
                  <c:v>2025-02-27</c:v>
                </c:pt>
                <c:pt idx="18">
                  <c:v>2025-02-26</c:v>
                </c:pt>
                <c:pt idx="19">
                  <c:v>2025-02-25</c:v>
                </c:pt>
                <c:pt idx="20">
                  <c:v>2025-02-24</c:v>
                </c:pt>
                <c:pt idx="21">
                  <c:v>2025-02-21</c:v>
                </c:pt>
                <c:pt idx="22">
                  <c:v>2025-02-20</c:v>
                </c:pt>
                <c:pt idx="23">
                  <c:v>2025-02-19</c:v>
                </c:pt>
                <c:pt idx="24">
                  <c:v>2025-02-18</c:v>
                </c:pt>
                <c:pt idx="25">
                  <c:v>2025-02-14</c:v>
                </c:pt>
                <c:pt idx="26">
                  <c:v>2025-02-13</c:v>
                </c:pt>
                <c:pt idx="27">
                  <c:v>2025-02-12</c:v>
                </c:pt>
                <c:pt idx="28">
                  <c:v>2025-02-11</c:v>
                </c:pt>
                <c:pt idx="29">
                  <c:v>2025-02-10</c:v>
                </c:pt>
                <c:pt idx="30">
                  <c:v>2025-02-07</c:v>
                </c:pt>
                <c:pt idx="31">
                  <c:v>2025-02-06</c:v>
                </c:pt>
                <c:pt idx="32">
                  <c:v>2025-02-05</c:v>
                </c:pt>
                <c:pt idx="33">
                  <c:v>2025-02-04</c:v>
                </c:pt>
                <c:pt idx="34">
                  <c:v>2025-02-03</c:v>
                </c:pt>
                <c:pt idx="35">
                  <c:v>2025-01-31</c:v>
                </c:pt>
                <c:pt idx="36">
                  <c:v>2025-01-30</c:v>
                </c:pt>
                <c:pt idx="37">
                  <c:v>2025-01-29</c:v>
                </c:pt>
                <c:pt idx="38">
                  <c:v>2025-01-28</c:v>
                </c:pt>
                <c:pt idx="39">
                  <c:v>2025-01-27</c:v>
                </c:pt>
                <c:pt idx="40">
                  <c:v>2025-01-24</c:v>
                </c:pt>
                <c:pt idx="41">
                  <c:v>2025-01-23</c:v>
                </c:pt>
                <c:pt idx="42">
                  <c:v>2025-01-22</c:v>
                </c:pt>
                <c:pt idx="43">
                  <c:v>2025-01-21</c:v>
                </c:pt>
                <c:pt idx="44">
                  <c:v>2025-01-17</c:v>
                </c:pt>
                <c:pt idx="45">
                  <c:v>2025-01-16</c:v>
                </c:pt>
                <c:pt idx="46">
                  <c:v>2025-01-15</c:v>
                </c:pt>
                <c:pt idx="47">
                  <c:v>2025-01-14</c:v>
                </c:pt>
                <c:pt idx="48">
                  <c:v>2025-01-13</c:v>
                </c:pt>
                <c:pt idx="49">
                  <c:v>2025-01-10</c:v>
                </c:pt>
                <c:pt idx="50">
                  <c:v>2025-01-08</c:v>
                </c:pt>
                <c:pt idx="51">
                  <c:v>2025-01-07</c:v>
                </c:pt>
                <c:pt idx="52">
                  <c:v>2025-01-06</c:v>
                </c:pt>
                <c:pt idx="53">
                  <c:v>2025-01-03</c:v>
                </c:pt>
                <c:pt idx="54">
                  <c:v>2025-01-02</c:v>
                </c:pt>
                <c:pt idx="55">
                  <c:v>2024-12-31</c:v>
                </c:pt>
                <c:pt idx="56">
                  <c:v>2024-12-30</c:v>
                </c:pt>
                <c:pt idx="57">
                  <c:v>2024-12-27</c:v>
                </c:pt>
                <c:pt idx="58">
                  <c:v>2024-12-26</c:v>
                </c:pt>
                <c:pt idx="59">
                  <c:v>2024-12-24</c:v>
                </c:pt>
                <c:pt idx="60">
                  <c:v>2024-12-23</c:v>
                </c:pt>
                <c:pt idx="61">
                  <c:v>2024-12-20</c:v>
                </c:pt>
                <c:pt idx="62">
                  <c:v>2024-12-19</c:v>
                </c:pt>
                <c:pt idx="63">
                  <c:v>2024-12-18</c:v>
                </c:pt>
                <c:pt idx="64">
                  <c:v>2024-12-17</c:v>
                </c:pt>
                <c:pt idx="65">
                  <c:v>2024-12-16</c:v>
                </c:pt>
                <c:pt idx="66">
                  <c:v>2024-12-13</c:v>
                </c:pt>
                <c:pt idx="67">
                  <c:v>2024-12-12</c:v>
                </c:pt>
                <c:pt idx="68">
                  <c:v>2024-12-11</c:v>
                </c:pt>
                <c:pt idx="69">
                  <c:v>2024-12-10</c:v>
                </c:pt>
                <c:pt idx="70">
                  <c:v>2024-12-09</c:v>
                </c:pt>
                <c:pt idx="71">
                  <c:v>2024-12-06</c:v>
                </c:pt>
                <c:pt idx="72">
                  <c:v>2024-12-05</c:v>
                </c:pt>
                <c:pt idx="73">
                  <c:v>2024-12-04</c:v>
                </c:pt>
                <c:pt idx="74">
                  <c:v>2024-12-03</c:v>
                </c:pt>
                <c:pt idx="75">
                  <c:v>2024-12-02</c:v>
                </c:pt>
                <c:pt idx="76">
                  <c:v>2024-11-29</c:v>
                </c:pt>
                <c:pt idx="77">
                  <c:v>2024-11-27</c:v>
                </c:pt>
                <c:pt idx="78">
                  <c:v>2024-11-26</c:v>
                </c:pt>
                <c:pt idx="79">
                  <c:v>2024-11-25</c:v>
                </c:pt>
                <c:pt idx="80">
                  <c:v>2024-11-22</c:v>
                </c:pt>
                <c:pt idx="81">
                  <c:v>2024-11-21</c:v>
                </c:pt>
                <c:pt idx="82">
                  <c:v>2024-11-20</c:v>
                </c:pt>
                <c:pt idx="83">
                  <c:v>2024-11-19</c:v>
                </c:pt>
                <c:pt idx="84">
                  <c:v>2024-11-18</c:v>
                </c:pt>
                <c:pt idx="85">
                  <c:v>2024-11-15</c:v>
                </c:pt>
                <c:pt idx="86">
                  <c:v>2024-11-14</c:v>
                </c:pt>
                <c:pt idx="87">
                  <c:v>2024-11-13</c:v>
                </c:pt>
                <c:pt idx="88">
                  <c:v>2024-11-12</c:v>
                </c:pt>
                <c:pt idx="89">
                  <c:v>2024-11-11</c:v>
                </c:pt>
                <c:pt idx="90">
                  <c:v>2024-11-08</c:v>
                </c:pt>
                <c:pt idx="91">
                  <c:v>2024-11-07</c:v>
                </c:pt>
                <c:pt idx="92">
                  <c:v>2024-11-06</c:v>
                </c:pt>
                <c:pt idx="93">
                  <c:v>2024-11-05</c:v>
                </c:pt>
                <c:pt idx="94">
                  <c:v>2024-11-04</c:v>
                </c:pt>
                <c:pt idx="95">
                  <c:v>2024-11-01</c:v>
                </c:pt>
                <c:pt idx="96">
                  <c:v>2024-10-31</c:v>
                </c:pt>
                <c:pt idx="97">
                  <c:v>2024-10-30</c:v>
                </c:pt>
                <c:pt idx="98">
                  <c:v>2024-10-29</c:v>
                </c:pt>
                <c:pt idx="99">
                  <c:v>2024-10-28</c:v>
                </c:pt>
                <c:pt idx="100">
                  <c:v>2024-10-25</c:v>
                </c:pt>
                <c:pt idx="101">
                  <c:v>2024-10-24</c:v>
                </c:pt>
                <c:pt idx="102">
                  <c:v>2024-10-23</c:v>
                </c:pt>
                <c:pt idx="103">
                  <c:v>2024-10-22</c:v>
                </c:pt>
                <c:pt idx="104">
                  <c:v>2024-10-21</c:v>
                </c:pt>
                <c:pt idx="105">
                  <c:v>2024-10-18</c:v>
                </c:pt>
                <c:pt idx="106">
                  <c:v>2024-10-17</c:v>
                </c:pt>
                <c:pt idx="107">
                  <c:v>2024-10-16</c:v>
                </c:pt>
                <c:pt idx="108">
                  <c:v>2024-10-15</c:v>
                </c:pt>
                <c:pt idx="109">
                  <c:v>2024-10-14</c:v>
                </c:pt>
                <c:pt idx="110">
                  <c:v>2024-10-11</c:v>
                </c:pt>
                <c:pt idx="111">
                  <c:v>2024-10-10</c:v>
                </c:pt>
                <c:pt idx="112">
                  <c:v>2024-10-09</c:v>
                </c:pt>
                <c:pt idx="113">
                  <c:v>2024-10-08</c:v>
                </c:pt>
                <c:pt idx="114">
                  <c:v>2024-10-07</c:v>
                </c:pt>
                <c:pt idx="115">
                  <c:v>2024-10-04</c:v>
                </c:pt>
                <c:pt idx="116">
                  <c:v>2024-10-03</c:v>
                </c:pt>
                <c:pt idx="117">
                  <c:v>2024-10-02</c:v>
                </c:pt>
                <c:pt idx="118">
                  <c:v>2024-10-01</c:v>
                </c:pt>
                <c:pt idx="119">
                  <c:v>2024-09-30</c:v>
                </c:pt>
                <c:pt idx="120">
                  <c:v>2024-09-27</c:v>
                </c:pt>
                <c:pt idx="121">
                  <c:v>2024-09-26</c:v>
                </c:pt>
                <c:pt idx="122">
                  <c:v>2024-09-25</c:v>
                </c:pt>
                <c:pt idx="123">
                  <c:v>2024-09-24</c:v>
                </c:pt>
                <c:pt idx="124">
                  <c:v>2024-09-23</c:v>
                </c:pt>
                <c:pt idx="125">
                  <c:v>2024-09-20</c:v>
                </c:pt>
                <c:pt idx="126">
                  <c:v>2024-09-19</c:v>
                </c:pt>
                <c:pt idx="127">
                  <c:v>2024-09-18</c:v>
                </c:pt>
                <c:pt idx="128">
                  <c:v>2024-09-17</c:v>
                </c:pt>
                <c:pt idx="129">
                  <c:v>2024-09-16</c:v>
                </c:pt>
                <c:pt idx="130">
                  <c:v>2024-09-13</c:v>
                </c:pt>
                <c:pt idx="131">
                  <c:v>2024-09-12</c:v>
                </c:pt>
                <c:pt idx="132">
                  <c:v>2024-09-11</c:v>
                </c:pt>
                <c:pt idx="133">
                  <c:v>2024-09-10</c:v>
                </c:pt>
                <c:pt idx="134">
                  <c:v>2024-09-09</c:v>
                </c:pt>
                <c:pt idx="135">
                  <c:v>2024-09-06</c:v>
                </c:pt>
                <c:pt idx="136">
                  <c:v>2024-09-05</c:v>
                </c:pt>
                <c:pt idx="137">
                  <c:v>2024-09-04</c:v>
                </c:pt>
                <c:pt idx="138">
                  <c:v>2024-09-03</c:v>
                </c:pt>
                <c:pt idx="139">
                  <c:v>2024-08-30</c:v>
                </c:pt>
                <c:pt idx="140">
                  <c:v>2024-08-29</c:v>
                </c:pt>
                <c:pt idx="141">
                  <c:v>2024-08-28</c:v>
                </c:pt>
                <c:pt idx="142">
                  <c:v>2024-08-27</c:v>
                </c:pt>
                <c:pt idx="143">
                  <c:v>2024-08-26</c:v>
                </c:pt>
                <c:pt idx="144">
                  <c:v>2024-08-23</c:v>
                </c:pt>
                <c:pt idx="145">
                  <c:v>2024-08-22</c:v>
                </c:pt>
                <c:pt idx="146">
                  <c:v>2024-08-21</c:v>
                </c:pt>
                <c:pt idx="147">
                  <c:v>2024-08-20</c:v>
                </c:pt>
                <c:pt idx="148">
                  <c:v>2024-08-19</c:v>
                </c:pt>
                <c:pt idx="149">
                  <c:v>2024-08-16</c:v>
                </c:pt>
                <c:pt idx="150">
                  <c:v>2024-08-15</c:v>
                </c:pt>
                <c:pt idx="151">
                  <c:v>2024-08-14</c:v>
                </c:pt>
                <c:pt idx="152">
                  <c:v>2024-08-13</c:v>
                </c:pt>
                <c:pt idx="153">
                  <c:v>2024-08-12</c:v>
                </c:pt>
                <c:pt idx="154">
                  <c:v>2024-08-09</c:v>
                </c:pt>
                <c:pt idx="155">
                  <c:v>2024-08-08</c:v>
                </c:pt>
                <c:pt idx="156">
                  <c:v>2024-08-07</c:v>
                </c:pt>
                <c:pt idx="157">
                  <c:v>2024-08-06</c:v>
                </c:pt>
                <c:pt idx="158">
                  <c:v>2024-08-05</c:v>
                </c:pt>
                <c:pt idx="159">
                  <c:v>2024-08-02</c:v>
                </c:pt>
                <c:pt idx="160">
                  <c:v>2024-08-01</c:v>
                </c:pt>
                <c:pt idx="161">
                  <c:v>2024-07-31</c:v>
                </c:pt>
                <c:pt idx="162">
                  <c:v>2024-07-30</c:v>
                </c:pt>
                <c:pt idx="163">
                  <c:v>2024-07-29</c:v>
                </c:pt>
                <c:pt idx="164">
                  <c:v>2024-07-26</c:v>
                </c:pt>
                <c:pt idx="165">
                  <c:v>2024-07-25</c:v>
                </c:pt>
                <c:pt idx="166">
                  <c:v>2024-07-24</c:v>
                </c:pt>
                <c:pt idx="167">
                  <c:v>2024-07-23</c:v>
                </c:pt>
                <c:pt idx="168">
                  <c:v>2024-07-22</c:v>
                </c:pt>
                <c:pt idx="169">
                  <c:v>2024-07-19</c:v>
                </c:pt>
                <c:pt idx="170">
                  <c:v>2024-07-18</c:v>
                </c:pt>
                <c:pt idx="171">
                  <c:v>2024-07-17</c:v>
                </c:pt>
                <c:pt idx="172">
                  <c:v>2024-07-16</c:v>
                </c:pt>
                <c:pt idx="173">
                  <c:v>2024-07-15</c:v>
                </c:pt>
                <c:pt idx="174">
                  <c:v>2024-07-12</c:v>
                </c:pt>
                <c:pt idx="175">
                  <c:v>2024-07-11</c:v>
                </c:pt>
                <c:pt idx="176">
                  <c:v>2024-07-10</c:v>
                </c:pt>
                <c:pt idx="177">
                  <c:v>2024-07-09</c:v>
                </c:pt>
                <c:pt idx="178">
                  <c:v>2024-07-08</c:v>
                </c:pt>
                <c:pt idx="179">
                  <c:v>2024-07-05</c:v>
                </c:pt>
                <c:pt idx="180">
                  <c:v>2024-07-03</c:v>
                </c:pt>
                <c:pt idx="181">
                  <c:v>2024-07-02</c:v>
                </c:pt>
                <c:pt idx="182">
                  <c:v>2024-07-01</c:v>
                </c:pt>
                <c:pt idx="183">
                  <c:v>2024-06-28</c:v>
                </c:pt>
                <c:pt idx="184">
                  <c:v>2024-06-27</c:v>
                </c:pt>
                <c:pt idx="185">
                  <c:v>2024-06-26</c:v>
                </c:pt>
                <c:pt idx="186">
                  <c:v>2024-06-25</c:v>
                </c:pt>
                <c:pt idx="187">
                  <c:v>2024-06-24</c:v>
                </c:pt>
                <c:pt idx="188">
                  <c:v>2024-06-21</c:v>
                </c:pt>
                <c:pt idx="189">
                  <c:v>2024-06-20</c:v>
                </c:pt>
                <c:pt idx="190">
                  <c:v>2024-06-18</c:v>
                </c:pt>
                <c:pt idx="191">
                  <c:v>2024-06-17</c:v>
                </c:pt>
                <c:pt idx="192">
                  <c:v>2024-06-14</c:v>
                </c:pt>
                <c:pt idx="193">
                  <c:v>2024-06-13</c:v>
                </c:pt>
                <c:pt idx="194">
                  <c:v>2024-06-12</c:v>
                </c:pt>
                <c:pt idx="195">
                  <c:v>2024-06-11</c:v>
                </c:pt>
                <c:pt idx="196">
                  <c:v>2024-06-10</c:v>
                </c:pt>
                <c:pt idx="197">
                  <c:v>2024-06-07</c:v>
                </c:pt>
                <c:pt idx="198">
                  <c:v>2024-06-06</c:v>
                </c:pt>
                <c:pt idx="199">
                  <c:v>2024-06-05</c:v>
                </c:pt>
                <c:pt idx="200">
                  <c:v>2024-06-04</c:v>
                </c:pt>
                <c:pt idx="201">
                  <c:v>2024-06-03</c:v>
                </c:pt>
                <c:pt idx="202">
                  <c:v>2024-05-31</c:v>
                </c:pt>
                <c:pt idx="203">
                  <c:v>2024-05-30</c:v>
                </c:pt>
                <c:pt idx="204">
                  <c:v>2024-05-29</c:v>
                </c:pt>
                <c:pt idx="205">
                  <c:v>2024-05-28</c:v>
                </c:pt>
                <c:pt idx="206">
                  <c:v>2024-05-24</c:v>
                </c:pt>
                <c:pt idx="207">
                  <c:v>2024-05-23</c:v>
                </c:pt>
                <c:pt idx="208">
                  <c:v>2024-05-22</c:v>
                </c:pt>
                <c:pt idx="209">
                  <c:v>2024-05-21</c:v>
                </c:pt>
                <c:pt idx="210">
                  <c:v>2024-05-20</c:v>
                </c:pt>
                <c:pt idx="211">
                  <c:v>2024-05-17</c:v>
                </c:pt>
                <c:pt idx="212">
                  <c:v>2024-05-16</c:v>
                </c:pt>
                <c:pt idx="213">
                  <c:v>2024-05-15</c:v>
                </c:pt>
                <c:pt idx="214">
                  <c:v>2024-05-14</c:v>
                </c:pt>
                <c:pt idx="215">
                  <c:v>2024-05-13</c:v>
                </c:pt>
                <c:pt idx="216">
                  <c:v>2024-05-10</c:v>
                </c:pt>
                <c:pt idx="217">
                  <c:v>2024-05-09</c:v>
                </c:pt>
                <c:pt idx="218">
                  <c:v>2024-05-08</c:v>
                </c:pt>
                <c:pt idx="219">
                  <c:v>2024-05-07</c:v>
                </c:pt>
                <c:pt idx="220">
                  <c:v>2024-05-06</c:v>
                </c:pt>
                <c:pt idx="221">
                  <c:v>2024-05-03</c:v>
                </c:pt>
                <c:pt idx="222">
                  <c:v>2024-05-02</c:v>
                </c:pt>
                <c:pt idx="223">
                  <c:v>2024-05-01</c:v>
                </c:pt>
                <c:pt idx="224">
                  <c:v>2024-04-30</c:v>
                </c:pt>
                <c:pt idx="225">
                  <c:v>2024-04-29</c:v>
                </c:pt>
                <c:pt idx="226">
                  <c:v>2024-04-26</c:v>
                </c:pt>
                <c:pt idx="227">
                  <c:v>2024-04-25</c:v>
                </c:pt>
                <c:pt idx="228">
                  <c:v>2024-04-24</c:v>
                </c:pt>
                <c:pt idx="229">
                  <c:v>2024-04-23</c:v>
                </c:pt>
                <c:pt idx="230">
                  <c:v>2024-04-22</c:v>
                </c:pt>
                <c:pt idx="231">
                  <c:v>2024-04-19</c:v>
                </c:pt>
                <c:pt idx="232">
                  <c:v>2024-04-18</c:v>
                </c:pt>
                <c:pt idx="233">
                  <c:v>2024-04-17</c:v>
                </c:pt>
                <c:pt idx="234">
                  <c:v>2024-04-16</c:v>
                </c:pt>
                <c:pt idx="235">
                  <c:v>2024-04-15</c:v>
                </c:pt>
                <c:pt idx="236">
                  <c:v>2024-04-12</c:v>
                </c:pt>
                <c:pt idx="237">
                  <c:v>2024-04-11</c:v>
                </c:pt>
                <c:pt idx="238">
                  <c:v>2024-04-10</c:v>
                </c:pt>
                <c:pt idx="239">
                  <c:v>2024-04-09</c:v>
                </c:pt>
                <c:pt idx="240">
                  <c:v>2024-04-08</c:v>
                </c:pt>
                <c:pt idx="241">
                  <c:v>2024-04-05</c:v>
                </c:pt>
                <c:pt idx="242">
                  <c:v>2024-04-04</c:v>
                </c:pt>
                <c:pt idx="243">
                  <c:v>2024-04-03</c:v>
                </c:pt>
                <c:pt idx="244">
                  <c:v>2024-04-02</c:v>
                </c:pt>
                <c:pt idx="245">
                  <c:v>2024-04-01</c:v>
                </c:pt>
                <c:pt idx="246">
                  <c:v>2024-03-28</c:v>
                </c:pt>
                <c:pt idx="247">
                  <c:v>2024-03-27</c:v>
                </c:pt>
                <c:pt idx="248">
                  <c:v>2024-03-26</c:v>
                </c:pt>
                <c:pt idx="249">
                  <c:v>2024-03-25</c:v>
                </c:pt>
                <c:pt idx="250">
                  <c:v>2024-03-22</c:v>
                </c:pt>
                <c:pt idx="251">
                  <c:v>2024-03-21</c:v>
                </c:pt>
                <c:pt idx="252">
                  <c:v>2024-03-20</c:v>
                </c:pt>
                <c:pt idx="253">
                  <c:v>2024-03-19</c:v>
                </c:pt>
                <c:pt idx="254">
                  <c:v>2024-03-18</c:v>
                </c:pt>
                <c:pt idx="255">
                  <c:v>2024-03-15</c:v>
                </c:pt>
                <c:pt idx="256">
                  <c:v>2024-03-14</c:v>
                </c:pt>
                <c:pt idx="257">
                  <c:v>2024-03-13</c:v>
                </c:pt>
                <c:pt idx="258">
                  <c:v>2024-03-12</c:v>
                </c:pt>
                <c:pt idx="259">
                  <c:v>2024-03-11</c:v>
                </c:pt>
                <c:pt idx="260">
                  <c:v>2024-03-08</c:v>
                </c:pt>
                <c:pt idx="261">
                  <c:v>2024-03-07</c:v>
                </c:pt>
                <c:pt idx="262">
                  <c:v>2024-03-06</c:v>
                </c:pt>
                <c:pt idx="263">
                  <c:v>2024-03-05</c:v>
                </c:pt>
                <c:pt idx="264">
                  <c:v>2024-03-04</c:v>
                </c:pt>
                <c:pt idx="265">
                  <c:v>2024-03-01</c:v>
                </c:pt>
                <c:pt idx="266">
                  <c:v>2024-02-29</c:v>
                </c:pt>
                <c:pt idx="267">
                  <c:v>2024-02-28</c:v>
                </c:pt>
                <c:pt idx="268">
                  <c:v>2024-02-27</c:v>
                </c:pt>
                <c:pt idx="269">
                  <c:v>2024-02-26</c:v>
                </c:pt>
                <c:pt idx="270">
                  <c:v>2024-02-23</c:v>
                </c:pt>
                <c:pt idx="271">
                  <c:v>2024-02-22</c:v>
                </c:pt>
                <c:pt idx="272">
                  <c:v>2024-02-21</c:v>
                </c:pt>
                <c:pt idx="273">
                  <c:v>2024-02-20</c:v>
                </c:pt>
                <c:pt idx="274">
                  <c:v>2024-02-16</c:v>
                </c:pt>
                <c:pt idx="275">
                  <c:v>2024-02-15</c:v>
                </c:pt>
                <c:pt idx="276">
                  <c:v>2024-02-14</c:v>
                </c:pt>
                <c:pt idx="277">
                  <c:v>2024-02-13</c:v>
                </c:pt>
                <c:pt idx="278">
                  <c:v>2024-02-12</c:v>
                </c:pt>
                <c:pt idx="279">
                  <c:v>2024-02-09</c:v>
                </c:pt>
                <c:pt idx="280">
                  <c:v>2024-02-08</c:v>
                </c:pt>
                <c:pt idx="281">
                  <c:v>2024-02-07</c:v>
                </c:pt>
                <c:pt idx="282">
                  <c:v>2024-02-06</c:v>
                </c:pt>
                <c:pt idx="283">
                  <c:v>2024-02-05</c:v>
                </c:pt>
                <c:pt idx="284">
                  <c:v>2024-02-02</c:v>
                </c:pt>
                <c:pt idx="285">
                  <c:v>2024-02-01</c:v>
                </c:pt>
                <c:pt idx="286">
                  <c:v>2024-01-31</c:v>
                </c:pt>
                <c:pt idx="287">
                  <c:v>2024-01-30</c:v>
                </c:pt>
                <c:pt idx="288">
                  <c:v>2024-01-29</c:v>
                </c:pt>
                <c:pt idx="289">
                  <c:v>2024-01-26</c:v>
                </c:pt>
                <c:pt idx="290">
                  <c:v>2024-01-25</c:v>
                </c:pt>
                <c:pt idx="291">
                  <c:v>2024-01-24</c:v>
                </c:pt>
                <c:pt idx="292">
                  <c:v>2024-01-23</c:v>
                </c:pt>
                <c:pt idx="293">
                  <c:v>2024-01-22</c:v>
                </c:pt>
                <c:pt idx="294">
                  <c:v>2024-01-19</c:v>
                </c:pt>
                <c:pt idx="295">
                  <c:v>2024-01-18</c:v>
                </c:pt>
                <c:pt idx="296">
                  <c:v>2024-01-17</c:v>
                </c:pt>
                <c:pt idx="297">
                  <c:v>2024-01-16</c:v>
                </c:pt>
                <c:pt idx="298">
                  <c:v>2024-01-12</c:v>
                </c:pt>
                <c:pt idx="299">
                  <c:v>2024-01-11</c:v>
                </c:pt>
                <c:pt idx="300">
                  <c:v>2024-01-10</c:v>
                </c:pt>
                <c:pt idx="301">
                  <c:v>2024-01-09</c:v>
                </c:pt>
                <c:pt idx="302">
                  <c:v>2024-01-08</c:v>
                </c:pt>
                <c:pt idx="303">
                  <c:v>2024-01-05</c:v>
                </c:pt>
                <c:pt idx="304">
                  <c:v>2024-01-04</c:v>
                </c:pt>
                <c:pt idx="305">
                  <c:v>2024-01-03</c:v>
                </c:pt>
                <c:pt idx="306">
                  <c:v>2024-01-02</c:v>
                </c:pt>
                <c:pt idx="307">
                  <c:v>2023-12-29</c:v>
                </c:pt>
                <c:pt idx="308">
                  <c:v>2023-12-28</c:v>
                </c:pt>
                <c:pt idx="309">
                  <c:v>2023-12-27</c:v>
                </c:pt>
                <c:pt idx="310">
                  <c:v>2023-12-26</c:v>
                </c:pt>
                <c:pt idx="311">
                  <c:v>2023-12-22</c:v>
                </c:pt>
                <c:pt idx="312">
                  <c:v>2023-12-21</c:v>
                </c:pt>
                <c:pt idx="313">
                  <c:v>2023-12-20</c:v>
                </c:pt>
                <c:pt idx="314">
                  <c:v>2023-12-19</c:v>
                </c:pt>
                <c:pt idx="315">
                  <c:v>2023-12-18</c:v>
                </c:pt>
                <c:pt idx="316">
                  <c:v>2023-12-15</c:v>
                </c:pt>
                <c:pt idx="317">
                  <c:v>2023-12-14</c:v>
                </c:pt>
                <c:pt idx="318">
                  <c:v>2023-12-13</c:v>
                </c:pt>
                <c:pt idx="319">
                  <c:v>2023-12-12</c:v>
                </c:pt>
                <c:pt idx="320">
                  <c:v>2023-12-11</c:v>
                </c:pt>
                <c:pt idx="321">
                  <c:v>2023-12-08</c:v>
                </c:pt>
                <c:pt idx="322">
                  <c:v>2023-12-07</c:v>
                </c:pt>
                <c:pt idx="323">
                  <c:v>2023-12-06</c:v>
                </c:pt>
                <c:pt idx="324">
                  <c:v>2023-12-05</c:v>
                </c:pt>
                <c:pt idx="325">
                  <c:v>2023-12-04</c:v>
                </c:pt>
                <c:pt idx="326">
                  <c:v>2023-12-01</c:v>
                </c:pt>
                <c:pt idx="327">
                  <c:v>2023-11-30</c:v>
                </c:pt>
                <c:pt idx="328">
                  <c:v>2023-11-29</c:v>
                </c:pt>
                <c:pt idx="329">
                  <c:v>2023-11-28</c:v>
                </c:pt>
                <c:pt idx="330">
                  <c:v>2023-11-27</c:v>
                </c:pt>
                <c:pt idx="331">
                  <c:v>2023-11-24</c:v>
                </c:pt>
                <c:pt idx="332">
                  <c:v>2023-11-22</c:v>
                </c:pt>
                <c:pt idx="333">
                  <c:v>2023-11-21</c:v>
                </c:pt>
                <c:pt idx="334">
                  <c:v>2023-11-20</c:v>
                </c:pt>
                <c:pt idx="335">
                  <c:v>2023-11-17</c:v>
                </c:pt>
                <c:pt idx="336">
                  <c:v>2023-11-16</c:v>
                </c:pt>
                <c:pt idx="337">
                  <c:v>2023-11-15</c:v>
                </c:pt>
                <c:pt idx="338">
                  <c:v>2023-11-14</c:v>
                </c:pt>
                <c:pt idx="339">
                  <c:v>2023-11-13</c:v>
                </c:pt>
                <c:pt idx="340">
                  <c:v>2023-11-10</c:v>
                </c:pt>
                <c:pt idx="341">
                  <c:v>2023-11-09</c:v>
                </c:pt>
                <c:pt idx="342">
                  <c:v>2023-11-08</c:v>
                </c:pt>
                <c:pt idx="343">
                  <c:v>2023-11-07</c:v>
                </c:pt>
                <c:pt idx="344">
                  <c:v>2023-11-06</c:v>
                </c:pt>
                <c:pt idx="345">
                  <c:v>2023-11-03</c:v>
                </c:pt>
                <c:pt idx="346">
                  <c:v>2023-11-02</c:v>
                </c:pt>
                <c:pt idx="347">
                  <c:v>2023-11-01</c:v>
                </c:pt>
                <c:pt idx="348">
                  <c:v>2023-10-31</c:v>
                </c:pt>
                <c:pt idx="349">
                  <c:v>2023-10-30</c:v>
                </c:pt>
                <c:pt idx="350">
                  <c:v>2023-10-27</c:v>
                </c:pt>
                <c:pt idx="351">
                  <c:v>2023-10-26</c:v>
                </c:pt>
                <c:pt idx="352">
                  <c:v>2023-10-25</c:v>
                </c:pt>
                <c:pt idx="353">
                  <c:v>2023-10-24</c:v>
                </c:pt>
                <c:pt idx="354">
                  <c:v>2023-10-23</c:v>
                </c:pt>
                <c:pt idx="355">
                  <c:v>2023-10-20</c:v>
                </c:pt>
                <c:pt idx="356">
                  <c:v>2023-10-19</c:v>
                </c:pt>
                <c:pt idx="357">
                  <c:v>2023-10-18</c:v>
                </c:pt>
                <c:pt idx="358">
                  <c:v>2023-10-17</c:v>
                </c:pt>
                <c:pt idx="359">
                  <c:v>2023-10-16</c:v>
                </c:pt>
                <c:pt idx="360">
                  <c:v>2023-10-13</c:v>
                </c:pt>
                <c:pt idx="361">
                  <c:v>2023-10-12</c:v>
                </c:pt>
                <c:pt idx="362">
                  <c:v>2023-10-11</c:v>
                </c:pt>
                <c:pt idx="363">
                  <c:v>2023-10-10</c:v>
                </c:pt>
                <c:pt idx="364">
                  <c:v>2023-10-09</c:v>
                </c:pt>
                <c:pt idx="365">
                  <c:v>2023-10-06</c:v>
                </c:pt>
                <c:pt idx="366">
                  <c:v>2023-10-05</c:v>
                </c:pt>
                <c:pt idx="367">
                  <c:v>2023-10-04</c:v>
                </c:pt>
                <c:pt idx="368">
                  <c:v>2023-10-03</c:v>
                </c:pt>
                <c:pt idx="369">
                  <c:v>2023-10-02</c:v>
                </c:pt>
                <c:pt idx="370">
                  <c:v>2023-09-29</c:v>
                </c:pt>
                <c:pt idx="371">
                  <c:v>2023-09-28</c:v>
                </c:pt>
                <c:pt idx="372">
                  <c:v>2023-09-27</c:v>
                </c:pt>
                <c:pt idx="373">
                  <c:v>2023-09-26</c:v>
                </c:pt>
                <c:pt idx="374">
                  <c:v>2023-09-25</c:v>
                </c:pt>
                <c:pt idx="375">
                  <c:v>2023-09-22</c:v>
                </c:pt>
                <c:pt idx="376">
                  <c:v>2023-09-21</c:v>
                </c:pt>
                <c:pt idx="377">
                  <c:v>2023-09-20</c:v>
                </c:pt>
                <c:pt idx="378">
                  <c:v>2023-09-19</c:v>
                </c:pt>
                <c:pt idx="379">
                  <c:v>2023-09-18</c:v>
                </c:pt>
                <c:pt idx="380">
                  <c:v>2023-09-15</c:v>
                </c:pt>
                <c:pt idx="381">
                  <c:v>2023-09-14</c:v>
                </c:pt>
                <c:pt idx="382">
                  <c:v>2023-09-13</c:v>
                </c:pt>
                <c:pt idx="383">
                  <c:v>2023-09-12</c:v>
                </c:pt>
                <c:pt idx="384">
                  <c:v>2023-09-11</c:v>
                </c:pt>
                <c:pt idx="385">
                  <c:v>2023-09-08</c:v>
                </c:pt>
                <c:pt idx="386">
                  <c:v>2023-09-07</c:v>
                </c:pt>
                <c:pt idx="387">
                  <c:v>2023-09-06</c:v>
                </c:pt>
                <c:pt idx="388">
                  <c:v>2023-09-05</c:v>
                </c:pt>
                <c:pt idx="389">
                  <c:v>2023-09-01</c:v>
                </c:pt>
                <c:pt idx="390">
                  <c:v>2023-08-31</c:v>
                </c:pt>
                <c:pt idx="391">
                  <c:v>2023-08-30</c:v>
                </c:pt>
                <c:pt idx="392">
                  <c:v>2023-08-29</c:v>
                </c:pt>
                <c:pt idx="393">
                  <c:v>2023-08-28</c:v>
                </c:pt>
                <c:pt idx="394">
                  <c:v>2023-08-25</c:v>
                </c:pt>
                <c:pt idx="395">
                  <c:v>2023-08-24</c:v>
                </c:pt>
                <c:pt idx="396">
                  <c:v>2023-08-23</c:v>
                </c:pt>
                <c:pt idx="397">
                  <c:v>2023-08-22</c:v>
                </c:pt>
                <c:pt idx="398">
                  <c:v>2023-08-21</c:v>
                </c:pt>
                <c:pt idx="399">
                  <c:v>2023-08-18</c:v>
                </c:pt>
                <c:pt idx="400">
                  <c:v>2023-08-17</c:v>
                </c:pt>
                <c:pt idx="401">
                  <c:v>2023-08-16</c:v>
                </c:pt>
                <c:pt idx="402">
                  <c:v>2023-08-15</c:v>
                </c:pt>
                <c:pt idx="403">
                  <c:v>2023-08-14</c:v>
                </c:pt>
                <c:pt idx="404">
                  <c:v>2023-08-11</c:v>
                </c:pt>
                <c:pt idx="405">
                  <c:v>2023-08-10</c:v>
                </c:pt>
                <c:pt idx="406">
                  <c:v>2023-08-09</c:v>
                </c:pt>
                <c:pt idx="407">
                  <c:v>2023-08-08</c:v>
                </c:pt>
                <c:pt idx="408">
                  <c:v>2023-08-07</c:v>
                </c:pt>
                <c:pt idx="409">
                  <c:v>2023-08-04</c:v>
                </c:pt>
                <c:pt idx="410">
                  <c:v>2023-08-03</c:v>
                </c:pt>
                <c:pt idx="411">
                  <c:v>2023-08-02</c:v>
                </c:pt>
                <c:pt idx="412">
                  <c:v>2023-08-01</c:v>
                </c:pt>
                <c:pt idx="413">
                  <c:v>2023-07-31</c:v>
                </c:pt>
                <c:pt idx="414">
                  <c:v>2023-07-28</c:v>
                </c:pt>
                <c:pt idx="415">
                  <c:v>2023-07-27</c:v>
                </c:pt>
                <c:pt idx="416">
                  <c:v>2023-07-26</c:v>
                </c:pt>
                <c:pt idx="417">
                  <c:v>2023-07-25</c:v>
                </c:pt>
                <c:pt idx="418">
                  <c:v>2023-07-24</c:v>
                </c:pt>
                <c:pt idx="419">
                  <c:v>2023-07-21</c:v>
                </c:pt>
                <c:pt idx="420">
                  <c:v>2023-07-20</c:v>
                </c:pt>
                <c:pt idx="421">
                  <c:v>2023-07-19</c:v>
                </c:pt>
                <c:pt idx="422">
                  <c:v>2023-07-18</c:v>
                </c:pt>
                <c:pt idx="423">
                  <c:v>2023-07-17</c:v>
                </c:pt>
                <c:pt idx="424">
                  <c:v>2023-07-14</c:v>
                </c:pt>
                <c:pt idx="425">
                  <c:v>2023-07-13</c:v>
                </c:pt>
                <c:pt idx="426">
                  <c:v>2023-07-12</c:v>
                </c:pt>
                <c:pt idx="427">
                  <c:v>2023-07-11</c:v>
                </c:pt>
                <c:pt idx="428">
                  <c:v>2023-07-10</c:v>
                </c:pt>
                <c:pt idx="429">
                  <c:v>2023-07-07</c:v>
                </c:pt>
                <c:pt idx="430">
                  <c:v>2023-07-06</c:v>
                </c:pt>
                <c:pt idx="431">
                  <c:v>2023-07-05</c:v>
                </c:pt>
                <c:pt idx="432">
                  <c:v>2023-07-03</c:v>
                </c:pt>
                <c:pt idx="433">
                  <c:v>2023-06-30</c:v>
                </c:pt>
                <c:pt idx="434">
                  <c:v>2023-06-29</c:v>
                </c:pt>
                <c:pt idx="435">
                  <c:v>2023-06-28</c:v>
                </c:pt>
                <c:pt idx="436">
                  <c:v>2023-06-27</c:v>
                </c:pt>
                <c:pt idx="437">
                  <c:v>2023-06-26</c:v>
                </c:pt>
                <c:pt idx="438">
                  <c:v>2023-06-23</c:v>
                </c:pt>
                <c:pt idx="439">
                  <c:v>2023-06-22</c:v>
                </c:pt>
                <c:pt idx="440">
                  <c:v>2023-06-21</c:v>
                </c:pt>
                <c:pt idx="441">
                  <c:v>2023-06-20</c:v>
                </c:pt>
                <c:pt idx="442">
                  <c:v>2023-06-16</c:v>
                </c:pt>
                <c:pt idx="443">
                  <c:v>2023-06-15</c:v>
                </c:pt>
                <c:pt idx="444">
                  <c:v>2023-06-14</c:v>
                </c:pt>
                <c:pt idx="445">
                  <c:v>2023-06-13</c:v>
                </c:pt>
                <c:pt idx="446">
                  <c:v>2023-06-12</c:v>
                </c:pt>
                <c:pt idx="447">
                  <c:v>2023-06-09</c:v>
                </c:pt>
                <c:pt idx="448">
                  <c:v>2023-06-08</c:v>
                </c:pt>
                <c:pt idx="449">
                  <c:v>2023-06-07</c:v>
                </c:pt>
                <c:pt idx="450">
                  <c:v>2023-06-06</c:v>
                </c:pt>
                <c:pt idx="451">
                  <c:v>2023-06-05</c:v>
                </c:pt>
                <c:pt idx="452">
                  <c:v>2023-06-02</c:v>
                </c:pt>
                <c:pt idx="453">
                  <c:v>2023-06-01</c:v>
                </c:pt>
                <c:pt idx="454">
                  <c:v>2023-05-31</c:v>
                </c:pt>
                <c:pt idx="455">
                  <c:v>2023-05-30</c:v>
                </c:pt>
                <c:pt idx="456">
                  <c:v>2023-05-26</c:v>
                </c:pt>
                <c:pt idx="457">
                  <c:v>2023-05-25</c:v>
                </c:pt>
                <c:pt idx="458">
                  <c:v>2023-05-24</c:v>
                </c:pt>
                <c:pt idx="459">
                  <c:v>2023-05-23</c:v>
                </c:pt>
                <c:pt idx="460">
                  <c:v>2023-05-22</c:v>
                </c:pt>
                <c:pt idx="461">
                  <c:v>2023-05-19</c:v>
                </c:pt>
                <c:pt idx="462">
                  <c:v>2023-05-18</c:v>
                </c:pt>
                <c:pt idx="463">
                  <c:v>2023-05-17</c:v>
                </c:pt>
                <c:pt idx="464">
                  <c:v>2023-05-16</c:v>
                </c:pt>
                <c:pt idx="465">
                  <c:v>2023-05-15</c:v>
                </c:pt>
                <c:pt idx="466">
                  <c:v>2023-05-12</c:v>
                </c:pt>
                <c:pt idx="467">
                  <c:v>2023-05-11</c:v>
                </c:pt>
                <c:pt idx="468">
                  <c:v>2023-05-10</c:v>
                </c:pt>
                <c:pt idx="469">
                  <c:v>2023-05-09</c:v>
                </c:pt>
                <c:pt idx="470">
                  <c:v>2023-05-08</c:v>
                </c:pt>
                <c:pt idx="471">
                  <c:v>2023-05-05</c:v>
                </c:pt>
                <c:pt idx="472">
                  <c:v>2023-05-04</c:v>
                </c:pt>
                <c:pt idx="473">
                  <c:v>2023-05-03</c:v>
                </c:pt>
                <c:pt idx="474">
                  <c:v>2023-05-02</c:v>
                </c:pt>
                <c:pt idx="475">
                  <c:v>2023-05-01</c:v>
                </c:pt>
                <c:pt idx="476">
                  <c:v>2023-04-28</c:v>
                </c:pt>
                <c:pt idx="477">
                  <c:v>2023-04-27</c:v>
                </c:pt>
                <c:pt idx="478">
                  <c:v>2023-04-26</c:v>
                </c:pt>
                <c:pt idx="479">
                  <c:v>2023-04-25</c:v>
                </c:pt>
                <c:pt idx="480">
                  <c:v>2023-04-24</c:v>
                </c:pt>
                <c:pt idx="481">
                  <c:v>2023-04-21</c:v>
                </c:pt>
                <c:pt idx="482">
                  <c:v>2023-04-20</c:v>
                </c:pt>
                <c:pt idx="483">
                  <c:v>2023-04-19</c:v>
                </c:pt>
                <c:pt idx="484">
                  <c:v>2023-04-18</c:v>
                </c:pt>
                <c:pt idx="485">
                  <c:v>2023-04-17</c:v>
                </c:pt>
                <c:pt idx="486">
                  <c:v>2023-04-14</c:v>
                </c:pt>
                <c:pt idx="487">
                  <c:v>2023-04-13</c:v>
                </c:pt>
                <c:pt idx="488">
                  <c:v>2023-04-12</c:v>
                </c:pt>
                <c:pt idx="489">
                  <c:v>2023-04-11</c:v>
                </c:pt>
                <c:pt idx="490">
                  <c:v>2023-04-10</c:v>
                </c:pt>
                <c:pt idx="491">
                  <c:v>2023-04-06</c:v>
                </c:pt>
                <c:pt idx="492">
                  <c:v>2023-04-05</c:v>
                </c:pt>
                <c:pt idx="493">
                  <c:v>2023-04-04</c:v>
                </c:pt>
                <c:pt idx="494">
                  <c:v>2023-04-03</c:v>
                </c:pt>
                <c:pt idx="495">
                  <c:v>2023-03-31</c:v>
                </c:pt>
                <c:pt idx="496">
                  <c:v>2023-03-30</c:v>
                </c:pt>
                <c:pt idx="497">
                  <c:v>2023-03-29</c:v>
                </c:pt>
                <c:pt idx="498">
                  <c:v>2023-03-28</c:v>
                </c:pt>
                <c:pt idx="499">
                  <c:v>2023-03-27</c:v>
                </c:pt>
                <c:pt idx="500">
                  <c:v>2023-03-24</c:v>
                </c:pt>
                <c:pt idx="501">
                  <c:v>2023-03-23</c:v>
                </c:pt>
                <c:pt idx="502">
                  <c:v>2023-03-22</c:v>
                </c:pt>
                <c:pt idx="503">
                  <c:v>2023-03-21</c:v>
                </c:pt>
                <c:pt idx="504">
                  <c:v>2023-03-20</c:v>
                </c:pt>
                <c:pt idx="505">
                  <c:v>2023-03-17</c:v>
                </c:pt>
                <c:pt idx="506">
                  <c:v>2023-03-16</c:v>
                </c:pt>
                <c:pt idx="507">
                  <c:v>2023-03-15</c:v>
                </c:pt>
                <c:pt idx="508">
                  <c:v>2023-03-14</c:v>
                </c:pt>
                <c:pt idx="509">
                  <c:v>2023-03-13</c:v>
                </c:pt>
                <c:pt idx="510">
                  <c:v>2023-03-10</c:v>
                </c:pt>
                <c:pt idx="511">
                  <c:v>2023-03-09</c:v>
                </c:pt>
                <c:pt idx="512">
                  <c:v>2023-03-08</c:v>
                </c:pt>
                <c:pt idx="513">
                  <c:v>2023-03-07</c:v>
                </c:pt>
                <c:pt idx="514">
                  <c:v>2023-03-06</c:v>
                </c:pt>
                <c:pt idx="515">
                  <c:v>2023-03-03</c:v>
                </c:pt>
                <c:pt idx="516">
                  <c:v>2023-03-02</c:v>
                </c:pt>
                <c:pt idx="517">
                  <c:v>2023-03-01</c:v>
                </c:pt>
                <c:pt idx="518">
                  <c:v>2023-02-28</c:v>
                </c:pt>
                <c:pt idx="519">
                  <c:v>2023-02-27</c:v>
                </c:pt>
                <c:pt idx="520">
                  <c:v>2023-02-24</c:v>
                </c:pt>
                <c:pt idx="521">
                  <c:v>2023-02-23</c:v>
                </c:pt>
                <c:pt idx="522">
                  <c:v>2023-02-22</c:v>
                </c:pt>
                <c:pt idx="523">
                  <c:v>2023-02-21</c:v>
                </c:pt>
                <c:pt idx="524">
                  <c:v>2023-02-17</c:v>
                </c:pt>
                <c:pt idx="525">
                  <c:v>2023-02-16</c:v>
                </c:pt>
                <c:pt idx="526">
                  <c:v>2023-02-15</c:v>
                </c:pt>
                <c:pt idx="527">
                  <c:v>2023-02-14</c:v>
                </c:pt>
                <c:pt idx="528">
                  <c:v>2023-02-13</c:v>
                </c:pt>
                <c:pt idx="529">
                  <c:v>2023-02-10</c:v>
                </c:pt>
                <c:pt idx="530">
                  <c:v>2023-02-09</c:v>
                </c:pt>
                <c:pt idx="531">
                  <c:v>2023-02-08</c:v>
                </c:pt>
                <c:pt idx="532">
                  <c:v>2023-02-07</c:v>
                </c:pt>
                <c:pt idx="533">
                  <c:v>2023-02-06</c:v>
                </c:pt>
                <c:pt idx="534">
                  <c:v>2023-02-03</c:v>
                </c:pt>
                <c:pt idx="535">
                  <c:v>2023-02-02</c:v>
                </c:pt>
                <c:pt idx="536">
                  <c:v>2023-02-01</c:v>
                </c:pt>
                <c:pt idx="537">
                  <c:v>2023-01-31</c:v>
                </c:pt>
                <c:pt idx="538">
                  <c:v>2023-01-30</c:v>
                </c:pt>
                <c:pt idx="539">
                  <c:v>2023-01-27</c:v>
                </c:pt>
                <c:pt idx="540">
                  <c:v>2023-01-26</c:v>
                </c:pt>
                <c:pt idx="541">
                  <c:v>2023-01-25</c:v>
                </c:pt>
                <c:pt idx="542">
                  <c:v>2023-01-24</c:v>
                </c:pt>
                <c:pt idx="543">
                  <c:v>2023-01-23</c:v>
                </c:pt>
                <c:pt idx="544">
                  <c:v>2023-01-20</c:v>
                </c:pt>
                <c:pt idx="545">
                  <c:v>2023-01-19</c:v>
                </c:pt>
                <c:pt idx="546">
                  <c:v>2023-01-18</c:v>
                </c:pt>
                <c:pt idx="547">
                  <c:v>2023-01-17</c:v>
                </c:pt>
                <c:pt idx="548">
                  <c:v>2023-01-13</c:v>
                </c:pt>
                <c:pt idx="549">
                  <c:v>2023-01-12</c:v>
                </c:pt>
                <c:pt idx="550">
                  <c:v>2023-01-11</c:v>
                </c:pt>
                <c:pt idx="551">
                  <c:v>2023-01-10</c:v>
                </c:pt>
                <c:pt idx="552">
                  <c:v>2023-01-09</c:v>
                </c:pt>
                <c:pt idx="553">
                  <c:v>2023-01-06</c:v>
                </c:pt>
                <c:pt idx="554">
                  <c:v>2023-01-05</c:v>
                </c:pt>
                <c:pt idx="555">
                  <c:v>2023-01-04</c:v>
                </c:pt>
                <c:pt idx="556">
                  <c:v>2023-01-03</c:v>
                </c:pt>
                <c:pt idx="557">
                  <c:v>2022-12-30</c:v>
                </c:pt>
                <c:pt idx="558">
                  <c:v>2022-12-29</c:v>
                </c:pt>
                <c:pt idx="559">
                  <c:v>2022-12-28</c:v>
                </c:pt>
                <c:pt idx="560">
                  <c:v>2022-12-27</c:v>
                </c:pt>
                <c:pt idx="561">
                  <c:v>2022-12-23</c:v>
                </c:pt>
                <c:pt idx="562">
                  <c:v>2022-12-22</c:v>
                </c:pt>
                <c:pt idx="563">
                  <c:v>2022-12-21</c:v>
                </c:pt>
                <c:pt idx="564">
                  <c:v>2022-12-20</c:v>
                </c:pt>
                <c:pt idx="565">
                  <c:v>2022-12-19</c:v>
                </c:pt>
                <c:pt idx="566">
                  <c:v>2022-12-16</c:v>
                </c:pt>
                <c:pt idx="567">
                  <c:v>2022-12-15</c:v>
                </c:pt>
                <c:pt idx="568">
                  <c:v>2022-12-14</c:v>
                </c:pt>
                <c:pt idx="569">
                  <c:v>2022-12-13</c:v>
                </c:pt>
                <c:pt idx="570">
                  <c:v>2022-12-12</c:v>
                </c:pt>
                <c:pt idx="571">
                  <c:v>2022-12-09</c:v>
                </c:pt>
                <c:pt idx="572">
                  <c:v>2022-12-08</c:v>
                </c:pt>
                <c:pt idx="573">
                  <c:v>2022-12-07</c:v>
                </c:pt>
                <c:pt idx="574">
                  <c:v>2022-12-06</c:v>
                </c:pt>
                <c:pt idx="575">
                  <c:v>2022-12-05</c:v>
                </c:pt>
                <c:pt idx="576">
                  <c:v>2022-12-02</c:v>
                </c:pt>
                <c:pt idx="577">
                  <c:v>2022-12-01</c:v>
                </c:pt>
                <c:pt idx="578">
                  <c:v>2022-11-30</c:v>
                </c:pt>
                <c:pt idx="579">
                  <c:v>2022-11-29</c:v>
                </c:pt>
                <c:pt idx="580">
                  <c:v>2022-11-28</c:v>
                </c:pt>
                <c:pt idx="581">
                  <c:v>2022-11-25</c:v>
                </c:pt>
                <c:pt idx="582">
                  <c:v>2022-11-23</c:v>
                </c:pt>
                <c:pt idx="583">
                  <c:v>2022-11-22</c:v>
                </c:pt>
                <c:pt idx="584">
                  <c:v>2022-11-21</c:v>
                </c:pt>
                <c:pt idx="585">
                  <c:v>2022-11-18</c:v>
                </c:pt>
                <c:pt idx="586">
                  <c:v>2022-11-17</c:v>
                </c:pt>
                <c:pt idx="587">
                  <c:v>2022-11-16</c:v>
                </c:pt>
                <c:pt idx="588">
                  <c:v>2022-11-15</c:v>
                </c:pt>
                <c:pt idx="589">
                  <c:v>2022-11-14</c:v>
                </c:pt>
                <c:pt idx="590">
                  <c:v>2022-11-11</c:v>
                </c:pt>
                <c:pt idx="591">
                  <c:v>2022-11-10</c:v>
                </c:pt>
                <c:pt idx="592">
                  <c:v>2022-11-09</c:v>
                </c:pt>
                <c:pt idx="593">
                  <c:v>2022-11-08</c:v>
                </c:pt>
                <c:pt idx="594">
                  <c:v>2022-11-07</c:v>
                </c:pt>
                <c:pt idx="595">
                  <c:v>2022-11-04</c:v>
                </c:pt>
                <c:pt idx="596">
                  <c:v>2022-11-03</c:v>
                </c:pt>
                <c:pt idx="597">
                  <c:v>2022-11-02</c:v>
                </c:pt>
                <c:pt idx="598">
                  <c:v>2022-11-01</c:v>
                </c:pt>
                <c:pt idx="599">
                  <c:v>2022-10-31</c:v>
                </c:pt>
                <c:pt idx="600">
                  <c:v>2022-10-28</c:v>
                </c:pt>
                <c:pt idx="601">
                  <c:v>2022-10-27</c:v>
                </c:pt>
                <c:pt idx="602">
                  <c:v>2022-10-26</c:v>
                </c:pt>
                <c:pt idx="603">
                  <c:v>2022-10-25</c:v>
                </c:pt>
                <c:pt idx="604">
                  <c:v>2022-10-24</c:v>
                </c:pt>
                <c:pt idx="605">
                  <c:v>2022-10-21</c:v>
                </c:pt>
                <c:pt idx="606">
                  <c:v>2022-10-20</c:v>
                </c:pt>
                <c:pt idx="607">
                  <c:v>2022-10-19</c:v>
                </c:pt>
                <c:pt idx="608">
                  <c:v>2022-10-18</c:v>
                </c:pt>
                <c:pt idx="609">
                  <c:v>2022-10-17</c:v>
                </c:pt>
                <c:pt idx="610">
                  <c:v>2022-10-14</c:v>
                </c:pt>
                <c:pt idx="611">
                  <c:v>2022-10-13</c:v>
                </c:pt>
                <c:pt idx="612">
                  <c:v>2022-10-12</c:v>
                </c:pt>
                <c:pt idx="613">
                  <c:v>2022-10-11</c:v>
                </c:pt>
                <c:pt idx="614">
                  <c:v>2022-10-10</c:v>
                </c:pt>
                <c:pt idx="615">
                  <c:v>2022-10-07</c:v>
                </c:pt>
                <c:pt idx="616">
                  <c:v>2022-10-06</c:v>
                </c:pt>
                <c:pt idx="617">
                  <c:v>2022-10-05</c:v>
                </c:pt>
                <c:pt idx="618">
                  <c:v>2022-10-04</c:v>
                </c:pt>
                <c:pt idx="619">
                  <c:v>2022-10-03</c:v>
                </c:pt>
                <c:pt idx="620">
                  <c:v>2022-09-30</c:v>
                </c:pt>
                <c:pt idx="621">
                  <c:v>2022-09-29</c:v>
                </c:pt>
                <c:pt idx="622">
                  <c:v>2022-09-28</c:v>
                </c:pt>
                <c:pt idx="623">
                  <c:v>2022-09-27</c:v>
                </c:pt>
                <c:pt idx="624">
                  <c:v>2022-09-26</c:v>
                </c:pt>
                <c:pt idx="625">
                  <c:v>2022-09-23</c:v>
                </c:pt>
                <c:pt idx="626">
                  <c:v>2022-09-22</c:v>
                </c:pt>
                <c:pt idx="627">
                  <c:v>2022-09-21</c:v>
                </c:pt>
                <c:pt idx="628">
                  <c:v>2022-09-20</c:v>
                </c:pt>
                <c:pt idx="629">
                  <c:v>2022-09-19</c:v>
                </c:pt>
                <c:pt idx="630">
                  <c:v>2022-09-16</c:v>
                </c:pt>
                <c:pt idx="631">
                  <c:v>2022-09-15</c:v>
                </c:pt>
                <c:pt idx="632">
                  <c:v>2022-09-14</c:v>
                </c:pt>
                <c:pt idx="633">
                  <c:v>2022-09-13</c:v>
                </c:pt>
                <c:pt idx="634">
                  <c:v>2022-09-12</c:v>
                </c:pt>
                <c:pt idx="635">
                  <c:v>2022-09-09</c:v>
                </c:pt>
                <c:pt idx="636">
                  <c:v>2022-09-08</c:v>
                </c:pt>
                <c:pt idx="637">
                  <c:v>2022-09-07</c:v>
                </c:pt>
                <c:pt idx="638">
                  <c:v>2022-09-06</c:v>
                </c:pt>
                <c:pt idx="639">
                  <c:v>2022-09-02</c:v>
                </c:pt>
                <c:pt idx="640">
                  <c:v>2022-09-01</c:v>
                </c:pt>
                <c:pt idx="641">
                  <c:v>2022-08-31</c:v>
                </c:pt>
                <c:pt idx="642">
                  <c:v>2022-08-30</c:v>
                </c:pt>
                <c:pt idx="643">
                  <c:v>2022-08-29</c:v>
                </c:pt>
                <c:pt idx="644">
                  <c:v>2022-08-26</c:v>
                </c:pt>
                <c:pt idx="645">
                  <c:v>2022-08-25</c:v>
                </c:pt>
                <c:pt idx="646">
                  <c:v>2022-08-24</c:v>
                </c:pt>
                <c:pt idx="647">
                  <c:v>2022-08-23</c:v>
                </c:pt>
                <c:pt idx="648">
                  <c:v>2022-08-22</c:v>
                </c:pt>
                <c:pt idx="649">
                  <c:v>2022-08-19</c:v>
                </c:pt>
                <c:pt idx="650">
                  <c:v>2022-08-18</c:v>
                </c:pt>
                <c:pt idx="651">
                  <c:v>2022-08-17</c:v>
                </c:pt>
                <c:pt idx="652">
                  <c:v>2022-08-16</c:v>
                </c:pt>
                <c:pt idx="653">
                  <c:v>2022-08-15</c:v>
                </c:pt>
                <c:pt idx="654">
                  <c:v>2022-08-12</c:v>
                </c:pt>
                <c:pt idx="655">
                  <c:v>2022-08-11</c:v>
                </c:pt>
                <c:pt idx="656">
                  <c:v>2022-08-10</c:v>
                </c:pt>
                <c:pt idx="657">
                  <c:v>2022-08-09</c:v>
                </c:pt>
                <c:pt idx="658">
                  <c:v>2022-08-08</c:v>
                </c:pt>
                <c:pt idx="659">
                  <c:v>2022-08-05</c:v>
                </c:pt>
                <c:pt idx="660">
                  <c:v>2022-08-04</c:v>
                </c:pt>
                <c:pt idx="661">
                  <c:v>2022-08-03</c:v>
                </c:pt>
                <c:pt idx="662">
                  <c:v>2022-08-02</c:v>
                </c:pt>
                <c:pt idx="663">
                  <c:v>2022-08-01</c:v>
                </c:pt>
                <c:pt idx="664">
                  <c:v>2022-07-29</c:v>
                </c:pt>
                <c:pt idx="665">
                  <c:v>2022-07-28</c:v>
                </c:pt>
                <c:pt idx="666">
                  <c:v>2022-07-27</c:v>
                </c:pt>
                <c:pt idx="667">
                  <c:v>2022-07-26</c:v>
                </c:pt>
                <c:pt idx="668">
                  <c:v>2022-07-25</c:v>
                </c:pt>
                <c:pt idx="669">
                  <c:v>2022-07-22</c:v>
                </c:pt>
                <c:pt idx="670">
                  <c:v>2022-07-21</c:v>
                </c:pt>
                <c:pt idx="671">
                  <c:v>2022-07-20</c:v>
                </c:pt>
                <c:pt idx="672">
                  <c:v>2022-07-19</c:v>
                </c:pt>
                <c:pt idx="673">
                  <c:v>2022-07-18</c:v>
                </c:pt>
                <c:pt idx="674">
                  <c:v>2022-07-15</c:v>
                </c:pt>
                <c:pt idx="675">
                  <c:v>2022-07-14</c:v>
                </c:pt>
                <c:pt idx="676">
                  <c:v>2022-07-13</c:v>
                </c:pt>
                <c:pt idx="677">
                  <c:v>2022-07-12</c:v>
                </c:pt>
                <c:pt idx="678">
                  <c:v>2022-07-11</c:v>
                </c:pt>
                <c:pt idx="679">
                  <c:v>2022-07-08</c:v>
                </c:pt>
                <c:pt idx="680">
                  <c:v>2022-07-07</c:v>
                </c:pt>
                <c:pt idx="681">
                  <c:v>2022-07-06</c:v>
                </c:pt>
                <c:pt idx="682">
                  <c:v>2022-07-05</c:v>
                </c:pt>
                <c:pt idx="683">
                  <c:v>2022-07-01</c:v>
                </c:pt>
                <c:pt idx="684">
                  <c:v>2022-06-30</c:v>
                </c:pt>
                <c:pt idx="685">
                  <c:v>2022-06-29</c:v>
                </c:pt>
                <c:pt idx="686">
                  <c:v>2022-06-28</c:v>
                </c:pt>
                <c:pt idx="687">
                  <c:v>2022-06-27</c:v>
                </c:pt>
                <c:pt idx="688">
                  <c:v>2022-06-24</c:v>
                </c:pt>
                <c:pt idx="689">
                  <c:v>2022-06-23</c:v>
                </c:pt>
                <c:pt idx="690">
                  <c:v>2022-06-22</c:v>
                </c:pt>
                <c:pt idx="691">
                  <c:v>2022-06-21</c:v>
                </c:pt>
                <c:pt idx="692">
                  <c:v>2022-06-17</c:v>
                </c:pt>
                <c:pt idx="693">
                  <c:v>2022-06-16</c:v>
                </c:pt>
                <c:pt idx="694">
                  <c:v>2022-06-15</c:v>
                </c:pt>
                <c:pt idx="695">
                  <c:v>2022-06-14</c:v>
                </c:pt>
                <c:pt idx="696">
                  <c:v>2022-06-13</c:v>
                </c:pt>
                <c:pt idx="697">
                  <c:v>2022-06-10</c:v>
                </c:pt>
                <c:pt idx="698">
                  <c:v>2022-06-09</c:v>
                </c:pt>
                <c:pt idx="699">
                  <c:v>2022-06-08</c:v>
                </c:pt>
                <c:pt idx="700">
                  <c:v>2022-06-07</c:v>
                </c:pt>
                <c:pt idx="701">
                  <c:v>2022-06-06</c:v>
                </c:pt>
                <c:pt idx="702">
                  <c:v>2022-06-03</c:v>
                </c:pt>
                <c:pt idx="703">
                  <c:v>2022-06-02</c:v>
                </c:pt>
                <c:pt idx="704">
                  <c:v>2022-06-01</c:v>
                </c:pt>
                <c:pt idx="705">
                  <c:v>2022-05-31</c:v>
                </c:pt>
                <c:pt idx="706">
                  <c:v>2022-05-27</c:v>
                </c:pt>
                <c:pt idx="707">
                  <c:v>2022-05-26</c:v>
                </c:pt>
                <c:pt idx="708">
                  <c:v>2022-05-25</c:v>
                </c:pt>
                <c:pt idx="709">
                  <c:v>2022-05-24</c:v>
                </c:pt>
                <c:pt idx="710">
                  <c:v>2022-05-23</c:v>
                </c:pt>
                <c:pt idx="711">
                  <c:v>2022-05-20</c:v>
                </c:pt>
                <c:pt idx="712">
                  <c:v>2022-05-19</c:v>
                </c:pt>
                <c:pt idx="713">
                  <c:v>2022-05-18</c:v>
                </c:pt>
                <c:pt idx="714">
                  <c:v>2022-05-17</c:v>
                </c:pt>
                <c:pt idx="715">
                  <c:v>2022-05-16</c:v>
                </c:pt>
                <c:pt idx="716">
                  <c:v>2022-05-13</c:v>
                </c:pt>
                <c:pt idx="717">
                  <c:v>2022-05-12</c:v>
                </c:pt>
                <c:pt idx="718">
                  <c:v>2022-05-11</c:v>
                </c:pt>
                <c:pt idx="719">
                  <c:v>2022-05-10</c:v>
                </c:pt>
                <c:pt idx="720">
                  <c:v>2022-05-09</c:v>
                </c:pt>
                <c:pt idx="721">
                  <c:v>2022-05-06</c:v>
                </c:pt>
                <c:pt idx="722">
                  <c:v>2022-05-05</c:v>
                </c:pt>
                <c:pt idx="723">
                  <c:v>2022-05-04</c:v>
                </c:pt>
                <c:pt idx="724">
                  <c:v>2022-05-03</c:v>
                </c:pt>
                <c:pt idx="725">
                  <c:v>2022-05-02</c:v>
                </c:pt>
                <c:pt idx="726">
                  <c:v>2022-04-29</c:v>
                </c:pt>
                <c:pt idx="727">
                  <c:v>2022-04-28</c:v>
                </c:pt>
                <c:pt idx="728">
                  <c:v>2022-04-27</c:v>
                </c:pt>
                <c:pt idx="729">
                  <c:v>2022-04-26</c:v>
                </c:pt>
                <c:pt idx="730">
                  <c:v>2022-04-25</c:v>
                </c:pt>
                <c:pt idx="731">
                  <c:v>2022-04-22</c:v>
                </c:pt>
                <c:pt idx="732">
                  <c:v>2022-04-21</c:v>
                </c:pt>
                <c:pt idx="733">
                  <c:v>2022-04-20</c:v>
                </c:pt>
                <c:pt idx="734">
                  <c:v>2022-04-19</c:v>
                </c:pt>
                <c:pt idx="735">
                  <c:v>2022-04-18</c:v>
                </c:pt>
                <c:pt idx="736">
                  <c:v>2022-04-14</c:v>
                </c:pt>
                <c:pt idx="737">
                  <c:v>2022-04-13</c:v>
                </c:pt>
                <c:pt idx="738">
                  <c:v>2022-04-12</c:v>
                </c:pt>
                <c:pt idx="739">
                  <c:v>2022-04-11</c:v>
                </c:pt>
                <c:pt idx="740">
                  <c:v>2022-04-08</c:v>
                </c:pt>
                <c:pt idx="741">
                  <c:v>2022-04-07</c:v>
                </c:pt>
                <c:pt idx="742">
                  <c:v>2022-04-06</c:v>
                </c:pt>
                <c:pt idx="743">
                  <c:v>2022-04-05</c:v>
                </c:pt>
                <c:pt idx="744">
                  <c:v>2022-04-04</c:v>
                </c:pt>
                <c:pt idx="745">
                  <c:v>2022-04-01</c:v>
                </c:pt>
                <c:pt idx="746">
                  <c:v>2022-03-31</c:v>
                </c:pt>
                <c:pt idx="747">
                  <c:v>2022-03-30</c:v>
                </c:pt>
                <c:pt idx="748">
                  <c:v>2022-03-29</c:v>
                </c:pt>
                <c:pt idx="749">
                  <c:v>2022-03-28</c:v>
                </c:pt>
                <c:pt idx="750">
                  <c:v>2022-03-25</c:v>
                </c:pt>
                <c:pt idx="751">
                  <c:v>2022-03-24</c:v>
                </c:pt>
                <c:pt idx="752">
                  <c:v>2022-03-23</c:v>
                </c:pt>
                <c:pt idx="753">
                  <c:v>2022-03-22</c:v>
                </c:pt>
                <c:pt idx="754">
                  <c:v>2022-03-21</c:v>
                </c:pt>
                <c:pt idx="755">
                  <c:v>2022-03-18</c:v>
                </c:pt>
                <c:pt idx="756">
                  <c:v>2022-03-17</c:v>
                </c:pt>
                <c:pt idx="757">
                  <c:v>2022-03-16</c:v>
                </c:pt>
                <c:pt idx="758">
                  <c:v>2022-03-15</c:v>
                </c:pt>
                <c:pt idx="759">
                  <c:v>2022-03-14</c:v>
                </c:pt>
                <c:pt idx="760">
                  <c:v>2022-03-11</c:v>
                </c:pt>
                <c:pt idx="761">
                  <c:v>2022-03-10</c:v>
                </c:pt>
                <c:pt idx="762">
                  <c:v>2022-03-09</c:v>
                </c:pt>
                <c:pt idx="763">
                  <c:v>2022-03-08</c:v>
                </c:pt>
                <c:pt idx="764">
                  <c:v>2022-03-07</c:v>
                </c:pt>
                <c:pt idx="765">
                  <c:v>2022-03-04</c:v>
                </c:pt>
                <c:pt idx="766">
                  <c:v>2022-03-03</c:v>
                </c:pt>
                <c:pt idx="767">
                  <c:v>2022-03-02</c:v>
                </c:pt>
                <c:pt idx="768">
                  <c:v>2022-03-01</c:v>
                </c:pt>
                <c:pt idx="769">
                  <c:v>2022-02-28</c:v>
                </c:pt>
                <c:pt idx="770">
                  <c:v>2022-02-25</c:v>
                </c:pt>
                <c:pt idx="771">
                  <c:v>2022-02-24</c:v>
                </c:pt>
                <c:pt idx="772">
                  <c:v>2022-02-23</c:v>
                </c:pt>
                <c:pt idx="773">
                  <c:v>2022-02-22</c:v>
                </c:pt>
                <c:pt idx="774">
                  <c:v>2022-02-18</c:v>
                </c:pt>
                <c:pt idx="775">
                  <c:v>2022-02-17</c:v>
                </c:pt>
                <c:pt idx="776">
                  <c:v>2022-02-16</c:v>
                </c:pt>
                <c:pt idx="777">
                  <c:v>2022-02-15</c:v>
                </c:pt>
                <c:pt idx="778">
                  <c:v>2022-02-14</c:v>
                </c:pt>
                <c:pt idx="779">
                  <c:v>2022-02-11</c:v>
                </c:pt>
                <c:pt idx="780">
                  <c:v>2022-02-10</c:v>
                </c:pt>
                <c:pt idx="781">
                  <c:v>2022-02-09</c:v>
                </c:pt>
                <c:pt idx="782">
                  <c:v>2022-02-08</c:v>
                </c:pt>
                <c:pt idx="783">
                  <c:v>2022-02-07</c:v>
                </c:pt>
                <c:pt idx="784">
                  <c:v>2022-02-04</c:v>
                </c:pt>
                <c:pt idx="785">
                  <c:v>2022-02-03</c:v>
                </c:pt>
                <c:pt idx="786">
                  <c:v>2022-02-02</c:v>
                </c:pt>
                <c:pt idx="787">
                  <c:v>2022-02-01</c:v>
                </c:pt>
                <c:pt idx="788">
                  <c:v>2022-01-31</c:v>
                </c:pt>
                <c:pt idx="789">
                  <c:v>2022-01-28</c:v>
                </c:pt>
                <c:pt idx="790">
                  <c:v>2022-01-27</c:v>
                </c:pt>
                <c:pt idx="791">
                  <c:v>2022-01-26</c:v>
                </c:pt>
                <c:pt idx="792">
                  <c:v>2022-01-25</c:v>
                </c:pt>
                <c:pt idx="793">
                  <c:v>2022-01-24</c:v>
                </c:pt>
                <c:pt idx="794">
                  <c:v>2022-01-21</c:v>
                </c:pt>
                <c:pt idx="795">
                  <c:v>2022-01-20</c:v>
                </c:pt>
                <c:pt idx="796">
                  <c:v>2022-01-19</c:v>
                </c:pt>
                <c:pt idx="797">
                  <c:v>2022-01-18</c:v>
                </c:pt>
                <c:pt idx="798">
                  <c:v>2022-01-14</c:v>
                </c:pt>
                <c:pt idx="799">
                  <c:v>2022-01-13</c:v>
                </c:pt>
                <c:pt idx="800">
                  <c:v>2022-01-12</c:v>
                </c:pt>
                <c:pt idx="801">
                  <c:v>2022-01-11</c:v>
                </c:pt>
                <c:pt idx="802">
                  <c:v>2022-01-10</c:v>
                </c:pt>
                <c:pt idx="803">
                  <c:v>2022-01-07</c:v>
                </c:pt>
                <c:pt idx="804">
                  <c:v>2022-01-06</c:v>
                </c:pt>
                <c:pt idx="805">
                  <c:v>2022-01-05</c:v>
                </c:pt>
                <c:pt idx="806">
                  <c:v>2022-01-04</c:v>
                </c:pt>
                <c:pt idx="807">
                  <c:v>2022-01-03</c:v>
                </c:pt>
                <c:pt idx="808">
                  <c:v>2021-12-31</c:v>
                </c:pt>
                <c:pt idx="809">
                  <c:v>2021-12-30</c:v>
                </c:pt>
                <c:pt idx="810">
                  <c:v>2021-12-29</c:v>
                </c:pt>
                <c:pt idx="811">
                  <c:v>2021-12-28</c:v>
                </c:pt>
                <c:pt idx="812">
                  <c:v>2021-12-27</c:v>
                </c:pt>
                <c:pt idx="813">
                  <c:v>2021-12-23</c:v>
                </c:pt>
                <c:pt idx="814">
                  <c:v>2021-12-22</c:v>
                </c:pt>
                <c:pt idx="815">
                  <c:v>2021-12-21</c:v>
                </c:pt>
                <c:pt idx="816">
                  <c:v>2021-12-20</c:v>
                </c:pt>
                <c:pt idx="817">
                  <c:v>2021-12-17</c:v>
                </c:pt>
                <c:pt idx="818">
                  <c:v>2021-12-16</c:v>
                </c:pt>
                <c:pt idx="819">
                  <c:v>2021-12-15</c:v>
                </c:pt>
                <c:pt idx="820">
                  <c:v>2021-12-14</c:v>
                </c:pt>
                <c:pt idx="821">
                  <c:v>2021-12-13</c:v>
                </c:pt>
                <c:pt idx="822">
                  <c:v>2021-12-10</c:v>
                </c:pt>
                <c:pt idx="823">
                  <c:v>2021-12-09</c:v>
                </c:pt>
                <c:pt idx="824">
                  <c:v>2021-12-08</c:v>
                </c:pt>
                <c:pt idx="825">
                  <c:v>2021-12-07</c:v>
                </c:pt>
                <c:pt idx="826">
                  <c:v>2021-12-06</c:v>
                </c:pt>
                <c:pt idx="827">
                  <c:v>2021-12-03</c:v>
                </c:pt>
                <c:pt idx="828">
                  <c:v>2021-12-02</c:v>
                </c:pt>
                <c:pt idx="829">
                  <c:v>2021-12-01</c:v>
                </c:pt>
                <c:pt idx="830">
                  <c:v>2021-11-30</c:v>
                </c:pt>
                <c:pt idx="831">
                  <c:v>2021-11-29</c:v>
                </c:pt>
                <c:pt idx="832">
                  <c:v>2021-11-26</c:v>
                </c:pt>
                <c:pt idx="833">
                  <c:v>2021-11-24</c:v>
                </c:pt>
                <c:pt idx="834">
                  <c:v>2021-11-23</c:v>
                </c:pt>
                <c:pt idx="835">
                  <c:v>2021-11-22</c:v>
                </c:pt>
                <c:pt idx="836">
                  <c:v>2021-11-19</c:v>
                </c:pt>
                <c:pt idx="837">
                  <c:v>2021-11-18</c:v>
                </c:pt>
                <c:pt idx="838">
                  <c:v>2021-11-17</c:v>
                </c:pt>
                <c:pt idx="839">
                  <c:v>2021-11-16</c:v>
                </c:pt>
                <c:pt idx="840">
                  <c:v>2021-11-15</c:v>
                </c:pt>
                <c:pt idx="841">
                  <c:v>2021-11-12</c:v>
                </c:pt>
                <c:pt idx="842">
                  <c:v>2021-11-11</c:v>
                </c:pt>
                <c:pt idx="843">
                  <c:v>2021-11-10</c:v>
                </c:pt>
                <c:pt idx="844">
                  <c:v>2021-11-09</c:v>
                </c:pt>
                <c:pt idx="845">
                  <c:v>2021-11-08</c:v>
                </c:pt>
                <c:pt idx="846">
                  <c:v>2021-11-05</c:v>
                </c:pt>
                <c:pt idx="847">
                  <c:v>2021-11-04</c:v>
                </c:pt>
                <c:pt idx="848">
                  <c:v>2021-11-03</c:v>
                </c:pt>
                <c:pt idx="849">
                  <c:v>2021-11-02</c:v>
                </c:pt>
                <c:pt idx="850">
                  <c:v>2021-11-01</c:v>
                </c:pt>
                <c:pt idx="851">
                  <c:v>2021-10-29</c:v>
                </c:pt>
                <c:pt idx="852">
                  <c:v>2021-10-28</c:v>
                </c:pt>
                <c:pt idx="853">
                  <c:v>2021-10-27</c:v>
                </c:pt>
                <c:pt idx="854">
                  <c:v>2021-10-26</c:v>
                </c:pt>
                <c:pt idx="855">
                  <c:v>2021-10-25</c:v>
                </c:pt>
                <c:pt idx="856">
                  <c:v>2021-10-22</c:v>
                </c:pt>
                <c:pt idx="857">
                  <c:v>2021-10-21</c:v>
                </c:pt>
                <c:pt idx="858">
                  <c:v>2021-10-20</c:v>
                </c:pt>
                <c:pt idx="859">
                  <c:v>2021-10-19</c:v>
                </c:pt>
                <c:pt idx="860">
                  <c:v>2021-10-18</c:v>
                </c:pt>
                <c:pt idx="861">
                  <c:v>2021-10-15</c:v>
                </c:pt>
                <c:pt idx="862">
                  <c:v>2021-10-14</c:v>
                </c:pt>
                <c:pt idx="863">
                  <c:v>2021-10-13</c:v>
                </c:pt>
                <c:pt idx="864">
                  <c:v>2021-10-12</c:v>
                </c:pt>
                <c:pt idx="865">
                  <c:v>2021-10-11</c:v>
                </c:pt>
                <c:pt idx="866">
                  <c:v>2021-10-08</c:v>
                </c:pt>
                <c:pt idx="867">
                  <c:v>2021-10-07</c:v>
                </c:pt>
                <c:pt idx="868">
                  <c:v>2021-10-06</c:v>
                </c:pt>
                <c:pt idx="869">
                  <c:v>2021-10-05</c:v>
                </c:pt>
                <c:pt idx="870">
                  <c:v>2021-10-04</c:v>
                </c:pt>
                <c:pt idx="871">
                  <c:v>2021-10-01</c:v>
                </c:pt>
                <c:pt idx="872">
                  <c:v>2021-09-30</c:v>
                </c:pt>
                <c:pt idx="873">
                  <c:v>2021-09-29</c:v>
                </c:pt>
                <c:pt idx="874">
                  <c:v>2021-09-28</c:v>
                </c:pt>
                <c:pt idx="875">
                  <c:v>2021-09-27</c:v>
                </c:pt>
                <c:pt idx="876">
                  <c:v>2021-09-24</c:v>
                </c:pt>
                <c:pt idx="877">
                  <c:v>2021-09-23</c:v>
                </c:pt>
                <c:pt idx="878">
                  <c:v>2021-09-22</c:v>
                </c:pt>
                <c:pt idx="879">
                  <c:v>2021-09-21</c:v>
                </c:pt>
                <c:pt idx="880">
                  <c:v>2021-09-20</c:v>
                </c:pt>
                <c:pt idx="881">
                  <c:v>2021-09-17</c:v>
                </c:pt>
                <c:pt idx="882">
                  <c:v>2021-09-16</c:v>
                </c:pt>
                <c:pt idx="883">
                  <c:v>2021-09-15</c:v>
                </c:pt>
                <c:pt idx="884">
                  <c:v>2021-09-14</c:v>
                </c:pt>
                <c:pt idx="885">
                  <c:v>2021-09-13</c:v>
                </c:pt>
                <c:pt idx="886">
                  <c:v>2021-09-10</c:v>
                </c:pt>
                <c:pt idx="887">
                  <c:v>2021-09-09</c:v>
                </c:pt>
                <c:pt idx="888">
                  <c:v>2021-09-08</c:v>
                </c:pt>
                <c:pt idx="889">
                  <c:v>2021-09-07</c:v>
                </c:pt>
                <c:pt idx="890">
                  <c:v>2021-09-03</c:v>
                </c:pt>
                <c:pt idx="891">
                  <c:v>2021-09-02</c:v>
                </c:pt>
                <c:pt idx="892">
                  <c:v>2021-09-01</c:v>
                </c:pt>
                <c:pt idx="893">
                  <c:v>2021-08-31</c:v>
                </c:pt>
                <c:pt idx="894">
                  <c:v>2021-08-30</c:v>
                </c:pt>
                <c:pt idx="895">
                  <c:v>2021-08-27</c:v>
                </c:pt>
                <c:pt idx="896">
                  <c:v>2021-08-26</c:v>
                </c:pt>
                <c:pt idx="897">
                  <c:v>2021-08-25</c:v>
                </c:pt>
                <c:pt idx="898">
                  <c:v>2021-08-24</c:v>
                </c:pt>
                <c:pt idx="899">
                  <c:v>2021-08-23</c:v>
                </c:pt>
                <c:pt idx="900">
                  <c:v>2021-08-20</c:v>
                </c:pt>
                <c:pt idx="901">
                  <c:v>2021-08-19</c:v>
                </c:pt>
                <c:pt idx="902">
                  <c:v>2021-08-18</c:v>
                </c:pt>
                <c:pt idx="903">
                  <c:v>2021-08-17</c:v>
                </c:pt>
                <c:pt idx="904">
                  <c:v>2021-08-16</c:v>
                </c:pt>
                <c:pt idx="905">
                  <c:v>2021-08-13</c:v>
                </c:pt>
                <c:pt idx="906">
                  <c:v>2021-08-12</c:v>
                </c:pt>
                <c:pt idx="907">
                  <c:v>2021-08-11</c:v>
                </c:pt>
                <c:pt idx="908">
                  <c:v>2021-08-10</c:v>
                </c:pt>
                <c:pt idx="909">
                  <c:v>2021-08-09</c:v>
                </c:pt>
                <c:pt idx="910">
                  <c:v>2021-08-06</c:v>
                </c:pt>
                <c:pt idx="911">
                  <c:v>2021-08-05</c:v>
                </c:pt>
                <c:pt idx="912">
                  <c:v>2021-08-04</c:v>
                </c:pt>
                <c:pt idx="913">
                  <c:v>2021-08-03</c:v>
                </c:pt>
                <c:pt idx="914">
                  <c:v>2021-08-02</c:v>
                </c:pt>
                <c:pt idx="915">
                  <c:v>2021-07-30</c:v>
                </c:pt>
                <c:pt idx="916">
                  <c:v>2021-07-29</c:v>
                </c:pt>
                <c:pt idx="917">
                  <c:v>2021-07-28</c:v>
                </c:pt>
                <c:pt idx="918">
                  <c:v>2021-07-27</c:v>
                </c:pt>
                <c:pt idx="919">
                  <c:v>2021-07-26</c:v>
                </c:pt>
                <c:pt idx="920">
                  <c:v>2021-07-23</c:v>
                </c:pt>
                <c:pt idx="921">
                  <c:v>2021-07-22</c:v>
                </c:pt>
                <c:pt idx="922">
                  <c:v>2021-07-21</c:v>
                </c:pt>
                <c:pt idx="923">
                  <c:v>2021-07-20</c:v>
                </c:pt>
                <c:pt idx="924">
                  <c:v>2021-07-19</c:v>
                </c:pt>
                <c:pt idx="925">
                  <c:v>2021-07-16</c:v>
                </c:pt>
                <c:pt idx="926">
                  <c:v>2021-07-15</c:v>
                </c:pt>
                <c:pt idx="927">
                  <c:v>2021-07-14</c:v>
                </c:pt>
                <c:pt idx="928">
                  <c:v>2021-07-13</c:v>
                </c:pt>
                <c:pt idx="929">
                  <c:v>2021-07-12</c:v>
                </c:pt>
                <c:pt idx="930">
                  <c:v>2021-07-09</c:v>
                </c:pt>
                <c:pt idx="931">
                  <c:v>2021-07-08</c:v>
                </c:pt>
                <c:pt idx="932">
                  <c:v>2021-07-07</c:v>
                </c:pt>
                <c:pt idx="933">
                  <c:v>2021-07-06</c:v>
                </c:pt>
                <c:pt idx="934">
                  <c:v>2021-07-02</c:v>
                </c:pt>
                <c:pt idx="935">
                  <c:v>2021-07-01</c:v>
                </c:pt>
                <c:pt idx="936">
                  <c:v>2021-06-30</c:v>
                </c:pt>
                <c:pt idx="937">
                  <c:v>2021-06-29</c:v>
                </c:pt>
                <c:pt idx="938">
                  <c:v>2021-06-28</c:v>
                </c:pt>
                <c:pt idx="939">
                  <c:v>2021-06-25</c:v>
                </c:pt>
                <c:pt idx="940">
                  <c:v>2021-06-24</c:v>
                </c:pt>
                <c:pt idx="941">
                  <c:v>2021-06-23</c:v>
                </c:pt>
                <c:pt idx="942">
                  <c:v>2021-06-22</c:v>
                </c:pt>
                <c:pt idx="943">
                  <c:v>2021-06-21</c:v>
                </c:pt>
                <c:pt idx="944">
                  <c:v>2021-06-18</c:v>
                </c:pt>
                <c:pt idx="945">
                  <c:v>2021-06-17</c:v>
                </c:pt>
                <c:pt idx="946">
                  <c:v>2021-06-16</c:v>
                </c:pt>
                <c:pt idx="947">
                  <c:v>2021-06-15</c:v>
                </c:pt>
                <c:pt idx="948">
                  <c:v>2021-06-14</c:v>
                </c:pt>
                <c:pt idx="949">
                  <c:v>2021-06-11</c:v>
                </c:pt>
                <c:pt idx="950">
                  <c:v>2021-06-10</c:v>
                </c:pt>
                <c:pt idx="951">
                  <c:v>2021-06-09</c:v>
                </c:pt>
                <c:pt idx="952">
                  <c:v>2021-06-08</c:v>
                </c:pt>
                <c:pt idx="953">
                  <c:v>2021-06-07</c:v>
                </c:pt>
                <c:pt idx="954">
                  <c:v>2021-06-04</c:v>
                </c:pt>
                <c:pt idx="955">
                  <c:v>2021-06-03</c:v>
                </c:pt>
                <c:pt idx="956">
                  <c:v>2021-06-02</c:v>
                </c:pt>
                <c:pt idx="957">
                  <c:v>2021-06-01</c:v>
                </c:pt>
                <c:pt idx="958">
                  <c:v>2021-05-28</c:v>
                </c:pt>
                <c:pt idx="959">
                  <c:v>2021-05-27</c:v>
                </c:pt>
                <c:pt idx="960">
                  <c:v>2021-05-26</c:v>
                </c:pt>
                <c:pt idx="961">
                  <c:v>2021-05-25</c:v>
                </c:pt>
                <c:pt idx="962">
                  <c:v>2021-05-24</c:v>
                </c:pt>
                <c:pt idx="963">
                  <c:v>2021-05-21</c:v>
                </c:pt>
                <c:pt idx="964">
                  <c:v>2021-05-20</c:v>
                </c:pt>
                <c:pt idx="965">
                  <c:v>2021-05-19</c:v>
                </c:pt>
                <c:pt idx="966">
                  <c:v>2021-05-18</c:v>
                </c:pt>
                <c:pt idx="967">
                  <c:v>2021-05-17</c:v>
                </c:pt>
                <c:pt idx="968">
                  <c:v>2021-05-14</c:v>
                </c:pt>
                <c:pt idx="969">
                  <c:v>2021-05-13</c:v>
                </c:pt>
                <c:pt idx="970">
                  <c:v>2021-05-12</c:v>
                </c:pt>
                <c:pt idx="971">
                  <c:v>2021-05-11</c:v>
                </c:pt>
                <c:pt idx="972">
                  <c:v>2021-05-10</c:v>
                </c:pt>
                <c:pt idx="973">
                  <c:v>2021-05-07</c:v>
                </c:pt>
                <c:pt idx="974">
                  <c:v>2021-05-06</c:v>
                </c:pt>
                <c:pt idx="975">
                  <c:v>2021-05-05</c:v>
                </c:pt>
                <c:pt idx="976">
                  <c:v>2021-05-04</c:v>
                </c:pt>
                <c:pt idx="977">
                  <c:v>2021-05-03</c:v>
                </c:pt>
                <c:pt idx="978">
                  <c:v>2021-04-30</c:v>
                </c:pt>
                <c:pt idx="979">
                  <c:v>2021-04-29</c:v>
                </c:pt>
                <c:pt idx="980">
                  <c:v>2021-04-28</c:v>
                </c:pt>
                <c:pt idx="981">
                  <c:v>2021-04-27</c:v>
                </c:pt>
                <c:pt idx="982">
                  <c:v>2021-04-26</c:v>
                </c:pt>
                <c:pt idx="983">
                  <c:v>2021-04-23</c:v>
                </c:pt>
                <c:pt idx="984">
                  <c:v>2021-04-22</c:v>
                </c:pt>
                <c:pt idx="985">
                  <c:v>2021-04-21</c:v>
                </c:pt>
                <c:pt idx="986">
                  <c:v>2021-04-20</c:v>
                </c:pt>
                <c:pt idx="987">
                  <c:v>2021-04-19</c:v>
                </c:pt>
                <c:pt idx="988">
                  <c:v>2021-04-16</c:v>
                </c:pt>
                <c:pt idx="989">
                  <c:v>2021-04-15</c:v>
                </c:pt>
                <c:pt idx="990">
                  <c:v>2021-04-14</c:v>
                </c:pt>
                <c:pt idx="991">
                  <c:v>2021-04-13</c:v>
                </c:pt>
                <c:pt idx="992">
                  <c:v>2021-04-12</c:v>
                </c:pt>
                <c:pt idx="993">
                  <c:v>2021-04-09</c:v>
                </c:pt>
                <c:pt idx="994">
                  <c:v>2021-04-08</c:v>
                </c:pt>
                <c:pt idx="995">
                  <c:v>2021-04-07</c:v>
                </c:pt>
                <c:pt idx="996">
                  <c:v>2021-04-06</c:v>
                </c:pt>
                <c:pt idx="997">
                  <c:v>2021-04-05</c:v>
                </c:pt>
                <c:pt idx="998">
                  <c:v>2021-04-01</c:v>
                </c:pt>
                <c:pt idx="999">
                  <c:v>2021-03-31</c:v>
                </c:pt>
                <c:pt idx="1000">
                  <c:v>2021-03-30</c:v>
                </c:pt>
                <c:pt idx="1001">
                  <c:v>2021-03-29</c:v>
                </c:pt>
                <c:pt idx="1002">
                  <c:v>2021-03-26</c:v>
                </c:pt>
                <c:pt idx="1003">
                  <c:v>2021-03-25</c:v>
                </c:pt>
                <c:pt idx="1004">
                  <c:v>2021-03-24</c:v>
                </c:pt>
                <c:pt idx="1005">
                  <c:v>2021-03-23</c:v>
                </c:pt>
                <c:pt idx="1006">
                  <c:v>2021-03-22</c:v>
                </c:pt>
                <c:pt idx="1007">
                  <c:v>2021-03-19</c:v>
                </c:pt>
                <c:pt idx="1008">
                  <c:v>2021-03-18</c:v>
                </c:pt>
                <c:pt idx="1009">
                  <c:v>2021-03-17</c:v>
                </c:pt>
                <c:pt idx="1010">
                  <c:v>2021-03-16</c:v>
                </c:pt>
                <c:pt idx="1011">
                  <c:v>2021-03-15</c:v>
                </c:pt>
                <c:pt idx="1012">
                  <c:v>2021-03-12</c:v>
                </c:pt>
                <c:pt idx="1013">
                  <c:v>2021-03-11</c:v>
                </c:pt>
                <c:pt idx="1014">
                  <c:v>2021-03-10</c:v>
                </c:pt>
                <c:pt idx="1015">
                  <c:v>2021-03-09</c:v>
                </c:pt>
                <c:pt idx="1016">
                  <c:v>2021-03-08</c:v>
                </c:pt>
                <c:pt idx="1017">
                  <c:v>2021-03-05</c:v>
                </c:pt>
                <c:pt idx="1018">
                  <c:v>2021-03-04</c:v>
                </c:pt>
                <c:pt idx="1019">
                  <c:v>2021-03-03</c:v>
                </c:pt>
                <c:pt idx="1020">
                  <c:v>2021-03-02</c:v>
                </c:pt>
                <c:pt idx="1021">
                  <c:v>2021-03-01</c:v>
                </c:pt>
                <c:pt idx="1022">
                  <c:v>2021-02-26</c:v>
                </c:pt>
                <c:pt idx="1023">
                  <c:v>2021-02-25</c:v>
                </c:pt>
                <c:pt idx="1024">
                  <c:v>2021-02-24</c:v>
                </c:pt>
                <c:pt idx="1025">
                  <c:v>2021-02-23</c:v>
                </c:pt>
                <c:pt idx="1026">
                  <c:v>2021-02-22</c:v>
                </c:pt>
                <c:pt idx="1027">
                  <c:v>2021-02-19</c:v>
                </c:pt>
                <c:pt idx="1028">
                  <c:v>2021-02-18</c:v>
                </c:pt>
                <c:pt idx="1029">
                  <c:v>2021-02-17</c:v>
                </c:pt>
                <c:pt idx="1030">
                  <c:v>2021-02-16</c:v>
                </c:pt>
                <c:pt idx="1031">
                  <c:v>2021-02-12</c:v>
                </c:pt>
                <c:pt idx="1032">
                  <c:v>2021-02-11</c:v>
                </c:pt>
                <c:pt idx="1033">
                  <c:v>2021-02-10</c:v>
                </c:pt>
                <c:pt idx="1034">
                  <c:v>2021-02-09</c:v>
                </c:pt>
                <c:pt idx="1035">
                  <c:v>2021-02-08</c:v>
                </c:pt>
                <c:pt idx="1036">
                  <c:v>2021-02-05</c:v>
                </c:pt>
                <c:pt idx="1037">
                  <c:v>2021-02-04</c:v>
                </c:pt>
                <c:pt idx="1038">
                  <c:v>2021-02-03</c:v>
                </c:pt>
                <c:pt idx="1039">
                  <c:v>2021-02-02</c:v>
                </c:pt>
                <c:pt idx="1040">
                  <c:v>2021-02-01</c:v>
                </c:pt>
                <c:pt idx="1041">
                  <c:v>2021-01-29</c:v>
                </c:pt>
                <c:pt idx="1042">
                  <c:v>2021-01-28</c:v>
                </c:pt>
                <c:pt idx="1043">
                  <c:v>2021-01-27</c:v>
                </c:pt>
                <c:pt idx="1044">
                  <c:v>2021-01-26</c:v>
                </c:pt>
                <c:pt idx="1045">
                  <c:v>2021-01-25</c:v>
                </c:pt>
                <c:pt idx="1046">
                  <c:v>2021-01-22</c:v>
                </c:pt>
                <c:pt idx="1047">
                  <c:v>2021-01-21</c:v>
                </c:pt>
                <c:pt idx="1048">
                  <c:v>2021-01-20</c:v>
                </c:pt>
                <c:pt idx="1049">
                  <c:v>2021-01-19</c:v>
                </c:pt>
                <c:pt idx="1050">
                  <c:v>2021-01-15</c:v>
                </c:pt>
                <c:pt idx="1051">
                  <c:v>2021-01-14</c:v>
                </c:pt>
                <c:pt idx="1052">
                  <c:v>2021-01-13</c:v>
                </c:pt>
                <c:pt idx="1053">
                  <c:v>2021-01-12</c:v>
                </c:pt>
                <c:pt idx="1054">
                  <c:v>2021-01-11</c:v>
                </c:pt>
                <c:pt idx="1055">
                  <c:v>2021-01-08</c:v>
                </c:pt>
                <c:pt idx="1056">
                  <c:v>2021-01-07</c:v>
                </c:pt>
                <c:pt idx="1057">
                  <c:v>2021-01-06</c:v>
                </c:pt>
                <c:pt idx="1058">
                  <c:v>2021-01-05</c:v>
                </c:pt>
                <c:pt idx="1059">
                  <c:v>2021-01-04</c:v>
                </c:pt>
                <c:pt idx="1060">
                  <c:v>2020-12-31</c:v>
                </c:pt>
                <c:pt idx="1061">
                  <c:v>2020-12-30</c:v>
                </c:pt>
                <c:pt idx="1062">
                  <c:v>2020-12-29</c:v>
                </c:pt>
                <c:pt idx="1063">
                  <c:v>2020-12-28</c:v>
                </c:pt>
                <c:pt idx="1064">
                  <c:v>2020-12-24</c:v>
                </c:pt>
                <c:pt idx="1065">
                  <c:v>2020-12-23</c:v>
                </c:pt>
                <c:pt idx="1066">
                  <c:v>2020-12-22</c:v>
                </c:pt>
                <c:pt idx="1067">
                  <c:v>2020-12-21</c:v>
                </c:pt>
                <c:pt idx="1068">
                  <c:v>2020-12-18</c:v>
                </c:pt>
                <c:pt idx="1069">
                  <c:v>2020-12-17</c:v>
                </c:pt>
                <c:pt idx="1070">
                  <c:v>2020-12-16</c:v>
                </c:pt>
                <c:pt idx="1071">
                  <c:v>2020-12-15</c:v>
                </c:pt>
                <c:pt idx="1072">
                  <c:v>2020-12-14</c:v>
                </c:pt>
                <c:pt idx="1073">
                  <c:v>2020-12-11</c:v>
                </c:pt>
                <c:pt idx="1074">
                  <c:v>2020-12-10</c:v>
                </c:pt>
                <c:pt idx="1075">
                  <c:v>2020-12-09</c:v>
                </c:pt>
                <c:pt idx="1076">
                  <c:v>2020-12-08</c:v>
                </c:pt>
                <c:pt idx="1077">
                  <c:v>2020-12-07</c:v>
                </c:pt>
                <c:pt idx="1078">
                  <c:v>2020-12-04</c:v>
                </c:pt>
                <c:pt idx="1079">
                  <c:v>2020-12-03</c:v>
                </c:pt>
                <c:pt idx="1080">
                  <c:v>2020-12-02</c:v>
                </c:pt>
                <c:pt idx="1081">
                  <c:v>2020-12-01</c:v>
                </c:pt>
                <c:pt idx="1082">
                  <c:v>2020-11-30</c:v>
                </c:pt>
                <c:pt idx="1083">
                  <c:v>2020-11-27</c:v>
                </c:pt>
                <c:pt idx="1084">
                  <c:v>2020-11-25</c:v>
                </c:pt>
                <c:pt idx="1085">
                  <c:v>2020-11-24</c:v>
                </c:pt>
                <c:pt idx="1086">
                  <c:v>2020-11-23</c:v>
                </c:pt>
                <c:pt idx="1087">
                  <c:v>2020-11-20</c:v>
                </c:pt>
                <c:pt idx="1088">
                  <c:v>2020-11-19</c:v>
                </c:pt>
                <c:pt idx="1089">
                  <c:v>2020-11-18</c:v>
                </c:pt>
                <c:pt idx="1090">
                  <c:v>2020-11-17</c:v>
                </c:pt>
                <c:pt idx="1091">
                  <c:v>2020-11-16</c:v>
                </c:pt>
                <c:pt idx="1092">
                  <c:v>2020-11-13</c:v>
                </c:pt>
                <c:pt idx="1093">
                  <c:v>2020-11-12</c:v>
                </c:pt>
                <c:pt idx="1094">
                  <c:v>2020-11-11</c:v>
                </c:pt>
                <c:pt idx="1095">
                  <c:v>2020-11-10</c:v>
                </c:pt>
                <c:pt idx="1096">
                  <c:v>2020-11-09</c:v>
                </c:pt>
                <c:pt idx="1097">
                  <c:v>2020-11-06</c:v>
                </c:pt>
                <c:pt idx="1098">
                  <c:v>2020-11-05</c:v>
                </c:pt>
                <c:pt idx="1099">
                  <c:v>2020-11-04</c:v>
                </c:pt>
                <c:pt idx="1100">
                  <c:v>2020-11-03</c:v>
                </c:pt>
                <c:pt idx="1101">
                  <c:v>2020-11-02</c:v>
                </c:pt>
                <c:pt idx="1102">
                  <c:v>2020-10-30</c:v>
                </c:pt>
                <c:pt idx="1103">
                  <c:v>2020-10-29</c:v>
                </c:pt>
                <c:pt idx="1104">
                  <c:v>2020-10-28</c:v>
                </c:pt>
                <c:pt idx="1105">
                  <c:v>2020-10-27</c:v>
                </c:pt>
                <c:pt idx="1106">
                  <c:v>2020-10-26</c:v>
                </c:pt>
                <c:pt idx="1107">
                  <c:v>2020-10-23</c:v>
                </c:pt>
                <c:pt idx="1108">
                  <c:v>2020-10-22</c:v>
                </c:pt>
                <c:pt idx="1109">
                  <c:v>2020-10-21</c:v>
                </c:pt>
                <c:pt idx="1110">
                  <c:v>2020-10-20</c:v>
                </c:pt>
                <c:pt idx="1111">
                  <c:v>2020-10-19</c:v>
                </c:pt>
                <c:pt idx="1112">
                  <c:v>2020-10-16</c:v>
                </c:pt>
                <c:pt idx="1113">
                  <c:v>2020-10-15</c:v>
                </c:pt>
                <c:pt idx="1114">
                  <c:v>2020-10-14</c:v>
                </c:pt>
                <c:pt idx="1115">
                  <c:v>2020-10-13</c:v>
                </c:pt>
                <c:pt idx="1116">
                  <c:v>2020-10-12</c:v>
                </c:pt>
                <c:pt idx="1117">
                  <c:v>2020-10-09</c:v>
                </c:pt>
                <c:pt idx="1118">
                  <c:v>2020-10-08</c:v>
                </c:pt>
                <c:pt idx="1119">
                  <c:v>2020-10-07</c:v>
                </c:pt>
                <c:pt idx="1120">
                  <c:v>2020-10-06</c:v>
                </c:pt>
                <c:pt idx="1121">
                  <c:v>2020-10-05</c:v>
                </c:pt>
                <c:pt idx="1122">
                  <c:v>2020-10-02</c:v>
                </c:pt>
                <c:pt idx="1123">
                  <c:v>2020-10-01</c:v>
                </c:pt>
                <c:pt idx="1124">
                  <c:v>2020-09-30</c:v>
                </c:pt>
                <c:pt idx="1125">
                  <c:v>2020-09-29</c:v>
                </c:pt>
                <c:pt idx="1126">
                  <c:v>2020-09-28</c:v>
                </c:pt>
                <c:pt idx="1127">
                  <c:v>2020-09-25</c:v>
                </c:pt>
                <c:pt idx="1128">
                  <c:v>2020-09-24</c:v>
                </c:pt>
                <c:pt idx="1129">
                  <c:v>2020-09-23</c:v>
                </c:pt>
                <c:pt idx="1130">
                  <c:v>2020-09-22</c:v>
                </c:pt>
                <c:pt idx="1131">
                  <c:v>2020-09-21</c:v>
                </c:pt>
                <c:pt idx="1132">
                  <c:v>2020-09-18</c:v>
                </c:pt>
                <c:pt idx="1133">
                  <c:v>2020-09-17</c:v>
                </c:pt>
                <c:pt idx="1134">
                  <c:v>2020-09-16</c:v>
                </c:pt>
                <c:pt idx="1135">
                  <c:v>2020-09-15</c:v>
                </c:pt>
                <c:pt idx="1136">
                  <c:v>2020-09-14</c:v>
                </c:pt>
                <c:pt idx="1137">
                  <c:v>2020-09-11</c:v>
                </c:pt>
                <c:pt idx="1138">
                  <c:v>2020-09-10</c:v>
                </c:pt>
                <c:pt idx="1139">
                  <c:v>2020-09-09</c:v>
                </c:pt>
                <c:pt idx="1140">
                  <c:v>2020-09-08</c:v>
                </c:pt>
                <c:pt idx="1141">
                  <c:v>2020-09-04</c:v>
                </c:pt>
                <c:pt idx="1142">
                  <c:v>2020-09-03</c:v>
                </c:pt>
                <c:pt idx="1143">
                  <c:v>2020-09-02</c:v>
                </c:pt>
                <c:pt idx="1144">
                  <c:v>2020-09-01</c:v>
                </c:pt>
                <c:pt idx="1145">
                  <c:v>2020-08-31</c:v>
                </c:pt>
                <c:pt idx="1146">
                  <c:v>2020-08-28</c:v>
                </c:pt>
                <c:pt idx="1147">
                  <c:v>2020-08-27</c:v>
                </c:pt>
                <c:pt idx="1148">
                  <c:v>2020-08-26</c:v>
                </c:pt>
                <c:pt idx="1149">
                  <c:v>2020-08-25</c:v>
                </c:pt>
                <c:pt idx="1150">
                  <c:v>2020-08-24</c:v>
                </c:pt>
                <c:pt idx="1151">
                  <c:v>2020-08-21</c:v>
                </c:pt>
                <c:pt idx="1152">
                  <c:v>2020-08-20</c:v>
                </c:pt>
                <c:pt idx="1153">
                  <c:v>2020-08-19</c:v>
                </c:pt>
                <c:pt idx="1154">
                  <c:v>2020-08-18</c:v>
                </c:pt>
                <c:pt idx="1155">
                  <c:v>2020-08-17</c:v>
                </c:pt>
                <c:pt idx="1156">
                  <c:v>2020-08-14</c:v>
                </c:pt>
                <c:pt idx="1157">
                  <c:v>2020-08-13</c:v>
                </c:pt>
                <c:pt idx="1158">
                  <c:v>2020-08-12</c:v>
                </c:pt>
                <c:pt idx="1159">
                  <c:v>2020-08-11</c:v>
                </c:pt>
                <c:pt idx="1160">
                  <c:v>2020-08-10</c:v>
                </c:pt>
                <c:pt idx="1161">
                  <c:v>2020-08-07</c:v>
                </c:pt>
                <c:pt idx="1162">
                  <c:v>2020-08-06</c:v>
                </c:pt>
                <c:pt idx="1163">
                  <c:v>2020-08-05</c:v>
                </c:pt>
                <c:pt idx="1164">
                  <c:v>2020-08-04</c:v>
                </c:pt>
                <c:pt idx="1165">
                  <c:v>2020-08-03</c:v>
                </c:pt>
                <c:pt idx="1166">
                  <c:v>2020-07-31</c:v>
                </c:pt>
                <c:pt idx="1167">
                  <c:v>2020-07-30</c:v>
                </c:pt>
                <c:pt idx="1168">
                  <c:v>2020-07-29</c:v>
                </c:pt>
                <c:pt idx="1169">
                  <c:v>2020-07-28</c:v>
                </c:pt>
                <c:pt idx="1170">
                  <c:v>2020-07-27</c:v>
                </c:pt>
                <c:pt idx="1171">
                  <c:v>2020-07-24</c:v>
                </c:pt>
                <c:pt idx="1172">
                  <c:v>2020-07-23</c:v>
                </c:pt>
                <c:pt idx="1173">
                  <c:v>2020-07-22</c:v>
                </c:pt>
                <c:pt idx="1174">
                  <c:v>2020-07-21</c:v>
                </c:pt>
                <c:pt idx="1175">
                  <c:v>2020-07-20</c:v>
                </c:pt>
                <c:pt idx="1176">
                  <c:v>2020-07-17</c:v>
                </c:pt>
                <c:pt idx="1177">
                  <c:v>2020-07-16</c:v>
                </c:pt>
                <c:pt idx="1178">
                  <c:v>2020-07-15</c:v>
                </c:pt>
                <c:pt idx="1179">
                  <c:v>2020-07-14</c:v>
                </c:pt>
                <c:pt idx="1180">
                  <c:v>2020-07-13</c:v>
                </c:pt>
                <c:pt idx="1181">
                  <c:v>2020-07-10</c:v>
                </c:pt>
                <c:pt idx="1182">
                  <c:v>2020-07-09</c:v>
                </c:pt>
                <c:pt idx="1183">
                  <c:v>2020-07-08</c:v>
                </c:pt>
                <c:pt idx="1184">
                  <c:v>2020-07-07</c:v>
                </c:pt>
                <c:pt idx="1185">
                  <c:v>2020-07-06</c:v>
                </c:pt>
                <c:pt idx="1186">
                  <c:v>2020-07-02</c:v>
                </c:pt>
                <c:pt idx="1187">
                  <c:v>2020-07-01</c:v>
                </c:pt>
                <c:pt idx="1188">
                  <c:v>2020-06-30</c:v>
                </c:pt>
                <c:pt idx="1189">
                  <c:v>2020-06-29</c:v>
                </c:pt>
                <c:pt idx="1190">
                  <c:v>2020-06-26</c:v>
                </c:pt>
                <c:pt idx="1191">
                  <c:v>2020-06-25</c:v>
                </c:pt>
                <c:pt idx="1192">
                  <c:v>2020-06-24</c:v>
                </c:pt>
                <c:pt idx="1193">
                  <c:v>2020-06-23</c:v>
                </c:pt>
                <c:pt idx="1194">
                  <c:v>2020-06-22</c:v>
                </c:pt>
                <c:pt idx="1195">
                  <c:v>2020-06-19</c:v>
                </c:pt>
                <c:pt idx="1196">
                  <c:v>2020-06-18</c:v>
                </c:pt>
                <c:pt idx="1197">
                  <c:v>2020-06-17</c:v>
                </c:pt>
                <c:pt idx="1198">
                  <c:v>2020-06-16</c:v>
                </c:pt>
                <c:pt idx="1199">
                  <c:v>2020-06-15</c:v>
                </c:pt>
                <c:pt idx="1200">
                  <c:v>2020-06-12</c:v>
                </c:pt>
                <c:pt idx="1201">
                  <c:v>2020-06-11</c:v>
                </c:pt>
                <c:pt idx="1202">
                  <c:v>2020-06-10</c:v>
                </c:pt>
                <c:pt idx="1203">
                  <c:v>2020-06-09</c:v>
                </c:pt>
                <c:pt idx="1204">
                  <c:v>2020-06-08</c:v>
                </c:pt>
                <c:pt idx="1205">
                  <c:v>2020-06-05</c:v>
                </c:pt>
                <c:pt idx="1206">
                  <c:v>2020-06-04</c:v>
                </c:pt>
                <c:pt idx="1207">
                  <c:v>2020-06-03</c:v>
                </c:pt>
                <c:pt idx="1208">
                  <c:v>2020-06-02</c:v>
                </c:pt>
                <c:pt idx="1209">
                  <c:v>2020-06-01</c:v>
                </c:pt>
                <c:pt idx="1210">
                  <c:v>2020-05-29</c:v>
                </c:pt>
                <c:pt idx="1211">
                  <c:v>2020-05-28</c:v>
                </c:pt>
                <c:pt idx="1212">
                  <c:v>2020-05-27</c:v>
                </c:pt>
                <c:pt idx="1213">
                  <c:v>2020-05-26</c:v>
                </c:pt>
                <c:pt idx="1214">
                  <c:v>2020-05-22</c:v>
                </c:pt>
                <c:pt idx="1215">
                  <c:v>2020-05-21</c:v>
                </c:pt>
                <c:pt idx="1216">
                  <c:v>2020-05-20</c:v>
                </c:pt>
                <c:pt idx="1217">
                  <c:v>2020-05-19</c:v>
                </c:pt>
                <c:pt idx="1218">
                  <c:v>2020-05-18</c:v>
                </c:pt>
                <c:pt idx="1219">
                  <c:v>2020-05-15</c:v>
                </c:pt>
                <c:pt idx="1220">
                  <c:v>2020-05-14</c:v>
                </c:pt>
                <c:pt idx="1221">
                  <c:v>2020-05-13</c:v>
                </c:pt>
                <c:pt idx="1222">
                  <c:v>2020-05-12</c:v>
                </c:pt>
                <c:pt idx="1223">
                  <c:v>2020-05-11</c:v>
                </c:pt>
                <c:pt idx="1224">
                  <c:v>2020-05-08</c:v>
                </c:pt>
                <c:pt idx="1225">
                  <c:v>2020-05-07</c:v>
                </c:pt>
                <c:pt idx="1226">
                  <c:v>2020-05-06</c:v>
                </c:pt>
                <c:pt idx="1227">
                  <c:v>2020-05-05</c:v>
                </c:pt>
                <c:pt idx="1228">
                  <c:v>2020-05-04</c:v>
                </c:pt>
                <c:pt idx="1229">
                  <c:v>2020-05-01</c:v>
                </c:pt>
                <c:pt idx="1230">
                  <c:v>2020-04-30</c:v>
                </c:pt>
                <c:pt idx="1231">
                  <c:v>2020-04-29</c:v>
                </c:pt>
                <c:pt idx="1232">
                  <c:v>2020-04-28</c:v>
                </c:pt>
                <c:pt idx="1233">
                  <c:v>2020-04-27</c:v>
                </c:pt>
                <c:pt idx="1234">
                  <c:v>2020-04-24</c:v>
                </c:pt>
                <c:pt idx="1235">
                  <c:v>2020-04-23</c:v>
                </c:pt>
                <c:pt idx="1236">
                  <c:v>2020-04-22</c:v>
                </c:pt>
                <c:pt idx="1237">
                  <c:v>2020-04-21</c:v>
                </c:pt>
                <c:pt idx="1238">
                  <c:v>2020-04-20</c:v>
                </c:pt>
                <c:pt idx="1239">
                  <c:v>2020-04-17</c:v>
                </c:pt>
                <c:pt idx="1240">
                  <c:v>2020-04-16</c:v>
                </c:pt>
                <c:pt idx="1241">
                  <c:v>2020-04-15</c:v>
                </c:pt>
                <c:pt idx="1242">
                  <c:v>2020-04-14</c:v>
                </c:pt>
                <c:pt idx="1243">
                  <c:v>2020-04-13</c:v>
                </c:pt>
                <c:pt idx="1244">
                  <c:v>2020-04-09</c:v>
                </c:pt>
                <c:pt idx="1245">
                  <c:v>2020-04-08</c:v>
                </c:pt>
                <c:pt idx="1246">
                  <c:v>2020-04-07</c:v>
                </c:pt>
                <c:pt idx="1247">
                  <c:v>2020-04-06</c:v>
                </c:pt>
                <c:pt idx="1248">
                  <c:v>2020-04-03</c:v>
                </c:pt>
                <c:pt idx="1249">
                  <c:v>2020-04-02</c:v>
                </c:pt>
                <c:pt idx="1250">
                  <c:v>2020-04-01</c:v>
                </c:pt>
                <c:pt idx="1251">
                  <c:v>2020-03-31</c:v>
                </c:pt>
                <c:pt idx="1252">
                  <c:v>2020-03-30</c:v>
                </c:pt>
                <c:pt idx="1253">
                  <c:v>2020-03-27</c:v>
                </c:pt>
                <c:pt idx="1254">
                  <c:v>2020-03-26</c:v>
                </c:pt>
                <c:pt idx="1255">
                  <c:v>2020-03-25</c:v>
                </c:pt>
                <c:pt idx="1256">
                  <c:v>2020-03-24</c:v>
                </c:pt>
                <c:pt idx="1257">
                  <c:v>2020-03-23</c:v>
                </c:pt>
                <c:pt idx="1258">
                  <c:v>2020-03-20</c:v>
                </c:pt>
                <c:pt idx="1259">
                  <c:v>2020-03-19</c:v>
                </c:pt>
                <c:pt idx="1260">
                  <c:v>2020-03-18</c:v>
                </c:pt>
                <c:pt idx="1261">
                  <c:v>2020-03-17</c:v>
                </c:pt>
                <c:pt idx="1262">
                  <c:v>2020-03-16</c:v>
                </c:pt>
                <c:pt idx="1263">
                  <c:v>2020-03-13</c:v>
                </c:pt>
                <c:pt idx="1264">
                  <c:v>2020-03-12</c:v>
                </c:pt>
                <c:pt idx="1265">
                  <c:v>2020-03-11</c:v>
                </c:pt>
                <c:pt idx="1266">
                  <c:v>2020-03-10</c:v>
                </c:pt>
                <c:pt idx="1267">
                  <c:v>2020-03-09</c:v>
                </c:pt>
                <c:pt idx="1268">
                  <c:v>2020-03-06</c:v>
                </c:pt>
                <c:pt idx="1269">
                  <c:v>2020-03-05</c:v>
                </c:pt>
                <c:pt idx="1270">
                  <c:v>2020-03-04</c:v>
                </c:pt>
                <c:pt idx="1271">
                  <c:v>2020-03-03</c:v>
                </c:pt>
                <c:pt idx="1272">
                  <c:v>2020-03-02</c:v>
                </c:pt>
                <c:pt idx="1273">
                  <c:v>2020-02-28</c:v>
                </c:pt>
                <c:pt idx="1274">
                  <c:v>2020-02-27</c:v>
                </c:pt>
                <c:pt idx="1275">
                  <c:v>2020-02-26</c:v>
                </c:pt>
                <c:pt idx="1276">
                  <c:v>2020-02-25</c:v>
                </c:pt>
                <c:pt idx="1277">
                  <c:v>2020-02-24</c:v>
                </c:pt>
                <c:pt idx="1278">
                  <c:v>2020-02-21</c:v>
                </c:pt>
                <c:pt idx="1279">
                  <c:v>2020-02-20</c:v>
                </c:pt>
                <c:pt idx="1280">
                  <c:v>2020-02-19</c:v>
                </c:pt>
                <c:pt idx="1281">
                  <c:v>2020-02-18</c:v>
                </c:pt>
                <c:pt idx="1282">
                  <c:v>2020-02-14</c:v>
                </c:pt>
                <c:pt idx="1283">
                  <c:v>2020-02-13</c:v>
                </c:pt>
                <c:pt idx="1284">
                  <c:v>2020-02-12</c:v>
                </c:pt>
                <c:pt idx="1285">
                  <c:v>2020-02-11</c:v>
                </c:pt>
                <c:pt idx="1286">
                  <c:v>2020-02-10</c:v>
                </c:pt>
                <c:pt idx="1287">
                  <c:v>2020-02-07</c:v>
                </c:pt>
                <c:pt idx="1288">
                  <c:v>2020-02-06</c:v>
                </c:pt>
                <c:pt idx="1289">
                  <c:v>2020-02-05</c:v>
                </c:pt>
                <c:pt idx="1290">
                  <c:v>2020-02-04</c:v>
                </c:pt>
                <c:pt idx="1291">
                  <c:v>2020-02-03</c:v>
                </c:pt>
                <c:pt idx="1292">
                  <c:v>2020-01-31</c:v>
                </c:pt>
                <c:pt idx="1293">
                  <c:v>2020-01-30</c:v>
                </c:pt>
                <c:pt idx="1294">
                  <c:v>2020-01-29</c:v>
                </c:pt>
                <c:pt idx="1295">
                  <c:v>2020-01-28</c:v>
                </c:pt>
                <c:pt idx="1296">
                  <c:v>2020-01-27</c:v>
                </c:pt>
                <c:pt idx="1297">
                  <c:v>2020-01-24</c:v>
                </c:pt>
                <c:pt idx="1298">
                  <c:v>2020-01-23</c:v>
                </c:pt>
                <c:pt idx="1299">
                  <c:v>2020-01-22</c:v>
                </c:pt>
                <c:pt idx="1300">
                  <c:v>2020-01-21</c:v>
                </c:pt>
                <c:pt idx="1301">
                  <c:v>2020-01-17</c:v>
                </c:pt>
                <c:pt idx="1302">
                  <c:v>2020-01-16</c:v>
                </c:pt>
                <c:pt idx="1303">
                  <c:v>2020-01-15</c:v>
                </c:pt>
                <c:pt idx="1304">
                  <c:v>2020-01-14</c:v>
                </c:pt>
                <c:pt idx="1305">
                  <c:v>2020-01-13</c:v>
                </c:pt>
                <c:pt idx="1306">
                  <c:v>2020-01-10</c:v>
                </c:pt>
                <c:pt idx="1307">
                  <c:v>2020-01-09</c:v>
                </c:pt>
                <c:pt idx="1308">
                  <c:v>2020-01-08</c:v>
                </c:pt>
                <c:pt idx="1309">
                  <c:v>2020-01-07</c:v>
                </c:pt>
                <c:pt idx="1310">
                  <c:v>2020-01-06</c:v>
                </c:pt>
                <c:pt idx="1311">
                  <c:v>2020-01-03</c:v>
                </c:pt>
                <c:pt idx="1312">
                  <c:v>2020-01-02</c:v>
                </c:pt>
                <c:pt idx="1313">
                  <c:v>2019-12-31</c:v>
                </c:pt>
                <c:pt idx="1314">
                  <c:v>2019-12-30</c:v>
                </c:pt>
                <c:pt idx="1315">
                  <c:v>2019-12-27</c:v>
                </c:pt>
                <c:pt idx="1316">
                  <c:v>2019-12-26</c:v>
                </c:pt>
                <c:pt idx="1317">
                  <c:v>2019-12-24</c:v>
                </c:pt>
                <c:pt idx="1318">
                  <c:v>2019-12-23</c:v>
                </c:pt>
                <c:pt idx="1319">
                  <c:v>2019-12-20</c:v>
                </c:pt>
                <c:pt idx="1320">
                  <c:v>2019-12-19</c:v>
                </c:pt>
                <c:pt idx="1321">
                  <c:v>2019-12-18</c:v>
                </c:pt>
                <c:pt idx="1322">
                  <c:v>2019-12-17</c:v>
                </c:pt>
                <c:pt idx="1323">
                  <c:v>2019-12-16</c:v>
                </c:pt>
                <c:pt idx="1324">
                  <c:v>2019-12-13</c:v>
                </c:pt>
                <c:pt idx="1325">
                  <c:v>2019-12-12</c:v>
                </c:pt>
                <c:pt idx="1326">
                  <c:v>2019-12-11</c:v>
                </c:pt>
                <c:pt idx="1327">
                  <c:v>2019-12-10</c:v>
                </c:pt>
                <c:pt idx="1328">
                  <c:v>2019-12-09</c:v>
                </c:pt>
                <c:pt idx="1329">
                  <c:v>2019-12-06</c:v>
                </c:pt>
                <c:pt idx="1330">
                  <c:v>2019-12-05</c:v>
                </c:pt>
                <c:pt idx="1331">
                  <c:v>2019-12-04</c:v>
                </c:pt>
                <c:pt idx="1332">
                  <c:v>2019-12-03</c:v>
                </c:pt>
                <c:pt idx="1333">
                  <c:v>2019-12-02</c:v>
                </c:pt>
                <c:pt idx="1334">
                  <c:v>2019-11-29</c:v>
                </c:pt>
                <c:pt idx="1335">
                  <c:v>2019-11-27</c:v>
                </c:pt>
                <c:pt idx="1336">
                  <c:v>2019-11-26</c:v>
                </c:pt>
                <c:pt idx="1337">
                  <c:v>2019-11-25</c:v>
                </c:pt>
                <c:pt idx="1338">
                  <c:v>2019-11-22</c:v>
                </c:pt>
                <c:pt idx="1339">
                  <c:v>2019-11-21</c:v>
                </c:pt>
                <c:pt idx="1340">
                  <c:v>2019-11-20</c:v>
                </c:pt>
                <c:pt idx="1341">
                  <c:v>2019-11-19</c:v>
                </c:pt>
                <c:pt idx="1342">
                  <c:v>2019-11-18</c:v>
                </c:pt>
                <c:pt idx="1343">
                  <c:v>2019-11-15</c:v>
                </c:pt>
                <c:pt idx="1344">
                  <c:v>2019-11-14</c:v>
                </c:pt>
                <c:pt idx="1345">
                  <c:v>2019-11-13</c:v>
                </c:pt>
                <c:pt idx="1346">
                  <c:v>2019-11-12</c:v>
                </c:pt>
                <c:pt idx="1347">
                  <c:v>2019-11-11</c:v>
                </c:pt>
                <c:pt idx="1348">
                  <c:v>2019-11-08</c:v>
                </c:pt>
                <c:pt idx="1349">
                  <c:v>2019-11-07</c:v>
                </c:pt>
                <c:pt idx="1350">
                  <c:v>2019-11-06</c:v>
                </c:pt>
                <c:pt idx="1351">
                  <c:v>2019-11-05</c:v>
                </c:pt>
                <c:pt idx="1352">
                  <c:v>2019-11-04</c:v>
                </c:pt>
                <c:pt idx="1353">
                  <c:v>2019-11-01</c:v>
                </c:pt>
                <c:pt idx="1354">
                  <c:v>2019-10-31</c:v>
                </c:pt>
                <c:pt idx="1355">
                  <c:v>2019-10-30</c:v>
                </c:pt>
                <c:pt idx="1356">
                  <c:v>2019-10-29</c:v>
                </c:pt>
                <c:pt idx="1357">
                  <c:v>2019-10-28</c:v>
                </c:pt>
                <c:pt idx="1358">
                  <c:v>2019-10-25</c:v>
                </c:pt>
                <c:pt idx="1359">
                  <c:v>2019-10-24</c:v>
                </c:pt>
                <c:pt idx="1360">
                  <c:v>2019-10-23</c:v>
                </c:pt>
                <c:pt idx="1361">
                  <c:v>2019-10-22</c:v>
                </c:pt>
                <c:pt idx="1362">
                  <c:v>2019-10-21</c:v>
                </c:pt>
                <c:pt idx="1363">
                  <c:v>2019-10-18</c:v>
                </c:pt>
                <c:pt idx="1364">
                  <c:v>2019-10-17</c:v>
                </c:pt>
                <c:pt idx="1365">
                  <c:v>2019-10-16</c:v>
                </c:pt>
                <c:pt idx="1366">
                  <c:v>2019-10-15</c:v>
                </c:pt>
                <c:pt idx="1367">
                  <c:v>2019-10-14</c:v>
                </c:pt>
                <c:pt idx="1368">
                  <c:v>2019-10-11</c:v>
                </c:pt>
                <c:pt idx="1369">
                  <c:v>2019-10-10</c:v>
                </c:pt>
                <c:pt idx="1370">
                  <c:v>2019-10-09</c:v>
                </c:pt>
                <c:pt idx="1371">
                  <c:v>2019-10-08</c:v>
                </c:pt>
                <c:pt idx="1372">
                  <c:v>2019-10-07</c:v>
                </c:pt>
                <c:pt idx="1373">
                  <c:v>2019-10-04</c:v>
                </c:pt>
                <c:pt idx="1374">
                  <c:v>2019-10-03</c:v>
                </c:pt>
                <c:pt idx="1375">
                  <c:v>2019-10-02</c:v>
                </c:pt>
                <c:pt idx="1376">
                  <c:v>2019-10-01</c:v>
                </c:pt>
                <c:pt idx="1377">
                  <c:v>2019-09-30</c:v>
                </c:pt>
                <c:pt idx="1378">
                  <c:v>2019-09-27</c:v>
                </c:pt>
                <c:pt idx="1379">
                  <c:v>2019-09-26</c:v>
                </c:pt>
                <c:pt idx="1380">
                  <c:v>2019-09-25</c:v>
                </c:pt>
                <c:pt idx="1381">
                  <c:v>2019-09-24</c:v>
                </c:pt>
                <c:pt idx="1382">
                  <c:v>2019-09-23</c:v>
                </c:pt>
                <c:pt idx="1383">
                  <c:v>2019-09-20</c:v>
                </c:pt>
                <c:pt idx="1384">
                  <c:v>2019-09-19</c:v>
                </c:pt>
                <c:pt idx="1385">
                  <c:v>2019-09-18</c:v>
                </c:pt>
                <c:pt idx="1386">
                  <c:v>2019-09-17</c:v>
                </c:pt>
                <c:pt idx="1387">
                  <c:v>2019-09-16</c:v>
                </c:pt>
                <c:pt idx="1388">
                  <c:v>2019-09-13</c:v>
                </c:pt>
                <c:pt idx="1389">
                  <c:v>2019-09-12</c:v>
                </c:pt>
                <c:pt idx="1390">
                  <c:v>2019-09-11</c:v>
                </c:pt>
                <c:pt idx="1391">
                  <c:v>2019-09-10</c:v>
                </c:pt>
                <c:pt idx="1392">
                  <c:v>2019-09-09</c:v>
                </c:pt>
                <c:pt idx="1393">
                  <c:v>2019-09-06</c:v>
                </c:pt>
                <c:pt idx="1394">
                  <c:v>2019-09-05</c:v>
                </c:pt>
                <c:pt idx="1395">
                  <c:v>2019-09-04</c:v>
                </c:pt>
                <c:pt idx="1396">
                  <c:v>2019-09-03</c:v>
                </c:pt>
                <c:pt idx="1397">
                  <c:v>2019-08-30</c:v>
                </c:pt>
                <c:pt idx="1398">
                  <c:v>2019-08-29</c:v>
                </c:pt>
                <c:pt idx="1399">
                  <c:v>2019-08-28</c:v>
                </c:pt>
                <c:pt idx="1400">
                  <c:v>2019-08-27</c:v>
                </c:pt>
                <c:pt idx="1401">
                  <c:v>2019-08-26</c:v>
                </c:pt>
                <c:pt idx="1402">
                  <c:v>2019-08-23</c:v>
                </c:pt>
                <c:pt idx="1403">
                  <c:v>2019-08-22</c:v>
                </c:pt>
                <c:pt idx="1404">
                  <c:v>2019-08-21</c:v>
                </c:pt>
                <c:pt idx="1405">
                  <c:v>2019-08-20</c:v>
                </c:pt>
                <c:pt idx="1406">
                  <c:v>2019-08-19</c:v>
                </c:pt>
                <c:pt idx="1407">
                  <c:v>2019-08-16</c:v>
                </c:pt>
                <c:pt idx="1408">
                  <c:v>2019-08-15</c:v>
                </c:pt>
                <c:pt idx="1409">
                  <c:v>2019-08-14</c:v>
                </c:pt>
                <c:pt idx="1410">
                  <c:v>2019-08-13</c:v>
                </c:pt>
                <c:pt idx="1411">
                  <c:v>2019-08-12</c:v>
                </c:pt>
                <c:pt idx="1412">
                  <c:v>2019-08-09</c:v>
                </c:pt>
                <c:pt idx="1413">
                  <c:v>2019-08-08</c:v>
                </c:pt>
                <c:pt idx="1414">
                  <c:v>2019-08-07</c:v>
                </c:pt>
                <c:pt idx="1415">
                  <c:v>2019-08-06</c:v>
                </c:pt>
                <c:pt idx="1416">
                  <c:v>2019-08-05</c:v>
                </c:pt>
                <c:pt idx="1417">
                  <c:v>2019-08-02</c:v>
                </c:pt>
                <c:pt idx="1418">
                  <c:v>2019-08-01</c:v>
                </c:pt>
                <c:pt idx="1419">
                  <c:v>2019-07-31</c:v>
                </c:pt>
                <c:pt idx="1420">
                  <c:v>2019-07-30</c:v>
                </c:pt>
                <c:pt idx="1421">
                  <c:v>2019-07-29</c:v>
                </c:pt>
                <c:pt idx="1422">
                  <c:v>2019-07-26</c:v>
                </c:pt>
                <c:pt idx="1423">
                  <c:v>2019-07-25</c:v>
                </c:pt>
                <c:pt idx="1424">
                  <c:v>2019-07-24</c:v>
                </c:pt>
                <c:pt idx="1425">
                  <c:v>2019-07-23</c:v>
                </c:pt>
                <c:pt idx="1426">
                  <c:v>2019-07-22</c:v>
                </c:pt>
                <c:pt idx="1427">
                  <c:v>2019-07-19</c:v>
                </c:pt>
                <c:pt idx="1428">
                  <c:v>2019-07-18</c:v>
                </c:pt>
                <c:pt idx="1429">
                  <c:v>2019-07-17</c:v>
                </c:pt>
                <c:pt idx="1430">
                  <c:v>2019-07-16</c:v>
                </c:pt>
                <c:pt idx="1431">
                  <c:v>2019-07-15</c:v>
                </c:pt>
                <c:pt idx="1432">
                  <c:v>2019-07-12</c:v>
                </c:pt>
                <c:pt idx="1433">
                  <c:v>2019-07-11</c:v>
                </c:pt>
                <c:pt idx="1434">
                  <c:v>2019-07-10</c:v>
                </c:pt>
                <c:pt idx="1435">
                  <c:v>2019-07-09</c:v>
                </c:pt>
                <c:pt idx="1436">
                  <c:v>2019-07-08</c:v>
                </c:pt>
                <c:pt idx="1437">
                  <c:v>2019-07-05</c:v>
                </c:pt>
                <c:pt idx="1438">
                  <c:v>2019-07-03</c:v>
                </c:pt>
                <c:pt idx="1439">
                  <c:v>2019-07-02</c:v>
                </c:pt>
                <c:pt idx="1440">
                  <c:v>2019-07-01</c:v>
                </c:pt>
                <c:pt idx="1441">
                  <c:v>2019-06-28</c:v>
                </c:pt>
                <c:pt idx="1442">
                  <c:v>2019-06-27</c:v>
                </c:pt>
                <c:pt idx="1443">
                  <c:v>2019-06-26</c:v>
                </c:pt>
                <c:pt idx="1444">
                  <c:v>2019-06-25</c:v>
                </c:pt>
                <c:pt idx="1445">
                  <c:v>2019-06-24</c:v>
                </c:pt>
                <c:pt idx="1446">
                  <c:v>2019-06-21</c:v>
                </c:pt>
                <c:pt idx="1447">
                  <c:v>2019-06-20</c:v>
                </c:pt>
                <c:pt idx="1448">
                  <c:v>2019-06-19</c:v>
                </c:pt>
                <c:pt idx="1449">
                  <c:v>2019-06-18</c:v>
                </c:pt>
                <c:pt idx="1450">
                  <c:v>2019-06-17</c:v>
                </c:pt>
                <c:pt idx="1451">
                  <c:v>2019-06-14</c:v>
                </c:pt>
                <c:pt idx="1452">
                  <c:v>2019-06-13</c:v>
                </c:pt>
                <c:pt idx="1453">
                  <c:v>2019-06-12</c:v>
                </c:pt>
                <c:pt idx="1454">
                  <c:v>2019-06-11</c:v>
                </c:pt>
                <c:pt idx="1455">
                  <c:v>2019-06-10</c:v>
                </c:pt>
                <c:pt idx="1456">
                  <c:v>2019-06-07</c:v>
                </c:pt>
                <c:pt idx="1457">
                  <c:v>2019-06-06</c:v>
                </c:pt>
                <c:pt idx="1458">
                  <c:v>2019-06-05</c:v>
                </c:pt>
                <c:pt idx="1459">
                  <c:v>2019-06-04</c:v>
                </c:pt>
                <c:pt idx="1460">
                  <c:v>2019-06-03</c:v>
                </c:pt>
                <c:pt idx="1461">
                  <c:v>2019-05-31</c:v>
                </c:pt>
                <c:pt idx="1462">
                  <c:v>2019-05-30</c:v>
                </c:pt>
                <c:pt idx="1463">
                  <c:v>2019-05-29</c:v>
                </c:pt>
                <c:pt idx="1464">
                  <c:v>2019-05-28</c:v>
                </c:pt>
                <c:pt idx="1465">
                  <c:v>2019-05-24</c:v>
                </c:pt>
                <c:pt idx="1466">
                  <c:v>2019-05-23</c:v>
                </c:pt>
                <c:pt idx="1467">
                  <c:v>2019-05-22</c:v>
                </c:pt>
                <c:pt idx="1468">
                  <c:v>2019-05-21</c:v>
                </c:pt>
                <c:pt idx="1469">
                  <c:v>2019-05-20</c:v>
                </c:pt>
                <c:pt idx="1470">
                  <c:v>2019-05-17</c:v>
                </c:pt>
                <c:pt idx="1471">
                  <c:v>2019-05-16</c:v>
                </c:pt>
                <c:pt idx="1472">
                  <c:v>2019-05-15</c:v>
                </c:pt>
                <c:pt idx="1473">
                  <c:v>2019-05-14</c:v>
                </c:pt>
                <c:pt idx="1474">
                  <c:v>2019-05-13</c:v>
                </c:pt>
                <c:pt idx="1475">
                  <c:v>2019-05-10</c:v>
                </c:pt>
                <c:pt idx="1476">
                  <c:v>2019-05-09</c:v>
                </c:pt>
                <c:pt idx="1477">
                  <c:v>2019-05-08</c:v>
                </c:pt>
                <c:pt idx="1478">
                  <c:v>2019-05-07</c:v>
                </c:pt>
                <c:pt idx="1479">
                  <c:v>2019-05-06</c:v>
                </c:pt>
                <c:pt idx="1480">
                  <c:v>2019-05-03</c:v>
                </c:pt>
                <c:pt idx="1481">
                  <c:v>2019-05-02</c:v>
                </c:pt>
                <c:pt idx="1482">
                  <c:v>2019-05-01</c:v>
                </c:pt>
                <c:pt idx="1483">
                  <c:v>2019-04-30</c:v>
                </c:pt>
                <c:pt idx="1484">
                  <c:v>2019-04-29</c:v>
                </c:pt>
                <c:pt idx="1485">
                  <c:v>2019-04-26</c:v>
                </c:pt>
                <c:pt idx="1486">
                  <c:v>2019-04-25</c:v>
                </c:pt>
                <c:pt idx="1487">
                  <c:v>2019-04-24</c:v>
                </c:pt>
                <c:pt idx="1488">
                  <c:v>2019-04-23</c:v>
                </c:pt>
                <c:pt idx="1489">
                  <c:v>2019-04-22</c:v>
                </c:pt>
                <c:pt idx="1490">
                  <c:v>2019-04-18</c:v>
                </c:pt>
                <c:pt idx="1491">
                  <c:v>2019-04-17</c:v>
                </c:pt>
                <c:pt idx="1492">
                  <c:v>2019-04-16</c:v>
                </c:pt>
                <c:pt idx="1493">
                  <c:v>2019-04-15</c:v>
                </c:pt>
                <c:pt idx="1494">
                  <c:v>2019-04-12</c:v>
                </c:pt>
                <c:pt idx="1495">
                  <c:v>2019-04-11</c:v>
                </c:pt>
                <c:pt idx="1496">
                  <c:v>2019-04-10</c:v>
                </c:pt>
                <c:pt idx="1497">
                  <c:v>2019-04-09</c:v>
                </c:pt>
                <c:pt idx="1498">
                  <c:v>2019-04-08</c:v>
                </c:pt>
                <c:pt idx="1499">
                  <c:v>2019-04-05</c:v>
                </c:pt>
                <c:pt idx="1500">
                  <c:v>2019-04-04</c:v>
                </c:pt>
                <c:pt idx="1501">
                  <c:v>2019-04-03</c:v>
                </c:pt>
                <c:pt idx="1502">
                  <c:v>2019-04-02</c:v>
                </c:pt>
                <c:pt idx="1503">
                  <c:v>2019-04-01</c:v>
                </c:pt>
                <c:pt idx="1504">
                  <c:v>2019-03-29</c:v>
                </c:pt>
                <c:pt idx="1505">
                  <c:v>2019-03-28</c:v>
                </c:pt>
                <c:pt idx="1506">
                  <c:v>2019-03-27</c:v>
                </c:pt>
                <c:pt idx="1507">
                  <c:v>2019-03-26</c:v>
                </c:pt>
                <c:pt idx="1508">
                  <c:v>2019-03-25</c:v>
                </c:pt>
                <c:pt idx="1509">
                  <c:v>2019-03-22</c:v>
                </c:pt>
                <c:pt idx="1510">
                  <c:v>2019-03-21</c:v>
                </c:pt>
                <c:pt idx="1511">
                  <c:v>2019-03-20</c:v>
                </c:pt>
                <c:pt idx="1512">
                  <c:v>2019-03-19</c:v>
                </c:pt>
                <c:pt idx="1513">
                  <c:v>2019-03-18</c:v>
                </c:pt>
                <c:pt idx="1514">
                  <c:v>2019-03-15</c:v>
                </c:pt>
                <c:pt idx="1515">
                  <c:v>2019-03-14</c:v>
                </c:pt>
                <c:pt idx="1516">
                  <c:v>2019-03-13</c:v>
                </c:pt>
                <c:pt idx="1517">
                  <c:v>2019-03-12</c:v>
                </c:pt>
                <c:pt idx="1518">
                  <c:v>2019-03-11</c:v>
                </c:pt>
                <c:pt idx="1519">
                  <c:v>2019-03-08</c:v>
                </c:pt>
                <c:pt idx="1520">
                  <c:v>2019-03-07</c:v>
                </c:pt>
                <c:pt idx="1521">
                  <c:v>2019-03-06</c:v>
                </c:pt>
                <c:pt idx="1522">
                  <c:v>2019-03-05</c:v>
                </c:pt>
                <c:pt idx="1523">
                  <c:v>2019-03-04</c:v>
                </c:pt>
                <c:pt idx="1524">
                  <c:v>2019-03-01</c:v>
                </c:pt>
                <c:pt idx="1525">
                  <c:v>2019-02-28</c:v>
                </c:pt>
                <c:pt idx="1526">
                  <c:v>2019-02-27</c:v>
                </c:pt>
                <c:pt idx="1527">
                  <c:v>2019-02-26</c:v>
                </c:pt>
                <c:pt idx="1528">
                  <c:v>2019-02-25</c:v>
                </c:pt>
                <c:pt idx="1529">
                  <c:v>2019-02-22</c:v>
                </c:pt>
                <c:pt idx="1530">
                  <c:v>2019-02-21</c:v>
                </c:pt>
                <c:pt idx="1531">
                  <c:v>2019-02-20</c:v>
                </c:pt>
                <c:pt idx="1532">
                  <c:v>2019-02-19</c:v>
                </c:pt>
                <c:pt idx="1533">
                  <c:v>2019-02-15</c:v>
                </c:pt>
                <c:pt idx="1534">
                  <c:v>2019-02-14</c:v>
                </c:pt>
                <c:pt idx="1535">
                  <c:v>2019-02-13</c:v>
                </c:pt>
                <c:pt idx="1536">
                  <c:v>2019-02-12</c:v>
                </c:pt>
                <c:pt idx="1537">
                  <c:v>2019-02-11</c:v>
                </c:pt>
                <c:pt idx="1538">
                  <c:v>2019-02-08</c:v>
                </c:pt>
                <c:pt idx="1539">
                  <c:v>2019-02-07</c:v>
                </c:pt>
                <c:pt idx="1540">
                  <c:v>2019-02-06</c:v>
                </c:pt>
                <c:pt idx="1541">
                  <c:v>2019-02-05</c:v>
                </c:pt>
                <c:pt idx="1542">
                  <c:v>2019-02-04</c:v>
                </c:pt>
                <c:pt idx="1543">
                  <c:v>2019-02-01</c:v>
                </c:pt>
                <c:pt idx="1544">
                  <c:v>2019-01-31</c:v>
                </c:pt>
                <c:pt idx="1545">
                  <c:v>2019-01-30</c:v>
                </c:pt>
                <c:pt idx="1546">
                  <c:v>2019-01-29</c:v>
                </c:pt>
                <c:pt idx="1547">
                  <c:v>2019-01-28</c:v>
                </c:pt>
                <c:pt idx="1548">
                  <c:v>2019-01-25</c:v>
                </c:pt>
                <c:pt idx="1549">
                  <c:v>2019-01-24</c:v>
                </c:pt>
                <c:pt idx="1550">
                  <c:v>2019-01-23</c:v>
                </c:pt>
                <c:pt idx="1551">
                  <c:v>2019-01-22</c:v>
                </c:pt>
                <c:pt idx="1552">
                  <c:v>2019-01-18</c:v>
                </c:pt>
                <c:pt idx="1553">
                  <c:v>2019-01-17</c:v>
                </c:pt>
                <c:pt idx="1554">
                  <c:v>2019-01-16</c:v>
                </c:pt>
                <c:pt idx="1555">
                  <c:v>2019-01-15</c:v>
                </c:pt>
                <c:pt idx="1556">
                  <c:v>2019-01-14</c:v>
                </c:pt>
                <c:pt idx="1557">
                  <c:v>2019-01-11</c:v>
                </c:pt>
                <c:pt idx="1558">
                  <c:v>2019-01-10</c:v>
                </c:pt>
                <c:pt idx="1559">
                  <c:v>2019-01-09</c:v>
                </c:pt>
                <c:pt idx="1560">
                  <c:v>2019-01-08</c:v>
                </c:pt>
                <c:pt idx="1561">
                  <c:v>2019-01-07</c:v>
                </c:pt>
                <c:pt idx="1562">
                  <c:v>2019-01-04</c:v>
                </c:pt>
                <c:pt idx="1563">
                  <c:v>2019-01-03</c:v>
                </c:pt>
                <c:pt idx="1564">
                  <c:v>2019-01-02</c:v>
                </c:pt>
                <c:pt idx="1565">
                  <c:v>2018-12-31</c:v>
                </c:pt>
                <c:pt idx="1566">
                  <c:v>2018-12-28</c:v>
                </c:pt>
                <c:pt idx="1567">
                  <c:v>2018-12-27</c:v>
                </c:pt>
                <c:pt idx="1568">
                  <c:v>2018-12-26</c:v>
                </c:pt>
                <c:pt idx="1569">
                  <c:v>2018-12-24</c:v>
                </c:pt>
                <c:pt idx="1570">
                  <c:v>2018-12-21</c:v>
                </c:pt>
                <c:pt idx="1571">
                  <c:v>2018-12-20</c:v>
                </c:pt>
                <c:pt idx="1572">
                  <c:v>2018-12-19</c:v>
                </c:pt>
                <c:pt idx="1573">
                  <c:v>2018-12-18</c:v>
                </c:pt>
                <c:pt idx="1574">
                  <c:v>2018-12-17</c:v>
                </c:pt>
                <c:pt idx="1575">
                  <c:v>2018-12-14</c:v>
                </c:pt>
                <c:pt idx="1576">
                  <c:v>2018-12-13</c:v>
                </c:pt>
                <c:pt idx="1577">
                  <c:v>2018-12-12</c:v>
                </c:pt>
                <c:pt idx="1578">
                  <c:v>2018-12-11</c:v>
                </c:pt>
                <c:pt idx="1579">
                  <c:v>2018-12-10</c:v>
                </c:pt>
                <c:pt idx="1580">
                  <c:v>2018-12-07</c:v>
                </c:pt>
                <c:pt idx="1581">
                  <c:v>2018-12-06</c:v>
                </c:pt>
                <c:pt idx="1582">
                  <c:v>2018-12-04</c:v>
                </c:pt>
                <c:pt idx="1583">
                  <c:v>2018-12-03</c:v>
                </c:pt>
                <c:pt idx="1584">
                  <c:v>2018-11-30</c:v>
                </c:pt>
                <c:pt idx="1585">
                  <c:v>2018-11-29</c:v>
                </c:pt>
                <c:pt idx="1586">
                  <c:v>2018-11-28</c:v>
                </c:pt>
                <c:pt idx="1587">
                  <c:v>2018-11-27</c:v>
                </c:pt>
                <c:pt idx="1588">
                  <c:v>2018-11-26</c:v>
                </c:pt>
                <c:pt idx="1589">
                  <c:v>2018-11-23</c:v>
                </c:pt>
                <c:pt idx="1590">
                  <c:v>2018-11-21</c:v>
                </c:pt>
                <c:pt idx="1591">
                  <c:v>2018-11-20</c:v>
                </c:pt>
                <c:pt idx="1592">
                  <c:v>2018-11-19</c:v>
                </c:pt>
                <c:pt idx="1593">
                  <c:v>2018-11-16</c:v>
                </c:pt>
                <c:pt idx="1594">
                  <c:v>2018-11-15</c:v>
                </c:pt>
                <c:pt idx="1595">
                  <c:v>2018-11-14</c:v>
                </c:pt>
                <c:pt idx="1596">
                  <c:v>2018-11-13</c:v>
                </c:pt>
                <c:pt idx="1597">
                  <c:v>2018-11-12</c:v>
                </c:pt>
                <c:pt idx="1598">
                  <c:v>2018-11-09</c:v>
                </c:pt>
                <c:pt idx="1599">
                  <c:v>2018-11-08</c:v>
                </c:pt>
                <c:pt idx="1600">
                  <c:v>2018-11-07</c:v>
                </c:pt>
                <c:pt idx="1601">
                  <c:v>2018-11-06</c:v>
                </c:pt>
                <c:pt idx="1602">
                  <c:v>2018-11-05</c:v>
                </c:pt>
                <c:pt idx="1603">
                  <c:v>2018-11-02</c:v>
                </c:pt>
                <c:pt idx="1604">
                  <c:v>2018-11-01</c:v>
                </c:pt>
                <c:pt idx="1605">
                  <c:v>2018-10-31</c:v>
                </c:pt>
                <c:pt idx="1606">
                  <c:v>2018-10-30</c:v>
                </c:pt>
                <c:pt idx="1607">
                  <c:v>2018-10-29</c:v>
                </c:pt>
                <c:pt idx="1608">
                  <c:v>2018-10-26</c:v>
                </c:pt>
                <c:pt idx="1609">
                  <c:v>2018-10-25</c:v>
                </c:pt>
                <c:pt idx="1610">
                  <c:v>2018-10-24</c:v>
                </c:pt>
                <c:pt idx="1611">
                  <c:v>2018-10-23</c:v>
                </c:pt>
                <c:pt idx="1612">
                  <c:v>2018-10-22</c:v>
                </c:pt>
                <c:pt idx="1613">
                  <c:v>2018-10-19</c:v>
                </c:pt>
                <c:pt idx="1614">
                  <c:v>2018-10-18</c:v>
                </c:pt>
                <c:pt idx="1615">
                  <c:v>2018-10-17</c:v>
                </c:pt>
                <c:pt idx="1616">
                  <c:v>2018-10-16</c:v>
                </c:pt>
                <c:pt idx="1617">
                  <c:v>2018-10-15</c:v>
                </c:pt>
                <c:pt idx="1618">
                  <c:v>2018-10-12</c:v>
                </c:pt>
                <c:pt idx="1619">
                  <c:v>2018-10-11</c:v>
                </c:pt>
                <c:pt idx="1620">
                  <c:v>2018-10-10</c:v>
                </c:pt>
                <c:pt idx="1621">
                  <c:v>2018-10-09</c:v>
                </c:pt>
                <c:pt idx="1622">
                  <c:v>2018-10-08</c:v>
                </c:pt>
                <c:pt idx="1623">
                  <c:v>2018-10-05</c:v>
                </c:pt>
                <c:pt idx="1624">
                  <c:v>2018-10-04</c:v>
                </c:pt>
                <c:pt idx="1625">
                  <c:v>2018-10-03</c:v>
                </c:pt>
                <c:pt idx="1626">
                  <c:v>2018-10-02</c:v>
                </c:pt>
                <c:pt idx="1627">
                  <c:v>2018-10-01</c:v>
                </c:pt>
                <c:pt idx="1628">
                  <c:v>2018-09-28</c:v>
                </c:pt>
                <c:pt idx="1629">
                  <c:v>2018-09-27</c:v>
                </c:pt>
                <c:pt idx="1630">
                  <c:v>2018-09-26</c:v>
                </c:pt>
                <c:pt idx="1631">
                  <c:v>2018-09-25</c:v>
                </c:pt>
                <c:pt idx="1632">
                  <c:v>2018-09-24</c:v>
                </c:pt>
                <c:pt idx="1633">
                  <c:v>2018-09-21</c:v>
                </c:pt>
                <c:pt idx="1634">
                  <c:v>2018-09-20</c:v>
                </c:pt>
                <c:pt idx="1635">
                  <c:v>2018-09-19</c:v>
                </c:pt>
                <c:pt idx="1636">
                  <c:v>2018-09-18</c:v>
                </c:pt>
                <c:pt idx="1637">
                  <c:v>2018-09-17</c:v>
                </c:pt>
                <c:pt idx="1638">
                  <c:v>2018-09-14</c:v>
                </c:pt>
                <c:pt idx="1639">
                  <c:v>2018-09-13</c:v>
                </c:pt>
                <c:pt idx="1640">
                  <c:v>2018-09-12</c:v>
                </c:pt>
                <c:pt idx="1641">
                  <c:v>2018-09-11</c:v>
                </c:pt>
                <c:pt idx="1642">
                  <c:v>2018-09-10</c:v>
                </c:pt>
                <c:pt idx="1643">
                  <c:v>2018-09-07</c:v>
                </c:pt>
                <c:pt idx="1644">
                  <c:v>2018-09-06</c:v>
                </c:pt>
                <c:pt idx="1645">
                  <c:v>2018-09-05</c:v>
                </c:pt>
                <c:pt idx="1646">
                  <c:v>2018-09-04</c:v>
                </c:pt>
                <c:pt idx="1647">
                  <c:v>2018-08-31</c:v>
                </c:pt>
                <c:pt idx="1648">
                  <c:v>2018-08-30</c:v>
                </c:pt>
                <c:pt idx="1649">
                  <c:v>2018-08-29</c:v>
                </c:pt>
                <c:pt idx="1650">
                  <c:v>2018-08-28</c:v>
                </c:pt>
                <c:pt idx="1651">
                  <c:v>2018-08-27</c:v>
                </c:pt>
                <c:pt idx="1652">
                  <c:v>2018-08-24</c:v>
                </c:pt>
                <c:pt idx="1653">
                  <c:v>2018-08-23</c:v>
                </c:pt>
                <c:pt idx="1654">
                  <c:v>2018-08-22</c:v>
                </c:pt>
                <c:pt idx="1655">
                  <c:v>2018-08-21</c:v>
                </c:pt>
                <c:pt idx="1656">
                  <c:v>2018-08-20</c:v>
                </c:pt>
                <c:pt idx="1657">
                  <c:v>2018-08-17</c:v>
                </c:pt>
                <c:pt idx="1658">
                  <c:v>2018-08-16</c:v>
                </c:pt>
                <c:pt idx="1659">
                  <c:v>2018-08-15</c:v>
                </c:pt>
                <c:pt idx="1660">
                  <c:v>2018-08-14</c:v>
                </c:pt>
                <c:pt idx="1661">
                  <c:v>2018-08-13</c:v>
                </c:pt>
                <c:pt idx="1662">
                  <c:v>2018-08-10</c:v>
                </c:pt>
                <c:pt idx="1663">
                  <c:v>2018-08-09</c:v>
                </c:pt>
                <c:pt idx="1664">
                  <c:v>2018-08-08</c:v>
                </c:pt>
                <c:pt idx="1665">
                  <c:v>2018-08-07</c:v>
                </c:pt>
                <c:pt idx="1666">
                  <c:v>2018-08-06</c:v>
                </c:pt>
                <c:pt idx="1667">
                  <c:v>2018-08-03</c:v>
                </c:pt>
                <c:pt idx="1668">
                  <c:v>2018-08-02</c:v>
                </c:pt>
                <c:pt idx="1669">
                  <c:v>2018-08-01</c:v>
                </c:pt>
                <c:pt idx="1670">
                  <c:v>2018-07-31</c:v>
                </c:pt>
                <c:pt idx="1671">
                  <c:v>2018-07-30</c:v>
                </c:pt>
                <c:pt idx="1672">
                  <c:v>2018-07-27</c:v>
                </c:pt>
                <c:pt idx="1673">
                  <c:v>2018-07-26</c:v>
                </c:pt>
                <c:pt idx="1674">
                  <c:v>2018-07-25</c:v>
                </c:pt>
                <c:pt idx="1675">
                  <c:v>2018-07-24</c:v>
                </c:pt>
                <c:pt idx="1676">
                  <c:v>2018-07-23</c:v>
                </c:pt>
                <c:pt idx="1677">
                  <c:v>2018-07-20</c:v>
                </c:pt>
                <c:pt idx="1678">
                  <c:v>2018-07-19</c:v>
                </c:pt>
                <c:pt idx="1679">
                  <c:v>2018-07-18</c:v>
                </c:pt>
                <c:pt idx="1680">
                  <c:v>2018-07-17</c:v>
                </c:pt>
                <c:pt idx="1681">
                  <c:v>2018-07-16</c:v>
                </c:pt>
                <c:pt idx="1682">
                  <c:v>2018-07-13</c:v>
                </c:pt>
                <c:pt idx="1683">
                  <c:v>2018-07-12</c:v>
                </c:pt>
                <c:pt idx="1684">
                  <c:v>2018-07-11</c:v>
                </c:pt>
                <c:pt idx="1685">
                  <c:v>2018-07-10</c:v>
                </c:pt>
                <c:pt idx="1686">
                  <c:v>2018-07-09</c:v>
                </c:pt>
                <c:pt idx="1687">
                  <c:v>2018-07-06</c:v>
                </c:pt>
                <c:pt idx="1688">
                  <c:v>2018-07-05</c:v>
                </c:pt>
                <c:pt idx="1689">
                  <c:v>2018-07-03</c:v>
                </c:pt>
                <c:pt idx="1690">
                  <c:v>2018-07-02</c:v>
                </c:pt>
                <c:pt idx="1691">
                  <c:v>2018-06-29</c:v>
                </c:pt>
                <c:pt idx="1692">
                  <c:v>2018-06-28</c:v>
                </c:pt>
                <c:pt idx="1693">
                  <c:v>2018-06-27</c:v>
                </c:pt>
                <c:pt idx="1694">
                  <c:v>2018-06-26</c:v>
                </c:pt>
                <c:pt idx="1695">
                  <c:v>2018-06-25</c:v>
                </c:pt>
                <c:pt idx="1696">
                  <c:v>2018-06-22</c:v>
                </c:pt>
                <c:pt idx="1697">
                  <c:v>2018-06-21</c:v>
                </c:pt>
                <c:pt idx="1698">
                  <c:v>2018-06-20</c:v>
                </c:pt>
                <c:pt idx="1699">
                  <c:v>2018-06-19</c:v>
                </c:pt>
                <c:pt idx="1700">
                  <c:v>2018-06-18</c:v>
                </c:pt>
                <c:pt idx="1701">
                  <c:v>2018-06-15</c:v>
                </c:pt>
                <c:pt idx="1702">
                  <c:v>2018-06-14</c:v>
                </c:pt>
                <c:pt idx="1703">
                  <c:v>2018-06-13</c:v>
                </c:pt>
                <c:pt idx="1704">
                  <c:v>2018-06-12</c:v>
                </c:pt>
                <c:pt idx="1705">
                  <c:v>2018-06-11</c:v>
                </c:pt>
                <c:pt idx="1706">
                  <c:v>2018-06-08</c:v>
                </c:pt>
                <c:pt idx="1707">
                  <c:v>2018-06-07</c:v>
                </c:pt>
                <c:pt idx="1708">
                  <c:v>2018-06-06</c:v>
                </c:pt>
                <c:pt idx="1709">
                  <c:v>2018-06-05</c:v>
                </c:pt>
                <c:pt idx="1710">
                  <c:v>2018-06-04</c:v>
                </c:pt>
                <c:pt idx="1711">
                  <c:v>2018-06-01</c:v>
                </c:pt>
                <c:pt idx="1712">
                  <c:v>2018-05-31</c:v>
                </c:pt>
                <c:pt idx="1713">
                  <c:v>2018-05-30</c:v>
                </c:pt>
                <c:pt idx="1714">
                  <c:v>2018-05-29</c:v>
                </c:pt>
                <c:pt idx="1715">
                  <c:v>2018-05-25</c:v>
                </c:pt>
                <c:pt idx="1716">
                  <c:v>2018-05-24</c:v>
                </c:pt>
                <c:pt idx="1717">
                  <c:v>2018-05-23</c:v>
                </c:pt>
                <c:pt idx="1718">
                  <c:v>2018-05-22</c:v>
                </c:pt>
                <c:pt idx="1719">
                  <c:v>2018-05-21</c:v>
                </c:pt>
                <c:pt idx="1720">
                  <c:v>2018-05-18</c:v>
                </c:pt>
                <c:pt idx="1721">
                  <c:v>2018-05-17</c:v>
                </c:pt>
                <c:pt idx="1722">
                  <c:v>2018-05-16</c:v>
                </c:pt>
                <c:pt idx="1723">
                  <c:v>2018-05-15</c:v>
                </c:pt>
                <c:pt idx="1724">
                  <c:v>2018-05-14</c:v>
                </c:pt>
                <c:pt idx="1725">
                  <c:v>2018-05-11</c:v>
                </c:pt>
                <c:pt idx="1726">
                  <c:v>2018-05-10</c:v>
                </c:pt>
                <c:pt idx="1727">
                  <c:v>2018-05-09</c:v>
                </c:pt>
                <c:pt idx="1728">
                  <c:v>2018-05-08</c:v>
                </c:pt>
                <c:pt idx="1729">
                  <c:v>2018-05-07</c:v>
                </c:pt>
                <c:pt idx="1730">
                  <c:v>2018-05-04</c:v>
                </c:pt>
                <c:pt idx="1731">
                  <c:v>2018-05-03</c:v>
                </c:pt>
                <c:pt idx="1732">
                  <c:v>2018-05-02</c:v>
                </c:pt>
                <c:pt idx="1733">
                  <c:v>2018-05-01</c:v>
                </c:pt>
                <c:pt idx="1734">
                  <c:v>2018-04-30</c:v>
                </c:pt>
                <c:pt idx="1735">
                  <c:v>2018-04-27</c:v>
                </c:pt>
                <c:pt idx="1736">
                  <c:v>2018-04-26</c:v>
                </c:pt>
                <c:pt idx="1737">
                  <c:v>2018-04-25</c:v>
                </c:pt>
                <c:pt idx="1738">
                  <c:v>2018-04-24</c:v>
                </c:pt>
                <c:pt idx="1739">
                  <c:v>2018-04-23</c:v>
                </c:pt>
                <c:pt idx="1740">
                  <c:v>2018-04-20</c:v>
                </c:pt>
                <c:pt idx="1741">
                  <c:v>2018-04-19</c:v>
                </c:pt>
                <c:pt idx="1742">
                  <c:v>2018-04-18</c:v>
                </c:pt>
                <c:pt idx="1743">
                  <c:v>2018-04-17</c:v>
                </c:pt>
                <c:pt idx="1744">
                  <c:v>2018-04-16</c:v>
                </c:pt>
                <c:pt idx="1745">
                  <c:v>2018-04-13</c:v>
                </c:pt>
                <c:pt idx="1746">
                  <c:v>2018-04-12</c:v>
                </c:pt>
                <c:pt idx="1747">
                  <c:v>2018-04-11</c:v>
                </c:pt>
                <c:pt idx="1748">
                  <c:v>2018-04-10</c:v>
                </c:pt>
                <c:pt idx="1749">
                  <c:v>2018-04-09</c:v>
                </c:pt>
                <c:pt idx="1750">
                  <c:v>2018-04-06</c:v>
                </c:pt>
                <c:pt idx="1751">
                  <c:v>2018-04-05</c:v>
                </c:pt>
                <c:pt idx="1752">
                  <c:v>2018-04-04</c:v>
                </c:pt>
                <c:pt idx="1753">
                  <c:v>2018-04-03</c:v>
                </c:pt>
                <c:pt idx="1754">
                  <c:v>2018-04-02</c:v>
                </c:pt>
                <c:pt idx="1755">
                  <c:v>2018-03-29</c:v>
                </c:pt>
                <c:pt idx="1756">
                  <c:v>2018-03-28</c:v>
                </c:pt>
                <c:pt idx="1757">
                  <c:v>2018-03-27</c:v>
                </c:pt>
                <c:pt idx="1758">
                  <c:v>2018-03-26</c:v>
                </c:pt>
                <c:pt idx="1759">
                  <c:v>2018-03-23</c:v>
                </c:pt>
                <c:pt idx="1760">
                  <c:v>2018-03-22</c:v>
                </c:pt>
                <c:pt idx="1761">
                  <c:v>2018-03-21</c:v>
                </c:pt>
                <c:pt idx="1762">
                  <c:v>2018-03-20</c:v>
                </c:pt>
                <c:pt idx="1763">
                  <c:v>2018-03-19</c:v>
                </c:pt>
                <c:pt idx="1764">
                  <c:v>2018-03-16</c:v>
                </c:pt>
                <c:pt idx="1765">
                  <c:v>2018-03-15</c:v>
                </c:pt>
                <c:pt idx="1766">
                  <c:v>2018-03-14</c:v>
                </c:pt>
                <c:pt idx="1767">
                  <c:v>2018-03-13</c:v>
                </c:pt>
                <c:pt idx="1768">
                  <c:v>2018-03-12</c:v>
                </c:pt>
                <c:pt idx="1769">
                  <c:v>2018-03-09</c:v>
                </c:pt>
                <c:pt idx="1770">
                  <c:v>2018-03-08</c:v>
                </c:pt>
                <c:pt idx="1771">
                  <c:v>2018-03-07</c:v>
                </c:pt>
                <c:pt idx="1772">
                  <c:v>2018-03-06</c:v>
                </c:pt>
                <c:pt idx="1773">
                  <c:v>2018-03-05</c:v>
                </c:pt>
                <c:pt idx="1774">
                  <c:v>2018-03-02</c:v>
                </c:pt>
                <c:pt idx="1775">
                  <c:v>2018-03-01</c:v>
                </c:pt>
                <c:pt idx="1776">
                  <c:v>2018-02-28</c:v>
                </c:pt>
                <c:pt idx="1777">
                  <c:v>2018-02-27</c:v>
                </c:pt>
                <c:pt idx="1778">
                  <c:v>2018-02-26</c:v>
                </c:pt>
                <c:pt idx="1779">
                  <c:v>2018-02-23</c:v>
                </c:pt>
                <c:pt idx="1780">
                  <c:v>2018-02-22</c:v>
                </c:pt>
                <c:pt idx="1781">
                  <c:v>2018-02-21</c:v>
                </c:pt>
                <c:pt idx="1782">
                  <c:v>2018-02-20</c:v>
                </c:pt>
                <c:pt idx="1783">
                  <c:v>2018-02-16</c:v>
                </c:pt>
                <c:pt idx="1784">
                  <c:v>2018-02-15</c:v>
                </c:pt>
                <c:pt idx="1785">
                  <c:v>2018-02-14</c:v>
                </c:pt>
                <c:pt idx="1786">
                  <c:v>2018-02-13</c:v>
                </c:pt>
                <c:pt idx="1787">
                  <c:v>2018-02-12</c:v>
                </c:pt>
                <c:pt idx="1788">
                  <c:v>2018-02-09</c:v>
                </c:pt>
                <c:pt idx="1789">
                  <c:v>2018-02-08</c:v>
                </c:pt>
                <c:pt idx="1790">
                  <c:v>2018-02-07</c:v>
                </c:pt>
                <c:pt idx="1791">
                  <c:v>2018-02-06</c:v>
                </c:pt>
                <c:pt idx="1792">
                  <c:v>2018-02-05</c:v>
                </c:pt>
                <c:pt idx="1793">
                  <c:v>2018-02-02</c:v>
                </c:pt>
                <c:pt idx="1794">
                  <c:v>2018-02-01</c:v>
                </c:pt>
                <c:pt idx="1795">
                  <c:v>2018-01-31</c:v>
                </c:pt>
                <c:pt idx="1796">
                  <c:v>2018-01-30</c:v>
                </c:pt>
                <c:pt idx="1797">
                  <c:v>2018-01-29</c:v>
                </c:pt>
                <c:pt idx="1798">
                  <c:v>2018-01-26</c:v>
                </c:pt>
                <c:pt idx="1799">
                  <c:v>2018-01-25</c:v>
                </c:pt>
                <c:pt idx="1800">
                  <c:v>2018-01-24</c:v>
                </c:pt>
                <c:pt idx="1801">
                  <c:v>2018-01-23</c:v>
                </c:pt>
                <c:pt idx="1802">
                  <c:v>2018-01-22</c:v>
                </c:pt>
                <c:pt idx="1803">
                  <c:v>2018-01-19</c:v>
                </c:pt>
                <c:pt idx="1804">
                  <c:v>2018-01-18</c:v>
                </c:pt>
                <c:pt idx="1805">
                  <c:v>2018-01-17</c:v>
                </c:pt>
                <c:pt idx="1806">
                  <c:v>2018-01-16</c:v>
                </c:pt>
                <c:pt idx="1807">
                  <c:v>2018-01-12</c:v>
                </c:pt>
                <c:pt idx="1808">
                  <c:v>2018-01-11</c:v>
                </c:pt>
                <c:pt idx="1809">
                  <c:v>2018-01-10</c:v>
                </c:pt>
                <c:pt idx="1810">
                  <c:v>2018-01-09</c:v>
                </c:pt>
                <c:pt idx="1811">
                  <c:v>2018-01-08</c:v>
                </c:pt>
                <c:pt idx="1812">
                  <c:v>2018-01-05</c:v>
                </c:pt>
                <c:pt idx="1813">
                  <c:v>2018-01-04</c:v>
                </c:pt>
                <c:pt idx="1814">
                  <c:v>2018-01-03</c:v>
                </c:pt>
                <c:pt idx="1815">
                  <c:v>2018-01-02</c:v>
                </c:pt>
                <c:pt idx="1816">
                  <c:v>2017-12-29</c:v>
                </c:pt>
              </c:strCache>
            </c:strRef>
          </c:cat>
          <c:val>
            <c:numRef>
              <c:f>'Short Interest GME'!$D$2:$D$1818</c:f>
              <c:numCache>
                <c:formatCode>#,##0</c:formatCode>
                <c:ptCount val="1817"/>
                <c:pt idx="0">
                  <c:v>28257093</c:v>
                </c:pt>
                <c:pt idx="1">
                  <c:v>28257093</c:v>
                </c:pt>
                <c:pt idx="2">
                  <c:v>28257093</c:v>
                </c:pt>
                <c:pt idx="3">
                  <c:v>28257093</c:v>
                </c:pt>
                <c:pt idx="4">
                  <c:v>28257093</c:v>
                </c:pt>
                <c:pt idx="5">
                  <c:v>28257093</c:v>
                </c:pt>
                <c:pt idx="6">
                  <c:v>28257093</c:v>
                </c:pt>
                <c:pt idx="7">
                  <c:v>28516200</c:v>
                </c:pt>
                <c:pt idx="8">
                  <c:v>28516200</c:v>
                </c:pt>
                <c:pt idx="9">
                  <c:v>28516200</c:v>
                </c:pt>
                <c:pt idx="10">
                  <c:v>28516200</c:v>
                </c:pt>
                <c:pt idx="11">
                  <c:v>28516200</c:v>
                </c:pt>
                <c:pt idx="12">
                  <c:v>28516200</c:v>
                </c:pt>
                <c:pt idx="13">
                  <c:v>28516200</c:v>
                </c:pt>
                <c:pt idx="14">
                  <c:v>28516200</c:v>
                </c:pt>
                <c:pt idx="15">
                  <c:v>28516200</c:v>
                </c:pt>
                <c:pt idx="16">
                  <c:v>28516200</c:v>
                </c:pt>
                <c:pt idx="17">
                  <c:v>27717723</c:v>
                </c:pt>
                <c:pt idx="18">
                  <c:v>27717723</c:v>
                </c:pt>
                <c:pt idx="19">
                  <c:v>27717723</c:v>
                </c:pt>
                <c:pt idx="20">
                  <c:v>27717723</c:v>
                </c:pt>
                <c:pt idx="21">
                  <c:v>27717723</c:v>
                </c:pt>
                <c:pt idx="22">
                  <c:v>27717723</c:v>
                </c:pt>
                <c:pt idx="23">
                  <c:v>27717723</c:v>
                </c:pt>
                <c:pt idx="24">
                  <c:v>27717723</c:v>
                </c:pt>
                <c:pt idx="25">
                  <c:v>27717723</c:v>
                </c:pt>
                <c:pt idx="26">
                  <c:v>30329696</c:v>
                </c:pt>
                <c:pt idx="27">
                  <c:v>30329696</c:v>
                </c:pt>
                <c:pt idx="28">
                  <c:v>30329696</c:v>
                </c:pt>
                <c:pt idx="29">
                  <c:v>30329696</c:v>
                </c:pt>
                <c:pt idx="30">
                  <c:v>30329696</c:v>
                </c:pt>
                <c:pt idx="31">
                  <c:v>30329696</c:v>
                </c:pt>
                <c:pt idx="32">
                  <c:v>30329696</c:v>
                </c:pt>
                <c:pt idx="33">
                  <c:v>30329696</c:v>
                </c:pt>
                <c:pt idx="34">
                  <c:v>30329696</c:v>
                </c:pt>
                <c:pt idx="35">
                  <c:v>30329696</c:v>
                </c:pt>
                <c:pt idx="36">
                  <c:v>32138831</c:v>
                </c:pt>
                <c:pt idx="37">
                  <c:v>32138831</c:v>
                </c:pt>
                <c:pt idx="38">
                  <c:v>32138831</c:v>
                </c:pt>
                <c:pt idx="39">
                  <c:v>32138831</c:v>
                </c:pt>
                <c:pt idx="40">
                  <c:v>32138831</c:v>
                </c:pt>
                <c:pt idx="41">
                  <c:v>32138831</c:v>
                </c:pt>
                <c:pt idx="42">
                  <c:v>32138831</c:v>
                </c:pt>
                <c:pt idx="43">
                  <c:v>32138831</c:v>
                </c:pt>
                <c:pt idx="44">
                  <c:v>32138831</c:v>
                </c:pt>
                <c:pt idx="45">
                  <c:v>32138831</c:v>
                </c:pt>
                <c:pt idx="46">
                  <c:v>32138831</c:v>
                </c:pt>
                <c:pt idx="47">
                  <c:v>31301108</c:v>
                </c:pt>
                <c:pt idx="48">
                  <c:v>31301108</c:v>
                </c:pt>
                <c:pt idx="49">
                  <c:v>31301108</c:v>
                </c:pt>
                <c:pt idx="50">
                  <c:v>31301108</c:v>
                </c:pt>
                <c:pt idx="51">
                  <c:v>31301108</c:v>
                </c:pt>
                <c:pt idx="52">
                  <c:v>31301108</c:v>
                </c:pt>
                <c:pt idx="53">
                  <c:v>31301108</c:v>
                </c:pt>
                <c:pt idx="54">
                  <c:v>31301108</c:v>
                </c:pt>
                <c:pt idx="55">
                  <c:v>31301108</c:v>
                </c:pt>
                <c:pt idx="56">
                  <c:v>31061785</c:v>
                </c:pt>
                <c:pt idx="57">
                  <c:v>31061785</c:v>
                </c:pt>
                <c:pt idx="58">
                  <c:v>31061785</c:v>
                </c:pt>
                <c:pt idx="59">
                  <c:v>31061785</c:v>
                </c:pt>
                <c:pt idx="60">
                  <c:v>31061785</c:v>
                </c:pt>
                <c:pt idx="61">
                  <c:v>31061785</c:v>
                </c:pt>
                <c:pt idx="62">
                  <c:v>31061785</c:v>
                </c:pt>
                <c:pt idx="63">
                  <c:v>31061785</c:v>
                </c:pt>
                <c:pt idx="64">
                  <c:v>31061785</c:v>
                </c:pt>
                <c:pt idx="65">
                  <c:v>31061785</c:v>
                </c:pt>
                <c:pt idx="66">
                  <c:v>31061785</c:v>
                </c:pt>
                <c:pt idx="67">
                  <c:v>32404004</c:v>
                </c:pt>
                <c:pt idx="68">
                  <c:v>32404004</c:v>
                </c:pt>
                <c:pt idx="69">
                  <c:v>32404004</c:v>
                </c:pt>
                <c:pt idx="70">
                  <c:v>32404004</c:v>
                </c:pt>
                <c:pt idx="71">
                  <c:v>32404004</c:v>
                </c:pt>
                <c:pt idx="72">
                  <c:v>32404004</c:v>
                </c:pt>
                <c:pt idx="73">
                  <c:v>32404004</c:v>
                </c:pt>
                <c:pt idx="74">
                  <c:v>32404004</c:v>
                </c:pt>
                <c:pt idx="75">
                  <c:v>32404004</c:v>
                </c:pt>
                <c:pt idx="76">
                  <c:v>32404004</c:v>
                </c:pt>
                <c:pt idx="77">
                  <c:v>31866496</c:v>
                </c:pt>
                <c:pt idx="78">
                  <c:v>31866496</c:v>
                </c:pt>
                <c:pt idx="79">
                  <c:v>31866496</c:v>
                </c:pt>
                <c:pt idx="80">
                  <c:v>31866496</c:v>
                </c:pt>
                <c:pt idx="81">
                  <c:v>31866496</c:v>
                </c:pt>
                <c:pt idx="82">
                  <c:v>31866496</c:v>
                </c:pt>
                <c:pt idx="83">
                  <c:v>31866496</c:v>
                </c:pt>
                <c:pt idx="84">
                  <c:v>31866496</c:v>
                </c:pt>
                <c:pt idx="85">
                  <c:v>31866496</c:v>
                </c:pt>
                <c:pt idx="86">
                  <c:v>35943712</c:v>
                </c:pt>
                <c:pt idx="87">
                  <c:v>35943712</c:v>
                </c:pt>
                <c:pt idx="88">
                  <c:v>35943712</c:v>
                </c:pt>
                <c:pt idx="89">
                  <c:v>35943712</c:v>
                </c:pt>
                <c:pt idx="90">
                  <c:v>35943712</c:v>
                </c:pt>
                <c:pt idx="91">
                  <c:v>35943712</c:v>
                </c:pt>
                <c:pt idx="92">
                  <c:v>35943712</c:v>
                </c:pt>
                <c:pt idx="93">
                  <c:v>35943712</c:v>
                </c:pt>
                <c:pt idx="94">
                  <c:v>35943712</c:v>
                </c:pt>
                <c:pt idx="95">
                  <c:v>35943712</c:v>
                </c:pt>
                <c:pt idx="96">
                  <c:v>35943712</c:v>
                </c:pt>
                <c:pt idx="97">
                  <c:v>35962132</c:v>
                </c:pt>
                <c:pt idx="98">
                  <c:v>35962132</c:v>
                </c:pt>
                <c:pt idx="99">
                  <c:v>35962132</c:v>
                </c:pt>
                <c:pt idx="100">
                  <c:v>35962132</c:v>
                </c:pt>
                <c:pt idx="101">
                  <c:v>35962132</c:v>
                </c:pt>
                <c:pt idx="102">
                  <c:v>35962132</c:v>
                </c:pt>
                <c:pt idx="103">
                  <c:v>35962132</c:v>
                </c:pt>
                <c:pt idx="104">
                  <c:v>35962132</c:v>
                </c:pt>
                <c:pt idx="105">
                  <c:v>35962132</c:v>
                </c:pt>
                <c:pt idx="106">
                  <c:v>35962132</c:v>
                </c:pt>
                <c:pt idx="107">
                  <c:v>35962132</c:v>
                </c:pt>
                <c:pt idx="108">
                  <c:v>35962132</c:v>
                </c:pt>
                <c:pt idx="109">
                  <c:v>38133807</c:v>
                </c:pt>
                <c:pt idx="110">
                  <c:v>38133807</c:v>
                </c:pt>
                <c:pt idx="111">
                  <c:v>38133807</c:v>
                </c:pt>
                <c:pt idx="112">
                  <c:v>38133807</c:v>
                </c:pt>
                <c:pt idx="113">
                  <c:v>38133807</c:v>
                </c:pt>
                <c:pt idx="114">
                  <c:v>38133807</c:v>
                </c:pt>
                <c:pt idx="115">
                  <c:v>38133807</c:v>
                </c:pt>
                <c:pt idx="116">
                  <c:v>38133807</c:v>
                </c:pt>
                <c:pt idx="117">
                  <c:v>38133807</c:v>
                </c:pt>
                <c:pt idx="118">
                  <c:v>38133807</c:v>
                </c:pt>
                <c:pt idx="119">
                  <c:v>38133807</c:v>
                </c:pt>
                <c:pt idx="120">
                  <c:v>36551732</c:v>
                </c:pt>
                <c:pt idx="121">
                  <c:v>36551732</c:v>
                </c:pt>
                <c:pt idx="122">
                  <c:v>36551732</c:v>
                </c:pt>
                <c:pt idx="123">
                  <c:v>36551732</c:v>
                </c:pt>
                <c:pt idx="124">
                  <c:v>36551732</c:v>
                </c:pt>
                <c:pt idx="125">
                  <c:v>36551732</c:v>
                </c:pt>
                <c:pt idx="126">
                  <c:v>36551732</c:v>
                </c:pt>
                <c:pt idx="127">
                  <c:v>36551732</c:v>
                </c:pt>
                <c:pt idx="128">
                  <c:v>36551732</c:v>
                </c:pt>
                <c:pt idx="129">
                  <c:v>36551732</c:v>
                </c:pt>
                <c:pt idx="130">
                  <c:v>36551732</c:v>
                </c:pt>
                <c:pt idx="131">
                  <c:v>35551855</c:v>
                </c:pt>
                <c:pt idx="132">
                  <c:v>35551855</c:v>
                </c:pt>
                <c:pt idx="133">
                  <c:v>35551855</c:v>
                </c:pt>
                <c:pt idx="134">
                  <c:v>35551855</c:v>
                </c:pt>
                <c:pt idx="135">
                  <c:v>35551855</c:v>
                </c:pt>
                <c:pt idx="136">
                  <c:v>35551855</c:v>
                </c:pt>
                <c:pt idx="137">
                  <c:v>35551855</c:v>
                </c:pt>
                <c:pt idx="138">
                  <c:v>35551855</c:v>
                </c:pt>
                <c:pt idx="139">
                  <c:v>35551855</c:v>
                </c:pt>
                <c:pt idx="140">
                  <c:v>35971941</c:v>
                </c:pt>
                <c:pt idx="141">
                  <c:v>35971941</c:v>
                </c:pt>
                <c:pt idx="142">
                  <c:v>35971941</c:v>
                </c:pt>
                <c:pt idx="143">
                  <c:v>35971941</c:v>
                </c:pt>
                <c:pt idx="144">
                  <c:v>35971941</c:v>
                </c:pt>
                <c:pt idx="145">
                  <c:v>35971941</c:v>
                </c:pt>
                <c:pt idx="146">
                  <c:v>35971941</c:v>
                </c:pt>
                <c:pt idx="147">
                  <c:v>35971941</c:v>
                </c:pt>
                <c:pt idx="148">
                  <c:v>35971941</c:v>
                </c:pt>
                <c:pt idx="149">
                  <c:v>35971941</c:v>
                </c:pt>
                <c:pt idx="150">
                  <c:v>35971941</c:v>
                </c:pt>
                <c:pt idx="151">
                  <c:v>37925649</c:v>
                </c:pt>
                <c:pt idx="152">
                  <c:v>37925649</c:v>
                </c:pt>
                <c:pt idx="153">
                  <c:v>37925649</c:v>
                </c:pt>
                <c:pt idx="154">
                  <c:v>37925649</c:v>
                </c:pt>
                <c:pt idx="155">
                  <c:v>37925649</c:v>
                </c:pt>
                <c:pt idx="156">
                  <c:v>37925649</c:v>
                </c:pt>
                <c:pt idx="157">
                  <c:v>37925649</c:v>
                </c:pt>
                <c:pt idx="158">
                  <c:v>37925649</c:v>
                </c:pt>
                <c:pt idx="159">
                  <c:v>37925649</c:v>
                </c:pt>
                <c:pt idx="160">
                  <c:v>37925649</c:v>
                </c:pt>
                <c:pt idx="161">
                  <c:v>37925649</c:v>
                </c:pt>
                <c:pt idx="162">
                  <c:v>40344382</c:v>
                </c:pt>
                <c:pt idx="163">
                  <c:v>40344382</c:v>
                </c:pt>
                <c:pt idx="164">
                  <c:v>40344382</c:v>
                </c:pt>
                <c:pt idx="165">
                  <c:v>40344382</c:v>
                </c:pt>
                <c:pt idx="166">
                  <c:v>40344382</c:v>
                </c:pt>
                <c:pt idx="167">
                  <c:v>40344382</c:v>
                </c:pt>
                <c:pt idx="168">
                  <c:v>40344382</c:v>
                </c:pt>
                <c:pt idx="169">
                  <c:v>40344382</c:v>
                </c:pt>
                <c:pt idx="170">
                  <c:v>40344382</c:v>
                </c:pt>
                <c:pt idx="171">
                  <c:v>40344382</c:v>
                </c:pt>
                <c:pt idx="172">
                  <c:v>40344382</c:v>
                </c:pt>
                <c:pt idx="173">
                  <c:v>40344382</c:v>
                </c:pt>
                <c:pt idx="174">
                  <c:v>41953496</c:v>
                </c:pt>
                <c:pt idx="175">
                  <c:v>41953496</c:v>
                </c:pt>
                <c:pt idx="176">
                  <c:v>41953496</c:v>
                </c:pt>
                <c:pt idx="177">
                  <c:v>41953496</c:v>
                </c:pt>
                <c:pt idx="178">
                  <c:v>41953496</c:v>
                </c:pt>
                <c:pt idx="179">
                  <c:v>41953496</c:v>
                </c:pt>
                <c:pt idx="180">
                  <c:v>41953496</c:v>
                </c:pt>
                <c:pt idx="181">
                  <c:v>41953496</c:v>
                </c:pt>
                <c:pt idx="182">
                  <c:v>41953496</c:v>
                </c:pt>
                <c:pt idx="183">
                  <c:v>41953496</c:v>
                </c:pt>
                <c:pt idx="184">
                  <c:v>44729815</c:v>
                </c:pt>
                <c:pt idx="185">
                  <c:v>44729815</c:v>
                </c:pt>
                <c:pt idx="186">
                  <c:v>44729815</c:v>
                </c:pt>
                <c:pt idx="187">
                  <c:v>44729815</c:v>
                </c:pt>
                <c:pt idx="188">
                  <c:v>44729815</c:v>
                </c:pt>
                <c:pt idx="189">
                  <c:v>44729815</c:v>
                </c:pt>
                <c:pt idx="190">
                  <c:v>44729815</c:v>
                </c:pt>
                <c:pt idx="191">
                  <c:v>44729815</c:v>
                </c:pt>
                <c:pt idx="192">
                  <c:v>44729815</c:v>
                </c:pt>
                <c:pt idx="193">
                  <c:v>46538235</c:v>
                </c:pt>
                <c:pt idx="194">
                  <c:v>46538235</c:v>
                </c:pt>
                <c:pt idx="195">
                  <c:v>46538235</c:v>
                </c:pt>
                <c:pt idx="196">
                  <c:v>46538235</c:v>
                </c:pt>
                <c:pt idx="197">
                  <c:v>46538235</c:v>
                </c:pt>
                <c:pt idx="198">
                  <c:v>46538235</c:v>
                </c:pt>
                <c:pt idx="199">
                  <c:v>46538235</c:v>
                </c:pt>
                <c:pt idx="200">
                  <c:v>46538235</c:v>
                </c:pt>
                <c:pt idx="201">
                  <c:v>46538235</c:v>
                </c:pt>
                <c:pt idx="202">
                  <c:v>46538235</c:v>
                </c:pt>
                <c:pt idx="203">
                  <c:v>68391054</c:v>
                </c:pt>
                <c:pt idx="204">
                  <c:v>68391054</c:v>
                </c:pt>
                <c:pt idx="205">
                  <c:v>68391054</c:v>
                </c:pt>
                <c:pt idx="206">
                  <c:v>68391054</c:v>
                </c:pt>
                <c:pt idx="207">
                  <c:v>68391054</c:v>
                </c:pt>
                <c:pt idx="208">
                  <c:v>68391054</c:v>
                </c:pt>
                <c:pt idx="209">
                  <c:v>68391054</c:v>
                </c:pt>
                <c:pt idx="210">
                  <c:v>68391054</c:v>
                </c:pt>
                <c:pt idx="211">
                  <c:v>68391054</c:v>
                </c:pt>
                <c:pt idx="212">
                  <c:v>68391054</c:v>
                </c:pt>
                <c:pt idx="213">
                  <c:v>68391054</c:v>
                </c:pt>
                <c:pt idx="214">
                  <c:v>64373343</c:v>
                </c:pt>
                <c:pt idx="215">
                  <c:v>64373343</c:v>
                </c:pt>
                <c:pt idx="216">
                  <c:v>64373343</c:v>
                </c:pt>
                <c:pt idx="217">
                  <c:v>64373343</c:v>
                </c:pt>
                <c:pt idx="218">
                  <c:v>64373343</c:v>
                </c:pt>
                <c:pt idx="219">
                  <c:v>64373343</c:v>
                </c:pt>
                <c:pt idx="220">
                  <c:v>64373343</c:v>
                </c:pt>
                <c:pt idx="221">
                  <c:v>64373343</c:v>
                </c:pt>
                <c:pt idx="222">
                  <c:v>64373343</c:v>
                </c:pt>
                <c:pt idx="223">
                  <c:v>64373343</c:v>
                </c:pt>
                <c:pt idx="224">
                  <c:v>64373343</c:v>
                </c:pt>
                <c:pt idx="225">
                  <c:v>59954492</c:v>
                </c:pt>
                <c:pt idx="226">
                  <c:v>59954492</c:v>
                </c:pt>
                <c:pt idx="227">
                  <c:v>59954492</c:v>
                </c:pt>
                <c:pt idx="228">
                  <c:v>59954492</c:v>
                </c:pt>
                <c:pt idx="229">
                  <c:v>59954492</c:v>
                </c:pt>
                <c:pt idx="230">
                  <c:v>59954492</c:v>
                </c:pt>
                <c:pt idx="231">
                  <c:v>59954492</c:v>
                </c:pt>
                <c:pt idx="232">
                  <c:v>59954492</c:v>
                </c:pt>
                <c:pt idx="233">
                  <c:v>59954492</c:v>
                </c:pt>
                <c:pt idx="234">
                  <c:v>59954492</c:v>
                </c:pt>
                <c:pt idx="235">
                  <c:v>59954492</c:v>
                </c:pt>
                <c:pt idx="236">
                  <c:v>65688393</c:v>
                </c:pt>
                <c:pt idx="237">
                  <c:v>65688393</c:v>
                </c:pt>
                <c:pt idx="238">
                  <c:v>65688393</c:v>
                </c:pt>
                <c:pt idx="239">
                  <c:v>65688393</c:v>
                </c:pt>
                <c:pt idx="240">
                  <c:v>65688393</c:v>
                </c:pt>
                <c:pt idx="241">
                  <c:v>65688393</c:v>
                </c:pt>
                <c:pt idx="242">
                  <c:v>65688393</c:v>
                </c:pt>
                <c:pt idx="243">
                  <c:v>65688393</c:v>
                </c:pt>
                <c:pt idx="244">
                  <c:v>65688393</c:v>
                </c:pt>
                <c:pt idx="245">
                  <c:v>65688393</c:v>
                </c:pt>
                <c:pt idx="246">
                  <c:v>65688393</c:v>
                </c:pt>
                <c:pt idx="247">
                  <c:v>59554103</c:v>
                </c:pt>
                <c:pt idx="248">
                  <c:v>59554103</c:v>
                </c:pt>
                <c:pt idx="249">
                  <c:v>59554103</c:v>
                </c:pt>
                <c:pt idx="250">
                  <c:v>59554103</c:v>
                </c:pt>
                <c:pt idx="251">
                  <c:v>59554103</c:v>
                </c:pt>
                <c:pt idx="252">
                  <c:v>59554103</c:v>
                </c:pt>
                <c:pt idx="253">
                  <c:v>59554103</c:v>
                </c:pt>
                <c:pt idx="254">
                  <c:v>59554103</c:v>
                </c:pt>
                <c:pt idx="255">
                  <c:v>59554103</c:v>
                </c:pt>
                <c:pt idx="256">
                  <c:v>60479692</c:v>
                </c:pt>
                <c:pt idx="257">
                  <c:v>60479692</c:v>
                </c:pt>
                <c:pt idx="258">
                  <c:v>60479692</c:v>
                </c:pt>
                <c:pt idx="259">
                  <c:v>60479692</c:v>
                </c:pt>
                <c:pt idx="260">
                  <c:v>60479692</c:v>
                </c:pt>
                <c:pt idx="261">
                  <c:v>60479692</c:v>
                </c:pt>
                <c:pt idx="262">
                  <c:v>60479692</c:v>
                </c:pt>
                <c:pt idx="263">
                  <c:v>60479692</c:v>
                </c:pt>
                <c:pt idx="264">
                  <c:v>60479692</c:v>
                </c:pt>
                <c:pt idx="265">
                  <c:v>60479692</c:v>
                </c:pt>
                <c:pt idx="266">
                  <c:v>60479692</c:v>
                </c:pt>
                <c:pt idx="267">
                  <c:v>60191632</c:v>
                </c:pt>
                <c:pt idx="268">
                  <c:v>60191632</c:v>
                </c:pt>
                <c:pt idx="269">
                  <c:v>60191632</c:v>
                </c:pt>
                <c:pt idx="270">
                  <c:v>60191632</c:v>
                </c:pt>
                <c:pt idx="271">
                  <c:v>60191632</c:v>
                </c:pt>
                <c:pt idx="272">
                  <c:v>60191632</c:v>
                </c:pt>
                <c:pt idx="273">
                  <c:v>60191632</c:v>
                </c:pt>
                <c:pt idx="274">
                  <c:v>60191632</c:v>
                </c:pt>
                <c:pt idx="275">
                  <c:v>60191632</c:v>
                </c:pt>
                <c:pt idx="276">
                  <c:v>59673027</c:v>
                </c:pt>
                <c:pt idx="277">
                  <c:v>59673027</c:v>
                </c:pt>
                <c:pt idx="278">
                  <c:v>59673027</c:v>
                </c:pt>
                <c:pt idx="279">
                  <c:v>59673027</c:v>
                </c:pt>
                <c:pt idx="280">
                  <c:v>59673027</c:v>
                </c:pt>
                <c:pt idx="281">
                  <c:v>59673027</c:v>
                </c:pt>
                <c:pt idx="282">
                  <c:v>59673027</c:v>
                </c:pt>
                <c:pt idx="283">
                  <c:v>59673027</c:v>
                </c:pt>
                <c:pt idx="284">
                  <c:v>59673027</c:v>
                </c:pt>
                <c:pt idx="285">
                  <c:v>59673027</c:v>
                </c:pt>
                <c:pt idx="286">
                  <c:v>59673027</c:v>
                </c:pt>
                <c:pt idx="287">
                  <c:v>60104977</c:v>
                </c:pt>
                <c:pt idx="288">
                  <c:v>60104977</c:v>
                </c:pt>
                <c:pt idx="289">
                  <c:v>60104977</c:v>
                </c:pt>
                <c:pt idx="290">
                  <c:v>60104977</c:v>
                </c:pt>
                <c:pt idx="291">
                  <c:v>60104977</c:v>
                </c:pt>
                <c:pt idx="292">
                  <c:v>60104977</c:v>
                </c:pt>
                <c:pt idx="293">
                  <c:v>60104977</c:v>
                </c:pt>
                <c:pt idx="294">
                  <c:v>60104977</c:v>
                </c:pt>
                <c:pt idx="295">
                  <c:v>60104977</c:v>
                </c:pt>
                <c:pt idx="296">
                  <c:v>60104977</c:v>
                </c:pt>
                <c:pt idx="297">
                  <c:v>60104977</c:v>
                </c:pt>
                <c:pt idx="298">
                  <c:v>60104977</c:v>
                </c:pt>
                <c:pt idx="299">
                  <c:v>61174273</c:v>
                </c:pt>
                <c:pt idx="300">
                  <c:v>61174273</c:v>
                </c:pt>
                <c:pt idx="301">
                  <c:v>61174273</c:v>
                </c:pt>
                <c:pt idx="302">
                  <c:v>61174273</c:v>
                </c:pt>
                <c:pt idx="303">
                  <c:v>61174273</c:v>
                </c:pt>
                <c:pt idx="304">
                  <c:v>61174273</c:v>
                </c:pt>
                <c:pt idx="305">
                  <c:v>61174273</c:v>
                </c:pt>
                <c:pt idx="306">
                  <c:v>61174273</c:v>
                </c:pt>
                <c:pt idx="307">
                  <c:v>61174273</c:v>
                </c:pt>
                <c:pt idx="308">
                  <c:v>62664063</c:v>
                </c:pt>
                <c:pt idx="309">
                  <c:v>62664063</c:v>
                </c:pt>
                <c:pt idx="310">
                  <c:v>62664063</c:v>
                </c:pt>
                <c:pt idx="311">
                  <c:v>62664063</c:v>
                </c:pt>
                <c:pt idx="312">
                  <c:v>62664063</c:v>
                </c:pt>
                <c:pt idx="313">
                  <c:v>62664063</c:v>
                </c:pt>
                <c:pt idx="314">
                  <c:v>62664063</c:v>
                </c:pt>
                <c:pt idx="315">
                  <c:v>62664063</c:v>
                </c:pt>
                <c:pt idx="316">
                  <c:v>62664063</c:v>
                </c:pt>
                <c:pt idx="317">
                  <c:v>63590274</c:v>
                </c:pt>
                <c:pt idx="318">
                  <c:v>63590274</c:v>
                </c:pt>
                <c:pt idx="319">
                  <c:v>63590274</c:v>
                </c:pt>
                <c:pt idx="320">
                  <c:v>63590274</c:v>
                </c:pt>
                <c:pt idx="321">
                  <c:v>63590274</c:v>
                </c:pt>
                <c:pt idx="322">
                  <c:v>63590274</c:v>
                </c:pt>
                <c:pt idx="323">
                  <c:v>63590274</c:v>
                </c:pt>
                <c:pt idx="324">
                  <c:v>63590274</c:v>
                </c:pt>
                <c:pt idx="325">
                  <c:v>63590274</c:v>
                </c:pt>
                <c:pt idx="326">
                  <c:v>63590274</c:v>
                </c:pt>
                <c:pt idx="327">
                  <c:v>63590274</c:v>
                </c:pt>
                <c:pt idx="328">
                  <c:v>60673347</c:v>
                </c:pt>
                <c:pt idx="329">
                  <c:v>60673347</c:v>
                </c:pt>
                <c:pt idx="330">
                  <c:v>60673347</c:v>
                </c:pt>
                <c:pt idx="331">
                  <c:v>60673347</c:v>
                </c:pt>
                <c:pt idx="332">
                  <c:v>60673347</c:v>
                </c:pt>
                <c:pt idx="333">
                  <c:v>60673347</c:v>
                </c:pt>
                <c:pt idx="334">
                  <c:v>60673347</c:v>
                </c:pt>
                <c:pt idx="335">
                  <c:v>60673347</c:v>
                </c:pt>
                <c:pt idx="336">
                  <c:v>60673347</c:v>
                </c:pt>
                <c:pt idx="337">
                  <c:v>60673347</c:v>
                </c:pt>
                <c:pt idx="338">
                  <c:v>59938352</c:v>
                </c:pt>
                <c:pt idx="339">
                  <c:v>59938352</c:v>
                </c:pt>
                <c:pt idx="340">
                  <c:v>59938352</c:v>
                </c:pt>
                <c:pt idx="341">
                  <c:v>59938352</c:v>
                </c:pt>
                <c:pt idx="342">
                  <c:v>59938352</c:v>
                </c:pt>
                <c:pt idx="343">
                  <c:v>59938352</c:v>
                </c:pt>
                <c:pt idx="344">
                  <c:v>59938352</c:v>
                </c:pt>
                <c:pt idx="345">
                  <c:v>59938352</c:v>
                </c:pt>
                <c:pt idx="346">
                  <c:v>59938352</c:v>
                </c:pt>
                <c:pt idx="347">
                  <c:v>59938352</c:v>
                </c:pt>
                <c:pt idx="348">
                  <c:v>59938352</c:v>
                </c:pt>
                <c:pt idx="349">
                  <c:v>58558450</c:v>
                </c:pt>
                <c:pt idx="350">
                  <c:v>58558450</c:v>
                </c:pt>
                <c:pt idx="351">
                  <c:v>58558450</c:v>
                </c:pt>
                <c:pt idx="352">
                  <c:v>58558450</c:v>
                </c:pt>
                <c:pt idx="353">
                  <c:v>58558450</c:v>
                </c:pt>
                <c:pt idx="354">
                  <c:v>58558450</c:v>
                </c:pt>
                <c:pt idx="355">
                  <c:v>58558450</c:v>
                </c:pt>
                <c:pt idx="356">
                  <c:v>58558450</c:v>
                </c:pt>
                <c:pt idx="357">
                  <c:v>58558450</c:v>
                </c:pt>
                <c:pt idx="358">
                  <c:v>58558450</c:v>
                </c:pt>
                <c:pt idx="359">
                  <c:v>58558450</c:v>
                </c:pt>
                <c:pt idx="360">
                  <c:v>58558450</c:v>
                </c:pt>
                <c:pt idx="361">
                  <c:v>55894055</c:v>
                </c:pt>
                <c:pt idx="362">
                  <c:v>55894055</c:v>
                </c:pt>
                <c:pt idx="363">
                  <c:v>55894055</c:v>
                </c:pt>
                <c:pt idx="364">
                  <c:v>55894055</c:v>
                </c:pt>
                <c:pt idx="365">
                  <c:v>55894055</c:v>
                </c:pt>
                <c:pt idx="366">
                  <c:v>55894055</c:v>
                </c:pt>
                <c:pt idx="367">
                  <c:v>55894055</c:v>
                </c:pt>
                <c:pt idx="368">
                  <c:v>55894055</c:v>
                </c:pt>
                <c:pt idx="369">
                  <c:v>55894055</c:v>
                </c:pt>
                <c:pt idx="370">
                  <c:v>55894055</c:v>
                </c:pt>
                <c:pt idx="371">
                  <c:v>53950371</c:v>
                </c:pt>
                <c:pt idx="372">
                  <c:v>53950371</c:v>
                </c:pt>
                <c:pt idx="373">
                  <c:v>53950371</c:v>
                </c:pt>
                <c:pt idx="374">
                  <c:v>53950371</c:v>
                </c:pt>
                <c:pt idx="375">
                  <c:v>53950371</c:v>
                </c:pt>
                <c:pt idx="376">
                  <c:v>53950371</c:v>
                </c:pt>
                <c:pt idx="377">
                  <c:v>53950371</c:v>
                </c:pt>
                <c:pt idx="378">
                  <c:v>53950371</c:v>
                </c:pt>
                <c:pt idx="379">
                  <c:v>53950371</c:v>
                </c:pt>
                <c:pt idx="380">
                  <c:v>53950371</c:v>
                </c:pt>
                <c:pt idx="381">
                  <c:v>51250434</c:v>
                </c:pt>
                <c:pt idx="382">
                  <c:v>51250434</c:v>
                </c:pt>
                <c:pt idx="383">
                  <c:v>51250434</c:v>
                </c:pt>
                <c:pt idx="384">
                  <c:v>51250434</c:v>
                </c:pt>
                <c:pt idx="385">
                  <c:v>51250434</c:v>
                </c:pt>
                <c:pt idx="386">
                  <c:v>51250434</c:v>
                </c:pt>
                <c:pt idx="387">
                  <c:v>51250434</c:v>
                </c:pt>
                <c:pt idx="388">
                  <c:v>51250434</c:v>
                </c:pt>
                <c:pt idx="389">
                  <c:v>51250434</c:v>
                </c:pt>
                <c:pt idx="390">
                  <c:v>51250434</c:v>
                </c:pt>
                <c:pt idx="391">
                  <c:v>51203657</c:v>
                </c:pt>
                <c:pt idx="392">
                  <c:v>51203657</c:v>
                </c:pt>
                <c:pt idx="393">
                  <c:v>51203657</c:v>
                </c:pt>
                <c:pt idx="394">
                  <c:v>51203657</c:v>
                </c:pt>
                <c:pt idx="395">
                  <c:v>51203657</c:v>
                </c:pt>
                <c:pt idx="396">
                  <c:v>51203657</c:v>
                </c:pt>
                <c:pt idx="397">
                  <c:v>51203657</c:v>
                </c:pt>
                <c:pt idx="398">
                  <c:v>51203657</c:v>
                </c:pt>
                <c:pt idx="399">
                  <c:v>51203657</c:v>
                </c:pt>
                <c:pt idx="400">
                  <c:v>51203657</c:v>
                </c:pt>
                <c:pt idx="401">
                  <c:v>51203657</c:v>
                </c:pt>
                <c:pt idx="402">
                  <c:v>51203657</c:v>
                </c:pt>
                <c:pt idx="403">
                  <c:v>50478950</c:v>
                </c:pt>
                <c:pt idx="404">
                  <c:v>50478950</c:v>
                </c:pt>
                <c:pt idx="405">
                  <c:v>50478950</c:v>
                </c:pt>
                <c:pt idx="406">
                  <c:v>50478950</c:v>
                </c:pt>
                <c:pt idx="407">
                  <c:v>50478950</c:v>
                </c:pt>
                <c:pt idx="408">
                  <c:v>50478950</c:v>
                </c:pt>
                <c:pt idx="409">
                  <c:v>50478950</c:v>
                </c:pt>
                <c:pt idx="410">
                  <c:v>50478950</c:v>
                </c:pt>
                <c:pt idx="411">
                  <c:v>50478950</c:v>
                </c:pt>
                <c:pt idx="412">
                  <c:v>50478950</c:v>
                </c:pt>
                <c:pt idx="413">
                  <c:v>50478950</c:v>
                </c:pt>
                <c:pt idx="414">
                  <c:v>51660779</c:v>
                </c:pt>
                <c:pt idx="415">
                  <c:v>51660779</c:v>
                </c:pt>
                <c:pt idx="416">
                  <c:v>51660779</c:v>
                </c:pt>
                <c:pt idx="417">
                  <c:v>51660779</c:v>
                </c:pt>
                <c:pt idx="418">
                  <c:v>51660779</c:v>
                </c:pt>
                <c:pt idx="419">
                  <c:v>51660779</c:v>
                </c:pt>
                <c:pt idx="420">
                  <c:v>51660779</c:v>
                </c:pt>
                <c:pt idx="421">
                  <c:v>51660779</c:v>
                </c:pt>
                <c:pt idx="422">
                  <c:v>51660779</c:v>
                </c:pt>
                <c:pt idx="423">
                  <c:v>51660779</c:v>
                </c:pt>
                <c:pt idx="424">
                  <c:v>51660779</c:v>
                </c:pt>
                <c:pt idx="425">
                  <c:v>52281039</c:v>
                </c:pt>
                <c:pt idx="426">
                  <c:v>52281039</c:v>
                </c:pt>
                <c:pt idx="427">
                  <c:v>52281039</c:v>
                </c:pt>
                <c:pt idx="428">
                  <c:v>52281039</c:v>
                </c:pt>
                <c:pt idx="429">
                  <c:v>52281039</c:v>
                </c:pt>
                <c:pt idx="430">
                  <c:v>52281039</c:v>
                </c:pt>
                <c:pt idx="431">
                  <c:v>52281039</c:v>
                </c:pt>
                <c:pt idx="432">
                  <c:v>52281039</c:v>
                </c:pt>
                <c:pt idx="433">
                  <c:v>52281039</c:v>
                </c:pt>
                <c:pt idx="434">
                  <c:v>55155121</c:v>
                </c:pt>
                <c:pt idx="435">
                  <c:v>55155121</c:v>
                </c:pt>
                <c:pt idx="436">
                  <c:v>55155121</c:v>
                </c:pt>
                <c:pt idx="437">
                  <c:v>55155121</c:v>
                </c:pt>
                <c:pt idx="438">
                  <c:v>55155121</c:v>
                </c:pt>
                <c:pt idx="439">
                  <c:v>55155121</c:v>
                </c:pt>
                <c:pt idx="440">
                  <c:v>55155121</c:v>
                </c:pt>
                <c:pt idx="441">
                  <c:v>55155121</c:v>
                </c:pt>
                <c:pt idx="442">
                  <c:v>55155121</c:v>
                </c:pt>
                <c:pt idx="443">
                  <c:v>55155121</c:v>
                </c:pt>
                <c:pt idx="444">
                  <c:v>55841413</c:v>
                </c:pt>
                <c:pt idx="445">
                  <c:v>55841413</c:v>
                </c:pt>
                <c:pt idx="446">
                  <c:v>55841413</c:v>
                </c:pt>
                <c:pt idx="447">
                  <c:v>55841413</c:v>
                </c:pt>
                <c:pt idx="448">
                  <c:v>55841413</c:v>
                </c:pt>
                <c:pt idx="449">
                  <c:v>55841413</c:v>
                </c:pt>
                <c:pt idx="450">
                  <c:v>55841413</c:v>
                </c:pt>
                <c:pt idx="451">
                  <c:v>55841413</c:v>
                </c:pt>
                <c:pt idx="452">
                  <c:v>55841413</c:v>
                </c:pt>
                <c:pt idx="453">
                  <c:v>55841413</c:v>
                </c:pt>
                <c:pt idx="454">
                  <c:v>55841413</c:v>
                </c:pt>
                <c:pt idx="455">
                  <c:v>57320808</c:v>
                </c:pt>
                <c:pt idx="456">
                  <c:v>57320808</c:v>
                </c:pt>
                <c:pt idx="457">
                  <c:v>57320808</c:v>
                </c:pt>
                <c:pt idx="458">
                  <c:v>57320808</c:v>
                </c:pt>
                <c:pt idx="459">
                  <c:v>57320808</c:v>
                </c:pt>
                <c:pt idx="460">
                  <c:v>57320808</c:v>
                </c:pt>
                <c:pt idx="461">
                  <c:v>57320808</c:v>
                </c:pt>
                <c:pt idx="462">
                  <c:v>57320808</c:v>
                </c:pt>
                <c:pt idx="463">
                  <c:v>57320808</c:v>
                </c:pt>
                <c:pt idx="464">
                  <c:v>57320808</c:v>
                </c:pt>
                <c:pt idx="465">
                  <c:v>57320808</c:v>
                </c:pt>
                <c:pt idx="466">
                  <c:v>57709747</c:v>
                </c:pt>
                <c:pt idx="467">
                  <c:v>57709747</c:v>
                </c:pt>
                <c:pt idx="468">
                  <c:v>57709747</c:v>
                </c:pt>
                <c:pt idx="469">
                  <c:v>57709747</c:v>
                </c:pt>
                <c:pt idx="470">
                  <c:v>57709747</c:v>
                </c:pt>
                <c:pt idx="471">
                  <c:v>57709747</c:v>
                </c:pt>
                <c:pt idx="472">
                  <c:v>57709747</c:v>
                </c:pt>
                <c:pt idx="473">
                  <c:v>57709747</c:v>
                </c:pt>
                <c:pt idx="474">
                  <c:v>57709747</c:v>
                </c:pt>
                <c:pt idx="475">
                  <c:v>57709747</c:v>
                </c:pt>
                <c:pt idx="476">
                  <c:v>57709747</c:v>
                </c:pt>
                <c:pt idx="477">
                  <c:v>56072019</c:v>
                </c:pt>
                <c:pt idx="478">
                  <c:v>56072019</c:v>
                </c:pt>
                <c:pt idx="479">
                  <c:v>56072019</c:v>
                </c:pt>
                <c:pt idx="480">
                  <c:v>56072019</c:v>
                </c:pt>
                <c:pt idx="481">
                  <c:v>56072019</c:v>
                </c:pt>
                <c:pt idx="482">
                  <c:v>56072019</c:v>
                </c:pt>
                <c:pt idx="483">
                  <c:v>56072019</c:v>
                </c:pt>
                <c:pt idx="484">
                  <c:v>56072019</c:v>
                </c:pt>
                <c:pt idx="485">
                  <c:v>56072019</c:v>
                </c:pt>
                <c:pt idx="486">
                  <c:v>56072019</c:v>
                </c:pt>
                <c:pt idx="487">
                  <c:v>56723649</c:v>
                </c:pt>
                <c:pt idx="488">
                  <c:v>56723649</c:v>
                </c:pt>
                <c:pt idx="489">
                  <c:v>56723649</c:v>
                </c:pt>
                <c:pt idx="490">
                  <c:v>56723649</c:v>
                </c:pt>
                <c:pt idx="491">
                  <c:v>56723649</c:v>
                </c:pt>
                <c:pt idx="492">
                  <c:v>56723649</c:v>
                </c:pt>
                <c:pt idx="493">
                  <c:v>56723649</c:v>
                </c:pt>
                <c:pt idx="494">
                  <c:v>56723649</c:v>
                </c:pt>
                <c:pt idx="495">
                  <c:v>56723649</c:v>
                </c:pt>
                <c:pt idx="496">
                  <c:v>58505711</c:v>
                </c:pt>
                <c:pt idx="497">
                  <c:v>58505711</c:v>
                </c:pt>
                <c:pt idx="498">
                  <c:v>58505711</c:v>
                </c:pt>
                <c:pt idx="499">
                  <c:v>58505711</c:v>
                </c:pt>
                <c:pt idx="500">
                  <c:v>58505711</c:v>
                </c:pt>
                <c:pt idx="501">
                  <c:v>58505711</c:v>
                </c:pt>
                <c:pt idx="502">
                  <c:v>58505711</c:v>
                </c:pt>
                <c:pt idx="503">
                  <c:v>58505711</c:v>
                </c:pt>
                <c:pt idx="504">
                  <c:v>58505711</c:v>
                </c:pt>
                <c:pt idx="505">
                  <c:v>58505711</c:v>
                </c:pt>
                <c:pt idx="506">
                  <c:v>58505711</c:v>
                </c:pt>
                <c:pt idx="507">
                  <c:v>58505711</c:v>
                </c:pt>
                <c:pt idx="508">
                  <c:v>56850983</c:v>
                </c:pt>
                <c:pt idx="509">
                  <c:v>56850983</c:v>
                </c:pt>
                <c:pt idx="510">
                  <c:v>56850983</c:v>
                </c:pt>
                <c:pt idx="511">
                  <c:v>56850983</c:v>
                </c:pt>
                <c:pt idx="512">
                  <c:v>56850983</c:v>
                </c:pt>
                <c:pt idx="513">
                  <c:v>56850983</c:v>
                </c:pt>
                <c:pt idx="514">
                  <c:v>56850983</c:v>
                </c:pt>
                <c:pt idx="515">
                  <c:v>56850983</c:v>
                </c:pt>
                <c:pt idx="516">
                  <c:v>56850983</c:v>
                </c:pt>
                <c:pt idx="517">
                  <c:v>56850983</c:v>
                </c:pt>
                <c:pt idx="518">
                  <c:v>56850983</c:v>
                </c:pt>
                <c:pt idx="519">
                  <c:v>57289638</c:v>
                </c:pt>
                <c:pt idx="520">
                  <c:v>57289638</c:v>
                </c:pt>
                <c:pt idx="521">
                  <c:v>57289638</c:v>
                </c:pt>
                <c:pt idx="522">
                  <c:v>57289638</c:v>
                </c:pt>
                <c:pt idx="523">
                  <c:v>57289638</c:v>
                </c:pt>
                <c:pt idx="524">
                  <c:v>57289638</c:v>
                </c:pt>
                <c:pt idx="525">
                  <c:v>57289638</c:v>
                </c:pt>
                <c:pt idx="526">
                  <c:v>57289638</c:v>
                </c:pt>
                <c:pt idx="527">
                  <c:v>57882022</c:v>
                </c:pt>
                <c:pt idx="528">
                  <c:v>57882022</c:v>
                </c:pt>
                <c:pt idx="529">
                  <c:v>57882022</c:v>
                </c:pt>
                <c:pt idx="530">
                  <c:v>57882022</c:v>
                </c:pt>
                <c:pt idx="531">
                  <c:v>57882022</c:v>
                </c:pt>
                <c:pt idx="532">
                  <c:v>57882022</c:v>
                </c:pt>
                <c:pt idx="533">
                  <c:v>57882022</c:v>
                </c:pt>
                <c:pt idx="534">
                  <c:v>57882022</c:v>
                </c:pt>
                <c:pt idx="535">
                  <c:v>57882022</c:v>
                </c:pt>
                <c:pt idx="536">
                  <c:v>57882022</c:v>
                </c:pt>
                <c:pt idx="537">
                  <c:v>57882022</c:v>
                </c:pt>
                <c:pt idx="538">
                  <c:v>60337728</c:v>
                </c:pt>
                <c:pt idx="539">
                  <c:v>60337728</c:v>
                </c:pt>
                <c:pt idx="540">
                  <c:v>60337728</c:v>
                </c:pt>
                <c:pt idx="541">
                  <c:v>60337728</c:v>
                </c:pt>
                <c:pt idx="542">
                  <c:v>60337728</c:v>
                </c:pt>
                <c:pt idx="543">
                  <c:v>60337728</c:v>
                </c:pt>
                <c:pt idx="544">
                  <c:v>60337728</c:v>
                </c:pt>
                <c:pt idx="545">
                  <c:v>60337728</c:v>
                </c:pt>
                <c:pt idx="546">
                  <c:v>60337728</c:v>
                </c:pt>
                <c:pt idx="547">
                  <c:v>60337728</c:v>
                </c:pt>
                <c:pt idx="548">
                  <c:v>60337728</c:v>
                </c:pt>
                <c:pt idx="549">
                  <c:v>58411815</c:v>
                </c:pt>
                <c:pt idx="550">
                  <c:v>58411815</c:v>
                </c:pt>
                <c:pt idx="551">
                  <c:v>58411815</c:v>
                </c:pt>
                <c:pt idx="552">
                  <c:v>58411815</c:v>
                </c:pt>
                <c:pt idx="553">
                  <c:v>58411815</c:v>
                </c:pt>
                <c:pt idx="554">
                  <c:v>58411815</c:v>
                </c:pt>
                <c:pt idx="555">
                  <c:v>58411815</c:v>
                </c:pt>
                <c:pt idx="556">
                  <c:v>58411815</c:v>
                </c:pt>
                <c:pt idx="557">
                  <c:v>58411815</c:v>
                </c:pt>
                <c:pt idx="558">
                  <c:v>54707097</c:v>
                </c:pt>
                <c:pt idx="559">
                  <c:v>54707097</c:v>
                </c:pt>
                <c:pt idx="560">
                  <c:v>54707097</c:v>
                </c:pt>
                <c:pt idx="561">
                  <c:v>54707097</c:v>
                </c:pt>
                <c:pt idx="562">
                  <c:v>54707097</c:v>
                </c:pt>
                <c:pt idx="563">
                  <c:v>54707097</c:v>
                </c:pt>
                <c:pt idx="564">
                  <c:v>54707097</c:v>
                </c:pt>
                <c:pt idx="565">
                  <c:v>54707097</c:v>
                </c:pt>
                <c:pt idx="566">
                  <c:v>54707097</c:v>
                </c:pt>
                <c:pt idx="567">
                  <c:v>54707097</c:v>
                </c:pt>
                <c:pt idx="568">
                  <c:v>54620238</c:v>
                </c:pt>
                <c:pt idx="569">
                  <c:v>54620238</c:v>
                </c:pt>
                <c:pt idx="570">
                  <c:v>54620238</c:v>
                </c:pt>
                <c:pt idx="571">
                  <c:v>54620238</c:v>
                </c:pt>
                <c:pt idx="572">
                  <c:v>54620238</c:v>
                </c:pt>
                <c:pt idx="573">
                  <c:v>54620238</c:v>
                </c:pt>
                <c:pt idx="574">
                  <c:v>54620238</c:v>
                </c:pt>
                <c:pt idx="575">
                  <c:v>54620238</c:v>
                </c:pt>
                <c:pt idx="576">
                  <c:v>54620238</c:v>
                </c:pt>
                <c:pt idx="577">
                  <c:v>54620238</c:v>
                </c:pt>
                <c:pt idx="578">
                  <c:v>54620238</c:v>
                </c:pt>
                <c:pt idx="579">
                  <c:v>54655571</c:v>
                </c:pt>
                <c:pt idx="580">
                  <c:v>54655571</c:v>
                </c:pt>
                <c:pt idx="581">
                  <c:v>54655571</c:v>
                </c:pt>
                <c:pt idx="582">
                  <c:v>54655571</c:v>
                </c:pt>
                <c:pt idx="583">
                  <c:v>54655571</c:v>
                </c:pt>
                <c:pt idx="584">
                  <c:v>54655571</c:v>
                </c:pt>
                <c:pt idx="585">
                  <c:v>54655571</c:v>
                </c:pt>
                <c:pt idx="586">
                  <c:v>54655571</c:v>
                </c:pt>
                <c:pt idx="587">
                  <c:v>54655571</c:v>
                </c:pt>
                <c:pt idx="588">
                  <c:v>54655571</c:v>
                </c:pt>
                <c:pt idx="589">
                  <c:v>53372724</c:v>
                </c:pt>
                <c:pt idx="590">
                  <c:v>53372724</c:v>
                </c:pt>
                <c:pt idx="591">
                  <c:v>53372724</c:v>
                </c:pt>
                <c:pt idx="592">
                  <c:v>53372724</c:v>
                </c:pt>
                <c:pt idx="593">
                  <c:v>53372724</c:v>
                </c:pt>
                <c:pt idx="594">
                  <c:v>53372724</c:v>
                </c:pt>
                <c:pt idx="595">
                  <c:v>53372724</c:v>
                </c:pt>
                <c:pt idx="596">
                  <c:v>53372724</c:v>
                </c:pt>
                <c:pt idx="597">
                  <c:v>53372724</c:v>
                </c:pt>
                <c:pt idx="598">
                  <c:v>53372724</c:v>
                </c:pt>
                <c:pt idx="599">
                  <c:v>53372724</c:v>
                </c:pt>
                <c:pt idx="600">
                  <c:v>53883909</c:v>
                </c:pt>
                <c:pt idx="601">
                  <c:v>53883909</c:v>
                </c:pt>
                <c:pt idx="602">
                  <c:v>53883909</c:v>
                </c:pt>
                <c:pt idx="603">
                  <c:v>53883909</c:v>
                </c:pt>
                <c:pt idx="604">
                  <c:v>53883909</c:v>
                </c:pt>
                <c:pt idx="605">
                  <c:v>53883909</c:v>
                </c:pt>
                <c:pt idx="606">
                  <c:v>53883909</c:v>
                </c:pt>
                <c:pt idx="607">
                  <c:v>53883909</c:v>
                </c:pt>
                <c:pt idx="608">
                  <c:v>53883909</c:v>
                </c:pt>
                <c:pt idx="609">
                  <c:v>53883909</c:v>
                </c:pt>
                <c:pt idx="610">
                  <c:v>53883909</c:v>
                </c:pt>
                <c:pt idx="611">
                  <c:v>51092394</c:v>
                </c:pt>
                <c:pt idx="612">
                  <c:v>51092394</c:v>
                </c:pt>
                <c:pt idx="613">
                  <c:v>51092394</c:v>
                </c:pt>
                <c:pt idx="614">
                  <c:v>51092394</c:v>
                </c:pt>
                <c:pt idx="615">
                  <c:v>51092394</c:v>
                </c:pt>
                <c:pt idx="616">
                  <c:v>51092394</c:v>
                </c:pt>
                <c:pt idx="617">
                  <c:v>51092394</c:v>
                </c:pt>
                <c:pt idx="618">
                  <c:v>51092394</c:v>
                </c:pt>
                <c:pt idx="619">
                  <c:v>51092394</c:v>
                </c:pt>
                <c:pt idx="620">
                  <c:v>51092394</c:v>
                </c:pt>
                <c:pt idx="621">
                  <c:v>49525156</c:v>
                </c:pt>
                <c:pt idx="622">
                  <c:v>49525156</c:v>
                </c:pt>
                <c:pt idx="623">
                  <c:v>49525156</c:v>
                </c:pt>
                <c:pt idx="624">
                  <c:v>49525156</c:v>
                </c:pt>
                <c:pt idx="625">
                  <c:v>49525156</c:v>
                </c:pt>
                <c:pt idx="626">
                  <c:v>49525156</c:v>
                </c:pt>
                <c:pt idx="627">
                  <c:v>49525156</c:v>
                </c:pt>
                <c:pt idx="628">
                  <c:v>49525156</c:v>
                </c:pt>
                <c:pt idx="629">
                  <c:v>49525156</c:v>
                </c:pt>
                <c:pt idx="630">
                  <c:v>49525156</c:v>
                </c:pt>
                <c:pt idx="631">
                  <c:v>49525156</c:v>
                </c:pt>
                <c:pt idx="632">
                  <c:v>49593249</c:v>
                </c:pt>
                <c:pt idx="633">
                  <c:v>49593249</c:v>
                </c:pt>
                <c:pt idx="634">
                  <c:v>49593249</c:v>
                </c:pt>
                <c:pt idx="635">
                  <c:v>49593249</c:v>
                </c:pt>
                <c:pt idx="636">
                  <c:v>49593249</c:v>
                </c:pt>
                <c:pt idx="637">
                  <c:v>49593249</c:v>
                </c:pt>
                <c:pt idx="638">
                  <c:v>49593249</c:v>
                </c:pt>
                <c:pt idx="639">
                  <c:v>49593249</c:v>
                </c:pt>
                <c:pt idx="640">
                  <c:v>49593249</c:v>
                </c:pt>
                <c:pt idx="641">
                  <c:v>49593249</c:v>
                </c:pt>
                <c:pt idx="642">
                  <c:v>53245515</c:v>
                </c:pt>
                <c:pt idx="643">
                  <c:v>53245515</c:v>
                </c:pt>
                <c:pt idx="644">
                  <c:v>53245515</c:v>
                </c:pt>
                <c:pt idx="645">
                  <c:v>53245515</c:v>
                </c:pt>
                <c:pt idx="646">
                  <c:v>53245515</c:v>
                </c:pt>
                <c:pt idx="647">
                  <c:v>53245515</c:v>
                </c:pt>
                <c:pt idx="648">
                  <c:v>53245515</c:v>
                </c:pt>
                <c:pt idx="649">
                  <c:v>53245515</c:v>
                </c:pt>
                <c:pt idx="650">
                  <c:v>53245515</c:v>
                </c:pt>
                <c:pt idx="651">
                  <c:v>53245515</c:v>
                </c:pt>
                <c:pt idx="652">
                  <c:v>53245515</c:v>
                </c:pt>
                <c:pt idx="653">
                  <c:v>53245515</c:v>
                </c:pt>
                <c:pt idx="654">
                  <c:v>59908446</c:v>
                </c:pt>
                <c:pt idx="655">
                  <c:v>59908446</c:v>
                </c:pt>
                <c:pt idx="656">
                  <c:v>59908446</c:v>
                </c:pt>
                <c:pt idx="657">
                  <c:v>59908446</c:v>
                </c:pt>
                <c:pt idx="658">
                  <c:v>59908446</c:v>
                </c:pt>
                <c:pt idx="659">
                  <c:v>59908446</c:v>
                </c:pt>
                <c:pt idx="660">
                  <c:v>59908446</c:v>
                </c:pt>
                <c:pt idx="661">
                  <c:v>59908446</c:v>
                </c:pt>
                <c:pt idx="662">
                  <c:v>59908446</c:v>
                </c:pt>
                <c:pt idx="663">
                  <c:v>59908446</c:v>
                </c:pt>
                <c:pt idx="664">
                  <c:v>59908446</c:v>
                </c:pt>
                <c:pt idx="665">
                  <c:v>59621904</c:v>
                </c:pt>
                <c:pt idx="666">
                  <c:v>59621904</c:v>
                </c:pt>
                <c:pt idx="667">
                  <c:v>59621904</c:v>
                </c:pt>
                <c:pt idx="668">
                  <c:v>59621904</c:v>
                </c:pt>
                <c:pt idx="669">
                  <c:v>59621904</c:v>
                </c:pt>
                <c:pt idx="670">
                  <c:v>59621904</c:v>
                </c:pt>
                <c:pt idx="671">
                  <c:v>59621904</c:v>
                </c:pt>
                <c:pt idx="672">
                  <c:v>59621904</c:v>
                </c:pt>
                <c:pt idx="673">
                  <c:v>59621904</c:v>
                </c:pt>
                <c:pt idx="674">
                  <c:v>59621904</c:v>
                </c:pt>
                <c:pt idx="675">
                  <c:v>53205516</c:v>
                </c:pt>
                <c:pt idx="676">
                  <c:v>53205516</c:v>
                </c:pt>
                <c:pt idx="677">
                  <c:v>53205516</c:v>
                </c:pt>
                <c:pt idx="678">
                  <c:v>53205516</c:v>
                </c:pt>
                <c:pt idx="679">
                  <c:v>53205516</c:v>
                </c:pt>
                <c:pt idx="680">
                  <c:v>53205516</c:v>
                </c:pt>
                <c:pt idx="681">
                  <c:v>53205516</c:v>
                </c:pt>
                <c:pt idx="682">
                  <c:v>53205516</c:v>
                </c:pt>
                <c:pt idx="683">
                  <c:v>53205516</c:v>
                </c:pt>
                <c:pt idx="684">
                  <c:v>53205516</c:v>
                </c:pt>
                <c:pt idx="685">
                  <c:v>58045540</c:v>
                </c:pt>
                <c:pt idx="686">
                  <c:v>58045540</c:v>
                </c:pt>
                <c:pt idx="687">
                  <c:v>58045540</c:v>
                </c:pt>
                <c:pt idx="688">
                  <c:v>58045540</c:v>
                </c:pt>
                <c:pt idx="689">
                  <c:v>58045540</c:v>
                </c:pt>
                <c:pt idx="690">
                  <c:v>58045540</c:v>
                </c:pt>
                <c:pt idx="691">
                  <c:v>58045540</c:v>
                </c:pt>
                <c:pt idx="692">
                  <c:v>58045540</c:v>
                </c:pt>
                <c:pt idx="693">
                  <c:v>58045540</c:v>
                </c:pt>
                <c:pt idx="694">
                  <c:v>58045540</c:v>
                </c:pt>
                <c:pt idx="695">
                  <c:v>62151364</c:v>
                </c:pt>
                <c:pt idx="696">
                  <c:v>62151364</c:v>
                </c:pt>
                <c:pt idx="697">
                  <c:v>62151364</c:v>
                </c:pt>
                <c:pt idx="698">
                  <c:v>62151364</c:v>
                </c:pt>
                <c:pt idx="699">
                  <c:v>62151364</c:v>
                </c:pt>
                <c:pt idx="700">
                  <c:v>62151364</c:v>
                </c:pt>
                <c:pt idx="701">
                  <c:v>62151364</c:v>
                </c:pt>
                <c:pt idx="702">
                  <c:v>62151364</c:v>
                </c:pt>
                <c:pt idx="703">
                  <c:v>62151364</c:v>
                </c:pt>
                <c:pt idx="704">
                  <c:v>62151364</c:v>
                </c:pt>
                <c:pt idx="705">
                  <c:v>62151364</c:v>
                </c:pt>
                <c:pt idx="706">
                  <c:v>60495088</c:v>
                </c:pt>
                <c:pt idx="707">
                  <c:v>60495088</c:v>
                </c:pt>
                <c:pt idx="708">
                  <c:v>60495088</c:v>
                </c:pt>
                <c:pt idx="709">
                  <c:v>60495088</c:v>
                </c:pt>
                <c:pt idx="710">
                  <c:v>60495088</c:v>
                </c:pt>
                <c:pt idx="711">
                  <c:v>60495088</c:v>
                </c:pt>
                <c:pt idx="712">
                  <c:v>60495088</c:v>
                </c:pt>
                <c:pt idx="713">
                  <c:v>60495088</c:v>
                </c:pt>
                <c:pt idx="714">
                  <c:v>60495088</c:v>
                </c:pt>
                <c:pt idx="715">
                  <c:v>60495088</c:v>
                </c:pt>
                <c:pt idx="716">
                  <c:v>60495088</c:v>
                </c:pt>
                <c:pt idx="717">
                  <c:v>54163976</c:v>
                </c:pt>
                <c:pt idx="718">
                  <c:v>54163976</c:v>
                </c:pt>
                <c:pt idx="719">
                  <c:v>54163976</c:v>
                </c:pt>
                <c:pt idx="720">
                  <c:v>54163976</c:v>
                </c:pt>
                <c:pt idx="721">
                  <c:v>54163976</c:v>
                </c:pt>
                <c:pt idx="722">
                  <c:v>54163976</c:v>
                </c:pt>
                <c:pt idx="723">
                  <c:v>54163976</c:v>
                </c:pt>
                <c:pt idx="724">
                  <c:v>54163976</c:v>
                </c:pt>
                <c:pt idx="725">
                  <c:v>54163976</c:v>
                </c:pt>
                <c:pt idx="726">
                  <c:v>54163976</c:v>
                </c:pt>
                <c:pt idx="727">
                  <c:v>56512256</c:v>
                </c:pt>
                <c:pt idx="728">
                  <c:v>56512256</c:v>
                </c:pt>
                <c:pt idx="729">
                  <c:v>56512256</c:v>
                </c:pt>
                <c:pt idx="730">
                  <c:v>56512256</c:v>
                </c:pt>
                <c:pt idx="731">
                  <c:v>56512256</c:v>
                </c:pt>
                <c:pt idx="732">
                  <c:v>56512256</c:v>
                </c:pt>
                <c:pt idx="733">
                  <c:v>56512256</c:v>
                </c:pt>
                <c:pt idx="734">
                  <c:v>56512256</c:v>
                </c:pt>
                <c:pt idx="735">
                  <c:v>56512256</c:v>
                </c:pt>
                <c:pt idx="736">
                  <c:v>56512256</c:v>
                </c:pt>
                <c:pt idx="737">
                  <c:v>48997884</c:v>
                </c:pt>
                <c:pt idx="738">
                  <c:v>48997884</c:v>
                </c:pt>
                <c:pt idx="739">
                  <c:v>48997884</c:v>
                </c:pt>
                <c:pt idx="740">
                  <c:v>48997884</c:v>
                </c:pt>
                <c:pt idx="741">
                  <c:v>48997884</c:v>
                </c:pt>
                <c:pt idx="742">
                  <c:v>48997884</c:v>
                </c:pt>
                <c:pt idx="743">
                  <c:v>48997884</c:v>
                </c:pt>
                <c:pt idx="744">
                  <c:v>48997884</c:v>
                </c:pt>
                <c:pt idx="745">
                  <c:v>48997884</c:v>
                </c:pt>
                <c:pt idx="746">
                  <c:v>48997884</c:v>
                </c:pt>
                <c:pt idx="747">
                  <c:v>49381832</c:v>
                </c:pt>
                <c:pt idx="748">
                  <c:v>49381832</c:v>
                </c:pt>
                <c:pt idx="749">
                  <c:v>49381832</c:v>
                </c:pt>
                <c:pt idx="750">
                  <c:v>49381832</c:v>
                </c:pt>
                <c:pt idx="751">
                  <c:v>49381832</c:v>
                </c:pt>
                <c:pt idx="752">
                  <c:v>49381832</c:v>
                </c:pt>
                <c:pt idx="753">
                  <c:v>49381832</c:v>
                </c:pt>
                <c:pt idx="754">
                  <c:v>49381832</c:v>
                </c:pt>
                <c:pt idx="755">
                  <c:v>49381832</c:v>
                </c:pt>
                <c:pt idx="756">
                  <c:v>49381832</c:v>
                </c:pt>
                <c:pt idx="757">
                  <c:v>49381832</c:v>
                </c:pt>
                <c:pt idx="758">
                  <c:v>49381832</c:v>
                </c:pt>
                <c:pt idx="759">
                  <c:v>46854612</c:v>
                </c:pt>
                <c:pt idx="760">
                  <c:v>46854612</c:v>
                </c:pt>
                <c:pt idx="761">
                  <c:v>46854612</c:v>
                </c:pt>
                <c:pt idx="762">
                  <c:v>46854612</c:v>
                </c:pt>
                <c:pt idx="763">
                  <c:v>46854612</c:v>
                </c:pt>
                <c:pt idx="764">
                  <c:v>46854612</c:v>
                </c:pt>
                <c:pt idx="765">
                  <c:v>46854612</c:v>
                </c:pt>
                <c:pt idx="766">
                  <c:v>46854612</c:v>
                </c:pt>
                <c:pt idx="767">
                  <c:v>46854612</c:v>
                </c:pt>
                <c:pt idx="768">
                  <c:v>46854612</c:v>
                </c:pt>
                <c:pt idx="769">
                  <c:v>46854612</c:v>
                </c:pt>
                <c:pt idx="770">
                  <c:v>47775088</c:v>
                </c:pt>
                <c:pt idx="771">
                  <c:v>47775088</c:v>
                </c:pt>
                <c:pt idx="772">
                  <c:v>47775088</c:v>
                </c:pt>
                <c:pt idx="773">
                  <c:v>47775088</c:v>
                </c:pt>
                <c:pt idx="774">
                  <c:v>47775088</c:v>
                </c:pt>
                <c:pt idx="775">
                  <c:v>47775088</c:v>
                </c:pt>
                <c:pt idx="776">
                  <c:v>47775088</c:v>
                </c:pt>
                <c:pt idx="777">
                  <c:v>47775088</c:v>
                </c:pt>
                <c:pt idx="778">
                  <c:v>43993536</c:v>
                </c:pt>
                <c:pt idx="779">
                  <c:v>43993536</c:v>
                </c:pt>
                <c:pt idx="780">
                  <c:v>43993536</c:v>
                </c:pt>
                <c:pt idx="781">
                  <c:v>43993536</c:v>
                </c:pt>
                <c:pt idx="782">
                  <c:v>43993536</c:v>
                </c:pt>
                <c:pt idx="783">
                  <c:v>43993536</c:v>
                </c:pt>
                <c:pt idx="784">
                  <c:v>43993536</c:v>
                </c:pt>
                <c:pt idx="785">
                  <c:v>43993536</c:v>
                </c:pt>
                <c:pt idx="786">
                  <c:v>43993536</c:v>
                </c:pt>
                <c:pt idx="787">
                  <c:v>43993536</c:v>
                </c:pt>
                <c:pt idx="788">
                  <c:v>43993536</c:v>
                </c:pt>
                <c:pt idx="789">
                  <c:v>37510128</c:v>
                </c:pt>
                <c:pt idx="790">
                  <c:v>37510128</c:v>
                </c:pt>
                <c:pt idx="791">
                  <c:v>37510128</c:v>
                </c:pt>
                <c:pt idx="792">
                  <c:v>37510128</c:v>
                </c:pt>
                <c:pt idx="793">
                  <c:v>37510128</c:v>
                </c:pt>
                <c:pt idx="794">
                  <c:v>37510128</c:v>
                </c:pt>
                <c:pt idx="795">
                  <c:v>37510128</c:v>
                </c:pt>
                <c:pt idx="796">
                  <c:v>37510128</c:v>
                </c:pt>
                <c:pt idx="797">
                  <c:v>37510128</c:v>
                </c:pt>
                <c:pt idx="798">
                  <c:v>37510128</c:v>
                </c:pt>
                <c:pt idx="799">
                  <c:v>33799980</c:v>
                </c:pt>
                <c:pt idx="800">
                  <c:v>33799980</c:v>
                </c:pt>
                <c:pt idx="801">
                  <c:v>33799980</c:v>
                </c:pt>
                <c:pt idx="802">
                  <c:v>33799980</c:v>
                </c:pt>
                <c:pt idx="803">
                  <c:v>33799980</c:v>
                </c:pt>
                <c:pt idx="804">
                  <c:v>33799980</c:v>
                </c:pt>
                <c:pt idx="805">
                  <c:v>33799980</c:v>
                </c:pt>
                <c:pt idx="806">
                  <c:v>33799980</c:v>
                </c:pt>
                <c:pt idx="807">
                  <c:v>33799980</c:v>
                </c:pt>
                <c:pt idx="808">
                  <c:v>33799980</c:v>
                </c:pt>
                <c:pt idx="809">
                  <c:v>34447372</c:v>
                </c:pt>
                <c:pt idx="810">
                  <c:v>34447372</c:v>
                </c:pt>
                <c:pt idx="811">
                  <c:v>34447372</c:v>
                </c:pt>
                <c:pt idx="812">
                  <c:v>34447372</c:v>
                </c:pt>
                <c:pt idx="813">
                  <c:v>34447372</c:v>
                </c:pt>
                <c:pt idx="814">
                  <c:v>34447372</c:v>
                </c:pt>
                <c:pt idx="815">
                  <c:v>34447372</c:v>
                </c:pt>
                <c:pt idx="816">
                  <c:v>34447372</c:v>
                </c:pt>
                <c:pt idx="817">
                  <c:v>34447372</c:v>
                </c:pt>
                <c:pt idx="818">
                  <c:v>34447372</c:v>
                </c:pt>
                <c:pt idx="819">
                  <c:v>34447372</c:v>
                </c:pt>
                <c:pt idx="820">
                  <c:v>25687908</c:v>
                </c:pt>
                <c:pt idx="821">
                  <c:v>25687908</c:v>
                </c:pt>
                <c:pt idx="822">
                  <c:v>25687908</c:v>
                </c:pt>
                <c:pt idx="823">
                  <c:v>25687908</c:v>
                </c:pt>
                <c:pt idx="824">
                  <c:v>25687908</c:v>
                </c:pt>
                <c:pt idx="825">
                  <c:v>25687908</c:v>
                </c:pt>
                <c:pt idx="826">
                  <c:v>25687908</c:v>
                </c:pt>
                <c:pt idx="827">
                  <c:v>25687908</c:v>
                </c:pt>
                <c:pt idx="828">
                  <c:v>25687908</c:v>
                </c:pt>
                <c:pt idx="829">
                  <c:v>25687908</c:v>
                </c:pt>
                <c:pt idx="830">
                  <c:v>25687908</c:v>
                </c:pt>
                <c:pt idx="831">
                  <c:v>27101576</c:v>
                </c:pt>
                <c:pt idx="832">
                  <c:v>27101576</c:v>
                </c:pt>
                <c:pt idx="833">
                  <c:v>27101576</c:v>
                </c:pt>
                <c:pt idx="834">
                  <c:v>27101576</c:v>
                </c:pt>
                <c:pt idx="835">
                  <c:v>27101576</c:v>
                </c:pt>
                <c:pt idx="836">
                  <c:v>27101576</c:v>
                </c:pt>
                <c:pt idx="837">
                  <c:v>27101576</c:v>
                </c:pt>
                <c:pt idx="838">
                  <c:v>27101576</c:v>
                </c:pt>
                <c:pt idx="839">
                  <c:v>27101576</c:v>
                </c:pt>
                <c:pt idx="840">
                  <c:v>27101576</c:v>
                </c:pt>
                <c:pt idx="841">
                  <c:v>28243008</c:v>
                </c:pt>
                <c:pt idx="842">
                  <c:v>28243008</c:v>
                </c:pt>
                <c:pt idx="843">
                  <c:v>28243008</c:v>
                </c:pt>
                <c:pt idx="844">
                  <c:v>28243008</c:v>
                </c:pt>
                <c:pt idx="845">
                  <c:v>28243008</c:v>
                </c:pt>
                <c:pt idx="846">
                  <c:v>28243008</c:v>
                </c:pt>
                <c:pt idx="847">
                  <c:v>28243008</c:v>
                </c:pt>
                <c:pt idx="848">
                  <c:v>28243008</c:v>
                </c:pt>
                <c:pt idx="849">
                  <c:v>28243008</c:v>
                </c:pt>
                <c:pt idx="850">
                  <c:v>28243008</c:v>
                </c:pt>
                <c:pt idx="851">
                  <c:v>28243008</c:v>
                </c:pt>
                <c:pt idx="852">
                  <c:v>30688356</c:v>
                </c:pt>
                <c:pt idx="853">
                  <c:v>30688356</c:v>
                </c:pt>
                <c:pt idx="854">
                  <c:v>30688356</c:v>
                </c:pt>
                <c:pt idx="855">
                  <c:v>30688356</c:v>
                </c:pt>
                <c:pt idx="856">
                  <c:v>30688356</c:v>
                </c:pt>
                <c:pt idx="857">
                  <c:v>30688356</c:v>
                </c:pt>
                <c:pt idx="858">
                  <c:v>30688356</c:v>
                </c:pt>
                <c:pt idx="859">
                  <c:v>30688356</c:v>
                </c:pt>
                <c:pt idx="860">
                  <c:v>30688356</c:v>
                </c:pt>
                <c:pt idx="861">
                  <c:v>30688356</c:v>
                </c:pt>
                <c:pt idx="862">
                  <c:v>31283788</c:v>
                </c:pt>
                <c:pt idx="863">
                  <c:v>31283788</c:v>
                </c:pt>
                <c:pt idx="864">
                  <c:v>31283788</c:v>
                </c:pt>
                <c:pt idx="865">
                  <c:v>31283788</c:v>
                </c:pt>
                <c:pt idx="866">
                  <c:v>31283788</c:v>
                </c:pt>
                <c:pt idx="867">
                  <c:v>31283788</c:v>
                </c:pt>
                <c:pt idx="868">
                  <c:v>31283788</c:v>
                </c:pt>
                <c:pt idx="869">
                  <c:v>31283788</c:v>
                </c:pt>
                <c:pt idx="870">
                  <c:v>31283788</c:v>
                </c:pt>
                <c:pt idx="871">
                  <c:v>31283788</c:v>
                </c:pt>
                <c:pt idx="872">
                  <c:v>31283788</c:v>
                </c:pt>
                <c:pt idx="873">
                  <c:v>29503760</c:v>
                </c:pt>
                <c:pt idx="874">
                  <c:v>29503760</c:v>
                </c:pt>
                <c:pt idx="875">
                  <c:v>29503760</c:v>
                </c:pt>
                <c:pt idx="876">
                  <c:v>29503760</c:v>
                </c:pt>
                <c:pt idx="877">
                  <c:v>29503760</c:v>
                </c:pt>
                <c:pt idx="878">
                  <c:v>29503760</c:v>
                </c:pt>
                <c:pt idx="879">
                  <c:v>29503760</c:v>
                </c:pt>
                <c:pt idx="880">
                  <c:v>29503760</c:v>
                </c:pt>
                <c:pt idx="881">
                  <c:v>29503760</c:v>
                </c:pt>
                <c:pt idx="882">
                  <c:v>29503760</c:v>
                </c:pt>
                <c:pt idx="883">
                  <c:v>29503760</c:v>
                </c:pt>
                <c:pt idx="884">
                  <c:v>31187872</c:v>
                </c:pt>
                <c:pt idx="885">
                  <c:v>31187872</c:v>
                </c:pt>
                <c:pt idx="886">
                  <c:v>31187872</c:v>
                </c:pt>
                <c:pt idx="887">
                  <c:v>31187872</c:v>
                </c:pt>
                <c:pt idx="888">
                  <c:v>31187872</c:v>
                </c:pt>
                <c:pt idx="889">
                  <c:v>31187872</c:v>
                </c:pt>
                <c:pt idx="890">
                  <c:v>31187872</c:v>
                </c:pt>
                <c:pt idx="891">
                  <c:v>31187872</c:v>
                </c:pt>
                <c:pt idx="892">
                  <c:v>31187872</c:v>
                </c:pt>
                <c:pt idx="893">
                  <c:v>31187872</c:v>
                </c:pt>
                <c:pt idx="894">
                  <c:v>30295656</c:v>
                </c:pt>
                <c:pt idx="895">
                  <c:v>30295656</c:v>
                </c:pt>
                <c:pt idx="896">
                  <c:v>30295656</c:v>
                </c:pt>
                <c:pt idx="897">
                  <c:v>30295656</c:v>
                </c:pt>
                <c:pt idx="898">
                  <c:v>30295656</c:v>
                </c:pt>
                <c:pt idx="899">
                  <c:v>30295656</c:v>
                </c:pt>
                <c:pt idx="900">
                  <c:v>30295656</c:v>
                </c:pt>
                <c:pt idx="901">
                  <c:v>30295656</c:v>
                </c:pt>
                <c:pt idx="902">
                  <c:v>30295656</c:v>
                </c:pt>
                <c:pt idx="903">
                  <c:v>30295656</c:v>
                </c:pt>
                <c:pt idx="904">
                  <c:v>30295656</c:v>
                </c:pt>
                <c:pt idx="905">
                  <c:v>30295656</c:v>
                </c:pt>
                <c:pt idx="906">
                  <c:v>30659476</c:v>
                </c:pt>
                <c:pt idx="907">
                  <c:v>30659476</c:v>
                </c:pt>
                <c:pt idx="908">
                  <c:v>30659476</c:v>
                </c:pt>
                <c:pt idx="909">
                  <c:v>30659476</c:v>
                </c:pt>
                <c:pt idx="910">
                  <c:v>30659476</c:v>
                </c:pt>
                <c:pt idx="911">
                  <c:v>30659476</c:v>
                </c:pt>
                <c:pt idx="912">
                  <c:v>30659476</c:v>
                </c:pt>
                <c:pt idx="913">
                  <c:v>30659476</c:v>
                </c:pt>
                <c:pt idx="914">
                  <c:v>30659476</c:v>
                </c:pt>
                <c:pt idx="915">
                  <c:v>30659476</c:v>
                </c:pt>
                <c:pt idx="916">
                  <c:v>32301816</c:v>
                </c:pt>
                <c:pt idx="917">
                  <c:v>32301816</c:v>
                </c:pt>
                <c:pt idx="918">
                  <c:v>32301816</c:v>
                </c:pt>
                <c:pt idx="919">
                  <c:v>32301816</c:v>
                </c:pt>
                <c:pt idx="920">
                  <c:v>32301816</c:v>
                </c:pt>
                <c:pt idx="921">
                  <c:v>32301816</c:v>
                </c:pt>
                <c:pt idx="922">
                  <c:v>32301816</c:v>
                </c:pt>
                <c:pt idx="923">
                  <c:v>32301816</c:v>
                </c:pt>
                <c:pt idx="924">
                  <c:v>32301816</c:v>
                </c:pt>
                <c:pt idx="925">
                  <c:v>32301816</c:v>
                </c:pt>
                <c:pt idx="926">
                  <c:v>32301816</c:v>
                </c:pt>
                <c:pt idx="927">
                  <c:v>32898472</c:v>
                </c:pt>
                <c:pt idx="928">
                  <c:v>32898472</c:v>
                </c:pt>
                <c:pt idx="929">
                  <c:v>32898472</c:v>
                </c:pt>
                <c:pt idx="930">
                  <c:v>32898472</c:v>
                </c:pt>
                <c:pt idx="931">
                  <c:v>32898472</c:v>
                </c:pt>
                <c:pt idx="932">
                  <c:v>32898472</c:v>
                </c:pt>
                <c:pt idx="933">
                  <c:v>32898472</c:v>
                </c:pt>
                <c:pt idx="934">
                  <c:v>32898472</c:v>
                </c:pt>
                <c:pt idx="935">
                  <c:v>32898472</c:v>
                </c:pt>
                <c:pt idx="936">
                  <c:v>32898472</c:v>
                </c:pt>
                <c:pt idx="937">
                  <c:v>38682936</c:v>
                </c:pt>
                <c:pt idx="938">
                  <c:v>38682936</c:v>
                </c:pt>
                <c:pt idx="939">
                  <c:v>38682936</c:v>
                </c:pt>
                <c:pt idx="940">
                  <c:v>38682936</c:v>
                </c:pt>
                <c:pt idx="941">
                  <c:v>38682936</c:v>
                </c:pt>
                <c:pt idx="942">
                  <c:v>38682936</c:v>
                </c:pt>
                <c:pt idx="943">
                  <c:v>38682936</c:v>
                </c:pt>
                <c:pt idx="944">
                  <c:v>38682936</c:v>
                </c:pt>
                <c:pt idx="945">
                  <c:v>38682936</c:v>
                </c:pt>
                <c:pt idx="946">
                  <c:v>38682936</c:v>
                </c:pt>
                <c:pt idx="947">
                  <c:v>38682936</c:v>
                </c:pt>
                <c:pt idx="948">
                  <c:v>47886808</c:v>
                </c:pt>
                <c:pt idx="949">
                  <c:v>47886808</c:v>
                </c:pt>
                <c:pt idx="950">
                  <c:v>47886808</c:v>
                </c:pt>
                <c:pt idx="951">
                  <c:v>47886808</c:v>
                </c:pt>
                <c:pt idx="952">
                  <c:v>47886808</c:v>
                </c:pt>
                <c:pt idx="953">
                  <c:v>47886808</c:v>
                </c:pt>
                <c:pt idx="954">
                  <c:v>47886808</c:v>
                </c:pt>
                <c:pt idx="955">
                  <c:v>47886808</c:v>
                </c:pt>
                <c:pt idx="956">
                  <c:v>47886808</c:v>
                </c:pt>
                <c:pt idx="957">
                  <c:v>47886808</c:v>
                </c:pt>
                <c:pt idx="958">
                  <c:v>47886808</c:v>
                </c:pt>
                <c:pt idx="959">
                  <c:v>47890528</c:v>
                </c:pt>
                <c:pt idx="960">
                  <c:v>47890528</c:v>
                </c:pt>
                <c:pt idx="961">
                  <c:v>47890528</c:v>
                </c:pt>
                <c:pt idx="962">
                  <c:v>47890528</c:v>
                </c:pt>
                <c:pt idx="963">
                  <c:v>47890528</c:v>
                </c:pt>
                <c:pt idx="964">
                  <c:v>47890528</c:v>
                </c:pt>
                <c:pt idx="965">
                  <c:v>47890528</c:v>
                </c:pt>
                <c:pt idx="966">
                  <c:v>47890528</c:v>
                </c:pt>
                <c:pt idx="967">
                  <c:v>47890528</c:v>
                </c:pt>
                <c:pt idx="968">
                  <c:v>47890528</c:v>
                </c:pt>
                <c:pt idx="969">
                  <c:v>47269912</c:v>
                </c:pt>
                <c:pt idx="970">
                  <c:v>47269912</c:v>
                </c:pt>
                <c:pt idx="971">
                  <c:v>47269912</c:v>
                </c:pt>
                <c:pt idx="972">
                  <c:v>47269912</c:v>
                </c:pt>
                <c:pt idx="973">
                  <c:v>47269912</c:v>
                </c:pt>
                <c:pt idx="974">
                  <c:v>47269912</c:v>
                </c:pt>
                <c:pt idx="975">
                  <c:v>47269912</c:v>
                </c:pt>
                <c:pt idx="976">
                  <c:v>47269912</c:v>
                </c:pt>
                <c:pt idx="977">
                  <c:v>47269912</c:v>
                </c:pt>
                <c:pt idx="978">
                  <c:v>47269912</c:v>
                </c:pt>
                <c:pt idx="979">
                  <c:v>44448496</c:v>
                </c:pt>
                <c:pt idx="980">
                  <c:v>44448496</c:v>
                </c:pt>
                <c:pt idx="981">
                  <c:v>44448496</c:v>
                </c:pt>
                <c:pt idx="982">
                  <c:v>44448496</c:v>
                </c:pt>
                <c:pt idx="983">
                  <c:v>44448496</c:v>
                </c:pt>
                <c:pt idx="984">
                  <c:v>44448496</c:v>
                </c:pt>
                <c:pt idx="985">
                  <c:v>44448496</c:v>
                </c:pt>
                <c:pt idx="986">
                  <c:v>44448496</c:v>
                </c:pt>
                <c:pt idx="987">
                  <c:v>44448496</c:v>
                </c:pt>
                <c:pt idx="988">
                  <c:v>44448496</c:v>
                </c:pt>
                <c:pt idx="989">
                  <c:v>44448496</c:v>
                </c:pt>
                <c:pt idx="990">
                  <c:v>42784640</c:v>
                </c:pt>
                <c:pt idx="991">
                  <c:v>42784640</c:v>
                </c:pt>
                <c:pt idx="992">
                  <c:v>42784640</c:v>
                </c:pt>
                <c:pt idx="993">
                  <c:v>42784640</c:v>
                </c:pt>
                <c:pt idx="994">
                  <c:v>42784640</c:v>
                </c:pt>
                <c:pt idx="995">
                  <c:v>42784640</c:v>
                </c:pt>
                <c:pt idx="996">
                  <c:v>42784640</c:v>
                </c:pt>
                <c:pt idx="997">
                  <c:v>42784640</c:v>
                </c:pt>
                <c:pt idx="998">
                  <c:v>42784640</c:v>
                </c:pt>
                <c:pt idx="999">
                  <c:v>42784640</c:v>
                </c:pt>
                <c:pt idx="1000">
                  <c:v>40749296</c:v>
                </c:pt>
                <c:pt idx="1001">
                  <c:v>40749296</c:v>
                </c:pt>
                <c:pt idx="1002">
                  <c:v>40749296</c:v>
                </c:pt>
                <c:pt idx="1003">
                  <c:v>40749296</c:v>
                </c:pt>
                <c:pt idx="1004">
                  <c:v>40749296</c:v>
                </c:pt>
                <c:pt idx="1005">
                  <c:v>40749296</c:v>
                </c:pt>
                <c:pt idx="1006">
                  <c:v>40749296</c:v>
                </c:pt>
                <c:pt idx="1007">
                  <c:v>40749296</c:v>
                </c:pt>
                <c:pt idx="1008">
                  <c:v>40749296</c:v>
                </c:pt>
                <c:pt idx="1009">
                  <c:v>40749296</c:v>
                </c:pt>
                <c:pt idx="1010">
                  <c:v>40749296</c:v>
                </c:pt>
                <c:pt idx="1011">
                  <c:v>40749296</c:v>
                </c:pt>
                <c:pt idx="1012">
                  <c:v>56800552</c:v>
                </c:pt>
                <c:pt idx="1013">
                  <c:v>56800552</c:v>
                </c:pt>
                <c:pt idx="1014">
                  <c:v>56800552</c:v>
                </c:pt>
                <c:pt idx="1015">
                  <c:v>56800552</c:v>
                </c:pt>
                <c:pt idx="1016">
                  <c:v>56800552</c:v>
                </c:pt>
                <c:pt idx="1017">
                  <c:v>56800552</c:v>
                </c:pt>
                <c:pt idx="1018">
                  <c:v>56800552</c:v>
                </c:pt>
                <c:pt idx="1019">
                  <c:v>56800552</c:v>
                </c:pt>
                <c:pt idx="1020">
                  <c:v>56800552</c:v>
                </c:pt>
                <c:pt idx="1021">
                  <c:v>56800552</c:v>
                </c:pt>
                <c:pt idx="1022">
                  <c:v>56800552</c:v>
                </c:pt>
                <c:pt idx="1023">
                  <c:v>65872152</c:v>
                </c:pt>
                <c:pt idx="1024">
                  <c:v>65872152</c:v>
                </c:pt>
                <c:pt idx="1025">
                  <c:v>65872152</c:v>
                </c:pt>
                <c:pt idx="1026">
                  <c:v>65872152</c:v>
                </c:pt>
                <c:pt idx="1027">
                  <c:v>65872152</c:v>
                </c:pt>
                <c:pt idx="1028">
                  <c:v>65872152</c:v>
                </c:pt>
                <c:pt idx="1029">
                  <c:v>65872152</c:v>
                </c:pt>
                <c:pt idx="1030">
                  <c:v>65872152</c:v>
                </c:pt>
                <c:pt idx="1031">
                  <c:v>65872152</c:v>
                </c:pt>
                <c:pt idx="1032">
                  <c:v>85636016</c:v>
                </c:pt>
                <c:pt idx="1033">
                  <c:v>85636016</c:v>
                </c:pt>
                <c:pt idx="1034">
                  <c:v>85636016</c:v>
                </c:pt>
                <c:pt idx="1035">
                  <c:v>85636016</c:v>
                </c:pt>
                <c:pt idx="1036">
                  <c:v>85636016</c:v>
                </c:pt>
                <c:pt idx="1037">
                  <c:v>85636016</c:v>
                </c:pt>
                <c:pt idx="1038">
                  <c:v>85636016</c:v>
                </c:pt>
                <c:pt idx="1039">
                  <c:v>85636016</c:v>
                </c:pt>
                <c:pt idx="1040">
                  <c:v>85636016</c:v>
                </c:pt>
                <c:pt idx="1041">
                  <c:v>85636016</c:v>
                </c:pt>
                <c:pt idx="1042">
                  <c:v>247130920</c:v>
                </c:pt>
                <c:pt idx="1043">
                  <c:v>247130920</c:v>
                </c:pt>
                <c:pt idx="1044">
                  <c:v>247130920</c:v>
                </c:pt>
                <c:pt idx="1045">
                  <c:v>247130920</c:v>
                </c:pt>
                <c:pt idx="1046">
                  <c:v>247130920</c:v>
                </c:pt>
                <c:pt idx="1047">
                  <c:v>247130920</c:v>
                </c:pt>
                <c:pt idx="1048">
                  <c:v>247130920</c:v>
                </c:pt>
                <c:pt idx="1049">
                  <c:v>247130920</c:v>
                </c:pt>
                <c:pt idx="1050">
                  <c:v>247130920</c:v>
                </c:pt>
                <c:pt idx="1051">
                  <c:v>284784824</c:v>
                </c:pt>
                <c:pt idx="1052">
                  <c:v>284784824</c:v>
                </c:pt>
                <c:pt idx="1053">
                  <c:v>284784824</c:v>
                </c:pt>
                <c:pt idx="1054">
                  <c:v>284784824</c:v>
                </c:pt>
                <c:pt idx="1055">
                  <c:v>284784824</c:v>
                </c:pt>
                <c:pt idx="1056">
                  <c:v>284784824</c:v>
                </c:pt>
                <c:pt idx="1057">
                  <c:v>284784824</c:v>
                </c:pt>
                <c:pt idx="1058">
                  <c:v>284784824</c:v>
                </c:pt>
                <c:pt idx="1059">
                  <c:v>284784824</c:v>
                </c:pt>
                <c:pt idx="1060">
                  <c:v>284784824</c:v>
                </c:pt>
                <c:pt idx="1061">
                  <c:v>272508464</c:v>
                </c:pt>
                <c:pt idx="1062">
                  <c:v>272508464</c:v>
                </c:pt>
                <c:pt idx="1063">
                  <c:v>272508464</c:v>
                </c:pt>
                <c:pt idx="1064">
                  <c:v>272508464</c:v>
                </c:pt>
                <c:pt idx="1065">
                  <c:v>272508464</c:v>
                </c:pt>
                <c:pt idx="1066">
                  <c:v>272508464</c:v>
                </c:pt>
                <c:pt idx="1067">
                  <c:v>272508464</c:v>
                </c:pt>
                <c:pt idx="1068">
                  <c:v>272508464</c:v>
                </c:pt>
                <c:pt idx="1069">
                  <c:v>272508464</c:v>
                </c:pt>
                <c:pt idx="1070">
                  <c:v>272508464</c:v>
                </c:pt>
                <c:pt idx="1071">
                  <c:v>272508464</c:v>
                </c:pt>
                <c:pt idx="1072">
                  <c:v>271928484</c:v>
                </c:pt>
                <c:pt idx="1073">
                  <c:v>271928484</c:v>
                </c:pt>
                <c:pt idx="1074">
                  <c:v>271928484</c:v>
                </c:pt>
                <c:pt idx="1075">
                  <c:v>271928484</c:v>
                </c:pt>
                <c:pt idx="1076">
                  <c:v>271928484</c:v>
                </c:pt>
                <c:pt idx="1077">
                  <c:v>271928484</c:v>
                </c:pt>
                <c:pt idx="1078">
                  <c:v>271928484</c:v>
                </c:pt>
                <c:pt idx="1079">
                  <c:v>271928484</c:v>
                </c:pt>
                <c:pt idx="1080">
                  <c:v>271928484</c:v>
                </c:pt>
                <c:pt idx="1081">
                  <c:v>271928484</c:v>
                </c:pt>
                <c:pt idx="1082">
                  <c:v>271928484</c:v>
                </c:pt>
                <c:pt idx="1083">
                  <c:v>269816256</c:v>
                </c:pt>
                <c:pt idx="1084">
                  <c:v>269816256</c:v>
                </c:pt>
                <c:pt idx="1085">
                  <c:v>269816256</c:v>
                </c:pt>
                <c:pt idx="1086">
                  <c:v>269816256</c:v>
                </c:pt>
                <c:pt idx="1087">
                  <c:v>269816256</c:v>
                </c:pt>
                <c:pt idx="1088">
                  <c:v>269816256</c:v>
                </c:pt>
                <c:pt idx="1089">
                  <c:v>269816256</c:v>
                </c:pt>
                <c:pt idx="1090">
                  <c:v>269816256</c:v>
                </c:pt>
                <c:pt idx="1091">
                  <c:v>269816256</c:v>
                </c:pt>
                <c:pt idx="1092">
                  <c:v>269816256</c:v>
                </c:pt>
                <c:pt idx="1093">
                  <c:v>267225108</c:v>
                </c:pt>
                <c:pt idx="1094">
                  <c:v>267225108</c:v>
                </c:pt>
                <c:pt idx="1095">
                  <c:v>267225108</c:v>
                </c:pt>
                <c:pt idx="1096">
                  <c:v>267225108</c:v>
                </c:pt>
                <c:pt idx="1097">
                  <c:v>267225108</c:v>
                </c:pt>
                <c:pt idx="1098">
                  <c:v>267225108</c:v>
                </c:pt>
                <c:pt idx="1099">
                  <c:v>267225108</c:v>
                </c:pt>
                <c:pt idx="1100">
                  <c:v>267225108</c:v>
                </c:pt>
                <c:pt idx="1101">
                  <c:v>267225108</c:v>
                </c:pt>
                <c:pt idx="1102">
                  <c:v>267225108</c:v>
                </c:pt>
                <c:pt idx="1103">
                  <c:v>281348204</c:v>
                </c:pt>
                <c:pt idx="1104">
                  <c:v>281348204</c:v>
                </c:pt>
                <c:pt idx="1105">
                  <c:v>281348204</c:v>
                </c:pt>
                <c:pt idx="1106">
                  <c:v>281348204</c:v>
                </c:pt>
                <c:pt idx="1107">
                  <c:v>281348204</c:v>
                </c:pt>
                <c:pt idx="1108">
                  <c:v>281348204</c:v>
                </c:pt>
                <c:pt idx="1109">
                  <c:v>281348204</c:v>
                </c:pt>
                <c:pt idx="1110">
                  <c:v>281348204</c:v>
                </c:pt>
                <c:pt idx="1111">
                  <c:v>281348204</c:v>
                </c:pt>
                <c:pt idx="1112">
                  <c:v>281348204</c:v>
                </c:pt>
                <c:pt idx="1113">
                  <c:v>281348204</c:v>
                </c:pt>
                <c:pt idx="1114">
                  <c:v>274514036</c:v>
                </c:pt>
                <c:pt idx="1115">
                  <c:v>274514036</c:v>
                </c:pt>
                <c:pt idx="1116">
                  <c:v>274514036</c:v>
                </c:pt>
                <c:pt idx="1117">
                  <c:v>274514036</c:v>
                </c:pt>
                <c:pt idx="1118">
                  <c:v>274514036</c:v>
                </c:pt>
                <c:pt idx="1119">
                  <c:v>274514036</c:v>
                </c:pt>
                <c:pt idx="1120">
                  <c:v>274514036</c:v>
                </c:pt>
                <c:pt idx="1121">
                  <c:v>274514036</c:v>
                </c:pt>
                <c:pt idx="1122">
                  <c:v>274514036</c:v>
                </c:pt>
                <c:pt idx="1123">
                  <c:v>274514036</c:v>
                </c:pt>
                <c:pt idx="1124">
                  <c:v>274514036</c:v>
                </c:pt>
                <c:pt idx="1125">
                  <c:v>265638980</c:v>
                </c:pt>
                <c:pt idx="1126">
                  <c:v>265638980</c:v>
                </c:pt>
                <c:pt idx="1127">
                  <c:v>265638980</c:v>
                </c:pt>
                <c:pt idx="1128">
                  <c:v>265638980</c:v>
                </c:pt>
                <c:pt idx="1129">
                  <c:v>265638980</c:v>
                </c:pt>
                <c:pt idx="1130">
                  <c:v>265638980</c:v>
                </c:pt>
                <c:pt idx="1131">
                  <c:v>265638980</c:v>
                </c:pt>
                <c:pt idx="1132">
                  <c:v>265638980</c:v>
                </c:pt>
                <c:pt idx="1133">
                  <c:v>265638980</c:v>
                </c:pt>
                <c:pt idx="1134">
                  <c:v>265638980</c:v>
                </c:pt>
                <c:pt idx="1135">
                  <c:v>265638980</c:v>
                </c:pt>
                <c:pt idx="1136">
                  <c:v>231443748</c:v>
                </c:pt>
                <c:pt idx="1137">
                  <c:v>231443748</c:v>
                </c:pt>
                <c:pt idx="1138">
                  <c:v>231443748</c:v>
                </c:pt>
                <c:pt idx="1139">
                  <c:v>231443748</c:v>
                </c:pt>
                <c:pt idx="1140">
                  <c:v>231443748</c:v>
                </c:pt>
                <c:pt idx="1141">
                  <c:v>231443748</c:v>
                </c:pt>
                <c:pt idx="1142">
                  <c:v>231443748</c:v>
                </c:pt>
                <c:pt idx="1143">
                  <c:v>231443748</c:v>
                </c:pt>
                <c:pt idx="1144">
                  <c:v>231443748</c:v>
                </c:pt>
                <c:pt idx="1145">
                  <c:v>231443748</c:v>
                </c:pt>
                <c:pt idx="1146">
                  <c:v>222753540</c:v>
                </c:pt>
                <c:pt idx="1147">
                  <c:v>222753540</c:v>
                </c:pt>
                <c:pt idx="1148">
                  <c:v>222753540</c:v>
                </c:pt>
                <c:pt idx="1149">
                  <c:v>222753540</c:v>
                </c:pt>
                <c:pt idx="1150">
                  <c:v>222753540</c:v>
                </c:pt>
                <c:pt idx="1151">
                  <c:v>222753540</c:v>
                </c:pt>
                <c:pt idx="1152">
                  <c:v>222753540</c:v>
                </c:pt>
                <c:pt idx="1153">
                  <c:v>222753540</c:v>
                </c:pt>
                <c:pt idx="1154">
                  <c:v>222753540</c:v>
                </c:pt>
                <c:pt idx="1155">
                  <c:v>222753540</c:v>
                </c:pt>
                <c:pt idx="1156">
                  <c:v>222753540</c:v>
                </c:pt>
                <c:pt idx="1157">
                  <c:v>218098128</c:v>
                </c:pt>
                <c:pt idx="1158">
                  <c:v>218098128</c:v>
                </c:pt>
                <c:pt idx="1159">
                  <c:v>218098128</c:v>
                </c:pt>
                <c:pt idx="1160">
                  <c:v>218098128</c:v>
                </c:pt>
                <c:pt idx="1161">
                  <c:v>218098128</c:v>
                </c:pt>
                <c:pt idx="1162">
                  <c:v>218098128</c:v>
                </c:pt>
                <c:pt idx="1163">
                  <c:v>218098128</c:v>
                </c:pt>
                <c:pt idx="1164">
                  <c:v>218098128</c:v>
                </c:pt>
                <c:pt idx="1165">
                  <c:v>218098128</c:v>
                </c:pt>
                <c:pt idx="1166">
                  <c:v>218098128</c:v>
                </c:pt>
                <c:pt idx="1167">
                  <c:v>213999856</c:v>
                </c:pt>
                <c:pt idx="1168">
                  <c:v>213999856</c:v>
                </c:pt>
                <c:pt idx="1169">
                  <c:v>213999856</c:v>
                </c:pt>
                <c:pt idx="1170">
                  <c:v>213999856</c:v>
                </c:pt>
                <c:pt idx="1171">
                  <c:v>213999856</c:v>
                </c:pt>
                <c:pt idx="1172">
                  <c:v>213999856</c:v>
                </c:pt>
                <c:pt idx="1173">
                  <c:v>213999856</c:v>
                </c:pt>
                <c:pt idx="1174">
                  <c:v>213999856</c:v>
                </c:pt>
                <c:pt idx="1175">
                  <c:v>213999856</c:v>
                </c:pt>
                <c:pt idx="1176">
                  <c:v>213999856</c:v>
                </c:pt>
                <c:pt idx="1177">
                  <c:v>213999856</c:v>
                </c:pt>
                <c:pt idx="1178">
                  <c:v>213999856</c:v>
                </c:pt>
                <c:pt idx="1179">
                  <c:v>218238436</c:v>
                </c:pt>
                <c:pt idx="1180">
                  <c:v>218238436</c:v>
                </c:pt>
                <c:pt idx="1181">
                  <c:v>218238436</c:v>
                </c:pt>
                <c:pt idx="1182">
                  <c:v>218238436</c:v>
                </c:pt>
                <c:pt idx="1183">
                  <c:v>218238436</c:v>
                </c:pt>
                <c:pt idx="1184">
                  <c:v>218238436</c:v>
                </c:pt>
                <c:pt idx="1185">
                  <c:v>218238436</c:v>
                </c:pt>
                <c:pt idx="1186">
                  <c:v>218238436</c:v>
                </c:pt>
                <c:pt idx="1187">
                  <c:v>218238436</c:v>
                </c:pt>
                <c:pt idx="1188">
                  <c:v>218238436</c:v>
                </c:pt>
                <c:pt idx="1189">
                  <c:v>239962808</c:v>
                </c:pt>
                <c:pt idx="1190">
                  <c:v>239962808</c:v>
                </c:pt>
                <c:pt idx="1191">
                  <c:v>239962808</c:v>
                </c:pt>
                <c:pt idx="1192">
                  <c:v>239962808</c:v>
                </c:pt>
                <c:pt idx="1193">
                  <c:v>239962808</c:v>
                </c:pt>
                <c:pt idx="1194">
                  <c:v>239962808</c:v>
                </c:pt>
                <c:pt idx="1195">
                  <c:v>239962808</c:v>
                </c:pt>
                <c:pt idx="1196">
                  <c:v>239962808</c:v>
                </c:pt>
                <c:pt idx="1197">
                  <c:v>239962808</c:v>
                </c:pt>
                <c:pt idx="1198">
                  <c:v>239962808</c:v>
                </c:pt>
                <c:pt idx="1199">
                  <c:v>239962808</c:v>
                </c:pt>
                <c:pt idx="1200">
                  <c:v>225350244</c:v>
                </c:pt>
                <c:pt idx="1201">
                  <c:v>225350244</c:v>
                </c:pt>
                <c:pt idx="1202">
                  <c:v>225350244</c:v>
                </c:pt>
                <c:pt idx="1203">
                  <c:v>225350244</c:v>
                </c:pt>
                <c:pt idx="1204">
                  <c:v>225350244</c:v>
                </c:pt>
                <c:pt idx="1205">
                  <c:v>225350244</c:v>
                </c:pt>
                <c:pt idx="1206">
                  <c:v>225350244</c:v>
                </c:pt>
                <c:pt idx="1207">
                  <c:v>225350244</c:v>
                </c:pt>
                <c:pt idx="1208">
                  <c:v>225350244</c:v>
                </c:pt>
                <c:pt idx="1209">
                  <c:v>225350244</c:v>
                </c:pt>
                <c:pt idx="1210">
                  <c:v>225350244</c:v>
                </c:pt>
                <c:pt idx="1211">
                  <c:v>222372084</c:v>
                </c:pt>
                <c:pt idx="1212">
                  <c:v>222372084</c:v>
                </c:pt>
                <c:pt idx="1213">
                  <c:v>222372084</c:v>
                </c:pt>
                <c:pt idx="1214">
                  <c:v>222372084</c:v>
                </c:pt>
                <c:pt idx="1215">
                  <c:v>222372084</c:v>
                </c:pt>
                <c:pt idx="1216">
                  <c:v>222372084</c:v>
                </c:pt>
                <c:pt idx="1217">
                  <c:v>222372084</c:v>
                </c:pt>
                <c:pt idx="1218">
                  <c:v>222372084</c:v>
                </c:pt>
                <c:pt idx="1219">
                  <c:v>222372084</c:v>
                </c:pt>
                <c:pt idx="1220">
                  <c:v>228096564</c:v>
                </c:pt>
                <c:pt idx="1221">
                  <c:v>228096564</c:v>
                </c:pt>
                <c:pt idx="1222">
                  <c:v>228096564</c:v>
                </c:pt>
                <c:pt idx="1223">
                  <c:v>228096564</c:v>
                </c:pt>
                <c:pt idx="1224">
                  <c:v>228096564</c:v>
                </c:pt>
                <c:pt idx="1225">
                  <c:v>228096564</c:v>
                </c:pt>
                <c:pt idx="1226">
                  <c:v>228096564</c:v>
                </c:pt>
                <c:pt idx="1227">
                  <c:v>228096564</c:v>
                </c:pt>
                <c:pt idx="1228">
                  <c:v>228096564</c:v>
                </c:pt>
                <c:pt idx="1229">
                  <c:v>228096564</c:v>
                </c:pt>
                <c:pt idx="1230">
                  <c:v>228096564</c:v>
                </c:pt>
                <c:pt idx="1231">
                  <c:v>235378588</c:v>
                </c:pt>
                <c:pt idx="1232">
                  <c:v>235378588</c:v>
                </c:pt>
                <c:pt idx="1233">
                  <c:v>235378588</c:v>
                </c:pt>
                <c:pt idx="1234">
                  <c:v>235378588</c:v>
                </c:pt>
                <c:pt idx="1235">
                  <c:v>235378588</c:v>
                </c:pt>
                <c:pt idx="1236">
                  <c:v>235378588</c:v>
                </c:pt>
                <c:pt idx="1237">
                  <c:v>235378588</c:v>
                </c:pt>
                <c:pt idx="1238">
                  <c:v>235378588</c:v>
                </c:pt>
                <c:pt idx="1239">
                  <c:v>235378588</c:v>
                </c:pt>
                <c:pt idx="1240">
                  <c:v>235378588</c:v>
                </c:pt>
                <c:pt idx="1241">
                  <c:v>235378588</c:v>
                </c:pt>
                <c:pt idx="1242">
                  <c:v>223974240</c:v>
                </c:pt>
                <c:pt idx="1243">
                  <c:v>223974240</c:v>
                </c:pt>
                <c:pt idx="1244">
                  <c:v>223974240</c:v>
                </c:pt>
                <c:pt idx="1245">
                  <c:v>223974240</c:v>
                </c:pt>
                <c:pt idx="1246">
                  <c:v>223974240</c:v>
                </c:pt>
                <c:pt idx="1247">
                  <c:v>223974240</c:v>
                </c:pt>
                <c:pt idx="1248">
                  <c:v>223974240</c:v>
                </c:pt>
                <c:pt idx="1249">
                  <c:v>223974240</c:v>
                </c:pt>
                <c:pt idx="1250">
                  <c:v>223974240</c:v>
                </c:pt>
                <c:pt idx="1251">
                  <c:v>223974240</c:v>
                </c:pt>
                <c:pt idx="1252">
                  <c:v>250056440</c:v>
                </c:pt>
                <c:pt idx="1253">
                  <c:v>250056440</c:v>
                </c:pt>
                <c:pt idx="1254">
                  <c:v>250056440</c:v>
                </c:pt>
                <c:pt idx="1255">
                  <c:v>250056440</c:v>
                </c:pt>
                <c:pt idx="1256">
                  <c:v>250056440</c:v>
                </c:pt>
                <c:pt idx="1257">
                  <c:v>250056440</c:v>
                </c:pt>
                <c:pt idx="1258">
                  <c:v>250056440</c:v>
                </c:pt>
                <c:pt idx="1259">
                  <c:v>250056440</c:v>
                </c:pt>
                <c:pt idx="1260">
                  <c:v>250056440</c:v>
                </c:pt>
                <c:pt idx="1261">
                  <c:v>250056440</c:v>
                </c:pt>
                <c:pt idx="1262">
                  <c:v>250056440</c:v>
                </c:pt>
                <c:pt idx="1263">
                  <c:v>250056440</c:v>
                </c:pt>
                <c:pt idx="1264">
                  <c:v>272524428</c:v>
                </c:pt>
                <c:pt idx="1265">
                  <c:v>272524428</c:v>
                </c:pt>
                <c:pt idx="1266">
                  <c:v>272524428</c:v>
                </c:pt>
                <c:pt idx="1267">
                  <c:v>272524428</c:v>
                </c:pt>
                <c:pt idx="1268">
                  <c:v>272524428</c:v>
                </c:pt>
                <c:pt idx="1269">
                  <c:v>272524428</c:v>
                </c:pt>
                <c:pt idx="1270">
                  <c:v>272524428</c:v>
                </c:pt>
                <c:pt idx="1271">
                  <c:v>272524428</c:v>
                </c:pt>
                <c:pt idx="1272">
                  <c:v>272524428</c:v>
                </c:pt>
                <c:pt idx="1273">
                  <c:v>272524428</c:v>
                </c:pt>
                <c:pt idx="1274">
                  <c:v>265274564</c:v>
                </c:pt>
                <c:pt idx="1275">
                  <c:v>265274564</c:v>
                </c:pt>
                <c:pt idx="1276">
                  <c:v>265274564</c:v>
                </c:pt>
                <c:pt idx="1277">
                  <c:v>265274564</c:v>
                </c:pt>
                <c:pt idx="1278">
                  <c:v>265274564</c:v>
                </c:pt>
                <c:pt idx="1279">
                  <c:v>265274564</c:v>
                </c:pt>
                <c:pt idx="1280">
                  <c:v>265274564</c:v>
                </c:pt>
                <c:pt idx="1281">
                  <c:v>265274564</c:v>
                </c:pt>
                <c:pt idx="1282">
                  <c:v>265274564</c:v>
                </c:pt>
                <c:pt idx="1283">
                  <c:v>253461152</c:v>
                </c:pt>
                <c:pt idx="1284">
                  <c:v>253461152</c:v>
                </c:pt>
                <c:pt idx="1285">
                  <c:v>253461152</c:v>
                </c:pt>
                <c:pt idx="1286">
                  <c:v>253461152</c:v>
                </c:pt>
                <c:pt idx="1287">
                  <c:v>253461152</c:v>
                </c:pt>
                <c:pt idx="1288">
                  <c:v>253461152</c:v>
                </c:pt>
                <c:pt idx="1289">
                  <c:v>253461152</c:v>
                </c:pt>
                <c:pt idx="1290">
                  <c:v>253461152</c:v>
                </c:pt>
                <c:pt idx="1291">
                  <c:v>253461152</c:v>
                </c:pt>
                <c:pt idx="1292">
                  <c:v>253461152</c:v>
                </c:pt>
                <c:pt idx="1293">
                  <c:v>260655308</c:v>
                </c:pt>
                <c:pt idx="1294">
                  <c:v>260655308</c:v>
                </c:pt>
                <c:pt idx="1295">
                  <c:v>260655308</c:v>
                </c:pt>
                <c:pt idx="1296">
                  <c:v>260655308</c:v>
                </c:pt>
                <c:pt idx="1297">
                  <c:v>260655308</c:v>
                </c:pt>
                <c:pt idx="1298">
                  <c:v>260655308</c:v>
                </c:pt>
                <c:pt idx="1299">
                  <c:v>260655308</c:v>
                </c:pt>
                <c:pt idx="1300">
                  <c:v>260655308</c:v>
                </c:pt>
                <c:pt idx="1301">
                  <c:v>260655308</c:v>
                </c:pt>
                <c:pt idx="1302">
                  <c:v>260655308</c:v>
                </c:pt>
                <c:pt idx="1303">
                  <c:v>260655308</c:v>
                </c:pt>
                <c:pt idx="1304">
                  <c:v>250719028</c:v>
                </c:pt>
                <c:pt idx="1305">
                  <c:v>250719028</c:v>
                </c:pt>
                <c:pt idx="1306">
                  <c:v>250719028</c:v>
                </c:pt>
                <c:pt idx="1307">
                  <c:v>250719028</c:v>
                </c:pt>
                <c:pt idx="1308">
                  <c:v>250719028</c:v>
                </c:pt>
                <c:pt idx="1309">
                  <c:v>250719028</c:v>
                </c:pt>
                <c:pt idx="1310">
                  <c:v>250719028</c:v>
                </c:pt>
                <c:pt idx="1311">
                  <c:v>250719028</c:v>
                </c:pt>
                <c:pt idx="1312">
                  <c:v>250719028</c:v>
                </c:pt>
                <c:pt idx="1313">
                  <c:v>250719028</c:v>
                </c:pt>
                <c:pt idx="1314">
                  <c:v>275807064</c:v>
                </c:pt>
                <c:pt idx="1315">
                  <c:v>275807064</c:v>
                </c:pt>
                <c:pt idx="1316">
                  <c:v>275807064</c:v>
                </c:pt>
                <c:pt idx="1317">
                  <c:v>275807064</c:v>
                </c:pt>
                <c:pt idx="1318">
                  <c:v>275807064</c:v>
                </c:pt>
                <c:pt idx="1319">
                  <c:v>275807064</c:v>
                </c:pt>
                <c:pt idx="1320">
                  <c:v>275807064</c:v>
                </c:pt>
                <c:pt idx="1321">
                  <c:v>275807064</c:v>
                </c:pt>
                <c:pt idx="1322">
                  <c:v>275807064</c:v>
                </c:pt>
                <c:pt idx="1323">
                  <c:v>275807064</c:v>
                </c:pt>
                <c:pt idx="1324">
                  <c:v>275807064</c:v>
                </c:pt>
                <c:pt idx="1325">
                  <c:v>268972448</c:v>
                </c:pt>
                <c:pt idx="1326">
                  <c:v>268972448</c:v>
                </c:pt>
                <c:pt idx="1327">
                  <c:v>268972448</c:v>
                </c:pt>
                <c:pt idx="1328">
                  <c:v>268972448</c:v>
                </c:pt>
                <c:pt idx="1329">
                  <c:v>268972448</c:v>
                </c:pt>
                <c:pt idx="1330">
                  <c:v>268972448</c:v>
                </c:pt>
                <c:pt idx="1331">
                  <c:v>268972448</c:v>
                </c:pt>
                <c:pt idx="1332">
                  <c:v>268972448</c:v>
                </c:pt>
                <c:pt idx="1333">
                  <c:v>268972448</c:v>
                </c:pt>
                <c:pt idx="1334">
                  <c:v>268972448</c:v>
                </c:pt>
                <c:pt idx="1335">
                  <c:v>269079304</c:v>
                </c:pt>
                <c:pt idx="1336">
                  <c:v>269079304</c:v>
                </c:pt>
                <c:pt idx="1337">
                  <c:v>269079304</c:v>
                </c:pt>
                <c:pt idx="1338">
                  <c:v>269079304</c:v>
                </c:pt>
                <c:pt idx="1339">
                  <c:v>269079304</c:v>
                </c:pt>
                <c:pt idx="1340">
                  <c:v>269079304</c:v>
                </c:pt>
                <c:pt idx="1341">
                  <c:v>269079304</c:v>
                </c:pt>
                <c:pt idx="1342">
                  <c:v>269079304</c:v>
                </c:pt>
                <c:pt idx="1343">
                  <c:v>269079304</c:v>
                </c:pt>
                <c:pt idx="1344">
                  <c:v>259823824</c:v>
                </c:pt>
                <c:pt idx="1345">
                  <c:v>259823824</c:v>
                </c:pt>
                <c:pt idx="1346">
                  <c:v>259823824</c:v>
                </c:pt>
                <c:pt idx="1347">
                  <c:v>259823824</c:v>
                </c:pt>
                <c:pt idx="1348">
                  <c:v>259823824</c:v>
                </c:pt>
                <c:pt idx="1349">
                  <c:v>259823824</c:v>
                </c:pt>
                <c:pt idx="1350">
                  <c:v>259823824</c:v>
                </c:pt>
                <c:pt idx="1351">
                  <c:v>259823824</c:v>
                </c:pt>
                <c:pt idx="1352">
                  <c:v>259823824</c:v>
                </c:pt>
                <c:pt idx="1353">
                  <c:v>259823824</c:v>
                </c:pt>
                <c:pt idx="1354">
                  <c:v>259823824</c:v>
                </c:pt>
                <c:pt idx="1355">
                  <c:v>259334868</c:v>
                </c:pt>
                <c:pt idx="1356">
                  <c:v>259334868</c:v>
                </c:pt>
                <c:pt idx="1357">
                  <c:v>259334868</c:v>
                </c:pt>
                <c:pt idx="1358">
                  <c:v>259334868</c:v>
                </c:pt>
                <c:pt idx="1359">
                  <c:v>259334868</c:v>
                </c:pt>
                <c:pt idx="1360">
                  <c:v>259334868</c:v>
                </c:pt>
                <c:pt idx="1361">
                  <c:v>259334868</c:v>
                </c:pt>
                <c:pt idx="1362">
                  <c:v>259334868</c:v>
                </c:pt>
                <c:pt idx="1363">
                  <c:v>259334868</c:v>
                </c:pt>
                <c:pt idx="1364">
                  <c:v>259334868</c:v>
                </c:pt>
                <c:pt idx="1365">
                  <c:v>259334868</c:v>
                </c:pt>
                <c:pt idx="1366">
                  <c:v>259334868</c:v>
                </c:pt>
                <c:pt idx="1367">
                  <c:v>248838484</c:v>
                </c:pt>
                <c:pt idx="1368">
                  <c:v>248838484</c:v>
                </c:pt>
                <c:pt idx="1369">
                  <c:v>248838484</c:v>
                </c:pt>
                <c:pt idx="1370">
                  <c:v>248838484</c:v>
                </c:pt>
                <c:pt idx="1371">
                  <c:v>248838484</c:v>
                </c:pt>
                <c:pt idx="1372">
                  <c:v>248838484</c:v>
                </c:pt>
                <c:pt idx="1373">
                  <c:v>248838484</c:v>
                </c:pt>
                <c:pt idx="1374">
                  <c:v>248838484</c:v>
                </c:pt>
                <c:pt idx="1375">
                  <c:v>248838484</c:v>
                </c:pt>
                <c:pt idx="1376">
                  <c:v>248838484</c:v>
                </c:pt>
                <c:pt idx="1377">
                  <c:v>248838484</c:v>
                </c:pt>
                <c:pt idx="1378">
                  <c:v>242935144</c:v>
                </c:pt>
                <c:pt idx="1379">
                  <c:v>242935144</c:v>
                </c:pt>
                <c:pt idx="1380">
                  <c:v>242935144</c:v>
                </c:pt>
                <c:pt idx="1381">
                  <c:v>242935144</c:v>
                </c:pt>
                <c:pt idx="1382">
                  <c:v>242935144</c:v>
                </c:pt>
                <c:pt idx="1383">
                  <c:v>242935144</c:v>
                </c:pt>
                <c:pt idx="1384">
                  <c:v>242935144</c:v>
                </c:pt>
                <c:pt idx="1385">
                  <c:v>242935144</c:v>
                </c:pt>
                <c:pt idx="1386">
                  <c:v>242935144</c:v>
                </c:pt>
                <c:pt idx="1387">
                  <c:v>242935144</c:v>
                </c:pt>
                <c:pt idx="1388">
                  <c:v>242935144</c:v>
                </c:pt>
                <c:pt idx="1389">
                  <c:v>241535188</c:v>
                </c:pt>
                <c:pt idx="1390">
                  <c:v>241535188</c:v>
                </c:pt>
                <c:pt idx="1391">
                  <c:v>241535188</c:v>
                </c:pt>
                <c:pt idx="1392">
                  <c:v>241535188</c:v>
                </c:pt>
                <c:pt idx="1393">
                  <c:v>241535188</c:v>
                </c:pt>
                <c:pt idx="1394">
                  <c:v>241535188</c:v>
                </c:pt>
                <c:pt idx="1395">
                  <c:v>241535188</c:v>
                </c:pt>
                <c:pt idx="1396">
                  <c:v>241535188</c:v>
                </c:pt>
                <c:pt idx="1397">
                  <c:v>241535188</c:v>
                </c:pt>
                <c:pt idx="1398">
                  <c:v>232362116</c:v>
                </c:pt>
                <c:pt idx="1399">
                  <c:v>232362116</c:v>
                </c:pt>
                <c:pt idx="1400">
                  <c:v>232362116</c:v>
                </c:pt>
                <c:pt idx="1401">
                  <c:v>232362116</c:v>
                </c:pt>
                <c:pt idx="1402">
                  <c:v>232362116</c:v>
                </c:pt>
                <c:pt idx="1403">
                  <c:v>232362116</c:v>
                </c:pt>
                <c:pt idx="1404">
                  <c:v>232362116</c:v>
                </c:pt>
                <c:pt idx="1405">
                  <c:v>232362116</c:v>
                </c:pt>
                <c:pt idx="1406">
                  <c:v>232362116</c:v>
                </c:pt>
                <c:pt idx="1407">
                  <c:v>232362116</c:v>
                </c:pt>
                <c:pt idx="1408">
                  <c:v>232362116</c:v>
                </c:pt>
                <c:pt idx="1409">
                  <c:v>228906824</c:v>
                </c:pt>
                <c:pt idx="1410">
                  <c:v>228906824</c:v>
                </c:pt>
                <c:pt idx="1411">
                  <c:v>228906824</c:v>
                </c:pt>
                <c:pt idx="1412">
                  <c:v>228906824</c:v>
                </c:pt>
                <c:pt idx="1413">
                  <c:v>228906824</c:v>
                </c:pt>
                <c:pt idx="1414">
                  <c:v>228906824</c:v>
                </c:pt>
                <c:pt idx="1415">
                  <c:v>228906824</c:v>
                </c:pt>
                <c:pt idx="1416">
                  <c:v>228906824</c:v>
                </c:pt>
                <c:pt idx="1417">
                  <c:v>228906824</c:v>
                </c:pt>
                <c:pt idx="1418">
                  <c:v>228906824</c:v>
                </c:pt>
                <c:pt idx="1419">
                  <c:v>228906824</c:v>
                </c:pt>
                <c:pt idx="1420">
                  <c:v>267565976</c:v>
                </c:pt>
                <c:pt idx="1421">
                  <c:v>267565976</c:v>
                </c:pt>
                <c:pt idx="1422">
                  <c:v>267565976</c:v>
                </c:pt>
                <c:pt idx="1423">
                  <c:v>267565976</c:v>
                </c:pt>
                <c:pt idx="1424">
                  <c:v>267565976</c:v>
                </c:pt>
                <c:pt idx="1425">
                  <c:v>267565976</c:v>
                </c:pt>
                <c:pt idx="1426">
                  <c:v>267565976</c:v>
                </c:pt>
                <c:pt idx="1427">
                  <c:v>267565976</c:v>
                </c:pt>
                <c:pt idx="1428">
                  <c:v>267565976</c:v>
                </c:pt>
                <c:pt idx="1429">
                  <c:v>267565976</c:v>
                </c:pt>
                <c:pt idx="1430">
                  <c:v>267565976</c:v>
                </c:pt>
                <c:pt idx="1431">
                  <c:v>267565976</c:v>
                </c:pt>
                <c:pt idx="1432">
                  <c:v>191339020</c:v>
                </c:pt>
                <c:pt idx="1433">
                  <c:v>191339020</c:v>
                </c:pt>
                <c:pt idx="1434">
                  <c:v>191339020</c:v>
                </c:pt>
                <c:pt idx="1435">
                  <c:v>191339020</c:v>
                </c:pt>
                <c:pt idx="1436">
                  <c:v>191339020</c:v>
                </c:pt>
                <c:pt idx="1437">
                  <c:v>191339020</c:v>
                </c:pt>
                <c:pt idx="1438">
                  <c:v>191339020</c:v>
                </c:pt>
                <c:pt idx="1439">
                  <c:v>191339020</c:v>
                </c:pt>
                <c:pt idx="1440">
                  <c:v>191339020</c:v>
                </c:pt>
                <c:pt idx="1441">
                  <c:v>191339020</c:v>
                </c:pt>
                <c:pt idx="1442">
                  <c:v>187635400</c:v>
                </c:pt>
                <c:pt idx="1443">
                  <c:v>187635400</c:v>
                </c:pt>
                <c:pt idx="1444">
                  <c:v>187635400</c:v>
                </c:pt>
                <c:pt idx="1445">
                  <c:v>187635400</c:v>
                </c:pt>
                <c:pt idx="1446">
                  <c:v>187635400</c:v>
                </c:pt>
                <c:pt idx="1447">
                  <c:v>187635400</c:v>
                </c:pt>
                <c:pt idx="1448">
                  <c:v>187635400</c:v>
                </c:pt>
                <c:pt idx="1449">
                  <c:v>187635400</c:v>
                </c:pt>
                <c:pt idx="1450">
                  <c:v>187635400</c:v>
                </c:pt>
                <c:pt idx="1451">
                  <c:v>187635400</c:v>
                </c:pt>
                <c:pt idx="1452">
                  <c:v>167664784</c:v>
                </c:pt>
                <c:pt idx="1453">
                  <c:v>167664784</c:v>
                </c:pt>
                <c:pt idx="1454">
                  <c:v>167664784</c:v>
                </c:pt>
                <c:pt idx="1455">
                  <c:v>167664784</c:v>
                </c:pt>
                <c:pt idx="1456">
                  <c:v>167664784</c:v>
                </c:pt>
                <c:pt idx="1457">
                  <c:v>167664784</c:v>
                </c:pt>
                <c:pt idx="1458">
                  <c:v>167664784</c:v>
                </c:pt>
                <c:pt idx="1459">
                  <c:v>167664784</c:v>
                </c:pt>
                <c:pt idx="1460">
                  <c:v>167664784</c:v>
                </c:pt>
                <c:pt idx="1461">
                  <c:v>167664784</c:v>
                </c:pt>
                <c:pt idx="1462">
                  <c:v>159351420</c:v>
                </c:pt>
                <c:pt idx="1463">
                  <c:v>159351420</c:v>
                </c:pt>
                <c:pt idx="1464">
                  <c:v>159351420</c:v>
                </c:pt>
                <c:pt idx="1465">
                  <c:v>159351420</c:v>
                </c:pt>
                <c:pt idx="1466">
                  <c:v>159351420</c:v>
                </c:pt>
                <c:pt idx="1467">
                  <c:v>159351420</c:v>
                </c:pt>
                <c:pt idx="1468">
                  <c:v>159351420</c:v>
                </c:pt>
                <c:pt idx="1469">
                  <c:v>159351420</c:v>
                </c:pt>
                <c:pt idx="1470">
                  <c:v>159351420</c:v>
                </c:pt>
                <c:pt idx="1471">
                  <c:v>159351420</c:v>
                </c:pt>
                <c:pt idx="1472">
                  <c:v>159351420</c:v>
                </c:pt>
                <c:pt idx="1473">
                  <c:v>157182636</c:v>
                </c:pt>
                <c:pt idx="1474">
                  <c:v>157182636</c:v>
                </c:pt>
                <c:pt idx="1475">
                  <c:v>157182636</c:v>
                </c:pt>
                <c:pt idx="1476">
                  <c:v>157182636</c:v>
                </c:pt>
                <c:pt idx="1477">
                  <c:v>157182636</c:v>
                </c:pt>
                <c:pt idx="1478">
                  <c:v>157182636</c:v>
                </c:pt>
                <c:pt idx="1479">
                  <c:v>157182636</c:v>
                </c:pt>
                <c:pt idx="1480">
                  <c:v>157182636</c:v>
                </c:pt>
                <c:pt idx="1481">
                  <c:v>157182636</c:v>
                </c:pt>
                <c:pt idx="1482">
                  <c:v>157182636</c:v>
                </c:pt>
                <c:pt idx="1483">
                  <c:v>157182636</c:v>
                </c:pt>
                <c:pt idx="1484">
                  <c:v>165070424</c:v>
                </c:pt>
                <c:pt idx="1485">
                  <c:v>165070424</c:v>
                </c:pt>
                <c:pt idx="1486">
                  <c:v>165070424</c:v>
                </c:pt>
                <c:pt idx="1487">
                  <c:v>165070424</c:v>
                </c:pt>
                <c:pt idx="1488">
                  <c:v>165070424</c:v>
                </c:pt>
                <c:pt idx="1489">
                  <c:v>165070424</c:v>
                </c:pt>
                <c:pt idx="1490">
                  <c:v>165070424</c:v>
                </c:pt>
                <c:pt idx="1491">
                  <c:v>165070424</c:v>
                </c:pt>
                <c:pt idx="1492">
                  <c:v>165070424</c:v>
                </c:pt>
                <c:pt idx="1493">
                  <c:v>165070424</c:v>
                </c:pt>
                <c:pt idx="1494">
                  <c:v>151667180</c:v>
                </c:pt>
                <c:pt idx="1495">
                  <c:v>151667180</c:v>
                </c:pt>
                <c:pt idx="1496">
                  <c:v>151667180</c:v>
                </c:pt>
                <c:pt idx="1497">
                  <c:v>151667180</c:v>
                </c:pt>
                <c:pt idx="1498">
                  <c:v>151667180</c:v>
                </c:pt>
                <c:pt idx="1499">
                  <c:v>151667180</c:v>
                </c:pt>
                <c:pt idx="1500">
                  <c:v>151667180</c:v>
                </c:pt>
                <c:pt idx="1501">
                  <c:v>151667180</c:v>
                </c:pt>
                <c:pt idx="1502">
                  <c:v>151667180</c:v>
                </c:pt>
                <c:pt idx="1503">
                  <c:v>151667180</c:v>
                </c:pt>
                <c:pt idx="1504">
                  <c:v>151667180</c:v>
                </c:pt>
                <c:pt idx="1505">
                  <c:v>154094904</c:v>
                </c:pt>
                <c:pt idx="1506">
                  <c:v>154094904</c:v>
                </c:pt>
                <c:pt idx="1507">
                  <c:v>154094904</c:v>
                </c:pt>
                <c:pt idx="1508">
                  <c:v>154094904</c:v>
                </c:pt>
                <c:pt idx="1509">
                  <c:v>154094904</c:v>
                </c:pt>
                <c:pt idx="1510">
                  <c:v>154094904</c:v>
                </c:pt>
                <c:pt idx="1511">
                  <c:v>154094904</c:v>
                </c:pt>
                <c:pt idx="1512">
                  <c:v>154094904</c:v>
                </c:pt>
                <c:pt idx="1513">
                  <c:v>154094904</c:v>
                </c:pt>
                <c:pt idx="1514">
                  <c:v>154094904</c:v>
                </c:pt>
                <c:pt idx="1515">
                  <c:v>141083780</c:v>
                </c:pt>
                <c:pt idx="1516">
                  <c:v>141083780</c:v>
                </c:pt>
                <c:pt idx="1517">
                  <c:v>141083780</c:v>
                </c:pt>
                <c:pt idx="1518">
                  <c:v>141083780</c:v>
                </c:pt>
                <c:pt idx="1519">
                  <c:v>141083780</c:v>
                </c:pt>
                <c:pt idx="1520">
                  <c:v>141083780</c:v>
                </c:pt>
                <c:pt idx="1521">
                  <c:v>141083780</c:v>
                </c:pt>
                <c:pt idx="1522">
                  <c:v>141083780</c:v>
                </c:pt>
                <c:pt idx="1523">
                  <c:v>141083780</c:v>
                </c:pt>
                <c:pt idx="1524">
                  <c:v>141083780</c:v>
                </c:pt>
                <c:pt idx="1525">
                  <c:v>141083780</c:v>
                </c:pt>
                <c:pt idx="1526">
                  <c:v>131680952</c:v>
                </c:pt>
                <c:pt idx="1527">
                  <c:v>131680952</c:v>
                </c:pt>
                <c:pt idx="1528">
                  <c:v>131680952</c:v>
                </c:pt>
                <c:pt idx="1529">
                  <c:v>131680952</c:v>
                </c:pt>
                <c:pt idx="1530">
                  <c:v>131680952</c:v>
                </c:pt>
                <c:pt idx="1531">
                  <c:v>131680952</c:v>
                </c:pt>
                <c:pt idx="1532">
                  <c:v>131680952</c:v>
                </c:pt>
                <c:pt idx="1533">
                  <c:v>131680952</c:v>
                </c:pt>
                <c:pt idx="1534">
                  <c:v>134669384</c:v>
                </c:pt>
                <c:pt idx="1535">
                  <c:v>134669384</c:v>
                </c:pt>
                <c:pt idx="1536">
                  <c:v>134669384</c:v>
                </c:pt>
                <c:pt idx="1537">
                  <c:v>134669384</c:v>
                </c:pt>
                <c:pt idx="1538">
                  <c:v>134669384</c:v>
                </c:pt>
                <c:pt idx="1539">
                  <c:v>134669384</c:v>
                </c:pt>
                <c:pt idx="1540">
                  <c:v>134669384</c:v>
                </c:pt>
                <c:pt idx="1541">
                  <c:v>134669384</c:v>
                </c:pt>
                <c:pt idx="1542">
                  <c:v>134669384</c:v>
                </c:pt>
                <c:pt idx="1543">
                  <c:v>134669384</c:v>
                </c:pt>
                <c:pt idx="1544">
                  <c:v>134669384</c:v>
                </c:pt>
                <c:pt idx="1545">
                  <c:v>121141492</c:v>
                </c:pt>
                <c:pt idx="1546">
                  <c:v>121141492</c:v>
                </c:pt>
                <c:pt idx="1547">
                  <c:v>121141492</c:v>
                </c:pt>
                <c:pt idx="1548">
                  <c:v>121141492</c:v>
                </c:pt>
                <c:pt idx="1549">
                  <c:v>121141492</c:v>
                </c:pt>
                <c:pt idx="1550">
                  <c:v>121141492</c:v>
                </c:pt>
                <c:pt idx="1551">
                  <c:v>121141492</c:v>
                </c:pt>
                <c:pt idx="1552">
                  <c:v>121141492</c:v>
                </c:pt>
                <c:pt idx="1553">
                  <c:v>121141492</c:v>
                </c:pt>
                <c:pt idx="1554">
                  <c:v>121141492</c:v>
                </c:pt>
                <c:pt idx="1555">
                  <c:v>121141492</c:v>
                </c:pt>
                <c:pt idx="1556">
                  <c:v>118900528</c:v>
                </c:pt>
                <c:pt idx="1557">
                  <c:v>118900528</c:v>
                </c:pt>
                <c:pt idx="1558">
                  <c:v>118900528</c:v>
                </c:pt>
                <c:pt idx="1559">
                  <c:v>118900528</c:v>
                </c:pt>
                <c:pt idx="1560">
                  <c:v>118900528</c:v>
                </c:pt>
                <c:pt idx="1561">
                  <c:v>118900528</c:v>
                </c:pt>
                <c:pt idx="1562">
                  <c:v>118900528</c:v>
                </c:pt>
                <c:pt idx="1563">
                  <c:v>118900528</c:v>
                </c:pt>
                <c:pt idx="1564">
                  <c:v>118900528</c:v>
                </c:pt>
                <c:pt idx="1565">
                  <c:v>118900528</c:v>
                </c:pt>
                <c:pt idx="1566">
                  <c:v>110287772</c:v>
                </c:pt>
                <c:pt idx="1567">
                  <c:v>110287772</c:v>
                </c:pt>
                <c:pt idx="1568">
                  <c:v>110287772</c:v>
                </c:pt>
                <c:pt idx="1569">
                  <c:v>110287772</c:v>
                </c:pt>
                <c:pt idx="1570">
                  <c:v>110287772</c:v>
                </c:pt>
                <c:pt idx="1571">
                  <c:v>110287772</c:v>
                </c:pt>
                <c:pt idx="1572">
                  <c:v>110287772</c:v>
                </c:pt>
                <c:pt idx="1573">
                  <c:v>110287772</c:v>
                </c:pt>
                <c:pt idx="1574">
                  <c:v>110287772</c:v>
                </c:pt>
                <c:pt idx="1575">
                  <c:v>110287772</c:v>
                </c:pt>
                <c:pt idx="1576">
                  <c:v>112226980</c:v>
                </c:pt>
                <c:pt idx="1577">
                  <c:v>112226980</c:v>
                </c:pt>
                <c:pt idx="1578">
                  <c:v>112226980</c:v>
                </c:pt>
                <c:pt idx="1579">
                  <c:v>112226980</c:v>
                </c:pt>
                <c:pt idx="1580">
                  <c:v>112226980</c:v>
                </c:pt>
                <c:pt idx="1581">
                  <c:v>112226980</c:v>
                </c:pt>
                <c:pt idx="1582">
                  <c:v>112226980</c:v>
                </c:pt>
                <c:pt idx="1583">
                  <c:v>112226980</c:v>
                </c:pt>
                <c:pt idx="1584">
                  <c:v>112226980</c:v>
                </c:pt>
                <c:pt idx="1585">
                  <c:v>107358548</c:v>
                </c:pt>
                <c:pt idx="1586">
                  <c:v>107358548</c:v>
                </c:pt>
                <c:pt idx="1587">
                  <c:v>107358548</c:v>
                </c:pt>
                <c:pt idx="1588">
                  <c:v>107358548</c:v>
                </c:pt>
                <c:pt idx="1589">
                  <c:v>107358548</c:v>
                </c:pt>
                <c:pt idx="1590">
                  <c:v>107358548</c:v>
                </c:pt>
                <c:pt idx="1591">
                  <c:v>107358548</c:v>
                </c:pt>
                <c:pt idx="1592">
                  <c:v>107358548</c:v>
                </c:pt>
                <c:pt idx="1593">
                  <c:v>107358548</c:v>
                </c:pt>
                <c:pt idx="1594">
                  <c:v>107358548</c:v>
                </c:pt>
                <c:pt idx="1595">
                  <c:v>96076384</c:v>
                </c:pt>
                <c:pt idx="1596">
                  <c:v>96076384</c:v>
                </c:pt>
                <c:pt idx="1597">
                  <c:v>96076384</c:v>
                </c:pt>
                <c:pt idx="1598">
                  <c:v>96076384</c:v>
                </c:pt>
                <c:pt idx="1599">
                  <c:v>96076384</c:v>
                </c:pt>
                <c:pt idx="1600">
                  <c:v>96076384</c:v>
                </c:pt>
                <c:pt idx="1601">
                  <c:v>96076384</c:v>
                </c:pt>
                <c:pt idx="1602">
                  <c:v>96076384</c:v>
                </c:pt>
                <c:pt idx="1603">
                  <c:v>96076384</c:v>
                </c:pt>
                <c:pt idx="1604">
                  <c:v>96076384</c:v>
                </c:pt>
                <c:pt idx="1605">
                  <c:v>96076384</c:v>
                </c:pt>
                <c:pt idx="1606">
                  <c:v>106577804</c:v>
                </c:pt>
                <c:pt idx="1607">
                  <c:v>106577804</c:v>
                </c:pt>
                <c:pt idx="1608">
                  <c:v>106577804</c:v>
                </c:pt>
                <c:pt idx="1609">
                  <c:v>106577804</c:v>
                </c:pt>
                <c:pt idx="1610">
                  <c:v>106577804</c:v>
                </c:pt>
                <c:pt idx="1611">
                  <c:v>106577804</c:v>
                </c:pt>
                <c:pt idx="1612">
                  <c:v>106577804</c:v>
                </c:pt>
                <c:pt idx="1613">
                  <c:v>106577804</c:v>
                </c:pt>
                <c:pt idx="1614">
                  <c:v>106577804</c:v>
                </c:pt>
                <c:pt idx="1615">
                  <c:v>106577804</c:v>
                </c:pt>
                <c:pt idx="1616">
                  <c:v>106577804</c:v>
                </c:pt>
                <c:pt idx="1617">
                  <c:v>106577804</c:v>
                </c:pt>
                <c:pt idx="1618">
                  <c:v>128881968</c:v>
                </c:pt>
                <c:pt idx="1619">
                  <c:v>128881968</c:v>
                </c:pt>
                <c:pt idx="1620">
                  <c:v>128881968</c:v>
                </c:pt>
                <c:pt idx="1621">
                  <c:v>128881968</c:v>
                </c:pt>
                <c:pt idx="1622">
                  <c:v>128881968</c:v>
                </c:pt>
                <c:pt idx="1623">
                  <c:v>128881968</c:v>
                </c:pt>
                <c:pt idx="1624">
                  <c:v>128881968</c:v>
                </c:pt>
                <c:pt idx="1625">
                  <c:v>128881968</c:v>
                </c:pt>
                <c:pt idx="1626">
                  <c:v>128881968</c:v>
                </c:pt>
                <c:pt idx="1627">
                  <c:v>128881968</c:v>
                </c:pt>
                <c:pt idx="1628">
                  <c:v>128881968</c:v>
                </c:pt>
                <c:pt idx="1629">
                  <c:v>132199360</c:v>
                </c:pt>
                <c:pt idx="1630">
                  <c:v>132199360</c:v>
                </c:pt>
                <c:pt idx="1631">
                  <c:v>132199360</c:v>
                </c:pt>
                <c:pt idx="1632">
                  <c:v>132199360</c:v>
                </c:pt>
                <c:pt idx="1633">
                  <c:v>132199360</c:v>
                </c:pt>
                <c:pt idx="1634">
                  <c:v>132199360</c:v>
                </c:pt>
                <c:pt idx="1635">
                  <c:v>132199360</c:v>
                </c:pt>
                <c:pt idx="1636">
                  <c:v>132199360</c:v>
                </c:pt>
                <c:pt idx="1637">
                  <c:v>132199360</c:v>
                </c:pt>
                <c:pt idx="1638">
                  <c:v>132199360</c:v>
                </c:pt>
                <c:pt idx="1639">
                  <c:v>157058944</c:v>
                </c:pt>
                <c:pt idx="1640">
                  <c:v>157058944</c:v>
                </c:pt>
                <c:pt idx="1641">
                  <c:v>157058944</c:v>
                </c:pt>
                <c:pt idx="1642">
                  <c:v>157058944</c:v>
                </c:pt>
                <c:pt idx="1643">
                  <c:v>157058944</c:v>
                </c:pt>
                <c:pt idx="1644">
                  <c:v>157058944</c:v>
                </c:pt>
                <c:pt idx="1645">
                  <c:v>157058944</c:v>
                </c:pt>
                <c:pt idx="1646">
                  <c:v>157058944</c:v>
                </c:pt>
                <c:pt idx="1647">
                  <c:v>157058944</c:v>
                </c:pt>
                <c:pt idx="1648">
                  <c:v>157950504</c:v>
                </c:pt>
                <c:pt idx="1649">
                  <c:v>157950504</c:v>
                </c:pt>
                <c:pt idx="1650">
                  <c:v>157950504</c:v>
                </c:pt>
                <c:pt idx="1651">
                  <c:v>157950504</c:v>
                </c:pt>
                <c:pt idx="1652">
                  <c:v>157950504</c:v>
                </c:pt>
                <c:pt idx="1653">
                  <c:v>157950504</c:v>
                </c:pt>
                <c:pt idx="1654">
                  <c:v>157950504</c:v>
                </c:pt>
                <c:pt idx="1655">
                  <c:v>157950504</c:v>
                </c:pt>
                <c:pt idx="1656">
                  <c:v>157950504</c:v>
                </c:pt>
                <c:pt idx="1657">
                  <c:v>157950504</c:v>
                </c:pt>
                <c:pt idx="1658">
                  <c:v>157950504</c:v>
                </c:pt>
                <c:pt idx="1659">
                  <c:v>157950504</c:v>
                </c:pt>
                <c:pt idx="1660">
                  <c:v>161734000</c:v>
                </c:pt>
                <c:pt idx="1661">
                  <c:v>161734000</c:v>
                </c:pt>
                <c:pt idx="1662">
                  <c:v>161734000</c:v>
                </c:pt>
                <c:pt idx="1663">
                  <c:v>161734000</c:v>
                </c:pt>
                <c:pt idx="1664">
                  <c:v>161734000</c:v>
                </c:pt>
                <c:pt idx="1665">
                  <c:v>161734000</c:v>
                </c:pt>
                <c:pt idx="1666">
                  <c:v>161734000</c:v>
                </c:pt>
                <c:pt idx="1667">
                  <c:v>161734000</c:v>
                </c:pt>
                <c:pt idx="1668">
                  <c:v>161734000</c:v>
                </c:pt>
                <c:pt idx="1669">
                  <c:v>161734000</c:v>
                </c:pt>
                <c:pt idx="1670">
                  <c:v>161734000</c:v>
                </c:pt>
                <c:pt idx="1671">
                  <c:v>184329832</c:v>
                </c:pt>
                <c:pt idx="1672">
                  <c:v>184329832</c:v>
                </c:pt>
                <c:pt idx="1673">
                  <c:v>184329832</c:v>
                </c:pt>
                <c:pt idx="1674">
                  <c:v>184329832</c:v>
                </c:pt>
                <c:pt idx="1675">
                  <c:v>184329832</c:v>
                </c:pt>
                <c:pt idx="1676">
                  <c:v>184329832</c:v>
                </c:pt>
                <c:pt idx="1677">
                  <c:v>184329832</c:v>
                </c:pt>
                <c:pt idx="1678">
                  <c:v>184329832</c:v>
                </c:pt>
                <c:pt idx="1679">
                  <c:v>184329832</c:v>
                </c:pt>
                <c:pt idx="1680">
                  <c:v>184329832</c:v>
                </c:pt>
                <c:pt idx="1681">
                  <c:v>184329832</c:v>
                </c:pt>
                <c:pt idx="1682">
                  <c:v>184329832</c:v>
                </c:pt>
                <c:pt idx="1683">
                  <c:v>183280216</c:v>
                </c:pt>
                <c:pt idx="1684">
                  <c:v>183280216</c:v>
                </c:pt>
                <c:pt idx="1685">
                  <c:v>183280216</c:v>
                </c:pt>
                <c:pt idx="1686">
                  <c:v>183280216</c:v>
                </c:pt>
                <c:pt idx="1687">
                  <c:v>183280216</c:v>
                </c:pt>
                <c:pt idx="1688">
                  <c:v>183280216</c:v>
                </c:pt>
                <c:pt idx="1689">
                  <c:v>183280216</c:v>
                </c:pt>
                <c:pt idx="1690">
                  <c:v>183280216</c:v>
                </c:pt>
                <c:pt idx="1691">
                  <c:v>183280216</c:v>
                </c:pt>
                <c:pt idx="1692">
                  <c:v>173968676</c:v>
                </c:pt>
                <c:pt idx="1693">
                  <c:v>173968676</c:v>
                </c:pt>
                <c:pt idx="1694">
                  <c:v>173968676</c:v>
                </c:pt>
                <c:pt idx="1695">
                  <c:v>173968676</c:v>
                </c:pt>
                <c:pt idx="1696">
                  <c:v>173968676</c:v>
                </c:pt>
                <c:pt idx="1697">
                  <c:v>173968676</c:v>
                </c:pt>
                <c:pt idx="1698">
                  <c:v>173968676</c:v>
                </c:pt>
                <c:pt idx="1699">
                  <c:v>173968676</c:v>
                </c:pt>
                <c:pt idx="1700">
                  <c:v>173968676</c:v>
                </c:pt>
                <c:pt idx="1701">
                  <c:v>173968676</c:v>
                </c:pt>
                <c:pt idx="1702">
                  <c:v>176490848</c:v>
                </c:pt>
                <c:pt idx="1703">
                  <c:v>176490848</c:v>
                </c:pt>
                <c:pt idx="1704">
                  <c:v>176490848</c:v>
                </c:pt>
                <c:pt idx="1705">
                  <c:v>176490848</c:v>
                </c:pt>
                <c:pt idx="1706">
                  <c:v>176490848</c:v>
                </c:pt>
                <c:pt idx="1707">
                  <c:v>176490848</c:v>
                </c:pt>
                <c:pt idx="1708">
                  <c:v>176490848</c:v>
                </c:pt>
                <c:pt idx="1709">
                  <c:v>176490848</c:v>
                </c:pt>
                <c:pt idx="1710">
                  <c:v>176490848</c:v>
                </c:pt>
                <c:pt idx="1711">
                  <c:v>176490848</c:v>
                </c:pt>
                <c:pt idx="1712">
                  <c:v>176490848</c:v>
                </c:pt>
                <c:pt idx="1713">
                  <c:v>174306756</c:v>
                </c:pt>
                <c:pt idx="1714">
                  <c:v>174306756</c:v>
                </c:pt>
                <c:pt idx="1715">
                  <c:v>174306756</c:v>
                </c:pt>
                <c:pt idx="1716">
                  <c:v>174306756</c:v>
                </c:pt>
                <c:pt idx="1717">
                  <c:v>174306756</c:v>
                </c:pt>
                <c:pt idx="1718">
                  <c:v>174306756</c:v>
                </c:pt>
                <c:pt idx="1719">
                  <c:v>174306756</c:v>
                </c:pt>
                <c:pt idx="1720">
                  <c:v>174306756</c:v>
                </c:pt>
                <c:pt idx="1721">
                  <c:v>174306756</c:v>
                </c:pt>
                <c:pt idx="1722">
                  <c:v>174306756</c:v>
                </c:pt>
                <c:pt idx="1723">
                  <c:v>174306756</c:v>
                </c:pt>
                <c:pt idx="1724">
                  <c:v>164528156</c:v>
                </c:pt>
                <c:pt idx="1725">
                  <c:v>164528156</c:v>
                </c:pt>
                <c:pt idx="1726">
                  <c:v>164528156</c:v>
                </c:pt>
                <c:pt idx="1727">
                  <c:v>164528156</c:v>
                </c:pt>
                <c:pt idx="1728">
                  <c:v>164528156</c:v>
                </c:pt>
                <c:pt idx="1729">
                  <c:v>164528156</c:v>
                </c:pt>
                <c:pt idx="1730">
                  <c:v>164528156</c:v>
                </c:pt>
                <c:pt idx="1731">
                  <c:v>164528156</c:v>
                </c:pt>
                <c:pt idx="1732">
                  <c:v>164528156</c:v>
                </c:pt>
                <c:pt idx="1733">
                  <c:v>164528156</c:v>
                </c:pt>
                <c:pt idx="1734">
                  <c:v>164528156</c:v>
                </c:pt>
                <c:pt idx="1735">
                  <c:v>154548436</c:v>
                </c:pt>
                <c:pt idx="1736">
                  <c:v>154548436</c:v>
                </c:pt>
                <c:pt idx="1737">
                  <c:v>154548436</c:v>
                </c:pt>
                <c:pt idx="1738">
                  <c:v>154548436</c:v>
                </c:pt>
                <c:pt idx="1739">
                  <c:v>154548436</c:v>
                </c:pt>
                <c:pt idx="1740">
                  <c:v>154548436</c:v>
                </c:pt>
                <c:pt idx="1741">
                  <c:v>154548436</c:v>
                </c:pt>
                <c:pt idx="1742">
                  <c:v>154548436</c:v>
                </c:pt>
                <c:pt idx="1743">
                  <c:v>154548436</c:v>
                </c:pt>
                <c:pt idx="1744">
                  <c:v>154548436</c:v>
                </c:pt>
                <c:pt idx="1745">
                  <c:v>154548436</c:v>
                </c:pt>
                <c:pt idx="1746">
                  <c:v>130964824</c:v>
                </c:pt>
                <c:pt idx="1747">
                  <c:v>130964824</c:v>
                </c:pt>
                <c:pt idx="1748">
                  <c:v>130964824</c:v>
                </c:pt>
                <c:pt idx="1749">
                  <c:v>130964824</c:v>
                </c:pt>
                <c:pt idx="1750">
                  <c:v>130964824</c:v>
                </c:pt>
                <c:pt idx="1751">
                  <c:v>130964824</c:v>
                </c:pt>
                <c:pt idx="1752">
                  <c:v>130964824</c:v>
                </c:pt>
                <c:pt idx="1753">
                  <c:v>130964824</c:v>
                </c:pt>
                <c:pt idx="1754">
                  <c:v>130964824</c:v>
                </c:pt>
                <c:pt idx="1755">
                  <c:v>130964824</c:v>
                </c:pt>
                <c:pt idx="1756">
                  <c:v>126293488</c:v>
                </c:pt>
                <c:pt idx="1757">
                  <c:v>126293488</c:v>
                </c:pt>
                <c:pt idx="1758">
                  <c:v>126293488</c:v>
                </c:pt>
                <c:pt idx="1759">
                  <c:v>126293488</c:v>
                </c:pt>
                <c:pt idx="1760">
                  <c:v>126293488</c:v>
                </c:pt>
                <c:pt idx="1761">
                  <c:v>126293488</c:v>
                </c:pt>
                <c:pt idx="1762">
                  <c:v>126293488</c:v>
                </c:pt>
                <c:pt idx="1763">
                  <c:v>126293488</c:v>
                </c:pt>
                <c:pt idx="1764">
                  <c:v>126293488</c:v>
                </c:pt>
                <c:pt idx="1765">
                  <c:v>126293488</c:v>
                </c:pt>
                <c:pt idx="1766">
                  <c:v>138124048</c:v>
                </c:pt>
                <c:pt idx="1767">
                  <c:v>138124048</c:v>
                </c:pt>
                <c:pt idx="1768">
                  <c:v>138124048</c:v>
                </c:pt>
                <c:pt idx="1769">
                  <c:v>138124048</c:v>
                </c:pt>
                <c:pt idx="1770">
                  <c:v>138124048</c:v>
                </c:pt>
                <c:pt idx="1771">
                  <c:v>138124048</c:v>
                </c:pt>
                <c:pt idx="1772">
                  <c:v>138124048</c:v>
                </c:pt>
                <c:pt idx="1773">
                  <c:v>138124048</c:v>
                </c:pt>
                <c:pt idx="1774">
                  <c:v>138124048</c:v>
                </c:pt>
                <c:pt idx="1775">
                  <c:v>138124048</c:v>
                </c:pt>
                <c:pt idx="1776">
                  <c:v>138124048</c:v>
                </c:pt>
                <c:pt idx="1777">
                  <c:v>144145136</c:v>
                </c:pt>
                <c:pt idx="1778">
                  <c:v>144145136</c:v>
                </c:pt>
                <c:pt idx="1779">
                  <c:v>144145136</c:v>
                </c:pt>
                <c:pt idx="1780">
                  <c:v>144145136</c:v>
                </c:pt>
                <c:pt idx="1781">
                  <c:v>144145136</c:v>
                </c:pt>
                <c:pt idx="1782">
                  <c:v>144145136</c:v>
                </c:pt>
                <c:pt idx="1783">
                  <c:v>144145136</c:v>
                </c:pt>
                <c:pt idx="1784">
                  <c:v>144145136</c:v>
                </c:pt>
                <c:pt idx="1785">
                  <c:v>139981256</c:v>
                </c:pt>
                <c:pt idx="1786">
                  <c:v>139981256</c:v>
                </c:pt>
                <c:pt idx="1787">
                  <c:v>139981256</c:v>
                </c:pt>
                <c:pt idx="1788">
                  <c:v>139981256</c:v>
                </c:pt>
                <c:pt idx="1789">
                  <c:v>139981256</c:v>
                </c:pt>
                <c:pt idx="1790">
                  <c:v>139981256</c:v>
                </c:pt>
                <c:pt idx="1791">
                  <c:v>139981256</c:v>
                </c:pt>
                <c:pt idx="1792">
                  <c:v>139981256</c:v>
                </c:pt>
                <c:pt idx="1793">
                  <c:v>139981256</c:v>
                </c:pt>
                <c:pt idx="1794">
                  <c:v>139981256</c:v>
                </c:pt>
                <c:pt idx="1795">
                  <c:v>139981256</c:v>
                </c:pt>
                <c:pt idx="1796">
                  <c:v>143442880</c:v>
                </c:pt>
                <c:pt idx="1797">
                  <c:v>143442880</c:v>
                </c:pt>
                <c:pt idx="1798">
                  <c:v>143442880</c:v>
                </c:pt>
                <c:pt idx="1799">
                  <c:v>143442880</c:v>
                </c:pt>
                <c:pt idx="1800">
                  <c:v>143442880</c:v>
                </c:pt>
                <c:pt idx="1801">
                  <c:v>143442880</c:v>
                </c:pt>
                <c:pt idx="1802">
                  <c:v>143442880</c:v>
                </c:pt>
                <c:pt idx="1803">
                  <c:v>143442880</c:v>
                </c:pt>
                <c:pt idx="1804">
                  <c:v>143442880</c:v>
                </c:pt>
                <c:pt idx="1805">
                  <c:v>143442880</c:v>
                </c:pt>
                <c:pt idx="1806">
                  <c:v>143442880</c:v>
                </c:pt>
                <c:pt idx="1807">
                  <c:v>143442880</c:v>
                </c:pt>
                <c:pt idx="1808">
                  <c:v>145645496</c:v>
                </c:pt>
                <c:pt idx="1809">
                  <c:v>145645496</c:v>
                </c:pt>
                <c:pt idx="1810">
                  <c:v>145645496</c:v>
                </c:pt>
                <c:pt idx="1811">
                  <c:v>145645496</c:v>
                </c:pt>
                <c:pt idx="1812">
                  <c:v>145645496</c:v>
                </c:pt>
                <c:pt idx="1813">
                  <c:v>145645496</c:v>
                </c:pt>
                <c:pt idx="1814">
                  <c:v>145645496</c:v>
                </c:pt>
                <c:pt idx="1815">
                  <c:v>145645496</c:v>
                </c:pt>
                <c:pt idx="1816">
                  <c:v>145645496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CAF-4297-9614-574CBD2451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787644383"/>
        <c:axId val="1787642463"/>
      </c:barChart>
      <c:catAx>
        <c:axId val="1787644383"/>
        <c:scaling>
          <c:orientation val="maxMin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787642463"/>
        <c:crosses val="autoZero"/>
        <c:auto val="1"/>
        <c:lblAlgn val="ctr"/>
        <c:lblOffset val="100"/>
        <c:noMultiLvlLbl val="0"/>
      </c:catAx>
      <c:valAx>
        <c:axId val="1787642463"/>
        <c:scaling>
          <c:orientation val="minMax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7876443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1</xdr:row>
      <xdr:rowOff>0</xdr:rowOff>
    </xdr:from>
    <xdr:to>
      <xdr:col>14</xdr:col>
      <xdr:colOff>0</xdr:colOff>
      <xdr:row>16</xdr:row>
      <xdr:rowOff>28575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8977ABAA-7C69-42A9-9588-FD838DEF562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0</xdr:colOff>
      <xdr:row>1</xdr:row>
      <xdr:rowOff>0</xdr:rowOff>
    </xdr:from>
    <xdr:to>
      <xdr:col>7</xdr:col>
      <xdr:colOff>0</xdr:colOff>
      <xdr:row>16</xdr:row>
      <xdr:rowOff>28575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63218EAF-5677-40C2-BE67-8984B9D5CA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34</xdr:row>
      <xdr:rowOff>179509</xdr:rowOff>
    </xdr:from>
    <xdr:to>
      <xdr:col>6</xdr:col>
      <xdr:colOff>131884</xdr:colOff>
      <xdr:row>50</xdr:row>
      <xdr:rowOff>50555</xdr:rowOff>
    </xdr:to>
    <xdr:graphicFrame macro="">
      <xdr:nvGraphicFramePr>
        <xdr:cNvPr id="8" name="Diagramm 7">
          <a:extLst>
            <a:ext uri="{FF2B5EF4-FFF2-40B4-BE49-F238E27FC236}">
              <a16:creationId xmlns:a16="http://schemas.microsoft.com/office/drawing/2014/main" id="{B7896D5F-3BC9-4A00-8239-271C6BAEAC0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0</xdr:colOff>
      <xdr:row>59</xdr:row>
      <xdr:rowOff>0</xdr:rowOff>
    </xdr:from>
    <xdr:to>
      <xdr:col>6</xdr:col>
      <xdr:colOff>131886</xdr:colOff>
      <xdr:row>74</xdr:row>
      <xdr:rowOff>53263</xdr:rowOff>
    </xdr:to>
    <xdr:graphicFrame macro="">
      <xdr:nvGraphicFramePr>
        <xdr:cNvPr id="11" name="Diagramm 10">
          <a:extLst>
            <a:ext uri="{FF2B5EF4-FFF2-40B4-BE49-F238E27FC236}">
              <a16:creationId xmlns:a16="http://schemas.microsoft.com/office/drawing/2014/main" id="{B9E740DD-091B-4474-9559-52E54B9E62F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0</xdr:colOff>
      <xdr:row>84</xdr:row>
      <xdr:rowOff>0</xdr:rowOff>
    </xdr:from>
    <xdr:to>
      <xdr:col>6</xdr:col>
      <xdr:colOff>133350</xdr:colOff>
      <xdr:row>99</xdr:row>
      <xdr:rowOff>28575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00326450-3337-4F3F-A56C-19682BD705E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1" connectionId="3" xr16:uid="{DACE6A49-97FE-43CD-BA1A-3E03E16B626C}" autoFormatId="16" applyNumberFormats="0" applyBorderFormats="0" applyFontFormats="0" applyPatternFormats="0" applyAlignmentFormats="0" applyWidthHeightFormats="0">
  <queryTableRefresh nextId="9" unboundColumnsRight="1">
    <queryTableFields count="6">
      <queryTableField id="1" name="date" tableColumnId="1"/>
      <queryTableField id="2" name="short_interest" tableColumnId="2"/>
      <queryTableField id="8" dataBound="0" tableColumnId="8"/>
      <queryTableField id="3" name="short_position" tableColumnId="3"/>
      <queryTableField id="4" name="days_to_cover" tableColumnId="4"/>
      <queryTableField id="5" dataBound="0" tableColumnId="5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1" connectionId="4" xr16:uid="{6B3DF2E5-B502-486D-AACD-D66DF124F1C4}" autoFormatId="16" applyNumberFormats="0" applyBorderFormats="0" applyFontFormats="0" applyPatternFormats="0" applyAlignmentFormats="0" applyWidthHeightFormats="0">
  <queryTableRefresh nextId="22">
    <queryTableFields count="20">
      <queryTableField id="1" name="date" tableColumnId="1"/>
      <queryTableField id="2" name="total_reported" tableColumnId="2"/>
      <queryTableField id="3" name="total_short" tableColumnId="3"/>
      <queryTableField id="4" name="total_long" tableColumnId="4"/>
      <queryTableField id="21" dataBound="0" tableColumnId="21"/>
      <queryTableField id="20" dataBound="0" tableColumnId="20"/>
      <queryTableField id="5" name="FINRA" tableColumnId="5"/>
      <queryTableField id="19" dataBound="0" tableColumnId="19"/>
      <queryTableField id="6" name="FINRA Exempt" tableColumnId="6"/>
      <queryTableField id="7" name="EDGX" tableColumnId="7"/>
      <queryTableField id="8" name="BATS" tableColumnId="8"/>
      <queryTableField id="9" name="EDGA" tableColumnId="9"/>
      <queryTableField id="10" name="BATY" tableColumnId="10"/>
      <queryTableField id="11" name="XNAS" tableColumnId="11"/>
      <queryTableField id="12" name="XPHL" tableColumnId="12"/>
      <queryTableField id="13" name="XNYS" tableColumnId="13"/>
      <queryTableField id="14" name="ARCX" tableColumnId="14"/>
      <queryTableField id="15" name="XCIS" tableColumnId="15"/>
      <queryTableField id="16" name="XASE" tableColumnId="16"/>
      <queryTableField id="17" name="XCHI" tableColumnId="17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3" connectionId="5" xr16:uid="{BF97F86B-31A2-473C-8C57-FACE9706E5D0}" autoFormatId="16" applyNumberFormats="0" applyBorderFormats="0" applyFontFormats="0" applyPatternFormats="0" applyAlignmentFormats="0" applyWidthHeightFormats="0">
  <queryTableRefresh nextId="21">
    <queryTableFields count="20">
      <queryTableField id="1" name="date" tableColumnId="1"/>
      <queryTableField id="19" dataBound="0" tableColumnId="19"/>
      <queryTableField id="20" dataBound="0" tableColumnId="20"/>
      <queryTableField id="2" name="NYSE National" tableColumnId="2"/>
      <queryTableField id="3" name="Cboe BYX" tableColumnId="3"/>
      <queryTableField id="4" name="Nasdaq PHLX" tableColumnId="4"/>
      <queryTableField id="5" name="NYSE American" tableColumnId="5"/>
      <queryTableField id="6" name="Nasdaq BX" tableColumnId="6"/>
      <queryTableField id="7" name="NYSE" tableColumnId="7"/>
      <queryTableField id="8" name="IEX" tableColumnId="8"/>
      <queryTableField id="9" name="Cboe EDGA" tableColumnId="9"/>
      <queryTableField id="10" name="Cboe EDGX" tableColumnId="10"/>
      <queryTableField id="11" name="MEMX" tableColumnId="11"/>
      <queryTableField id="12" name="NYSE Arca" tableColumnId="12"/>
      <queryTableField id="13" name="Off Exchange" tableColumnId="13"/>
      <queryTableField id="14" name="CHX" tableColumnId="14"/>
      <queryTableField id="15" name="MIAX Pearl" tableColumnId="15"/>
      <queryTableField id="16" name="Nasdaq GSM" tableColumnId="16"/>
      <queryTableField id="17" name="Cboe BZX" tableColumnId="17"/>
      <queryTableField id="18" name="LTSE" tableColumnId="18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1" connectionId="1" xr16:uid="{94D5CE22-4F5D-4819-9C41-6C7121544F6B}" autoFormatId="16" applyNumberFormats="0" applyBorderFormats="0" applyFontFormats="0" applyPatternFormats="0" applyAlignmentFormats="0" applyWidthHeightFormats="0">
  <queryTableRefresh nextId="21">
    <queryTableFields count="20">
      <queryTableField id="1" name="date" tableColumnId="1"/>
      <queryTableField id="2" name="total_reported" tableColumnId="2"/>
      <queryTableField id="3" name="total_short" tableColumnId="3"/>
      <queryTableField id="4" name="total_long" tableColumnId="4"/>
      <queryTableField id="19" dataBound="0" tableColumnId="19"/>
      <queryTableField id="18" dataBound="0" tableColumnId="18"/>
      <queryTableField id="5" name="FINRA" tableColumnId="5"/>
      <queryTableField id="20" dataBound="0" tableColumnId="20"/>
      <queryTableField id="6" name="FINRA Exempt" tableColumnId="6"/>
      <queryTableField id="7" name="EDGX" tableColumnId="7"/>
      <queryTableField id="8" name="BATS" tableColumnId="8"/>
      <queryTableField id="9" name="EDGA" tableColumnId="9"/>
      <queryTableField id="10" name="BATY" tableColumnId="10"/>
      <queryTableField id="11" name="XNAS" tableColumnId="11"/>
      <queryTableField id="12" name="XPHL" tableColumnId="12"/>
      <queryTableField id="13" name="XNYS" tableColumnId="13"/>
      <queryTableField id="14" name="ARCX" tableColumnId="14"/>
      <queryTableField id="15" name="XCIS" tableColumnId="15"/>
      <queryTableField id="16" name="XASE" tableColumnId="16"/>
      <queryTableField id="17" name="XCHI" tableColumnId="17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2" connectionId="2" xr16:uid="{183119CD-E771-48E5-BBD6-D4A417116D22}" autoFormatId="16" applyNumberFormats="0" applyBorderFormats="0" applyFontFormats="0" applyPatternFormats="0" applyAlignmentFormats="0" applyWidthHeightFormats="0">
  <queryTableRefresh nextId="21">
    <queryTableFields count="20">
      <queryTableField id="1" name="date" tableColumnId="1"/>
      <queryTableField id="19" dataBound="0" tableColumnId="19"/>
      <queryTableField id="20" dataBound="0" tableColumnId="20"/>
      <queryTableField id="2" name="NYSE" tableColumnId="2"/>
      <queryTableField id="3" name="Nasdaq BX" tableColumnId="3"/>
      <queryTableField id="4" name="NYSE American" tableColumnId="4"/>
      <queryTableField id="5" name="Nasdaq PHLX" tableColumnId="5"/>
      <queryTableField id="6" name="IEX" tableColumnId="6"/>
      <queryTableField id="7" name="Cboe EDGA" tableColumnId="7"/>
      <queryTableField id="8" name="MEMX" tableColumnId="8"/>
      <queryTableField id="9" name="CHX" tableColumnId="9"/>
      <queryTableField id="10" name="Off Exchange" tableColumnId="10"/>
      <queryTableField id="11" name="NYSE Arca" tableColumnId="11"/>
      <queryTableField id="12" name="NYSE National" tableColumnId="12"/>
      <queryTableField id="13" name="Cboe BYX" tableColumnId="13"/>
      <queryTableField id="14" name="Cboe BZX" tableColumnId="14"/>
      <queryTableField id="15" name="Nasdaq GSM" tableColumnId="15"/>
      <queryTableField id="16" name="MIAX Pearl" tableColumnId="16"/>
      <queryTableField id="17" name="Cboe EDGX" tableColumnId="17"/>
      <queryTableField id="18" name="LTSE" tableColumnId="18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3" connectionId="6" xr16:uid="{F661F0B5-0155-4496-8F00-336DF14DF17B}" autoFormatId="16" applyNumberFormats="0" applyBorderFormats="0" applyFontFormats="0" applyPatternFormats="0" applyAlignmentFormats="0" applyWidthHeightFormats="0">
  <queryTableRefresh nextId="21">
    <queryTableFields count="20">
      <queryTableField id="1" name="date" tableColumnId="1"/>
      <queryTableField id="2" name="total_reported" tableColumnId="2"/>
      <queryTableField id="3" name="total_short" tableColumnId="3"/>
      <queryTableField id="4" name="total_long" tableColumnId="4"/>
      <queryTableField id="19" dataBound="0" tableColumnId="19"/>
      <queryTableField id="18" dataBound="0" tableColumnId="18"/>
      <queryTableField id="5" name="FINRA" tableColumnId="5"/>
      <queryTableField id="20" dataBound="0" tableColumnId="20"/>
      <queryTableField id="6" name="FINRA Exempt" tableColumnId="6"/>
      <queryTableField id="7" name="EDGX" tableColumnId="7"/>
      <queryTableField id="8" name="BATS" tableColumnId="8"/>
      <queryTableField id="9" name="EDGA" tableColumnId="9"/>
      <queryTableField id="10" name="BATY" tableColumnId="10"/>
      <queryTableField id="11" name="XNAS" tableColumnId="11"/>
      <queryTableField id="12" name="XPHL" tableColumnId="12"/>
      <queryTableField id="13" name="XNYS" tableColumnId="13"/>
      <queryTableField id="14" name="ARCX" tableColumnId="14"/>
      <queryTableField id="15" name="XCIS" tableColumnId="15"/>
      <queryTableField id="16" name="XASE" tableColumnId="16"/>
      <queryTableField id="17" name="XCHI" tableColumnId="17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4" connectionId="7" xr16:uid="{902E738C-4609-4F20-A8D6-C7EE30F35BD7}" autoFormatId="16" applyNumberFormats="0" applyBorderFormats="0" applyFontFormats="0" applyPatternFormats="0" applyAlignmentFormats="0" applyWidthHeightFormats="0">
  <queryTableRefresh nextId="21">
    <queryTableFields count="20">
      <queryTableField id="1" name="date" tableColumnId="1"/>
      <queryTableField id="19" dataBound="0" tableColumnId="19"/>
      <queryTableField id="20" dataBound="0" tableColumnId="20"/>
      <queryTableField id="2" name="NYSE National" tableColumnId="2"/>
      <queryTableField id="3" name="Cboe BYX" tableColumnId="3"/>
      <queryTableField id="4" name="NYSE" tableColumnId="4"/>
      <queryTableField id="5" name="Nasdaq BX" tableColumnId="5"/>
      <queryTableField id="6" name="NYSE American" tableColumnId="6"/>
      <queryTableField id="7" name="IEX" tableColumnId="7"/>
      <queryTableField id="8" name="Nasdaq PHLX" tableColumnId="8"/>
      <queryTableField id="9" name="Off Exchange" tableColumnId="9"/>
      <queryTableField id="10" name="CHX" tableColumnId="10"/>
      <queryTableField id="11" name="NYSE Arca" tableColumnId="11"/>
      <queryTableField id="12" name="Cboe BZX" tableColumnId="12"/>
      <queryTableField id="13" name="Cboe EDGA" tableColumnId="13"/>
      <queryTableField id="14" name="Nasdaq GSM" tableColumnId="14"/>
      <queryTableField id="15" name="MIAX Pearl" tableColumnId="15"/>
      <queryTableField id="16" name="Cboe EDGX" tableColumnId="16"/>
      <queryTableField id="17" name="MEMX" tableColumnId="17"/>
      <queryTableField id="18" name="LTSE" tableColumnId="18"/>
    </queryTableFields>
  </queryTableRefresh>
</queryTable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6FEB4ADF-D968-4C22-8042-7B68A3F4AE48}" name="Tabelle10" displayName="Tabelle10" ref="A1:D1314" totalsRowShown="0">
  <autoFilter ref="A1:D1314" xr:uid="{6FEB4ADF-D968-4C22-8042-7B68A3F4AE48}"/>
  <sortState xmlns:xlrd2="http://schemas.microsoft.com/office/spreadsheetml/2017/richdata2" ref="A2:C1314">
    <sortCondition descending="1" ref="A1:A1314"/>
  </sortState>
  <tableColumns count="4">
    <tableColumn id="1" xr3:uid="{7271B372-0D8A-41FC-818D-BBAFD7CE4649}" name="Date" dataDxfId="124"/>
    <tableColumn id="2" xr3:uid="{F1F8CA50-F7C1-42FE-8FEE-6430A640B388}" name="Price"/>
    <tableColumn id="3" xr3:uid="{1EB2DCC8-A9EF-4394-9F44-03D0C438E315}" name="Volume"/>
    <tableColumn id="5" xr3:uid="{DBE3B575-DE1A-4F46-8423-0F88A1AA57A1}" name="Stetige Renditen" dataDxfId="123">
      <calculatedColumnFormula>LN(B2/B3)</calculatedColumnFormula>
    </tableColumn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DDAFD37-58D9-4B34-925E-A93BC7C5ED92}" name="nyse_gme_short_interest" displayName="nyse_gme_short_interest" ref="A1:F1818" tableType="queryTable" totalsRowShown="0" headerRowDxfId="122" headerRowBorderDxfId="121">
  <autoFilter ref="A1:F1818" xr:uid="{CDDAFD37-58D9-4B34-925E-A93BC7C5ED92}"/>
  <tableColumns count="6">
    <tableColumn id="1" xr3:uid="{A4BA4F66-BA11-4BED-B51F-1F250FEB366D}" uniqueName="1" name="date" queryTableFieldId="1" dataDxfId="120"/>
    <tableColumn id="2" xr3:uid="{8868789A-E299-43CC-B5DD-D66DB9E495B7}" uniqueName="2" name="short_interest" queryTableFieldId="2" dataDxfId="119"/>
    <tableColumn id="8" xr3:uid="{8591294F-A35F-46EE-8ED3-C0697901E5BE}" uniqueName="8" name="short_float" queryTableFieldId="8" dataDxfId="118">
      <calculatedColumnFormula>nyse_gme_short_interest[[#This Row],[short_position]]/nyse_gme_short_interest[[#This Row],[float_shares]]*100</calculatedColumnFormula>
    </tableColumn>
    <tableColumn id="3" xr3:uid="{AE4E344A-BBCC-407A-852B-B775CBE781E6}" uniqueName="3" name="short_position" queryTableFieldId="3" dataDxfId="117"/>
    <tableColumn id="4" xr3:uid="{DA3D374A-8B05-43A7-B279-CF67401BC9BE}" uniqueName="4" name="days_to_cover" queryTableFieldId="4" dataDxfId="116"/>
    <tableColumn id="5" xr3:uid="{2C745467-8748-4079-BC8C-18EE7413314D}" uniqueName="5" name="float_shares" queryTableFieldId="5" dataDxfId="115"/>
  </tableColumns>
  <tableStyleInfo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C5AF12DA-76FC-42CC-99D4-97D1D4E7CE76}" name="nyse_gme_short_volume__4" displayName="nyse_gme_short_volume__4" ref="A1:T1314" tableType="queryTable" totalsRowShown="0" headerRowDxfId="114" headerRowBorderDxfId="113">
  <autoFilter ref="A1:T1314" xr:uid="{C5AF12DA-76FC-42CC-99D4-97D1D4E7CE76}"/>
  <tableColumns count="20">
    <tableColumn id="1" xr3:uid="{92C18F20-464A-4827-9E30-00B39956E7E7}" uniqueName="1" name="date" queryTableFieldId="1" dataDxfId="112"/>
    <tableColumn id="2" xr3:uid="{503FE510-2EDA-4D27-A582-AA1CD66A25E6}" uniqueName="2" name="total_reported" queryTableFieldId="2" dataDxfId="111"/>
    <tableColumn id="3" xr3:uid="{F57F436F-3181-440D-BC75-B2358657BAA2}" uniqueName="3" name="total_short" queryTableFieldId="3" dataDxfId="110"/>
    <tableColumn id="4" xr3:uid="{633D0A76-67B0-420B-BC33-76B06D7D2AF9}" uniqueName="4" name="total_long" queryTableFieldId="4" dataDxfId="109"/>
    <tableColumn id="21" xr3:uid="{4E1A7358-E73D-4EEA-9BA7-B825C620D17F}" uniqueName="21" name="Short % GME" queryTableFieldId="21" dataDxfId="108" dataCellStyle="Prozent">
      <calculatedColumnFormula>nyse_gme_short_volume__4[[#This Row],[total_short]]/nyse_gme_short_volume__4[[#This Row],[total_reported]]</calculatedColumnFormula>
    </tableColumn>
    <tableColumn id="20" xr3:uid="{3622ADE1-3D60-4520-BFC7-BF26E7D63529}" uniqueName="20" name="Long %" queryTableFieldId="20" dataDxfId="107" dataCellStyle="Prozent">
      <calculatedColumnFormula>nyse_gme_short_volume__4[[#This Row],[total_long]]/nyse_gme_short_volume__4[[#This Row],[total_reported]]</calculatedColumnFormula>
    </tableColumn>
    <tableColumn id="5" xr3:uid="{89A4937A-A8D7-4274-907D-F0959171EB83}" uniqueName="5" name="Off-Exchange" queryTableFieldId="5" dataDxfId="106"/>
    <tableColumn id="19" xr3:uid="{C4D2A224-DD62-45A6-9DD6-0CDED7A76B4F}" uniqueName="19" name="Short Off-Exchange %" queryTableFieldId="19" dataDxfId="105" dataCellStyle="Prozent">
      <calculatedColumnFormula>nyse_gme_short_volume__4[[#This Row],[Off-Exchange]]/nyse_gme_short_volume__4[[#This Row],[total_reported]]</calculatedColumnFormula>
    </tableColumn>
    <tableColumn id="6" xr3:uid="{6D3EC9AF-7564-4727-92E8-42569A6B6D5A}" uniqueName="6" name="FINRA Exempt" queryTableFieldId="6" dataDxfId="104"/>
    <tableColumn id="7" xr3:uid="{C70487F4-BDFE-41DB-9BFE-96FE6901872B}" uniqueName="7" name="EDGX" queryTableFieldId="7" dataDxfId="103"/>
    <tableColumn id="8" xr3:uid="{A7F4AFFC-CD89-451B-BCEB-D933C0413729}" uniqueName="8" name="BATS" queryTableFieldId="8" dataDxfId="102"/>
    <tableColumn id="9" xr3:uid="{E5904FDD-B528-486B-9981-C500A72C0213}" uniqueName="9" name="EDGA" queryTableFieldId="9" dataDxfId="101"/>
    <tableColumn id="10" xr3:uid="{28D1E715-2534-4420-A529-AF7449378E3D}" uniqueName="10" name="BATY" queryTableFieldId="10" dataDxfId="100"/>
    <tableColumn id="11" xr3:uid="{79E79DBF-ACD0-4F6F-96A5-EF89971D96E5}" uniqueName="11" name="XNAS" queryTableFieldId="11" dataDxfId="99"/>
    <tableColumn id="12" xr3:uid="{D1798D2B-268C-4458-9D14-862237117528}" uniqueName="12" name="XPHL" queryTableFieldId="12" dataDxfId="98"/>
    <tableColumn id="13" xr3:uid="{6F655886-68B2-4487-B371-064A71EF27F3}" uniqueName="13" name="XNYS" queryTableFieldId="13" dataDxfId="97"/>
    <tableColumn id="14" xr3:uid="{0AAC9B7F-64C4-4390-9329-9D03B447533F}" uniqueName="14" name="ARCX" queryTableFieldId="14" dataDxfId="96"/>
    <tableColumn id="15" xr3:uid="{29EF8D16-3718-435A-9809-4F60DD585B4C}" uniqueName="15" name="XCIS" queryTableFieldId="15" dataDxfId="95"/>
    <tableColumn id="16" xr3:uid="{0BAEDA7A-4522-45B9-B3FB-A7AE92E834D8}" uniqueName="16" name="XASE" queryTableFieldId="16" dataDxfId="94"/>
    <tableColumn id="17" xr3:uid="{172EEBE8-D5CC-458C-8E04-E0F5A90B447F}" uniqueName="17" name="XCHI" queryTableFieldId="17" dataDxfId="93"/>
  </tableColumns>
  <tableStyleInfo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C91B3EFA-D31D-4733-ACB7-CB5E28B14E4F}" name="nyse_gme_volume_by_exchange" displayName="nyse_gme_volume_by_exchange" ref="A1:T1314" tableType="queryTable" totalsRowShown="0" headerRowDxfId="92" headerRowBorderDxfId="91">
  <autoFilter ref="A1:T1314" xr:uid="{C91B3EFA-D31D-4733-ACB7-CB5E28B14E4F}"/>
  <tableColumns count="20">
    <tableColumn id="1" xr3:uid="{66350FDE-1C5B-40E3-A9F5-3F79D27E6238}" uniqueName="1" name="date" queryTableFieldId="1" dataDxfId="90"/>
    <tableColumn id="19" xr3:uid="{33D7FDBE-969E-4B6E-81BF-2B745F72BFD5}" uniqueName="19" name="Off Exchange GME" queryTableFieldId="19" dataDxfId="89" dataCellStyle="Prozent">
      <calculatedColumnFormula>nyse_gme_volume_by_exchange[[#This Row],[Off Exchange2]]/SUM(nyse_gme_volume_by_exchange[[#This Row],[NYSE National]:[LTSE]])</calculatedColumnFormula>
    </tableColumn>
    <tableColumn id="20" xr3:uid="{4A28A5C3-A6B6-4A08-9E0C-E1205931B19A}" uniqueName="20" name="Volume Gesamt" queryTableFieldId="20" dataDxfId="88" dataCellStyle="Prozent">
      <calculatedColumnFormula>SUM(nyse_gme_volume_by_exchange[[#This Row],[NYSE National]:[LTSE]])</calculatedColumnFormula>
    </tableColumn>
    <tableColumn id="2" xr3:uid="{DED5735F-CAF5-499A-A69E-3BEBC3DC060E}" uniqueName="2" name="NYSE National" queryTableFieldId="2" dataDxfId="87"/>
    <tableColumn id="3" xr3:uid="{4542C6A0-2A0B-4E76-A31B-FDEC53826914}" uniqueName="3" name="Cboe BYX" queryTableFieldId="3" dataDxfId="86"/>
    <tableColumn id="4" xr3:uid="{0A9428F4-74E9-4465-B7BF-EAB13D5A5349}" uniqueName="4" name="Nasdaq PHLX" queryTableFieldId="4" dataDxfId="85"/>
    <tableColumn id="5" xr3:uid="{0685D646-6FF3-4CF8-BE1B-6BDBCA3D6833}" uniqueName="5" name="NYSE American" queryTableFieldId="5" dataDxfId="84"/>
    <tableColumn id="6" xr3:uid="{F1DBC1F6-6791-406E-8020-DB6305D10531}" uniqueName="6" name="Nasdaq BX" queryTableFieldId="6" dataDxfId="83"/>
    <tableColumn id="7" xr3:uid="{68A66C75-208F-45EB-97FC-C88449918EF2}" uniqueName="7" name="NYSE" queryTableFieldId="7" dataDxfId="82"/>
    <tableColumn id="8" xr3:uid="{92C586E8-E16C-4781-ADD2-0FADBF27EEEC}" uniqueName="8" name="IEX" queryTableFieldId="8" dataDxfId="81"/>
    <tableColumn id="9" xr3:uid="{CB66069A-44ED-4310-BB5A-64FD35A171C1}" uniqueName="9" name="Cboe EDGA" queryTableFieldId="9" dataDxfId="80"/>
    <tableColumn id="10" xr3:uid="{2ADF903C-27BB-4FDE-A574-4A6DABAB861E}" uniqueName="10" name="Cboe EDGX" queryTableFieldId="10" dataDxfId="79"/>
    <tableColumn id="11" xr3:uid="{8273421C-5B39-4F51-972D-3115D4D89706}" uniqueName="11" name="MEMX" queryTableFieldId="11" dataDxfId="78"/>
    <tableColumn id="12" xr3:uid="{88F9C4F1-1122-45AF-9F54-19DCFD9298CA}" uniqueName="12" name="NYSE Arca" queryTableFieldId="12" dataDxfId="77"/>
    <tableColumn id="13" xr3:uid="{9C2088DA-26D9-4389-A652-660FE91CD1E9}" uniqueName="13" name="Off Exchange2" queryTableFieldId="13" dataDxfId="76"/>
    <tableColumn id="14" xr3:uid="{6C803A50-3DE8-4A52-9F0D-BD65F160DA11}" uniqueName="14" name="CHX" queryTableFieldId="14" dataDxfId="75"/>
    <tableColumn id="15" xr3:uid="{F7FCE16A-A5DE-4CF9-ABB9-C3640632E062}" uniqueName="15" name="MIAX Pearl" queryTableFieldId="15" dataDxfId="74"/>
    <tableColumn id="16" xr3:uid="{1808BAB7-EC20-4241-9FC9-6A9D5B4F7FA2}" uniqueName="16" name="Nasdaq GSM" queryTableFieldId="16" dataDxfId="73"/>
    <tableColumn id="17" xr3:uid="{64EAD7AD-F1EA-40D7-A94F-CFD4E2CE4FDC}" uniqueName="17" name="Cboe BZX" queryTableFieldId="17" dataDxfId="72"/>
    <tableColumn id="18" xr3:uid="{D9875B90-96E1-465F-BEF7-50F676E5C8E4}" uniqueName="18" name="LTSE" queryTableFieldId="18" dataDxfId="71"/>
  </tableColumns>
  <tableStyleInfo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D70050F0-1F42-48D6-8909-0354EA8DF09E}" name="nasdaq_aapl_short_volume" displayName="nasdaq_aapl_short_volume" ref="A1:T1314" tableType="queryTable" totalsRowShown="0" headerRowDxfId="70" headerRowBorderDxfId="69">
  <autoFilter ref="A1:T1314" xr:uid="{D70050F0-1F42-48D6-8909-0354EA8DF09E}"/>
  <tableColumns count="20">
    <tableColumn id="1" xr3:uid="{DD39261F-C89E-4DC0-A211-429F0FFFABA8}" uniqueName="1" name="date" queryTableFieldId="1" dataDxfId="68"/>
    <tableColumn id="2" xr3:uid="{B5730C99-D325-4A6D-9AB1-62D4D1E35A9F}" uniqueName="2" name="total_reported" queryTableFieldId="2" dataDxfId="67"/>
    <tableColumn id="3" xr3:uid="{9DF77022-729C-4889-8972-B5EE5C26A5E1}" uniqueName="3" name="total_short" queryTableFieldId="3" dataDxfId="66"/>
    <tableColumn id="4" xr3:uid="{71E9AB10-8495-4DB6-93F2-F59A55E7BAB5}" uniqueName="4" name="total_long" queryTableFieldId="4" dataDxfId="65"/>
    <tableColumn id="19" xr3:uid="{A654D5DE-3483-4DD1-93CE-455DE81D9287}" uniqueName="19" name="Short % Apple" queryTableFieldId="19" dataDxfId="64" dataCellStyle="Prozent">
      <calculatedColumnFormula>nasdaq_aapl_short_volume[[#This Row],[total_short]]/nasdaq_aapl_short_volume[[#This Row],[total_reported]]</calculatedColumnFormula>
    </tableColumn>
    <tableColumn id="18" xr3:uid="{551EB885-300A-4BF2-91AF-40395D7034D1}" uniqueName="18" name="Long %" queryTableFieldId="18" dataDxfId="63" dataCellStyle="Prozent">
      <calculatedColumnFormula>nasdaq_aapl_short_volume[[#This Row],[total_long]]/nasdaq_aapl_short_volume[[#This Row],[total_reported]]</calculatedColumnFormula>
    </tableColumn>
    <tableColumn id="5" xr3:uid="{91ED808A-8A4D-4278-8AC0-2C2A5B36F390}" uniqueName="5" name="Off-Exchange" queryTableFieldId="5" dataDxfId="62"/>
    <tableColumn id="20" xr3:uid="{3940EBD3-A4D7-41BF-87BE-AD000460BDD0}" uniqueName="20" name="Off-Exchange %" queryTableFieldId="20" dataDxfId="61" dataCellStyle="Prozent">
      <calculatedColumnFormula>nasdaq_aapl_short_volume[[#This Row],[Off-Exchange]]/nasdaq_aapl_short_volume[[#This Row],[total_reported]]</calculatedColumnFormula>
    </tableColumn>
    <tableColumn id="6" xr3:uid="{9432448F-95C7-4BB0-9960-3955172D4EAD}" uniqueName="6" name="FINRA Exempt" queryTableFieldId="6" dataDxfId="60"/>
    <tableColumn id="7" xr3:uid="{59161D15-E37F-43DC-9C14-0F11B5E696D3}" uniqueName="7" name="EDGX" queryTableFieldId="7" dataDxfId="59"/>
    <tableColumn id="8" xr3:uid="{6D2E7B1A-86B2-4327-B3AC-D3F626350BBB}" uniqueName="8" name="BATS" queryTableFieldId="8" dataDxfId="58"/>
    <tableColumn id="9" xr3:uid="{02C87E97-E8F9-46E6-B82D-5C25BCFABDB6}" uniqueName="9" name="EDGA" queryTableFieldId="9" dataDxfId="57"/>
    <tableColumn id="10" xr3:uid="{FA2A5C05-F929-4D37-8C8D-A3AD20B2860C}" uniqueName="10" name="BATY" queryTableFieldId="10" dataDxfId="56"/>
    <tableColumn id="11" xr3:uid="{42D5D58C-2EA1-4320-A43A-367022245BD9}" uniqueName="11" name="XNAS" queryTableFieldId="11" dataDxfId="55"/>
    <tableColumn id="12" xr3:uid="{1BB52737-4AC7-49E0-AD72-FACCE3A29C77}" uniqueName="12" name="XPHL" queryTableFieldId="12" dataDxfId="54"/>
    <tableColumn id="13" xr3:uid="{FA2ADB6D-0966-4093-8F21-16FE286557F8}" uniqueName="13" name="XNYS" queryTableFieldId="13" dataDxfId="53"/>
    <tableColumn id="14" xr3:uid="{03015304-015B-425A-9AED-9C4183F697DF}" uniqueName="14" name="ARCX" queryTableFieldId="14" dataDxfId="52"/>
    <tableColumn id="15" xr3:uid="{1D75C28E-7C8F-4771-A679-5C614F7B6450}" uniqueName="15" name="XCIS" queryTableFieldId="15" dataDxfId="51"/>
    <tableColumn id="16" xr3:uid="{EC5FE85F-F9F5-40BE-AD4C-4BF3C31019DC}" uniqueName="16" name="XASE" queryTableFieldId="16" dataDxfId="50"/>
    <tableColumn id="17" xr3:uid="{BFFBECE3-D676-4CD5-A0DF-784C4A2356C2}" uniqueName="17" name="XCHI" queryTableFieldId="17" dataDxfId="49"/>
  </tableColumns>
  <tableStyleInfo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112BDEBC-376E-4072-855D-D3E5811DA61A}" name="nasdaq_aapl_volume_by_exchange" displayName="nasdaq_aapl_volume_by_exchange" ref="A1:T1314" tableType="queryTable" totalsRowShown="0" headerRowDxfId="48" headerRowBorderDxfId="47">
  <autoFilter ref="A1:T1314" xr:uid="{112BDEBC-376E-4072-855D-D3E5811DA61A}"/>
  <tableColumns count="20">
    <tableColumn id="1" xr3:uid="{9DA439E4-8D73-48D2-BF4B-702364BC2EC4}" uniqueName="1" name="date" queryTableFieldId="1" dataDxfId="46"/>
    <tableColumn id="19" xr3:uid="{B5672183-3270-4F24-AC26-7E3F7E91DB2D}" uniqueName="19" name="Off Exchange Apple" queryTableFieldId="19" dataDxfId="45" dataCellStyle="Prozent">
      <calculatedColumnFormula>nasdaq_aapl_volume_by_exchange[[#This Row],[Off Exchange2]]/SUM(nasdaq_aapl_volume_by_exchange[[#This Row],[NYSE]:[LTSE]])</calculatedColumnFormula>
    </tableColumn>
    <tableColumn id="20" xr3:uid="{EF832779-E4FC-40DB-A866-4FB4DBF595A2}" uniqueName="20" name="Volume Gesamt" queryTableFieldId="20" dataDxfId="44" dataCellStyle="Prozent">
      <calculatedColumnFormula>SUM(nasdaq_aapl_volume_by_exchange[[#This Row],[NYSE]:[LTSE]])</calculatedColumnFormula>
    </tableColumn>
    <tableColumn id="2" xr3:uid="{84C89584-93F4-49DD-9202-3880654490F2}" uniqueName="2" name="NYSE" queryTableFieldId="2" dataDxfId="43"/>
    <tableColumn id="3" xr3:uid="{E9A8FA41-22BA-48B3-8298-A11D77A44D23}" uniqueName="3" name="Nasdaq BX" queryTableFieldId="3" dataDxfId="42"/>
    <tableColumn id="4" xr3:uid="{52B02574-F2C9-41A3-91D7-C25FEBF12649}" uniqueName="4" name="NYSE American" queryTableFieldId="4" dataDxfId="41"/>
    <tableColumn id="5" xr3:uid="{EB8D3F31-78B7-436B-9BC7-F564DAD38C4A}" uniqueName="5" name="Nasdaq PHLX" queryTableFieldId="5" dataDxfId="40"/>
    <tableColumn id="6" xr3:uid="{AFF8396B-B463-4E4B-888A-572E5CBA55F8}" uniqueName="6" name="IEX" queryTableFieldId="6" dataDxfId="39"/>
    <tableColumn id="7" xr3:uid="{EE984EFC-2384-4C78-ADEB-4D84E0EB9681}" uniqueName="7" name="Cboe EDGA" queryTableFieldId="7" dataDxfId="38"/>
    <tableColumn id="8" xr3:uid="{2023DF96-593C-4D3B-8FD3-83B0DC9CBCAB}" uniqueName="8" name="MEMX" queryTableFieldId="8" dataDxfId="37"/>
    <tableColumn id="9" xr3:uid="{50D8B79E-9173-452B-996D-D49236618134}" uniqueName="9" name="CHX" queryTableFieldId="9" dataDxfId="36"/>
    <tableColumn id="10" xr3:uid="{174C0F1E-05FF-4115-A30E-C151F47D05F3}" uniqueName="10" name="Off Exchange2" queryTableFieldId="10" dataDxfId="35"/>
    <tableColumn id="11" xr3:uid="{5D55A5A4-B452-4564-A3D1-895E44ED6474}" uniqueName="11" name="NYSE Arca" queryTableFieldId="11" dataDxfId="34"/>
    <tableColumn id="12" xr3:uid="{6EA34979-757A-4B99-87BC-9994FFF2FE5A}" uniqueName="12" name="NYSE National" queryTableFieldId="12" dataDxfId="33"/>
    <tableColumn id="13" xr3:uid="{60DB04F7-EBBA-42E3-BDD3-22C0AA51DB5E}" uniqueName="13" name="Cboe BYX" queryTableFieldId="13" dataDxfId="32"/>
    <tableColumn id="14" xr3:uid="{7120B7FB-7DF0-4C39-BE15-4A564C08CF72}" uniqueName="14" name="Cboe BZX" queryTableFieldId="14" dataDxfId="31"/>
    <tableColumn id="15" xr3:uid="{2CBC1372-77E3-4015-AA9F-6107B2918567}" uniqueName="15" name="Nasdaq GSM" queryTableFieldId="15" dataDxfId="30"/>
    <tableColumn id="16" xr3:uid="{BD8A35D8-5417-48A2-BF32-C7C816AB7743}" uniqueName="16" name="MIAX Pearl" queryTableFieldId="16" dataDxfId="29"/>
    <tableColumn id="17" xr3:uid="{9BE64D19-F70C-4079-81FD-02A685AC81E4}" uniqueName="17" name="Cboe EDGX" queryTableFieldId="17" dataDxfId="28"/>
    <tableColumn id="18" xr3:uid="{43C7A039-E5CC-49A1-9B84-7D6E5B37652E}" uniqueName="18" name="LTSE" queryTableFieldId="18" dataDxfId="27"/>
  </tableColumns>
  <tableStyleInfo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81852280-4D00-49D0-88D0-6ECEB98B6B85}" name="nyse_spy_short_volume" displayName="nyse_spy_short_volume" ref="A1:T1314" tableType="queryTable" totalsRowShown="0" headerRowDxfId="26" headerRowBorderDxfId="25">
  <autoFilter ref="A1:T1314" xr:uid="{81852280-4D00-49D0-88D0-6ECEB98B6B85}"/>
  <tableColumns count="20">
    <tableColumn id="1" xr3:uid="{18B74C00-15F5-40C3-BA67-5AAF7DA03250}" uniqueName="1" name="date" queryTableFieldId="1" dataDxfId="24"/>
    <tableColumn id="2" xr3:uid="{32073390-18E5-458B-9624-63B57744A507}" uniqueName="2" name="total_reported" queryTableFieldId="2" dataDxfId="23"/>
    <tableColumn id="3" xr3:uid="{60F0F3EA-4D2C-406E-8DC4-5EAF1365FA81}" uniqueName="3" name="total_short" queryTableFieldId="3" dataDxfId="22"/>
    <tableColumn id="4" xr3:uid="{42730D56-7E4D-4CBB-9C75-0B65DD8DC98A}" uniqueName="4" name="total_long" queryTableFieldId="4" dataDxfId="21"/>
    <tableColumn id="19" xr3:uid="{D0E8CF12-9C91-40EE-B585-161052F745C8}" uniqueName="19" name="Short %" queryTableFieldId="19" dataDxfId="20" dataCellStyle="Prozent">
      <calculatedColumnFormula>nyse_spy_short_volume[[#This Row],[total_short]]/nyse_spy_short_volume[[#This Row],[total_reported]]</calculatedColumnFormula>
    </tableColumn>
    <tableColumn id="18" xr3:uid="{6A5BC125-D395-4952-9391-703F3A535BE8}" uniqueName="18" name="Long %" queryTableFieldId="18" dataDxfId="19" dataCellStyle="Prozent">
      <calculatedColumnFormula>nyse_spy_short_volume[[#This Row],[total_long]]/nyse_spy_short_volume[[#This Row],[total_reported]]</calculatedColumnFormula>
    </tableColumn>
    <tableColumn id="5" xr3:uid="{2980D098-8103-457F-BC8A-D4E362C5519C}" uniqueName="5" name="Off-Exchange" queryTableFieldId="5" dataDxfId="18"/>
    <tableColumn id="20" xr3:uid="{90F8E056-7BEE-4BD2-880E-E75061AED288}" uniqueName="20" name="Off-Exchange %" queryTableFieldId="20" dataDxfId="17" dataCellStyle="Prozent">
      <calculatedColumnFormula>nyse_spy_short_volume[[#This Row],[Off-Exchange]]/nyse_spy_short_volume[[#This Row],[total_reported]]</calculatedColumnFormula>
    </tableColumn>
    <tableColumn id="6" xr3:uid="{77F0EB99-A503-4776-8B84-1F1436C8FD71}" uniqueName="6" name="FINRA Exempt" queryTableFieldId="6" dataDxfId="16"/>
    <tableColumn id="7" xr3:uid="{00FDBA71-B528-4B58-B68E-09A6A2F8D93C}" uniqueName="7" name="EDGX" queryTableFieldId="7" dataDxfId="15"/>
    <tableColumn id="8" xr3:uid="{6AFD3E66-9002-4378-A3A6-180D2B192A02}" uniqueName="8" name="BATS" queryTableFieldId="8" dataDxfId="14"/>
    <tableColumn id="9" xr3:uid="{5859159C-F6FC-45D3-93BD-75BC982C7EEA}" uniqueName="9" name="EDGA" queryTableFieldId="9" dataDxfId="13"/>
    <tableColumn id="10" xr3:uid="{25D72F31-2CD9-4A5D-AAD1-116933252D74}" uniqueName="10" name="BATY" queryTableFieldId="10" dataDxfId="12"/>
    <tableColumn id="11" xr3:uid="{F85BA89A-E758-481B-B3B6-752FE208D7E7}" uniqueName="11" name="XNAS" queryTableFieldId="11" dataDxfId="11"/>
    <tableColumn id="12" xr3:uid="{14E0B6E7-7B7A-4E93-898B-8229A9CB6154}" uniqueName="12" name="XPHL" queryTableFieldId="12" dataDxfId="10"/>
    <tableColumn id="13" xr3:uid="{003456AA-B51E-4CF7-AE52-5DF1A1EBF7A9}" uniqueName="13" name="XNYS" queryTableFieldId="13" dataDxfId="9"/>
    <tableColumn id="14" xr3:uid="{330D2CA1-B6A5-47CB-B0A6-8B9215A4D799}" uniqueName="14" name="ARCX" queryTableFieldId="14" dataDxfId="8"/>
    <tableColumn id="15" xr3:uid="{2C588086-124C-4CC0-84CD-A7E0650DA14C}" uniqueName="15" name="XCIS" queryTableFieldId="15" dataDxfId="7"/>
    <tableColumn id="16" xr3:uid="{1EC7DD7F-F0C3-4C4C-A7BC-8D8A86D271FC}" uniqueName="16" name="XASE" queryTableFieldId="16" dataDxfId="6"/>
    <tableColumn id="17" xr3:uid="{114FE91F-8107-4B4B-9D05-F94F1DEA4E4F}" uniqueName="17" name="XCHI" queryTableFieldId="17" dataDxfId="5"/>
  </tableColumns>
  <tableStyleInfo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8310035E-6F12-4344-8963-953C49F2D45F}" name="nyse_spy_volume_by_exchange" displayName="nyse_spy_volume_by_exchange" ref="A1:T1314" tableType="queryTable" totalsRowShown="0" headerRowDxfId="4" headerRowBorderDxfId="3">
  <autoFilter ref="A1:T1314" xr:uid="{8310035E-6F12-4344-8963-953C49F2D45F}"/>
  <tableColumns count="20">
    <tableColumn id="1" xr3:uid="{2EA4E679-F2BB-4409-8B51-580F293D2EEB}" uniqueName="1" name="date" queryTableFieldId="1" dataDxfId="2"/>
    <tableColumn id="19" xr3:uid="{8CD96AA0-A1E4-4588-9E5C-67A1D79DA648}" uniqueName="19" name="Off-Exchange %" queryTableFieldId="19" dataDxfId="1" dataCellStyle="Prozent">
      <calculatedColumnFormula>nyse_spy_volume_by_exchange[[#This Row],[Off Exchange]]/SUM(nyse_spy_volume_by_exchange[[#This Row],[NYSE National]:[LTSE]])</calculatedColumnFormula>
    </tableColumn>
    <tableColumn id="20" xr3:uid="{648BEA3B-0CA8-4F4A-93E2-0E1F148025EB}" uniqueName="20" name="Volume Gesamt" queryTableFieldId="20" dataDxfId="0" dataCellStyle="Prozent">
      <calculatedColumnFormula>SUM(nyse_spy_volume_by_exchange[[#This Row],[NYSE National]:[LTSE]])</calculatedColumnFormula>
    </tableColumn>
    <tableColumn id="2" xr3:uid="{B2568592-EADC-4D2E-95D2-D4306B818866}" uniqueName="2" name="NYSE National" queryTableFieldId="2"/>
    <tableColumn id="3" xr3:uid="{4E4F651B-B9BE-4B15-9B28-28971BE5FD79}" uniqueName="3" name="Cboe BYX" queryTableFieldId="3"/>
    <tableColumn id="4" xr3:uid="{1CE0EFFE-058B-4F54-9B99-E4FF829D4116}" uniqueName="4" name="NYSE" queryTableFieldId="4"/>
    <tableColumn id="5" xr3:uid="{558D7992-8A13-45CB-8AB7-D59612597F51}" uniqueName="5" name="Nasdaq BX" queryTableFieldId="5"/>
    <tableColumn id="6" xr3:uid="{5972FE6A-8FFB-4859-A3A9-81DCD47DB984}" uniqueName="6" name="NYSE American" queryTableFieldId="6"/>
    <tableColumn id="7" xr3:uid="{0431B958-C296-4FCF-ADFC-BEDC30EEAA70}" uniqueName="7" name="IEX" queryTableFieldId="7"/>
    <tableColumn id="8" xr3:uid="{74EACB87-EF78-496E-9087-C518BBDED788}" uniqueName="8" name="Nasdaq PHLX" queryTableFieldId="8"/>
    <tableColumn id="9" xr3:uid="{6DA45245-1D39-4686-979C-B792813734FC}" uniqueName="9" name="Off Exchange" queryTableFieldId="9"/>
    <tableColumn id="10" xr3:uid="{C6CCA6E3-3EB4-4A5D-8209-ECA6283BAA51}" uniqueName="10" name="CHX" queryTableFieldId="10"/>
    <tableColumn id="11" xr3:uid="{27309F61-2299-4A00-A7A6-653EA940ECC6}" uniqueName="11" name="NYSE Arca" queryTableFieldId="11"/>
    <tableColumn id="12" xr3:uid="{9CD219B8-391B-4AB5-A54E-64934126C546}" uniqueName="12" name="Cboe BZX" queryTableFieldId="12"/>
    <tableColumn id="13" xr3:uid="{A2FB0A2F-CCA3-4A36-B1C3-DE79DE4FDE11}" uniqueName="13" name="Cboe EDGA" queryTableFieldId="13"/>
    <tableColumn id="14" xr3:uid="{C72AFB87-F741-4082-B77D-C51A33F8D7DC}" uniqueName="14" name="Nasdaq GSM" queryTableFieldId="14"/>
    <tableColumn id="15" xr3:uid="{60B43D07-5C06-492C-B748-A8A2E7FC67E7}" uniqueName="15" name="MIAX Pearl" queryTableFieldId="15"/>
    <tableColumn id="16" xr3:uid="{14FD4879-9086-405C-878A-C44ABD7CD466}" uniqueName="16" name="Cboe EDGX" queryTableFieldId="16"/>
    <tableColumn id="17" xr3:uid="{27E537CB-A6F2-400C-B0E3-E0C62A48F8F4}" uniqueName="17" name="MEMX" queryTableFieldId="17"/>
    <tableColumn id="18" xr3:uid="{B07E92D9-8584-4C45-B814-98BDCCD6714A}" uniqueName="18" name="LTSE" queryTableFieldId="18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C53196-57E6-421F-8806-A64EDFCB2519}">
  <sheetPr>
    <tabColor rgb="FF00B050"/>
  </sheetPr>
  <dimension ref="A1:S89"/>
  <sheetViews>
    <sheetView showGridLines="0" zoomScale="85" zoomScaleNormal="85" workbookViewId="0">
      <selection activeCell="I101" sqref="I101"/>
    </sheetView>
  </sheetViews>
  <sheetFormatPr baseColWidth="10" defaultRowHeight="14.25"/>
  <cols>
    <col min="1" max="1" width="16.86328125" bestFit="1" customWidth="1"/>
    <col min="2" max="5" width="12.86328125" customWidth="1"/>
    <col min="9" max="12" width="12.86328125" customWidth="1"/>
  </cols>
  <sheetData>
    <row r="1" spans="1:1">
      <c r="A1" t="s">
        <v>10585</v>
      </c>
    </row>
    <row r="18" spans="2:12">
      <c r="B18" s="44" t="s">
        <v>10570</v>
      </c>
      <c r="C18" s="14" t="s">
        <v>10567</v>
      </c>
      <c r="D18" s="14" t="s">
        <v>10568</v>
      </c>
      <c r="E18" s="14" t="s">
        <v>10569</v>
      </c>
      <c r="F18" s="44"/>
      <c r="G18" s="44"/>
      <c r="H18" s="44"/>
      <c r="I18" s="44" t="s">
        <v>3527</v>
      </c>
      <c r="J18" s="14" t="s">
        <v>10567</v>
      </c>
      <c r="K18" s="14" t="s">
        <v>10568</v>
      </c>
      <c r="L18" s="14" t="s">
        <v>10569</v>
      </c>
    </row>
    <row r="19" spans="2:12">
      <c r="B19" s="44" t="s">
        <v>12446</v>
      </c>
      <c r="C19" s="13">
        <f>AVERAGE(nyse_gme_short_volume__4[Short % GME])</f>
        <v>0.56613277376668047</v>
      </c>
      <c r="D19" s="13">
        <f>AVERAGE(nasdaq_aapl_short_volume[Short % Apple])</f>
        <v>0.47311996359845132</v>
      </c>
      <c r="E19" s="13">
        <f>AVERAGE(nyse_spy_short_volume[Short %])</f>
        <v>0.54883047137597452</v>
      </c>
      <c r="F19" s="44"/>
      <c r="G19" s="44"/>
      <c r="H19" s="44"/>
      <c r="I19" s="44" t="s">
        <v>10566</v>
      </c>
      <c r="J19" s="13">
        <f>AVERAGE(nyse_gme_volume_by_exchange[Off Exchange GME])</f>
        <v>0.43450841026864168</v>
      </c>
      <c r="K19" s="13">
        <f>AVERAGE(nasdaq_aapl_volume_by_exchange[Off Exchange Apple])</f>
        <v>0.41037535527732405</v>
      </c>
      <c r="L19" s="13">
        <f>AVERAGE(nyse_spy_volume_by_exchange[Off-Exchange %])</f>
        <v>0.36939638952921933</v>
      </c>
    </row>
    <row r="20" spans="2:12">
      <c r="B20" s="44" t="s">
        <v>12447</v>
      </c>
      <c r="C20" s="13">
        <f>MAX(nyse_gme_short_volume__4[Short % GME])</f>
        <v>0.83736150679650589</v>
      </c>
      <c r="D20" s="13">
        <f>MAX(nasdaq_aapl_short_volume[Short % Apple])</f>
        <v>0.66492143575798202</v>
      </c>
      <c r="E20" s="13">
        <f>MAX(nyse_spy_short_volume[Short %])</f>
        <v>0.82235000608494579</v>
      </c>
      <c r="F20" s="44"/>
      <c r="G20" s="44"/>
      <c r="H20" s="44"/>
      <c r="I20" s="44" t="s">
        <v>10563</v>
      </c>
      <c r="J20" s="13">
        <f>MAX(nyse_gme_volume_by_exchange[Off Exchange GME])</f>
        <v>0.71379894419624046</v>
      </c>
      <c r="K20" s="13">
        <f>MAX(nasdaq_aapl_volume_by_exchange[Off Exchange Apple])</f>
        <v>0.6022247007519167</v>
      </c>
      <c r="L20" s="13">
        <f>MAX(nyse_spy_volume_by_exchange[Off-Exchange %])</f>
        <v>0.60148167840324784</v>
      </c>
    </row>
    <row r="21" spans="2:12">
      <c r="B21" s="44" t="s">
        <v>10565</v>
      </c>
      <c r="C21" s="15">
        <f>_xlfn.XLOOKUP(C20,nyse_gme_short_volume__4[Short % GME],nyse_gme_short_volume__4[date])</f>
        <v>44853</v>
      </c>
      <c r="D21" s="15">
        <f>_xlfn.XLOOKUP(D20,nasdaq_aapl_short_volume[Short % Apple],nasdaq_aapl_short_volume[date])</f>
        <v>43972</v>
      </c>
      <c r="E21" s="15">
        <f>_xlfn.XLOOKUP(E20,'Short Volume SPY'!E:E,'Short Volume SPY'!A:A)</f>
        <v>44284</v>
      </c>
      <c r="F21" s="44"/>
      <c r="G21" s="44"/>
      <c r="H21" s="44"/>
      <c r="I21" s="44" t="s">
        <v>10565</v>
      </c>
      <c r="J21" s="15">
        <f>_xlfn.XLOOKUP(J20,'Volume GME'!B:B,'Volume GME'!A:A)</f>
        <v>44040</v>
      </c>
      <c r="K21" s="15">
        <f>_xlfn.XLOOKUP(K20,'Volume Apple'!B:B,'Volume Apple'!A:A)</f>
        <v>45646</v>
      </c>
      <c r="L21" s="15">
        <f>_xlfn.XLOOKUP(L20,'Volume SPY'!B:B,'Volume SPY'!A:A)</f>
        <v>45652</v>
      </c>
    </row>
    <row r="22" spans="2:12">
      <c r="B22" s="44" t="s">
        <v>12448</v>
      </c>
      <c r="C22" s="16">
        <f>MAX(nyse_gme_short_volume__4[total_short])</f>
        <v>285712676</v>
      </c>
      <c r="D22" s="16">
        <f>MAX(nasdaq_aapl_short_volume[total_short])</f>
        <v>138418756</v>
      </c>
      <c r="E22" s="16">
        <f>MAX(nyse_spy_short_volume[total_short])</f>
        <v>188740028</v>
      </c>
      <c r="F22" s="44"/>
      <c r="G22" s="44"/>
      <c r="H22" s="44"/>
      <c r="I22" s="44" t="s">
        <v>10575</v>
      </c>
      <c r="J22" s="16">
        <f>MAX('Volume GME'!O:O)</f>
        <v>392239696</v>
      </c>
      <c r="K22" s="16">
        <f>MAX('Volume Apple'!L:L)</f>
        <v>153314483</v>
      </c>
      <c r="L22" s="16">
        <f>MAX('Volume SPY'!K:K)</f>
        <v>126625807</v>
      </c>
    </row>
    <row r="23" spans="2:12">
      <c r="B23" s="44" t="s">
        <v>10565</v>
      </c>
      <c r="C23" s="15">
        <f>_xlfn.XLOOKUP(C22,'Short Volume GME'!C:C,'Short Volume GME'!A:A)</f>
        <v>44218</v>
      </c>
      <c r="D23" s="15">
        <f>_xlfn.XLOOKUP(Charts!D22,'Short Volume Apple'!C:C,'Short Volume Apple'!A:A)</f>
        <v>44046</v>
      </c>
      <c r="E23" s="15">
        <f>_xlfn.XLOOKUP(E22,'Short Volume SPY'!C:C,'Short Volume SPY'!A:A)</f>
        <v>43889</v>
      </c>
      <c r="F23" s="44"/>
      <c r="G23" s="44"/>
      <c r="H23" s="44"/>
      <c r="I23" s="44" t="s">
        <v>10565</v>
      </c>
      <c r="J23" s="15">
        <f>_xlfn.XLOOKUP(J22,'Volume GME'!O:O,'Volume GME'!A:A)</f>
        <v>44218</v>
      </c>
      <c r="K23" s="15">
        <f>_xlfn.XLOOKUP(K22,'Volume Apple'!L:L,'Volume Apple'!A:A)</f>
        <v>45555</v>
      </c>
      <c r="L23" s="15">
        <f>_xlfn.XLOOKUP(L22,'Volume SPY'!K:K,'Volume SPY'!A:A)</f>
        <v>43889</v>
      </c>
    </row>
    <row r="24" spans="2:12">
      <c r="B24" s="44" t="s">
        <v>12449</v>
      </c>
      <c r="C24" s="16">
        <f>AVERAGE(nyse_gme_short_volume__4[total_short])</f>
        <v>9300636.3389185071</v>
      </c>
      <c r="D24" s="16">
        <f>AVERAGE(nasdaq_aapl_short_volume[total_short])</f>
        <v>26335641.872810356</v>
      </c>
      <c r="E24" s="16">
        <f>AVERAGE(nyse_spy_short_volume[total_short])</f>
        <v>29854640.044173647</v>
      </c>
      <c r="F24" s="44"/>
      <c r="G24" s="44"/>
      <c r="H24" s="44"/>
      <c r="I24" s="44" t="s">
        <v>12450</v>
      </c>
      <c r="J24" s="16">
        <f>AVERAGE(nyse_gme_volume_by_exchange[Off Exchange2])</f>
        <v>10673745.757044936</v>
      </c>
      <c r="K24" s="16">
        <f>AVERAGE(nasdaq_aapl_volume_by_exchange[Off Exchange2])</f>
        <v>32341942.283320639</v>
      </c>
      <c r="L24" s="16">
        <f>AVERAGE(nyse_spy_short_volume[Off-Exchange])</f>
        <v>12271270.738766184</v>
      </c>
    </row>
    <row r="25" spans="2:12">
      <c r="B25" s="44" t="s">
        <v>10619</v>
      </c>
      <c r="C25" s="45">
        <f>C22/C24</f>
        <v>30.719691168273666</v>
      </c>
      <c r="D25" s="45">
        <f>D22/D24</f>
        <v>5.2559476874914273</v>
      </c>
      <c r="E25" s="45">
        <f>E22/E24</f>
        <v>6.3219662913616004</v>
      </c>
      <c r="F25" s="44"/>
      <c r="G25" s="44"/>
      <c r="H25" s="44"/>
      <c r="I25" s="44" t="s">
        <v>10619</v>
      </c>
      <c r="J25" s="45">
        <f>J22/J24</f>
        <v>36.748083093614262</v>
      </c>
      <c r="K25" s="45">
        <f>K22/K24</f>
        <v>4.740422874326482</v>
      </c>
      <c r="L25" s="45">
        <f>L22/L24</f>
        <v>10.318882998806007</v>
      </c>
    </row>
    <row r="26" spans="2:12">
      <c r="B26" s="44"/>
      <c r="C26" s="44"/>
      <c r="D26" s="44"/>
      <c r="E26" s="44"/>
      <c r="F26" s="44"/>
      <c r="G26" s="44"/>
      <c r="H26" s="44"/>
      <c r="I26" s="44"/>
      <c r="J26" s="15"/>
      <c r="K26" s="15"/>
      <c r="L26" s="15"/>
    </row>
    <row r="27" spans="2:12">
      <c r="B27" s="44"/>
      <c r="C27" s="44"/>
      <c r="D27" s="44"/>
      <c r="E27" s="44"/>
      <c r="F27" s="44"/>
      <c r="G27" s="44"/>
      <c r="H27" s="44"/>
      <c r="I27" s="44"/>
      <c r="J27" s="15"/>
      <c r="K27" s="15"/>
      <c r="L27" s="15"/>
    </row>
    <row r="28" spans="2:12">
      <c r="B28" s="44"/>
      <c r="C28" s="15"/>
      <c r="D28" s="15"/>
      <c r="E28" s="15"/>
      <c r="F28" s="44"/>
      <c r="G28" s="44"/>
      <c r="H28" s="44"/>
      <c r="I28" s="44"/>
      <c r="J28" s="15"/>
      <c r="K28" s="15"/>
      <c r="L28" s="15"/>
    </row>
    <row r="29" spans="2:12">
      <c r="B29" s="44"/>
      <c r="C29" s="15"/>
      <c r="D29" s="15"/>
      <c r="E29" s="15"/>
      <c r="F29" s="44"/>
      <c r="G29" s="44"/>
      <c r="H29" s="44"/>
      <c r="I29" s="44"/>
      <c r="J29" s="15"/>
      <c r="K29" s="15"/>
      <c r="L29" s="15"/>
    </row>
    <row r="30" spans="2:12">
      <c r="B30" s="44" t="s">
        <v>10571</v>
      </c>
      <c r="C30" s="44" t="s">
        <v>10573</v>
      </c>
      <c r="D30" s="44" t="s">
        <v>10572</v>
      </c>
      <c r="E30" s="44" t="s">
        <v>10574</v>
      </c>
      <c r="F30" s="46" t="s">
        <v>10576</v>
      </c>
      <c r="G30" s="44"/>
      <c r="H30" s="44"/>
      <c r="I30" s="44" t="s">
        <v>10571</v>
      </c>
      <c r="J30" s="44" t="s">
        <v>10577</v>
      </c>
      <c r="K30" s="44" t="s">
        <v>10579</v>
      </c>
      <c r="L30" s="44" t="s">
        <v>10578</v>
      </c>
    </row>
    <row r="31" spans="2:12">
      <c r="B31" s="44" t="s">
        <v>10564</v>
      </c>
      <c r="C31" s="13">
        <f>MIN(nyse_gme_short_volume__4[Short % GME])</f>
        <v>0.20137787737667728</v>
      </c>
      <c r="D31" s="13">
        <f>MIN(nasdaq_aapl_short_volume[Short % Apple])</f>
        <v>0.26876689696324113</v>
      </c>
      <c r="E31" s="13">
        <f>MIN(nyse_spy_short_volume[Short %])</f>
        <v>0.30528286420469986</v>
      </c>
      <c r="F31" s="44"/>
      <c r="G31" s="44"/>
      <c r="H31" s="44"/>
      <c r="I31" s="44" t="s">
        <v>10564</v>
      </c>
      <c r="J31" s="47">
        <f>MIN('Volume GME'!B:B)</f>
        <v>0.22719362086904177</v>
      </c>
      <c r="K31" s="47">
        <f>MIN('Volume Apple'!B:B)</f>
        <v>0.24997846758849471</v>
      </c>
      <c r="L31" s="47">
        <f>MIN('Volume SPY'!B:B)</f>
        <v>0.17491345905589892</v>
      </c>
    </row>
    <row r="32" spans="2:12">
      <c r="B32" s="44" t="s">
        <v>10565</v>
      </c>
      <c r="C32" s="48">
        <f>_xlfn.XLOOKUP(C31,'Short Volume GME'!E:E,'Short Volume GME'!A:A)</f>
        <v>43907</v>
      </c>
      <c r="D32" s="48">
        <f>_xlfn.XLOOKUP(D31,'Short Volume Apple'!E:E,'Short Volume Apple'!A:A)</f>
        <v>45608</v>
      </c>
      <c r="E32" s="48">
        <f>_xlfn.XLOOKUP(E31,'Short Volume SPY'!E:E,'Short Volume SPY'!A:A)</f>
        <v>45296</v>
      </c>
      <c r="F32" s="44"/>
      <c r="G32" s="44"/>
      <c r="H32" s="44"/>
      <c r="I32" s="44" t="s">
        <v>10565</v>
      </c>
      <c r="J32" s="48">
        <f>_xlfn.XLOOKUP(J31,'Volume GME'!B:B,'Volume GME'!A:A)</f>
        <v>45184</v>
      </c>
      <c r="K32" s="48">
        <f>_xlfn.XLOOKUP(K31,'Volume Apple'!B:B,'Volume Apple'!A:A)</f>
        <v>44183</v>
      </c>
      <c r="L32" s="48">
        <f>_xlfn.XLOOKUP(L31,'Volume SPY'!B:B,'Volume SPY'!A:A)</f>
        <v>44252</v>
      </c>
    </row>
    <row r="33" spans="1:18">
      <c r="B33" s="44" t="s">
        <v>10571</v>
      </c>
      <c r="C33" s="44" t="s">
        <v>10580</v>
      </c>
      <c r="D33" s="44" t="s">
        <v>10581</v>
      </c>
      <c r="E33" s="44" t="s">
        <v>10582</v>
      </c>
      <c r="F33" s="44"/>
      <c r="G33" s="44"/>
      <c r="H33" s="44"/>
      <c r="I33" s="44" t="s">
        <v>10571</v>
      </c>
      <c r="J33" s="44" t="s">
        <v>10584</v>
      </c>
      <c r="K33" s="44" t="s">
        <v>10583</v>
      </c>
      <c r="L33" s="44" t="s">
        <v>10582</v>
      </c>
    </row>
    <row r="35" spans="1:18" s="37" customFormat="1"/>
    <row r="36" spans="1:18">
      <c r="A36" t="s">
        <v>10586</v>
      </c>
      <c r="I36" t="s">
        <v>10603</v>
      </c>
    </row>
    <row r="37" spans="1:18">
      <c r="J37" t="s">
        <v>10567</v>
      </c>
      <c r="K37" t="s">
        <v>10568</v>
      </c>
      <c r="L37" t="s">
        <v>10569</v>
      </c>
    </row>
    <row r="38" spans="1:18">
      <c r="J38">
        <f>Korrelation!G2</f>
        <v>-0.49958868016662444</v>
      </c>
      <c r="K38">
        <f>Korrelation!J2</f>
        <v>-0.11085253972387965</v>
      </c>
      <c r="L38">
        <f>Korrelation!M2</f>
        <v>-0.14070877499283235</v>
      </c>
    </row>
    <row r="39" spans="1:18">
      <c r="J39" t="s">
        <v>10604</v>
      </c>
    </row>
    <row r="41" spans="1:18" ht="39" customHeight="1">
      <c r="J41" s="43" t="s">
        <v>10605</v>
      </c>
      <c r="K41" s="43"/>
      <c r="L41" s="43"/>
      <c r="M41" s="43"/>
      <c r="N41" s="43"/>
      <c r="O41" s="43"/>
      <c r="P41" s="43"/>
      <c r="Q41" s="43"/>
      <c r="R41" s="43"/>
    </row>
    <row r="42" spans="1:18" ht="39" customHeight="1">
      <c r="J42" s="43" t="s">
        <v>10606</v>
      </c>
      <c r="K42" s="43"/>
      <c r="L42" s="43"/>
      <c r="M42" s="43"/>
      <c r="N42" s="43"/>
      <c r="O42" s="43"/>
      <c r="P42" s="43"/>
      <c r="Q42" s="43"/>
      <c r="R42" s="29"/>
    </row>
    <row r="43" spans="1:18" ht="39" customHeight="1">
      <c r="J43" s="43" t="s">
        <v>10607</v>
      </c>
      <c r="K43" s="43"/>
      <c r="L43" s="43"/>
      <c r="M43" s="43"/>
      <c r="N43" s="43"/>
      <c r="O43" s="43"/>
      <c r="P43" s="43"/>
      <c r="Q43" s="43"/>
      <c r="R43" s="29"/>
    </row>
    <row r="44" spans="1:18" ht="39" customHeight="1">
      <c r="J44" s="42" t="s">
        <v>10608</v>
      </c>
      <c r="K44" s="42"/>
      <c r="L44" s="42"/>
      <c r="M44" s="42"/>
      <c r="N44" s="42"/>
      <c r="O44" s="42"/>
      <c r="P44" s="42"/>
      <c r="Q44" s="42"/>
      <c r="R44" s="29"/>
    </row>
    <row r="45" spans="1:18">
      <c r="I45" s="29"/>
      <c r="J45" s="29"/>
    </row>
    <row r="46" spans="1:18">
      <c r="I46" s="30" t="s">
        <v>10614</v>
      </c>
      <c r="J46" s="30"/>
      <c r="K46" s="27"/>
      <c r="L46" s="27"/>
      <c r="M46" s="27"/>
    </row>
    <row r="47" spans="1:18">
      <c r="I47" s="31" t="s">
        <v>10611</v>
      </c>
      <c r="K47" s="35">
        <f>CORREL(Korrelation!C3:C1315,Korrelation!E3:E1315)</f>
        <v>0.1150658410212186</v>
      </c>
      <c r="L47" s="28"/>
      <c r="M47" s="28"/>
    </row>
    <row r="48" spans="1:18">
      <c r="I48" s="31" t="s">
        <v>10612</v>
      </c>
      <c r="K48" s="35">
        <f>CORREL(Korrelation!C3:C1315,Korrelation!F3:F1315)</f>
        <v>-4.2426594948584057E-2</v>
      </c>
      <c r="L48" s="28"/>
      <c r="M48" s="28"/>
    </row>
    <row r="49" spans="1:19">
      <c r="I49" s="31" t="s">
        <v>10613</v>
      </c>
      <c r="K49" s="35">
        <f>CORREL(Korrelation!E3:E1315,Korrelation!F3:F1315)</f>
        <v>-0.49958868016662444</v>
      </c>
      <c r="L49" s="28"/>
      <c r="M49" s="28"/>
    </row>
    <row r="50" spans="1:19">
      <c r="I50" s="36" t="s">
        <v>10616</v>
      </c>
    </row>
    <row r="51" spans="1:19" ht="19.899999999999999" customHeight="1">
      <c r="I51" s="42" t="s">
        <v>10615</v>
      </c>
      <c r="J51" s="42"/>
      <c r="K51" s="42"/>
      <c r="L51" s="42"/>
      <c r="M51" s="42"/>
      <c r="N51" s="42"/>
      <c r="O51" s="42"/>
      <c r="P51" s="42"/>
      <c r="Q51" s="42"/>
      <c r="R51" s="42"/>
      <c r="S51" s="42"/>
    </row>
    <row r="52" spans="1:19">
      <c r="B52" t="s">
        <v>10592</v>
      </c>
      <c r="C52" s="8">
        <f>MAX('Volume GME'!C1001:C1061)</f>
        <v>788604276</v>
      </c>
      <c r="D52" t="s">
        <v>10594</v>
      </c>
      <c r="E52" s="1">
        <f>_xlfn.XLOOKUP(C52,nyse_gme_volume_by_exchange[Volume Gesamt],nyse_gme_volume_by_exchange[date])</f>
        <v>44218</v>
      </c>
      <c r="I52" s="42"/>
      <c r="J52" s="42"/>
      <c r="K52" s="42"/>
      <c r="L52" s="42"/>
      <c r="M52" s="42"/>
      <c r="N52" s="42"/>
      <c r="O52" s="42"/>
      <c r="P52" s="42"/>
      <c r="Q52" s="42"/>
      <c r="R52" s="42"/>
      <c r="S52" s="42"/>
    </row>
    <row r="53" spans="1:19">
      <c r="B53" t="s">
        <v>10618</v>
      </c>
      <c r="C53" s="8">
        <f>AVERAGE('Volume GME'!C1001:C1061)</f>
        <v>181546665.57377049</v>
      </c>
      <c r="D53" s="33">
        <f>C52/C53</f>
        <v>4.3438103008262354</v>
      </c>
      <c r="E53" s="1" t="s">
        <v>10620</v>
      </c>
      <c r="I53" s="42"/>
      <c r="J53" s="42"/>
      <c r="K53" s="42"/>
      <c r="L53" s="42"/>
      <c r="M53" s="42"/>
      <c r="N53" s="42"/>
      <c r="O53" s="42"/>
      <c r="P53" s="42"/>
      <c r="Q53" s="42"/>
      <c r="R53" s="42"/>
      <c r="S53" s="42"/>
    </row>
    <row r="54" spans="1:19">
      <c r="B54" t="s">
        <v>10590</v>
      </c>
      <c r="C54" s="4">
        <f>AVERAGE('Short Volume GME'!E1001:E1061)</f>
        <v>0.51901713403582772</v>
      </c>
      <c r="I54" s="42"/>
      <c r="J54" s="42"/>
      <c r="K54" s="42"/>
      <c r="L54" s="42"/>
      <c r="M54" s="42"/>
      <c r="N54" s="42"/>
      <c r="O54" s="42"/>
      <c r="P54" s="42"/>
      <c r="Q54" s="42"/>
      <c r="R54" s="42"/>
      <c r="S54" s="42"/>
    </row>
    <row r="55" spans="1:19">
      <c r="B55" t="s">
        <v>10595</v>
      </c>
      <c r="C55" s="4">
        <f>MAX('Short Volume GME'!E1001:E1061)</f>
        <v>0.67521473994847003</v>
      </c>
      <c r="D55" t="s">
        <v>10594</v>
      </c>
      <c r="E55" s="1">
        <f>_xlfn.XLOOKUP(C55,nyse_gme_short_volume__4[Short % GME],nyse_gme_short_volume__4[date])</f>
        <v>44273</v>
      </c>
      <c r="I55" s="42"/>
      <c r="J55" s="42"/>
      <c r="K55" s="42"/>
      <c r="L55" s="42"/>
      <c r="M55" s="42"/>
      <c r="N55" s="42"/>
      <c r="O55" s="42"/>
      <c r="P55" s="42"/>
      <c r="Q55" s="42"/>
      <c r="R55" s="42"/>
      <c r="S55" s="42"/>
    </row>
    <row r="56" spans="1:19">
      <c r="B56" t="s">
        <v>10591</v>
      </c>
      <c r="C56" s="4">
        <f>AVERAGE('Volume GME'!B1001:B1061)</f>
        <v>0.45870156745378737</v>
      </c>
      <c r="E56" s="1"/>
    </row>
    <row r="57" spans="1:19">
      <c r="B57" t="s">
        <v>10596</v>
      </c>
      <c r="C57" s="4">
        <f>MAX('Volume GME'!B1001:B1061)</f>
        <v>0.62554393940941666</v>
      </c>
      <c r="D57" t="s">
        <v>10594</v>
      </c>
      <c r="E57" s="1">
        <f>_xlfn.XLOOKUP(C57,nyse_gme_volume_by_exchange[Off Exchange GME],nyse_gme_volume_by_exchange[date])</f>
        <v>44217</v>
      </c>
    </row>
    <row r="59" spans="1:19" s="37" customFormat="1"/>
    <row r="60" spans="1:19">
      <c r="A60" t="s">
        <v>10597</v>
      </c>
    </row>
    <row r="76" spans="2:5">
      <c r="B76" t="s">
        <v>10592</v>
      </c>
      <c r="C76" s="8">
        <f>MAX('Volume GME'!C163:C247)</f>
        <v>279054697</v>
      </c>
      <c r="D76" t="s">
        <v>10594</v>
      </c>
      <c r="E76" s="1">
        <f>_xlfn.XLOOKUP(C76,nyse_gme_volume_by_exchange[Volume Gesamt],nyse_gme_volume_by_exchange[date])</f>
        <v>45450</v>
      </c>
    </row>
    <row r="77" spans="2:5">
      <c r="B77" t="s">
        <v>10617</v>
      </c>
      <c r="C77" s="8">
        <f>AVERAGE('Volume GME'!C163:C247)</f>
        <v>40192802.894117646</v>
      </c>
      <c r="D77" s="33">
        <f>C76/C77</f>
        <v>6.9429021343729334</v>
      </c>
      <c r="E77" s="1" t="s">
        <v>10620</v>
      </c>
    </row>
    <row r="78" spans="2:5">
      <c r="B78" t="s">
        <v>10590</v>
      </c>
      <c r="C78" s="4">
        <f>AVERAGE('Short Volume GME'!E163:E247)</f>
        <v>0.51181983916753659</v>
      </c>
    </row>
    <row r="79" spans="2:5">
      <c r="B79" t="s">
        <v>10595</v>
      </c>
      <c r="C79" s="4">
        <f>MAX('Short Volume GME'!E163:E247)</f>
        <v>0.75439201100362896</v>
      </c>
      <c r="D79" t="s">
        <v>10594</v>
      </c>
      <c r="E79" s="1">
        <f>_xlfn.XLOOKUP(C79,nyse_gme_short_volume__4[Short % GME],nyse_gme_short_volume__4[date])</f>
        <v>45405</v>
      </c>
    </row>
    <row r="80" spans="2:5">
      <c r="B80" t="s">
        <v>10591</v>
      </c>
      <c r="C80" s="4">
        <f>AVERAGE('Volume GME'!B163:B247)</f>
        <v>0.48801650066820818</v>
      </c>
      <c r="E80" s="1"/>
    </row>
    <row r="81" spans="1:8">
      <c r="B81" t="s">
        <v>10596</v>
      </c>
      <c r="C81" s="4">
        <f>MAX('Volume GME'!B163:B247)</f>
        <v>0.58784859460511485</v>
      </c>
      <c r="D81" t="s">
        <v>10594</v>
      </c>
      <c r="E81" s="1">
        <f>_xlfn.XLOOKUP(C81,nyse_gme_volume_by_exchange[Off Exchange GME],nyse_gme_volume_by_exchange[date])</f>
        <v>45442</v>
      </c>
    </row>
    <row r="83" spans="1:8" s="37" customFormat="1"/>
    <row r="84" spans="1:8">
      <c r="A84" t="s">
        <v>12443</v>
      </c>
    </row>
    <row r="88" spans="1:8">
      <c r="H88" t="s">
        <v>12445</v>
      </c>
    </row>
    <row r="89" spans="1:8">
      <c r="H89" t="s">
        <v>12444</v>
      </c>
    </row>
  </sheetData>
  <mergeCells count="5">
    <mergeCell ref="I51:S55"/>
    <mergeCell ref="J41:R41"/>
    <mergeCell ref="J42:Q42"/>
    <mergeCell ref="J43:Q43"/>
    <mergeCell ref="J44:Q44"/>
  </mergeCells>
  <pageMargins left="0.7" right="0.7" top="0.78740157499999996" bottom="0.78740157499999996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E6B258-A64F-44ED-AA5B-CBBC1E23A5FF}">
  <sheetPr>
    <tabColor theme="3" tint="0.89999084444715716"/>
  </sheetPr>
  <dimension ref="A1:M1315"/>
  <sheetViews>
    <sheetView showGridLines="0" workbookViewId="0">
      <selection activeCell="C3" sqref="C3"/>
    </sheetView>
  </sheetViews>
  <sheetFormatPr baseColWidth="10" defaultRowHeight="14.25"/>
  <cols>
    <col min="5" max="5" width="16" style="18" customWidth="1"/>
    <col min="6" max="6" width="16" style="19" customWidth="1"/>
    <col min="8" max="9" width="16.1328125" style="20" customWidth="1"/>
    <col min="11" max="12" width="16.3984375" style="20" customWidth="1"/>
  </cols>
  <sheetData>
    <row r="1" spans="1:13">
      <c r="A1" t="s">
        <v>10598</v>
      </c>
    </row>
    <row r="2" spans="1:13" s="21" customFormat="1">
      <c r="B2" s="32" t="s">
        <v>10587</v>
      </c>
      <c r="C2" s="32" t="s">
        <v>10610</v>
      </c>
      <c r="E2" s="22" t="s">
        <v>10599</v>
      </c>
      <c r="F2" s="23" t="s">
        <v>7052</v>
      </c>
      <c r="G2" s="21">
        <f>CORREL(E3:E1315,F3:F1315)</f>
        <v>-0.49958868016662444</v>
      </c>
      <c r="H2" s="24" t="s">
        <v>10600</v>
      </c>
      <c r="I2" s="24" t="s">
        <v>7053</v>
      </c>
      <c r="J2" s="21">
        <f>CORREL(H3:H1315,I3:I1315)</f>
        <v>-0.11085253972387965</v>
      </c>
      <c r="K2" s="24" t="s">
        <v>10601</v>
      </c>
      <c r="L2" s="24" t="s">
        <v>10602</v>
      </c>
      <c r="M2" s="21">
        <f>CORREL(K3:K1315,L3:L1315)</f>
        <v>-0.14070877499283235</v>
      </c>
    </row>
    <row r="3" spans="1:13">
      <c r="B3" s="1" cm="1">
        <f t="array" ref="B3:B1315">nyse_gme_short_volume__4[date]</f>
        <v>45740</v>
      </c>
      <c r="C3" s="25">
        <f>_xlfn.XLOOKUP(B3,gme_stock_data!A:A,gme_stock_data!D:D)</f>
        <v>3.4157411196734572E-2</v>
      </c>
      <c r="D3" s="1"/>
      <c r="E3" s="18">
        <f>_xlfn.XLOOKUP(B3,'Volume GME'!A:A,'Volume GME'!B:B)</f>
        <v>0.49238460244711774</v>
      </c>
      <c r="F3" s="19">
        <f>_xlfn.XLOOKUP(B3,'Short Volume GME'!A:A,'Short Volume GME'!E:E)</f>
        <v>0.53888104709354545</v>
      </c>
      <c r="H3" s="20">
        <f>_xlfn.XLOOKUP(B3,'Volume Apple'!A:A,'Volume Apple'!B:B)</f>
        <v>0.40969473453877281</v>
      </c>
      <c r="I3" s="20">
        <f>_xlfn.XLOOKUP(B3,'Short Volume Apple'!A:A,'Short Volume Apple'!E:E)</f>
        <v>0.46648436424767553</v>
      </c>
      <c r="K3" s="20">
        <f>_xlfn.XLOOKUP(B3,'Volume SPY'!A:A,'Volume SPY'!B:B)</f>
        <v>0.50924476669109209</v>
      </c>
      <c r="L3" s="20">
        <f>_xlfn.XLOOKUP(B3,'Short Volume SPY'!A:A,'Short Volume SPY'!E:E)</f>
        <v>0.60811572675700087</v>
      </c>
    </row>
    <row r="4" spans="1:13">
      <c r="B4" s="1">
        <v>45737</v>
      </c>
      <c r="C4" s="25">
        <f>_xlfn.XLOOKUP(B4,gme_stock_data!A:A,gme_stock_data!D:D)</f>
        <v>5.1399626462721018E-2</v>
      </c>
      <c r="D4" s="1"/>
      <c r="E4" s="18">
        <f>_xlfn.XLOOKUP(B4,'Volume GME'!A:A,'Volume GME'!B:B)</f>
        <v>0.40513189179199899</v>
      </c>
      <c r="F4" s="19">
        <f>_xlfn.XLOOKUP(B4,'Short Volume GME'!A:A,'Short Volume GME'!E:E)</f>
        <v>0.55367532919186302</v>
      </c>
      <c r="H4" s="20">
        <f>_xlfn.XLOOKUP(B4,'Volume Apple'!A:A,'Volume Apple'!B:B)</f>
        <v>0.40373527389789948</v>
      </c>
      <c r="I4" s="20">
        <f>_xlfn.XLOOKUP(B4,'Short Volume Apple'!A:A,'Short Volume Apple'!E:E)</f>
        <v>0.40986155295435572</v>
      </c>
      <c r="K4" s="20">
        <f>_xlfn.XLOOKUP(B4,'Volume SPY'!A:A,'Volume SPY'!B:B)</f>
        <v>0.57790553358480468</v>
      </c>
      <c r="L4" s="20">
        <f>_xlfn.XLOOKUP(B4,'Short Volume SPY'!A:A,'Short Volume SPY'!E:E)</f>
        <v>0.55885247368508006</v>
      </c>
    </row>
    <row r="5" spans="1:13">
      <c r="B5" s="1">
        <v>45736</v>
      </c>
      <c r="C5" s="25">
        <f>_xlfn.XLOOKUP(B5,gme_stock_data!A:A,gme_stock_data!D:D)</f>
        <v>-8.4710375253359733E-3</v>
      </c>
      <c r="D5" s="1"/>
      <c r="E5" s="18">
        <f>_xlfn.XLOOKUP(B5,'Volume GME'!A:A,'Volume GME'!B:B)</f>
        <v>0.48872246299206296</v>
      </c>
      <c r="F5" s="19">
        <f>_xlfn.XLOOKUP(B5,'Short Volume GME'!A:A,'Short Volume GME'!E:E)</f>
        <v>0.45464296003013804</v>
      </c>
      <c r="H5" s="20">
        <f>_xlfn.XLOOKUP(B5,'Volume Apple'!A:A,'Volume Apple'!B:B)</f>
        <v>0.3523123275956051</v>
      </c>
      <c r="I5" s="20">
        <f>_xlfn.XLOOKUP(B5,'Short Volume Apple'!A:A,'Short Volume Apple'!E:E)</f>
        <v>0.41335957354090297</v>
      </c>
      <c r="K5" s="20">
        <f>_xlfn.XLOOKUP(B5,'Volume SPY'!A:A,'Volume SPY'!B:B)</f>
        <v>0.4235851406726362</v>
      </c>
      <c r="L5" s="20">
        <f>_xlfn.XLOOKUP(B5,'Short Volume SPY'!A:A,'Short Volume SPY'!E:E)</f>
        <v>0.54528312815575353</v>
      </c>
    </row>
    <row r="6" spans="1:13">
      <c r="B6" s="1">
        <v>45735</v>
      </c>
      <c r="C6" s="25">
        <f>_xlfn.XLOOKUP(B6,gme_stock_data!A:A,gme_stock_data!D:D)</f>
        <v>1.7443539505659165E-2</v>
      </c>
      <c r="D6" s="1"/>
      <c r="E6" s="18">
        <f>_xlfn.XLOOKUP(B6,'Volume GME'!A:A,'Volume GME'!B:B)</f>
        <v>0.48774278952700562</v>
      </c>
      <c r="F6" s="19">
        <f>_xlfn.XLOOKUP(B6,'Short Volume GME'!A:A,'Short Volume GME'!E:E)</f>
        <v>0.45297562548310483</v>
      </c>
      <c r="H6" s="20">
        <f>_xlfn.XLOOKUP(B6,'Volume Apple'!A:A,'Volume Apple'!B:B)</f>
        <v>0.39974492013024854</v>
      </c>
      <c r="I6" s="20">
        <f>_xlfn.XLOOKUP(B6,'Short Volume Apple'!A:A,'Short Volume Apple'!E:E)</f>
        <v>0.44330408660908266</v>
      </c>
      <c r="K6" s="20">
        <f>_xlfn.XLOOKUP(B6,'Volume SPY'!A:A,'Volume SPY'!B:B)</f>
        <v>0.54293566214344391</v>
      </c>
      <c r="L6" s="20">
        <f>_xlfn.XLOOKUP(B6,'Short Volume SPY'!A:A,'Short Volume SPY'!E:E)</f>
        <v>0.4609023982175422</v>
      </c>
    </row>
    <row r="7" spans="1:13">
      <c r="B7" s="1">
        <v>45734</v>
      </c>
      <c r="C7" s="25">
        <f>_xlfn.XLOOKUP(B7,gme_stock_data!A:A,gme_stock_data!D:D)</f>
        <v>-8.5470605784584083E-3</v>
      </c>
      <c r="D7" s="1"/>
      <c r="E7" s="18">
        <f>_xlfn.XLOOKUP(B7,'Volume GME'!A:A,'Volume GME'!B:B)</f>
        <v>0.49542684482443516</v>
      </c>
      <c r="F7" s="19">
        <f>_xlfn.XLOOKUP(B7,'Short Volume GME'!A:A,'Short Volume GME'!E:E)</f>
        <v>0.46659840206026693</v>
      </c>
      <c r="H7" s="20">
        <f>_xlfn.XLOOKUP(B7,'Volume Apple'!A:A,'Volume Apple'!B:B)</f>
        <v>0.42809691750173018</v>
      </c>
      <c r="I7" s="20">
        <f>_xlfn.XLOOKUP(B7,'Short Volume Apple'!A:A,'Short Volume Apple'!E:E)</f>
        <v>0.44271631436503545</v>
      </c>
      <c r="K7" s="20">
        <f>_xlfn.XLOOKUP(B7,'Volume SPY'!A:A,'Volume SPY'!B:B)</f>
        <v>0.53732500259609861</v>
      </c>
      <c r="L7" s="20">
        <f>_xlfn.XLOOKUP(B7,'Short Volume SPY'!A:A,'Short Volume SPY'!E:E)</f>
        <v>0.46885047754904768</v>
      </c>
    </row>
    <row r="8" spans="1:13">
      <c r="B8" s="1">
        <v>45733</v>
      </c>
      <c r="C8" s="25">
        <f>_xlfn.XLOOKUP(B8,gme_stock_data!A:A,gme_stock_data!D:D)</f>
        <v>1.933465170745563E-2</v>
      </c>
      <c r="D8" s="1"/>
      <c r="E8" s="18">
        <f>_xlfn.XLOOKUP(B8,'Volume GME'!A:A,'Volume GME'!B:B)</f>
        <v>0.5067581621386319</v>
      </c>
      <c r="F8" s="19">
        <f>_xlfn.XLOOKUP(B8,'Short Volume GME'!A:A,'Short Volume GME'!E:E)</f>
        <v>0.49484291287833915</v>
      </c>
      <c r="H8" s="20">
        <f>_xlfn.XLOOKUP(B8,'Volume Apple'!A:A,'Volume Apple'!B:B)</f>
        <v>0.44104329370502876</v>
      </c>
      <c r="I8" s="20">
        <f>_xlfn.XLOOKUP(B8,'Short Volume Apple'!A:A,'Short Volume Apple'!E:E)</f>
        <v>0.37669150651144179</v>
      </c>
      <c r="K8" s="20">
        <f>_xlfn.XLOOKUP(B8,'Volume SPY'!A:A,'Volume SPY'!B:B)</f>
        <v>0.40803416239597634</v>
      </c>
      <c r="L8" s="20">
        <f>_xlfn.XLOOKUP(B8,'Short Volume SPY'!A:A,'Short Volume SPY'!E:E)</f>
        <v>0.50816526418187391</v>
      </c>
    </row>
    <row r="9" spans="1:13">
      <c r="B9" s="1">
        <v>45730</v>
      </c>
      <c r="C9" s="25">
        <f>_xlfn.XLOOKUP(B9,gme_stock_data!A:A,gme_stock_data!D:D)</f>
        <v>4.8898629921477331E-2</v>
      </c>
      <c r="D9" s="1"/>
      <c r="E9" s="18">
        <f>_xlfn.XLOOKUP(B9,'Volume GME'!A:A,'Volume GME'!B:B)</f>
        <v>0.51447012641461176</v>
      </c>
      <c r="F9" s="19">
        <f>_xlfn.XLOOKUP(B9,'Short Volume GME'!A:A,'Short Volume GME'!E:E)</f>
        <v>0.47912050347195301</v>
      </c>
      <c r="H9" s="20">
        <f>_xlfn.XLOOKUP(B9,'Volume Apple'!A:A,'Volume Apple'!B:B)</f>
        <v>0.44201037140884786</v>
      </c>
      <c r="I9" s="20">
        <f>_xlfn.XLOOKUP(B9,'Short Volume Apple'!A:A,'Short Volume Apple'!E:E)</f>
        <v>0.47063317501863283</v>
      </c>
      <c r="K9" s="20">
        <f>_xlfn.XLOOKUP(B9,'Volume SPY'!A:A,'Volume SPY'!B:B)</f>
        <v>0.40342168503237369</v>
      </c>
      <c r="L9" s="20">
        <f>_xlfn.XLOOKUP(B9,'Short Volume SPY'!A:A,'Short Volume SPY'!E:E)</f>
        <v>0.43098835803101804</v>
      </c>
    </row>
    <row r="10" spans="1:13">
      <c r="B10" s="1">
        <v>45729</v>
      </c>
      <c r="C10" s="25">
        <f>_xlfn.XLOOKUP(B10,gme_stock_data!A:A,gme_stock_data!D:D)</f>
        <v>-1.8206650454894709E-3</v>
      </c>
      <c r="D10" s="1"/>
      <c r="E10" s="18">
        <f>_xlfn.XLOOKUP(B10,'Volume GME'!A:A,'Volume GME'!B:B)</f>
        <v>0.53004364686873662</v>
      </c>
      <c r="F10" s="19">
        <f>_xlfn.XLOOKUP(B10,'Short Volume GME'!A:A,'Short Volume GME'!E:E)</f>
        <v>0.46908727574842968</v>
      </c>
      <c r="H10" s="20">
        <f>_xlfn.XLOOKUP(B10,'Volume Apple'!A:A,'Volume Apple'!B:B)</f>
        <v>0.43756465168405873</v>
      </c>
      <c r="I10" s="20">
        <f>_xlfn.XLOOKUP(B10,'Short Volume Apple'!A:A,'Short Volume Apple'!E:E)</f>
        <v>0.44174319711807081</v>
      </c>
      <c r="K10" s="20">
        <f>_xlfn.XLOOKUP(B10,'Volume SPY'!A:A,'Volume SPY'!B:B)</f>
        <v>0.42542199324379432</v>
      </c>
      <c r="L10" s="20">
        <f>_xlfn.XLOOKUP(B10,'Short Volume SPY'!A:A,'Short Volume SPY'!E:E)</f>
        <v>0.41188416286708807</v>
      </c>
    </row>
    <row r="11" spans="1:13">
      <c r="B11" s="1">
        <v>45728</v>
      </c>
      <c r="C11" s="25">
        <f>_xlfn.XLOOKUP(B11,gme_stock_data!A:A,gme_stock_data!D:D)</f>
        <v>-2.7804481723208693E-2</v>
      </c>
      <c r="D11" s="1"/>
      <c r="E11" s="18">
        <f>_xlfn.XLOOKUP(B11,'Volume GME'!A:A,'Volume GME'!B:B)</f>
        <v>0.46616622846274336</v>
      </c>
      <c r="F11" s="19">
        <f>_xlfn.XLOOKUP(B11,'Short Volume GME'!A:A,'Short Volume GME'!E:E)</f>
        <v>0.53337095701304849</v>
      </c>
      <c r="H11" s="20">
        <f>_xlfn.XLOOKUP(B11,'Volume Apple'!A:A,'Volume Apple'!B:B)</f>
        <v>0.42512919639164121</v>
      </c>
      <c r="I11" s="20">
        <f>_xlfn.XLOOKUP(B11,'Short Volume Apple'!A:A,'Short Volume Apple'!E:E)</f>
        <v>0.48796668171507057</v>
      </c>
      <c r="K11" s="20">
        <f>_xlfn.XLOOKUP(B11,'Volume SPY'!A:A,'Volume SPY'!B:B)</f>
        <v>0.37246653953185027</v>
      </c>
      <c r="L11" s="20">
        <f>_xlfn.XLOOKUP(B11,'Short Volume SPY'!A:A,'Short Volume SPY'!E:E)</f>
        <v>0.45490667533553669</v>
      </c>
    </row>
    <row r="12" spans="1:13">
      <c r="B12" s="1">
        <v>45727</v>
      </c>
      <c r="C12" s="25">
        <f>_xlfn.XLOOKUP(B12,gme_stock_data!A:A,gme_stock_data!D:D)</f>
        <v>8.4388686458646035E-3</v>
      </c>
      <c r="D12" s="1"/>
      <c r="E12" s="18">
        <f>_xlfn.XLOOKUP(B12,'Volume GME'!A:A,'Volume GME'!B:B)</f>
        <v>0.50094087376109608</v>
      </c>
      <c r="F12" s="19">
        <f>_xlfn.XLOOKUP(B12,'Short Volume GME'!A:A,'Short Volume GME'!E:E)</f>
        <v>0.35089022615458781</v>
      </c>
      <c r="H12" s="20">
        <f>_xlfn.XLOOKUP(B12,'Volume Apple'!A:A,'Volume Apple'!B:B)</f>
        <v>0.43884898037863435</v>
      </c>
      <c r="I12" s="20">
        <f>_xlfn.XLOOKUP(B12,'Short Volume Apple'!A:A,'Short Volume Apple'!E:E)</f>
        <v>0.5020003880838616</v>
      </c>
      <c r="K12" s="20">
        <f>_xlfn.XLOOKUP(B12,'Volume SPY'!A:A,'Volume SPY'!B:B)</f>
        <v>0.34361476350859649</v>
      </c>
      <c r="L12" s="20">
        <f>_xlfn.XLOOKUP(B12,'Short Volume SPY'!A:A,'Short Volume SPY'!E:E)</f>
        <v>0.44979165112391029</v>
      </c>
    </row>
    <row r="13" spans="1:13">
      <c r="B13" s="1">
        <v>45726</v>
      </c>
      <c r="C13" s="25">
        <f>_xlfn.XLOOKUP(B13,gme_stock_data!A:A,gme_stock_data!D:D)</f>
        <v>-6.8100412703931731E-2</v>
      </c>
      <c r="D13" s="1"/>
      <c r="E13" s="18">
        <f>_xlfn.XLOOKUP(B13,'Volume GME'!A:A,'Volume GME'!B:B)</f>
        <v>0.43679257267659655</v>
      </c>
      <c r="F13" s="19">
        <f>_xlfn.XLOOKUP(B13,'Short Volume GME'!A:A,'Short Volume GME'!E:E)</f>
        <v>0.3992803444214027</v>
      </c>
      <c r="H13" s="20">
        <f>_xlfn.XLOOKUP(B13,'Volume Apple'!A:A,'Volume Apple'!B:B)</f>
        <v>0.38275071705521202</v>
      </c>
      <c r="I13" s="20">
        <f>_xlfn.XLOOKUP(B13,'Short Volume Apple'!A:A,'Short Volume Apple'!E:E)</f>
        <v>0.55594009145098644</v>
      </c>
      <c r="K13" s="20">
        <f>_xlfn.XLOOKUP(B13,'Volume SPY'!A:A,'Volume SPY'!B:B)</f>
        <v>0.42364218667212422</v>
      </c>
      <c r="L13" s="20">
        <f>_xlfn.XLOOKUP(B13,'Short Volume SPY'!A:A,'Short Volume SPY'!E:E)</f>
        <v>0.55950723827665427</v>
      </c>
    </row>
    <row r="14" spans="1:13">
      <c r="B14" s="1">
        <v>45723</v>
      </c>
      <c r="C14" s="25">
        <f>_xlfn.XLOOKUP(B14,gme_stock_data!A:A,gme_stock_data!D:D)</f>
        <v>-8.2988028146950658E-3</v>
      </c>
      <c r="D14" s="1"/>
      <c r="E14" s="18">
        <f>_xlfn.XLOOKUP(B14,'Volume GME'!A:A,'Volume GME'!B:B)</f>
        <v>0.48464240575942985</v>
      </c>
      <c r="F14" s="19">
        <f>_xlfn.XLOOKUP(B14,'Short Volume GME'!A:A,'Short Volume GME'!E:E)</f>
        <v>0.4182534394025007</v>
      </c>
      <c r="H14" s="20">
        <f>_xlfn.XLOOKUP(B14,'Volume Apple'!A:A,'Volume Apple'!B:B)</f>
        <v>0.40497729610526179</v>
      </c>
      <c r="I14" s="20">
        <f>_xlfn.XLOOKUP(B14,'Short Volume Apple'!A:A,'Short Volume Apple'!E:E)</f>
        <v>0.54793474123690777</v>
      </c>
      <c r="K14" s="20">
        <f>_xlfn.XLOOKUP(B14,'Volume SPY'!A:A,'Volume SPY'!B:B)</f>
        <v>0.36849183819463427</v>
      </c>
      <c r="L14" s="20">
        <f>_xlfn.XLOOKUP(B14,'Short Volume SPY'!A:A,'Short Volume SPY'!E:E)</f>
        <v>0.48864637602221189</v>
      </c>
    </row>
    <row r="15" spans="1:13">
      <c r="B15" s="1">
        <v>45722</v>
      </c>
      <c r="C15" s="25">
        <f>_xlfn.XLOOKUP(B15,gme_stock_data!A:A,gme_stock_data!D:D)</f>
        <v>-3.5319279007561294E-2</v>
      </c>
      <c r="D15" s="1"/>
      <c r="E15" s="18">
        <f>_xlfn.XLOOKUP(B15,'Volume GME'!A:A,'Volume GME'!B:B)</f>
        <v>0.55695853275364438</v>
      </c>
      <c r="F15" s="19">
        <f>_xlfn.XLOOKUP(B15,'Short Volume GME'!A:A,'Short Volume GME'!E:E)</f>
        <v>0.46941139022971123</v>
      </c>
      <c r="H15" s="20">
        <f>_xlfn.XLOOKUP(B15,'Volume Apple'!A:A,'Volume Apple'!B:B)</f>
        <v>0.38567339841819209</v>
      </c>
      <c r="I15" s="20">
        <f>_xlfn.XLOOKUP(B15,'Short Volume Apple'!A:A,'Short Volume Apple'!E:E)</f>
        <v>0.59670383070941968</v>
      </c>
      <c r="K15" s="20">
        <f>_xlfn.XLOOKUP(B15,'Volume SPY'!A:A,'Volume SPY'!B:B)</f>
        <v>0.39843146903402349</v>
      </c>
      <c r="L15" s="20">
        <f>_xlfn.XLOOKUP(B15,'Short Volume SPY'!A:A,'Short Volume SPY'!E:E)</f>
        <v>0.44623279307492747</v>
      </c>
    </row>
    <row r="16" spans="1:13">
      <c r="B16" s="1">
        <v>45721</v>
      </c>
      <c r="C16" s="25">
        <f>_xlfn.XLOOKUP(B16,gme_stock_data!A:A,gme_stock_data!D:D)</f>
        <v>3.119556182369923E-2</v>
      </c>
      <c r="D16" s="1"/>
      <c r="E16" s="18">
        <f>_xlfn.XLOOKUP(B16,'Volume GME'!A:A,'Volume GME'!B:B)</f>
        <v>0.45422800907443006</v>
      </c>
      <c r="F16" s="19">
        <f>_xlfn.XLOOKUP(B16,'Short Volume GME'!A:A,'Short Volume GME'!E:E)</f>
        <v>0.42279927878432688</v>
      </c>
      <c r="H16" s="20">
        <f>_xlfn.XLOOKUP(B16,'Volume Apple'!A:A,'Volume Apple'!B:B)</f>
        <v>0.48231677676618173</v>
      </c>
      <c r="I16" s="20">
        <f>_xlfn.XLOOKUP(B16,'Short Volume Apple'!A:A,'Short Volume Apple'!E:E)</f>
        <v>0.57622426169895957</v>
      </c>
      <c r="K16" s="20">
        <f>_xlfn.XLOOKUP(B16,'Volume SPY'!A:A,'Volume SPY'!B:B)</f>
        <v>0.32138503059288842</v>
      </c>
      <c r="L16" s="20">
        <f>_xlfn.XLOOKUP(B16,'Short Volume SPY'!A:A,'Short Volume SPY'!E:E)</f>
        <v>0.43540081532329378</v>
      </c>
    </row>
    <row r="17" spans="2:12">
      <c r="B17" s="1">
        <v>45720</v>
      </c>
      <c r="C17" s="25">
        <f>_xlfn.XLOOKUP(B17,gme_stock_data!A:A,gme_stock_data!D:D)</f>
        <v>-4.1067819526533593E-3</v>
      </c>
      <c r="D17" s="1"/>
      <c r="E17" s="18">
        <f>_xlfn.XLOOKUP(B17,'Volume GME'!A:A,'Volume GME'!B:B)</f>
        <v>0.45596749617091936</v>
      </c>
      <c r="F17" s="19">
        <f>_xlfn.XLOOKUP(B17,'Short Volume GME'!A:A,'Short Volume GME'!E:E)</f>
        <v>0.39351513405712951</v>
      </c>
      <c r="H17" s="20">
        <f>_xlfn.XLOOKUP(B17,'Volume Apple'!A:A,'Volume Apple'!B:B)</f>
        <v>0.37527598460090833</v>
      </c>
      <c r="I17" s="20">
        <f>_xlfn.XLOOKUP(B17,'Short Volume Apple'!A:A,'Short Volume Apple'!E:E)</f>
        <v>0.54714576810901083</v>
      </c>
      <c r="K17" s="20">
        <f>_xlfn.XLOOKUP(B17,'Volume SPY'!A:A,'Volume SPY'!B:B)</f>
        <v>0.41539971544939397</v>
      </c>
      <c r="L17" s="20">
        <f>_xlfn.XLOOKUP(B17,'Short Volume SPY'!A:A,'Short Volume SPY'!E:E)</f>
        <v>0.57203872877971962</v>
      </c>
    </row>
    <row r="18" spans="2:12">
      <c r="B18" s="1">
        <v>45719</v>
      </c>
      <c r="C18" s="25">
        <f>_xlfn.XLOOKUP(B18,gme_stock_data!A:A,gme_stock_data!D:D)</f>
        <v>-2.5891413932741591E-2</v>
      </c>
      <c r="D18" s="1"/>
      <c r="E18" s="18">
        <f>_xlfn.XLOOKUP(B18,'Volume GME'!A:A,'Volume GME'!B:B)</f>
        <v>0.4717686987615356</v>
      </c>
      <c r="F18" s="19">
        <f>_xlfn.XLOOKUP(B18,'Short Volume GME'!A:A,'Short Volume GME'!E:E)</f>
        <v>0.49693748239932412</v>
      </c>
      <c r="H18" s="20">
        <f>_xlfn.XLOOKUP(B18,'Volume Apple'!A:A,'Volume Apple'!B:B)</f>
        <v>0.43581186493620372</v>
      </c>
      <c r="I18" s="20">
        <f>_xlfn.XLOOKUP(B18,'Short Volume Apple'!A:A,'Short Volume Apple'!E:E)</f>
        <v>0.56211377934897433</v>
      </c>
      <c r="K18" s="20">
        <f>_xlfn.XLOOKUP(B18,'Volume SPY'!A:A,'Volume SPY'!B:B)</f>
        <v>0.34741947729210065</v>
      </c>
      <c r="L18" s="20">
        <f>_xlfn.XLOOKUP(B18,'Short Volume SPY'!A:A,'Short Volume SPY'!E:E)</f>
        <v>0.64877993181790083</v>
      </c>
    </row>
    <row r="19" spans="2:12">
      <c r="B19" s="1">
        <v>45716</v>
      </c>
      <c r="C19" s="25">
        <f>_xlfn.XLOOKUP(B19,gme_stock_data!A:A,gme_stock_data!D:D)</f>
        <v>2.2618088587772364E-2</v>
      </c>
      <c r="D19" s="1"/>
      <c r="E19" s="18">
        <f>_xlfn.XLOOKUP(B19,'Volume GME'!A:A,'Volume GME'!B:B)</f>
        <v>0.43955429304038512</v>
      </c>
      <c r="F19" s="19">
        <f>_xlfn.XLOOKUP(B19,'Short Volume GME'!A:A,'Short Volume GME'!E:E)</f>
        <v>0.47314892808523273</v>
      </c>
      <c r="H19" s="20">
        <f>_xlfn.XLOOKUP(B19,'Volume Apple'!A:A,'Volume Apple'!B:B)</f>
        <v>0.367328281971598</v>
      </c>
      <c r="I19" s="20">
        <f>_xlfn.XLOOKUP(B19,'Short Volume Apple'!A:A,'Short Volume Apple'!E:E)</f>
        <v>0.56198675271572784</v>
      </c>
      <c r="K19" s="20">
        <f>_xlfn.XLOOKUP(B19,'Volume SPY'!A:A,'Volume SPY'!B:B)</f>
        <v>0.44144386035275052</v>
      </c>
      <c r="L19" s="20">
        <f>_xlfn.XLOOKUP(B19,'Short Volume SPY'!A:A,'Short Volume SPY'!E:E)</f>
        <v>0.43403092436180446</v>
      </c>
    </row>
    <row r="20" spans="2:12">
      <c r="B20" s="1">
        <v>45715</v>
      </c>
      <c r="C20" s="25">
        <f>_xlfn.XLOOKUP(B20,gme_stock_data!A:A,gme_stock_data!D:D)</f>
        <v>-5.2964067588391495E-3</v>
      </c>
      <c r="D20" s="1"/>
      <c r="E20" s="18">
        <f>_xlfn.XLOOKUP(B20,'Volume GME'!A:A,'Volume GME'!B:B)</f>
        <v>0.53260896088458498</v>
      </c>
      <c r="F20" s="19">
        <f>_xlfn.XLOOKUP(B20,'Short Volume GME'!A:A,'Short Volume GME'!E:E)</f>
        <v>0.42945327771055281</v>
      </c>
      <c r="H20" s="20">
        <f>_xlfn.XLOOKUP(B20,'Volume Apple'!A:A,'Volume Apple'!B:B)</f>
        <v>0.47035061964100727</v>
      </c>
      <c r="I20" s="20">
        <f>_xlfn.XLOOKUP(B20,'Short Volume Apple'!A:A,'Short Volume Apple'!E:E)</f>
        <v>0.60141280176790746</v>
      </c>
      <c r="K20" s="20">
        <f>_xlfn.XLOOKUP(B20,'Volume SPY'!A:A,'Volume SPY'!B:B)</f>
        <v>0.43613704004055559</v>
      </c>
      <c r="L20" s="20">
        <f>_xlfn.XLOOKUP(B20,'Short Volume SPY'!A:A,'Short Volume SPY'!E:E)</f>
        <v>0.51533724378999779</v>
      </c>
    </row>
    <row r="21" spans="2:12">
      <c r="B21" s="1">
        <v>45714</v>
      </c>
      <c r="C21" s="25">
        <f>_xlfn.XLOOKUP(B21,gme_stock_data!A:A,gme_stock_data!D:D)</f>
        <v>7.7503957204058558E-3</v>
      </c>
      <c r="D21" s="1"/>
      <c r="E21" s="18">
        <f>_xlfn.XLOOKUP(B21,'Volume GME'!A:A,'Volume GME'!B:B)</f>
        <v>0.53351116111349739</v>
      </c>
      <c r="F21" s="19">
        <f>_xlfn.XLOOKUP(B21,'Short Volume GME'!A:A,'Short Volume GME'!E:E)</f>
        <v>0.43432141365651589</v>
      </c>
      <c r="H21" s="20">
        <f>_xlfn.XLOOKUP(B21,'Volume Apple'!A:A,'Volume Apple'!B:B)</f>
        <v>0.48527584959356684</v>
      </c>
      <c r="I21" s="20">
        <f>_xlfn.XLOOKUP(B21,'Short Volume Apple'!A:A,'Short Volume Apple'!E:E)</f>
        <v>0.54665761016343295</v>
      </c>
      <c r="K21" s="20">
        <f>_xlfn.XLOOKUP(B21,'Volume SPY'!A:A,'Volume SPY'!B:B)</f>
        <v>0.34079547020799505</v>
      </c>
      <c r="L21" s="20">
        <f>_xlfn.XLOOKUP(B21,'Short Volume SPY'!A:A,'Short Volume SPY'!E:E)</f>
        <v>0.34447556100592941</v>
      </c>
    </row>
    <row r="22" spans="2:12">
      <c r="B22" s="1">
        <v>45713</v>
      </c>
      <c r="C22" s="25">
        <f>_xlfn.XLOOKUP(B22,gme_stock_data!A:A,gme_stock_data!D:D)</f>
        <v>-2.3473356185642013E-2</v>
      </c>
      <c r="D22" s="1"/>
      <c r="E22" s="18">
        <f>_xlfn.XLOOKUP(B22,'Volume GME'!A:A,'Volume GME'!B:B)</f>
        <v>0.529665745495841</v>
      </c>
      <c r="F22" s="19">
        <f>_xlfn.XLOOKUP(B22,'Short Volume GME'!A:A,'Short Volume GME'!E:E)</f>
        <v>0.41680591344914769</v>
      </c>
      <c r="H22" s="20">
        <f>_xlfn.XLOOKUP(B22,'Volume Apple'!A:A,'Volume Apple'!B:B)</f>
        <v>0.48805363929578138</v>
      </c>
      <c r="I22" s="20">
        <f>_xlfn.XLOOKUP(B22,'Short Volume Apple'!A:A,'Short Volume Apple'!E:E)</f>
        <v>0.56150022107726372</v>
      </c>
      <c r="K22" s="20">
        <f>_xlfn.XLOOKUP(B22,'Volume SPY'!A:A,'Volume SPY'!B:B)</f>
        <v>0.42141262755840875</v>
      </c>
      <c r="L22" s="20">
        <f>_xlfn.XLOOKUP(B22,'Short Volume SPY'!A:A,'Short Volume SPY'!E:E)</f>
        <v>0.47582214798963218</v>
      </c>
    </row>
    <row r="23" spans="2:12">
      <c r="B23" s="1">
        <v>45712</v>
      </c>
      <c r="C23" s="25">
        <f>_xlfn.XLOOKUP(B23,gme_stock_data!A:A,gme_stock_data!D:D)</f>
        <v>-5.5245474225978614E-2</v>
      </c>
      <c r="D23" s="1"/>
      <c r="E23" s="18">
        <f>_xlfn.XLOOKUP(B23,'Volume GME'!A:A,'Volume GME'!B:B)</f>
        <v>0.52346246333624302</v>
      </c>
      <c r="F23" s="19">
        <f>_xlfn.XLOOKUP(B23,'Short Volume GME'!A:A,'Short Volume GME'!E:E)</f>
        <v>0.56954797548514435</v>
      </c>
      <c r="H23" s="20">
        <f>_xlfn.XLOOKUP(B23,'Volume Apple'!A:A,'Volume Apple'!B:B)</f>
        <v>0.42877630124502714</v>
      </c>
      <c r="I23" s="20">
        <f>_xlfn.XLOOKUP(B23,'Short Volume Apple'!A:A,'Short Volume Apple'!E:E)</f>
        <v>0.54384119831747824</v>
      </c>
      <c r="K23" s="20">
        <f>_xlfn.XLOOKUP(B23,'Volume SPY'!A:A,'Volume SPY'!B:B)</f>
        <v>0.41423930307399826</v>
      </c>
      <c r="L23" s="20">
        <f>_xlfn.XLOOKUP(B23,'Short Volume SPY'!A:A,'Short Volume SPY'!E:E)</f>
        <v>0.48671327003465875</v>
      </c>
    </row>
    <row r="24" spans="2:12">
      <c r="B24" s="1">
        <v>45709</v>
      </c>
      <c r="C24" s="25">
        <f>_xlfn.XLOOKUP(B24,gme_stock_data!A:A,gme_stock_data!D:D)</f>
        <v>-2.3195952080583945E-2</v>
      </c>
      <c r="D24" s="1"/>
      <c r="E24" s="18">
        <f>_xlfn.XLOOKUP(B24,'Volume GME'!A:A,'Volume GME'!B:B)</f>
        <v>0.49394550851644531</v>
      </c>
      <c r="F24" s="19">
        <f>_xlfn.XLOOKUP(B24,'Short Volume GME'!A:A,'Short Volume GME'!E:E)</f>
        <v>0.37710972671875814</v>
      </c>
      <c r="H24" s="20">
        <f>_xlfn.XLOOKUP(B24,'Volume Apple'!A:A,'Volume Apple'!B:B)</f>
        <v>0.36721056040729239</v>
      </c>
      <c r="I24" s="20">
        <f>_xlfn.XLOOKUP(B24,'Short Volume Apple'!A:A,'Short Volume Apple'!E:E)</f>
        <v>0.42173378954134905</v>
      </c>
      <c r="K24" s="20">
        <f>_xlfn.XLOOKUP(B24,'Volume SPY'!A:A,'Volume SPY'!B:B)</f>
        <v>0.4665808686611379</v>
      </c>
      <c r="L24" s="20">
        <f>_xlfn.XLOOKUP(B24,'Short Volume SPY'!A:A,'Short Volume SPY'!E:E)</f>
        <v>0.44685601257443669</v>
      </c>
    </row>
    <row r="25" spans="2:12">
      <c r="B25" s="1">
        <v>45708</v>
      </c>
      <c r="C25" s="25">
        <f>_xlfn.XLOOKUP(B25,gme_stock_data!A:A,gme_stock_data!D:D)</f>
        <v>3.9220713153281329E-2</v>
      </c>
      <c r="D25" s="1"/>
      <c r="E25" s="18">
        <f>_xlfn.XLOOKUP(B25,'Volume GME'!A:A,'Volume GME'!B:B)</f>
        <v>0.55041519138155981</v>
      </c>
      <c r="F25" s="19">
        <f>_xlfn.XLOOKUP(B25,'Short Volume GME'!A:A,'Short Volume GME'!E:E)</f>
        <v>0.42882609696102686</v>
      </c>
      <c r="H25" s="20">
        <f>_xlfn.XLOOKUP(B25,'Volume Apple'!A:A,'Volume Apple'!B:B)</f>
        <v>0.44171331069764169</v>
      </c>
      <c r="I25" s="20">
        <f>_xlfn.XLOOKUP(B25,'Short Volume Apple'!A:A,'Short Volume Apple'!E:E)</f>
        <v>0.51112422823443227</v>
      </c>
      <c r="K25" s="20">
        <f>_xlfn.XLOOKUP(B25,'Volume SPY'!A:A,'Volume SPY'!B:B)</f>
        <v>0.38640121014033502</v>
      </c>
      <c r="L25" s="20">
        <f>_xlfn.XLOOKUP(B25,'Short Volume SPY'!A:A,'Short Volume SPY'!E:E)</f>
        <v>0.4730665457632694</v>
      </c>
    </row>
    <row r="26" spans="2:12">
      <c r="B26" s="1">
        <v>45707</v>
      </c>
      <c r="C26" s="25">
        <f>_xlfn.XLOOKUP(B26,gme_stock_data!A:A,gme_stock_data!D:D)</f>
        <v>-3.6628599130156501E-2</v>
      </c>
      <c r="D26" s="1"/>
      <c r="E26" s="18">
        <f>_xlfn.XLOOKUP(B26,'Volume GME'!A:A,'Volume GME'!B:B)</f>
        <v>0.48617153341305119</v>
      </c>
      <c r="F26" s="19">
        <f>_xlfn.XLOOKUP(B26,'Short Volume GME'!A:A,'Short Volume GME'!E:E)</f>
        <v>0.369068392994295</v>
      </c>
      <c r="H26" s="20">
        <f>_xlfn.XLOOKUP(B26,'Volume Apple'!A:A,'Volume Apple'!B:B)</f>
        <v>0.49363806819808553</v>
      </c>
      <c r="I26" s="20">
        <f>_xlfn.XLOOKUP(B26,'Short Volume Apple'!A:A,'Short Volume Apple'!E:E)</f>
        <v>0.51718854863860075</v>
      </c>
      <c r="K26" s="20">
        <f>_xlfn.XLOOKUP(B26,'Volume SPY'!A:A,'Volume SPY'!B:B)</f>
        <v>0.4347751008265115</v>
      </c>
      <c r="L26" s="20">
        <f>_xlfn.XLOOKUP(B26,'Short Volume SPY'!A:A,'Short Volume SPY'!E:E)</f>
        <v>0.52593686647109794</v>
      </c>
    </row>
    <row r="27" spans="2:12">
      <c r="B27" s="1">
        <v>45706</v>
      </c>
      <c r="C27" s="25">
        <f>_xlfn.XLOOKUP(B27,gme_stock_data!A:A,gme_stock_data!D:D)</f>
        <v>-1.1117288526905406E-3</v>
      </c>
      <c r="D27" s="1"/>
      <c r="E27" s="18">
        <f>_xlfn.XLOOKUP(B27,'Volume GME'!A:A,'Volume GME'!B:B)</f>
        <v>0.52079975398412481</v>
      </c>
      <c r="F27" s="19">
        <f>_xlfn.XLOOKUP(B27,'Short Volume GME'!A:A,'Short Volume GME'!E:E)</f>
        <v>0.44428981351784474</v>
      </c>
      <c r="H27" s="20">
        <f>_xlfn.XLOOKUP(B27,'Volume Apple'!A:A,'Volume Apple'!B:B)</f>
        <v>0.49646658221288703</v>
      </c>
      <c r="I27" s="20">
        <f>_xlfn.XLOOKUP(B27,'Short Volume Apple'!A:A,'Short Volume Apple'!E:E)</f>
        <v>0.5015344393408766</v>
      </c>
      <c r="K27" s="20">
        <f>_xlfn.XLOOKUP(B27,'Volume SPY'!A:A,'Volume SPY'!B:B)</f>
        <v>0.4083529674789757</v>
      </c>
      <c r="L27" s="20">
        <f>_xlfn.XLOOKUP(B27,'Short Volume SPY'!A:A,'Short Volume SPY'!E:E)</f>
        <v>0.650572145289673</v>
      </c>
    </row>
    <row r="28" spans="2:12">
      <c r="B28" s="1">
        <v>45702</v>
      </c>
      <c r="C28" s="25">
        <f>_xlfn.XLOOKUP(B28,gme_stock_data!A:A,gme_stock_data!D:D)</f>
        <v>2.4748169689194174E-2</v>
      </c>
      <c r="D28" s="1"/>
      <c r="E28" s="18">
        <f>_xlfn.XLOOKUP(B28,'Volume GME'!A:A,'Volume GME'!B:B)</f>
        <v>0.5332920132834682</v>
      </c>
      <c r="F28" s="19">
        <f>_xlfn.XLOOKUP(B28,'Short Volume GME'!A:A,'Short Volume GME'!E:E)</f>
        <v>0.41808514433708466</v>
      </c>
      <c r="H28" s="20">
        <f>_xlfn.XLOOKUP(B28,'Volume Apple'!A:A,'Volume Apple'!B:B)</f>
        <v>0.45871540335492705</v>
      </c>
      <c r="I28" s="20">
        <f>_xlfn.XLOOKUP(B28,'Short Volume Apple'!A:A,'Short Volume Apple'!E:E)</f>
        <v>0.45178963719811616</v>
      </c>
      <c r="K28" s="20">
        <f>_xlfn.XLOOKUP(B28,'Volume SPY'!A:A,'Volume SPY'!B:B)</f>
        <v>0.37328449149318255</v>
      </c>
      <c r="L28" s="20">
        <f>_xlfn.XLOOKUP(B28,'Short Volume SPY'!A:A,'Short Volume SPY'!E:E)</f>
        <v>0.48901407727925394</v>
      </c>
    </row>
    <row r="29" spans="2:12">
      <c r="B29" s="1">
        <v>45701</v>
      </c>
      <c r="C29" s="25">
        <f>_xlfn.XLOOKUP(B29,gme_stock_data!A:A,gme_stock_data!D:D)</f>
        <v>1.3376847661736245E-2</v>
      </c>
      <c r="D29" s="1"/>
      <c r="E29" s="18">
        <f>_xlfn.XLOOKUP(B29,'Volume GME'!A:A,'Volume GME'!B:B)</f>
        <v>0.40576846296746732</v>
      </c>
      <c r="F29" s="19">
        <f>_xlfn.XLOOKUP(B29,'Short Volume GME'!A:A,'Short Volume GME'!E:E)</f>
        <v>0.35155701148149998</v>
      </c>
      <c r="H29" s="20">
        <f>_xlfn.XLOOKUP(B29,'Volume Apple'!A:A,'Volume Apple'!B:B)</f>
        <v>0.42910104184856451</v>
      </c>
      <c r="I29" s="20">
        <f>_xlfn.XLOOKUP(B29,'Short Volume Apple'!A:A,'Short Volume Apple'!E:E)</f>
        <v>0.49041192490383223</v>
      </c>
      <c r="K29" s="20">
        <f>_xlfn.XLOOKUP(B29,'Volume SPY'!A:A,'Volume SPY'!B:B)</f>
        <v>0.34594227242126641</v>
      </c>
      <c r="L29" s="20">
        <f>_xlfn.XLOOKUP(B29,'Short Volume SPY'!A:A,'Short Volume SPY'!E:E)</f>
        <v>0.57166842628864012</v>
      </c>
    </row>
    <row r="30" spans="2:12">
      <c r="B30" s="1">
        <v>45700</v>
      </c>
      <c r="C30" s="25">
        <f>_xlfn.XLOOKUP(B30,gme_stock_data!A:A,gme_stock_data!D:D)</f>
        <v>-2.1694475954834199E-2</v>
      </c>
      <c r="D30" s="1"/>
      <c r="E30" s="18">
        <f>_xlfn.XLOOKUP(B30,'Volume GME'!A:A,'Volume GME'!B:B)</f>
        <v>0.54552167446345212</v>
      </c>
      <c r="F30" s="19">
        <f>_xlfn.XLOOKUP(B30,'Short Volume GME'!A:A,'Short Volume GME'!E:E)</f>
        <v>0.35721414239393867</v>
      </c>
      <c r="H30" s="20">
        <f>_xlfn.XLOOKUP(B30,'Volume Apple'!A:A,'Volume Apple'!B:B)</f>
        <v>0.43963080903088619</v>
      </c>
      <c r="I30" s="20">
        <f>_xlfn.XLOOKUP(B30,'Short Volume Apple'!A:A,'Short Volume Apple'!E:E)</f>
        <v>0.46189097278233904</v>
      </c>
      <c r="K30" s="20">
        <f>_xlfn.XLOOKUP(B30,'Volume SPY'!A:A,'Volume SPY'!B:B)</f>
        <v>0.31442531342281288</v>
      </c>
      <c r="L30" s="20">
        <f>_xlfn.XLOOKUP(B30,'Short Volume SPY'!A:A,'Short Volume SPY'!E:E)</f>
        <v>0.36937934613108186</v>
      </c>
    </row>
    <row r="31" spans="2:12">
      <c r="B31" s="1">
        <v>45699</v>
      </c>
      <c r="C31" s="25">
        <f>_xlfn.XLOOKUP(B31,gme_stock_data!A:A,gme_stock_data!D:D)</f>
        <v>-2.0865138463961787E-2</v>
      </c>
      <c r="D31" s="1"/>
      <c r="E31" s="18">
        <f>_xlfn.XLOOKUP(B31,'Volume GME'!A:A,'Volume GME'!B:B)</f>
        <v>0.53640969293108753</v>
      </c>
      <c r="F31" s="19">
        <f>_xlfn.XLOOKUP(B31,'Short Volume GME'!A:A,'Short Volume GME'!E:E)</f>
        <v>0.35671610544138183</v>
      </c>
      <c r="H31" s="20">
        <f>_xlfn.XLOOKUP(B31,'Volume Apple'!A:A,'Volume Apple'!B:B)</f>
        <v>0.52024351870700192</v>
      </c>
      <c r="I31" s="20">
        <f>_xlfn.XLOOKUP(B31,'Short Volume Apple'!A:A,'Short Volume Apple'!E:E)</f>
        <v>0.42267393131717751</v>
      </c>
      <c r="K31" s="20">
        <f>_xlfn.XLOOKUP(B31,'Volume SPY'!A:A,'Volume SPY'!B:B)</f>
        <v>0.40050572659057526</v>
      </c>
      <c r="L31" s="20">
        <f>_xlfn.XLOOKUP(B31,'Short Volume SPY'!A:A,'Short Volume SPY'!E:E)</f>
        <v>0.49093887159088601</v>
      </c>
    </row>
    <row r="32" spans="2:12">
      <c r="B32" s="1">
        <v>45698</v>
      </c>
      <c r="C32" s="25">
        <f>_xlfn.XLOOKUP(B32,gme_stock_data!A:A,gme_stock_data!D:D)</f>
        <v>9.2254381538869945E-2</v>
      </c>
      <c r="D32" s="1"/>
      <c r="E32" s="18">
        <f>_xlfn.XLOOKUP(B32,'Volume GME'!A:A,'Volume GME'!B:B)</f>
        <v>0.50901127567396043</v>
      </c>
      <c r="F32" s="19">
        <f>_xlfn.XLOOKUP(B32,'Short Volume GME'!A:A,'Short Volume GME'!E:E)</f>
        <v>0.43640975830986978</v>
      </c>
      <c r="H32" s="20">
        <f>_xlfn.XLOOKUP(B32,'Volume Apple'!A:A,'Volume Apple'!B:B)</f>
        <v>0.46318341314865785</v>
      </c>
      <c r="I32" s="20">
        <f>_xlfn.XLOOKUP(B32,'Short Volume Apple'!A:A,'Short Volume Apple'!E:E)</f>
        <v>0.3415472582624936</v>
      </c>
      <c r="K32" s="20">
        <f>_xlfn.XLOOKUP(B32,'Volume SPY'!A:A,'Volume SPY'!B:B)</f>
        <v>0.37227981653700781</v>
      </c>
      <c r="L32" s="20">
        <f>_xlfn.XLOOKUP(B32,'Short Volume SPY'!A:A,'Short Volume SPY'!E:E)</f>
        <v>0.44681175698998393</v>
      </c>
    </row>
    <row r="33" spans="2:12">
      <c r="B33" s="1">
        <v>45695</v>
      </c>
      <c r="C33" s="25">
        <f>_xlfn.XLOOKUP(B33,gme_stock_data!A:A,gme_stock_data!D:D)</f>
        <v>-2.8265716376116396E-3</v>
      </c>
      <c r="D33" s="1"/>
      <c r="E33" s="18">
        <f>_xlfn.XLOOKUP(B33,'Volume GME'!A:A,'Volume GME'!B:B)</f>
        <v>0.51877792874218698</v>
      </c>
      <c r="F33" s="19">
        <f>_xlfn.XLOOKUP(B33,'Short Volume GME'!A:A,'Short Volume GME'!E:E)</f>
        <v>0.46629138609980114</v>
      </c>
      <c r="H33" s="20">
        <f>_xlfn.XLOOKUP(B33,'Volume Apple'!A:A,'Volume Apple'!B:B)</f>
        <v>0.42288223917356993</v>
      </c>
      <c r="I33" s="20">
        <f>_xlfn.XLOOKUP(B33,'Short Volume Apple'!A:A,'Short Volume Apple'!E:E)</f>
        <v>0.45285690406298579</v>
      </c>
      <c r="K33" s="20">
        <f>_xlfn.XLOOKUP(B33,'Volume SPY'!A:A,'Volume SPY'!B:B)</f>
        <v>0.4080427526125755</v>
      </c>
      <c r="L33" s="20">
        <f>_xlfn.XLOOKUP(B33,'Short Volume SPY'!A:A,'Short Volume SPY'!E:E)</f>
        <v>0.57626203200684134</v>
      </c>
    </row>
    <row r="34" spans="2:12">
      <c r="B34" s="1">
        <v>45694</v>
      </c>
      <c r="C34" s="25">
        <f>_xlfn.XLOOKUP(B34,gme_stock_data!A:A,gme_stock_data!D:D)</f>
        <v>-5.2282443645299374E-3</v>
      </c>
      <c r="D34" s="1"/>
      <c r="E34" s="18">
        <f>_xlfn.XLOOKUP(B34,'Volume GME'!A:A,'Volume GME'!B:B)</f>
        <v>0.51125114208162104</v>
      </c>
      <c r="F34" s="19">
        <f>_xlfn.XLOOKUP(B34,'Short Volume GME'!A:A,'Short Volume GME'!E:E)</f>
        <v>0.36324515198542617</v>
      </c>
      <c r="H34" s="20">
        <f>_xlfn.XLOOKUP(B34,'Volume Apple'!A:A,'Volume Apple'!B:B)</f>
        <v>0.45769116402433607</v>
      </c>
      <c r="I34" s="20">
        <f>_xlfn.XLOOKUP(B34,'Short Volume Apple'!A:A,'Short Volume Apple'!E:E)</f>
        <v>0.37754894573546172</v>
      </c>
      <c r="K34" s="20">
        <f>_xlfn.XLOOKUP(B34,'Volume SPY'!A:A,'Volume SPY'!B:B)</f>
        <v>0.42295795054002294</v>
      </c>
      <c r="L34" s="20">
        <f>_xlfn.XLOOKUP(B34,'Short Volume SPY'!A:A,'Short Volume SPY'!E:E)</f>
        <v>0.46159758563890119</v>
      </c>
    </row>
    <row r="35" spans="2:12">
      <c r="B35" s="1">
        <v>45693</v>
      </c>
      <c r="C35" s="25">
        <f>_xlfn.XLOOKUP(B35,gme_stock_data!A:A,gme_stock_data!D:D)</f>
        <v>-3.8171071170025453E-2</v>
      </c>
      <c r="D35" s="1"/>
      <c r="E35" s="18">
        <f>_xlfn.XLOOKUP(B35,'Volume GME'!A:A,'Volume GME'!B:B)</f>
        <v>0.53743647521073035</v>
      </c>
      <c r="F35" s="19">
        <f>_xlfn.XLOOKUP(B35,'Short Volume GME'!A:A,'Short Volume GME'!E:E)</f>
        <v>0.33246864321524738</v>
      </c>
      <c r="H35" s="20">
        <f>_xlfn.XLOOKUP(B35,'Volume Apple'!A:A,'Volume Apple'!B:B)</f>
        <v>0.40755153837293112</v>
      </c>
      <c r="I35" s="20">
        <f>_xlfn.XLOOKUP(B35,'Short Volume Apple'!A:A,'Short Volume Apple'!E:E)</f>
        <v>0.42252494067482793</v>
      </c>
      <c r="K35" s="20">
        <f>_xlfn.XLOOKUP(B35,'Volume SPY'!A:A,'Volume SPY'!B:B)</f>
        <v>0.40946404549819398</v>
      </c>
      <c r="L35" s="20">
        <f>_xlfn.XLOOKUP(B35,'Short Volume SPY'!A:A,'Short Volume SPY'!E:E)</f>
        <v>0.52308947859227561</v>
      </c>
    </row>
    <row r="36" spans="2:12">
      <c r="B36" s="1">
        <v>45692</v>
      </c>
      <c r="C36" s="25">
        <f>_xlfn.XLOOKUP(B36,gme_stock_data!A:A,gme_stock_data!D:D)</f>
        <v>3.8617494204571301E-4</v>
      </c>
      <c r="D36" s="1"/>
      <c r="E36" s="18">
        <f>_xlfn.XLOOKUP(B36,'Volume GME'!A:A,'Volume GME'!B:B)</f>
        <v>0.52996622876774657</v>
      </c>
      <c r="F36" s="19">
        <f>_xlfn.XLOOKUP(B36,'Short Volume GME'!A:A,'Short Volume GME'!E:E)</f>
        <v>0.36188747435520119</v>
      </c>
      <c r="H36" s="20">
        <f>_xlfn.XLOOKUP(B36,'Volume Apple'!A:A,'Volume Apple'!B:B)</f>
        <v>0.49074126533844387</v>
      </c>
      <c r="I36" s="20">
        <f>_xlfn.XLOOKUP(B36,'Short Volume Apple'!A:A,'Short Volume Apple'!E:E)</f>
        <v>0.37570015584046257</v>
      </c>
      <c r="K36" s="20">
        <f>_xlfn.XLOOKUP(B36,'Volume SPY'!A:A,'Volume SPY'!B:B)</f>
        <v>0.36491444284181435</v>
      </c>
      <c r="L36" s="20">
        <f>_xlfn.XLOOKUP(B36,'Short Volume SPY'!A:A,'Short Volume SPY'!E:E)</f>
        <v>0.44522832673593055</v>
      </c>
    </row>
    <row r="37" spans="2:12">
      <c r="B37" s="1">
        <v>45691</v>
      </c>
      <c r="C37" s="25">
        <f>_xlfn.XLOOKUP(B37,gme_stock_data!A:A,gme_stock_data!D:D)</f>
        <v>-3.826949284434706E-2</v>
      </c>
      <c r="D37" s="1"/>
      <c r="E37" s="18">
        <f>_xlfn.XLOOKUP(B37,'Volume GME'!A:A,'Volume GME'!B:B)</f>
        <v>0.45503038795686457</v>
      </c>
      <c r="F37" s="19">
        <f>_xlfn.XLOOKUP(B37,'Short Volume GME'!A:A,'Short Volume GME'!E:E)</f>
        <v>0.34475727571956016</v>
      </c>
      <c r="H37" s="20">
        <f>_xlfn.XLOOKUP(B37,'Volume Apple'!A:A,'Volume Apple'!B:B)</f>
        <v>0.47663810825681802</v>
      </c>
      <c r="I37" s="20">
        <f>_xlfn.XLOOKUP(B37,'Short Volume Apple'!A:A,'Short Volume Apple'!E:E)</f>
        <v>0.38565033510040364</v>
      </c>
      <c r="K37" s="20">
        <f>_xlfn.XLOOKUP(B37,'Volume SPY'!A:A,'Volume SPY'!B:B)</f>
        <v>0.36477791841148499</v>
      </c>
      <c r="L37" s="20">
        <f>_xlfn.XLOOKUP(B37,'Short Volume SPY'!A:A,'Short Volume SPY'!E:E)</f>
        <v>0.65972020154252509</v>
      </c>
    </row>
    <row r="38" spans="2:12">
      <c r="B38" s="1">
        <v>45688</v>
      </c>
      <c r="C38" s="25">
        <f>_xlfn.XLOOKUP(B38,gme_stock_data!A:A,gme_stock_data!D:D)</f>
        <v>-3.9721016919568773E-2</v>
      </c>
      <c r="D38" s="1"/>
      <c r="E38" s="18">
        <f>_xlfn.XLOOKUP(B38,'Volume GME'!A:A,'Volume GME'!B:B)</f>
        <v>0.47651238448312327</v>
      </c>
      <c r="F38" s="19">
        <f>_xlfn.XLOOKUP(B38,'Short Volume GME'!A:A,'Short Volume GME'!E:E)</f>
        <v>0.37899533740714553</v>
      </c>
      <c r="H38" s="20">
        <f>_xlfn.XLOOKUP(B38,'Volume Apple'!A:A,'Volume Apple'!B:B)</f>
        <v>0.53584873057035198</v>
      </c>
      <c r="I38" s="20">
        <f>_xlfn.XLOOKUP(B38,'Short Volume Apple'!A:A,'Short Volume Apple'!E:E)</f>
        <v>0.47871217396575622</v>
      </c>
      <c r="K38" s="20">
        <f>_xlfn.XLOOKUP(B38,'Volume SPY'!A:A,'Volume SPY'!B:B)</f>
        <v>0.43148860756070012</v>
      </c>
      <c r="L38" s="20">
        <f>_xlfn.XLOOKUP(B38,'Short Volume SPY'!A:A,'Short Volume SPY'!E:E)</f>
        <v>0.48215081445911478</v>
      </c>
    </row>
    <row r="39" spans="2:12">
      <c r="B39" s="1">
        <v>45687</v>
      </c>
      <c r="C39" s="25">
        <f>_xlfn.XLOOKUP(B39,gme_stock_data!A:A,gme_stock_data!D:D)</f>
        <v>1.7297728590878754E-2</v>
      </c>
      <c r="D39" s="1"/>
      <c r="E39" s="18">
        <f>_xlfn.XLOOKUP(B39,'Volume GME'!A:A,'Volume GME'!B:B)</f>
        <v>0.49605863820484791</v>
      </c>
      <c r="F39" s="19">
        <f>_xlfn.XLOOKUP(B39,'Short Volume GME'!A:A,'Short Volume GME'!E:E)</f>
        <v>0.45122462459548202</v>
      </c>
      <c r="H39" s="20">
        <f>_xlfn.XLOOKUP(B39,'Volume Apple'!A:A,'Volume Apple'!B:B)</f>
        <v>0.42053174249990083</v>
      </c>
      <c r="I39" s="20">
        <f>_xlfn.XLOOKUP(B39,'Short Volume Apple'!A:A,'Short Volume Apple'!E:E)</f>
        <v>0.4389978486670551</v>
      </c>
      <c r="K39" s="20">
        <f>_xlfn.XLOOKUP(B39,'Volume SPY'!A:A,'Volume SPY'!B:B)</f>
        <v>0.36227384198637413</v>
      </c>
      <c r="L39" s="20">
        <f>_xlfn.XLOOKUP(B39,'Short Volume SPY'!A:A,'Short Volume SPY'!E:E)</f>
        <v>0.46847824799455295</v>
      </c>
    </row>
    <row r="40" spans="2:12">
      <c r="B40" s="1">
        <v>45686</v>
      </c>
      <c r="C40" s="25">
        <f>_xlfn.XLOOKUP(B40,gme_stock_data!A:A,gme_stock_data!D:D)</f>
        <v>1.819174596658251E-3</v>
      </c>
      <c r="D40" s="1"/>
      <c r="E40" s="18">
        <f>_xlfn.XLOOKUP(B40,'Volume GME'!A:A,'Volume GME'!B:B)</f>
        <v>0.5171326330485243</v>
      </c>
      <c r="F40" s="19">
        <f>_xlfn.XLOOKUP(B40,'Short Volume GME'!A:A,'Short Volume GME'!E:E)</f>
        <v>0.39504010287626096</v>
      </c>
      <c r="H40" s="20">
        <f>_xlfn.XLOOKUP(B40,'Volume Apple'!A:A,'Volume Apple'!B:B)</f>
        <v>0.45612346213421384</v>
      </c>
      <c r="I40" s="20">
        <f>_xlfn.XLOOKUP(B40,'Short Volume Apple'!A:A,'Short Volume Apple'!E:E)</f>
        <v>0.55699584570351268</v>
      </c>
      <c r="K40" s="20">
        <f>_xlfn.XLOOKUP(B40,'Volume SPY'!A:A,'Volume SPY'!B:B)</f>
        <v>0.40336233797677151</v>
      </c>
      <c r="L40" s="20">
        <f>_xlfn.XLOOKUP(B40,'Short Volume SPY'!A:A,'Short Volume SPY'!E:E)</f>
        <v>0.49997725170528273</v>
      </c>
    </row>
    <row r="41" spans="2:12">
      <c r="B41" s="1">
        <v>45685</v>
      </c>
      <c r="C41" s="25">
        <f>_xlfn.XLOOKUP(B41,gme_stock_data!A:A,gme_stock_data!D:D)</f>
        <v>1.8005263188186561E-2</v>
      </c>
      <c r="D41" s="1"/>
      <c r="E41" s="18">
        <f>_xlfn.XLOOKUP(B41,'Volume GME'!A:A,'Volume GME'!B:B)</f>
        <v>0.53473882393321581</v>
      </c>
      <c r="F41" s="19">
        <f>_xlfn.XLOOKUP(B41,'Short Volume GME'!A:A,'Short Volume GME'!E:E)</f>
        <v>0.39067422110414335</v>
      </c>
      <c r="H41" s="20">
        <f>_xlfn.XLOOKUP(B41,'Volume Apple'!A:A,'Volume Apple'!B:B)</f>
        <v>0.44506697619715291</v>
      </c>
      <c r="I41" s="20">
        <f>_xlfn.XLOOKUP(B41,'Short Volume Apple'!A:A,'Short Volume Apple'!E:E)</f>
        <v>0.62286356494547501</v>
      </c>
      <c r="K41" s="20">
        <f>_xlfn.XLOOKUP(B41,'Volume SPY'!A:A,'Volume SPY'!B:B)</f>
        <v>0.39151037006386208</v>
      </c>
      <c r="L41" s="20">
        <f>_xlfn.XLOOKUP(B41,'Short Volume SPY'!A:A,'Short Volume SPY'!E:E)</f>
        <v>0.39856577681402228</v>
      </c>
    </row>
    <row r="42" spans="2:12">
      <c r="B42" s="1">
        <v>45684</v>
      </c>
      <c r="C42" s="25">
        <f>_xlfn.XLOOKUP(B42,gme_stock_data!A:A,gme_stock_data!D:D)</f>
        <v>-2.9231164167069557E-2</v>
      </c>
      <c r="D42" s="1"/>
      <c r="E42" s="18">
        <f>_xlfn.XLOOKUP(B42,'Volume GME'!A:A,'Volume GME'!B:B)</f>
        <v>0.4559986688420507</v>
      </c>
      <c r="F42" s="19">
        <f>_xlfn.XLOOKUP(B42,'Short Volume GME'!A:A,'Short Volume GME'!E:E)</f>
        <v>0.3476339318442126</v>
      </c>
      <c r="H42" s="20">
        <f>_xlfn.XLOOKUP(B42,'Volume Apple'!A:A,'Volume Apple'!B:B)</f>
        <v>0.39364958532995553</v>
      </c>
      <c r="I42" s="20">
        <f>_xlfn.XLOOKUP(B42,'Short Volume Apple'!A:A,'Short Volume Apple'!E:E)</f>
        <v>0.40030552963371924</v>
      </c>
      <c r="K42" s="20">
        <f>_xlfn.XLOOKUP(B42,'Volume SPY'!A:A,'Volume SPY'!B:B)</f>
        <v>0.42551705200091133</v>
      </c>
      <c r="L42" s="20">
        <f>_xlfn.XLOOKUP(B42,'Short Volume SPY'!A:A,'Short Volume SPY'!E:E)</f>
        <v>0.59312067930781975</v>
      </c>
    </row>
    <row r="43" spans="2:12">
      <c r="B43" s="1">
        <v>45681</v>
      </c>
      <c r="C43" s="25">
        <f>_xlfn.XLOOKUP(B43,gme_stock_data!A:A,gme_stock_data!D:D)</f>
        <v>-1.9965012523716904E-2</v>
      </c>
      <c r="D43" s="1"/>
      <c r="E43" s="18">
        <f>_xlfn.XLOOKUP(B43,'Volume GME'!A:A,'Volume GME'!B:B)</f>
        <v>0.50834573457226029</v>
      </c>
      <c r="F43" s="19">
        <f>_xlfn.XLOOKUP(B43,'Short Volume GME'!A:A,'Short Volume GME'!E:E)</f>
        <v>0.38384650063473919</v>
      </c>
      <c r="H43" s="20">
        <f>_xlfn.XLOOKUP(B43,'Volume Apple'!A:A,'Volume Apple'!B:B)</f>
        <v>0.44407425249753418</v>
      </c>
      <c r="I43" s="20">
        <f>_xlfn.XLOOKUP(B43,'Short Volume Apple'!A:A,'Short Volume Apple'!E:E)</f>
        <v>0.32023788719057383</v>
      </c>
      <c r="K43" s="20">
        <f>_xlfn.XLOOKUP(B43,'Volume SPY'!A:A,'Volume SPY'!B:B)</f>
        <v>0.39491095347747845</v>
      </c>
      <c r="L43" s="20">
        <f>_xlfn.XLOOKUP(B43,'Short Volume SPY'!A:A,'Short Volume SPY'!E:E)</f>
        <v>0.42662879658139413</v>
      </c>
    </row>
    <row r="44" spans="2:12">
      <c r="B44" s="1">
        <v>45680</v>
      </c>
      <c r="C44" s="25">
        <f>_xlfn.XLOOKUP(B44,gme_stock_data!A:A,gme_stock_data!D:D)</f>
        <v>2.4295585874081319E-2</v>
      </c>
      <c r="D44" s="1"/>
      <c r="E44" s="18">
        <f>_xlfn.XLOOKUP(B44,'Volume GME'!A:A,'Volume GME'!B:B)</f>
        <v>0.49206007587076372</v>
      </c>
      <c r="F44" s="19">
        <f>_xlfn.XLOOKUP(B44,'Short Volume GME'!A:A,'Short Volume GME'!E:E)</f>
        <v>0.466987291982006</v>
      </c>
      <c r="H44" s="20">
        <f>_xlfn.XLOOKUP(B44,'Volume Apple'!A:A,'Volume Apple'!B:B)</f>
        <v>0.50658515515454705</v>
      </c>
      <c r="I44" s="20">
        <f>_xlfn.XLOOKUP(B44,'Short Volume Apple'!A:A,'Short Volume Apple'!E:E)</f>
        <v>0.44058441871434123</v>
      </c>
      <c r="K44" s="20">
        <f>_xlfn.XLOOKUP(B44,'Volume SPY'!A:A,'Volume SPY'!B:B)</f>
        <v>0.53450124430764834</v>
      </c>
      <c r="L44" s="20">
        <f>_xlfn.XLOOKUP(B44,'Short Volume SPY'!A:A,'Short Volume SPY'!E:E)</f>
        <v>0.48011246372340766</v>
      </c>
    </row>
    <row r="45" spans="2:12">
      <c r="B45" s="1">
        <v>45679</v>
      </c>
      <c r="C45" s="25">
        <f>_xlfn.XLOOKUP(B45,gme_stock_data!A:A,gme_stock_data!D:D)</f>
        <v>6.5312278611612106E-3</v>
      </c>
      <c r="D45" s="1"/>
      <c r="E45" s="18">
        <f>_xlfn.XLOOKUP(B45,'Volume GME'!A:A,'Volume GME'!B:B)</f>
        <v>0.50469742343762036</v>
      </c>
      <c r="F45" s="19">
        <f>_xlfn.XLOOKUP(B45,'Short Volume GME'!A:A,'Short Volume GME'!E:E)</f>
        <v>0.40084206695426761</v>
      </c>
      <c r="H45" s="20">
        <f>_xlfn.XLOOKUP(B45,'Volume Apple'!A:A,'Volume Apple'!B:B)</f>
        <v>0.50577141489039212</v>
      </c>
      <c r="I45" s="20">
        <f>_xlfn.XLOOKUP(B45,'Short Volume Apple'!A:A,'Short Volume Apple'!E:E)</f>
        <v>0.33096028957381912</v>
      </c>
      <c r="K45" s="20">
        <f>_xlfn.XLOOKUP(B45,'Volume SPY'!A:A,'Volume SPY'!B:B)</f>
        <v>0.50461396124165581</v>
      </c>
      <c r="L45" s="20">
        <f>_xlfn.XLOOKUP(B45,'Short Volume SPY'!A:A,'Short Volume SPY'!E:E)</f>
        <v>0.58663280814597396</v>
      </c>
    </row>
    <row r="46" spans="2:12">
      <c r="B46" s="1">
        <v>45678</v>
      </c>
      <c r="C46" s="25">
        <f>_xlfn.XLOOKUP(B46,gme_stock_data!A:A,gme_stock_data!D:D)</f>
        <v>-1.4550748293007695E-3</v>
      </c>
      <c r="D46" s="1"/>
      <c r="E46" s="18">
        <f>_xlfn.XLOOKUP(B46,'Volume GME'!A:A,'Volume GME'!B:B)</f>
        <v>0.54766112116158394</v>
      </c>
      <c r="F46" s="19">
        <f>_xlfn.XLOOKUP(B46,'Short Volume GME'!A:A,'Short Volume GME'!E:E)</f>
        <v>0.33422755528380721</v>
      </c>
      <c r="H46" s="20">
        <f>_xlfn.XLOOKUP(B46,'Volume Apple'!A:A,'Volume Apple'!B:B)</f>
        <v>0.47884454590766379</v>
      </c>
      <c r="I46" s="20">
        <f>_xlfn.XLOOKUP(B46,'Short Volume Apple'!A:A,'Short Volume Apple'!E:E)</f>
        <v>0.42381929214630559</v>
      </c>
      <c r="K46" s="20">
        <f>_xlfn.XLOOKUP(B46,'Volume SPY'!A:A,'Volume SPY'!B:B)</f>
        <v>0.49478999239324634</v>
      </c>
      <c r="L46" s="20">
        <f>_xlfn.XLOOKUP(B46,'Short Volume SPY'!A:A,'Short Volume SPY'!E:E)</f>
        <v>0.50902933444046372</v>
      </c>
    </row>
    <row r="47" spans="2:12">
      <c r="B47" s="1">
        <v>45674</v>
      </c>
      <c r="C47" s="25">
        <f>_xlfn.XLOOKUP(B47,gme_stock_data!A:A,gme_stock_data!D:D)</f>
        <v>-7.6045993852191917E-3</v>
      </c>
      <c r="D47" s="1"/>
      <c r="E47" s="18">
        <f>_xlfn.XLOOKUP(B47,'Volume GME'!A:A,'Volume GME'!B:B)</f>
        <v>0.55765006974081721</v>
      </c>
      <c r="F47" s="19">
        <f>_xlfn.XLOOKUP(B47,'Short Volume GME'!A:A,'Short Volume GME'!E:E)</f>
        <v>0.39991050034137376</v>
      </c>
      <c r="H47" s="20">
        <f>_xlfn.XLOOKUP(B47,'Volume Apple'!A:A,'Volume Apple'!B:B)</f>
        <v>0.42272537526590614</v>
      </c>
      <c r="I47" s="20">
        <f>_xlfn.XLOOKUP(B47,'Short Volume Apple'!A:A,'Short Volume Apple'!E:E)</f>
        <v>0.38735626280005253</v>
      </c>
      <c r="K47" s="20">
        <f>_xlfn.XLOOKUP(B47,'Volume SPY'!A:A,'Volume SPY'!B:B)</f>
        <v>0.52204877518940596</v>
      </c>
      <c r="L47" s="20">
        <f>_xlfn.XLOOKUP(B47,'Short Volume SPY'!A:A,'Short Volume SPY'!E:E)</f>
        <v>0.47083163632255709</v>
      </c>
    </row>
    <row r="48" spans="2:12">
      <c r="B48" s="1">
        <v>45673</v>
      </c>
      <c r="C48" s="25">
        <f>_xlfn.XLOOKUP(B48,gme_stock_data!A:A,gme_stock_data!D:D)</f>
        <v>-8.6207430439070882E-3</v>
      </c>
      <c r="D48" s="1"/>
      <c r="E48" s="18">
        <f>_xlfn.XLOOKUP(B48,'Volume GME'!A:A,'Volume GME'!B:B)</f>
        <v>0.52063574078941877</v>
      </c>
      <c r="F48" s="19">
        <f>_xlfn.XLOOKUP(B48,'Short Volume GME'!A:A,'Short Volume GME'!E:E)</f>
        <v>0.45015026465035185</v>
      </c>
      <c r="H48" s="20">
        <f>_xlfn.XLOOKUP(B48,'Volume Apple'!A:A,'Volume Apple'!B:B)</f>
        <v>0.49736432959562482</v>
      </c>
      <c r="I48" s="20">
        <f>_xlfn.XLOOKUP(B48,'Short Volume Apple'!A:A,'Short Volume Apple'!E:E)</f>
        <v>0.45655997996856079</v>
      </c>
      <c r="K48" s="20">
        <f>_xlfn.XLOOKUP(B48,'Volume SPY'!A:A,'Volume SPY'!B:B)</f>
        <v>0.48493353204983508</v>
      </c>
      <c r="L48" s="20">
        <f>_xlfn.XLOOKUP(B48,'Short Volume SPY'!A:A,'Short Volume SPY'!E:E)</f>
        <v>0.40668585300312537</v>
      </c>
    </row>
    <row r="49" spans="2:12">
      <c r="B49" s="1">
        <v>45672</v>
      </c>
      <c r="C49" s="25">
        <f>_xlfn.XLOOKUP(B49,gme_stock_data!A:A,gme_stock_data!D:D)</f>
        <v>2.865331473286427E-3</v>
      </c>
      <c r="D49" s="1"/>
      <c r="E49" s="18">
        <f>_xlfn.XLOOKUP(B49,'Volume GME'!A:A,'Volume GME'!B:B)</f>
        <v>0.52107910743774222</v>
      </c>
      <c r="F49" s="19">
        <f>_xlfn.XLOOKUP(B49,'Short Volume GME'!A:A,'Short Volume GME'!E:E)</f>
        <v>0.30344927287039808</v>
      </c>
      <c r="H49" s="20">
        <f>_xlfn.XLOOKUP(B49,'Volume Apple'!A:A,'Volume Apple'!B:B)</f>
        <v>0.38938133665721342</v>
      </c>
      <c r="I49" s="20">
        <f>_xlfn.XLOOKUP(B49,'Short Volume Apple'!A:A,'Short Volume Apple'!E:E)</f>
        <v>0.36931208114791819</v>
      </c>
      <c r="K49" s="20">
        <f>_xlfn.XLOOKUP(B49,'Volume SPY'!A:A,'Volume SPY'!B:B)</f>
        <v>0.39612513188941895</v>
      </c>
      <c r="L49" s="20">
        <f>_xlfn.XLOOKUP(B49,'Short Volume SPY'!A:A,'Short Volume SPY'!E:E)</f>
        <v>0.4958416606278731</v>
      </c>
    </row>
    <row r="50" spans="2:12">
      <c r="B50" s="1">
        <v>45671</v>
      </c>
      <c r="C50" s="25">
        <f>_xlfn.XLOOKUP(B50,gme_stock_data!A:A,gme_stock_data!D:D)</f>
        <v>-0.10672257185606959</v>
      </c>
      <c r="D50" s="1"/>
      <c r="E50" s="18">
        <f>_xlfn.XLOOKUP(B50,'Volume GME'!A:A,'Volume GME'!B:B)</f>
        <v>0.51953481968862969</v>
      </c>
      <c r="F50" s="19">
        <f>_xlfn.XLOOKUP(B50,'Short Volume GME'!A:A,'Short Volume GME'!E:E)</f>
        <v>0.35591360979180781</v>
      </c>
      <c r="H50" s="20">
        <f>_xlfn.XLOOKUP(B50,'Volume Apple'!A:A,'Volume Apple'!B:B)</f>
        <v>0.45569812492774542</v>
      </c>
      <c r="I50" s="20">
        <f>_xlfn.XLOOKUP(B50,'Short Volume Apple'!A:A,'Short Volume Apple'!E:E)</f>
        <v>0.35879498879585903</v>
      </c>
      <c r="K50" s="20">
        <f>_xlfn.XLOOKUP(B50,'Volume SPY'!A:A,'Volume SPY'!B:B)</f>
        <v>0.38510363882091891</v>
      </c>
      <c r="L50" s="20">
        <f>_xlfn.XLOOKUP(B50,'Short Volume SPY'!A:A,'Short Volume SPY'!E:E)</f>
        <v>0.52421113442696232</v>
      </c>
    </row>
    <row r="51" spans="2:12">
      <c r="B51" s="1">
        <v>45670</v>
      </c>
      <c r="C51" s="25">
        <f>_xlfn.XLOOKUP(B51,gme_stock_data!A:A,gme_stock_data!D:D)</f>
        <v>-4.0744622088014229E-2</v>
      </c>
      <c r="D51" s="1"/>
      <c r="E51" s="18">
        <f>_xlfn.XLOOKUP(B51,'Volume GME'!A:A,'Volume GME'!B:B)</f>
        <v>0.5114905445425213</v>
      </c>
      <c r="F51" s="19">
        <f>_xlfn.XLOOKUP(B51,'Short Volume GME'!A:A,'Short Volume GME'!E:E)</f>
        <v>0.46922158146597553</v>
      </c>
      <c r="H51" s="20">
        <f>_xlfn.XLOOKUP(B51,'Volume Apple'!A:A,'Volume Apple'!B:B)</f>
        <v>0.44654748367507258</v>
      </c>
      <c r="I51" s="20">
        <f>_xlfn.XLOOKUP(B51,'Short Volume Apple'!A:A,'Short Volume Apple'!E:E)</f>
        <v>0.3333187152298851</v>
      </c>
      <c r="K51" s="20">
        <f>_xlfn.XLOOKUP(B51,'Volume SPY'!A:A,'Volume SPY'!B:B)</f>
        <v>0.38869371398334329</v>
      </c>
      <c r="L51" s="20">
        <f>_xlfn.XLOOKUP(B51,'Short Volume SPY'!A:A,'Short Volume SPY'!E:E)</f>
        <v>0.45938926237860961</v>
      </c>
    </row>
    <row r="52" spans="2:12">
      <c r="B52" s="1">
        <v>45667</v>
      </c>
      <c r="C52" s="25">
        <f>_xlfn.XLOOKUP(B52,gme_stock_data!A:A,gme_stock_data!D:D)</f>
        <v>-1.9917925204864038E-2</v>
      </c>
      <c r="D52" s="1"/>
      <c r="E52" s="18">
        <f>_xlfn.XLOOKUP(B52,'Volume GME'!A:A,'Volume GME'!B:B)</f>
        <v>0.47069941256639064</v>
      </c>
      <c r="F52" s="19">
        <f>_xlfn.XLOOKUP(B52,'Short Volume GME'!A:A,'Short Volume GME'!E:E)</f>
        <v>0.48050687394957248</v>
      </c>
      <c r="H52" s="20">
        <f>_xlfn.XLOOKUP(B52,'Volume Apple'!A:A,'Volume Apple'!B:B)</f>
        <v>0.42711611208002648</v>
      </c>
      <c r="I52" s="20">
        <f>_xlfn.XLOOKUP(B52,'Short Volume Apple'!A:A,'Short Volume Apple'!E:E)</f>
        <v>0.52531798575745325</v>
      </c>
      <c r="K52" s="20">
        <f>_xlfn.XLOOKUP(B52,'Volume SPY'!A:A,'Volume SPY'!B:B)</f>
        <v>0.40957184602124563</v>
      </c>
      <c r="L52" s="20">
        <f>_xlfn.XLOOKUP(B52,'Short Volume SPY'!A:A,'Short Volume SPY'!E:E)</f>
        <v>0.56623356726360008</v>
      </c>
    </row>
    <row r="53" spans="2:12">
      <c r="B53" s="1">
        <v>45665</v>
      </c>
      <c r="C53" s="25">
        <f>_xlfn.XLOOKUP(B53,gme_stock_data!A:A,gme_stock_data!D:D)</f>
        <v>-1.2362587722011631E-2</v>
      </c>
      <c r="D53" s="1"/>
      <c r="E53" s="18">
        <f>_xlfn.XLOOKUP(B53,'Volume GME'!A:A,'Volume GME'!B:B)</f>
        <v>0.5215879667516673</v>
      </c>
      <c r="F53" s="19">
        <f>_xlfn.XLOOKUP(B53,'Short Volume GME'!A:A,'Short Volume GME'!E:E)</f>
        <v>0.47986918651161897</v>
      </c>
      <c r="H53" s="20">
        <f>_xlfn.XLOOKUP(B53,'Volume Apple'!A:A,'Volume Apple'!B:B)</f>
        <v>0.47807912519173279</v>
      </c>
      <c r="I53" s="20">
        <f>_xlfn.XLOOKUP(B53,'Short Volume Apple'!A:A,'Short Volume Apple'!E:E)</f>
        <v>0.45749491824797012</v>
      </c>
      <c r="K53" s="20">
        <f>_xlfn.XLOOKUP(B53,'Volume SPY'!A:A,'Volume SPY'!B:B)</f>
        <v>0.37612214200264094</v>
      </c>
      <c r="L53" s="20">
        <f>_xlfn.XLOOKUP(B53,'Short Volume SPY'!A:A,'Short Volume SPY'!E:E)</f>
        <v>0.40735158807343269</v>
      </c>
    </row>
    <row r="54" spans="2:12">
      <c r="B54" s="1">
        <v>45664</v>
      </c>
      <c r="C54" s="25">
        <f>_xlfn.XLOOKUP(B54,gme_stock_data!A:A,gme_stock_data!D:D)</f>
        <v>1.6619207101337775E-2</v>
      </c>
      <c r="D54" s="1"/>
      <c r="E54" s="18">
        <f>_xlfn.XLOOKUP(B54,'Volume GME'!A:A,'Volume GME'!B:B)</f>
        <v>0.53154936996764313</v>
      </c>
      <c r="F54" s="19">
        <f>_xlfn.XLOOKUP(B54,'Short Volume GME'!A:A,'Short Volume GME'!E:E)</f>
        <v>0.44106100428730671</v>
      </c>
      <c r="H54" s="20">
        <f>_xlfn.XLOOKUP(B54,'Volume Apple'!A:A,'Volume Apple'!B:B)</f>
        <v>0.41345421182078823</v>
      </c>
      <c r="I54" s="20">
        <f>_xlfn.XLOOKUP(B54,'Short Volume Apple'!A:A,'Short Volume Apple'!E:E)</f>
        <v>0.44784892370690149</v>
      </c>
      <c r="K54" s="20">
        <f>_xlfn.XLOOKUP(B54,'Volume SPY'!A:A,'Volume SPY'!B:B)</f>
        <v>0.49204125520239872</v>
      </c>
      <c r="L54" s="20">
        <f>_xlfn.XLOOKUP(B54,'Short Volume SPY'!A:A,'Short Volume SPY'!E:E)</f>
        <v>0.58503313303176507</v>
      </c>
    </row>
    <row r="55" spans="2:12">
      <c r="B55" s="1">
        <v>45663</v>
      </c>
      <c r="C55" s="25">
        <f>_xlfn.XLOOKUP(B55,gme_stock_data!A:A,gme_stock_data!D:D)</f>
        <v>3.6299937071759693E-2</v>
      </c>
      <c r="D55" s="1"/>
      <c r="E55" s="18">
        <f>_xlfn.XLOOKUP(B55,'Volume GME'!A:A,'Volume GME'!B:B)</f>
        <v>0.4869718961063515</v>
      </c>
      <c r="F55" s="19">
        <f>_xlfn.XLOOKUP(B55,'Short Volume GME'!A:A,'Short Volume GME'!E:E)</f>
        <v>0.37110850661947387</v>
      </c>
      <c r="H55" s="20">
        <f>_xlfn.XLOOKUP(B55,'Volume Apple'!A:A,'Volume Apple'!B:B)</f>
        <v>0.47210954670729144</v>
      </c>
      <c r="I55" s="20">
        <f>_xlfn.XLOOKUP(B55,'Short Volume Apple'!A:A,'Short Volume Apple'!E:E)</f>
        <v>0.54394856849152917</v>
      </c>
      <c r="K55" s="20">
        <f>_xlfn.XLOOKUP(B55,'Volume SPY'!A:A,'Volume SPY'!B:B)</f>
        <v>0.43420019637971313</v>
      </c>
      <c r="L55" s="20">
        <f>_xlfn.XLOOKUP(B55,'Short Volume SPY'!A:A,'Short Volume SPY'!E:E)</f>
        <v>0.50401163109253011</v>
      </c>
    </row>
    <row r="56" spans="2:12">
      <c r="B56" s="1">
        <v>45660</v>
      </c>
      <c r="C56" s="25">
        <f>_xlfn.XLOOKUP(B56,gme_stock_data!A:A,gme_stock_data!D:D)</f>
        <v>3.17792751465171E-2</v>
      </c>
      <c r="D56" s="1"/>
      <c r="E56" s="18">
        <f>_xlfn.XLOOKUP(B56,'Volume GME'!A:A,'Volume GME'!B:B)</f>
        <v>0.50990604226161684</v>
      </c>
      <c r="F56" s="19">
        <f>_xlfn.XLOOKUP(B56,'Short Volume GME'!A:A,'Short Volume GME'!E:E)</f>
        <v>0.40765416122225767</v>
      </c>
      <c r="H56" s="20">
        <f>_xlfn.XLOOKUP(B56,'Volume Apple'!A:A,'Volume Apple'!B:B)</f>
        <v>0.45572445130788436</v>
      </c>
      <c r="I56" s="20">
        <f>_xlfn.XLOOKUP(B56,'Short Volume Apple'!A:A,'Short Volume Apple'!E:E)</f>
        <v>0.37885078204992895</v>
      </c>
      <c r="K56" s="20">
        <f>_xlfn.XLOOKUP(B56,'Volume SPY'!A:A,'Volume SPY'!B:B)</f>
        <v>0.3296692597073097</v>
      </c>
      <c r="L56" s="20">
        <f>_xlfn.XLOOKUP(B56,'Short Volume SPY'!A:A,'Short Volume SPY'!E:E)</f>
        <v>0.36652958349702852</v>
      </c>
    </row>
    <row r="57" spans="2:12">
      <c r="B57" s="1">
        <v>45659</v>
      </c>
      <c r="C57" s="25">
        <f>_xlfn.XLOOKUP(B57,gme_stock_data!A:A,gme_stock_data!D:D)</f>
        <v>-2.1936363484206651E-2</v>
      </c>
      <c r="D57" s="1"/>
      <c r="E57" s="18">
        <f>_xlfn.XLOOKUP(B57,'Volume GME'!A:A,'Volume GME'!B:B)</f>
        <v>0.51716726658330314</v>
      </c>
      <c r="F57" s="19">
        <f>_xlfn.XLOOKUP(B57,'Short Volume GME'!A:A,'Short Volume GME'!E:E)</f>
        <v>0.47636117002873729</v>
      </c>
      <c r="H57" s="20">
        <f>_xlfn.XLOOKUP(B57,'Volume Apple'!A:A,'Volume Apple'!B:B)</f>
        <v>0.48197742137016852</v>
      </c>
      <c r="I57" s="20">
        <f>_xlfn.XLOOKUP(B57,'Short Volume Apple'!A:A,'Short Volume Apple'!E:E)</f>
        <v>0.49214665333906293</v>
      </c>
      <c r="K57" s="20">
        <f>_xlfn.XLOOKUP(B57,'Volume SPY'!A:A,'Volume SPY'!B:B)</f>
        <v>0.34383070945950944</v>
      </c>
      <c r="L57" s="20">
        <f>_xlfn.XLOOKUP(B57,'Short Volume SPY'!A:A,'Short Volume SPY'!E:E)</f>
        <v>0.45209938453799764</v>
      </c>
    </row>
    <row r="58" spans="2:12">
      <c r="B58" s="1">
        <v>45657</v>
      </c>
      <c r="C58" s="25">
        <f>_xlfn.XLOOKUP(B58,gme_stock_data!A:A,gme_stock_data!D:D)</f>
        <v>-2.1153117053896917E-2</v>
      </c>
      <c r="D58" s="1"/>
      <c r="E58" s="18">
        <f>_xlfn.XLOOKUP(B58,'Volume GME'!A:A,'Volume GME'!B:B)</f>
        <v>0.51703552851943435</v>
      </c>
      <c r="F58" s="19">
        <f>_xlfn.XLOOKUP(B58,'Short Volume GME'!A:A,'Short Volume GME'!E:E)</f>
        <v>0.44181250169436004</v>
      </c>
      <c r="H58" s="20">
        <f>_xlfn.XLOOKUP(B58,'Volume Apple'!A:A,'Volume Apple'!B:B)</f>
        <v>0.43142746300491308</v>
      </c>
      <c r="I58" s="20">
        <f>_xlfn.XLOOKUP(B58,'Short Volume Apple'!A:A,'Short Volume Apple'!E:E)</f>
        <v>0.49659382129291352</v>
      </c>
      <c r="K58" s="20">
        <f>_xlfn.XLOOKUP(B58,'Volume SPY'!A:A,'Volume SPY'!B:B)</f>
        <v>0.4096721968773101</v>
      </c>
      <c r="L58" s="20">
        <f>_xlfn.XLOOKUP(B58,'Short Volume SPY'!A:A,'Short Volume SPY'!E:E)</f>
        <v>0.49719850259923959</v>
      </c>
    </row>
    <row r="59" spans="2:12">
      <c r="B59" s="1">
        <v>45656</v>
      </c>
      <c r="C59" s="25">
        <f>_xlfn.XLOOKUP(B59,gme_stock_data!A:A,gme_stock_data!D:D)</f>
        <v>-5.9180985685911049E-3</v>
      </c>
      <c r="D59" s="1"/>
      <c r="E59" s="18">
        <f>_xlfn.XLOOKUP(B59,'Volume GME'!A:A,'Volume GME'!B:B)</f>
        <v>0.54571261365372958</v>
      </c>
      <c r="F59" s="19">
        <f>_xlfn.XLOOKUP(B59,'Short Volume GME'!A:A,'Short Volume GME'!E:E)</f>
        <v>0.43835322825781525</v>
      </c>
      <c r="H59" s="20">
        <f>_xlfn.XLOOKUP(B59,'Volume Apple'!A:A,'Volume Apple'!B:B)</f>
        <v>0.42411030205403677</v>
      </c>
      <c r="I59" s="20">
        <f>_xlfn.XLOOKUP(B59,'Short Volume Apple'!A:A,'Short Volume Apple'!E:E)</f>
        <v>0.53121986799552201</v>
      </c>
      <c r="K59" s="20">
        <f>_xlfn.XLOOKUP(B59,'Volume SPY'!A:A,'Volume SPY'!B:B)</f>
        <v>0.47532720575882204</v>
      </c>
      <c r="L59" s="20">
        <f>_xlfn.XLOOKUP(B59,'Short Volume SPY'!A:A,'Short Volume SPY'!E:E)</f>
        <v>0.52881825470249821</v>
      </c>
    </row>
    <row r="60" spans="2:12">
      <c r="B60" s="1">
        <v>45653</v>
      </c>
      <c r="C60" s="25">
        <f>_xlfn.XLOOKUP(B60,gme_stock_data!A:A,gme_stock_data!D:D)</f>
        <v>-2.4238032690127417E-2</v>
      </c>
      <c r="D60" s="1"/>
      <c r="E60" s="18">
        <f>_xlfn.XLOOKUP(B60,'Volume GME'!A:A,'Volume GME'!B:B)</f>
        <v>0.51678016110847558</v>
      </c>
      <c r="F60" s="19">
        <f>_xlfn.XLOOKUP(B60,'Short Volume GME'!A:A,'Short Volume GME'!E:E)</f>
        <v>0.40277755982960173</v>
      </c>
      <c r="H60" s="20">
        <f>_xlfn.XLOOKUP(B60,'Volume Apple'!A:A,'Volume Apple'!B:B)</f>
        <v>0.36762592705176145</v>
      </c>
      <c r="I60" s="20">
        <f>_xlfn.XLOOKUP(B60,'Short Volume Apple'!A:A,'Short Volume Apple'!E:E)</f>
        <v>0.61259730393394562</v>
      </c>
      <c r="K60" s="20">
        <f>_xlfn.XLOOKUP(B60,'Volume SPY'!A:A,'Volume SPY'!B:B)</f>
        <v>0.49098325177652852</v>
      </c>
      <c r="L60" s="20">
        <f>_xlfn.XLOOKUP(B60,'Short Volume SPY'!A:A,'Short Volume SPY'!E:E)</f>
        <v>0.60770556238427853</v>
      </c>
    </row>
    <row r="61" spans="2:12">
      <c r="B61" s="1">
        <v>45652</v>
      </c>
      <c r="C61" s="25">
        <f>_xlfn.XLOOKUP(B61,gme_stock_data!A:A,gme_stock_data!D:D)</f>
        <v>5.7711318834637843E-2</v>
      </c>
      <c r="D61" s="1"/>
      <c r="E61" s="18">
        <f>_xlfn.XLOOKUP(B61,'Volume GME'!A:A,'Volume GME'!B:B)</f>
        <v>0.53703529086881174</v>
      </c>
      <c r="F61" s="19">
        <f>_xlfn.XLOOKUP(B61,'Short Volume GME'!A:A,'Short Volume GME'!E:E)</f>
        <v>0.4251604162139897</v>
      </c>
      <c r="H61" s="20">
        <f>_xlfn.XLOOKUP(B61,'Volume Apple'!A:A,'Volume Apple'!B:B)</f>
        <v>0.47373606833661697</v>
      </c>
      <c r="I61" s="20">
        <f>_xlfn.XLOOKUP(B61,'Short Volume Apple'!A:A,'Short Volume Apple'!E:E)</f>
        <v>0.59969556348507402</v>
      </c>
      <c r="K61" s="20">
        <f>_xlfn.XLOOKUP(B61,'Volume SPY'!A:A,'Volume SPY'!B:B)</f>
        <v>0.60148167840324784</v>
      </c>
      <c r="L61" s="20">
        <f>_xlfn.XLOOKUP(B61,'Short Volume SPY'!A:A,'Short Volume SPY'!E:E)</f>
        <v>0.53725465851405962</v>
      </c>
    </row>
    <row r="62" spans="2:12">
      <c r="B62" s="1">
        <v>45650</v>
      </c>
      <c r="C62" s="25">
        <f>_xlfn.XLOOKUP(B62,gme_stock_data!A:A,gme_stock_data!D:D)</f>
        <v>7.7369825021526215E-3</v>
      </c>
      <c r="D62" s="1"/>
      <c r="E62" s="18">
        <f>_xlfn.XLOOKUP(B62,'Volume GME'!A:A,'Volume GME'!B:B)</f>
        <v>0.52940625882026637</v>
      </c>
      <c r="F62" s="19">
        <f>_xlfn.XLOOKUP(B62,'Short Volume GME'!A:A,'Short Volume GME'!E:E)</f>
        <v>0.39636312957574243</v>
      </c>
      <c r="H62" s="20">
        <f>_xlfn.XLOOKUP(B62,'Volume Apple'!A:A,'Volume Apple'!B:B)</f>
        <v>0.45099808865427948</v>
      </c>
      <c r="I62" s="20">
        <f>_xlfn.XLOOKUP(B62,'Short Volume Apple'!A:A,'Short Volume Apple'!E:E)</f>
        <v>0.43548935013890144</v>
      </c>
      <c r="K62" s="20">
        <f>_xlfn.XLOOKUP(B62,'Volume SPY'!A:A,'Volume SPY'!B:B)</f>
        <v>0.53849028014059908</v>
      </c>
      <c r="L62" s="20">
        <f>_xlfn.XLOOKUP(B62,'Short Volume SPY'!A:A,'Short Volume SPY'!E:E)</f>
        <v>0.4730119434752057</v>
      </c>
    </row>
    <row r="63" spans="2:12">
      <c r="B63" s="1">
        <v>45649</v>
      </c>
      <c r="C63" s="25">
        <f>_xlfn.XLOOKUP(B63,gme_stock_data!A:A,gme_stock_data!D:D)</f>
        <v>3.5576874567107432E-2</v>
      </c>
      <c r="D63" s="1"/>
      <c r="E63" s="18">
        <f>_xlfn.XLOOKUP(B63,'Volume GME'!A:A,'Volume GME'!B:B)</f>
        <v>0.55605915583971977</v>
      </c>
      <c r="F63" s="19">
        <f>_xlfn.XLOOKUP(B63,'Short Volume GME'!A:A,'Short Volume GME'!E:E)</f>
        <v>0.43277009841203529</v>
      </c>
      <c r="H63" s="20">
        <f>_xlfn.XLOOKUP(B63,'Volume Apple'!A:A,'Volume Apple'!B:B)</f>
        <v>0.42891756422967769</v>
      </c>
      <c r="I63" s="20">
        <f>_xlfn.XLOOKUP(B63,'Short Volume Apple'!A:A,'Short Volume Apple'!E:E)</f>
        <v>0.55812753234383117</v>
      </c>
      <c r="K63" s="20">
        <f>_xlfn.XLOOKUP(B63,'Volume SPY'!A:A,'Volume SPY'!B:B)</f>
        <v>0.52746740155431704</v>
      </c>
      <c r="L63" s="20">
        <f>_xlfn.XLOOKUP(B63,'Short Volume SPY'!A:A,'Short Volume SPY'!E:E)</f>
        <v>0.37982042584242393</v>
      </c>
    </row>
    <row r="64" spans="2:12">
      <c r="B64" s="1">
        <v>45646</v>
      </c>
      <c r="C64" s="25">
        <f>_xlfn.XLOOKUP(B64,gme_stock_data!A:A,gme_stock_data!D:D)</f>
        <v>2.7883479350118409E-2</v>
      </c>
      <c r="D64" s="1"/>
      <c r="E64" s="18">
        <f>_xlfn.XLOOKUP(B64,'Volume GME'!A:A,'Volume GME'!B:B)</f>
        <v>0.47361068041977444</v>
      </c>
      <c r="F64" s="19">
        <f>_xlfn.XLOOKUP(B64,'Short Volume GME'!A:A,'Short Volume GME'!E:E)</f>
        <v>0.46838285030795751</v>
      </c>
      <c r="H64" s="20">
        <f>_xlfn.XLOOKUP(B64,'Volume Apple'!A:A,'Volume Apple'!B:B)</f>
        <v>0.6022247007519167</v>
      </c>
      <c r="I64" s="20">
        <f>_xlfn.XLOOKUP(B64,'Short Volume Apple'!A:A,'Short Volume Apple'!E:E)</f>
        <v>0.61440711729971464</v>
      </c>
      <c r="K64" s="20">
        <f>_xlfn.XLOOKUP(B64,'Volume SPY'!A:A,'Volume SPY'!B:B)</f>
        <v>0.50693063325792675</v>
      </c>
      <c r="L64" s="20">
        <f>_xlfn.XLOOKUP(B64,'Short Volume SPY'!A:A,'Short Volume SPY'!E:E)</f>
        <v>0.56502008946345728</v>
      </c>
    </row>
    <row r="65" spans="2:12">
      <c r="B65" s="1">
        <v>45645</v>
      </c>
      <c r="C65" s="25">
        <f>_xlfn.XLOOKUP(B65,gme_stock_data!A:A,gme_stock_data!D:D)</f>
        <v>1.5638893884454729E-2</v>
      </c>
      <c r="D65" s="1"/>
      <c r="E65" s="18">
        <f>_xlfn.XLOOKUP(B65,'Volume GME'!A:A,'Volume GME'!B:B)</f>
        <v>0.53815613673746632</v>
      </c>
      <c r="F65" s="19">
        <f>_xlfn.XLOOKUP(B65,'Short Volume GME'!A:A,'Short Volume GME'!E:E)</f>
        <v>0.36204406611045548</v>
      </c>
      <c r="H65" s="20">
        <f>_xlfn.XLOOKUP(B65,'Volume Apple'!A:A,'Volume Apple'!B:B)</f>
        <v>0.42015871098305724</v>
      </c>
      <c r="I65" s="20">
        <f>_xlfn.XLOOKUP(B65,'Short Volume Apple'!A:A,'Short Volume Apple'!E:E)</f>
        <v>0.6382755456624466</v>
      </c>
      <c r="K65" s="20">
        <f>_xlfn.XLOOKUP(B65,'Volume SPY'!A:A,'Volume SPY'!B:B)</f>
        <v>0.48967637191844005</v>
      </c>
      <c r="L65" s="20">
        <f>_xlfn.XLOOKUP(B65,'Short Volume SPY'!A:A,'Short Volume SPY'!E:E)</f>
        <v>0.5862072658693348</v>
      </c>
    </row>
    <row r="66" spans="2:12">
      <c r="B66" s="1">
        <v>45644</v>
      </c>
      <c r="C66" s="25">
        <f>_xlfn.XLOOKUP(B66,gme_stock_data!A:A,gme_stock_data!D:D)</f>
        <v>-9.0682388891311416E-2</v>
      </c>
      <c r="D66" s="1"/>
      <c r="E66" s="18">
        <f>_xlfn.XLOOKUP(B66,'Volume GME'!A:A,'Volume GME'!B:B)</f>
        <v>0.4733844099058418</v>
      </c>
      <c r="F66" s="19">
        <f>_xlfn.XLOOKUP(B66,'Short Volume GME'!A:A,'Short Volume GME'!E:E)</f>
        <v>0.35887876023016047</v>
      </c>
      <c r="H66" s="20">
        <f>_xlfn.XLOOKUP(B66,'Volume Apple'!A:A,'Volume Apple'!B:B)</f>
        <v>0.35469436813773531</v>
      </c>
      <c r="I66" s="20">
        <f>_xlfn.XLOOKUP(B66,'Short Volume Apple'!A:A,'Short Volume Apple'!E:E)</f>
        <v>0.53803285637724874</v>
      </c>
      <c r="K66" s="20">
        <f>_xlfn.XLOOKUP(B66,'Volume SPY'!A:A,'Volume SPY'!B:B)</f>
        <v>0.49861385439453981</v>
      </c>
      <c r="L66" s="20">
        <f>_xlfn.XLOOKUP(B66,'Short Volume SPY'!A:A,'Short Volume SPY'!E:E)</f>
        <v>0.46142993579528768</v>
      </c>
    </row>
    <row r="67" spans="2:12">
      <c r="B67" s="1">
        <v>45643</v>
      </c>
      <c r="C67" s="25">
        <f>_xlfn.XLOOKUP(B67,gme_stock_data!A:A,gme_stock_data!D:D)</f>
        <v>5.9985031132655096E-2</v>
      </c>
      <c r="D67" s="1"/>
      <c r="E67" s="18">
        <f>_xlfn.XLOOKUP(B67,'Volume GME'!A:A,'Volume GME'!B:B)</f>
        <v>0.5124116142997881</v>
      </c>
      <c r="F67" s="19">
        <f>_xlfn.XLOOKUP(B67,'Short Volume GME'!A:A,'Short Volume GME'!E:E)</f>
        <v>0.38977054813974871</v>
      </c>
      <c r="H67" s="20">
        <f>_xlfn.XLOOKUP(B67,'Volume Apple'!A:A,'Volume Apple'!B:B)</f>
        <v>0.31923808096619377</v>
      </c>
      <c r="I67" s="20">
        <f>_xlfn.XLOOKUP(B67,'Short Volume Apple'!A:A,'Short Volume Apple'!E:E)</f>
        <v>0.48956645035684565</v>
      </c>
      <c r="K67" s="20">
        <f>_xlfn.XLOOKUP(B67,'Volume SPY'!A:A,'Volume SPY'!B:B)</f>
        <v>0.54787522017531654</v>
      </c>
      <c r="L67" s="20">
        <f>_xlfn.XLOOKUP(B67,'Short Volume SPY'!A:A,'Short Volume SPY'!E:E)</f>
        <v>0.45884002763841741</v>
      </c>
    </row>
    <row r="68" spans="2:12">
      <c r="B68" s="1">
        <v>45642</v>
      </c>
      <c r="C68" s="25">
        <f>_xlfn.XLOOKUP(B68,gme_stock_data!A:A,gme_stock_data!D:D)</f>
        <v>5.0506990333313365E-2</v>
      </c>
      <c r="D68" s="1"/>
      <c r="E68" s="18">
        <f>_xlfn.XLOOKUP(B68,'Volume GME'!A:A,'Volume GME'!B:B)</f>
        <v>0.48843195668230882</v>
      </c>
      <c r="F68" s="19">
        <f>_xlfn.XLOOKUP(B68,'Short Volume GME'!A:A,'Short Volume GME'!E:E)</f>
        <v>0.3655236481549789</v>
      </c>
      <c r="H68" s="20">
        <f>_xlfn.XLOOKUP(B68,'Volume Apple'!A:A,'Volume Apple'!B:B)</f>
        <v>0.36978871810536734</v>
      </c>
      <c r="I68" s="20">
        <f>_xlfn.XLOOKUP(B68,'Short Volume Apple'!A:A,'Short Volume Apple'!E:E)</f>
        <v>0.51309721414991183</v>
      </c>
      <c r="K68" s="20">
        <f>_xlfn.XLOOKUP(B68,'Volume SPY'!A:A,'Volume SPY'!B:B)</f>
        <v>0.53252120026695771</v>
      </c>
      <c r="L68" s="20">
        <f>_xlfn.XLOOKUP(B68,'Short Volume SPY'!A:A,'Short Volume SPY'!E:E)</f>
        <v>0.50052075938786866</v>
      </c>
    </row>
    <row r="69" spans="2:12">
      <c r="B69" s="1">
        <v>45639</v>
      </c>
      <c r="C69" s="25">
        <f>_xlfn.XLOOKUP(B69,gme_stock_data!A:A,gme_stock_data!D:D)</f>
        <v>-2.6790463715997342E-2</v>
      </c>
      <c r="D69" s="1"/>
      <c r="E69" s="18">
        <f>_xlfn.XLOOKUP(B69,'Volume GME'!A:A,'Volume GME'!B:B)</f>
        <v>0.57751627039440034</v>
      </c>
      <c r="F69" s="19">
        <f>_xlfn.XLOOKUP(B69,'Short Volume GME'!A:A,'Short Volume GME'!E:E)</f>
        <v>0.43658683176832119</v>
      </c>
      <c r="H69" s="20">
        <f>_xlfn.XLOOKUP(B69,'Volume Apple'!A:A,'Volume Apple'!B:B)</f>
        <v>0.47230014619820843</v>
      </c>
      <c r="I69" s="20">
        <f>_xlfn.XLOOKUP(B69,'Short Volume Apple'!A:A,'Short Volume Apple'!E:E)</f>
        <v>0.48865495050068808</v>
      </c>
      <c r="K69" s="20">
        <f>_xlfn.XLOOKUP(B69,'Volume SPY'!A:A,'Volume SPY'!B:B)</f>
        <v>0.47510750939717067</v>
      </c>
      <c r="L69" s="20">
        <f>_xlfn.XLOOKUP(B69,'Short Volume SPY'!A:A,'Short Volume SPY'!E:E)</f>
        <v>0.46101495163313067</v>
      </c>
    </row>
    <row r="70" spans="2:12">
      <c r="B70" s="1">
        <v>45638</v>
      </c>
      <c r="C70" s="25">
        <f>_xlfn.XLOOKUP(B70,gme_stock_data!A:A,gme_stock_data!D:D)</f>
        <v>-7.6230445378995893E-3</v>
      </c>
      <c r="D70" s="1"/>
      <c r="E70" s="18">
        <f>_xlfn.XLOOKUP(B70,'Volume GME'!A:A,'Volume GME'!B:B)</f>
        <v>0.53533763028799719</v>
      </c>
      <c r="F70" s="19">
        <f>_xlfn.XLOOKUP(B70,'Short Volume GME'!A:A,'Short Volume GME'!E:E)</f>
        <v>0.37892207203294626</v>
      </c>
      <c r="H70" s="20">
        <f>_xlfn.XLOOKUP(B70,'Volume Apple'!A:A,'Volume Apple'!B:B)</f>
        <v>0.50816734593771673</v>
      </c>
      <c r="I70" s="20">
        <f>_xlfn.XLOOKUP(B70,'Short Volume Apple'!A:A,'Short Volume Apple'!E:E)</f>
        <v>0.56195800855213185</v>
      </c>
      <c r="K70" s="20">
        <f>_xlfn.XLOOKUP(B70,'Volume SPY'!A:A,'Volume SPY'!B:B)</f>
        <v>0.45409909151491462</v>
      </c>
      <c r="L70" s="20">
        <f>_xlfn.XLOOKUP(B70,'Short Volume SPY'!A:A,'Short Volume SPY'!E:E)</f>
        <v>0.44386658590213818</v>
      </c>
    </row>
    <row r="71" spans="2:12">
      <c r="B71" s="1">
        <v>45637</v>
      </c>
      <c r="C71" s="25">
        <f>_xlfn.XLOOKUP(B71,gme_stock_data!A:A,gme_stock_data!D:D)</f>
        <v>7.3019904957751403E-2</v>
      </c>
      <c r="D71" s="1"/>
      <c r="E71" s="18">
        <f>_xlfn.XLOOKUP(B71,'Volume GME'!A:A,'Volume GME'!B:B)</f>
        <v>0.53256452876082228</v>
      </c>
      <c r="F71" s="19">
        <f>_xlfn.XLOOKUP(B71,'Short Volume GME'!A:A,'Short Volume GME'!E:E)</f>
        <v>0.39790497690071652</v>
      </c>
      <c r="H71" s="20">
        <f>_xlfn.XLOOKUP(B71,'Volume Apple'!A:A,'Volume Apple'!B:B)</f>
        <v>0.46104758856680916</v>
      </c>
      <c r="I71" s="20">
        <f>_xlfn.XLOOKUP(B71,'Short Volume Apple'!A:A,'Short Volume Apple'!E:E)</f>
        <v>0.49508034869128109</v>
      </c>
      <c r="K71" s="20">
        <f>_xlfn.XLOOKUP(B71,'Volume SPY'!A:A,'Volume SPY'!B:B)</f>
        <v>0.42068343448971734</v>
      </c>
      <c r="L71" s="20">
        <f>_xlfn.XLOOKUP(B71,'Short Volume SPY'!A:A,'Short Volume SPY'!E:E)</f>
        <v>0.37546261385048407</v>
      </c>
    </row>
    <row r="72" spans="2:12">
      <c r="B72" s="1">
        <v>45636</v>
      </c>
      <c r="C72" s="25">
        <f>_xlfn.XLOOKUP(B72,gme_stock_data!A:A,gme_stock_data!D:D)</f>
        <v>-3.6460473133577899E-2</v>
      </c>
      <c r="D72" s="1"/>
      <c r="E72" s="18">
        <f>_xlfn.XLOOKUP(B72,'Volume GME'!A:A,'Volume GME'!B:B)</f>
        <v>0.47601858728628388</v>
      </c>
      <c r="F72" s="19">
        <f>_xlfn.XLOOKUP(B72,'Short Volume GME'!A:A,'Short Volume GME'!E:E)</f>
        <v>0.35206626351413201</v>
      </c>
      <c r="H72" s="20">
        <f>_xlfn.XLOOKUP(B72,'Volume Apple'!A:A,'Volume Apple'!B:B)</f>
        <v>0.40766707639108152</v>
      </c>
      <c r="I72" s="20">
        <f>_xlfn.XLOOKUP(B72,'Short Volume Apple'!A:A,'Short Volume Apple'!E:E)</f>
        <v>0.52790344588425031</v>
      </c>
      <c r="K72" s="20">
        <f>_xlfn.XLOOKUP(B72,'Volume SPY'!A:A,'Volume SPY'!B:B)</f>
        <v>0.51360667119515302</v>
      </c>
      <c r="L72" s="20">
        <f>_xlfn.XLOOKUP(B72,'Short Volume SPY'!A:A,'Short Volume SPY'!E:E)</f>
        <v>0.50651795321995552</v>
      </c>
    </row>
    <row r="73" spans="2:12">
      <c r="B73" s="1">
        <v>45635</v>
      </c>
      <c r="C73" s="25">
        <f>_xlfn.XLOOKUP(B73,gme_stock_data!A:A,gme_stock_data!D:D)</f>
        <v>-3.9661278185051455E-2</v>
      </c>
      <c r="D73" s="1"/>
      <c r="E73" s="18">
        <f>_xlfn.XLOOKUP(B73,'Volume GME'!A:A,'Volume GME'!B:B)</f>
        <v>0.52249349957939739</v>
      </c>
      <c r="F73" s="19">
        <f>_xlfn.XLOOKUP(B73,'Short Volume GME'!A:A,'Short Volume GME'!E:E)</f>
        <v>0.35456094761092283</v>
      </c>
      <c r="H73" s="20">
        <f>_xlfn.XLOOKUP(B73,'Volume Apple'!A:A,'Volume Apple'!B:B)</f>
        <v>0.45016464241881082</v>
      </c>
      <c r="I73" s="20">
        <f>_xlfn.XLOOKUP(B73,'Short Volume Apple'!A:A,'Short Volume Apple'!E:E)</f>
        <v>0.59204052298625065</v>
      </c>
      <c r="K73" s="20">
        <f>_xlfn.XLOOKUP(B73,'Volume SPY'!A:A,'Volume SPY'!B:B)</f>
        <v>0.43034105255353211</v>
      </c>
      <c r="L73" s="20">
        <f>_xlfn.XLOOKUP(B73,'Short Volume SPY'!A:A,'Short Volume SPY'!E:E)</f>
        <v>0.60050084091571687</v>
      </c>
    </row>
    <row r="74" spans="2:12">
      <c r="B74" s="1">
        <v>45632</v>
      </c>
      <c r="C74" s="25">
        <f>_xlfn.XLOOKUP(B74,gme_stock_data!A:A,gme_stock_data!D:D)</f>
        <v>1.4907539032113067E-2</v>
      </c>
      <c r="D74" s="1"/>
      <c r="E74" s="18">
        <f>_xlfn.XLOOKUP(B74,'Volume GME'!A:A,'Volume GME'!B:B)</f>
        <v>0.51391771293416488</v>
      </c>
      <c r="F74" s="19">
        <f>_xlfn.XLOOKUP(B74,'Short Volume GME'!A:A,'Short Volume GME'!E:E)</f>
        <v>0.38413597728077059</v>
      </c>
      <c r="H74" s="20">
        <f>_xlfn.XLOOKUP(B74,'Volume Apple'!A:A,'Volume Apple'!B:B)</f>
        <v>0.40673887895038879</v>
      </c>
      <c r="I74" s="20">
        <f>_xlfn.XLOOKUP(B74,'Short Volume Apple'!A:A,'Short Volume Apple'!E:E)</f>
        <v>0.4889558594832486</v>
      </c>
      <c r="K74" s="20">
        <f>_xlfn.XLOOKUP(B74,'Volume SPY'!A:A,'Volume SPY'!B:B)</f>
        <v>0.50406871633367789</v>
      </c>
      <c r="L74" s="20">
        <f>_xlfn.XLOOKUP(B74,'Short Volume SPY'!A:A,'Short Volume SPY'!E:E)</f>
        <v>0.51787116112312803</v>
      </c>
    </row>
    <row r="75" spans="2:12">
      <c r="B75" s="1">
        <v>45631</v>
      </c>
      <c r="C75" s="25">
        <f>_xlfn.XLOOKUP(B75,gme_stock_data!A:A,gme_stock_data!D:D)</f>
        <v>5.7507758821667324E-2</v>
      </c>
      <c r="D75" s="1"/>
      <c r="E75" s="18">
        <f>_xlfn.XLOOKUP(B75,'Volume GME'!A:A,'Volume GME'!B:B)</f>
        <v>0.53058981166129127</v>
      </c>
      <c r="F75" s="19">
        <f>_xlfn.XLOOKUP(B75,'Short Volume GME'!A:A,'Short Volume GME'!E:E)</f>
        <v>0.39907354256081662</v>
      </c>
      <c r="H75" s="20">
        <f>_xlfn.XLOOKUP(B75,'Volume Apple'!A:A,'Volume Apple'!B:B)</f>
        <v>0.47363958480358653</v>
      </c>
      <c r="I75" s="20">
        <f>_xlfn.XLOOKUP(B75,'Short Volume Apple'!A:A,'Short Volume Apple'!E:E)</f>
        <v>0.48726753675005169</v>
      </c>
      <c r="K75" s="20">
        <f>_xlfn.XLOOKUP(B75,'Volume SPY'!A:A,'Volume SPY'!B:B)</f>
        <v>0.42736182278211143</v>
      </c>
      <c r="L75" s="20">
        <f>_xlfn.XLOOKUP(B75,'Short Volume SPY'!A:A,'Short Volume SPY'!E:E)</f>
        <v>0.50977687412202255</v>
      </c>
    </row>
    <row r="76" spans="2:12">
      <c r="B76" s="1">
        <v>45630</v>
      </c>
      <c r="C76" s="25">
        <f>_xlfn.XLOOKUP(B76,gme_stock_data!A:A,gme_stock_data!D:D)</f>
        <v>-1.5054442569328187E-2</v>
      </c>
      <c r="D76" s="1"/>
      <c r="E76" s="18">
        <f>_xlfn.XLOOKUP(B76,'Volume GME'!A:A,'Volume GME'!B:B)</f>
        <v>0.53578366747621187</v>
      </c>
      <c r="F76" s="19">
        <f>_xlfn.XLOOKUP(B76,'Short Volume GME'!A:A,'Short Volume GME'!E:E)</f>
        <v>0.33013296664963815</v>
      </c>
      <c r="H76" s="20">
        <f>_xlfn.XLOOKUP(B76,'Volume Apple'!A:A,'Volume Apple'!B:B)</f>
        <v>0.48619296174772775</v>
      </c>
      <c r="I76" s="20">
        <f>_xlfn.XLOOKUP(B76,'Short Volume Apple'!A:A,'Short Volume Apple'!E:E)</f>
        <v>0.55812360843726672</v>
      </c>
      <c r="K76" s="20">
        <f>_xlfn.XLOOKUP(B76,'Volume SPY'!A:A,'Volume SPY'!B:B)</f>
        <v>0.5032053102293168</v>
      </c>
      <c r="L76" s="20">
        <f>_xlfn.XLOOKUP(B76,'Short Volume SPY'!A:A,'Short Volume SPY'!E:E)</f>
        <v>0.47530293525639905</v>
      </c>
    </row>
    <row r="77" spans="2:12">
      <c r="B77" s="1">
        <v>45629</v>
      </c>
      <c r="C77" s="25">
        <f>_xlfn.XLOOKUP(B77,gme_stock_data!A:A,gme_stock_data!D:D)</f>
        <v>6.2146060001874795E-3</v>
      </c>
      <c r="D77" s="1"/>
      <c r="E77" s="18">
        <f>_xlfn.XLOOKUP(B77,'Volume GME'!A:A,'Volume GME'!B:B)</f>
        <v>0.49918401657524569</v>
      </c>
      <c r="F77" s="19">
        <f>_xlfn.XLOOKUP(B77,'Short Volume GME'!A:A,'Short Volume GME'!E:E)</f>
        <v>0.279662176411762</v>
      </c>
      <c r="H77" s="20">
        <f>_xlfn.XLOOKUP(B77,'Volume Apple'!A:A,'Volume Apple'!B:B)</f>
        <v>0.45115895460573813</v>
      </c>
      <c r="I77" s="20">
        <f>_xlfn.XLOOKUP(B77,'Short Volume Apple'!A:A,'Short Volume Apple'!E:E)</f>
        <v>0.50624361655323324</v>
      </c>
      <c r="K77" s="20">
        <f>_xlfn.XLOOKUP(B77,'Volume SPY'!A:A,'Volume SPY'!B:B)</f>
        <v>0.45593301712458362</v>
      </c>
      <c r="L77" s="20">
        <f>_xlfn.XLOOKUP(B77,'Short Volume SPY'!A:A,'Short Volume SPY'!E:E)</f>
        <v>0.37692148820187599</v>
      </c>
    </row>
    <row r="78" spans="2:12">
      <c r="B78" s="1">
        <v>45628</v>
      </c>
      <c r="C78" s="25">
        <f>_xlfn.XLOOKUP(B78,gme_stock_data!A:A,gme_stock_data!D:D)</f>
        <v>-6.3231286440423154E-2</v>
      </c>
      <c r="D78" s="1"/>
      <c r="E78" s="18">
        <f>_xlfn.XLOOKUP(B78,'Volume GME'!A:A,'Volume GME'!B:B)</f>
        <v>0.53929263758236368</v>
      </c>
      <c r="F78" s="19">
        <f>_xlfn.XLOOKUP(B78,'Short Volume GME'!A:A,'Short Volume GME'!E:E)</f>
        <v>0.33064503110703597</v>
      </c>
      <c r="H78" s="20">
        <f>_xlfn.XLOOKUP(B78,'Volume Apple'!A:A,'Volume Apple'!B:B)</f>
        <v>0.46698081889950649</v>
      </c>
      <c r="I78" s="20">
        <f>_xlfn.XLOOKUP(B78,'Short Volume Apple'!A:A,'Short Volume Apple'!E:E)</f>
        <v>0.44746448608401224</v>
      </c>
      <c r="K78" s="20">
        <f>_xlfn.XLOOKUP(B78,'Volume SPY'!A:A,'Volume SPY'!B:B)</f>
        <v>0.4418870332864217</v>
      </c>
      <c r="L78" s="20">
        <f>_xlfn.XLOOKUP(B78,'Short Volume SPY'!A:A,'Short Volume SPY'!E:E)</f>
        <v>0.37336054296476107</v>
      </c>
    </row>
    <row r="79" spans="2:12">
      <c r="B79" s="1">
        <v>45625</v>
      </c>
      <c r="C79" s="25">
        <f>_xlfn.XLOOKUP(B79,gme_stock_data!A:A,gme_stock_data!D:D)</f>
        <v>-6.1414023632570126E-2</v>
      </c>
      <c r="D79" s="1"/>
      <c r="E79" s="18">
        <f>_xlfn.XLOOKUP(B79,'Volume GME'!A:A,'Volume GME'!B:B)</f>
        <v>0.52721399646523237</v>
      </c>
      <c r="F79" s="19">
        <f>_xlfn.XLOOKUP(B79,'Short Volume GME'!A:A,'Short Volume GME'!E:E)</f>
        <v>0.30531573909648491</v>
      </c>
      <c r="H79" s="20">
        <f>_xlfn.XLOOKUP(B79,'Volume Apple'!A:A,'Volume Apple'!B:B)</f>
        <v>0.39715576934980612</v>
      </c>
      <c r="I79" s="20">
        <f>_xlfn.XLOOKUP(B79,'Short Volume Apple'!A:A,'Short Volume Apple'!E:E)</f>
        <v>0.46842728876126394</v>
      </c>
      <c r="K79" s="20">
        <f>_xlfn.XLOOKUP(B79,'Volume SPY'!A:A,'Volume SPY'!B:B)</f>
        <v>0.44212536188145052</v>
      </c>
      <c r="L79" s="20">
        <f>_xlfn.XLOOKUP(B79,'Short Volume SPY'!A:A,'Short Volume SPY'!E:E)</f>
        <v>0.43979586031150042</v>
      </c>
    </row>
    <row r="80" spans="2:12">
      <c r="B80" s="1">
        <v>45623</v>
      </c>
      <c r="C80" s="25">
        <f>_xlfn.XLOOKUP(B80,gme_stock_data!A:A,gme_stock_data!D:D)</f>
        <v>1.8295185230000618E-2</v>
      </c>
      <c r="D80" s="1"/>
      <c r="E80" s="18">
        <f>_xlfn.XLOOKUP(B80,'Volume GME'!A:A,'Volume GME'!B:B)</f>
        <v>0.53008726904095838</v>
      </c>
      <c r="F80" s="19">
        <f>_xlfn.XLOOKUP(B80,'Short Volume GME'!A:A,'Short Volume GME'!E:E)</f>
        <v>0.38931591887054245</v>
      </c>
      <c r="H80" s="20">
        <f>_xlfn.XLOOKUP(B80,'Volume Apple'!A:A,'Volume Apple'!B:B)</f>
        <v>0.35467450678218709</v>
      </c>
      <c r="I80" s="20">
        <f>_xlfn.XLOOKUP(B80,'Short Volume Apple'!A:A,'Short Volume Apple'!E:E)</f>
        <v>0.52339323614356026</v>
      </c>
      <c r="K80" s="20">
        <f>_xlfn.XLOOKUP(B80,'Volume SPY'!A:A,'Volume SPY'!B:B)</f>
        <v>0.41013453943277561</v>
      </c>
      <c r="L80" s="20">
        <f>_xlfn.XLOOKUP(B80,'Short Volume SPY'!A:A,'Short Volume SPY'!E:E)</f>
        <v>0.41612629267637269</v>
      </c>
    </row>
    <row r="81" spans="2:12">
      <c r="B81" s="1">
        <v>45622</v>
      </c>
      <c r="C81" s="25">
        <f>_xlfn.XLOOKUP(B81,gme_stock_data!A:A,gme_stock_data!D:D)</f>
        <v>2.2000887397759159E-2</v>
      </c>
      <c r="D81" s="1"/>
      <c r="E81" s="18">
        <f>_xlfn.XLOOKUP(B81,'Volume GME'!A:A,'Volume GME'!B:B)</f>
        <v>0.5546127134078731</v>
      </c>
      <c r="F81" s="19">
        <f>_xlfn.XLOOKUP(B81,'Short Volume GME'!A:A,'Short Volume GME'!E:E)</f>
        <v>0.43106889614443916</v>
      </c>
      <c r="H81" s="20">
        <f>_xlfn.XLOOKUP(B81,'Volume Apple'!A:A,'Volume Apple'!B:B)</f>
        <v>0.40958312505774463</v>
      </c>
      <c r="I81" s="20">
        <f>_xlfn.XLOOKUP(B81,'Short Volume Apple'!A:A,'Short Volume Apple'!E:E)</f>
        <v>0.48860291140330014</v>
      </c>
      <c r="K81" s="20">
        <f>_xlfn.XLOOKUP(B81,'Volume SPY'!A:A,'Volume SPY'!B:B)</f>
        <v>0.46049723952200078</v>
      </c>
      <c r="L81" s="20">
        <f>_xlfn.XLOOKUP(B81,'Short Volume SPY'!A:A,'Short Volume SPY'!E:E)</f>
        <v>0.51368433578974992</v>
      </c>
    </row>
    <row r="82" spans="2:12">
      <c r="B82" s="1">
        <v>45621</v>
      </c>
      <c r="C82" s="25">
        <f>_xlfn.XLOOKUP(B82,gme_stock_data!A:A,gme_stock_data!D:D)</f>
        <v>6.1509745475410521E-2</v>
      </c>
      <c r="D82" s="1"/>
      <c r="E82" s="18">
        <f>_xlfn.XLOOKUP(B82,'Volume GME'!A:A,'Volume GME'!B:B)</f>
        <v>0.4960781183157123</v>
      </c>
      <c r="F82" s="19">
        <f>_xlfn.XLOOKUP(B82,'Short Volume GME'!A:A,'Short Volume GME'!E:E)</f>
        <v>0.36351554669223041</v>
      </c>
      <c r="H82" s="20">
        <f>_xlfn.XLOOKUP(B82,'Volume Apple'!A:A,'Volume Apple'!B:B)</f>
        <v>0.32011160695938889</v>
      </c>
      <c r="I82" s="20">
        <f>_xlfn.XLOOKUP(B82,'Short Volume Apple'!A:A,'Short Volume Apple'!E:E)</f>
        <v>0.5076637375347367</v>
      </c>
      <c r="K82" s="20">
        <f>_xlfn.XLOOKUP(B82,'Volume SPY'!A:A,'Volume SPY'!B:B)</f>
        <v>0.36517195581317913</v>
      </c>
      <c r="L82" s="20">
        <f>_xlfn.XLOOKUP(B82,'Short Volume SPY'!A:A,'Short Volume SPY'!E:E)</f>
        <v>0.42970503266868465</v>
      </c>
    </row>
    <row r="83" spans="2:12">
      <c r="B83" s="1">
        <v>45618</v>
      </c>
      <c r="C83" s="25">
        <f>_xlfn.XLOOKUP(B83,gme_stock_data!A:A,gme_stock_data!D:D)</f>
        <v>2.871502332022941E-3</v>
      </c>
      <c r="D83" s="1"/>
      <c r="E83" s="18">
        <f>_xlfn.XLOOKUP(B83,'Volume GME'!A:A,'Volume GME'!B:B)</f>
        <v>0.52470216250496193</v>
      </c>
      <c r="F83" s="19">
        <f>_xlfn.XLOOKUP(B83,'Short Volume GME'!A:A,'Short Volume GME'!E:E)</f>
        <v>0.3468564668113932</v>
      </c>
      <c r="H83" s="20">
        <f>_xlfn.XLOOKUP(B83,'Volume Apple'!A:A,'Volume Apple'!B:B)</f>
        <v>0.44696335056097852</v>
      </c>
      <c r="I83" s="20">
        <f>_xlfn.XLOOKUP(B83,'Short Volume Apple'!A:A,'Short Volume Apple'!E:E)</f>
        <v>0.41147606210455506</v>
      </c>
      <c r="K83" s="20">
        <f>_xlfn.XLOOKUP(B83,'Volume SPY'!A:A,'Volume SPY'!B:B)</f>
        <v>0.46024750920893959</v>
      </c>
      <c r="L83" s="20">
        <f>_xlfn.XLOOKUP(B83,'Short Volume SPY'!A:A,'Short Volume SPY'!E:E)</f>
        <v>0.4764348566902295</v>
      </c>
    </row>
    <row r="84" spans="2:12">
      <c r="B84" s="1">
        <v>45617</v>
      </c>
      <c r="C84" s="25">
        <f>_xlfn.XLOOKUP(B84,gme_stock_data!A:A,gme_stock_data!D:D)</f>
        <v>-2.2392974077043049E-2</v>
      </c>
      <c r="D84" s="1"/>
      <c r="E84" s="18">
        <f>_xlfn.XLOOKUP(B84,'Volume GME'!A:A,'Volume GME'!B:B)</f>
        <v>0.55021919894483762</v>
      </c>
      <c r="F84" s="19">
        <f>_xlfn.XLOOKUP(B84,'Short Volume GME'!A:A,'Short Volume GME'!E:E)</f>
        <v>0.40354826238833585</v>
      </c>
      <c r="H84" s="20">
        <f>_xlfn.XLOOKUP(B84,'Volume Apple'!A:A,'Volume Apple'!B:B)</f>
        <v>0.44986831703208563</v>
      </c>
      <c r="I84" s="20">
        <f>_xlfn.XLOOKUP(B84,'Short Volume Apple'!A:A,'Short Volume Apple'!E:E)</f>
        <v>0.51661319679445317</v>
      </c>
      <c r="K84" s="20">
        <f>_xlfn.XLOOKUP(B84,'Volume SPY'!A:A,'Volume SPY'!B:B)</f>
        <v>0.42229785785962437</v>
      </c>
      <c r="L84" s="20">
        <f>_xlfn.XLOOKUP(B84,'Short Volume SPY'!A:A,'Short Volume SPY'!E:E)</f>
        <v>0.46342108426493567</v>
      </c>
    </row>
    <row r="85" spans="2:12">
      <c r="B85" s="1">
        <v>45616</v>
      </c>
      <c r="C85" s="25">
        <f>_xlfn.XLOOKUP(B85,gme_stock_data!A:A,gme_stock_data!D:D)</f>
        <v>3.1419935536634559E-2</v>
      </c>
      <c r="D85" s="1"/>
      <c r="E85" s="18">
        <f>_xlfn.XLOOKUP(B85,'Volume GME'!A:A,'Volume GME'!B:B)</f>
        <v>0.58901781653318108</v>
      </c>
      <c r="F85" s="19">
        <f>_xlfn.XLOOKUP(B85,'Short Volume GME'!A:A,'Short Volume GME'!E:E)</f>
        <v>0.38797171513545126</v>
      </c>
      <c r="H85" s="20">
        <f>_xlfn.XLOOKUP(B85,'Volume Apple'!A:A,'Volume Apple'!B:B)</f>
        <v>0.44805662007122316</v>
      </c>
      <c r="I85" s="20">
        <f>_xlfn.XLOOKUP(B85,'Short Volume Apple'!A:A,'Short Volume Apple'!E:E)</f>
        <v>0.52086252431066549</v>
      </c>
      <c r="K85" s="20">
        <f>_xlfn.XLOOKUP(B85,'Volume SPY'!A:A,'Volume SPY'!B:B)</f>
        <v>0.48089382058233643</v>
      </c>
      <c r="L85" s="20">
        <f>_xlfn.XLOOKUP(B85,'Short Volume SPY'!A:A,'Short Volume SPY'!E:E)</f>
        <v>0.57821824261256927</v>
      </c>
    </row>
    <row r="86" spans="2:12">
      <c r="B86" s="1">
        <v>45615</v>
      </c>
      <c r="C86" s="25">
        <f>_xlfn.XLOOKUP(B86,gme_stock_data!A:A,gme_stock_data!D:D)</f>
        <v>4.1850210052219811E-2</v>
      </c>
      <c r="D86" s="1"/>
      <c r="E86" s="18">
        <f>_xlfn.XLOOKUP(B86,'Volume GME'!A:A,'Volume GME'!B:B)</f>
        <v>0.53530494762103209</v>
      </c>
      <c r="F86" s="19">
        <f>_xlfn.XLOOKUP(B86,'Short Volume GME'!A:A,'Short Volume GME'!E:E)</f>
        <v>0.34584307242797818</v>
      </c>
      <c r="H86" s="20">
        <f>_xlfn.XLOOKUP(B86,'Volume Apple'!A:A,'Volume Apple'!B:B)</f>
        <v>0.40852351663925007</v>
      </c>
      <c r="I86" s="20">
        <f>_xlfn.XLOOKUP(B86,'Short Volume Apple'!A:A,'Short Volume Apple'!E:E)</f>
        <v>0.45114735613525442</v>
      </c>
      <c r="K86" s="20">
        <f>_xlfn.XLOOKUP(B86,'Volume SPY'!A:A,'Volume SPY'!B:B)</f>
        <v>0.54575745187879643</v>
      </c>
      <c r="L86" s="20">
        <f>_xlfn.XLOOKUP(B86,'Short Volume SPY'!A:A,'Short Volume SPY'!E:E)</f>
        <v>0.3292253404037298</v>
      </c>
    </row>
    <row r="87" spans="2:12">
      <c r="B87" s="1">
        <v>45614</v>
      </c>
      <c r="C87" s="25">
        <f>_xlfn.XLOOKUP(B87,gme_stock_data!A:A,gme_stock_data!D:D)</f>
        <v>-5.657190271442872E-3</v>
      </c>
      <c r="D87" s="1"/>
      <c r="E87" s="18">
        <f>_xlfn.XLOOKUP(B87,'Volume GME'!A:A,'Volume GME'!B:B)</f>
        <v>0.55230550320396421</v>
      </c>
      <c r="F87" s="19">
        <f>_xlfn.XLOOKUP(B87,'Short Volume GME'!A:A,'Short Volume GME'!E:E)</f>
        <v>0.40630031502745495</v>
      </c>
      <c r="H87" s="20">
        <f>_xlfn.XLOOKUP(B87,'Volume Apple'!A:A,'Volume Apple'!B:B)</f>
        <v>0.38846817576473996</v>
      </c>
      <c r="I87" s="20">
        <f>_xlfn.XLOOKUP(B87,'Short Volume Apple'!A:A,'Short Volume Apple'!E:E)</f>
        <v>0.46374514829661379</v>
      </c>
      <c r="K87" s="20">
        <f>_xlfn.XLOOKUP(B87,'Volume SPY'!A:A,'Volume SPY'!B:B)</f>
        <v>0.4215163299183588</v>
      </c>
      <c r="L87" s="20">
        <f>_xlfn.XLOOKUP(B87,'Short Volume SPY'!A:A,'Short Volume SPY'!E:E)</f>
        <v>0.329795351631265</v>
      </c>
    </row>
    <row r="88" spans="2:12">
      <c r="B88" s="1">
        <v>45611</v>
      </c>
      <c r="C88" s="25">
        <f>_xlfn.XLOOKUP(B88,gme_stock_data!A:A,gme_stock_data!D:D)</f>
        <v>-2.8912317797659279E-2</v>
      </c>
      <c r="D88" s="1"/>
      <c r="E88" s="18">
        <f>_xlfn.XLOOKUP(B88,'Volume GME'!A:A,'Volume GME'!B:B)</f>
        <v>0.54575143435472162</v>
      </c>
      <c r="F88" s="19">
        <f>_xlfn.XLOOKUP(B88,'Short Volume GME'!A:A,'Short Volume GME'!E:E)</f>
        <v>0.43603394300493753</v>
      </c>
      <c r="H88" s="20">
        <f>_xlfn.XLOOKUP(B88,'Volume Apple'!A:A,'Volume Apple'!B:B)</f>
        <v>0.408899753082131</v>
      </c>
      <c r="I88" s="20">
        <f>_xlfn.XLOOKUP(B88,'Short Volume Apple'!A:A,'Short Volume Apple'!E:E)</f>
        <v>0.3843640647645874</v>
      </c>
      <c r="K88" s="20">
        <f>_xlfn.XLOOKUP(B88,'Volume SPY'!A:A,'Volume SPY'!B:B)</f>
        <v>0.57288813675412775</v>
      </c>
      <c r="L88" s="20">
        <f>_xlfn.XLOOKUP(B88,'Short Volume SPY'!A:A,'Short Volume SPY'!E:E)</f>
        <v>0.42787115046005803</v>
      </c>
    </row>
    <row r="89" spans="2:12">
      <c r="B89" s="1">
        <v>45610</v>
      </c>
      <c r="C89" s="25">
        <f>_xlfn.XLOOKUP(B89,gme_stock_data!A:A,gme_stock_data!D:D)</f>
        <v>3.3813364365778108E-2</v>
      </c>
      <c r="D89" s="1"/>
      <c r="E89" s="18">
        <f>_xlfn.XLOOKUP(B89,'Volume GME'!A:A,'Volume GME'!B:B)</f>
        <v>0.57995637977723757</v>
      </c>
      <c r="F89" s="19">
        <f>_xlfn.XLOOKUP(B89,'Short Volume GME'!A:A,'Short Volume GME'!E:E)</f>
        <v>0.46268881979775039</v>
      </c>
      <c r="H89" s="20">
        <f>_xlfn.XLOOKUP(B89,'Volume Apple'!A:A,'Volume Apple'!B:B)</f>
        <v>0.43936510291121417</v>
      </c>
      <c r="I89" s="20">
        <f>_xlfn.XLOOKUP(B89,'Short Volume Apple'!A:A,'Short Volume Apple'!E:E)</f>
        <v>0.36513601721425981</v>
      </c>
      <c r="K89" s="20">
        <f>_xlfn.XLOOKUP(B89,'Volume SPY'!A:A,'Volume SPY'!B:B)</f>
        <v>0.39857357198527438</v>
      </c>
      <c r="L89" s="20">
        <f>_xlfn.XLOOKUP(B89,'Short Volume SPY'!A:A,'Short Volume SPY'!E:E)</f>
        <v>0.43941013285488251</v>
      </c>
    </row>
    <row r="90" spans="2:12">
      <c r="B90" s="1">
        <v>45609</v>
      </c>
      <c r="C90" s="25">
        <f>_xlfn.XLOOKUP(B90,gme_stock_data!A:A,gme_stock_data!D:D)</f>
        <v>-1.4259153416671423E-2</v>
      </c>
      <c r="D90" s="1"/>
      <c r="E90" s="18">
        <f>_xlfn.XLOOKUP(B90,'Volume GME'!A:A,'Volume GME'!B:B)</f>
        <v>0.56194457639065376</v>
      </c>
      <c r="F90" s="19">
        <f>_xlfn.XLOOKUP(B90,'Short Volume GME'!A:A,'Short Volume GME'!E:E)</f>
        <v>0.44159910445875827</v>
      </c>
      <c r="H90" s="20">
        <f>_xlfn.XLOOKUP(B90,'Volume Apple'!A:A,'Volume Apple'!B:B)</f>
        <v>0.45782448541196935</v>
      </c>
      <c r="I90" s="20">
        <f>_xlfn.XLOOKUP(B90,'Short Volume Apple'!A:A,'Short Volume Apple'!E:E)</f>
        <v>0.34563077987604823</v>
      </c>
      <c r="K90" s="20">
        <f>_xlfn.XLOOKUP(B90,'Volume SPY'!A:A,'Volume SPY'!B:B)</f>
        <v>0.45813155501539476</v>
      </c>
      <c r="L90" s="20">
        <f>_xlfn.XLOOKUP(B90,'Short Volume SPY'!A:A,'Short Volume SPY'!E:E)</f>
        <v>0.52815568282594705</v>
      </c>
    </row>
    <row r="91" spans="2:12">
      <c r="B91" s="1">
        <v>45608</v>
      </c>
      <c r="C91" s="25">
        <f>_xlfn.XLOOKUP(B91,gme_stock_data!A:A,gme_stock_data!D:D)</f>
        <v>-1.5527114164905539E-2</v>
      </c>
      <c r="D91" s="1"/>
      <c r="E91" s="18">
        <f>_xlfn.XLOOKUP(B91,'Volume GME'!A:A,'Volume GME'!B:B)</f>
        <v>0.5127292861417786</v>
      </c>
      <c r="F91" s="19">
        <f>_xlfn.XLOOKUP(B91,'Short Volume GME'!A:A,'Short Volume GME'!E:E)</f>
        <v>0.39706883648546432</v>
      </c>
      <c r="H91" s="20">
        <f>_xlfn.XLOOKUP(B91,'Volume Apple'!A:A,'Volume Apple'!B:B)</f>
        <v>0.46497639217103731</v>
      </c>
      <c r="I91" s="20">
        <f>_xlfn.XLOOKUP(B91,'Short Volume Apple'!A:A,'Short Volume Apple'!E:E)</f>
        <v>0.26876689696324113</v>
      </c>
      <c r="K91" s="20">
        <f>_xlfn.XLOOKUP(B91,'Volume SPY'!A:A,'Volume SPY'!B:B)</f>
        <v>0.45677505497326876</v>
      </c>
      <c r="L91" s="20">
        <f>_xlfn.XLOOKUP(B91,'Short Volume SPY'!A:A,'Short Volume SPY'!E:E)</f>
        <v>0.34826247102932867</v>
      </c>
    </row>
    <row r="92" spans="2:12">
      <c r="B92" s="1">
        <v>45607</v>
      </c>
      <c r="C92" s="25">
        <f>_xlfn.XLOOKUP(B92,gme_stock_data!A:A,gme_stock_data!D:D)</f>
        <v>9.1356158397408058E-2</v>
      </c>
      <c r="D92" s="1"/>
      <c r="E92" s="18">
        <f>_xlfn.XLOOKUP(B92,'Volume GME'!A:A,'Volume GME'!B:B)</f>
        <v>0.52878154518314424</v>
      </c>
      <c r="F92" s="19">
        <f>_xlfn.XLOOKUP(B92,'Short Volume GME'!A:A,'Short Volume GME'!E:E)</f>
        <v>0.41377138290318194</v>
      </c>
      <c r="H92" s="20">
        <f>_xlfn.XLOOKUP(B92,'Volume Apple'!A:A,'Volume Apple'!B:B)</f>
        <v>0.46175578055236727</v>
      </c>
      <c r="I92" s="20">
        <f>_xlfn.XLOOKUP(B92,'Short Volume Apple'!A:A,'Short Volume Apple'!E:E)</f>
        <v>0.32926738560774038</v>
      </c>
      <c r="K92" s="20">
        <f>_xlfn.XLOOKUP(B92,'Volume SPY'!A:A,'Volume SPY'!B:B)</f>
        <v>0.43686502607779565</v>
      </c>
      <c r="L92" s="20">
        <f>_xlfn.XLOOKUP(B92,'Short Volume SPY'!A:A,'Short Volume SPY'!E:E)</f>
        <v>0.39805626702211738</v>
      </c>
    </row>
    <row r="93" spans="2:12">
      <c r="B93" s="1">
        <v>45604</v>
      </c>
      <c r="C93" s="25">
        <f>_xlfn.XLOOKUP(B93,gme_stock_data!A:A,gme_stock_data!D:D)</f>
        <v>5.9193772978690246E-2</v>
      </c>
      <c r="D93" s="1"/>
      <c r="E93" s="18">
        <f>_xlfn.XLOOKUP(B93,'Volume GME'!A:A,'Volume GME'!B:B)</f>
        <v>0.5352876916198227</v>
      </c>
      <c r="F93" s="19">
        <f>_xlfn.XLOOKUP(B93,'Short Volume GME'!A:A,'Short Volume GME'!E:E)</f>
        <v>0.41006697211000209</v>
      </c>
      <c r="H93" s="20">
        <f>_xlfn.XLOOKUP(B93,'Volume Apple'!A:A,'Volume Apple'!B:B)</f>
        <v>0.44208430667886273</v>
      </c>
      <c r="I93" s="20">
        <f>_xlfn.XLOOKUP(B93,'Short Volume Apple'!A:A,'Short Volume Apple'!E:E)</f>
        <v>0.34015477960031915</v>
      </c>
      <c r="K93" s="20">
        <f>_xlfn.XLOOKUP(B93,'Volume SPY'!A:A,'Volume SPY'!B:B)</f>
        <v>0.46752163611199871</v>
      </c>
      <c r="L93" s="20">
        <f>_xlfn.XLOOKUP(B93,'Short Volume SPY'!A:A,'Short Volume SPY'!E:E)</f>
        <v>0.51715534566669097</v>
      </c>
    </row>
    <row r="94" spans="2:12">
      <c r="B94" s="1">
        <v>45603</v>
      </c>
      <c r="C94" s="25">
        <f>_xlfn.XLOOKUP(B94,gme_stock_data!A:A,gme_stock_data!D:D)</f>
        <v>1.5037877364540502E-2</v>
      </c>
      <c r="D94" s="1"/>
      <c r="E94" s="18">
        <f>_xlfn.XLOOKUP(B94,'Volume GME'!A:A,'Volume GME'!B:B)</f>
        <v>0.5358139936825258</v>
      </c>
      <c r="F94" s="19">
        <f>_xlfn.XLOOKUP(B94,'Short Volume GME'!A:A,'Short Volume GME'!E:E)</f>
        <v>0.33836903083148001</v>
      </c>
      <c r="H94" s="20">
        <f>_xlfn.XLOOKUP(B94,'Volume Apple'!A:A,'Volume Apple'!B:B)</f>
        <v>0.42488664023386419</v>
      </c>
      <c r="I94" s="20">
        <f>_xlfn.XLOOKUP(B94,'Short Volume Apple'!A:A,'Short Volume Apple'!E:E)</f>
        <v>0.35041321319172392</v>
      </c>
      <c r="K94" s="20">
        <f>_xlfn.XLOOKUP(B94,'Volume SPY'!A:A,'Volume SPY'!B:B)</f>
        <v>0.46427555169880175</v>
      </c>
      <c r="L94" s="20">
        <f>_xlfn.XLOOKUP(B94,'Short Volume SPY'!A:A,'Short Volume SPY'!E:E)</f>
        <v>0.5366385296925249</v>
      </c>
    </row>
    <row r="95" spans="2:12">
      <c r="B95" s="1">
        <v>45602</v>
      </c>
      <c r="C95" s="25">
        <f>_xlfn.XLOOKUP(B95,gme_stock_data!A:A,gme_stock_data!D:D)</f>
        <v>4.7732787526578117E-3</v>
      </c>
      <c r="D95" s="1"/>
      <c r="E95" s="18">
        <f>_xlfn.XLOOKUP(B95,'Volume GME'!A:A,'Volume GME'!B:B)</f>
        <v>0.50501998638392809</v>
      </c>
      <c r="F95" s="19">
        <f>_xlfn.XLOOKUP(B95,'Short Volume GME'!A:A,'Short Volume GME'!E:E)</f>
        <v>0.39728901876562334</v>
      </c>
      <c r="H95" s="20">
        <f>_xlfn.XLOOKUP(B95,'Volume Apple'!A:A,'Volume Apple'!B:B)</f>
        <v>0.40399634969638809</v>
      </c>
      <c r="I95" s="20">
        <f>_xlfn.XLOOKUP(B95,'Short Volume Apple'!A:A,'Short Volume Apple'!E:E)</f>
        <v>0.30178358512940984</v>
      </c>
      <c r="K95" s="20">
        <f>_xlfn.XLOOKUP(B95,'Volume SPY'!A:A,'Volume SPY'!B:B)</f>
        <v>0.36718579236253551</v>
      </c>
      <c r="L95" s="20">
        <f>_xlfn.XLOOKUP(B95,'Short Volume SPY'!A:A,'Short Volume SPY'!E:E)</f>
        <v>0.55791000594486795</v>
      </c>
    </row>
    <row r="96" spans="2:12">
      <c r="B96" s="1">
        <v>45601</v>
      </c>
      <c r="C96" s="25">
        <f>_xlfn.XLOOKUP(B96,gme_stock_data!A:A,gme_stock_data!D:D)</f>
        <v>2.9128272923023637E-2</v>
      </c>
      <c r="D96" s="1"/>
      <c r="E96" s="18">
        <f>_xlfn.XLOOKUP(B96,'Volume GME'!A:A,'Volume GME'!B:B)</f>
        <v>0.52548349273798589</v>
      </c>
      <c r="F96" s="19">
        <f>_xlfn.XLOOKUP(B96,'Short Volume GME'!A:A,'Short Volume GME'!E:E)</f>
        <v>0.42987799560952211</v>
      </c>
      <c r="H96" s="20">
        <f>_xlfn.XLOOKUP(B96,'Volume Apple'!A:A,'Volume Apple'!B:B)</f>
        <v>0.39923684545380522</v>
      </c>
      <c r="I96" s="20">
        <f>_xlfn.XLOOKUP(B96,'Short Volume Apple'!A:A,'Short Volume Apple'!E:E)</f>
        <v>0.34616752475158979</v>
      </c>
      <c r="K96" s="20">
        <f>_xlfn.XLOOKUP(B96,'Volume SPY'!A:A,'Volume SPY'!B:B)</f>
        <v>0.39897456067939363</v>
      </c>
      <c r="L96" s="20">
        <f>_xlfn.XLOOKUP(B96,'Short Volume SPY'!A:A,'Short Volume SPY'!E:E)</f>
        <v>0.4660884112216136</v>
      </c>
    </row>
    <row r="97" spans="2:12">
      <c r="B97" s="1">
        <v>45600</v>
      </c>
      <c r="C97" s="25">
        <f>_xlfn.XLOOKUP(B97,gme_stock_data!A:A,gme_stock_data!D:D)</f>
        <v>-3.576221960769203E-3</v>
      </c>
      <c r="D97" s="1"/>
      <c r="E97" s="18">
        <f>_xlfn.XLOOKUP(B97,'Volume GME'!A:A,'Volume GME'!B:B)</f>
        <v>0.54785410010897284</v>
      </c>
      <c r="F97" s="19">
        <f>_xlfn.XLOOKUP(B97,'Short Volume GME'!A:A,'Short Volume GME'!E:E)</f>
        <v>0.38530560813145875</v>
      </c>
      <c r="H97" s="20">
        <f>_xlfn.XLOOKUP(B97,'Volume Apple'!A:A,'Volume Apple'!B:B)</f>
        <v>0.47956538598562087</v>
      </c>
      <c r="I97" s="20">
        <f>_xlfn.XLOOKUP(B97,'Short Volume Apple'!A:A,'Short Volume Apple'!E:E)</f>
        <v>0.36958700964805669</v>
      </c>
      <c r="K97" s="20">
        <f>_xlfn.XLOOKUP(B97,'Volume SPY'!A:A,'Volume SPY'!B:B)</f>
        <v>0.40741828292271876</v>
      </c>
      <c r="L97" s="20">
        <f>_xlfn.XLOOKUP(B97,'Short Volume SPY'!A:A,'Short Volume SPY'!E:E)</f>
        <v>0.40948109440782382</v>
      </c>
    </row>
    <row r="98" spans="2:12">
      <c r="B98" s="1">
        <v>45597</v>
      </c>
      <c r="C98" s="25">
        <f>_xlfn.XLOOKUP(B98,gme_stock_data!A:A,gme_stock_data!D:D)</f>
        <v>1.0316305890614734E-2</v>
      </c>
      <c r="D98" s="1"/>
      <c r="E98" s="18">
        <f>_xlfn.XLOOKUP(B98,'Volume GME'!A:A,'Volume GME'!B:B)</f>
        <v>0.53955229637485935</v>
      </c>
      <c r="F98" s="19">
        <f>_xlfn.XLOOKUP(B98,'Short Volume GME'!A:A,'Short Volume GME'!E:E)</f>
        <v>0.44652432847239609</v>
      </c>
      <c r="H98" s="20">
        <f>_xlfn.XLOOKUP(B98,'Volume Apple'!A:A,'Volume Apple'!B:B)</f>
        <v>0.4794840229898355</v>
      </c>
      <c r="I98" s="20">
        <f>_xlfn.XLOOKUP(B98,'Short Volume Apple'!A:A,'Short Volume Apple'!E:E)</f>
        <v>0.46688842388300567</v>
      </c>
      <c r="K98" s="20">
        <f>_xlfn.XLOOKUP(B98,'Volume SPY'!A:A,'Volume SPY'!B:B)</f>
        <v>0.41367576820271568</v>
      </c>
      <c r="L98" s="20">
        <f>_xlfn.XLOOKUP(B98,'Short Volume SPY'!A:A,'Short Volume SPY'!E:E)</f>
        <v>0.42531936408888144</v>
      </c>
    </row>
    <row r="99" spans="2:12">
      <c r="B99" s="1">
        <v>45596</v>
      </c>
      <c r="C99" s="25">
        <f>_xlfn.XLOOKUP(B99,gme_stock_data!A:A,gme_stock_data!D:D)</f>
        <v>-4.8403640941016152E-2</v>
      </c>
      <c r="D99" s="1"/>
      <c r="E99" s="18">
        <f>_xlfn.XLOOKUP(B99,'Volume GME'!A:A,'Volume GME'!B:B)</f>
        <v>0.58000604160485048</v>
      </c>
      <c r="F99" s="19">
        <f>_xlfn.XLOOKUP(B99,'Short Volume GME'!A:A,'Short Volume GME'!E:E)</f>
        <v>0.40470919702153352</v>
      </c>
      <c r="H99" s="20">
        <f>_xlfn.XLOOKUP(B99,'Volume Apple'!A:A,'Volume Apple'!B:B)</f>
        <v>0.40148069195218217</v>
      </c>
      <c r="I99" s="20">
        <f>_xlfn.XLOOKUP(B99,'Short Volume Apple'!A:A,'Short Volume Apple'!E:E)</f>
        <v>0.38492826962169802</v>
      </c>
      <c r="K99" s="20">
        <f>_xlfn.XLOOKUP(B99,'Volume SPY'!A:A,'Volume SPY'!B:B)</f>
        <v>0.42793738450671792</v>
      </c>
      <c r="L99" s="20">
        <f>_xlfn.XLOOKUP(B99,'Short Volume SPY'!A:A,'Short Volume SPY'!E:E)</f>
        <v>0.50849264594368582</v>
      </c>
    </row>
    <row r="100" spans="2:12">
      <c r="B100" s="1">
        <v>45595</v>
      </c>
      <c r="C100" s="25">
        <f>_xlfn.XLOOKUP(B100,gme_stock_data!A:A,gme_stock_data!D:D)</f>
        <v>2.6111144003685804E-2</v>
      </c>
      <c r="D100" s="1"/>
      <c r="E100" s="18">
        <f>_xlfn.XLOOKUP(B100,'Volume GME'!A:A,'Volume GME'!B:B)</f>
        <v>0.5127711587461028</v>
      </c>
      <c r="F100" s="19">
        <f>_xlfn.XLOOKUP(B100,'Short Volume GME'!A:A,'Short Volume GME'!E:E)</f>
        <v>0.4207028147606211</v>
      </c>
      <c r="H100" s="20">
        <f>_xlfn.XLOOKUP(B100,'Volume Apple'!A:A,'Volume Apple'!B:B)</f>
        <v>0.4247818377887797</v>
      </c>
      <c r="I100" s="20">
        <f>_xlfn.XLOOKUP(B100,'Short Volume Apple'!A:A,'Short Volume Apple'!E:E)</f>
        <v>0.32557371868050433</v>
      </c>
      <c r="K100" s="20">
        <f>_xlfn.XLOOKUP(B100,'Volume SPY'!A:A,'Volume SPY'!B:B)</f>
        <v>0.40858691089926774</v>
      </c>
      <c r="L100" s="20">
        <f>_xlfn.XLOOKUP(B100,'Short Volume SPY'!A:A,'Short Volume SPY'!E:E)</f>
        <v>0.44383786829501287</v>
      </c>
    </row>
    <row r="101" spans="2:12">
      <c r="B101" s="1">
        <v>45594</v>
      </c>
      <c r="C101" s="25">
        <f>_xlfn.XLOOKUP(B101,gme_stock_data!A:A,gme_stock_data!D:D)</f>
        <v>-2.2021590049005418E-3</v>
      </c>
      <c r="D101" s="1"/>
      <c r="E101" s="18">
        <f>_xlfn.XLOOKUP(B101,'Volume GME'!A:A,'Volume GME'!B:B)</f>
        <v>0.46820487714075187</v>
      </c>
      <c r="F101" s="19">
        <f>_xlfn.XLOOKUP(B101,'Short Volume GME'!A:A,'Short Volume GME'!E:E)</f>
        <v>0.35406711854067119</v>
      </c>
      <c r="H101" s="20">
        <f>_xlfn.XLOOKUP(B101,'Volume Apple'!A:A,'Volume Apple'!B:B)</f>
        <v>0.5035017721610483</v>
      </c>
      <c r="I101" s="20">
        <f>_xlfn.XLOOKUP(B101,'Short Volume Apple'!A:A,'Short Volume Apple'!E:E)</f>
        <v>0.39679087958393428</v>
      </c>
      <c r="K101" s="20">
        <f>_xlfn.XLOOKUP(B101,'Volume SPY'!A:A,'Volume SPY'!B:B)</f>
        <v>0.39339059208174854</v>
      </c>
      <c r="L101" s="20">
        <f>_xlfn.XLOOKUP(B101,'Short Volume SPY'!A:A,'Short Volume SPY'!E:E)</f>
        <v>0.37105580162746077</v>
      </c>
    </row>
    <row r="102" spans="2:12">
      <c r="B102" s="1">
        <v>45593</v>
      </c>
      <c r="C102" s="25">
        <f>_xlfn.XLOOKUP(B102,gme_stock_data!A:A,gme_stock_data!D:D)</f>
        <v>9.9851934199586045E-2</v>
      </c>
      <c r="D102" s="1"/>
      <c r="E102" s="18">
        <f>_xlfn.XLOOKUP(B102,'Volume GME'!A:A,'Volume GME'!B:B)</f>
        <v>0.55141840657183716</v>
      </c>
      <c r="F102" s="19">
        <f>_xlfn.XLOOKUP(B102,'Short Volume GME'!A:A,'Short Volume GME'!E:E)</f>
        <v>0.4372686862748979</v>
      </c>
      <c r="H102" s="20">
        <f>_xlfn.XLOOKUP(B102,'Volume Apple'!A:A,'Volume Apple'!B:B)</f>
        <v>0.45183967534549258</v>
      </c>
      <c r="I102" s="20">
        <f>_xlfn.XLOOKUP(B102,'Short Volume Apple'!A:A,'Short Volume Apple'!E:E)</f>
        <v>0.39358861311235582</v>
      </c>
      <c r="K102" s="20">
        <f>_xlfn.XLOOKUP(B102,'Volume SPY'!A:A,'Volume SPY'!B:B)</f>
        <v>0.3424813135920407</v>
      </c>
      <c r="L102" s="20">
        <f>_xlfn.XLOOKUP(B102,'Short Volume SPY'!A:A,'Short Volume SPY'!E:E)</f>
        <v>0.47721820546272825</v>
      </c>
    </row>
    <row r="103" spans="2:12">
      <c r="B103" s="1">
        <v>45590</v>
      </c>
      <c r="C103" s="25">
        <f>_xlfn.XLOOKUP(B103,gme_stock_data!A:A,gme_stock_data!D:D)</f>
        <v>-2.9126234182946147E-3</v>
      </c>
      <c r="D103" s="1"/>
      <c r="E103" s="18">
        <f>_xlfn.XLOOKUP(B103,'Volume GME'!A:A,'Volume GME'!B:B)</f>
        <v>0.56734648761034345</v>
      </c>
      <c r="F103" s="19">
        <f>_xlfn.XLOOKUP(B103,'Short Volume GME'!A:A,'Short Volume GME'!E:E)</f>
        <v>0.40480979003116047</v>
      </c>
      <c r="H103" s="20">
        <f>_xlfn.XLOOKUP(B103,'Volume Apple'!A:A,'Volume Apple'!B:B)</f>
        <v>0.37796035587362159</v>
      </c>
      <c r="I103" s="20">
        <f>_xlfn.XLOOKUP(B103,'Short Volume Apple'!A:A,'Short Volume Apple'!E:E)</f>
        <v>0.58801661278238415</v>
      </c>
      <c r="K103" s="20">
        <f>_xlfn.XLOOKUP(B103,'Volume SPY'!A:A,'Volume SPY'!B:B)</f>
        <v>0.47439204270274588</v>
      </c>
      <c r="L103" s="20">
        <f>_xlfn.XLOOKUP(B103,'Short Volume SPY'!A:A,'Short Volume SPY'!E:E)</f>
        <v>0.46727665093665777</v>
      </c>
    </row>
    <row r="104" spans="2:12">
      <c r="B104" s="1">
        <v>45589</v>
      </c>
      <c r="C104" s="25">
        <f>_xlfn.XLOOKUP(B104,gme_stock_data!A:A,gme_stock_data!D:D)</f>
        <v>4.3721225827483409E-3</v>
      </c>
      <c r="D104" s="1"/>
      <c r="E104" s="18">
        <f>_xlfn.XLOOKUP(B104,'Volume GME'!A:A,'Volume GME'!B:B)</f>
        <v>0.51858417439127691</v>
      </c>
      <c r="F104" s="19">
        <f>_xlfn.XLOOKUP(B104,'Short Volume GME'!A:A,'Short Volume GME'!E:E)</f>
        <v>0.41490558091104168</v>
      </c>
      <c r="H104" s="20">
        <f>_xlfn.XLOOKUP(B104,'Volume Apple'!A:A,'Volume Apple'!B:B)</f>
        <v>0.4413632545427178</v>
      </c>
      <c r="I104" s="20">
        <f>_xlfn.XLOOKUP(B104,'Short Volume Apple'!A:A,'Short Volume Apple'!E:E)</f>
        <v>0.39534960301910427</v>
      </c>
      <c r="K104" s="20">
        <f>_xlfn.XLOOKUP(B104,'Volume SPY'!A:A,'Volume SPY'!B:B)</f>
        <v>0.4072519097717433</v>
      </c>
      <c r="L104" s="20">
        <f>_xlfn.XLOOKUP(B104,'Short Volume SPY'!A:A,'Short Volume SPY'!E:E)</f>
        <v>0.41541494743329599</v>
      </c>
    </row>
    <row r="105" spans="2:12">
      <c r="B105" s="1">
        <v>45588</v>
      </c>
      <c r="C105" s="25">
        <f>_xlfn.XLOOKUP(B105,gme_stock_data!A:A,gme_stock_data!D:D)</f>
        <v>-1.8809331957496227E-2</v>
      </c>
      <c r="D105" s="1"/>
      <c r="E105" s="18">
        <f>_xlfn.XLOOKUP(B105,'Volume GME'!A:A,'Volume GME'!B:B)</f>
        <v>0.56471477890539123</v>
      </c>
      <c r="F105" s="19">
        <f>_xlfn.XLOOKUP(B105,'Short Volume GME'!A:A,'Short Volume GME'!E:E)</f>
        <v>0.39929878127064383</v>
      </c>
      <c r="H105" s="20">
        <f>_xlfn.XLOOKUP(B105,'Volume Apple'!A:A,'Volume Apple'!B:B)</f>
        <v>0.45351413836397925</v>
      </c>
      <c r="I105" s="20">
        <f>_xlfn.XLOOKUP(B105,'Short Volume Apple'!A:A,'Short Volume Apple'!E:E)</f>
        <v>0.60158902899575195</v>
      </c>
      <c r="K105" s="20">
        <f>_xlfn.XLOOKUP(B105,'Volume SPY'!A:A,'Volume SPY'!B:B)</f>
        <v>0.3990224785204422</v>
      </c>
      <c r="L105" s="20">
        <f>_xlfn.XLOOKUP(B105,'Short Volume SPY'!A:A,'Short Volume SPY'!E:E)</f>
        <v>0.49053677961093783</v>
      </c>
    </row>
    <row r="106" spans="2:12">
      <c r="B106" s="1">
        <v>45587</v>
      </c>
      <c r="C106" s="25">
        <f>_xlfn.XLOOKUP(B106,gme_stock_data!A:A,gme_stock_data!D:D)</f>
        <v>1.1049836186584935E-2</v>
      </c>
      <c r="D106" s="1"/>
      <c r="E106" s="18">
        <f>_xlfn.XLOOKUP(B106,'Volume GME'!A:A,'Volume GME'!B:B)</f>
        <v>0.57015292192594569</v>
      </c>
      <c r="F106" s="19">
        <f>_xlfn.XLOOKUP(B106,'Short Volume GME'!A:A,'Short Volume GME'!E:E)</f>
        <v>0.42614900852954651</v>
      </c>
      <c r="H106" s="20">
        <f>_xlfn.XLOOKUP(B106,'Volume Apple'!A:A,'Volume Apple'!B:B)</f>
        <v>0.5197976483013107</v>
      </c>
      <c r="I106" s="20">
        <f>_xlfn.XLOOKUP(B106,'Short Volume Apple'!A:A,'Short Volume Apple'!E:E)</f>
        <v>0.58925864109282988</v>
      </c>
      <c r="K106" s="20">
        <f>_xlfn.XLOOKUP(B106,'Volume SPY'!A:A,'Volume SPY'!B:B)</f>
        <v>0.41913780375408627</v>
      </c>
      <c r="L106" s="20">
        <f>_xlfn.XLOOKUP(B106,'Short Volume SPY'!A:A,'Short Volume SPY'!E:E)</f>
        <v>0.43283310448741724</v>
      </c>
    </row>
    <row r="107" spans="2:12">
      <c r="B107" s="1">
        <v>45586</v>
      </c>
      <c r="C107" s="25">
        <f>_xlfn.XLOOKUP(B107,gme_stock_data!A:A,gme_stock_data!D:D)</f>
        <v>-2.4810432914513719E-2</v>
      </c>
      <c r="D107" s="1"/>
      <c r="E107" s="18">
        <f>_xlfn.XLOOKUP(B107,'Volume GME'!A:A,'Volume GME'!B:B)</f>
        <v>0.5503627488843551</v>
      </c>
      <c r="F107" s="19">
        <f>_xlfn.XLOOKUP(B107,'Short Volume GME'!A:A,'Short Volume GME'!E:E)</f>
        <v>0.46135013566383576</v>
      </c>
      <c r="H107" s="20">
        <f>_xlfn.XLOOKUP(B107,'Volume Apple'!A:A,'Volume Apple'!B:B)</f>
        <v>0.49380380687520969</v>
      </c>
      <c r="I107" s="20">
        <f>_xlfn.XLOOKUP(B107,'Short Volume Apple'!A:A,'Short Volume Apple'!E:E)</f>
        <v>0.52320603185036907</v>
      </c>
      <c r="K107" s="20">
        <f>_xlfn.XLOOKUP(B107,'Volume SPY'!A:A,'Volume SPY'!B:B)</f>
        <v>0.39686596784807848</v>
      </c>
      <c r="L107" s="20">
        <f>_xlfn.XLOOKUP(B107,'Short Volume SPY'!A:A,'Short Volume SPY'!E:E)</f>
        <v>0.44228944497569544</v>
      </c>
    </row>
    <row r="108" spans="2:12">
      <c r="B108" s="1">
        <v>45583</v>
      </c>
      <c r="C108" s="25">
        <f>_xlfn.XLOOKUP(B108,gme_stock_data!A:A,gme_stock_data!D:D)</f>
        <v>-8.9139694157544611E-3</v>
      </c>
      <c r="D108" s="1"/>
      <c r="E108" s="18">
        <f>_xlfn.XLOOKUP(B108,'Volume GME'!A:A,'Volume GME'!B:B)</f>
        <v>0.52352302266725081</v>
      </c>
      <c r="F108" s="19">
        <f>_xlfn.XLOOKUP(B108,'Short Volume GME'!A:A,'Short Volume GME'!E:E)</f>
        <v>0.40915366316157986</v>
      </c>
      <c r="H108" s="20">
        <f>_xlfn.XLOOKUP(B108,'Volume Apple'!A:A,'Volume Apple'!B:B)</f>
        <v>0.44559573252602153</v>
      </c>
      <c r="I108" s="20">
        <f>_xlfn.XLOOKUP(B108,'Short Volume Apple'!A:A,'Short Volume Apple'!E:E)</f>
        <v>0.46677797934581683</v>
      </c>
      <c r="K108" s="20">
        <f>_xlfn.XLOOKUP(B108,'Volume SPY'!A:A,'Volume SPY'!B:B)</f>
        <v>0.46994476766755139</v>
      </c>
      <c r="L108" s="20">
        <f>_xlfn.XLOOKUP(B108,'Short Volume SPY'!A:A,'Short Volume SPY'!E:E)</f>
        <v>0.39157556400013943</v>
      </c>
    </row>
    <row r="109" spans="2:12">
      <c r="B109" s="1">
        <v>45582</v>
      </c>
      <c r="C109" s="25">
        <f>_xlfn.XLOOKUP(B109,gme_stock_data!A:A,gme_stock_data!D:D)</f>
        <v>-1.1609138971253125E-2</v>
      </c>
      <c r="D109" s="1"/>
      <c r="E109" s="18">
        <f>_xlfn.XLOOKUP(B109,'Volume GME'!A:A,'Volume GME'!B:B)</f>
        <v>0.56148017652702609</v>
      </c>
      <c r="F109" s="19">
        <f>_xlfn.XLOOKUP(B109,'Short Volume GME'!A:A,'Short Volume GME'!E:E)</f>
        <v>0.38445316280661906</v>
      </c>
      <c r="H109" s="20">
        <f>_xlfn.XLOOKUP(B109,'Volume Apple'!A:A,'Volume Apple'!B:B)</f>
        <v>0.44588388271109747</v>
      </c>
      <c r="I109" s="20">
        <f>_xlfn.XLOOKUP(B109,'Short Volume Apple'!A:A,'Short Volume Apple'!E:E)</f>
        <v>0.48607261724113882</v>
      </c>
      <c r="K109" s="20">
        <f>_xlfn.XLOOKUP(B109,'Volume SPY'!A:A,'Volume SPY'!B:B)</f>
        <v>0.37993038557748965</v>
      </c>
      <c r="L109" s="20">
        <f>_xlfn.XLOOKUP(B109,'Short Volume SPY'!A:A,'Short Volume SPY'!E:E)</f>
        <v>0.41026294790015727</v>
      </c>
    </row>
    <row r="110" spans="2:12">
      <c r="B110" s="1">
        <v>45581</v>
      </c>
      <c r="C110" s="25">
        <f>_xlfn.XLOOKUP(B110,gme_stock_data!A:A,gme_stock_data!D:D)</f>
        <v>1.8169612360698702E-2</v>
      </c>
      <c r="D110" s="1"/>
      <c r="E110" s="18">
        <f>_xlfn.XLOOKUP(B110,'Volume GME'!A:A,'Volume GME'!B:B)</f>
        <v>0.60103648204833349</v>
      </c>
      <c r="F110" s="19">
        <f>_xlfn.XLOOKUP(B110,'Short Volume GME'!A:A,'Short Volume GME'!E:E)</f>
        <v>0.35530478778031221</v>
      </c>
      <c r="H110" s="20">
        <f>_xlfn.XLOOKUP(B110,'Volume Apple'!A:A,'Volume Apple'!B:B)</f>
        <v>0.4068629082949396</v>
      </c>
      <c r="I110" s="20">
        <f>_xlfn.XLOOKUP(B110,'Short Volume Apple'!A:A,'Short Volume Apple'!E:E)</f>
        <v>0.49640393570887553</v>
      </c>
      <c r="K110" s="20">
        <f>_xlfn.XLOOKUP(B110,'Volume SPY'!A:A,'Volume SPY'!B:B)</f>
        <v>0.3977598442271833</v>
      </c>
      <c r="L110" s="20">
        <f>_xlfn.XLOOKUP(B110,'Short Volume SPY'!A:A,'Short Volume SPY'!E:E)</f>
        <v>0.51094921310493158</v>
      </c>
    </row>
    <row r="111" spans="2:12">
      <c r="B111" s="1">
        <v>45580</v>
      </c>
      <c r="C111" s="25">
        <f>_xlfn.XLOOKUP(B111,gme_stock_data!A:A,gme_stock_data!D:D)</f>
        <v>-2.8169032711132689E-3</v>
      </c>
      <c r="D111" s="1"/>
      <c r="E111" s="18">
        <f>_xlfn.XLOOKUP(B111,'Volume GME'!A:A,'Volume GME'!B:B)</f>
        <v>0.56085927610184716</v>
      </c>
      <c r="F111" s="19">
        <f>_xlfn.XLOOKUP(B111,'Short Volume GME'!A:A,'Short Volume GME'!E:E)</f>
        <v>0.38552464719090668</v>
      </c>
      <c r="H111" s="20">
        <f>_xlfn.XLOOKUP(B111,'Volume Apple'!A:A,'Volume Apple'!B:B)</f>
        <v>0.45325989421396445</v>
      </c>
      <c r="I111" s="20">
        <f>_xlfn.XLOOKUP(B111,'Short Volume Apple'!A:A,'Short Volume Apple'!E:E)</f>
        <v>0.51694080610135595</v>
      </c>
      <c r="K111" s="20">
        <f>_xlfn.XLOOKUP(B111,'Volume SPY'!A:A,'Volume SPY'!B:B)</f>
        <v>0.4884263205183933</v>
      </c>
      <c r="L111" s="20">
        <f>_xlfn.XLOOKUP(B111,'Short Volume SPY'!A:A,'Short Volume SPY'!E:E)</f>
        <v>0.58990931187964768</v>
      </c>
    </row>
    <row r="112" spans="2:12">
      <c r="B112" s="1">
        <v>45579</v>
      </c>
      <c r="C112" s="25">
        <f>_xlfn.XLOOKUP(B112,gme_stock_data!A:A,gme_stock_data!D:D)</f>
        <v>2.3720277210378487E-2</v>
      </c>
      <c r="D112" s="1"/>
      <c r="E112" s="18">
        <f>_xlfn.XLOOKUP(B112,'Volume GME'!A:A,'Volume GME'!B:B)</f>
        <v>0.6001305195633938</v>
      </c>
      <c r="F112" s="19">
        <f>_xlfn.XLOOKUP(B112,'Short Volume GME'!A:A,'Short Volume GME'!E:E)</f>
        <v>0.40227222204357377</v>
      </c>
      <c r="H112" s="20">
        <f>_xlfn.XLOOKUP(B112,'Volume Apple'!A:A,'Volume Apple'!B:B)</f>
        <v>0.48918618740789171</v>
      </c>
      <c r="I112" s="20">
        <f>_xlfn.XLOOKUP(B112,'Short Volume Apple'!A:A,'Short Volume Apple'!E:E)</f>
        <v>0.54318681679088121</v>
      </c>
      <c r="K112" s="20">
        <f>_xlfn.XLOOKUP(B112,'Volume SPY'!A:A,'Volume SPY'!B:B)</f>
        <v>0.43791497046641475</v>
      </c>
      <c r="L112" s="20">
        <f>_xlfn.XLOOKUP(B112,'Short Volume SPY'!A:A,'Short Volume SPY'!E:E)</f>
        <v>0.64812686262936592</v>
      </c>
    </row>
    <row r="113" spans="2:12">
      <c r="B113" s="1">
        <v>45576</v>
      </c>
      <c r="C113" s="25">
        <f>_xlfn.XLOOKUP(B113,gme_stock_data!A:A,gme_stock_data!D:D)</f>
        <v>-3.8332581676616549E-3</v>
      </c>
      <c r="D113" s="1"/>
      <c r="E113" s="18">
        <f>_xlfn.XLOOKUP(B113,'Volume GME'!A:A,'Volume GME'!B:B)</f>
        <v>0.49848278745899838</v>
      </c>
      <c r="F113" s="19">
        <f>_xlfn.XLOOKUP(B113,'Short Volume GME'!A:A,'Short Volume GME'!E:E)</f>
        <v>0.41649940392326867</v>
      </c>
      <c r="H113" s="20">
        <f>_xlfn.XLOOKUP(B113,'Volume Apple'!A:A,'Volume Apple'!B:B)</f>
        <v>0.41935014729163494</v>
      </c>
      <c r="I113" s="20">
        <f>_xlfn.XLOOKUP(B113,'Short Volume Apple'!A:A,'Short Volume Apple'!E:E)</f>
        <v>0.49650013341867177</v>
      </c>
      <c r="K113" s="20">
        <f>_xlfn.XLOOKUP(B113,'Volume SPY'!A:A,'Volume SPY'!B:B)</f>
        <v>0.40275223752882411</v>
      </c>
      <c r="L113" s="20">
        <f>_xlfn.XLOOKUP(B113,'Short Volume SPY'!A:A,'Short Volume SPY'!E:E)</f>
        <v>0.59248206694308891</v>
      </c>
    </row>
    <row r="114" spans="2:12">
      <c r="B114" s="1">
        <v>45575</v>
      </c>
      <c r="C114" s="25">
        <f>_xlfn.XLOOKUP(B114,gme_stock_data!A:A,gme_stock_data!D:D)</f>
        <v>1.980262729617973E-2</v>
      </c>
      <c r="D114" s="1"/>
      <c r="E114" s="18">
        <f>_xlfn.XLOOKUP(B114,'Volume GME'!A:A,'Volume GME'!B:B)</f>
        <v>0.55820993982488509</v>
      </c>
      <c r="F114" s="19">
        <f>_xlfn.XLOOKUP(B114,'Short Volume GME'!A:A,'Short Volume GME'!E:E)</f>
        <v>0.39488607478470572</v>
      </c>
      <c r="H114" s="20">
        <f>_xlfn.XLOOKUP(B114,'Volume Apple'!A:A,'Volume Apple'!B:B)</f>
        <v>0.3919982985596977</v>
      </c>
      <c r="I114" s="20">
        <f>_xlfn.XLOOKUP(B114,'Short Volume Apple'!A:A,'Short Volume Apple'!E:E)</f>
        <v>0.5145216566297377</v>
      </c>
      <c r="K114" s="20">
        <f>_xlfn.XLOOKUP(B114,'Volume SPY'!A:A,'Volume SPY'!B:B)</f>
        <v>0.42031121999491827</v>
      </c>
      <c r="L114" s="20">
        <f>_xlfn.XLOOKUP(B114,'Short Volume SPY'!A:A,'Short Volume SPY'!E:E)</f>
        <v>0.53087455052187349</v>
      </c>
    </row>
    <row r="115" spans="2:12">
      <c r="B115" s="1">
        <v>45574</v>
      </c>
      <c r="C115" s="25">
        <f>_xlfn.XLOOKUP(B115,gme_stock_data!A:A,gme_stock_data!D:D)</f>
        <v>-1.019178926313029E-2</v>
      </c>
      <c r="D115" s="1"/>
      <c r="E115" s="18">
        <f>_xlfn.XLOOKUP(B115,'Volume GME'!A:A,'Volume GME'!B:B)</f>
        <v>0.5171034747061829</v>
      </c>
      <c r="F115" s="19">
        <f>_xlfn.XLOOKUP(B115,'Short Volume GME'!A:A,'Short Volume GME'!E:E)</f>
        <v>0.46051661872353855</v>
      </c>
      <c r="H115" s="20">
        <f>_xlfn.XLOOKUP(B115,'Volume Apple'!A:A,'Volume Apple'!B:B)</f>
        <v>0.46320064736999028</v>
      </c>
      <c r="I115" s="20">
        <f>_xlfn.XLOOKUP(B115,'Short Volume Apple'!A:A,'Short Volume Apple'!E:E)</f>
        <v>0.58014130675418385</v>
      </c>
      <c r="K115" s="20">
        <f>_xlfn.XLOOKUP(B115,'Volume SPY'!A:A,'Volume SPY'!B:B)</f>
        <v>0.38893575347872317</v>
      </c>
      <c r="L115" s="20">
        <f>_xlfn.XLOOKUP(B115,'Short Volume SPY'!A:A,'Short Volume SPY'!E:E)</f>
        <v>0.56470302763479185</v>
      </c>
    </row>
    <row r="116" spans="2:12">
      <c r="B116" s="1">
        <v>45573</v>
      </c>
      <c r="C116" s="25">
        <f>_xlfn.XLOOKUP(B116,gme_stock_data!A:A,gme_stock_data!D:D)</f>
        <v>-9.132483563272363E-3</v>
      </c>
      <c r="D116" s="1"/>
      <c r="E116" s="18">
        <f>_xlfn.XLOOKUP(B116,'Volume GME'!A:A,'Volume GME'!B:B)</f>
        <v>0.55936471432101198</v>
      </c>
      <c r="F116" s="19">
        <f>_xlfn.XLOOKUP(B116,'Short Volume GME'!A:A,'Short Volume GME'!E:E)</f>
        <v>0.42728653165251013</v>
      </c>
      <c r="H116" s="20">
        <f>_xlfn.XLOOKUP(B116,'Volume Apple'!A:A,'Volume Apple'!B:B)</f>
        <v>0.46663556086689056</v>
      </c>
      <c r="I116" s="20">
        <f>_xlfn.XLOOKUP(B116,'Short Volume Apple'!A:A,'Short Volume Apple'!E:E)</f>
        <v>0.48555073555883338</v>
      </c>
      <c r="K116" s="20">
        <f>_xlfn.XLOOKUP(B116,'Volume SPY'!A:A,'Volume SPY'!B:B)</f>
        <v>0.39452958267643329</v>
      </c>
      <c r="L116" s="20">
        <f>_xlfn.XLOOKUP(B116,'Short Volume SPY'!A:A,'Short Volume SPY'!E:E)</f>
        <v>0.45204125825093378</v>
      </c>
    </row>
    <row r="117" spans="2:12">
      <c r="B117" s="1">
        <v>45572</v>
      </c>
      <c r="C117" s="25">
        <f>_xlfn.XLOOKUP(B117,gme_stock_data!A:A,gme_stock_data!D:D)</f>
        <v>-2.3641763057040424E-2</v>
      </c>
      <c r="D117" s="1"/>
      <c r="E117" s="18">
        <f>_xlfn.XLOOKUP(B117,'Volume GME'!A:A,'Volume GME'!B:B)</f>
        <v>0.48238377523429654</v>
      </c>
      <c r="F117" s="19">
        <f>_xlfn.XLOOKUP(B117,'Short Volume GME'!A:A,'Short Volume GME'!E:E)</f>
        <v>0.47058062186697641</v>
      </c>
      <c r="H117" s="20">
        <f>_xlfn.XLOOKUP(B117,'Volume Apple'!A:A,'Volume Apple'!B:B)</f>
        <v>0.44117378517418715</v>
      </c>
      <c r="I117" s="20">
        <f>_xlfn.XLOOKUP(B117,'Short Volume Apple'!A:A,'Short Volume Apple'!E:E)</f>
        <v>0.54379699986447438</v>
      </c>
      <c r="K117" s="20">
        <f>_xlfn.XLOOKUP(B117,'Volume SPY'!A:A,'Volume SPY'!B:B)</f>
        <v>0.4612078958778581</v>
      </c>
      <c r="L117" s="20">
        <f>_xlfn.XLOOKUP(B117,'Short Volume SPY'!A:A,'Short Volume SPY'!E:E)</f>
        <v>0.47755695303914647</v>
      </c>
    </row>
    <row r="118" spans="2:12">
      <c r="B118" s="1">
        <v>45569</v>
      </c>
      <c r="C118" s="25">
        <f>_xlfn.XLOOKUP(B118,gme_stock_data!A:A,gme_stock_data!D:D)</f>
        <v>9.3897403498389171E-3</v>
      </c>
      <c r="D118" s="1"/>
      <c r="E118" s="18">
        <f>_xlfn.XLOOKUP(B118,'Volume GME'!A:A,'Volume GME'!B:B)</f>
        <v>0.44287092127937056</v>
      </c>
      <c r="F118" s="19">
        <f>_xlfn.XLOOKUP(B118,'Short Volume GME'!A:A,'Short Volume GME'!E:E)</f>
        <v>0.49015071917141873</v>
      </c>
      <c r="H118" s="20">
        <f>_xlfn.XLOOKUP(B118,'Volume Apple'!A:A,'Volume Apple'!B:B)</f>
        <v>0.45093110164335493</v>
      </c>
      <c r="I118" s="20">
        <f>_xlfn.XLOOKUP(B118,'Short Volume Apple'!A:A,'Short Volume Apple'!E:E)</f>
        <v>0.53279836810740511</v>
      </c>
      <c r="K118" s="20">
        <f>_xlfn.XLOOKUP(B118,'Volume SPY'!A:A,'Volume SPY'!B:B)</f>
        <v>0.36238070447080878</v>
      </c>
      <c r="L118" s="20">
        <f>_xlfn.XLOOKUP(B118,'Short Volume SPY'!A:A,'Short Volume SPY'!E:E)</f>
        <v>0.4610944285939198</v>
      </c>
    </row>
    <row r="119" spans="2:12">
      <c r="B119" s="1">
        <v>45568</v>
      </c>
      <c r="C119" s="25">
        <f>_xlfn.XLOOKUP(B119,gme_stock_data!A:A,gme_stock_data!D:D)</f>
        <v>-1.3586528976452232E-2</v>
      </c>
      <c r="D119" s="1"/>
      <c r="E119" s="18">
        <f>_xlfn.XLOOKUP(B119,'Volume GME'!A:A,'Volume GME'!B:B)</f>
        <v>0.47406592648206419</v>
      </c>
      <c r="F119" s="19">
        <f>_xlfn.XLOOKUP(B119,'Short Volume GME'!A:A,'Short Volume GME'!E:E)</f>
        <v>0.45028069927794551</v>
      </c>
      <c r="H119" s="20">
        <f>_xlfn.XLOOKUP(B119,'Volume Apple'!A:A,'Volume Apple'!B:B)</f>
        <v>0.44142401965249467</v>
      </c>
      <c r="I119" s="20">
        <f>_xlfn.XLOOKUP(B119,'Short Volume Apple'!A:A,'Short Volume Apple'!E:E)</f>
        <v>0.49332478194648821</v>
      </c>
      <c r="K119" s="20">
        <f>_xlfn.XLOOKUP(B119,'Volume SPY'!A:A,'Volume SPY'!B:B)</f>
        <v>0.3069221939671124</v>
      </c>
      <c r="L119" s="20">
        <f>_xlfn.XLOOKUP(B119,'Short Volume SPY'!A:A,'Short Volume SPY'!E:E)</f>
        <v>0.426241333952177</v>
      </c>
    </row>
    <row r="120" spans="2:12">
      <c r="B120" s="1">
        <v>45567</v>
      </c>
      <c r="C120" s="25">
        <f>_xlfn.XLOOKUP(B120,gme_stock_data!A:A,gme_stock_data!D:D)</f>
        <v>-2.2090175742099767E-2</v>
      </c>
      <c r="D120" s="1"/>
      <c r="E120" s="18">
        <f>_xlfn.XLOOKUP(B120,'Volume GME'!A:A,'Volume GME'!B:B)</f>
        <v>0.56683875418109564</v>
      </c>
      <c r="F120" s="19">
        <f>_xlfn.XLOOKUP(B120,'Short Volume GME'!A:A,'Short Volume GME'!E:E)</f>
        <v>0.44666090444329265</v>
      </c>
      <c r="H120" s="20">
        <f>_xlfn.XLOOKUP(B120,'Volume Apple'!A:A,'Volume Apple'!B:B)</f>
        <v>0.47923051420149831</v>
      </c>
      <c r="I120" s="20">
        <f>_xlfn.XLOOKUP(B120,'Short Volume Apple'!A:A,'Short Volume Apple'!E:E)</f>
        <v>0.59469378397381201</v>
      </c>
      <c r="K120" s="20">
        <f>_xlfn.XLOOKUP(B120,'Volume SPY'!A:A,'Volume SPY'!B:B)</f>
        <v>0.39203736203465095</v>
      </c>
      <c r="L120" s="20">
        <f>_xlfn.XLOOKUP(B120,'Short Volume SPY'!A:A,'Short Volume SPY'!E:E)</f>
        <v>0.33180611150098377</v>
      </c>
    </row>
    <row r="121" spans="2:12">
      <c r="B121" s="1">
        <v>45566</v>
      </c>
      <c r="C121" s="25">
        <f>_xlfn.XLOOKUP(B121,gme_stock_data!A:A,gme_stock_data!D:D)</f>
        <v>-4.2768210473294238E-2</v>
      </c>
      <c r="D121" s="1"/>
      <c r="E121" s="18">
        <f>_xlfn.XLOOKUP(B121,'Volume GME'!A:A,'Volume GME'!B:B)</f>
        <v>0.52533793393730399</v>
      </c>
      <c r="F121" s="19">
        <f>_xlfn.XLOOKUP(B121,'Short Volume GME'!A:A,'Short Volume GME'!E:E)</f>
        <v>0.4120229572282913</v>
      </c>
      <c r="H121" s="20">
        <f>_xlfn.XLOOKUP(B121,'Volume Apple'!A:A,'Volume Apple'!B:B)</f>
        <v>0.41379090415301145</v>
      </c>
      <c r="I121" s="20">
        <f>_xlfn.XLOOKUP(B121,'Short Volume Apple'!A:A,'Short Volume Apple'!E:E)</f>
        <v>0.53797755598011598</v>
      </c>
      <c r="K121" s="20">
        <f>_xlfn.XLOOKUP(B121,'Volume SPY'!A:A,'Volume SPY'!B:B)</f>
        <v>0.37497402059765877</v>
      </c>
      <c r="L121" s="20">
        <f>_xlfn.XLOOKUP(B121,'Short Volume SPY'!A:A,'Short Volume SPY'!E:E)</f>
        <v>0.53471350742728618</v>
      </c>
    </row>
    <row r="122" spans="2:12">
      <c r="B122" s="1">
        <v>45565</v>
      </c>
      <c r="C122" s="25">
        <f>_xlfn.XLOOKUP(B122,gme_stock_data!A:A,gme_stock_data!D:D)</f>
        <v>1.9820071844322697E-2</v>
      </c>
      <c r="D122" s="1"/>
      <c r="E122" s="18">
        <f>_xlfn.XLOOKUP(B122,'Volume GME'!A:A,'Volume GME'!B:B)</f>
        <v>0.56160460141261137</v>
      </c>
      <c r="F122" s="19">
        <f>_xlfn.XLOOKUP(B122,'Short Volume GME'!A:A,'Short Volume GME'!E:E)</f>
        <v>0.36355608420079216</v>
      </c>
      <c r="H122" s="20">
        <f>_xlfn.XLOOKUP(B122,'Volume Apple'!A:A,'Volume Apple'!B:B)</f>
        <v>0.41480085969517494</v>
      </c>
      <c r="I122" s="20">
        <f>_xlfn.XLOOKUP(B122,'Short Volume Apple'!A:A,'Short Volume Apple'!E:E)</f>
        <v>0.54164469587672925</v>
      </c>
      <c r="K122" s="20">
        <f>_xlfn.XLOOKUP(B122,'Volume SPY'!A:A,'Volume SPY'!B:B)</f>
        <v>0.37577100146755976</v>
      </c>
      <c r="L122" s="20">
        <f>_xlfn.XLOOKUP(B122,'Short Volume SPY'!A:A,'Short Volume SPY'!E:E)</f>
        <v>0.51648179004243455</v>
      </c>
    </row>
    <row r="123" spans="2:12">
      <c r="B123" s="1">
        <v>45562</v>
      </c>
      <c r="C123" s="25">
        <f>_xlfn.XLOOKUP(B123,gme_stock_data!A:A,gme_stock_data!D:D)</f>
        <v>8.4878776277128691E-3</v>
      </c>
      <c r="D123" s="1"/>
      <c r="E123" s="18">
        <f>_xlfn.XLOOKUP(B123,'Volume GME'!A:A,'Volume GME'!B:B)</f>
        <v>0.50102663147300985</v>
      </c>
      <c r="F123" s="19">
        <f>_xlfn.XLOOKUP(B123,'Short Volume GME'!A:A,'Short Volume GME'!E:E)</f>
        <v>0.40874284672262601</v>
      </c>
      <c r="H123" s="20">
        <f>_xlfn.XLOOKUP(B123,'Volume Apple'!A:A,'Volume Apple'!B:B)</f>
        <v>0.446017481106948</v>
      </c>
      <c r="I123" s="20">
        <f>_xlfn.XLOOKUP(B123,'Short Volume Apple'!A:A,'Short Volume Apple'!E:E)</f>
        <v>0.56008081011740918</v>
      </c>
      <c r="K123" s="20">
        <f>_xlfn.XLOOKUP(B123,'Volume SPY'!A:A,'Volume SPY'!B:B)</f>
        <v>0.43064221072796538</v>
      </c>
      <c r="L123" s="20">
        <f>_xlfn.XLOOKUP(B123,'Short Volume SPY'!A:A,'Short Volume SPY'!E:E)</f>
        <v>0.48248990289537086</v>
      </c>
    </row>
    <row r="124" spans="2:12">
      <c r="B124" s="1">
        <v>45561</v>
      </c>
      <c r="C124" s="25">
        <f>_xlfn.XLOOKUP(B124,gme_stock_data!A:A,gme_stock_data!D:D)</f>
        <v>4.9471654755564171E-3</v>
      </c>
      <c r="D124" s="1"/>
      <c r="E124" s="18">
        <f>_xlfn.XLOOKUP(B124,'Volume GME'!A:A,'Volume GME'!B:B)</f>
        <v>0.53516874461703767</v>
      </c>
      <c r="F124" s="19">
        <f>_xlfn.XLOOKUP(B124,'Short Volume GME'!A:A,'Short Volume GME'!E:E)</f>
        <v>0.45167714773032597</v>
      </c>
      <c r="H124" s="20">
        <f>_xlfn.XLOOKUP(B124,'Volume Apple'!A:A,'Volume Apple'!B:B)</f>
        <v>0.39549067387831899</v>
      </c>
      <c r="I124" s="20">
        <f>_xlfn.XLOOKUP(B124,'Short Volume Apple'!A:A,'Short Volume Apple'!E:E)</f>
        <v>0.55203304905226769</v>
      </c>
      <c r="K124" s="20">
        <f>_xlfn.XLOOKUP(B124,'Volume SPY'!A:A,'Volume SPY'!B:B)</f>
        <v>0.42492957113292323</v>
      </c>
      <c r="L124" s="20">
        <f>_xlfn.XLOOKUP(B124,'Short Volume SPY'!A:A,'Short Volume SPY'!E:E)</f>
        <v>0.54500065671743991</v>
      </c>
    </row>
    <row r="125" spans="2:12">
      <c r="B125" s="1">
        <v>45560</v>
      </c>
      <c r="C125" s="25">
        <f>_xlfn.XLOOKUP(B125,gme_stock_data!A:A,gme_stock_data!D:D)</f>
        <v>-2.0085477723225019E-2</v>
      </c>
      <c r="D125" s="1"/>
      <c r="E125" s="18">
        <f>_xlfn.XLOOKUP(B125,'Volume GME'!A:A,'Volume GME'!B:B)</f>
        <v>0.49069605247984738</v>
      </c>
      <c r="F125" s="19">
        <f>_xlfn.XLOOKUP(B125,'Short Volume GME'!A:A,'Short Volume GME'!E:E)</f>
        <v>0.43222257806015718</v>
      </c>
      <c r="H125" s="20">
        <f>_xlfn.XLOOKUP(B125,'Volume Apple'!A:A,'Volume Apple'!B:B)</f>
        <v>0.43996129763537495</v>
      </c>
      <c r="I125" s="20">
        <f>_xlfn.XLOOKUP(B125,'Short Volume Apple'!A:A,'Short Volume Apple'!E:E)</f>
        <v>0.56506626023396811</v>
      </c>
      <c r="K125" s="20">
        <f>_xlfn.XLOOKUP(B125,'Volume SPY'!A:A,'Volume SPY'!B:B)</f>
        <v>0.41817667787693291</v>
      </c>
      <c r="L125" s="20">
        <f>_xlfn.XLOOKUP(B125,'Short Volume SPY'!A:A,'Short Volume SPY'!E:E)</f>
        <v>0.65909610026402354</v>
      </c>
    </row>
    <row r="126" spans="2:12">
      <c r="B126" s="1">
        <v>45559</v>
      </c>
      <c r="C126" s="25">
        <f>_xlfn.XLOOKUP(B126,gme_stock_data!A:A,gme_stock_data!D:D)</f>
        <v>1.4241451201004859E-2</v>
      </c>
      <c r="D126" s="1"/>
      <c r="E126" s="18">
        <f>_xlfn.XLOOKUP(B126,'Volume GME'!A:A,'Volume GME'!B:B)</f>
        <v>0.47903378388802176</v>
      </c>
      <c r="F126" s="19">
        <f>_xlfn.XLOOKUP(B126,'Short Volume GME'!A:A,'Short Volume GME'!E:E)</f>
        <v>0.51634498224080894</v>
      </c>
      <c r="H126" s="20">
        <f>_xlfn.XLOOKUP(B126,'Volume Apple'!A:A,'Volume Apple'!B:B)</f>
        <v>0.50953202113851048</v>
      </c>
      <c r="I126" s="20">
        <f>_xlfn.XLOOKUP(B126,'Short Volume Apple'!A:A,'Short Volume Apple'!E:E)</f>
        <v>0.59865853886970732</v>
      </c>
      <c r="K126" s="20">
        <f>_xlfn.XLOOKUP(B126,'Volume SPY'!A:A,'Volume SPY'!B:B)</f>
        <v>0.39872080607169363</v>
      </c>
      <c r="L126" s="20">
        <f>_xlfn.XLOOKUP(B126,'Short Volume SPY'!A:A,'Short Volume SPY'!E:E)</f>
        <v>0.55821012937003622</v>
      </c>
    </row>
    <row r="127" spans="2:12">
      <c r="B127" s="1">
        <v>45558</v>
      </c>
      <c r="C127" s="25">
        <f>_xlfn.XLOOKUP(B127,gme_stock_data!A:A,gme_stock_data!D:D)</f>
        <v>2.0834086902841834E-2</v>
      </c>
      <c r="D127" s="1"/>
      <c r="E127" s="18">
        <f>_xlfn.XLOOKUP(B127,'Volume GME'!A:A,'Volume GME'!B:B)</f>
        <v>0.47401982610637777</v>
      </c>
      <c r="F127" s="19">
        <f>_xlfn.XLOOKUP(B127,'Short Volume GME'!A:A,'Short Volume GME'!E:E)</f>
        <v>0.51231313597068184</v>
      </c>
      <c r="H127" s="20">
        <f>_xlfn.XLOOKUP(B127,'Volume Apple'!A:A,'Volume Apple'!B:B)</f>
        <v>0.53504846786453708</v>
      </c>
      <c r="I127" s="20">
        <f>_xlfn.XLOOKUP(B127,'Short Volume Apple'!A:A,'Short Volume Apple'!E:E)</f>
        <v>0.57834413576830879</v>
      </c>
      <c r="K127" s="20">
        <f>_xlfn.XLOOKUP(B127,'Volume SPY'!A:A,'Volume SPY'!B:B)</f>
        <v>0.49610261691776741</v>
      </c>
      <c r="L127" s="20">
        <f>_xlfn.XLOOKUP(B127,'Short Volume SPY'!A:A,'Short Volume SPY'!E:E)</f>
        <v>0.47652195217372917</v>
      </c>
    </row>
    <row r="128" spans="2:12">
      <c r="B128" s="1">
        <v>45555</v>
      </c>
      <c r="C128" s="25">
        <f>_xlfn.XLOOKUP(B128,gme_stock_data!A:A,gme_stock_data!D:D)</f>
        <v>0.11327376690657921</v>
      </c>
      <c r="D128" s="1"/>
      <c r="E128" s="18">
        <f>_xlfn.XLOOKUP(B128,'Volume GME'!A:A,'Volume GME'!B:B)</f>
        <v>0.41765396345303979</v>
      </c>
      <c r="F128" s="19">
        <f>_xlfn.XLOOKUP(B128,'Short Volume GME'!A:A,'Short Volume GME'!E:E)</f>
        <v>0.44372107048604936</v>
      </c>
      <c r="H128" s="20">
        <f>_xlfn.XLOOKUP(B128,'Volume Apple'!A:A,'Volume Apple'!B:B)</f>
        <v>0.46806135632051166</v>
      </c>
      <c r="I128" s="20">
        <f>_xlfn.XLOOKUP(B128,'Short Volume Apple'!A:A,'Short Volume Apple'!E:E)</f>
        <v>0.62957090062587662</v>
      </c>
      <c r="K128" s="20">
        <f>_xlfn.XLOOKUP(B128,'Volume SPY'!A:A,'Volume SPY'!B:B)</f>
        <v>0.56892191312073426</v>
      </c>
      <c r="L128" s="20">
        <f>_xlfn.XLOOKUP(B128,'Short Volume SPY'!A:A,'Short Volume SPY'!E:E)</f>
        <v>0.55110234081726572</v>
      </c>
    </row>
    <row r="129" spans="2:12">
      <c r="B129" s="1">
        <v>45554</v>
      </c>
      <c r="C129" s="25">
        <f>_xlfn.XLOOKUP(B129,gme_stock_data!A:A,gme_stock_data!D:D)</f>
        <v>-7.1501836802502399E-3</v>
      </c>
      <c r="D129" s="1"/>
      <c r="E129" s="18">
        <f>_xlfn.XLOOKUP(B129,'Volume GME'!A:A,'Volume GME'!B:B)</f>
        <v>0.42802070372397671</v>
      </c>
      <c r="F129" s="19">
        <f>_xlfn.XLOOKUP(B129,'Short Volume GME'!A:A,'Short Volume GME'!E:E)</f>
        <v>0.39015616379114526</v>
      </c>
      <c r="H129" s="20">
        <f>_xlfn.XLOOKUP(B129,'Volume Apple'!A:A,'Volume Apple'!B:B)</f>
        <v>0.42526455151240766</v>
      </c>
      <c r="I129" s="20">
        <f>_xlfn.XLOOKUP(B129,'Short Volume Apple'!A:A,'Short Volume Apple'!E:E)</f>
        <v>0.34711372403537072</v>
      </c>
      <c r="K129" s="20">
        <f>_xlfn.XLOOKUP(B129,'Volume SPY'!A:A,'Volume SPY'!B:B)</f>
        <v>0.45060807195369851</v>
      </c>
      <c r="L129" s="20">
        <f>_xlfn.XLOOKUP(B129,'Short Volume SPY'!A:A,'Short Volume SPY'!E:E)</f>
        <v>0.5748109905103499</v>
      </c>
    </row>
    <row r="130" spans="2:12">
      <c r="B130" s="1">
        <v>45553</v>
      </c>
      <c r="C130" s="25">
        <f>_xlfn.XLOOKUP(B130,gme_stock_data!A:A,gme_stock_data!D:D)</f>
        <v>-2.562310488789776E-2</v>
      </c>
      <c r="D130" s="1"/>
      <c r="E130" s="18">
        <f>_xlfn.XLOOKUP(B130,'Volume GME'!A:A,'Volume GME'!B:B)</f>
        <v>0.4428026855586904</v>
      </c>
      <c r="F130" s="19">
        <f>_xlfn.XLOOKUP(B130,'Short Volume GME'!A:A,'Short Volume GME'!E:E)</f>
        <v>0.36456761245379582</v>
      </c>
      <c r="H130" s="20">
        <f>_xlfn.XLOOKUP(B130,'Volume Apple'!A:A,'Volume Apple'!B:B)</f>
        <v>0.40609310357839812</v>
      </c>
      <c r="I130" s="20">
        <f>_xlfn.XLOOKUP(B130,'Short Volume Apple'!A:A,'Short Volume Apple'!E:E)</f>
        <v>0.39274082108326808</v>
      </c>
      <c r="K130" s="20">
        <f>_xlfn.XLOOKUP(B130,'Volume SPY'!A:A,'Volume SPY'!B:B)</f>
        <v>0.37629680050565961</v>
      </c>
      <c r="L130" s="20">
        <f>_xlfn.XLOOKUP(B130,'Short Volume SPY'!A:A,'Short Volume SPY'!E:E)</f>
        <v>0.67395579271668171</v>
      </c>
    </row>
    <row r="131" spans="2:12">
      <c r="B131" s="1">
        <v>45552</v>
      </c>
      <c r="C131" s="25">
        <f>_xlfn.XLOOKUP(B131,gme_stock_data!A:A,gme_stock_data!D:D)</f>
        <v>3.4782643763247925E-3</v>
      </c>
      <c r="D131" s="1"/>
      <c r="E131" s="18">
        <f>_xlfn.XLOOKUP(B131,'Volume GME'!A:A,'Volume GME'!B:B)</f>
        <v>0.4724370737770478</v>
      </c>
      <c r="F131" s="19">
        <f>_xlfn.XLOOKUP(B131,'Short Volume GME'!A:A,'Short Volume GME'!E:E)</f>
        <v>0.41983763307189398</v>
      </c>
      <c r="H131" s="20">
        <f>_xlfn.XLOOKUP(B131,'Volume Apple'!A:A,'Volume Apple'!B:B)</f>
        <v>0.43891320495866215</v>
      </c>
      <c r="I131" s="20">
        <f>_xlfn.XLOOKUP(B131,'Short Volume Apple'!A:A,'Short Volume Apple'!E:E)</f>
        <v>0.37270644001138642</v>
      </c>
      <c r="K131" s="20">
        <f>_xlfn.XLOOKUP(B131,'Volume SPY'!A:A,'Volume SPY'!B:B)</f>
        <v>0.45444649793638742</v>
      </c>
      <c r="L131" s="20">
        <f>_xlfn.XLOOKUP(B131,'Short Volume SPY'!A:A,'Short Volume SPY'!E:E)</f>
        <v>0.60586532472493948</v>
      </c>
    </row>
    <row r="132" spans="2:12">
      <c r="B132" s="1">
        <v>45551</v>
      </c>
      <c r="C132" s="25">
        <f>_xlfn.XLOOKUP(B132,gme_stock_data!A:A,gme_stock_data!D:D)</f>
        <v>-2.7493140580198618E-2</v>
      </c>
      <c r="D132" s="1"/>
      <c r="E132" s="18">
        <f>_xlfn.XLOOKUP(B132,'Volume GME'!A:A,'Volume GME'!B:B)</f>
        <v>0.53902516586585802</v>
      </c>
      <c r="F132" s="19">
        <f>_xlfn.XLOOKUP(B132,'Short Volume GME'!A:A,'Short Volume GME'!E:E)</f>
        <v>0.37957068034931751</v>
      </c>
      <c r="H132" s="20">
        <f>_xlfn.XLOOKUP(B132,'Volume Apple'!A:A,'Volume Apple'!B:B)</f>
        <v>0.47776592330532569</v>
      </c>
      <c r="I132" s="20">
        <f>_xlfn.XLOOKUP(B132,'Short Volume Apple'!A:A,'Short Volume Apple'!E:E)</f>
        <v>0.33597476330892845</v>
      </c>
      <c r="K132" s="20">
        <f>_xlfn.XLOOKUP(B132,'Volume SPY'!A:A,'Volume SPY'!B:B)</f>
        <v>0.46989620830219053</v>
      </c>
      <c r="L132" s="20">
        <f>_xlfn.XLOOKUP(B132,'Short Volume SPY'!A:A,'Short Volume SPY'!E:E)</f>
        <v>0.64722594395071986</v>
      </c>
    </row>
    <row r="133" spans="2:12">
      <c r="B133" s="1">
        <v>45548</v>
      </c>
      <c r="C133" s="25">
        <f>_xlfn.XLOOKUP(B133,gme_stock_data!A:A,gme_stock_data!D:D)</f>
        <v>1.2180418556871013E-2</v>
      </c>
      <c r="D133" s="1"/>
      <c r="E133" s="18">
        <f>_xlfn.XLOOKUP(B133,'Volume GME'!A:A,'Volume GME'!B:B)</f>
        <v>0.52965210645306127</v>
      </c>
      <c r="F133" s="19">
        <f>_xlfn.XLOOKUP(B133,'Short Volume GME'!A:A,'Short Volume GME'!E:E)</f>
        <v>0.34233637077167522</v>
      </c>
      <c r="H133" s="20">
        <f>_xlfn.XLOOKUP(B133,'Volume Apple'!A:A,'Volume Apple'!B:B)</f>
        <v>0.42362167404959122</v>
      </c>
      <c r="I133" s="20">
        <f>_xlfn.XLOOKUP(B133,'Short Volume Apple'!A:A,'Short Volume Apple'!E:E)</f>
        <v>0.44393802164486379</v>
      </c>
      <c r="K133" s="20">
        <f>_xlfn.XLOOKUP(B133,'Volume SPY'!A:A,'Volume SPY'!B:B)</f>
        <v>0.38788824182853554</v>
      </c>
      <c r="L133" s="20">
        <f>_xlfn.XLOOKUP(B133,'Short Volume SPY'!A:A,'Short Volume SPY'!E:E)</f>
        <v>0.47837789173199524</v>
      </c>
    </row>
    <row r="134" spans="2:12">
      <c r="B134" s="1">
        <v>45547</v>
      </c>
      <c r="C134" s="25">
        <f>_xlfn.XLOOKUP(B134,gme_stock_data!A:A,gme_stock_data!D:D)</f>
        <v>-1.1696039763191411E-2</v>
      </c>
      <c r="D134" s="1"/>
      <c r="E134" s="18">
        <f>_xlfn.XLOOKUP(B134,'Volume GME'!A:A,'Volume GME'!B:B)</f>
        <v>0.54428247670274388</v>
      </c>
      <c r="F134" s="19">
        <f>_xlfn.XLOOKUP(B134,'Short Volume GME'!A:A,'Short Volume GME'!E:E)</f>
        <v>0.26274853991540531</v>
      </c>
      <c r="H134" s="20">
        <f>_xlfn.XLOOKUP(B134,'Volume Apple'!A:A,'Volume Apple'!B:B)</f>
        <v>0.3885771993716382</v>
      </c>
      <c r="I134" s="20">
        <f>_xlfn.XLOOKUP(B134,'Short Volume Apple'!A:A,'Short Volume Apple'!E:E)</f>
        <v>0.47640423700462431</v>
      </c>
      <c r="K134" s="20">
        <f>_xlfn.XLOOKUP(B134,'Volume SPY'!A:A,'Volume SPY'!B:B)</f>
        <v>0.40630607060333579</v>
      </c>
      <c r="L134" s="20">
        <f>_xlfn.XLOOKUP(B134,'Short Volume SPY'!A:A,'Short Volume SPY'!E:E)</f>
        <v>0.54427351889745113</v>
      </c>
    </row>
    <row r="135" spans="2:12">
      <c r="B135" s="1">
        <v>45546</v>
      </c>
      <c r="C135" s="25">
        <f>_xlfn.XLOOKUP(B135,gme_stock_data!A:A,gme_stock_data!D:D)</f>
        <v>-0.1276395542789264</v>
      </c>
      <c r="D135" s="1"/>
      <c r="E135" s="18">
        <f>_xlfn.XLOOKUP(B135,'Volume GME'!A:A,'Volume GME'!B:B)</f>
        <v>0.49239612905661784</v>
      </c>
      <c r="F135" s="19">
        <f>_xlfn.XLOOKUP(B135,'Short Volume GME'!A:A,'Short Volume GME'!E:E)</f>
        <v>0.36906867503633528</v>
      </c>
      <c r="H135" s="20">
        <f>_xlfn.XLOOKUP(B135,'Volume Apple'!A:A,'Volume Apple'!B:B)</f>
        <v>0.44315696719993358</v>
      </c>
      <c r="I135" s="20">
        <f>_xlfn.XLOOKUP(B135,'Short Volume Apple'!A:A,'Short Volume Apple'!E:E)</f>
        <v>0.49237193240318139</v>
      </c>
      <c r="K135" s="20">
        <f>_xlfn.XLOOKUP(B135,'Volume SPY'!A:A,'Volume SPY'!B:B)</f>
        <v>0.44131655997428726</v>
      </c>
      <c r="L135" s="20">
        <f>_xlfn.XLOOKUP(B135,'Short Volume SPY'!A:A,'Short Volume SPY'!E:E)</f>
        <v>0.56085451077156734</v>
      </c>
    </row>
    <row r="136" spans="2:12">
      <c r="B136" s="1">
        <v>45545</v>
      </c>
      <c r="C136" s="25">
        <f>_xlfn.XLOOKUP(B136,gme_stock_data!A:A,gme_stock_data!D:D)</f>
        <v>-3.3546122491203825E-2</v>
      </c>
      <c r="D136" s="1"/>
      <c r="E136" s="18">
        <f>_xlfn.XLOOKUP(B136,'Volume GME'!A:A,'Volume GME'!B:B)</f>
        <v>0.43490395041568503</v>
      </c>
      <c r="F136" s="19">
        <f>_xlfn.XLOOKUP(B136,'Short Volume GME'!A:A,'Short Volume GME'!E:E)</f>
        <v>0.48856135103368969</v>
      </c>
      <c r="H136" s="20">
        <f>_xlfn.XLOOKUP(B136,'Volume Apple'!A:A,'Volume Apple'!B:B)</f>
        <v>0.45203383460212931</v>
      </c>
      <c r="I136" s="20">
        <f>_xlfn.XLOOKUP(B136,'Short Volume Apple'!A:A,'Short Volume Apple'!E:E)</f>
        <v>0.55342303830226491</v>
      </c>
      <c r="K136" s="20">
        <f>_xlfn.XLOOKUP(B136,'Volume SPY'!A:A,'Volume SPY'!B:B)</f>
        <v>0.34442897779352588</v>
      </c>
      <c r="L136" s="20">
        <f>_xlfn.XLOOKUP(B136,'Short Volume SPY'!A:A,'Short Volume SPY'!E:E)</f>
        <v>0.52361348558190957</v>
      </c>
    </row>
    <row r="137" spans="2:12">
      <c r="B137" s="1">
        <v>45544</v>
      </c>
      <c r="C137" s="25">
        <f>_xlfn.XLOOKUP(B137,gme_stock_data!A:A,gme_stock_data!D:D)</f>
        <v>1.3701688301061235E-2</v>
      </c>
      <c r="D137" s="1"/>
      <c r="E137" s="18">
        <f>_xlfn.XLOOKUP(B137,'Volume GME'!A:A,'Volume GME'!B:B)</f>
        <v>0.48538968703197144</v>
      </c>
      <c r="F137" s="19">
        <f>_xlfn.XLOOKUP(B137,'Short Volume GME'!A:A,'Short Volume GME'!E:E)</f>
        <v>0.42156513658357608</v>
      </c>
      <c r="H137" s="20">
        <f>_xlfn.XLOOKUP(B137,'Volume Apple'!A:A,'Volume Apple'!B:B)</f>
        <v>0.48371003707766158</v>
      </c>
      <c r="I137" s="20">
        <f>_xlfn.XLOOKUP(B137,'Short Volume Apple'!A:A,'Short Volume Apple'!E:E)</f>
        <v>0.5403063645712306</v>
      </c>
      <c r="K137" s="20">
        <f>_xlfn.XLOOKUP(B137,'Volume SPY'!A:A,'Volume SPY'!B:B)</f>
        <v>0.35863963387561887</v>
      </c>
      <c r="L137" s="20">
        <f>_xlfn.XLOOKUP(B137,'Short Volume SPY'!A:A,'Short Volume SPY'!E:E)</f>
        <v>0.41229399617733264</v>
      </c>
    </row>
    <row r="138" spans="2:12">
      <c r="B138" s="1">
        <v>45541</v>
      </c>
      <c r="C138" s="25">
        <f>_xlfn.XLOOKUP(B138,gme_stock_data!A:A,gme_stock_data!D:D)</f>
        <v>6.6100498471767508E-2</v>
      </c>
      <c r="D138" s="1"/>
      <c r="E138" s="18">
        <f>_xlfn.XLOOKUP(B138,'Volume GME'!A:A,'Volume GME'!B:B)</f>
        <v>0.57035555151937956</v>
      </c>
      <c r="F138" s="19">
        <f>_xlfn.XLOOKUP(B138,'Short Volume GME'!A:A,'Short Volume GME'!E:E)</f>
        <v>0.46720197968566035</v>
      </c>
      <c r="H138" s="20">
        <f>_xlfn.XLOOKUP(B138,'Volume Apple'!A:A,'Volume Apple'!B:B)</f>
        <v>0.44666594111943064</v>
      </c>
      <c r="I138" s="20">
        <f>_xlfn.XLOOKUP(B138,'Short Volume Apple'!A:A,'Short Volume Apple'!E:E)</f>
        <v>0.48683206006417457</v>
      </c>
      <c r="K138" s="20">
        <f>_xlfn.XLOOKUP(B138,'Volume SPY'!A:A,'Volume SPY'!B:B)</f>
        <v>0.33907766325731176</v>
      </c>
      <c r="L138" s="20">
        <f>_xlfn.XLOOKUP(B138,'Short Volume SPY'!A:A,'Short Volume SPY'!E:E)</f>
        <v>0.47613216689066484</v>
      </c>
    </row>
    <row r="139" spans="2:12">
      <c r="B139" s="1">
        <v>45540</v>
      </c>
      <c r="C139" s="25">
        <f>_xlfn.XLOOKUP(B139,gme_stock_data!A:A,gme_stock_data!D:D)</f>
        <v>1.213225395652941E-2</v>
      </c>
      <c r="D139" s="1"/>
      <c r="E139" s="18">
        <f>_xlfn.XLOOKUP(B139,'Volume GME'!A:A,'Volume GME'!B:B)</f>
        <v>0.45350911997942406</v>
      </c>
      <c r="F139" s="19">
        <f>_xlfn.XLOOKUP(B139,'Short Volume GME'!A:A,'Short Volume GME'!E:E)</f>
        <v>0.41551769423487411</v>
      </c>
      <c r="H139" s="20">
        <f>_xlfn.XLOOKUP(B139,'Volume Apple'!A:A,'Volume Apple'!B:B)</f>
        <v>0.46101880290376135</v>
      </c>
      <c r="I139" s="20">
        <f>_xlfn.XLOOKUP(B139,'Short Volume Apple'!A:A,'Short Volume Apple'!E:E)</f>
        <v>0.47379764891360787</v>
      </c>
      <c r="K139" s="20">
        <f>_xlfn.XLOOKUP(B139,'Volume SPY'!A:A,'Volume SPY'!B:B)</f>
        <v>0.36379545852590128</v>
      </c>
      <c r="L139" s="20">
        <f>_xlfn.XLOOKUP(B139,'Short Volume SPY'!A:A,'Short Volume SPY'!E:E)</f>
        <v>0.43973653897415688</v>
      </c>
    </row>
    <row r="140" spans="2:12">
      <c r="B140" s="1">
        <v>45539</v>
      </c>
      <c r="C140" s="25">
        <f>_xlfn.XLOOKUP(B140,gme_stock_data!A:A,gme_stock_data!D:D)</f>
        <v>-4.5080545111396454E-2</v>
      </c>
      <c r="D140" s="1"/>
      <c r="E140" s="18">
        <f>_xlfn.XLOOKUP(B140,'Volume GME'!A:A,'Volume GME'!B:B)</f>
        <v>0.51409427242221095</v>
      </c>
      <c r="F140" s="19">
        <f>_xlfn.XLOOKUP(B140,'Short Volume GME'!A:A,'Short Volume GME'!E:E)</f>
        <v>0.36294861451955174</v>
      </c>
      <c r="H140" s="20">
        <f>_xlfn.XLOOKUP(B140,'Volume Apple'!A:A,'Volume Apple'!B:B)</f>
        <v>0.43451811256274409</v>
      </c>
      <c r="I140" s="20">
        <f>_xlfn.XLOOKUP(B140,'Short Volume Apple'!A:A,'Short Volume Apple'!E:E)</f>
        <v>0.42929195802482695</v>
      </c>
      <c r="K140" s="20">
        <f>_xlfn.XLOOKUP(B140,'Volume SPY'!A:A,'Volume SPY'!B:B)</f>
        <v>0.38296352982304049</v>
      </c>
      <c r="L140" s="20">
        <f>_xlfn.XLOOKUP(B140,'Short Volume SPY'!A:A,'Short Volume SPY'!E:E)</f>
        <v>0.50379845326148909</v>
      </c>
    </row>
    <row r="141" spans="2:12">
      <c r="B141" s="1">
        <v>45538</v>
      </c>
      <c r="C141" s="25">
        <f>_xlfn.XLOOKUP(B141,gme_stock_data!A:A,gme_stock_data!D:D)</f>
        <v>-1.2027636404040774E-2</v>
      </c>
      <c r="D141" s="1"/>
      <c r="E141" s="18">
        <f>_xlfn.XLOOKUP(B141,'Volume GME'!A:A,'Volume GME'!B:B)</f>
        <v>0.51707229358082674</v>
      </c>
      <c r="F141" s="19">
        <f>_xlfn.XLOOKUP(B141,'Short Volume GME'!A:A,'Short Volume GME'!E:E)</f>
        <v>0.44965410874883682</v>
      </c>
      <c r="H141" s="20">
        <f>_xlfn.XLOOKUP(B141,'Volume Apple'!A:A,'Volume Apple'!B:B)</f>
        <v>0.41335249794911039</v>
      </c>
      <c r="I141" s="20">
        <f>_xlfn.XLOOKUP(B141,'Short Volume Apple'!A:A,'Short Volume Apple'!E:E)</f>
        <v>0.40766442180155149</v>
      </c>
      <c r="K141" s="20">
        <f>_xlfn.XLOOKUP(B141,'Volume SPY'!A:A,'Volume SPY'!B:B)</f>
        <v>0.41033400306122025</v>
      </c>
      <c r="L141" s="20">
        <f>_xlfn.XLOOKUP(B141,'Short Volume SPY'!A:A,'Short Volume SPY'!E:E)</f>
        <v>0.46938823787237066</v>
      </c>
    </row>
    <row r="142" spans="2:12">
      <c r="B142" s="1">
        <v>45534</v>
      </c>
      <c r="C142" s="25">
        <f>_xlfn.XLOOKUP(B142,gme_stock_data!A:A,gme_stock_data!D:D)</f>
        <v>8.5072414889932599E-2</v>
      </c>
      <c r="D142" s="1"/>
      <c r="E142" s="18">
        <f>_xlfn.XLOOKUP(B142,'Volume GME'!A:A,'Volume GME'!B:B)</f>
        <v>0.46263688737467418</v>
      </c>
      <c r="F142" s="19">
        <f>_xlfn.XLOOKUP(B142,'Short Volume GME'!A:A,'Short Volume GME'!E:E)</f>
        <v>0.44777108661053783</v>
      </c>
      <c r="H142" s="20">
        <f>_xlfn.XLOOKUP(B142,'Volume Apple'!A:A,'Volume Apple'!B:B)</f>
        <v>0.35519174017230171</v>
      </c>
      <c r="I142" s="20">
        <f>_xlfn.XLOOKUP(B142,'Short Volume Apple'!A:A,'Short Volume Apple'!E:E)</f>
        <v>0.46148545428748666</v>
      </c>
      <c r="K142" s="20">
        <f>_xlfn.XLOOKUP(B142,'Volume SPY'!A:A,'Volume SPY'!B:B)</f>
        <v>0.48380722154443223</v>
      </c>
      <c r="L142" s="20">
        <f>_xlfn.XLOOKUP(B142,'Short Volume SPY'!A:A,'Short Volume SPY'!E:E)</f>
        <v>0.54966879970593585</v>
      </c>
    </row>
    <row r="143" spans="2:12">
      <c r="B143" s="1">
        <v>45533</v>
      </c>
      <c r="C143" s="25">
        <f>_xlfn.XLOOKUP(B143,gme_stock_data!A:A,gme_stock_data!D:D)</f>
        <v>7.7798211549192198E-2</v>
      </c>
      <c r="D143" s="1"/>
      <c r="E143" s="18">
        <f>_xlfn.XLOOKUP(B143,'Volume GME'!A:A,'Volume GME'!B:B)</f>
        <v>0.55804770694987171</v>
      </c>
      <c r="F143" s="19">
        <f>_xlfn.XLOOKUP(B143,'Short Volume GME'!A:A,'Short Volume GME'!E:E)</f>
        <v>0.40775510911580665</v>
      </c>
      <c r="H143" s="20">
        <f>_xlfn.XLOOKUP(B143,'Volume Apple'!A:A,'Volume Apple'!B:B)</f>
        <v>0.40944120544850021</v>
      </c>
      <c r="I143" s="20">
        <f>_xlfn.XLOOKUP(B143,'Short Volume Apple'!A:A,'Short Volume Apple'!E:E)</f>
        <v>0.41191744577548339</v>
      </c>
      <c r="K143" s="20">
        <f>_xlfn.XLOOKUP(B143,'Volume SPY'!A:A,'Volume SPY'!B:B)</f>
        <v>0.34201874629203116</v>
      </c>
      <c r="L143" s="20">
        <f>_xlfn.XLOOKUP(B143,'Short Volume SPY'!A:A,'Short Volume SPY'!E:E)</f>
        <v>0.46112837413438129</v>
      </c>
    </row>
    <row r="144" spans="2:12">
      <c r="B144" s="1">
        <v>45532</v>
      </c>
      <c r="C144" s="25">
        <f>_xlfn.XLOOKUP(B144,gme_stock_data!A:A,gme_stock_data!D:D)</f>
        <v>-4.1344471070934585E-2</v>
      </c>
      <c r="D144" s="1"/>
      <c r="E144" s="18">
        <f>_xlfn.XLOOKUP(B144,'Volume GME'!A:A,'Volume GME'!B:B)</f>
        <v>0.46292271176741306</v>
      </c>
      <c r="F144" s="19">
        <f>_xlfn.XLOOKUP(B144,'Short Volume GME'!A:A,'Short Volume GME'!E:E)</f>
        <v>0.27812919291589472</v>
      </c>
      <c r="H144" s="20">
        <f>_xlfn.XLOOKUP(B144,'Volume Apple'!A:A,'Volume Apple'!B:B)</f>
        <v>0.43487596680310625</v>
      </c>
      <c r="I144" s="20">
        <f>_xlfn.XLOOKUP(B144,'Short Volume Apple'!A:A,'Short Volume Apple'!E:E)</f>
        <v>0.46451821675512855</v>
      </c>
      <c r="K144" s="20">
        <f>_xlfn.XLOOKUP(B144,'Volume SPY'!A:A,'Volume SPY'!B:B)</f>
        <v>0.41857446273023058</v>
      </c>
      <c r="L144" s="20">
        <f>_xlfn.XLOOKUP(B144,'Short Volume SPY'!A:A,'Short Volume SPY'!E:E)</f>
        <v>0.39380423093290123</v>
      </c>
    </row>
    <row r="145" spans="2:12">
      <c r="B145" s="1">
        <v>45531</v>
      </c>
      <c r="C145" s="25">
        <f>_xlfn.XLOOKUP(B145,gme_stock_data!A:A,gme_stock_data!D:D)</f>
        <v>-2.9455811290612834E-2</v>
      </c>
      <c r="D145" s="1"/>
      <c r="E145" s="18">
        <f>_xlfn.XLOOKUP(B145,'Volume GME'!A:A,'Volume GME'!B:B)</f>
        <v>0.48783367616294993</v>
      </c>
      <c r="F145" s="19">
        <f>_xlfn.XLOOKUP(B145,'Short Volume GME'!A:A,'Short Volume GME'!E:E)</f>
        <v>0.36159757010249366</v>
      </c>
      <c r="H145" s="20">
        <f>_xlfn.XLOOKUP(B145,'Volume Apple'!A:A,'Volume Apple'!B:B)</f>
        <v>0.53764721625101564</v>
      </c>
      <c r="I145" s="20">
        <f>_xlfn.XLOOKUP(B145,'Short Volume Apple'!A:A,'Short Volume Apple'!E:E)</f>
        <v>0.49040382968958096</v>
      </c>
      <c r="K145" s="20">
        <f>_xlfn.XLOOKUP(B145,'Volume SPY'!A:A,'Volume SPY'!B:B)</f>
        <v>0.35285896759429625</v>
      </c>
      <c r="L145" s="20">
        <f>_xlfn.XLOOKUP(B145,'Short Volume SPY'!A:A,'Short Volume SPY'!E:E)</f>
        <v>0.38836871203247469</v>
      </c>
    </row>
    <row r="146" spans="2:12">
      <c r="B146" s="1">
        <v>45530</v>
      </c>
      <c r="C146" s="25">
        <f>_xlfn.XLOOKUP(B146,gme_stock_data!A:A,gme_stock_data!D:D)</f>
        <v>-3.9022623814342058E-2</v>
      </c>
      <c r="D146" s="1"/>
      <c r="E146" s="18">
        <f>_xlfn.XLOOKUP(B146,'Volume GME'!A:A,'Volume GME'!B:B)</f>
        <v>0.45114410277031175</v>
      </c>
      <c r="F146" s="19">
        <f>_xlfn.XLOOKUP(B146,'Short Volume GME'!A:A,'Short Volume GME'!E:E)</f>
        <v>0.34613754481847664</v>
      </c>
      <c r="H146" s="20">
        <f>_xlfn.XLOOKUP(B146,'Volume Apple'!A:A,'Volume Apple'!B:B)</f>
        <v>0.4818352534894913</v>
      </c>
      <c r="I146" s="20">
        <f>_xlfn.XLOOKUP(B146,'Short Volume Apple'!A:A,'Short Volume Apple'!E:E)</f>
        <v>0.4585165893280691</v>
      </c>
      <c r="K146" s="20">
        <f>_xlfn.XLOOKUP(B146,'Volume SPY'!A:A,'Volume SPY'!B:B)</f>
        <v>0.37856925933907554</v>
      </c>
      <c r="L146" s="20">
        <f>_xlfn.XLOOKUP(B146,'Short Volume SPY'!A:A,'Short Volume SPY'!E:E)</f>
        <v>0.44114296232451738</v>
      </c>
    </row>
    <row r="147" spans="2:12">
      <c r="B147" s="1">
        <v>45527</v>
      </c>
      <c r="C147" s="25">
        <f>_xlfn.XLOOKUP(B147,gme_stock_data!A:A,gme_stock_data!D:D)</f>
        <v>4.0604612522019516E-3</v>
      </c>
      <c r="D147" s="1"/>
      <c r="E147" s="18">
        <f>_xlfn.XLOOKUP(B147,'Volume GME'!A:A,'Volume GME'!B:B)</f>
        <v>0.38134002980296927</v>
      </c>
      <c r="F147" s="19">
        <f>_xlfn.XLOOKUP(B147,'Short Volume GME'!A:A,'Short Volume GME'!E:E)</f>
        <v>0.33964342274195614</v>
      </c>
      <c r="H147" s="20">
        <f>_xlfn.XLOOKUP(B147,'Volume Apple'!A:A,'Volume Apple'!B:B)</f>
        <v>0.43756254510688003</v>
      </c>
      <c r="I147" s="20">
        <f>_xlfn.XLOOKUP(B147,'Short Volume Apple'!A:A,'Short Volume Apple'!E:E)</f>
        <v>0.47656616863165641</v>
      </c>
      <c r="K147" s="20">
        <f>_xlfn.XLOOKUP(B147,'Volume SPY'!A:A,'Volume SPY'!B:B)</f>
        <v>0.39248674519285137</v>
      </c>
      <c r="L147" s="20">
        <f>_xlfn.XLOOKUP(B147,'Short Volume SPY'!A:A,'Short Volume SPY'!E:E)</f>
        <v>0.5014109516540165</v>
      </c>
    </row>
    <row r="148" spans="2:12">
      <c r="B148" s="1">
        <v>45526</v>
      </c>
      <c r="C148" s="25">
        <f>_xlfn.XLOOKUP(B148,gme_stock_data!A:A,gme_stock_data!D:D)</f>
        <v>-1.925288929455328E-2</v>
      </c>
      <c r="D148" s="1"/>
      <c r="E148" s="18">
        <f>_xlfn.XLOOKUP(B148,'Volume GME'!A:A,'Volume GME'!B:B)</f>
        <v>0.48052769705933918</v>
      </c>
      <c r="F148" s="19">
        <f>_xlfn.XLOOKUP(B148,'Short Volume GME'!A:A,'Short Volume GME'!E:E)</f>
        <v>0.3255613218467785</v>
      </c>
      <c r="H148" s="20">
        <f>_xlfn.XLOOKUP(B148,'Volume Apple'!A:A,'Volume Apple'!B:B)</f>
        <v>0.47691317632467717</v>
      </c>
      <c r="I148" s="20">
        <f>_xlfn.XLOOKUP(B148,'Short Volume Apple'!A:A,'Short Volume Apple'!E:E)</f>
        <v>0.46497023789641051</v>
      </c>
      <c r="K148" s="20">
        <f>_xlfn.XLOOKUP(B148,'Volume SPY'!A:A,'Volume SPY'!B:B)</f>
        <v>0.45378193102783748</v>
      </c>
      <c r="L148" s="20">
        <f>_xlfn.XLOOKUP(B148,'Short Volume SPY'!A:A,'Short Volume SPY'!E:E)</f>
        <v>0.53657815797681219</v>
      </c>
    </row>
    <row r="149" spans="2:12">
      <c r="B149" s="1">
        <v>45525</v>
      </c>
      <c r="C149" s="25">
        <f>_xlfn.XLOOKUP(B149,gme_stock_data!A:A,gme_stock_data!D:D)</f>
        <v>1.2045650889604033E-2</v>
      </c>
      <c r="D149" s="1"/>
      <c r="E149" s="18">
        <f>_xlfn.XLOOKUP(B149,'Volume GME'!A:A,'Volume GME'!B:B)</f>
        <v>0.47716850661934063</v>
      </c>
      <c r="F149" s="19">
        <f>_xlfn.XLOOKUP(B149,'Short Volume GME'!A:A,'Short Volume GME'!E:E)</f>
        <v>0.37241323926734871</v>
      </c>
      <c r="H149" s="20">
        <f>_xlfn.XLOOKUP(B149,'Volume Apple'!A:A,'Volume Apple'!B:B)</f>
        <v>0.49149721128941104</v>
      </c>
      <c r="I149" s="20">
        <f>_xlfn.XLOOKUP(B149,'Short Volume Apple'!A:A,'Short Volume Apple'!E:E)</f>
        <v>0.46678925210593064</v>
      </c>
      <c r="K149" s="20">
        <f>_xlfn.XLOOKUP(B149,'Volume SPY'!A:A,'Volume SPY'!B:B)</f>
        <v>0.45134681043757474</v>
      </c>
      <c r="L149" s="20">
        <f>_xlfn.XLOOKUP(B149,'Short Volume SPY'!A:A,'Short Volume SPY'!E:E)</f>
        <v>0.48629361348659217</v>
      </c>
    </row>
    <row r="150" spans="2:12">
      <c r="B150" s="1">
        <v>45524</v>
      </c>
      <c r="C150" s="25">
        <f>_xlfn.XLOOKUP(B150,gme_stock_data!A:A,gme_stock_data!D:D)</f>
        <v>-1.6911840540776893E-2</v>
      </c>
      <c r="D150" s="1"/>
      <c r="E150" s="18">
        <f>_xlfn.XLOOKUP(B150,'Volume GME'!A:A,'Volume GME'!B:B)</f>
        <v>0.50298914139490281</v>
      </c>
      <c r="F150" s="19">
        <f>_xlfn.XLOOKUP(B150,'Short Volume GME'!A:A,'Short Volume GME'!E:E)</f>
        <v>0.38000675934255451</v>
      </c>
      <c r="H150" s="20">
        <f>_xlfn.XLOOKUP(B150,'Volume Apple'!A:A,'Volume Apple'!B:B)</f>
        <v>0.49880192501220516</v>
      </c>
      <c r="I150" s="20">
        <f>_xlfn.XLOOKUP(B150,'Short Volume Apple'!A:A,'Short Volume Apple'!E:E)</f>
        <v>0.49078913451969353</v>
      </c>
      <c r="K150" s="20">
        <f>_xlfn.XLOOKUP(B150,'Volume SPY'!A:A,'Volume SPY'!B:B)</f>
        <v>0.43135378890648751</v>
      </c>
      <c r="L150" s="20">
        <f>_xlfn.XLOOKUP(B150,'Short Volume SPY'!A:A,'Short Volume SPY'!E:E)</f>
        <v>0.47944445458219753</v>
      </c>
    </row>
    <row r="151" spans="2:12">
      <c r="B151" s="1">
        <v>45523</v>
      </c>
      <c r="C151" s="25">
        <f>_xlfn.XLOOKUP(B151,gme_stock_data!A:A,gme_stock_data!D:D)</f>
        <v>1.1540296738866158E-2</v>
      </c>
      <c r="D151" s="1"/>
      <c r="E151" s="18">
        <f>_xlfn.XLOOKUP(B151,'Volume GME'!A:A,'Volume GME'!B:B)</f>
        <v>0.50985906627140454</v>
      </c>
      <c r="F151" s="19">
        <f>_xlfn.XLOOKUP(B151,'Short Volume GME'!A:A,'Short Volume GME'!E:E)</f>
        <v>0.34100507580041917</v>
      </c>
      <c r="H151" s="20">
        <f>_xlfn.XLOOKUP(B151,'Volume Apple'!A:A,'Volume Apple'!B:B)</f>
        <v>0.42970713886437156</v>
      </c>
      <c r="I151" s="20">
        <f>_xlfn.XLOOKUP(B151,'Short Volume Apple'!A:A,'Short Volume Apple'!E:E)</f>
        <v>0.3848502227884909</v>
      </c>
      <c r="K151" s="20">
        <f>_xlfn.XLOOKUP(B151,'Volume SPY'!A:A,'Volume SPY'!B:B)</f>
        <v>0.42791243487126102</v>
      </c>
      <c r="L151" s="20">
        <f>_xlfn.XLOOKUP(B151,'Short Volume SPY'!A:A,'Short Volume SPY'!E:E)</f>
        <v>0.46865521862090581</v>
      </c>
    </row>
    <row r="152" spans="2:12">
      <c r="B152" s="1">
        <v>45520</v>
      </c>
      <c r="C152" s="25">
        <f>_xlfn.XLOOKUP(B152,gme_stock_data!A:A,gme_stock_data!D:D)</f>
        <v>-5.7867955831590037E-3</v>
      </c>
      <c r="D152" s="1"/>
      <c r="E152" s="18">
        <f>_xlfn.XLOOKUP(B152,'Volume GME'!A:A,'Volume GME'!B:B)</f>
        <v>0.48186485957344682</v>
      </c>
      <c r="F152" s="19">
        <f>_xlfn.XLOOKUP(B152,'Short Volume GME'!A:A,'Short Volume GME'!E:E)</f>
        <v>0.35657094062875538</v>
      </c>
      <c r="H152" s="20">
        <f>_xlfn.XLOOKUP(B152,'Volume Apple'!A:A,'Volume Apple'!B:B)</f>
        <v>0.41635254615651301</v>
      </c>
      <c r="I152" s="20">
        <f>_xlfn.XLOOKUP(B152,'Short Volume Apple'!A:A,'Short Volume Apple'!E:E)</f>
        <v>0.4233050984682587</v>
      </c>
      <c r="K152" s="20">
        <f>_xlfn.XLOOKUP(B152,'Volume SPY'!A:A,'Volume SPY'!B:B)</f>
        <v>0.43858618047300091</v>
      </c>
      <c r="L152" s="20">
        <f>_xlfn.XLOOKUP(B152,'Short Volume SPY'!A:A,'Short Volume SPY'!E:E)</f>
        <v>0.48671780921988683</v>
      </c>
    </row>
    <row r="153" spans="2:12">
      <c r="B153" s="1">
        <v>45519</v>
      </c>
      <c r="C153" s="25">
        <f>_xlfn.XLOOKUP(B153,gme_stock_data!A:A,gme_stock_data!D:D)</f>
        <v>2.4259949877483464E-2</v>
      </c>
      <c r="D153" s="1"/>
      <c r="E153" s="18">
        <f>_xlfn.XLOOKUP(B153,'Volume GME'!A:A,'Volume GME'!B:B)</f>
        <v>0.44707459428325863</v>
      </c>
      <c r="F153" s="19">
        <f>_xlfn.XLOOKUP(B153,'Short Volume GME'!A:A,'Short Volume GME'!E:E)</f>
        <v>0.3908253466976731</v>
      </c>
      <c r="H153" s="20">
        <f>_xlfn.XLOOKUP(B153,'Volume Apple'!A:A,'Volume Apple'!B:B)</f>
        <v>0.38489798757069388</v>
      </c>
      <c r="I153" s="20">
        <f>_xlfn.XLOOKUP(B153,'Short Volume Apple'!A:A,'Short Volume Apple'!E:E)</f>
        <v>0.42482937565250256</v>
      </c>
      <c r="K153" s="20">
        <f>_xlfn.XLOOKUP(B153,'Volume SPY'!A:A,'Volume SPY'!B:B)</f>
        <v>0.37731084063919268</v>
      </c>
      <c r="L153" s="20">
        <f>_xlfn.XLOOKUP(B153,'Short Volume SPY'!A:A,'Short Volume SPY'!E:E)</f>
        <v>0.59491800634845871</v>
      </c>
    </row>
    <row r="154" spans="2:12">
      <c r="B154" s="1">
        <v>45518</v>
      </c>
      <c r="C154" s="25">
        <f>_xlfn.XLOOKUP(B154,gme_stock_data!A:A,gme_stock_data!D:D)</f>
        <v>-1.2652676702606449E-2</v>
      </c>
      <c r="D154" s="1"/>
      <c r="E154" s="18">
        <f>_xlfn.XLOOKUP(B154,'Volume GME'!A:A,'Volume GME'!B:B)</f>
        <v>0.45296501364147007</v>
      </c>
      <c r="F154" s="19">
        <f>_xlfn.XLOOKUP(B154,'Short Volume GME'!A:A,'Short Volume GME'!E:E)</f>
        <v>0.41054389823557763</v>
      </c>
      <c r="H154" s="20">
        <f>_xlfn.XLOOKUP(B154,'Volume Apple'!A:A,'Volume Apple'!B:B)</f>
        <v>0.46780255567880619</v>
      </c>
      <c r="I154" s="20">
        <f>_xlfn.XLOOKUP(B154,'Short Volume Apple'!A:A,'Short Volume Apple'!E:E)</f>
        <v>0.39297923683721231</v>
      </c>
      <c r="K154" s="20">
        <f>_xlfn.XLOOKUP(B154,'Volume SPY'!A:A,'Volume SPY'!B:B)</f>
        <v>0.39004424136105387</v>
      </c>
      <c r="L154" s="20">
        <f>_xlfn.XLOOKUP(B154,'Short Volume SPY'!A:A,'Short Volume SPY'!E:E)</f>
        <v>0.52893738545221169</v>
      </c>
    </row>
    <row r="155" spans="2:12">
      <c r="B155" s="1">
        <v>45517</v>
      </c>
      <c r="C155" s="25">
        <f>_xlfn.XLOOKUP(B155,gme_stock_data!A:A,gme_stock_data!D:D)</f>
        <v>1.7667503715495837E-2</v>
      </c>
      <c r="D155" s="1"/>
      <c r="E155" s="18">
        <f>_xlfn.XLOOKUP(B155,'Volume GME'!A:A,'Volume GME'!B:B)</f>
        <v>0.46948049110848955</v>
      </c>
      <c r="F155" s="19">
        <f>_xlfn.XLOOKUP(B155,'Short Volume GME'!A:A,'Short Volume GME'!E:E)</f>
        <v>0.32893094467336031</v>
      </c>
      <c r="H155" s="20">
        <f>_xlfn.XLOOKUP(B155,'Volume Apple'!A:A,'Volume Apple'!B:B)</f>
        <v>0.48403306229091331</v>
      </c>
      <c r="I155" s="20">
        <f>_xlfn.XLOOKUP(B155,'Short Volume Apple'!A:A,'Short Volume Apple'!E:E)</f>
        <v>0.39936784511197743</v>
      </c>
      <c r="K155" s="20">
        <f>_xlfn.XLOOKUP(B155,'Volume SPY'!A:A,'Volume SPY'!B:B)</f>
        <v>0.42310951754698739</v>
      </c>
      <c r="L155" s="20">
        <f>_xlfn.XLOOKUP(B155,'Short Volume SPY'!A:A,'Short Volume SPY'!E:E)</f>
        <v>0.49130435730980593</v>
      </c>
    </row>
    <row r="156" spans="2:12">
      <c r="B156" s="1">
        <v>45516</v>
      </c>
      <c r="C156" s="25">
        <f>_xlfn.XLOOKUP(B156,gme_stock_data!A:A,gme_stock_data!D:D)</f>
        <v>-2.2825848760164402E-3</v>
      </c>
      <c r="D156" s="1"/>
      <c r="E156" s="18">
        <f>_xlfn.XLOOKUP(B156,'Volume GME'!A:A,'Volume GME'!B:B)</f>
        <v>0.47623008853535681</v>
      </c>
      <c r="F156" s="19">
        <f>_xlfn.XLOOKUP(B156,'Short Volume GME'!A:A,'Short Volume GME'!E:E)</f>
        <v>0.42464323772417606</v>
      </c>
      <c r="H156" s="20">
        <f>_xlfn.XLOOKUP(B156,'Volume Apple'!A:A,'Volume Apple'!B:B)</f>
        <v>0.4676763551387218</v>
      </c>
      <c r="I156" s="20">
        <f>_xlfn.XLOOKUP(B156,'Short Volume Apple'!A:A,'Short Volume Apple'!E:E)</f>
        <v>0.48258613147523438</v>
      </c>
      <c r="K156" s="20">
        <f>_xlfn.XLOOKUP(B156,'Volume SPY'!A:A,'Volume SPY'!B:B)</f>
        <v>0.37526890419463516</v>
      </c>
      <c r="L156" s="20">
        <f>_xlfn.XLOOKUP(B156,'Short Volume SPY'!A:A,'Short Volume SPY'!E:E)</f>
        <v>0.48201791753024703</v>
      </c>
    </row>
    <row r="157" spans="2:12">
      <c r="B157" s="1">
        <v>45513</v>
      </c>
      <c r="C157" s="25">
        <f>_xlfn.XLOOKUP(B157,gme_stock_data!A:A,gme_stock_data!D:D)</f>
        <v>8.2418048951037881E-3</v>
      </c>
      <c r="D157" s="1"/>
      <c r="E157" s="18">
        <f>_xlfn.XLOOKUP(B157,'Volume GME'!A:A,'Volume GME'!B:B)</f>
        <v>0.48521005002980999</v>
      </c>
      <c r="F157" s="19">
        <f>_xlfn.XLOOKUP(B157,'Short Volume GME'!A:A,'Short Volume GME'!E:E)</f>
        <v>0.42637484912081447</v>
      </c>
      <c r="H157" s="20">
        <f>_xlfn.XLOOKUP(B157,'Volume Apple'!A:A,'Volume Apple'!B:B)</f>
        <v>0.45755149536330603</v>
      </c>
      <c r="I157" s="20">
        <f>_xlfn.XLOOKUP(B157,'Short Volume Apple'!A:A,'Short Volume Apple'!E:E)</f>
        <v>0.45046207653796666</v>
      </c>
      <c r="K157" s="20">
        <f>_xlfn.XLOOKUP(B157,'Volume SPY'!A:A,'Volume SPY'!B:B)</f>
        <v>0.37126970667185644</v>
      </c>
      <c r="L157" s="20">
        <f>_xlfn.XLOOKUP(B157,'Short Volume SPY'!A:A,'Short Volume SPY'!E:E)</f>
        <v>0.52226201320820931</v>
      </c>
    </row>
    <row r="158" spans="2:12">
      <c r="B158" s="1">
        <v>45512</v>
      </c>
      <c r="C158" s="25">
        <f>_xlfn.XLOOKUP(B158,gme_stock_data!A:A,gme_stock_data!D:D)</f>
        <v>4.3219502261812613E-2</v>
      </c>
      <c r="D158" s="1"/>
      <c r="E158" s="18">
        <f>_xlfn.XLOOKUP(B158,'Volume GME'!A:A,'Volume GME'!B:B)</f>
        <v>0.48180356884179193</v>
      </c>
      <c r="F158" s="19">
        <f>_xlfn.XLOOKUP(B158,'Short Volume GME'!A:A,'Short Volume GME'!E:E)</f>
        <v>0.3767469111337044</v>
      </c>
      <c r="H158" s="20">
        <f>_xlfn.XLOOKUP(B158,'Volume Apple'!A:A,'Volume Apple'!B:B)</f>
        <v>0.45124964049236199</v>
      </c>
      <c r="I158" s="20">
        <f>_xlfn.XLOOKUP(B158,'Short Volume Apple'!A:A,'Short Volume Apple'!E:E)</f>
        <v>0.46566557680525533</v>
      </c>
      <c r="K158" s="20">
        <f>_xlfn.XLOOKUP(B158,'Volume SPY'!A:A,'Volume SPY'!B:B)</f>
        <v>0.33640786408281298</v>
      </c>
      <c r="L158" s="20">
        <f>_xlfn.XLOOKUP(B158,'Short Volume SPY'!A:A,'Short Volume SPY'!E:E)</f>
        <v>0.53455861517248338</v>
      </c>
    </row>
    <row r="159" spans="2:12">
      <c r="B159" s="1">
        <v>45511</v>
      </c>
      <c r="C159" s="25">
        <f>_xlfn.XLOOKUP(B159,gme_stock_data!A:A,gme_stock_data!D:D)</f>
        <v>-2.1373409200563152E-2</v>
      </c>
      <c r="D159" s="1"/>
      <c r="E159" s="18">
        <f>_xlfn.XLOOKUP(B159,'Volume GME'!A:A,'Volume GME'!B:B)</f>
        <v>0.45195583130349581</v>
      </c>
      <c r="F159" s="19">
        <f>_xlfn.XLOOKUP(B159,'Short Volume GME'!A:A,'Short Volume GME'!E:E)</f>
        <v>0.42977896592519854</v>
      </c>
      <c r="H159" s="20">
        <f>_xlfn.XLOOKUP(B159,'Volume Apple'!A:A,'Volume Apple'!B:B)</f>
        <v>0.53204255162513348</v>
      </c>
      <c r="I159" s="20">
        <f>_xlfn.XLOOKUP(B159,'Short Volume Apple'!A:A,'Short Volume Apple'!E:E)</f>
        <v>0.52069091353218933</v>
      </c>
      <c r="K159" s="20">
        <f>_xlfn.XLOOKUP(B159,'Volume SPY'!A:A,'Volume SPY'!B:B)</f>
        <v>0.35660729359883947</v>
      </c>
      <c r="L159" s="20">
        <f>_xlfn.XLOOKUP(B159,'Short Volume SPY'!A:A,'Short Volume SPY'!E:E)</f>
        <v>0.45904968674205865</v>
      </c>
    </row>
    <row r="160" spans="2:12">
      <c r="B160" s="1">
        <v>45510</v>
      </c>
      <c r="C160" s="25">
        <f>_xlfn.XLOOKUP(B160,gme_stock_data!A:A,gme_stock_data!D:D)</f>
        <v>3.0052345066402052E-2</v>
      </c>
      <c r="D160" s="1"/>
      <c r="E160" s="18">
        <f>_xlfn.XLOOKUP(B160,'Volume GME'!A:A,'Volume GME'!B:B)</f>
        <v>0.53083065616839864</v>
      </c>
      <c r="F160" s="19">
        <f>_xlfn.XLOOKUP(B160,'Short Volume GME'!A:A,'Short Volume GME'!E:E)</f>
        <v>0.38025301527216226</v>
      </c>
      <c r="H160" s="20">
        <f>_xlfn.XLOOKUP(B160,'Volume Apple'!A:A,'Volume Apple'!B:B)</f>
        <v>0.45341551051777357</v>
      </c>
      <c r="I160" s="20">
        <f>_xlfn.XLOOKUP(B160,'Short Volume Apple'!A:A,'Short Volume Apple'!E:E)</f>
        <v>0.35302842322676542</v>
      </c>
      <c r="K160" s="20">
        <f>_xlfn.XLOOKUP(B160,'Volume SPY'!A:A,'Volume SPY'!B:B)</f>
        <v>0.37051289895477857</v>
      </c>
      <c r="L160" s="20">
        <f>_xlfn.XLOOKUP(B160,'Short Volume SPY'!A:A,'Short Volume SPY'!E:E)</f>
        <v>0.50234661727577801</v>
      </c>
    </row>
    <row r="161" spans="2:12">
      <c r="B161" s="1">
        <v>45509</v>
      </c>
      <c r="C161" s="25">
        <f>_xlfn.XLOOKUP(B161,gme_stock_data!A:A,gme_stock_data!D:D)</f>
        <v>-2.0134908409056036E-2</v>
      </c>
      <c r="D161" s="1"/>
      <c r="E161" s="18">
        <f>_xlfn.XLOOKUP(B161,'Volume GME'!A:A,'Volume GME'!B:B)</f>
        <v>0.45276701750913534</v>
      </c>
      <c r="F161" s="19">
        <f>_xlfn.XLOOKUP(B161,'Short Volume GME'!A:A,'Short Volume GME'!E:E)</f>
        <v>0.31718563461680782</v>
      </c>
      <c r="H161" s="20">
        <f>_xlfn.XLOOKUP(B161,'Volume Apple'!A:A,'Volume Apple'!B:B)</f>
        <v>0.36113253324224148</v>
      </c>
      <c r="I161" s="20">
        <f>_xlfn.XLOOKUP(B161,'Short Volume Apple'!A:A,'Short Volume Apple'!E:E)</f>
        <v>0.39910690433070406</v>
      </c>
      <c r="K161" s="20">
        <f>_xlfn.XLOOKUP(B161,'Volume SPY'!A:A,'Volume SPY'!B:B)</f>
        <v>0.35134629027801312</v>
      </c>
      <c r="L161" s="20">
        <f>_xlfn.XLOOKUP(B161,'Short Volume SPY'!A:A,'Short Volume SPY'!E:E)</f>
        <v>0.58335689915977551</v>
      </c>
    </row>
    <row r="162" spans="2:12">
      <c r="B162" s="1">
        <v>45506</v>
      </c>
      <c r="C162" s="25">
        <f>_xlfn.XLOOKUP(B162,gme_stock_data!A:A,gme_stock_data!D:D)</f>
        <v>-2.9922756074102882E-2</v>
      </c>
      <c r="D162" s="1"/>
      <c r="E162" s="18">
        <f>_xlfn.XLOOKUP(B162,'Volume GME'!A:A,'Volume GME'!B:B)</f>
        <v>0.52544484119759505</v>
      </c>
      <c r="F162" s="19">
        <f>_xlfn.XLOOKUP(B162,'Short Volume GME'!A:A,'Short Volume GME'!E:E)</f>
        <v>0.43746627198458682</v>
      </c>
      <c r="H162" s="20">
        <f>_xlfn.XLOOKUP(B162,'Volume Apple'!A:A,'Volume Apple'!B:B)</f>
        <v>0.47002100433405264</v>
      </c>
      <c r="I162" s="20">
        <f>_xlfn.XLOOKUP(B162,'Short Volume Apple'!A:A,'Short Volume Apple'!E:E)</f>
        <v>0.43837472878449713</v>
      </c>
      <c r="K162" s="20">
        <f>_xlfn.XLOOKUP(B162,'Volume SPY'!A:A,'Volume SPY'!B:B)</f>
        <v>0.31604680414683201</v>
      </c>
      <c r="L162" s="20">
        <f>_xlfn.XLOOKUP(B162,'Short Volume SPY'!A:A,'Short Volume SPY'!E:E)</f>
        <v>0.4256365245021313</v>
      </c>
    </row>
    <row r="163" spans="2:12">
      <c r="B163" s="1">
        <v>45505</v>
      </c>
      <c r="C163" s="25">
        <f>_xlfn.XLOOKUP(B163,gme_stock_data!A:A,gme_stock_data!D:D)</f>
        <v>-4.3269480629237148E-2</v>
      </c>
      <c r="D163" s="1"/>
      <c r="E163" s="18">
        <f>_xlfn.XLOOKUP(B163,'Volume GME'!A:A,'Volume GME'!B:B)</f>
        <v>0.51539004008625389</v>
      </c>
      <c r="F163" s="19">
        <f>_xlfn.XLOOKUP(B163,'Short Volume GME'!A:A,'Short Volume GME'!E:E)</f>
        <v>0.43498426146578101</v>
      </c>
      <c r="H163" s="20">
        <f>_xlfn.XLOOKUP(B163,'Volume Apple'!A:A,'Volume Apple'!B:B)</f>
        <v>0.38941982306949074</v>
      </c>
      <c r="I163" s="20">
        <f>_xlfn.XLOOKUP(B163,'Short Volume Apple'!A:A,'Short Volume Apple'!E:E)</f>
        <v>0.40340742508518901</v>
      </c>
      <c r="K163" s="20">
        <f>_xlfn.XLOOKUP(B163,'Volume SPY'!A:A,'Volume SPY'!B:B)</f>
        <v>0.37565787722793231</v>
      </c>
      <c r="L163" s="20">
        <f>_xlfn.XLOOKUP(B163,'Short Volume SPY'!A:A,'Short Volume SPY'!E:E)</f>
        <v>0.56620435000848113</v>
      </c>
    </row>
    <row r="164" spans="2:12">
      <c r="B164" s="1">
        <v>45504</v>
      </c>
      <c r="C164" s="25">
        <f>_xlfn.XLOOKUP(B164,gme_stock_data!A:A,gme_stock_data!D:D)</f>
        <v>1.198150565844369E-2</v>
      </c>
      <c r="D164" s="1"/>
      <c r="E164" s="18">
        <f>_xlfn.XLOOKUP(B164,'Volume GME'!A:A,'Volume GME'!B:B)</f>
        <v>0.48187215307146325</v>
      </c>
      <c r="F164" s="19">
        <f>_xlfn.XLOOKUP(B164,'Short Volume GME'!A:A,'Short Volume GME'!E:E)</f>
        <v>0.43687367745344968</v>
      </c>
      <c r="H164" s="20">
        <f>_xlfn.XLOOKUP(B164,'Volume Apple'!A:A,'Volume Apple'!B:B)</f>
        <v>0.38365995307004297</v>
      </c>
      <c r="I164" s="20">
        <f>_xlfn.XLOOKUP(B164,'Short Volume Apple'!A:A,'Short Volume Apple'!E:E)</f>
        <v>0.42978180881094319</v>
      </c>
      <c r="K164" s="20">
        <f>_xlfn.XLOOKUP(B164,'Volume SPY'!A:A,'Volume SPY'!B:B)</f>
        <v>0.37581743734865569</v>
      </c>
      <c r="L164" s="20">
        <f>_xlfn.XLOOKUP(B164,'Short Volume SPY'!A:A,'Short Volume SPY'!E:E)</f>
        <v>0.50882522094664451</v>
      </c>
    </row>
    <row r="165" spans="2:12">
      <c r="B165" s="1">
        <v>45503</v>
      </c>
      <c r="C165" s="25">
        <f>_xlfn.XLOOKUP(B165,gme_stock_data!A:A,gme_stock_data!D:D)</f>
        <v>-5.2185753170570309E-2</v>
      </c>
      <c r="D165" s="1"/>
      <c r="E165" s="18">
        <f>_xlfn.XLOOKUP(B165,'Volume GME'!A:A,'Volume GME'!B:B)</f>
        <v>0.51840477915031546</v>
      </c>
      <c r="F165" s="19">
        <f>_xlfn.XLOOKUP(B165,'Short Volume GME'!A:A,'Short Volume GME'!E:E)</f>
        <v>0.40695938007831955</v>
      </c>
      <c r="H165" s="20">
        <f>_xlfn.XLOOKUP(B165,'Volume Apple'!A:A,'Volume Apple'!B:B)</f>
        <v>0.4147777169853416</v>
      </c>
      <c r="I165" s="20">
        <f>_xlfn.XLOOKUP(B165,'Short Volume Apple'!A:A,'Short Volume Apple'!E:E)</f>
        <v>0.38943444984548781</v>
      </c>
      <c r="K165" s="20">
        <f>_xlfn.XLOOKUP(B165,'Volume SPY'!A:A,'Volume SPY'!B:B)</f>
        <v>0.41058614441051977</v>
      </c>
      <c r="L165" s="20">
        <f>_xlfn.XLOOKUP(B165,'Short Volume SPY'!A:A,'Short Volume SPY'!E:E)</f>
        <v>0.41747041832936971</v>
      </c>
    </row>
    <row r="166" spans="2:12">
      <c r="B166" s="1">
        <v>45502</v>
      </c>
      <c r="C166" s="25">
        <f>_xlfn.XLOOKUP(B166,gme_stock_data!A:A,gme_stock_data!D:D)</f>
        <v>-2.2209167605375849E-2</v>
      </c>
      <c r="D166" s="1"/>
      <c r="E166" s="18">
        <f>_xlfn.XLOOKUP(B166,'Volume GME'!A:A,'Volume GME'!B:B)</f>
        <v>0.52556279585308097</v>
      </c>
      <c r="F166" s="19">
        <f>_xlfn.XLOOKUP(B166,'Short Volume GME'!A:A,'Short Volume GME'!E:E)</f>
        <v>0.43102307550693825</v>
      </c>
      <c r="H166" s="20">
        <f>_xlfn.XLOOKUP(B166,'Volume Apple'!A:A,'Volume Apple'!B:B)</f>
        <v>0.45484824579968325</v>
      </c>
      <c r="I166" s="20">
        <f>_xlfn.XLOOKUP(B166,'Short Volume Apple'!A:A,'Short Volume Apple'!E:E)</f>
        <v>0.38554708786130054</v>
      </c>
      <c r="K166" s="20">
        <f>_xlfn.XLOOKUP(B166,'Volume SPY'!A:A,'Volume SPY'!B:B)</f>
        <v>0.44412511361246426</v>
      </c>
      <c r="L166" s="20">
        <f>_xlfn.XLOOKUP(B166,'Short Volume SPY'!A:A,'Short Volume SPY'!E:E)</f>
        <v>0.45319897480390164</v>
      </c>
    </row>
    <row r="167" spans="2:12">
      <c r="B167" s="1">
        <v>45499</v>
      </c>
      <c r="C167" s="25">
        <f>_xlfn.XLOOKUP(B167,gme_stock_data!A:A,gme_stock_data!D:D)</f>
        <v>7.4875557800160638E-3</v>
      </c>
      <c r="D167" s="1"/>
      <c r="E167" s="18">
        <f>_xlfn.XLOOKUP(B167,'Volume GME'!A:A,'Volume GME'!B:B)</f>
        <v>0.49500137988839732</v>
      </c>
      <c r="F167" s="19">
        <f>_xlfn.XLOOKUP(B167,'Short Volume GME'!A:A,'Short Volume GME'!E:E)</f>
        <v>0.43362727152816455</v>
      </c>
      <c r="H167" s="20">
        <f>_xlfn.XLOOKUP(B167,'Volume Apple'!A:A,'Volume Apple'!B:B)</f>
        <v>0.43432102757845675</v>
      </c>
      <c r="I167" s="20">
        <f>_xlfn.XLOOKUP(B167,'Short Volume Apple'!A:A,'Short Volume Apple'!E:E)</f>
        <v>0.32579081122453651</v>
      </c>
      <c r="K167" s="20">
        <f>_xlfn.XLOOKUP(B167,'Volume SPY'!A:A,'Volume SPY'!B:B)</f>
        <v>0.38336141322152428</v>
      </c>
      <c r="L167" s="20">
        <f>_xlfn.XLOOKUP(B167,'Short Volume SPY'!A:A,'Short Volume SPY'!E:E)</f>
        <v>0.44568930698272385</v>
      </c>
    </row>
    <row r="168" spans="2:12">
      <c r="B168" s="1">
        <v>45498</v>
      </c>
      <c r="C168" s="25">
        <f>_xlfn.XLOOKUP(B168,gme_stock_data!A:A,gme_stock_data!D:D)</f>
        <v>-2.5020863762376952E-3</v>
      </c>
      <c r="D168" s="1"/>
      <c r="E168" s="18">
        <f>_xlfn.XLOOKUP(B168,'Volume GME'!A:A,'Volume GME'!B:B)</f>
        <v>0.50006250241460071</v>
      </c>
      <c r="F168" s="19">
        <f>_xlfn.XLOOKUP(B168,'Short Volume GME'!A:A,'Short Volume GME'!E:E)</f>
        <v>0.40112621262273279</v>
      </c>
      <c r="H168" s="20">
        <f>_xlfn.XLOOKUP(B168,'Volume Apple'!A:A,'Volume Apple'!B:B)</f>
        <v>0.3805075519944135</v>
      </c>
      <c r="I168" s="20">
        <f>_xlfn.XLOOKUP(B168,'Short Volume Apple'!A:A,'Short Volume Apple'!E:E)</f>
        <v>0.33954478698798785</v>
      </c>
      <c r="K168" s="20">
        <f>_xlfn.XLOOKUP(B168,'Volume SPY'!A:A,'Volume SPY'!B:B)</f>
        <v>0.34656511503165477</v>
      </c>
      <c r="L168" s="20">
        <f>_xlfn.XLOOKUP(B168,'Short Volume SPY'!A:A,'Short Volume SPY'!E:E)</f>
        <v>0.38008076260196882</v>
      </c>
    </row>
    <row r="169" spans="2:12">
      <c r="B169" s="1">
        <v>45497</v>
      </c>
      <c r="C169" s="25">
        <f>_xlfn.XLOOKUP(B169,gme_stock_data!A:A,gme_stock_data!D:D)</f>
        <v>-6.020804193121853E-2</v>
      </c>
      <c r="D169" s="1"/>
      <c r="E169" s="18">
        <f>_xlfn.XLOOKUP(B169,'Volume GME'!A:A,'Volume GME'!B:B)</f>
        <v>0.53377688709579629</v>
      </c>
      <c r="F169" s="19">
        <f>_xlfn.XLOOKUP(B169,'Short Volume GME'!A:A,'Short Volume GME'!E:E)</f>
        <v>0.45223820423154176</v>
      </c>
      <c r="H169" s="20">
        <f>_xlfn.XLOOKUP(B169,'Volume Apple'!A:A,'Volume Apple'!B:B)</f>
        <v>0.4053274696716444</v>
      </c>
      <c r="I169" s="20">
        <f>_xlfn.XLOOKUP(B169,'Short Volume Apple'!A:A,'Short Volume Apple'!E:E)</f>
        <v>0.35828628679175228</v>
      </c>
      <c r="K169" s="20">
        <f>_xlfn.XLOOKUP(B169,'Volume SPY'!A:A,'Volume SPY'!B:B)</f>
        <v>0.43543878489419019</v>
      </c>
      <c r="L169" s="20">
        <f>_xlfn.XLOOKUP(B169,'Short Volume SPY'!A:A,'Short Volume SPY'!E:E)</f>
        <v>0.46071253328088529</v>
      </c>
    </row>
    <row r="170" spans="2:12">
      <c r="B170" s="1">
        <v>45496</v>
      </c>
      <c r="C170" s="25">
        <f>_xlfn.XLOOKUP(B170,gme_stock_data!A:A,gme_stock_data!D:D)</f>
        <v>1.1041121627606924E-2</v>
      </c>
      <c r="D170" s="1"/>
      <c r="E170" s="18">
        <f>_xlfn.XLOOKUP(B170,'Volume GME'!A:A,'Volume GME'!B:B)</f>
        <v>0.55445829876225294</v>
      </c>
      <c r="F170" s="19">
        <f>_xlfn.XLOOKUP(B170,'Short Volume GME'!A:A,'Short Volume GME'!E:E)</f>
        <v>0.43337712323564626</v>
      </c>
      <c r="H170" s="20">
        <f>_xlfn.XLOOKUP(B170,'Volume Apple'!A:A,'Volume Apple'!B:B)</f>
        <v>0.48988642399524895</v>
      </c>
      <c r="I170" s="20">
        <f>_xlfn.XLOOKUP(B170,'Short Volume Apple'!A:A,'Short Volume Apple'!E:E)</f>
        <v>0.3507546949518181</v>
      </c>
      <c r="K170" s="20">
        <f>_xlfn.XLOOKUP(B170,'Volume SPY'!A:A,'Volume SPY'!B:B)</f>
        <v>0.41808479278903765</v>
      </c>
      <c r="L170" s="20">
        <f>_xlfn.XLOOKUP(B170,'Short Volume SPY'!A:A,'Short Volume SPY'!E:E)</f>
        <v>0.41831900807360695</v>
      </c>
    </row>
    <row r="171" spans="2:12">
      <c r="B171" s="1">
        <v>45495</v>
      </c>
      <c r="C171" s="25">
        <f>_xlfn.XLOOKUP(B171,gme_stock_data!A:A,gme_stock_data!D:D)</f>
        <v>9.962226245091705E-3</v>
      </c>
      <c r="D171" s="1"/>
      <c r="E171" s="18">
        <f>_xlfn.XLOOKUP(B171,'Volume GME'!A:A,'Volume GME'!B:B)</f>
        <v>0.5298959541149677</v>
      </c>
      <c r="F171" s="19">
        <f>_xlfn.XLOOKUP(B171,'Short Volume GME'!A:A,'Short Volume GME'!E:E)</f>
        <v>0.45902311685567576</v>
      </c>
      <c r="H171" s="20">
        <f>_xlfn.XLOOKUP(B171,'Volume Apple'!A:A,'Volume Apple'!B:B)</f>
        <v>0.44055934564623372</v>
      </c>
      <c r="I171" s="20">
        <f>_xlfn.XLOOKUP(B171,'Short Volume Apple'!A:A,'Short Volume Apple'!E:E)</f>
        <v>0.33821391734142336</v>
      </c>
      <c r="K171" s="20">
        <f>_xlfn.XLOOKUP(B171,'Volume SPY'!A:A,'Volume SPY'!B:B)</f>
        <v>0.4134389606579833</v>
      </c>
      <c r="L171" s="20">
        <f>_xlfn.XLOOKUP(B171,'Short Volume SPY'!A:A,'Short Volume SPY'!E:E)</f>
        <v>0.3656917881141532</v>
      </c>
    </row>
    <row r="172" spans="2:12">
      <c r="B172" s="1">
        <v>45492</v>
      </c>
      <c r="C172" s="25">
        <f>_xlfn.XLOOKUP(B172,gme_stock_data!A:A,gme_stock_data!D:D)</f>
        <v>-3.5795365341017966E-2</v>
      </c>
      <c r="D172" s="1"/>
      <c r="E172" s="18">
        <f>_xlfn.XLOOKUP(B172,'Volume GME'!A:A,'Volume GME'!B:B)</f>
        <v>0.52561961209429409</v>
      </c>
      <c r="F172" s="19">
        <f>_xlfn.XLOOKUP(B172,'Short Volume GME'!A:A,'Short Volume GME'!E:E)</f>
        <v>0.44646000254965851</v>
      </c>
      <c r="H172" s="20">
        <f>_xlfn.XLOOKUP(B172,'Volume Apple'!A:A,'Volume Apple'!B:B)</f>
        <v>0.4062772960800819</v>
      </c>
      <c r="I172" s="20">
        <f>_xlfn.XLOOKUP(B172,'Short Volume Apple'!A:A,'Short Volume Apple'!E:E)</f>
        <v>0.54844581579315654</v>
      </c>
      <c r="K172" s="20">
        <f>_xlfn.XLOOKUP(B172,'Volume SPY'!A:A,'Volume SPY'!B:B)</f>
        <v>0.48352466687789386</v>
      </c>
      <c r="L172" s="20">
        <f>_xlfn.XLOOKUP(B172,'Short Volume SPY'!A:A,'Short Volume SPY'!E:E)</f>
        <v>0.40504132439684687</v>
      </c>
    </row>
    <row r="173" spans="2:12">
      <c r="B173" s="1">
        <v>45491</v>
      </c>
      <c r="C173" s="25">
        <f>_xlfn.XLOOKUP(B173,gme_stock_data!A:A,gme_stock_data!D:D)</f>
        <v>-7.8019499604635403E-2</v>
      </c>
      <c r="D173" s="1"/>
      <c r="E173" s="18">
        <f>_xlfn.XLOOKUP(B173,'Volume GME'!A:A,'Volume GME'!B:B)</f>
        <v>0.57358405686477765</v>
      </c>
      <c r="F173" s="19">
        <f>_xlfn.XLOOKUP(B173,'Short Volume GME'!A:A,'Short Volume GME'!E:E)</f>
        <v>0.44214230272183597</v>
      </c>
      <c r="H173" s="20">
        <f>_xlfn.XLOOKUP(B173,'Volume Apple'!A:A,'Volume Apple'!B:B)</f>
        <v>0.47663446943021659</v>
      </c>
      <c r="I173" s="20">
        <f>_xlfn.XLOOKUP(B173,'Short Volume Apple'!A:A,'Short Volume Apple'!E:E)</f>
        <v>0.46500047046446125</v>
      </c>
      <c r="K173" s="20">
        <f>_xlfn.XLOOKUP(B173,'Volume SPY'!A:A,'Volume SPY'!B:B)</f>
        <v>0.41558203593411375</v>
      </c>
      <c r="L173" s="20">
        <f>_xlfn.XLOOKUP(B173,'Short Volume SPY'!A:A,'Short Volume SPY'!E:E)</f>
        <v>0.40549563234319114</v>
      </c>
    </row>
    <row r="174" spans="2:12">
      <c r="B174" s="1">
        <v>45490</v>
      </c>
      <c r="C174" s="25">
        <f>_xlfn.XLOOKUP(B174,gme_stock_data!A:A,gme_stock_data!D:D)</f>
        <v>-1.9816642811355225E-2</v>
      </c>
      <c r="D174" s="1"/>
      <c r="E174" s="18">
        <f>_xlfn.XLOOKUP(B174,'Volume GME'!A:A,'Volume GME'!B:B)</f>
        <v>0.53904705543144082</v>
      </c>
      <c r="F174" s="19">
        <f>_xlfn.XLOOKUP(B174,'Short Volume GME'!A:A,'Short Volume GME'!E:E)</f>
        <v>0.48237885215305493</v>
      </c>
      <c r="H174" s="20">
        <f>_xlfn.XLOOKUP(B174,'Volume Apple'!A:A,'Volume Apple'!B:B)</f>
        <v>0.41776687442709881</v>
      </c>
      <c r="I174" s="20">
        <f>_xlfn.XLOOKUP(B174,'Short Volume Apple'!A:A,'Short Volume Apple'!E:E)</f>
        <v>0.44773716169746569</v>
      </c>
      <c r="K174" s="20">
        <f>_xlfn.XLOOKUP(B174,'Volume SPY'!A:A,'Volume SPY'!B:B)</f>
        <v>0.46271759380065353</v>
      </c>
      <c r="L174" s="20">
        <f>_xlfn.XLOOKUP(B174,'Short Volume SPY'!A:A,'Short Volume SPY'!E:E)</f>
        <v>0.5556339588242506</v>
      </c>
    </row>
    <row r="175" spans="2:12">
      <c r="B175" s="1">
        <v>45489</v>
      </c>
      <c r="C175" s="25">
        <f>_xlfn.XLOOKUP(B175,gme_stock_data!A:A,gme_stock_data!D:D)</f>
        <v>5.5469746044361244E-2</v>
      </c>
      <c r="D175" s="1"/>
      <c r="E175" s="18">
        <f>_xlfn.XLOOKUP(B175,'Volume GME'!A:A,'Volume GME'!B:B)</f>
        <v>0.51780706579920011</v>
      </c>
      <c r="F175" s="19">
        <f>_xlfn.XLOOKUP(B175,'Short Volume GME'!A:A,'Short Volume GME'!E:E)</f>
        <v>0.45487673398217587</v>
      </c>
      <c r="H175" s="20">
        <f>_xlfn.XLOOKUP(B175,'Volume Apple'!A:A,'Volume Apple'!B:B)</f>
        <v>0.48109206942201688</v>
      </c>
      <c r="I175" s="20">
        <f>_xlfn.XLOOKUP(B175,'Short Volume Apple'!A:A,'Short Volume Apple'!E:E)</f>
        <v>0.53081490969711442</v>
      </c>
      <c r="K175" s="20">
        <f>_xlfn.XLOOKUP(B175,'Volume SPY'!A:A,'Volume SPY'!B:B)</f>
        <v>0.40873157141532951</v>
      </c>
      <c r="L175" s="20">
        <f>_xlfn.XLOOKUP(B175,'Short Volume SPY'!A:A,'Short Volume SPY'!E:E)</f>
        <v>0.49210844947992965</v>
      </c>
    </row>
    <row r="176" spans="2:12">
      <c r="B176" s="1">
        <v>45488</v>
      </c>
      <c r="C176" s="25">
        <f>_xlfn.XLOOKUP(B176,gme_stock_data!A:A,gme_stock_data!D:D)</f>
        <v>3.5819097804953057E-2</v>
      </c>
      <c r="D176" s="1"/>
      <c r="E176" s="18">
        <f>_xlfn.XLOOKUP(B176,'Volume GME'!A:A,'Volume GME'!B:B)</f>
        <v>0.55196387362866639</v>
      </c>
      <c r="F176" s="19">
        <f>_xlfn.XLOOKUP(B176,'Short Volume GME'!A:A,'Short Volume GME'!E:E)</f>
        <v>0.45294649629355377</v>
      </c>
      <c r="H176" s="20">
        <f>_xlfn.XLOOKUP(B176,'Volume Apple'!A:A,'Volume Apple'!B:B)</f>
        <v>0.46406243845577999</v>
      </c>
      <c r="I176" s="20">
        <f>_xlfn.XLOOKUP(B176,'Short Volume Apple'!A:A,'Short Volume Apple'!E:E)</f>
        <v>0.46731557115076694</v>
      </c>
      <c r="K176" s="20">
        <f>_xlfn.XLOOKUP(B176,'Volume SPY'!A:A,'Volume SPY'!B:B)</f>
        <v>0.40385180930961101</v>
      </c>
      <c r="L176" s="20">
        <f>_xlfn.XLOOKUP(B176,'Short Volume SPY'!A:A,'Short Volume SPY'!E:E)</f>
        <v>0.48426920723183858</v>
      </c>
    </row>
    <row r="177" spans="2:12">
      <c r="B177" s="1">
        <v>45485</v>
      </c>
      <c r="C177" s="25">
        <f>_xlfn.XLOOKUP(B177,gme_stock_data!A:A,gme_stock_data!D:D)</f>
        <v>1.8597978896280776E-2</v>
      </c>
      <c r="D177" s="1"/>
      <c r="E177" s="18">
        <f>_xlfn.XLOOKUP(B177,'Volume GME'!A:A,'Volume GME'!B:B)</f>
        <v>0.55572877502028617</v>
      </c>
      <c r="F177" s="19">
        <f>_xlfn.XLOOKUP(B177,'Short Volume GME'!A:A,'Short Volume GME'!E:E)</f>
        <v>0.42548855228273896</v>
      </c>
      <c r="H177" s="20">
        <f>_xlfn.XLOOKUP(B177,'Volume Apple'!A:A,'Volume Apple'!B:B)</f>
        <v>0.45319639056629929</v>
      </c>
      <c r="I177" s="20">
        <f>_xlfn.XLOOKUP(B177,'Short Volume Apple'!A:A,'Short Volume Apple'!E:E)</f>
        <v>0.40944409934590448</v>
      </c>
      <c r="K177" s="20">
        <f>_xlfn.XLOOKUP(B177,'Volume SPY'!A:A,'Volume SPY'!B:B)</f>
        <v>0.39817710936441941</v>
      </c>
      <c r="L177" s="20">
        <f>_xlfn.XLOOKUP(B177,'Short Volume SPY'!A:A,'Short Volume SPY'!E:E)</f>
        <v>0.50160815479376875</v>
      </c>
    </row>
    <row r="178" spans="2:12">
      <c r="B178" s="1">
        <v>45484</v>
      </c>
      <c r="C178" s="25">
        <f>_xlfn.XLOOKUP(B178,gme_stock_data!A:A,gme_stock_data!D:D)</f>
        <v>2.3744685011413406E-2</v>
      </c>
      <c r="D178" s="1"/>
      <c r="E178" s="18">
        <f>_xlfn.XLOOKUP(B178,'Volume GME'!A:A,'Volume GME'!B:B)</f>
        <v>0.53720227636217877</v>
      </c>
      <c r="F178" s="19">
        <f>_xlfn.XLOOKUP(B178,'Short Volume GME'!A:A,'Short Volume GME'!E:E)</f>
        <v>0.433752496183754</v>
      </c>
      <c r="H178" s="20">
        <f>_xlfn.XLOOKUP(B178,'Volume Apple'!A:A,'Volume Apple'!B:B)</f>
        <v>0.39632272581540551</v>
      </c>
      <c r="I178" s="20">
        <f>_xlfn.XLOOKUP(B178,'Short Volume Apple'!A:A,'Short Volume Apple'!E:E)</f>
        <v>0.41852144212045989</v>
      </c>
      <c r="K178" s="20">
        <f>_xlfn.XLOOKUP(B178,'Volume SPY'!A:A,'Volume SPY'!B:B)</f>
        <v>0.39023809167900636</v>
      </c>
      <c r="L178" s="20">
        <f>_xlfn.XLOOKUP(B178,'Short Volume SPY'!A:A,'Short Volume SPY'!E:E)</f>
        <v>0.57512173602972683</v>
      </c>
    </row>
    <row r="179" spans="2:12">
      <c r="B179" s="1">
        <v>45483</v>
      </c>
      <c r="C179" s="25">
        <f>_xlfn.XLOOKUP(B179,gme_stock_data!A:A,gme_stock_data!D:D)</f>
        <v>1.4928661353364597E-2</v>
      </c>
      <c r="D179" s="1"/>
      <c r="E179" s="18">
        <f>_xlfn.XLOOKUP(B179,'Volume GME'!A:A,'Volume GME'!B:B)</f>
        <v>0.53767491748406204</v>
      </c>
      <c r="F179" s="19">
        <f>_xlfn.XLOOKUP(B179,'Short Volume GME'!A:A,'Short Volume GME'!E:E)</f>
        <v>0.43371948409110689</v>
      </c>
      <c r="H179" s="20">
        <f>_xlfn.XLOOKUP(B179,'Volume Apple'!A:A,'Volume Apple'!B:B)</f>
        <v>0.43584194027820267</v>
      </c>
      <c r="I179" s="20">
        <f>_xlfn.XLOOKUP(B179,'Short Volume Apple'!A:A,'Short Volume Apple'!E:E)</f>
        <v>0.56289465882890199</v>
      </c>
      <c r="K179" s="20">
        <f>_xlfn.XLOOKUP(B179,'Volume SPY'!A:A,'Volume SPY'!B:B)</f>
        <v>0.42684957012027869</v>
      </c>
      <c r="L179" s="20">
        <f>_xlfn.XLOOKUP(B179,'Short Volume SPY'!A:A,'Short Volume SPY'!E:E)</f>
        <v>0.5457854903379501</v>
      </c>
    </row>
    <row r="180" spans="2:12">
      <c r="B180" s="1">
        <v>45482</v>
      </c>
      <c r="C180" s="25">
        <f>_xlfn.XLOOKUP(B180,gme_stock_data!A:A,gme_stock_data!D:D)</f>
        <v>6.1162270174362739E-3</v>
      </c>
      <c r="D180" s="1"/>
      <c r="E180" s="18">
        <f>_xlfn.XLOOKUP(B180,'Volume GME'!A:A,'Volume GME'!B:B)</f>
        <v>0.54648509148061208</v>
      </c>
      <c r="F180" s="19">
        <f>_xlfn.XLOOKUP(B180,'Short Volume GME'!A:A,'Short Volume GME'!E:E)</f>
        <v>0.45562834625132553</v>
      </c>
      <c r="H180" s="20">
        <f>_xlfn.XLOOKUP(B180,'Volume Apple'!A:A,'Volume Apple'!B:B)</f>
        <v>0.45789821137711795</v>
      </c>
      <c r="I180" s="20">
        <f>_xlfn.XLOOKUP(B180,'Short Volume Apple'!A:A,'Short Volume Apple'!E:E)</f>
        <v>0.56116826419954458</v>
      </c>
      <c r="K180" s="20">
        <f>_xlfn.XLOOKUP(B180,'Volume SPY'!A:A,'Volume SPY'!B:B)</f>
        <v>0.44179477000744771</v>
      </c>
      <c r="L180" s="20">
        <f>_xlfn.XLOOKUP(B180,'Short Volume SPY'!A:A,'Short Volume SPY'!E:E)</f>
        <v>0.68437696519173508</v>
      </c>
    </row>
    <row r="181" spans="2:12">
      <c r="B181" s="1">
        <v>45481</v>
      </c>
      <c r="C181" s="25">
        <f>_xlfn.XLOOKUP(B181,gme_stock_data!A:A,gme_stock_data!D:D)</f>
        <v>1.1104370734234356E-2</v>
      </c>
      <c r="D181" s="1"/>
      <c r="E181" s="18">
        <f>_xlfn.XLOOKUP(B181,'Volume GME'!A:A,'Volume GME'!B:B)</f>
        <v>0.5572744986703515</v>
      </c>
      <c r="F181" s="19">
        <f>_xlfn.XLOOKUP(B181,'Short Volume GME'!A:A,'Short Volume GME'!E:E)</f>
        <v>0.41599150381152694</v>
      </c>
      <c r="H181" s="20">
        <f>_xlfn.XLOOKUP(B181,'Volume Apple'!A:A,'Volume Apple'!B:B)</f>
        <v>0.46486767277750057</v>
      </c>
      <c r="I181" s="20">
        <f>_xlfn.XLOOKUP(B181,'Short Volume Apple'!A:A,'Short Volume Apple'!E:E)</f>
        <v>0.50692351380589851</v>
      </c>
      <c r="K181" s="20">
        <f>_xlfn.XLOOKUP(B181,'Volume SPY'!A:A,'Volume SPY'!B:B)</f>
        <v>0.48563248797303754</v>
      </c>
      <c r="L181" s="20">
        <f>_xlfn.XLOOKUP(B181,'Short Volume SPY'!A:A,'Short Volume SPY'!E:E)</f>
        <v>0.62066060435686743</v>
      </c>
    </row>
    <row r="182" spans="2:12">
      <c r="B182" s="1">
        <v>45478</v>
      </c>
      <c r="C182" s="25">
        <f>_xlfn.XLOOKUP(B182,gme_stock_data!A:A,gme_stock_data!D:D)</f>
        <v>-7.8270224504683409E-3</v>
      </c>
      <c r="D182" s="1"/>
      <c r="E182" s="18">
        <f>_xlfn.XLOOKUP(B182,'Volume GME'!A:A,'Volume GME'!B:B)</f>
        <v>0.56541047412939238</v>
      </c>
      <c r="F182" s="19">
        <f>_xlfn.XLOOKUP(B182,'Short Volume GME'!A:A,'Short Volume GME'!E:E)</f>
        <v>0.44311563734126058</v>
      </c>
      <c r="H182" s="20">
        <f>_xlfn.XLOOKUP(B182,'Volume Apple'!A:A,'Volume Apple'!B:B)</f>
        <v>0.44205702916075879</v>
      </c>
      <c r="I182" s="20">
        <f>_xlfn.XLOOKUP(B182,'Short Volume Apple'!A:A,'Short Volume Apple'!E:E)</f>
        <v>0.35557606009478049</v>
      </c>
      <c r="K182" s="20">
        <f>_xlfn.XLOOKUP(B182,'Volume SPY'!A:A,'Volume SPY'!B:B)</f>
        <v>0.45401449309626873</v>
      </c>
      <c r="L182" s="20">
        <f>_xlfn.XLOOKUP(B182,'Short Volume SPY'!A:A,'Short Volume SPY'!E:E)</f>
        <v>0.57389687326717242</v>
      </c>
    </row>
    <row r="183" spans="2:12">
      <c r="B183" s="1">
        <v>45476</v>
      </c>
      <c r="C183" s="25">
        <f>_xlfn.XLOOKUP(B183,gme_stock_data!A:A,gme_stock_data!D:D)</f>
        <v>1.6132718037746626E-2</v>
      </c>
      <c r="D183" s="1"/>
      <c r="E183" s="18">
        <f>_xlfn.XLOOKUP(B183,'Volume GME'!A:A,'Volume GME'!B:B)</f>
        <v>0.57395372026914115</v>
      </c>
      <c r="F183" s="19">
        <f>_xlfn.XLOOKUP(B183,'Short Volume GME'!A:A,'Short Volume GME'!E:E)</f>
        <v>0.44343791242418673</v>
      </c>
      <c r="H183" s="20">
        <f>_xlfn.XLOOKUP(B183,'Volume Apple'!A:A,'Volume Apple'!B:B)</f>
        <v>0.43097064984586669</v>
      </c>
      <c r="I183" s="20">
        <f>_xlfn.XLOOKUP(B183,'Short Volume Apple'!A:A,'Short Volume Apple'!E:E)</f>
        <v>0.37818439697638029</v>
      </c>
      <c r="K183" s="20">
        <f>_xlfn.XLOOKUP(B183,'Volume SPY'!A:A,'Volume SPY'!B:B)</f>
        <v>0.47826879543937861</v>
      </c>
      <c r="L183" s="20">
        <f>_xlfn.XLOOKUP(B183,'Short Volume SPY'!A:A,'Short Volume SPY'!E:E)</f>
        <v>0.4508611430852969</v>
      </c>
    </row>
    <row r="184" spans="2:12">
      <c r="B184" s="1">
        <v>45475</v>
      </c>
      <c r="C184" s="25">
        <f>_xlfn.XLOOKUP(B184,gme_stock_data!A:A,gme_stock_data!D:D)</f>
        <v>2.7480063566029684E-2</v>
      </c>
      <c r="D184" s="1"/>
      <c r="E184" s="18">
        <f>_xlfn.XLOOKUP(B184,'Volume GME'!A:A,'Volume GME'!B:B)</f>
        <v>0.56869981397474922</v>
      </c>
      <c r="F184" s="19">
        <f>_xlfn.XLOOKUP(B184,'Short Volume GME'!A:A,'Short Volume GME'!E:E)</f>
        <v>0.46369278841465394</v>
      </c>
      <c r="H184" s="20">
        <f>_xlfn.XLOOKUP(B184,'Volume Apple'!A:A,'Volume Apple'!B:B)</f>
        <v>0.4536485996455471</v>
      </c>
      <c r="I184" s="20">
        <f>_xlfn.XLOOKUP(B184,'Short Volume Apple'!A:A,'Short Volume Apple'!E:E)</f>
        <v>0.35590029165017484</v>
      </c>
      <c r="K184" s="20">
        <f>_xlfn.XLOOKUP(B184,'Volume SPY'!A:A,'Volume SPY'!B:B)</f>
        <v>0.46728020628416461</v>
      </c>
      <c r="L184" s="20">
        <f>_xlfn.XLOOKUP(B184,'Short Volume SPY'!A:A,'Short Volume SPY'!E:E)</f>
        <v>0.46185645170379835</v>
      </c>
    </row>
    <row r="185" spans="2:12">
      <c r="B185" s="1">
        <v>45474</v>
      </c>
      <c r="C185" s="25">
        <f>_xlfn.XLOOKUP(B185,gme_stock_data!A:A,gme_stock_data!D:D)</f>
        <v>-5.6658217323749628E-2</v>
      </c>
      <c r="D185" s="1"/>
      <c r="E185" s="18">
        <f>_xlfn.XLOOKUP(B185,'Volume GME'!A:A,'Volume GME'!B:B)</f>
        <v>0.50121508062721543</v>
      </c>
      <c r="F185" s="19">
        <f>_xlfn.XLOOKUP(B185,'Short Volume GME'!A:A,'Short Volume GME'!E:E)</f>
        <v>0.50728531853519954</v>
      </c>
      <c r="H185" s="20">
        <f>_xlfn.XLOOKUP(B185,'Volume Apple'!A:A,'Volume Apple'!B:B)</f>
        <v>0.46634122779917137</v>
      </c>
      <c r="I185" s="20">
        <f>_xlfn.XLOOKUP(B185,'Short Volume Apple'!A:A,'Short Volume Apple'!E:E)</f>
        <v>0.35481517784064343</v>
      </c>
      <c r="K185" s="20">
        <f>_xlfn.XLOOKUP(B185,'Volume SPY'!A:A,'Volume SPY'!B:B)</f>
        <v>0.5031743406776551</v>
      </c>
      <c r="L185" s="20">
        <f>_xlfn.XLOOKUP(B185,'Short Volume SPY'!A:A,'Short Volume SPY'!E:E)</f>
        <v>0.41074817190520396</v>
      </c>
    </row>
    <row r="186" spans="2:12">
      <c r="B186" s="1">
        <v>45471</v>
      </c>
      <c r="C186" s="25">
        <f>_xlfn.XLOOKUP(B186,gme_stock_data!A:A,gme_stock_data!D:D)</f>
        <v>-1.6071057021242782E-2</v>
      </c>
      <c r="D186" s="1"/>
      <c r="E186" s="18">
        <f>_xlfn.XLOOKUP(B186,'Volume GME'!A:A,'Volume GME'!B:B)</f>
        <v>0.54381390074515101</v>
      </c>
      <c r="F186" s="19">
        <f>_xlfn.XLOOKUP(B186,'Short Volume GME'!A:A,'Short Volume GME'!E:E)</f>
        <v>0.42548282306081181</v>
      </c>
      <c r="H186" s="20">
        <f>_xlfn.XLOOKUP(B186,'Volume Apple'!A:A,'Volume Apple'!B:B)</f>
        <v>0.3923771850610277</v>
      </c>
      <c r="I186" s="20">
        <f>_xlfn.XLOOKUP(B186,'Short Volume Apple'!A:A,'Short Volume Apple'!E:E)</f>
        <v>0.38207320628787483</v>
      </c>
      <c r="K186" s="20">
        <f>_xlfn.XLOOKUP(B186,'Volume SPY'!A:A,'Volume SPY'!B:B)</f>
        <v>0.4396882625472292</v>
      </c>
      <c r="L186" s="20">
        <f>_xlfn.XLOOKUP(B186,'Short Volume SPY'!A:A,'Short Volume SPY'!E:E)</f>
        <v>0.53106547410274529</v>
      </c>
    </row>
    <row r="187" spans="2:12">
      <c r="B187" s="1">
        <v>45470</v>
      </c>
      <c r="C187" s="25">
        <f>_xlfn.XLOOKUP(B187,gme_stock_data!A:A,gme_stock_data!D:D)</f>
        <v>3.6116727215690203E-2</v>
      </c>
      <c r="D187" s="1"/>
      <c r="E187" s="18">
        <f>_xlfn.XLOOKUP(B187,'Volume GME'!A:A,'Volume GME'!B:B)</f>
        <v>0.5665813510215808</v>
      </c>
      <c r="F187" s="19">
        <f>_xlfn.XLOOKUP(B187,'Short Volume GME'!A:A,'Short Volume GME'!E:E)</f>
        <v>0.39825412420960682</v>
      </c>
      <c r="H187" s="20">
        <f>_xlfn.XLOOKUP(B187,'Volume Apple'!A:A,'Volume Apple'!B:B)</f>
        <v>0.4045916190644871</v>
      </c>
      <c r="I187" s="20">
        <f>_xlfn.XLOOKUP(B187,'Short Volume Apple'!A:A,'Short Volume Apple'!E:E)</f>
        <v>0.42503368570999528</v>
      </c>
      <c r="K187" s="20">
        <f>_xlfn.XLOOKUP(B187,'Volume SPY'!A:A,'Volume SPY'!B:B)</f>
        <v>0.40414887203952254</v>
      </c>
      <c r="L187" s="20">
        <f>_xlfn.XLOOKUP(B187,'Short Volume SPY'!A:A,'Short Volume SPY'!E:E)</f>
        <v>0.48067561160225103</v>
      </c>
    </row>
    <row r="188" spans="2:12">
      <c r="B188" s="1">
        <v>45469</v>
      </c>
      <c r="C188" s="25">
        <f>_xlfn.XLOOKUP(B188,gme_stock_data!A:A,gme_stock_data!D:D)</f>
        <v>-2.9719264372825873E-2</v>
      </c>
      <c r="D188" s="1"/>
      <c r="E188" s="18">
        <f>_xlfn.XLOOKUP(B188,'Volume GME'!A:A,'Volume GME'!B:B)</f>
        <v>0.57231286252755242</v>
      </c>
      <c r="F188" s="19">
        <f>_xlfn.XLOOKUP(B188,'Short Volume GME'!A:A,'Short Volume GME'!E:E)</f>
        <v>0.4376506103131354</v>
      </c>
      <c r="H188" s="20">
        <f>_xlfn.XLOOKUP(B188,'Volume Apple'!A:A,'Volume Apple'!B:B)</f>
        <v>0.42280630080178239</v>
      </c>
      <c r="I188" s="20">
        <f>_xlfn.XLOOKUP(B188,'Short Volume Apple'!A:A,'Short Volume Apple'!E:E)</f>
        <v>0.49368739981097426</v>
      </c>
      <c r="K188" s="20">
        <f>_xlfn.XLOOKUP(B188,'Volume SPY'!A:A,'Volume SPY'!B:B)</f>
        <v>0.48397191823790897</v>
      </c>
      <c r="L188" s="20">
        <f>_xlfn.XLOOKUP(B188,'Short Volume SPY'!A:A,'Short Volume SPY'!E:E)</f>
        <v>0.49087678620089592</v>
      </c>
    </row>
    <row r="189" spans="2:12">
      <c r="B189" s="1">
        <v>45468</v>
      </c>
      <c r="C189" s="25">
        <f>_xlfn.XLOOKUP(B189,gme_stock_data!A:A,gme_stock_data!D:D)</f>
        <v>5.2708782597524616E-2</v>
      </c>
      <c r="D189" s="1"/>
      <c r="E189" s="18">
        <f>_xlfn.XLOOKUP(B189,'Volume GME'!A:A,'Volume GME'!B:B)</f>
        <v>0.53631100304872936</v>
      </c>
      <c r="F189" s="19">
        <f>_xlfn.XLOOKUP(B189,'Short Volume GME'!A:A,'Short Volume GME'!E:E)</f>
        <v>0.49046045863459509</v>
      </c>
      <c r="H189" s="20">
        <f>_xlfn.XLOOKUP(B189,'Volume Apple'!A:A,'Volume Apple'!B:B)</f>
        <v>0.3970175441194943</v>
      </c>
      <c r="I189" s="20">
        <f>_xlfn.XLOOKUP(B189,'Short Volume Apple'!A:A,'Short Volume Apple'!E:E)</f>
        <v>0.50180492687439682</v>
      </c>
      <c r="K189" s="20">
        <f>_xlfn.XLOOKUP(B189,'Volume SPY'!A:A,'Volume SPY'!B:B)</f>
        <v>0.47844667829767717</v>
      </c>
      <c r="L189" s="20">
        <f>_xlfn.XLOOKUP(B189,'Short Volume SPY'!A:A,'Short Volume SPY'!E:E)</f>
        <v>0.51906106894642801</v>
      </c>
    </row>
    <row r="190" spans="2:12">
      <c r="B190" s="1">
        <v>45467</v>
      </c>
      <c r="C190" s="25">
        <f>_xlfn.XLOOKUP(B190,gme_stock_data!A:A,gme_stock_data!D:D)</f>
        <v>-1.1769786982340004E-2</v>
      </c>
      <c r="D190" s="1"/>
      <c r="E190" s="18">
        <f>_xlfn.XLOOKUP(B190,'Volume GME'!A:A,'Volume GME'!B:B)</f>
        <v>0.51052388233848656</v>
      </c>
      <c r="F190" s="19">
        <f>_xlfn.XLOOKUP(B190,'Short Volume GME'!A:A,'Short Volume GME'!E:E)</f>
        <v>0.44050120879784438</v>
      </c>
      <c r="H190" s="20">
        <f>_xlfn.XLOOKUP(B190,'Volume Apple'!A:A,'Volume Apple'!B:B)</f>
        <v>0.45029134176165492</v>
      </c>
      <c r="I190" s="20">
        <f>_xlfn.XLOOKUP(B190,'Short Volume Apple'!A:A,'Short Volume Apple'!E:E)</f>
        <v>0.4616542285718675</v>
      </c>
      <c r="K190" s="20">
        <f>_xlfn.XLOOKUP(B190,'Volume SPY'!A:A,'Volume SPY'!B:B)</f>
        <v>0.41610454562856197</v>
      </c>
      <c r="L190" s="20">
        <f>_xlfn.XLOOKUP(B190,'Short Volume SPY'!A:A,'Short Volume SPY'!E:E)</f>
        <v>0.523517921120917</v>
      </c>
    </row>
    <row r="191" spans="2:12">
      <c r="B191" s="1">
        <v>45464</v>
      </c>
      <c r="C191" s="25">
        <f>_xlfn.XLOOKUP(B191,gme_stock_data!A:A,gme_stock_data!D:D)</f>
        <v>-6.7068748251415428E-2</v>
      </c>
      <c r="D191" s="1"/>
      <c r="E191" s="18">
        <f>_xlfn.XLOOKUP(B191,'Volume GME'!A:A,'Volume GME'!B:B)</f>
        <v>0.50124341187748389</v>
      </c>
      <c r="F191" s="19">
        <f>_xlfn.XLOOKUP(B191,'Short Volume GME'!A:A,'Short Volume GME'!E:E)</f>
        <v>0.47199899468169398</v>
      </c>
      <c r="H191" s="20">
        <f>_xlfn.XLOOKUP(B191,'Volume Apple'!A:A,'Volume Apple'!B:B)</f>
        <v>0.34503089288857614</v>
      </c>
      <c r="I191" s="20">
        <f>_xlfn.XLOOKUP(B191,'Short Volume Apple'!A:A,'Short Volume Apple'!E:E)</f>
        <v>0.54965386867015853</v>
      </c>
      <c r="K191" s="20">
        <f>_xlfn.XLOOKUP(B191,'Volume SPY'!A:A,'Volume SPY'!B:B)</f>
        <v>0.55928366916060412</v>
      </c>
      <c r="L191" s="20">
        <f>_xlfn.XLOOKUP(B191,'Short Volume SPY'!A:A,'Short Volume SPY'!E:E)</f>
        <v>0.58920712353271121</v>
      </c>
    </row>
    <row r="192" spans="2:12">
      <c r="B192" s="1">
        <v>45463</v>
      </c>
      <c r="C192" s="25">
        <f>_xlfn.XLOOKUP(B192,gme_stock_data!A:A,gme_stock_data!D:D)</f>
        <v>3.5398406537766054E-2</v>
      </c>
      <c r="D192" s="1"/>
      <c r="E192" s="18">
        <f>_xlfn.XLOOKUP(B192,'Volume GME'!A:A,'Volume GME'!B:B)</f>
        <v>0.53835264403227934</v>
      </c>
      <c r="F192" s="19">
        <f>_xlfn.XLOOKUP(B192,'Short Volume GME'!A:A,'Short Volume GME'!E:E)</f>
        <v>0.45351741747027768</v>
      </c>
      <c r="H192" s="20">
        <f>_xlfn.XLOOKUP(B192,'Volume Apple'!A:A,'Volume Apple'!B:B)</f>
        <v>0.41405881280463452</v>
      </c>
      <c r="I192" s="20">
        <f>_xlfn.XLOOKUP(B192,'Short Volume Apple'!A:A,'Short Volume Apple'!E:E)</f>
        <v>0.52274929808754422</v>
      </c>
      <c r="K192" s="20">
        <f>_xlfn.XLOOKUP(B192,'Volume SPY'!A:A,'Volume SPY'!B:B)</f>
        <v>0.53530219966940495</v>
      </c>
      <c r="L192" s="20">
        <f>_xlfn.XLOOKUP(B192,'Short Volume SPY'!A:A,'Short Volume SPY'!E:E)</f>
        <v>0.55793102248180693</v>
      </c>
    </row>
    <row r="193" spans="2:12">
      <c r="B193" s="1">
        <v>45461</v>
      </c>
      <c r="C193" s="25">
        <f>_xlfn.XLOOKUP(B193,gme_stock_data!A:A,gme_stock_data!D:D)</f>
        <v>-2.0834086902842025E-2</v>
      </c>
      <c r="D193" s="1"/>
      <c r="E193" s="18">
        <f>_xlfn.XLOOKUP(B193,'Volume GME'!A:A,'Volume GME'!B:B)</f>
        <v>0.54116094711101148</v>
      </c>
      <c r="F193" s="19">
        <f>_xlfn.XLOOKUP(B193,'Short Volume GME'!A:A,'Short Volume GME'!E:E)</f>
        <v>0.41911808351796759</v>
      </c>
      <c r="H193" s="20">
        <f>_xlfn.XLOOKUP(B193,'Volume Apple'!A:A,'Volume Apple'!B:B)</f>
        <v>0.43125423098799343</v>
      </c>
      <c r="I193" s="20">
        <f>_xlfn.XLOOKUP(B193,'Short Volume Apple'!A:A,'Short Volume Apple'!E:E)</f>
        <v>0.5609738582024888</v>
      </c>
      <c r="K193" s="20">
        <f>_xlfn.XLOOKUP(B193,'Volume SPY'!A:A,'Volume SPY'!B:B)</f>
        <v>0.52973303671659122</v>
      </c>
      <c r="L193" s="20">
        <f>_xlfn.XLOOKUP(B193,'Short Volume SPY'!A:A,'Short Volume SPY'!E:E)</f>
        <v>0.47860706527288016</v>
      </c>
    </row>
    <row r="194" spans="2:12">
      <c r="B194" s="1">
        <v>45460</v>
      </c>
      <c r="C194" s="25">
        <f>_xlfn.XLOOKUP(B194,gme_stock_data!A:A,gme_stock_data!D:D)</f>
        <v>-0.12925979222880191</v>
      </c>
      <c r="D194" s="1"/>
      <c r="E194" s="18">
        <f>_xlfn.XLOOKUP(B194,'Volume GME'!A:A,'Volume GME'!B:B)</f>
        <v>0.48817699487942157</v>
      </c>
      <c r="F194" s="19">
        <f>_xlfn.XLOOKUP(B194,'Short Volume GME'!A:A,'Short Volume GME'!E:E)</f>
        <v>0.4702806480325834</v>
      </c>
      <c r="H194" s="20">
        <f>_xlfn.XLOOKUP(B194,'Volume Apple'!A:A,'Volume Apple'!B:B)</f>
        <v>0.43581185194569222</v>
      </c>
      <c r="I194" s="20">
        <f>_xlfn.XLOOKUP(B194,'Short Volume Apple'!A:A,'Short Volume Apple'!E:E)</f>
        <v>0.57844194190873044</v>
      </c>
      <c r="K194" s="20">
        <f>_xlfn.XLOOKUP(B194,'Volume SPY'!A:A,'Volume SPY'!B:B)</f>
        <v>0.485586510486608</v>
      </c>
      <c r="L194" s="20">
        <f>_xlfn.XLOOKUP(B194,'Short Volume SPY'!A:A,'Short Volume SPY'!E:E)</f>
        <v>0.48223684930264432</v>
      </c>
    </row>
    <row r="195" spans="2:12">
      <c r="B195" s="1">
        <v>45457</v>
      </c>
      <c r="C195" s="25">
        <f>_xlfn.XLOOKUP(B195,gme_stock_data!A:A,gme_stock_data!D:D)</f>
        <v>-1.4528100562909856E-2</v>
      </c>
      <c r="D195" s="1"/>
      <c r="E195" s="18">
        <f>_xlfn.XLOOKUP(B195,'Volume GME'!A:A,'Volume GME'!B:B)</f>
        <v>0.54664548544442337</v>
      </c>
      <c r="F195" s="19">
        <f>_xlfn.XLOOKUP(B195,'Short Volume GME'!A:A,'Short Volume GME'!E:E)</f>
        <v>0.48519943255028941</v>
      </c>
      <c r="H195" s="20">
        <f>_xlfn.XLOOKUP(B195,'Volume Apple'!A:A,'Volume Apple'!B:B)</f>
        <v>0.45821397137451791</v>
      </c>
      <c r="I195" s="20">
        <f>_xlfn.XLOOKUP(B195,'Short Volume Apple'!A:A,'Short Volume Apple'!E:E)</f>
        <v>0.44581097223418803</v>
      </c>
      <c r="K195" s="20">
        <f>_xlfn.XLOOKUP(B195,'Volume SPY'!A:A,'Volume SPY'!B:B)</f>
        <v>0.48730901149772904</v>
      </c>
      <c r="L195" s="20">
        <f>_xlfn.XLOOKUP(B195,'Short Volume SPY'!A:A,'Short Volume SPY'!E:E)</f>
        <v>0.4321292886170135</v>
      </c>
    </row>
    <row r="196" spans="2:12">
      <c r="B196" s="1">
        <v>45456</v>
      </c>
      <c r="C196" s="25">
        <f>_xlfn.XLOOKUP(B196,gme_stock_data!A:A,gme_stock_data!D:D)</f>
        <v>0.1343166301992248</v>
      </c>
      <c r="D196" s="1"/>
      <c r="E196" s="18">
        <f>_xlfn.XLOOKUP(B196,'Volume GME'!A:A,'Volume GME'!B:B)</f>
        <v>0.49758920381992727</v>
      </c>
      <c r="F196" s="19">
        <f>_xlfn.XLOOKUP(B196,'Short Volume GME'!A:A,'Short Volume GME'!E:E)</f>
        <v>0.43992091201163425</v>
      </c>
      <c r="H196" s="20">
        <f>_xlfn.XLOOKUP(B196,'Volume Apple'!A:A,'Volume Apple'!B:B)</f>
        <v>0.44968194972552439</v>
      </c>
      <c r="I196" s="20">
        <f>_xlfn.XLOOKUP(B196,'Short Volume Apple'!A:A,'Short Volume Apple'!E:E)</f>
        <v>0.52427046600341631</v>
      </c>
      <c r="K196" s="20">
        <f>_xlfn.XLOOKUP(B196,'Volume SPY'!A:A,'Volume SPY'!B:B)</f>
        <v>0.46787512281814991</v>
      </c>
      <c r="L196" s="20">
        <f>_xlfn.XLOOKUP(B196,'Short Volume SPY'!A:A,'Short Volume SPY'!E:E)</f>
        <v>0.48443102396887849</v>
      </c>
    </row>
    <row r="197" spans="2:12">
      <c r="B197" s="1">
        <v>45455</v>
      </c>
      <c r="C197" s="25">
        <f>_xlfn.XLOOKUP(B197,gme_stock_data!A:A,gme_stock_data!D:D)</f>
        <v>-0.18029016787090291</v>
      </c>
      <c r="D197" s="1"/>
      <c r="E197" s="18">
        <f>_xlfn.XLOOKUP(B197,'Volume GME'!A:A,'Volume GME'!B:B)</f>
        <v>0.52728200549970905</v>
      </c>
      <c r="F197" s="19">
        <f>_xlfn.XLOOKUP(B197,'Short Volume GME'!A:A,'Short Volume GME'!E:E)</f>
        <v>0.445476704835229</v>
      </c>
      <c r="H197" s="20">
        <f>_xlfn.XLOOKUP(B197,'Volume Apple'!A:A,'Volume Apple'!B:B)</f>
        <v>0.48892356082718591</v>
      </c>
      <c r="I197" s="20">
        <f>_xlfn.XLOOKUP(B197,'Short Volume Apple'!A:A,'Short Volume Apple'!E:E)</f>
        <v>0.53627148739742037</v>
      </c>
      <c r="K197" s="20">
        <f>_xlfn.XLOOKUP(B197,'Volume SPY'!A:A,'Volume SPY'!B:B)</f>
        <v>0.43063749331138063</v>
      </c>
      <c r="L197" s="20">
        <f>_xlfn.XLOOKUP(B197,'Short Volume SPY'!A:A,'Short Volume SPY'!E:E)</f>
        <v>0.54295202816913968</v>
      </c>
    </row>
    <row r="198" spans="2:12">
      <c r="B198" s="1">
        <v>45454</v>
      </c>
      <c r="C198" s="25">
        <f>_xlfn.XLOOKUP(B198,gme_stock_data!A:A,gme_stock_data!D:D)</f>
        <v>0.20534616148008814</v>
      </c>
      <c r="D198" s="1"/>
      <c r="E198" s="18">
        <f>_xlfn.XLOOKUP(B198,'Volume GME'!A:A,'Volume GME'!B:B)</f>
        <v>0.50831552446504513</v>
      </c>
      <c r="F198" s="19">
        <f>_xlfn.XLOOKUP(B198,'Short Volume GME'!A:A,'Short Volume GME'!E:E)</f>
        <v>0.38827274396316652</v>
      </c>
      <c r="H198" s="20">
        <f>_xlfn.XLOOKUP(B198,'Volume Apple'!A:A,'Volume Apple'!B:B)</f>
        <v>0.49679763031630636</v>
      </c>
      <c r="I198" s="20">
        <f>_xlfn.XLOOKUP(B198,'Short Volume Apple'!A:A,'Short Volume Apple'!E:E)</f>
        <v>0.41498372607878398</v>
      </c>
      <c r="K198" s="20">
        <f>_xlfn.XLOOKUP(B198,'Volume SPY'!A:A,'Volume SPY'!B:B)</f>
        <v>0.43035124128648378</v>
      </c>
      <c r="L198" s="20">
        <f>_xlfn.XLOOKUP(B198,'Short Volume SPY'!A:A,'Short Volume SPY'!E:E)</f>
        <v>0.33640485378034024</v>
      </c>
    </row>
    <row r="199" spans="2:12">
      <c r="B199" s="1">
        <v>45453</v>
      </c>
      <c r="C199" s="25">
        <f>_xlfn.XLOOKUP(B199,gme_stock_data!A:A,gme_stock_data!D:D)</f>
        <v>-0.12797834690459275</v>
      </c>
      <c r="D199" s="1"/>
      <c r="E199" s="18">
        <f>_xlfn.XLOOKUP(B199,'Volume GME'!A:A,'Volume GME'!B:B)</f>
        <v>0.49057648784777852</v>
      </c>
      <c r="F199" s="19">
        <f>_xlfn.XLOOKUP(B199,'Short Volume GME'!A:A,'Short Volume GME'!E:E)</f>
        <v>0.34184127343537957</v>
      </c>
      <c r="H199" s="20">
        <f>_xlfn.XLOOKUP(B199,'Volume Apple'!A:A,'Volume Apple'!B:B)</f>
        <v>0.50476133694712633</v>
      </c>
      <c r="I199" s="20">
        <f>_xlfn.XLOOKUP(B199,'Short Volume Apple'!A:A,'Short Volume Apple'!E:E)</f>
        <v>0.50923376604616222</v>
      </c>
      <c r="K199" s="20">
        <f>_xlfn.XLOOKUP(B199,'Volume SPY'!A:A,'Volume SPY'!B:B)</f>
        <v>0.33611849780854519</v>
      </c>
      <c r="L199" s="20">
        <f>_xlfn.XLOOKUP(B199,'Short Volume SPY'!A:A,'Short Volume SPY'!E:E)</f>
        <v>0.5122416726892266</v>
      </c>
    </row>
    <row r="200" spans="2:12">
      <c r="B200" s="1">
        <v>45450</v>
      </c>
      <c r="C200" s="25">
        <f>_xlfn.XLOOKUP(B200,gme_stock_data!A:A,gme_stock_data!D:D)</f>
        <v>-0.50049605729840807</v>
      </c>
      <c r="D200" s="1"/>
      <c r="E200" s="18">
        <f>_xlfn.XLOOKUP(B200,'Volume GME'!A:A,'Volume GME'!B:B)</f>
        <v>0.41157782411381522</v>
      </c>
      <c r="F200" s="19">
        <f>_xlfn.XLOOKUP(B200,'Short Volume GME'!A:A,'Short Volume GME'!E:E)</f>
        <v>0.43219003565910752</v>
      </c>
      <c r="H200" s="20">
        <f>_xlfn.XLOOKUP(B200,'Volume Apple'!A:A,'Volume Apple'!B:B)</f>
        <v>0.43204444705972445</v>
      </c>
      <c r="I200" s="20">
        <f>_xlfn.XLOOKUP(B200,'Short Volume Apple'!A:A,'Short Volume Apple'!E:E)</f>
        <v>0.50510087750509447</v>
      </c>
      <c r="K200" s="20">
        <f>_xlfn.XLOOKUP(B200,'Volume SPY'!A:A,'Volume SPY'!B:B)</f>
        <v>0.4297892691033659</v>
      </c>
      <c r="L200" s="20">
        <f>_xlfn.XLOOKUP(B200,'Short Volume SPY'!A:A,'Short Volume SPY'!E:E)</f>
        <v>0.50284078781814323</v>
      </c>
    </row>
    <row r="201" spans="2:12">
      <c r="B201" s="1">
        <v>45449</v>
      </c>
      <c r="C201" s="25">
        <f>_xlfn.XLOOKUP(B201,gme_stock_data!A:A,gme_stock_data!D:D)</f>
        <v>0.38831970115317571</v>
      </c>
      <c r="D201" s="1"/>
      <c r="E201" s="18">
        <f>_xlfn.XLOOKUP(B201,'Volume GME'!A:A,'Volume GME'!B:B)</f>
        <v>0.49398844945159892</v>
      </c>
      <c r="F201" s="19">
        <f>_xlfn.XLOOKUP(B201,'Short Volume GME'!A:A,'Short Volume GME'!E:E)</f>
        <v>0.49479944069070031</v>
      </c>
      <c r="H201" s="20">
        <f>_xlfn.XLOOKUP(B201,'Volume Apple'!A:A,'Volume Apple'!B:B)</f>
        <v>0.3742362653046814</v>
      </c>
      <c r="I201" s="20">
        <f>_xlfn.XLOOKUP(B201,'Short Volume Apple'!A:A,'Short Volume Apple'!E:E)</f>
        <v>0.45550839110127744</v>
      </c>
      <c r="K201" s="20">
        <f>_xlfn.XLOOKUP(B201,'Volume SPY'!A:A,'Volume SPY'!B:B)</f>
        <v>0.39753364425153398</v>
      </c>
      <c r="L201" s="20">
        <f>_xlfn.XLOOKUP(B201,'Short Volume SPY'!A:A,'Short Volume SPY'!E:E)</f>
        <v>0.36572159192867493</v>
      </c>
    </row>
    <row r="202" spans="2:12">
      <c r="B202" s="1">
        <v>45448</v>
      </c>
      <c r="C202" s="25">
        <f>_xlfn.XLOOKUP(B202,gme_stock_data!A:A,gme_stock_data!D:D)</f>
        <v>0.1750625695777237</v>
      </c>
      <c r="D202" s="1"/>
      <c r="E202" s="18">
        <f>_xlfn.XLOOKUP(B202,'Volume GME'!A:A,'Volume GME'!B:B)</f>
        <v>0.53456993742613768</v>
      </c>
      <c r="F202" s="19">
        <f>_xlfn.XLOOKUP(B202,'Short Volume GME'!A:A,'Short Volume GME'!E:E)</f>
        <v>0.4279847209114806</v>
      </c>
      <c r="H202" s="20">
        <f>_xlfn.XLOOKUP(B202,'Volume Apple'!A:A,'Volume Apple'!B:B)</f>
        <v>0.42536459897150375</v>
      </c>
      <c r="I202" s="20">
        <f>_xlfn.XLOOKUP(B202,'Short Volume Apple'!A:A,'Short Volume Apple'!E:E)</f>
        <v>0.37625989144122951</v>
      </c>
      <c r="K202" s="20">
        <f>_xlfn.XLOOKUP(B202,'Volume SPY'!A:A,'Volume SPY'!B:B)</f>
        <v>0.42676915404351962</v>
      </c>
      <c r="L202" s="20">
        <f>_xlfn.XLOOKUP(B202,'Short Volume SPY'!A:A,'Short Volume SPY'!E:E)</f>
        <v>0.43391517430389892</v>
      </c>
    </row>
    <row r="203" spans="2:12">
      <c r="B203" s="1">
        <v>45447</v>
      </c>
      <c r="C203" s="25">
        <f>_xlfn.XLOOKUP(B203,gme_stock_data!A:A,gme_stock_data!D:D)</f>
        <v>-5.5059777183027431E-2</v>
      </c>
      <c r="D203" s="1"/>
      <c r="E203" s="18">
        <f>_xlfn.XLOOKUP(B203,'Volume GME'!A:A,'Volume GME'!B:B)</f>
        <v>0.50147375955030549</v>
      </c>
      <c r="F203" s="19">
        <f>_xlfn.XLOOKUP(B203,'Short Volume GME'!A:A,'Short Volume GME'!E:E)</f>
        <v>0.43745613695928681</v>
      </c>
      <c r="H203" s="20">
        <f>_xlfn.XLOOKUP(B203,'Volume Apple'!A:A,'Volume Apple'!B:B)</f>
        <v>0.41278295272077226</v>
      </c>
      <c r="I203" s="20">
        <f>_xlfn.XLOOKUP(B203,'Short Volume Apple'!A:A,'Short Volume Apple'!E:E)</f>
        <v>0.42674500614749722</v>
      </c>
      <c r="K203" s="20">
        <f>_xlfn.XLOOKUP(B203,'Volume SPY'!A:A,'Volume SPY'!B:B)</f>
        <v>0.41817576295829517</v>
      </c>
      <c r="L203" s="20">
        <f>_xlfn.XLOOKUP(B203,'Short Volume SPY'!A:A,'Short Volume SPY'!E:E)</f>
        <v>0.50036700273422641</v>
      </c>
    </row>
    <row r="204" spans="2:12">
      <c r="B204" s="1">
        <v>45446</v>
      </c>
      <c r="C204" s="25">
        <f>_xlfn.XLOOKUP(B204,gme_stock_data!A:A,gme_stock_data!D:D)</f>
        <v>0.19064178840967344</v>
      </c>
      <c r="D204" s="1"/>
      <c r="E204" s="18">
        <f>_xlfn.XLOOKUP(B204,'Volume GME'!A:A,'Volume GME'!B:B)</f>
        <v>0.44189344455824098</v>
      </c>
      <c r="F204" s="19">
        <f>_xlfn.XLOOKUP(B204,'Short Volume GME'!A:A,'Short Volume GME'!E:E)</f>
        <v>0.49946555670221027</v>
      </c>
      <c r="H204" s="20">
        <f>_xlfn.XLOOKUP(B204,'Volume Apple'!A:A,'Volume Apple'!B:B)</f>
        <v>0.4020475085088217</v>
      </c>
      <c r="I204" s="20">
        <f>_xlfn.XLOOKUP(B204,'Short Volume Apple'!A:A,'Short Volume Apple'!E:E)</f>
        <v>0.49948151268898761</v>
      </c>
      <c r="K204" s="20">
        <f>_xlfn.XLOOKUP(B204,'Volume SPY'!A:A,'Volume SPY'!B:B)</f>
        <v>0.36626578854979058</v>
      </c>
      <c r="L204" s="20">
        <f>_xlfn.XLOOKUP(B204,'Short Volume SPY'!A:A,'Short Volume SPY'!E:E)</f>
        <v>0.32874207575134418</v>
      </c>
    </row>
    <row r="205" spans="2:12">
      <c r="B205" s="1">
        <v>45443</v>
      </c>
      <c r="C205" s="25">
        <f>_xlfn.XLOOKUP(B205,gme_stock_data!A:A,gme_stock_data!D:D)</f>
        <v>2.3170435475652118E-2</v>
      </c>
      <c r="D205" s="1"/>
      <c r="E205" s="18">
        <f>_xlfn.XLOOKUP(B205,'Volume GME'!A:A,'Volume GME'!B:B)</f>
        <v>0.54954910415709224</v>
      </c>
      <c r="F205" s="19">
        <f>_xlfn.XLOOKUP(B205,'Short Volume GME'!A:A,'Short Volume GME'!E:E)</f>
        <v>0.41399368650310336</v>
      </c>
      <c r="H205" s="20">
        <f>_xlfn.XLOOKUP(B205,'Volume Apple'!A:A,'Volume Apple'!B:B)</f>
        <v>0.38169720057391449</v>
      </c>
      <c r="I205" s="20">
        <f>_xlfn.XLOOKUP(B205,'Short Volume Apple'!A:A,'Short Volume Apple'!E:E)</f>
        <v>0.4117414766027514</v>
      </c>
      <c r="K205" s="20">
        <f>_xlfn.XLOOKUP(B205,'Volume SPY'!A:A,'Volume SPY'!B:B)</f>
        <v>0.47488474903896688</v>
      </c>
      <c r="L205" s="20">
        <f>_xlfn.XLOOKUP(B205,'Short Volume SPY'!A:A,'Short Volume SPY'!E:E)</f>
        <v>0.48042489758343521</v>
      </c>
    </row>
    <row r="206" spans="2:12">
      <c r="B206" s="1">
        <v>45442</v>
      </c>
      <c r="C206" s="25">
        <f>_xlfn.XLOOKUP(B206,gme_stock_data!A:A,gme_stock_data!D:D)</f>
        <v>6.2506089916140345E-2</v>
      </c>
      <c r="D206" s="1"/>
      <c r="E206" s="18">
        <f>_xlfn.XLOOKUP(B206,'Volume GME'!A:A,'Volume GME'!B:B)</f>
        <v>0.58784859460511485</v>
      </c>
      <c r="F206" s="19">
        <f>_xlfn.XLOOKUP(B206,'Short Volume GME'!A:A,'Short Volume GME'!E:E)</f>
        <v>0.37077697684811867</v>
      </c>
      <c r="H206" s="20">
        <f>_xlfn.XLOOKUP(B206,'Volume Apple'!A:A,'Volume Apple'!B:B)</f>
        <v>0.39395393451031691</v>
      </c>
      <c r="I206" s="20">
        <f>_xlfn.XLOOKUP(B206,'Short Volume Apple'!A:A,'Short Volume Apple'!E:E)</f>
        <v>0.48283742108952354</v>
      </c>
      <c r="K206" s="20">
        <f>_xlfn.XLOOKUP(B206,'Volume SPY'!A:A,'Volume SPY'!B:B)</f>
        <v>0.46286558221907198</v>
      </c>
      <c r="L206" s="20">
        <f>_xlfn.XLOOKUP(B206,'Short Volume SPY'!A:A,'Short Volume SPY'!E:E)</f>
        <v>0.42707111695713951</v>
      </c>
    </row>
    <row r="207" spans="2:12">
      <c r="B207" s="1">
        <v>45441</v>
      </c>
      <c r="C207" s="25">
        <f>_xlfn.XLOOKUP(B207,gme_stock_data!A:A,gme_stock_data!D:D)</f>
        <v>-0.11295869488889786</v>
      </c>
      <c r="D207" s="1"/>
      <c r="E207" s="18">
        <f>_xlfn.XLOOKUP(B207,'Volume GME'!A:A,'Volume GME'!B:B)</f>
        <v>0.52819030029058556</v>
      </c>
      <c r="F207" s="19">
        <f>_xlfn.XLOOKUP(B207,'Short Volume GME'!A:A,'Short Volume GME'!E:E)</f>
        <v>0.47728022250156438</v>
      </c>
      <c r="H207" s="20">
        <f>_xlfn.XLOOKUP(B207,'Volume Apple'!A:A,'Volume Apple'!B:B)</f>
        <v>0.41400440091808216</v>
      </c>
      <c r="I207" s="20">
        <f>_xlfn.XLOOKUP(B207,'Short Volume Apple'!A:A,'Short Volume Apple'!E:E)</f>
        <v>0.50574339181208883</v>
      </c>
      <c r="K207" s="20">
        <f>_xlfn.XLOOKUP(B207,'Volume SPY'!A:A,'Volume SPY'!B:B)</f>
        <v>0.47387116968645981</v>
      </c>
      <c r="L207" s="20">
        <f>_xlfn.XLOOKUP(B207,'Short Volume SPY'!A:A,'Short Volume SPY'!E:E)</f>
        <v>0.51389696443591215</v>
      </c>
    </row>
    <row r="208" spans="2:12">
      <c r="B208" s="1">
        <v>45440</v>
      </c>
      <c r="C208" s="25">
        <f>_xlfn.XLOOKUP(B208,gme_stock_data!A:A,gme_stock_data!D:D)</f>
        <v>0.22440591209619537</v>
      </c>
      <c r="D208" s="1"/>
      <c r="E208" s="18">
        <f>_xlfn.XLOOKUP(B208,'Volume GME'!A:A,'Volume GME'!B:B)</f>
        <v>0.56627011074055222</v>
      </c>
      <c r="F208" s="19">
        <f>_xlfn.XLOOKUP(B208,'Short Volume GME'!A:A,'Short Volume GME'!E:E)</f>
        <v>0.44697518535612668</v>
      </c>
      <c r="H208" s="20">
        <f>_xlfn.XLOOKUP(B208,'Volume Apple'!A:A,'Volume Apple'!B:B)</f>
        <v>0.44534646084097967</v>
      </c>
      <c r="I208" s="20">
        <f>_xlfn.XLOOKUP(B208,'Short Volume Apple'!A:A,'Short Volume Apple'!E:E)</f>
        <v>0.49220301680233919</v>
      </c>
      <c r="K208" s="20">
        <f>_xlfn.XLOOKUP(B208,'Volume SPY'!A:A,'Volume SPY'!B:B)</f>
        <v>0.41725966207774851</v>
      </c>
      <c r="L208" s="20">
        <f>_xlfn.XLOOKUP(B208,'Short Volume SPY'!A:A,'Short Volume SPY'!E:E)</f>
        <v>0.4698817881677243</v>
      </c>
    </row>
    <row r="209" spans="2:12">
      <c r="B209" s="1">
        <v>45436</v>
      </c>
      <c r="C209" s="25">
        <f>_xlfn.XLOOKUP(B209,gme_stock_data!A:A,gme_stock_data!D:D)</f>
        <v>3.6445619920456279E-2</v>
      </c>
      <c r="D209" s="1"/>
      <c r="E209" s="18">
        <f>_xlfn.XLOOKUP(B209,'Volume GME'!A:A,'Volume GME'!B:B)</f>
        <v>0.48117746879618006</v>
      </c>
      <c r="F209" s="19">
        <f>_xlfn.XLOOKUP(B209,'Short Volume GME'!A:A,'Short Volume GME'!E:E)</f>
        <v>0.34281543298868261</v>
      </c>
      <c r="H209" s="20">
        <f>_xlfn.XLOOKUP(B209,'Volume Apple'!A:A,'Volume Apple'!B:B)</f>
        <v>0.42186106595648731</v>
      </c>
      <c r="I209" s="20">
        <f>_xlfn.XLOOKUP(B209,'Short Volume Apple'!A:A,'Short Volume Apple'!E:E)</f>
        <v>0.32803396172917637</v>
      </c>
      <c r="K209" s="20">
        <f>_xlfn.XLOOKUP(B209,'Volume SPY'!A:A,'Volume SPY'!B:B)</f>
        <v>0.45563460161549851</v>
      </c>
      <c r="L209" s="20">
        <f>_xlfn.XLOOKUP(B209,'Short Volume SPY'!A:A,'Short Volume SPY'!E:E)</f>
        <v>0.44129235361556879</v>
      </c>
    </row>
    <row r="210" spans="2:12">
      <c r="B210" s="1">
        <v>45435</v>
      </c>
      <c r="C210" s="25">
        <f>_xlfn.XLOOKUP(B210,gme_stock_data!A:A,gme_stock_data!D:D)</f>
        <v>-0.14222709959207649</v>
      </c>
      <c r="D210" s="1"/>
      <c r="E210" s="18">
        <f>_xlfn.XLOOKUP(B210,'Volume GME'!A:A,'Volume GME'!B:B)</f>
        <v>0.55830242243699146</v>
      </c>
      <c r="F210" s="19">
        <f>_xlfn.XLOOKUP(B210,'Short Volume GME'!A:A,'Short Volume GME'!E:E)</f>
        <v>0.3376443507878249</v>
      </c>
      <c r="H210" s="20">
        <f>_xlfn.XLOOKUP(B210,'Volume Apple'!A:A,'Volume Apple'!B:B)</f>
        <v>0.44751595707202679</v>
      </c>
      <c r="I210" s="20">
        <f>_xlfn.XLOOKUP(B210,'Short Volume Apple'!A:A,'Short Volume Apple'!E:E)</f>
        <v>0.39323546540376014</v>
      </c>
      <c r="K210" s="20">
        <f>_xlfn.XLOOKUP(B210,'Volume SPY'!A:A,'Volume SPY'!B:B)</f>
        <v>0.41595839768087073</v>
      </c>
      <c r="L210" s="20">
        <f>_xlfn.XLOOKUP(B210,'Short Volume SPY'!A:A,'Short Volume SPY'!E:E)</f>
        <v>0.36926074864802816</v>
      </c>
    </row>
    <row r="211" spans="2:12">
      <c r="B211" s="1">
        <v>45434</v>
      </c>
      <c r="C211" s="25">
        <f>_xlfn.XLOOKUP(B211,gme_stock_data!A:A,gme_stock_data!D:D)</f>
        <v>-4.6261717816073362E-2</v>
      </c>
      <c r="D211" s="1"/>
      <c r="E211" s="18">
        <f>_xlfn.XLOOKUP(B211,'Volume GME'!A:A,'Volume GME'!B:B)</f>
        <v>0.57679353182951254</v>
      </c>
      <c r="F211" s="19">
        <f>_xlfn.XLOOKUP(B211,'Short Volume GME'!A:A,'Short Volume GME'!E:E)</f>
        <v>0.26417219003015319</v>
      </c>
      <c r="H211" s="20">
        <f>_xlfn.XLOOKUP(B211,'Volume Apple'!A:A,'Volume Apple'!B:B)</f>
        <v>0.43750763740033138</v>
      </c>
      <c r="I211" s="20">
        <f>_xlfn.XLOOKUP(B211,'Short Volume Apple'!A:A,'Short Volume Apple'!E:E)</f>
        <v>0.32358629370101755</v>
      </c>
      <c r="K211" s="20">
        <f>_xlfn.XLOOKUP(B211,'Volume SPY'!A:A,'Volume SPY'!B:B)</f>
        <v>0.45797985560883886</v>
      </c>
      <c r="L211" s="20">
        <f>_xlfn.XLOOKUP(B211,'Short Volume SPY'!A:A,'Short Volume SPY'!E:E)</f>
        <v>0.43581433754444499</v>
      </c>
    </row>
    <row r="212" spans="2:12">
      <c r="B212" s="1">
        <v>45433</v>
      </c>
      <c r="C212" s="25">
        <f>_xlfn.XLOOKUP(B212,gme_stock_data!A:A,gme_stock_data!D:D)</f>
        <v>-4.5080545111396454E-2</v>
      </c>
      <c r="D212" s="1"/>
      <c r="E212" s="18">
        <f>_xlfn.XLOOKUP(B212,'Volume GME'!A:A,'Volume GME'!B:B)</f>
        <v>0.54676484797260705</v>
      </c>
      <c r="F212" s="19">
        <f>_xlfn.XLOOKUP(B212,'Short Volume GME'!A:A,'Short Volume GME'!E:E)</f>
        <v>0.41099214248323479</v>
      </c>
      <c r="H212" s="20">
        <f>_xlfn.XLOOKUP(B212,'Volume Apple'!A:A,'Volume Apple'!B:B)</f>
        <v>0.45175426955024428</v>
      </c>
      <c r="I212" s="20">
        <f>_xlfn.XLOOKUP(B212,'Short Volume Apple'!A:A,'Short Volume Apple'!E:E)</f>
        <v>0.40215299090225609</v>
      </c>
      <c r="K212" s="20">
        <f>_xlfn.XLOOKUP(B212,'Volume SPY'!A:A,'Volume SPY'!B:B)</f>
        <v>0.43268171800402278</v>
      </c>
      <c r="L212" s="20">
        <f>_xlfn.XLOOKUP(B212,'Short Volume SPY'!A:A,'Short Volume SPY'!E:E)</f>
        <v>0.35767475636132257</v>
      </c>
    </row>
    <row r="213" spans="2:12">
      <c r="B213" s="1">
        <v>45432</v>
      </c>
      <c r="C213" s="25">
        <f>_xlfn.XLOOKUP(B213,gme_stock_data!A:A,gme_stock_data!D:D)</f>
        <v>4.1020083859194527E-2</v>
      </c>
      <c r="D213" s="1"/>
      <c r="E213" s="18">
        <f>_xlfn.XLOOKUP(B213,'Volume GME'!A:A,'Volume GME'!B:B)</f>
        <v>0.53224306778955532</v>
      </c>
      <c r="F213" s="19">
        <f>_xlfn.XLOOKUP(B213,'Short Volume GME'!A:A,'Short Volume GME'!E:E)</f>
        <v>0.43816945587645467</v>
      </c>
      <c r="H213" s="20">
        <f>_xlfn.XLOOKUP(B213,'Volume Apple'!A:A,'Volume Apple'!B:B)</f>
        <v>0.46037068233076178</v>
      </c>
      <c r="I213" s="20">
        <f>_xlfn.XLOOKUP(B213,'Short Volume Apple'!A:A,'Short Volume Apple'!E:E)</f>
        <v>0.49805977655029643</v>
      </c>
      <c r="K213" s="20">
        <f>_xlfn.XLOOKUP(B213,'Volume SPY'!A:A,'Volume SPY'!B:B)</f>
        <v>0.40172681316362518</v>
      </c>
      <c r="L213" s="20">
        <f>_xlfn.XLOOKUP(B213,'Short Volume SPY'!A:A,'Short Volume SPY'!E:E)</f>
        <v>0.48922316661251941</v>
      </c>
    </row>
    <row r="214" spans="2:12">
      <c r="B214" s="1">
        <v>45429</v>
      </c>
      <c r="C214" s="25">
        <f>_xlfn.XLOOKUP(B214,gme_stock_data!A:A,gme_stock_data!D:D)</f>
        <v>-0.21980615589249844</v>
      </c>
      <c r="D214" s="1"/>
      <c r="E214" s="18">
        <f>_xlfn.XLOOKUP(B214,'Volume GME'!A:A,'Volume GME'!B:B)</f>
        <v>0.45266542477998978</v>
      </c>
      <c r="F214" s="19">
        <f>_xlfn.XLOOKUP(B214,'Short Volume GME'!A:A,'Short Volume GME'!E:E)</f>
        <v>0.52715075031969461</v>
      </c>
      <c r="H214" s="20">
        <f>_xlfn.XLOOKUP(B214,'Volume Apple'!A:A,'Volume Apple'!B:B)</f>
        <v>0.34947533761681382</v>
      </c>
      <c r="I214" s="20">
        <f>_xlfn.XLOOKUP(B214,'Short Volume Apple'!A:A,'Short Volume Apple'!E:E)</f>
        <v>0.34665286016863189</v>
      </c>
      <c r="K214" s="20">
        <f>_xlfn.XLOOKUP(B214,'Volume SPY'!A:A,'Volume SPY'!B:B)</f>
        <v>0.47251680438634297</v>
      </c>
      <c r="L214" s="20">
        <f>_xlfn.XLOOKUP(B214,'Short Volume SPY'!A:A,'Short Volume SPY'!E:E)</f>
        <v>0.49056403942043275</v>
      </c>
    </row>
    <row r="215" spans="2:12">
      <c r="B215" s="1">
        <v>45428</v>
      </c>
      <c r="C215" s="25">
        <f>_xlfn.XLOOKUP(B215,gme_stock_data!A:A,gme_stock_data!D:D)</f>
        <v>-0.35721690041482818</v>
      </c>
      <c r="D215" s="1"/>
      <c r="E215" s="18">
        <f>_xlfn.XLOOKUP(B215,'Volume GME'!A:A,'Volume GME'!B:B)</f>
        <v>0.52360718194909373</v>
      </c>
      <c r="F215" s="19">
        <f>_xlfn.XLOOKUP(B215,'Short Volume GME'!A:A,'Short Volume GME'!E:E)</f>
        <v>0.55365485394422487</v>
      </c>
      <c r="H215" s="20">
        <f>_xlfn.XLOOKUP(B215,'Volume Apple'!A:A,'Volume Apple'!B:B)</f>
        <v>0.40496921508917577</v>
      </c>
      <c r="I215" s="20">
        <f>_xlfn.XLOOKUP(B215,'Short Volume Apple'!A:A,'Short Volume Apple'!E:E)</f>
        <v>0.34454553671782423</v>
      </c>
      <c r="K215" s="20">
        <f>_xlfn.XLOOKUP(B215,'Volume SPY'!A:A,'Volume SPY'!B:B)</f>
        <v>0.3953463902052673</v>
      </c>
      <c r="L215" s="20">
        <f>_xlfn.XLOOKUP(B215,'Short Volume SPY'!A:A,'Short Volume SPY'!E:E)</f>
        <v>0.41697454456860222</v>
      </c>
    </row>
    <row r="216" spans="2:12">
      <c r="B216" s="1">
        <v>45427</v>
      </c>
      <c r="C216" s="25">
        <f>_xlfn.XLOOKUP(B216,gme_stock_data!A:A,gme_stock_data!D:D)</f>
        <v>-0.20913950323019337</v>
      </c>
      <c r="D216" s="1"/>
      <c r="E216" s="18">
        <f>_xlfn.XLOOKUP(B216,'Volume GME'!A:A,'Volume GME'!B:B)</f>
        <v>0.4373869736269172</v>
      </c>
      <c r="F216" s="19">
        <f>_xlfn.XLOOKUP(B216,'Short Volume GME'!A:A,'Short Volume GME'!E:E)</f>
        <v>0.44839252820623093</v>
      </c>
      <c r="H216" s="20">
        <f>_xlfn.XLOOKUP(B216,'Volume Apple'!A:A,'Volume Apple'!B:B)</f>
        <v>0.39158556505892783</v>
      </c>
      <c r="I216" s="20">
        <f>_xlfn.XLOOKUP(B216,'Short Volume Apple'!A:A,'Short Volume Apple'!E:E)</f>
        <v>0.34730012061401949</v>
      </c>
      <c r="K216" s="20">
        <f>_xlfn.XLOOKUP(B216,'Volume SPY'!A:A,'Volume SPY'!B:B)</f>
        <v>0.33457120973324989</v>
      </c>
      <c r="L216" s="20">
        <f>_xlfn.XLOOKUP(B216,'Short Volume SPY'!A:A,'Short Volume SPY'!E:E)</f>
        <v>0.50534632294882387</v>
      </c>
    </row>
    <row r="217" spans="2:12">
      <c r="B217" s="1">
        <v>45426</v>
      </c>
      <c r="C217" s="25">
        <f>_xlfn.XLOOKUP(B217,gme_stock_data!A:A,gme_stock_data!D:D)</f>
        <v>0.47061920328795009</v>
      </c>
      <c r="D217" s="1"/>
      <c r="E217" s="18">
        <f>_xlfn.XLOOKUP(B217,'Volume GME'!A:A,'Volume GME'!B:B)</f>
        <v>0.36622228917526828</v>
      </c>
      <c r="F217" s="19">
        <f>_xlfn.XLOOKUP(B217,'Short Volume GME'!A:A,'Short Volume GME'!E:E)</f>
        <v>0.50403718177767598</v>
      </c>
      <c r="H217" s="20">
        <f>_xlfn.XLOOKUP(B217,'Volume Apple'!A:A,'Volume Apple'!B:B)</f>
        <v>0.42608785822431344</v>
      </c>
      <c r="I217" s="20">
        <f>_xlfn.XLOOKUP(B217,'Short Volume Apple'!A:A,'Short Volume Apple'!E:E)</f>
        <v>0.31026457866528634</v>
      </c>
      <c r="K217" s="20">
        <f>_xlfn.XLOOKUP(B217,'Volume SPY'!A:A,'Volume SPY'!B:B)</f>
        <v>0.40259340950020661</v>
      </c>
      <c r="L217" s="20">
        <f>_xlfn.XLOOKUP(B217,'Short Volume SPY'!A:A,'Short Volume SPY'!E:E)</f>
        <v>0.51571351353428885</v>
      </c>
    </row>
    <row r="218" spans="2:12">
      <c r="B218" s="1">
        <v>45425</v>
      </c>
      <c r="C218" s="25">
        <f>_xlfn.XLOOKUP(B218,gme_stock_data!A:A,gme_stock_data!D:D)</f>
        <v>0.55617344374444977</v>
      </c>
      <c r="D218" s="1"/>
      <c r="E218" s="18">
        <f>_xlfn.XLOOKUP(B218,'Volume GME'!A:A,'Volume GME'!B:B)</f>
        <v>0.46490620634239477</v>
      </c>
      <c r="F218" s="19">
        <f>_xlfn.XLOOKUP(B218,'Short Volume GME'!A:A,'Short Volume GME'!E:E)</f>
        <v>0.49440526399191598</v>
      </c>
      <c r="H218" s="20">
        <f>_xlfn.XLOOKUP(B218,'Volume Apple'!A:A,'Volume Apple'!B:B)</f>
        <v>0.44218343787937997</v>
      </c>
      <c r="I218" s="20">
        <f>_xlfn.XLOOKUP(B218,'Short Volume Apple'!A:A,'Short Volume Apple'!E:E)</f>
        <v>0.31141355612850341</v>
      </c>
      <c r="K218" s="20">
        <f>_xlfn.XLOOKUP(B218,'Volume SPY'!A:A,'Volume SPY'!B:B)</f>
        <v>0.33959660727058349</v>
      </c>
      <c r="L218" s="20">
        <f>_xlfn.XLOOKUP(B218,'Short Volume SPY'!A:A,'Short Volume SPY'!E:E)</f>
        <v>0.50713517732057811</v>
      </c>
    </row>
    <row r="219" spans="2:12">
      <c r="B219" s="1">
        <v>45422</v>
      </c>
      <c r="C219" s="25">
        <f>_xlfn.XLOOKUP(B219,gme_stock_data!A:A,gme_stock_data!D:D)</f>
        <v>-3.1014608776408652E-2</v>
      </c>
      <c r="D219" s="1"/>
      <c r="E219" s="18">
        <f>_xlfn.XLOOKUP(B219,'Volume GME'!A:A,'Volume GME'!B:B)</f>
        <v>0.53236918679703182</v>
      </c>
      <c r="F219" s="19">
        <f>_xlfn.XLOOKUP(B219,'Short Volume GME'!A:A,'Short Volume GME'!E:E)</f>
        <v>0.63015968377055309</v>
      </c>
      <c r="H219" s="20">
        <f>_xlfn.XLOOKUP(B219,'Volume Apple'!A:A,'Volume Apple'!B:B)</f>
        <v>0.40196445417822935</v>
      </c>
      <c r="I219" s="20">
        <f>_xlfn.XLOOKUP(B219,'Short Volume Apple'!A:A,'Short Volume Apple'!E:E)</f>
        <v>0.29529265780276576</v>
      </c>
      <c r="K219" s="20">
        <f>_xlfn.XLOOKUP(B219,'Volume SPY'!A:A,'Volume SPY'!B:B)</f>
        <v>0.43115663639589547</v>
      </c>
      <c r="L219" s="20">
        <f>_xlfn.XLOOKUP(B219,'Short Volume SPY'!A:A,'Short Volume SPY'!E:E)</f>
        <v>0.45593722967089506</v>
      </c>
    </row>
    <row r="220" spans="2:12">
      <c r="B220" s="1">
        <v>45421</v>
      </c>
      <c r="C220" s="25">
        <f>_xlfn.XLOOKUP(B220,gme_stock_data!A:A,gme_stock_data!D:D)</f>
        <v>0.12335097877162786</v>
      </c>
      <c r="D220" s="1"/>
      <c r="E220" s="18">
        <f>_xlfn.XLOOKUP(B220,'Volume GME'!A:A,'Volume GME'!B:B)</f>
        <v>0.55992631329226883</v>
      </c>
      <c r="F220" s="19">
        <f>_xlfn.XLOOKUP(B220,'Short Volume GME'!A:A,'Short Volume GME'!E:E)</f>
        <v>0.62515526547155154</v>
      </c>
      <c r="H220" s="20">
        <f>_xlfn.XLOOKUP(B220,'Volume Apple'!A:A,'Volume Apple'!B:B)</f>
        <v>0.44570069276930169</v>
      </c>
      <c r="I220" s="20">
        <f>_xlfn.XLOOKUP(B220,'Short Volume Apple'!A:A,'Short Volume Apple'!E:E)</f>
        <v>0.46285678373398931</v>
      </c>
      <c r="K220" s="20">
        <f>_xlfn.XLOOKUP(B220,'Volume SPY'!A:A,'Volume SPY'!B:B)</f>
        <v>0.3268178860717838</v>
      </c>
      <c r="L220" s="20">
        <f>_xlfn.XLOOKUP(B220,'Short Volume SPY'!A:A,'Short Volume SPY'!E:E)</f>
        <v>0.49718748018678788</v>
      </c>
    </row>
    <row r="221" spans="2:12">
      <c r="B221" s="1">
        <v>45420</v>
      </c>
      <c r="C221" s="25">
        <f>_xlfn.XLOOKUP(B221,gme_stock_data!A:A,gme_stock_data!D:D)</f>
        <v>-2.4202236216685456E-2</v>
      </c>
      <c r="D221" s="1"/>
      <c r="E221" s="18">
        <f>_xlfn.XLOOKUP(B221,'Volume GME'!A:A,'Volume GME'!B:B)</f>
        <v>0.5635564216965907</v>
      </c>
      <c r="F221" s="19">
        <f>_xlfn.XLOOKUP(B221,'Short Volume GME'!A:A,'Short Volume GME'!E:E)</f>
        <v>0.61683891610089103</v>
      </c>
      <c r="H221" s="20">
        <f>_xlfn.XLOOKUP(B221,'Volume Apple'!A:A,'Volume Apple'!B:B)</f>
        <v>0.39550303084591099</v>
      </c>
      <c r="I221" s="20">
        <f>_xlfn.XLOOKUP(B221,'Short Volume Apple'!A:A,'Short Volume Apple'!E:E)</f>
        <v>0.46255919306821114</v>
      </c>
      <c r="K221" s="20">
        <f>_xlfn.XLOOKUP(B221,'Volume SPY'!A:A,'Volume SPY'!B:B)</f>
        <v>0.394255574966829</v>
      </c>
      <c r="L221" s="20">
        <f>_xlfn.XLOOKUP(B221,'Short Volume SPY'!A:A,'Short Volume SPY'!E:E)</f>
        <v>0.543710110701628</v>
      </c>
    </row>
    <row r="222" spans="2:12">
      <c r="B222" s="1">
        <v>45419</v>
      </c>
      <c r="C222" s="25">
        <f>_xlfn.XLOOKUP(B222,gme_stock_data!A:A,gme_stock_data!D:D)</f>
        <v>0</v>
      </c>
      <c r="D222" s="1"/>
      <c r="E222" s="18">
        <f>_xlfn.XLOOKUP(B222,'Volume GME'!A:A,'Volume GME'!B:B)</f>
        <v>0.5737522892751038</v>
      </c>
      <c r="F222" s="19">
        <f>_xlfn.XLOOKUP(B222,'Short Volume GME'!A:A,'Short Volume GME'!E:E)</f>
        <v>0.56235562959852137</v>
      </c>
      <c r="H222" s="20">
        <f>_xlfn.XLOOKUP(B222,'Volume Apple'!A:A,'Volume Apple'!B:B)</f>
        <v>0.50965947112221099</v>
      </c>
      <c r="I222" s="20">
        <f>_xlfn.XLOOKUP(B222,'Short Volume Apple'!A:A,'Short Volume Apple'!E:E)</f>
        <v>0.5085040423851197</v>
      </c>
      <c r="K222" s="20">
        <f>_xlfn.XLOOKUP(B222,'Volume SPY'!A:A,'Volume SPY'!B:B)</f>
        <v>0.35235046226765115</v>
      </c>
      <c r="L222" s="20">
        <f>_xlfn.XLOOKUP(B222,'Short Volume SPY'!A:A,'Short Volume SPY'!E:E)</f>
        <v>0.54561328962436084</v>
      </c>
    </row>
    <row r="223" spans="2:12">
      <c r="B223" s="1">
        <v>45418</v>
      </c>
      <c r="C223" s="25">
        <f>_xlfn.XLOOKUP(B223,gme_stock_data!A:A,gme_stock_data!D:D)</f>
        <v>-9.7621275566264765E-3</v>
      </c>
      <c r="D223" s="1"/>
      <c r="E223" s="18">
        <f>_xlfn.XLOOKUP(B223,'Volume GME'!A:A,'Volume GME'!B:B)</f>
        <v>0.50860112207853048</v>
      </c>
      <c r="F223" s="19">
        <f>_xlfn.XLOOKUP(B223,'Short Volume GME'!A:A,'Short Volume GME'!E:E)</f>
        <v>0.61528883852137406</v>
      </c>
      <c r="H223" s="20">
        <f>_xlfn.XLOOKUP(B223,'Volume Apple'!A:A,'Volume Apple'!B:B)</f>
        <v>0.47225300877776366</v>
      </c>
      <c r="I223" s="20">
        <f>_xlfn.XLOOKUP(B223,'Short Volume Apple'!A:A,'Short Volume Apple'!E:E)</f>
        <v>0.51254105660332083</v>
      </c>
      <c r="K223" s="20">
        <f>_xlfn.XLOOKUP(B223,'Volume SPY'!A:A,'Volume SPY'!B:B)</f>
        <v>0.37364230251810854</v>
      </c>
      <c r="L223" s="20">
        <f>_xlfn.XLOOKUP(B223,'Short Volume SPY'!A:A,'Short Volume SPY'!E:E)</f>
        <v>0.54865130340117485</v>
      </c>
    </row>
    <row r="224" spans="2:12">
      <c r="B224" s="1">
        <v>45415</v>
      </c>
      <c r="C224" s="25">
        <f>_xlfn.XLOOKUP(B224,gme_stock_data!A:A,gme_stock_data!D:D)</f>
        <v>0.25522526627290504</v>
      </c>
      <c r="D224" s="1"/>
      <c r="E224" s="18">
        <f>_xlfn.XLOOKUP(B224,'Volume GME'!A:A,'Volume GME'!B:B)</f>
        <v>0.48731623104157817</v>
      </c>
      <c r="F224" s="19">
        <f>_xlfn.XLOOKUP(B224,'Short Volume GME'!A:A,'Short Volume GME'!E:E)</f>
        <v>0.60339189748648803</v>
      </c>
      <c r="H224" s="20">
        <f>_xlfn.XLOOKUP(B224,'Volume Apple'!A:A,'Volume Apple'!B:B)</f>
        <v>0.46962758145173328</v>
      </c>
      <c r="I224" s="20">
        <f>_xlfn.XLOOKUP(B224,'Short Volume Apple'!A:A,'Short Volume Apple'!E:E)</f>
        <v>0.47978587699111058</v>
      </c>
      <c r="K224" s="20">
        <f>_xlfn.XLOOKUP(B224,'Volume SPY'!A:A,'Volume SPY'!B:B)</f>
        <v>0.35089220834375029</v>
      </c>
      <c r="L224" s="20">
        <f>_xlfn.XLOOKUP(B224,'Short Volume SPY'!A:A,'Short Volume SPY'!E:E)</f>
        <v>0.48298577072999643</v>
      </c>
    </row>
    <row r="225" spans="2:12">
      <c r="B225" s="1">
        <v>45414</v>
      </c>
      <c r="C225" s="25">
        <f>_xlfn.XLOOKUP(B225,gme_stock_data!A:A,gme_stock_data!D:D)</f>
        <v>0.15663547807166439</v>
      </c>
      <c r="D225" s="1"/>
      <c r="E225" s="18">
        <f>_xlfn.XLOOKUP(B225,'Volume GME'!A:A,'Volume GME'!B:B)</f>
        <v>0.4391498842141921</v>
      </c>
      <c r="F225" s="19">
        <f>_xlfn.XLOOKUP(B225,'Short Volume GME'!A:A,'Short Volume GME'!E:E)</f>
        <v>0.61486542625363994</v>
      </c>
      <c r="H225" s="20">
        <f>_xlfn.XLOOKUP(B225,'Volume Apple'!A:A,'Volume Apple'!B:B)</f>
        <v>0.44259729922592</v>
      </c>
      <c r="I225" s="20">
        <f>_xlfn.XLOOKUP(B225,'Short Volume Apple'!A:A,'Short Volume Apple'!E:E)</f>
        <v>0.48225968738938974</v>
      </c>
      <c r="K225" s="20">
        <f>_xlfn.XLOOKUP(B225,'Volume SPY'!A:A,'Volume SPY'!B:B)</f>
        <v>0.36194211258500425</v>
      </c>
      <c r="L225" s="20">
        <f>_xlfn.XLOOKUP(B225,'Short Volume SPY'!A:A,'Short Volume SPY'!E:E)</f>
        <v>0.379600150867478</v>
      </c>
    </row>
    <row r="226" spans="2:12">
      <c r="B226" s="1">
        <v>45413</v>
      </c>
      <c r="C226" s="25">
        <f>_xlfn.XLOOKUP(B226,gme_stock_data!A:A,gme_stock_data!D:D)</f>
        <v>-1.6364001517296195E-2</v>
      </c>
      <c r="D226" s="1"/>
      <c r="E226" s="18">
        <f>_xlfn.XLOOKUP(B226,'Volume GME'!A:A,'Volume GME'!B:B)</f>
        <v>0.38036138278973253</v>
      </c>
      <c r="F226" s="19">
        <f>_xlfn.XLOOKUP(B226,'Short Volume GME'!A:A,'Short Volume GME'!E:E)</f>
        <v>0.63174326947170822</v>
      </c>
      <c r="H226" s="20">
        <f>_xlfn.XLOOKUP(B226,'Volume Apple'!A:A,'Volume Apple'!B:B)</f>
        <v>0.40888683744573656</v>
      </c>
      <c r="I226" s="20">
        <f>_xlfn.XLOOKUP(B226,'Short Volume Apple'!A:A,'Short Volume Apple'!E:E)</f>
        <v>0.45415812040189074</v>
      </c>
      <c r="K226" s="20">
        <f>_xlfn.XLOOKUP(B226,'Volume SPY'!A:A,'Volume SPY'!B:B)</f>
        <v>0.31182120904991045</v>
      </c>
      <c r="L226" s="20">
        <f>_xlfn.XLOOKUP(B226,'Short Volume SPY'!A:A,'Short Volume SPY'!E:E)</f>
        <v>0.41354449980666197</v>
      </c>
    </row>
    <row r="227" spans="2:12">
      <c r="B227" s="1">
        <v>45412</v>
      </c>
      <c r="C227" s="25">
        <f>_xlfn.XLOOKUP(B227,gme_stock_data!A:A,gme_stock_data!D:D)</f>
        <v>-1.7873576799294966E-2</v>
      </c>
      <c r="D227" s="1"/>
      <c r="E227" s="18">
        <f>_xlfn.XLOOKUP(B227,'Volume GME'!A:A,'Volume GME'!B:B)</f>
        <v>0.32338428038238021</v>
      </c>
      <c r="F227" s="19">
        <f>_xlfn.XLOOKUP(B227,'Short Volume GME'!A:A,'Short Volume GME'!E:E)</f>
        <v>0.57075178311454755</v>
      </c>
      <c r="H227" s="20">
        <f>_xlfn.XLOOKUP(B227,'Volume Apple'!A:A,'Volume Apple'!B:B)</f>
        <v>0.33388597017226151</v>
      </c>
      <c r="I227" s="20">
        <f>_xlfn.XLOOKUP(B227,'Short Volume Apple'!A:A,'Short Volume Apple'!E:E)</f>
        <v>0.46975025574352758</v>
      </c>
      <c r="K227" s="20">
        <f>_xlfn.XLOOKUP(B227,'Volume SPY'!A:A,'Volume SPY'!B:B)</f>
        <v>0.40117790743674969</v>
      </c>
      <c r="L227" s="20">
        <f>_xlfn.XLOOKUP(B227,'Short Volume SPY'!A:A,'Short Volume SPY'!E:E)</f>
        <v>0.49777188004910777</v>
      </c>
    </row>
    <row r="228" spans="2:12">
      <c r="B228" s="1">
        <v>45411</v>
      </c>
      <c r="C228" s="25">
        <f>_xlfn.XLOOKUP(B228,gme_stock_data!A:A,gme_stock_data!D:D)</f>
        <v>-5.2621021955913214E-2</v>
      </c>
      <c r="D228" s="1"/>
      <c r="E228" s="18">
        <f>_xlfn.XLOOKUP(B228,'Volume GME'!A:A,'Volume GME'!B:B)</f>
        <v>0.39450570250015249</v>
      </c>
      <c r="F228" s="19">
        <f>_xlfn.XLOOKUP(B228,'Short Volume GME'!A:A,'Short Volume GME'!E:E)</f>
        <v>0.67546893712603018</v>
      </c>
      <c r="H228" s="20">
        <f>_xlfn.XLOOKUP(B228,'Volume Apple'!A:A,'Volume Apple'!B:B)</f>
        <v>0.45725862841969611</v>
      </c>
      <c r="I228" s="20">
        <f>_xlfn.XLOOKUP(B228,'Short Volume Apple'!A:A,'Short Volume Apple'!E:E)</f>
        <v>0.41916119317271855</v>
      </c>
      <c r="K228" s="20">
        <f>_xlfn.XLOOKUP(B228,'Volume SPY'!A:A,'Volume SPY'!B:B)</f>
        <v>0.36690696705479436</v>
      </c>
      <c r="L228" s="20">
        <f>_xlfn.XLOOKUP(B228,'Short Volume SPY'!A:A,'Short Volume SPY'!E:E)</f>
        <v>0.52721502724700942</v>
      </c>
    </row>
    <row r="229" spans="2:12">
      <c r="B229" s="1">
        <v>45408</v>
      </c>
      <c r="C229" s="25">
        <f>_xlfn.XLOOKUP(B229,gme_stock_data!A:A,gme_stock_data!D:D)</f>
        <v>5.9732163033415046E-2</v>
      </c>
      <c r="D229" s="1"/>
      <c r="E229" s="18">
        <f>_xlfn.XLOOKUP(B229,'Volume GME'!A:A,'Volume GME'!B:B)</f>
        <v>0.4237570698439293</v>
      </c>
      <c r="F229" s="19">
        <f>_xlfn.XLOOKUP(B229,'Short Volume GME'!A:A,'Short Volume GME'!E:E)</f>
        <v>0.66994204065361573</v>
      </c>
      <c r="H229" s="20">
        <f>_xlfn.XLOOKUP(B229,'Volume Apple'!A:A,'Volume Apple'!B:B)</f>
        <v>0.38715273855880045</v>
      </c>
      <c r="I229" s="20">
        <f>_xlfn.XLOOKUP(B229,'Short Volume Apple'!A:A,'Short Volume Apple'!E:E)</f>
        <v>0.48686524777564766</v>
      </c>
      <c r="K229" s="20">
        <f>_xlfn.XLOOKUP(B229,'Volume SPY'!A:A,'Volume SPY'!B:B)</f>
        <v>0.37722029916620325</v>
      </c>
      <c r="L229" s="20">
        <f>_xlfn.XLOOKUP(B229,'Short Volume SPY'!A:A,'Short Volume SPY'!E:E)</f>
        <v>0.48135310079518934</v>
      </c>
    </row>
    <row r="230" spans="2:12">
      <c r="B230" s="1">
        <v>45407</v>
      </c>
      <c r="C230" s="25">
        <f>_xlfn.XLOOKUP(B230,gme_stock_data!A:A,gme_stock_data!D:D)</f>
        <v>2.5294934895621415E-2</v>
      </c>
      <c r="D230" s="1"/>
      <c r="E230" s="18">
        <f>_xlfn.XLOOKUP(B230,'Volume GME'!A:A,'Volume GME'!B:B)</f>
        <v>0.4233352787657883</v>
      </c>
      <c r="F230" s="19">
        <f>_xlfn.XLOOKUP(B230,'Short Volume GME'!A:A,'Short Volume GME'!E:E)</f>
        <v>0.70590188281770638</v>
      </c>
      <c r="H230" s="20">
        <f>_xlfn.XLOOKUP(B230,'Volume Apple'!A:A,'Volume Apple'!B:B)</f>
        <v>0.3536224416862323</v>
      </c>
      <c r="I230" s="20">
        <f>_xlfn.XLOOKUP(B230,'Short Volume Apple'!A:A,'Short Volume Apple'!E:E)</f>
        <v>0.52968169215424421</v>
      </c>
      <c r="K230" s="20">
        <f>_xlfn.XLOOKUP(B230,'Volume SPY'!A:A,'Volume SPY'!B:B)</f>
        <v>0.33723362489341308</v>
      </c>
      <c r="L230" s="20">
        <f>_xlfn.XLOOKUP(B230,'Short Volume SPY'!A:A,'Short Volume SPY'!E:E)</f>
        <v>0.51783091651044055</v>
      </c>
    </row>
    <row r="231" spans="2:12">
      <c r="B231" s="1">
        <v>45406</v>
      </c>
      <c r="C231" s="25">
        <f>_xlfn.XLOOKUP(B231,gme_stock_data!A:A,gme_stock_data!D:D)</f>
        <v>7.3052860038111234E-2</v>
      </c>
      <c r="D231" s="1"/>
      <c r="E231" s="18">
        <f>_xlfn.XLOOKUP(B231,'Volume GME'!A:A,'Volume GME'!B:B)</f>
        <v>0.46969931321107417</v>
      </c>
      <c r="F231" s="19">
        <f>_xlfn.XLOOKUP(B231,'Short Volume GME'!A:A,'Short Volume GME'!E:E)</f>
        <v>0.6892818083940343</v>
      </c>
      <c r="H231" s="20">
        <f>_xlfn.XLOOKUP(B231,'Volume Apple'!A:A,'Volume Apple'!B:B)</f>
        <v>0.37566323185737743</v>
      </c>
      <c r="I231" s="20">
        <f>_xlfn.XLOOKUP(B231,'Short Volume Apple'!A:A,'Short Volume Apple'!E:E)</f>
        <v>0.49200450861380396</v>
      </c>
      <c r="K231" s="20">
        <f>_xlfn.XLOOKUP(B231,'Volume SPY'!A:A,'Volume SPY'!B:B)</f>
        <v>0.37107409882252085</v>
      </c>
      <c r="L231" s="20">
        <f>_xlfn.XLOOKUP(B231,'Short Volume SPY'!A:A,'Short Volume SPY'!E:E)</f>
        <v>0.51226637017964771</v>
      </c>
    </row>
    <row r="232" spans="2:12">
      <c r="B232" s="1">
        <v>45405</v>
      </c>
      <c r="C232" s="25">
        <f>_xlfn.XLOOKUP(B232,gme_stock_data!A:A,gme_stock_data!D:D)</f>
        <v>1.4873848823206663E-2</v>
      </c>
      <c r="D232" s="1"/>
      <c r="E232" s="18">
        <f>_xlfn.XLOOKUP(B232,'Volume GME'!A:A,'Volume GME'!B:B)</f>
        <v>0.36859666870906005</v>
      </c>
      <c r="F232" s="19">
        <f>_xlfn.XLOOKUP(B232,'Short Volume GME'!A:A,'Short Volume GME'!E:E)</f>
        <v>0.75439201100362896</v>
      </c>
      <c r="H232" s="20">
        <f>_xlfn.XLOOKUP(B232,'Volume Apple'!A:A,'Volume Apple'!B:B)</f>
        <v>0.43022842196022065</v>
      </c>
      <c r="I232" s="20">
        <f>_xlfn.XLOOKUP(B232,'Short Volume Apple'!A:A,'Short Volume Apple'!E:E)</f>
        <v>0.47280834917601849</v>
      </c>
      <c r="K232" s="20">
        <f>_xlfn.XLOOKUP(B232,'Volume SPY'!A:A,'Volume SPY'!B:B)</f>
        <v>0.39058281648856824</v>
      </c>
      <c r="L232" s="20">
        <f>_xlfn.XLOOKUP(B232,'Short Volume SPY'!A:A,'Short Volume SPY'!E:E)</f>
        <v>0.4894341834544354</v>
      </c>
    </row>
    <row r="233" spans="2:12">
      <c r="B233" s="1">
        <v>45404</v>
      </c>
      <c r="C233" s="25">
        <f>_xlfn.XLOOKUP(B233,gme_stock_data!A:A,gme_stock_data!D:D)</f>
        <v>-4.0142442998091624E-2</v>
      </c>
      <c r="D233" s="1"/>
      <c r="E233" s="18">
        <f>_xlfn.XLOOKUP(B233,'Volume GME'!A:A,'Volume GME'!B:B)</f>
        <v>0.35542620159755067</v>
      </c>
      <c r="F233" s="19">
        <f>_xlfn.XLOOKUP(B233,'Short Volume GME'!A:A,'Short Volume GME'!E:E)</f>
        <v>0.70743417625492455</v>
      </c>
      <c r="H233" s="20">
        <f>_xlfn.XLOOKUP(B233,'Volume Apple'!A:A,'Volume Apple'!B:B)</f>
        <v>0.38600948477100538</v>
      </c>
      <c r="I233" s="20">
        <f>_xlfn.XLOOKUP(B233,'Short Volume Apple'!A:A,'Short Volume Apple'!E:E)</f>
        <v>0.39498609703185489</v>
      </c>
      <c r="K233" s="20">
        <f>_xlfn.XLOOKUP(B233,'Volume SPY'!A:A,'Volume SPY'!B:B)</f>
        <v>0.32956592075636171</v>
      </c>
      <c r="L233" s="20">
        <f>_xlfn.XLOOKUP(B233,'Short Volume SPY'!A:A,'Short Volume SPY'!E:E)</f>
        <v>0.49959857427792531</v>
      </c>
    </row>
    <row r="234" spans="2:12">
      <c r="B234" s="1">
        <v>45401</v>
      </c>
      <c r="C234" s="25">
        <f>_xlfn.XLOOKUP(B234,gme_stock_data!A:A,gme_stock_data!D:D)</f>
        <v>1.0612738296352143E-2</v>
      </c>
      <c r="D234" s="1"/>
      <c r="E234" s="18">
        <f>_xlfn.XLOOKUP(B234,'Volume GME'!A:A,'Volume GME'!B:B)</f>
        <v>0.41106034532465247</v>
      </c>
      <c r="F234" s="19">
        <f>_xlfn.XLOOKUP(B234,'Short Volume GME'!A:A,'Short Volume GME'!E:E)</f>
        <v>0.52566734070974963</v>
      </c>
      <c r="H234" s="20">
        <f>_xlfn.XLOOKUP(B234,'Volume Apple'!A:A,'Volume Apple'!B:B)</f>
        <v>0.3668778684632536</v>
      </c>
      <c r="I234" s="20">
        <f>_xlfn.XLOOKUP(B234,'Short Volume Apple'!A:A,'Short Volume Apple'!E:E)</f>
        <v>0.45522342455565867</v>
      </c>
      <c r="K234" s="20">
        <f>_xlfn.XLOOKUP(B234,'Volume SPY'!A:A,'Volume SPY'!B:B)</f>
        <v>0.4313011816237875</v>
      </c>
      <c r="L234" s="20">
        <f>_xlfn.XLOOKUP(B234,'Short Volume SPY'!A:A,'Short Volume SPY'!E:E)</f>
        <v>0.53049833282072523</v>
      </c>
    </row>
    <row r="235" spans="2:12">
      <c r="B235" s="1">
        <v>45400</v>
      </c>
      <c r="C235" s="25">
        <f>_xlfn.XLOOKUP(B235,gme_stock_data!A:A,gme_stock_data!D:D)</f>
        <v>9.7040279327851447E-4</v>
      </c>
      <c r="D235" s="1"/>
      <c r="E235" s="18">
        <f>_xlfn.XLOOKUP(B235,'Volume GME'!A:A,'Volume GME'!B:B)</f>
        <v>0.39487632102749393</v>
      </c>
      <c r="F235" s="19">
        <f>_xlfn.XLOOKUP(B235,'Short Volume GME'!A:A,'Short Volume GME'!E:E)</f>
        <v>0.50722418785087775</v>
      </c>
      <c r="H235" s="20">
        <f>_xlfn.XLOOKUP(B235,'Volume Apple'!A:A,'Volume Apple'!B:B)</f>
        <v>0.4866882516265954</v>
      </c>
      <c r="I235" s="20">
        <f>_xlfn.XLOOKUP(B235,'Short Volume Apple'!A:A,'Short Volume Apple'!E:E)</f>
        <v>0.50848541715868412</v>
      </c>
      <c r="K235" s="20">
        <f>_xlfn.XLOOKUP(B235,'Volume SPY'!A:A,'Volume SPY'!B:B)</f>
        <v>0.37732785839140009</v>
      </c>
      <c r="L235" s="20">
        <f>_xlfn.XLOOKUP(B235,'Short Volume SPY'!A:A,'Short Volume SPY'!E:E)</f>
        <v>0.45779078086447572</v>
      </c>
    </row>
    <row r="236" spans="2:12">
      <c r="B236" s="1">
        <v>45399</v>
      </c>
      <c r="C236" s="25">
        <f>_xlfn.XLOOKUP(B236,gme_stock_data!A:A,gme_stock_data!D:D)</f>
        <v>-6.7731270058457105E-3</v>
      </c>
      <c r="D236" s="1"/>
      <c r="E236" s="18">
        <f>_xlfn.XLOOKUP(B236,'Volume GME'!A:A,'Volume GME'!B:B)</f>
        <v>0.40607737968623464</v>
      </c>
      <c r="F236" s="19">
        <f>_xlfn.XLOOKUP(B236,'Short Volume GME'!A:A,'Short Volume GME'!E:E)</f>
        <v>0.55956919402103333</v>
      </c>
      <c r="H236" s="20">
        <f>_xlfn.XLOOKUP(B236,'Volume Apple'!A:A,'Volume Apple'!B:B)</f>
        <v>0.44587790703773866</v>
      </c>
      <c r="I236" s="20">
        <f>_xlfn.XLOOKUP(B236,'Short Volume Apple'!A:A,'Short Volume Apple'!E:E)</f>
        <v>0.34995455892338356</v>
      </c>
      <c r="K236" s="20">
        <f>_xlfn.XLOOKUP(B236,'Volume SPY'!A:A,'Volume SPY'!B:B)</f>
        <v>0.33973547014166683</v>
      </c>
      <c r="L236" s="20">
        <f>_xlfn.XLOOKUP(B236,'Short Volume SPY'!A:A,'Short Volume SPY'!E:E)</f>
        <v>0.39868088228500936</v>
      </c>
    </row>
    <row r="237" spans="2:12">
      <c r="B237" s="1">
        <v>45398</v>
      </c>
      <c r="C237" s="25">
        <f>_xlfn.XLOOKUP(B237,gme_stock_data!A:A,gme_stock_data!D:D)</f>
        <v>3.0349857569842601E-2</v>
      </c>
      <c r="D237" s="1"/>
      <c r="E237" s="18">
        <f>_xlfn.XLOOKUP(B237,'Volume GME'!A:A,'Volume GME'!B:B)</f>
        <v>0.4436205138456541</v>
      </c>
      <c r="F237" s="19">
        <f>_xlfn.XLOOKUP(B237,'Short Volume GME'!A:A,'Short Volume GME'!E:E)</f>
        <v>0.57059065525626562</v>
      </c>
      <c r="H237" s="20">
        <f>_xlfn.XLOOKUP(B237,'Volume Apple'!A:A,'Volume Apple'!B:B)</f>
        <v>0.44763592803323216</v>
      </c>
      <c r="I237" s="20">
        <f>_xlfn.XLOOKUP(B237,'Short Volume Apple'!A:A,'Short Volume Apple'!E:E)</f>
        <v>0.43189466366005225</v>
      </c>
      <c r="K237" s="20">
        <f>_xlfn.XLOOKUP(B237,'Volume SPY'!A:A,'Volume SPY'!B:B)</f>
        <v>0.32685652642804841</v>
      </c>
      <c r="L237" s="20">
        <f>_xlfn.XLOOKUP(B237,'Short Volume SPY'!A:A,'Short Volume SPY'!E:E)</f>
        <v>0.4543267061636499</v>
      </c>
    </row>
    <row r="238" spans="2:12">
      <c r="B238" s="1">
        <v>45397</v>
      </c>
      <c r="C238" s="25">
        <f>_xlfn.XLOOKUP(B238,gme_stock_data!A:A,gme_stock_data!D:D)</f>
        <v>-6.8197326496704014E-2</v>
      </c>
      <c r="D238" s="1"/>
      <c r="E238" s="18">
        <f>_xlfn.XLOOKUP(B238,'Volume GME'!A:A,'Volume GME'!B:B)</f>
        <v>0.4259887596577645</v>
      </c>
      <c r="F238" s="19">
        <f>_xlfn.XLOOKUP(B238,'Short Volume GME'!A:A,'Short Volume GME'!E:E)</f>
        <v>0.66291628954963711</v>
      </c>
      <c r="H238" s="20">
        <f>_xlfn.XLOOKUP(B238,'Volume Apple'!A:A,'Volume Apple'!B:B)</f>
        <v>0.40642739414816392</v>
      </c>
      <c r="I238" s="20">
        <f>_xlfn.XLOOKUP(B238,'Short Volume Apple'!A:A,'Short Volume Apple'!E:E)</f>
        <v>0.46602328091060025</v>
      </c>
      <c r="K238" s="20">
        <f>_xlfn.XLOOKUP(B238,'Volume SPY'!A:A,'Volume SPY'!B:B)</f>
        <v>0.32668135401276954</v>
      </c>
      <c r="L238" s="20">
        <f>_xlfn.XLOOKUP(B238,'Short Volume SPY'!A:A,'Short Volume SPY'!E:E)</f>
        <v>0.45039614559576857</v>
      </c>
    </row>
    <row r="239" spans="2:12">
      <c r="B239" s="1">
        <v>45394</v>
      </c>
      <c r="C239" s="25">
        <f>_xlfn.XLOOKUP(B239,gme_stock_data!A:A,gme_stock_data!D:D)</f>
        <v>-4.7152886993273385E-2</v>
      </c>
      <c r="D239" s="1"/>
      <c r="E239" s="18">
        <f>_xlfn.XLOOKUP(B239,'Volume GME'!A:A,'Volume GME'!B:B)</f>
        <v>0.34755552762599723</v>
      </c>
      <c r="F239" s="19">
        <f>_xlfn.XLOOKUP(B239,'Short Volume GME'!A:A,'Short Volume GME'!E:E)</f>
        <v>0.61033835094120048</v>
      </c>
      <c r="H239" s="20">
        <f>_xlfn.XLOOKUP(B239,'Volume Apple'!A:A,'Volume Apple'!B:B)</f>
        <v>0.46945914361392599</v>
      </c>
      <c r="I239" s="20">
        <f>_xlfn.XLOOKUP(B239,'Short Volume Apple'!A:A,'Short Volume Apple'!E:E)</f>
        <v>0.39898235809949811</v>
      </c>
      <c r="K239" s="20">
        <f>_xlfn.XLOOKUP(B239,'Volume SPY'!A:A,'Volume SPY'!B:B)</f>
        <v>0.37333757939598422</v>
      </c>
      <c r="L239" s="20">
        <f>_xlfn.XLOOKUP(B239,'Short Volume SPY'!A:A,'Short Volume SPY'!E:E)</f>
        <v>0.43201582374703623</v>
      </c>
    </row>
    <row r="240" spans="2:12">
      <c r="B240" s="1">
        <v>45393</v>
      </c>
      <c r="C240" s="25">
        <f>_xlfn.XLOOKUP(B240,gme_stock_data!A:A,gme_stock_data!D:D)</f>
        <v>3.9752298175102008E-2</v>
      </c>
      <c r="D240" s="1"/>
      <c r="E240" s="18">
        <f>_xlfn.XLOOKUP(B240,'Volume GME'!A:A,'Volume GME'!B:B)</f>
        <v>0.35735166575079991</v>
      </c>
      <c r="F240" s="19">
        <f>_xlfn.XLOOKUP(B240,'Short Volume GME'!A:A,'Short Volume GME'!E:E)</f>
        <v>0.62071412047901942</v>
      </c>
      <c r="H240" s="20">
        <f>_xlfn.XLOOKUP(B240,'Volume Apple'!A:A,'Volume Apple'!B:B)</f>
        <v>0.44513157331641018</v>
      </c>
      <c r="I240" s="20">
        <f>_xlfn.XLOOKUP(B240,'Short Volume Apple'!A:A,'Short Volume Apple'!E:E)</f>
        <v>0.40079583232205568</v>
      </c>
      <c r="K240" s="20">
        <f>_xlfn.XLOOKUP(B240,'Volume SPY'!A:A,'Volume SPY'!B:B)</f>
        <v>0.32972461668887254</v>
      </c>
      <c r="L240" s="20">
        <f>_xlfn.XLOOKUP(B240,'Short Volume SPY'!A:A,'Short Volume SPY'!E:E)</f>
        <v>0.46511862513877439</v>
      </c>
    </row>
    <row r="241" spans="2:12">
      <c r="B241" s="1">
        <v>45392</v>
      </c>
      <c r="C241" s="25">
        <f>_xlfn.XLOOKUP(B241,gme_stock_data!A:A,gme_stock_data!D:D)</f>
        <v>-1.4638870748120029E-2</v>
      </c>
      <c r="D241" s="1"/>
      <c r="E241" s="18">
        <f>_xlfn.XLOOKUP(B241,'Volume GME'!A:A,'Volume GME'!B:B)</f>
        <v>0.35433072642460223</v>
      </c>
      <c r="F241" s="19">
        <f>_xlfn.XLOOKUP(B241,'Short Volume GME'!A:A,'Short Volume GME'!E:E)</f>
        <v>0.75057874269328928</v>
      </c>
      <c r="H241" s="20">
        <f>_xlfn.XLOOKUP(B241,'Volume Apple'!A:A,'Volume Apple'!B:B)</f>
        <v>0.41956616272170993</v>
      </c>
      <c r="I241" s="20">
        <f>_xlfn.XLOOKUP(B241,'Short Volume Apple'!A:A,'Short Volume Apple'!E:E)</f>
        <v>0.38369234654046386</v>
      </c>
      <c r="K241" s="20">
        <f>_xlfn.XLOOKUP(B241,'Volume SPY'!A:A,'Volume SPY'!B:B)</f>
        <v>0.29990278062517423</v>
      </c>
      <c r="L241" s="20">
        <f>_xlfn.XLOOKUP(B241,'Short Volume SPY'!A:A,'Short Volume SPY'!E:E)</f>
        <v>0.53722065080836046</v>
      </c>
    </row>
    <row r="242" spans="2:12">
      <c r="B242" s="1">
        <v>45391</v>
      </c>
      <c r="C242" s="25">
        <f>_xlfn.XLOOKUP(B242,gme_stock_data!A:A,gme_stock_data!D:D)</f>
        <v>1.6483889721689415E-2</v>
      </c>
      <c r="D242" s="1"/>
      <c r="E242" s="18">
        <f>_xlfn.XLOOKUP(B242,'Volume GME'!A:A,'Volume GME'!B:B)</f>
        <v>0.38705805794042403</v>
      </c>
      <c r="F242" s="19">
        <f>_xlfn.XLOOKUP(B242,'Short Volume GME'!A:A,'Short Volume GME'!E:E)</f>
        <v>0.6400747311436582</v>
      </c>
      <c r="H242" s="20">
        <f>_xlfn.XLOOKUP(B242,'Volume Apple'!A:A,'Volume Apple'!B:B)</f>
        <v>0.42080170681212486</v>
      </c>
      <c r="I242" s="20">
        <f>_xlfn.XLOOKUP(B242,'Short Volume Apple'!A:A,'Short Volume Apple'!E:E)</f>
        <v>0.29816536242833375</v>
      </c>
      <c r="K242" s="20">
        <f>_xlfn.XLOOKUP(B242,'Volume SPY'!A:A,'Volume SPY'!B:B)</f>
        <v>0.38257610843828421</v>
      </c>
      <c r="L242" s="20">
        <f>_xlfn.XLOOKUP(B242,'Short Volume SPY'!A:A,'Short Volume SPY'!E:E)</f>
        <v>0.47484835635585931</v>
      </c>
    </row>
    <row r="243" spans="2:12">
      <c r="B243" s="1">
        <v>45390</v>
      </c>
      <c r="C243" s="25">
        <f>_xlfn.XLOOKUP(B243,gme_stock_data!A:A,gme_stock_data!D:D)</f>
        <v>-3.8048067637529888E-2</v>
      </c>
      <c r="D243" s="1"/>
      <c r="E243" s="18">
        <f>_xlfn.XLOOKUP(B243,'Volume GME'!A:A,'Volume GME'!B:B)</f>
        <v>0.42171990045753893</v>
      </c>
      <c r="F243" s="19">
        <f>_xlfn.XLOOKUP(B243,'Short Volume GME'!A:A,'Short Volume GME'!E:E)</f>
        <v>0.70527637670567878</v>
      </c>
      <c r="H243" s="20">
        <f>_xlfn.XLOOKUP(B243,'Volume Apple'!A:A,'Volume Apple'!B:B)</f>
        <v>0.41906396054764866</v>
      </c>
      <c r="I243" s="20">
        <f>_xlfn.XLOOKUP(B243,'Short Volume Apple'!A:A,'Short Volume Apple'!E:E)</f>
        <v>0.36412252456181171</v>
      </c>
      <c r="K243" s="20">
        <f>_xlfn.XLOOKUP(B243,'Volume SPY'!A:A,'Volume SPY'!B:B)</f>
        <v>0.33552158526603754</v>
      </c>
      <c r="L243" s="20">
        <f>_xlfn.XLOOKUP(B243,'Short Volume SPY'!A:A,'Short Volume SPY'!E:E)</f>
        <v>0.48146313294877957</v>
      </c>
    </row>
    <row r="244" spans="2:12">
      <c r="B244" s="1">
        <v>45387</v>
      </c>
      <c r="C244" s="25">
        <f>_xlfn.XLOOKUP(B244,gme_stock_data!A:A,gme_stock_data!D:D)</f>
        <v>-2.4584205630538418E-2</v>
      </c>
      <c r="D244" s="1"/>
      <c r="E244" s="18">
        <f>_xlfn.XLOOKUP(B244,'Volume GME'!A:A,'Volume GME'!B:B)</f>
        <v>0.40075529935396609</v>
      </c>
      <c r="F244" s="19">
        <f>_xlfn.XLOOKUP(B244,'Short Volume GME'!A:A,'Short Volume GME'!E:E)</f>
        <v>0.73136414965538654</v>
      </c>
      <c r="H244" s="20">
        <f>_xlfn.XLOOKUP(B244,'Volume Apple'!A:A,'Volume Apple'!B:B)</f>
        <v>0.40027764232641244</v>
      </c>
      <c r="I244" s="20">
        <f>_xlfn.XLOOKUP(B244,'Short Volume Apple'!A:A,'Short Volume Apple'!E:E)</f>
        <v>0.32740232932417429</v>
      </c>
      <c r="K244" s="20">
        <f>_xlfn.XLOOKUP(B244,'Volume SPY'!A:A,'Volume SPY'!B:B)</f>
        <v>0.30716062549510825</v>
      </c>
      <c r="L244" s="20">
        <f>_xlfn.XLOOKUP(B244,'Short Volume SPY'!A:A,'Short Volume SPY'!E:E)</f>
        <v>0.45436923880082514</v>
      </c>
    </row>
    <row r="245" spans="2:12">
      <c r="B245" s="1">
        <v>45386</v>
      </c>
      <c r="C245" s="25">
        <f>_xlfn.XLOOKUP(B245,gme_stock_data!A:A,gme_stock_data!D:D)</f>
        <v>1.3094905582782647E-2</v>
      </c>
      <c r="D245" s="1"/>
      <c r="E245" s="18">
        <f>_xlfn.XLOOKUP(B245,'Volume GME'!A:A,'Volume GME'!B:B)</f>
        <v>0.38885448489086827</v>
      </c>
      <c r="F245" s="19">
        <f>_xlfn.XLOOKUP(B245,'Short Volume GME'!A:A,'Short Volume GME'!E:E)</f>
        <v>0.64678574677878942</v>
      </c>
      <c r="H245" s="20">
        <f>_xlfn.XLOOKUP(B245,'Volume Apple'!A:A,'Volume Apple'!B:B)</f>
        <v>0.37324755335968945</v>
      </c>
      <c r="I245" s="20">
        <f>_xlfn.XLOOKUP(B245,'Short Volume Apple'!A:A,'Short Volume Apple'!E:E)</f>
        <v>0.30595219088319597</v>
      </c>
      <c r="K245" s="20">
        <f>_xlfn.XLOOKUP(B245,'Volume SPY'!A:A,'Volume SPY'!B:B)</f>
        <v>0.33230730645225254</v>
      </c>
      <c r="L245" s="20">
        <f>_xlfn.XLOOKUP(B245,'Short Volume SPY'!A:A,'Short Volume SPY'!E:E)</f>
        <v>0.31056739877301437</v>
      </c>
    </row>
    <row r="246" spans="2:12">
      <c r="B246" s="1">
        <v>45385</v>
      </c>
      <c r="C246" s="25">
        <f>_xlfn.XLOOKUP(B246,gme_stock_data!A:A,gme_stock_data!D:D)</f>
        <v>8.8261826282721185E-3</v>
      </c>
      <c r="D246" s="1"/>
      <c r="E246" s="18">
        <f>_xlfn.XLOOKUP(B246,'Volume GME'!A:A,'Volume GME'!B:B)</f>
        <v>0.4157121052008198</v>
      </c>
      <c r="F246" s="19">
        <f>_xlfn.XLOOKUP(B246,'Short Volume GME'!A:A,'Short Volume GME'!E:E)</f>
        <v>0.67488421352904893</v>
      </c>
      <c r="H246" s="20">
        <f>_xlfn.XLOOKUP(B246,'Volume Apple'!A:A,'Volume Apple'!B:B)</f>
        <v>0.41835637310573437</v>
      </c>
      <c r="I246" s="20">
        <f>_xlfn.XLOOKUP(B246,'Short Volume Apple'!A:A,'Short Volume Apple'!E:E)</f>
        <v>0.33588363927836912</v>
      </c>
      <c r="K246" s="20">
        <f>_xlfn.XLOOKUP(B246,'Volume SPY'!A:A,'Volume SPY'!B:B)</f>
        <v>0.35964340800288963</v>
      </c>
      <c r="L246" s="20">
        <f>_xlfn.XLOOKUP(B246,'Short Volume SPY'!A:A,'Short Volume SPY'!E:E)</f>
        <v>0.50872968619504833</v>
      </c>
    </row>
    <row r="247" spans="2:12">
      <c r="B247" s="1">
        <v>45384</v>
      </c>
      <c r="C247" s="25">
        <f>_xlfn.XLOOKUP(B247,gme_stock_data!A:A,gme_stock_data!D:D)</f>
        <v>-6.1041722969510145E-2</v>
      </c>
      <c r="D247" s="1"/>
      <c r="E247" s="18">
        <f>_xlfn.XLOOKUP(B247,'Volume GME'!A:A,'Volume GME'!B:B)</f>
        <v>0.37676459656069605</v>
      </c>
      <c r="F247" s="19">
        <f>_xlfn.XLOOKUP(B247,'Short Volume GME'!A:A,'Short Volume GME'!E:E)</f>
        <v>0.72553078428233841</v>
      </c>
      <c r="H247" s="20">
        <f>_xlfn.XLOOKUP(B247,'Volume Apple'!A:A,'Volume Apple'!B:B)</f>
        <v>0.41163008057463929</v>
      </c>
      <c r="I247" s="20">
        <f>_xlfn.XLOOKUP(B247,'Short Volume Apple'!A:A,'Short Volume Apple'!E:E)</f>
        <v>0.32910275203048395</v>
      </c>
      <c r="K247" s="20">
        <f>_xlfn.XLOOKUP(B247,'Volume SPY'!A:A,'Volume SPY'!B:B)</f>
        <v>0.40018625988075801</v>
      </c>
      <c r="L247" s="20">
        <f>_xlfn.XLOOKUP(B247,'Short Volume SPY'!A:A,'Short Volume SPY'!E:E)</f>
        <v>0.4755840998441333</v>
      </c>
    </row>
    <row r="248" spans="2:12">
      <c r="B248" s="1">
        <v>45383</v>
      </c>
      <c r="C248" s="25">
        <f>_xlfn.XLOOKUP(B248,gme_stock_data!A:A,gme_stock_data!D:D)</f>
        <v>-4.3254396632529557E-2</v>
      </c>
      <c r="D248" s="1"/>
      <c r="E248" s="18">
        <f>_xlfn.XLOOKUP(B248,'Volume GME'!A:A,'Volume GME'!B:B)</f>
        <v>0.43092182041744537</v>
      </c>
      <c r="F248" s="19">
        <f>_xlfn.XLOOKUP(B248,'Short Volume GME'!A:A,'Short Volume GME'!E:E)</f>
        <v>0.71470384300489453</v>
      </c>
      <c r="H248" s="20">
        <f>_xlfn.XLOOKUP(B248,'Volume Apple'!A:A,'Volume Apple'!B:B)</f>
        <v>0.43754669274148555</v>
      </c>
      <c r="I248" s="20">
        <f>_xlfn.XLOOKUP(B248,'Short Volume Apple'!A:A,'Short Volume Apple'!E:E)</f>
        <v>0.38312206456568781</v>
      </c>
      <c r="K248" s="20">
        <f>_xlfn.XLOOKUP(B248,'Volume SPY'!A:A,'Volume SPY'!B:B)</f>
        <v>0.41887078542214223</v>
      </c>
      <c r="L248" s="20">
        <f>_xlfn.XLOOKUP(B248,'Short Volume SPY'!A:A,'Short Volume SPY'!E:E)</f>
        <v>0.36981474887161503</v>
      </c>
    </row>
    <row r="249" spans="2:12">
      <c r="B249" s="1">
        <v>45379</v>
      </c>
      <c r="C249" s="25">
        <f>_xlfn.XLOOKUP(B249,gme_stock_data!A:A,gme_stock_data!D:D)</f>
        <v>-5.0614150083237233E-2</v>
      </c>
      <c r="D249" s="1"/>
      <c r="E249" s="18">
        <f>_xlfn.XLOOKUP(B249,'Volume GME'!A:A,'Volume GME'!B:B)</f>
        <v>0.46644802332929919</v>
      </c>
      <c r="F249" s="19">
        <f>_xlfn.XLOOKUP(B249,'Short Volume GME'!A:A,'Short Volume GME'!E:E)</f>
        <v>0.62378105592944133</v>
      </c>
      <c r="H249" s="20">
        <f>_xlfn.XLOOKUP(B249,'Volume Apple'!A:A,'Volume Apple'!B:B)</f>
        <v>0.43496382516773019</v>
      </c>
      <c r="I249" s="20">
        <f>_xlfn.XLOOKUP(B249,'Short Volume Apple'!A:A,'Short Volume Apple'!E:E)</f>
        <v>0.32943850053844781</v>
      </c>
      <c r="K249" s="20">
        <f>_xlfn.XLOOKUP(B249,'Volume SPY'!A:A,'Volume SPY'!B:B)</f>
        <v>0.48433691383118466</v>
      </c>
      <c r="L249" s="20">
        <f>_xlfn.XLOOKUP(B249,'Short Volume SPY'!A:A,'Short Volume SPY'!E:E)</f>
        <v>0.44041190624614179</v>
      </c>
    </row>
    <row r="250" spans="2:12">
      <c r="B250" s="1">
        <v>45378</v>
      </c>
      <c r="C250" s="25">
        <f>_xlfn.XLOOKUP(B250,gme_stock_data!A:A,gme_stock_data!D:D)</f>
        <v>-0.1628985081700112</v>
      </c>
      <c r="D250" s="1"/>
      <c r="E250" s="18">
        <f>_xlfn.XLOOKUP(B250,'Volume GME'!A:A,'Volume GME'!B:B)</f>
        <v>0.46804286593746214</v>
      </c>
      <c r="F250" s="19">
        <f>_xlfn.XLOOKUP(B250,'Short Volume GME'!A:A,'Short Volume GME'!E:E)</f>
        <v>0.58970955694075233</v>
      </c>
      <c r="H250" s="20">
        <f>_xlfn.XLOOKUP(B250,'Volume Apple'!A:A,'Volume Apple'!B:B)</f>
        <v>0.3958220010151125</v>
      </c>
      <c r="I250" s="20">
        <f>_xlfn.XLOOKUP(B250,'Short Volume Apple'!A:A,'Short Volume Apple'!E:E)</f>
        <v>0.3357622758892681</v>
      </c>
      <c r="K250" s="20">
        <f>_xlfn.XLOOKUP(B250,'Volume SPY'!A:A,'Volume SPY'!B:B)</f>
        <v>0.42596353667902898</v>
      </c>
      <c r="L250" s="20">
        <f>_xlfn.XLOOKUP(B250,'Short Volume SPY'!A:A,'Short Volume SPY'!E:E)</f>
        <v>0.38062449344747756</v>
      </c>
    </row>
    <row r="251" spans="2:12">
      <c r="B251" s="1">
        <v>45377</v>
      </c>
      <c r="C251" s="25">
        <f>_xlfn.XLOOKUP(B251,gme_stock_data!A:A,gme_stock_data!D:D)</f>
        <v>2.4821653173813983E-2</v>
      </c>
      <c r="D251" s="1"/>
      <c r="E251" s="18">
        <f>_xlfn.XLOOKUP(B251,'Volume GME'!A:A,'Volume GME'!B:B)</f>
        <v>0.42567219931328265</v>
      </c>
      <c r="F251" s="19">
        <f>_xlfn.XLOOKUP(B251,'Short Volume GME'!A:A,'Short Volume GME'!E:E)</f>
        <v>0.68183881787590561</v>
      </c>
      <c r="H251" s="20">
        <f>_xlfn.XLOOKUP(B251,'Volume Apple'!A:A,'Volume Apple'!B:B)</f>
        <v>0.36900661823758002</v>
      </c>
      <c r="I251" s="20">
        <f>_xlfn.XLOOKUP(B251,'Short Volume Apple'!A:A,'Short Volume Apple'!E:E)</f>
        <v>0.36129491919972312</v>
      </c>
      <c r="K251" s="20">
        <f>_xlfn.XLOOKUP(B251,'Volume SPY'!A:A,'Volume SPY'!B:B)</f>
        <v>0.42294641962393648</v>
      </c>
      <c r="L251" s="20">
        <f>_xlfn.XLOOKUP(B251,'Short Volume SPY'!A:A,'Short Volume SPY'!E:E)</f>
        <v>0.47511395467056755</v>
      </c>
    </row>
    <row r="252" spans="2:12">
      <c r="B252" s="1">
        <v>45376</v>
      </c>
      <c r="C252" s="25">
        <f>_xlfn.XLOOKUP(B252,gme_stock_data!A:A,gme_stock_data!D:D)</f>
        <v>0.14340614054428097</v>
      </c>
      <c r="D252" s="1"/>
      <c r="E252" s="18">
        <f>_xlfn.XLOOKUP(B252,'Volume GME'!A:A,'Volume GME'!B:B)</f>
        <v>0.48485227274472847</v>
      </c>
      <c r="F252" s="19">
        <f>_xlfn.XLOOKUP(B252,'Short Volume GME'!A:A,'Short Volume GME'!E:E)</f>
        <v>0.55128937701539904</v>
      </c>
      <c r="H252" s="20">
        <f>_xlfn.XLOOKUP(B252,'Volume Apple'!A:A,'Volume Apple'!B:B)</f>
        <v>0.39874221559001777</v>
      </c>
      <c r="I252" s="20">
        <f>_xlfn.XLOOKUP(B252,'Short Volume Apple'!A:A,'Short Volume Apple'!E:E)</f>
        <v>0.36020734655911085</v>
      </c>
      <c r="K252" s="20">
        <f>_xlfn.XLOOKUP(B252,'Volume SPY'!A:A,'Volume SPY'!B:B)</f>
        <v>0.37966570329376315</v>
      </c>
      <c r="L252" s="20">
        <f>_xlfn.XLOOKUP(B252,'Short Volume SPY'!A:A,'Short Volume SPY'!E:E)</f>
        <v>0.49656044070226663</v>
      </c>
    </row>
    <row r="253" spans="2:12">
      <c r="B253" s="1">
        <v>45373</v>
      </c>
      <c r="C253" s="25">
        <f>_xlfn.XLOOKUP(B253,gme_stock_data!A:A,gme_stock_data!D:D)</f>
        <v>-4.1859623935538146E-2</v>
      </c>
      <c r="D253" s="1"/>
      <c r="E253" s="18">
        <f>_xlfn.XLOOKUP(B253,'Volume GME'!A:A,'Volume GME'!B:B)</f>
        <v>0.3397033842789316</v>
      </c>
      <c r="F253" s="19">
        <f>_xlfn.XLOOKUP(B253,'Short Volume GME'!A:A,'Short Volume GME'!E:E)</f>
        <v>0.82372548451343586</v>
      </c>
      <c r="H253" s="20">
        <f>_xlfn.XLOOKUP(B253,'Volume Apple'!A:A,'Volume Apple'!B:B)</f>
        <v>0.42976624078827869</v>
      </c>
      <c r="I253" s="20">
        <f>_xlfn.XLOOKUP(B253,'Short Volume Apple'!A:A,'Short Volume Apple'!E:E)</f>
        <v>0.29263523342366171</v>
      </c>
      <c r="K253" s="20">
        <f>_xlfn.XLOOKUP(B253,'Volume SPY'!A:A,'Volume SPY'!B:B)</f>
        <v>0.51465776335801139</v>
      </c>
      <c r="L253" s="20">
        <f>_xlfn.XLOOKUP(B253,'Short Volume SPY'!A:A,'Short Volume SPY'!E:E)</f>
        <v>0.50850835175811604</v>
      </c>
    </row>
    <row r="254" spans="2:12">
      <c r="B254" s="1">
        <v>45372</v>
      </c>
      <c r="C254" s="25">
        <f>_xlfn.XLOOKUP(B254,gme_stock_data!A:A,gme_stock_data!D:D)</f>
        <v>1.3264748658483101E-2</v>
      </c>
      <c r="D254" s="1"/>
      <c r="E254" s="18">
        <f>_xlfn.XLOOKUP(B254,'Volume GME'!A:A,'Volume GME'!B:B)</f>
        <v>0.38053280729951733</v>
      </c>
      <c r="F254" s="19">
        <f>_xlfn.XLOOKUP(B254,'Short Volume GME'!A:A,'Short Volume GME'!E:E)</f>
        <v>0.67701809178919714</v>
      </c>
      <c r="H254" s="20">
        <f>_xlfn.XLOOKUP(B254,'Volume Apple'!A:A,'Volume Apple'!B:B)</f>
        <v>0.48047491425297884</v>
      </c>
      <c r="I254" s="20">
        <f>_xlfn.XLOOKUP(B254,'Short Volume Apple'!A:A,'Short Volume Apple'!E:E)</f>
        <v>0.36546537125968742</v>
      </c>
      <c r="K254" s="20">
        <f>_xlfn.XLOOKUP(B254,'Volume SPY'!A:A,'Volume SPY'!B:B)</f>
        <v>0.38438045802336984</v>
      </c>
      <c r="L254" s="20">
        <f>_xlfn.XLOOKUP(B254,'Short Volume SPY'!A:A,'Short Volume SPY'!E:E)</f>
        <v>0.35790260614268771</v>
      </c>
    </row>
    <row r="255" spans="2:12">
      <c r="B255" s="1">
        <v>45371</v>
      </c>
      <c r="C255" s="25">
        <f>_xlfn.XLOOKUP(B255,gme_stock_data!A:A,gme_stock_data!D:D)</f>
        <v>5.2064081905737504E-3</v>
      </c>
      <c r="D255" s="1"/>
      <c r="E255" s="18">
        <f>_xlfn.XLOOKUP(B255,'Volume GME'!A:A,'Volume GME'!B:B)</f>
        <v>0.43665087749990183</v>
      </c>
      <c r="F255" s="19">
        <f>_xlfn.XLOOKUP(B255,'Short Volume GME'!A:A,'Short Volume GME'!E:E)</f>
        <v>0.79172401574641871</v>
      </c>
      <c r="H255" s="20">
        <f>_xlfn.XLOOKUP(B255,'Volume Apple'!A:A,'Volume Apple'!B:B)</f>
        <v>0.39307053164535349</v>
      </c>
      <c r="I255" s="20">
        <f>_xlfn.XLOOKUP(B255,'Short Volume Apple'!A:A,'Short Volume Apple'!E:E)</f>
        <v>0.38704500158064975</v>
      </c>
      <c r="K255" s="20">
        <f>_xlfn.XLOOKUP(B255,'Volume SPY'!A:A,'Volume SPY'!B:B)</f>
        <v>0.38086541654024075</v>
      </c>
      <c r="L255" s="20">
        <f>_xlfn.XLOOKUP(B255,'Short Volume SPY'!A:A,'Short Volume SPY'!E:E)</f>
        <v>0.31679236173458458</v>
      </c>
    </row>
    <row r="256" spans="2:12">
      <c r="B256" s="1">
        <v>45370</v>
      </c>
      <c r="C256" s="25">
        <f>_xlfn.XLOOKUP(B256,gme_stock_data!A:A,gme_stock_data!D:D)</f>
        <v>-3.6607308641764355E-2</v>
      </c>
      <c r="D256" s="1"/>
      <c r="E256" s="18">
        <f>_xlfn.XLOOKUP(B256,'Volume GME'!A:A,'Volume GME'!B:B)</f>
        <v>0.31147202564322457</v>
      </c>
      <c r="F256" s="19">
        <f>_xlfn.XLOOKUP(B256,'Short Volume GME'!A:A,'Short Volume GME'!E:E)</f>
        <v>0.77990679945126873</v>
      </c>
      <c r="H256" s="20">
        <f>_xlfn.XLOOKUP(B256,'Volume Apple'!A:A,'Volume Apple'!B:B)</f>
        <v>0.41279695249730824</v>
      </c>
      <c r="I256" s="20">
        <f>_xlfn.XLOOKUP(B256,'Short Volume Apple'!A:A,'Short Volume Apple'!E:E)</f>
        <v>0.3725850664533531</v>
      </c>
      <c r="K256" s="20">
        <f>_xlfn.XLOOKUP(B256,'Volume SPY'!A:A,'Volume SPY'!B:B)</f>
        <v>0.37191874445893436</v>
      </c>
      <c r="L256" s="20">
        <f>_xlfn.XLOOKUP(B256,'Short Volume SPY'!A:A,'Short Volume SPY'!E:E)</f>
        <v>0.36443055836440386</v>
      </c>
    </row>
    <row r="257" spans="2:12">
      <c r="B257" s="1">
        <v>45369</v>
      </c>
      <c r="C257" s="25">
        <f>_xlfn.XLOOKUP(B257,gme_stock_data!A:A,gme_stock_data!D:D)</f>
        <v>-2.3446900048478183E-2</v>
      </c>
      <c r="D257" s="1"/>
      <c r="E257" s="18">
        <f>_xlfn.XLOOKUP(B257,'Volume GME'!A:A,'Volume GME'!B:B)</f>
        <v>0.3226788624128234</v>
      </c>
      <c r="F257" s="19">
        <f>_xlfn.XLOOKUP(B257,'Short Volume GME'!A:A,'Short Volume GME'!E:E)</f>
        <v>0.71290887408950121</v>
      </c>
      <c r="H257" s="20">
        <f>_xlfn.XLOOKUP(B257,'Volume Apple'!A:A,'Volume Apple'!B:B)</f>
        <v>0.36646757193913182</v>
      </c>
      <c r="I257" s="20">
        <f>_xlfn.XLOOKUP(B257,'Short Volume Apple'!A:A,'Short Volume Apple'!E:E)</f>
        <v>0.33889008862709857</v>
      </c>
      <c r="K257" s="20">
        <f>_xlfn.XLOOKUP(B257,'Volume SPY'!A:A,'Volume SPY'!B:B)</f>
        <v>0.44475717644916418</v>
      </c>
      <c r="L257" s="20">
        <f>_xlfn.XLOOKUP(B257,'Short Volume SPY'!A:A,'Short Volume SPY'!E:E)</f>
        <v>0.49826464090070061</v>
      </c>
    </row>
    <row r="258" spans="2:12">
      <c r="B258" s="1">
        <v>45366</v>
      </c>
      <c r="C258" s="25">
        <f>_xlfn.XLOOKUP(B258,gme_stock_data!A:A,gme_stock_data!D:D)</f>
        <v>-2.701930904820328E-2</v>
      </c>
      <c r="D258" s="1"/>
      <c r="E258" s="18">
        <f>_xlfn.XLOOKUP(B258,'Volume GME'!A:A,'Volume GME'!B:B)</f>
        <v>0.29065593432399051</v>
      </c>
      <c r="F258" s="19">
        <f>_xlfn.XLOOKUP(B258,'Short Volume GME'!A:A,'Short Volume GME'!E:E)</f>
        <v>0.64873524536421534</v>
      </c>
      <c r="H258" s="20">
        <f>_xlfn.XLOOKUP(B258,'Volume Apple'!A:A,'Volume Apple'!B:B)</f>
        <v>0.35971254296288602</v>
      </c>
      <c r="I258" s="20">
        <f>_xlfn.XLOOKUP(B258,'Short Volume Apple'!A:A,'Short Volume Apple'!E:E)</f>
        <v>0.34467687323273616</v>
      </c>
      <c r="K258" s="20">
        <f>_xlfn.XLOOKUP(B258,'Volume SPY'!A:A,'Volume SPY'!B:B)</f>
        <v>0.48524236586980085</v>
      </c>
      <c r="L258" s="20">
        <f>_xlfn.XLOOKUP(B258,'Short Volume SPY'!A:A,'Short Volume SPY'!E:E)</f>
        <v>0.68725917622238752</v>
      </c>
    </row>
    <row r="259" spans="2:12">
      <c r="B259" s="1">
        <v>45365</v>
      </c>
      <c r="C259" s="25">
        <f>_xlfn.XLOOKUP(B259,gme_stock_data!A:A,gme_stock_data!D:D)</f>
        <v>-1.6271545440030632E-2</v>
      </c>
      <c r="D259" s="1"/>
      <c r="E259" s="18">
        <f>_xlfn.XLOOKUP(B259,'Volume GME'!A:A,'Volume GME'!B:B)</f>
        <v>0.34143023945444334</v>
      </c>
      <c r="F259" s="19">
        <f>_xlfn.XLOOKUP(B259,'Short Volume GME'!A:A,'Short Volume GME'!E:E)</f>
        <v>0.70399502577898398</v>
      </c>
      <c r="H259" s="20">
        <f>_xlfn.XLOOKUP(B259,'Volume Apple'!A:A,'Volume Apple'!B:B)</f>
        <v>0.37243031219087125</v>
      </c>
      <c r="I259" s="20">
        <f>_xlfn.XLOOKUP(B259,'Short Volume Apple'!A:A,'Short Volume Apple'!E:E)</f>
        <v>0.37887572103197242</v>
      </c>
      <c r="K259" s="20">
        <f>_xlfn.XLOOKUP(B259,'Volume SPY'!A:A,'Volume SPY'!B:B)</f>
        <v>0.41369197149227238</v>
      </c>
      <c r="L259" s="20">
        <f>_xlfn.XLOOKUP(B259,'Short Volume SPY'!A:A,'Short Volume SPY'!E:E)</f>
        <v>0.51461347564517568</v>
      </c>
    </row>
    <row r="260" spans="2:12">
      <c r="B260" s="1">
        <v>45364</v>
      </c>
      <c r="C260" s="25">
        <f>_xlfn.XLOOKUP(B260,gme_stock_data!A:A,gme_stock_data!D:D)</f>
        <v>1.0138647171333393E-2</v>
      </c>
      <c r="D260" s="1"/>
      <c r="E260" s="18">
        <f>_xlfn.XLOOKUP(B260,'Volume GME'!A:A,'Volume GME'!B:B)</f>
        <v>0.32179772954694458</v>
      </c>
      <c r="F260" s="19">
        <f>_xlfn.XLOOKUP(B260,'Short Volume GME'!A:A,'Short Volume GME'!E:E)</f>
        <v>0.66618125347289381</v>
      </c>
      <c r="H260" s="20">
        <f>_xlfn.XLOOKUP(B260,'Volume Apple'!A:A,'Volume Apple'!B:B)</f>
        <v>0.40588464245973072</v>
      </c>
      <c r="I260" s="20">
        <f>_xlfn.XLOOKUP(B260,'Short Volume Apple'!A:A,'Short Volume Apple'!E:E)</f>
        <v>0.39728031062755786</v>
      </c>
      <c r="K260" s="20">
        <f>_xlfn.XLOOKUP(B260,'Volume SPY'!A:A,'Volume SPY'!B:B)</f>
        <v>0.3871762725113278</v>
      </c>
      <c r="L260" s="20">
        <f>_xlfn.XLOOKUP(B260,'Short Volume SPY'!A:A,'Short Volume SPY'!E:E)</f>
        <v>0.45891921521512774</v>
      </c>
    </row>
    <row r="261" spans="2:12">
      <c r="B261" s="1">
        <v>45363</v>
      </c>
      <c r="C261" s="25">
        <f>_xlfn.XLOOKUP(B261,gme_stock_data!A:A,gme_stock_data!D:D)</f>
        <v>1.9897740514950659E-2</v>
      </c>
      <c r="D261" s="1"/>
      <c r="E261" s="18">
        <f>_xlfn.XLOOKUP(B261,'Volume GME'!A:A,'Volume GME'!B:B)</f>
        <v>0.37590950451100807</v>
      </c>
      <c r="F261" s="19">
        <f>_xlfn.XLOOKUP(B261,'Short Volume GME'!A:A,'Short Volume GME'!E:E)</f>
        <v>0.6552811627113585</v>
      </c>
      <c r="H261" s="20">
        <f>_xlfn.XLOOKUP(B261,'Volume Apple'!A:A,'Volume Apple'!B:B)</f>
        <v>0.40670323227443306</v>
      </c>
      <c r="I261" s="20">
        <f>_xlfn.XLOOKUP(B261,'Short Volume Apple'!A:A,'Short Volume Apple'!E:E)</f>
        <v>0.38779252279415188</v>
      </c>
      <c r="K261" s="20">
        <f>_xlfn.XLOOKUP(B261,'Volume SPY'!A:A,'Volume SPY'!B:B)</f>
        <v>0.35595330005719283</v>
      </c>
      <c r="L261" s="20">
        <f>_xlfn.XLOOKUP(B261,'Short Volume SPY'!A:A,'Short Volume SPY'!E:E)</f>
        <v>0.41439784006400138</v>
      </c>
    </row>
    <row r="262" spans="2:12">
      <c r="B262" s="1">
        <v>45362</v>
      </c>
      <c r="C262" s="25">
        <f>_xlfn.XLOOKUP(B262,gme_stock_data!A:A,gme_stock_data!D:D)</f>
        <v>-1.5130962677296833E-2</v>
      </c>
      <c r="D262" s="1"/>
      <c r="E262" s="18">
        <f>_xlfn.XLOOKUP(B262,'Volume GME'!A:A,'Volume GME'!B:B)</f>
        <v>0.4013281007326146</v>
      </c>
      <c r="F262" s="19">
        <f>_xlfn.XLOOKUP(B262,'Short Volume GME'!A:A,'Short Volume GME'!E:E)</f>
        <v>0.59717283881746031</v>
      </c>
      <c r="H262" s="20">
        <f>_xlfn.XLOOKUP(B262,'Volume Apple'!A:A,'Volume Apple'!B:B)</f>
        <v>0.40663857514226159</v>
      </c>
      <c r="I262" s="20">
        <f>_xlfn.XLOOKUP(B262,'Short Volume Apple'!A:A,'Short Volume Apple'!E:E)</f>
        <v>0.3194771276252853</v>
      </c>
      <c r="K262" s="20">
        <f>_xlfn.XLOOKUP(B262,'Volume SPY'!A:A,'Volume SPY'!B:B)</f>
        <v>0.36919719995529787</v>
      </c>
      <c r="L262" s="20">
        <f>_xlfn.XLOOKUP(B262,'Short Volume SPY'!A:A,'Short Volume SPY'!E:E)</f>
        <v>0.46563596799028667</v>
      </c>
    </row>
    <row r="263" spans="2:12">
      <c r="B263" s="1">
        <v>45359</v>
      </c>
      <c r="C263" s="25">
        <f>_xlfn.XLOOKUP(B263,gme_stock_data!A:A,gme_stock_data!D:D)</f>
        <v>-4.0794690393234585E-2</v>
      </c>
      <c r="D263" s="1"/>
      <c r="E263" s="18">
        <f>_xlfn.XLOOKUP(B263,'Volume GME'!A:A,'Volume GME'!B:B)</f>
        <v>0.41721857438552978</v>
      </c>
      <c r="F263" s="19">
        <f>_xlfn.XLOOKUP(B263,'Short Volume GME'!A:A,'Short Volume GME'!E:E)</f>
        <v>0.56689130535620802</v>
      </c>
      <c r="H263" s="20">
        <f>_xlfn.XLOOKUP(B263,'Volume Apple'!A:A,'Volume Apple'!B:B)</f>
        <v>0.38796606403005329</v>
      </c>
      <c r="I263" s="20">
        <f>_xlfn.XLOOKUP(B263,'Short Volume Apple'!A:A,'Short Volume Apple'!E:E)</f>
        <v>0.35127302998324605</v>
      </c>
      <c r="K263" s="20">
        <f>_xlfn.XLOOKUP(B263,'Volume SPY'!A:A,'Volume SPY'!B:B)</f>
        <v>0.34611991537653741</v>
      </c>
      <c r="L263" s="20">
        <f>_xlfn.XLOOKUP(B263,'Short Volume SPY'!A:A,'Short Volume SPY'!E:E)</f>
        <v>0.45119156931889792</v>
      </c>
    </row>
    <row r="264" spans="2:12">
      <c r="B264" s="1">
        <v>45358</v>
      </c>
      <c r="C264" s="25">
        <f>_xlfn.XLOOKUP(B264,gme_stock_data!A:A,gme_stock_data!D:D)</f>
        <v>0</v>
      </c>
      <c r="D264" s="1"/>
      <c r="E264" s="18">
        <f>_xlfn.XLOOKUP(B264,'Volume GME'!A:A,'Volume GME'!B:B)</f>
        <v>0.41287326365871307</v>
      </c>
      <c r="F264" s="19">
        <f>_xlfn.XLOOKUP(B264,'Short Volume GME'!A:A,'Short Volume GME'!E:E)</f>
        <v>0.61952088236226055</v>
      </c>
      <c r="H264" s="20">
        <f>_xlfn.XLOOKUP(B264,'Volume Apple'!A:A,'Volume Apple'!B:B)</f>
        <v>0.47155694922466146</v>
      </c>
      <c r="I264" s="20">
        <f>_xlfn.XLOOKUP(B264,'Short Volume Apple'!A:A,'Short Volume Apple'!E:E)</f>
        <v>0.31337381388588043</v>
      </c>
      <c r="K264" s="20">
        <f>_xlfn.XLOOKUP(B264,'Volume SPY'!A:A,'Volume SPY'!B:B)</f>
        <v>0.31009674200578868</v>
      </c>
      <c r="L264" s="20">
        <f>_xlfn.XLOOKUP(B264,'Short Volume SPY'!A:A,'Short Volume SPY'!E:E)</f>
        <v>0.37117030225714831</v>
      </c>
    </row>
    <row r="265" spans="2:12">
      <c r="B265" s="1">
        <v>45357</v>
      </c>
      <c r="C265" s="25">
        <f>_xlfn.XLOOKUP(B265,gme_stock_data!A:A,gme_stock_data!D:D)</f>
        <v>1.718482475410097E-2</v>
      </c>
      <c r="D265" s="1"/>
      <c r="E265" s="18">
        <f>_xlfn.XLOOKUP(B265,'Volume GME'!A:A,'Volume GME'!B:B)</f>
        <v>0.38903317255511649</v>
      </c>
      <c r="F265" s="19">
        <f>_xlfn.XLOOKUP(B265,'Short Volume GME'!A:A,'Short Volume GME'!E:E)</f>
        <v>0.66512359851250447</v>
      </c>
      <c r="H265" s="20">
        <f>_xlfn.XLOOKUP(B265,'Volume Apple'!A:A,'Volume Apple'!B:B)</f>
        <v>0.45793801760405078</v>
      </c>
      <c r="I265" s="20">
        <f>_xlfn.XLOOKUP(B265,'Short Volume Apple'!A:A,'Short Volume Apple'!E:E)</f>
        <v>0.31298813486002003</v>
      </c>
      <c r="K265" s="20">
        <f>_xlfn.XLOOKUP(B265,'Volume SPY'!A:A,'Volume SPY'!B:B)</f>
        <v>0.33176103441784666</v>
      </c>
      <c r="L265" s="20">
        <f>_xlfn.XLOOKUP(B265,'Short Volume SPY'!A:A,'Short Volume SPY'!E:E)</f>
        <v>0.40240477882187947</v>
      </c>
    </row>
    <row r="266" spans="2:12">
      <c r="B266" s="1">
        <v>45356</v>
      </c>
      <c r="C266" s="25">
        <f>_xlfn.XLOOKUP(B266,gme_stock_data!A:A,gme_stock_data!D:D)</f>
        <v>-1.4560151331329776E-2</v>
      </c>
      <c r="D266" s="1"/>
      <c r="E266" s="18">
        <f>_xlfn.XLOOKUP(B266,'Volume GME'!A:A,'Volume GME'!B:B)</f>
        <v>0.35763399673806096</v>
      </c>
      <c r="F266" s="19">
        <f>_xlfn.XLOOKUP(B266,'Short Volume GME'!A:A,'Short Volume GME'!E:E)</f>
        <v>0.67130644134853512</v>
      </c>
      <c r="H266" s="20">
        <f>_xlfn.XLOOKUP(B266,'Volume Apple'!A:A,'Volume Apple'!B:B)</f>
        <v>0.44166117526797882</v>
      </c>
      <c r="I266" s="20">
        <f>_xlfn.XLOOKUP(B266,'Short Volume Apple'!A:A,'Short Volume Apple'!E:E)</f>
        <v>0.32991797925844107</v>
      </c>
      <c r="K266" s="20">
        <f>_xlfn.XLOOKUP(B266,'Volume SPY'!A:A,'Volume SPY'!B:B)</f>
        <v>0.34054106486349911</v>
      </c>
      <c r="L266" s="20">
        <f>_xlfn.XLOOKUP(B266,'Short Volume SPY'!A:A,'Short Volume SPY'!E:E)</f>
        <v>0.51651987230805185</v>
      </c>
    </row>
    <row r="267" spans="2:12">
      <c r="B267" s="1">
        <v>45355</v>
      </c>
      <c r="C267" s="25">
        <f>_xlfn.XLOOKUP(B267,gme_stock_data!A:A,gme_stock_data!D:D)</f>
        <v>1.7899052596844375E-2</v>
      </c>
      <c r="D267" s="1"/>
      <c r="E267" s="18">
        <f>_xlfn.XLOOKUP(B267,'Volume GME'!A:A,'Volume GME'!B:B)</f>
        <v>0.37365991596927267</v>
      </c>
      <c r="F267" s="19">
        <f>_xlfn.XLOOKUP(B267,'Short Volume GME'!A:A,'Short Volume GME'!E:E)</f>
        <v>0.68798658627345066</v>
      </c>
      <c r="H267" s="20">
        <f>_xlfn.XLOOKUP(B267,'Volume Apple'!A:A,'Volume Apple'!B:B)</f>
        <v>0.47016166124382619</v>
      </c>
      <c r="I267" s="20">
        <f>_xlfn.XLOOKUP(B267,'Short Volume Apple'!A:A,'Short Volume Apple'!E:E)</f>
        <v>0.33589542063557054</v>
      </c>
      <c r="K267" s="20">
        <f>_xlfn.XLOOKUP(B267,'Volume SPY'!A:A,'Volume SPY'!B:B)</f>
        <v>0.34124555715991861</v>
      </c>
      <c r="L267" s="20">
        <f>_xlfn.XLOOKUP(B267,'Short Volume SPY'!A:A,'Short Volume SPY'!E:E)</f>
        <v>0.46895145431128049</v>
      </c>
    </row>
    <row r="268" spans="2:12">
      <c r="B268" s="1">
        <v>45352</v>
      </c>
      <c r="C268" s="25">
        <f>_xlfn.XLOOKUP(B268,gme_stock_data!A:A,gme_stock_data!D:D)</f>
        <v>4.6551868347950318E-2</v>
      </c>
      <c r="D268" s="1"/>
      <c r="E268" s="18">
        <f>_xlfn.XLOOKUP(B268,'Volume GME'!A:A,'Volume GME'!B:B)</f>
        <v>0.43520741176011957</v>
      </c>
      <c r="F268" s="19">
        <f>_xlfn.XLOOKUP(B268,'Short Volume GME'!A:A,'Short Volume GME'!E:E)</f>
        <v>0.62560063358288132</v>
      </c>
      <c r="H268" s="20">
        <f>_xlfn.XLOOKUP(B268,'Volume Apple'!A:A,'Volume Apple'!B:B)</f>
        <v>0.44755743766344075</v>
      </c>
      <c r="I268" s="20">
        <f>_xlfn.XLOOKUP(B268,'Short Volume Apple'!A:A,'Short Volume Apple'!E:E)</f>
        <v>0.33764002906440127</v>
      </c>
      <c r="K268" s="20">
        <f>_xlfn.XLOOKUP(B268,'Volume SPY'!A:A,'Volume SPY'!B:B)</f>
        <v>0.43297551524883626</v>
      </c>
      <c r="L268" s="20">
        <f>_xlfn.XLOOKUP(B268,'Short Volume SPY'!A:A,'Short Volume SPY'!E:E)</f>
        <v>0.54592000997290557</v>
      </c>
    </row>
    <row r="269" spans="2:12">
      <c r="B269" s="1">
        <v>45351</v>
      </c>
      <c r="C269" s="25">
        <f>_xlfn.XLOOKUP(B269,gme_stock_data!A:A,gme_stock_data!D:D)</f>
        <v>2.1045255049152215E-3</v>
      </c>
      <c r="D269" s="1"/>
      <c r="E269" s="18">
        <f>_xlfn.XLOOKUP(B269,'Volume GME'!A:A,'Volume GME'!B:B)</f>
        <v>0.39760957774837768</v>
      </c>
      <c r="F269" s="19">
        <f>_xlfn.XLOOKUP(B269,'Short Volume GME'!A:A,'Short Volume GME'!E:E)</f>
        <v>0.58365918797399174</v>
      </c>
      <c r="H269" s="20">
        <f>_xlfn.XLOOKUP(B269,'Volume Apple'!A:A,'Volume Apple'!B:B)</f>
        <v>0.33469075751663113</v>
      </c>
      <c r="I269" s="20">
        <f>_xlfn.XLOOKUP(B269,'Short Volume Apple'!A:A,'Short Volume Apple'!E:E)</f>
        <v>0.4713718487138191</v>
      </c>
      <c r="K269" s="20">
        <f>_xlfn.XLOOKUP(B269,'Volume SPY'!A:A,'Volume SPY'!B:B)</f>
        <v>0.37545670476436543</v>
      </c>
      <c r="L269" s="20">
        <f>_xlfn.XLOOKUP(B269,'Short Volume SPY'!A:A,'Short Volume SPY'!E:E)</f>
        <v>0.38949988145763159</v>
      </c>
    </row>
    <row r="270" spans="2:12">
      <c r="B270" s="1">
        <v>45350</v>
      </c>
      <c r="C270" s="25">
        <f>_xlfn.XLOOKUP(B270,gme_stock_data!A:A,gme_stock_data!D:D)</f>
        <v>2.1089638748203569E-3</v>
      </c>
      <c r="D270" s="1"/>
      <c r="E270" s="18">
        <f>_xlfn.XLOOKUP(B270,'Volume GME'!A:A,'Volume GME'!B:B)</f>
        <v>0.41801685161930008</v>
      </c>
      <c r="F270" s="19">
        <f>_xlfn.XLOOKUP(B270,'Short Volume GME'!A:A,'Short Volume GME'!E:E)</f>
        <v>0.52361252959578397</v>
      </c>
      <c r="H270" s="20">
        <f>_xlfn.XLOOKUP(B270,'Volume Apple'!A:A,'Volume Apple'!B:B)</f>
        <v>0.46868012787263202</v>
      </c>
      <c r="I270" s="20">
        <f>_xlfn.XLOOKUP(B270,'Short Volume Apple'!A:A,'Short Volume Apple'!E:E)</f>
        <v>0.42508255507776693</v>
      </c>
      <c r="K270" s="20">
        <f>_xlfn.XLOOKUP(B270,'Volume SPY'!A:A,'Volume SPY'!B:B)</f>
        <v>0.37855612536274419</v>
      </c>
      <c r="L270" s="20">
        <f>_xlfn.XLOOKUP(B270,'Short Volume SPY'!A:A,'Short Volume SPY'!E:E)</f>
        <v>0.53258065765307072</v>
      </c>
    </row>
    <row r="271" spans="2:12">
      <c r="B271" s="1">
        <v>45349</v>
      </c>
      <c r="C271" s="25">
        <f>_xlfn.XLOOKUP(B271,gme_stock_data!A:A,gme_stock_data!D:D)</f>
        <v>3.8011029914604859E-2</v>
      </c>
      <c r="D271" s="1"/>
      <c r="E271" s="18">
        <f>_xlfn.XLOOKUP(B271,'Volume GME'!A:A,'Volume GME'!B:B)</f>
        <v>0.3784756237354418</v>
      </c>
      <c r="F271" s="19">
        <f>_xlfn.XLOOKUP(B271,'Short Volume GME'!A:A,'Short Volume GME'!E:E)</f>
        <v>0.59609404084791073</v>
      </c>
      <c r="H271" s="20">
        <f>_xlfn.XLOOKUP(B271,'Volume Apple'!A:A,'Volume Apple'!B:B)</f>
        <v>0.44984665134072377</v>
      </c>
      <c r="I271" s="20">
        <f>_xlfn.XLOOKUP(B271,'Short Volume Apple'!A:A,'Short Volume Apple'!E:E)</f>
        <v>0.42133191027465039</v>
      </c>
      <c r="K271" s="20">
        <f>_xlfn.XLOOKUP(B271,'Volume SPY'!A:A,'Volume SPY'!B:B)</f>
        <v>0.41668154325024725</v>
      </c>
      <c r="L271" s="20">
        <f>_xlfn.XLOOKUP(B271,'Short Volume SPY'!A:A,'Short Volume SPY'!E:E)</f>
        <v>0.55324404894670087</v>
      </c>
    </row>
    <row r="272" spans="2:12">
      <c r="B272" s="1">
        <v>45348</v>
      </c>
      <c r="C272" s="25">
        <f>_xlfn.XLOOKUP(B272,gme_stock_data!A:A,gme_stock_data!D:D)</f>
        <v>1.2504760222296865E-2</v>
      </c>
      <c r="D272" s="1"/>
      <c r="E272" s="18">
        <f>_xlfn.XLOOKUP(B272,'Volume GME'!A:A,'Volume GME'!B:B)</f>
        <v>0.39720183782175378</v>
      </c>
      <c r="F272" s="19">
        <f>_xlfn.XLOOKUP(B272,'Short Volume GME'!A:A,'Short Volume GME'!E:E)</f>
        <v>0.69660973163928086</v>
      </c>
      <c r="H272" s="20">
        <f>_xlfn.XLOOKUP(B272,'Volume Apple'!A:A,'Volume Apple'!B:B)</f>
        <v>0.42958064352729952</v>
      </c>
      <c r="I272" s="20">
        <f>_xlfn.XLOOKUP(B272,'Short Volume Apple'!A:A,'Short Volume Apple'!E:E)</f>
        <v>0.38287253223897461</v>
      </c>
      <c r="K272" s="20">
        <f>_xlfn.XLOOKUP(B272,'Volume SPY'!A:A,'Volume SPY'!B:B)</f>
        <v>0.39168431013625293</v>
      </c>
      <c r="L272" s="20">
        <f>_xlfn.XLOOKUP(B272,'Short Volume SPY'!A:A,'Short Volume SPY'!E:E)</f>
        <v>0.52511833932964813</v>
      </c>
    </row>
    <row r="273" spans="2:12">
      <c r="B273" s="1">
        <v>45345</v>
      </c>
      <c r="C273" s="25">
        <f>_xlfn.XLOOKUP(B273,gme_stock_data!A:A,gme_stock_data!D:D)</f>
        <v>1.1164983863607923E-2</v>
      </c>
      <c r="D273" s="1"/>
      <c r="E273" s="18">
        <f>_xlfn.XLOOKUP(B273,'Volume GME'!A:A,'Volume GME'!B:B)</f>
        <v>0.40238243141122826</v>
      </c>
      <c r="F273" s="19">
        <f>_xlfn.XLOOKUP(B273,'Short Volume GME'!A:A,'Short Volume GME'!E:E)</f>
        <v>0.66281715440952793</v>
      </c>
      <c r="H273" s="20">
        <f>_xlfn.XLOOKUP(B273,'Volume Apple'!A:A,'Volume Apple'!B:B)</f>
        <v>0.45797359903040535</v>
      </c>
      <c r="I273" s="20">
        <f>_xlfn.XLOOKUP(B273,'Short Volume Apple'!A:A,'Short Volume Apple'!E:E)</f>
        <v>0.46944790444738982</v>
      </c>
      <c r="K273" s="20">
        <f>_xlfn.XLOOKUP(B273,'Volume SPY'!A:A,'Volume SPY'!B:B)</f>
        <v>0.35979095291520025</v>
      </c>
      <c r="L273" s="20">
        <f>_xlfn.XLOOKUP(B273,'Short Volume SPY'!A:A,'Short Volume SPY'!E:E)</f>
        <v>0.43061212289643647</v>
      </c>
    </row>
    <row r="274" spans="2:12">
      <c r="B274" s="1">
        <v>45344</v>
      </c>
      <c r="C274" s="25">
        <f>_xlfn.XLOOKUP(B274,gme_stock_data!A:A,gme_stock_data!D:D)</f>
        <v>-3.735529185087582E-3</v>
      </c>
      <c r="D274" s="1"/>
      <c r="E274" s="18">
        <f>_xlfn.XLOOKUP(B274,'Volume GME'!A:A,'Volume GME'!B:B)</f>
        <v>0.40825612237229925</v>
      </c>
      <c r="F274" s="19">
        <f>_xlfn.XLOOKUP(B274,'Short Volume GME'!A:A,'Short Volume GME'!E:E)</f>
        <v>0.64943813346351198</v>
      </c>
      <c r="H274" s="20">
        <f>_xlfn.XLOOKUP(B274,'Volume Apple'!A:A,'Volume Apple'!B:B)</f>
        <v>0.418504518077214</v>
      </c>
      <c r="I274" s="20">
        <f>_xlfn.XLOOKUP(B274,'Short Volume Apple'!A:A,'Short Volume Apple'!E:E)</f>
        <v>0.43502994066700595</v>
      </c>
      <c r="K274" s="20">
        <f>_xlfn.XLOOKUP(B274,'Volume SPY'!A:A,'Volume SPY'!B:B)</f>
        <v>0.30465631885143446</v>
      </c>
      <c r="L274" s="20">
        <f>_xlfn.XLOOKUP(B274,'Short Volume SPY'!A:A,'Short Volume SPY'!E:E)</f>
        <v>0.44732431160053909</v>
      </c>
    </row>
    <row r="275" spans="2:12">
      <c r="B275" s="1">
        <v>45343</v>
      </c>
      <c r="C275" s="25">
        <f>_xlfn.XLOOKUP(B275,gme_stock_data!A:A,gme_stock_data!D:D)</f>
        <v>-5.9479729260773087E-3</v>
      </c>
      <c r="D275" s="1"/>
      <c r="E275" s="18">
        <f>_xlfn.XLOOKUP(B275,'Volume GME'!A:A,'Volume GME'!B:B)</f>
        <v>0.3863117826797669</v>
      </c>
      <c r="F275" s="19">
        <f>_xlfn.XLOOKUP(B275,'Short Volume GME'!A:A,'Short Volume GME'!E:E)</f>
        <v>0.64314958985856585</v>
      </c>
      <c r="H275" s="20">
        <f>_xlfn.XLOOKUP(B275,'Volume Apple'!A:A,'Volume Apple'!B:B)</f>
        <v>0.43877818324857792</v>
      </c>
      <c r="I275" s="20">
        <f>_xlfn.XLOOKUP(B275,'Short Volume Apple'!A:A,'Short Volume Apple'!E:E)</f>
        <v>0.43580232157935567</v>
      </c>
      <c r="K275" s="20">
        <f>_xlfn.XLOOKUP(B275,'Volume SPY'!A:A,'Volume SPY'!B:B)</f>
        <v>0.36806892942463298</v>
      </c>
      <c r="L275" s="20">
        <f>_xlfn.XLOOKUP(B275,'Short Volume SPY'!A:A,'Short Volume SPY'!E:E)</f>
        <v>0.47586565649930951</v>
      </c>
    </row>
    <row r="276" spans="2:12">
      <c r="B276" s="1">
        <v>45342</v>
      </c>
      <c r="C276" s="25">
        <f>_xlfn.XLOOKUP(B276,gme_stock_data!A:A,gme_stock_data!D:D)</f>
        <v>-4.5643561845431488E-2</v>
      </c>
      <c r="D276" s="1"/>
      <c r="E276" s="18">
        <f>_xlfn.XLOOKUP(B276,'Volume GME'!A:A,'Volume GME'!B:B)</f>
        <v>0.39593727509660853</v>
      </c>
      <c r="F276" s="19">
        <f>_xlfn.XLOOKUP(B276,'Short Volume GME'!A:A,'Short Volume GME'!E:E)</f>
        <v>0.76420422601151505</v>
      </c>
      <c r="H276" s="20">
        <f>_xlfn.XLOOKUP(B276,'Volume Apple'!A:A,'Volume Apple'!B:B)</f>
        <v>0.46173364195992045</v>
      </c>
      <c r="I276" s="20">
        <f>_xlfn.XLOOKUP(B276,'Short Volume Apple'!A:A,'Short Volume Apple'!E:E)</f>
        <v>0.45774362221009918</v>
      </c>
      <c r="K276" s="20">
        <f>_xlfn.XLOOKUP(B276,'Volume SPY'!A:A,'Volume SPY'!B:B)</f>
        <v>0.38202709373917704</v>
      </c>
      <c r="L276" s="20">
        <f>_xlfn.XLOOKUP(B276,'Short Volume SPY'!A:A,'Short Volume SPY'!E:E)</f>
        <v>0.50997113194209431</v>
      </c>
    </row>
    <row r="277" spans="2:12">
      <c r="B277" s="1">
        <v>45338</v>
      </c>
      <c r="C277" s="25">
        <f>_xlfn.XLOOKUP(B277,gme_stock_data!A:A,gme_stock_data!D:D)</f>
        <v>-2.7245834831000505E-2</v>
      </c>
      <c r="D277" s="1"/>
      <c r="E277" s="18">
        <f>_xlfn.XLOOKUP(B277,'Volume GME'!A:A,'Volume GME'!B:B)</f>
        <v>0.29999648120900446</v>
      </c>
      <c r="F277" s="19">
        <f>_xlfn.XLOOKUP(B277,'Short Volume GME'!A:A,'Short Volume GME'!E:E)</f>
        <v>0.75995938157010257</v>
      </c>
      <c r="H277" s="20">
        <f>_xlfn.XLOOKUP(B277,'Volume Apple'!A:A,'Volume Apple'!B:B)</f>
        <v>0.45166033766710145</v>
      </c>
      <c r="I277" s="20">
        <f>_xlfn.XLOOKUP(B277,'Short Volume Apple'!A:A,'Short Volume Apple'!E:E)</f>
        <v>0.38531255230650335</v>
      </c>
      <c r="K277" s="20">
        <f>_xlfn.XLOOKUP(B277,'Volume SPY'!A:A,'Volume SPY'!B:B)</f>
        <v>0.41629484860424421</v>
      </c>
      <c r="L277" s="20">
        <f>_xlfn.XLOOKUP(B277,'Short Volume SPY'!A:A,'Short Volume SPY'!E:E)</f>
        <v>0.5368496386241518</v>
      </c>
    </row>
    <row r="278" spans="2:12">
      <c r="B278" s="1">
        <v>45337</v>
      </c>
      <c r="C278" s="25">
        <f>_xlfn.XLOOKUP(B278,gme_stock_data!A:A,gme_stock_data!D:D)</f>
        <v>6.9156568846656498E-3</v>
      </c>
      <c r="D278" s="1"/>
      <c r="E278" s="18">
        <f>_xlfn.XLOOKUP(B278,'Volume GME'!A:A,'Volume GME'!B:B)</f>
        <v>0.3927836919686653</v>
      </c>
      <c r="F278" s="19">
        <f>_xlfn.XLOOKUP(B278,'Short Volume GME'!A:A,'Short Volume GME'!E:E)</f>
        <v>0.67106092679251472</v>
      </c>
      <c r="H278" s="20">
        <f>_xlfn.XLOOKUP(B278,'Volume Apple'!A:A,'Volume Apple'!B:B)</f>
        <v>0.45648710402437154</v>
      </c>
      <c r="I278" s="20">
        <f>_xlfn.XLOOKUP(B278,'Short Volume Apple'!A:A,'Short Volume Apple'!E:E)</f>
        <v>0.38724240422755785</v>
      </c>
      <c r="K278" s="20">
        <f>_xlfn.XLOOKUP(B278,'Volume SPY'!A:A,'Volume SPY'!B:B)</f>
        <v>0.33440456268232238</v>
      </c>
      <c r="L278" s="20">
        <f>_xlfn.XLOOKUP(B278,'Short Volume SPY'!A:A,'Short Volume SPY'!E:E)</f>
        <v>0.42294816144651359</v>
      </c>
    </row>
    <row r="279" spans="2:12">
      <c r="B279" s="1">
        <v>45336</v>
      </c>
      <c r="C279" s="25">
        <f>_xlfn.XLOOKUP(B279,gme_stock_data!A:A,gme_stock_data!D:D)</f>
        <v>1.6795356308841651E-2</v>
      </c>
      <c r="D279" s="1"/>
      <c r="E279" s="18">
        <f>_xlfn.XLOOKUP(B279,'Volume GME'!A:A,'Volume GME'!B:B)</f>
        <v>0.35309064784860467</v>
      </c>
      <c r="F279" s="19">
        <f>_xlfn.XLOOKUP(B279,'Short Volume GME'!A:A,'Short Volume GME'!E:E)</f>
        <v>0.65360411611937452</v>
      </c>
      <c r="H279" s="20">
        <f>_xlfn.XLOOKUP(B279,'Volume Apple'!A:A,'Volume Apple'!B:B)</f>
        <v>0.46921685255167161</v>
      </c>
      <c r="I279" s="20">
        <f>_xlfn.XLOOKUP(B279,'Short Volume Apple'!A:A,'Short Volume Apple'!E:E)</f>
        <v>0.3709696634059903</v>
      </c>
      <c r="K279" s="20">
        <f>_xlfn.XLOOKUP(B279,'Volume SPY'!A:A,'Volume SPY'!B:B)</f>
        <v>0.36493710834039672</v>
      </c>
      <c r="L279" s="20">
        <f>_xlfn.XLOOKUP(B279,'Short Volume SPY'!A:A,'Short Volume SPY'!E:E)</f>
        <v>0.33903757763173514</v>
      </c>
    </row>
    <row r="280" spans="2:12">
      <c r="B280" s="1">
        <v>45335</v>
      </c>
      <c r="C280" s="25">
        <f>_xlfn.XLOOKUP(B280,gme_stock_data!A:A,gme_stock_data!D:D)</f>
        <v>-3.8759176771949844E-2</v>
      </c>
      <c r="D280" s="1"/>
      <c r="E280" s="18">
        <f>_xlfn.XLOOKUP(B280,'Volume GME'!A:A,'Volume GME'!B:B)</f>
        <v>0.32960167489120173</v>
      </c>
      <c r="F280" s="19">
        <f>_xlfn.XLOOKUP(B280,'Short Volume GME'!A:A,'Short Volume GME'!E:E)</f>
        <v>0.7318304108320316</v>
      </c>
      <c r="H280" s="20">
        <f>_xlfn.XLOOKUP(B280,'Volume Apple'!A:A,'Volume Apple'!B:B)</f>
        <v>0.46441297824704941</v>
      </c>
      <c r="I280" s="20">
        <f>_xlfn.XLOOKUP(B280,'Short Volume Apple'!A:A,'Short Volume Apple'!E:E)</f>
        <v>0.53288209464799352</v>
      </c>
      <c r="K280" s="20">
        <f>_xlfn.XLOOKUP(B280,'Volume SPY'!A:A,'Volume SPY'!B:B)</f>
        <v>0.36165052192371039</v>
      </c>
      <c r="L280" s="20">
        <f>_xlfn.XLOOKUP(B280,'Short Volume SPY'!A:A,'Short Volume SPY'!E:E)</f>
        <v>0.42364275932771889</v>
      </c>
    </row>
    <row r="281" spans="2:12">
      <c r="B281" s="1">
        <v>45334</v>
      </c>
      <c r="C281" s="25">
        <f>_xlfn.XLOOKUP(B281,gme_stock_data!A:A,gme_stock_data!D:D)</f>
        <v>4.763534016033486E-3</v>
      </c>
      <c r="D281" s="1"/>
      <c r="E281" s="18">
        <f>_xlfn.XLOOKUP(B281,'Volume GME'!A:A,'Volume GME'!B:B)</f>
        <v>0.40008472665653338</v>
      </c>
      <c r="F281" s="19">
        <f>_xlfn.XLOOKUP(B281,'Short Volume GME'!A:A,'Short Volume GME'!E:E)</f>
        <v>0.71015445609432837</v>
      </c>
      <c r="H281" s="20">
        <f>_xlfn.XLOOKUP(B281,'Volume Apple'!A:A,'Volume Apple'!B:B)</f>
        <v>0.41806924556075964</v>
      </c>
      <c r="I281" s="20">
        <f>_xlfn.XLOOKUP(B281,'Short Volume Apple'!A:A,'Short Volume Apple'!E:E)</f>
        <v>0.45732556929452473</v>
      </c>
      <c r="K281" s="20">
        <f>_xlfn.XLOOKUP(B281,'Volume SPY'!A:A,'Volume SPY'!B:B)</f>
        <v>0.42375414630886299</v>
      </c>
      <c r="L281" s="20">
        <f>_xlfn.XLOOKUP(B281,'Short Volume SPY'!A:A,'Short Volume SPY'!E:E)</f>
        <v>0.48589757533487909</v>
      </c>
    </row>
    <row r="282" spans="2:12">
      <c r="B282" s="1">
        <v>45331</v>
      </c>
      <c r="C282" s="25">
        <f>_xlfn.XLOOKUP(B282,gme_stock_data!A:A,gme_stock_data!D:D)</f>
        <v>2.1372754252875274E-2</v>
      </c>
      <c r="D282" s="1"/>
      <c r="E282" s="18">
        <f>_xlfn.XLOOKUP(B282,'Volume GME'!A:A,'Volume GME'!B:B)</f>
        <v>0.40585111560368353</v>
      </c>
      <c r="F282" s="19">
        <f>_xlfn.XLOOKUP(B282,'Short Volume GME'!A:A,'Short Volume GME'!E:E)</f>
        <v>0.69501456890307522</v>
      </c>
      <c r="H282" s="20">
        <f>_xlfn.XLOOKUP(B282,'Volume Apple'!A:A,'Volume Apple'!B:B)</f>
        <v>0.3966793993276177</v>
      </c>
      <c r="I282" s="20">
        <f>_xlfn.XLOOKUP(B282,'Short Volume Apple'!A:A,'Short Volume Apple'!E:E)</f>
        <v>0.51760746800555713</v>
      </c>
      <c r="K282" s="20">
        <f>_xlfn.XLOOKUP(B282,'Volume SPY'!A:A,'Volume SPY'!B:B)</f>
        <v>0.40502331010821585</v>
      </c>
      <c r="L282" s="20">
        <f>_xlfn.XLOOKUP(B282,'Short Volume SPY'!A:A,'Short Volume SPY'!E:E)</f>
        <v>0.51112385543679772</v>
      </c>
    </row>
    <row r="283" spans="2:12">
      <c r="B283" s="1">
        <v>45330</v>
      </c>
      <c r="C283" s="25">
        <f>_xlfn.XLOOKUP(B283,gme_stock_data!A:A,gme_stock_data!D:D)</f>
        <v>1.9705071079332337E-2</v>
      </c>
      <c r="D283" s="1"/>
      <c r="E283" s="18">
        <f>_xlfn.XLOOKUP(B283,'Volume GME'!A:A,'Volume GME'!B:B)</f>
        <v>0.39859455119313009</v>
      </c>
      <c r="F283" s="19">
        <f>_xlfn.XLOOKUP(B283,'Short Volume GME'!A:A,'Short Volume GME'!E:E)</f>
        <v>0.66938148041833079</v>
      </c>
      <c r="H283" s="20">
        <f>_xlfn.XLOOKUP(B283,'Volume Apple'!A:A,'Volume Apple'!B:B)</f>
        <v>0.45258569197290344</v>
      </c>
      <c r="I283" s="20">
        <f>_xlfn.XLOOKUP(B283,'Short Volume Apple'!A:A,'Short Volume Apple'!E:E)</f>
        <v>0.35124665120155502</v>
      </c>
      <c r="K283" s="20">
        <f>_xlfn.XLOOKUP(B283,'Volume SPY'!A:A,'Volume SPY'!B:B)</f>
        <v>0.38103177910558866</v>
      </c>
      <c r="L283" s="20">
        <f>_xlfn.XLOOKUP(B283,'Short Volume SPY'!A:A,'Short Volume SPY'!E:E)</f>
        <v>0.5535463703182999</v>
      </c>
    </row>
    <row r="284" spans="2:12">
      <c r="B284" s="1">
        <v>45329</v>
      </c>
      <c r="C284" s="25">
        <f>_xlfn.XLOOKUP(B284,gme_stock_data!A:A,gme_stock_data!D:D)</f>
        <v>-2.1299262578248533E-3</v>
      </c>
      <c r="D284" s="1"/>
      <c r="E284" s="18">
        <f>_xlfn.XLOOKUP(B284,'Volume GME'!A:A,'Volume GME'!B:B)</f>
        <v>0.37637469690054332</v>
      </c>
      <c r="F284" s="19">
        <f>_xlfn.XLOOKUP(B284,'Short Volume GME'!A:A,'Short Volume GME'!E:E)</f>
        <v>0.71837032405960199</v>
      </c>
      <c r="H284" s="20">
        <f>_xlfn.XLOOKUP(B284,'Volume Apple'!A:A,'Volume Apple'!B:B)</f>
        <v>0.43811648350167642</v>
      </c>
      <c r="I284" s="20">
        <f>_xlfn.XLOOKUP(B284,'Short Volume Apple'!A:A,'Short Volume Apple'!E:E)</f>
        <v>0.39909541932844239</v>
      </c>
      <c r="K284" s="20">
        <f>_xlfn.XLOOKUP(B284,'Volume SPY'!A:A,'Volume SPY'!B:B)</f>
        <v>0.40748403573395103</v>
      </c>
      <c r="L284" s="20">
        <f>_xlfn.XLOOKUP(B284,'Short Volume SPY'!A:A,'Short Volume SPY'!E:E)</f>
        <v>0.55908831597612763</v>
      </c>
    </row>
    <row r="285" spans="2:12">
      <c r="B285" s="1">
        <v>45328</v>
      </c>
      <c r="C285" s="25">
        <f>_xlfn.XLOOKUP(B285,gme_stock_data!A:A,gme_stock_data!D:D)</f>
        <v>4.6452473167540684E-2</v>
      </c>
      <c r="D285" s="1"/>
      <c r="E285" s="18">
        <f>_xlfn.XLOOKUP(B285,'Volume GME'!A:A,'Volume GME'!B:B)</f>
        <v>0.41073653428507684</v>
      </c>
      <c r="F285" s="19">
        <f>_xlfn.XLOOKUP(B285,'Short Volume GME'!A:A,'Short Volume GME'!E:E)</f>
        <v>0.70192701821851233</v>
      </c>
      <c r="H285" s="20">
        <f>_xlfn.XLOOKUP(B285,'Volume Apple'!A:A,'Volume Apple'!B:B)</f>
        <v>0.45528315958822113</v>
      </c>
      <c r="I285" s="20">
        <f>_xlfn.XLOOKUP(B285,'Short Volume Apple'!A:A,'Short Volume Apple'!E:E)</f>
        <v>0.35025490477290394</v>
      </c>
      <c r="K285" s="20">
        <f>_xlfn.XLOOKUP(B285,'Volume SPY'!A:A,'Volume SPY'!B:B)</f>
        <v>0.36844888984861229</v>
      </c>
      <c r="L285" s="20">
        <f>_xlfn.XLOOKUP(B285,'Short Volume SPY'!A:A,'Short Volume SPY'!E:E)</f>
        <v>0.57145487689764329</v>
      </c>
    </row>
    <row r="286" spans="2:12">
      <c r="B286" s="1">
        <v>45327</v>
      </c>
      <c r="C286" s="25">
        <f>_xlfn.XLOOKUP(B286,gme_stock_data!A:A,gme_stock_data!D:D)</f>
        <v>-9.0163906257957116E-2</v>
      </c>
      <c r="D286" s="1"/>
      <c r="E286" s="18">
        <f>_xlfn.XLOOKUP(B286,'Volume GME'!A:A,'Volume GME'!B:B)</f>
        <v>0.42865489807777063</v>
      </c>
      <c r="F286" s="19">
        <f>_xlfn.XLOOKUP(B286,'Short Volume GME'!A:A,'Short Volume GME'!E:E)</f>
        <v>0.74783959270460909</v>
      </c>
      <c r="H286" s="20">
        <f>_xlfn.XLOOKUP(B286,'Volume Apple'!A:A,'Volume Apple'!B:B)</f>
        <v>0.47922894416160594</v>
      </c>
      <c r="I286" s="20">
        <f>_xlfn.XLOOKUP(B286,'Short Volume Apple'!A:A,'Short Volume Apple'!E:E)</f>
        <v>0.38278234433768638</v>
      </c>
      <c r="K286" s="20">
        <f>_xlfn.XLOOKUP(B286,'Volume SPY'!A:A,'Volume SPY'!B:B)</f>
        <v>0.45678571953636582</v>
      </c>
      <c r="L286" s="20">
        <f>_xlfn.XLOOKUP(B286,'Short Volume SPY'!A:A,'Short Volume SPY'!E:E)</f>
        <v>0.60574081224876219</v>
      </c>
    </row>
    <row r="287" spans="2:12">
      <c r="B287" s="1">
        <v>45324</v>
      </c>
      <c r="C287" s="25">
        <f>_xlfn.XLOOKUP(B287,gme_stock_data!A:A,gme_stock_data!D:D)</f>
        <v>2.1270098617735874E-2</v>
      </c>
      <c r="D287" s="1"/>
      <c r="E287" s="18">
        <f>_xlfn.XLOOKUP(B287,'Volume GME'!A:A,'Volume GME'!B:B)</f>
        <v>0.39263358525431347</v>
      </c>
      <c r="F287" s="19">
        <f>_xlfn.XLOOKUP(B287,'Short Volume GME'!A:A,'Short Volume GME'!E:E)</f>
        <v>0.70554257132230069</v>
      </c>
      <c r="H287" s="20">
        <f>_xlfn.XLOOKUP(B287,'Volume Apple'!A:A,'Volume Apple'!B:B)</f>
        <v>0.44258745378567066</v>
      </c>
      <c r="I287" s="20">
        <f>_xlfn.XLOOKUP(B287,'Short Volume Apple'!A:A,'Short Volume Apple'!E:E)</f>
        <v>0.54663480249302743</v>
      </c>
      <c r="K287" s="20">
        <f>_xlfn.XLOOKUP(B287,'Volume SPY'!A:A,'Volume SPY'!B:B)</f>
        <v>0.38948236138943693</v>
      </c>
      <c r="L287" s="20">
        <f>_xlfn.XLOOKUP(B287,'Short Volume SPY'!A:A,'Short Volume SPY'!E:E)</f>
        <v>0.44603421500883966</v>
      </c>
    </row>
    <row r="288" spans="2:12">
      <c r="B288" s="1">
        <v>45323</v>
      </c>
      <c r="C288" s="25">
        <f>_xlfn.XLOOKUP(B288,gme_stock_data!A:A,gme_stock_data!D:D)</f>
        <v>1.3263719755042005E-2</v>
      </c>
      <c r="D288" s="1"/>
      <c r="E288" s="18">
        <f>_xlfn.XLOOKUP(B288,'Volume GME'!A:A,'Volume GME'!B:B)</f>
        <v>0.32981991339339523</v>
      </c>
      <c r="F288" s="19">
        <f>_xlfn.XLOOKUP(B288,'Short Volume GME'!A:A,'Short Volume GME'!E:E)</f>
        <v>0.75086140719845818</v>
      </c>
      <c r="H288" s="20">
        <f>_xlfn.XLOOKUP(B288,'Volume Apple'!A:A,'Volume Apple'!B:B)</f>
        <v>0.42934162464331876</v>
      </c>
      <c r="I288" s="20">
        <f>_xlfn.XLOOKUP(B288,'Short Volume Apple'!A:A,'Short Volume Apple'!E:E)</f>
        <v>0.51507553439748899</v>
      </c>
      <c r="K288" s="20">
        <f>_xlfn.XLOOKUP(B288,'Volume SPY'!A:A,'Volume SPY'!B:B)</f>
        <v>0.34373217740864082</v>
      </c>
      <c r="L288" s="20">
        <f>_xlfn.XLOOKUP(B288,'Short Volume SPY'!A:A,'Short Volume SPY'!E:E)</f>
        <v>0.37499120204825459</v>
      </c>
    </row>
    <row r="289" spans="2:12">
      <c r="B289" s="1">
        <v>45322</v>
      </c>
      <c r="C289" s="25">
        <f>_xlfn.XLOOKUP(B289,gme_stock_data!A:A,gme_stock_data!D:D)</f>
        <v>-2.2238581515740551E-2</v>
      </c>
      <c r="D289" s="1"/>
      <c r="E289" s="18">
        <f>_xlfn.XLOOKUP(B289,'Volume GME'!A:A,'Volume GME'!B:B)</f>
        <v>0.35375030731064078</v>
      </c>
      <c r="F289" s="19">
        <f>_xlfn.XLOOKUP(B289,'Short Volume GME'!A:A,'Short Volume GME'!E:E)</f>
        <v>0.74125402352397673</v>
      </c>
      <c r="H289" s="20">
        <f>_xlfn.XLOOKUP(B289,'Volume Apple'!A:A,'Volume Apple'!B:B)</f>
        <v>0.4271556797748296</v>
      </c>
      <c r="I289" s="20">
        <f>_xlfn.XLOOKUP(B289,'Short Volume Apple'!A:A,'Short Volume Apple'!E:E)</f>
        <v>0.49057248251113211</v>
      </c>
      <c r="K289" s="20">
        <f>_xlfn.XLOOKUP(B289,'Volume SPY'!A:A,'Volume SPY'!B:B)</f>
        <v>0.40211484791837204</v>
      </c>
      <c r="L289" s="20">
        <f>_xlfn.XLOOKUP(B289,'Short Volume SPY'!A:A,'Short Volume SPY'!E:E)</f>
        <v>0.46536390417569506</v>
      </c>
    </row>
    <row r="290" spans="2:12">
      <c r="B290" s="1">
        <v>45321</v>
      </c>
      <c r="C290" s="25">
        <f>_xlfn.XLOOKUP(B290,gme_stock_data!A:A,gme_stock_data!D:D)</f>
        <v>-1.5683921902554129E-2</v>
      </c>
      <c r="D290" s="1"/>
      <c r="E290" s="18">
        <f>_xlfn.XLOOKUP(B290,'Volume GME'!A:A,'Volume GME'!B:B)</f>
        <v>0.35690989649180888</v>
      </c>
      <c r="F290" s="19">
        <f>_xlfn.XLOOKUP(B290,'Short Volume GME'!A:A,'Short Volume GME'!E:E)</f>
        <v>0.7148306792602056</v>
      </c>
      <c r="H290" s="20">
        <f>_xlfn.XLOOKUP(B290,'Volume Apple'!A:A,'Volume Apple'!B:B)</f>
        <v>0.49263890938275795</v>
      </c>
      <c r="I290" s="20">
        <f>_xlfn.XLOOKUP(B290,'Short Volume Apple'!A:A,'Short Volume Apple'!E:E)</f>
        <v>0.39416187944806119</v>
      </c>
      <c r="K290" s="20">
        <f>_xlfn.XLOOKUP(B290,'Volume SPY'!A:A,'Volume SPY'!B:B)</f>
        <v>0.3667381866879072</v>
      </c>
      <c r="L290" s="20">
        <f>_xlfn.XLOOKUP(B290,'Short Volume SPY'!A:A,'Short Volume SPY'!E:E)</f>
        <v>0.48514725676278864</v>
      </c>
    </row>
    <row r="291" spans="2:12">
      <c r="B291" s="1">
        <v>45320</v>
      </c>
      <c r="C291" s="25">
        <f>_xlfn.XLOOKUP(B291,gme_stock_data!A:A,gme_stock_data!D:D)</f>
        <v>1.9816159187464731E-2</v>
      </c>
      <c r="D291" s="1"/>
      <c r="E291" s="18">
        <f>_xlfn.XLOOKUP(B291,'Volume GME'!A:A,'Volume GME'!B:B)</f>
        <v>0.45627583211464667</v>
      </c>
      <c r="F291" s="19">
        <f>_xlfn.XLOOKUP(B291,'Short Volume GME'!A:A,'Short Volume GME'!E:E)</f>
        <v>0.61385614989422788</v>
      </c>
      <c r="H291" s="20">
        <f>_xlfn.XLOOKUP(B291,'Volume Apple'!A:A,'Volume Apple'!B:B)</f>
        <v>0.45219753251068417</v>
      </c>
      <c r="I291" s="20">
        <f>_xlfn.XLOOKUP(B291,'Short Volume Apple'!A:A,'Short Volume Apple'!E:E)</f>
        <v>0.44208806627039587</v>
      </c>
      <c r="K291" s="20">
        <f>_xlfn.XLOOKUP(B291,'Volume SPY'!A:A,'Volume SPY'!B:B)</f>
        <v>0.41366966626981444</v>
      </c>
      <c r="L291" s="20">
        <f>_xlfn.XLOOKUP(B291,'Short Volume SPY'!A:A,'Short Volume SPY'!E:E)</f>
        <v>0.46594904507186813</v>
      </c>
    </row>
    <row r="292" spans="2:12">
      <c r="B292" s="1">
        <v>45317</v>
      </c>
      <c r="C292" s="25">
        <f>_xlfn.XLOOKUP(B292,gme_stock_data!A:A,gme_stock_data!D:D)</f>
        <v>-2.0682530640589573E-3</v>
      </c>
      <c r="D292" s="1"/>
      <c r="E292" s="18">
        <f>_xlfn.XLOOKUP(B292,'Volume GME'!A:A,'Volume GME'!B:B)</f>
        <v>0.37974205161589109</v>
      </c>
      <c r="F292" s="19">
        <f>_xlfn.XLOOKUP(B292,'Short Volume GME'!A:A,'Short Volume GME'!E:E)</f>
        <v>0.68613846726509642</v>
      </c>
      <c r="H292" s="20">
        <f>_xlfn.XLOOKUP(B292,'Volume Apple'!A:A,'Volume Apple'!B:B)</f>
        <v>0.4102671154850554</v>
      </c>
      <c r="I292" s="20">
        <f>_xlfn.XLOOKUP(B292,'Short Volume Apple'!A:A,'Short Volume Apple'!E:E)</f>
        <v>0.47372530416338293</v>
      </c>
      <c r="K292" s="20">
        <f>_xlfn.XLOOKUP(B292,'Volume SPY'!A:A,'Volume SPY'!B:B)</f>
        <v>0.47325627970230078</v>
      </c>
      <c r="L292" s="20">
        <f>_xlfn.XLOOKUP(B292,'Short Volume SPY'!A:A,'Short Volume SPY'!E:E)</f>
        <v>0.47700914920241883</v>
      </c>
    </row>
    <row r="293" spans="2:12">
      <c r="B293" s="1">
        <v>45316</v>
      </c>
      <c r="C293" s="25">
        <f>_xlfn.XLOOKUP(B293,gme_stock_data!A:A,gme_stock_data!D:D)</f>
        <v>4.0047501129275319E-2</v>
      </c>
      <c r="D293" s="1"/>
      <c r="E293" s="18">
        <f>_xlfn.XLOOKUP(B293,'Volume GME'!A:A,'Volume GME'!B:B)</f>
        <v>0.43644585487624893</v>
      </c>
      <c r="F293" s="19">
        <f>_xlfn.XLOOKUP(B293,'Short Volume GME'!A:A,'Short Volume GME'!E:E)</f>
        <v>0.73620983697412901</v>
      </c>
      <c r="H293" s="20">
        <f>_xlfn.XLOOKUP(B293,'Volume Apple'!A:A,'Volume Apple'!B:B)</f>
        <v>0.4057225169195332</v>
      </c>
      <c r="I293" s="20">
        <f>_xlfn.XLOOKUP(B293,'Short Volume Apple'!A:A,'Short Volume Apple'!E:E)</f>
        <v>0.52433600861988783</v>
      </c>
      <c r="K293" s="20">
        <f>_xlfn.XLOOKUP(B293,'Volume SPY'!A:A,'Volume SPY'!B:B)</f>
        <v>0.37435773461588745</v>
      </c>
      <c r="L293" s="20">
        <f>_xlfn.XLOOKUP(B293,'Short Volume SPY'!A:A,'Short Volume SPY'!E:E)</f>
        <v>0.42461206783470706</v>
      </c>
    </row>
    <row r="294" spans="2:12">
      <c r="B294" s="1">
        <v>45315</v>
      </c>
      <c r="C294" s="25">
        <f>_xlfn.XLOOKUP(B294,gme_stock_data!A:A,gme_stock_data!D:D)</f>
        <v>-1.6353012836606892E-2</v>
      </c>
      <c r="D294" s="1"/>
      <c r="E294" s="18">
        <f>_xlfn.XLOOKUP(B294,'Volume GME'!A:A,'Volume GME'!B:B)</f>
        <v>0.4872123927072986</v>
      </c>
      <c r="F294" s="19">
        <f>_xlfn.XLOOKUP(B294,'Short Volume GME'!A:A,'Short Volume GME'!E:E)</f>
        <v>0.60052879772262779</v>
      </c>
      <c r="H294" s="20">
        <f>_xlfn.XLOOKUP(B294,'Volume Apple'!A:A,'Volume Apple'!B:B)</f>
        <v>0.4599314425402653</v>
      </c>
      <c r="I294" s="20">
        <f>_xlfn.XLOOKUP(B294,'Short Volume Apple'!A:A,'Short Volume Apple'!E:E)</f>
        <v>0.55854205139022939</v>
      </c>
      <c r="K294" s="20">
        <f>_xlfn.XLOOKUP(B294,'Volume SPY'!A:A,'Volume SPY'!B:B)</f>
        <v>0.3669426595113649</v>
      </c>
      <c r="L294" s="20">
        <f>_xlfn.XLOOKUP(B294,'Short Volume SPY'!A:A,'Short Volume SPY'!E:E)</f>
        <v>0.54267082174292303</v>
      </c>
    </row>
    <row r="295" spans="2:12">
      <c r="B295" s="1">
        <v>45314</v>
      </c>
      <c r="C295" s="25">
        <f>_xlfn.XLOOKUP(B295,gme_stock_data!A:A,gme_stock_data!D:D)</f>
        <v>-4.9528691847432034E-2</v>
      </c>
      <c r="D295" s="1"/>
      <c r="E295" s="18">
        <f>_xlfn.XLOOKUP(B295,'Volume GME'!A:A,'Volume GME'!B:B)</f>
        <v>0.38680312554541113</v>
      </c>
      <c r="F295" s="19">
        <f>_xlfn.XLOOKUP(B295,'Short Volume GME'!A:A,'Short Volume GME'!E:E)</f>
        <v>0.71576488428412499</v>
      </c>
      <c r="H295" s="20">
        <f>_xlfn.XLOOKUP(B295,'Volume Apple'!A:A,'Volume Apple'!B:B)</f>
        <v>0.46701870179435656</v>
      </c>
      <c r="I295" s="20">
        <f>_xlfn.XLOOKUP(B295,'Short Volume Apple'!A:A,'Short Volume Apple'!E:E)</f>
        <v>0.50430711830792585</v>
      </c>
      <c r="K295" s="20">
        <f>_xlfn.XLOOKUP(B295,'Volume SPY'!A:A,'Volume SPY'!B:B)</f>
        <v>0.38837428321231032</v>
      </c>
      <c r="L295" s="20">
        <f>_xlfn.XLOOKUP(B295,'Short Volume SPY'!A:A,'Short Volume SPY'!E:E)</f>
        <v>0.46327733119987274</v>
      </c>
    </row>
    <row r="296" spans="2:12">
      <c r="B296" s="1">
        <v>45313</v>
      </c>
      <c r="C296" s="25">
        <f>_xlfn.XLOOKUP(B296,gme_stock_data!A:A,gme_stock_data!D:D)</f>
        <v>2.6523146055316912E-2</v>
      </c>
      <c r="D296" s="1"/>
      <c r="E296" s="18">
        <f>_xlfn.XLOOKUP(B296,'Volume GME'!A:A,'Volume GME'!B:B)</f>
        <v>0.38387587561941156</v>
      </c>
      <c r="F296" s="19">
        <f>_xlfn.XLOOKUP(B296,'Short Volume GME'!A:A,'Short Volume GME'!E:E)</f>
        <v>0.65908878903561807</v>
      </c>
      <c r="H296" s="20">
        <f>_xlfn.XLOOKUP(B296,'Volume Apple'!A:A,'Volume Apple'!B:B)</f>
        <v>0.46861706803412678</v>
      </c>
      <c r="I296" s="20">
        <f>_xlfn.XLOOKUP(B296,'Short Volume Apple'!A:A,'Short Volume Apple'!E:E)</f>
        <v>0.50866919473635164</v>
      </c>
      <c r="K296" s="20">
        <f>_xlfn.XLOOKUP(B296,'Volume SPY'!A:A,'Volume SPY'!B:B)</f>
        <v>0.43572248521118118</v>
      </c>
      <c r="L296" s="20">
        <f>_xlfn.XLOOKUP(B296,'Short Volume SPY'!A:A,'Short Volume SPY'!E:E)</f>
        <v>0.47555385874047684</v>
      </c>
    </row>
    <row r="297" spans="2:12">
      <c r="B297" s="1">
        <v>45310</v>
      </c>
      <c r="C297" s="25">
        <f>_xlfn.XLOOKUP(B297,gme_stock_data!A:A,gme_stock_data!D:D)</f>
        <v>1.5278074954320389E-2</v>
      </c>
      <c r="D297" s="1"/>
      <c r="E297" s="18">
        <f>_xlfn.XLOOKUP(B297,'Volume GME'!A:A,'Volume GME'!B:B)</f>
        <v>0.38371511190440521</v>
      </c>
      <c r="F297" s="19">
        <f>_xlfn.XLOOKUP(B297,'Short Volume GME'!A:A,'Short Volume GME'!E:E)</f>
        <v>0.71319578553329188</v>
      </c>
      <c r="H297" s="20">
        <f>_xlfn.XLOOKUP(B297,'Volume Apple'!A:A,'Volume Apple'!B:B)</f>
        <v>0.3792629347727372</v>
      </c>
      <c r="I297" s="20">
        <f>_xlfn.XLOOKUP(B297,'Short Volume Apple'!A:A,'Short Volume Apple'!E:E)</f>
        <v>0.41248598909475359</v>
      </c>
      <c r="K297" s="20">
        <f>_xlfn.XLOOKUP(B297,'Volume SPY'!A:A,'Volume SPY'!B:B)</f>
        <v>0.48473322485423054</v>
      </c>
      <c r="L297" s="20">
        <f>_xlfn.XLOOKUP(B297,'Short Volume SPY'!A:A,'Short Volume SPY'!E:E)</f>
        <v>0.43960776379702043</v>
      </c>
    </row>
    <row r="298" spans="2:12">
      <c r="B298" s="1">
        <v>45309</v>
      </c>
      <c r="C298" s="25">
        <f>_xlfn.XLOOKUP(B298,gme_stock_data!A:A,gme_stock_data!D:D)</f>
        <v>1.4804641211879677E-2</v>
      </c>
      <c r="D298" s="1"/>
      <c r="E298" s="18">
        <f>_xlfn.XLOOKUP(B298,'Volume GME'!A:A,'Volume GME'!B:B)</f>
        <v>0.36882245896317567</v>
      </c>
      <c r="F298" s="19">
        <f>_xlfn.XLOOKUP(B298,'Short Volume GME'!A:A,'Short Volume GME'!E:E)</f>
        <v>0.68449611204111194</v>
      </c>
      <c r="H298" s="20">
        <f>_xlfn.XLOOKUP(B298,'Volume Apple'!A:A,'Volume Apple'!B:B)</f>
        <v>0.45253647072500053</v>
      </c>
      <c r="I298" s="20">
        <f>_xlfn.XLOOKUP(B298,'Short Volume Apple'!A:A,'Short Volume Apple'!E:E)</f>
        <v>0.43988888432574208</v>
      </c>
      <c r="K298" s="20">
        <f>_xlfn.XLOOKUP(B298,'Volume SPY'!A:A,'Volume SPY'!B:B)</f>
        <v>0.46024607925661765</v>
      </c>
      <c r="L298" s="20">
        <f>_xlfn.XLOOKUP(B298,'Short Volume SPY'!A:A,'Short Volume SPY'!E:E)</f>
        <v>0.44098382421365034</v>
      </c>
    </row>
    <row r="299" spans="2:12">
      <c r="B299" s="1">
        <v>45308</v>
      </c>
      <c r="C299" s="25">
        <f>_xlfn.XLOOKUP(B299,gme_stock_data!A:A,gme_stock_data!D:D)</f>
        <v>7.1276139242321401E-3</v>
      </c>
      <c r="D299" s="1"/>
      <c r="E299" s="18">
        <f>_xlfn.XLOOKUP(B299,'Volume GME'!A:A,'Volume GME'!B:B)</f>
        <v>0.3738157273842222</v>
      </c>
      <c r="F299" s="19">
        <f>_xlfn.XLOOKUP(B299,'Short Volume GME'!A:A,'Short Volume GME'!E:E)</f>
        <v>0.71957160371548978</v>
      </c>
      <c r="H299" s="20">
        <f>_xlfn.XLOOKUP(B299,'Volume Apple'!A:A,'Volume Apple'!B:B)</f>
        <v>0.44813550308620331</v>
      </c>
      <c r="I299" s="20">
        <f>_xlfn.XLOOKUP(B299,'Short Volume Apple'!A:A,'Short Volume Apple'!E:E)</f>
        <v>0.54684315506437831</v>
      </c>
      <c r="K299" s="20">
        <f>_xlfn.XLOOKUP(B299,'Volume SPY'!A:A,'Volume SPY'!B:B)</f>
        <v>0.37136163396394495</v>
      </c>
      <c r="L299" s="20">
        <f>_xlfn.XLOOKUP(B299,'Short Volume SPY'!A:A,'Short Volume SPY'!E:E)</f>
        <v>0.32610769850446814</v>
      </c>
    </row>
    <row r="300" spans="2:12">
      <c r="B300" s="1">
        <v>45307</v>
      </c>
      <c r="C300" s="25">
        <f>_xlfn.XLOOKUP(B300,gme_stock_data!A:A,gme_stock_data!D:D)</f>
        <v>-5.3615345980164583E-2</v>
      </c>
      <c r="D300" s="1"/>
      <c r="E300" s="18">
        <f>_xlfn.XLOOKUP(B300,'Volume GME'!A:A,'Volume GME'!B:B)</f>
        <v>0.43241861505355206</v>
      </c>
      <c r="F300" s="19">
        <f>_xlfn.XLOOKUP(B300,'Short Volume GME'!A:A,'Short Volume GME'!E:E)</f>
        <v>0.65566487495546222</v>
      </c>
      <c r="H300" s="20">
        <f>_xlfn.XLOOKUP(B300,'Volume Apple'!A:A,'Volume Apple'!B:B)</f>
        <v>0.44874148172600098</v>
      </c>
      <c r="I300" s="20">
        <f>_xlfn.XLOOKUP(B300,'Short Volume Apple'!A:A,'Short Volume Apple'!E:E)</f>
        <v>0.49149364633492126</v>
      </c>
      <c r="K300" s="20">
        <f>_xlfn.XLOOKUP(B300,'Volume SPY'!A:A,'Volume SPY'!B:B)</f>
        <v>0.41028585169964327</v>
      </c>
      <c r="L300" s="20">
        <f>_xlfn.XLOOKUP(B300,'Short Volume SPY'!A:A,'Short Volume SPY'!E:E)</f>
        <v>0.36933212211619237</v>
      </c>
    </row>
    <row r="301" spans="2:12">
      <c r="B301" s="1">
        <v>45303</v>
      </c>
      <c r="C301" s="25">
        <f>_xlfn.XLOOKUP(B301,gme_stock_data!A:A,gme_stock_data!D:D)</f>
        <v>-3.3336420267591836E-2</v>
      </c>
      <c r="D301" s="1"/>
      <c r="E301" s="18">
        <f>_xlfn.XLOOKUP(B301,'Volume GME'!A:A,'Volume GME'!B:B)</f>
        <v>0.38381431841314445</v>
      </c>
      <c r="F301" s="19">
        <f>_xlfn.XLOOKUP(B301,'Short Volume GME'!A:A,'Short Volume GME'!E:E)</f>
        <v>0.67918542071431232</v>
      </c>
      <c r="H301" s="20">
        <f>_xlfn.XLOOKUP(B301,'Volume Apple'!A:A,'Volume Apple'!B:B)</f>
        <v>0.42008864903573362</v>
      </c>
      <c r="I301" s="20">
        <f>_xlfn.XLOOKUP(B301,'Short Volume Apple'!A:A,'Short Volume Apple'!E:E)</f>
        <v>0.42362208446524097</v>
      </c>
      <c r="K301" s="20">
        <f>_xlfn.XLOOKUP(B301,'Volume SPY'!A:A,'Volume SPY'!B:B)</f>
        <v>0.36133065217395799</v>
      </c>
      <c r="L301" s="20">
        <f>_xlfn.XLOOKUP(B301,'Short Volume SPY'!A:A,'Short Volume SPY'!E:E)</f>
        <v>0.40038263498022036</v>
      </c>
    </row>
    <row r="302" spans="2:12">
      <c r="B302" s="1">
        <v>45302</v>
      </c>
      <c r="C302" s="25">
        <f>_xlfn.XLOOKUP(B302,gme_stock_data!A:A,gme_stock_data!D:D)</f>
        <v>-3.0990214016765855E-2</v>
      </c>
      <c r="D302" s="1"/>
      <c r="E302" s="18">
        <f>_xlfn.XLOOKUP(B302,'Volume GME'!A:A,'Volume GME'!B:B)</f>
        <v>0.37464093868778486</v>
      </c>
      <c r="F302" s="19">
        <f>_xlfn.XLOOKUP(B302,'Short Volume GME'!A:A,'Short Volume GME'!E:E)</f>
        <v>0.6947284847257672</v>
      </c>
      <c r="H302" s="20">
        <f>_xlfn.XLOOKUP(B302,'Volume Apple'!A:A,'Volume Apple'!B:B)</f>
        <v>0.42752936815128872</v>
      </c>
      <c r="I302" s="20">
        <f>_xlfn.XLOOKUP(B302,'Short Volume Apple'!A:A,'Short Volume Apple'!E:E)</f>
        <v>0.40249588139562464</v>
      </c>
      <c r="K302" s="20">
        <f>_xlfn.XLOOKUP(B302,'Volume SPY'!A:A,'Volume SPY'!B:B)</f>
        <v>0.35900577540317824</v>
      </c>
      <c r="L302" s="20">
        <f>_xlfn.XLOOKUP(B302,'Short Volume SPY'!A:A,'Short Volume SPY'!E:E)</f>
        <v>0.40360617580331581</v>
      </c>
    </row>
    <row r="303" spans="2:12">
      <c r="B303" s="1">
        <v>45301</v>
      </c>
      <c r="C303" s="25">
        <f>_xlfn.XLOOKUP(B303,gme_stock_data!A:A,gme_stock_data!D:D)</f>
        <v>3.690933685596081E-2</v>
      </c>
      <c r="D303" s="1"/>
      <c r="E303" s="18">
        <f>_xlfn.XLOOKUP(B303,'Volume GME'!A:A,'Volume GME'!B:B)</f>
        <v>0.37413063952471931</v>
      </c>
      <c r="F303" s="19">
        <f>_xlfn.XLOOKUP(B303,'Short Volume GME'!A:A,'Short Volume GME'!E:E)</f>
        <v>0.71685291609927537</v>
      </c>
      <c r="H303" s="20">
        <f>_xlfn.XLOOKUP(B303,'Volume Apple'!A:A,'Volume Apple'!B:B)</f>
        <v>0.43031978452038111</v>
      </c>
      <c r="I303" s="20">
        <f>_xlfn.XLOOKUP(B303,'Short Volume Apple'!A:A,'Short Volume Apple'!E:E)</f>
        <v>0.37085137337457119</v>
      </c>
      <c r="K303" s="20">
        <f>_xlfn.XLOOKUP(B303,'Volume SPY'!A:A,'Volume SPY'!B:B)</f>
        <v>0.37575103803533388</v>
      </c>
      <c r="L303" s="20">
        <f>_xlfn.XLOOKUP(B303,'Short Volume SPY'!A:A,'Short Volume SPY'!E:E)</f>
        <v>0.48351534069443103</v>
      </c>
    </row>
    <row r="304" spans="2:12">
      <c r="B304" s="1">
        <v>45300</v>
      </c>
      <c r="C304" s="25">
        <f>_xlfn.XLOOKUP(B304,gme_stock_data!A:A,gme_stock_data!D:D)</f>
        <v>-4.0716448053325048E-2</v>
      </c>
      <c r="D304" s="1"/>
      <c r="E304" s="18">
        <f>_xlfn.XLOOKUP(B304,'Volume GME'!A:A,'Volume GME'!B:B)</f>
        <v>0.40581683419407633</v>
      </c>
      <c r="F304" s="19">
        <f>_xlfn.XLOOKUP(B304,'Short Volume GME'!A:A,'Short Volume GME'!E:E)</f>
        <v>0.71700049886409722</v>
      </c>
      <c r="H304" s="20">
        <f>_xlfn.XLOOKUP(B304,'Volume Apple'!A:A,'Volume Apple'!B:B)</f>
        <v>0.42291209269162394</v>
      </c>
      <c r="I304" s="20">
        <f>_xlfn.XLOOKUP(B304,'Short Volume Apple'!A:A,'Short Volume Apple'!E:E)</f>
        <v>0.44138297041972568</v>
      </c>
      <c r="K304" s="20">
        <f>_xlfn.XLOOKUP(B304,'Volume SPY'!A:A,'Volume SPY'!B:B)</f>
        <v>0.4066722509359702</v>
      </c>
      <c r="L304" s="20">
        <f>_xlfn.XLOOKUP(B304,'Short Volume SPY'!A:A,'Short Volume SPY'!E:E)</f>
        <v>0.44179222907427124</v>
      </c>
    </row>
    <row r="305" spans="2:12">
      <c r="B305" s="1">
        <v>45299</v>
      </c>
      <c r="C305" s="25">
        <f>_xlfn.XLOOKUP(B305,gme_stock_data!A:A,gme_stock_data!D:D)</f>
        <v>-1.0708763754112083E-2</v>
      </c>
      <c r="D305" s="1"/>
      <c r="E305" s="18">
        <f>_xlfn.XLOOKUP(B305,'Volume GME'!A:A,'Volume GME'!B:B)</f>
        <v>0.429114282782741</v>
      </c>
      <c r="F305" s="19">
        <f>_xlfn.XLOOKUP(B305,'Short Volume GME'!A:A,'Short Volume GME'!E:E)</f>
        <v>0.62624295025154564</v>
      </c>
      <c r="H305" s="20">
        <f>_xlfn.XLOOKUP(B305,'Volume Apple'!A:A,'Volume Apple'!B:B)</f>
        <v>0.40973860868482831</v>
      </c>
      <c r="I305" s="20">
        <f>_xlfn.XLOOKUP(B305,'Short Volume Apple'!A:A,'Short Volume Apple'!E:E)</f>
        <v>0.39890134518066661</v>
      </c>
      <c r="K305" s="20">
        <f>_xlfn.XLOOKUP(B305,'Volume SPY'!A:A,'Volume SPY'!B:B)</f>
        <v>0.35716647390447115</v>
      </c>
      <c r="L305" s="20">
        <f>_xlfn.XLOOKUP(B305,'Short Volume SPY'!A:A,'Short Volume SPY'!E:E)</f>
        <v>0.41428583925917972</v>
      </c>
    </row>
    <row r="306" spans="2:12">
      <c r="B306" s="1">
        <v>45296</v>
      </c>
      <c r="C306" s="25">
        <f>_xlfn.XLOOKUP(B306,gme_stock_data!A:A,gme_stock_data!D:D)</f>
        <v>-2.4753739152938176E-2</v>
      </c>
      <c r="D306" s="1"/>
      <c r="E306" s="18">
        <f>_xlfn.XLOOKUP(B306,'Volume GME'!A:A,'Volume GME'!B:B)</f>
        <v>0.34754802244356275</v>
      </c>
      <c r="F306" s="19">
        <f>_xlfn.XLOOKUP(B306,'Short Volume GME'!A:A,'Short Volume GME'!E:E)</f>
        <v>0.61633916149942003</v>
      </c>
      <c r="H306" s="20">
        <f>_xlfn.XLOOKUP(B306,'Volume Apple'!A:A,'Volume Apple'!B:B)</f>
        <v>0.46821712477867011</v>
      </c>
      <c r="I306" s="20">
        <f>_xlfn.XLOOKUP(B306,'Short Volume Apple'!A:A,'Short Volume Apple'!E:E)</f>
        <v>0.40959367397380825</v>
      </c>
      <c r="K306" s="20">
        <f>_xlfn.XLOOKUP(B306,'Volume SPY'!A:A,'Volume SPY'!B:B)</f>
        <v>0.40040516159970585</v>
      </c>
      <c r="L306" s="20">
        <f>_xlfn.XLOOKUP(B306,'Short Volume SPY'!A:A,'Short Volume SPY'!E:E)</f>
        <v>0.30528286420469986</v>
      </c>
    </row>
    <row r="307" spans="2:12">
      <c r="B307" s="1">
        <v>45295</v>
      </c>
      <c r="C307" s="25">
        <f>_xlfn.XLOOKUP(B307,gme_stock_data!A:A,gme_stock_data!D:D)</f>
        <v>-1.997040649914281E-2</v>
      </c>
      <c r="D307" s="1"/>
      <c r="E307" s="18">
        <f>_xlfn.XLOOKUP(B307,'Volume GME'!A:A,'Volume GME'!B:B)</f>
        <v>0.3779713510551328</v>
      </c>
      <c r="F307" s="19">
        <f>_xlfn.XLOOKUP(B307,'Short Volume GME'!A:A,'Short Volume GME'!E:E)</f>
        <v>0.63296732095259001</v>
      </c>
      <c r="H307" s="20">
        <f>_xlfn.XLOOKUP(B307,'Volume Apple'!A:A,'Volume Apple'!B:B)</f>
        <v>0.50396383614921436</v>
      </c>
      <c r="I307" s="20">
        <f>_xlfn.XLOOKUP(B307,'Short Volume Apple'!A:A,'Short Volume Apple'!E:E)</f>
        <v>0.32330577461795679</v>
      </c>
      <c r="K307" s="20">
        <f>_xlfn.XLOOKUP(B307,'Volume SPY'!A:A,'Volume SPY'!B:B)</f>
        <v>0.45495572125677403</v>
      </c>
      <c r="L307" s="20">
        <f>_xlfn.XLOOKUP(B307,'Short Volume SPY'!A:A,'Short Volume SPY'!E:E)</f>
        <v>0.43491897726492584</v>
      </c>
    </row>
    <row r="308" spans="2:12">
      <c r="B308" s="1">
        <v>45294</v>
      </c>
      <c r="C308" s="25">
        <f>_xlfn.XLOOKUP(B308,gme_stock_data!A:A,gme_stock_data!D:D)</f>
        <v>1.1990409110409451E-3</v>
      </c>
      <c r="D308" s="1"/>
      <c r="E308" s="18">
        <f>_xlfn.XLOOKUP(B308,'Volume GME'!A:A,'Volume GME'!B:B)</f>
        <v>0.39993323079491122</v>
      </c>
      <c r="F308" s="19">
        <f>_xlfn.XLOOKUP(B308,'Short Volume GME'!A:A,'Short Volume GME'!E:E)</f>
        <v>0.60671036430158065</v>
      </c>
      <c r="H308" s="20">
        <f>_xlfn.XLOOKUP(B308,'Volume Apple'!A:A,'Volume Apple'!B:B)</f>
        <v>0.47541528125456323</v>
      </c>
      <c r="I308" s="20">
        <f>_xlfn.XLOOKUP(B308,'Short Volume Apple'!A:A,'Short Volume Apple'!E:E)</f>
        <v>0.34251740534451991</v>
      </c>
      <c r="K308" s="20">
        <f>_xlfn.XLOOKUP(B308,'Volume SPY'!A:A,'Volume SPY'!B:B)</f>
        <v>0.41923054423003336</v>
      </c>
      <c r="L308" s="20">
        <f>_xlfn.XLOOKUP(B308,'Short Volume SPY'!A:A,'Short Volume SPY'!E:E)</f>
        <v>0.44316287534205856</v>
      </c>
    </row>
    <row r="309" spans="2:12">
      <c r="B309" s="1">
        <v>45293</v>
      </c>
      <c r="C309" s="25">
        <f>_xlfn.XLOOKUP(B309,gme_stock_data!A:A,gme_stock_data!D:D)</f>
        <v>-5.0303002170440467E-2</v>
      </c>
      <c r="D309" s="1"/>
      <c r="E309" s="18">
        <f>_xlfn.XLOOKUP(B309,'Volume GME'!A:A,'Volume GME'!B:B)</f>
        <v>0.43295091148891579</v>
      </c>
      <c r="F309" s="19">
        <f>_xlfn.XLOOKUP(B309,'Short Volume GME'!A:A,'Short Volume GME'!E:E)</f>
        <v>0.62737657191528595</v>
      </c>
      <c r="H309" s="20">
        <f>_xlfn.XLOOKUP(B309,'Volume Apple'!A:A,'Volume Apple'!B:B)</f>
        <v>0.45560837992543451</v>
      </c>
      <c r="I309" s="20">
        <f>_xlfn.XLOOKUP(B309,'Short Volume Apple'!A:A,'Short Volume Apple'!E:E)</f>
        <v>0.31344789738492979</v>
      </c>
      <c r="K309" s="20">
        <f>_xlfn.XLOOKUP(B309,'Volume SPY'!A:A,'Volume SPY'!B:B)</f>
        <v>0.45745839011187617</v>
      </c>
      <c r="L309" s="20">
        <f>_xlfn.XLOOKUP(B309,'Short Volume SPY'!A:A,'Short Volume SPY'!E:E)</f>
        <v>0.44837564996040513</v>
      </c>
    </row>
    <row r="310" spans="2:12">
      <c r="B310" s="1">
        <v>45289</v>
      </c>
      <c r="C310" s="25">
        <f>_xlfn.XLOOKUP(B310,gme_stock_data!A:A,gme_stock_data!D:D)</f>
        <v>-3.0339405670993927E-2</v>
      </c>
      <c r="D310" s="1"/>
      <c r="E310" s="18">
        <f>_xlfn.XLOOKUP(B310,'Volume GME'!A:A,'Volume GME'!B:B)</f>
        <v>0.42278607855654032</v>
      </c>
      <c r="F310" s="19">
        <f>_xlfn.XLOOKUP(B310,'Short Volume GME'!A:A,'Short Volume GME'!E:E)</f>
        <v>0.64200420831141503</v>
      </c>
      <c r="H310" s="20">
        <f>_xlfn.XLOOKUP(B310,'Volume Apple'!A:A,'Volume Apple'!B:B)</f>
        <v>0.36867868768371465</v>
      </c>
      <c r="I310" s="20">
        <f>_xlfn.XLOOKUP(B310,'Short Volume Apple'!A:A,'Short Volume Apple'!E:E)</f>
        <v>0.3463928650692869</v>
      </c>
      <c r="K310" s="20">
        <f>_xlfn.XLOOKUP(B310,'Volume SPY'!A:A,'Volume SPY'!B:B)</f>
        <v>0.48017780895332235</v>
      </c>
      <c r="L310" s="20">
        <f>_xlfn.XLOOKUP(B310,'Short Volume SPY'!A:A,'Short Volume SPY'!E:E)</f>
        <v>0.44195258998130321</v>
      </c>
    </row>
    <row r="311" spans="2:12">
      <c r="B311" s="1">
        <v>45288</v>
      </c>
      <c r="C311" s="25">
        <f>_xlfn.XLOOKUP(B311,gme_stock_data!A:A,gme_stock_data!D:D)</f>
        <v>-1.6465794622897208E-2</v>
      </c>
      <c r="D311" s="1"/>
      <c r="E311" s="18">
        <f>_xlfn.XLOOKUP(B311,'Volume GME'!A:A,'Volume GME'!B:B)</f>
        <v>0.4605692149705311</v>
      </c>
      <c r="F311" s="19">
        <f>_xlfn.XLOOKUP(B311,'Short Volume GME'!A:A,'Short Volume GME'!E:E)</f>
        <v>0.55734811085310376</v>
      </c>
      <c r="H311" s="20">
        <f>_xlfn.XLOOKUP(B311,'Volume Apple'!A:A,'Volume Apple'!B:B)</f>
        <v>0.39459685234550429</v>
      </c>
      <c r="I311" s="20">
        <f>_xlfn.XLOOKUP(B311,'Short Volume Apple'!A:A,'Short Volume Apple'!E:E)</f>
        <v>0.32315948931540817</v>
      </c>
      <c r="K311" s="20">
        <f>_xlfn.XLOOKUP(B311,'Volume SPY'!A:A,'Volume SPY'!B:B)</f>
        <v>0.50730895367763229</v>
      </c>
      <c r="L311" s="20">
        <f>_xlfn.XLOOKUP(B311,'Short Volume SPY'!A:A,'Short Volume SPY'!E:E)</f>
        <v>0.51507357256438968</v>
      </c>
    </row>
    <row r="312" spans="2:12">
      <c r="B312" s="1">
        <v>45287</v>
      </c>
      <c r="C312" s="25">
        <f>_xlfn.XLOOKUP(B312,gme_stock_data!A:A,gme_stock_data!D:D)</f>
        <v>5.6550189994830288E-2</v>
      </c>
      <c r="D312" s="1"/>
      <c r="E312" s="18">
        <f>_xlfn.XLOOKUP(B312,'Volume GME'!A:A,'Volume GME'!B:B)</f>
        <v>0.48986108747141449</v>
      </c>
      <c r="F312" s="19">
        <f>_xlfn.XLOOKUP(B312,'Short Volume GME'!A:A,'Short Volume GME'!E:E)</f>
        <v>0.46867118570472266</v>
      </c>
      <c r="H312" s="20">
        <f>_xlfn.XLOOKUP(B312,'Volume Apple'!A:A,'Volume Apple'!B:B)</f>
        <v>0.43516846174753859</v>
      </c>
      <c r="I312" s="20">
        <f>_xlfn.XLOOKUP(B312,'Short Volume Apple'!A:A,'Short Volume Apple'!E:E)</f>
        <v>0.31091075182423744</v>
      </c>
      <c r="K312" s="20">
        <f>_xlfn.XLOOKUP(B312,'Volume SPY'!A:A,'Volume SPY'!B:B)</f>
        <v>0.43449867603013809</v>
      </c>
      <c r="L312" s="20">
        <f>_xlfn.XLOOKUP(B312,'Short Volume SPY'!A:A,'Short Volume SPY'!E:E)</f>
        <v>0.51728996915565484</v>
      </c>
    </row>
    <row r="313" spans="2:12">
      <c r="B313" s="1">
        <v>45286</v>
      </c>
      <c r="C313" s="25">
        <f>_xlfn.XLOOKUP(B313,gme_stock_data!A:A,gme_stock_data!D:D)</f>
        <v>2.2721629986069209E-2</v>
      </c>
      <c r="D313" s="1"/>
      <c r="E313" s="18">
        <f>_xlfn.XLOOKUP(B313,'Volume GME'!A:A,'Volume GME'!B:B)</f>
        <v>0.44388409337914425</v>
      </c>
      <c r="F313" s="19">
        <f>_xlfn.XLOOKUP(B313,'Short Volume GME'!A:A,'Short Volume GME'!E:E)</f>
        <v>0.48756406838279814</v>
      </c>
      <c r="H313" s="20">
        <f>_xlfn.XLOOKUP(B313,'Volume Apple'!A:A,'Volume Apple'!B:B)</f>
        <v>0.4380229658237253</v>
      </c>
      <c r="I313" s="20">
        <f>_xlfn.XLOOKUP(B313,'Short Volume Apple'!A:A,'Short Volume Apple'!E:E)</f>
        <v>0.34077183150098034</v>
      </c>
      <c r="K313" s="20">
        <f>_xlfn.XLOOKUP(B313,'Volume SPY'!A:A,'Volume SPY'!B:B)</f>
        <v>0.43449345364811776</v>
      </c>
      <c r="L313" s="20">
        <f>_xlfn.XLOOKUP(B313,'Short Volume SPY'!A:A,'Short Volume SPY'!E:E)</f>
        <v>0.4158260107825828</v>
      </c>
    </row>
    <row r="314" spans="2:12">
      <c r="B314" s="1">
        <v>45282</v>
      </c>
      <c r="C314" s="25">
        <f>_xlfn.XLOOKUP(B314,gme_stock_data!A:A,gme_stock_data!D:D)</f>
        <v>-5.8910163706642541E-4</v>
      </c>
      <c r="D314" s="1"/>
      <c r="E314" s="18">
        <f>_xlfn.XLOOKUP(B314,'Volume GME'!A:A,'Volume GME'!B:B)</f>
        <v>0.4431234489005062</v>
      </c>
      <c r="F314" s="19">
        <f>_xlfn.XLOOKUP(B314,'Short Volume GME'!A:A,'Short Volume GME'!E:E)</f>
        <v>0.47337474208618863</v>
      </c>
      <c r="H314" s="20">
        <f>_xlfn.XLOOKUP(B314,'Volume Apple'!A:A,'Volume Apple'!B:B)</f>
        <v>0.40338780717174266</v>
      </c>
      <c r="I314" s="20">
        <f>_xlfn.XLOOKUP(B314,'Short Volume Apple'!A:A,'Short Volume Apple'!E:E)</f>
        <v>0.46789401984554124</v>
      </c>
      <c r="K314" s="20">
        <f>_xlfn.XLOOKUP(B314,'Volume SPY'!A:A,'Volume SPY'!B:B)</f>
        <v>0.40017371414456793</v>
      </c>
      <c r="L314" s="20">
        <f>_xlfn.XLOOKUP(B314,'Short Volume SPY'!A:A,'Short Volume SPY'!E:E)</f>
        <v>0.50227944290929627</v>
      </c>
    </row>
    <row r="315" spans="2:12">
      <c r="B315" s="1">
        <v>45281</v>
      </c>
      <c r="C315" s="25">
        <f>_xlfn.XLOOKUP(B315,gme_stock_data!A:A,gme_stock_data!D:D)</f>
        <v>2.9489847381573005E-3</v>
      </c>
      <c r="D315" s="1"/>
      <c r="E315" s="18">
        <f>_xlfn.XLOOKUP(B315,'Volume GME'!A:A,'Volume GME'!B:B)</f>
        <v>0.42266682061835753</v>
      </c>
      <c r="F315" s="19">
        <f>_xlfn.XLOOKUP(B315,'Short Volume GME'!A:A,'Short Volume GME'!E:E)</f>
        <v>0.55304724228872837</v>
      </c>
      <c r="H315" s="20">
        <f>_xlfn.XLOOKUP(B315,'Volume Apple'!A:A,'Volume Apple'!B:B)</f>
        <v>0.45107279022898022</v>
      </c>
      <c r="I315" s="20">
        <f>_xlfn.XLOOKUP(B315,'Short Volume Apple'!A:A,'Short Volume Apple'!E:E)</f>
        <v>0.4951963414007502</v>
      </c>
      <c r="K315" s="20">
        <f>_xlfn.XLOOKUP(B315,'Volume SPY'!A:A,'Volume SPY'!B:B)</f>
        <v>0.41297999304874178</v>
      </c>
      <c r="L315" s="20">
        <f>_xlfn.XLOOKUP(B315,'Short Volume SPY'!A:A,'Short Volume SPY'!E:E)</f>
        <v>0.48507629596657326</v>
      </c>
    </row>
    <row r="316" spans="2:12">
      <c r="B316" s="1">
        <v>45280</v>
      </c>
      <c r="C316" s="25">
        <f>_xlfn.XLOOKUP(B316,gme_stock_data!A:A,gme_stock_data!D:D)</f>
        <v>-4.5606749031890888E-2</v>
      </c>
      <c r="D316" s="1"/>
      <c r="E316" s="18">
        <f>_xlfn.XLOOKUP(B316,'Volume GME'!A:A,'Volume GME'!B:B)</f>
        <v>0.46408277733466763</v>
      </c>
      <c r="F316" s="19">
        <f>_xlfn.XLOOKUP(B316,'Short Volume GME'!A:A,'Short Volume GME'!E:E)</f>
        <v>0.58955038354798506</v>
      </c>
      <c r="H316" s="20">
        <f>_xlfn.XLOOKUP(B316,'Volume Apple'!A:A,'Volume Apple'!B:B)</f>
        <v>0.39690749207172799</v>
      </c>
      <c r="I316" s="20">
        <f>_xlfn.XLOOKUP(B316,'Short Volume Apple'!A:A,'Short Volume Apple'!E:E)</f>
        <v>0.51187243354514567</v>
      </c>
      <c r="K316" s="20">
        <f>_xlfn.XLOOKUP(B316,'Volume SPY'!A:A,'Volume SPY'!B:B)</f>
        <v>0.40886226319593355</v>
      </c>
      <c r="L316" s="20">
        <f>_xlfn.XLOOKUP(B316,'Short Volume SPY'!A:A,'Short Volume SPY'!E:E)</f>
        <v>0.5125027844748683</v>
      </c>
    </row>
    <row r="317" spans="2:12">
      <c r="B317" s="1">
        <v>45279</v>
      </c>
      <c r="C317" s="25">
        <f>_xlfn.XLOOKUP(B317,gme_stock_data!A:A,gme_stock_data!D:D)</f>
        <v>-7.869630271418104E-3</v>
      </c>
      <c r="D317" s="1"/>
      <c r="E317" s="18">
        <f>_xlfn.XLOOKUP(B317,'Volume GME'!A:A,'Volume GME'!B:B)</f>
        <v>0.44496186335428811</v>
      </c>
      <c r="F317" s="19">
        <f>_xlfn.XLOOKUP(B317,'Short Volume GME'!A:A,'Short Volume GME'!E:E)</f>
        <v>0.46977612584984063</v>
      </c>
      <c r="H317" s="20">
        <f>_xlfn.XLOOKUP(B317,'Volume Apple'!A:A,'Volume Apple'!B:B)</f>
        <v>0.41880196148922805</v>
      </c>
      <c r="I317" s="20">
        <f>_xlfn.XLOOKUP(B317,'Short Volume Apple'!A:A,'Short Volume Apple'!E:E)</f>
        <v>0.43932448749922165</v>
      </c>
      <c r="K317" s="20">
        <f>_xlfn.XLOOKUP(B317,'Volume SPY'!A:A,'Volume SPY'!B:B)</f>
        <v>0.40681376797935997</v>
      </c>
      <c r="L317" s="20">
        <f>_xlfn.XLOOKUP(B317,'Short Volume SPY'!A:A,'Short Volume SPY'!E:E)</f>
        <v>0.50522122029631933</v>
      </c>
    </row>
    <row r="318" spans="2:12">
      <c r="B318" s="1">
        <v>45278</v>
      </c>
      <c r="C318" s="25">
        <f>_xlfn.XLOOKUP(B318,gme_stock_data!A:A,gme_stock_data!D:D)</f>
        <v>3.4171889793070905E-2</v>
      </c>
      <c r="D318" s="1"/>
      <c r="E318" s="18">
        <f>_xlfn.XLOOKUP(B318,'Volume GME'!A:A,'Volume GME'!B:B)</f>
        <v>0.4504600279676983</v>
      </c>
      <c r="F318" s="19">
        <f>_xlfn.XLOOKUP(B318,'Short Volume GME'!A:A,'Short Volume GME'!E:E)</f>
        <v>0.48460998817453743</v>
      </c>
      <c r="H318" s="20">
        <f>_xlfn.XLOOKUP(B318,'Volume Apple'!A:A,'Volume Apple'!B:B)</f>
        <v>0.4943289319778264</v>
      </c>
      <c r="I318" s="20">
        <f>_xlfn.XLOOKUP(B318,'Short Volume Apple'!A:A,'Short Volume Apple'!E:E)</f>
        <v>0.50257564461414928</v>
      </c>
      <c r="K318" s="20">
        <f>_xlfn.XLOOKUP(B318,'Volume SPY'!A:A,'Volume SPY'!B:B)</f>
        <v>0.46979594961890647</v>
      </c>
      <c r="L318" s="20">
        <f>_xlfn.XLOOKUP(B318,'Short Volume SPY'!A:A,'Short Volume SPY'!E:E)</f>
        <v>0.50940840318077485</v>
      </c>
    </row>
    <row r="319" spans="2:12">
      <c r="B319" s="1">
        <v>45275</v>
      </c>
      <c r="C319" s="25">
        <f>_xlfn.XLOOKUP(B319,gme_stock_data!A:A,gme_stock_data!D:D)</f>
        <v>-1.0374732825551704E-2</v>
      </c>
      <c r="D319" s="1"/>
      <c r="E319" s="18">
        <f>_xlfn.XLOOKUP(B319,'Volume GME'!A:A,'Volume GME'!B:B)</f>
        <v>0.33731814469879629</v>
      </c>
      <c r="F319" s="19">
        <f>_xlfn.XLOOKUP(B319,'Short Volume GME'!A:A,'Short Volume GME'!E:E)</f>
        <v>0.48070902984269481</v>
      </c>
      <c r="H319" s="20">
        <f>_xlfn.XLOOKUP(B319,'Volume Apple'!A:A,'Volume Apple'!B:B)</f>
        <v>0.36432752986680339</v>
      </c>
      <c r="I319" s="20">
        <f>_xlfn.XLOOKUP(B319,'Short Volume Apple'!A:A,'Short Volume Apple'!E:E)</f>
        <v>0.44755724869933561</v>
      </c>
      <c r="K319" s="20">
        <f>_xlfn.XLOOKUP(B319,'Volume SPY'!A:A,'Volume SPY'!B:B)</f>
        <v>0.54333177865461868</v>
      </c>
      <c r="L319" s="20">
        <f>_xlfn.XLOOKUP(B319,'Short Volume SPY'!A:A,'Short Volume SPY'!E:E)</f>
        <v>0.64816840221926331</v>
      </c>
    </row>
    <row r="320" spans="2:12">
      <c r="B320" s="1">
        <v>45274</v>
      </c>
      <c r="C320" s="25">
        <f>_xlfn.XLOOKUP(B320,gme_stock_data!A:A,gme_stock_data!D:D)</f>
        <v>4.3956680807089844E-2</v>
      </c>
      <c r="D320" s="1"/>
      <c r="E320" s="18">
        <f>_xlfn.XLOOKUP(B320,'Volume GME'!A:A,'Volume GME'!B:B)</f>
        <v>0.41424664058165273</v>
      </c>
      <c r="F320" s="19">
        <f>_xlfn.XLOOKUP(B320,'Short Volume GME'!A:A,'Short Volume GME'!E:E)</f>
        <v>0.49744774311870349</v>
      </c>
      <c r="H320" s="20">
        <f>_xlfn.XLOOKUP(B320,'Volume Apple'!A:A,'Volume Apple'!B:B)</f>
        <v>0.41253164236322809</v>
      </c>
      <c r="I320" s="20">
        <f>_xlfn.XLOOKUP(B320,'Short Volume Apple'!A:A,'Short Volume Apple'!E:E)</f>
        <v>0.40570272753115882</v>
      </c>
      <c r="K320" s="20">
        <f>_xlfn.XLOOKUP(B320,'Volume SPY'!A:A,'Volume SPY'!B:B)</f>
        <v>0.44051497340483065</v>
      </c>
      <c r="L320" s="20">
        <f>_xlfn.XLOOKUP(B320,'Short Volume SPY'!A:A,'Short Volume SPY'!E:E)</f>
        <v>0.53037115651635525</v>
      </c>
    </row>
    <row r="321" spans="2:12">
      <c r="B321" s="1">
        <v>45273</v>
      </c>
      <c r="C321" s="25">
        <f>_xlfn.XLOOKUP(B321,gme_stock_data!A:A,gme_stock_data!D:D)</f>
        <v>9.2199385240203879E-2</v>
      </c>
      <c r="D321" s="1"/>
      <c r="E321" s="18">
        <f>_xlfn.XLOOKUP(B321,'Volume GME'!A:A,'Volume GME'!B:B)</f>
        <v>0.44579151479935908</v>
      </c>
      <c r="F321" s="19">
        <f>_xlfn.XLOOKUP(B321,'Short Volume GME'!A:A,'Short Volume GME'!E:E)</f>
        <v>0.54129947775359111</v>
      </c>
      <c r="H321" s="20">
        <f>_xlfn.XLOOKUP(B321,'Volume Apple'!A:A,'Volume Apple'!B:B)</f>
        <v>0.40739275854048707</v>
      </c>
      <c r="I321" s="20">
        <f>_xlfn.XLOOKUP(B321,'Short Volume Apple'!A:A,'Short Volume Apple'!E:E)</f>
        <v>0.4111188578827919</v>
      </c>
      <c r="K321" s="20">
        <f>_xlfn.XLOOKUP(B321,'Volume SPY'!A:A,'Volume SPY'!B:B)</f>
        <v>0.34407377782902104</v>
      </c>
      <c r="L321" s="20">
        <f>_xlfn.XLOOKUP(B321,'Short Volume SPY'!A:A,'Short Volume SPY'!E:E)</f>
        <v>0.60684325951701379</v>
      </c>
    </row>
    <row r="322" spans="2:12">
      <c r="B322" s="1">
        <v>45272</v>
      </c>
      <c r="C322" s="25">
        <f>_xlfn.XLOOKUP(B322,gme_stock_data!A:A,gme_stock_data!D:D)</f>
        <v>9.9043397951357644E-3</v>
      </c>
      <c r="D322" s="1"/>
      <c r="E322" s="18">
        <f>_xlfn.XLOOKUP(B322,'Volume GME'!A:A,'Volume GME'!B:B)</f>
        <v>0.44633616779129826</v>
      </c>
      <c r="F322" s="19">
        <f>_xlfn.XLOOKUP(B322,'Short Volume GME'!A:A,'Short Volume GME'!E:E)</f>
        <v>0.56972985259781039</v>
      </c>
      <c r="H322" s="20">
        <f>_xlfn.XLOOKUP(B322,'Volume Apple'!A:A,'Volume Apple'!B:B)</f>
        <v>0.42509285956800386</v>
      </c>
      <c r="I322" s="20">
        <f>_xlfn.XLOOKUP(B322,'Short Volume Apple'!A:A,'Short Volume Apple'!E:E)</f>
        <v>0.3899170460842093</v>
      </c>
      <c r="K322" s="20">
        <f>_xlfn.XLOOKUP(B322,'Volume SPY'!A:A,'Volume SPY'!B:B)</f>
        <v>0.37934659172896129</v>
      </c>
      <c r="L322" s="20">
        <f>_xlfn.XLOOKUP(B322,'Short Volume SPY'!A:A,'Short Volume SPY'!E:E)</f>
        <v>0.45968278068023838</v>
      </c>
    </row>
    <row r="323" spans="2:12">
      <c r="B323" s="1">
        <v>45271</v>
      </c>
      <c r="C323" s="25">
        <f>_xlfn.XLOOKUP(B323,gme_stock_data!A:A,gme_stock_data!D:D)</f>
        <v>-3.1354625986839052E-2</v>
      </c>
      <c r="D323" s="1"/>
      <c r="E323" s="18">
        <f>_xlfn.XLOOKUP(B323,'Volume GME'!A:A,'Volume GME'!B:B)</f>
        <v>0.48251440315598032</v>
      </c>
      <c r="F323" s="19">
        <f>_xlfn.XLOOKUP(B323,'Short Volume GME'!A:A,'Short Volume GME'!E:E)</f>
        <v>0.52404304163797899</v>
      </c>
      <c r="H323" s="20">
        <f>_xlfn.XLOOKUP(B323,'Volume Apple'!A:A,'Volume Apple'!B:B)</f>
        <v>0.36012403470566867</v>
      </c>
      <c r="I323" s="20">
        <f>_xlfn.XLOOKUP(B323,'Short Volume Apple'!A:A,'Short Volume Apple'!E:E)</f>
        <v>0.48100133928973693</v>
      </c>
      <c r="K323" s="20">
        <f>_xlfn.XLOOKUP(B323,'Volume SPY'!A:A,'Volume SPY'!B:B)</f>
        <v>0.37155445516312874</v>
      </c>
      <c r="L323" s="20">
        <f>_xlfn.XLOOKUP(B323,'Short Volume SPY'!A:A,'Short Volume SPY'!E:E)</f>
        <v>0.47876397418837169</v>
      </c>
    </row>
    <row r="324" spans="2:12">
      <c r="B324" s="1">
        <v>45268</v>
      </c>
      <c r="C324" s="25">
        <f>_xlfn.XLOOKUP(B324,gme_stock_data!A:A,gme_stock_data!D:D)</f>
        <v>-5.0778692549357816E-2</v>
      </c>
      <c r="D324" s="1"/>
      <c r="E324" s="18">
        <f>_xlfn.XLOOKUP(B324,'Volume GME'!A:A,'Volume GME'!B:B)</f>
        <v>0.4907477243179203</v>
      </c>
      <c r="F324" s="19">
        <f>_xlfn.XLOOKUP(B324,'Short Volume GME'!A:A,'Short Volume GME'!E:E)</f>
        <v>0.36717596596517893</v>
      </c>
      <c r="H324" s="20">
        <f>_xlfn.XLOOKUP(B324,'Volume Apple'!A:A,'Volume Apple'!B:B)</f>
        <v>0.38042760052065155</v>
      </c>
      <c r="I324" s="20">
        <f>_xlfn.XLOOKUP(B324,'Short Volume Apple'!A:A,'Short Volume Apple'!E:E)</f>
        <v>0.40634084733113607</v>
      </c>
      <c r="K324" s="20">
        <f>_xlfn.XLOOKUP(B324,'Volume SPY'!A:A,'Volume SPY'!B:B)</f>
        <v>0.42679619701260124</v>
      </c>
      <c r="L324" s="20">
        <f>_xlfn.XLOOKUP(B324,'Short Volume SPY'!A:A,'Short Volume SPY'!E:E)</f>
        <v>0.41983119684078923</v>
      </c>
    </row>
    <row r="325" spans="2:12">
      <c r="B325" s="1">
        <v>45267</v>
      </c>
      <c r="C325" s="25">
        <f>_xlfn.XLOOKUP(B325,gme_stock_data!A:A,gme_stock_data!D:D)</f>
        <v>9.7513093435366613E-2</v>
      </c>
      <c r="D325" s="1"/>
      <c r="E325" s="18">
        <f>_xlfn.XLOOKUP(B325,'Volume GME'!A:A,'Volume GME'!B:B)</f>
        <v>0.47952410274068885</v>
      </c>
      <c r="F325" s="19">
        <f>_xlfn.XLOOKUP(B325,'Short Volume GME'!A:A,'Short Volume GME'!E:E)</f>
        <v>0.47266382684893177</v>
      </c>
      <c r="H325" s="20">
        <f>_xlfn.XLOOKUP(B325,'Volume Apple'!A:A,'Volume Apple'!B:B)</f>
        <v>0.41988723942713935</v>
      </c>
      <c r="I325" s="20">
        <f>_xlfn.XLOOKUP(B325,'Short Volume Apple'!A:A,'Short Volume Apple'!E:E)</f>
        <v>0.44534706522101303</v>
      </c>
      <c r="K325" s="20">
        <f>_xlfn.XLOOKUP(B325,'Volume SPY'!A:A,'Volume SPY'!B:B)</f>
        <v>0.3483699724284029</v>
      </c>
      <c r="L325" s="20">
        <f>_xlfn.XLOOKUP(B325,'Short Volume SPY'!A:A,'Short Volume SPY'!E:E)</f>
        <v>0.37946789735508041</v>
      </c>
    </row>
    <row r="326" spans="2:12">
      <c r="B326" s="1">
        <v>45266</v>
      </c>
      <c r="C326" s="25">
        <f>_xlfn.XLOOKUP(B326,gme_stock_data!A:A,gme_stock_data!D:D)</f>
        <v>-4.7058910374127277E-3</v>
      </c>
      <c r="D326" s="1"/>
      <c r="E326" s="18">
        <f>_xlfn.XLOOKUP(B326,'Volume GME'!A:A,'Volume GME'!B:B)</f>
        <v>0.49600952271466392</v>
      </c>
      <c r="F326" s="19">
        <f>_xlfn.XLOOKUP(B326,'Short Volume GME'!A:A,'Short Volume GME'!E:E)</f>
        <v>0.63337528000454979</v>
      </c>
      <c r="H326" s="20">
        <f>_xlfn.XLOOKUP(B326,'Volume Apple'!A:A,'Volume Apple'!B:B)</f>
        <v>0.36239309166995726</v>
      </c>
      <c r="I326" s="20">
        <f>_xlfn.XLOOKUP(B326,'Short Volume Apple'!A:A,'Short Volume Apple'!E:E)</f>
        <v>0.48168912793640167</v>
      </c>
      <c r="K326" s="20">
        <f>_xlfn.XLOOKUP(B326,'Volume SPY'!A:A,'Volume SPY'!B:B)</f>
        <v>0.39206398804022446</v>
      </c>
      <c r="L326" s="20">
        <f>_xlfn.XLOOKUP(B326,'Short Volume SPY'!A:A,'Short Volume SPY'!E:E)</f>
        <v>0.4372969093743414</v>
      </c>
    </row>
    <row r="327" spans="2:12">
      <c r="B327" s="1">
        <v>45265</v>
      </c>
      <c r="C327" s="25">
        <f>_xlfn.XLOOKUP(B327,gme_stock_data!A:A,gme_stock_data!D:D)</f>
        <v>-0.13000405210655419</v>
      </c>
      <c r="D327" s="1"/>
      <c r="E327" s="18">
        <f>_xlfn.XLOOKUP(B327,'Volume GME'!A:A,'Volume GME'!B:B)</f>
        <v>0.46344357642960554</v>
      </c>
      <c r="F327" s="19">
        <f>_xlfn.XLOOKUP(B327,'Short Volume GME'!A:A,'Short Volume GME'!E:E)</f>
        <v>0.62301350249430099</v>
      </c>
      <c r="H327" s="20">
        <f>_xlfn.XLOOKUP(B327,'Volume Apple'!A:A,'Volume Apple'!B:B)</f>
        <v>0.42994408387367916</v>
      </c>
      <c r="I327" s="20">
        <f>_xlfn.XLOOKUP(B327,'Short Volume Apple'!A:A,'Short Volume Apple'!E:E)</f>
        <v>0.42597011216019931</v>
      </c>
      <c r="K327" s="20">
        <f>_xlfn.XLOOKUP(B327,'Volume SPY'!A:A,'Volume SPY'!B:B)</f>
        <v>0.38800319007660578</v>
      </c>
      <c r="L327" s="20">
        <f>_xlfn.XLOOKUP(B327,'Short Volume SPY'!A:A,'Short Volume SPY'!E:E)</f>
        <v>0.5711826935457891</v>
      </c>
    </row>
    <row r="328" spans="2:12">
      <c r="B328" s="1">
        <v>45264</v>
      </c>
      <c r="C328" s="25">
        <f>_xlfn.XLOOKUP(B328,gme_stock_data!A:A,gme_stock_data!D:D)</f>
        <v>0.10418335248481153</v>
      </c>
      <c r="D328" s="1"/>
      <c r="E328" s="18">
        <f>_xlfn.XLOOKUP(B328,'Volume GME'!A:A,'Volume GME'!B:B)</f>
        <v>0.51444519474336992</v>
      </c>
      <c r="F328" s="19">
        <f>_xlfn.XLOOKUP(B328,'Short Volume GME'!A:A,'Short Volume GME'!E:E)</f>
        <v>0.59541330192743402</v>
      </c>
      <c r="H328" s="20">
        <f>_xlfn.XLOOKUP(B328,'Volume Apple'!A:A,'Volume Apple'!B:B)</f>
        <v>0.39635002944334047</v>
      </c>
      <c r="I328" s="20">
        <f>_xlfn.XLOOKUP(B328,'Short Volume Apple'!A:A,'Short Volume Apple'!E:E)</f>
        <v>0.56110506823560935</v>
      </c>
      <c r="K328" s="20">
        <f>_xlfn.XLOOKUP(B328,'Volume SPY'!A:A,'Volume SPY'!B:B)</f>
        <v>0.365006963908722</v>
      </c>
      <c r="L328" s="20">
        <f>_xlfn.XLOOKUP(B328,'Short Volume SPY'!A:A,'Short Volume SPY'!E:E)</f>
        <v>0.54254323567809482</v>
      </c>
    </row>
    <row r="329" spans="2:12">
      <c r="B329" s="1">
        <v>45261</v>
      </c>
      <c r="C329" s="25">
        <f>_xlfn.XLOOKUP(B329,gme_stock_data!A:A,gme_stock_data!D:D)</f>
        <v>5.0261834780888297E-2</v>
      </c>
      <c r="D329" s="1"/>
      <c r="E329" s="18">
        <f>_xlfn.XLOOKUP(B329,'Volume GME'!A:A,'Volume GME'!B:B)</f>
        <v>0.51871358050769389</v>
      </c>
      <c r="F329" s="19">
        <f>_xlfn.XLOOKUP(B329,'Short Volume GME'!A:A,'Short Volume GME'!E:E)</f>
        <v>0.56893748217512774</v>
      </c>
      <c r="H329" s="20">
        <f>_xlfn.XLOOKUP(B329,'Volume Apple'!A:A,'Volume Apple'!B:B)</f>
        <v>0.44535142319137044</v>
      </c>
      <c r="I329" s="20">
        <f>_xlfn.XLOOKUP(B329,'Short Volume Apple'!A:A,'Short Volume Apple'!E:E)</f>
        <v>0.5113264110812622</v>
      </c>
      <c r="K329" s="20">
        <f>_xlfn.XLOOKUP(B329,'Volume SPY'!A:A,'Volume SPY'!B:B)</f>
        <v>0.35973987165266091</v>
      </c>
      <c r="L329" s="20">
        <f>_xlfn.XLOOKUP(B329,'Short Volume SPY'!A:A,'Short Volume SPY'!E:E)</f>
        <v>0.56359101396465827</v>
      </c>
    </row>
    <row r="330" spans="2:12">
      <c r="B330" s="1">
        <v>45260</v>
      </c>
      <c r="C330" s="25">
        <f>_xlfn.XLOOKUP(B330,gme_stock_data!A:A,gme_stock_data!D:D)</f>
        <v>-0.11050191515824491</v>
      </c>
      <c r="D330" s="1"/>
      <c r="E330" s="18">
        <f>_xlfn.XLOOKUP(B330,'Volume GME'!A:A,'Volume GME'!B:B)</f>
        <v>0.53307549339215621</v>
      </c>
      <c r="F330" s="19">
        <f>_xlfn.XLOOKUP(B330,'Short Volume GME'!A:A,'Short Volume GME'!E:E)</f>
        <v>0.56818567695011546</v>
      </c>
      <c r="H330" s="20">
        <f>_xlfn.XLOOKUP(B330,'Volume Apple'!A:A,'Volume Apple'!B:B)</f>
        <v>0.36178695343503503</v>
      </c>
      <c r="I330" s="20">
        <f>_xlfn.XLOOKUP(B330,'Short Volume Apple'!A:A,'Short Volume Apple'!E:E)</f>
        <v>0.58166633516187938</v>
      </c>
      <c r="K330" s="20">
        <f>_xlfn.XLOOKUP(B330,'Volume SPY'!A:A,'Volume SPY'!B:B)</f>
        <v>0.38763039274887617</v>
      </c>
      <c r="L330" s="20">
        <f>_xlfn.XLOOKUP(B330,'Short Volume SPY'!A:A,'Short Volume SPY'!E:E)</f>
        <v>0.5651345955487761</v>
      </c>
    </row>
    <row r="331" spans="2:12">
      <c r="B331" s="1">
        <v>45259</v>
      </c>
      <c r="C331" s="25">
        <f>_xlfn.XLOOKUP(B331,gme_stock_data!A:A,gme_stock_data!D:D)</f>
        <v>0.18614423855608192</v>
      </c>
      <c r="D331" s="1"/>
      <c r="E331" s="18">
        <f>_xlfn.XLOOKUP(B331,'Volume GME'!A:A,'Volume GME'!B:B)</f>
        <v>0.55539343185179113</v>
      </c>
      <c r="F331" s="19">
        <f>_xlfn.XLOOKUP(B331,'Short Volume GME'!A:A,'Short Volume GME'!E:E)</f>
        <v>0.6264485133752129</v>
      </c>
      <c r="H331" s="20">
        <f>_xlfn.XLOOKUP(B331,'Volume Apple'!A:A,'Volume Apple'!B:B)</f>
        <v>0.50142883938598248</v>
      </c>
      <c r="I331" s="20">
        <f>_xlfn.XLOOKUP(B331,'Short Volume Apple'!A:A,'Short Volume Apple'!E:E)</f>
        <v>0.56099425535313174</v>
      </c>
      <c r="K331" s="20">
        <f>_xlfn.XLOOKUP(B331,'Volume SPY'!A:A,'Volume SPY'!B:B)</f>
        <v>0.35527305381255403</v>
      </c>
      <c r="L331" s="20">
        <f>_xlfn.XLOOKUP(B331,'Short Volume SPY'!A:A,'Short Volume SPY'!E:E)</f>
        <v>0.50156306347179236</v>
      </c>
    </row>
    <row r="332" spans="2:12">
      <c r="B332" s="1">
        <v>45258</v>
      </c>
      <c r="C332" s="25">
        <f>_xlfn.XLOOKUP(B332,gme_stock_data!A:A,gme_stock_data!D:D)</f>
        <v>0.12457028685245579</v>
      </c>
      <c r="D332" s="1"/>
      <c r="E332" s="18">
        <f>_xlfn.XLOOKUP(B332,'Volume GME'!A:A,'Volume GME'!B:B)</f>
        <v>0.50841537007055004</v>
      </c>
      <c r="F332" s="19">
        <f>_xlfn.XLOOKUP(B332,'Short Volume GME'!A:A,'Short Volume GME'!E:E)</f>
        <v>0.68002367143568876</v>
      </c>
      <c r="H332" s="20">
        <f>_xlfn.XLOOKUP(B332,'Volume Apple'!A:A,'Volume Apple'!B:B)</f>
        <v>0.41874411890788621</v>
      </c>
      <c r="I332" s="20">
        <f>_xlfn.XLOOKUP(B332,'Short Volume Apple'!A:A,'Short Volume Apple'!E:E)</f>
        <v>0.52673615727074008</v>
      </c>
      <c r="K332" s="20">
        <f>_xlfn.XLOOKUP(B332,'Volume SPY'!A:A,'Volume SPY'!B:B)</f>
        <v>0.34600094367443612</v>
      </c>
      <c r="L332" s="20">
        <f>_xlfn.XLOOKUP(B332,'Short Volume SPY'!A:A,'Short Volume SPY'!E:E)</f>
        <v>0.51143174632485267</v>
      </c>
    </row>
    <row r="333" spans="2:12">
      <c r="B333" s="1">
        <v>45257</v>
      </c>
      <c r="C333" s="25">
        <f>_xlfn.XLOOKUP(B333,gme_stock_data!A:A,gme_stock_data!D:D)</f>
        <v>-2.4057568372002062E-2</v>
      </c>
      <c r="D333" s="1"/>
      <c r="E333" s="18">
        <f>_xlfn.XLOOKUP(B333,'Volume GME'!A:A,'Volume GME'!B:B)</f>
        <v>0.32700744601979265</v>
      </c>
      <c r="F333" s="19">
        <f>_xlfn.XLOOKUP(B333,'Short Volume GME'!A:A,'Short Volume GME'!E:E)</f>
        <v>0.74972231041142323</v>
      </c>
      <c r="H333" s="20">
        <f>_xlfn.XLOOKUP(B333,'Volume Apple'!A:A,'Volume Apple'!B:B)</f>
        <v>0.42735435808345307</v>
      </c>
      <c r="I333" s="20">
        <f>_xlfn.XLOOKUP(B333,'Short Volume Apple'!A:A,'Short Volume Apple'!E:E)</f>
        <v>0.5396521226163824</v>
      </c>
      <c r="K333" s="20">
        <f>_xlfn.XLOOKUP(B333,'Volume SPY'!A:A,'Volume SPY'!B:B)</f>
        <v>0.35647183779371494</v>
      </c>
      <c r="L333" s="20">
        <f>_xlfn.XLOOKUP(B333,'Short Volume SPY'!A:A,'Short Volume SPY'!E:E)</f>
        <v>0.54396796760565769</v>
      </c>
    </row>
    <row r="334" spans="2:12">
      <c r="B334" s="1">
        <v>45254</v>
      </c>
      <c r="C334" s="25">
        <f>_xlfn.XLOOKUP(B334,gme_stock_data!A:A,gme_stock_data!D:D)</f>
        <v>-7.349971838732549E-3</v>
      </c>
      <c r="D334" s="1"/>
      <c r="E334" s="18">
        <f>_xlfn.XLOOKUP(B334,'Volume GME'!A:A,'Volume GME'!B:B)</f>
        <v>0.37222935331698681</v>
      </c>
      <c r="F334" s="19">
        <f>_xlfn.XLOOKUP(B334,'Short Volume GME'!A:A,'Short Volume GME'!E:E)</f>
        <v>0.72300122693241853</v>
      </c>
      <c r="H334" s="20">
        <f>_xlfn.XLOOKUP(B334,'Volume Apple'!A:A,'Volume Apple'!B:B)</f>
        <v>0.46405289768003383</v>
      </c>
      <c r="I334" s="20">
        <f>_xlfn.XLOOKUP(B334,'Short Volume Apple'!A:A,'Short Volume Apple'!E:E)</f>
        <v>0.54617198989515636</v>
      </c>
      <c r="K334" s="20">
        <f>_xlfn.XLOOKUP(B334,'Volume SPY'!A:A,'Volume SPY'!B:B)</f>
        <v>0.48610229435703561</v>
      </c>
      <c r="L334" s="20">
        <f>_xlfn.XLOOKUP(B334,'Short Volume SPY'!A:A,'Short Volume SPY'!E:E)</f>
        <v>0.44366943714273388</v>
      </c>
    </row>
    <row r="335" spans="2:12">
      <c r="B335" s="1">
        <v>45252</v>
      </c>
      <c r="C335" s="25">
        <f>_xlfn.XLOOKUP(B335,gme_stock_data!A:A,gme_stock_data!D:D)</f>
        <v>-2.0934741999849557E-2</v>
      </c>
      <c r="D335" s="1"/>
      <c r="E335" s="18">
        <f>_xlfn.XLOOKUP(B335,'Volume GME'!A:A,'Volume GME'!B:B)</f>
        <v>0.40690830451804283</v>
      </c>
      <c r="F335" s="19">
        <f>_xlfn.XLOOKUP(B335,'Short Volume GME'!A:A,'Short Volume GME'!E:E)</f>
        <v>0.76529408006254063</v>
      </c>
      <c r="H335" s="20">
        <f>_xlfn.XLOOKUP(B335,'Volume Apple'!A:A,'Volume Apple'!B:B)</f>
        <v>0.44688365046557066</v>
      </c>
      <c r="I335" s="20">
        <f>_xlfn.XLOOKUP(B335,'Short Volume Apple'!A:A,'Short Volume Apple'!E:E)</f>
        <v>0.55278301081487025</v>
      </c>
      <c r="K335" s="20">
        <f>_xlfn.XLOOKUP(B335,'Volume SPY'!A:A,'Volume SPY'!B:B)</f>
        <v>0.32792977597434253</v>
      </c>
      <c r="L335" s="20">
        <f>_xlfn.XLOOKUP(B335,'Short Volume SPY'!A:A,'Short Volume SPY'!E:E)</f>
        <v>0.42610723520099347</v>
      </c>
    </row>
    <row r="336" spans="2:12">
      <c r="B336" s="1">
        <v>45251</v>
      </c>
      <c r="C336" s="25">
        <f>_xlfn.XLOOKUP(B336,gme_stock_data!A:A,gme_stock_data!D:D)</f>
        <v>-1.972450534777859E-2</v>
      </c>
      <c r="D336" s="1"/>
      <c r="E336" s="18">
        <f>_xlfn.XLOOKUP(B336,'Volume GME'!A:A,'Volume GME'!B:B)</f>
        <v>0.32325731645291217</v>
      </c>
      <c r="F336" s="19">
        <f>_xlfn.XLOOKUP(B336,'Short Volume GME'!A:A,'Short Volume GME'!E:E)</f>
        <v>0.73969968022530852</v>
      </c>
      <c r="H336" s="20">
        <f>_xlfn.XLOOKUP(B336,'Volume Apple'!A:A,'Volume Apple'!B:B)</f>
        <v>0.42031827967997126</v>
      </c>
      <c r="I336" s="20">
        <f>_xlfn.XLOOKUP(B336,'Short Volume Apple'!A:A,'Short Volume Apple'!E:E)</f>
        <v>0.51886170796231768</v>
      </c>
      <c r="K336" s="20">
        <f>_xlfn.XLOOKUP(B336,'Volume SPY'!A:A,'Volume SPY'!B:B)</f>
        <v>0.36179309582797997</v>
      </c>
      <c r="L336" s="20">
        <f>_xlfn.XLOOKUP(B336,'Short Volume SPY'!A:A,'Short Volume SPY'!E:E)</f>
        <v>0.44119214326823447</v>
      </c>
    </row>
    <row r="337" spans="2:12">
      <c r="B337" s="1">
        <v>45250</v>
      </c>
      <c r="C337" s="25">
        <f>_xlfn.XLOOKUP(B337,gme_stock_data!A:A,gme_stock_data!D:D)</f>
        <v>-1.7809220211182197E-2</v>
      </c>
      <c r="D337" s="1"/>
      <c r="E337" s="18">
        <f>_xlfn.XLOOKUP(B337,'Volume GME'!A:A,'Volume GME'!B:B)</f>
        <v>0.38801555277389521</v>
      </c>
      <c r="F337" s="19">
        <f>_xlfn.XLOOKUP(B337,'Short Volume GME'!A:A,'Short Volume GME'!E:E)</f>
        <v>0.69413708279871267</v>
      </c>
      <c r="H337" s="20">
        <f>_xlfn.XLOOKUP(B337,'Volume Apple'!A:A,'Volume Apple'!B:B)</f>
        <v>0.41003518817651141</v>
      </c>
      <c r="I337" s="20">
        <f>_xlfn.XLOOKUP(B337,'Short Volume Apple'!A:A,'Short Volume Apple'!E:E)</f>
        <v>0.52156079038340719</v>
      </c>
      <c r="K337" s="20">
        <f>_xlfn.XLOOKUP(B337,'Volume SPY'!A:A,'Volume SPY'!B:B)</f>
        <v>0.36502152463994025</v>
      </c>
      <c r="L337" s="20">
        <f>_xlfn.XLOOKUP(B337,'Short Volume SPY'!A:A,'Short Volume SPY'!E:E)</f>
        <v>0.62127978326187216</v>
      </c>
    </row>
    <row r="338" spans="2:12">
      <c r="B338" s="1">
        <v>45247</v>
      </c>
      <c r="C338" s="25">
        <f>_xlfn.XLOOKUP(B338,gme_stock_data!A:A,gme_stock_data!D:D)</f>
        <v>3.9128622228776729E-2</v>
      </c>
      <c r="D338" s="1"/>
      <c r="E338" s="18">
        <f>_xlfn.XLOOKUP(B338,'Volume GME'!A:A,'Volume GME'!B:B)</f>
        <v>0.36447976915768032</v>
      </c>
      <c r="F338" s="19">
        <f>_xlfn.XLOOKUP(B338,'Short Volume GME'!A:A,'Short Volume GME'!E:E)</f>
        <v>0.6684084486624583</v>
      </c>
      <c r="H338" s="20">
        <f>_xlfn.XLOOKUP(B338,'Volume Apple'!A:A,'Volume Apple'!B:B)</f>
        <v>0.45432527882407353</v>
      </c>
      <c r="I338" s="20">
        <f>_xlfn.XLOOKUP(B338,'Short Volume Apple'!A:A,'Short Volume Apple'!E:E)</f>
        <v>0.52086508429619438</v>
      </c>
      <c r="K338" s="20">
        <f>_xlfn.XLOOKUP(B338,'Volume SPY'!A:A,'Volume SPY'!B:B)</f>
        <v>0.49582326418732986</v>
      </c>
      <c r="L338" s="20">
        <f>_xlfn.XLOOKUP(B338,'Short Volume SPY'!A:A,'Short Volume SPY'!E:E)</f>
        <v>0.6053082916583703</v>
      </c>
    </row>
    <row r="339" spans="2:12">
      <c r="B339" s="1">
        <v>45246</v>
      </c>
      <c r="C339" s="25">
        <f>_xlfn.XLOOKUP(B339,gme_stock_data!A:A,gme_stock_data!D:D)</f>
        <v>-5.7380079436139257E-2</v>
      </c>
      <c r="D339" s="1"/>
      <c r="E339" s="18">
        <f>_xlfn.XLOOKUP(B339,'Volume GME'!A:A,'Volume GME'!B:B)</f>
        <v>0.29823925870161272</v>
      </c>
      <c r="F339" s="19">
        <f>_xlfn.XLOOKUP(B339,'Short Volume GME'!A:A,'Short Volume GME'!E:E)</f>
        <v>0.6796538554749757</v>
      </c>
      <c r="H339" s="20">
        <f>_xlfn.XLOOKUP(B339,'Volume Apple'!A:A,'Volume Apple'!B:B)</f>
        <v>0.40439308935941959</v>
      </c>
      <c r="I339" s="20">
        <f>_xlfn.XLOOKUP(B339,'Short Volume Apple'!A:A,'Short Volume Apple'!E:E)</f>
        <v>0.4889330179204045</v>
      </c>
      <c r="K339" s="20">
        <f>_xlfn.XLOOKUP(B339,'Volume SPY'!A:A,'Volume SPY'!B:B)</f>
        <v>0.33801595526372102</v>
      </c>
      <c r="L339" s="20">
        <f>_xlfn.XLOOKUP(B339,'Short Volume SPY'!A:A,'Short Volume SPY'!E:E)</f>
        <v>0.66915444721198669</v>
      </c>
    </row>
    <row r="340" spans="2:12">
      <c r="B340" s="1">
        <v>45245</v>
      </c>
      <c r="C340" s="25">
        <f>_xlfn.XLOOKUP(B340,gme_stock_data!A:A,gme_stock_data!D:D)</f>
        <v>2.8278536976489715E-2</v>
      </c>
      <c r="D340" s="1"/>
      <c r="E340" s="18">
        <f>_xlfn.XLOOKUP(B340,'Volume GME'!A:A,'Volume GME'!B:B)</f>
        <v>0.40189044878869923</v>
      </c>
      <c r="F340" s="19">
        <f>_xlfn.XLOOKUP(B340,'Short Volume GME'!A:A,'Short Volume GME'!E:E)</f>
        <v>0.67654791315438623</v>
      </c>
      <c r="H340" s="20">
        <f>_xlfn.XLOOKUP(B340,'Volume Apple'!A:A,'Volume Apple'!B:B)</f>
        <v>0.42899396373767623</v>
      </c>
      <c r="I340" s="20">
        <f>_xlfn.XLOOKUP(B340,'Short Volume Apple'!A:A,'Short Volume Apple'!E:E)</f>
        <v>0.55322502766139825</v>
      </c>
      <c r="K340" s="20">
        <f>_xlfn.XLOOKUP(B340,'Volume SPY'!A:A,'Volume SPY'!B:B)</f>
        <v>0.34161876496523375</v>
      </c>
      <c r="L340" s="20">
        <f>_xlfn.XLOOKUP(B340,'Short Volume SPY'!A:A,'Short Volume SPY'!E:E)</f>
        <v>0.66427038346797362</v>
      </c>
    </row>
    <row r="341" spans="2:12">
      <c r="B341" s="1">
        <v>45244</v>
      </c>
      <c r="C341" s="25">
        <f>_xlfn.XLOOKUP(B341,gme_stock_data!A:A,gme_stock_data!D:D)</f>
        <v>6.0721525736274262E-2</v>
      </c>
      <c r="D341" s="1"/>
      <c r="E341" s="18">
        <f>_xlfn.XLOOKUP(B341,'Volume GME'!A:A,'Volume GME'!B:B)</f>
        <v>0.37696803698389481</v>
      </c>
      <c r="F341" s="19">
        <f>_xlfn.XLOOKUP(B341,'Short Volume GME'!A:A,'Short Volume GME'!E:E)</f>
        <v>0.67913743917487335</v>
      </c>
      <c r="H341" s="20">
        <f>_xlfn.XLOOKUP(B341,'Volume Apple'!A:A,'Volume Apple'!B:B)</f>
        <v>0.41723128927942682</v>
      </c>
      <c r="I341" s="20">
        <f>_xlfn.XLOOKUP(B341,'Short Volume Apple'!A:A,'Short Volume Apple'!E:E)</f>
        <v>0.52975000271303085</v>
      </c>
      <c r="K341" s="20">
        <f>_xlfn.XLOOKUP(B341,'Volume SPY'!A:A,'Volume SPY'!B:B)</f>
        <v>0.33836625423631572</v>
      </c>
      <c r="L341" s="20">
        <f>_xlfn.XLOOKUP(B341,'Short Volume SPY'!A:A,'Short Volume SPY'!E:E)</f>
        <v>0.60715510173085663</v>
      </c>
    </row>
    <row r="342" spans="2:12">
      <c r="B342" s="1">
        <v>45243</v>
      </c>
      <c r="C342" s="25">
        <f>_xlfn.XLOOKUP(B342,gme_stock_data!A:A,gme_stock_data!D:D)</f>
        <v>-3.241774957342234E-2</v>
      </c>
      <c r="D342" s="1"/>
      <c r="E342" s="18">
        <f>_xlfn.XLOOKUP(B342,'Volume GME'!A:A,'Volume GME'!B:B)</f>
        <v>0.37663131296524172</v>
      </c>
      <c r="F342" s="19">
        <f>_xlfn.XLOOKUP(B342,'Short Volume GME'!A:A,'Short Volume GME'!E:E)</f>
        <v>0.74041087284976859</v>
      </c>
      <c r="H342" s="20">
        <f>_xlfn.XLOOKUP(B342,'Volume Apple'!A:A,'Volume Apple'!B:B)</f>
        <v>0.46133477275609958</v>
      </c>
      <c r="I342" s="20">
        <f>_xlfn.XLOOKUP(B342,'Short Volume Apple'!A:A,'Short Volume Apple'!E:E)</f>
        <v>0.50366022029494051</v>
      </c>
      <c r="K342" s="20">
        <f>_xlfn.XLOOKUP(B342,'Volume SPY'!A:A,'Volume SPY'!B:B)</f>
        <v>0.38573943604325611</v>
      </c>
      <c r="L342" s="20">
        <f>_xlfn.XLOOKUP(B342,'Short Volume SPY'!A:A,'Short Volume SPY'!E:E)</f>
        <v>0.51734829888002465</v>
      </c>
    </row>
    <row r="343" spans="2:12">
      <c r="B343" s="1">
        <v>45240</v>
      </c>
      <c r="C343" s="25">
        <f>_xlfn.XLOOKUP(B343,gme_stock_data!A:A,gme_stock_data!D:D)</f>
        <v>-1.2678458259770951E-2</v>
      </c>
      <c r="D343" s="1"/>
      <c r="E343" s="18">
        <f>_xlfn.XLOOKUP(B343,'Volume GME'!A:A,'Volume GME'!B:B)</f>
        <v>0.35931957441406592</v>
      </c>
      <c r="F343" s="19">
        <f>_xlfn.XLOOKUP(B343,'Short Volume GME'!A:A,'Short Volume GME'!E:E)</f>
        <v>0.70181334453546174</v>
      </c>
      <c r="H343" s="20">
        <f>_xlfn.XLOOKUP(B343,'Volume Apple'!A:A,'Volume Apple'!B:B)</f>
        <v>0.41673867057378022</v>
      </c>
      <c r="I343" s="20">
        <f>_xlfn.XLOOKUP(B343,'Short Volume Apple'!A:A,'Short Volume Apple'!E:E)</f>
        <v>0.46558828558811083</v>
      </c>
      <c r="K343" s="20">
        <f>_xlfn.XLOOKUP(B343,'Volume SPY'!A:A,'Volume SPY'!B:B)</f>
        <v>0.35934037041364264</v>
      </c>
      <c r="L343" s="20">
        <f>_xlfn.XLOOKUP(B343,'Short Volume SPY'!A:A,'Short Volume SPY'!E:E)</f>
        <v>0.6238330003243524</v>
      </c>
    </row>
    <row r="344" spans="2:12">
      <c r="B344" s="1">
        <v>45239</v>
      </c>
      <c r="C344" s="25">
        <f>_xlfn.XLOOKUP(B344,gme_stock_data!A:A,gme_stock_data!D:D)</f>
        <v>-4.4657150583742193E-2</v>
      </c>
      <c r="D344" s="1"/>
      <c r="E344" s="18">
        <f>_xlfn.XLOOKUP(B344,'Volume GME'!A:A,'Volume GME'!B:B)</f>
        <v>0.33743647476008043</v>
      </c>
      <c r="F344" s="19">
        <f>_xlfn.XLOOKUP(B344,'Short Volume GME'!A:A,'Short Volume GME'!E:E)</f>
        <v>0.70482302908535832</v>
      </c>
      <c r="H344" s="20">
        <f>_xlfn.XLOOKUP(B344,'Volume Apple'!A:A,'Volume Apple'!B:B)</f>
        <v>0.46505583468702016</v>
      </c>
      <c r="I344" s="20">
        <f>_xlfn.XLOOKUP(B344,'Short Volume Apple'!A:A,'Short Volume Apple'!E:E)</f>
        <v>0.50430430960742911</v>
      </c>
      <c r="K344" s="20">
        <f>_xlfn.XLOOKUP(B344,'Volume SPY'!A:A,'Volume SPY'!B:B)</f>
        <v>0.35211541009848801</v>
      </c>
      <c r="L344" s="20">
        <f>_xlfn.XLOOKUP(B344,'Short Volume SPY'!A:A,'Short Volume SPY'!E:E)</f>
        <v>0.59933784987489302</v>
      </c>
    </row>
    <row r="345" spans="2:12">
      <c r="B345" s="1">
        <v>45238</v>
      </c>
      <c r="C345" s="25">
        <f>_xlfn.XLOOKUP(B345,gme_stock_data!A:A,gme_stock_data!D:D)</f>
        <v>-2.6747508367028338E-2</v>
      </c>
      <c r="D345" s="1"/>
      <c r="E345" s="18">
        <f>_xlfn.XLOOKUP(B345,'Volume GME'!A:A,'Volume GME'!B:B)</f>
        <v>0.38943704375122024</v>
      </c>
      <c r="F345" s="19">
        <f>_xlfn.XLOOKUP(B345,'Short Volume GME'!A:A,'Short Volume GME'!E:E)</f>
        <v>0.61343969238448237</v>
      </c>
      <c r="H345" s="20">
        <f>_xlfn.XLOOKUP(B345,'Volume Apple'!A:A,'Volume Apple'!B:B)</f>
        <v>0.442614790938265</v>
      </c>
      <c r="I345" s="20">
        <f>_xlfn.XLOOKUP(B345,'Short Volume Apple'!A:A,'Short Volume Apple'!E:E)</f>
        <v>0.39868534002888706</v>
      </c>
      <c r="K345" s="20">
        <f>_xlfn.XLOOKUP(B345,'Volume SPY'!A:A,'Volume SPY'!B:B)</f>
        <v>0.34049833747688735</v>
      </c>
      <c r="L345" s="20">
        <f>_xlfn.XLOOKUP(B345,'Short Volume SPY'!A:A,'Short Volume SPY'!E:E)</f>
        <v>0.66421417752825562</v>
      </c>
    </row>
    <row r="346" spans="2:12">
      <c r="B346" s="1">
        <v>45237</v>
      </c>
      <c r="C346" s="25">
        <f>_xlfn.XLOOKUP(B346,gme_stock_data!A:A,gme_stock_data!D:D)</f>
        <v>8.0972102326195231E-3</v>
      </c>
      <c r="D346" s="1"/>
      <c r="E346" s="18">
        <f>_xlfn.XLOOKUP(B346,'Volume GME'!A:A,'Volume GME'!B:B)</f>
        <v>0.43716222300374963</v>
      </c>
      <c r="F346" s="19">
        <f>_xlfn.XLOOKUP(B346,'Short Volume GME'!A:A,'Short Volume GME'!E:E)</f>
        <v>0.61961018429610437</v>
      </c>
      <c r="H346" s="20">
        <f>_xlfn.XLOOKUP(B346,'Volume Apple'!A:A,'Volume Apple'!B:B)</f>
        <v>0.46940606320303341</v>
      </c>
      <c r="I346" s="20">
        <f>_xlfn.XLOOKUP(B346,'Short Volume Apple'!A:A,'Short Volume Apple'!E:E)</f>
        <v>0.42509946410492605</v>
      </c>
      <c r="K346" s="20">
        <f>_xlfn.XLOOKUP(B346,'Volume SPY'!A:A,'Volume SPY'!B:B)</f>
        <v>0.30718510936459825</v>
      </c>
      <c r="L346" s="20">
        <f>_xlfn.XLOOKUP(B346,'Short Volume SPY'!A:A,'Short Volume SPY'!E:E)</f>
        <v>0.60981402153981012</v>
      </c>
    </row>
    <row r="347" spans="2:12">
      <c r="B347" s="1">
        <v>45236</v>
      </c>
      <c r="C347" s="25">
        <f>_xlfn.XLOOKUP(B347,gme_stock_data!A:A,gme_stock_data!D:D)</f>
        <v>-2.4818792144043547E-2</v>
      </c>
      <c r="D347" s="1"/>
      <c r="E347" s="18">
        <f>_xlfn.XLOOKUP(B347,'Volume GME'!A:A,'Volume GME'!B:B)</f>
        <v>0.38227424795520604</v>
      </c>
      <c r="F347" s="19">
        <f>_xlfn.XLOOKUP(B347,'Short Volume GME'!A:A,'Short Volume GME'!E:E)</f>
        <v>0.61743309258841172</v>
      </c>
      <c r="H347" s="20">
        <f>_xlfn.XLOOKUP(B347,'Volume Apple'!A:A,'Volume Apple'!B:B)</f>
        <v>0.4998985881705591</v>
      </c>
      <c r="I347" s="20">
        <f>_xlfn.XLOOKUP(B347,'Short Volume Apple'!A:A,'Short Volume Apple'!E:E)</f>
        <v>0.44394299146946847</v>
      </c>
      <c r="K347" s="20">
        <f>_xlfn.XLOOKUP(B347,'Volume SPY'!A:A,'Volume SPY'!B:B)</f>
        <v>0.35946240442024485</v>
      </c>
      <c r="L347" s="20">
        <f>_xlfn.XLOOKUP(B347,'Short Volume SPY'!A:A,'Short Volume SPY'!E:E)</f>
        <v>0.54242739021013031</v>
      </c>
    </row>
    <row r="348" spans="2:12">
      <c r="B348" s="1">
        <v>45233</v>
      </c>
      <c r="C348" s="25">
        <f>_xlfn.XLOOKUP(B348,gme_stock_data!A:A,gme_stock_data!D:D)</f>
        <v>1.6721581911424165E-2</v>
      </c>
      <c r="D348" s="1"/>
      <c r="E348" s="18">
        <f>_xlfn.XLOOKUP(B348,'Volume GME'!A:A,'Volume GME'!B:B)</f>
        <v>0.36940035472553273</v>
      </c>
      <c r="F348" s="19">
        <f>_xlfn.XLOOKUP(B348,'Short Volume GME'!A:A,'Short Volume GME'!E:E)</f>
        <v>0.65866294110541379</v>
      </c>
      <c r="H348" s="20">
        <f>_xlfn.XLOOKUP(B348,'Volume Apple'!A:A,'Volume Apple'!B:B)</f>
        <v>0.46364424143558225</v>
      </c>
      <c r="I348" s="20">
        <f>_xlfn.XLOOKUP(B348,'Short Volume Apple'!A:A,'Short Volume Apple'!E:E)</f>
        <v>0.42382147690867467</v>
      </c>
      <c r="K348" s="20">
        <f>_xlfn.XLOOKUP(B348,'Volume SPY'!A:A,'Volume SPY'!B:B)</f>
        <v>0.35348999167977624</v>
      </c>
      <c r="L348" s="20">
        <f>_xlfn.XLOOKUP(B348,'Short Volume SPY'!A:A,'Short Volume SPY'!E:E)</f>
        <v>0.63137703652769683</v>
      </c>
    </row>
    <row r="349" spans="2:12">
      <c r="B349" s="1">
        <v>45232</v>
      </c>
      <c r="C349" s="25">
        <f>_xlfn.XLOOKUP(B349,gme_stock_data!A:A,gme_stock_data!D:D)</f>
        <v>4.7288359890902285E-2</v>
      </c>
      <c r="D349" s="1"/>
      <c r="E349" s="18">
        <f>_xlfn.XLOOKUP(B349,'Volume GME'!A:A,'Volume GME'!B:B)</f>
        <v>0.36181921922511312</v>
      </c>
      <c r="F349" s="19">
        <f>_xlfn.XLOOKUP(B349,'Short Volume GME'!A:A,'Short Volume GME'!E:E)</f>
        <v>0.59878183585588907</v>
      </c>
      <c r="H349" s="20">
        <f>_xlfn.XLOOKUP(B349,'Volume Apple'!A:A,'Volume Apple'!B:B)</f>
        <v>0.39457622336621828</v>
      </c>
      <c r="I349" s="20">
        <f>_xlfn.XLOOKUP(B349,'Short Volume Apple'!A:A,'Short Volume Apple'!E:E)</f>
        <v>0.43513779879233438</v>
      </c>
      <c r="K349" s="20">
        <f>_xlfn.XLOOKUP(B349,'Volume SPY'!A:A,'Volume SPY'!B:B)</f>
        <v>0.35029173195263602</v>
      </c>
      <c r="L349" s="20">
        <f>_xlfn.XLOOKUP(B349,'Short Volume SPY'!A:A,'Short Volume SPY'!E:E)</f>
        <v>0.59016415369318731</v>
      </c>
    </row>
    <row r="350" spans="2:12">
      <c r="B350" s="1">
        <v>45231</v>
      </c>
      <c r="C350" s="25">
        <f>_xlfn.XLOOKUP(B350,gme_stock_data!A:A,gme_stock_data!D:D)</f>
        <v>-5.677402021614953E-2</v>
      </c>
      <c r="D350" s="1"/>
      <c r="E350" s="18">
        <f>_xlfn.XLOOKUP(B350,'Volume GME'!A:A,'Volume GME'!B:B)</f>
        <v>0.32885032613848192</v>
      </c>
      <c r="F350" s="19">
        <f>_xlfn.XLOOKUP(B350,'Short Volume GME'!A:A,'Short Volume GME'!E:E)</f>
        <v>0.6759464201544525</v>
      </c>
      <c r="H350" s="20">
        <f>_xlfn.XLOOKUP(B350,'Volume Apple'!A:A,'Volume Apple'!B:B)</f>
        <v>0.37585857466042261</v>
      </c>
      <c r="I350" s="20">
        <f>_xlfn.XLOOKUP(B350,'Short Volume Apple'!A:A,'Short Volume Apple'!E:E)</f>
        <v>0.3938031555313613</v>
      </c>
      <c r="K350" s="20">
        <f>_xlfn.XLOOKUP(B350,'Volume SPY'!A:A,'Volume SPY'!B:B)</f>
        <v>0.32624387788854003</v>
      </c>
      <c r="L350" s="20">
        <f>_xlfn.XLOOKUP(B350,'Short Volume SPY'!A:A,'Short Volume SPY'!E:E)</f>
        <v>0.60247070455986473</v>
      </c>
    </row>
    <row r="351" spans="2:12">
      <c r="B351" s="1">
        <v>45230</v>
      </c>
      <c r="C351" s="25">
        <f>_xlfn.XLOOKUP(B351,gme_stock_data!A:A,gme_stock_data!D:D)</f>
        <v>7.3047141814991917E-2</v>
      </c>
      <c r="D351" s="1"/>
      <c r="E351" s="18">
        <f>_xlfn.XLOOKUP(B351,'Volume GME'!A:A,'Volume GME'!B:B)</f>
        <v>0.37525534812926142</v>
      </c>
      <c r="F351" s="19">
        <f>_xlfn.XLOOKUP(B351,'Short Volume GME'!A:A,'Short Volume GME'!E:E)</f>
        <v>0.73775972430330639</v>
      </c>
      <c r="H351" s="20">
        <f>_xlfn.XLOOKUP(B351,'Volume Apple'!A:A,'Volume Apple'!B:B)</f>
        <v>0.41802777787564127</v>
      </c>
      <c r="I351" s="20">
        <f>_xlfn.XLOOKUP(B351,'Short Volume Apple'!A:A,'Short Volume Apple'!E:E)</f>
        <v>0.4245357207379522</v>
      </c>
      <c r="K351" s="20">
        <f>_xlfn.XLOOKUP(B351,'Volume SPY'!A:A,'Volume SPY'!B:B)</f>
        <v>0.36322802278031974</v>
      </c>
      <c r="L351" s="20">
        <f>_xlfn.XLOOKUP(B351,'Short Volume SPY'!A:A,'Short Volume SPY'!E:E)</f>
        <v>0.63299735598282603</v>
      </c>
    </row>
    <row r="352" spans="2:12">
      <c r="B352" s="1">
        <v>45229</v>
      </c>
      <c r="C352" s="25">
        <f>_xlfn.XLOOKUP(B352,gme_stock_data!A:A,gme_stock_data!D:D)</f>
        <v>-2.4692612590371411E-2</v>
      </c>
      <c r="D352" s="1"/>
      <c r="E352" s="18">
        <f>_xlfn.XLOOKUP(B352,'Volume GME'!A:A,'Volume GME'!B:B)</f>
        <v>0.38840008412115401</v>
      </c>
      <c r="F352" s="19">
        <f>_xlfn.XLOOKUP(B352,'Short Volume GME'!A:A,'Short Volume GME'!E:E)</f>
        <v>0.68868795665452198</v>
      </c>
      <c r="H352" s="20">
        <f>_xlfn.XLOOKUP(B352,'Volume Apple'!A:A,'Volume Apple'!B:B)</f>
        <v>0.41038717647876671</v>
      </c>
      <c r="I352" s="20">
        <f>_xlfn.XLOOKUP(B352,'Short Volume Apple'!A:A,'Short Volume Apple'!E:E)</f>
        <v>0.42478947909116238</v>
      </c>
      <c r="K352" s="20">
        <f>_xlfn.XLOOKUP(B352,'Volume SPY'!A:A,'Volume SPY'!B:B)</f>
        <v>0.33043667813076116</v>
      </c>
      <c r="L352" s="20">
        <f>_xlfn.XLOOKUP(B352,'Short Volume SPY'!A:A,'Short Volume SPY'!E:E)</f>
        <v>0.4986027762536151</v>
      </c>
    </row>
    <row r="353" spans="2:12">
      <c r="B353" s="1">
        <v>45226</v>
      </c>
      <c r="C353" s="25">
        <f>_xlfn.XLOOKUP(B353,gme_stock_data!A:A,gme_stock_data!D:D)</f>
        <v>-2.8551901928440891E-2</v>
      </c>
      <c r="D353" s="1"/>
      <c r="E353" s="18">
        <f>_xlfn.XLOOKUP(B353,'Volume GME'!A:A,'Volume GME'!B:B)</f>
        <v>0.38817931733113697</v>
      </c>
      <c r="F353" s="19">
        <f>_xlfn.XLOOKUP(B353,'Short Volume GME'!A:A,'Short Volume GME'!E:E)</f>
        <v>0.70196218149850131</v>
      </c>
      <c r="H353" s="20">
        <f>_xlfn.XLOOKUP(B353,'Volume Apple'!A:A,'Volume Apple'!B:B)</f>
        <v>0.38020568335431998</v>
      </c>
      <c r="I353" s="20">
        <f>_xlfn.XLOOKUP(B353,'Short Volume Apple'!A:A,'Short Volume Apple'!E:E)</f>
        <v>0.44899816943608539</v>
      </c>
      <c r="K353" s="20">
        <f>_xlfn.XLOOKUP(B353,'Volume SPY'!A:A,'Volume SPY'!B:B)</f>
        <v>0.35059581878369062</v>
      </c>
      <c r="L353" s="20">
        <f>_xlfn.XLOOKUP(B353,'Short Volume SPY'!A:A,'Short Volume SPY'!E:E)</f>
        <v>0.44965929201666094</v>
      </c>
    </row>
    <row r="354" spans="2:12">
      <c r="B354" s="1">
        <v>45225</v>
      </c>
      <c r="C354" s="25">
        <f>_xlfn.XLOOKUP(B354,gme_stock_data!A:A,gme_stock_data!D:D)</f>
        <v>-1.5435808129839362E-2</v>
      </c>
      <c r="D354" s="1"/>
      <c r="E354" s="18">
        <f>_xlfn.XLOOKUP(B354,'Volume GME'!A:A,'Volume GME'!B:B)</f>
        <v>0.34787389039289068</v>
      </c>
      <c r="F354" s="19">
        <f>_xlfn.XLOOKUP(B354,'Short Volume GME'!A:A,'Short Volume GME'!E:E)</f>
        <v>0.68429218091074395</v>
      </c>
      <c r="H354" s="20">
        <f>_xlfn.XLOOKUP(B354,'Volume Apple'!A:A,'Volume Apple'!B:B)</f>
        <v>0.36801974869963278</v>
      </c>
      <c r="I354" s="20">
        <f>_xlfn.XLOOKUP(B354,'Short Volume Apple'!A:A,'Short Volume Apple'!E:E)</f>
        <v>0.36959144776617386</v>
      </c>
      <c r="K354" s="20">
        <f>_xlfn.XLOOKUP(B354,'Volume SPY'!A:A,'Volume SPY'!B:B)</f>
        <v>0.3373362460194807</v>
      </c>
      <c r="L354" s="20">
        <f>_xlfn.XLOOKUP(B354,'Short Volume SPY'!A:A,'Short Volume SPY'!E:E)</f>
        <v>0.52432627278855681</v>
      </c>
    </row>
    <row r="355" spans="2:12">
      <c r="B355" s="1">
        <v>45224</v>
      </c>
      <c r="C355" s="25">
        <f>_xlfn.XLOOKUP(B355,gme_stock_data!A:A,gme_stock_data!D:D)</f>
        <v>-2.3784905023441952E-2</v>
      </c>
      <c r="D355" s="1"/>
      <c r="E355" s="18">
        <f>_xlfn.XLOOKUP(B355,'Volume GME'!A:A,'Volume GME'!B:B)</f>
        <v>0.32820442438290431</v>
      </c>
      <c r="F355" s="19">
        <f>_xlfn.XLOOKUP(B355,'Short Volume GME'!A:A,'Short Volume GME'!E:E)</f>
        <v>0.66634269633872634</v>
      </c>
      <c r="H355" s="20">
        <f>_xlfn.XLOOKUP(B355,'Volume Apple'!A:A,'Volume Apple'!B:B)</f>
        <v>0.36417771265137089</v>
      </c>
      <c r="I355" s="20">
        <f>_xlfn.XLOOKUP(B355,'Short Volume Apple'!A:A,'Short Volume Apple'!E:E)</f>
        <v>0.4358674289438052</v>
      </c>
      <c r="K355" s="20">
        <f>_xlfn.XLOOKUP(B355,'Volume SPY'!A:A,'Volume SPY'!B:B)</f>
        <v>0.31550766311118328</v>
      </c>
      <c r="L355" s="20">
        <f>_xlfn.XLOOKUP(B355,'Short Volume SPY'!A:A,'Short Volume SPY'!E:E)</f>
        <v>0.63099993628591111</v>
      </c>
    </row>
    <row r="356" spans="2:12">
      <c r="B356" s="1">
        <v>45223</v>
      </c>
      <c r="C356" s="25">
        <f>_xlfn.XLOOKUP(B356,gme_stock_data!A:A,gme_stock_data!D:D)</f>
        <v>4.3675063502661635E-2</v>
      </c>
      <c r="D356" s="1"/>
      <c r="E356" s="18">
        <f>_xlfn.XLOOKUP(B356,'Volume GME'!A:A,'Volume GME'!B:B)</f>
        <v>0.36633278273023345</v>
      </c>
      <c r="F356" s="19">
        <f>_xlfn.XLOOKUP(B356,'Short Volume GME'!A:A,'Short Volume GME'!E:E)</f>
        <v>0.72815488239282933</v>
      </c>
      <c r="H356" s="20">
        <f>_xlfn.XLOOKUP(B356,'Volume Apple'!A:A,'Volume Apple'!B:B)</f>
        <v>0.40787827353258566</v>
      </c>
      <c r="I356" s="20">
        <f>_xlfn.XLOOKUP(B356,'Short Volume Apple'!A:A,'Short Volume Apple'!E:E)</f>
        <v>0.4343761050940787</v>
      </c>
      <c r="K356" s="20">
        <f>_xlfn.XLOOKUP(B356,'Volume SPY'!A:A,'Volume SPY'!B:B)</f>
        <v>0.31039804762025081</v>
      </c>
      <c r="L356" s="20">
        <f>_xlfn.XLOOKUP(B356,'Short Volume SPY'!A:A,'Short Volume SPY'!E:E)</f>
        <v>0.57557824512166855</v>
      </c>
    </row>
    <row r="357" spans="2:12">
      <c r="B357" s="1">
        <v>45222</v>
      </c>
      <c r="C357" s="25">
        <f>_xlfn.XLOOKUP(B357,gme_stock_data!A:A,gme_stock_data!D:D)</f>
        <v>0</v>
      </c>
      <c r="D357" s="1"/>
      <c r="E357" s="18">
        <f>_xlfn.XLOOKUP(B357,'Volume GME'!A:A,'Volume GME'!B:B)</f>
        <v>0.34595697230836392</v>
      </c>
      <c r="F357" s="19">
        <f>_xlfn.XLOOKUP(B357,'Short Volume GME'!A:A,'Short Volume GME'!E:E)</f>
        <v>0.70589238406603438</v>
      </c>
      <c r="H357" s="20">
        <f>_xlfn.XLOOKUP(B357,'Volume Apple'!A:A,'Volume Apple'!B:B)</f>
        <v>0.43959995334684993</v>
      </c>
      <c r="I357" s="20">
        <f>_xlfn.XLOOKUP(B357,'Short Volume Apple'!A:A,'Short Volume Apple'!E:E)</f>
        <v>0.44033388082048969</v>
      </c>
      <c r="K357" s="20">
        <f>_xlfn.XLOOKUP(B357,'Volume SPY'!A:A,'Volume SPY'!B:B)</f>
        <v>0.32945227460902399</v>
      </c>
      <c r="L357" s="20">
        <f>_xlfn.XLOOKUP(B357,'Short Volume SPY'!A:A,'Short Volume SPY'!E:E)</f>
        <v>0.609928585444801</v>
      </c>
    </row>
    <row r="358" spans="2:12">
      <c r="B358" s="1">
        <v>45219</v>
      </c>
      <c r="C358" s="25">
        <f>_xlfn.XLOOKUP(B358,gme_stock_data!A:A,gme_stock_data!D:D)</f>
        <v>2.1053409197832263E-2</v>
      </c>
      <c r="D358" s="1"/>
      <c r="E358" s="18">
        <f>_xlfn.XLOOKUP(B358,'Volume GME'!A:A,'Volume GME'!B:B)</f>
        <v>0.42621437173825771</v>
      </c>
      <c r="F358" s="19">
        <f>_xlfn.XLOOKUP(B358,'Short Volume GME'!A:A,'Short Volume GME'!E:E)</f>
        <v>0.65689575448850224</v>
      </c>
      <c r="H358" s="20">
        <f>_xlfn.XLOOKUP(B358,'Volume Apple'!A:A,'Volume Apple'!B:B)</f>
        <v>0.38804736768946801</v>
      </c>
      <c r="I358" s="20">
        <f>_xlfn.XLOOKUP(B358,'Short Volume Apple'!A:A,'Short Volume Apple'!E:E)</f>
        <v>0.45361579346453729</v>
      </c>
      <c r="K358" s="20">
        <f>_xlfn.XLOOKUP(B358,'Volume SPY'!A:A,'Volume SPY'!B:B)</f>
        <v>0.40425779473827717</v>
      </c>
      <c r="L358" s="20">
        <f>_xlfn.XLOOKUP(B358,'Short Volume SPY'!A:A,'Short Volume SPY'!E:E)</f>
        <v>0.68980704781695446</v>
      </c>
    </row>
    <row r="359" spans="2:12">
      <c r="B359" s="1">
        <v>45218</v>
      </c>
      <c r="C359" s="25">
        <f>_xlfn.XLOOKUP(B359,gme_stock_data!A:A,gme_stock_data!D:D)</f>
        <v>-5.1103306736176288E-2</v>
      </c>
      <c r="D359" s="1"/>
      <c r="E359" s="18">
        <f>_xlfn.XLOOKUP(B359,'Volume GME'!A:A,'Volume GME'!B:B)</f>
        <v>0.37631003791641859</v>
      </c>
      <c r="F359" s="19">
        <f>_xlfn.XLOOKUP(B359,'Short Volume GME'!A:A,'Short Volume GME'!E:E)</f>
        <v>0.70965748636624804</v>
      </c>
      <c r="H359" s="20">
        <f>_xlfn.XLOOKUP(B359,'Volume Apple'!A:A,'Volume Apple'!B:B)</f>
        <v>0.38223525240452999</v>
      </c>
      <c r="I359" s="20">
        <f>_xlfn.XLOOKUP(B359,'Short Volume Apple'!A:A,'Short Volume Apple'!E:E)</f>
        <v>0.49714050890895795</v>
      </c>
      <c r="K359" s="20">
        <f>_xlfn.XLOOKUP(B359,'Volume SPY'!A:A,'Volume SPY'!B:B)</f>
        <v>0.27849942235145869</v>
      </c>
      <c r="L359" s="20">
        <f>_xlfn.XLOOKUP(B359,'Short Volume SPY'!A:A,'Short Volume SPY'!E:E)</f>
        <v>0.61609825224015913</v>
      </c>
    </row>
    <row r="360" spans="2:12">
      <c r="B360" s="1">
        <v>45217</v>
      </c>
      <c r="C360" s="25">
        <f>_xlfn.XLOOKUP(B360,gme_stock_data!A:A,gme_stock_data!D:D)</f>
        <v>-1.9306999431748489E-2</v>
      </c>
      <c r="D360" s="1"/>
      <c r="E360" s="18">
        <f>_xlfn.XLOOKUP(B360,'Volume GME'!A:A,'Volume GME'!B:B)</f>
        <v>0.351523426705312</v>
      </c>
      <c r="F360" s="19">
        <f>_xlfn.XLOOKUP(B360,'Short Volume GME'!A:A,'Short Volume GME'!E:E)</f>
        <v>0.73509343865965648</v>
      </c>
      <c r="H360" s="20">
        <f>_xlfn.XLOOKUP(B360,'Volume Apple'!A:A,'Volume Apple'!B:B)</f>
        <v>0.42659833595954133</v>
      </c>
      <c r="I360" s="20">
        <f>_xlfn.XLOOKUP(B360,'Short Volume Apple'!A:A,'Short Volume Apple'!E:E)</f>
        <v>0.51252711190738021</v>
      </c>
      <c r="K360" s="20">
        <f>_xlfn.XLOOKUP(B360,'Volume SPY'!A:A,'Volume SPY'!B:B)</f>
        <v>0.30868977367669664</v>
      </c>
      <c r="L360" s="20">
        <f>_xlfn.XLOOKUP(B360,'Short Volume SPY'!A:A,'Short Volume SPY'!E:E)</f>
        <v>0.68677833187895354</v>
      </c>
    </row>
    <row r="361" spans="2:12">
      <c r="B361" s="1">
        <v>45216</v>
      </c>
      <c r="C361" s="25">
        <f>_xlfn.XLOOKUP(B361,gme_stock_data!A:A,gme_stock_data!D:D)</f>
        <v>-2.1717140720683505E-2</v>
      </c>
      <c r="D361" s="1"/>
      <c r="E361" s="18">
        <f>_xlfn.XLOOKUP(B361,'Volume GME'!A:A,'Volume GME'!B:B)</f>
        <v>0.34003982041772401</v>
      </c>
      <c r="F361" s="19">
        <f>_xlfn.XLOOKUP(B361,'Short Volume GME'!A:A,'Short Volume GME'!E:E)</f>
        <v>0.66417579821011907</v>
      </c>
      <c r="H361" s="20">
        <f>_xlfn.XLOOKUP(B361,'Volume Apple'!A:A,'Volume Apple'!B:B)</f>
        <v>0.40382012438523507</v>
      </c>
      <c r="I361" s="20">
        <f>_xlfn.XLOOKUP(B361,'Short Volume Apple'!A:A,'Short Volume Apple'!E:E)</f>
        <v>0.54108825597299659</v>
      </c>
      <c r="K361" s="20">
        <f>_xlfn.XLOOKUP(B361,'Volume SPY'!A:A,'Volume SPY'!B:B)</f>
        <v>0.31007216227812351</v>
      </c>
      <c r="L361" s="20">
        <f>_xlfn.XLOOKUP(B361,'Short Volume SPY'!A:A,'Short Volume SPY'!E:E)</f>
        <v>0.65263376066143974</v>
      </c>
    </row>
    <row r="362" spans="2:12">
      <c r="B362" s="1">
        <v>45215</v>
      </c>
      <c r="C362" s="25">
        <f>_xlfn.XLOOKUP(B362,gme_stock_data!A:A,gme_stock_data!D:D)</f>
        <v>-3.3393221989835256E-2</v>
      </c>
      <c r="D362" s="1"/>
      <c r="E362" s="18">
        <f>_xlfn.XLOOKUP(B362,'Volume GME'!A:A,'Volume GME'!B:B)</f>
        <v>0.39957521530661366</v>
      </c>
      <c r="F362" s="19">
        <f>_xlfn.XLOOKUP(B362,'Short Volume GME'!A:A,'Short Volume GME'!E:E)</f>
        <v>0.73310356822388345</v>
      </c>
      <c r="H362" s="20">
        <f>_xlfn.XLOOKUP(B362,'Volume Apple'!A:A,'Volume Apple'!B:B)</f>
        <v>0.43091143983163316</v>
      </c>
      <c r="I362" s="20">
        <f>_xlfn.XLOOKUP(B362,'Short Volume Apple'!A:A,'Short Volume Apple'!E:E)</f>
        <v>0.43450842117765592</v>
      </c>
      <c r="K362" s="20">
        <f>_xlfn.XLOOKUP(B362,'Volume SPY'!A:A,'Volume SPY'!B:B)</f>
        <v>0.32695658581036763</v>
      </c>
      <c r="L362" s="20">
        <f>_xlfn.XLOOKUP(B362,'Short Volume SPY'!A:A,'Short Volume SPY'!E:E)</f>
        <v>0.59923792175873292</v>
      </c>
    </row>
    <row r="363" spans="2:12">
      <c r="B363" s="1">
        <v>45212</v>
      </c>
      <c r="C363" s="25">
        <f>_xlfn.XLOOKUP(B363,gme_stock_data!A:A,gme_stock_data!D:D)</f>
        <v>-1.132967800414277E-2</v>
      </c>
      <c r="D363" s="1"/>
      <c r="E363" s="18">
        <f>_xlfn.XLOOKUP(B363,'Volume GME'!A:A,'Volume GME'!B:B)</f>
        <v>0.34368253231502927</v>
      </c>
      <c r="F363" s="19">
        <f>_xlfn.XLOOKUP(B363,'Short Volume GME'!A:A,'Short Volume GME'!E:E)</f>
        <v>0.69209232479118321</v>
      </c>
      <c r="H363" s="20">
        <f>_xlfn.XLOOKUP(B363,'Volume Apple'!A:A,'Volume Apple'!B:B)</f>
        <v>0.39793789234466476</v>
      </c>
      <c r="I363" s="20">
        <f>_xlfn.XLOOKUP(B363,'Short Volume Apple'!A:A,'Short Volume Apple'!E:E)</f>
        <v>0.39224932137929519</v>
      </c>
      <c r="K363" s="20">
        <f>_xlfn.XLOOKUP(B363,'Volume SPY'!A:A,'Volume SPY'!B:B)</f>
        <v>0.34427403261238393</v>
      </c>
      <c r="L363" s="20">
        <f>_xlfn.XLOOKUP(B363,'Short Volume SPY'!A:A,'Short Volume SPY'!E:E)</f>
        <v>0.68591535654985425</v>
      </c>
    </row>
    <row r="364" spans="2:12">
      <c r="B364" s="1">
        <v>45211</v>
      </c>
      <c r="C364" s="25">
        <f>_xlfn.XLOOKUP(B364,gme_stock_data!A:A,gme_stock_data!D:D)</f>
        <v>-4.7242689559750257E-2</v>
      </c>
      <c r="D364" s="1"/>
      <c r="E364" s="18">
        <f>_xlfn.XLOOKUP(B364,'Volume GME'!A:A,'Volume GME'!B:B)</f>
        <v>0.37647264128992497</v>
      </c>
      <c r="F364" s="19">
        <f>_xlfn.XLOOKUP(B364,'Short Volume GME'!A:A,'Short Volume GME'!E:E)</f>
        <v>0.75359936306202036</v>
      </c>
      <c r="H364" s="20">
        <f>_xlfn.XLOOKUP(B364,'Volume Apple'!A:A,'Volume Apple'!B:B)</f>
        <v>0.44469677200963126</v>
      </c>
      <c r="I364" s="20">
        <f>_xlfn.XLOOKUP(B364,'Short Volume Apple'!A:A,'Short Volume Apple'!E:E)</f>
        <v>0.41954971706166977</v>
      </c>
      <c r="K364" s="20">
        <f>_xlfn.XLOOKUP(B364,'Volume SPY'!A:A,'Volume SPY'!B:B)</f>
        <v>0.31694812002128692</v>
      </c>
      <c r="L364" s="20">
        <f>_xlfn.XLOOKUP(B364,'Short Volume SPY'!A:A,'Short Volume SPY'!E:E)</f>
        <v>0.67174336812896474</v>
      </c>
    </row>
    <row r="365" spans="2:12">
      <c r="B365" s="1">
        <v>45210</v>
      </c>
      <c r="C365" s="25">
        <f>_xlfn.XLOOKUP(B365,gme_stock_data!A:A,gme_stock_data!D:D)</f>
        <v>-1.1313759900273404E-2</v>
      </c>
      <c r="D365" s="1"/>
      <c r="E365" s="18">
        <f>_xlfn.XLOOKUP(B365,'Volume GME'!A:A,'Volume GME'!B:B)</f>
        <v>0.37996371180481586</v>
      </c>
      <c r="F365" s="19">
        <f>_xlfn.XLOOKUP(B365,'Short Volume GME'!A:A,'Short Volume GME'!E:E)</f>
        <v>0.68563411575984479</v>
      </c>
      <c r="H365" s="20">
        <f>_xlfn.XLOOKUP(B365,'Volume Apple'!A:A,'Volume Apple'!B:B)</f>
        <v>0.39734107163382854</v>
      </c>
      <c r="I365" s="20">
        <f>_xlfn.XLOOKUP(B365,'Short Volume Apple'!A:A,'Short Volume Apple'!E:E)</f>
        <v>0.41549896570291434</v>
      </c>
      <c r="K365" s="20">
        <f>_xlfn.XLOOKUP(B365,'Volume SPY'!A:A,'Volume SPY'!B:B)</f>
        <v>0.35535762085593348</v>
      </c>
      <c r="L365" s="20">
        <f>_xlfn.XLOOKUP(B365,'Short Volume SPY'!A:A,'Short Volume SPY'!E:E)</f>
        <v>0.64359423670313387</v>
      </c>
    </row>
    <row r="366" spans="2:12">
      <c r="B366" s="1">
        <v>45209</v>
      </c>
      <c r="C366" s="25">
        <f>_xlfn.XLOOKUP(B366,gme_stock_data!A:A,gme_stock_data!D:D)</f>
        <v>3.8221212820197671E-2</v>
      </c>
      <c r="D366" s="1"/>
      <c r="E366" s="18">
        <f>_xlfn.XLOOKUP(B366,'Volume GME'!A:A,'Volume GME'!B:B)</f>
        <v>0.41116413889224218</v>
      </c>
      <c r="F366" s="19">
        <f>_xlfn.XLOOKUP(B366,'Short Volume GME'!A:A,'Short Volume GME'!E:E)</f>
        <v>0.52093279577689477</v>
      </c>
      <c r="H366" s="20">
        <f>_xlfn.XLOOKUP(B366,'Volume Apple'!A:A,'Volume Apple'!B:B)</f>
        <v>0.40641229094241937</v>
      </c>
      <c r="I366" s="20">
        <f>_xlfn.XLOOKUP(B366,'Short Volume Apple'!A:A,'Short Volume Apple'!E:E)</f>
        <v>0.39196258270510814</v>
      </c>
      <c r="K366" s="20">
        <f>_xlfn.XLOOKUP(B366,'Volume SPY'!A:A,'Volume SPY'!B:B)</f>
        <v>0.33674140581622347</v>
      </c>
      <c r="L366" s="20">
        <f>_xlfn.XLOOKUP(B366,'Short Volume SPY'!A:A,'Short Volume SPY'!E:E)</f>
        <v>0.62353305549180871</v>
      </c>
    </row>
    <row r="367" spans="2:12">
      <c r="B367" s="1">
        <v>45208</v>
      </c>
      <c r="C367" s="25">
        <f>_xlfn.XLOOKUP(B367,gme_stock_data!A:A,gme_stock_data!D:D)</f>
        <v>2.0998146839773402E-2</v>
      </c>
      <c r="D367" s="1"/>
      <c r="E367" s="18">
        <f>_xlfn.XLOOKUP(B367,'Volume GME'!A:A,'Volume GME'!B:B)</f>
        <v>0.32996152127795569</v>
      </c>
      <c r="F367" s="19">
        <f>_xlfn.XLOOKUP(B367,'Short Volume GME'!A:A,'Short Volume GME'!E:E)</f>
        <v>0.61903645675273489</v>
      </c>
      <c r="H367" s="20">
        <f>_xlfn.XLOOKUP(B367,'Volume Apple'!A:A,'Volume Apple'!B:B)</f>
        <v>0.44073017009567705</v>
      </c>
      <c r="I367" s="20">
        <f>_xlfn.XLOOKUP(B367,'Short Volume Apple'!A:A,'Short Volume Apple'!E:E)</f>
        <v>0.43707396973053847</v>
      </c>
      <c r="K367" s="20">
        <f>_xlfn.XLOOKUP(B367,'Volume SPY'!A:A,'Volume SPY'!B:B)</f>
        <v>0.3991717235980925</v>
      </c>
      <c r="L367" s="20">
        <f>_xlfn.XLOOKUP(B367,'Short Volume SPY'!A:A,'Short Volume SPY'!E:E)</f>
        <v>0.49389634907039215</v>
      </c>
    </row>
    <row r="368" spans="2:12">
      <c r="B368" s="1">
        <v>45205</v>
      </c>
      <c r="C368" s="25">
        <f>_xlfn.XLOOKUP(B368,gme_stock_data!A:A,gme_stock_data!D:D)</f>
        <v>2.4841827966463753E-2</v>
      </c>
      <c r="D368" s="1"/>
      <c r="E368" s="18">
        <f>_xlfn.XLOOKUP(B368,'Volume GME'!A:A,'Volume GME'!B:B)</f>
        <v>0.38509387516198479</v>
      </c>
      <c r="F368" s="19">
        <f>_xlfn.XLOOKUP(B368,'Short Volume GME'!A:A,'Short Volume GME'!E:E)</f>
        <v>0.51637191892173684</v>
      </c>
      <c r="H368" s="20">
        <f>_xlfn.XLOOKUP(B368,'Volume Apple'!A:A,'Volume Apple'!B:B)</f>
        <v>0.4113914414180837</v>
      </c>
      <c r="I368" s="20">
        <f>_xlfn.XLOOKUP(B368,'Short Volume Apple'!A:A,'Short Volume Apple'!E:E)</f>
        <v>0.46693008249763779</v>
      </c>
      <c r="K368" s="20">
        <f>_xlfn.XLOOKUP(B368,'Volume SPY'!A:A,'Volume SPY'!B:B)</f>
        <v>0.33793365203081216</v>
      </c>
      <c r="L368" s="20">
        <f>_xlfn.XLOOKUP(B368,'Short Volume SPY'!A:A,'Short Volume SPY'!E:E)</f>
        <v>0.54003078202979604</v>
      </c>
    </row>
    <row r="369" spans="2:12">
      <c r="B369" s="1">
        <v>45204</v>
      </c>
      <c r="C369" s="25">
        <f>_xlfn.XLOOKUP(B369,gme_stock_data!A:A,gme_stock_data!D:D)</f>
        <v>-1.0818225858717468E-2</v>
      </c>
      <c r="D369" s="1"/>
      <c r="E369" s="18">
        <f>_xlfn.XLOOKUP(B369,'Volume GME'!A:A,'Volume GME'!B:B)</f>
        <v>0.36552963701011998</v>
      </c>
      <c r="F369" s="19">
        <f>_xlfn.XLOOKUP(B369,'Short Volume GME'!A:A,'Short Volume GME'!E:E)</f>
        <v>0.57412547449247797</v>
      </c>
      <c r="H369" s="20">
        <f>_xlfn.XLOOKUP(B369,'Volume Apple'!A:A,'Volume Apple'!B:B)</f>
        <v>0.43107161619391809</v>
      </c>
      <c r="I369" s="20">
        <f>_xlfn.XLOOKUP(B369,'Short Volume Apple'!A:A,'Short Volume Apple'!E:E)</f>
        <v>0.44888732856568409</v>
      </c>
      <c r="K369" s="20">
        <f>_xlfn.XLOOKUP(B369,'Volume SPY'!A:A,'Volume SPY'!B:B)</f>
        <v>0.39441888065227748</v>
      </c>
      <c r="L369" s="20">
        <f>_xlfn.XLOOKUP(B369,'Short Volume SPY'!A:A,'Short Volume SPY'!E:E)</f>
        <v>0.46777684382850254</v>
      </c>
    </row>
    <row r="370" spans="2:12">
      <c r="B370" s="1">
        <v>45203</v>
      </c>
      <c r="C370" s="25">
        <f>_xlfn.XLOOKUP(B370,gme_stock_data!A:A,gme_stock_data!D:D)</f>
        <v>1.8324231757772959E-2</v>
      </c>
      <c r="D370" s="1"/>
      <c r="E370" s="18">
        <f>_xlfn.XLOOKUP(B370,'Volume GME'!A:A,'Volume GME'!B:B)</f>
        <v>0.42953013646936555</v>
      </c>
      <c r="F370" s="19">
        <f>_xlfn.XLOOKUP(B370,'Short Volume GME'!A:A,'Short Volume GME'!E:E)</f>
        <v>0.61564516776730649</v>
      </c>
      <c r="H370" s="20">
        <f>_xlfn.XLOOKUP(B370,'Volume Apple'!A:A,'Volume Apple'!B:B)</f>
        <v>0.42848087705023469</v>
      </c>
      <c r="I370" s="20">
        <f>_xlfn.XLOOKUP(B370,'Short Volume Apple'!A:A,'Short Volume Apple'!E:E)</f>
        <v>0.44461832634755599</v>
      </c>
      <c r="K370" s="20">
        <f>_xlfn.XLOOKUP(B370,'Volume SPY'!A:A,'Volume SPY'!B:B)</f>
        <v>0.3201887817676059</v>
      </c>
      <c r="L370" s="20">
        <f>_xlfn.XLOOKUP(B370,'Short Volume SPY'!A:A,'Short Volume SPY'!E:E)</f>
        <v>0.48099373261164885</v>
      </c>
    </row>
    <row r="371" spans="2:12">
      <c r="B371" s="1">
        <v>45202</v>
      </c>
      <c r="C371" s="25">
        <f>_xlfn.XLOOKUP(B371,gme_stock_data!A:A,gme_stock_data!D:D)</f>
        <v>-5.2696419136497155E-2</v>
      </c>
      <c r="D371" s="1"/>
      <c r="E371" s="18">
        <f>_xlfn.XLOOKUP(B371,'Volume GME'!A:A,'Volume GME'!B:B)</f>
        <v>0.39435916480519695</v>
      </c>
      <c r="F371" s="19">
        <f>_xlfn.XLOOKUP(B371,'Short Volume GME'!A:A,'Short Volume GME'!E:E)</f>
        <v>0.70311324176780698</v>
      </c>
      <c r="H371" s="20">
        <f>_xlfn.XLOOKUP(B371,'Volume Apple'!A:A,'Volume Apple'!B:B)</f>
        <v>0.42213301362868083</v>
      </c>
      <c r="I371" s="20">
        <f>_xlfn.XLOOKUP(B371,'Short Volume Apple'!A:A,'Short Volume Apple'!E:E)</f>
        <v>0.47519607996567459</v>
      </c>
      <c r="K371" s="20">
        <f>_xlfn.XLOOKUP(B371,'Volume SPY'!A:A,'Volume SPY'!B:B)</f>
        <v>0.33923551588997602</v>
      </c>
      <c r="L371" s="20">
        <f>_xlfn.XLOOKUP(B371,'Short Volume SPY'!A:A,'Short Volume SPY'!E:E)</f>
        <v>0.43233912299699095</v>
      </c>
    </row>
    <row r="372" spans="2:12">
      <c r="B372" s="1">
        <v>45201</v>
      </c>
      <c r="C372" s="25">
        <f>_xlfn.XLOOKUP(B372,gme_stock_data!A:A,gme_stock_data!D:D)</f>
        <v>-6.7215247398135891E-2</v>
      </c>
      <c r="D372" s="1"/>
      <c r="E372" s="18">
        <f>_xlfn.XLOOKUP(B372,'Volume GME'!A:A,'Volume GME'!B:B)</f>
        <v>0.42936243893430043</v>
      </c>
      <c r="F372" s="19">
        <f>_xlfn.XLOOKUP(B372,'Short Volume GME'!A:A,'Short Volume GME'!E:E)</f>
        <v>0.75612074490817938</v>
      </c>
      <c r="H372" s="20">
        <f>_xlfn.XLOOKUP(B372,'Volume Apple'!A:A,'Volume Apple'!B:B)</f>
        <v>0.42691830423911076</v>
      </c>
      <c r="I372" s="20">
        <f>_xlfn.XLOOKUP(B372,'Short Volume Apple'!A:A,'Short Volume Apple'!E:E)</f>
        <v>0.4362682585968396</v>
      </c>
      <c r="K372" s="20">
        <f>_xlfn.XLOOKUP(B372,'Volume SPY'!A:A,'Volume SPY'!B:B)</f>
        <v>0.32329784965363051</v>
      </c>
      <c r="L372" s="20">
        <f>_xlfn.XLOOKUP(B372,'Short Volume SPY'!A:A,'Short Volume SPY'!E:E)</f>
        <v>0.53830795979567148</v>
      </c>
    </row>
    <row r="373" spans="2:12">
      <c r="B373" s="1">
        <v>45198</v>
      </c>
      <c r="C373" s="25">
        <f>_xlfn.XLOOKUP(B373,gme_stock_data!A:A,gme_stock_data!D:D)</f>
        <v>-2.2823813565256878E-2</v>
      </c>
      <c r="D373" s="1"/>
      <c r="E373" s="18">
        <f>_xlfn.XLOOKUP(B373,'Volume GME'!A:A,'Volume GME'!B:B)</f>
        <v>0.38591720282223502</v>
      </c>
      <c r="F373" s="19">
        <f>_xlfn.XLOOKUP(B373,'Short Volume GME'!A:A,'Short Volume GME'!E:E)</f>
        <v>0.58406560261932738</v>
      </c>
      <c r="H373" s="20">
        <f>_xlfn.XLOOKUP(B373,'Volume Apple'!A:A,'Volume Apple'!B:B)</f>
        <v>0.39633570822667408</v>
      </c>
      <c r="I373" s="20">
        <f>_xlfn.XLOOKUP(B373,'Short Volume Apple'!A:A,'Short Volume Apple'!E:E)</f>
        <v>0.40850478504035359</v>
      </c>
      <c r="K373" s="20">
        <f>_xlfn.XLOOKUP(B373,'Volume SPY'!A:A,'Volume SPY'!B:B)</f>
        <v>0.33576100196099262</v>
      </c>
      <c r="L373" s="20">
        <f>_xlfn.XLOOKUP(B373,'Short Volume SPY'!A:A,'Short Volume SPY'!E:E)</f>
        <v>0.62262715069718455</v>
      </c>
    </row>
    <row r="374" spans="2:12">
      <c r="B374" s="1">
        <v>45197</v>
      </c>
      <c r="C374" s="25">
        <f>_xlfn.XLOOKUP(B374,gme_stock_data!A:A,gme_stock_data!D:D)</f>
        <v>-1.8241164797768151E-2</v>
      </c>
      <c r="D374" s="1"/>
      <c r="E374" s="18">
        <f>_xlfn.XLOOKUP(B374,'Volume GME'!A:A,'Volume GME'!B:B)</f>
        <v>0.45911133811934385</v>
      </c>
      <c r="F374" s="19">
        <f>_xlfn.XLOOKUP(B374,'Short Volume GME'!A:A,'Short Volume GME'!E:E)</f>
        <v>0.68950106158984537</v>
      </c>
      <c r="H374" s="20">
        <f>_xlfn.XLOOKUP(B374,'Volume Apple'!A:A,'Volume Apple'!B:B)</f>
        <v>0.43586699599129969</v>
      </c>
      <c r="I374" s="20">
        <f>_xlfn.XLOOKUP(B374,'Short Volume Apple'!A:A,'Short Volume Apple'!E:E)</f>
        <v>0.37758343219843443</v>
      </c>
      <c r="K374" s="20">
        <f>_xlfn.XLOOKUP(B374,'Volume SPY'!A:A,'Volume SPY'!B:B)</f>
        <v>0.35634694638044528</v>
      </c>
      <c r="L374" s="20">
        <f>_xlfn.XLOOKUP(B374,'Short Volume SPY'!A:A,'Short Volume SPY'!E:E)</f>
        <v>0.50950256412547945</v>
      </c>
    </row>
    <row r="375" spans="2:12">
      <c r="B375" s="1">
        <v>45196</v>
      </c>
      <c r="C375" s="25">
        <f>_xlfn.XLOOKUP(B375,gme_stock_data!A:A,gme_stock_data!D:D)</f>
        <v>2.1810472572888623E-2</v>
      </c>
      <c r="D375" s="1"/>
      <c r="E375" s="18">
        <f>_xlfn.XLOOKUP(B375,'Volume GME'!A:A,'Volume GME'!B:B)</f>
        <v>0.35587209986905033</v>
      </c>
      <c r="F375" s="19">
        <f>_xlfn.XLOOKUP(B375,'Short Volume GME'!A:A,'Short Volume GME'!E:E)</f>
        <v>0.54107536661934075</v>
      </c>
      <c r="H375" s="20">
        <f>_xlfn.XLOOKUP(B375,'Volume Apple'!A:A,'Volume Apple'!B:B)</f>
        <v>0.43567862755187314</v>
      </c>
      <c r="I375" s="20">
        <f>_xlfn.XLOOKUP(B375,'Short Volume Apple'!A:A,'Short Volume Apple'!E:E)</f>
        <v>0.37771048103850074</v>
      </c>
      <c r="K375" s="20">
        <f>_xlfn.XLOOKUP(B375,'Volume SPY'!A:A,'Volume SPY'!B:B)</f>
        <v>0.38094181749239098</v>
      </c>
      <c r="L375" s="20">
        <f>_xlfn.XLOOKUP(B375,'Short Volume SPY'!A:A,'Short Volume SPY'!E:E)</f>
        <v>0.56084744880685378</v>
      </c>
    </row>
    <row r="376" spans="2:12">
      <c r="B376" s="1">
        <v>45195</v>
      </c>
      <c r="C376" s="25">
        <f>_xlfn.XLOOKUP(B376,gme_stock_data!A:A,gme_stock_data!D:D)</f>
        <v>-5.1680585292544941E-2</v>
      </c>
      <c r="D376" s="1"/>
      <c r="E376" s="18">
        <f>_xlfn.XLOOKUP(B376,'Volume GME'!A:A,'Volume GME'!B:B)</f>
        <v>0.32783252830318765</v>
      </c>
      <c r="F376" s="19">
        <f>_xlfn.XLOOKUP(B376,'Short Volume GME'!A:A,'Short Volume GME'!E:E)</f>
        <v>0.66296381619264999</v>
      </c>
      <c r="H376" s="20">
        <f>_xlfn.XLOOKUP(B376,'Volume Apple'!A:A,'Volume Apple'!B:B)</f>
        <v>0.45085457415643254</v>
      </c>
      <c r="I376" s="20">
        <f>_xlfn.XLOOKUP(B376,'Short Volume Apple'!A:A,'Short Volume Apple'!E:E)</f>
        <v>0.42123035322948399</v>
      </c>
      <c r="K376" s="20">
        <f>_xlfn.XLOOKUP(B376,'Volume SPY'!A:A,'Volume SPY'!B:B)</f>
        <v>0.37079988062881425</v>
      </c>
      <c r="L376" s="20">
        <f>_xlfn.XLOOKUP(B376,'Short Volume SPY'!A:A,'Short Volume SPY'!E:E)</f>
        <v>0.46776070447551471</v>
      </c>
    </row>
    <row r="377" spans="2:12">
      <c r="B377" s="1">
        <v>45194</v>
      </c>
      <c r="C377" s="25">
        <f>_xlfn.XLOOKUP(B377,gme_stock_data!A:A,gme_stock_data!D:D)</f>
        <v>2.8122369775495915E-2</v>
      </c>
      <c r="D377" s="1"/>
      <c r="E377" s="18">
        <f>_xlfn.XLOOKUP(B377,'Volume GME'!A:A,'Volume GME'!B:B)</f>
        <v>0.34818107214736638</v>
      </c>
      <c r="F377" s="19">
        <f>_xlfn.XLOOKUP(B377,'Short Volume GME'!A:A,'Short Volume GME'!E:E)</f>
        <v>0.55617082177500576</v>
      </c>
      <c r="H377" s="20">
        <f>_xlfn.XLOOKUP(B377,'Volume Apple'!A:A,'Volume Apple'!B:B)</f>
        <v>0.46035080798472922</v>
      </c>
      <c r="I377" s="20">
        <f>_xlfn.XLOOKUP(B377,'Short Volume Apple'!A:A,'Short Volume Apple'!E:E)</f>
        <v>0.50538810284566704</v>
      </c>
      <c r="K377" s="20">
        <f>_xlfn.XLOOKUP(B377,'Volume SPY'!A:A,'Volume SPY'!B:B)</f>
        <v>0.41259360183740645</v>
      </c>
      <c r="L377" s="20">
        <f>_xlfn.XLOOKUP(B377,'Short Volume SPY'!A:A,'Short Volume SPY'!E:E)</f>
        <v>0.47800019558537299</v>
      </c>
    </row>
    <row r="378" spans="2:12">
      <c r="B378" s="1">
        <v>45191</v>
      </c>
      <c r="C378" s="25">
        <f>_xlfn.XLOOKUP(B378,gme_stock_data!A:A,gme_stock_data!D:D)</f>
        <v>9.3567934108813137E-3</v>
      </c>
      <c r="D378" s="1"/>
      <c r="E378" s="18">
        <f>_xlfn.XLOOKUP(B378,'Volume GME'!A:A,'Volume GME'!B:B)</f>
        <v>0.35199245227748915</v>
      </c>
      <c r="F378" s="19">
        <f>_xlfn.XLOOKUP(B378,'Short Volume GME'!A:A,'Short Volume GME'!E:E)</f>
        <v>0.71860996085994666</v>
      </c>
      <c r="H378" s="20">
        <f>_xlfn.XLOOKUP(B378,'Volume Apple'!A:A,'Volume Apple'!B:B)</f>
        <v>0.4397633407962826</v>
      </c>
      <c r="I378" s="20">
        <f>_xlfn.XLOOKUP(B378,'Short Volume Apple'!A:A,'Short Volume Apple'!E:E)</f>
        <v>0.45154730262730569</v>
      </c>
      <c r="K378" s="20">
        <f>_xlfn.XLOOKUP(B378,'Volume SPY'!A:A,'Volume SPY'!B:B)</f>
        <v>0.38079429628098926</v>
      </c>
      <c r="L378" s="20">
        <f>_xlfn.XLOOKUP(B378,'Short Volume SPY'!A:A,'Short Volume SPY'!E:E)</f>
        <v>0.55178437297986493</v>
      </c>
    </row>
    <row r="379" spans="2:12">
      <c r="B379" s="1">
        <v>45190</v>
      </c>
      <c r="C379" s="25">
        <f>_xlfn.XLOOKUP(B379,gme_stock_data!A:A,gme_stock_data!D:D)</f>
        <v>-2.8953962363017345E-2</v>
      </c>
      <c r="D379" s="1"/>
      <c r="E379" s="18">
        <f>_xlfn.XLOOKUP(B379,'Volume GME'!A:A,'Volume GME'!B:B)</f>
        <v>0.39105683718015205</v>
      </c>
      <c r="F379" s="19">
        <f>_xlfn.XLOOKUP(B379,'Short Volume GME'!A:A,'Short Volume GME'!E:E)</f>
        <v>0.82889139235124065</v>
      </c>
      <c r="H379" s="20">
        <f>_xlfn.XLOOKUP(B379,'Volume Apple'!A:A,'Volume Apple'!B:B)</f>
        <v>0.43057792190574551</v>
      </c>
      <c r="I379" s="20">
        <f>_xlfn.XLOOKUP(B379,'Short Volume Apple'!A:A,'Short Volume Apple'!E:E)</f>
        <v>0.39284073323447483</v>
      </c>
      <c r="K379" s="20">
        <f>_xlfn.XLOOKUP(B379,'Volume SPY'!A:A,'Volume SPY'!B:B)</f>
        <v>0.35522445943064146</v>
      </c>
      <c r="L379" s="20">
        <f>_xlfn.XLOOKUP(B379,'Short Volume SPY'!A:A,'Short Volume SPY'!E:E)</f>
        <v>0.53438299043998294</v>
      </c>
    </row>
    <row r="380" spans="2:12">
      <c r="B380" s="1">
        <v>45189</v>
      </c>
      <c r="C380" s="25">
        <f>_xlfn.XLOOKUP(B380,gme_stock_data!A:A,gme_stock_data!D:D)</f>
        <v>0</v>
      </c>
      <c r="D380" s="1"/>
      <c r="E380" s="18">
        <f>_xlfn.XLOOKUP(B380,'Volume GME'!A:A,'Volume GME'!B:B)</f>
        <v>0.31040180008537471</v>
      </c>
      <c r="F380" s="19">
        <f>_xlfn.XLOOKUP(B380,'Short Volume GME'!A:A,'Short Volume GME'!E:E)</f>
        <v>0.68425262300653034</v>
      </c>
      <c r="H380" s="20">
        <f>_xlfn.XLOOKUP(B380,'Volume Apple'!A:A,'Volume Apple'!B:B)</f>
        <v>0.51516097914383729</v>
      </c>
      <c r="I380" s="20">
        <f>_xlfn.XLOOKUP(B380,'Short Volume Apple'!A:A,'Short Volume Apple'!E:E)</f>
        <v>0.43010443858575725</v>
      </c>
      <c r="K380" s="20">
        <f>_xlfn.XLOOKUP(B380,'Volume SPY'!A:A,'Volume SPY'!B:B)</f>
        <v>0.38130941435083948</v>
      </c>
      <c r="L380" s="20">
        <f>_xlfn.XLOOKUP(B380,'Short Volume SPY'!A:A,'Short Volume SPY'!E:E)</f>
        <v>0.57651019336778264</v>
      </c>
    </row>
    <row r="381" spans="2:12">
      <c r="B381" s="1">
        <v>45188</v>
      </c>
      <c r="C381" s="25">
        <f>_xlfn.XLOOKUP(B381,gme_stock_data!A:A,gme_stock_data!D:D)</f>
        <v>-1.7108644036295411E-3</v>
      </c>
      <c r="D381" s="1"/>
      <c r="E381" s="18">
        <f>_xlfn.XLOOKUP(B381,'Volume GME'!A:A,'Volume GME'!B:B)</f>
        <v>0.29769060631981464</v>
      </c>
      <c r="F381" s="19">
        <f>_xlfn.XLOOKUP(B381,'Short Volume GME'!A:A,'Short Volume GME'!E:E)</f>
        <v>0.75793399161486019</v>
      </c>
      <c r="H381" s="20">
        <f>_xlfn.XLOOKUP(B381,'Volume Apple'!A:A,'Volume Apple'!B:B)</f>
        <v>0.50738153021803534</v>
      </c>
      <c r="I381" s="20">
        <f>_xlfn.XLOOKUP(B381,'Short Volume Apple'!A:A,'Short Volume Apple'!E:E)</f>
        <v>0.46082637132483456</v>
      </c>
      <c r="K381" s="20">
        <f>_xlfn.XLOOKUP(B381,'Volume SPY'!A:A,'Volume SPY'!B:B)</f>
        <v>0.38873238559538881</v>
      </c>
      <c r="L381" s="20">
        <f>_xlfn.XLOOKUP(B381,'Short Volume SPY'!A:A,'Short Volume SPY'!E:E)</f>
        <v>0.51640464243487394</v>
      </c>
    </row>
    <row r="382" spans="2:12">
      <c r="B382" s="1">
        <v>45187</v>
      </c>
      <c r="C382" s="25">
        <f>_xlfn.XLOOKUP(B382,gme_stock_data!A:A,gme_stock_data!D:D)</f>
        <v>-3.7465941919937379E-2</v>
      </c>
      <c r="D382" s="1"/>
      <c r="E382" s="18">
        <f>_xlfn.XLOOKUP(B382,'Volume GME'!A:A,'Volume GME'!B:B)</f>
        <v>0.28501395688995074</v>
      </c>
      <c r="F382" s="19">
        <f>_xlfn.XLOOKUP(B382,'Short Volume GME'!A:A,'Short Volume GME'!E:E)</f>
        <v>0.73442924089657668</v>
      </c>
      <c r="H382" s="20">
        <f>_xlfn.XLOOKUP(B382,'Volume Apple'!A:A,'Volume Apple'!B:B)</f>
        <v>0.50030708521583511</v>
      </c>
      <c r="I382" s="20">
        <f>_xlfn.XLOOKUP(B382,'Short Volume Apple'!A:A,'Short Volume Apple'!E:E)</f>
        <v>0.43865945886417401</v>
      </c>
      <c r="K382" s="20">
        <f>_xlfn.XLOOKUP(B382,'Volume SPY'!A:A,'Volume SPY'!B:B)</f>
        <v>0.42732369481018823</v>
      </c>
      <c r="L382" s="20">
        <f>_xlfn.XLOOKUP(B382,'Short Volume SPY'!A:A,'Short Volume SPY'!E:E)</f>
        <v>0.56534279968963819</v>
      </c>
    </row>
    <row r="383" spans="2:12">
      <c r="B383" s="1">
        <v>45184</v>
      </c>
      <c r="C383" s="25">
        <f>_xlfn.XLOOKUP(B383,gme_stock_data!A:A,gme_stock_data!D:D)</f>
        <v>-6.019170019801341E-3</v>
      </c>
      <c r="D383" s="1"/>
      <c r="E383" s="18">
        <f>_xlfn.XLOOKUP(B383,'Volume GME'!A:A,'Volume GME'!B:B)</f>
        <v>0.22719362086904177</v>
      </c>
      <c r="F383" s="19">
        <f>_xlfn.XLOOKUP(B383,'Short Volume GME'!A:A,'Short Volume GME'!E:E)</f>
        <v>0.64847098536498704</v>
      </c>
      <c r="H383" s="20">
        <f>_xlfn.XLOOKUP(B383,'Volume Apple'!A:A,'Volume Apple'!B:B)</f>
        <v>0.32956379598596031</v>
      </c>
      <c r="I383" s="20">
        <f>_xlfn.XLOOKUP(B383,'Short Volume Apple'!A:A,'Short Volume Apple'!E:E)</f>
        <v>0.47958012020707341</v>
      </c>
      <c r="K383" s="20">
        <f>_xlfn.XLOOKUP(B383,'Volume SPY'!A:A,'Volume SPY'!B:B)</f>
        <v>0.40680074540882449</v>
      </c>
      <c r="L383" s="20">
        <f>_xlfn.XLOOKUP(B383,'Short Volume SPY'!A:A,'Short Volume SPY'!E:E)</f>
        <v>0.60314384037551605</v>
      </c>
    </row>
    <row r="384" spans="2:12">
      <c r="B384" s="1">
        <v>45183</v>
      </c>
      <c r="C384" s="25">
        <f>_xlfn.XLOOKUP(B384,gme_stock_data!A:A,gme_stock_data!D:D)</f>
        <v>2.8778964550043327E-2</v>
      </c>
      <c r="D384" s="1"/>
      <c r="E384" s="18">
        <f>_xlfn.XLOOKUP(B384,'Volume GME'!A:A,'Volume GME'!B:B)</f>
        <v>0.37469370966893029</v>
      </c>
      <c r="F384" s="19">
        <f>_xlfn.XLOOKUP(B384,'Short Volume GME'!A:A,'Short Volume GME'!E:E)</f>
        <v>0.63130772188449469</v>
      </c>
      <c r="H384" s="20">
        <f>_xlfn.XLOOKUP(B384,'Volume Apple'!A:A,'Volume Apple'!B:B)</f>
        <v>0.47010650488608308</v>
      </c>
      <c r="I384" s="20">
        <f>_xlfn.XLOOKUP(B384,'Short Volume Apple'!A:A,'Short Volume Apple'!E:E)</f>
        <v>0.4181696200791975</v>
      </c>
      <c r="K384" s="20">
        <f>_xlfn.XLOOKUP(B384,'Volume SPY'!A:A,'Volume SPY'!B:B)</f>
        <v>0.4228947539721164</v>
      </c>
      <c r="L384" s="20">
        <f>_xlfn.XLOOKUP(B384,'Short Volume SPY'!A:A,'Short Volume SPY'!E:E)</f>
        <v>0.602540812208337</v>
      </c>
    </row>
    <row r="385" spans="2:12">
      <c r="B385" s="1">
        <v>45182</v>
      </c>
      <c r="C385" s="25">
        <f>_xlfn.XLOOKUP(B385,gme_stock_data!A:A,gme_stock_data!D:D)</f>
        <v>3.310804676173195E-2</v>
      </c>
      <c r="D385" s="1"/>
      <c r="E385" s="18">
        <f>_xlfn.XLOOKUP(B385,'Volume GME'!A:A,'Volume GME'!B:B)</f>
        <v>0.41597002678124489</v>
      </c>
      <c r="F385" s="19">
        <f>_xlfn.XLOOKUP(B385,'Short Volume GME'!A:A,'Short Volume GME'!E:E)</f>
        <v>0.63041440259758552</v>
      </c>
      <c r="H385" s="20">
        <f>_xlfn.XLOOKUP(B385,'Volume Apple'!A:A,'Volume Apple'!B:B)</f>
        <v>0.4501004321009528</v>
      </c>
      <c r="I385" s="20">
        <f>_xlfn.XLOOKUP(B385,'Short Volume Apple'!A:A,'Short Volume Apple'!E:E)</f>
        <v>0.38796545057825693</v>
      </c>
      <c r="K385" s="20">
        <f>_xlfn.XLOOKUP(B385,'Volume SPY'!A:A,'Volume SPY'!B:B)</f>
        <v>0.36524323358276151</v>
      </c>
      <c r="L385" s="20">
        <f>_xlfn.XLOOKUP(B385,'Short Volume SPY'!A:A,'Short Volume SPY'!E:E)</f>
        <v>0.53065140111128262</v>
      </c>
    </row>
    <row r="386" spans="2:12">
      <c r="B386" s="1">
        <v>45181</v>
      </c>
      <c r="C386" s="25">
        <f>_xlfn.XLOOKUP(B386,gme_stock_data!A:A,gme_stock_data!D:D)</f>
        <v>1.2262927394610195E-2</v>
      </c>
      <c r="D386" s="1"/>
      <c r="E386" s="18">
        <f>_xlfn.XLOOKUP(B386,'Volume GME'!A:A,'Volume GME'!B:B)</f>
        <v>0.43057513363021427</v>
      </c>
      <c r="F386" s="19">
        <f>_xlfn.XLOOKUP(B386,'Short Volume GME'!A:A,'Short Volume GME'!E:E)</f>
        <v>0.66916438566299308</v>
      </c>
      <c r="H386" s="20">
        <f>_xlfn.XLOOKUP(B386,'Volume Apple'!A:A,'Volume Apple'!B:B)</f>
        <v>0.4776674041592448</v>
      </c>
      <c r="I386" s="20">
        <f>_xlfn.XLOOKUP(B386,'Short Volume Apple'!A:A,'Short Volume Apple'!E:E)</f>
        <v>0.49151774134938897</v>
      </c>
      <c r="K386" s="20">
        <f>_xlfn.XLOOKUP(B386,'Volume SPY'!A:A,'Volume SPY'!B:B)</f>
        <v>0.38752731258573214</v>
      </c>
      <c r="L386" s="20">
        <f>_xlfn.XLOOKUP(B386,'Short Volume SPY'!A:A,'Short Volume SPY'!E:E)</f>
        <v>0.47463546015603253</v>
      </c>
    </row>
    <row r="387" spans="2:12">
      <c r="B387" s="1">
        <v>45180</v>
      </c>
      <c r="C387" s="25">
        <f>_xlfn.XLOOKUP(B387,gme_stock_data!A:A,gme_stock_data!D:D)</f>
        <v>-3.9740328649514226E-2</v>
      </c>
      <c r="D387" s="1"/>
      <c r="E387" s="18">
        <f>_xlfn.XLOOKUP(B387,'Volume GME'!A:A,'Volume GME'!B:B)</f>
        <v>0.41007815879693527</v>
      </c>
      <c r="F387" s="19">
        <f>_xlfn.XLOOKUP(B387,'Short Volume GME'!A:A,'Short Volume GME'!E:E)</f>
        <v>0.70630192925051194</v>
      </c>
      <c r="H387" s="20">
        <f>_xlfn.XLOOKUP(B387,'Volume Apple'!A:A,'Volume Apple'!B:B)</f>
        <v>0.49589664337050393</v>
      </c>
      <c r="I387" s="20">
        <f>_xlfn.XLOOKUP(B387,'Short Volume Apple'!A:A,'Short Volume Apple'!E:E)</f>
        <v>0.46951128956053262</v>
      </c>
      <c r="K387" s="20">
        <f>_xlfn.XLOOKUP(B387,'Volume SPY'!A:A,'Volume SPY'!B:B)</f>
        <v>0.42523190271955869</v>
      </c>
      <c r="L387" s="20">
        <f>_xlfn.XLOOKUP(B387,'Short Volume SPY'!A:A,'Short Volume SPY'!E:E)</f>
        <v>0.41180824803048099</v>
      </c>
    </row>
    <row r="388" spans="2:12">
      <c r="B388" s="1">
        <v>45177</v>
      </c>
      <c r="C388" s="25">
        <f>_xlfn.XLOOKUP(B388,gme_stock_data!A:A,gme_stock_data!D:D)</f>
        <v>-6.4503229718675975E-2</v>
      </c>
      <c r="D388" s="1"/>
      <c r="E388" s="18">
        <f>_xlfn.XLOOKUP(B388,'Volume GME'!A:A,'Volume GME'!B:B)</f>
        <v>0.43435390540417901</v>
      </c>
      <c r="F388" s="19">
        <f>_xlfn.XLOOKUP(B388,'Short Volume GME'!A:A,'Short Volume GME'!E:E)</f>
        <v>0.74998857406228459</v>
      </c>
      <c r="H388" s="20">
        <f>_xlfn.XLOOKUP(B388,'Volume Apple'!A:A,'Volume Apple'!B:B)</f>
        <v>0.48341240733318558</v>
      </c>
      <c r="I388" s="20">
        <f>_xlfn.XLOOKUP(B388,'Short Volume Apple'!A:A,'Short Volume Apple'!E:E)</f>
        <v>0.47146211368758068</v>
      </c>
      <c r="K388" s="20">
        <f>_xlfn.XLOOKUP(B388,'Volume SPY'!A:A,'Volume SPY'!B:B)</f>
        <v>0.44434276326531552</v>
      </c>
      <c r="L388" s="20">
        <f>_xlfn.XLOOKUP(B388,'Short Volume SPY'!A:A,'Short Volume SPY'!E:E)</f>
        <v>0.61814267456825955</v>
      </c>
    </row>
    <row r="389" spans="2:12">
      <c r="B389" s="1">
        <v>45176</v>
      </c>
      <c r="C389" s="25">
        <f>_xlfn.XLOOKUP(B389,gme_stock_data!A:A,gme_stock_data!D:D)</f>
        <v>7.4389290969984279E-3</v>
      </c>
      <c r="D389" s="1"/>
      <c r="E389" s="18">
        <f>_xlfn.XLOOKUP(B389,'Volume GME'!A:A,'Volume GME'!B:B)</f>
        <v>0.40586582766136431</v>
      </c>
      <c r="F389" s="19">
        <f>_xlfn.XLOOKUP(B389,'Short Volume GME'!A:A,'Short Volume GME'!E:E)</f>
        <v>0.70459936550320434</v>
      </c>
      <c r="H389" s="20">
        <f>_xlfn.XLOOKUP(B389,'Volume Apple'!A:A,'Volume Apple'!B:B)</f>
        <v>0.45054344922347317</v>
      </c>
      <c r="I389" s="20">
        <f>_xlfn.XLOOKUP(B389,'Short Volume Apple'!A:A,'Short Volume Apple'!E:E)</f>
        <v>0.44238816864018093</v>
      </c>
      <c r="K389" s="20">
        <f>_xlfn.XLOOKUP(B389,'Volume SPY'!A:A,'Volume SPY'!B:B)</f>
        <v>0.39123948160564176</v>
      </c>
      <c r="L389" s="20">
        <f>_xlfn.XLOOKUP(B389,'Short Volume SPY'!A:A,'Short Volume SPY'!E:E)</f>
        <v>0.62031062701567741</v>
      </c>
    </row>
    <row r="390" spans="2:12">
      <c r="B390" s="1">
        <v>45175</v>
      </c>
      <c r="C390" s="25">
        <f>_xlfn.XLOOKUP(B390,gme_stock_data!A:A,gme_stock_data!D:D)</f>
        <v>-2.5277807184268541E-2</v>
      </c>
      <c r="D390" s="1"/>
      <c r="E390" s="18">
        <f>_xlfn.XLOOKUP(B390,'Volume GME'!A:A,'Volume GME'!B:B)</f>
        <v>0.39517916834841244</v>
      </c>
      <c r="F390" s="19">
        <f>_xlfn.XLOOKUP(B390,'Short Volume GME'!A:A,'Short Volume GME'!E:E)</f>
        <v>0.753652281887769</v>
      </c>
      <c r="H390" s="20">
        <f>_xlfn.XLOOKUP(B390,'Volume Apple'!A:A,'Volume Apple'!B:B)</f>
        <v>0.47668050976704329</v>
      </c>
      <c r="I390" s="20">
        <f>_xlfn.XLOOKUP(B390,'Short Volume Apple'!A:A,'Short Volume Apple'!E:E)</f>
        <v>0.45166198955480391</v>
      </c>
      <c r="K390" s="20">
        <f>_xlfn.XLOOKUP(B390,'Volume SPY'!A:A,'Volume SPY'!B:B)</f>
        <v>0.38223106824780501</v>
      </c>
      <c r="L390" s="20">
        <f>_xlfn.XLOOKUP(B390,'Short Volume SPY'!A:A,'Short Volume SPY'!E:E)</f>
        <v>0.55762961426880797</v>
      </c>
    </row>
    <row r="391" spans="2:12">
      <c r="B391" s="1">
        <v>45174</v>
      </c>
      <c r="C391" s="25">
        <f>_xlfn.XLOOKUP(B391,gme_stock_data!A:A,gme_stock_data!D:D)</f>
        <v>4.3034528773527599E-2</v>
      </c>
      <c r="D391" s="1"/>
      <c r="E391" s="18">
        <f>_xlfn.XLOOKUP(B391,'Volume GME'!A:A,'Volume GME'!B:B)</f>
        <v>0.38740002427740988</v>
      </c>
      <c r="F391" s="19">
        <f>_xlfn.XLOOKUP(B391,'Short Volume GME'!A:A,'Short Volume GME'!E:E)</f>
        <v>0.69940311745426342</v>
      </c>
      <c r="H391" s="20">
        <f>_xlfn.XLOOKUP(B391,'Volume Apple'!A:A,'Volume Apple'!B:B)</f>
        <v>0.4310053264248952</v>
      </c>
      <c r="I391" s="20">
        <f>_xlfn.XLOOKUP(B391,'Short Volume Apple'!A:A,'Short Volume Apple'!E:E)</f>
        <v>0.42770153470118721</v>
      </c>
      <c r="K391" s="20">
        <f>_xlfn.XLOOKUP(B391,'Volume SPY'!A:A,'Volume SPY'!B:B)</f>
        <v>0.38017853249380429</v>
      </c>
      <c r="L391" s="20">
        <f>_xlfn.XLOOKUP(B391,'Short Volume SPY'!A:A,'Short Volume SPY'!E:E)</f>
        <v>0.52652894861211064</v>
      </c>
    </row>
    <row r="392" spans="2:12">
      <c r="B392" s="1">
        <v>45170</v>
      </c>
      <c r="C392" s="25">
        <f>_xlfn.XLOOKUP(B392,gme_stock_data!A:A,gme_stock_data!D:D)</f>
        <v>-7.0327582262833263E-3</v>
      </c>
      <c r="D392" s="1"/>
      <c r="E392" s="18">
        <f>_xlfn.XLOOKUP(B392,'Volume GME'!A:A,'Volume GME'!B:B)</f>
        <v>0.37218391676393242</v>
      </c>
      <c r="F392" s="19">
        <f>_xlfn.XLOOKUP(B392,'Short Volume GME'!A:A,'Short Volume GME'!E:E)</f>
        <v>0.71623223763054267</v>
      </c>
      <c r="H392" s="20">
        <f>_xlfn.XLOOKUP(B392,'Volume Apple'!A:A,'Volume Apple'!B:B)</f>
        <v>0.48062938222847101</v>
      </c>
      <c r="I392" s="20">
        <f>_xlfn.XLOOKUP(B392,'Short Volume Apple'!A:A,'Short Volume Apple'!E:E)</f>
        <v>0.47501770711585001</v>
      </c>
      <c r="K392" s="20">
        <f>_xlfn.XLOOKUP(B392,'Volume SPY'!A:A,'Volume SPY'!B:B)</f>
        <v>0.38542482163864333</v>
      </c>
      <c r="L392" s="20">
        <f>_xlfn.XLOOKUP(B392,'Short Volume SPY'!A:A,'Short Volume SPY'!E:E)</f>
        <v>0.60823324586368144</v>
      </c>
    </row>
    <row r="393" spans="2:12">
      <c r="B393" s="1">
        <v>45169</v>
      </c>
      <c r="C393" s="25">
        <f>_xlfn.XLOOKUP(B393,gme_stock_data!A:A,gme_stock_data!D:D)</f>
        <v>9.7508898264097588E-3</v>
      </c>
      <c r="D393" s="1"/>
      <c r="E393" s="18">
        <f>_xlfn.XLOOKUP(B393,'Volume GME'!A:A,'Volume GME'!B:B)</f>
        <v>0.31987018796814731</v>
      </c>
      <c r="F393" s="19">
        <f>_xlfn.XLOOKUP(B393,'Short Volume GME'!A:A,'Short Volume GME'!E:E)</f>
        <v>0.57970244932388648</v>
      </c>
      <c r="H393" s="20">
        <f>_xlfn.XLOOKUP(B393,'Volume Apple'!A:A,'Volume Apple'!B:B)</f>
        <v>0.44612341647118459</v>
      </c>
      <c r="I393" s="20">
        <f>_xlfn.XLOOKUP(B393,'Short Volume Apple'!A:A,'Short Volume Apple'!E:E)</f>
        <v>0.43928429545236147</v>
      </c>
      <c r="K393" s="20">
        <f>_xlfn.XLOOKUP(B393,'Volume SPY'!A:A,'Volume SPY'!B:B)</f>
        <v>0.43414267314504057</v>
      </c>
      <c r="L393" s="20">
        <f>_xlfn.XLOOKUP(B393,'Short Volume SPY'!A:A,'Short Volume SPY'!E:E)</f>
        <v>0.63666386072486891</v>
      </c>
    </row>
    <row r="394" spans="2:12">
      <c r="B394" s="1">
        <v>45168</v>
      </c>
      <c r="C394" s="25">
        <f>_xlfn.XLOOKUP(B394,gme_stock_data!A:A,gme_stock_data!D:D)</f>
        <v>7.1019145808491543E-3</v>
      </c>
      <c r="D394" s="1"/>
      <c r="E394" s="18">
        <f>_xlfn.XLOOKUP(B394,'Volume GME'!A:A,'Volume GME'!B:B)</f>
        <v>0.39467742389099292</v>
      </c>
      <c r="F394" s="19">
        <f>_xlfn.XLOOKUP(B394,'Short Volume GME'!A:A,'Short Volume GME'!E:E)</f>
        <v>0.54541512309350648</v>
      </c>
      <c r="H394" s="20">
        <f>_xlfn.XLOOKUP(B394,'Volume Apple'!A:A,'Volume Apple'!B:B)</f>
        <v>0.47888588665226645</v>
      </c>
      <c r="I394" s="20">
        <f>_xlfn.XLOOKUP(B394,'Short Volume Apple'!A:A,'Short Volume Apple'!E:E)</f>
        <v>0.46876773113453329</v>
      </c>
      <c r="K394" s="20">
        <f>_xlfn.XLOOKUP(B394,'Volume SPY'!A:A,'Volume SPY'!B:B)</f>
        <v>0.42533579783729786</v>
      </c>
      <c r="L394" s="20">
        <f>_xlfn.XLOOKUP(B394,'Short Volume SPY'!A:A,'Short Volume SPY'!E:E)</f>
        <v>0.63848649977862393</v>
      </c>
    </row>
    <row r="395" spans="2:12">
      <c r="B395" s="1">
        <v>45167</v>
      </c>
      <c r="C395" s="25">
        <f>_xlfn.XLOOKUP(B395,gme_stock_data!A:A,gme_stock_data!D:D)</f>
        <v>3.7424082447179444E-2</v>
      </c>
      <c r="D395" s="1"/>
      <c r="E395" s="18">
        <f>_xlfn.XLOOKUP(B395,'Volume GME'!A:A,'Volume GME'!B:B)</f>
        <v>0.40278816405203233</v>
      </c>
      <c r="F395" s="19">
        <f>_xlfn.XLOOKUP(B395,'Short Volume GME'!A:A,'Short Volume GME'!E:E)</f>
        <v>0.53922099785910715</v>
      </c>
      <c r="H395" s="20">
        <f>_xlfn.XLOOKUP(B395,'Volume Apple'!A:A,'Volume Apple'!B:B)</f>
        <v>0.43651310956138001</v>
      </c>
      <c r="I395" s="20">
        <f>_xlfn.XLOOKUP(B395,'Short Volume Apple'!A:A,'Short Volume Apple'!E:E)</f>
        <v>0.4440629636973295</v>
      </c>
      <c r="K395" s="20">
        <f>_xlfn.XLOOKUP(B395,'Volume SPY'!A:A,'Volume SPY'!B:B)</f>
        <v>0.38676348587221965</v>
      </c>
      <c r="L395" s="20">
        <f>_xlfn.XLOOKUP(B395,'Short Volume SPY'!A:A,'Short Volume SPY'!E:E)</f>
        <v>0.53652340723062331</v>
      </c>
    </row>
    <row r="396" spans="2:12">
      <c r="B396" s="1">
        <v>45166</v>
      </c>
      <c r="C396" s="25">
        <f>_xlfn.XLOOKUP(B396,gme_stock_data!A:A,gme_stock_data!D:D)</f>
        <v>2.5361589862977419E-2</v>
      </c>
      <c r="D396" s="1"/>
      <c r="E396" s="18">
        <f>_xlfn.XLOOKUP(B396,'Volume GME'!A:A,'Volume GME'!B:B)</f>
        <v>0.41874192413558742</v>
      </c>
      <c r="F396" s="19">
        <f>_xlfn.XLOOKUP(B396,'Short Volume GME'!A:A,'Short Volume GME'!E:E)</f>
        <v>0.57487941092661987</v>
      </c>
      <c r="H396" s="20">
        <f>_xlfn.XLOOKUP(B396,'Volume Apple'!A:A,'Volume Apple'!B:B)</f>
        <v>0.46032977657032859</v>
      </c>
      <c r="I396" s="20">
        <f>_xlfn.XLOOKUP(B396,'Short Volume Apple'!A:A,'Short Volume Apple'!E:E)</f>
        <v>0.49080086142993123</v>
      </c>
      <c r="K396" s="20">
        <f>_xlfn.XLOOKUP(B396,'Volume SPY'!A:A,'Volume SPY'!B:B)</f>
        <v>0.38785716571178697</v>
      </c>
      <c r="L396" s="20">
        <f>_xlfn.XLOOKUP(B396,'Short Volume SPY'!A:A,'Short Volume SPY'!E:E)</f>
        <v>0.51222134870695857</v>
      </c>
    </row>
    <row r="397" spans="2:12">
      <c r="B397" s="1">
        <v>45163</v>
      </c>
      <c r="C397" s="25">
        <f>_xlfn.XLOOKUP(B397,gme_stock_data!A:A,gme_stock_data!D:D)</f>
        <v>4.5991981161427553E-2</v>
      </c>
      <c r="D397" s="1"/>
      <c r="E397" s="18">
        <f>_xlfn.XLOOKUP(B397,'Volume GME'!A:A,'Volume GME'!B:B)</f>
        <v>0.35683322905292947</v>
      </c>
      <c r="F397" s="19">
        <f>_xlfn.XLOOKUP(B397,'Short Volume GME'!A:A,'Short Volume GME'!E:E)</f>
        <v>0.65233370369727905</v>
      </c>
      <c r="H397" s="20">
        <f>_xlfn.XLOOKUP(B397,'Volume Apple'!A:A,'Volume Apple'!B:B)</f>
        <v>0.46339198974695572</v>
      </c>
      <c r="I397" s="20">
        <f>_xlfn.XLOOKUP(B397,'Short Volume Apple'!A:A,'Short Volume Apple'!E:E)</f>
        <v>0.49601590869678003</v>
      </c>
      <c r="K397" s="20">
        <f>_xlfn.XLOOKUP(B397,'Volume SPY'!A:A,'Volume SPY'!B:B)</f>
        <v>0.40419058744653613</v>
      </c>
      <c r="L397" s="20">
        <f>_xlfn.XLOOKUP(B397,'Short Volume SPY'!A:A,'Short Volume SPY'!E:E)</f>
        <v>0.56615199868463806</v>
      </c>
    </row>
    <row r="398" spans="2:12">
      <c r="B398" s="1">
        <v>45162</v>
      </c>
      <c r="C398" s="25">
        <f>_xlfn.XLOOKUP(B398,gme_stock_data!A:A,gme_stock_data!D:D)</f>
        <v>-3.1882399645107785E-2</v>
      </c>
      <c r="D398" s="1"/>
      <c r="E398" s="18">
        <f>_xlfn.XLOOKUP(B398,'Volume GME'!A:A,'Volume GME'!B:B)</f>
        <v>0.36446253743635304</v>
      </c>
      <c r="F398" s="19">
        <f>_xlfn.XLOOKUP(B398,'Short Volume GME'!A:A,'Short Volume GME'!E:E)</f>
        <v>0.68859139726177143</v>
      </c>
      <c r="H398" s="20">
        <f>_xlfn.XLOOKUP(B398,'Volume Apple'!A:A,'Volume Apple'!B:B)</f>
        <v>0.39597583537086095</v>
      </c>
      <c r="I398" s="20">
        <f>_xlfn.XLOOKUP(B398,'Short Volume Apple'!A:A,'Short Volume Apple'!E:E)</f>
        <v>0.46884512811029749</v>
      </c>
      <c r="K398" s="20">
        <f>_xlfn.XLOOKUP(B398,'Volume SPY'!A:A,'Volume SPY'!B:B)</f>
        <v>0.35887828602101479</v>
      </c>
      <c r="L398" s="20">
        <f>_xlfn.XLOOKUP(B398,'Short Volume SPY'!A:A,'Short Volume SPY'!E:E)</f>
        <v>0.61013723600010794</v>
      </c>
    </row>
    <row r="399" spans="2:12">
      <c r="B399" s="1">
        <v>45161</v>
      </c>
      <c r="C399" s="25">
        <f>_xlfn.XLOOKUP(B399,gme_stock_data!A:A,gme_stock_data!D:D)</f>
        <v>-2.1669954835573199E-2</v>
      </c>
      <c r="D399" s="1"/>
      <c r="E399" s="18">
        <f>_xlfn.XLOOKUP(B399,'Volume GME'!A:A,'Volume GME'!B:B)</f>
        <v>0.37255730348511479</v>
      </c>
      <c r="F399" s="19">
        <f>_xlfn.XLOOKUP(B399,'Short Volume GME'!A:A,'Short Volume GME'!E:E)</f>
        <v>0.67372157753902839</v>
      </c>
      <c r="H399" s="20">
        <f>_xlfn.XLOOKUP(B399,'Volume Apple'!A:A,'Volume Apple'!B:B)</f>
        <v>0.45559869316260004</v>
      </c>
      <c r="I399" s="20">
        <f>_xlfn.XLOOKUP(B399,'Short Volume Apple'!A:A,'Short Volume Apple'!E:E)</f>
        <v>0.47719287489638612</v>
      </c>
      <c r="K399" s="20">
        <f>_xlfn.XLOOKUP(B399,'Volume SPY'!A:A,'Volume SPY'!B:B)</f>
        <v>0.41540490519702605</v>
      </c>
      <c r="L399" s="20">
        <f>_xlfn.XLOOKUP(B399,'Short Volume SPY'!A:A,'Short Volume SPY'!E:E)</f>
        <v>0.64654077370067931</v>
      </c>
    </row>
    <row r="400" spans="2:12">
      <c r="B400" s="1">
        <v>45160</v>
      </c>
      <c r="C400" s="25">
        <f>_xlfn.XLOOKUP(B400,gme_stock_data!A:A,gme_stock_data!D:D)</f>
        <v>-6.8297380558256168E-2</v>
      </c>
      <c r="D400" s="1"/>
      <c r="E400" s="18">
        <f>_xlfn.XLOOKUP(B400,'Volume GME'!A:A,'Volume GME'!B:B)</f>
        <v>0.38838068720494756</v>
      </c>
      <c r="F400" s="19">
        <f>_xlfn.XLOOKUP(B400,'Short Volume GME'!A:A,'Short Volume GME'!E:E)</f>
        <v>0.7534310605579988</v>
      </c>
      <c r="H400" s="20">
        <f>_xlfn.XLOOKUP(B400,'Volume Apple'!A:A,'Volume Apple'!B:B)</f>
        <v>0.44279481297316065</v>
      </c>
      <c r="I400" s="20">
        <f>_xlfn.XLOOKUP(B400,'Short Volume Apple'!A:A,'Short Volume Apple'!E:E)</f>
        <v>0.46329259613126517</v>
      </c>
      <c r="K400" s="20">
        <f>_xlfn.XLOOKUP(B400,'Volume SPY'!A:A,'Volume SPY'!B:B)</f>
        <v>0.43944742681598375</v>
      </c>
      <c r="L400" s="20">
        <f>_xlfn.XLOOKUP(B400,'Short Volume SPY'!A:A,'Short Volume SPY'!E:E)</f>
        <v>0.65151154025344304</v>
      </c>
    </row>
    <row r="401" spans="2:12">
      <c r="B401" s="1">
        <v>45159</v>
      </c>
      <c r="C401" s="25">
        <f>_xlfn.XLOOKUP(B401,gme_stock_data!A:A,gme_stock_data!D:D)</f>
        <v>6.5146810211936723E-3</v>
      </c>
      <c r="D401" s="1"/>
      <c r="E401" s="18">
        <f>_xlfn.XLOOKUP(B401,'Volume GME'!A:A,'Volume GME'!B:B)</f>
        <v>0.45600486045399152</v>
      </c>
      <c r="F401" s="19">
        <f>_xlfn.XLOOKUP(B401,'Short Volume GME'!A:A,'Short Volume GME'!E:E)</f>
        <v>0.78899951301336513</v>
      </c>
      <c r="H401" s="20">
        <f>_xlfn.XLOOKUP(B401,'Volume Apple'!A:A,'Volume Apple'!B:B)</f>
        <v>0.44406130062194454</v>
      </c>
      <c r="I401" s="20">
        <f>_xlfn.XLOOKUP(B401,'Short Volume Apple'!A:A,'Short Volume Apple'!E:E)</f>
        <v>0.428370112186991</v>
      </c>
      <c r="K401" s="20">
        <f>_xlfn.XLOOKUP(B401,'Volume SPY'!A:A,'Volume SPY'!B:B)</f>
        <v>0.37850992259271998</v>
      </c>
      <c r="L401" s="20">
        <f>_xlfn.XLOOKUP(B401,'Short Volume SPY'!A:A,'Short Volume SPY'!E:E)</f>
        <v>0.6079006391163515</v>
      </c>
    </row>
    <row r="402" spans="2:12">
      <c r="B402" s="1">
        <v>45156</v>
      </c>
      <c r="C402" s="25">
        <f>_xlfn.XLOOKUP(B402,gme_stock_data!A:A,gme_stock_data!D:D)</f>
        <v>-1.0887317351965606E-3</v>
      </c>
      <c r="D402" s="1"/>
      <c r="E402" s="18">
        <f>_xlfn.XLOOKUP(B402,'Volume GME'!A:A,'Volume GME'!B:B)</f>
        <v>0.35559149927701866</v>
      </c>
      <c r="F402" s="19">
        <f>_xlfn.XLOOKUP(B402,'Short Volume GME'!A:A,'Short Volume GME'!E:E)</f>
        <v>0.68644304715531312</v>
      </c>
      <c r="H402" s="20">
        <f>_xlfn.XLOOKUP(B402,'Volume Apple'!A:A,'Volume Apple'!B:B)</f>
        <v>0.48122220888775757</v>
      </c>
      <c r="I402" s="20">
        <f>_xlfn.XLOOKUP(B402,'Short Volume Apple'!A:A,'Short Volume Apple'!E:E)</f>
        <v>0.39632452120950906</v>
      </c>
      <c r="K402" s="20">
        <f>_xlfn.XLOOKUP(B402,'Volume SPY'!A:A,'Volume SPY'!B:B)</f>
        <v>0.44180757287382683</v>
      </c>
      <c r="L402" s="20">
        <f>_xlfn.XLOOKUP(B402,'Short Volume SPY'!A:A,'Short Volume SPY'!E:E)</f>
        <v>0.56599998642219773</v>
      </c>
    </row>
    <row r="403" spans="2:12">
      <c r="B403" s="1">
        <v>45155</v>
      </c>
      <c r="C403" s="25">
        <f>_xlfn.XLOOKUP(B403,gme_stock_data!A:A,gme_stock_data!D:D)</f>
        <v>-1.1360684805811684E-2</v>
      </c>
      <c r="D403" s="1"/>
      <c r="E403" s="18">
        <f>_xlfn.XLOOKUP(B403,'Volume GME'!A:A,'Volume GME'!B:B)</f>
        <v>0.33562083400183779</v>
      </c>
      <c r="F403" s="19">
        <f>_xlfn.XLOOKUP(B403,'Short Volume GME'!A:A,'Short Volume GME'!E:E)</f>
        <v>0.75012771745320006</v>
      </c>
      <c r="H403" s="20">
        <f>_xlfn.XLOOKUP(B403,'Volume Apple'!A:A,'Volume Apple'!B:B)</f>
        <v>0.535125804343487</v>
      </c>
      <c r="I403" s="20">
        <f>_xlfn.XLOOKUP(B403,'Short Volume Apple'!A:A,'Short Volume Apple'!E:E)</f>
        <v>0.4493804093415259</v>
      </c>
      <c r="K403" s="20">
        <f>_xlfn.XLOOKUP(B403,'Volume SPY'!A:A,'Volume SPY'!B:B)</f>
        <v>0.39208403718474122</v>
      </c>
      <c r="L403" s="20">
        <f>_xlfn.XLOOKUP(B403,'Short Volume SPY'!A:A,'Short Volume SPY'!E:E)</f>
        <v>0.36342758251280355</v>
      </c>
    </row>
    <row r="404" spans="2:12">
      <c r="B404" s="1">
        <v>45154</v>
      </c>
      <c r="C404" s="25">
        <f>_xlfn.XLOOKUP(B404,gme_stock_data!A:A,gme_stock_data!D:D)</f>
        <v>-3.9034491486886799E-2</v>
      </c>
      <c r="D404" s="1"/>
      <c r="E404" s="18">
        <f>_xlfn.XLOOKUP(B404,'Volume GME'!A:A,'Volume GME'!B:B)</f>
        <v>0.44310578121482336</v>
      </c>
      <c r="F404" s="19">
        <f>_xlfn.XLOOKUP(B404,'Short Volume GME'!A:A,'Short Volume GME'!E:E)</f>
        <v>0.75053057557887926</v>
      </c>
      <c r="H404" s="20">
        <f>_xlfn.XLOOKUP(B404,'Volume Apple'!A:A,'Volume Apple'!B:B)</f>
        <v>0.52676885628180903</v>
      </c>
      <c r="I404" s="20">
        <f>_xlfn.XLOOKUP(B404,'Short Volume Apple'!A:A,'Short Volume Apple'!E:E)</f>
        <v>0.42749418213539048</v>
      </c>
      <c r="K404" s="20">
        <f>_xlfn.XLOOKUP(B404,'Volume SPY'!A:A,'Volume SPY'!B:B)</f>
        <v>0.41647677215511042</v>
      </c>
      <c r="L404" s="20">
        <f>_xlfn.XLOOKUP(B404,'Short Volume SPY'!A:A,'Short Volume SPY'!E:E)</f>
        <v>0.51338591955149104</v>
      </c>
    </row>
    <row r="405" spans="2:12">
      <c r="B405" s="1">
        <v>45153</v>
      </c>
      <c r="C405" s="25">
        <f>_xlfn.XLOOKUP(B405,gme_stock_data!A:A,gme_stock_data!D:D)</f>
        <v>-3.2071977663078503E-2</v>
      </c>
      <c r="D405" s="1"/>
      <c r="E405" s="18">
        <f>_xlfn.XLOOKUP(B405,'Volume GME'!A:A,'Volume GME'!B:B)</f>
        <v>0.34699994673247392</v>
      </c>
      <c r="F405" s="19">
        <f>_xlfn.XLOOKUP(B405,'Short Volume GME'!A:A,'Short Volume GME'!E:E)</f>
        <v>0.76891909090719412</v>
      </c>
      <c r="H405" s="20">
        <f>_xlfn.XLOOKUP(B405,'Volume Apple'!A:A,'Volume Apple'!B:B)</f>
        <v>0.48630205082798206</v>
      </c>
      <c r="I405" s="20">
        <f>_xlfn.XLOOKUP(B405,'Short Volume Apple'!A:A,'Short Volume Apple'!E:E)</f>
        <v>0.47813061836549464</v>
      </c>
      <c r="K405" s="20">
        <f>_xlfn.XLOOKUP(B405,'Volume SPY'!A:A,'Volume SPY'!B:B)</f>
        <v>0.39939165156276735</v>
      </c>
      <c r="L405" s="20">
        <f>_xlfn.XLOOKUP(B405,'Short Volume SPY'!A:A,'Short Volume SPY'!E:E)</f>
        <v>0.54772876669413695</v>
      </c>
    </row>
    <row r="406" spans="2:12">
      <c r="B406" s="1">
        <v>45152</v>
      </c>
      <c r="C406" s="25">
        <f>_xlfn.XLOOKUP(B406,gme_stock_data!A:A,gme_stock_data!D:D)</f>
        <v>-1.1457161441428283E-2</v>
      </c>
      <c r="D406" s="1"/>
      <c r="E406" s="18">
        <f>_xlfn.XLOOKUP(B406,'Volume GME'!A:A,'Volume GME'!B:B)</f>
        <v>0.34957863400946326</v>
      </c>
      <c r="F406" s="19">
        <f>_xlfn.XLOOKUP(B406,'Short Volume GME'!A:A,'Short Volume GME'!E:E)</f>
        <v>0.76836728199698756</v>
      </c>
      <c r="H406" s="20">
        <f>_xlfn.XLOOKUP(B406,'Volume Apple'!A:A,'Volume Apple'!B:B)</f>
        <v>0.4768398894596928</v>
      </c>
      <c r="I406" s="20">
        <f>_xlfn.XLOOKUP(B406,'Short Volume Apple'!A:A,'Short Volume Apple'!E:E)</f>
        <v>0.37359906330356007</v>
      </c>
      <c r="K406" s="20">
        <f>_xlfn.XLOOKUP(B406,'Volume SPY'!A:A,'Volume SPY'!B:B)</f>
        <v>0.3821498518280706</v>
      </c>
      <c r="L406" s="20">
        <f>_xlfn.XLOOKUP(B406,'Short Volume SPY'!A:A,'Short Volume SPY'!E:E)</f>
        <v>0.45465985884259946</v>
      </c>
    </row>
    <row r="407" spans="2:12">
      <c r="B407" s="1">
        <v>45149</v>
      </c>
      <c r="C407" s="25">
        <f>_xlfn.XLOOKUP(B407,gme_stock_data!A:A,gme_stock_data!D:D)</f>
        <v>0</v>
      </c>
      <c r="D407" s="1"/>
      <c r="E407" s="18">
        <f>_xlfn.XLOOKUP(B407,'Volume GME'!A:A,'Volume GME'!B:B)</f>
        <v>0.37882162593767726</v>
      </c>
      <c r="F407" s="19">
        <f>_xlfn.XLOOKUP(B407,'Short Volume GME'!A:A,'Short Volume GME'!E:E)</f>
        <v>0.66772136820995276</v>
      </c>
      <c r="H407" s="20">
        <f>_xlfn.XLOOKUP(B407,'Volume Apple'!A:A,'Volume Apple'!B:B)</f>
        <v>0.45161559089131464</v>
      </c>
      <c r="I407" s="20">
        <f>_xlfn.XLOOKUP(B407,'Short Volume Apple'!A:A,'Short Volume Apple'!E:E)</f>
        <v>0.41701564789276618</v>
      </c>
      <c r="K407" s="20">
        <f>_xlfn.XLOOKUP(B407,'Volume SPY'!A:A,'Volume SPY'!B:B)</f>
        <v>0.37765098675862696</v>
      </c>
      <c r="L407" s="20">
        <f>_xlfn.XLOOKUP(B407,'Short Volume SPY'!A:A,'Short Volume SPY'!E:E)</f>
        <v>0.533160837036316</v>
      </c>
    </row>
    <row r="408" spans="2:12">
      <c r="B408" s="1">
        <v>45148</v>
      </c>
      <c r="C408" s="25">
        <f>_xlfn.XLOOKUP(B408,gme_stock_data!A:A,gme_stock_data!D:D)</f>
        <v>1.2961298100042812E-2</v>
      </c>
      <c r="D408" s="1"/>
      <c r="E408" s="18">
        <f>_xlfn.XLOOKUP(B408,'Volume GME'!A:A,'Volume GME'!B:B)</f>
        <v>0.40438173585601134</v>
      </c>
      <c r="F408" s="19">
        <f>_xlfn.XLOOKUP(B408,'Short Volume GME'!A:A,'Short Volume GME'!E:E)</f>
        <v>0.61653286022438636</v>
      </c>
      <c r="H408" s="20">
        <f>_xlfn.XLOOKUP(B408,'Volume Apple'!A:A,'Volume Apple'!B:B)</f>
        <v>0.47064773409793187</v>
      </c>
      <c r="I408" s="20">
        <f>_xlfn.XLOOKUP(B408,'Short Volume Apple'!A:A,'Short Volume Apple'!E:E)</f>
        <v>0.46906765148776197</v>
      </c>
      <c r="K408" s="20">
        <f>_xlfn.XLOOKUP(B408,'Volume SPY'!A:A,'Volume SPY'!B:B)</f>
        <v>0.35312581275499116</v>
      </c>
      <c r="L408" s="20">
        <f>_xlfn.XLOOKUP(B408,'Short Volume SPY'!A:A,'Short Volume SPY'!E:E)</f>
        <v>0.52443883403363512</v>
      </c>
    </row>
    <row r="409" spans="2:12">
      <c r="B409" s="1">
        <v>45147</v>
      </c>
      <c r="C409" s="25">
        <f>_xlfn.XLOOKUP(B409,gme_stock_data!A:A,gme_stock_data!D:D)</f>
        <v>-3.9838068576677883E-2</v>
      </c>
      <c r="D409" s="1"/>
      <c r="E409" s="18">
        <f>_xlfn.XLOOKUP(B409,'Volume GME'!A:A,'Volume GME'!B:B)</f>
        <v>0.33727261462755581</v>
      </c>
      <c r="F409" s="19">
        <f>_xlfn.XLOOKUP(B409,'Short Volume GME'!A:A,'Short Volume GME'!E:E)</f>
        <v>0.80684953677865834</v>
      </c>
      <c r="H409" s="20">
        <f>_xlfn.XLOOKUP(B409,'Volume Apple'!A:A,'Volume Apple'!B:B)</f>
        <v>0.49161999085812674</v>
      </c>
      <c r="I409" s="20">
        <f>_xlfn.XLOOKUP(B409,'Short Volume Apple'!A:A,'Short Volume Apple'!E:E)</f>
        <v>0.41889633480060301</v>
      </c>
      <c r="K409" s="20">
        <f>_xlfn.XLOOKUP(B409,'Volume SPY'!A:A,'Volume SPY'!B:B)</f>
        <v>0.39465758942755957</v>
      </c>
      <c r="L409" s="20">
        <f>_xlfn.XLOOKUP(B409,'Short Volume SPY'!A:A,'Short Volume SPY'!E:E)</f>
        <v>0.68524611481126607</v>
      </c>
    </row>
    <row r="410" spans="2:12">
      <c r="B410" s="1">
        <v>45146</v>
      </c>
      <c r="C410" s="25">
        <f>_xlfn.XLOOKUP(B410,gme_stock_data!A:A,gme_stock_data!D:D)</f>
        <v>-1.5786025014716501E-2</v>
      </c>
      <c r="D410" s="1"/>
      <c r="E410" s="18">
        <f>_xlfn.XLOOKUP(B410,'Volume GME'!A:A,'Volume GME'!B:B)</f>
        <v>0.38951266375545851</v>
      </c>
      <c r="F410" s="19">
        <f>_xlfn.XLOOKUP(B410,'Short Volume GME'!A:A,'Short Volume GME'!E:E)</f>
        <v>0.68549547059860338</v>
      </c>
      <c r="H410" s="20">
        <f>_xlfn.XLOOKUP(B410,'Volume Apple'!A:A,'Volume Apple'!B:B)</f>
        <v>0.48216518268750669</v>
      </c>
      <c r="I410" s="20">
        <f>_xlfn.XLOOKUP(B410,'Short Volume Apple'!A:A,'Short Volume Apple'!E:E)</f>
        <v>0.35089262494534834</v>
      </c>
      <c r="K410" s="20">
        <f>_xlfn.XLOOKUP(B410,'Volume SPY'!A:A,'Volume SPY'!B:B)</f>
        <v>0.40524562894733068</v>
      </c>
      <c r="L410" s="20">
        <f>_xlfn.XLOOKUP(B410,'Short Volume SPY'!A:A,'Short Volume SPY'!E:E)</f>
        <v>0.64643633855953786</v>
      </c>
    </row>
    <row r="411" spans="2:12">
      <c r="B411" s="1">
        <v>45145</v>
      </c>
      <c r="C411" s="25">
        <f>_xlfn.XLOOKUP(B411,gme_stock_data!A:A,gme_stock_data!D:D)</f>
        <v>4.2806248479466168E-3</v>
      </c>
      <c r="D411" s="1"/>
      <c r="E411" s="18">
        <f>_xlfn.XLOOKUP(B411,'Volume GME'!A:A,'Volume GME'!B:B)</f>
        <v>0.43688154361717629</v>
      </c>
      <c r="F411" s="19">
        <f>_xlfn.XLOOKUP(B411,'Short Volume GME'!A:A,'Short Volume GME'!E:E)</f>
        <v>0.64501321057167949</v>
      </c>
      <c r="H411" s="20">
        <f>_xlfn.XLOOKUP(B411,'Volume Apple'!A:A,'Volume Apple'!B:B)</f>
        <v>0.49740478977675856</v>
      </c>
      <c r="I411" s="20">
        <f>_xlfn.XLOOKUP(B411,'Short Volume Apple'!A:A,'Short Volume Apple'!E:E)</f>
        <v>0.3281501770620926</v>
      </c>
      <c r="K411" s="20">
        <f>_xlfn.XLOOKUP(B411,'Volume SPY'!A:A,'Volume SPY'!B:B)</f>
        <v>0.38984141912514869</v>
      </c>
      <c r="L411" s="20">
        <f>_xlfn.XLOOKUP(B411,'Short Volume SPY'!A:A,'Short Volume SPY'!E:E)</f>
        <v>0.62432480230036169</v>
      </c>
    </row>
    <row r="412" spans="2:12">
      <c r="B412" s="1">
        <v>45142</v>
      </c>
      <c r="C412" s="25">
        <f>_xlfn.XLOOKUP(B412,gme_stock_data!A:A,gme_stock_data!D:D)</f>
        <v>2.3860665102427825E-3</v>
      </c>
      <c r="D412" s="1"/>
      <c r="E412" s="18">
        <f>_xlfn.XLOOKUP(B412,'Volume GME'!A:A,'Volume GME'!B:B)</f>
        <v>0.4472756608076448</v>
      </c>
      <c r="F412" s="19">
        <f>_xlfn.XLOOKUP(B412,'Short Volume GME'!A:A,'Short Volume GME'!E:E)</f>
        <v>0.66835274437395453</v>
      </c>
      <c r="H412" s="20">
        <f>_xlfn.XLOOKUP(B412,'Volume Apple'!A:A,'Volume Apple'!B:B)</f>
        <v>0.42710786120745009</v>
      </c>
      <c r="I412" s="20">
        <f>_xlfn.XLOOKUP(B412,'Short Volume Apple'!A:A,'Short Volume Apple'!E:E)</f>
        <v>0.52848936865626595</v>
      </c>
      <c r="K412" s="20">
        <f>_xlfn.XLOOKUP(B412,'Volume SPY'!A:A,'Volume SPY'!B:B)</f>
        <v>0.44594314060367746</v>
      </c>
      <c r="L412" s="20">
        <f>_xlfn.XLOOKUP(B412,'Short Volume SPY'!A:A,'Short Volume SPY'!E:E)</f>
        <v>0.5480158269943376</v>
      </c>
    </row>
    <row r="413" spans="2:12">
      <c r="B413" s="1">
        <v>45141</v>
      </c>
      <c r="C413" s="25">
        <f>_xlfn.XLOOKUP(B413,gme_stock_data!A:A,gme_stock_data!D:D)</f>
        <v>4.78928118502772E-3</v>
      </c>
      <c r="D413" s="1"/>
      <c r="E413" s="18">
        <f>_xlfn.XLOOKUP(B413,'Volume GME'!A:A,'Volume GME'!B:B)</f>
        <v>0.39098131384260998</v>
      </c>
      <c r="F413" s="19">
        <f>_xlfn.XLOOKUP(B413,'Short Volume GME'!A:A,'Short Volume GME'!E:E)</f>
        <v>0.6869391353994484</v>
      </c>
      <c r="H413" s="20">
        <f>_xlfn.XLOOKUP(B413,'Volume Apple'!A:A,'Volume Apple'!B:B)</f>
        <v>0.41034052669365906</v>
      </c>
      <c r="I413" s="20">
        <f>_xlfn.XLOOKUP(B413,'Short Volume Apple'!A:A,'Short Volume Apple'!E:E)</f>
        <v>0.53191833609739225</v>
      </c>
      <c r="K413" s="20">
        <f>_xlfn.XLOOKUP(B413,'Volume SPY'!A:A,'Volume SPY'!B:B)</f>
        <v>0.36066067809093061</v>
      </c>
      <c r="L413" s="20">
        <f>_xlfn.XLOOKUP(B413,'Short Volume SPY'!A:A,'Short Volume SPY'!E:E)</f>
        <v>0.60311269178951088</v>
      </c>
    </row>
    <row r="414" spans="2:12">
      <c r="B414" s="1">
        <v>45140</v>
      </c>
      <c r="C414" s="25">
        <f>_xlfn.XLOOKUP(B414,gme_stock_data!A:A,gme_stock_data!D:D)</f>
        <v>-3.165867986073654E-2</v>
      </c>
      <c r="D414" s="1"/>
      <c r="E414" s="18">
        <f>_xlfn.XLOOKUP(B414,'Volume GME'!A:A,'Volume GME'!B:B)</f>
        <v>0.42430458042949559</v>
      </c>
      <c r="F414" s="19">
        <f>_xlfn.XLOOKUP(B414,'Short Volume GME'!A:A,'Short Volume GME'!E:E)</f>
        <v>0.7023258482637913</v>
      </c>
      <c r="H414" s="20">
        <f>_xlfn.XLOOKUP(B414,'Volume Apple'!A:A,'Volume Apple'!B:B)</f>
        <v>0.4068752174073878</v>
      </c>
      <c r="I414" s="20">
        <f>_xlfn.XLOOKUP(B414,'Short Volume Apple'!A:A,'Short Volume Apple'!E:E)</f>
        <v>0.54050048050259725</v>
      </c>
      <c r="K414" s="20">
        <f>_xlfn.XLOOKUP(B414,'Volume SPY'!A:A,'Volume SPY'!B:B)</f>
        <v>0.42839386654184913</v>
      </c>
      <c r="L414" s="20">
        <f>_xlfn.XLOOKUP(B414,'Short Volume SPY'!A:A,'Short Volume SPY'!E:E)</f>
        <v>0.53536047982111368</v>
      </c>
    </row>
    <row r="415" spans="2:12">
      <c r="B415" s="1">
        <v>45139</v>
      </c>
      <c r="C415" s="25">
        <f>_xlfn.XLOOKUP(B415,gme_stock_data!A:A,gme_stock_data!D:D)</f>
        <v>-3.203935374461666E-2</v>
      </c>
      <c r="D415" s="1"/>
      <c r="E415" s="18">
        <f>_xlfn.XLOOKUP(B415,'Volume GME'!A:A,'Volume GME'!B:B)</f>
        <v>0.37360047599739632</v>
      </c>
      <c r="F415" s="19">
        <f>_xlfn.XLOOKUP(B415,'Short Volume GME'!A:A,'Short Volume GME'!E:E)</f>
        <v>0.6792944407685011</v>
      </c>
      <c r="H415" s="20">
        <f>_xlfn.XLOOKUP(B415,'Volume Apple'!A:A,'Volume Apple'!B:B)</f>
        <v>0.41749347137180032</v>
      </c>
      <c r="I415" s="20">
        <f>_xlfn.XLOOKUP(B415,'Short Volume Apple'!A:A,'Short Volume Apple'!E:E)</f>
        <v>0.54906691455148515</v>
      </c>
      <c r="K415" s="20">
        <f>_xlfn.XLOOKUP(B415,'Volume SPY'!A:A,'Volume SPY'!B:B)</f>
        <v>0.41079383357457561</v>
      </c>
      <c r="L415" s="20">
        <f>_xlfn.XLOOKUP(B415,'Short Volume SPY'!A:A,'Short Volume SPY'!E:E)</f>
        <v>0.50717569855090194</v>
      </c>
    </row>
    <row r="416" spans="2:12">
      <c r="B416" s="1">
        <v>45138</v>
      </c>
      <c r="C416" s="25">
        <f>_xlfn.XLOOKUP(B416,gme_stock_data!A:A,gme_stock_data!D:D)</f>
        <v>1.2236726448436866E-2</v>
      </c>
      <c r="D416" s="1"/>
      <c r="E416" s="18">
        <f>_xlfn.XLOOKUP(B416,'Volume GME'!A:A,'Volume GME'!B:B)</f>
        <v>0.42056883784314636</v>
      </c>
      <c r="F416" s="19">
        <f>_xlfn.XLOOKUP(B416,'Short Volume GME'!A:A,'Short Volume GME'!E:E)</f>
        <v>0.66486437635792162</v>
      </c>
      <c r="H416" s="20">
        <f>_xlfn.XLOOKUP(B416,'Volume Apple'!A:A,'Volume Apple'!B:B)</f>
        <v>0.3941221290051854</v>
      </c>
      <c r="I416" s="20">
        <f>_xlfn.XLOOKUP(B416,'Short Volume Apple'!A:A,'Short Volume Apple'!E:E)</f>
        <v>0.5528694351510387</v>
      </c>
      <c r="K416" s="20">
        <f>_xlfn.XLOOKUP(B416,'Volume SPY'!A:A,'Volume SPY'!B:B)</f>
        <v>0.42534227348255804</v>
      </c>
      <c r="L416" s="20">
        <f>_xlfn.XLOOKUP(B416,'Short Volume SPY'!A:A,'Short Volume SPY'!E:E)</f>
        <v>0.58280425930821533</v>
      </c>
    </row>
    <row r="417" spans="2:12">
      <c r="B417" s="1">
        <v>45135</v>
      </c>
      <c r="C417" s="25">
        <f>_xlfn.XLOOKUP(B417,gme_stock_data!A:A,gme_stock_data!D:D)</f>
        <v>-1.313722178168706E-2</v>
      </c>
      <c r="D417" s="1"/>
      <c r="E417" s="18">
        <f>_xlfn.XLOOKUP(B417,'Volume GME'!A:A,'Volume GME'!B:B)</f>
        <v>0.45555749850722144</v>
      </c>
      <c r="F417" s="19">
        <f>_xlfn.XLOOKUP(B417,'Short Volume GME'!A:A,'Short Volume GME'!E:E)</f>
        <v>0.73857791503943337</v>
      </c>
      <c r="H417" s="20">
        <f>_xlfn.XLOOKUP(B417,'Volume Apple'!A:A,'Volume Apple'!B:B)</f>
        <v>0.43166724028437942</v>
      </c>
      <c r="I417" s="20">
        <f>_xlfn.XLOOKUP(B417,'Short Volume Apple'!A:A,'Short Volume Apple'!E:E)</f>
        <v>0.50187907453184921</v>
      </c>
      <c r="K417" s="20">
        <f>_xlfn.XLOOKUP(B417,'Volume SPY'!A:A,'Volume SPY'!B:B)</f>
        <v>0.37864503850181574</v>
      </c>
      <c r="L417" s="20">
        <f>_xlfn.XLOOKUP(B417,'Short Volume SPY'!A:A,'Short Volume SPY'!E:E)</f>
        <v>0.499687018562468</v>
      </c>
    </row>
    <row r="418" spans="2:12">
      <c r="B418" s="1">
        <v>45134</v>
      </c>
      <c r="C418" s="25">
        <f>_xlfn.XLOOKUP(B418,gme_stock_data!A:A,gme_stock_data!D:D)</f>
        <v>-2.1372140275873017E-2</v>
      </c>
      <c r="D418" s="1"/>
      <c r="E418" s="18">
        <f>_xlfn.XLOOKUP(B418,'Volume GME'!A:A,'Volume GME'!B:B)</f>
        <v>0.41615046131418998</v>
      </c>
      <c r="F418" s="19">
        <f>_xlfn.XLOOKUP(B418,'Short Volume GME'!A:A,'Short Volume GME'!E:E)</f>
        <v>0.67296990675008783</v>
      </c>
      <c r="H418" s="20">
        <f>_xlfn.XLOOKUP(B418,'Volume Apple'!A:A,'Volume Apple'!B:B)</f>
        <v>0.47223976328062506</v>
      </c>
      <c r="I418" s="20">
        <f>_xlfn.XLOOKUP(B418,'Short Volume Apple'!A:A,'Short Volume Apple'!E:E)</f>
        <v>0.52778691548526924</v>
      </c>
      <c r="K418" s="20">
        <f>_xlfn.XLOOKUP(B418,'Volume SPY'!A:A,'Volume SPY'!B:B)</f>
        <v>0.38085837061722411</v>
      </c>
      <c r="L418" s="20">
        <f>_xlfn.XLOOKUP(B418,'Short Volume SPY'!A:A,'Short Volume SPY'!E:E)</f>
        <v>0.54785532474507326</v>
      </c>
    </row>
    <row r="419" spans="2:12">
      <c r="B419" s="1">
        <v>45133</v>
      </c>
      <c r="C419" s="25">
        <f>_xlfn.XLOOKUP(B419,gme_stock_data!A:A,gme_stock_data!D:D)</f>
        <v>-6.5861928528568384E-3</v>
      </c>
      <c r="D419" s="1"/>
      <c r="E419" s="18">
        <f>_xlfn.XLOOKUP(B419,'Volume GME'!A:A,'Volume GME'!B:B)</f>
        <v>0.41190153859377687</v>
      </c>
      <c r="F419" s="19">
        <f>_xlfn.XLOOKUP(B419,'Short Volume GME'!A:A,'Short Volume GME'!E:E)</f>
        <v>0.68149639533868289</v>
      </c>
      <c r="H419" s="20">
        <f>_xlfn.XLOOKUP(B419,'Volume Apple'!A:A,'Volume Apple'!B:B)</f>
        <v>0.41913920009359812</v>
      </c>
      <c r="I419" s="20">
        <f>_xlfn.XLOOKUP(B419,'Short Volume Apple'!A:A,'Short Volume Apple'!E:E)</f>
        <v>0.5194238030686098</v>
      </c>
      <c r="K419" s="20">
        <f>_xlfn.XLOOKUP(B419,'Volume SPY'!A:A,'Volume SPY'!B:B)</f>
        <v>0.36016431319649211</v>
      </c>
      <c r="L419" s="20">
        <f>_xlfn.XLOOKUP(B419,'Short Volume SPY'!A:A,'Short Volume SPY'!E:E)</f>
        <v>0.51493894869764356</v>
      </c>
    </row>
    <row r="420" spans="2:12">
      <c r="B420" s="1">
        <v>45132</v>
      </c>
      <c r="C420" s="25">
        <f>_xlfn.XLOOKUP(B420,gme_stock_data!A:A,gme_stock_data!D:D)</f>
        <v>-8.2807184874766852E-3</v>
      </c>
      <c r="D420" s="1"/>
      <c r="E420" s="18">
        <f>_xlfn.XLOOKUP(B420,'Volume GME'!A:A,'Volume GME'!B:B)</f>
        <v>0.41811528889808619</v>
      </c>
      <c r="F420" s="19">
        <f>_xlfn.XLOOKUP(B420,'Short Volume GME'!A:A,'Short Volume GME'!E:E)</f>
        <v>0.66395224333838254</v>
      </c>
      <c r="H420" s="20">
        <f>_xlfn.XLOOKUP(B420,'Volume Apple'!A:A,'Volume Apple'!B:B)</f>
        <v>0.42027027410425449</v>
      </c>
      <c r="I420" s="20">
        <f>_xlfn.XLOOKUP(B420,'Short Volume Apple'!A:A,'Short Volume Apple'!E:E)</f>
        <v>0.5324132369823813</v>
      </c>
      <c r="K420" s="20">
        <f>_xlfn.XLOOKUP(B420,'Volume SPY'!A:A,'Volume SPY'!B:B)</f>
        <v>0.39015888363279755</v>
      </c>
      <c r="L420" s="20">
        <f>_xlfn.XLOOKUP(B420,'Short Volume SPY'!A:A,'Short Volume SPY'!E:E)</f>
        <v>0.54716296611562798</v>
      </c>
    </row>
    <row r="421" spans="2:12">
      <c r="B421" s="1">
        <v>45131</v>
      </c>
      <c r="C421" s="25">
        <f>_xlfn.XLOOKUP(B421,gme_stock_data!A:A,gme_stock_data!D:D)</f>
        <v>3.8040853905469532E-2</v>
      </c>
      <c r="D421" s="1"/>
      <c r="E421" s="18">
        <f>_xlfn.XLOOKUP(B421,'Volume GME'!A:A,'Volume GME'!B:B)</f>
        <v>0.43203768608818982</v>
      </c>
      <c r="F421" s="19">
        <f>_xlfn.XLOOKUP(B421,'Short Volume GME'!A:A,'Short Volume GME'!E:E)</f>
        <v>0.63869111152218061</v>
      </c>
      <c r="H421" s="20">
        <f>_xlfn.XLOOKUP(B421,'Volume Apple'!A:A,'Volume Apple'!B:B)</f>
        <v>0.48726506347279264</v>
      </c>
      <c r="I421" s="20">
        <f>_xlfn.XLOOKUP(B421,'Short Volume Apple'!A:A,'Short Volume Apple'!E:E)</f>
        <v>0.44338618347351277</v>
      </c>
      <c r="K421" s="20">
        <f>_xlfn.XLOOKUP(B421,'Volume SPY'!A:A,'Volume SPY'!B:B)</f>
        <v>0.38592537726035175</v>
      </c>
      <c r="L421" s="20">
        <f>_xlfn.XLOOKUP(B421,'Short Volume SPY'!A:A,'Short Volume SPY'!E:E)</f>
        <v>0.4727297497188267</v>
      </c>
    </row>
    <row r="422" spans="2:12">
      <c r="B422" s="1">
        <v>45128</v>
      </c>
      <c r="C422" s="25">
        <f>_xlfn.XLOOKUP(B422,gme_stock_data!A:A,gme_stock_data!D:D)</f>
        <v>-3.2382514543183201E-2</v>
      </c>
      <c r="D422" s="1"/>
      <c r="E422" s="18">
        <f>_xlfn.XLOOKUP(B422,'Volume GME'!A:A,'Volume GME'!B:B)</f>
        <v>0.31831210170976754</v>
      </c>
      <c r="F422" s="19">
        <f>_xlfn.XLOOKUP(B422,'Short Volume GME'!A:A,'Short Volume GME'!E:E)</f>
        <v>0.71064069353617887</v>
      </c>
      <c r="H422" s="20">
        <f>_xlfn.XLOOKUP(B422,'Volume Apple'!A:A,'Volume Apple'!B:B)</f>
        <v>0.47541780511835424</v>
      </c>
      <c r="I422" s="20">
        <f>_xlfn.XLOOKUP(B422,'Short Volume Apple'!A:A,'Short Volume Apple'!E:E)</f>
        <v>0.41286051610118746</v>
      </c>
      <c r="K422" s="20">
        <f>_xlfn.XLOOKUP(B422,'Volume SPY'!A:A,'Volume SPY'!B:B)</f>
        <v>0.39901713602874828</v>
      </c>
      <c r="L422" s="20">
        <f>_xlfn.XLOOKUP(B422,'Short Volume SPY'!A:A,'Short Volume SPY'!E:E)</f>
        <v>0.54243589818991667</v>
      </c>
    </row>
    <row r="423" spans="2:12">
      <c r="B423" s="1">
        <v>45127</v>
      </c>
      <c r="C423" s="25">
        <f>_xlfn.XLOOKUP(B423,gme_stock_data!A:A,gme_stock_data!D:D)</f>
        <v>-1.1284841978880798E-2</v>
      </c>
      <c r="D423" s="1"/>
      <c r="E423" s="18">
        <f>_xlfn.XLOOKUP(B423,'Volume GME'!A:A,'Volume GME'!B:B)</f>
        <v>0.35557299529968861</v>
      </c>
      <c r="F423" s="19">
        <f>_xlfn.XLOOKUP(B423,'Short Volume GME'!A:A,'Short Volume GME'!E:E)</f>
        <v>0.62828501868906483</v>
      </c>
      <c r="H423" s="20">
        <f>_xlfn.XLOOKUP(B423,'Volume Apple'!A:A,'Volume Apple'!B:B)</f>
        <v>0.42814292570034379</v>
      </c>
      <c r="I423" s="20">
        <f>_xlfn.XLOOKUP(B423,'Short Volume Apple'!A:A,'Short Volume Apple'!E:E)</f>
        <v>0.45854178560163328</v>
      </c>
      <c r="K423" s="20">
        <f>_xlfn.XLOOKUP(B423,'Volume SPY'!A:A,'Volume SPY'!B:B)</f>
        <v>0.3510048018215951</v>
      </c>
      <c r="L423" s="20">
        <f>_xlfn.XLOOKUP(B423,'Short Volume SPY'!A:A,'Short Volume SPY'!E:E)</f>
        <v>0.5504115750547357</v>
      </c>
    </row>
    <row r="424" spans="2:12">
      <c r="B424" s="1">
        <v>45126</v>
      </c>
      <c r="C424" s="25">
        <f>_xlfn.XLOOKUP(B424,gme_stock_data!A:A,gme_stock_data!D:D)</f>
        <v>3.8918968043861035E-3</v>
      </c>
      <c r="D424" s="1"/>
      <c r="E424" s="18">
        <f>_xlfn.XLOOKUP(B424,'Volume GME'!A:A,'Volume GME'!B:B)</f>
        <v>0.42406077857550767</v>
      </c>
      <c r="F424" s="19">
        <f>_xlfn.XLOOKUP(B424,'Short Volume GME'!A:A,'Short Volume GME'!E:E)</f>
        <v>0.61122536831123231</v>
      </c>
      <c r="H424" s="20">
        <f>_xlfn.XLOOKUP(B424,'Volume Apple'!A:A,'Volume Apple'!B:B)</f>
        <v>0.46709215631115203</v>
      </c>
      <c r="I424" s="20">
        <f>_xlfn.XLOOKUP(B424,'Short Volume Apple'!A:A,'Short Volume Apple'!E:E)</f>
        <v>0.46014762679124488</v>
      </c>
      <c r="K424" s="20">
        <f>_xlfn.XLOOKUP(B424,'Volume SPY'!A:A,'Volume SPY'!B:B)</f>
        <v>0.3616909763963736</v>
      </c>
      <c r="L424" s="20">
        <f>_xlfn.XLOOKUP(B424,'Short Volume SPY'!A:A,'Short Volume SPY'!E:E)</f>
        <v>0.56151650458790858</v>
      </c>
    </row>
    <row r="425" spans="2:12">
      <c r="B425" s="1">
        <v>45125</v>
      </c>
      <c r="C425" s="25">
        <f>_xlfn.XLOOKUP(B425,gme_stock_data!A:A,gme_stock_data!D:D)</f>
        <v>1.1329097205969229E-2</v>
      </c>
      <c r="D425" s="1"/>
      <c r="E425" s="18">
        <f>_xlfn.XLOOKUP(B425,'Volume GME'!A:A,'Volume GME'!B:B)</f>
        <v>0.39962782558119203</v>
      </c>
      <c r="F425" s="19">
        <f>_xlfn.XLOOKUP(B425,'Short Volume GME'!A:A,'Short Volume GME'!E:E)</f>
        <v>0.5662687221662045</v>
      </c>
      <c r="H425" s="20">
        <f>_xlfn.XLOOKUP(B425,'Volume Apple'!A:A,'Volume Apple'!B:B)</f>
        <v>0.4385714266001241</v>
      </c>
      <c r="I425" s="20">
        <f>_xlfn.XLOOKUP(B425,'Short Volume Apple'!A:A,'Short Volume Apple'!E:E)</f>
        <v>0.47217342544383017</v>
      </c>
      <c r="K425" s="20">
        <f>_xlfn.XLOOKUP(B425,'Volume SPY'!A:A,'Volume SPY'!B:B)</f>
        <v>0.43360427039361327</v>
      </c>
      <c r="L425" s="20">
        <f>_xlfn.XLOOKUP(B425,'Short Volume SPY'!A:A,'Short Volume SPY'!E:E)</f>
        <v>0.66506281729971095</v>
      </c>
    </row>
    <row r="426" spans="2:12">
      <c r="B426" s="1">
        <v>45124</v>
      </c>
      <c r="C426" s="25">
        <f>_xlfn.XLOOKUP(B426,gme_stock_data!A:A,gme_stock_data!D:D)</f>
        <v>-6.5516722670772697E-3</v>
      </c>
      <c r="D426" s="1"/>
      <c r="E426" s="18">
        <f>_xlfn.XLOOKUP(B426,'Volume GME'!A:A,'Volume GME'!B:B)</f>
        <v>0.45284492888292355</v>
      </c>
      <c r="F426" s="19">
        <f>_xlfn.XLOOKUP(B426,'Short Volume GME'!A:A,'Short Volume GME'!E:E)</f>
        <v>0.64636956762440656</v>
      </c>
      <c r="H426" s="20">
        <f>_xlfn.XLOOKUP(B426,'Volume Apple'!A:A,'Volume Apple'!B:B)</f>
        <v>0.42176573593543382</v>
      </c>
      <c r="I426" s="20">
        <f>_xlfn.XLOOKUP(B426,'Short Volume Apple'!A:A,'Short Volume Apple'!E:E)</f>
        <v>0.49405601011697103</v>
      </c>
      <c r="K426" s="20">
        <f>_xlfn.XLOOKUP(B426,'Volume SPY'!A:A,'Volume SPY'!B:B)</f>
        <v>0.37881775429692133</v>
      </c>
      <c r="L426" s="20">
        <f>_xlfn.XLOOKUP(B426,'Short Volume SPY'!A:A,'Short Volume SPY'!E:E)</f>
        <v>0.51270550080026356</v>
      </c>
    </row>
    <row r="427" spans="2:12">
      <c r="B427" s="1">
        <v>45121</v>
      </c>
      <c r="C427" s="25">
        <f>_xlfn.XLOOKUP(B427,gme_stock_data!A:A,gme_stock_data!D:D)</f>
        <v>-2.1107826524322644E-2</v>
      </c>
      <c r="D427" s="1"/>
      <c r="E427" s="18">
        <f>_xlfn.XLOOKUP(B427,'Volume GME'!A:A,'Volume GME'!B:B)</f>
        <v>0.41740395175936412</v>
      </c>
      <c r="F427" s="19">
        <f>_xlfn.XLOOKUP(B427,'Short Volume GME'!A:A,'Short Volume GME'!E:E)</f>
        <v>0.66927565859399496</v>
      </c>
      <c r="H427" s="20">
        <f>_xlfn.XLOOKUP(B427,'Volume Apple'!A:A,'Volume Apple'!B:B)</f>
        <v>0.41853930964836716</v>
      </c>
      <c r="I427" s="20">
        <f>_xlfn.XLOOKUP(B427,'Short Volume Apple'!A:A,'Short Volume Apple'!E:E)</f>
        <v>0.43805733872121028</v>
      </c>
      <c r="K427" s="20">
        <f>_xlfn.XLOOKUP(B427,'Volume SPY'!A:A,'Volume SPY'!B:B)</f>
        <v>0.44504864877103356</v>
      </c>
      <c r="L427" s="20">
        <f>_xlfn.XLOOKUP(B427,'Short Volume SPY'!A:A,'Short Volume SPY'!E:E)</f>
        <v>0.44522043728355187</v>
      </c>
    </row>
    <row r="428" spans="2:12">
      <c r="B428" s="1">
        <v>45120</v>
      </c>
      <c r="C428" s="25">
        <f>_xlfn.XLOOKUP(B428,gme_stock_data!A:A,gme_stock_data!D:D)</f>
        <v>8.5287851651760587E-4</v>
      </c>
      <c r="D428" s="1"/>
      <c r="E428" s="18">
        <f>_xlfn.XLOOKUP(B428,'Volume GME'!A:A,'Volume GME'!B:B)</f>
        <v>0.38407620294777051</v>
      </c>
      <c r="F428" s="19">
        <f>_xlfn.XLOOKUP(B428,'Short Volume GME'!A:A,'Short Volume GME'!E:E)</f>
        <v>0.58338068653971253</v>
      </c>
      <c r="H428" s="20">
        <f>_xlfn.XLOOKUP(B428,'Volume Apple'!A:A,'Volume Apple'!B:B)</f>
        <v>0.47271015760359986</v>
      </c>
      <c r="I428" s="20">
        <f>_xlfn.XLOOKUP(B428,'Short Volume Apple'!A:A,'Short Volume Apple'!E:E)</f>
        <v>0.40289167132503473</v>
      </c>
      <c r="K428" s="20">
        <f>_xlfn.XLOOKUP(B428,'Volume SPY'!A:A,'Volume SPY'!B:B)</f>
        <v>0.38862552573620535</v>
      </c>
      <c r="L428" s="20">
        <f>_xlfn.XLOOKUP(B428,'Short Volume SPY'!A:A,'Short Volume SPY'!E:E)</f>
        <v>0.53292265549567475</v>
      </c>
    </row>
    <row r="429" spans="2:12">
      <c r="B429" s="1">
        <v>45119</v>
      </c>
      <c r="C429" s="25">
        <f>_xlfn.XLOOKUP(B429,gme_stock_data!A:A,gme_stock_data!D:D)</f>
        <v>-1.9852816761421449E-2</v>
      </c>
      <c r="D429" s="1"/>
      <c r="E429" s="18">
        <f>_xlfn.XLOOKUP(B429,'Volume GME'!A:A,'Volume GME'!B:B)</f>
        <v>0.43096891135799575</v>
      </c>
      <c r="F429" s="19">
        <f>_xlfn.XLOOKUP(B429,'Short Volume GME'!A:A,'Short Volume GME'!E:E)</f>
        <v>0.63355712789444729</v>
      </c>
      <c r="H429" s="20">
        <f>_xlfn.XLOOKUP(B429,'Volume Apple'!A:A,'Volume Apple'!B:B)</f>
        <v>0.43526660706088077</v>
      </c>
      <c r="I429" s="20">
        <f>_xlfn.XLOOKUP(B429,'Short Volume Apple'!A:A,'Short Volume Apple'!E:E)</f>
        <v>0.42932850698014369</v>
      </c>
      <c r="K429" s="20">
        <f>_xlfn.XLOOKUP(B429,'Volume SPY'!A:A,'Volume SPY'!B:B)</f>
        <v>0.42508811649071943</v>
      </c>
      <c r="L429" s="20">
        <f>_xlfn.XLOOKUP(B429,'Short Volume SPY'!A:A,'Short Volume SPY'!E:E)</f>
        <v>0.60456327875827742</v>
      </c>
    </row>
    <row r="430" spans="2:12">
      <c r="B430" s="1">
        <v>45118</v>
      </c>
      <c r="C430" s="25">
        <f>_xlfn.XLOOKUP(B430,gme_stock_data!A:A,gme_stock_data!D:D)</f>
        <v>1.5595679638102711E-2</v>
      </c>
      <c r="D430" s="1"/>
      <c r="E430" s="18">
        <f>_xlfn.XLOOKUP(B430,'Volume GME'!A:A,'Volume GME'!B:B)</f>
        <v>0.39609026699230365</v>
      </c>
      <c r="F430" s="19">
        <f>_xlfn.XLOOKUP(B430,'Short Volume GME'!A:A,'Short Volume GME'!E:E)</f>
        <v>0.5701576002767984</v>
      </c>
      <c r="H430" s="20">
        <f>_xlfn.XLOOKUP(B430,'Volume Apple'!A:A,'Volume Apple'!B:B)</f>
        <v>0.40720035782011049</v>
      </c>
      <c r="I430" s="20">
        <f>_xlfn.XLOOKUP(B430,'Short Volume Apple'!A:A,'Short Volume Apple'!E:E)</f>
        <v>0.36293671155747553</v>
      </c>
      <c r="K430" s="20">
        <f>_xlfn.XLOOKUP(B430,'Volume SPY'!A:A,'Volume SPY'!B:B)</f>
        <v>0.36399433144052484</v>
      </c>
      <c r="L430" s="20">
        <f>_xlfn.XLOOKUP(B430,'Short Volume SPY'!A:A,'Short Volume SPY'!E:E)</f>
        <v>0.44120593767167593</v>
      </c>
    </row>
    <row r="431" spans="2:12">
      <c r="B431" s="1">
        <v>45117</v>
      </c>
      <c r="C431" s="25">
        <f>_xlfn.XLOOKUP(B431,gme_stock_data!A:A,gme_stock_data!D:D)</f>
        <v>3.5895745714663474E-2</v>
      </c>
      <c r="D431" s="1"/>
      <c r="E431" s="18">
        <f>_xlfn.XLOOKUP(B431,'Volume GME'!A:A,'Volume GME'!B:B)</f>
        <v>0.44071993909793333</v>
      </c>
      <c r="F431" s="19">
        <f>_xlfn.XLOOKUP(B431,'Short Volume GME'!A:A,'Short Volume GME'!E:E)</f>
        <v>0.6373763017001699</v>
      </c>
      <c r="H431" s="20">
        <f>_xlfn.XLOOKUP(B431,'Volume Apple'!A:A,'Volume Apple'!B:B)</f>
        <v>0.4013651656507044</v>
      </c>
      <c r="I431" s="20">
        <f>_xlfn.XLOOKUP(B431,'Short Volume Apple'!A:A,'Short Volume Apple'!E:E)</f>
        <v>0.45126949248595222</v>
      </c>
      <c r="K431" s="20">
        <f>_xlfn.XLOOKUP(B431,'Volume SPY'!A:A,'Volume SPY'!B:B)</f>
        <v>0.43093241437106899</v>
      </c>
      <c r="L431" s="20">
        <f>_xlfn.XLOOKUP(B431,'Short Volume SPY'!A:A,'Short Volume SPY'!E:E)</f>
        <v>0.43538989790590243</v>
      </c>
    </row>
    <row r="432" spans="2:12">
      <c r="B432" s="1">
        <v>45114</v>
      </c>
      <c r="C432" s="25">
        <f>_xlfn.XLOOKUP(B432,gme_stock_data!A:A,gme_stock_data!D:D)</f>
        <v>-5.2701044242369922E-3</v>
      </c>
      <c r="D432" s="1"/>
      <c r="E432" s="18">
        <f>_xlfn.XLOOKUP(B432,'Volume GME'!A:A,'Volume GME'!B:B)</f>
        <v>0.4385970432367074</v>
      </c>
      <c r="F432" s="19">
        <f>_xlfn.XLOOKUP(B432,'Short Volume GME'!A:A,'Short Volume GME'!E:E)</f>
        <v>0.66933519490245907</v>
      </c>
      <c r="H432" s="20">
        <f>_xlfn.XLOOKUP(B432,'Volume Apple'!A:A,'Volume Apple'!B:B)</f>
        <v>0.42003737657235862</v>
      </c>
      <c r="I432" s="20">
        <f>_xlfn.XLOOKUP(B432,'Short Volume Apple'!A:A,'Short Volume Apple'!E:E)</f>
        <v>0.44524270357215368</v>
      </c>
      <c r="K432" s="20">
        <f>_xlfn.XLOOKUP(B432,'Volume SPY'!A:A,'Volume SPY'!B:B)</f>
        <v>0.3988298869246576</v>
      </c>
      <c r="L432" s="20">
        <f>_xlfn.XLOOKUP(B432,'Short Volume SPY'!A:A,'Short Volume SPY'!E:E)</f>
        <v>0.54196644988734233</v>
      </c>
    </row>
    <row r="433" spans="2:12">
      <c r="B433" s="1">
        <v>45113</v>
      </c>
      <c r="C433" s="25">
        <f>_xlfn.XLOOKUP(B433,gme_stock_data!A:A,gme_stock_data!D:D)</f>
        <v>-4.5802998395760811E-2</v>
      </c>
      <c r="D433" s="1"/>
      <c r="E433" s="18">
        <f>_xlfn.XLOOKUP(B433,'Volume GME'!A:A,'Volume GME'!B:B)</f>
        <v>0.36315228655111925</v>
      </c>
      <c r="F433" s="19">
        <f>_xlfn.XLOOKUP(B433,'Short Volume GME'!A:A,'Short Volume GME'!E:E)</f>
        <v>0.6580627022398079</v>
      </c>
      <c r="H433" s="20">
        <f>_xlfn.XLOOKUP(B433,'Volume Apple'!A:A,'Volume Apple'!B:B)</f>
        <v>0.42890713374279998</v>
      </c>
      <c r="I433" s="20">
        <f>_xlfn.XLOOKUP(B433,'Short Volume Apple'!A:A,'Short Volume Apple'!E:E)</f>
        <v>0.58388346911122457</v>
      </c>
      <c r="K433" s="20">
        <f>_xlfn.XLOOKUP(B433,'Volume SPY'!A:A,'Volume SPY'!B:B)</f>
        <v>0.3756663800515907</v>
      </c>
      <c r="L433" s="20">
        <f>_xlfn.XLOOKUP(B433,'Short Volume SPY'!A:A,'Short Volume SPY'!E:E)</f>
        <v>0.46960431451792289</v>
      </c>
    </row>
    <row r="434" spans="2:12">
      <c r="B434" s="1">
        <v>45112</v>
      </c>
      <c r="C434" s="25">
        <f>_xlfn.XLOOKUP(B434,gme_stock_data!A:A,gme_stock_data!D:D)</f>
        <v>-4.1390870336624162E-2</v>
      </c>
      <c r="D434" s="1"/>
      <c r="E434" s="18">
        <f>_xlfn.XLOOKUP(B434,'Volume GME'!A:A,'Volume GME'!B:B)</f>
        <v>0.41654910141942403</v>
      </c>
      <c r="F434" s="19">
        <f>_xlfn.XLOOKUP(B434,'Short Volume GME'!A:A,'Short Volume GME'!E:E)</f>
        <v>0.51189442518280648</v>
      </c>
      <c r="H434" s="20">
        <f>_xlfn.XLOOKUP(B434,'Volume Apple'!A:A,'Volume Apple'!B:B)</f>
        <v>0.46066461738603548</v>
      </c>
      <c r="I434" s="20">
        <f>_xlfn.XLOOKUP(B434,'Short Volume Apple'!A:A,'Short Volume Apple'!E:E)</f>
        <v>0.52889426468169576</v>
      </c>
      <c r="K434" s="20">
        <f>_xlfn.XLOOKUP(B434,'Volume SPY'!A:A,'Volume SPY'!B:B)</f>
        <v>0.41716955448779947</v>
      </c>
      <c r="L434" s="20">
        <f>_xlfn.XLOOKUP(B434,'Short Volume SPY'!A:A,'Short Volume SPY'!E:E)</f>
        <v>0.44397585276151963</v>
      </c>
    </row>
    <row r="435" spans="2:12">
      <c r="B435" s="1">
        <v>45110</v>
      </c>
      <c r="C435" s="25">
        <f>_xlfn.XLOOKUP(B435,gme_stock_data!A:A,gme_stock_data!D:D)</f>
        <v>2.6852711890596841E-2</v>
      </c>
      <c r="D435" s="1"/>
      <c r="E435" s="18">
        <f>_xlfn.XLOOKUP(B435,'Volume GME'!A:A,'Volume GME'!B:B)</f>
        <v>0.41281758903563642</v>
      </c>
      <c r="F435" s="19">
        <f>_xlfn.XLOOKUP(B435,'Short Volume GME'!A:A,'Short Volume GME'!E:E)</f>
        <v>0.49687429006270484</v>
      </c>
      <c r="H435" s="20">
        <f>_xlfn.XLOOKUP(B435,'Volume Apple'!A:A,'Volume Apple'!B:B)</f>
        <v>0.4551326090546573</v>
      </c>
      <c r="I435" s="20">
        <f>_xlfn.XLOOKUP(B435,'Short Volume Apple'!A:A,'Short Volume Apple'!E:E)</f>
        <v>0.55245447840162465</v>
      </c>
      <c r="K435" s="20">
        <f>_xlfn.XLOOKUP(B435,'Volume SPY'!A:A,'Volume SPY'!B:B)</f>
        <v>0.35637325721312613</v>
      </c>
      <c r="L435" s="20">
        <f>_xlfn.XLOOKUP(B435,'Short Volume SPY'!A:A,'Short Volume SPY'!E:E)</f>
        <v>0.43164211749099246</v>
      </c>
    </row>
    <row r="436" spans="2:12">
      <c r="B436" s="1">
        <v>45107</v>
      </c>
      <c r="C436" s="25">
        <f>_xlfn.XLOOKUP(B436,gme_stock_data!A:A,gme_stock_data!D:D)</f>
        <v>-2.6451186087169717E-2</v>
      </c>
      <c r="D436" s="1"/>
      <c r="E436" s="18">
        <f>_xlfn.XLOOKUP(B436,'Volume GME'!A:A,'Volume GME'!B:B)</f>
        <v>0.39619141589962398</v>
      </c>
      <c r="F436" s="19">
        <f>_xlfn.XLOOKUP(B436,'Short Volume GME'!A:A,'Short Volume GME'!E:E)</f>
        <v>0.49413348580466443</v>
      </c>
      <c r="H436" s="20">
        <f>_xlfn.XLOOKUP(B436,'Volume Apple'!A:A,'Volume Apple'!B:B)</f>
        <v>0.40669303633788872</v>
      </c>
      <c r="I436" s="20">
        <f>_xlfn.XLOOKUP(B436,'Short Volume Apple'!A:A,'Short Volume Apple'!E:E)</f>
        <v>0.41990858748280191</v>
      </c>
      <c r="K436" s="20">
        <f>_xlfn.XLOOKUP(B436,'Volume SPY'!A:A,'Volume SPY'!B:B)</f>
        <v>0.42177203495467042</v>
      </c>
      <c r="L436" s="20">
        <f>_xlfn.XLOOKUP(B436,'Short Volume SPY'!A:A,'Short Volume SPY'!E:E)</f>
        <v>0.56438158828122686</v>
      </c>
    </row>
    <row r="437" spans="2:12">
      <c r="B437" s="1">
        <v>45106</v>
      </c>
      <c r="C437" s="25">
        <f>_xlfn.XLOOKUP(B437,gme_stock_data!A:A,gme_stock_data!D:D)</f>
        <v>-3.2077012267697313E-3</v>
      </c>
      <c r="D437" s="1"/>
      <c r="E437" s="18">
        <f>_xlfn.XLOOKUP(B437,'Volume GME'!A:A,'Volume GME'!B:B)</f>
        <v>0.42049803147257592</v>
      </c>
      <c r="F437" s="19">
        <f>_xlfn.XLOOKUP(B437,'Short Volume GME'!A:A,'Short Volume GME'!E:E)</f>
        <v>0.525007646771672</v>
      </c>
      <c r="H437" s="20">
        <f>_xlfn.XLOOKUP(B437,'Volume Apple'!A:A,'Volume Apple'!B:B)</f>
        <v>0.4559875057587191</v>
      </c>
      <c r="I437" s="20">
        <f>_xlfn.XLOOKUP(B437,'Short Volume Apple'!A:A,'Short Volume Apple'!E:E)</f>
        <v>0.43486019930051634</v>
      </c>
      <c r="K437" s="20">
        <f>_xlfn.XLOOKUP(B437,'Volume SPY'!A:A,'Volume SPY'!B:B)</f>
        <v>0.37234587387971663</v>
      </c>
      <c r="L437" s="20">
        <f>_xlfn.XLOOKUP(B437,'Short Volume SPY'!A:A,'Short Volume SPY'!E:E)</f>
        <v>0.45563796570843351</v>
      </c>
    </row>
    <row r="438" spans="2:12">
      <c r="B438" s="1">
        <v>45105</v>
      </c>
      <c r="C438" s="25">
        <f>_xlfn.XLOOKUP(B438,gme_stock_data!A:A,gme_stock_data!D:D)</f>
        <v>5.7676609588206938E-2</v>
      </c>
      <c r="D438" s="1"/>
      <c r="E438" s="18">
        <f>_xlfn.XLOOKUP(B438,'Volume GME'!A:A,'Volume GME'!B:B)</f>
        <v>0.41252100462724317</v>
      </c>
      <c r="F438" s="19">
        <f>_xlfn.XLOOKUP(B438,'Short Volume GME'!A:A,'Short Volume GME'!E:E)</f>
        <v>0.52098801356676971</v>
      </c>
      <c r="H438" s="20">
        <f>_xlfn.XLOOKUP(B438,'Volume Apple'!A:A,'Volume Apple'!B:B)</f>
        <v>0.42021947498565643</v>
      </c>
      <c r="I438" s="20">
        <f>_xlfn.XLOOKUP(B438,'Short Volume Apple'!A:A,'Short Volume Apple'!E:E)</f>
        <v>0.42155335116990394</v>
      </c>
      <c r="K438" s="20">
        <f>_xlfn.XLOOKUP(B438,'Volume SPY'!A:A,'Volume SPY'!B:B)</f>
        <v>0.38619155861185367</v>
      </c>
      <c r="L438" s="20">
        <f>_xlfn.XLOOKUP(B438,'Short Volume SPY'!A:A,'Short Volume SPY'!E:E)</f>
        <v>0.56867332719272923</v>
      </c>
    </row>
    <row r="439" spans="2:12">
      <c r="B439" s="1">
        <v>45104</v>
      </c>
      <c r="C439" s="25">
        <f>_xlfn.XLOOKUP(B439,gme_stock_data!A:A,gme_stock_data!D:D)</f>
        <v>2.4035491815488183E-2</v>
      </c>
      <c r="D439" s="1"/>
      <c r="E439" s="18">
        <f>_xlfn.XLOOKUP(B439,'Volume GME'!A:A,'Volume GME'!B:B)</f>
        <v>0.46824436962703886</v>
      </c>
      <c r="F439" s="19">
        <f>_xlfn.XLOOKUP(B439,'Short Volume GME'!A:A,'Short Volume GME'!E:E)</f>
        <v>0.47506318846765766</v>
      </c>
      <c r="H439" s="20">
        <f>_xlfn.XLOOKUP(B439,'Volume Apple'!A:A,'Volume Apple'!B:B)</f>
        <v>0.46710965508825197</v>
      </c>
      <c r="I439" s="20">
        <f>_xlfn.XLOOKUP(B439,'Short Volume Apple'!A:A,'Short Volume Apple'!E:E)</f>
        <v>0.43969021260865915</v>
      </c>
      <c r="K439" s="20">
        <f>_xlfn.XLOOKUP(B439,'Volume SPY'!A:A,'Volume SPY'!B:B)</f>
        <v>0.37933541424695061</v>
      </c>
      <c r="L439" s="20">
        <f>_xlfn.XLOOKUP(B439,'Short Volume SPY'!A:A,'Short Volume SPY'!E:E)</f>
        <v>0.52362267075268643</v>
      </c>
    </row>
    <row r="440" spans="2:12">
      <c r="B440" s="1">
        <v>45103</v>
      </c>
      <c r="C440" s="25">
        <f>_xlfn.XLOOKUP(B440,gme_stock_data!A:A,gme_stock_data!D:D)</f>
        <v>-2.9111644847348923E-2</v>
      </c>
      <c r="D440" s="1"/>
      <c r="E440" s="18">
        <f>_xlfn.XLOOKUP(B440,'Volume GME'!A:A,'Volume GME'!B:B)</f>
        <v>0.43748294715866498</v>
      </c>
      <c r="F440" s="19">
        <f>_xlfn.XLOOKUP(B440,'Short Volume GME'!A:A,'Short Volume GME'!E:E)</f>
        <v>0.4875895889063242</v>
      </c>
      <c r="H440" s="20">
        <f>_xlfn.XLOOKUP(B440,'Volume Apple'!A:A,'Volume Apple'!B:B)</f>
        <v>0.44516954861106345</v>
      </c>
      <c r="I440" s="20">
        <f>_xlfn.XLOOKUP(B440,'Short Volume Apple'!A:A,'Short Volume Apple'!E:E)</f>
        <v>0.41167036328093171</v>
      </c>
      <c r="K440" s="20">
        <f>_xlfn.XLOOKUP(B440,'Volume SPY'!A:A,'Volume SPY'!B:B)</f>
        <v>0.37924447019567176</v>
      </c>
      <c r="L440" s="20">
        <f>_xlfn.XLOOKUP(B440,'Short Volume SPY'!A:A,'Short Volume SPY'!E:E)</f>
        <v>0.62943122367222626</v>
      </c>
    </row>
    <row r="441" spans="2:12">
      <c r="B441" s="1">
        <v>45100</v>
      </c>
      <c r="C441" s="25">
        <f>_xlfn.XLOOKUP(B441,gme_stock_data!A:A,gme_stock_data!D:D)</f>
        <v>-2.5824008956880817E-2</v>
      </c>
      <c r="D441" s="1"/>
      <c r="E441" s="18">
        <f>_xlfn.XLOOKUP(B441,'Volume GME'!A:A,'Volume GME'!B:B)</f>
        <v>0.34012608368368863</v>
      </c>
      <c r="F441" s="19">
        <f>_xlfn.XLOOKUP(B441,'Short Volume GME'!A:A,'Short Volume GME'!E:E)</f>
        <v>0.43438589325617355</v>
      </c>
      <c r="H441" s="20">
        <f>_xlfn.XLOOKUP(B441,'Volume Apple'!A:A,'Volume Apple'!B:B)</f>
        <v>0.42300347685624773</v>
      </c>
      <c r="I441" s="20">
        <f>_xlfn.XLOOKUP(B441,'Short Volume Apple'!A:A,'Short Volume Apple'!E:E)</f>
        <v>0.42831370320375106</v>
      </c>
      <c r="K441" s="20">
        <f>_xlfn.XLOOKUP(B441,'Volume SPY'!A:A,'Volume SPY'!B:B)</f>
        <v>0.46872499015569602</v>
      </c>
      <c r="L441" s="20">
        <f>_xlfn.XLOOKUP(B441,'Short Volume SPY'!A:A,'Short Volume SPY'!E:E)</f>
        <v>0.55450998639943816</v>
      </c>
    </row>
    <row r="442" spans="2:12">
      <c r="B442" s="1">
        <v>45099</v>
      </c>
      <c r="C442" s="25">
        <f>_xlfn.XLOOKUP(B442,gme_stock_data!A:A,gme_stock_data!D:D)</f>
        <v>-4.5128281716828337E-3</v>
      </c>
      <c r="D442" s="1"/>
      <c r="E442" s="18">
        <f>_xlfn.XLOOKUP(B442,'Volume GME'!A:A,'Volume GME'!B:B)</f>
        <v>0.38942233611185578</v>
      </c>
      <c r="F442" s="19">
        <f>_xlfn.XLOOKUP(B442,'Short Volume GME'!A:A,'Short Volume GME'!E:E)</f>
        <v>0.56628581596757133</v>
      </c>
      <c r="H442" s="20">
        <f>_xlfn.XLOOKUP(B442,'Volume Apple'!A:A,'Volume Apple'!B:B)</f>
        <v>0.44765619783077903</v>
      </c>
      <c r="I442" s="20">
        <f>_xlfn.XLOOKUP(B442,'Short Volume Apple'!A:A,'Short Volume Apple'!E:E)</f>
        <v>0.451617545751691</v>
      </c>
      <c r="K442" s="20">
        <f>_xlfn.XLOOKUP(B442,'Volume SPY'!A:A,'Volume SPY'!B:B)</f>
        <v>0.42634408140190505</v>
      </c>
      <c r="L442" s="20">
        <f>_xlfn.XLOOKUP(B442,'Short Volume SPY'!A:A,'Short Volume SPY'!E:E)</f>
        <v>0.48292508734492784</v>
      </c>
    </row>
    <row r="443" spans="2:12">
      <c r="B443" s="1">
        <v>45098</v>
      </c>
      <c r="C443" s="25">
        <f>_xlfn.XLOOKUP(B443,gme_stock_data!A:A,gme_stock_data!D:D)</f>
        <v>-6.1212188682396376E-3</v>
      </c>
      <c r="D443" s="1"/>
      <c r="E443" s="18">
        <f>_xlfn.XLOOKUP(B443,'Volume GME'!A:A,'Volume GME'!B:B)</f>
        <v>0.41457582544806115</v>
      </c>
      <c r="F443" s="19">
        <f>_xlfn.XLOOKUP(B443,'Short Volume GME'!A:A,'Short Volume GME'!E:E)</f>
        <v>0.50983670651677115</v>
      </c>
      <c r="H443" s="20">
        <f>_xlfn.XLOOKUP(B443,'Volume Apple'!A:A,'Volume Apple'!B:B)</f>
        <v>0.42598037693098456</v>
      </c>
      <c r="I443" s="20">
        <f>_xlfn.XLOOKUP(B443,'Short Volume Apple'!A:A,'Short Volume Apple'!E:E)</f>
        <v>0.43581534343833628</v>
      </c>
      <c r="K443" s="20">
        <f>_xlfn.XLOOKUP(B443,'Volume SPY'!A:A,'Volume SPY'!B:B)</f>
        <v>0.37941638969337738</v>
      </c>
      <c r="L443" s="20">
        <f>_xlfn.XLOOKUP(B443,'Short Volume SPY'!A:A,'Short Volume SPY'!E:E)</f>
        <v>0.48172220167991353</v>
      </c>
    </row>
    <row r="444" spans="2:12">
      <c r="B444" s="1">
        <v>45097</v>
      </c>
      <c r="C444" s="25">
        <f>_xlfn.XLOOKUP(B444,gme_stock_data!A:A,gme_stock_data!D:D)</f>
        <v>8.1400085894693804E-4</v>
      </c>
      <c r="D444" s="1"/>
      <c r="E444" s="18">
        <f>_xlfn.XLOOKUP(B444,'Volume GME'!A:A,'Volume GME'!B:B)</f>
        <v>0.41497505100584225</v>
      </c>
      <c r="F444" s="19">
        <f>_xlfn.XLOOKUP(B444,'Short Volume GME'!A:A,'Short Volume GME'!E:E)</f>
        <v>0.49233419409141632</v>
      </c>
      <c r="H444" s="20">
        <f>_xlfn.XLOOKUP(B444,'Volume Apple'!A:A,'Volume Apple'!B:B)</f>
        <v>0.45184868194895939</v>
      </c>
      <c r="I444" s="20">
        <f>_xlfn.XLOOKUP(B444,'Short Volume Apple'!A:A,'Short Volume Apple'!E:E)</f>
        <v>0.42714464898024435</v>
      </c>
      <c r="K444" s="20">
        <f>_xlfn.XLOOKUP(B444,'Volume SPY'!A:A,'Volume SPY'!B:B)</f>
        <v>0.35166170951875209</v>
      </c>
      <c r="L444" s="20">
        <f>_xlfn.XLOOKUP(B444,'Short Volume SPY'!A:A,'Short Volume SPY'!E:E)</f>
        <v>0.62393968652942922</v>
      </c>
    </row>
    <row r="445" spans="2:12">
      <c r="B445" s="1">
        <v>45093</v>
      </c>
      <c r="C445" s="25">
        <f>_xlfn.XLOOKUP(B445,gme_stock_data!A:A,gme_stock_data!D:D)</f>
        <v>-1.1336153786336352E-2</v>
      </c>
      <c r="D445" s="1"/>
      <c r="E445" s="18">
        <f>_xlfn.XLOOKUP(B445,'Volume GME'!A:A,'Volume GME'!B:B)</f>
        <v>0.39052960811178183</v>
      </c>
      <c r="F445" s="19">
        <f>_xlfn.XLOOKUP(B445,'Short Volume GME'!A:A,'Short Volume GME'!E:E)</f>
        <v>0.43120297959486847</v>
      </c>
      <c r="H445" s="20">
        <f>_xlfn.XLOOKUP(B445,'Volume Apple'!A:A,'Volume Apple'!B:B)</f>
        <v>0.34389240423938061</v>
      </c>
      <c r="I445" s="20">
        <f>_xlfn.XLOOKUP(B445,'Short Volume Apple'!A:A,'Short Volume Apple'!E:E)</f>
        <v>0.52231037528376345</v>
      </c>
      <c r="K445" s="20">
        <f>_xlfn.XLOOKUP(B445,'Volume SPY'!A:A,'Volume SPY'!B:B)</f>
        <v>0.49449800734069843</v>
      </c>
      <c r="L445" s="20">
        <f>_xlfn.XLOOKUP(B445,'Short Volume SPY'!A:A,'Short Volume SPY'!E:E)</f>
        <v>0.51577916467582174</v>
      </c>
    </row>
    <row r="446" spans="2:12">
      <c r="B446" s="1">
        <v>45092</v>
      </c>
      <c r="C446" s="25">
        <f>_xlfn.XLOOKUP(B446,gme_stock_data!A:A,gme_stock_data!D:D)</f>
        <v>-3.4035734835896093E-2</v>
      </c>
      <c r="D446" s="1"/>
      <c r="E446" s="18">
        <f>_xlfn.XLOOKUP(B446,'Volume GME'!A:A,'Volume GME'!B:B)</f>
        <v>0.46173449450018555</v>
      </c>
      <c r="F446" s="19">
        <f>_xlfn.XLOOKUP(B446,'Short Volume GME'!A:A,'Short Volume GME'!E:E)</f>
        <v>0.48429520388943686</v>
      </c>
      <c r="H446" s="20">
        <f>_xlfn.XLOOKUP(B446,'Volume Apple'!A:A,'Volume Apple'!B:B)</f>
        <v>0.38952684728590126</v>
      </c>
      <c r="I446" s="20">
        <f>_xlfn.XLOOKUP(B446,'Short Volume Apple'!A:A,'Short Volume Apple'!E:E)</f>
        <v>0.57803980731253601</v>
      </c>
      <c r="K446" s="20">
        <f>_xlfn.XLOOKUP(B446,'Volume SPY'!A:A,'Volume SPY'!B:B)</f>
        <v>0.41007722672188562</v>
      </c>
      <c r="L446" s="20">
        <f>_xlfn.XLOOKUP(B446,'Short Volume SPY'!A:A,'Short Volume SPY'!E:E)</f>
        <v>0.67454654588109642</v>
      </c>
    </row>
    <row r="447" spans="2:12">
      <c r="B447" s="1">
        <v>45091</v>
      </c>
      <c r="C447" s="25">
        <f>_xlfn.XLOOKUP(B447,gme_stock_data!A:A,gme_stock_data!D:D)</f>
        <v>-4.7492305453832082E-2</v>
      </c>
      <c r="D447" s="1"/>
      <c r="E447" s="18">
        <f>_xlfn.XLOOKUP(B447,'Volume GME'!A:A,'Volume GME'!B:B)</f>
        <v>0.45707626920341921</v>
      </c>
      <c r="F447" s="19">
        <f>_xlfn.XLOOKUP(B447,'Short Volume GME'!A:A,'Short Volume GME'!E:E)</f>
        <v>0.47045694397360122</v>
      </c>
      <c r="H447" s="20">
        <f>_xlfn.XLOOKUP(B447,'Volume Apple'!A:A,'Volume Apple'!B:B)</f>
        <v>0.40295740822745368</v>
      </c>
      <c r="I447" s="20">
        <f>_xlfn.XLOOKUP(B447,'Short Volume Apple'!A:A,'Short Volume Apple'!E:E)</f>
        <v>0.47251768706120245</v>
      </c>
      <c r="K447" s="20">
        <f>_xlfn.XLOOKUP(B447,'Volume SPY'!A:A,'Volume SPY'!B:B)</f>
        <v>0.39542312706167249</v>
      </c>
      <c r="L447" s="20">
        <f>_xlfn.XLOOKUP(B447,'Short Volume SPY'!A:A,'Short Volume SPY'!E:E)</f>
        <v>0.53375742081331068</v>
      </c>
    </row>
    <row r="448" spans="2:12">
      <c r="B448" s="1">
        <v>45090</v>
      </c>
      <c r="C448" s="25">
        <f>_xlfn.XLOOKUP(B448,gme_stock_data!A:A,gme_stock_data!D:D)</f>
        <v>0.1035069470085033</v>
      </c>
      <c r="D448" s="1"/>
      <c r="E448" s="18">
        <f>_xlfn.XLOOKUP(B448,'Volume GME'!A:A,'Volume GME'!B:B)</f>
        <v>0.45892799712737437</v>
      </c>
      <c r="F448" s="19">
        <f>_xlfn.XLOOKUP(B448,'Short Volume GME'!A:A,'Short Volume GME'!E:E)</f>
        <v>0.48058079503572476</v>
      </c>
      <c r="H448" s="20">
        <f>_xlfn.XLOOKUP(B448,'Volume Apple'!A:A,'Volume Apple'!B:B)</f>
        <v>0.46048514424052206</v>
      </c>
      <c r="I448" s="20">
        <f>_xlfn.XLOOKUP(B448,'Short Volume Apple'!A:A,'Short Volume Apple'!E:E)</f>
        <v>0.47279828629889381</v>
      </c>
      <c r="K448" s="20">
        <f>_xlfn.XLOOKUP(B448,'Volume SPY'!A:A,'Volume SPY'!B:B)</f>
        <v>0.42206692195081791</v>
      </c>
      <c r="L448" s="20">
        <f>_xlfn.XLOOKUP(B448,'Short Volume SPY'!A:A,'Short Volume SPY'!E:E)</f>
        <v>0.52569280066957835</v>
      </c>
    </row>
    <row r="449" spans="2:12">
      <c r="B449" s="1">
        <v>45089</v>
      </c>
      <c r="C449" s="25">
        <f>_xlfn.XLOOKUP(B449,gme_stock_data!A:A,gme_stock_data!D:D)</f>
        <v>6.8992871486951421E-2</v>
      </c>
      <c r="D449" s="1"/>
      <c r="E449" s="18">
        <f>_xlfn.XLOOKUP(B449,'Volume GME'!A:A,'Volume GME'!B:B)</f>
        <v>0.42296331613114307</v>
      </c>
      <c r="F449" s="19">
        <f>_xlfn.XLOOKUP(B449,'Short Volume GME'!A:A,'Short Volume GME'!E:E)</f>
        <v>0.48678716295283336</v>
      </c>
      <c r="H449" s="20">
        <f>_xlfn.XLOOKUP(B449,'Volume Apple'!A:A,'Volume Apple'!B:B)</f>
        <v>0.45063534286299534</v>
      </c>
      <c r="I449" s="20">
        <f>_xlfn.XLOOKUP(B449,'Short Volume Apple'!A:A,'Short Volume Apple'!E:E)</f>
        <v>0.44483476821182527</v>
      </c>
      <c r="K449" s="20">
        <f>_xlfn.XLOOKUP(B449,'Volume SPY'!A:A,'Volume SPY'!B:B)</f>
        <v>0.40572099988720778</v>
      </c>
      <c r="L449" s="20">
        <f>_xlfn.XLOOKUP(B449,'Short Volume SPY'!A:A,'Short Volume SPY'!E:E)</f>
        <v>0.51834945166743851</v>
      </c>
    </row>
    <row r="450" spans="2:12">
      <c r="B450" s="1">
        <v>45086</v>
      </c>
      <c r="C450" s="25">
        <f>_xlfn.XLOOKUP(B450,gme_stock_data!A:A,gme_stock_data!D:D)</f>
        <v>5.6225142656950007E-2</v>
      </c>
      <c r="D450" s="1"/>
      <c r="E450" s="18">
        <f>_xlfn.XLOOKUP(B450,'Volume GME'!A:A,'Volume GME'!B:B)</f>
        <v>0.45637063598795397</v>
      </c>
      <c r="F450" s="19">
        <f>_xlfn.XLOOKUP(B450,'Short Volume GME'!A:A,'Short Volume GME'!E:E)</f>
        <v>0.44046201972944787</v>
      </c>
      <c r="H450" s="20">
        <f>_xlfn.XLOOKUP(B450,'Volume Apple'!A:A,'Volume Apple'!B:B)</f>
        <v>0.42797217234575768</v>
      </c>
      <c r="I450" s="20">
        <f>_xlfn.XLOOKUP(B450,'Short Volume Apple'!A:A,'Short Volume Apple'!E:E)</f>
        <v>0.46676791433558995</v>
      </c>
      <c r="K450" s="20">
        <f>_xlfn.XLOOKUP(B450,'Volume SPY'!A:A,'Volume SPY'!B:B)</f>
        <v>0.41724345228267223</v>
      </c>
      <c r="L450" s="20">
        <f>_xlfn.XLOOKUP(B450,'Short Volume SPY'!A:A,'Short Volume SPY'!E:E)</f>
        <v>0.54948063178253415</v>
      </c>
    </row>
    <row r="451" spans="2:12">
      <c r="B451" s="1">
        <v>45085</v>
      </c>
      <c r="C451" s="25">
        <f>_xlfn.XLOOKUP(B451,gme_stock_data!A:A,gme_stock_data!D:D)</f>
        <v>-0.19706004650843617</v>
      </c>
      <c r="D451" s="1"/>
      <c r="E451" s="18">
        <f>_xlfn.XLOOKUP(B451,'Volume GME'!A:A,'Volume GME'!B:B)</f>
        <v>0.47742729831754938</v>
      </c>
      <c r="F451" s="19">
        <f>_xlfn.XLOOKUP(B451,'Short Volume GME'!A:A,'Short Volume GME'!E:E)</f>
        <v>0.54872466617621207</v>
      </c>
      <c r="H451" s="20">
        <f>_xlfn.XLOOKUP(B451,'Volume Apple'!A:A,'Volume Apple'!B:B)</f>
        <v>0.4814111343900021</v>
      </c>
      <c r="I451" s="20">
        <f>_xlfn.XLOOKUP(B451,'Short Volume Apple'!A:A,'Short Volume Apple'!E:E)</f>
        <v>0.39326574620825044</v>
      </c>
      <c r="K451" s="20">
        <f>_xlfn.XLOOKUP(B451,'Volume SPY'!A:A,'Volume SPY'!B:B)</f>
        <v>0.31836680709239856</v>
      </c>
      <c r="L451" s="20">
        <f>_xlfn.XLOOKUP(B451,'Short Volume SPY'!A:A,'Short Volume SPY'!E:E)</f>
        <v>0.49987676709671552</v>
      </c>
    </row>
    <row r="452" spans="2:12">
      <c r="B452" s="1">
        <v>45084</v>
      </c>
      <c r="C452" s="25">
        <f>_xlfn.XLOOKUP(B452,gme_stock_data!A:A,gme_stock_data!D:D)</f>
        <v>5.592007935394918E-2</v>
      </c>
      <c r="D452" s="1"/>
      <c r="E452" s="18">
        <f>_xlfn.XLOOKUP(B452,'Volume GME'!A:A,'Volume GME'!B:B)</f>
        <v>0.40092609983521549</v>
      </c>
      <c r="F452" s="19">
        <f>_xlfn.XLOOKUP(B452,'Short Volume GME'!A:A,'Short Volume GME'!E:E)</f>
        <v>0.66058083167380321</v>
      </c>
      <c r="H452" s="20">
        <f>_xlfn.XLOOKUP(B452,'Volume Apple'!A:A,'Volume Apple'!B:B)</f>
        <v>0.40889515188921038</v>
      </c>
      <c r="I452" s="20">
        <f>_xlfn.XLOOKUP(B452,'Short Volume Apple'!A:A,'Short Volume Apple'!E:E)</f>
        <v>0.42062549514577852</v>
      </c>
      <c r="K452" s="20">
        <f>_xlfn.XLOOKUP(B452,'Volume SPY'!A:A,'Volume SPY'!B:B)</f>
        <v>0.37888320982873874</v>
      </c>
      <c r="L452" s="20">
        <f>_xlfn.XLOOKUP(B452,'Short Volume SPY'!A:A,'Short Volume SPY'!E:E)</f>
        <v>0.53872745760505503</v>
      </c>
    </row>
    <row r="453" spans="2:12">
      <c r="B453" s="1">
        <v>45083</v>
      </c>
      <c r="C453" s="25">
        <f>_xlfn.XLOOKUP(B453,gme_stock_data!A:A,gme_stock_data!D:D)</f>
        <v>1.5510515029056187E-2</v>
      </c>
      <c r="D453" s="1"/>
      <c r="E453" s="18">
        <f>_xlfn.XLOOKUP(B453,'Volume GME'!A:A,'Volume GME'!B:B)</f>
        <v>0.43146949625023123</v>
      </c>
      <c r="F453" s="19">
        <f>_xlfn.XLOOKUP(B453,'Short Volume GME'!A:A,'Short Volume GME'!E:E)</f>
        <v>0.56451540171208381</v>
      </c>
      <c r="H453" s="20">
        <f>_xlfn.XLOOKUP(B453,'Volume Apple'!A:A,'Volume Apple'!B:B)</f>
        <v>0.50859909288836247</v>
      </c>
      <c r="I453" s="20">
        <f>_xlfn.XLOOKUP(B453,'Short Volume Apple'!A:A,'Short Volume Apple'!E:E)</f>
        <v>0.40050430151850303</v>
      </c>
      <c r="K453" s="20">
        <f>_xlfn.XLOOKUP(B453,'Volume SPY'!A:A,'Volume SPY'!B:B)</f>
        <v>0.34997211648377929</v>
      </c>
      <c r="L453" s="20">
        <f>_xlfn.XLOOKUP(B453,'Short Volume SPY'!A:A,'Short Volume SPY'!E:E)</f>
        <v>0.63910906991857797</v>
      </c>
    </row>
    <row r="454" spans="2:12">
      <c r="B454" s="1">
        <v>45082</v>
      </c>
      <c r="C454" s="25">
        <f>_xlfn.XLOOKUP(B454,gme_stock_data!A:A,gme_stock_data!D:D)</f>
        <v>-1.3483350337287101E-2</v>
      </c>
      <c r="D454" s="1"/>
      <c r="E454" s="18">
        <f>_xlfn.XLOOKUP(B454,'Volume GME'!A:A,'Volume GME'!B:B)</f>
        <v>0.47027744216378797</v>
      </c>
      <c r="F454" s="19">
        <f>_xlfn.XLOOKUP(B454,'Short Volume GME'!A:A,'Short Volume GME'!E:E)</f>
        <v>0.5300636144001345</v>
      </c>
      <c r="H454" s="20">
        <f>_xlfn.XLOOKUP(B454,'Volume Apple'!A:A,'Volume Apple'!B:B)</f>
        <v>0.51868412492159355</v>
      </c>
      <c r="I454" s="20">
        <f>_xlfn.XLOOKUP(B454,'Short Volume Apple'!A:A,'Short Volume Apple'!E:E)</f>
        <v>0.48334201442812452</v>
      </c>
      <c r="K454" s="20">
        <f>_xlfn.XLOOKUP(B454,'Volume SPY'!A:A,'Volume SPY'!B:B)</f>
        <v>0.37300282599317541</v>
      </c>
      <c r="L454" s="20">
        <f>_xlfn.XLOOKUP(B454,'Short Volume SPY'!A:A,'Short Volume SPY'!E:E)</f>
        <v>0.50779653669863101</v>
      </c>
    </row>
    <row r="455" spans="2:12">
      <c r="B455" s="1">
        <v>45079</v>
      </c>
      <c r="C455" s="25">
        <f>_xlfn.XLOOKUP(B455,gme_stock_data!A:A,gme_stock_data!D:D)</f>
        <v>2.2159298168709637E-2</v>
      </c>
      <c r="D455" s="1"/>
      <c r="E455" s="18">
        <f>_xlfn.XLOOKUP(B455,'Volume GME'!A:A,'Volume GME'!B:B)</f>
        <v>0.42075040233450961</v>
      </c>
      <c r="F455" s="19">
        <f>_xlfn.XLOOKUP(B455,'Short Volume GME'!A:A,'Short Volume GME'!E:E)</f>
        <v>0.57772761294751107</v>
      </c>
      <c r="H455" s="20">
        <f>_xlfn.XLOOKUP(B455,'Volume Apple'!A:A,'Volume Apple'!B:B)</f>
        <v>0.4773701685439925</v>
      </c>
      <c r="I455" s="20">
        <f>_xlfn.XLOOKUP(B455,'Short Volume Apple'!A:A,'Short Volume Apple'!E:E)</f>
        <v>0.37879616837089636</v>
      </c>
      <c r="K455" s="20">
        <f>_xlfn.XLOOKUP(B455,'Volume SPY'!A:A,'Volume SPY'!B:B)</f>
        <v>0.34308766483108011</v>
      </c>
      <c r="L455" s="20">
        <f>_xlfn.XLOOKUP(B455,'Short Volume SPY'!A:A,'Short Volume SPY'!E:E)</f>
        <v>0.50259155929378907</v>
      </c>
    </row>
    <row r="456" spans="2:12">
      <c r="B456" s="1">
        <v>45078</v>
      </c>
      <c r="C456" s="25">
        <f>_xlfn.XLOOKUP(B456,gme_stock_data!A:A,gme_stock_data!D:D)</f>
        <v>2.0768439448390691E-3</v>
      </c>
      <c r="D456" s="1"/>
      <c r="E456" s="18">
        <f>_xlfn.XLOOKUP(B456,'Volume GME'!A:A,'Volume GME'!B:B)</f>
        <v>0.44721280368024924</v>
      </c>
      <c r="F456" s="19">
        <f>_xlfn.XLOOKUP(B456,'Short Volume GME'!A:A,'Short Volume GME'!E:E)</f>
        <v>0.65436369725803645</v>
      </c>
      <c r="H456" s="20">
        <f>_xlfn.XLOOKUP(B456,'Volume Apple'!A:A,'Volume Apple'!B:B)</f>
        <v>0.4876103150741366</v>
      </c>
      <c r="I456" s="20">
        <f>_xlfn.XLOOKUP(B456,'Short Volume Apple'!A:A,'Short Volume Apple'!E:E)</f>
        <v>0.37222388505853887</v>
      </c>
      <c r="K456" s="20">
        <f>_xlfn.XLOOKUP(B456,'Volume SPY'!A:A,'Volume SPY'!B:B)</f>
        <v>0.342013476947924</v>
      </c>
      <c r="L456" s="20">
        <f>_xlfn.XLOOKUP(B456,'Short Volume SPY'!A:A,'Short Volume SPY'!E:E)</f>
        <v>0.48971648947361862</v>
      </c>
    </row>
    <row r="457" spans="2:12">
      <c r="B457" s="1">
        <v>45077</v>
      </c>
      <c r="C457" s="25">
        <f>_xlfn.XLOOKUP(B457,gme_stock_data!A:A,gme_stock_data!D:D)</f>
        <v>-2.139118998131756E-2</v>
      </c>
      <c r="D457" s="1"/>
      <c r="E457" s="18">
        <f>_xlfn.XLOOKUP(B457,'Volume GME'!A:A,'Volume GME'!B:B)</f>
        <v>0.41784749506825664</v>
      </c>
      <c r="F457" s="19">
        <f>_xlfn.XLOOKUP(B457,'Short Volume GME'!A:A,'Short Volume GME'!E:E)</f>
        <v>0.6544026990137749</v>
      </c>
      <c r="H457" s="20">
        <f>_xlfn.XLOOKUP(B457,'Volume Apple'!A:A,'Volume Apple'!B:B)</f>
        <v>0.36876166235486973</v>
      </c>
      <c r="I457" s="20">
        <f>_xlfn.XLOOKUP(B457,'Short Volume Apple'!A:A,'Short Volume Apple'!E:E)</f>
        <v>0.54495041565689994</v>
      </c>
      <c r="K457" s="20">
        <f>_xlfn.XLOOKUP(B457,'Volume SPY'!A:A,'Volume SPY'!B:B)</f>
        <v>0.45076791341340022</v>
      </c>
      <c r="L457" s="20">
        <f>_xlfn.XLOOKUP(B457,'Short Volume SPY'!A:A,'Short Volume SPY'!E:E)</f>
        <v>0.64009415354647869</v>
      </c>
    </row>
    <row r="458" spans="2:12">
      <c r="B458" s="1">
        <v>45076</v>
      </c>
      <c r="C458" s="25">
        <f>_xlfn.XLOOKUP(B458,gme_stock_data!A:A,gme_stock_data!D:D)</f>
        <v>5.5221054499722526E-2</v>
      </c>
      <c r="D458" s="1"/>
      <c r="E458" s="18">
        <f>_xlfn.XLOOKUP(B458,'Volume GME'!A:A,'Volume GME'!B:B)</f>
        <v>0.41021450229381068</v>
      </c>
      <c r="F458" s="19">
        <f>_xlfn.XLOOKUP(B458,'Short Volume GME'!A:A,'Short Volume GME'!E:E)</f>
        <v>0.57782938480431845</v>
      </c>
      <c r="H458" s="20">
        <f>_xlfn.XLOOKUP(B458,'Volume Apple'!A:A,'Volume Apple'!B:B)</f>
        <v>0.41266135596912773</v>
      </c>
      <c r="I458" s="20">
        <f>_xlfn.XLOOKUP(B458,'Short Volume Apple'!A:A,'Short Volume Apple'!E:E)</f>
        <v>0.55738278222698423</v>
      </c>
      <c r="K458" s="20">
        <f>_xlfn.XLOOKUP(B458,'Volume SPY'!A:A,'Volume SPY'!B:B)</f>
        <v>0.33760169873871543</v>
      </c>
      <c r="L458" s="20">
        <f>_xlfn.XLOOKUP(B458,'Short Volume SPY'!A:A,'Short Volume SPY'!E:E)</f>
        <v>0.61823280771772393</v>
      </c>
    </row>
    <row r="459" spans="2:12">
      <c r="B459" s="1">
        <v>45072</v>
      </c>
      <c r="C459" s="25">
        <f>_xlfn.XLOOKUP(B459,gme_stock_data!A:A,gme_stock_data!D:D)</f>
        <v>-4.2918520815410323E-3</v>
      </c>
      <c r="D459" s="1"/>
      <c r="E459" s="18">
        <f>_xlfn.XLOOKUP(B459,'Volume GME'!A:A,'Volume GME'!B:B)</f>
        <v>0.43934746432619887</v>
      </c>
      <c r="F459" s="19">
        <f>_xlfn.XLOOKUP(B459,'Short Volume GME'!A:A,'Short Volume GME'!E:E)</f>
        <v>0.6752632022141386</v>
      </c>
      <c r="H459" s="20">
        <f>_xlfn.XLOOKUP(B459,'Volume Apple'!A:A,'Volume Apple'!B:B)</f>
        <v>0.41792694882205639</v>
      </c>
      <c r="I459" s="20">
        <f>_xlfn.XLOOKUP(B459,'Short Volume Apple'!A:A,'Short Volume Apple'!E:E)</f>
        <v>0.49835799749772758</v>
      </c>
      <c r="K459" s="20">
        <f>_xlfn.XLOOKUP(B459,'Volume SPY'!A:A,'Volume SPY'!B:B)</f>
        <v>0.41170258959418288</v>
      </c>
      <c r="L459" s="20">
        <f>_xlfn.XLOOKUP(B459,'Short Volume SPY'!A:A,'Short Volume SPY'!E:E)</f>
        <v>0.7056397349875646</v>
      </c>
    </row>
    <row r="460" spans="2:12">
      <c r="B460" s="1">
        <v>45071</v>
      </c>
      <c r="C460" s="25">
        <f>_xlfn.XLOOKUP(B460,gme_stock_data!A:A,gme_stock_data!D:D)</f>
        <v>3.4320068007060184E-3</v>
      </c>
      <c r="D460" s="1"/>
      <c r="E460" s="18">
        <f>_xlfn.XLOOKUP(B460,'Volume GME'!A:A,'Volume GME'!B:B)</f>
        <v>0.36727049102120962</v>
      </c>
      <c r="F460" s="19">
        <f>_xlfn.XLOOKUP(B460,'Short Volume GME'!A:A,'Short Volume GME'!E:E)</f>
        <v>0.66593145670788711</v>
      </c>
      <c r="H460" s="20">
        <f>_xlfn.XLOOKUP(B460,'Volume Apple'!A:A,'Volume Apple'!B:B)</f>
        <v>0.43206351729800929</v>
      </c>
      <c r="I460" s="20">
        <f>_xlfn.XLOOKUP(B460,'Short Volume Apple'!A:A,'Short Volume Apple'!E:E)</f>
        <v>0.44246429334795973</v>
      </c>
      <c r="K460" s="20">
        <f>_xlfn.XLOOKUP(B460,'Volume SPY'!A:A,'Volume SPY'!B:B)</f>
        <v>0.37151630589237061</v>
      </c>
      <c r="L460" s="20">
        <f>_xlfn.XLOOKUP(B460,'Short Volume SPY'!A:A,'Short Volume SPY'!E:E)</f>
        <v>0.65252386428817166</v>
      </c>
    </row>
    <row r="461" spans="2:12">
      <c r="B461" s="1">
        <v>45070</v>
      </c>
      <c r="C461" s="25">
        <f>_xlfn.XLOOKUP(B461,gme_stock_data!A:A,gme_stock_data!D:D)</f>
        <v>4.7383246094058135E-3</v>
      </c>
      <c r="D461" s="1"/>
      <c r="E461" s="18">
        <f>_xlfn.XLOOKUP(B461,'Volume GME'!A:A,'Volume GME'!B:B)</f>
        <v>0.39551509023949011</v>
      </c>
      <c r="F461" s="19">
        <f>_xlfn.XLOOKUP(B461,'Short Volume GME'!A:A,'Short Volume GME'!E:E)</f>
        <v>0.4749073148310799</v>
      </c>
      <c r="H461" s="20">
        <f>_xlfn.XLOOKUP(B461,'Volume Apple'!A:A,'Volume Apple'!B:B)</f>
        <v>0.47014002295934765</v>
      </c>
      <c r="I461" s="20">
        <f>_xlfn.XLOOKUP(B461,'Short Volume Apple'!A:A,'Short Volume Apple'!E:E)</f>
        <v>0.43802090399538185</v>
      </c>
      <c r="K461" s="20">
        <f>_xlfn.XLOOKUP(B461,'Volume SPY'!A:A,'Volume SPY'!B:B)</f>
        <v>0.3516897164594035</v>
      </c>
      <c r="L461" s="20">
        <f>_xlfn.XLOOKUP(B461,'Short Volume SPY'!A:A,'Short Volume SPY'!E:E)</f>
        <v>0.5674590115948277</v>
      </c>
    </row>
    <row r="462" spans="2:12">
      <c r="B462" s="1">
        <v>45069</v>
      </c>
      <c r="C462" s="25">
        <f>_xlfn.XLOOKUP(B462,gme_stock_data!A:A,gme_stock_data!D:D)</f>
        <v>-4.4339118245172615E-2</v>
      </c>
      <c r="D462" s="1"/>
      <c r="E462" s="18">
        <f>_xlfn.XLOOKUP(B462,'Volume GME'!A:A,'Volume GME'!B:B)</f>
        <v>0.43820389407174126</v>
      </c>
      <c r="F462" s="19">
        <f>_xlfn.XLOOKUP(B462,'Short Volume GME'!A:A,'Short Volume GME'!E:E)</f>
        <v>0.56054646819722742</v>
      </c>
      <c r="H462" s="20">
        <f>_xlfn.XLOOKUP(B462,'Volume Apple'!A:A,'Volume Apple'!B:B)</f>
        <v>0.4154704927679001</v>
      </c>
      <c r="I462" s="20">
        <f>_xlfn.XLOOKUP(B462,'Short Volume Apple'!A:A,'Short Volume Apple'!E:E)</f>
        <v>0.49238439283727881</v>
      </c>
      <c r="K462" s="20">
        <f>_xlfn.XLOOKUP(B462,'Volume SPY'!A:A,'Volume SPY'!B:B)</f>
        <v>0.39513632523310493</v>
      </c>
      <c r="L462" s="20">
        <f>_xlfn.XLOOKUP(B462,'Short Volume SPY'!A:A,'Short Volume SPY'!E:E)</f>
        <v>0.55073059899615673</v>
      </c>
    </row>
    <row r="463" spans="2:12">
      <c r="B463" s="1">
        <v>45068</v>
      </c>
      <c r="C463" s="25">
        <f>_xlfn.XLOOKUP(B463,gme_stock_data!A:A,gme_stock_data!D:D)</f>
        <v>9.2999757124610893E-2</v>
      </c>
      <c r="D463" s="1"/>
      <c r="E463" s="18">
        <f>_xlfn.XLOOKUP(B463,'Volume GME'!A:A,'Volume GME'!B:B)</f>
        <v>0.38943668336363207</v>
      </c>
      <c r="F463" s="19">
        <f>_xlfn.XLOOKUP(B463,'Short Volume GME'!A:A,'Short Volume GME'!E:E)</f>
        <v>0.52410936404884745</v>
      </c>
      <c r="H463" s="20">
        <f>_xlfn.XLOOKUP(B463,'Volume Apple'!A:A,'Volume Apple'!B:B)</f>
        <v>0.4495135763031799</v>
      </c>
      <c r="I463" s="20">
        <f>_xlfn.XLOOKUP(B463,'Short Volume Apple'!A:A,'Short Volume Apple'!E:E)</f>
        <v>0.41826405512222925</v>
      </c>
      <c r="K463" s="20">
        <f>_xlfn.XLOOKUP(B463,'Volume SPY'!A:A,'Volume SPY'!B:B)</f>
        <v>0.34838392963468728</v>
      </c>
      <c r="L463" s="20">
        <f>_xlfn.XLOOKUP(B463,'Short Volume SPY'!A:A,'Short Volume SPY'!E:E)</f>
        <v>0.43710353080582071</v>
      </c>
    </row>
    <row r="464" spans="2:12">
      <c r="B464" s="1">
        <v>45065</v>
      </c>
      <c r="C464" s="25">
        <f>_xlfn.XLOOKUP(B464,gme_stock_data!A:A,gme_stock_data!D:D)</f>
        <v>-4.3899755617301174E-2</v>
      </c>
      <c r="D464" s="1"/>
      <c r="E464" s="18">
        <f>_xlfn.XLOOKUP(B464,'Volume GME'!A:A,'Volume GME'!B:B)</f>
        <v>0.44198778658683296</v>
      </c>
      <c r="F464" s="19">
        <f>_xlfn.XLOOKUP(B464,'Short Volume GME'!A:A,'Short Volume GME'!E:E)</f>
        <v>0.51469028751034063</v>
      </c>
      <c r="H464" s="20">
        <f>_xlfn.XLOOKUP(B464,'Volume Apple'!A:A,'Volume Apple'!B:B)</f>
        <v>0.4495739032134386</v>
      </c>
      <c r="I464" s="20">
        <f>_xlfn.XLOOKUP(B464,'Short Volume Apple'!A:A,'Short Volume Apple'!E:E)</f>
        <v>0.5316828123710674</v>
      </c>
      <c r="K464" s="20">
        <f>_xlfn.XLOOKUP(B464,'Volume SPY'!A:A,'Volume SPY'!B:B)</f>
        <v>0.48374554454540292</v>
      </c>
      <c r="L464" s="20">
        <f>_xlfn.XLOOKUP(B464,'Short Volume SPY'!A:A,'Short Volume SPY'!E:E)</f>
        <v>0.59657814690372435</v>
      </c>
    </row>
    <row r="465" spans="2:12">
      <c r="B465" s="1">
        <v>45064</v>
      </c>
      <c r="C465" s="25">
        <f>_xlfn.XLOOKUP(B465,gme_stock_data!A:A,gme_stock_data!D:D)</f>
        <v>7.8397614079676759E-3</v>
      </c>
      <c r="D465" s="1"/>
      <c r="E465" s="18">
        <f>_xlfn.XLOOKUP(B465,'Volume GME'!A:A,'Volume GME'!B:B)</f>
        <v>0.40982656317909061</v>
      </c>
      <c r="F465" s="19">
        <f>_xlfn.XLOOKUP(B465,'Short Volume GME'!A:A,'Short Volume GME'!E:E)</f>
        <v>0.58614328695442541</v>
      </c>
      <c r="H465" s="20">
        <f>_xlfn.XLOOKUP(B465,'Volume Apple'!A:A,'Volume Apple'!B:B)</f>
        <v>0.42480841037171702</v>
      </c>
      <c r="I465" s="20">
        <f>_xlfn.XLOOKUP(B465,'Short Volume Apple'!A:A,'Short Volume Apple'!E:E)</f>
        <v>0.56441037444423703</v>
      </c>
      <c r="K465" s="20">
        <f>_xlfn.XLOOKUP(B465,'Volume SPY'!A:A,'Volume SPY'!B:B)</f>
        <v>0.40215599190519136</v>
      </c>
      <c r="L465" s="20">
        <f>_xlfn.XLOOKUP(B465,'Short Volume SPY'!A:A,'Short Volume SPY'!E:E)</f>
        <v>0.67688533625718061</v>
      </c>
    </row>
    <row r="466" spans="2:12">
      <c r="B466" s="1">
        <v>45063</v>
      </c>
      <c r="C466" s="25">
        <f>_xlfn.XLOOKUP(B466,gme_stock_data!A:A,gme_stock_data!D:D)</f>
        <v>3.923820346801999E-2</v>
      </c>
      <c r="D466" s="1"/>
      <c r="E466" s="18">
        <f>_xlfn.XLOOKUP(B466,'Volume GME'!A:A,'Volume GME'!B:B)</f>
        <v>0.43780915235290363</v>
      </c>
      <c r="F466" s="19">
        <f>_xlfn.XLOOKUP(B466,'Short Volume GME'!A:A,'Short Volume GME'!E:E)</f>
        <v>0.67628889518546764</v>
      </c>
      <c r="H466" s="20">
        <f>_xlfn.XLOOKUP(B466,'Volume Apple'!A:A,'Volume Apple'!B:B)</f>
        <v>0.43989139863317411</v>
      </c>
      <c r="I466" s="20">
        <f>_xlfn.XLOOKUP(B466,'Short Volume Apple'!A:A,'Short Volume Apple'!E:E)</f>
        <v>0.5716935381155378</v>
      </c>
      <c r="K466" s="20">
        <f>_xlfn.XLOOKUP(B466,'Volume SPY'!A:A,'Volume SPY'!B:B)</f>
        <v>0.41129623227249107</v>
      </c>
      <c r="L466" s="20">
        <f>_xlfn.XLOOKUP(B466,'Short Volume SPY'!A:A,'Short Volume SPY'!E:E)</f>
        <v>0.6411373797440072</v>
      </c>
    </row>
    <row r="467" spans="2:12">
      <c r="B467" s="1">
        <v>45062</v>
      </c>
      <c r="C467" s="25">
        <f>_xlfn.XLOOKUP(B467,gme_stock_data!A:A,gme_stock_data!D:D)</f>
        <v>1.696899235560748E-2</v>
      </c>
      <c r="D467" s="1"/>
      <c r="E467" s="18">
        <f>_xlfn.XLOOKUP(B467,'Volume GME'!A:A,'Volume GME'!B:B)</f>
        <v>0.41981105857184275</v>
      </c>
      <c r="F467" s="19">
        <f>_xlfn.XLOOKUP(B467,'Short Volume GME'!A:A,'Short Volume GME'!E:E)</f>
        <v>0.66247079863689073</v>
      </c>
      <c r="H467" s="20">
        <f>_xlfn.XLOOKUP(B467,'Volume Apple'!A:A,'Volume Apple'!B:B)</f>
        <v>0.45645786674133804</v>
      </c>
      <c r="I467" s="20">
        <f>_xlfn.XLOOKUP(B467,'Short Volume Apple'!A:A,'Short Volume Apple'!E:E)</f>
        <v>0.52581784755203387</v>
      </c>
      <c r="K467" s="20">
        <f>_xlfn.XLOOKUP(B467,'Volume SPY'!A:A,'Volume SPY'!B:B)</f>
        <v>0.35915090306129593</v>
      </c>
      <c r="L467" s="20">
        <f>_xlfn.XLOOKUP(B467,'Short Volume SPY'!A:A,'Short Volume SPY'!E:E)</f>
        <v>0.57942234368048096</v>
      </c>
    </row>
    <row r="468" spans="2:12">
      <c r="B468" s="1">
        <v>45061</v>
      </c>
      <c r="C468" s="25">
        <f>_xlfn.XLOOKUP(B468,gme_stock_data!A:A,gme_stock_data!D:D)</f>
        <v>4.396832045361046E-2</v>
      </c>
      <c r="D468" s="1"/>
      <c r="E468" s="18">
        <f>_xlfn.XLOOKUP(B468,'Volume GME'!A:A,'Volume GME'!B:B)</f>
        <v>0.37311730926358783</v>
      </c>
      <c r="F468" s="19">
        <f>_xlfn.XLOOKUP(B468,'Short Volume GME'!A:A,'Short Volume GME'!E:E)</f>
        <v>0.57178786835086148</v>
      </c>
      <c r="H468" s="20">
        <f>_xlfn.XLOOKUP(B468,'Volume Apple'!A:A,'Volume Apple'!B:B)</f>
        <v>0.42754917310760221</v>
      </c>
      <c r="I468" s="20">
        <f>_xlfn.XLOOKUP(B468,'Short Volume Apple'!A:A,'Short Volume Apple'!E:E)</f>
        <v>0.5618668782574916</v>
      </c>
      <c r="K468" s="20">
        <f>_xlfn.XLOOKUP(B468,'Volume SPY'!A:A,'Volume SPY'!B:B)</f>
        <v>0.36689739952102068</v>
      </c>
      <c r="L468" s="20">
        <f>_xlfn.XLOOKUP(B468,'Short Volume SPY'!A:A,'Short Volume SPY'!E:E)</f>
        <v>0.54856554476206831</v>
      </c>
    </row>
    <row r="469" spans="2:12">
      <c r="B469" s="1">
        <v>45058</v>
      </c>
      <c r="C469" s="25">
        <f>_xlfn.XLOOKUP(B469,gme_stock_data!A:A,gme_stock_data!D:D)</f>
        <v>-9.1412712569862165E-3</v>
      </c>
      <c r="D469" s="1"/>
      <c r="E469" s="18">
        <f>_xlfn.XLOOKUP(B469,'Volume GME'!A:A,'Volume GME'!B:B)</f>
        <v>0.36401983788130071</v>
      </c>
      <c r="F469" s="19">
        <f>_xlfn.XLOOKUP(B469,'Short Volume GME'!A:A,'Short Volume GME'!E:E)</f>
        <v>0.56754540128881081</v>
      </c>
      <c r="H469" s="20">
        <f>_xlfn.XLOOKUP(B469,'Volume Apple'!A:A,'Volume Apple'!B:B)</f>
        <v>0.44727981430125219</v>
      </c>
      <c r="I469" s="20">
        <f>_xlfn.XLOOKUP(B469,'Short Volume Apple'!A:A,'Short Volume Apple'!E:E)</f>
        <v>0.55922369014524509</v>
      </c>
      <c r="K469" s="20">
        <f>_xlfn.XLOOKUP(B469,'Volume SPY'!A:A,'Volume SPY'!B:B)</f>
        <v>0.41839298372132233</v>
      </c>
      <c r="L469" s="20">
        <f>_xlfn.XLOOKUP(B469,'Short Volume SPY'!A:A,'Short Volume SPY'!E:E)</f>
        <v>0.53819196124044488</v>
      </c>
    </row>
    <row r="470" spans="2:12">
      <c r="B470" s="1">
        <v>45057</v>
      </c>
      <c r="C470" s="25">
        <f>_xlfn.XLOOKUP(B470,gme_stock_data!A:A,gme_stock_data!D:D)</f>
        <v>5.7637047167499126E-3</v>
      </c>
      <c r="D470" s="1"/>
      <c r="E470" s="18">
        <f>_xlfn.XLOOKUP(B470,'Volume GME'!A:A,'Volume GME'!B:B)</f>
        <v>0.43984430975387773</v>
      </c>
      <c r="F470" s="19">
        <f>_xlfn.XLOOKUP(B470,'Short Volume GME'!A:A,'Short Volume GME'!E:E)</f>
        <v>0.5189149055483866</v>
      </c>
      <c r="H470" s="20">
        <f>_xlfn.XLOOKUP(B470,'Volume Apple'!A:A,'Volume Apple'!B:B)</f>
        <v>0.43729309205606381</v>
      </c>
      <c r="I470" s="20">
        <f>_xlfn.XLOOKUP(B470,'Short Volume Apple'!A:A,'Short Volume Apple'!E:E)</f>
        <v>0.45211904093105515</v>
      </c>
      <c r="K470" s="20">
        <f>_xlfn.XLOOKUP(B470,'Volume SPY'!A:A,'Volume SPY'!B:B)</f>
        <v>0.37827266956253525</v>
      </c>
      <c r="L470" s="20">
        <f>_xlfn.XLOOKUP(B470,'Short Volume SPY'!A:A,'Short Volume SPY'!E:E)</f>
        <v>0.46720305639308857</v>
      </c>
    </row>
    <row r="471" spans="2:12">
      <c r="B471" s="1">
        <v>45056</v>
      </c>
      <c r="C471" s="25">
        <f>_xlfn.XLOOKUP(B471,gme_stock_data!A:A,gme_stock_data!D:D)</f>
        <v>2.5367213878423167E-2</v>
      </c>
      <c r="D471" s="1"/>
      <c r="E471" s="18">
        <f>_xlfn.XLOOKUP(B471,'Volume GME'!A:A,'Volume GME'!B:B)</f>
        <v>0.38484540490526625</v>
      </c>
      <c r="F471" s="19">
        <f>_xlfn.XLOOKUP(B471,'Short Volume GME'!A:A,'Short Volume GME'!E:E)</f>
        <v>0.55534500591852576</v>
      </c>
      <c r="H471" s="20">
        <f>_xlfn.XLOOKUP(B471,'Volume Apple'!A:A,'Volume Apple'!B:B)</f>
        <v>0.44913635230861432</v>
      </c>
      <c r="I471" s="20">
        <f>_xlfn.XLOOKUP(B471,'Short Volume Apple'!A:A,'Short Volume Apple'!E:E)</f>
        <v>0.44206255140621009</v>
      </c>
      <c r="K471" s="20">
        <f>_xlfn.XLOOKUP(B471,'Volume SPY'!A:A,'Volume SPY'!B:B)</f>
        <v>0.35392367416166637</v>
      </c>
      <c r="L471" s="20">
        <f>_xlfn.XLOOKUP(B471,'Short Volume SPY'!A:A,'Short Volume SPY'!E:E)</f>
        <v>0.61205896122246539</v>
      </c>
    </row>
    <row r="472" spans="2:12">
      <c r="B472" s="1">
        <v>45055</v>
      </c>
      <c r="C472" s="25">
        <f>_xlfn.XLOOKUP(B472,gme_stock_data!A:A,gme_stock_data!D:D)</f>
        <v>-1.3251727665024566E-2</v>
      </c>
      <c r="D472" s="1"/>
      <c r="E472" s="18">
        <f>_xlfn.XLOOKUP(B472,'Volume GME'!A:A,'Volume GME'!B:B)</f>
        <v>0.36601202883874029</v>
      </c>
      <c r="F472" s="19">
        <f>_xlfn.XLOOKUP(B472,'Short Volume GME'!A:A,'Short Volume GME'!E:E)</f>
        <v>0.59924496351903789</v>
      </c>
      <c r="H472" s="20">
        <f>_xlfn.XLOOKUP(B472,'Volume Apple'!A:A,'Volume Apple'!B:B)</f>
        <v>0.45884068082382351</v>
      </c>
      <c r="I472" s="20">
        <f>_xlfn.XLOOKUP(B472,'Short Volume Apple'!A:A,'Short Volume Apple'!E:E)</f>
        <v>0.40377860325185877</v>
      </c>
      <c r="K472" s="20">
        <f>_xlfn.XLOOKUP(B472,'Volume SPY'!A:A,'Volume SPY'!B:B)</f>
        <v>0.35012350732950431</v>
      </c>
      <c r="L472" s="20">
        <f>_xlfn.XLOOKUP(B472,'Short Volume SPY'!A:A,'Short Volume SPY'!E:E)</f>
        <v>0.68390719298864033</v>
      </c>
    </row>
    <row r="473" spans="2:12">
      <c r="B473" s="1">
        <v>45054</v>
      </c>
      <c r="C473" s="25">
        <f>_xlfn.XLOOKUP(B473,gme_stock_data!A:A,gme_stock_data!D:D)</f>
        <v>4.3977593477696831E-3</v>
      </c>
      <c r="D473" s="1"/>
      <c r="E473" s="18">
        <f>_xlfn.XLOOKUP(B473,'Volume GME'!A:A,'Volume GME'!B:B)</f>
        <v>0.48251559951539852</v>
      </c>
      <c r="F473" s="19">
        <f>_xlfn.XLOOKUP(B473,'Short Volume GME'!A:A,'Short Volume GME'!E:E)</f>
        <v>0.52320717610914624</v>
      </c>
      <c r="H473" s="20">
        <f>_xlfn.XLOOKUP(B473,'Volume Apple'!A:A,'Volume Apple'!B:B)</f>
        <v>0.53264943583074975</v>
      </c>
      <c r="I473" s="20">
        <f>_xlfn.XLOOKUP(B473,'Short Volume Apple'!A:A,'Short Volume Apple'!E:E)</f>
        <v>0.38955499863840964</v>
      </c>
      <c r="K473" s="20">
        <f>_xlfn.XLOOKUP(B473,'Volume SPY'!A:A,'Volume SPY'!B:B)</f>
        <v>0.30266312725979372</v>
      </c>
      <c r="L473" s="20">
        <f>_xlfn.XLOOKUP(B473,'Short Volume SPY'!A:A,'Short Volume SPY'!E:E)</f>
        <v>0.71729181430087485</v>
      </c>
    </row>
    <row r="474" spans="2:12">
      <c r="B474" s="1">
        <v>45051</v>
      </c>
      <c r="C474" s="25">
        <f>_xlfn.XLOOKUP(B474,gme_stock_data!A:A,gme_stock_data!D:D)</f>
        <v>5.3822393260728678E-2</v>
      </c>
      <c r="D474" s="1"/>
      <c r="E474" s="18">
        <f>_xlfn.XLOOKUP(B474,'Volume GME'!A:A,'Volume GME'!B:B)</f>
        <v>0.40876029387186946</v>
      </c>
      <c r="F474" s="19">
        <f>_xlfn.XLOOKUP(B474,'Short Volume GME'!A:A,'Short Volume GME'!E:E)</f>
        <v>0.69177169169413566</v>
      </c>
      <c r="H474" s="20">
        <f>_xlfn.XLOOKUP(B474,'Volume Apple'!A:A,'Volume Apple'!B:B)</f>
        <v>0.50187018551860862</v>
      </c>
      <c r="I474" s="20">
        <f>_xlfn.XLOOKUP(B474,'Short Volume Apple'!A:A,'Short Volume Apple'!E:E)</f>
        <v>0.43614981164931538</v>
      </c>
      <c r="K474" s="20">
        <f>_xlfn.XLOOKUP(B474,'Volume SPY'!A:A,'Volume SPY'!B:B)</f>
        <v>0.36537538907137679</v>
      </c>
      <c r="L474" s="20">
        <f>_xlfn.XLOOKUP(B474,'Short Volume SPY'!A:A,'Short Volume SPY'!E:E)</f>
        <v>0.56580241724913227</v>
      </c>
    </row>
    <row r="475" spans="2:12">
      <c r="B475" s="1">
        <v>45050</v>
      </c>
      <c r="C475" s="25">
        <f>_xlfn.XLOOKUP(B475,gme_stock_data!A:A,gme_stock_data!D:D)</f>
        <v>2.3530497410194251E-2</v>
      </c>
      <c r="D475" s="1"/>
      <c r="E475" s="18">
        <f>_xlfn.XLOOKUP(B475,'Volume GME'!A:A,'Volume GME'!B:B)</f>
        <v>0.41500811522145198</v>
      </c>
      <c r="F475" s="19">
        <f>_xlfn.XLOOKUP(B475,'Short Volume GME'!A:A,'Short Volume GME'!E:E)</f>
        <v>0.65220943927439379</v>
      </c>
      <c r="H475" s="20">
        <f>_xlfn.XLOOKUP(B475,'Volume Apple'!A:A,'Volume Apple'!B:B)</f>
        <v>0.47324372585693325</v>
      </c>
      <c r="I475" s="20">
        <f>_xlfn.XLOOKUP(B475,'Short Volume Apple'!A:A,'Short Volume Apple'!E:E)</f>
        <v>0.50936163959965797</v>
      </c>
      <c r="K475" s="20">
        <f>_xlfn.XLOOKUP(B475,'Volume SPY'!A:A,'Volume SPY'!B:B)</f>
        <v>0.34381152421549077</v>
      </c>
      <c r="L475" s="20">
        <f>_xlfn.XLOOKUP(B475,'Short Volume SPY'!A:A,'Short Volume SPY'!E:E)</f>
        <v>0.60947547274138536</v>
      </c>
    </row>
    <row r="476" spans="2:12">
      <c r="B476" s="1">
        <v>45049</v>
      </c>
      <c r="C476" s="25">
        <f>_xlfn.XLOOKUP(B476,gme_stock_data!A:A,gme_stock_data!D:D)</f>
        <v>1.707618867990433E-2</v>
      </c>
      <c r="D476" s="1"/>
      <c r="E476" s="18">
        <f>_xlfn.XLOOKUP(B476,'Volume GME'!A:A,'Volume GME'!B:B)</f>
        <v>0.3235892602467132</v>
      </c>
      <c r="F476" s="19">
        <f>_xlfn.XLOOKUP(B476,'Short Volume GME'!A:A,'Short Volume GME'!E:E)</f>
        <v>0.695820905210629</v>
      </c>
      <c r="H476" s="20">
        <f>_xlfn.XLOOKUP(B476,'Volume Apple'!A:A,'Volume Apple'!B:B)</f>
        <v>0.48229407418342884</v>
      </c>
      <c r="I476" s="20">
        <f>_xlfn.XLOOKUP(B476,'Short Volume Apple'!A:A,'Short Volume Apple'!E:E)</f>
        <v>0.54553419919967638</v>
      </c>
      <c r="K476" s="20">
        <f>_xlfn.XLOOKUP(B476,'Volume SPY'!A:A,'Volume SPY'!B:B)</f>
        <v>0.29258400830367798</v>
      </c>
      <c r="L476" s="20">
        <f>_xlfn.XLOOKUP(B476,'Short Volume SPY'!A:A,'Short Volume SPY'!E:E)</f>
        <v>0.60913049281898912</v>
      </c>
    </row>
    <row r="477" spans="2:12">
      <c r="B477" s="1">
        <v>45048</v>
      </c>
      <c r="C477" s="25">
        <f>_xlfn.XLOOKUP(B477,gme_stock_data!A:A,gme_stock_data!D:D)</f>
        <v>1.6159443322481858E-3</v>
      </c>
      <c r="D477" s="1"/>
      <c r="E477" s="18">
        <f>_xlfn.XLOOKUP(B477,'Volume GME'!A:A,'Volume GME'!B:B)</f>
        <v>0.38039167848729344</v>
      </c>
      <c r="F477" s="19">
        <f>_xlfn.XLOOKUP(B477,'Short Volume GME'!A:A,'Short Volume GME'!E:E)</f>
        <v>0.69624810101684564</v>
      </c>
      <c r="H477" s="20">
        <f>_xlfn.XLOOKUP(B477,'Volume Apple'!A:A,'Volume Apple'!B:B)</f>
        <v>0.4431232638825075</v>
      </c>
      <c r="I477" s="20">
        <f>_xlfn.XLOOKUP(B477,'Short Volume Apple'!A:A,'Short Volume Apple'!E:E)</f>
        <v>0.61031525772573814</v>
      </c>
      <c r="K477" s="20">
        <f>_xlfn.XLOOKUP(B477,'Volume SPY'!A:A,'Volume SPY'!B:B)</f>
        <v>0.37212585027309025</v>
      </c>
      <c r="L477" s="20">
        <f>_xlfn.XLOOKUP(B477,'Short Volume SPY'!A:A,'Short Volume SPY'!E:E)</f>
        <v>0.54594619622883356</v>
      </c>
    </row>
    <row r="478" spans="2:12">
      <c r="B478" s="1">
        <v>45047</v>
      </c>
      <c r="C478" s="25">
        <f>_xlfn.XLOOKUP(B478,gme_stock_data!A:A,gme_stock_data!D:D)</f>
        <v>-3.9117037864193495E-2</v>
      </c>
      <c r="D478" s="1"/>
      <c r="E478" s="18">
        <f>_xlfn.XLOOKUP(B478,'Volume GME'!A:A,'Volume GME'!B:B)</f>
        <v>0.36985590465044638</v>
      </c>
      <c r="F478" s="19">
        <f>_xlfn.XLOOKUP(B478,'Short Volume GME'!A:A,'Short Volume GME'!E:E)</f>
        <v>0.72096218306381277</v>
      </c>
      <c r="H478" s="20">
        <f>_xlfn.XLOOKUP(B478,'Volume Apple'!A:A,'Volume Apple'!B:B)</f>
        <v>0.53534286568821432</v>
      </c>
      <c r="I478" s="20">
        <f>_xlfn.XLOOKUP(B478,'Short Volume Apple'!A:A,'Short Volume Apple'!E:E)</f>
        <v>0.61446845122501392</v>
      </c>
      <c r="K478" s="20">
        <f>_xlfn.XLOOKUP(B478,'Volume SPY'!A:A,'Volume SPY'!B:B)</f>
        <v>0.34586799373582555</v>
      </c>
      <c r="L478" s="20">
        <f>_xlfn.XLOOKUP(B478,'Short Volume SPY'!A:A,'Short Volume SPY'!E:E)</f>
        <v>0.60702932052735525</v>
      </c>
    </row>
    <row r="479" spans="2:12">
      <c r="B479" s="1">
        <v>45044</v>
      </c>
      <c r="C479" s="25">
        <f>_xlfn.XLOOKUP(B479,gme_stock_data!A:A,gme_stock_data!D:D)</f>
        <v>1.8310739159705446E-2</v>
      </c>
      <c r="D479" s="1"/>
      <c r="E479" s="18">
        <f>_xlfn.XLOOKUP(B479,'Volume GME'!A:A,'Volume GME'!B:B)</f>
        <v>0.41167908069447107</v>
      </c>
      <c r="F479" s="19">
        <f>_xlfn.XLOOKUP(B479,'Short Volume GME'!A:A,'Short Volume GME'!E:E)</f>
        <v>0.71650910640228638</v>
      </c>
      <c r="H479" s="20">
        <f>_xlfn.XLOOKUP(B479,'Volume Apple'!A:A,'Volume Apple'!B:B)</f>
        <v>0.48502782058521682</v>
      </c>
      <c r="I479" s="20">
        <f>_xlfn.XLOOKUP(B479,'Short Volume Apple'!A:A,'Short Volume Apple'!E:E)</f>
        <v>0.4730448288071793</v>
      </c>
      <c r="K479" s="20">
        <f>_xlfn.XLOOKUP(B479,'Volume SPY'!A:A,'Volume SPY'!B:B)</f>
        <v>0.35133070955036355</v>
      </c>
      <c r="L479" s="20">
        <f>_xlfn.XLOOKUP(B479,'Short Volume SPY'!A:A,'Short Volume SPY'!E:E)</f>
        <v>0.59460499885039697</v>
      </c>
    </row>
    <row r="480" spans="2:12">
      <c r="B480" s="1">
        <v>45043</v>
      </c>
      <c r="C480" s="25">
        <f>_xlfn.XLOOKUP(B480,gme_stock_data!A:A,gme_stock_data!D:D)</f>
        <v>1.5429941668107778E-2</v>
      </c>
      <c r="D480" s="1"/>
      <c r="E480" s="18">
        <f>_xlfn.XLOOKUP(B480,'Volume GME'!A:A,'Volume GME'!B:B)</f>
        <v>0.35391815884878025</v>
      </c>
      <c r="F480" s="19">
        <f>_xlfn.XLOOKUP(B480,'Short Volume GME'!A:A,'Short Volume GME'!E:E)</f>
        <v>0.71083555894696682</v>
      </c>
      <c r="H480" s="20">
        <f>_xlfn.XLOOKUP(B480,'Volume Apple'!A:A,'Volume Apple'!B:B)</f>
        <v>0.38777779060593814</v>
      </c>
      <c r="I480" s="20">
        <f>_xlfn.XLOOKUP(B480,'Short Volume Apple'!A:A,'Short Volume Apple'!E:E)</f>
        <v>0.48116311096780412</v>
      </c>
      <c r="K480" s="20">
        <f>_xlfn.XLOOKUP(B480,'Volume SPY'!A:A,'Volume SPY'!B:B)</f>
        <v>0.36306493425544117</v>
      </c>
      <c r="L480" s="20">
        <f>_xlfn.XLOOKUP(B480,'Short Volume SPY'!A:A,'Short Volume SPY'!E:E)</f>
        <v>0.53947938076393132</v>
      </c>
    </row>
    <row r="481" spans="2:12">
      <c r="B481" s="1">
        <v>45042</v>
      </c>
      <c r="C481" s="25">
        <f>_xlfn.XLOOKUP(B481,gme_stock_data!A:A,gme_stock_data!D:D)</f>
        <v>-1.859283307661597E-2</v>
      </c>
      <c r="D481" s="1"/>
      <c r="E481" s="18">
        <f>_xlfn.XLOOKUP(B481,'Volume GME'!A:A,'Volume GME'!B:B)</f>
        <v>0.34544290965553148</v>
      </c>
      <c r="F481" s="19">
        <f>_xlfn.XLOOKUP(B481,'Short Volume GME'!A:A,'Short Volume GME'!E:E)</f>
        <v>0.74025148594462375</v>
      </c>
      <c r="H481" s="20">
        <f>_xlfn.XLOOKUP(B481,'Volume Apple'!A:A,'Volume Apple'!B:B)</f>
        <v>0.44514444950624948</v>
      </c>
      <c r="I481" s="20">
        <f>_xlfn.XLOOKUP(B481,'Short Volume Apple'!A:A,'Short Volume Apple'!E:E)</f>
        <v>0.47198839468383713</v>
      </c>
      <c r="K481" s="20">
        <f>_xlfn.XLOOKUP(B481,'Volume SPY'!A:A,'Volume SPY'!B:B)</f>
        <v>0.36281803993366496</v>
      </c>
      <c r="L481" s="20">
        <f>_xlfn.XLOOKUP(B481,'Short Volume SPY'!A:A,'Short Volume SPY'!E:E)</f>
        <v>0.42283878764914312</v>
      </c>
    </row>
    <row r="482" spans="2:12">
      <c r="B482" s="1">
        <v>45041</v>
      </c>
      <c r="C482" s="25">
        <f>_xlfn.XLOOKUP(B482,gme_stock_data!A:A,gme_stock_data!D:D)</f>
        <v>-4.7787155058262844E-2</v>
      </c>
      <c r="D482" s="1"/>
      <c r="E482" s="18">
        <f>_xlfn.XLOOKUP(B482,'Volume GME'!A:A,'Volume GME'!B:B)</f>
        <v>0.34615659464996068</v>
      </c>
      <c r="F482" s="19">
        <f>_xlfn.XLOOKUP(B482,'Short Volume GME'!A:A,'Short Volume GME'!E:E)</f>
        <v>0.7362820919783436</v>
      </c>
      <c r="H482" s="20">
        <f>_xlfn.XLOOKUP(B482,'Volume Apple'!A:A,'Volume Apple'!B:B)</f>
        <v>0.40043032746292062</v>
      </c>
      <c r="I482" s="20">
        <f>_xlfn.XLOOKUP(B482,'Short Volume Apple'!A:A,'Short Volume Apple'!E:E)</f>
        <v>0.49003140660852229</v>
      </c>
      <c r="K482" s="20">
        <f>_xlfn.XLOOKUP(B482,'Volume SPY'!A:A,'Volume SPY'!B:B)</f>
        <v>0.41416320922551964</v>
      </c>
      <c r="L482" s="20">
        <f>_xlfn.XLOOKUP(B482,'Short Volume SPY'!A:A,'Short Volume SPY'!E:E)</f>
        <v>0.48602736981272249</v>
      </c>
    </row>
    <row r="483" spans="2:12">
      <c r="B483" s="1">
        <v>45040</v>
      </c>
      <c r="C483" s="25">
        <f>_xlfn.XLOOKUP(B483,gme_stock_data!A:A,gme_stock_data!D:D)</f>
        <v>-2.7710828026104924E-2</v>
      </c>
      <c r="D483" s="1"/>
      <c r="E483" s="18">
        <f>_xlfn.XLOOKUP(B483,'Volume GME'!A:A,'Volume GME'!B:B)</f>
        <v>0.40000422988552692</v>
      </c>
      <c r="F483" s="19">
        <f>_xlfn.XLOOKUP(B483,'Short Volume GME'!A:A,'Short Volume GME'!E:E)</f>
        <v>0.74413366876793663</v>
      </c>
      <c r="H483" s="20">
        <f>_xlfn.XLOOKUP(B483,'Volume Apple'!A:A,'Volume Apple'!B:B)</f>
        <v>0.50066489772607026</v>
      </c>
      <c r="I483" s="20">
        <f>_xlfn.XLOOKUP(B483,'Short Volume Apple'!A:A,'Short Volume Apple'!E:E)</f>
        <v>0.56056555194738722</v>
      </c>
      <c r="K483" s="20">
        <f>_xlfn.XLOOKUP(B483,'Volume SPY'!A:A,'Volume SPY'!B:B)</f>
        <v>0.4009973186523173</v>
      </c>
      <c r="L483" s="20">
        <f>_xlfn.XLOOKUP(B483,'Short Volume SPY'!A:A,'Short Volume SPY'!E:E)</f>
        <v>0.5155021511287633</v>
      </c>
    </row>
    <row r="484" spans="2:12">
      <c r="B484" s="1">
        <v>45037</v>
      </c>
      <c r="C484" s="25">
        <f>_xlfn.XLOOKUP(B484,gme_stock_data!A:A,gme_stock_data!D:D)</f>
        <v>1.3264748658483101E-2</v>
      </c>
      <c r="D484" s="1"/>
      <c r="E484" s="18">
        <f>_xlfn.XLOOKUP(B484,'Volume GME'!A:A,'Volume GME'!B:B)</f>
        <v>0.35316452783296387</v>
      </c>
      <c r="F484" s="19">
        <f>_xlfn.XLOOKUP(B484,'Short Volume GME'!A:A,'Short Volume GME'!E:E)</f>
        <v>0.66594207240200809</v>
      </c>
      <c r="H484" s="20">
        <f>_xlfn.XLOOKUP(B484,'Volume Apple'!A:A,'Volume Apple'!B:B)</f>
        <v>0.40834447523468936</v>
      </c>
      <c r="I484" s="20">
        <f>_xlfn.XLOOKUP(B484,'Short Volume Apple'!A:A,'Short Volume Apple'!E:E)</f>
        <v>0.42961341977564654</v>
      </c>
      <c r="K484" s="20">
        <f>_xlfn.XLOOKUP(B484,'Volume SPY'!A:A,'Volume SPY'!B:B)</f>
        <v>0.37730711734132716</v>
      </c>
      <c r="L484" s="20">
        <f>_xlfn.XLOOKUP(B484,'Short Volume SPY'!A:A,'Short Volume SPY'!E:E)</f>
        <v>0.5208513605750783</v>
      </c>
    </row>
    <row r="485" spans="2:12">
      <c r="B485" s="1">
        <v>45036</v>
      </c>
      <c r="C485" s="25">
        <f>_xlfn.XLOOKUP(B485,gme_stock_data!A:A,gme_stock_data!D:D)</f>
        <v>-5.2504232518200369E-2</v>
      </c>
      <c r="D485" s="1"/>
      <c r="E485" s="18">
        <f>_xlfn.XLOOKUP(B485,'Volume GME'!A:A,'Volume GME'!B:B)</f>
        <v>0.37729934009006588</v>
      </c>
      <c r="F485" s="19">
        <f>_xlfn.XLOOKUP(B485,'Short Volume GME'!A:A,'Short Volume GME'!E:E)</f>
        <v>0.72714798453543172</v>
      </c>
      <c r="H485" s="20">
        <f>_xlfn.XLOOKUP(B485,'Volume Apple'!A:A,'Volume Apple'!B:B)</f>
        <v>0.44025704220769202</v>
      </c>
      <c r="I485" s="20">
        <f>_xlfn.XLOOKUP(B485,'Short Volume Apple'!A:A,'Short Volume Apple'!E:E)</f>
        <v>0.41176362581970238</v>
      </c>
      <c r="K485" s="20">
        <f>_xlfn.XLOOKUP(B485,'Volume SPY'!A:A,'Volume SPY'!B:B)</f>
        <v>0.37512258844964191</v>
      </c>
      <c r="L485" s="20">
        <f>_xlfn.XLOOKUP(B485,'Short Volume SPY'!A:A,'Short Volume SPY'!E:E)</f>
        <v>0.52146357574119062</v>
      </c>
    </row>
    <row r="486" spans="2:12">
      <c r="B486" s="1">
        <v>45035</v>
      </c>
      <c r="C486" s="25">
        <f>_xlfn.XLOOKUP(B486,gme_stock_data!A:A,gme_stock_data!D:D)</f>
        <v>-1.3979724408268902E-2</v>
      </c>
      <c r="D486" s="1"/>
      <c r="E486" s="18">
        <f>_xlfn.XLOOKUP(B486,'Volume GME'!A:A,'Volume GME'!B:B)</f>
        <v>0.35991738466142675</v>
      </c>
      <c r="F486" s="19">
        <f>_xlfn.XLOOKUP(B486,'Short Volume GME'!A:A,'Short Volume GME'!E:E)</f>
        <v>0.73431649315034908</v>
      </c>
      <c r="H486" s="20">
        <f>_xlfn.XLOOKUP(B486,'Volume Apple'!A:A,'Volume Apple'!B:B)</f>
        <v>0.47664061387626716</v>
      </c>
      <c r="I486" s="20">
        <f>_xlfn.XLOOKUP(B486,'Short Volume Apple'!A:A,'Short Volume Apple'!E:E)</f>
        <v>0.41704797153522577</v>
      </c>
      <c r="K486" s="20">
        <f>_xlfn.XLOOKUP(B486,'Volume SPY'!A:A,'Volume SPY'!B:B)</f>
        <v>0.31879117390642736</v>
      </c>
      <c r="L486" s="20">
        <f>_xlfn.XLOOKUP(B486,'Short Volume SPY'!A:A,'Short Volume SPY'!E:E)</f>
        <v>0.53203582826457696</v>
      </c>
    </row>
    <row r="487" spans="2:12">
      <c r="B487" s="1">
        <v>45034</v>
      </c>
      <c r="C487" s="25">
        <f>_xlfn.XLOOKUP(B487,gme_stock_data!A:A,gme_stock_data!D:D)</f>
        <v>-3.0533244540288797E-2</v>
      </c>
      <c r="D487" s="1"/>
      <c r="E487" s="18">
        <f>_xlfn.XLOOKUP(B487,'Volume GME'!A:A,'Volume GME'!B:B)</f>
        <v>0.36692336964865596</v>
      </c>
      <c r="F487" s="19">
        <f>_xlfn.XLOOKUP(B487,'Short Volume GME'!A:A,'Short Volume GME'!E:E)</f>
        <v>0.74202412935255946</v>
      </c>
      <c r="H487" s="20">
        <f>_xlfn.XLOOKUP(B487,'Volume Apple'!A:A,'Volume Apple'!B:B)</f>
        <v>0.50366156140821461</v>
      </c>
      <c r="I487" s="20">
        <f>_xlfn.XLOOKUP(B487,'Short Volume Apple'!A:A,'Short Volume Apple'!E:E)</f>
        <v>0.38865679972874123</v>
      </c>
      <c r="K487" s="20">
        <f>_xlfn.XLOOKUP(B487,'Volume SPY'!A:A,'Volume SPY'!B:B)</f>
        <v>0.34413869085410803</v>
      </c>
      <c r="L487" s="20">
        <f>_xlfn.XLOOKUP(B487,'Short Volume SPY'!A:A,'Short Volume SPY'!E:E)</f>
        <v>0.60465328966862475</v>
      </c>
    </row>
    <row r="488" spans="2:12">
      <c r="B488" s="1">
        <v>45033</v>
      </c>
      <c r="C488" s="25">
        <f>_xlfn.XLOOKUP(B488,gme_stock_data!A:A,gme_stock_data!D:D)</f>
        <v>-8.0465342512138823E-3</v>
      </c>
      <c r="D488" s="1"/>
      <c r="E488" s="18">
        <f>_xlfn.XLOOKUP(B488,'Volume GME'!A:A,'Volume GME'!B:B)</f>
        <v>0.35257154691534376</v>
      </c>
      <c r="F488" s="19">
        <f>_xlfn.XLOOKUP(B488,'Short Volume GME'!A:A,'Short Volume GME'!E:E)</f>
        <v>0.65122892911343822</v>
      </c>
      <c r="H488" s="20">
        <f>_xlfn.XLOOKUP(B488,'Volume Apple'!A:A,'Volume Apple'!B:B)</f>
        <v>0.47372213061911406</v>
      </c>
      <c r="I488" s="20">
        <f>_xlfn.XLOOKUP(B488,'Short Volume Apple'!A:A,'Short Volume Apple'!E:E)</f>
        <v>0.38052064452281475</v>
      </c>
      <c r="K488" s="20">
        <f>_xlfn.XLOOKUP(B488,'Volume SPY'!A:A,'Volume SPY'!B:B)</f>
        <v>0.40630421397910488</v>
      </c>
      <c r="L488" s="20">
        <f>_xlfn.XLOOKUP(B488,'Short Volume SPY'!A:A,'Short Volume SPY'!E:E)</f>
        <v>0.50599838511450301</v>
      </c>
    </row>
    <row r="489" spans="2:12">
      <c r="B489" s="1">
        <v>45030</v>
      </c>
      <c r="C489" s="25">
        <f>_xlfn.XLOOKUP(B489,gme_stock_data!A:A,gme_stock_data!D:D)</f>
        <v>-3.9991166383902665E-3</v>
      </c>
      <c r="D489" s="1"/>
      <c r="E489" s="18">
        <f>_xlfn.XLOOKUP(B489,'Volume GME'!A:A,'Volume GME'!B:B)</f>
        <v>0.39135268892721414</v>
      </c>
      <c r="F489" s="19">
        <f>_xlfn.XLOOKUP(B489,'Short Volume GME'!A:A,'Short Volume GME'!E:E)</f>
        <v>0.71074152820162118</v>
      </c>
      <c r="H489" s="20">
        <f>_xlfn.XLOOKUP(B489,'Volume Apple'!A:A,'Volume Apple'!B:B)</f>
        <v>0.46477707008945018</v>
      </c>
      <c r="I489" s="20">
        <f>_xlfn.XLOOKUP(B489,'Short Volume Apple'!A:A,'Short Volume Apple'!E:E)</f>
        <v>0.42930925793984009</v>
      </c>
      <c r="K489" s="20">
        <f>_xlfn.XLOOKUP(B489,'Volume SPY'!A:A,'Volume SPY'!B:B)</f>
        <v>0.35188762585064653</v>
      </c>
      <c r="L489" s="20">
        <f>_xlfn.XLOOKUP(B489,'Short Volume SPY'!A:A,'Short Volume SPY'!E:E)</f>
        <v>0.4851827575501092</v>
      </c>
    </row>
    <row r="490" spans="2:12">
      <c r="B490" s="1">
        <v>45029</v>
      </c>
      <c r="C490" s="25">
        <f>_xlfn.XLOOKUP(B490,gme_stock_data!A:A,gme_stock_data!D:D)</f>
        <v>1.2943720101288532E-2</v>
      </c>
      <c r="D490" s="1"/>
      <c r="E490" s="18">
        <f>_xlfn.XLOOKUP(B490,'Volume GME'!A:A,'Volume GME'!B:B)</f>
        <v>0.39077316575883597</v>
      </c>
      <c r="F490" s="19">
        <f>_xlfn.XLOOKUP(B490,'Short Volume GME'!A:A,'Short Volume GME'!E:E)</f>
        <v>0.60321824924740608</v>
      </c>
      <c r="H490" s="20">
        <f>_xlfn.XLOOKUP(B490,'Volume Apple'!A:A,'Volume Apple'!B:B)</f>
        <v>0.44289068158716915</v>
      </c>
      <c r="I490" s="20">
        <f>_xlfn.XLOOKUP(B490,'Short Volume Apple'!A:A,'Short Volume Apple'!E:E)</f>
        <v>0.41805865515858065</v>
      </c>
      <c r="K490" s="20">
        <f>_xlfn.XLOOKUP(B490,'Volume SPY'!A:A,'Volume SPY'!B:B)</f>
        <v>0.39385599036191743</v>
      </c>
      <c r="L490" s="20">
        <f>_xlfn.XLOOKUP(B490,'Short Volume SPY'!A:A,'Short Volume SPY'!E:E)</f>
        <v>0.57743723518069445</v>
      </c>
    </row>
    <row r="491" spans="2:12">
      <c r="B491" s="1">
        <v>45028</v>
      </c>
      <c r="C491" s="25">
        <f>_xlfn.XLOOKUP(B491,gme_stock_data!A:A,gme_stock_data!D:D)</f>
        <v>-1.9132952944351543E-2</v>
      </c>
      <c r="D491" s="1"/>
      <c r="E491" s="18">
        <f>_xlfn.XLOOKUP(B491,'Volume GME'!A:A,'Volume GME'!B:B)</f>
        <v>0.40401029170895331</v>
      </c>
      <c r="F491" s="19">
        <f>_xlfn.XLOOKUP(B491,'Short Volume GME'!A:A,'Short Volume GME'!E:E)</f>
        <v>0.67595402073478594</v>
      </c>
      <c r="H491" s="20">
        <f>_xlfn.XLOOKUP(B491,'Volume Apple'!A:A,'Volume Apple'!B:B)</f>
        <v>0.45508653260504994</v>
      </c>
      <c r="I491" s="20">
        <f>_xlfn.XLOOKUP(B491,'Short Volume Apple'!A:A,'Short Volume Apple'!E:E)</f>
        <v>0.43872230383035216</v>
      </c>
      <c r="K491" s="20">
        <f>_xlfn.XLOOKUP(B491,'Volume SPY'!A:A,'Volume SPY'!B:B)</f>
        <v>0.35731075137154122</v>
      </c>
      <c r="L491" s="20">
        <f>_xlfn.XLOOKUP(B491,'Short Volume SPY'!A:A,'Short Volume SPY'!E:E)</f>
        <v>0.543700344654239</v>
      </c>
    </row>
    <row r="492" spans="2:12">
      <c r="B492" s="1">
        <v>45027</v>
      </c>
      <c r="C492" s="25">
        <f>_xlfn.XLOOKUP(B492,gme_stock_data!A:A,gme_stock_data!D:D)</f>
        <v>1.4203523289712036E-2</v>
      </c>
      <c r="D492" s="1"/>
      <c r="E492" s="18">
        <f>_xlfn.XLOOKUP(B492,'Volume GME'!A:A,'Volume GME'!B:B)</f>
        <v>0.38973507156977111</v>
      </c>
      <c r="F492" s="19">
        <f>_xlfn.XLOOKUP(B492,'Short Volume GME'!A:A,'Short Volume GME'!E:E)</f>
        <v>0.647469947544978</v>
      </c>
      <c r="H492" s="20">
        <f>_xlfn.XLOOKUP(B492,'Volume Apple'!A:A,'Volume Apple'!B:B)</f>
        <v>0.46002484962560652</v>
      </c>
      <c r="I492" s="20">
        <f>_xlfn.XLOOKUP(B492,'Short Volume Apple'!A:A,'Short Volume Apple'!E:E)</f>
        <v>0.50320336600165538</v>
      </c>
      <c r="K492" s="20">
        <f>_xlfn.XLOOKUP(B492,'Volume SPY'!A:A,'Volume SPY'!B:B)</f>
        <v>0.38527626704766516</v>
      </c>
      <c r="L492" s="20">
        <f>_xlfn.XLOOKUP(B492,'Short Volume SPY'!A:A,'Short Volume SPY'!E:E)</f>
        <v>0.54133450376586323</v>
      </c>
    </row>
    <row r="493" spans="2:12">
      <c r="B493" s="1">
        <v>45026</v>
      </c>
      <c r="C493" s="25">
        <f>_xlfn.XLOOKUP(B493,gme_stock_data!A:A,gme_stock_data!D:D)</f>
        <v>-1.3401833589558679E-3</v>
      </c>
      <c r="D493" s="1"/>
      <c r="E493" s="18">
        <f>_xlfn.XLOOKUP(B493,'Volume GME'!A:A,'Volume GME'!B:B)</f>
        <v>0.37837411831420342</v>
      </c>
      <c r="F493" s="19">
        <f>_xlfn.XLOOKUP(B493,'Short Volume GME'!A:A,'Short Volume GME'!E:E)</f>
        <v>0.66140791936727616</v>
      </c>
      <c r="H493" s="20">
        <f>_xlfn.XLOOKUP(B493,'Volume Apple'!A:A,'Volume Apple'!B:B)</f>
        <v>0.47190600009816208</v>
      </c>
      <c r="I493" s="20">
        <f>_xlfn.XLOOKUP(B493,'Short Volume Apple'!A:A,'Short Volume Apple'!E:E)</f>
        <v>0.57157493969655049</v>
      </c>
      <c r="K493" s="20">
        <f>_xlfn.XLOOKUP(B493,'Volume SPY'!A:A,'Volume SPY'!B:B)</f>
        <v>0.39781412474036187</v>
      </c>
      <c r="L493" s="20">
        <f>_xlfn.XLOOKUP(B493,'Short Volume SPY'!A:A,'Short Volume SPY'!E:E)</f>
        <v>0.55907517352765623</v>
      </c>
    </row>
    <row r="494" spans="2:12">
      <c r="B494" s="1">
        <v>45022</v>
      </c>
      <c r="C494" s="25">
        <f>_xlfn.XLOOKUP(B494,gme_stock_data!A:A,gme_stock_data!D:D)</f>
        <v>1.4841738592349054E-2</v>
      </c>
      <c r="D494" s="1"/>
      <c r="E494" s="18">
        <f>_xlfn.XLOOKUP(B494,'Volume GME'!A:A,'Volume GME'!B:B)</f>
        <v>0.34256492489833201</v>
      </c>
      <c r="F494" s="19">
        <f>_xlfn.XLOOKUP(B494,'Short Volume GME'!A:A,'Short Volume GME'!E:E)</f>
        <v>0.64821703565442745</v>
      </c>
      <c r="H494" s="20">
        <f>_xlfn.XLOOKUP(B494,'Volume Apple'!A:A,'Volume Apple'!B:B)</f>
        <v>0.47167391719012303</v>
      </c>
      <c r="I494" s="20">
        <f>_xlfn.XLOOKUP(B494,'Short Volume Apple'!A:A,'Short Volume Apple'!E:E)</f>
        <v>0.55734418207163672</v>
      </c>
      <c r="K494" s="20">
        <f>_xlfn.XLOOKUP(B494,'Volume SPY'!A:A,'Volume SPY'!B:B)</f>
        <v>0.38197871375481274</v>
      </c>
      <c r="L494" s="20">
        <f>_xlfn.XLOOKUP(B494,'Short Volume SPY'!A:A,'Short Volume SPY'!E:E)</f>
        <v>0.49914168855564173</v>
      </c>
    </row>
    <row r="495" spans="2:12">
      <c r="B495" s="1">
        <v>45021</v>
      </c>
      <c r="C495" s="25">
        <f>_xlfn.XLOOKUP(B495,gme_stock_data!A:A,gme_stock_data!D:D)</f>
        <v>-1.2607100790932841E-2</v>
      </c>
      <c r="D495" s="1"/>
      <c r="E495" s="18">
        <f>_xlfn.XLOOKUP(B495,'Volume GME'!A:A,'Volume GME'!B:B)</f>
        <v>0.38038674033149172</v>
      </c>
      <c r="F495" s="19">
        <f>_xlfn.XLOOKUP(B495,'Short Volume GME'!A:A,'Short Volume GME'!E:E)</f>
        <v>0.64083985454812875</v>
      </c>
      <c r="H495" s="20">
        <f>_xlfn.XLOOKUP(B495,'Volume Apple'!A:A,'Volume Apple'!B:B)</f>
        <v>0.44937405195012886</v>
      </c>
      <c r="I495" s="20">
        <f>_xlfn.XLOOKUP(B495,'Short Volume Apple'!A:A,'Short Volume Apple'!E:E)</f>
        <v>0.41062752189173335</v>
      </c>
      <c r="K495" s="20">
        <f>_xlfn.XLOOKUP(B495,'Volume SPY'!A:A,'Volume SPY'!B:B)</f>
        <v>0.37614951270579933</v>
      </c>
      <c r="L495" s="20">
        <f>_xlfn.XLOOKUP(B495,'Short Volume SPY'!A:A,'Short Volume SPY'!E:E)</f>
        <v>0.53438807727258542</v>
      </c>
    </row>
    <row r="496" spans="2:12">
      <c r="B496" s="1">
        <v>45020</v>
      </c>
      <c r="C496" s="25">
        <f>_xlfn.XLOOKUP(B496,gme_stock_data!A:A,gme_stock_data!D:D)</f>
        <v>-3.6032017384707023E-2</v>
      </c>
      <c r="D496" s="1"/>
      <c r="E496" s="18">
        <f>_xlfn.XLOOKUP(B496,'Volume GME'!A:A,'Volume GME'!B:B)</f>
        <v>0.3918758169017707</v>
      </c>
      <c r="F496" s="19">
        <f>_xlfn.XLOOKUP(B496,'Short Volume GME'!A:A,'Short Volume GME'!E:E)</f>
        <v>0.58464140048345137</v>
      </c>
      <c r="H496" s="20">
        <f>_xlfn.XLOOKUP(B496,'Volume Apple'!A:A,'Volume Apple'!B:B)</f>
        <v>0.46640460563686892</v>
      </c>
      <c r="I496" s="20">
        <f>_xlfn.XLOOKUP(B496,'Short Volume Apple'!A:A,'Short Volume Apple'!E:E)</f>
        <v>0.39999087634258756</v>
      </c>
      <c r="K496" s="20">
        <f>_xlfn.XLOOKUP(B496,'Volume SPY'!A:A,'Volume SPY'!B:B)</f>
        <v>0.36434397852547201</v>
      </c>
      <c r="L496" s="20">
        <f>_xlfn.XLOOKUP(B496,'Short Volume SPY'!A:A,'Short Volume SPY'!E:E)</f>
        <v>0.54469015027046097</v>
      </c>
    </row>
    <row r="497" spans="2:12">
      <c r="B497" s="1">
        <v>45019</v>
      </c>
      <c r="C497" s="25">
        <f>_xlfn.XLOOKUP(B497,gme_stock_data!A:A,gme_stock_data!D:D)</f>
        <v>6.4949351505484264E-3</v>
      </c>
      <c r="D497" s="1"/>
      <c r="E497" s="18">
        <f>_xlfn.XLOOKUP(B497,'Volume GME'!A:A,'Volume GME'!B:B)</f>
        <v>0.41813462059891632</v>
      </c>
      <c r="F497" s="19">
        <f>_xlfn.XLOOKUP(B497,'Short Volume GME'!A:A,'Short Volume GME'!E:E)</f>
        <v>0.58091280416738245</v>
      </c>
      <c r="H497" s="20">
        <f>_xlfn.XLOOKUP(B497,'Volume Apple'!A:A,'Volume Apple'!B:B)</f>
        <v>0.44394412988317533</v>
      </c>
      <c r="I497" s="20">
        <f>_xlfn.XLOOKUP(B497,'Short Volume Apple'!A:A,'Short Volume Apple'!E:E)</f>
        <v>0.5035031862974233</v>
      </c>
      <c r="K497" s="20">
        <f>_xlfn.XLOOKUP(B497,'Volume SPY'!A:A,'Volume SPY'!B:B)</f>
        <v>0.32281230447837173</v>
      </c>
      <c r="L497" s="20">
        <f>_xlfn.XLOOKUP(B497,'Short Volume SPY'!A:A,'Short Volume SPY'!E:E)</f>
        <v>0.58793533563061762</v>
      </c>
    </row>
    <row r="498" spans="2:12">
      <c r="B498" s="1">
        <v>45016</v>
      </c>
      <c r="C498" s="25">
        <f>_xlfn.XLOOKUP(B498,gme_stock_data!A:A,gme_stock_data!D:D)</f>
        <v>2.2848094083362108E-2</v>
      </c>
      <c r="D498" s="1"/>
      <c r="E498" s="18">
        <f>_xlfn.XLOOKUP(B498,'Volume GME'!A:A,'Volume GME'!B:B)</f>
        <v>0.41136433863598348</v>
      </c>
      <c r="F498" s="19">
        <f>_xlfn.XLOOKUP(B498,'Short Volume GME'!A:A,'Short Volume GME'!E:E)</f>
        <v>0.64306863927480284</v>
      </c>
      <c r="H498" s="20">
        <f>_xlfn.XLOOKUP(B498,'Volume Apple'!A:A,'Volume Apple'!B:B)</f>
        <v>0.40076595919969371</v>
      </c>
      <c r="I498" s="20">
        <f>_xlfn.XLOOKUP(B498,'Short Volume Apple'!A:A,'Short Volume Apple'!E:E)</f>
        <v>0.57736755745916246</v>
      </c>
      <c r="K498" s="20">
        <f>_xlfn.XLOOKUP(B498,'Volume SPY'!A:A,'Volume SPY'!B:B)</f>
        <v>0.4125905750965207</v>
      </c>
      <c r="L498" s="20">
        <f>_xlfn.XLOOKUP(B498,'Short Volume SPY'!A:A,'Short Volume SPY'!E:E)</f>
        <v>0.49662968432438426</v>
      </c>
    </row>
    <row r="499" spans="2:12">
      <c r="B499" s="1">
        <v>45015</v>
      </c>
      <c r="C499" s="25">
        <f>_xlfn.XLOOKUP(B499,gme_stock_data!A:A,gme_stock_data!D:D)</f>
        <v>1.7793599000773578E-3</v>
      </c>
      <c r="D499" s="1"/>
      <c r="E499" s="18">
        <f>_xlfn.XLOOKUP(B499,'Volume GME'!A:A,'Volume GME'!B:B)</f>
        <v>0.50870986358730952</v>
      </c>
      <c r="F499" s="19">
        <f>_xlfn.XLOOKUP(B499,'Short Volume GME'!A:A,'Short Volume GME'!E:E)</f>
        <v>0.62944117536567956</v>
      </c>
      <c r="H499" s="20">
        <f>_xlfn.XLOOKUP(B499,'Volume Apple'!A:A,'Volume Apple'!B:B)</f>
        <v>0.46937677104584713</v>
      </c>
      <c r="I499" s="20">
        <f>_xlfn.XLOOKUP(B499,'Short Volume Apple'!A:A,'Short Volume Apple'!E:E)</f>
        <v>0.51383819759515992</v>
      </c>
      <c r="K499" s="20">
        <f>_xlfn.XLOOKUP(B499,'Volume SPY'!A:A,'Volume SPY'!B:B)</f>
        <v>0.36111612517389674</v>
      </c>
      <c r="L499" s="20">
        <f>_xlfn.XLOOKUP(B499,'Short Volume SPY'!A:A,'Short Volume SPY'!E:E)</f>
        <v>0.59843251263552943</v>
      </c>
    </row>
    <row r="500" spans="2:12">
      <c r="B500" s="1">
        <v>45014</v>
      </c>
      <c r="C500" s="25">
        <f>_xlfn.XLOOKUP(B500,gme_stock_data!A:A,gme_stock_data!D:D)</f>
        <v>-3.0258831221945909E-2</v>
      </c>
      <c r="D500" s="1"/>
      <c r="E500" s="18">
        <f>_xlfn.XLOOKUP(B500,'Volume GME'!A:A,'Volume GME'!B:B)</f>
        <v>0.48960077051621992</v>
      </c>
      <c r="F500" s="19">
        <f>_xlfn.XLOOKUP(B500,'Short Volume GME'!A:A,'Short Volume GME'!E:E)</f>
        <v>0.66920836131311523</v>
      </c>
      <c r="H500" s="20">
        <f>_xlfn.XLOOKUP(B500,'Volume Apple'!A:A,'Volume Apple'!B:B)</f>
        <v>0.42021521675378803</v>
      </c>
      <c r="I500" s="20">
        <f>_xlfn.XLOOKUP(B500,'Short Volume Apple'!A:A,'Short Volume Apple'!E:E)</f>
        <v>0.53836275547665347</v>
      </c>
      <c r="K500" s="20">
        <f>_xlfn.XLOOKUP(B500,'Volume SPY'!A:A,'Volume SPY'!B:B)</f>
        <v>0.36611445288434141</v>
      </c>
      <c r="L500" s="20">
        <f>_xlfn.XLOOKUP(B500,'Short Volume SPY'!A:A,'Short Volume SPY'!E:E)</f>
        <v>0.54847998929029329</v>
      </c>
    </row>
    <row r="501" spans="2:12">
      <c r="B501" s="1">
        <v>45013</v>
      </c>
      <c r="C501" s="25">
        <f>_xlfn.XLOOKUP(B501,gme_stock_data!A:A,gme_stock_data!D:D)</f>
        <v>6.5005646030932424E-3</v>
      </c>
      <c r="D501" s="1"/>
      <c r="E501" s="18">
        <f>_xlfn.XLOOKUP(B501,'Volume GME'!A:A,'Volume GME'!B:B)</f>
        <v>0.51792660300848214</v>
      </c>
      <c r="F501" s="19">
        <f>_xlfn.XLOOKUP(B501,'Short Volume GME'!A:A,'Short Volume GME'!E:E)</f>
        <v>0.65928865277004201</v>
      </c>
      <c r="H501" s="20">
        <f>_xlfn.XLOOKUP(B501,'Volume Apple'!A:A,'Volume Apple'!B:B)</f>
        <v>0.47840782021904549</v>
      </c>
      <c r="I501" s="20">
        <f>_xlfn.XLOOKUP(B501,'Short Volume Apple'!A:A,'Short Volume Apple'!E:E)</f>
        <v>0.59704581214787145</v>
      </c>
      <c r="K501" s="20">
        <f>_xlfn.XLOOKUP(B501,'Volume SPY'!A:A,'Volume SPY'!B:B)</f>
        <v>0.36960530869509695</v>
      </c>
      <c r="L501" s="20">
        <f>_xlfn.XLOOKUP(B501,'Short Volume SPY'!A:A,'Short Volume SPY'!E:E)</f>
        <v>0.44872244571530734</v>
      </c>
    </row>
    <row r="502" spans="2:12">
      <c r="B502" s="1">
        <v>45012</v>
      </c>
      <c r="C502" s="25">
        <f>_xlfn.XLOOKUP(B502,gme_stock_data!A:A,gme_stock_data!D:D)</f>
        <v>-4.1725933670218485E-2</v>
      </c>
      <c r="D502" s="1"/>
      <c r="E502" s="18">
        <f>_xlfn.XLOOKUP(B502,'Volume GME'!A:A,'Volume GME'!B:B)</f>
        <v>0.452121200742441</v>
      </c>
      <c r="F502" s="19">
        <f>_xlfn.XLOOKUP(B502,'Short Volume GME'!A:A,'Short Volume GME'!E:E)</f>
        <v>0.65712249659726407</v>
      </c>
      <c r="H502" s="20">
        <f>_xlfn.XLOOKUP(B502,'Volume Apple'!A:A,'Volume Apple'!B:B)</f>
        <v>0.44964419906777842</v>
      </c>
      <c r="I502" s="20">
        <f>_xlfn.XLOOKUP(B502,'Short Volume Apple'!A:A,'Short Volume Apple'!E:E)</f>
        <v>0.59917269257104522</v>
      </c>
      <c r="K502" s="20">
        <f>_xlfn.XLOOKUP(B502,'Volume SPY'!A:A,'Volume SPY'!B:B)</f>
        <v>0.38392883055534788</v>
      </c>
      <c r="L502" s="20">
        <f>_xlfn.XLOOKUP(B502,'Short Volume SPY'!A:A,'Short Volume SPY'!E:E)</f>
        <v>0.65099056544406475</v>
      </c>
    </row>
    <row r="503" spans="2:12">
      <c r="B503" s="1">
        <v>45009</v>
      </c>
      <c r="C503" s="25">
        <f>_xlfn.XLOOKUP(B503,gme_stock_data!A:A,gme_stock_data!D:D)</f>
        <v>6.0155590877852279E-2</v>
      </c>
      <c r="D503" s="1"/>
      <c r="E503" s="18">
        <f>_xlfn.XLOOKUP(B503,'Volume GME'!A:A,'Volume GME'!B:B)</f>
        <v>0.53043789339142322</v>
      </c>
      <c r="F503" s="19">
        <f>_xlfn.XLOOKUP(B503,'Short Volume GME'!A:A,'Short Volume GME'!E:E)</f>
        <v>0.65546289444018968</v>
      </c>
      <c r="H503" s="20">
        <f>_xlfn.XLOOKUP(B503,'Volume Apple'!A:A,'Volume Apple'!B:B)</f>
        <v>0.47531852849833339</v>
      </c>
      <c r="I503" s="20">
        <f>_xlfn.XLOOKUP(B503,'Short Volume Apple'!A:A,'Short Volume Apple'!E:E)</f>
        <v>0.52615800165757132</v>
      </c>
      <c r="K503" s="20">
        <f>_xlfn.XLOOKUP(B503,'Volume SPY'!A:A,'Volume SPY'!B:B)</f>
        <v>0.36321482945083527</v>
      </c>
      <c r="L503" s="20">
        <f>_xlfn.XLOOKUP(B503,'Short Volume SPY'!A:A,'Short Volume SPY'!E:E)</f>
        <v>0.5903763131892561</v>
      </c>
    </row>
    <row r="504" spans="2:12">
      <c r="B504" s="1">
        <v>45008</v>
      </c>
      <c r="C504" s="25">
        <f>_xlfn.XLOOKUP(B504,gme_stock_data!A:A,gme_stock_data!D:D)</f>
        <v>-5.5557881629222851E-2</v>
      </c>
      <c r="D504" s="1"/>
      <c r="E504" s="18">
        <f>_xlfn.XLOOKUP(B504,'Volume GME'!A:A,'Volume GME'!B:B)</f>
        <v>0.47440381976521495</v>
      </c>
      <c r="F504" s="19">
        <f>_xlfn.XLOOKUP(B504,'Short Volume GME'!A:A,'Short Volume GME'!E:E)</f>
        <v>0.63777248543441345</v>
      </c>
      <c r="H504" s="20">
        <f>_xlfn.XLOOKUP(B504,'Volume Apple'!A:A,'Volume Apple'!B:B)</f>
        <v>0.39720952708830726</v>
      </c>
      <c r="I504" s="20">
        <f>_xlfn.XLOOKUP(B504,'Short Volume Apple'!A:A,'Short Volume Apple'!E:E)</f>
        <v>0.49060923426117492</v>
      </c>
      <c r="K504" s="20">
        <f>_xlfn.XLOOKUP(B504,'Volume SPY'!A:A,'Volume SPY'!B:B)</f>
        <v>0.35139317024271105</v>
      </c>
      <c r="L504" s="20">
        <f>_xlfn.XLOOKUP(B504,'Short Volume SPY'!A:A,'Short Volume SPY'!E:E)</f>
        <v>0.63063988518290026</v>
      </c>
    </row>
    <row r="505" spans="2:12">
      <c r="B505" s="1">
        <v>45007</v>
      </c>
      <c r="C505" s="25">
        <f>_xlfn.XLOOKUP(B505,gme_stock_data!A:A,gme_stock_data!D:D)</f>
        <v>0.30188665697143308</v>
      </c>
      <c r="D505" s="1"/>
      <c r="E505" s="18">
        <f>_xlfn.XLOOKUP(B505,'Volume GME'!A:A,'Volume GME'!B:B)</f>
        <v>0.52256057940570555</v>
      </c>
      <c r="F505" s="19">
        <f>_xlfn.XLOOKUP(B505,'Short Volume GME'!A:A,'Short Volume GME'!E:E)</f>
        <v>0.63864142274516311</v>
      </c>
      <c r="H505" s="20">
        <f>_xlfn.XLOOKUP(B505,'Volume Apple'!A:A,'Volume Apple'!B:B)</f>
        <v>0.45354639256531559</v>
      </c>
      <c r="I505" s="20">
        <f>_xlfn.XLOOKUP(B505,'Short Volume Apple'!A:A,'Short Volume Apple'!E:E)</f>
        <v>0.44723259797203058</v>
      </c>
      <c r="K505" s="20">
        <f>_xlfn.XLOOKUP(B505,'Volume SPY'!A:A,'Volume SPY'!B:B)</f>
        <v>0.32100297428326202</v>
      </c>
      <c r="L505" s="20">
        <f>_xlfn.XLOOKUP(B505,'Short Volume SPY'!A:A,'Short Volume SPY'!E:E)</f>
        <v>0.69126756149775026</v>
      </c>
    </row>
    <row r="506" spans="2:12">
      <c r="B506" s="1">
        <v>45006</v>
      </c>
      <c r="C506" s="25">
        <f>_xlfn.XLOOKUP(B506,gme_stock_data!A:A,gme_stock_data!D:D)</f>
        <v>4.5198886821428683E-2</v>
      </c>
      <c r="D506" s="1"/>
      <c r="E506" s="18">
        <f>_xlfn.XLOOKUP(B506,'Volume GME'!A:A,'Volume GME'!B:B)</f>
        <v>0.35640691528109497</v>
      </c>
      <c r="F506" s="19">
        <f>_xlfn.XLOOKUP(B506,'Short Volume GME'!A:A,'Short Volume GME'!E:E)</f>
        <v>0.6737097570118521</v>
      </c>
      <c r="H506" s="20">
        <f>_xlfn.XLOOKUP(B506,'Volume Apple'!A:A,'Volume Apple'!B:B)</f>
        <v>0.38288473888401164</v>
      </c>
      <c r="I506" s="20">
        <f>_xlfn.XLOOKUP(B506,'Short Volume Apple'!A:A,'Short Volume Apple'!E:E)</f>
        <v>0.45994317802032592</v>
      </c>
      <c r="K506" s="20">
        <f>_xlfn.XLOOKUP(B506,'Volume SPY'!A:A,'Volume SPY'!B:B)</f>
        <v>0.41236593484401546</v>
      </c>
      <c r="L506" s="20">
        <f>_xlfn.XLOOKUP(B506,'Short Volume SPY'!A:A,'Short Volume SPY'!E:E)</f>
        <v>0.65343583193793231</v>
      </c>
    </row>
    <row r="507" spans="2:12">
      <c r="B507" s="1">
        <v>45005</v>
      </c>
      <c r="C507" s="25">
        <f>_xlfn.XLOOKUP(B507,gme_stock_data!A:A,gme_stock_data!D:D)</f>
        <v>1.6134201195379276E-2</v>
      </c>
      <c r="D507" s="1"/>
      <c r="E507" s="18">
        <f>_xlfn.XLOOKUP(B507,'Volume GME'!A:A,'Volume GME'!B:B)</f>
        <v>0.41772564878900487</v>
      </c>
      <c r="F507" s="19">
        <f>_xlfn.XLOOKUP(B507,'Short Volume GME'!A:A,'Short Volume GME'!E:E)</f>
        <v>0.76912546333659482</v>
      </c>
      <c r="H507" s="20">
        <f>_xlfn.XLOOKUP(B507,'Volume Apple'!A:A,'Volume Apple'!B:B)</f>
        <v>0.40685566241404197</v>
      </c>
      <c r="I507" s="20">
        <f>_xlfn.XLOOKUP(B507,'Short Volume Apple'!A:A,'Short Volume Apple'!E:E)</f>
        <v>0.50115314306232084</v>
      </c>
      <c r="K507" s="20">
        <f>_xlfn.XLOOKUP(B507,'Volume SPY'!A:A,'Volume SPY'!B:B)</f>
        <v>0.34641392877963062</v>
      </c>
      <c r="L507" s="20">
        <f>_xlfn.XLOOKUP(B507,'Short Volume SPY'!A:A,'Short Volume SPY'!E:E)</f>
        <v>0.62488406564114152</v>
      </c>
    </row>
    <row r="508" spans="2:12">
      <c r="B508" s="1">
        <v>45002</v>
      </c>
      <c r="C508" s="25">
        <f>_xlfn.XLOOKUP(B508,gme_stock_data!A:A,gme_stock_data!D:D)</f>
        <v>-9.5923996914394089E-3</v>
      </c>
      <c r="D508" s="1"/>
      <c r="E508" s="18">
        <f>_xlfn.XLOOKUP(B508,'Volume GME'!A:A,'Volume GME'!B:B)</f>
        <v>0.27722548678376518</v>
      </c>
      <c r="F508" s="19">
        <f>_xlfn.XLOOKUP(B508,'Short Volume GME'!A:A,'Short Volume GME'!E:E)</f>
        <v>0.78396234266607268</v>
      </c>
      <c r="H508" s="20">
        <f>_xlfn.XLOOKUP(B508,'Volume Apple'!A:A,'Volume Apple'!B:B)</f>
        <v>0.34089764635115072</v>
      </c>
      <c r="I508" s="20">
        <f>_xlfn.XLOOKUP(B508,'Short Volume Apple'!A:A,'Short Volume Apple'!E:E)</f>
        <v>0.38734506330527213</v>
      </c>
      <c r="K508" s="20">
        <f>_xlfn.XLOOKUP(B508,'Volume SPY'!A:A,'Volume SPY'!B:B)</f>
        <v>0.41704140212266205</v>
      </c>
      <c r="L508" s="20">
        <f>_xlfn.XLOOKUP(B508,'Short Volume SPY'!A:A,'Short Volume SPY'!E:E)</f>
        <v>0.55646425923384202</v>
      </c>
    </row>
    <row r="509" spans="2:12">
      <c r="B509" s="1">
        <v>45001</v>
      </c>
      <c r="C509" s="25">
        <f>_xlfn.XLOOKUP(B509,gme_stock_data!A:A,gme_stock_data!D:D)</f>
        <v>4.9536265823083632E-2</v>
      </c>
      <c r="D509" s="1"/>
      <c r="E509" s="18">
        <f>_xlfn.XLOOKUP(B509,'Volume GME'!A:A,'Volume GME'!B:B)</f>
        <v>0.27347175200731344</v>
      </c>
      <c r="F509" s="19">
        <f>_xlfn.XLOOKUP(B509,'Short Volume GME'!A:A,'Short Volume GME'!E:E)</f>
        <v>0.77062062608546678</v>
      </c>
      <c r="H509" s="20">
        <f>_xlfn.XLOOKUP(B509,'Volume Apple'!A:A,'Volume Apple'!B:B)</f>
        <v>0.26694159593668776</v>
      </c>
      <c r="I509" s="20">
        <f>_xlfn.XLOOKUP(B509,'Short Volume Apple'!A:A,'Short Volume Apple'!E:E)</f>
        <v>0.45921143238608059</v>
      </c>
      <c r="K509" s="20">
        <f>_xlfn.XLOOKUP(B509,'Volume SPY'!A:A,'Volume SPY'!B:B)</f>
        <v>0.32911735854872837</v>
      </c>
      <c r="L509" s="20">
        <f>_xlfn.XLOOKUP(B509,'Short Volume SPY'!A:A,'Short Volume SPY'!E:E)</f>
        <v>0.60994235736246794</v>
      </c>
    </row>
    <row r="510" spans="2:12">
      <c r="B510" s="1">
        <v>45000</v>
      </c>
      <c r="C510" s="25">
        <f>_xlfn.XLOOKUP(B510,gme_stock_data!A:A,gme_stock_data!D:D)</f>
        <v>-5.8446333679635379E-2</v>
      </c>
      <c r="D510" s="1"/>
      <c r="E510" s="18">
        <f>_xlfn.XLOOKUP(B510,'Volume GME'!A:A,'Volume GME'!B:B)</f>
        <v>0.36951013634394936</v>
      </c>
      <c r="F510" s="19">
        <f>_xlfn.XLOOKUP(B510,'Short Volume GME'!A:A,'Short Volume GME'!E:E)</f>
        <v>0.75195102620595744</v>
      </c>
      <c r="H510" s="20">
        <f>_xlfn.XLOOKUP(B510,'Volume Apple'!A:A,'Volume Apple'!B:B)</f>
        <v>0.26745925129638543</v>
      </c>
      <c r="I510" s="20">
        <f>_xlfn.XLOOKUP(B510,'Short Volume Apple'!A:A,'Short Volume Apple'!E:E)</f>
        <v>0.49950032285377804</v>
      </c>
      <c r="K510" s="20">
        <f>_xlfn.XLOOKUP(B510,'Volume SPY'!A:A,'Volume SPY'!B:B)</f>
        <v>0.31237034666018898</v>
      </c>
      <c r="L510" s="20">
        <f>_xlfn.XLOOKUP(B510,'Short Volume SPY'!A:A,'Short Volume SPY'!E:E)</f>
        <v>0.559316064708824</v>
      </c>
    </row>
    <row r="511" spans="2:12">
      <c r="B511" s="1">
        <v>44999</v>
      </c>
      <c r="C511" s="25">
        <f>_xlfn.XLOOKUP(B511,gme_stock_data!A:A,gme_stock_data!D:D)</f>
        <v>9.5069046394134545E-3</v>
      </c>
      <c r="D511" s="1"/>
      <c r="E511" s="18">
        <f>_xlfn.XLOOKUP(B511,'Volume GME'!A:A,'Volume GME'!B:B)</f>
        <v>0.35849613309936962</v>
      </c>
      <c r="F511" s="19">
        <f>_xlfn.XLOOKUP(B511,'Short Volume GME'!A:A,'Short Volume GME'!E:E)</f>
        <v>0.75705541788809705</v>
      </c>
      <c r="H511" s="20">
        <f>_xlfn.XLOOKUP(B511,'Volume Apple'!A:A,'Volume Apple'!B:B)</f>
        <v>0.25876805929975066</v>
      </c>
      <c r="I511" s="20">
        <f>_xlfn.XLOOKUP(B511,'Short Volume Apple'!A:A,'Short Volume Apple'!E:E)</f>
        <v>0.46556260434089014</v>
      </c>
      <c r="K511" s="20">
        <f>_xlfn.XLOOKUP(B511,'Volume SPY'!A:A,'Volume SPY'!B:B)</f>
        <v>0.34465900706343605</v>
      </c>
      <c r="L511" s="20">
        <f>_xlfn.XLOOKUP(B511,'Short Volume SPY'!A:A,'Short Volume SPY'!E:E)</f>
        <v>0.5414448318555416</v>
      </c>
    </row>
    <row r="512" spans="2:12">
      <c r="B512" s="1">
        <v>44998</v>
      </c>
      <c r="C512" s="25">
        <f>_xlfn.XLOOKUP(B512,gme_stock_data!A:A,gme_stock_data!D:D)</f>
        <v>-2.9413885206293341E-2</v>
      </c>
      <c r="D512" s="1"/>
      <c r="E512" s="18">
        <f>_xlfn.XLOOKUP(B512,'Volume GME'!A:A,'Volume GME'!B:B)</f>
        <v>0.35128858567326449</v>
      </c>
      <c r="F512" s="19">
        <f>_xlfn.XLOOKUP(B512,'Short Volume GME'!A:A,'Short Volume GME'!E:E)</f>
        <v>0.75045584310302349</v>
      </c>
      <c r="H512" s="20">
        <f>_xlfn.XLOOKUP(B512,'Volume Apple'!A:A,'Volume Apple'!B:B)</f>
        <v>0.26992808737012536</v>
      </c>
      <c r="I512" s="20">
        <f>_xlfn.XLOOKUP(B512,'Short Volume Apple'!A:A,'Short Volume Apple'!E:E)</f>
        <v>0.4590895424129165</v>
      </c>
      <c r="K512" s="20">
        <f>_xlfn.XLOOKUP(B512,'Volume SPY'!A:A,'Volume SPY'!B:B)</f>
        <v>0.27843535599056096</v>
      </c>
      <c r="L512" s="20">
        <f>_xlfn.XLOOKUP(B512,'Short Volume SPY'!A:A,'Short Volume SPY'!E:E)</f>
        <v>0.46568636517458067</v>
      </c>
    </row>
    <row r="513" spans="2:12">
      <c r="B513" s="1">
        <v>44995</v>
      </c>
      <c r="C513" s="25">
        <f>_xlfn.XLOOKUP(B513,gme_stock_data!A:A,gme_stock_data!D:D)</f>
        <v>-1.5530942030876623E-2</v>
      </c>
      <c r="D513" s="1"/>
      <c r="E513" s="18">
        <f>_xlfn.XLOOKUP(B513,'Volume GME'!A:A,'Volume GME'!B:B)</f>
        <v>0.38330346160604462</v>
      </c>
      <c r="F513" s="19">
        <f>_xlfn.XLOOKUP(B513,'Short Volume GME'!A:A,'Short Volume GME'!E:E)</f>
        <v>0.78981876626831604</v>
      </c>
      <c r="H513" s="20">
        <f>_xlfn.XLOOKUP(B513,'Volume Apple'!A:A,'Volume Apple'!B:B)</f>
        <v>0.27662628659926597</v>
      </c>
      <c r="I513" s="20">
        <f>_xlfn.XLOOKUP(B513,'Short Volume Apple'!A:A,'Short Volume Apple'!E:E)</f>
        <v>0.45537275023805962</v>
      </c>
      <c r="K513" s="20">
        <f>_xlfn.XLOOKUP(B513,'Volume SPY'!A:A,'Volume SPY'!B:B)</f>
        <v>0.31815444945171695</v>
      </c>
      <c r="L513" s="20">
        <f>_xlfn.XLOOKUP(B513,'Short Volume SPY'!A:A,'Short Volume SPY'!E:E)</f>
        <v>0.52252104140189859</v>
      </c>
    </row>
    <row r="514" spans="2:12">
      <c r="B514" s="1">
        <v>44994</v>
      </c>
      <c r="C514" s="25">
        <f>_xlfn.XLOOKUP(B514,gme_stock_data!A:A,gme_stock_data!D:D)</f>
        <v>-3.6428796899834602E-2</v>
      </c>
      <c r="D514" s="1"/>
      <c r="E514" s="18">
        <f>_xlfn.XLOOKUP(B514,'Volume GME'!A:A,'Volume GME'!B:B)</f>
        <v>0.33354457222240025</v>
      </c>
      <c r="F514" s="19">
        <f>_xlfn.XLOOKUP(B514,'Short Volume GME'!A:A,'Short Volume GME'!E:E)</f>
        <v>0.77168856091820881</v>
      </c>
      <c r="H514" s="20">
        <f>_xlfn.XLOOKUP(B514,'Volume Apple'!A:A,'Volume Apple'!B:B)</f>
        <v>0.30523872861802204</v>
      </c>
      <c r="I514" s="20">
        <f>_xlfn.XLOOKUP(B514,'Short Volume Apple'!A:A,'Short Volume Apple'!E:E)</f>
        <v>0.44514963248490264</v>
      </c>
      <c r="K514" s="20">
        <f>_xlfn.XLOOKUP(B514,'Volume SPY'!A:A,'Volume SPY'!B:B)</f>
        <v>0.28876947743940384</v>
      </c>
      <c r="L514" s="20">
        <f>_xlfn.XLOOKUP(B514,'Short Volume SPY'!A:A,'Short Volume SPY'!E:E)</f>
        <v>0.53888435583842353</v>
      </c>
    </row>
    <row r="515" spans="2:12">
      <c r="B515" s="1">
        <v>44993</v>
      </c>
      <c r="C515" s="25">
        <f>_xlfn.XLOOKUP(B515,gme_stock_data!A:A,gme_stock_data!D:D)</f>
        <v>6.0723344192406244E-3</v>
      </c>
      <c r="D515" s="1"/>
      <c r="E515" s="18">
        <f>_xlfn.XLOOKUP(B515,'Volume GME'!A:A,'Volume GME'!B:B)</f>
        <v>0.25321998529505979</v>
      </c>
      <c r="F515" s="19">
        <f>_xlfn.XLOOKUP(B515,'Short Volume GME'!A:A,'Short Volume GME'!E:E)</f>
        <v>0.75532375598584223</v>
      </c>
      <c r="H515" s="20">
        <f>_xlfn.XLOOKUP(B515,'Volume Apple'!A:A,'Volume Apple'!B:B)</f>
        <v>0.33103675641033653</v>
      </c>
      <c r="I515" s="20">
        <f>_xlfn.XLOOKUP(B515,'Short Volume Apple'!A:A,'Short Volume Apple'!E:E)</f>
        <v>0.4478953743269759</v>
      </c>
      <c r="K515" s="20">
        <f>_xlfn.XLOOKUP(B515,'Volume SPY'!A:A,'Volume SPY'!B:B)</f>
        <v>0.32732412871851141</v>
      </c>
      <c r="L515" s="20">
        <f>_xlfn.XLOOKUP(B515,'Short Volume SPY'!A:A,'Short Volume SPY'!E:E)</f>
        <v>0.57451840817257538</v>
      </c>
    </row>
    <row r="516" spans="2:12">
      <c r="B516" s="1">
        <v>44992</v>
      </c>
      <c r="C516" s="25">
        <f>_xlfn.XLOOKUP(B516,gme_stock_data!A:A,gme_stock_data!D:D)</f>
        <v>-3.2146598100985233E-2</v>
      </c>
      <c r="D516" s="1"/>
      <c r="E516" s="18">
        <f>_xlfn.XLOOKUP(B516,'Volume GME'!A:A,'Volume GME'!B:B)</f>
        <v>0.32189255181604182</v>
      </c>
      <c r="F516" s="19">
        <f>_xlfn.XLOOKUP(B516,'Short Volume GME'!A:A,'Short Volume GME'!E:E)</f>
        <v>0.74275193295309805</v>
      </c>
      <c r="H516" s="20">
        <f>_xlfn.XLOOKUP(B516,'Volume Apple'!A:A,'Volume Apple'!B:B)</f>
        <v>0.30087735363147844</v>
      </c>
      <c r="I516" s="20">
        <f>_xlfn.XLOOKUP(B516,'Short Volume Apple'!A:A,'Short Volume Apple'!E:E)</f>
        <v>0.43722597138553254</v>
      </c>
      <c r="K516" s="20">
        <f>_xlfn.XLOOKUP(B516,'Volume SPY'!A:A,'Volume SPY'!B:B)</f>
        <v>0.33864001435334828</v>
      </c>
      <c r="L516" s="20">
        <f>_xlfn.XLOOKUP(B516,'Short Volume SPY'!A:A,'Short Volume SPY'!E:E)</f>
        <v>0.5647637461388928</v>
      </c>
    </row>
    <row r="517" spans="2:12">
      <c r="B517" s="1">
        <v>44991</v>
      </c>
      <c r="C517" s="25">
        <f>_xlfn.XLOOKUP(B517,gme_stock_data!A:A,gme_stock_data!D:D)</f>
        <v>-2.6773777707164029E-3</v>
      </c>
      <c r="D517" s="1"/>
      <c r="E517" s="18">
        <f>_xlfn.XLOOKUP(B517,'Volume GME'!A:A,'Volume GME'!B:B)</f>
        <v>0.37702563162622776</v>
      </c>
      <c r="F517" s="19">
        <f>_xlfn.XLOOKUP(B517,'Short Volume GME'!A:A,'Short Volume GME'!E:E)</f>
        <v>0.71727001415574931</v>
      </c>
      <c r="H517" s="20">
        <f>_xlfn.XLOOKUP(B517,'Volume Apple'!A:A,'Volume Apple'!B:B)</f>
        <v>0.33952086704748147</v>
      </c>
      <c r="I517" s="20">
        <f>_xlfn.XLOOKUP(B517,'Short Volume Apple'!A:A,'Short Volume Apple'!E:E)</f>
        <v>0.36551645187180731</v>
      </c>
      <c r="K517" s="20">
        <f>_xlfn.XLOOKUP(B517,'Volume SPY'!A:A,'Volume SPY'!B:B)</f>
        <v>0.32780033969294448</v>
      </c>
      <c r="L517" s="20">
        <f>_xlfn.XLOOKUP(B517,'Short Volume SPY'!A:A,'Short Volume SPY'!E:E)</f>
        <v>0.65393308389148253</v>
      </c>
    </row>
    <row r="518" spans="2:12">
      <c r="B518" s="1">
        <v>44988</v>
      </c>
      <c r="C518" s="25">
        <f>_xlfn.XLOOKUP(B518,gme_stock_data!A:A,gme_stock_data!D:D)</f>
        <v>2.7651531330509949E-2</v>
      </c>
      <c r="D518" s="1"/>
      <c r="E518" s="18">
        <f>_xlfn.XLOOKUP(B518,'Volume GME'!A:A,'Volume GME'!B:B)</f>
        <v>0.37827432683500201</v>
      </c>
      <c r="F518" s="19">
        <f>_xlfn.XLOOKUP(B518,'Short Volume GME'!A:A,'Short Volume GME'!E:E)</f>
        <v>0.70091861968567482</v>
      </c>
      <c r="H518" s="20">
        <f>_xlfn.XLOOKUP(B518,'Volume Apple'!A:A,'Volume Apple'!B:B)</f>
        <v>0.30631096652688794</v>
      </c>
      <c r="I518" s="20">
        <f>_xlfn.XLOOKUP(B518,'Short Volume Apple'!A:A,'Short Volume Apple'!E:E)</f>
        <v>0.4348745635137769</v>
      </c>
      <c r="K518" s="20">
        <f>_xlfn.XLOOKUP(B518,'Volume SPY'!A:A,'Volume SPY'!B:B)</f>
        <v>0.33565756208669617</v>
      </c>
      <c r="L518" s="20">
        <f>_xlfn.XLOOKUP(B518,'Short Volume SPY'!A:A,'Short Volume SPY'!E:E)</f>
        <v>0.58890615962474124</v>
      </c>
    </row>
    <row r="519" spans="2:12">
      <c r="B519" s="1">
        <v>44987</v>
      </c>
      <c r="C519" s="25">
        <f>_xlfn.XLOOKUP(B519,gme_stock_data!A:A,gme_stock_data!D:D)</f>
        <v>2.2014318191712545E-3</v>
      </c>
      <c r="D519" s="1"/>
      <c r="E519" s="18">
        <f>_xlfn.XLOOKUP(B519,'Volume GME'!A:A,'Volume GME'!B:B)</f>
        <v>0.35974253455252991</v>
      </c>
      <c r="F519" s="19">
        <f>_xlfn.XLOOKUP(B519,'Short Volume GME'!A:A,'Short Volume GME'!E:E)</f>
        <v>0.75836011314421192</v>
      </c>
      <c r="H519" s="20">
        <f>_xlfn.XLOOKUP(B519,'Volume Apple'!A:A,'Volume Apple'!B:B)</f>
        <v>0.30739191701247454</v>
      </c>
      <c r="I519" s="20">
        <f>_xlfn.XLOOKUP(B519,'Short Volume Apple'!A:A,'Short Volume Apple'!E:E)</f>
        <v>0.41560070968994511</v>
      </c>
      <c r="K519" s="20">
        <f>_xlfn.XLOOKUP(B519,'Volume SPY'!A:A,'Volume SPY'!B:B)</f>
        <v>0.33293693448988498</v>
      </c>
      <c r="L519" s="20">
        <f>_xlfn.XLOOKUP(B519,'Short Volume SPY'!A:A,'Short Volume SPY'!E:E)</f>
        <v>0.54938630732289007</v>
      </c>
    </row>
    <row r="520" spans="2:12">
      <c r="B520" s="1">
        <v>44986</v>
      </c>
      <c r="C520" s="25">
        <f>_xlfn.XLOOKUP(B520,gme_stock_data!A:A,gme_stock_data!D:D)</f>
        <v>-5.7800998889828668E-2</v>
      </c>
      <c r="D520" s="1"/>
      <c r="E520" s="18">
        <f>_xlfn.XLOOKUP(B520,'Volume GME'!A:A,'Volume GME'!B:B)</f>
        <v>0.38253628179853211</v>
      </c>
      <c r="F520" s="19">
        <f>_xlfn.XLOOKUP(B520,'Short Volume GME'!A:A,'Short Volume GME'!E:E)</f>
        <v>0.77425311695751642</v>
      </c>
      <c r="H520" s="20">
        <f>_xlfn.XLOOKUP(B520,'Volume Apple'!A:A,'Volume Apple'!B:B)</f>
        <v>0.30914309172498322</v>
      </c>
      <c r="I520" s="20">
        <f>_xlfn.XLOOKUP(B520,'Short Volume Apple'!A:A,'Short Volume Apple'!E:E)</f>
        <v>0.42741671430479683</v>
      </c>
      <c r="K520" s="20">
        <f>_xlfn.XLOOKUP(B520,'Volume SPY'!A:A,'Volume SPY'!B:B)</f>
        <v>0.35672368816299183</v>
      </c>
      <c r="L520" s="20">
        <f>_xlfn.XLOOKUP(B520,'Short Volume SPY'!A:A,'Short Volume SPY'!E:E)</f>
        <v>0.59749634003161023</v>
      </c>
    </row>
    <row r="521" spans="2:12">
      <c r="B521" s="1">
        <v>44985</v>
      </c>
      <c r="C521" s="25">
        <f>_xlfn.XLOOKUP(B521,gme_stock_data!A:A,gme_stock_data!D:D)</f>
        <v>6.7832245481041316E-3</v>
      </c>
      <c r="D521" s="1"/>
      <c r="E521" s="18">
        <f>_xlfn.XLOOKUP(B521,'Volume GME'!A:A,'Volume GME'!B:B)</f>
        <v>0.41028642259559323</v>
      </c>
      <c r="F521" s="19">
        <f>_xlfn.XLOOKUP(B521,'Short Volume GME'!A:A,'Short Volume GME'!E:E)</f>
        <v>0.70553388617478274</v>
      </c>
      <c r="H521" s="20">
        <f>_xlfn.XLOOKUP(B521,'Volume Apple'!A:A,'Volume Apple'!B:B)</f>
        <v>0.28341775334529012</v>
      </c>
      <c r="I521" s="20">
        <f>_xlfn.XLOOKUP(B521,'Short Volume Apple'!A:A,'Short Volume Apple'!E:E)</f>
        <v>0.4573377230755743</v>
      </c>
      <c r="K521" s="20">
        <f>_xlfn.XLOOKUP(B521,'Volume SPY'!A:A,'Volume SPY'!B:B)</f>
        <v>0.39558015242707706</v>
      </c>
      <c r="L521" s="20">
        <f>_xlfn.XLOOKUP(B521,'Short Volume SPY'!A:A,'Short Volume SPY'!E:E)</f>
        <v>0.65391718201984173</v>
      </c>
    </row>
    <row r="522" spans="2:12">
      <c r="B522" s="1">
        <v>44984</v>
      </c>
      <c r="C522" s="25">
        <f>_xlfn.XLOOKUP(B522,gme_stock_data!A:A,gme_stock_data!D:D)</f>
        <v>-2.2775311562052331E-2</v>
      </c>
      <c r="D522" s="1"/>
      <c r="E522" s="18">
        <f>_xlfn.XLOOKUP(B522,'Volume GME'!A:A,'Volume GME'!B:B)</f>
        <v>0.46056020986967505</v>
      </c>
      <c r="F522" s="19">
        <f>_xlfn.XLOOKUP(B522,'Short Volume GME'!A:A,'Short Volume GME'!E:E)</f>
        <v>0.74924043716480915</v>
      </c>
      <c r="H522" s="20">
        <f>_xlfn.XLOOKUP(B522,'Volume Apple'!A:A,'Volume Apple'!B:B)</f>
        <v>0.30827741803254088</v>
      </c>
      <c r="I522" s="20">
        <f>_xlfn.XLOOKUP(B522,'Short Volume Apple'!A:A,'Short Volume Apple'!E:E)</f>
        <v>0.47659827039560215</v>
      </c>
      <c r="K522" s="20">
        <f>_xlfn.XLOOKUP(B522,'Volume SPY'!A:A,'Volume SPY'!B:B)</f>
        <v>0.30666493992572463</v>
      </c>
      <c r="L522" s="20">
        <f>_xlfn.XLOOKUP(B522,'Short Volume SPY'!A:A,'Short Volume SPY'!E:E)</f>
        <v>0.45285976045006343</v>
      </c>
    </row>
    <row r="523" spans="2:12">
      <c r="B523" s="1">
        <v>44981</v>
      </c>
      <c r="C523" s="25">
        <f>_xlfn.XLOOKUP(B523,gme_stock_data!A:A,gme_stock_data!D:D)</f>
        <v>-3.0244240675779681E-2</v>
      </c>
      <c r="D523" s="1"/>
      <c r="E523" s="18">
        <f>_xlfn.XLOOKUP(B523,'Volume GME'!A:A,'Volume GME'!B:B)</f>
        <v>0.34711554799780292</v>
      </c>
      <c r="F523" s="19">
        <f>_xlfn.XLOOKUP(B523,'Short Volume GME'!A:A,'Short Volume GME'!E:E)</f>
        <v>0.74852700258818805</v>
      </c>
      <c r="H523" s="20">
        <f>_xlfn.XLOOKUP(B523,'Volume Apple'!A:A,'Volume Apple'!B:B)</f>
        <v>0.3053486634551712</v>
      </c>
      <c r="I523" s="20">
        <f>_xlfn.XLOOKUP(B523,'Short Volume Apple'!A:A,'Short Volume Apple'!E:E)</f>
        <v>0.50146100827267448</v>
      </c>
      <c r="K523" s="20">
        <f>_xlfn.XLOOKUP(B523,'Volume SPY'!A:A,'Volume SPY'!B:B)</f>
        <v>0.30549089225497433</v>
      </c>
      <c r="L523" s="20">
        <f>_xlfn.XLOOKUP(B523,'Short Volume SPY'!A:A,'Short Volume SPY'!E:E)</f>
        <v>0.45352036235275173</v>
      </c>
    </row>
    <row r="524" spans="2:12">
      <c r="B524" s="1">
        <v>44980</v>
      </c>
      <c r="C524" s="25">
        <f>_xlfn.XLOOKUP(B524,gme_stock_data!A:A,gme_stock_data!D:D)</f>
        <v>-1.8692133012152522E-2</v>
      </c>
      <c r="D524" s="1"/>
      <c r="E524" s="18">
        <f>_xlfn.XLOOKUP(B524,'Volume GME'!A:A,'Volume GME'!B:B)</f>
        <v>0.35626211550099302</v>
      </c>
      <c r="F524" s="19">
        <f>_xlfn.XLOOKUP(B524,'Short Volume GME'!A:A,'Short Volume GME'!E:E)</f>
        <v>0.73286728851361516</v>
      </c>
      <c r="H524" s="20">
        <f>_xlfn.XLOOKUP(B524,'Volume Apple'!A:A,'Volume Apple'!B:B)</f>
        <v>0.30675792450378009</v>
      </c>
      <c r="I524" s="20">
        <f>_xlfn.XLOOKUP(B524,'Short Volume Apple'!A:A,'Short Volume Apple'!E:E)</f>
        <v>0.49532559153169803</v>
      </c>
      <c r="K524" s="20">
        <f>_xlfn.XLOOKUP(B524,'Volume SPY'!A:A,'Volume SPY'!B:B)</f>
        <v>0.29045239005843415</v>
      </c>
      <c r="L524" s="20">
        <f>_xlfn.XLOOKUP(B524,'Short Volume SPY'!A:A,'Short Volume SPY'!E:E)</f>
        <v>0.54970805380376131</v>
      </c>
    </row>
    <row r="525" spans="2:12">
      <c r="B525" s="1">
        <v>44979</v>
      </c>
      <c r="C525" s="25">
        <f>_xlfn.XLOOKUP(B525,gme_stock_data!A:A,gme_stock_data!D:D)</f>
        <v>-6.7994433889237149E-3</v>
      </c>
      <c r="D525" s="1"/>
      <c r="E525" s="18">
        <f>_xlfn.XLOOKUP(B525,'Volume GME'!A:A,'Volume GME'!B:B)</f>
        <v>0.37549812252786413</v>
      </c>
      <c r="F525" s="19">
        <f>_xlfn.XLOOKUP(B525,'Short Volume GME'!A:A,'Short Volume GME'!E:E)</f>
        <v>0.75310482201032514</v>
      </c>
      <c r="H525" s="20">
        <f>_xlfn.XLOOKUP(B525,'Volume Apple'!A:A,'Volume Apple'!B:B)</f>
        <v>0.29933794811346331</v>
      </c>
      <c r="I525" s="20">
        <f>_xlfn.XLOOKUP(B525,'Short Volume Apple'!A:A,'Short Volume Apple'!E:E)</f>
        <v>0.47987902092808193</v>
      </c>
      <c r="K525" s="20">
        <f>_xlfn.XLOOKUP(B525,'Volume SPY'!A:A,'Volume SPY'!B:B)</f>
        <v>0.35180823483561291</v>
      </c>
      <c r="L525" s="20">
        <f>_xlfn.XLOOKUP(B525,'Short Volume SPY'!A:A,'Short Volume SPY'!E:E)</f>
        <v>0.5024038503258148</v>
      </c>
    </row>
    <row r="526" spans="2:12">
      <c r="B526" s="1">
        <v>44978</v>
      </c>
      <c r="C526" s="25">
        <f>_xlfn.XLOOKUP(B526,gme_stock_data!A:A,gme_stock_data!D:D)</f>
        <v>-6.2388340875177244E-2</v>
      </c>
      <c r="D526" s="1"/>
      <c r="E526" s="18">
        <f>_xlfn.XLOOKUP(B526,'Volume GME'!A:A,'Volume GME'!B:B)</f>
        <v>0.35485412165717306</v>
      </c>
      <c r="F526" s="19">
        <f>_xlfn.XLOOKUP(B526,'Short Volume GME'!A:A,'Short Volume GME'!E:E)</f>
        <v>0.70702421747929622</v>
      </c>
      <c r="H526" s="20">
        <f>_xlfn.XLOOKUP(B526,'Volume Apple'!A:A,'Volume Apple'!B:B)</f>
        <v>0.29887434280555092</v>
      </c>
      <c r="I526" s="20">
        <f>_xlfn.XLOOKUP(B526,'Short Volume Apple'!A:A,'Short Volume Apple'!E:E)</f>
        <v>0.48939036367777461</v>
      </c>
      <c r="K526" s="20">
        <f>_xlfn.XLOOKUP(B526,'Volume SPY'!A:A,'Volume SPY'!B:B)</f>
        <v>0.39560194391023723</v>
      </c>
      <c r="L526" s="20">
        <f>_xlfn.XLOOKUP(B526,'Short Volume SPY'!A:A,'Short Volume SPY'!E:E)</f>
        <v>0.53578836577697608</v>
      </c>
    </row>
    <row r="527" spans="2:12">
      <c r="B527" s="1">
        <v>44974</v>
      </c>
      <c r="C527" s="25">
        <f>_xlfn.XLOOKUP(B527,gme_stock_data!A:A,gme_stock_data!D:D)</f>
        <v>1.7894489876550436E-2</v>
      </c>
      <c r="D527" s="1"/>
      <c r="E527" s="18">
        <f>_xlfn.XLOOKUP(B527,'Volume GME'!A:A,'Volume GME'!B:B)</f>
        <v>0.41274628820485876</v>
      </c>
      <c r="F527" s="19">
        <f>_xlfn.XLOOKUP(B527,'Short Volume GME'!A:A,'Short Volume GME'!E:E)</f>
        <v>0.621007014973322</v>
      </c>
      <c r="H527" s="20">
        <f>_xlfn.XLOOKUP(B527,'Volume Apple'!A:A,'Volume Apple'!B:B)</f>
        <v>0.30835900040120162</v>
      </c>
      <c r="I527" s="20">
        <f>_xlfn.XLOOKUP(B527,'Short Volume Apple'!A:A,'Short Volume Apple'!E:E)</f>
        <v>0.49877198124104305</v>
      </c>
      <c r="K527" s="20">
        <f>_xlfn.XLOOKUP(B527,'Volume SPY'!A:A,'Volume SPY'!B:B)</f>
        <v>0.42685451717963552</v>
      </c>
      <c r="L527" s="20">
        <f>_xlfn.XLOOKUP(B527,'Short Volume SPY'!A:A,'Short Volume SPY'!E:E)</f>
        <v>0.47609821388367651</v>
      </c>
    </row>
    <row r="528" spans="2:12">
      <c r="B528" s="1">
        <v>44973</v>
      </c>
      <c r="C528" s="25">
        <f>_xlfn.XLOOKUP(B528,gme_stock_data!A:A,gme_stock_data!D:D)</f>
        <v>-9.2166551049239522E-3</v>
      </c>
      <c r="D528" s="1"/>
      <c r="E528" s="18">
        <f>_xlfn.XLOOKUP(B528,'Volume GME'!A:A,'Volume GME'!B:B)</f>
        <v>0.37768612258305045</v>
      </c>
      <c r="F528" s="19">
        <f>_xlfn.XLOOKUP(B528,'Short Volume GME'!A:A,'Short Volume GME'!E:E)</f>
        <v>0.60028235187820467</v>
      </c>
      <c r="H528" s="20">
        <f>_xlfn.XLOOKUP(B528,'Volume Apple'!A:A,'Volume Apple'!B:B)</f>
        <v>0.36167329399877524</v>
      </c>
      <c r="I528" s="20">
        <f>_xlfn.XLOOKUP(B528,'Short Volume Apple'!A:A,'Short Volume Apple'!E:E)</f>
        <v>0.4576608085117177</v>
      </c>
      <c r="K528" s="20">
        <f>_xlfn.XLOOKUP(B528,'Volume SPY'!A:A,'Volume SPY'!B:B)</f>
        <v>0.3055607623210333</v>
      </c>
      <c r="L528" s="20">
        <f>_xlfn.XLOOKUP(B528,'Short Volume SPY'!A:A,'Short Volume SPY'!E:E)</f>
        <v>0.54450849251063904</v>
      </c>
    </row>
    <row r="529" spans="2:12">
      <c r="B529" s="1">
        <v>44972</v>
      </c>
      <c r="C529" s="25">
        <f>_xlfn.XLOOKUP(B529,gme_stock_data!A:A,gme_stock_data!D:D)</f>
        <v>9.2698913231317862E-2</v>
      </c>
      <c r="D529" s="1"/>
      <c r="E529" s="18">
        <f>_xlfn.XLOOKUP(B529,'Volume GME'!A:A,'Volume GME'!B:B)</f>
        <v>0.44218119749001394</v>
      </c>
      <c r="F529" s="19">
        <f>_xlfn.XLOOKUP(B529,'Short Volume GME'!A:A,'Short Volume GME'!E:E)</f>
        <v>0.6165176218489401</v>
      </c>
      <c r="H529" s="20">
        <f>_xlfn.XLOOKUP(B529,'Volume Apple'!A:A,'Volume Apple'!B:B)</f>
        <v>0.37079237404216936</v>
      </c>
      <c r="I529" s="20">
        <f>_xlfn.XLOOKUP(B529,'Short Volume Apple'!A:A,'Short Volume Apple'!E:E)</f>
        <v>0.55811487478444288</v>
      </c>
      <c r="K529" s="20">
        <f>_xlfn.XLOOKUP(B529,'Volume SPY'!A:A,'Volume SPY'!B:B)</f>
        <v>0.41997742398166737</v>
      </c>
      <c r="L529" s="20">
        <f>_xlfn.XLOOKUP(B529,'Short Volume SPY'!A:A,'Short Volume SPY'!E:E)</f>
        <v>0.55641057286678608</v>
      </c>
    </row>
    <row r="530" spans="2:12">
      <c r="B530" s="1">
        <v>44971</v>
      </c>
      <c r="C530" s="25">
        <f>_xlfn.XLOOKUP(B530,gme_stock_data!A:A,gme_stock_data!D:D)</f>
        <v>9.1001639126913891E-3</v>
      </c>
      <c r="D530" s="1"/>
      <c r="E530" s="18">
        <f>_xlfn.XLOOKUP(B530,'Volume GME'!A:A,'Volume GME'!B:B)</f>
        <v>0.3847256025179987</v>
      </c>
      <c r="F530" s="19">
        <f>_xlfn.XLOOKUP(B530,'Short Volume GME'!A:A,'Short Volume GME'!E:E)</f>
        <v>0.68526941424333598</v>
      </c>
      <c r="H530" s="20">
        <f>_xlfn.XLOOKUP(B530,'Volume Apple'!A:A,'Volume Apple'!B:B)</f>
        <v>0.31918129879026508</v>
      </c>
      <c r="I530" s="20">
        <f>_xlfn.XLOOKUP(B530,'Short Volume Apple'!A:A,'Short Volume Apple'!E:E)</f>
        <v>0.61998744344732448</v>
      </c>
      <c r="K530" s="20">
        <f>_xlfn.XLOOKUP(B530,'Volume SPY'!A:A,'Volume SPY'!B:B)</f>
        <v>0.36165649927375981</v>
      </c>
      <c r="L530" s="20">
        <f>_xlfn.XLOOKUP(B530,'Short Volume SPY'!A:A,'Short Volume SPY'!E:E)</f>
        <v>0.49899460589174621</v>
      </c>
    </row>
    <row r="531" spans="2:12">
      <c r="B531" s="1">
        <v>44970</v>
      </c>
      <c r="C531" s="25">
        <f>_xlfn.XLOOKUP(B531,gme_stock_data!A:A,gme_stock_data!D:D)</f>
        <v>2.1561410224759197E-2</v>
      </c>
      <c r="D531" s="1"/>
      <c r="E531" s="18">
        <f>_xlfn.XLOOKUP(B531,'Volume GME'!A:A,'Volume GME'!B:B)</f>
        <v>0.40192727737710737</v>
      </c>
      <c r="F531" s="19">
        <f>_xlfn.XLOOKUP(B531,'Short Volume GME'!A:A,'Short Volume GME'!E:E)</f>
        <v>0.68326223983230439</v>
      </c>
      <c r="H531" s="20">
        <f>_xlfn.XLOOKUP(B531,'Volume Apple'!A:A,'Volume Apple'!B:B)</f>
        <v>0.30784969541948731</v>
      </c>
      <c r="I531" s="20">
        <f>_xlfn.XLOOKUP(B531,'Short Volume Apple'!A:A,'Short Volume Apple'!E:E)</f>
        <v>0.57631408665714323</v>
      </c>
      <c r="K531" s="20">
        <f>_xlfn.XLOOKUP(B531,'Volume SPY'!A:A,'Volume SPY'!B:B)</f>
        <v>0.33243414714151381</v>
      </c>
      <c r="L531" s="20">
        <f>_xlfn.XLOOKUP(B531,'Short Volume SPY'!A:A,'Short Volume SPY'!E:E)</f>
        <v>0.50688350556373507</v>
      </c>
    </row>
    <row r="532" spans="2:12">
      <c r="B532" s="1">
        <v>44967</v>
      </c>
      <c r="C532" s="25">
        <f>_xlfn.XLOOKUP(B532,gme_stock_data!A:A,gme_stock_data!D:D)</f>
        <v>-2.0545149974692822E-2</v>
      </c>
      <c r="D532" s="1"/>
      <c r="E532" s="18">
        <f>_xlfn.XLOOKUP(B532,'Volume GME'!A:A,'Volume GME'!B:B)</f>
        <v>0.42997052964640398</v>
      </c>
      <c r="F532" s="19">
        <f>_xlfn.XLOOKUP(B532,'Short Volume GME'!A:A,'Short Volume GME'!E:E)</f>
        <v>0.72248618192179437</v>
      </c>
      <c r="H532" s="20">
        <f>_xlfn.XLOOKUP(B532,'Volume Apple'!A:A,'Volume Apple'!B:B)</f>
        <v>0.2715669796844084</v>
      </c>
      <c r="I532" s="20">
        <f>_xlfn.XLOOKUP(B532,'Short Volume Apple'!A:A,'Short Volume Apple'!E:E)</f>
        <v>0.49843577403751654</v>
      </c>
      <c r="K532" s="20">
        <f>_xlfn.XLOOKUP(B532,'Volume SPY'!A:A,'Volume SPY'!B:B)</f>
        <v>0.35994936427321222</v>
      </c>
      <c r="L532" s="20">
        <f>_xlfn.XLOOKUP(B532,'Short Volume SPY'!A:A,'Short Volume SPY'!E:E)</f>
        <v>0.41633141085055497</v>
      </c>
    </row>
    <row r="533" spans="2:12">
      <c r="B533" s="1">
        <v>44966</v>
      </c>
      <c r="C533" s="25">
        <f>_xlfn.XLOOKUP(B533,gme_stock_data!A:A,gme_stock_data!D:D)</f>
        <v>-7.0178408081053092E-2</v>
      </c>
      <c r="D533" s="1"/>
      <c r="E533" s="18">
        <f>_xlfn.XLOOKUP(B533,'Volume GME'!A:A,'Volume GME'!B:B)</f>
        <v>0.38768630490645817</v>
      </c>
      <c r="F533" s="19">
        <f>_xlfn.XLOOKUP(B533,'Short Volume GME'!A:A,'Short Volume GME'!E:E)</f>
        <v>0.73674669716850871</v>
      </c>
      <c r="H533" s="20">
        <f>_xlfn.XLOOKUP(B533,'Volume Apple'!A:A,'Volume Apple'!B:B)</f>
        <v>0.31405999263561385</v>
      </c>
      <c r="I533" s="20">
        <f>_xlfn.XLOOKUP(B533,'Short Volume Apple'!A:A,'Short Volume Apple'!E:E)</f>
        <v>0.57408015158129067</v>
      </c>
      <c r="K533" s="20">
        <f>_xlfn.XLOOKUP(B533,'Volume SPY'!A:A,'Volume SPY'!B:B)</f>
        <v>0.35078040922151521</v>
      </c>
      <c r="L533" s="20">
        <f>_xlfn.XLOOKUP(B533,'Short Volume SPY'!A:A,'Short Volume SPY'!E:E)</f>
        <v>0.53949240426279343</v>
      </c>
    </row>
    <row r="534" spans="2:12">
      <c r="B534" s="1">
        <v>44965</v>
      </c>
      <c r="C534" s="25">
        <f>_xlfn.XLOOKUP(B534,gme_stock_data!A:A,gme_stock_data!D:D)</f>
        <v>-5.6710927038161694E-3</v>
      </c>
      <c r="D534" s="1"/>
      <c r="E534" s="18">
        <f>_xlfn.XLOOKUP(B534,'Volume GME'!A:A,'Volume GME'!B:B)</f>
        <v>0.41573078612587316</v>
      </c>
      <c r="F534" s="19">
        <f>_xlfn.XLOOKUP(B534,'Short Volume GME'!A:A,'Short Volume GME'!E:E)</f>
        <v>0.61687868072507734</v>
      </c>
      <c r="H534" s="20">
        <f>_xlfn.XLOOKUP(B534,'Volume Apple'!A:A,'Volume Apple'!B:B)</f>
        <v>0.27178675200090635</v>
      </c>
      <c r="I534" s="20">
        <f>_xlfn.XLOOKUP(B534,'Short Volume Apple'!A:A,'Short Volume Apple'!E:E)</f>
        <v>0.5778292472772425</v>
      </c>
      <c r="K534" s="20">
        <f>_xlfn.XLOOKUP(B534,'Volume SPY'!A:A,'Volume SPY'!B:B)</f>
        <v>0.39230039871900702</v>
      </c>
      <c r="L534" s="20">
        <f>_xlfn.XLOOKUP(B534,'Short Volume SPY'!A:A,'Short Volume SPY'!E:E)</f>
        <v>0.53015141097434182</v>
      </c>
    </row>
    <row r="535" spans="2:12">
      <c r="B535" s="1">
        <v>44964</v>
      </c>
      <c r="C535" s="25">
        <f>_xlfn.XLOOKUP(B535,gme_stock_data!A:A,gme_stock_data!D:D)</f>
        <v>-0.11725928348393302</v>
      </c>
      <c r="D535" s="1"/>
      <c r="E535" s="18">
        <f>_xlfn.XLOOKUP(B535,'Volume GME'!A:A,'Volume GME'!B:B)</f>
        <v>0.41722130167936633</v>
      </c>
      <c r="F535" s="19">
        <f>_xlfn.XLOOKUP(B535,'Short Volume GME'!A:A,'Short Volume GME'!E:E)</f>
        <v>0.5729300372374253</v>
      </c>
      <c r="H535" s="20">
        <f>_xlfn.XLOOKUP(B535,'Volume Apple'!A:A,'Volume Apple'!B:B)</f>
        <v>0.30590823868564976</v>
      </c>
      <c r="I535" s="20">
        <f>_xlfn.XLOOKUP(B535,'Short Volume Apple'!A:A,'Short Volume Apple'!E:E)</f>
        <v>0.58097615549346915</v>
      </c>
      <c r="K535" s="20">
        <f>_xlfn.XLOOKUP(B535,'Volume SPY'!A:A,'Volume SPY'!B:B)</f>
        <v>0.37586667974231419</v>
      </c>
      <c r="L535" s="20">
        <f>_xlfn.XLOOKUP(B535,'Short Volume SPY'!A:A,'Short Volume SPY'!E:E)</f>
        <v>0.53218193831551808</v>
      </c>
    </row>
    <row r="536" spans="2:12">
      <c r="B536" s="1">
        <v>44963</v>
      </c>
      <c r="C536" s="25">
        <f>_xlfn.XLOOKUP(B536,gme_stock_data!A:A,gme_stock_data!D:D)</f>
        <v>6.9861408057520849E-2</v>
      </c>
      <c r="D536" s="1"/>
      <c r="E536" s="18">
        <f>_xlfn.XLOOKUP(B536,'Volume GME'!A:A,'Volume GME'!B:B)</f>
        <v>0.52329724573446601</v>
      </c>
      <c r="F536" s="19">
        <f>_xlfn.XLOOKUP(B536,'Short Volume GME'!A:A,'Short Volume GME'!E:E)</f>
        <v>0.63364406617981583</v>
      </c>
      <c r="H536" s="20">
        <f>_xlfn.XLOOKUP(B536,'Volume Apple'!A:A,'Volume Apple'!B:B)</f>
        <v>0.38028427364567385</v>
      </c>
      <c r="I536" s="20">
        <f>_xlfn.XLOOKUP(B536,'Short Volume Apple'!A:A,'Short Volume Apple'!E:E)</f>
        <v>0.56928204635271851</v>
      </c>
      <c r="K536" s="20">
        <f>_xlfn.XLOOKUP(B536,'Volume SPY'!A:A,'Volume SPY'!B:B)</f>
        <v>0.3917161575955696</v>
      </c>
      <c r="L536" s="20">
        <f>_xlfn.XLOOKUP(B536,'Short Volume SPY'!A:A,'Short Volume SPY'!E:E)</f>
        <v>0.4685974126689893</v>
      </c>
    </row>
    <row r="537" spans="2:12">
      <c r="B537" s="1">
        <v>44960</v>
      </c>
      <c r="C537" s="25">
        <f>_xlfn.XLOOKUP(B537,gme_stock_data!A:A,gme_stock_data!D:D)</f>
        <v>-2.0022915875107704E-2</v>
      </c>
      <c r="D537" s="1"/>
      <c r="E537" s="18">
        <f>_xlfn.XLOOKUP(B537,'Volume GME'!A:A,'Volume GME'!B:B)</f>
        <v>0.41444836646407812</v>
      </c>
      <c r="F537" s="19">
        <f>_xlfn.XLOOKUP(B537,'Short Volume GME'!A:A,'Short Volume GME'!E:E)</f>
        <v>0.60480726170253707</v>
      </c>
      <c r="H537" s="20">
        <f>_xlfn.XLOOKUP(B537,'Volume Apple'!A:A,'Volume Apple'!B:B)</f>
        <v>0.37048569252727376</v>
      </c>
      <c r="I537" s="20">
        <f>_xlfn.XLOOKUP(B537,'Short Volume Apple'!A:A,'Short Volume Apple'!E:E)</f>
        <v>0.55499902261517586</v>
      </c>
      <c r="K537" s="20">
        <f>_xlfn.XLOOKUP(B537,'Volume SPY'!A:A,'Volume SPY'!B:B)</f>
        <v>0.40926849884921374</v>
      </c>
      <c r="L537" s="20">
        <f>_xlfn.XLOOKUP(B537,'Short Volume SPY'!A:A,'Short Volume SPY'!E:E)</f>
        <v>0.4616728135950055</v>
      </c>
    </row>
    <row r="538" spans="2:12">
      <c r="B538" s="1">
        <v>44959</v>
      </c>
      <c r="C538" s="25">
        <f>_xlfn.XLOOKUP(B538,gme_stock_data!A:A,gme_stock_data!D:D)</f>
        <v>3.9079753925504515E-2</v>
      </c>
      <c r="D538" s="1"/>
      <c r="E538" s="18">
        <f>_xlfn.XLOOKUP(B538,'Volume GME'!A:A,'Volume GME'!B:B)</f>
        <v>0.39385975888997538</v>
      </c>
      <c r="F538" s="19">
        <f>_xlfn.XLOOKUP(B538,'Short Volume GME'!A:A,'Short Volume GME'!E:E)</f>
        <v>0.63812863734935699</v>
      </c>
      <c r="H538" s="20">
        <f>_xlfn.XLOOKUP(B538,'Volume Apple'!A:A,'Volume Apple'!B:B)</f>
        <v>0.38070824265882619</v>
      </c>
      <c r="I538" s="20">
        <f>_xlfn.XLOOKUP(B538,'Short Volume Apple'!A:A,'Short Volume Apple'!E:E)</f>
        <v>0.50774453456726631</v>
      </c>
      <c r="K538" s="20">
        <f>_xlfn.XLOOKUP(B538,'Volume SPY'!A:A,'Volume SPY'!B:B)</f>
        <v>0.34141934735155183</v>
      </c>
      <c r="L538" s="20">
        <f>_xlfn.XLOOKUP(B538,'Short Volume SPY'!A:A,'Short Volume SPY'!E:E)</f>
        <v>0.47895687490688993</v>
      </c>
    </row>
    <row r="539" spans="2:12">
      <c r="B539" s="1">
        <v>44958</v>
      </c>
      <c r="C539" s="25">
        <f>_xlfn.XLOOKUP(B539,gme_stock_data!A:A,gme_stock_data!D:D)</f>
        <v>-1.8306641268240353E-3</v>
      </c>
      <c r="D539" s="1"/>
      <c r="E539" s="18">
        <f>_xlfn.XLOOKUP(B539,'Volume GME'!A:A,'Volume GME'!B:B)</f>
        <v>0.41936969235969879</v>
      </c>
      <c r="F539" s="19">
        <f>_xlfn.XLOOKUP(B539,'Short Volume GME'!A:A,'Short Volume GME'!E:E)</f>
        <v>0.71222162991767568</v>
      </c>
      <c r="H539" s="20">
        <f>_xlfn.XLOOKUP(B539,'Volume Apple'!A:A,'Volume Apple'!B:B)</f>
        <v>0.31672983450427233</v>
      </c>
      <c r="I539" s="20">
        <f>_xlfn.XLOOKUP(B539,'Short Volume Apple'!A:A,'Short Volume Apple'!E:E)</f>
        <v>0.55812687413815987</v>
      </c>
      <c r="K539" s="20">
        <f>_xlfn.XLOOKUP(B539,'Volume SPY'!A:A,'Volume SPY'!B:B)</f>
        <v>0.32855823192559253</v>
      </c>
      <c r="L539" s="20">
        <f>_xlfn.XLOOKUP(B539,'Short Volume SPY'!A:A,'Short Volume SPY'!E:E)</f>
        <v>0.48644896069392668</v>
      </c>
    </row>
    <row r="540" spans="2:12">
      <c r="B540" s="1">
        <v>44957</v>
      </c>
      <c r="C540" s="25">
        <f>_xlfn.XLOOKUP(B540,gme_stock_data!A:A,gme_stock_data!D:D)</f>
        <v>2.8758939318250697E-2</v>
      </c>
      <c r="D540" s="1"/>
      <c r="E540" s="18">
        <f>_xlfn.XLOOKUP(B540,'Volume GME'!A:A,'Volume GME'!B:B)</f>
        <v>0.39485203368156802</v>
      </c>
      <c r="F540" s="19">
        <f>_xlfn.XLOOKUP(B540,'Short Volume GME'!A:A,'Short Volume GME'!E:E)</f>
        <v>0.65476250289277838</v>
      </c>
      <c r="H540" s="20">
        <f>_xlfn.XLOOKUP(B540,'Volume Apple'!A:A,'Volume Apple'!B:B)</f>
        <v>0.31492294766708095</v>
      </c>
      <c r="I540" s="20">
        <f>_xlfn.XLOOKUP(B540,'Short Volume Apple'!A:A,'Short Volume Apple'!E:E)</f>
        <v>0.54778680130939528</v>
      </c>
      <c r="K540" s="20">
        <f>_xlfn.XLOOKUP(B540,'Volume SPY'!A:A,'Volume SPY'!B:B)</f>
        <v>0.45712845129896212</v>
      </c>
      <c r="L540" s="20">
        <f>_xlfn.XLOOKUP(B540,'Short Volume SPY'!A:A,'Short Volume SPY'!E:E)</f>
        <v>0.56451505401699753</v>
      </c>
    </row>
    <row r="541" spans="2:12">
      <c r="B541" s="1">
        <v>44956</v>
      </c>
      <c r="C541" s="25">
        <f>_xlfn.XLOOKUP(B541,gme_stock_data!A:A,gme_stock_data!D:D)</f>
        <v>-7.1280449063503809E-2</v>
      </c>
      <c r="D541" s="1"/>
      <c r="E541" s="18">
        <f>_xlfn.XLOOKUP(B541,'Volume GME'!A:A,'Volume GME'!B:B)</f>
        <v>0.42952740419687846</v>
      </c>
      <c r="F541" s="19">
        <f>_xlfn.XLOOKUP(B541,'Short Volume GME'!A:A,'Short Volume GME'!E:E)</f>
        <v>0.59131723805139247</v>
      </c>
      <c r="H541" s="20">
        <f>_xlfn.XLOOKUP(B541,'Volume Apple'!A:A,'Volume Apple'!B:B)</f>
        <v>0.38221367267280915</v>
      </c>
      <c r="I541" s="20">
        <f>_xlfn.XLOOKUP(B541,'Short Volume Apple'!A:A,'Short Volume Apple'!E:E)</f>
        <v>0.57641821030057694</v>
      </c>
      <c r="K541" s="20">
        <f>_xlfn.XLOOKUP(B541,'Volume SPY'!A:A,'Volume SPY'!B:B)</f>
        <v>0.40201487332059355</v>
      </c>
      <c r="L541" s="20">
        <f>_xlfn.XLOOKUP(B541,'Short Volume SPY'!A:A,'Short Volume SPY'!E:E)</f>
        <v>0.47675465572510983</v>
      </c>
    </row>
    <row r="542" spans="2:12">
      <c r="B542" s="1">
        <v>44953</v>
      </c>
      <c r="C542" s="25">
        <f>_xlfn.XLOOKUP(B542,gme_stock_data!A:A,gme_stock_data!D:D)</f>
        <v>0.13140519583828755</v>
      </c>
      <c r="D542" s="1"/>
      <c r="E542" s="18">
        <f>_xlfn.XLOOKUP(B542,'Volume GME'!A:A,'Volume GME'!B:B)</f>
        <v>0.44702946824588913</v>
      </c>
      <c r="F542" s="19">
        <f>_xlfn.XLOOKUP(B542,'Short Volume GME'!A:A,'Short Volume GME'!E:E)</f>
        <v>0.64453450519865363</v>
      </c>
      <c r="H542" s="20">
        <f>_xlfn.XLOOKUP(B542,'Volume Apple'!A:A,'Volume Apple'!B:B)</f>
        <v>0.34841676618319123</v>
      </c>
      <c r="I542" s="20">
        <f>_xlfn.XLOOKUP(B542,'Short Volume Apple'!A:A,'Short Volume Apple'!E:E)</f>
        <v>0.56064851494513135</v>
      </c>
      <c r="K542" s="20">
        <f>_xlfn.XLOOKUP(B542,'Volume SPY'!A:A,'Volume SPY'!B:B)</f>
        <v>0.39039795508716446</v>
      </c>
      <c r="L542" s="20">
        <f>_xlfn.XLOOKUP(B542,'Short Volume SPY'!A:A,'Short Volume SPY'!E:E)</f>
        <v>0.53407730883334903</v>
      </c>
    </row>
    <row r="543" spans="2:12">
      <c r="B543" s="1">
        <v>44952</v>
      </c>
      <c r="C543" s="25">
        <f>_xlfn.XLOOKUP(B543,gme_stock_data!A:A,gme_stock_data!D:D)</f>
        <v>-1.0934502584011983E-2</v>
      </c>
      <c r="D543" s="1"/>
      <c r="E543" s="18">
        <f>_xlfn.XLOOKUP(B543,'Volume GME'!A:A,'Volume GME'!B:B)</f>
        <v>0.43319082277051557</v>
      </c>
      <c r="F543" s="19">
        <f>_xlfn.XLOOKUP(B543,'Short Volume GME'!A:A,'Short Volume GME'!E:E)</f>
        <v>0.6774827543293801</v>
      </c>
      <c r="H543" s="20">
        <f>_xlfn.XLOOKUP(B543,'Volume Apple'!A:A,'Volume Apple'!B:B)</f>
        <v>0.3390209858289947</v>
      </c>
      <c r="I543" s="20">
        <f>_xlfn.XLOOKUP(B543,'Short Volume Apple'!A:A,'Short Volume Apple'!E:E)</f>
        <v>0.59496177444886456</v>
      </c>
      <c r="K543" s="20">
        <f>_xlfn.XLOOKUP(B543,'Volume SPY'!A:A,'Volume SPY'!B:B)</f>
        <v>0.41086374814040905</v>
      </c>
      <c r="L543" s="20">
        <f>_xlfn.XLOOKUP(B543,'Short Volume SPY'!A:A,'Short Volume SPY'!E:E)</f>
        <v>0.47498781422517128</v>
      </c>
    </row>
    <row r="544" spans="2:12">
      <c r="B544" s="1">
        <v>44951</v>
      </c>
      <c r="C544" s="25">
        <f>_xlfn.XLOOKUP(B544,gme_stock_data!A:A,gme_stock_data!D:D)</f>
        <v>-5.622427084815157E-2</v>
      </c>
      <c r="D544" s="1"/>
      <c r="E544" s="18">
        <f>_xlfn.XLOOKUP(B544,'Volume GME'!A:A,'Volume GME'!B:B)</f>
        <v>0.39614954358777299</v>
      </c>
      <c r="F544" s="19">
        <f>_xlfn.XLOOKUP(B544,'Short Volume GME'!A:A,'Short Volume GME'!E:E)</f>
        <v>0.61556019249437754</v>
      </c>
      <c r="H544" s="20">
        <f>_xlfn.XLOOKUP(B544,'Volume Apple'!A:A,'Volume Apple'!B:B)</f>
        <v>0.39938058626156969</v>
      </c>
      <c r="I544" s="20">
        <f>_xlfn.XLOOKUP(B544,'Short Volume Apple'!A:A,'Short Volume Apple'!E:E)</f>
        <v>0.55890240122121737</v>
      </c>
      <c r="K544" s="20">
        <f>_xlfn.XLOOKUP(B544,'Volume SPY'!A:A,'Volume SPY'!B:B)</f>
        <v>0.41276836792003035</v>
      </c>
      <c r="L544" s="20">
        <f>_xlfn.XLOOKUP(B544,'Short Volume SPY'!A:A,'Short Volume SPY'!E:E)</f>
        <v>0.52428241583478641</v>
      </c>
    </row>
    <row r="545" spans="2:12">
      <c r="B545" s="1">
        <v>44950</v>
      </c>
      <c r="C545" s="25">
        <f>_xlfn.XLOOKUP(B545,gme_stock_data!A:A,gme_stock_data!D:D)</f>
        <v>-1.2076319545038863E-2</v>
      </c>
      <c r="D545" s="1"/>
      <c r="E545" s="18">
        <f>_xlfn.XLOOKUP(B545,'Volume GME'!A:A,'Volume GME'!B:B)</f>
        <v>0.44415742773309236</v>
      </c>
      <c r="F545" s="19">
        <f>_xlfn.XLOOKUP(B545,'Short Volume GME'!A:A,'Short Volume GME'!E:E)</f>
        <v>0.54364271121888996</v>
      </c>
      <c r="H545" s="20">
        <f>_xlfn.XLOOKUP(B545,'Volume Apple'!A:A,'Volume Apple'!B:B)</f>
        <v>0.46986495214402146</v>
      </c>
      <c r="I545" s="20">
        <f>_xlfn.XLOOKUP(B545,'Short Volume Apple'!A:A,'Short Volume Apple'!E:E)</f>
        <v>0.58739728335697305</v>
      </c>
      <c r="K545" s="20">
        <f>_xlfn.XLOOKUP(B545,'Volume SPY'!A:A,'Volume SPY'!B:B)</f>
        <v>0.40757570233919022</v>
      </c>
      <c r="L545" s="20">
        <f>_xlfn.XLOOKUP(B545,'Short Volume SPY'!A:A,'Short Volume SPY'!E:E)</f>
        <v>0.52967030337475574</v>
      </c>
    </row>
    <row r="546" spans="2:12">
      <c r="B546" s="1">
        <v>44949</v>
      </c>
      <c r="C546" s="25">
        <f>_xlfn.XLOOKUP(B546,gme_stock_data!A:A,gme_stock_data!D:D)</f>
        <v>9.9427601364589765E-2</v>
      </c>
      <c r="D546" s="1"/>
      <c r="E546" s="18">
        <f>_xlfn.XLOOKUP(B546,'Volume GME'!A:A,'Volume GME'!B:B)</f>
        <v>0.52556936998593207</v>
      </c>
      <c r="F546" s="19">
        <f>_xlfn.XLOOKUP(B546,'Short Volume GME'!A:A,'Short Volume GME'!E:E)</f>
        <v>0.57608804305260053</v>
      </c>
      <c r="H546" s="20">
        <f>_xlfn.XLOOKUP(B546,'Volume Apple'!A:A,'Volume Apple'!B:B)</f>
        <v>0.34622898331302465</v>
      </c>
      <c r="I546" s="20">
        <f>_xlfn.XLOOKUP(B546,'Short Volume Apple'!A:A,'Short Volume Apple'!E:E)</f>
        <v>0.57889343015944006</v>
      </c>
      <c r="K546" s="20">
        <f>_xlfn.XLOOKUP(B546,'Volume SPY'!A:A,'Volume SPY'!B:B)</f>
        <v>0.41130875748992979</v>
      </c>
      <c r="L546" s="20">
        <f>_xlfn.XLOOKUP(B546,'Short Volume SPY'!A:A,'Short Volume SPY'!E:E)</f>
        <v>0.46435021783905112</v>
      </c>
    </row>
    <row r="547" spans="2:12">
      <c r="B547" s="1">
        <v>44946</v>
      </c>
      <c r="C547" s="25">
        <f>_xlfn.XLOOKUP(B547,gme_stock_data!A:A,gme_stock_data!D:D)</f>
        <v>2.9497610845035768E-2</v>
      </c>
      <c r="D547" s="1"/>
      <c r="E547" s="18">
        <f>_xlfn.XLOOKUP(B547,'Volume GME'!A:A,'Volume GME'!B:B)</f>
        <v>0.45266785660779246</v>
      </c>
      <c r="F547" s="19">
        <f>_xlfn.XLOOKUP(B547,'Short Volume GME'!A:A,'Short Volume GME'!E:E)</f>
        <v>0.56750877629197882</v>
      </c>
      <c r="H547" s="20">
        <f>_xlfn.XLOOKUP(B547,'Volume Apple'!A:A,'Volume Apple'!B:B)</f>
        <v>0.32190990271794778</v>
      </c>
      <c r="I547" s="20">
        <f>_xlfn.XLOOKUP(B547,'Short Volume Apple'!A:A,'Short Volume Apple'!E:E)</f>
        <v>0.47636197849840878</v>
      </c>
      <c r="K547" s="20">
        <f>_xlfn.XLOOKUP(B547,'Volume SPY'!A:A,'Volume SPY'!B:B)</f>
        <v>0.43652826663572991</v>
      </c>
      <c r="L547" s="20">
        <f>_xlfn.XLOOKUP(B547,'Short Volume SPY'!A:A,'Short Volume SPY'!E:E)</f>
        <v>0.52568258402396162</v>
      </c>
    </row>
    <row r="548" spans="2:12">
      <c r="B548" s="1">
        <v>44945</v>
      </c>
      <c r="C548" s="25">
        <f>_xlfn.XLOOKUP(B548,gme_stock_data!A:A,gme_stock_data!D:D)</f>
        <v>-8.7930072506702248E-2</v>
      </c>
      <c r="D548" s="1"/>
      <c r="E548" s="18">
        <f>_xlfn.XLOOKUP(B548,'Volume GME'!A:A,'Volume GME'!B:B)</f>
        <v>0.42712792452771736</v>
      </c>
      <c r="F548" s="19">
        <f>_xlfn.XLOOKUP(B548,'Short Volume GME'!A:A,'Short Volume GME'!E:E)</f>
        <v>0.65399989956175086</v>
      </c>
      <c r="H548" s="20">
        <f>_xlfn.XLOOKUP(B548,'Volume Apple'!A:A,'Volume Apple'!B:B)</f>
        <v>0.32703531070736813</v>
      </c>
      <c r="I548" s="20">
        <f>_xlfn.XLOOKUP(B548,'Short Volume Apple'!A:A,'Short Volume Apple'!E:E)</f>
        <v>0.64301336915467577</v>
      </c>
      <c r="K548" s="20">
        <f>_xlfn.XLOOKUP(B548,'Volume SPY'!A:A,'Volume SPY'!B:B)</f>
        <v>0.42241876782867965</v>
      </c>
      <c r="L548" s="20">
        <f>_xlfn.XLOOKUP(B548,'Short Volume SPY'!A:A,'Short Volume SPY'!E:E)</f>
        <v>0.59352948926195304</v>
      </c>
    </row>
    <row r="549" spans="2:12">
      <c r="B549" s="1">
        <v>44944</v>
      </c>
      <c r="C549" s="25">
        <f>_xlfn.XLOOKUP(B549,gme_stock_data!A:A,gme_stock_data!D:D)</f>
        <v>-4.7437867925121814E-2</v>
      </c>
      <c r="D549" s="1"/>
      <c r="E549" s="18">
        <f>_xlfn.XLOOKUP(B549,'Volume GME'!A:A,'Volume GME'!B:B)</f>
        <v>0.39175945108733123</v>
      </c>
      <c r="F549" s="19">
        <f>_xlfn.XLOOKUP(B549,'Short Volume GME'!A:A,'Short Volume GME'!E:E)</f>
        <v>0.71814395689534194</v>
      </c>
      <c r="H549" s="20">
        <f>_xlfn.XLOOKUP(B549,'Volume Apple'!A:A,'Volume Apple'!B:B)</f>
        <v>0.3380904444677672</v>
      </c>
      <c r="I549" s="20">
        <f>_xlfn.XLOOKUP(B549,'Short Volume Apple'!A:A,'Short Volume Apple'!E:E)</f>
        <v>0.50597083745551952</v>
      </c>
      <c r="K549" s="20">
        <f>_xlfn.XLOOKUP(B549,'Volume SPY'!A:A,'Volume SPY'!B:B)</f>
        <v>0.39262823117879675</v>
      </c>
      <c r="L549" s="20">
        <f>_xlfn.XLOOKUP(B549,'Short Volume SPY'!A:A,'Short Volume SPY'!E:E)</f>
        <v>0.42028682539280438</v>
      </c>
    </row>
    <row r="550" spans="2:12">
      <c r="B550" s="1">
        <v>44943</v>
      </c>
      <c r="C550" s="25">
        <f>_xlfn.XLOOKUP(B550,gme_stock_data!A:A,gme_stock_data!D:D)</f>
        <v>6.197300754423507E-2</v>
      </c>
      <c r="D550" s="1"/>
      <c r="E550" s="18">
        <f>_xlfn.XLOOKUP(B550,'Volume GME'!A:A,'Volume GME'!B:B)</f>
        <v>0.45070202486638578</v>
      </c>
      <c r="F550" s="19">
        <f>_xlfn.XLOOKUP(B550,'Short Volume GME'!A:A,'Short Volume GME'!E:E)</f>
        <v>0.656725977118927</v>
      </c>
      <c r="H550" s="20">
        <f>_xlfn.XLOOKUP(B550,'Volume Apple'!A:A,'Volume Apple'!B:B)</f>
        <v>0.37230832165367345</v>
      </c>
      <c r="I550" s="20">
        <f>_xlfn.XLOOKUP(B550,'Short Volume Apple'!A:A,'Short Volume Apple'!E:E)</f>
        <v>0.50634347233382315</v>
      </c>
      <c r="K550" s="20">
        <f>_xlfn.XLOOKUP(B550,'Volume SPY'!A:A,'Volume SPY'!B:B)</f>
        <v>0.43704814551667209</v>
      </c>
      <c r="L550" s="20">
        <f>_xlfn.XLOOKUP(B550,'Short Volume SPY'!A:A,'Short Volume SPY'!E:E)</f>
        <v>0.48647408288017918</v>
      </c>
    </row>
    <row r="551" spans="2:12">
      <c r="B551" s="1">
        <v>44939</v>
      </c>
      <c r="C551" s="25">
        <f>_xlfn.XLOOKUP(B551,gme_stock_data!A:A,gme_stock_data!D:D)</f>
        <v>-6.8093648323520484E-3</v>
      </c>
      <c r="D551" s="1"/>
      <c r="E551" s="18">
        <f>_xlfn.XLOOKUP(B551,'Volume GME'!A:A,'Volume GME'!B:B)</f>
        <v>0.42687393459743206</v>
      </c>
      <c r="F551" s="19">
        <f>_xlfn.XLOOKUP(B551,'Short Volume GME'!A:A,'Short Volume GME'!E:E)</f>
        <v>0.67455941975562761</v>
      </c>
      <c r="H551" s="20">
        <f>_xlfn.XLOOKUP(B551,'Volume Apple'!A:A,'Volume Apple'!B:B)</f>
        <v>0.34192353580224366</v>
      </c>
      <c r="I551" s="20">
        <f>_xlfn.XLOOKUP(B551,'Short Volume Apple'!A:A,'Short Volume Apple'!E:E)</f>
        <v>0.47931244569012493</v>
      </c>
      <c r="K551" s="20">
        <f>_xlfn.XLOOKUP(B551,'Volume SPY'!A:A,'Volume SPY'!B:B)</f>
        <v>0.39997577399563294</v>
      </c>
      <c r="L551" s="20">
        <f>_xlfn.XLOOKUP(B551,'Short Volume SPY'!A:A,'Short Volume SPY'!E:E)</f>
        <v>0.53184034287256077</v>
      </c>
    </row>
    <row r="552" spans="2:12">
      <c r="B552" s="1">
        <v>44938</v>
      </c>
      <c r="C552" s="25">
        <f>_xlfn.XLOOKUP(B552,gme_stock_data!A:A,gme_stock_data!D:D)</f>
        <v>8.0204297719941128E-2</v>
      </c>
      <c r="D552" s="1"/>
      <c r="E552" s="18">
        <f>_xlfn.XLOOKUP(B552,'Volume GME'!A:A,'Volume GME'!B:B)</f>
        <v>0.45727306323541722</v>
      </c>
      <c r="F552" s="19">
        <f>_xlfn.XLOOKUP(B552,'Short Volume GME'!A:A,'Short Volume GME'!E:E)</f>
        <v>0.59839852297396912</v>
      </c>
      <c r="H552" s="20">
        <f>_xlfn.XLOOKUP(B552,'Volume Apple'!A:A,'Volume Apple'!B:B)</f>
        <v>0.31358234857051298</v>
      </c>
      <c r="I552" s="20">
        <f>_xlfn.XLOOKUP(B552,'Short Volume Apple'!A:A,'Short Volume Apple'!E:E)</f>
        <v>0.49957495048952427</v>
      </c>
      <c r="K552" s="20">
        <f>_xlfn.XLOOKUP(B552,'Volume SPY'!A:A,'Volume SPY'!B:B)</f>
        <v>0.36080226809439975</v>
      </c>
      <c r="L552" s="20">
        <f>_xlfn.XLOOKUP(B552,'Short Volume SPY'!A:A,'Short Volume SPY'!E:E)</f>
        <v>0.67279399302531651</v>
      </c>
    </row>
    <row r="553" spans="2:12">
      <c r="B553" s="1">
        <v>44937</v>
      </c>
      <c r="C553" s="25">
        <f>_xlfn.XLOOKUP(B553,gme_stock_data!A:A,gme_stock_data!D:D)</f>
        <v>6.9030387196659271E-2</v>
      </c>
      <c r="D553" s="1"/>
      <c r="E553" s="18">
        <f>_xlfn.XLOOKUP(B553,'Volume GME'!A:A,'Volume GME'!B:B)</f>
        <v>0.52101609386247949</v>
      </c>
      <c r="F553" s="19">
        <f>_xlfn.XLOOKUP(B553,'Short Volume GME'!A:A,'Short Volume GME'!E:E)</f>
        <v>0.64215328512333603</v>
      </c>
      <c r="H553" s="20">
        <f>_xlfn.XLOOKUP(B553,'Volume Apple'!A:A,'Volume Apple'!B:B)</f>
        <v>0.33133294370404459</v>
      </c>
      <c r="I553" s="20">
        <f>_xlfn.XLOOKUP(B553,'Short Volume Apple'!A:A,'Short Volume Apple'!E:E)</f>
        <v>0.50630956975501562</v>
      </c>
      <c r="K553" s="20">
        <f>_xlfn.XLOOKUP(B553,'Volume SPY'!A:A,'Volume SPY'!B:B)</f>
        <v>0.44176088350202236</v>
      </c>
      <c r="L553" s="20">
        <f>_xlfn.XLOOKUP(B553,'Short Volume SPY'!A:A,'Short Volume SPY'!E:E)</f>
        <v>0.68960688342385157</v>
      </c>
    </row>
    <row r="554" spans="2:12">
      <c r="B554" s="1">
        <v>44936</v>
      </c>
      <c r="C554" s="25">
        <f>_xlfn.XLOOKUP(B554,gme_stock_data!A:A,gme_stock_data!D:D)</f>
        <v>8.1450563741636728E-2</v>
      </c>
      <c r="D554" s="1"/>
      <c r="E554" s="18">
        <f>_xlfn.XLOOKUP(B554,'Volume GME'!A:A,'Volume GME'!B:B)</f>
        <v>0.44427488059300457</v>
      </c>
      <c r="F554" s="19">
        <f>_xlfn.XLOOKUP(B554,'Short Volume GME'!A:A,'Short Volume GME'!E:E)</f>
        <v>0.6664166664144654</v>
      </c>
      <c r="H554" s="20">
        <f>_xlfn.XLOOKUP(B554,'Volume Apple'!A:A,'Volume Apple'!B:B)</f>
        <v>0.34700550722542506</v>
      </c>
      <c r="I554" s="20">
        <f>_xlfn.XLOOKUP(B554,'Short Volume Apple'!A:A,'Short Volume Apple'!E:E)</f>
        <v>0.53350989672984339</v>
      </c>
      <c r="K554" s="20">
        <f>_xlfn.XLOOKUP(B554,'Volume SPY'!A:A,'Volume SPY'!B:B)</f>
        <v>0.39500104872825403</v>
      </c>
      <c r="L554" s="20">
        <f>_xlfn.XLOOKUP(B554,'Short Volume SPY'!A:A,'Short Volume SPY'!E:E)</f>
        <v>0.56327808711598115</v>
      </c>
    </row>
    <row r="555" spans="2:12">
      <c r="B555" s="1">
        <v>44935</v>
      </c>
      <c r="C555" s="25">
        <f>_xlfn.XLOOKUP(B555,gme_stock_data!A:A,gme_stock_data!D:D)</f>
        <v>-4.8721168240005398E-3</v>
      </c>
      <c r="D555" s="1"/>
      <c r="E555" s="18">
        <f>_xlfn.XLOOKUP(B555,'Volume GME'!A:A,'Volume GME'!B:B)</f>
        <v>0.38723964676617761</v>
      </c>
      <c r="F555" s="19">
        <f>_xlfn.XLOOKUP(B555,'Short Volume GME'!A:A,'Short Volume GME'!E:E)</f>
        <v>0.6533415821272327</v>
      </c>
      <c r="H555" s="20">
        <f>_xlfn.XLOOKUP(B555,'Volume Apple'!A:A,'Volume Apple'!B:B)</f>
        <v>0.34689769484602234</v>
      </c>
      <c r="I555" s="20">
        <f>_xlfn.XLOOKUP(B555,'Short Volume Apple'!A:A,'Short Volume Apple'!E:E)</f>
        <v>0.48416723468213185</v>
      </c>
      <c r="K555" s="20">
        <f>_xlfn.XLOOKUP(B555,'Volume SPY'!A:A,'Volume SPY'!B:B)</f>
        <v>0.39435755666810984</v>
      </c>
      <c r="L555" s="20">
        <f>_xlfn.XLOOKUP(B555,'Short Volume SPY'!A:A,'Short Volume SPY'!E:E)</f>
        <v>0.59207440144597578</v>
      </c>
    </row>
    <row r="556" spans="2:12">
      <c r="B556" s="1">
        <v>44932</v>
      </c>
      <c r="C556" s="25">
        <f>_xlfn.XLOOKUP(B556,gme_stock_data!A:A,gme_stock_data!D:D)</f>
        <v>1.4688146561657086E-2</v>
      </c>
      <c r="D556" s="1"/>
      <c r="E556" s="18">
        <f>_xlfn.XLOOKUP(B556,'Volume GME'!A:A,'Volume GME'!B:B)</f>
        <v>0.40047211931441112</v>
      </c>
      <c r="F556" s="19">
        <f>_xlfn.XLOOKUP(B556,'Short Volume GME'!A:A,'Short Volume GME'!E:E)</f>
        <v>0.68591428516493724</v>
      </c>
      <c r="H556" s="20">
        <f>_xlfn.XLOOKUP(B556,'Volume Apple'!A:A,'Volume Apple'!B:B)</f>
        <v>0.36231159253956524</v>
      </c>
      <c r="I556" s="20">
        <f>_xlfn.XLOOKUP(B556,'Short Volume Apple'!A:A,'Short Volume Apple'!E:E)</f>
        <v>0.45563872202230116</v>
      </c>
      <c r="K556" s="20">
        <f>_xlfn.XLOOKUP(B556,'Volume SPY'!A:A,'Volume SPY'!B:B)</f>
        <v>0.38883244647510878</v>
      </c>
      <c r="L556" s="20">
        <f>_xlfn.XLOOKUP(B556,'Short Volume SPY'!A:A,'Short Volume SPY'!E:E)</f>
        <v>0.61085680177014445</v>
      </c>
    </row>
    <row r="557" spans="2:12">
      <c r="B557" s="1">
        <v>44931</v>
      </c>
      <c r="C557" s="25">
        <f>_xlfn.XLOOKUP(B557,gme_stock_data!A:A,gme_stock_data!D:D)</f>
        <v>-6.5616854447022283E-2</v>
      </c>
      <c r="D557" s="1"/>
      <c r="E557" s="18">
        <f>_xlfn.XLOOKUP(B557,'Volume GME'!A:A,'Volume GME'!B:B)</f>
        <v>0.41531230275624492</v>
      </c>
      <c r="F557" s="19">
        <f>_xlfn.XLOOKUP(B557,'Short Volume GME'!A:A,'Short Volume GME'!E:E)</f>
        <v>0.71230311902910293</v>
      </c>
      <c r="H557" s="20">
        <f>_xlfn.XLOOKUP(B557,'Volume Apple'!A:A,'Volume Apple'!B:B)</f>
        <v>0.41096604144698123</v>
      </c>
      <c r="I557" s="20">
        <f>_xlfn.XLOOKUP(B557,'Short Volume Apple'!A:A,'Short Volume Apple'!E:E)</f>
        <v>0.48395352730479629</v>
      </c>
      <c r="K557" s="20">
        <f>_xlfn.XLOOKUP(B557,'Volume SPY'!A:A,'Volume SPY'!B:B)</f>
        <v>0.39509814929071052</v>
      </c>
      <c r="L557" s="20">
        <f>_xlfn.XLOOKUP(B557,'Short Volume SPY'!A:A,'Short Volume SPY'!E:E)</f>
        <v>0.55321775231579873</v>
      </c>
    </row>
    <row r="558" spans="2:12">
      <c r="B558" s="1">
        <v>44930</v>
      </c>
      <c r="C558" s="25">
        <f>_xlfn.XLOOKUP(B558,gme_stock_data!A:A,gme_stock_data!D:D)</f>
        <v>6.9525193148818835E-3</v>
      </c>
      <c r="D558" s="1"/>
      <c r="E558" s="18">
        <f>_xlfn.XLOOKUP(B558,'Volume GME'!A:A,'Volume GME'!B:B)</f>
        <v>0.36780420580957807</v>
      </c>
      <c r="F558" s="19">
        <f>_xlfn.XLOOKUP(B558,'Short Volume GME'!A:A,'Short Volume GME'!E:E)</f>
        <v>0.65845908021706623</v>
      </c>
      <c r="H558" s="20">
        <f>_xlfn.XLOOKUP(B558,'Volume Apple'!A:A,'Volume Apple'!B:B)</f>
        <v>0.41347880736724701</v>
      </c>
      <c r="I558" s="20">
        <f>_xlfn.XLOOKUP(B558,'Short Volume Apple'!A:A,'Short Volume Apple'!E:E)</f>
        <v>0.43263602141924007</v>
      </c>
      <c r="K558" s="20">
        <f>_xlfn.XLOOKUP(B558,'Volume SPY'!A:A,'Volume SPY'!B:B)</f>
        <v>0.38427172894738681</v>
      </c>
      <c r="L558" s="20">
        <f>_xlfn.XLOOKUP(B558,'Short Volume SPY'!A:A,'Short Volume SPY'!E:E)</f>
        <v>0.51718439506848379</v>
      </c>
    </row>
    <row r="559" spans="2:12">
      <c r="B559" s="1">
        <v>44929</v>
      </c>
      <c r="C559" s="25">
        <f>_xlfn.XLOOKUP(B559,gme_stock_data!A:A,gme_stock_data!D:D)</f>
        <v>-7.069684525529886E-2</v>
      </c>
      <c r="D559" s="1"/>
      <c r="E559" s="18">
        <f>_xlfn.XLOOKUP(B559,'Volume GME'!A:A,'Volume GME'!B:B)</f>
        <v>0.52095791825041926</v>
      </c>
      <c r="F559" s="19">
        <f>_xlfn.XLOOKUP(B559,'Short Volume GME'!A:A,'Short Volume GME'!E:E)</f>
        <v>0.71852238060285212</v>
      </c>
      <c r="H559" s="20">
        <f>_xlfn.XLOOKUP(B559,'Volume Apple'!A:A,'Volume Apple'!B:B)</f>
        <v>0.4227107785446686</v>
      </c>
      <c r="I559" s="20">
        <f>_xlfn.XLOOKUP(B559,'Short Volume Apple'!A:A,'Short Volume Apple'!E:E)</f>
        <v>0.49124436900460017</v>
      </c>
      <c r="K559" s="20">
        <f>_xlfn.XLOOKUP(B559,'Volume SPY'!A:A,'Volume SPY'!B:B)</f>
        <v>0.41441212124108795</v>
      </c>
      <c r="L559" s="20">
        <f>_xlfn.XLOOKUP(B559,'Short Volume SPY'!A:A,'Short Volume SPY'!E:E)</f>
        <v>0.5056823765988322</v>
      </c>
    </row>
    <row r="560" spans="2:12">
      <c r="B560" s="1">
        <v>44925</v>
      </c>
      <c r="C560" s="25">
        <f>_xlfn.XLOOKUP(B560,gme_stock_data!A:A,gme_stock_data!D:D)</f>
        <v>7.0671672230925731E-3</v>
      </c>
      <c r="D560" s="1"/>
      <c r="E560" s="18">
        <f>_xlfn.XLOOKUP(B560,'Volume GME'!A:A,'Volume GME'!B:B)</f>
        <v>0.40454076869942029</v>
      </c>
      <c r="F560" s="19">
        <f>_xlfn.XLOOKUP(B560,'Short Volume GME'!A:A,'Short Volume GME'!E:E)</f>
        <v>0.57682958067045254</v>
      </c>
      <c r="H560" s="20">
        <f>_xlfn.XLOOKUP(B560,'Volume Apple'!A:A,'Volume Apple'!B:B)</f>
        <v>0.4202680991020124</v>
      </c>
      <c r="I560" s="20">
        <f>_xlfn.XLOOKUP(B560,'Short Volume Apple'!A:A,'Short Volume Apple'!E:E)</f>
        <v>0.42644763223358761</v>
      </c>
      <c r="K560" s="20">
        <f>_xlfn.XLOOKUP(B560,'Volume SPY'!A:A,'Volume SPY'!B:B)</f>
        <v>0.45149734759757942</v>
      </c>
      <c r="L560" s="20">
        <f>_xlfn.XLOOKUP(B560,'Short Volume SPY'!A:A,'Short Volume SPY'!E:E)</f>
        <v>0.60717942146133652</v>
      </c>
    </row>
    <row r="561" spans="2:12">
      <c r="B561" s="1">
        <v>44924</v>
      </c>
      <c r="C561" s="25">
        <f>_xlfn.XLOOKUP(B561,gme_stock_data!A:A,gme_stock_data!D:D)</f>
        <v>2.2621654304829139E-2</v>
      </c>
      <c r="D561" s="1"/>
      <c r="E561" s="18">
        <f>_xlfn.XLOOKUP(B561,'Volume GME'!A:A,'Volume GME'!B:B)</f>
        <v>0.33149072095416554</v>
      </c>
      <c r="F561" s="19">
        <f>_xlfn.XLOOKUP(B561,'Short Volume GME'!A:A,'Short Volume GME'!E:E)</f>
        <v>0.64734114020425859</v>
      </c>
      <c r="H561" s="20">
        <f>_xlfn.XLOOKUP(B561,'Volume Apple'!A:A,'Volume Apple'!B:B)</f>
        <v>0.46736363661346919</v>
      </c>
      <c r="I561" s="20">
        <f>_xlfn.XLOOKUP(B561,'Short Volume Apple'!A:A,'Short Volume Apple'!E:E)</f>
        <v>0.4218346149212443</v>
      </c>
      <c r="K561" s="20">
        <f>_xlfn.XLOOKUP(B561,'Volume SPY'!A:A,'Volume SPY'!B:B)</f>
        <v>0.44907624472688062</v>
      </c>
      <c r="L561" s="20">
        <f>_xlfn.XLOOKUP(B561,'Short Volume SPY'!A:A,'Short Volume SPY'!E:E)</f>
        <v>0.50962891801391297</v>
      </c>
    </row>
    <row r="562" spans="2:12">
      <c r="B562" s="1">
        <v>44923</v>
      </c>
      <c r="C562" s="25">
        <f>_xlfn.XLOOKUP(B562,gme_stock_data!A:A,gme_stock_data!D:D)</f>
        <v>-1.5504186535965086E-2</v>
      </c>
      <c r="D562" s="1"/>
      <c r="E562" s="18">
        <f>_xlfn.XLOOKUP(B562,'Volume GME'!A:A,'Volume GME'!B:B)</f>
        <v>0.5286202801414388</v>
      </c>
      <c r="F562" s="19">
        <f>_xlfn.XLOOKUP(B562,'Short Volume GME'!A:A,'Short Volume GME'!E:E)</f>
        <v>0.68258356779123164</v>
      </c>
      <c r="H562" s="20">
        <f>_xlfn.XLOOKUP(B562,'Volume Apple'!A:A,'Volume Apple'!B:B)</f>
        <v>0.46140859057022243</v>
      </c>
      <c r="I562" s="20">
        <f>_xlfn.XLOOKUP(B562,'Short Volume Apple'!A:A,'Short Volume Apple'!E:E)</f>
        <v>0.43475009663843905</v>
      </c>
      <c r="K562" s="20">
        <f>_xlfn.XLOOKUP(B562,'Volume SPY'!A:A,'Volume SPY'!B:B)</f>
        <v>0.4891653097251964</v>
      </c>
      <c r="L562" s="20">
        <f>_xlfn.XLOOKUP(B562,'Short Volume SPY'!A:A,'Short Volume SPY'!E:E)</f>
        <v>0.57108379943808107</v>
      </c>
    </row>
    <row r="563" spans="2:12">
      <c r="B563" s="1">
        <v>44922</v>
      </c>
      <c r="C563" s="25">
        <f>_xlfn.XLOOKUP(B563,gme_stock_data!A:A,gme_stock_data!D:D)</f>
        <v>-9.8302700740778681E-2</v>
      </c>
      <c r="D563" s="1"/>
      <c r="E563" s="18">
        <f>_xlfn.XLOOKUP(B563,'Volume GME'!A:A,'Volume GME'!B:B)</f>
        <v>0.44018565345821736</v>
      </c>
      <c r="F563" s="19">
        <f>_xlfn.XLOOKUP(B563,'Short Volume GME'!A:A,'Short Volume GME'!E:E)</f>
        <v>0.65250782164375198</v>
      </c>
      <c r="H563" s="20">
        <f>_xlfn.XLOOKUP(B563,'Volume Apple'!A:A,'Volume Apple'!B:B)</f>
        <v>0.49200540615632743</v>
      </c>
      <c r="I563" s="20">
        <f>_xlfn.XLOOKUP(B563,'Short Volume Apple'!A:A,'Short Volume Apple'!E:E)</f>
        <v>0.55527673446719605</v>
      </c>
      <c r="K563" s="20">
        <f>_xlfn.XLOOKUP(B563,'Volume SPY'!A:A,'Volume SPY'!B:B)</f>
        <v>0.42459271594446796</v>
      </c>
      <c r="L563" s="20">
        <f>_xlfn.XLOOKUP(B563,'Short Volume SPY'!A:A,'Short Volume SPY'!E:E)</f>
        <v>0.52511013118840433</v>
      </c>
    </row>
    <row r="564" spans="2:12">
      <c r="B564" s="1">
        <v>44918</v>
      </c>
      <c r="C564" s="25">
        <f>_xlfn.XLOOKUP(B564,gme_stock_data!A:A,gme_stock_data!D:D)</f>
        <v>1.3537434113068824E-2</v>
      </c>
      <c r="D564" s="1"/>
      <c r="E564" s="18">
        <f>_xlfn.XLOOKUP(B564,'Volume GME'!A:A,'Volume GME'!B:B)</f>
        <v>0.36145371070612664</v>
      </c>
      <c r="F564" s="19">
        <f>_xlfn.XLOOKUP(B564,'Short Volume GME'!A:A,'Short Volume GME'!E:E)</f>
        <v>0.53615336011637038</v>
      </c>
      <c r="H564" s="20">
        <f>_xlfn.XLOOKUP(B564,'Volume Apple'!A:A,'Volume Apple'!B:B)</f>
        <v>0.47877495537875198</v>
      </c>
      <c r="I564" s="20">
        <f>_xlfn.XLOOKUP(B564,'Short Volume Apple'!A:A,'Short Volume Apple'!E:E)</f>
        <v>0.5685429278783648</v>
      </c>
      <c r="K564" s="20">
        <f>_xlfn.XLOOKUP(B564,'Volume SPY'!A:A,'Volume SPY'!B:B)</f>
        <v>0.42464877528200007</v>
      </c>
      <c r="L564" s="20">
        <f>_xlfn.XLOOKUP(B564,'Short Volume SPY'!A:A,'Short Volume SPY'!E:E)</f>
        <v>0.4046422398262996</v>
      </c>
    </row>
    <row r="565" spans="2:12">
      <c r="B565" s="1">
        <v>44917</v>
      </c>
      <c r="C565" s="25">
        <f>_xlfn.XLOOKUP(B565,gme_stock_data!A:A,gme_stock_data!D:D)</f>
        <v>-3.7160579876504778E-2</v>
      </c>
      <c r="D565" s="1"/>
      <c r="E565" s="18">
        <f>_xlfn.XLOOKUP(B565,'Volume GME'!A:A,'Volume GME'!B:B)</f>
        <v>0.41209823251036165</v>
      </c>
      <c r="F565" s="19">
        <f>_xlfn.XLOOKUP(B565,'Short Volume GME'!A:A,'Short Volume GME'!E:E)</f>
        <v>0.72150401763318928</v>
      </c>
      <c r="H565" s="20">
        <f>_xlfn.XLOOKUP(B565,'Volume Apple'!A:A,'Volume Apple'!B:B)</f>
        <v>0.39890038336560762</v>
      </c>
      <c r="I565" s="20">
        <f>_xlfn.XLOOKUP(B565,'Short Volume Apple'!A:A,'Short Volume Apple'!E:E)</f>
        <v>0.53630223191587278</v>
      </c>
      <c r="K565" s="20">
        <f>_xlfn.XLOOKUP(B565,'Volume SPY'!A:A,'Volume SPY'!B:B)</f>
        <v>0.43665121101770649</v>
      </c>
      <c r="L565" s="20">
        <f>_xlfn.XLOOKUP(B565,'Short Volume SPY'!A:A,'Short Volume SPY'!E:E)</f>
        <v>0.55029665882105694</v>
      </c>
    </row>
    <row r="566" spans="2:12">
      <c r="B566" s="1">
        <v>44916</v>
      </c>
      <c r="C566" s="25">
        <f>_xlfn.XLOOKUP(B566,gme_stock_data!A:A,gme_stock_data!D:D)</f>
        <v>1.4698941766426806E-2</v>
      </c>
      <c r="D566" s="1"/>
      <c r="E566" s="18">
        <f>_xlfn.XLOOKUP(B566,'Volume GME'!A:A,'Volume GME'!B:B)</f>
        <v>0.35737494715522383</v>
      </c>
      <c r="F566" s="19">
        <f>_xlfn.XLOOKUP(B566,'Short Volume GME'!A:A,'Short Volume GME'!E:E)</f>
        <v>0.72190328330530806</v>
      </c>
      <c r="H566" s="20">
        <f>_xlfn.XLOOKUP(B566,'Volume Apple'!A:A,'Volume Apple'!B:B)</f>
        <v>0.46721557975955563</v>
      </c>
      <c r="I566" s="20">
        <f>_xlfn.XLOOKUP(B566,'Short Volume Apple'!A:A,'Short Volume Apple'!E:E)</f>
        <v>0.60556935088647401</v>
      </c>
      <c r="K566" s="20">
        <f>_xlfn.XLOOKUP(B566,'Volume SPY'!A:A,'Volume SPY'!B:B)</f>
        <v>0.47585202470913363</v>
      </c>
      <c r="L566" s="20">
        <f>_xlfn.XLOOKUP(B566,'Short Volume SPY'!A:A,'Short Volume SPY'!E:E)</f>
        <v>0.44566082580343236</v>
      </c>
    </row>
    <row r="567" spans="2:12">
      <c r="B567" s="1">
        <v>44915</v>
      </c>
      <c r="C567" s="25">
        <f>_xlfn.XLOOKUP(B567,gme_stock_data!A:A,gme_stock_data!D:D)</f>
        <v>1.6924246664085138E-2</v>
      </c>
      <c r="D567" s="1"/>
      <c r="E567" s="18">
        <f>_xlfn.XLOOKUP(B567,'Volume GME'!A:A,'Volume GME'!B:B)</f>
        <v>0.33531131034762995</v>
      </c>
      <c r="F567" s="19">
        <f>_xlfn.XLOOKUP(B567,'Short Volume GME'!A:A,'Short Volume GME'!E:E)</f>
        <v>0.71106464150340198</v>
      </c>
      <c r="H567" s="20">
        <f>_xlfn.XLOOKUP(B567,'Volume Apple'!A:A,'Volume Apple'!B:B)</f>
        <v>0.43662313506754313</v>
      </c>
      <c r="I567" s="20">
        <f>_xlfn.XLOOKUP(B567,'Short Volume Apple'!A:A,'Short Volume Apple'!E:E)</f>
        <v>0.43715658215019704</v>
      </c>
      <c r="K567" s="20">
        <f>_xlfn.XLOOKUP(B567,'Volume SPY'!A:A,'Volume SPY'!B:B)</f>
        <v>0.43140135244197697</v>
      </c>
      <c r="L567" s="20">
        <f>_xlfn.XLOOKUP(B567,'Short Volume SPY'!A:A,'Short Volume SPY'!E:E)</f>
        <v>0.50508008899959655</v>
      </c>
    </row>
    <row r="568" spans="2:12">
      <c r="B568" s="1">
        <v>44914</v>
      </c>
      <c r="C568" s="25">
        <f>_xlfn.XLOOKUP(B568,gme_stock_data!A:A,gme_stock_data!D:D)</f>
        <v>-4.3228734550820075E-2</v>
      </c>
      <c r="D568" s="1"/>
      <c r="E568" s="18">
        <f>_xlfn.XLOOKUP(B568,'Volume GME'!A:A,'Volume GME'!B:B)</f>
        <v>0.35805096980576229</v>
      </c>
      <c r="F568" s="19">
        <f>_xlfn.XLOOKUP(B568,'Short Volume GME'!A:A,'Short Volume GME'!E:E)</f>
        <v>0.76084618106455038</v>
      </c>
      <c r="H568" s="20">
        <f>_xlfn.XLOOKUP(B568,'Volume Apple'!A:A,'Volume Apple'!B:B)</f>
        <v>0.45040290818027623</v>
      </c>
      <c r="I568" s="20">
        <f>_xlfn.XLOOKUP(B568,'Short Volume Apple'!A:A,'Short Volume Apple'!E:E)</f>
        <v>0.47317368250373959</v>
      </c>
      <c r="K568" s="20">
        <f>_xlfn.XLOOKUP(B568,'Volume SPY'!A:A,'Volume SPY'!B:B)</f>
        <v>0.46064720573274337</v>
      </c>
      <c r="L568" s="20">
        <f>_xlfn.XLOOKUP(B568,'Short Volume SPY'!A:A,'Short Volume SPY'!E:E)</f>
        <v>0.56204498726028607</v>
      </c>
    </row>
    <row r="569" spans="2:12">
      <c r="B569" s="1">
        <v>44911</v>
      </c>
      <c r="C569" s="25">
        <f>_xlfn.XLOOKUP(B569,gme_stock_data!A:A,gme_stock_data!D:D)</f>
        <v>1.0633256301368878E-2</v>
      </c>
      <c r="D569" s="1"/>
      <c r="E569" s="18">
        <f>_xlfn.XLOOKUP(B569,'Volume GME'!A:A,'Volume GME'!B:B)</f>
        <v>0.43286316634073291</v>
      </c>
      <c r="F569" s="19">
        <f>_xlfn.XLOOKUP(B569,'Short Volume GME'!A:A,'Short Volume GME'!E:E)</f>
        <v>0.71899368599394109</v>
      </c>
      <c r="H569" s="20">
        <f>_xlfn.XLOOKUP(B569,'Volume Apple'!A:A,'Volume Apple'!B:B)</f>
        <v>0.3281929241969096</v>
      </c>
      <c r="I569" s="20">
        <f>_xlfn.XLOOKUP(B569,'Short Volume Apple'!A:A,'Short Volume Apple'!E:E)</f>
        <v>0.64479881456785171</v>
      </c>
      <c r="K569" s="20">
        <f>_xlfn.XLOOKUP(B569,'Volume SPY'!A:A,'Volume SPY'!B:B)</f>
        <v>0.47020798955434628</v>
      </c>
      <c r="L569" s="20">
        <f>_xlfn.XLOOKUP(B569,'Short Volume SPY'!A:A,'Short Volume SPY'!E:E)</f>
        <v>0.48548717127592422</v>
      </c>
    </row>
    <row r="570" spans="2:12">
      <c r="B570" s="1">
        <v>44910</v>
      </c>
      <c r="C570" s="25">
        <f>_xlfn.XLOOKUP(B570,gme_stock_data!A:A,gme_stock_data!D:D)</f>
        <v>-2.2580829722486973E-2</v>
      </c>
      <c r="D570" s="1"/>
      <c r="E570" s="18">
        <f>_xlfn.XLOOKUP(B570,'Volume GME'!A:A,'Volume GME'!B:B)</f>
        <v>0.5024543363407501</v>
      </c>
      <c r="F570" s="19">
        <f>_xlfn.XLOOKUP(B570,'Short Volume GME'!A:A,'Short Volume GME'!E:E)</f>
        <v>0.70594514427518928</v>
      </c>
      <c r="H570" s="20">
        <f>_xlfn.XLOOKUP(B570,'Volume Apple'!A:A,'Volume Apple'!B:B)</f>
        <v>0.39762193310327421</v>
      </c>
      <c r="I570" s="20">
        <f>_xlfn.XLOOKUP(B570,'Short Volume Apple'!A:A,'Short Volume Apple'!E:E)</f>
        <v>0.65864945029711719</v>
      </c>
      <c r="K570" s="20">
        <f>_xlfn.XLOOKUP(B570,'Volume SPY'!A:A,'Volume SPY'!B:B)</f>
        <v>0.42311679057236351</v>
      </c>
      <c r="L570" s="20">
        <f>_xlfn.XLOOKUP(B570,'Short Volume SPY'!A:A,'Short Volume SPY'!E:E)</f>
        <v>0.51996147211077703</v>
      </c>
    </row>
    <row r="571" spans="2:12">
      <c r="B571" s="1">
        <v>44909</v>
      </c>
      <c r="C571" s="25">
        <f>_xlfn.XLOOKUP(B571,gme_stock_data!A:A,gme_stock_data!D:D)</f>
        <v>2.3781224049674193E-3</v>
      </c>
      <c r="D571" s="1"/>
      <c r="E571" s="18">
        <f>_xlfn.XLOOKUP(B571,'Volume GME'!A:A,'Volume GME'!B:B)</f>
        <v>0.33982176889894217</v>
      </c>
      <c r="F571" s="19">
        <f>_xlfn.XLOOKUP(B571,'Short Volume GME'!A:A,'Short Volume GME'!E:E)</f>
        <v>0.72226200494467296</v>
      </c>
      <c r="H571" s="20">
        <f>_xlfn.XLOOKUP(B571,'Volume Apple'!A:A,'Volume Apple'!B:B)</f>
        <v>0.40090599283458112</v>
      </c>
      <c r="I571" s="20">
        <f>_xlfn.XLOOKUP(B571,'Short Volume Apple'!A:A,'Short Volume Apple'!E:E)</f>
        <v>0.59202440756742736</v>
      </c>
      <c r="K571" s="20">
        <f>_xlfn.XLOOKUP(B571,'Volume SPY'!A:A,'Volume SPY'!B:B)</f>
        <v>0.39060213779844155</v>
      </c>
      <c r="L571" s="20">
        <f>_xlfn.XLOOKUP(B571,'Short Volume SPY'!A:A,'Short Volume SPY'!E:E)</f>
        <v>0.5169568684738004</v>
      </c>
    </row>
    <row r="572" spans="2:12">
      <c r="B572" s="1">
        <v>44908</v>
      </c>
      <c r="C572" s="25">
        <f>_xlfn.XLOOKUP(B572,gme_stock_data!A:A,gme_stock_data!D:D)</f>
        <v>-7.6520026796014717E-2</v>
      </c>
      <c r="D572" s="1"/>
      <c r="E572" s="18">
        <f>_xlfn.XLOOKUP(B572,'Volume GME'!A:A,'Volume GME'!B:B)</f>
        <v>0.38838320451227359</v>
      </c>
      <c r="F572" s="19">
        <f>_xlfn.XLOOKUP(B572,'Short Volume GME'!A:A,'Short Volume GME'!E:E)</f>
        <v>0.76470925869381356</v>
      </c>
      <c r="H572" s="20">
        <f>_xlfn.XLOOKUP(B572,'Volume Apple'!A:A,'Volume Apple'!B:B)</f>
        <v>0.41968016572031214</v>
      </c>
      <c r="I572" s="20">
        <f>_xlfn.XLOOKUP(B572,'Short Volume Apple'!A:A,'Short Volume Apple'!E:E)</f>
        <v>0.38656615968123992</v>
      </c>
      <c r="K572" s="20">
        <f>_xlfn.XLOOKUP(B572,'Volume SPY'!A:A,'Volume SPY'!B:B)</f>
        <v>0.38371415115797292</v>
      </c>
      <c r="L572" s="20">
        <f>_xlfn.XLOOKUP(B572,'Short Volume SPY'!A:A,'Short Volume SPY'!E:E)</f>
        <v>0.49991570203284291</v>
      </c>
    </row>
    <row r="573" spans="2:12">
      <c r="B573" s="1">
        <v>44907</v>
      </c>
      <c r="C573" s="25">
        <f>_xlfn.XLOOKUP(B573,gme_stock_data!A:A,gme_stock_data!D:D)</f>
        <v>1.7660048739917907E-3</v>
      </c>
      <c r="D573" s="1"/>
      <c r="E573" s="18">
        <f>_xlfn.XLOOKUP(B573,'Volume GME'!A:A,'Volume GME'!B:B)</f>
        <v>0.36024185538008224</v>
      </c>
      <c r="F573" s="19">
        <f>_xlfn.XLOOKUP(B573,'Short Volume GME'!A:A,'Short Volume GME'!E:E)</f>
        <v>0.69906721135033678</v>
      </c>
      <c r="H573" s="20">
        <f>_xlfn.XLOOKUP(B573,'Volume Apple'!A:A,'Volume Apple'!B:B)</f>
        <v>0.49691065095079701</v>
      </c>
      <c r="I573" s="20">
        <f>_xlfn.XLOOKUP(B573,'Short Volume Apple'!A:A,'Short Volume Apple'!E:E)</f>
        <v>0.4517848626251908</v>
      </c>
      <c r="K573" s="20">
        <f>_xlfn.XLOOKUP(B573,'Volume SPY'!A:A,'Volume SPY'!B:B)</f>
        <v>0.46844631389328345</v>
      </c>
      <c r="L573" s="20">
        <f>_xlfn.XLOOKUP(B573,'Short Volume SPY'!A:A,'Short Volume SPY'!E:E)</f>
        <v>0.57352689874644069</v>
      </c>
    </row>
    <row r="574" spans="2:12">
      <c r="B574" s="1">
        <v>44904</v>
      </c>
      <c r="C574" s="25">
        <f>_xlfn.XLOOKUP(B574,gme_stock_data!A:A,gme_stock_data!D:D)</f>
        <v>-9.1163886401653141E-2</v>
      </c>
      <c r="D574" s="1"/>
      <c r="E574" s="18">
        <f>_xlfn.XLOOKUP(B574,'Volume GME'!A:A,'Volume GME'!B:B)</f>
        <v>0.36347789878716108</v>
      </c>
      <c r="F574" s="19">
        <f>_xlfn.XLOOKUP(B574,'Short Volume GME'!A:A,'Short Volume GME'!E:E)</f>
        <v>0.74345428086588239</v>
      </c>
      <c r="H574" s="20">
        <f>_xlfn.XLOOKUP(B574,'Volume Apple'!A:A,'Volume Apple'!B:B)</f>
        <v>0.48668000761640073</v>
      </c>
      <c r="I574" s="20">
        <f>_xlfn.XLOOKUP(B574,'Short Volume Apple'!A:A,'Short Volume Apple'!E:E)</f>
        <v>0.49080016372706525</v>
      </c>
      <c r="K574" s="20">
        <f>_xlfn.XLOOKUP(B574,'Volume SPY'!A:A,'Volume SPY'!B:B)</f>
        <v>0.48318574638499778</v>
      </c>
      <c r="L574" s="20">
        <f>_xlfn.XLOOKUP(B574,'Short Volume SPY'!A:A,'Short Volume SPY'!E:E)</f>
        <v>0.60516467119696316</v>
      </c>
    </row>
    <row r="575" spans="2:12">
      <c r="B575" s="1">
        <v>44903</v>
      </c>
      <c r="C575" s="25">
        <f>_xlfn.XLOOKUP(B575,gme_stock_data!A:A,gme_stock_data!D:D)</f>
        <v>0.10764900019970029</v>
      </c>
      <c r="D575" s="1"/>
      <c r="E575" s="18">
        <f>_xlfn.XLOOKUP(B575,'Volume GME'!A:A,'Volume GME'!B:B)</f>
        <v>0.41846272854173233</v>
      </c>
      <c r="F575" s="19">
        <f>_xlfn.XLOOKUP(B575,'Short Volume GME'!A:A,'Short Volume GME'!E:E)</f>
        <v>0.67244949485156724</v>
      </c>
      <c r="H575" s="20">
        <f>_xlfn.XLOOKUP(B575,'Volume Apple'!A:A,'Volume Apple'!B:B)</f>
        <v>0.47142989139435398</v>
      </c>
      <c r="I575" s="20">
        <f>_xlfn.XLOOKUP(B575,'Short Volume Apple'!A:A,'Short Volume Apple'!E:E)</f>
        <v>0.44354518595302034</v>
      </c>
      <c r="K575" s="20">
        <f>_xlfn.XLOOKUP(B575,'Volume SPY'!A:A,'Volume SPY'!B:B)</f>
        <v>0.396113822991423</v>
      </c>
      <c r="L575" s="20">
        <f>_xlfn.XLOOKUP(B575,'Short Volume SPY'!A:A,'Short Volume SPY'!E:E)</f>
        <v>0.5763019522338787</v>
      </c>
    </row>
    <row r="576" spans="2:12">
      <c r="B576" s="1">
        <v>44902</v>
      </c>
      <c r="C576" s="25">
        <f>_xlfn.XLOOKUP(B576,gme_stock_data!A:A,gme_stock_data!D:D)</f>
        <v>-4.9517234748688882E-2</v>
      </c>
      <c r="D576" s="1"/>
      <c r="E576" s="18">
        <f>_xlfn.XLOOKUP(B576,'Volume GME'!A:A,'Volume GME'!B:B)</f>
        <v>0.35447022546867174</v>
      </c>
      <c r="F576" s="19">
        <f>_xlfn.XLOOKUP(B576,'Short Volume GME'!A:A,'Short Volume GME'!E:E)</f>
        <v>0.77294273724053253</v>
      </c>
      <c r="H576" s="20">
        <f>_xlfn.XLOOKUP(B576,'Volume Apple'!A:A,'Volume Apple'!B:B)</f>
        <v>0.45237924823622261</v>
      </c>
      <c r="I576" s="20">
        <f>_xlfn.XLOOKUP(B576,'Short Volume Apple'!A:A,'Short Volume Apple'!E:E)</f>
        <v>0.45371522472572939</v>
      </c>
      <c r="K576" s="20">
        <f>_xlfn.XLOOKUP(B576,'Volume SPY'!A:A,'Volume SPY'!B:B)</f>
        <v>0.44145719285685697</v>
      </c>
      <c r="L576" s="20">
        <f>_xlfn.XLOOKUP(B576,'Short Volume SPY'!A:A,'Short Volume SPY'!E:E)</f>
        <v>0.58880621869642258</v>
      </c>
    </row>
    <row r="577" spans="2:12">
      <c r="B577" s="1">
        <v>44901</v>
      </c>
      <c r="C577" s="25">
        <f>_xlfn.XLOOKUP(B577,gme_stock_data!A:A,gme_stock_data!D:D)</f>
        <v>-8.8720048913246335E-2</v>
      </c>
      <c r="D577" s="1"/>
      <c r="E577" s="18">
        <f>_xlfn.XLOOKUP(B577,'Volume GME'!A:A,'Volume GME'!B:B)</f>
        <v>0.37103618771467617</v>
      </c>
      <c r="F577" s="19">
        <f>_xlfn.XLOOKUP(B577,'Short Volume GME'!A:A,'Short Volume GME'!E:E)</f>
        <v>0.79229689261101943</v>
      </c>
      <c r="H577" s="20">
        <f>_xlfn.XLOOKUP(B577,'Volume Apple'!A:A,'Volume Apple'!B:B)</f>
        <v>0.43080496982364885</v>
      </c>
      <c r="I577" s="20">
        <f>_xlfn.XLOOKUP(B577,'Short Volume Apple'!A:A,'Short Volume Apple'!E:E)</f>
        <v>0.42645897203209654</v>
      </c>
      <c r="K577" s="20">
        <f>_xlfn.XLOOKUP(B577,'Volume SPY'!A:A,'Volume SPY'!B:B)</f>
        <v>0.38468905278787352</v>
      </c>
      <c r="L577" s="20">
        <f>_xlfn.XLOOKUP(B577,'Short Volume SPY'!A:A,'Short Volume SPY'!E:E)</f>
        <v>0.61273681982094452</v>
      </c>
    </row>
    <row r="578" spans="2:12">
      <c r="B578" s="1">
        <v>44900</v>
      </c>
      <c r="C578" s="25">
        <f>_xlfn.XLOOKUP(B578,gme_stock_data!A:A,gme_stock_data!D:D)</f>
        <v>-7.3884383555808869E-2</v>
      </c>
      <c r="D578" s="1"/>
      <c r="E578" s="18">
        <f>_xlfn.XLOOKUP(B578,'Volume GME'!A:A,'Volume GME'!B:B)</f>
        <v>0.37674906564031357</v>
      </c>
      <c r="F578" s="19">
        <f>_xlfn.XLOOKUP(B578,'Short Volume GME'!A:A,'Short Volume GME'!E:E)</f>
        <v>0.75617593825602214</v>
      </c>
      <c r="H578" s="20">
        <f>_xlfn.XLOOKUP(B578,'Volume Apple'!A:A,'Volume Apple'!B:B)</f>
        <v>0.43952711157346602</v>
      </c>
      <c r="I578" s="20">
        <f>_xlfn.XLOOKUP(B578,'Short Volume Apple'!A:A,'Short Volume Apple'!E:E)</f>
        <v>0.39774897528855779</v>
      </c>
      <c r="K578" s="20">
        <f>_xlfn.XLOOKUP(B578,'Volume SPY'!A:A,'Volume SPY'!B:B)</f>
        <v>0.44724266435817567</v>
      </c>
      <c r="L578" s="20">
        <f>_xlfn.XLOOKUP(B578,'Short Volume SPY'!A:A,'Short Volume SPY'!E:E)</f>
        <v>0.568472662467704</v>
      </c>
    </row>
    <row r="579" spans="2:12">
      <c r="B579" s="1">
        <v>44897</v>
      </c>
      <c r="C579" s="25">
        <f>_xlfn.XLOOKUP(B579,gme_stock_data!A:A,gme_stock_data!D:D)</f>
        <v>3.4001797277489379E-2</v>
      </c>
      <c r="D579" s="1"/>
      <c r="E579" s="18">
        <f>_xlfn.XLOOKUP(B579,'Volume GME'!A:A,'Volume GME'!B:B)</f>
        <v>0.4208712051117971</v>
      </c>
      <c r="F579" s="19">
        <f>_xlfn.XLOOKUP(B579,'Short Volume GME'!A:A,'Short Volume GME'!E:E)</f>
        <v>0.67088254591863805</v>
      </c>
      <c r="H579" s="20">
        <f>_xlfn.XLOOKUP(B579,'Volume Apple'!A:A,'Volume Apple'!B:B)</f>
        <v>0.41011757753274602</v>
      </c>
      <c r="I579" s="20">
        <f>_xlfn.XLOOKUP(B579,'Short Volume Apple'!A:A,'Short Volume Apple'!E:E)</f>
        <v>0.59002029343160389</v>
      </c>
      <c r="K579" s="20">
        <f>_xlfn.XLOOKUP(B579,'Volume SPY'!A:A,'Volume SPY'!B:B)</f>
        <v>0.40547590414302948</v>
      </c>
      <c r="L579" s="20">
        <f>_xlfn.XLOOKUP(B579,'Short Volume SPY'!A:A,'Short Volume SPY'!E:E)</f>
        <v>0.55229883232070653</v>
      </c>
    </row>
    <row r="580" spans="2:12">
      <c r="B580" s="1">
        <v>44896</v>
      </c>
      <c r="C580" s="25">
        <f>_xlfn.XLOOKUP(B580,gme_stock_data!A:A,gme_stock_data!D:D)</f>
        <v>1.4770198452338443E-2</v>
      </c>
      <c r="D580" s="1"/>
      <c r="E580" s="18">
        <f>_xlfn.XLOOKUP(B580,'Volume GME'!A:A,'Volume GME'!B:B)</f>
        <v>0.52471059679160792</v>
      </c>
      <c r="F580" s="19">
        <f>_xlfn.XLOOKUP(B580,'Short Volume GME'!A:A,'Short Volume GME'!E:E)</f>
        <v>0.65816054305719318</v>
      </c>
      <c r="H580" s="20">
        <f>_xlfn.XLOOKUP(B580,'Volume Apple'!A:A,'Volume Apple'!B:B)</f>
        <v>0.44150889239158214</v>
      </c>
      <c r="I580" s="20">
        <f>_xlfn.XLOOKUP(B580,'Short Volume Apple'!A:A,'Short Volume Apple'!E:E)</f>
        <v>0.50964796749006192</v>
      </c>
      <c r="K580" s="20">
        <f>_xlfn.XLOOKUP(B580,'Volume SPY'!A:A,'Volume SPY'!B:B)</f>
        <v>0.3983339152909614</v>
      </c>
      <c r="L580" s="20">
        <f>_xlfn.XLOOKUP(B580,'Short Volume SPY'!A:A,'Short Volume SPY'!E:E)</f>
        <v>0.51511464153255493</v>
      </c>
    </row>
    <row r="581" spans="2:12">
      <c r="B581" s="1">
        <v>44895</v>
      </c>
      <c r="C581" s="25">
        <f>_xlfn.XLOOKUP(B581,gme_stock_data!A:A,gme_stock_data!D:D)</f>
        <v>2.3548665849798051E-2</v>
      </c>
      <c r="D581" s="1"/>
      <c r="E581" s="18">
        <f>_xlfn.XLOOKUP(B581,'Volume GME'!A:A,'Volume GME'!B:B)</f>
        <v>0.39661085636665189</v>
      </c>
      <c r="F581" s="19">
        <f>_xlfn.XLOOKUP(B581,'Short Volume GME'!A:A,'Short Volume GME'!E:E)</f>
        <v>0.71847985980025431</v>
      </c>
      <c r="H581" s="20">
        <f>_xlfn.XLOOKUP(B581,'Volume Apple'!A:A,'Volume Apple'!B:B)</f>
        <v>0.43278863577432902</v>
      </c>
      <c r="I581" s="20">
        <f>_xlfn.XLOOKUP(B581,'Short Volume Apple'!A:A,'Short Volume Apple'!E:E)</f>
        <v>0.48115478215785312</v>
      </c>
      <c r="K581" s="20">
        <f>_xlfn.XLOOKUP(B581,'Volume SPY'!A:A,'Volume SPY'!B:B)</f>
        <v>0.45465158483355422</v>
      </c>
      <c r="L581" s="20">
        <f>_xlfn.XLOOKUP(B581,'Short Volume SPY'!A:A,'Short Volume SPY'!E:E)</f>
        <v>0.55859098410219576</v>
      </c>
    </row>
    <row r="582" spans="2:12">
      <c r="B582" s="1">
        <v>44894</v>
      </c>
      <c r="C582" s="25">
        <f>_xlfn.XLOOKUP(B582,gme_stock_data!A:A,gme_stock_data!D:D)</f>
        <v>1.2183290803643009E-2</v>
      </c>
      <c r="D582" s="1"/>
      <c r="E582" s="18">
        <f>_xlfn.XLOOKUP(B582,'Volume GME'!A:A,'Volume GME'!B:B)</f>
        <v>0.42893041571400908</v>
      </c>
      <c r="F582" s="19">
        <f>_xlfn.XLOOKUP(B582,'Short Volume GME'!A:A,'Short Volume GME'!E:E)</f>
        <v>0.65467881548434403</v>
      </c>
      <c r="H582" s="20">
        <f>_xlfn.XLOOKUP(B582,'Volume Apple'!A:A,'Volume Apple'!B:B)</f>
        <v>0.4786221824964158</v>
      </c>
      <c r="I582" s="20">
        <f>_xlfn.XLOOKUP(B582,'Short Volume Apple'!A:A,'Short Volume Apple'!E:E)</f>
        <v>0.47320004043283032</v>
      </c>
      <c r="K582" s="20">
        <f>_xlfn.XLOOKUP(B582,'Volume SPY'!A:A,'Volume SPY'!B:B)</f>
        <v>0.42166680647509058</v>
      </c>
      <c r="L582" s="20">
        <f>_xlfn.XLOOKUP(B582,'Short Volume SPY'!A:A,'Short Volume SPY'!E:E)</f>
        <v>0.5274152893002988</v>
      </c>
    </row>
    <row r="583" spans="2:12">
      <c r="B583" s="1">
        <v>44893</v>
      </c>
      <c r="C583" s="25">
        <f>_xlfn.XLOOKUP(B583,gme_stock_data!A:A,gme_stock_data!D:D)</f>
        <v>-3.4204655860180781E-2</v>
      </c>
      <c r="D583" s="1"/>
      <c r="E583" s="18">
        <f>_xlfn.XLOOKUP(B583,'Volume GME'!A:A,'Volume GME'!B:B)</f>
        <v>0.40663492198045109</v>
      </c>
      <c r="F583" s="19">
        <f>_xlfn.XLOOKUP(B583,'Short Volume GME'!A:A,'Short Volume GME'!E:E)</f>
        <v>0.69729128103466809</v>
      </c>
      <c r="H583" s="20">
        <f>_xlfn.XLOOKUP(B583,'Volume Apple'!A:A,'Volume Apple'!B:B)</f>
        <v>0.41732323364814744</v>
      </c>
      <c r="I583" s="20">
        <f>_xlfn.XLOOKUP(B583,'Short Volume Apple'!A:A,'Short Volume Apple'!E:E)</f>
        <v>0.5068070736312168</v>
      </c>
      <c r="K583" s="20">
        <f>_xlfn.XLOOKUP(B583,'Volume SPY'!A:A,'Volume SPY'!B:B)</f>
        <v>0.45261876079684377</v>
      </c>
      <c r="L583" s="20">
        <f>_xlfn.XLOOKUP(B583,'Short Volume SPY'!A:A,'Short Volume SPY'!E:E)</f>
        <v>0.48476112836650259</v>
      </c>
    </row>
    <row r="584" spans="2:12">
      <c r="B584" s="1">
        <v>44890</v>
      </c>
      <c r="C584" s="25">
        <f>_xlfn.XLOOKUP(B584,gme_stock_data!A:A,gme_stock_data!D:D)</f>
        <v>-2.0049848864149223E-2</v>
      </c>
      <c r="D584" s="1"/>
      <c r="E584" s="18">
        <f>_xlfn.XLOOKUP(B584,'Volume GME'!A:A,'Volume GME'!B:B)</f>
        <v>0.40017457913957422</v>
      </c>
      <c r="F584" s="19">
        <f>_xlfn.XLOOKUP(B584,'Short Volume GME'!A:A,'Short Volume GME'!E:E)</f>
        <v>0.65239157186537766</v>
      </c>
      <c r="H584" s="20">
        <f>_xlfn.XLOOKUP(B584,'Volume Apple'!A:A,'Volume Apple'!B:B)</f>
        <v>0.47355108283599395</v>
      </c>
      <c r="I584" s="20">
        <f>_xlfn.XLOOKUP(B584,'Short Volume Apple'!A:A,'Short Volume Apple'!E:E)</f>
        <v>0.62643153756749059</v>
      </c>
      <c r="K584" s="20">
        <f>_xlfn.XLOOKUP(B584,'Volume SPY'!A:A,'Volume SPY'!B:B)</f>
        <v>0.55506255487714917</v>
      </c>
      <c r="L584" s="20">
        <f>_xlfn.XLOOKUP(B584,'Short Volume SPY'!A:A,'Short Volume SPY'!E:E)</f>
        <v>0.59924194422377086</v>
      </c>
    </row>
    <row r="585" spans="2:12">
      <c r="B585" s="1">
        <v>44888</v>
      </c>
      <c r="C585" s="25">
        <f>_xlfn.XLOOKUP(B585,gme_stock_data!A:A,gme_stock_data!D:D)</f>
        <v>1.5094626222484888E-2</v>
      </c>
      <c r="D585" s="1"/>
      <c r="E585" s="18">
        <f>_xlfn.XLOOKUP(B585,'Volume GME'!A:A,'Volume GME'!B:B)</f>
        <v>0.39438595414560268</v>
      </c>
      <c r="F585" s="19">
        <f>_xlfn.XLOOKUP(B585,'Short Volume GME'!A:A,'Short Volume GME'!E:E)</f>
        <v>0.6463633945430205</v>
      </c>
      <c r="H585" s="20">
        <f>_xlfn.XLOOKUP(B585,'Volume Apple'!A:A,'Volume Apple'!B:B)</f>
        <v>0.49561714498860837</v>
      </c>
      <c r="I585" s="20">
        <f>_xlfn.XLOOKUP(B585,'Short Volume Apple'!A:A,'Short Volume Apple'!E:E)</f>
        <v>0.59423908251776048</v>
      </c>
      <c r="K585" s="20">
        <f>_xlfn.XLOOKUP(B585,'Volume SPY'!A:A,'Volume SPY'!B:B)</f>
        <v>0.43439887344545974</v>
      </c>
      <c r="L585" s="20">
        <f>_xlfn.XLOOKUP(B585,'Short Volume SPY'!A:A,'Short Volume SPY'!E:E)</f>
        <v>0.55700275380613018</v>
      </c>
    </row>
    <row r="586" spans="2:12">
      <c r="B586" s="1">
        <v>44887</v>
      </c>
      <c r="C586" s="25">
        <f>_xlfn.XLOOKUP(B586,gme_stock_data!A:A,gme_stock_data!D:D)</f>
        <v>4.4313507351479021E-2</v>
      </c>
      <c r="D586" s="1"/>
      <c r="E586" s="18">
        <f>_xlfn.XLOOKUP(B586,'Volume GME'!A:A,'Volume GME'!B:B)</f>
        <v>0.40957437525970414</v>
      </c>
      <c r="F586" s="19">
        <f>_xlfn.XLOOKUP(B586,'Short Volume GME'!A:A,'Short Volume GME'!E:E)</f>
        <v>0.69839050259177393</v>
      </c>
      <c r="H586" s="20">
        <f>_xlfn.XLOOKUP(B586,'Volume Apple'!A:A,'Volume Apple'!B:B)</f>
        <v>0.4335747060323078</v>
      </c>
      <c r="I586" s="20">
        <f>_xlfn.XLOOKUP(B586,'Short Volume Apple'!A:A,'Short Volume Apple'!E:E)</f>
        <v>0.59328858491180014</v>
      </c>
      <c r="K586" s="20">
        <f>_xlfn.XLOOKUP(B586,'Volume SPY'!A:A,'Volume SPY'!B:B)</f>
        <v>0.40930999074733582</v>
      </c>
      <c r="L586" s="20">
        <f>_xlfn.XLOOKUP(B586,'Short Volume SPY'!A:A,'Short Volume SPY'!E:E)</f>
        <v>0.54978015835762206</v>
      </c>
    </row>
    <row r="587" spans="2:12">
      <c r="B587" s="1">
        <v>44886</v>
      </c>
      <c r="C587" s="25">
        <f>_xlfn.XLOOKUP(B587,gme_stock_data!A:A,gme_stock_data!D:D)</f>
        <v>-9.2560340890864637E-2</v>
      </c>
      <c r="D587" s="1"/>
      <c r="E587" s="18">
        <f>_xlfn.XLOOKUP(B587,'Volume GME'!A:A,'Volume GME'!B:B)</f>
        <v>0.41200533328291744</v>
      </c>
      <c r="F587" s="19">
        <f>_xlfn.XLOOKUP(B587,'Short Volume GME'!A:A,'Short Volume GME'!E:E)</f>
        <v>0.74711805496671679</v>
      </c>
      <c r="H587" s="20">
        <f>_xlfn.XLOOKUP(B587,'Volume Apple'!A:A,'Volume Apple'!B:B)</f>
        <v>0.45080658597037671</v>
      </c>
      <c r="I587" s="20">
        <f>_xlfn.XLOOKUP(B587,'Short Volume Apple'!A:A,'Short Volume Apple'!E:E)</f>
        <v>0.54875586621610051</v>
      </c>
      <c r="K587" s="20">
        <f>_xlfn.XLOOKUP(B587,'Volume SPY'!A:A,'Volume SPY'!B:B)</f>
        <v>0.430023829413963</v>
      </c>
      <c r="L587" s="20">
        <f>_xlfn.XLOOKUP(B587,'Short Volume SPY'!A:A,'Short Volume SPY'!E:E)</f>
        <v>0.5329150029631734</v>
      </c>
    </row>
    <row r="588" spans="2:12">
      <c r="B588" s="1">
        <v>44883</v>
      </c>
      <c r="C588" s="25">
        <f>_xlfn.XLOOKUP(B588,gme_stock_data!A:A,gme_stock_data!D:D)</f>
        <v>-5.7803629154994252E-3</v>
      </c>
      <c r="D588" s="1"/>
      <c r="E588" s="18">
        <f>_xlfn.XLOOKUP(B588,'Volume GME'!A:A,'Volume GME'!B:B)</f>
        <v>0.39508219447856258</v>
      </c>
      <c r="F588" s="19">
        <f>_xlfn.XLOOKUP(B588,'Short Volume GME'!A:A,'Short Volume GME'!E:E)</f>
        <v>0.69664480936163231</v>
      </c>
      <c r="H588" s="20">
        <f>_xlfn.XLOOKUP(B588,'Volume Apple'!A:A,'Volume Apple'!B:B)</f>
        <v>0.43872620199624407</v>
      </c>
      <c r="I588" s="20">
        <f>_xlfn.XLOOKUP(B588,'Short Volume Apple'!A:A,'Short Volume Apple'!E:E)</f>
        <v>0.57639301824381095</v>
      </c>
      <c r="K588" s="20">
        <f>_xlfn.XLOOKUP(B588,'Volume SPY'!A:A,'Volume SPY'!B:B)</f>
        <v>0.47386855346078899</v>
      </c>
      <c r="L588" s="20">
        <f>_xlfn.XLOOKUP(B588,'Short Volume SPY'!A:A,'Short Volume SPY'!E:E)</f>
        <v>0.59622083384652647</v>
      </c>
    </row>
    <row r="589" spans="2:12">
      <c r="B589" s="1">
        <v>44882</v>
      </c>
      <c r="C589" s="25">
        <f>_xlfn.XLOOKUP(B589,gme_stock_data!A:A,gme_stock_data!D:D)</f>
        <v>2.2587481231880629E-2</v>
      </c>
      <c r="D589" s="1"/>
      <c r="E589" s="18">
        <f>_xlfn.XLOOKUP(B589,'Volume GME'!A:A,'Volume GME'!B:B)</f>
        <v>0.43705386204578028</v>
      </c>
      <c r="F589" s="19">
        <f>_xlfn.XLOOKUP(B589,'Short Volume GME'!A:A,'Short Volume GME'!E:E)</f>
        <v>0.6677194916268484</v>
      </c>
      <c r="H589" s="20">
        <f>_xlfn.XLOOKUP(B589,'Volume Apple'!A:A,'Volume Apple'!B:B)</f>
        <v>0.50285789609370646</v>
      </c>
      <c r="I589" s="20">
        <f>_xlfn.XLOOKUP(B589,'Short Volume Apple'!A:A,'Short Volume Apple'!E:E)</f>
        <v>0.57482661118395972</v>
      </c>
      <c r="K589" s="20">
        <f>_xlfn.XLOOKUP(B589,'Volume SPY'!A:A,'Volume SPY'!B:B)</f>
        <v>0.42748373248638166</v>
      </c>
      <c r="L589" s="20">
        <f>_xlfn.XLOOKUP(B589,'Short Volume SPY'!A:A,'Short Volume SPY'!E:E)</f>
        <v>0.62968599335524533</v>
      </c>
    </row>
    <row r="590" spans="2:12">
      <c r="B590" s="1">
        <v>44881</v>
      </c>
      <c r="C590" s="25">
        <f>_xlfn.XLOOKUP(B590,gme_stock_data!A:A,gme_stock_data!D:D)</f>
        <v>-1.6444733822471604E-2</v>
      </c>
      <c r="D590" s="1"/>
      <c r="E590" s="18">
        <f>_xlfn.XLOOKUP(B590,'Volume GME'!A:A,'Volume GME'!B:B)</f>
        <v>0.36473931987269276</v>
      </c>
      <c r="F590" s="19">
        <f>_xlfn.XLOOKUP(B590,'Short Volume GME'!A:A,'Short Volume GME'!E:E)</f>
        <v>0.62642089325886574</v>
      </c>
      <c r="H590" s="20">
        <f>_xlfn.XLOOKUP(B590,'Volume Apple'!A:A,'Volume Apple'!B:B)</f>
        <v>0.46152406586256339</v>
      </c>
      <c r="I590" s="20">
        <f>_xlfn.XLOOKUP(B590,'Short Volume Apple'!A:A,'Short Volume Apple'!E:E)</f>
        <v>0.50043472330307914</v>
      </c>
      <c r="K590" s="20">
        <f>_xlfn.XLOOKUP(B590,'Volume SPY'!A:A,'Volume SPY'!B:B)</f>
        <v>0.40271902067344117</v>
      </c>
      <c r="L590" s="20">
        <f>_xlfn.XLOOKUP(B590,'Short Volume SPY'!A:A,'Short Volume SPY'!E:E)</f>
        <v>0.49026991411736287</v>
      </c>
    </row>
    <row r="591" spans="2:12">
      <c r="B591" s="1">
        <v>44880</v>
      </c>
      <c r="C591" s="25">
        <f>_xlfn.XLOOKUP(B591,gme_stock_data!A:A,gme_stock_data!D:D)</f>
        <v>5.7435620029818703E-2</v>
      </c>
      <c r="D591" s="1"/>
      <c r="E591" s="18">
        <f>_xlfn.XLOOKUP(B591,'Volume GME'!A:A,'Volume GME'!B:B)</f>
        <v>0.38788032214541052</v>
      </c>
      <c r="F591" s="19">
        <f>_xlfn.XLOOKUP(B591,'Short Volume GME'!A:A,'Short Volume GME'!E:E)</f>
        <v>0.62093738489911532</v>
      </c>
      <c r="H591" s="20">
        <f>_xlfn.XLOOKUP(B591,'Volume Apple'!A:A,'Volume Apple'!B:B)</f>
        <v>0.4240230616675793</v>
      </c>
      <c r="I591" s="20">
        <f>_xlfn.XLOOKUP(B591,'Short Volume Apple'!A:A,'Short Volume Apple'!E:E)</f>
        <v>0.55666393030909278</v>
      </c>
      <c r="K591" s="20">
        <f>_xlfn.XLOOKUP(B591,'Volume SPY'!A:A,'Volume SPY'!B:B)</f>
        <v>0.37813225826271463</v>
      </c>
      <c r="L591" s="20">
        <f>_xlfn.XLOOKUP(B591,'Short Volume SPY'!A:A,'Short Volume SPY'!E:E)</f>
        <v>0.54781549599746504</v>
      </c>
    </row>
    <row r="592" spans="2:12">
      <c r="B592" s="1">
        <v>44879</v>
      </c>
      <c r="C592" s="25">
        <f>_xlfn.XLOOKUP(B592,gme_stock_data!A:A,gme_stock_data!D:D)</f>
        <v>-1.9175461292718174E-3</v>
      </c>
      <c r="D592" s="1"/>
      <c r="E592" s="18">
        <f>_xlfn.XLOOKUP(B592,'Volume GME'!A:A,'Volume GME'!B:B)</f>
        <v>0.3826992007511113</v>
      </c>
      <c r="F592" s="19">
        <f>_xlfn.XLOOKUP(B592,'Short Volume GME'!A:A,'Short Volume GME'!E:E)</f>
        <v>0.66992854973360694</v>
      </c>
      <c r="H592" s="20">
        <f>_xlfn.XLOOKUP(B592,'Volume Apple'!A:A,'Volume Apple'!B:B)</f>
        <v>0.43754081539966028</v>
      </c>
      <c r="I592" s="20">
        <f>_xlfn.XLOOKUP(B592,'Short Volume Apple'!A:A,'Short Volume Apple'!E:E)</f>
        <v>0.59932047855832771</v>
      </c>
      <c r="K592" s="20">
        <f>_xlfn.XLOOKUP(B592,'Volume SPY'!A:A,'Volume SPY'!B:B)</f>
        <v>0.44032404228053912</v>
      </c>
      <c r="L592" s="20">
        <f>_xlfn.XLOOKUP(B592,'Short Volume SPY'!A:A,'Short Volume SPY'!E:E)</f>
        <v>0.60795211366722091</v>
      </c>
    </row>
    <row r="593" spans="2:12">
      <c r="B593" s="1">
        <v>44876</v>
      </c>
      <c r="C593" s="25">
        <f>_xlfn.XLOOKUP(B593,gme_stock_data!A:A,gme_stock_data!D:D)</f>
        <v>4.7871046457669146E-2</v>
      </c>
      <c r="D593" s="1"/>
      <c r="E593" s="18">
        <f>_xlfn.XLOOKUP(B593,'Volume GME'!A:A,'Volume GME'!B:B)</f>
        <v>0.3779749645149168</v>
      </c>
      <c r="F593" s="19">
        <f>_xlfn.XLOOKUP(B593,'Short Volume GME'!A:A,'Short Volume GME'!E:E)</f>
        <v>0.62293697657930736</v>
      </c>
      <c r="H593" s="20">
        <f>_xlfn.XLOOKUP(B593,'Volume Apple'!A:A,'Volume Apple'!B:B)</f>
        <v>0.42023505604747402</v>
      </c>
      <c r="I593" s="20">
        <f>_xlfn.XLOOKUP(B593,'Short Volume Apple'!A:A,'Short Volume Apple'!E:E)</f>
        <v>0.43858973355833591</v>
      </c>
      <c r="K593" s="20">
        <f>_xlfn.XLOOKUP(B593,'Volume SPY'!A:A,'Volume SPY'!B:B)</f>
        <v>0.43911228490439635</v>
      </c>
      <c r="L593" s="20">
        <f>_xlfn.XLOOKUP(B593,'Short Volume SPY'!A:A,'Short Volume SPY'!E:E)</f>
        <v>0.56615939393821146</v>
      </c>
    </row>
    <row r="594" spans="2:12">
      <c r="B594" s="1">
        <v>44875</v>
      </c>
      <c r="C594" s="25">
        <f>_xlfn.XLOOKUP(B594,gme_stock_data!A:A,gme_stock_data!D:D)</f>
        <v>7.3798843584689217E-2</v>
      </c>
      <c r="D594" s="1"/>
      <c r="E594" s="18">
        <f>_xlfn.XLOOKUP(B594,'Volume GME'!A:A,'Volume GME'!B:B)</f>
        <v>0.39349383909979962</v>
      </c>
      <c r="F594" s="19">
        <f>_xlfn.XLOOKUP(B594,'Short Volume GME'!A:A,'Short Volume GME'!E:E)</f>
        <v>0.60742397609057452</v>
      </c>
      <c r="H594" s="20">
        <f>_xlfn.XLOOKUP(B594,'Volume Apple'!A:A,'Volume Apple'!B:B)</f>
        <v>0.37466724208068136</v>
      </c>
      <c r="I594" s="20">
        <f>_xlfn.XLOOKUP(B594,'Short Volume Apple'!A:A,'Short Volume Apple'!E:E)</f>
        <v>0.37625911690817621</v>
      </c>
      <c r="K594" s="20">
        <f>_xlfn.XLOOKUP(B594,'Volume SPY'!A:A,'Volume SPY'!B:B)</f>
        <v>0.36941570514929267</v>
      </c>
      <c r="L594" s="20">
        <f>_xlfn.XLOOKUP(B594,'Short Volume SPY'!A:A,'Short Volume SPY'!E:E)</f>
        <v>0.64633326081799847</v>
      </c>
    </row>
    <row r="595" spans="2:12">
      <c r="B595" s="1">
        <v>44874</v>
      </c>
      <c r="C595" s="25">
        <f>_xlfn.XLOOKUP(B595,gme_stock_data!A:A,gme_stock_data!D:D)</f>
        <v>-8.4194778875812074E-2</v>
      </c>
      <c r="D595" s="1"/>
      <c r="E595" s="18">
        <f>_xlfn.XLOOKUP(B595,'Volume GME'!A:A,'Volume GME'!B:B)</f>
        <v>0.36589274595543625</v>
      </c>
      <c r="F595" s="19">
        <f>_xlfn.XLOOKUP(B595,'Short Volume GME'!A:A,'Short Volume GME'!E:E)</f>
        <v>0.70933473745714271</v>
      </c>
      <c r="H595" s="20">
        <f>_xlfn.XLOOKUP(B595,'Volume Apple'!A:A,'Volume Apple'!B:B)</f>
        <v>0.40446937926089038</v>
      </c>
      <c r="I595" s="20">
        <f>_xlfn.XLOOKUP(B595,'Short Volume Apple'!A:A,'Short Volume Apple'!E:E)</f>
        <v>0.41188088623463676</v>
      </c>
      <c r="K595" s="20">
        <f>_xlfn.XLOOKUP(B595,'Volume SPY'!A:A,'Volume SPY'!B:B)</f>
        <v>0.39265660070312031</v>
      </c>
      <c r="L595" s="20">
        <f>_xlfn.XLOOKUP(B595,'Short Volume SPY'!A:A,'Short Volume SPY'!E:E)</f>
        <v>0.61512926910537302</v>
      </c>
    </row>
    <row r="596" spans="2:12">
      <c r="B596" s="1">
        <v>44873</v>
      </c>
      <c r="C596" s="25">
        <f>_xlfn.XLOOKUP(B596,gme_stock_data!A:A,gme_stock_data!D:D)</f>
        <v>-2.4362698074051562E-2</v>
      </c>
      <c r="D596" s="1"/>
      <c r="E596" s="18">
        <f>_xlfn.XLOOKUP(B596,'Volume GME'!A:A,'Volume GME'!B:B)</f>
        <v>0.34966306483949178</v>
      </c>
      <c r="F596" s="19">
        <f>_xlfn.XLOOKUP(B596,'Short Volume GME'!A:A,'Short Volume GME'!E:E)</f>
        <v>0.76412876263636498</v>
      </c>
      <c r="H596" s="20">
        <f>_xlfn.XLOOKUP(B596,'Volume Apple'!A:A,'Volume Apple'!B:B)</f>
        <v>0.51531304753535845</v>
      </c>
      <c r="I596" s="20">
        <f>_xlfn.XLOOKUP(B596,'Short Volume Apple'!A:A,'Short Volume Apple'!E:E)</f>
        <v>0.3838986424370231</v>
      </c>
      <c r="K596" s="20">
        <f>_xlfn.XLOOKUP(B596,'Volume SPY'!A:A,'Volume SPY'!B:B)</f>
        <v>0.42581215817315071</v>
      </c>
      <c r="L596" s="20">
        <f>_xlfn.XLOOKUP(B596,'Short Volume SPY'!A:A,'Short Volume SPY'!E:E)</f>
        <v>0.52091780108665009</v>
      </c>
    </row>
    <row r="597" spans="2:12">
      <c r="B597" s="1">
        <v>44872</v>
      </c>
      <c r="C597" s="25">
        <f>_xlfn.XLOOKUP(B597,gme_stock_data!A:A,gme_stock_data!D:D)</f>
        <v>-2.8699119064781359E-2</v>
      </c>
      <c r="D597" s="1"/>
      <c r="E597" s="18">
        <f>_xlfn.XLOOKUP(B597,'Volume GME'!A:A,'Volume GME'!B:B)</f>
        <v>0.37648610106713221</v>
      </c>
      <c r="F597" s="19">
        <f>_xlfn.XLOOKUP(B597,'Short Volume GME'!A:A,'Short Volume GME'!E:E)</f>
        <v>0.72101212159822081</v>
      </c>
      <c r="H597" s="20">
        <f>_xlfn.XLOOKUP(B597,'Volume Apple'!A:A,'Volume Apple'!B:B)</f>
        <v>0.44902082563381834</v>
      </c>
      <c r="I597" s="20">
        <f>_xlfn.XLOOKUP(B597,'Short Volume Apple'!A:A,'Short Volume Apple'!E:E)</f>
        <v>0.37875082668572485</v>
      </c>
      <c r="K597" s="20">
        <f>_xlfn.XLOOKUP(B597,'Volume SPY'!A:A,'Volume SPY'!B:B)</f>
        <v>0.45005591378587889</v>
      </c>
      <c r="L597" s="20">
        <f>_xlfn.XLOOKUP(B597,'Short Volume SPY'!A:A,'Short Volume SPY'!E:E)</f>
        <v>0.62524760637490162</v>
      </c>
    </row>
    <row r="598" spans="2:12">
      <c r="B598" s="1">
        <v>44869</v>
      </c>
      <c r="C598" s="25">
        <f>_xlfn.XLOOKUP(B598,gme_stock_data!A:A,gme_stock_data!D:D)</f>
        <v>8.3333815591444607E-3</v>
      </c>
      <c r="D598" s="1"/>
      <c r="E598" s="18">
        <f>_xlfn.XLOOKUP(B598,'Volume GME'!A:A,'Volume GME'!B:B)</f>
        <v>0.39012088978594406</v>
      </c>
      <c r="F598" s="19">
        <f>_xlfn.XLOOKUP(B598,'Short Volume GME'!A:A,'Short Volume GME'!E:E)</f>
        <v>0.74759681868071648</v>
      </c>
      <c r="H598" s="20">
        <f>_xlfn.XLOOKUP(B598,'Volume Apple'!A:A,'Volume Apple'!B:B)</f>
        <v>0.42284689444903295</v>
      </c>
      <c r="I598" s="20">
        <f>_xlfn.XLOOKUP(B598,'Short Volume Apple'!A:A,'Short Volume Apple'!E:E)</f>
        <v>0.38909231173837039</v>
      </c>
      <c r="K598" s="20">
        <f>_xlfn.XLOOKUP(B598,'Volume SPY'!A:A,'Volume SPY'!B:B)</f>
        <v>0.41244026854102395</v>
      </c>
      <c r="L598" s="20">
        <f>_xlfn.XLOOKUP(B598,'Short Volume SPY'!A:A,'Short Volume SPY'!E:E)</f>
        <v>0.66462811803236732</v>
      </c>
    </row>
    <row r="599" spans="2:12">
      <c r="B599" s="1">
        <v>44868</v>
      </c>
      <c r="C599" s="25">
        <f>_xlfn.XLOOKUP(B599,gme_stock_data!A:A,gme_stock_data!D:D)</f>
        <v>-1.2474174225175801E-2</v>
      </c>
      <c r="D599" s="1"/>
      <c r="E599" s="18">
        <f>_xlfn.XLOOKUP(B599,'Volume GME'!A:A,'Volume GME'!B:B)</f>
        <v>0.37338151811119463</v>
      </c>
      <c r="F599" s="19">
        <f>_xlfn.XLOOKUP(B599,'Short Volume GME'!A:A,'Short Volume GME'!E:E)</f>
        <v>0.69595403820417601</v>
      </c>
      <c r="H599" s="20">
        <f>_xlfn.XLOOKUP(B599,'Volume Apple'!A:A,'Volume Apple'!B:B)</f>
        <v>0.3985504020254268</v>
      </c>
      <c r="I599" s="20">
        <f>_xlfn.XLOOKUP(B599,'Short Volume Apple'!A:A,'Short Volume Apple'!E:E)</f>
        <v>0.41066316666644664</v>
      </c>
      <c r="K599" s="20">
        <f>_xlfn.XLOOKUP(B599,'Volume SPY'!A:A,'Volume SPY'!B:B)</f>
        <v>0.39620030136401174</v>
      </c>
      <c r="L599" s="20">
        <f>_xlfn.XLOOKUP(B599,'Short Volume SPY'!A:A,'Short Volume SPY'!E:E)</f>
        <v>0.59759001568414227</v>
      </c>
    </row>
    <row r="600" spans="2:12">
      <c r="B600" s="1">
        <v>44867</v>
      </c>
      <c r="C600" s="25">
        <f>_xlfn.XLOOKUP(B600,gme_stock_data!A:A,gme_stock_data!D:D)</f>
        <v>-6.4374157517914241E-2</v>
      </c>
      <c r="D600" s="1"/>
      <c r="E600" s="18">
        <f>_xlfn.XLOOKUP(B600,'Volume GME'!A:A,'Volume GME'!B:B)</f>
        <v>0.44134728154636937</v>
      </c>
      <c r="F600" s="19">
        <f>_xlfn.XLOOKUP(B600,'Short Volume GME'!A:A,'Short Volume GME'!E:E)</f>
        <v>0.64278246483105805</v>
      </c>
      <c r="H600" s="20">
        <f>_xlfn.XLOOKUP(B600,'Volume Apple'!A:A,'Volume Apple'!B:B)</f>
        <v>0.36571455038904926</v>
      </c>
      <c r="I600" s="20">
        <f>_xlfn.XLOOKUP(B600,'Short Volume Apple'!A:A,'Short Volume Apple'!E:E)</f>
        <v>0.55471054635558814</v>
      </c>
      <c r="K600" s="20">
        <f>_xlfn.XLOOKUP(B600,'Volume SPY'!A:A,'Volume SPY'!B:B)</f>
        <v>0.38573089730103483</v>
      </c>
      <c r="L600" s="20">
        <f>_xlfn.XLOOKUP(B600,'Short Volume SPY'!A:A,'Short Volume SPY'!E:E)</f>
        <v>0.55998146489241563</v>
      </c>
    </row>
    <row r="601" spans="2:12">
      <c r="B601" s="1">
        <v>44866</v>
      </c>
      <c r="C601" s="25">
        <f>_xlfn.XLOOKUP(B601,gme_stock_data!A:A,gme_stock_data!D:D)</f>
        <v>2.8218713610717572E-3</v>
      </c>
      <c r="D601" s="1"/>
      <c r="E601" s="18">
        <f>_xlfn.XLOOKUP(B601,'Volume GME'!A:A,'Volume GME'!B:B)</f>
        <v>0.46106265029388971</v>
      </c>
      <c r="F601" s="19">
        <f>_xlfn.XLOOKUP(B601,'Short Volume GME'!A:A,'Short Volume GME'!E:E)</f>
        <v>0.65854221908014809</v>
      </c>
      <c r="H601" s="20">
        <f>_xlfn.XLOOKUP(B601,'Volume Apple'!A:A,'Volume Apple'!B:B)</f>
        <v>0.43741369961320042</v>
      </c>
      <c r="I601" s="20">
        <f>_xlfn.XLOOKUP(B601,'Short Volume Apple'!A:A,'Short Volume Apple'!E:E)</f>
        <v>0.52311705309839751</v>
      </c>
      <c r="K601" s="20">
        <f>_xlfn.XLOOKUP(B601,'Volume SPY'!A:A,'Volume SPY'!B:B)</f>
        <v>0.46795820504219104</v>
      </c>
      <c r="L601" s="20">
        <f>_xlfn.XLOOKUP(B601,'Short Volume SPY'!A:A,'Short Volume SPY'!E:E)</f>
        <v>0.56010712653827266</v>
      </c>
    </row>
    <row r="602" spans="2:12">
      <c r="B602" s="1">
        <v>44865</v>
      </c>
      <c r="C602" s="25">
        <f>_xlfn.XLOOKUP(B602,gme_stock_data!A:A,gme_stock_data!D:D)</f>
        <v>4.9575172355269433E-3</v>
      </c>
      <c r="D602" s="1"/>
      <c r="E602" s="18">
        <f>_xlfn.XLOOKUP(B602,'Volume GME'!A:A,'Volume GME'!B:B)</f>
        <v>0.50202060652785208</v>
      </c>
      <c r="F602" s="19">
        <f>_xlfn.XLOOKUP(B602,'Short Volume GME'!A:A,'Short Volume GME'!E:E)</f>
        <v>0.66355837454171385</v>
      </c>
      <c r="H602" s="20">
        <f>_xlfn.XLOOKUP(B602,'Volume Apple'!A:A,'Volume Apple'!B:B)</f>
        <v>0.45136745300779801</v>
      </c>
      <c r="I602" s="20">
        <f>_xlfn.XLOOKUP(B602,'Short Volume Apple'!A:A,'Short Volume Apple'!E:E)</f>
        <v>0.46731630537928764</v>
      </c>
      <c r="K602" s="20">
        <f>_xlfn.XLOOKUP(B602,'Volume SPY'!A:A,'Volume SPY'!B:B)</f>
        <v>0.49069988413106769</v>
      </c>
      <c r="L602" s="20">
        <f>_xlfn.XLOOKUP(B602,'Short Volume SPY'!A:A,'Short Volume SPY'!E:E)</f>
        <v>0.59355943968880087</v>
      </c>
    </row>
    <row r="603" spans="2:12">
      <c r="B603" s="1">
        <v>44862</v>
      </c>
      <c r="C603" s="25">
        <f>_xlfn.XLOOKUP(B603,gme_stock_data!A:A,gme_stock_data!D:D)</f>
        <v>8.2856982337708301E-2</v>
      </c>
      <c r="D603" s="1"/>
      <c r="E603" s="18">
        <f>_xlfn.XLOOKUP(B603,'Volume GME'!A:A,'Volume GME'!B:B)</f>
        <v>0.5030134906179794</v>
      </c>
      <c r="F603" s="19">
        <f>_xlfn.XLOOKUP(B603,'Short Volume GME'!A:A,'Short Volume GME'!E:E)</f>
        <v>0.65183799343613058</v>
      </c>
      <c r="H603" s="20">
        <f>_xlfn.XLOOKUP(B603,'Volume Apple'!A:A,'Volume Apple'!B:B)</f>
        <v>0.43274502430214595</v>
      </c>
      <c r="I603" s="20">
        <f>_xlfn.XLOOKUP(B603,'Short Volume Apple'!A:A,'Short Volume Apple'!E:E)</f>
        <v>0.51314487686432741</v>
      </c>
      <c r="K603" s="20">
        <f>_xlfn.XLOOKUP(B603,'Volume SPY'!A:A,'Volume SPY'!B:B)</f>
        <v>0.44906221192881013</v>
      </c>
      <c r="L603" s="20">
        <f>_xlfn.XLOOKUP(B603,'Short Volume SPY'!A:A,'Short Volume SPY'!E:E)</f>
        <v>0.65334353233861531</v>
      </c>
    </row>
    <row r="604" spans="2:12">
      <c r="B604" s="1">
        <v>44861</v>
      </c>
      <c r="C604" s="25">
        <f>_xlfn.XLOOKUP(B604,gme_stock_data!A:A,gme_stock_data!D:D)</f>
        <v>1.9864333789264988E-2</v>
      </c>
      <c r="D604" s="1"/>
      <c r="E604" s="18">
        <f>_xlfn.XLOOKUP(B604,'Volume GME'!A:A,'Volume GME'!B:B)</f>
        <v>0.42113824830567431</v>
      </c>
      <c r="F604" s="19">
        <f>_xlfn.XLOOKUP(B604,'Short Volume GME'!A:A,'Short Volume GME'!E:E)</f>
        <v>0.65609797997150332</v>
      </c>
      <c r="H604" s="20">
        <f>_xlfn.XLOOKUP(B604,'Volume Apple'!A:A,'Volume Apple'!B:B)</f>
        <v>0.39581211313390446</v>
      </c>
      <c r="I604" s="20">
        <f>_xlfn.XLOOKUP(B604,'Short Volume Apple'!A:A,'Short Volume Apple'!E:E)</f>
        <v>0.50504130391788493</v>
      </c>
      <c r="K604" s="20">
        <f>_xlfn.XLOOKUP(B604,'Volume SPY'!A:A,'Volume SPY'!B:B)</f>
        <v>0.3964976451025608</v>
      </c>
      <c r="L604" s="20">
        <f>_xlfn.XLOOKUP(B604,'Short Volume SPY'!A:A,'Short Volume SPY'!E:E)</f>
        <v>0.57471041137764312</v>
      </c>
    </row>
    <row r="605" spans="2:12">
      <c r="B605" s="1">
        <v>44860</v>
      </c>
      <c r="C605" s="25">
        <f>_xlfn.XLOOKUP(B605,gme_stock_data!A:A,gme_stock_data!D:D)</f>
        <v>-5.5474156866091806E-2</v>
      </c>
      <c r="D605" s="1"/>
      <c r="E605" s="18">
        <f>_xlfn.XLOOKUP(B605,'Volume GME'!A:A,'Volume GME'!B:B)</f>
        <v>0.39636053770837754</v>
      </c>
      <c r="F605" s="19">
        <f>_xlfn.XLOOKUP(B605,'Short Volume GME'!A:A,'Short Volume GME'!E:E)</f>
        <v>0.66127427703648045</v>
      </c>
      <c r="H605" s="20">
        <f>_xlfn.XLOOKUP(B605,'Volume Apple'!A:A,'Volume Apple'!B:B)</f>
        <v>0.39302347083022665</v>
      </c>
      <c r="I605" s="20">
        <f>_xlfn.XLOOKUP(B605,'Short Volume Apple'!A:A,'Short Volume Apple'!E:E)</f>
        <v>0.57517559966389775</v>
      </c>
      <c r="K605" s="20">
        <f>_xlfn.XLOOKUP(B605,'Volume SPY'!A:A,'Volume SPY'!B:B)</f>
        <v>0.46375730701121248</v>
      </c>
      <c r="L605" s="20">
        <f>_xlfn.XLOOKUP(B605,'Short Volume SPY'!A:A,'Short Volume SPY'!E:E)</f>
        <v>0.52502130433737626</v>
      </c>
    </row>
    <row r="606" spans="2:12">
      <c r="B606" s="1">
        <v>44859</v>
      </c>
      <c r="C606" s="25">
        <f>_xlfn.XLOOKUP(B606,gme_stock_data!A:A,gme_stock_data!D:D)</f>
        <v>8.3802402626881087E-2</v>
      </c>
      <c r="D606" s="1"/>
      <c r="E606" s="18">
        <f>_xlfn.XLOOKUP(B606,'Volume GME'!A:A,'Volume GME'!B:B)</f>
        <v>0.4186573245029917</v>
      </c>
      <c r="F606" s="19">
        <f>_xlfn.XLOOKUP(B606,'Short Volume GME'!A:A,'Short Volume GME'!E:E)</f>
        <v>0.61293121011366469</v>
      </c>
      <c r="H606" s="20">
        <f>_xlfn.XLOOKUP(B606,'Volume Apple'!A:A,'Volume Apple'!B:B)</f>
        <v>0.40454521892410034</v>
      </c>
      <c r="I606" s="20">
        <f>_xlfn.XLOOKUP(B606,'Short Volume Apple'!A:A,'Short Volume Apple'!E:E)</f>
        <v>0.56243918895804002</v>
      </c>
      <c r="K606" s="20">
        <f>_xlfn.XLOOKUP(B606,'Volume SPY'!A:A,'Volume SPY'!B:B)</f>
        <v>0.36362394705477386</v>
      </c>
      <c r="L606" s="20">
        <f>_xlfn.XLOOKUP(B606,'Short Volume SPY'!A:A,'Short Volume SPY'!E:E)</f>
        <v>0.5204337408218499</v>
      </c>
    </row>
    <row r="607" spans="2:12">
      <c r="B607" s="1">
        <v>44858</v>
      </c>
      <c r="C607" s="25">
        <f>_xlfn.XLOOKUP(B607,gme_stock_data!A:A,gme_stock_data!D:D)</f>
        <v>-2.3596375732955824E-2</v>
      </c>
      <c r="D607" s="1"/>
      <c r="E607" s="18">
        <f>_xlfn.XLOOKUP(B607,'Volume GME'!A:A,'Volume GME'!B:B)</f>
        <v>0.40856331486802205</v>
      </c>
      <c r="F607" s="19">
        <f>_xlfn.XLOOKUP(B607,'Short Volume GME'!A:A,'Short Volume GME'!E:E)</f>
        <v>0.76402543534427303</v>
      </c>
      <c r="H607" s="20">
        <f>_xlfn.XLOOKUP(B607,'Volume Apple'!A:A,'Volume Apple'!B:B)</f>
        <v>0.39076664976289327</v>
      </c>
      <c r="I607" s="20">
        <f>_xlfn.XLOOKUP(B607,'Short Volume Apple'!A:A,'Short Volume Apple'!E:E)</f>
        <v>0.56207453286341214</v>
      </c>
      <c r="K607" s="20">
        <f>_xlfn.XLOOKUP(B607,'Volume SPY'!A:A,'Volume SPY'!B:B)</f>
        <v>0.40834405808481489</v>
      </c>
      <c r="L607" s="20">
        <f>_xlfn.XLOOKUP(B607,'Short Volume SPY'!A:A,'Short Volume SPY'!E:E)</f>
        <v>0.57934869364798458</v>
      </c>
    </row>
    <row r="608" spans="2:12">
      <c r="B608" s="1">
        <v>44855</v>
      </c>
      <c r="C608" s="25">
        <f>_xlfn.XLOOKUP(B608,gme_stock_data!A:A,gme_stock_data!D:D)</f>
        <v>3.5811511328605793E-2</v>
      </c>
      <c r="D608" s="1"/>
      <c r="E608" s="18">
        <f>_xlfn.XLOOKUP(B608,'Volume GME'!A:A,'Volume GME'!B:B)</f>
        <v>0.41322741930224921</v>
      </c>
      <c r="F608" s="19">
        <f>_xlfn.XLOOKUP(B608,'Short Volume GME'!A:A,'Short Volume GME'!E:E)</f>
        <v>0.69119855574809963</v>
      </c>
      <c r="H608" s="20">
        <f>_xlfn.XLOOKUP(B608,'Volume Apple'!A:A,'Volume Apple'!B:B)</f>
        <v>0.35047721328094206</v>
      </c>
      <c r="I608" s="20">
        <f>_xlfn.XLOOKUP(B608,'Short Volume Apple'!A:A,'Short Volume Apple'!E:E)</f>
        <v>0.47949207981948189</v>
      </c>
      <c r="K608" s="20">
        <f>_xlfn.XLOOKUP(B608,'Volume SPY'!A:A,'Volume SPY'!B:B)</f>
        <v>0.45702858924364365</v>
      </c>
      <c r="L608" s="20">
        <f>_xlfn.XLOOKUP(B608,'Short Volume SPY'!A:A,'Short Volume SPY'!E:E)</f>
        <v>0.62486616142335027</v>
      </c>
    </row>
    <row r="609" spans="2:12">
      <c r="B609" s="1">
        <v>44854</v>
      </c>
      <c r="C609" s="25">
        <f>_xlfn.XLOOKUP(B609,gme_stock_data!A:A,gme_stock_data!D:D)</f>
        <v>-5.3115548778966742E-3</v>
      </c>
      <c r="D609" s="1"/>
      <c r="E609" s="18">
        <f>_xlfn.XLOOKUP(B609,'Volume GME'!A:A,'Volume GME'!B:B)</f>
        <v>0.3507859473991804</v>
      </c>
      <c r="F609" s="19">
        <f>_xlfn.XLOOKUP(B609,'Short Volume GME'!A:A,'Short Volume GME'!E:E)</f>
        <v>0.78755636516343519</v>
      </c>
      <c r="H609" s="20">
        <f>_xlfn.XLOOKUP(B609,'Volume Apple'!A:A,'Volume Apple'!B:B)</f>
        <v>0.38457232199440317</v>
      </c>
      <c r="I609" s="20">
        <f>_xlfn.XLOOKUP(B609,'Short Volume Apple'!A:A,'Short Volume Apple'!E:E)</f>
        <v>0.59340606682145713</v>
      </c>
      <c r="K609" s="20">
        <f>_xlfn.XLOOKUP(B609,'Volume SPY'!A:A,'Volume SPY'!B:B)</f>
        <v>0.39000520911140885</v>
      </c>
      <c r="L609" s="20">
        <f>_xlfn.XLOOKUP(B609,'Short Volume SPY'!A:A,'Short Volume SPY'!E:E)</f>
        <v>0.58380544048371941</v>
      </c>
    </row>
    <row r="610" spans="2:12">
      <c r="B610" s="1">
        <v>44853</v>
      </c>
      <c r="C610" s="25">
        <f>_xlfn.XLOOKUP(B610,gme_stock_data!A:A,gme_stock_data!D:D)</f>
        <v>-8.3234898911157582E-2</v>
      </c>
      <c r="D610" s="1"/>
      <c r="E610" s="18">
        <f>_xlfn.XLOOKUP(B610,'Volume GME'!A:A,'Volume GME'!B:B)</f>
        <v>0.36061275087704259</v>
      </c>
      <c r="F610" s="19">
        <f>_xlfn.XLOOKUP(B610,'Short Volume GME'!A:A,'Short Volume GME'!E:E)</f>
        <v>0.83736150679650589</v>
      </c>
      <c r="H610" s="20">
        <f>_xlfn.XLOOKUP(B610,'Volume Apple'!A:A,'Volume Apple'!B:B)</f>
        <v>0.39386195217207415</v>
      </c>
      <c r="I610" s="20">
        <f>_xlfn.XLOOKUP(B610,'Short Volume Apple'!A:A,'Short Volume Apple'!E:E)</f>
        <v>0.56993608658363448</v>
      </c>
      <c r="K610" s="20">
        <f>_xlfn.XLOOKUP(B610,'Volume SPY'!A:A,'Volume SPY'!B:B)</f>
        <v>0.41541499553104994</v>
      </c>
      <c r="L610" s="20">
        <f>_xlfn.XLOOKUP(B610,'Short Volume SPY'!A:A,'Short Volume SPY'!E:E)</f>
        <v>0.45101032170419303</v>
      </c>
    </row>
    <row r="611" spans="2:12">
      <c r="B611" s="1">
        <v>44852</v>
      </c>
      <c r="C611" s="25">
        <f>_xlfn.XLOOKUP(B611,gme_stock_data!A:A,gme_stock_data!D:D)</f>
        <v>2.6982446358033742E-2</v>
      </c>
      <c r="D611" s="1"/>
      <c r="E611" s="18">
        <f>_xlfn.XLOOKUP(B611,'Volume GME'!A:A,'Volume GME'!B:B)</f>
        <v>0.37773803622376168</v>
      </c>
      <c r="F611" s="19">
        <f>_xlfn.XLOOKUP(B611,'Short Volume GME'!A:A,'Short Volume GME'!E:E)</f>
        <v>0.68895399171543326</v>
      </c>
      <c r="H611" s="20">
        <f>_xlfn.XLOOKUP(B611,'Volume Apple'!A:A,'Volume Apple'!B:B)</f>
        <v>0.41267705543884264</v>
      </c>
      <c r="I611" s="20">
        <f>_xlfn.XLOOKUP(B611,'Short Volume Apple'!A:A,'Short Volume Apple'!E:E)</f>
        <v>0.48230073237898535</v>
      </c>
      <c r="K611" s="20">
        <f>_xlfn.XLOOKUP(B611,'Volume SPY'!A:A,'Volume SPY'!B:B)</f>
        <v>0.36206027168603727</v>
      </c>
      <c r="L611" s="20">
        <f>_xlfn.XLOOKUP(B611,'Short Volume SPY'!A:A,'Short Volume SPY'!E:E)</f>
        <v>0.40166303858146596</v>
      </c>
    </row>
    <row r="612" spans="2:12">
      <c r="B612" s="1">
        <v>44851</v>
      </c>
      <c r="C612" s="25">
        <f>_xlfn.XLOOKUP(B612,gme_stock_data!A:A,gme_stock_data!D:D)</f>
        <v>5.2591679703442848E-2</v>
      </c>
      <c r="D612" s="1"/>
      <c r="E612" s="18">
        <f>_xlfn.XLOOKUP(B612,'Volume GME'!A:A,'Volume GME'!B:B)</f>
        <v>0.35514262630109122</v>
      </c>
      <c r="F612" s="19">
        <f>_xlfn.XLOOKUP(B612,'Short Volume GME'!A:A,'Short Volume GME'!E:E)</f>
        <v>0.6034006035516456</v>
      </c>
      <c r="H612" s="20">
        <f>_xlfn.XLOOKUP(B612,'Volume Apple'!A:A,'Volume Apple'!B:B)</f>
        <v>0.40271519623318064</v>
      </c>
      <c r="I612" s="20">
        <f>_xlfn.XLOOKUP(B612,'Short Volume Apple'!A:A,'Short Volume Apple'!E:E)</f>
        <v>0.35595120400157687</v>
      </c>
      <c r="K612" s="20">
        <f>_xlfn.XLOOKUP(B612,'Volume SPY'!A:A,'Volume SPY'!B:B)</f>
        <v>0.3513765747397361</v>
      </c>
      <c r="L612" s="20">
        <f>_xlfn.XLOOKUP(B612,'Short Volume SPY'!A:A,'Short Volume SPY'!E:E)</f>
        <v>0.4926905697144357</v>
      </c>
    </row>
    <row r="613" spans="2:12">
      <c r="B613" s="1">
        <v>44848</v>
      </c>
      <c r="C613" s="25">
        <f>_xlfn.XLOOKUP(B613,gme_stock_data!A:A,gme_stock_data!D:D)</f>
        <v>-3.7063417376887536E-2</v>
      </c>
      <c r="D613" s="1"/>
      <c r="E613" s="18">
        <f>_xlfn.XLOOKUP(B613,'Volume GME'!A:A,'Volume GME'!B:B)</f>
        <v>0.39190501418783807</v>
      </c>
      <c r="F613" s="19">
        <f>_xlfn.XLOOKUP(B613,'Short Volume GME'!A:A,'Short Volume GME'!E:E)</f>
        <v>0.75323653759701115</v>
      </c>
      <c r="H613" s="20">
        <f>_xlfn.XLOOKUP(B613,'Volume Apple'!A:A,'Volume Apple'!B:B)</f>
        <v>0.34806893348928242</v>
      </c>
      <c r="I613" s="20">
        <f>_xlfn.XLOOKUP(B613,'Short Volume Apple'!A:A,'Short Volume Apple'!E:E)</f>
        <v>0.44911796836083145</v>
      </c>
      <c r="K613" s="20">
        <f>_xlfn.XLOOKUP(B613,'Volume SPY'!A:A,'Volume SPY'!B:B)</f>
        <v>0.4072550667781995</v>
      </c>
      <c r="L613" s="20">
        <f>_xlfn.XLOOKUP(B613,'Short Volume SPY'!A:A,'Short Volume SPY'!E:E)</f>
        <v>0.63080648743995793</v>
      </c>
    </row>
    <row r="614" spans="2:12">
      <c r="B614" s="1">
        <v>44847</v>
      </c>
      <c r="C614" s="25">
        <f>_xlfn.XLOOKUP(B614,gme_stock_data!A:A,gme_stock_data!D:D)</f>
        <v>7.8554999403088327E-3</v>
      </c>
      <c r="D614" s="1"/>
      <c r="E614" s="18">
        <f>_xlfn.XLOOKUP(B614,'Volume GME'!A:A,'Volume GME'!B:B)</f>
        <v>0.36988149248705371</v>
      </c>
      <c r="F614" s="19">
        <f>_xlfn.XLOOKUP(B614,'Short Volume GME'!A:A,'Short Volume GME'!E:E)</f>
        <v>0.65951264518037322</v>
      </c>
      <c r="H614" s="20">
        <f>_xlfn.XLOOKUP(B614,'Volume Apple'!A:A,'Volume Apple'!B:B)</f>
        <v>0.34200943512728676</v>
      </c>
      <c r="I614" s="20">
        <f>_xlfn.XLOOKUP(B614,'Short Volume Apple'!A:A,'Short Volume Apple'!E:E)</f>
        <v>0.42471979017845984</v>
      </c>
      <c r="K614" s="20">
        <f>_xlfn.XLOOKUP(B614,'Volume SPY'!A:A,'Volume SPY'!B:B)</f>
        <v>0.30994733612916742</v>
      </c>
      <c r="L614" s="20">
        <f>_xlfn.XLOOKUP(B614,'Short Volume SPY'!A:A,'Short Volume SPY'!E:E)</f>
        <v>0.63135056034129766</v>
      </c>
    </row>
    <row r="615" spans="2:12">
      <c r="B615" s="1">
        <v>44846</v>
      </c>
      <c r="C615" s="25">
        <f>_xlfn.XLOOKUP(B615,gme_stock_data!A:A,gme_stock_data!D:D)</f>
        <v>3.5552081689223781E-3</v>
      </c>
      <c r="D615" s="1"/>
      <c r="E615" s="18">
        <f>_xlfn.XLOOKUP(B615,'Volume GME'!A:A,'Volume GME'!B:B)</f>
        <v>0.43691332472868633</v>
      </c>
      <c r="F615" s="19">
        <f>_xlfn.XLOOKUP(B615,'Short Volume GME'!A:A,'Short Volume GME'!E:E)</f>
        <v>0.6823476318555739</v>
      </c>
      <c r="H615" s="20">
        <f>_xlfn.XLOOKUP(B615,'Volume Apple'!A:A,'Volume Apple'!B:B)</f>
        <v>0.40661631716313507</v>
      </c>
      <c r="I615" s="20">
        <f>_xlfn.XLOOKUP(B615,'Short Volume Apple'!A:A,'Short Volume Apple'!E:E)</f>
        <v>0.36355216272139362</v>
      </c>
      <c r="K615" s="20">
        <f>_xlfn.XLOOKUP(B615,'Volume SPY'!A:A,'Volume SPY'!B:B)</f>
        <v>0.39126269711748324</v>
      </c>
      <c r="L615" s="20">
        <f>_xlfn.XLOOKUP(B615,'Short Volume SPY'!A:A,'Short Volume SPY'!E:E)</f>
        <v>0.59057467949690701</v>
      </c>
    </row>
    <row r="616" spans="2:12">
      <c r="B616" s="1">
        <v>44845</v>
      </c>
      <c r="C616" s="25">
        <f>_xlfn.XLOOKUP(B616,gme_stock_data!A:A,gme_stock_data!D:D)</f>
        <v>1.0742096531902029E-2</v>
      </c>
      <c r="D616" s="1"/>
      <c r="E616" s="18">
        <f>_xlfn.XLOOKUP(B616,'Volume GME'!A:A,'Volume GME'!B:B)</f>
        <v>0.44358293295368584</v>
      </c>
      <c r="F616" s="19">
        <f>_xlfn.XLOOKUP(B616,'Short Volume GME'!A:A,'Short Volume GME'!E:E)</f>
        <v>0.68738698791164965</v>
      </c>
      <c r="H616" s="20">
        <f>_xlfn.XLOOKUP(B616,'Volume Apple'!A:A,'Volume Apple'!B:B)</f>
        <v>0.4089361611244054</v>
      </c>
      <c r="I616" s="20">
        <f>_xlfn.XLOOKUP(B616,'Short Volume Apple'!A:A,'Short Volume Apple'!E:E)</f>
        <v>0.36582869555481184</v>
      </c>
      <c r="K616" s="20">
        <f>_xlfn.XLOOKUP(B616,'Volume SPY'!A:A,'Volume SPY'!B:B)</f>
        <v>0.36320995063724004</v>
      </c>
      <c r="L616" s="20">
        <f>_xlfn.XLOOKUP(B616,'Short Volume SPY'!A:A,'Short Volume SPY'!E:E)</f>
        <v>0.61374185980773421</v>
      </c>
    </row>
    <row r="617" spans="2:12">
      <c r="B617" s="1">
        <v>44844</v>
      </c>
      <c r="C617" s="25">
        <f>_xlfn.XLOOKUP(B617,gme_stock_data!A:A,gme_stock_data!D:D)</f>
        <v>-1.3902905168991493E-2</v>
      </c>
      <c r="D617" s="1"/>
      <c r="E617" s="18">
        <f>_xlfn.XLOOKUP(B617,'Volume GME'!A:A,'Volume GME'!B:B)</f>
        <v>0.41867815323699037</v>
      </c>
      <c r="F617" s="19">
        <f>_xlfn.XLOOKUP(B617,'Short Volume GME'!A:A,'Short Volume GME'!E:E)</f>
        <v>0.68858286696951321</v>
      </c>
      <c r="H617" s="20">
        <f>_xlfn.XLOOKUP(B617,'Volume Apple'!A:A,'Volume Apple'!B:B)</f>
        <v>0.39133627264696313</v>
      </c>
      <c r="I617" s="20">
        <f>_xlfn.XLOOKUP(B617,'Short Volume Apple'!A:A,'Short Volume Apple'!E:E)</f>
        <v>0.38993111169968842</v>
      </c>
      <c r="K617" s="20">
        <f>_xlfn.XLOOKUP(B617,'Volume SPY'!A:A,'Volume SPY'!B:B)</f>
        <v>0.40500147600504488</v>
      </c>
      <c r="L617" s="20">
        <f>_xlfn.XLOOKUP(B617,'Short Volume SPY'!A:A,'Short Volume SPY'!E:E)</f>
        <v>0.60423787711464638</v>
      </c>
    </row>
    <row r="618" spans="2:12">
      <c r="B618" s="1">
        <v>44841</v>
      </c>
      <c r="C618" s="25">
        <f>_xlfn.XLOOKUP(B618,gme_stock_data!A:A,gme_stock_data!D:D)</f>
        <v>-2.4933118616206628E-2</v>
      </c>
      <c r="D618" s="1"/>
      <c r="E618" s="18">
        <f>_xlfn.XLOOKUP(B618,'Volume GME'!A:A,'Volume GME'!B:B)</f>
        <v>0.33095474329358993</v>
      </c>
      <c r="F618" s="19">
        <f>_xlfn.XLOOKUP(B618,'Short Volume GME'!A:A,'Short Volume GME'!E:E)</f>
        <v>0.78793644568777066</v>
      </c>
      <c r="H618" s="20">
        <f>_xlfn.XLOOKUP(B618,'Volume Apple'!A:A,'Volume Apple'!B:B)</f>
        <v>0.37155477947187004</v>
      </c>
      <c r="I618" s="20">
        <f>_xlfn.XLOOKUP(B618,'Short Volume Apple'!A:A,'Short Volume Apple'!E:E)</f>
        <v>0.57717375919245106</v>
      </c>
      <c r="K618" s="20">
        <f>_xlfn.XLOOKUP(B618,'Volume SPY'!A:A,'Volume SPY'!B:B)</f>
        <v>0.39308956354166025</v>
      </c>
      <c r="L618" s="20">
        <f>_xlfn.XLOOKUP(B618,'Short Volume SPY'!A:A,'Short Volume SPY'!E:E)</f>
        <v>0.63767163217999367</v>
      </c>
    </row>
    <row r="619" spans="2:12">
      <c r="B619" s="1">
        <v>44840</v>
      </c>
      <c r="C619" s="25">
        <f>_xlfn.XLOOKUP(B619,gme_stock_data!A:A,gme_stock_data!D:D)</f>
        <v>-1.5273301861833894E-2</v>
      </c>
      <c r="D619" s="1"/>
      <c r="E619" s="18">
        <f>_xlfn.XLOOKUP(B619,'Volume GME'!A:A,'Volume GME'!B:B)</f>
        <v>0.43419537859281682</v>
      </c>
      <c r="F619" s="19">
        <f>_xlfn.XLOOKUP(B619,'Short Volume GME'!A:A,'Short Volume GME'!E:E)</f>
        <v>0.6806764867245475</v>
      </c>
      <c r="H619" s="20">
        <f>_xlfn.XLOOKUP(B619,'Volume Apple'!A:A,'Volume Apple'!B:B)</f>
        <v>0.41087558722090395</v>
      </c>
      <c r="I619" s="20">
        <f>_xlfn.XLOOKUP(B619,'Short Volume Apple'!A:A,'Short Volume Apple'!E:E)</f>
        <v>0.50633576892997256</v>
      </c>
      <c r="K619" s="20">
        <f>_xlfn.XLOOKUP(B619,'Volume SPY'!A:A,'Volume SPY'!B:B)</f>
        <v>0.37855671626718729</v>
      </c>
      <c r="L619" s="20">
        <f>_xlfn.XLOOKUP(B619,'Short Volume SPY'!A:A,'Short Volume SPY'!E:E)</f>
        <v>0.60997649803535292</v>
      </c>
    </row>
    <row r="620" spans="2:12">
      <c r="B620" s="1">
        <v>44839</v>
      </c>
      <c r="C620" s="25">
        <f>_xlfn.XLOOKUP(B620,gme_stock_data!A:A,gme_stock_data!D:D)</f>
        <v>-4.4830622207871679E-2</v>
      </c>
      <c r="D620" s="1"/>
      <c r="E620" s="18">
        <f>_xlfn.XLOOKUP(B620,'Volume GME'!A:A,'Volume GME'!B:B)</f>
        <v>0.37778491371689715</v>
      </c>
      <c r="F620" s="19">
        <f>_xlfn.XLOOKUP(B620,'Short Volume GME'!A:A,'Short Volume GME'!E:E)</f>
        <v>0.69548613959844652</v>
      </c>
      <c r="H620" s="20">
        <f>_xlfn.XLOOKUP(B620,'Volume Apple'!A:A,'Volume Apple'!B:B)</f>
        <v>0.43610598673151296</v>
      </c>
      <c r="I620" s="20">
        <f>_xlfn.XLOOKUP(B620,'Short Volume Apple'!A:A,'Short Volume Apple'!E:E)</f>
        <v>0.60650224610336545</v>
      </c>
      <c r="K620" s="20">
        <f>_xlfn.XLOOKUP(B620,'Volume SPY'!A:A,'Volume SPY'!B:B)</f>
        <v>0.4051464851379199</v>
      </c>
      <c r="L620" s="20">
        <f>_xlfn.XLOOKUP(B620,'Short Volume SPY'!A:A,'Short Volume SPY'!E:E)</f>
        <v>0.6402110179436632</v>
      </c>
    </row>
    <row r="621" spans="2:12">
      <c r="B621" s="1">
        <v>44838</v>
      </c>
      <c r="C621" s="25">
        <f>_xlfn.XLOOKUP(B621,gme_stock_data!A:A,gme_stock_data!D:D)</f>
        <v>8.3854310436862728E-2</v>
      </c>
      <c r="D621" s="1"/>
      <c r="E621" s="18">
        <f>_xlfn.XLOOKUP(B621,'Volume GME'!A:A,'Volume GME'!B:B)</f>
        <v>0.42629701526901642</v>
      </c>
      <c r="F621" s="19">
        <f>_xlfn.XLOOKUP(B621,'Short Volume GME'!A:A,'Short Volume GME'!E:E)</f>
        <v>0.64846629576439474</v>
      </c>
      <c r="H621" s="20">
        <f>_xlfn.XLOOKUP(B621,'Volume Apple'!A:A,'Volume Apple'!B:B)</f>
        <v>0.41386821725712764</v>
      </c>
      <c r="I621" s="20">
        <f>_xlfn.XLOOKUP(B621,'Short Volume Apple'!A:A,'Short Volume Apple'!E:E)</f>
        <v>0.43951198336112685</v>
      </c>
      <c r="K621" s="20">
        <f>_xlfn.XLOOKUP(B621,'Volume SPY'!A:A,'Volume SPY'!B:B)</f>
        <v>0.38235404149981572</v>
      </c>
      <c r="L621" s="20">
        <f>_xlfn.XLOOKUP(B621,'Short Volume SPY'!A:A,'Short Volume SPY'!E:E)</f>
        <v>0.64564244816400007</v>
      </c>
    </row>
    <row r="622" spans="2:12">
      <c r="B622" s="1">
        <v>44837</v>
      </c>
      <c r="C622" s="25">
        <f>_xlfn.XLOOKUP(B622,gme_stock_data!A:A,gme_stock_data!D:D)</f>
        <v>9.8991107307408316E-3</v>
      </c>
      <c r="D622" s="1"/>
      <c r="E622" s="18">
        <f>_xlfn.XLOOKUP(B622,'Volume GME'!A:A,'Volume GME'!B:B)</f>
        <v>0.37915510090569049</v>
      </c>
      <c r="F622" s="19">
        <f>_xlfn.XLOOKUP(B622,'Short Volume GME'!A:A,'Short Volume GME'!E:E)</f>
        <v>0.71895001057447216</v>
      </c>
      <c r="H622" s="20">
        <f>_xlfn.XLOOKUP(B622,'Volume Apple'!A:A,'Volume Apple'!B:B)</f>
        <v>0.37831437488556302</v>
      </c>
      <c r="I622" s="20">
        <f>_xlfn.XLOOKUP(B622,'Short Volume Apple'!A:A,'Short Volume Apple'!E:E)</f>
        <v>0.40156451127715925</v>
      </c>
      <c r="K622" s="20">
        <f>_xlfn.XLOOKUP(B622,'Volume SPY'!A:A,'Volume SPY'!B:B)</f>
        <v>0.36939148139000999</v>
      </c>
      <c r="L622" s="20">
        <f>_xlfn.XLOOKUP(B622,'Short Volume SPY'!A:A,'Short Volume SPY'!E:E)</f>
        <v>0.53419939790769744</v>
      </c>
    </row>
    <row r="623" spans="2:12">
      <c r="B623" s="1">
        <v>44834</v>
      </c>
      <c r="C623" s="25">
        <f>_xlfn.XLOOKUP(B623,gme_stock_data!A:A,gme_stock_data!D:D)</f>
        <v>-1.3046241573759743E-2</v>
      </c>
      <c r="D623" s="1"/>
      <c r="E623" s="18">
        <f>_xlfn.XLOOKUP(B623,'Volume GME'!A:A,'Volume GME'!B:B)</f>
        <v>0.41114927242402405</v>
      </c>
      <c r="F623" s="19">
        <f>_xlfn.XLOOKUP(B623,'Short Volume GME'!A:A,'Short Volume GME'!E:E)</f>
        <v>0.5178898710849853</v>
      </c>
      <c r="H623" s="20">
        <f>_xlfn.XLOOKUP(B623,'Volume Apple'!A:A,'Volume Apple'!B:B)</f>
        <v>0.40080024606427672</v>
      </c>
      <c r="I623" s="20">
        <f>_xlfn.XLOOKUP(B623,'Short Volume Apple'!A:A,'Short Volume Apple'!E:E)</f>
        <v>0.53594227793225202</v>
      </c>
      <c r="K623" s="20">
        <f>_xlfn.XLOOKUP(B623,'Volume SPY'!A:A,'Volume SPY'!B:B)</f>
        <v>0.45889882535598336</v>
      </c>
      <c r="L623" s="20">
        <f>_xlfn.XLOOKUP(B623,'Short Volume SPY'!A:A,'Short Volume SPY'!E:E)</f>
        <v>0.59009809816542047</v>
      </c>
    </row>
    <row r="624" spans="2:12">
      <c r="B624" s="1">
        <v>44833</v>
      </c>
      <c r="C624" s="25">
        <f>_xlfn.XLOOKUP(B624,gme_stock_data!A:A,gme_stock_data!D:D)</f>
        <v>-7.0144342356353043E-2</v>
      </c>
      <c r="D624" s="1"/>
      <c r="E624" s="18">
        <f>_xlfn.XLOOKUP(B624,'Volume GME'!A:A,'Volume GME'!B:B)</f>
        <v>0.43278094999896799</v>
      </c>
      <c r="F624" s="19">
        <f>_xlfn.XLOOKUP(B624,'Short Volume GME'!A:A,'Short Volume GME'!E:E)</f>
        <v>0.55926093015443723</v>
      </c>
      <c r="H624" s="20">
        <f>_xlfn.XLOOKUP(B624,'Volume Apple'!A:A,'Volume Apple'!B:B)</f>
        <v>0.40262961859800539</v>
      </c>
      <c r="I624" s="20">
        <f>_xlfn.XLOOKUP(B624,'Short Volume Apple'!A:A,'Short Volume Apple'!E:E)</f>
        <v>0.59431474645799798</v>
      </c>
      <c r="K624" s="20">
        <f>_xlfn.XLOOKUP(B624,'Volume SPY'!A:A,'Volume SPY'!B:B)</f>
        <v>0.36016358645645868</v>
      </c>
      <c r="L624" s="20">
        <f>_xlfn.XLOOKUP(B624,'Short Volume SPY'!A:A,'Short Volume SPY'!E:E)</f>
        <v>0.59362094319036685</v>
      </c>
    </row>
    <row r="625" spans="2:12">
      <c r="B625" s="1">
        <v>44832</v>
      </c>
      <c r="C625" s="25">
        <f>_xlfn.XLOOKUP(B625,gme_stock_data!A:A,gme_stock_data!D:D)</f>
        <v>4.4168855953092605E-2</v>
      </c>
      <c r="D625" s="1"/>
      <c r="E625" s="18">
        <f>_xlfn.XLOOKUP(B625,'Volume GME'!A:A,'Volume GME'!B:B)</f>
        <v>0.42915382921907635</v>
      </c>
      <c r="F625" s="19">
        <f>_xlfn.XLOOKUP(B625,'Short Volume GME'!A:A,'Short Volume GME'!E:E)</f>
        <v>0.4920922459799229</v>
      </c>
      <c r="H625" s="20">
        <f>_xlfn.XLOOKUP(B625,'Volume Apple'!A:A,'Volume Apple'!B:B)</f>
        <v>0.4415485120886038</v>
      </c>
      <c r="I625" s="20">
        <f>_xlfn.XLOOKUP(B625,'Short Volume Apple'!A:A,'Short Volume Apple'!E:E)</f>
        <v>0.50490018106273193</v>
      </c>
      <c r="K625" s="20">
        <f>_xlfn.XLOOKUP(B625,'Volume SPY'!A:A,'Volume SPY'!B:B)</f>
        <v>0.41211985579686949</v>
      </c>
      <c r="L625" s="20">
        <f>_xlfn.XLOOKUP(B625,'Short Volume SPY'!A:A,'Short Volume SPY'!E:E)</f>
        <v>0.59400595868287576</v>
      </c>
    </row>
    <row r="626" spans="2:12">
      <c r="B626" s="1">
        <v>44831</v>
      </c>
      <c r="C626" s="25">
        <f>_xlfn.XLOOKUP(B626,gme_stock_data!A:A,gme_stock_data!D:D)</f>
        <v>6.5227621888395773E-2</v>
      </c>
      <c r="D626" s="1"/>
      <c r="E626" s="18">
        <f>_xlfn.XLOOKUP(B626,'Volume GME'!A:A,'Volume GME'!B:B)</f>
        <v>0.38598950476457478</v>
      </c>
      <c r="F626" s="19">
        <f>_xlfn.XLOOKUP(B626,'Short Volume GME'!A:A,'Short Volume GME'!E:E)</f>
        <v>0.51885081765997287</v>
      </c>
      <c r="H626" s="20">
        <f>_xlfn.XLOOKUP(B626,'Volume Apple'!A:A,'Volume Apple'!B:B)</f>
        <v>0.37261473344412649</v>
      </c>
      <c r="I626" s="20">
        <f>_xlfn.XLOOKUP(B626,'Short Volume Apple'!A:A,'Short Volume Apple'!E:E)</f>
        <v>0.37193217228500969</v>
      </c>
      <c r="K626" s="20">
        <f>_xlfn.XLOOKUP(B626,'Volume SPY'!A:A,'Volume SPY'!B:B)</f>
        <v>0.36287189259472452</v>
      </c>
      <c r="L626" s="20">
        <f>_xlfn.XLOOKUP(B626,'Short Volume SPY'!A:A,'Short Volume SPY'!E:E)</f>
        <v>0.51492175429650622</v>
      </c>
    </row>
    <row r="627" spans="2:12">
      <c r="B627" s="1">
        <v>44830</v>
      </c>
      <c r="C627" s="25">
        <f>_xlfn.XLOOKUP(B627,gme_stock_data!A:A,gme_stock_data!D:D)</f>
        <v>-2.2618088587772402E-2</v>
      </c>
      <c r="D627" s="1"/>
      <c r="E627" s="18">
        <f>_xlfn.XLOOKUP(B627,'Volume GME'!A:A,'Volume GME'!B:B)</f>
        <v>0.4224982915629808</v>
      </c>
      <c r="F627" s="19">
        <f>_xlfn.XLOOKUP(B627,'Short Volume GME'!A:A,'Short Volume GME'!E:E)</f>
        <v>0.53195895846837304</v>
      </c>
      <c r="H627" s="20">
        <f>_xlfn.XLOOKUP(B627,'Volume Apple'!A:A,'Volume Apple'!B:B)</f>
        <v>0.40396757803762062</v>
      </c>
      <c r="I627" s="20">
        <f>_xlfn.XLOOKUP(B627,'Short Volume Apple'!A:A,'Short Volume Apple'!E:E)</f>
        <v>0.37742179812389531</v>
      </c>
      <c r="K627" s="20">
        <f>_xlfn.XLOOKUP(B627,'Volume SPY'!A:A,'Volume SPY'!B:B)</f>
        <v>0.42011816213446745</v>
      </c>
      <c r="L627" s="20">
        <f>_xlfn.XLOOKUP(B627,'Short Volume SPY'!A:A,'Short Volume SPY'!E:E)</f>
        <v>0.58122239391944441</v>
      </c>
    </row>
    <row r="628" spans="2:12">
      <c r="B628" s="1">
        <v>44827</v>
      </c>
      <c r="C628" s="25">
        <f>_xlfn.XLOOKUP(B628,gme_stock_data!A:A,gme_stock_data!D:D)</f>
        <v>1.3671302597966241E-2</v>
      </c>
      <c r="D628" s="1"/>
      <c r="E628" s="18">
        <f>_xlfn.XLOOKUP(B628,'Volume GME'!A:A,'Volume GME'!B:B)</f>
        <v>0.42467459688662029</v>
      </c>
      <c r="F628" s="19">
        <f>_xlfn.XLOOKUP(B628,'Short Volume GME'!A:A,'Short Volume GME'!E:E)</f>
        <v>0.54118431747420492</v>
      </c>
      <c r="H628" s="20">
        <f>_xlfn.XLOOKUP(B628,'Volume Apple'!A:A,'Volume Apple'!B:B)</f>
        <v>0.41744100761916558</v>
      </c>
      <c r="I628" s="20">
        <f>_xlfn.XLOOKUP(B628,'Short Volume Apple'!A:A,'Short Volume Apple'!E:E)</f>
        <v>0.39568608967126412</v>
      </c>
      <c r="K628" s="20">
        <f>_xlfn.XLOOKUP(B628,'Volume SPY'!A:A,'Volume SPY'!B:B)</f>
        <v>0.42511821424458496</v>
      </c>
      <c r="L628" s="20">
        <f>_xlfn.XLOOKUP(B628,'Short Volume SPY'!A:A,'Short Volume SPY'!E:E)</f>
        <v>0.67038492608023925</v>
      </c>
    </row>
    <row r="629" spans="2:12">
      <c r="B629" s="1">
        <v>44826</v>
      </c>
      <c r="C629" s="25">
        <f>_xlfn.XLOOKUP(B629,gme_stock_data!A:A,gme_stock_data!D:D)</f>
        <v>-8.383494746115995E-2</v>
      </c>
      <c r="D629" s="1"/>
      <c r="E629" s="18">
        <f>_xlfn.XLOOKUP(B629,'Volume GME'!A:A,'Volume GME'!B:B)</f>
        <v>0.44651646922558774</v>
      </c>
      <c r="F629" s="19">
        <f>_xlfn.XLOOKUP(B629,'Short Volume GME'!A:A,'Short Volume GME'!E:E)</f>
        <v>0.58087985203856729</v>
      </c>
      <c r="H629" s="20">
        <f>_xlfn.XLOOKUP(B629,'Volume Apple'!A:A,'Volume Apple'!B:B)</f>
        <v>0.41539786259806522</v>
      </c>
      <c r="I629" s="20">
        <f>_xlfn.XLOOKUP(B629,'Short Volume Apple'!A:A,'Short Volume Apple'!E:E)</f>
        <v>0.46714742241139967</v>
      </c>
      <c r="K629" s="20">
        <f>_xlfn.XLOOKUP(B629,'Volume SPY'!A:A,'Volume SPY'!B:B)</f>
        <v>0.36245683210730795</v>
      </c>
      <c r="L629" s="20">
        <f>_xlfn.XLOOKUP(B629,'Short Volume SPY'!A:A,'Short Volume SPY'!E:E)</f>
        <v>0.59416452386203678</v>
      </c>
    </row>
    <row r="630" spans="2:12">
      <c r="B630" s="1">
        <v>44825</v>
      </c>
      <c r="C630" s="25">
        <f>_xlfn.XLOOKUP(B630,gme_stock_data!A:A,gme_stock_data!D:D)</f>
        <v>-2.500130220541727E-2</v>
      </c>
      <c r="D630" s="1"/>
      <c r="E630" s="18">
        <f>_xlfn.XLOOKUP(B630,'Volume GME'!A:A,'Volume GME'!B:B)</f>
        <v>0.46082718604793382</v>
      </c>
      <c r="F630" s="19">
        <f>_xlfn.XLOOKUP(B630,'Short Volume GME'!A:A,'Short Volume GME'!E:E)</f>
        <v>0.50526683006912909</v>
      </c>
      <c r="H630" s="20">
        <f>_xlfn.XLOOKUP(B630,'Volume Apple'!A:A,'Volume Apple'!B:B)</f>
        <v>0.41502345812378738</v>
      </c>
      <c r="I630" s="20">
        <f>_xlfn.XLOOKUP(B630,'Short Volume Apple'!A:A,'Short Volume Apple'!E:E)</f>
        <v>0.48946353462601722</v>
      </c>
      <c r="K630" s="20">
        <f>_xlfn.XLOOKUP(B630,'Volume SPY'!A:A,'Volume SPY'!B:B)</f>
        <v>0.32602799784134445</v>
      </c>
      <c r="L630" s="20">
        <f>_xlfn.XLOOKUP(B630,'Short Volume SPY'!A:A,'Short Volume SPY'!E:E)</f>
        <v>0.61585873900803101</v>
      </c>
    </row>
    <row r="631" spans="2:12">
      <c r="B631" s="1">
        <v>44824</v>
      </c>
      <c r="C631" s="25">
        <f>_xlfn.XLOOKUP(B631,gme_stock_data!A:A,gme_stock_data!D:D)</f>
        <v>-5.0276074217006889E-2</v>
      </c>
      <c r="D631" s="1"/>
      <c r="E631" s="18">
        <f>_xlfn.XLOOKUP(B631,'Volume GME'!A:A,'Volume GME'!B:B)</f>
        <v>0.39644540626040042</v>
      </c>
      <c r="F631" s="19">
        <f>_xlfn.XLOOKUP(B631,'Short Volume GME'!A:A,'Short Volume GME'!E:E)</f>
        <v>0.5583522130000883</v>
      </c>
      <c r="H631" s="20">
        <f>_xlfn.XLOOKUP(B631,'Volume Apple'!A:A,'Volume Apple'!B:B)</f>
        <v>0.46946069856097372</v>
      </c>
      <c r="I631" s="20">
        <f>_xlfn.XLOOKUP(B631,'Short Volume Apple'!A:A,'Short Volume Apple'!E:E)</f>
        <v>0.42805019709736308</v>
      </c>
      <c r="K631" s="20">
        <f>_xlfn.XLOOKUP(B631,'Volume SPY'!A:A,'Volume SPY'!B:B)</f>
        <v>0.4175293518974601</v>
      </c>
      <c r="L631" s="20">
        <f>_xlfn.XLOOKUP(B631,'Short Volume SPY'!A:A,'Short Volume SPY'!E:E)</f>
        <v>0.65247256021104316</v>
      </c>
    </row>
    <row r="632" spans="2:12">
      <c r="B632" s="1">
        <v>44823</v>
      </c>
      <c r="C632" s="25">
        <f>_xlfn.XLOOKUP(B632,gme_stock_data!A:A,gme_stock_data!D:D)</f>
        <v>1.1111225425070849E-2</v>
      </c>
      <c r="D632" s="1"/>
      <c r="E632" s="18">
        <f>_xlfn.XLOOKUP(B632,'Volume GME'!A:A,'Volume GME'!B:B)</f>
        <v>0.44859195314501404</v>
      </c>
      <c r="F632" s="19">
        <f>_xlfn.XLOOKUP(B632,'Short Volume GME'!A:A,'Short Volume GME'!E:E)</f>
        <v>0.47442421019311654</v>
      </c>
      <c r="H632" s="20">
        <f>_xlfn.XLOOKUP(B632,'Volume Apple'!A:A,'Volume Apple'!B:B)</f>
        <v>0.38010645247604979</v>
      </c>
      <c r="I632" s="20">
        <f>_xlfn.XLOOKUP(B632,'Short Volume Apple'!A:A,'Short Volume Apple'!E:E)</f>
        <v>0.43570380228468014</v>
      </c>
      <c r="K632" s="20">
        <f>_xlfn.XLOOKUP(B632,'Volume SPY'!A:A,'Volume SPY'!B:B)</f>
        <v>0.44028028286017884</v>
      </c>
      <c r="L632" s="20">
        <f>_xlfn.XLOOKUP(B632,'Short Volume SPY'!A:A,'Short Volume SPY'!E:E)</f>
        <v>0.65371344322237723</v>
      </c>
    </row>
    <row r="633" spans="2:12">
      <c r="B633" s="1">
        <v>44820</v>
      </c>
      <c r="C633" s="25">
        <f>_xlfn.XLOOKUP(B633,gme_stock_data!A:A,gme_stock_data!D:D)</f>
        <v>1.0480350304259355E-3</v>
      </c>
      <c r="D633" s="1"/>
      <c r="E633" s="18">
        <f>_xlfn.XLOOKUP(B633,'Volume GME'!A:A,'Volume GME'!B:B)</f>
        <v>0.38303322293944564</v>
      </c>
      <c r="F633" s="19">
        <f>_xlfn.XLOOKUP(B633,'Short Volume GME'!A:A,'Short Volume GME'!E:E)</f>
        <v>0.60119047928434022</v>
      </c>
      <c r="H633" s="20">
        <f>_xlfn.XLOOKUP(B633,'Volume Apple'!A:A,'Volume Apple'!B:B)</f>
        <v>0.27530970554609779</v>
      </c>
      <c r="I633" s="20">
        <f>_xlfn.XLOOKUP(B633,'Short Volume Apple'!A:A,'Short Volume Apple'!E:E)</f>
        <v>0.47033777670047455</v>
      </c>
      <c r="K633" s="20">
        <f>_xlfn.XLOOKUP(B633,'Volume SPY'!A:A,'Volume SPY'!B:B)</f>
        <v>0.42487504913334873</v>
      </c>
      <c r="L633" s="20">
        <f>_xlfn.XLOOKUP(B633,'Short Volume SPY'!A:A,'Short Volume SPY'!E:E)</f>
        <v>0.6104716484047874</v>
      </c>
    </row>
    <row r="634" spans="2:12">
      <c r="B634" s="1">
        <v>44819</v>
      </c>
      <c r="C634" s="25">
        <f>_xlfn.XLOOKUP(B634,gme_stock_data!A:A,gme_stock_data!D:D)</f>
        <v>1.6919684560253379E-2</v>
      </c>
      <c r="D634" s="1"/>
      <c r="E634" s="18">
        <f>_xlfn.XLOOKUP(B634,'Volume GME'!A:A,'Volume GME'!B:B)</f>
        <v>0.41168737554400225</v>
      </c>
      <c r="F634" s="19">
        <f>_xlfn.XLOOKUP(B634,'Short Volume GME'!A:A,'Short Volume GME'!E:E)</f>
        <v>0.52338662739458153</v>
      </c>
      <c r="H634" s="20">
        <f>_xlfn.XLOOKUP(B634,'Volume Apple'!A:A,'Volume Apple'!B:B)</f>
        <v>0.38198553756271203</v>
      </c>
      <c r="I634" s="20">
        <f>_xlfn.XLOOKUP(B634,'Short Volume Apple'!A:A,'Short Volume Apple'!E:E)</f>
        <v>0.5247380556077107</v>
      </c>
      <c r="K634" s="20">
        <f>_xlfn.XLOOKUP(B634,'Volume SPY'!A:A,'Volume SPY'!B:B)</f>
        <v>0.40162658390842654</v>
      </c>
      <c r="L634" s="20">
        <f>_xlfn.XLOOKUP(B634,'Short Volume SPY'!A:A,'Short Volume SPY'!E:E)</f>
        <v>0.63287093786168602</v>
      </c>
    </row>
    <row r="635" spans="2:12">
      <c r="B635" s="1">
        <v>44818</v>
      </c>
      <c r="C635" s="25">
        <f>_xlfn.XLOOKUP(B635,gme_stock_data!A:A,gme_stock_data!D:D)</f>
        <v>1.0003656128472455E-2</v>
      </c>
      <c r="D635" s="1"/>
      <c r="E635" s="18">
        <f>_xlfn.XLOOKUP(B635,'Volume GME'!A:A,'Volume GME'!B:B)</f>
        <v>0.42538074219352318</v>
      </c>
      <c r="F635" s="19">
        <f>_xlfn.XLOOKUP(B635,'Short Volume GME'!A:A,'Short Volume GME'!E:E)</f>
        <v>0.66114785861344627</v>
      </c>
      <c r="H635" s="20">
        <f>_xlfn.XLOOKUP(B635,'Volume Apple'!A:A,'Volume Apple'!B:B)</f>
        <v>0.38901399108442325</v>
      </c>
      <c r="I635" s="20">
        <f>_xlfn.XLOOKUP(B635,'Short Volume Apple'!A:A,'Short Volume Apple'!E:E)</f>
        <v>0.50379165536033821</v>
      </c>
      <c r="K635" s="20">
        <f>_xlfn.XLOOKUP(B635,'Volume SPY'!A:A,'Volume SPY'!B:B)</f>
        <v>0.49709359278249388</v>
      </c>
      <c r="L635" s="20">
        <f>_xlfn.XLOOKUP(B635,'Short Volume SPY'!A:A,'Short Volume SPY'!E:E)</f>
        <v>0.6860255586359435</v>
      </c>
    </row>
    <row r="636" spans="2:12">
      <c r="B636" s="1">
        <v>44817</v>
      </c>
      <c r="C636" s="25">
        <f>_xlfn.XLOOKUP(B636,gme_stock_data!A:A,gme_stock_data!D:D)</f>
        <v>-4.8704668508284671E-2</v>
      </c>
      <c r="D636" s="1"/>
      <c r="E636" s="18">
        <f>_xlfn.XLOOKUP(B636,'Volume GME'!A:A,'Volume GME'!B:B)</f>
        <v>0.42648583672585438</v>
      </c>
      <c r="F636" s="19">
        <f>_xlfn.XLOOKUP(B636,'Short Volume GME'!A:A,'Short Volume GME'!E:E)</f>
        <v>0.65144477074878782</v>
      </c>
      <c r="H636" s="20">
        <f>_xlfn.XLOOKUP(B636,'Volume Apple'!A:A,'Volume Apple'!B:B)</f>
        <v>0.36599105856073749</v>
      </c>
      <c r="I636" s="20">
        <f>_xlfn.XLOOKUP(B636,'Short Volume Apple'!A:A,'Short Volume Apple'!E:E)</f>
        <v>0.52109252298690878</v>
      </c>
      <c r="K636" s="20">
        <f>_xlfn.XLOOKUP(B636,'Volume SPY'!A:A,'Volume SPY'!B:B)</f>
        <v>0.40818588995557364</v>
      </c>
      <c r="L636" s="20">
        <f>_xlfn.XLOOKUP(B636,'Short Volume SPY'!A:A,'Short Volume SPY'!E:E)</f>
        <v>0.666171822588419</v>
      </c>
    </row>
    <row r="637" spans="2:12">
      <c r="B637" s="1">
        <v>44816</v>
      </c>
      <c r="C637" s="25">
        <f>_xlfn.XLOOKUP(B637,gme_stock_data!A:A,gme_stock_data!D:D)</f>
        <v>1.1004237591013778E-2</v>
      </c>
      <c r="D637" s="1"/>
      <c r="E637" s="18">
        <f>_xlfn.XLOOKUP(B637,'Volume GME'!A:A,'Volume GME'!B:B)</f>
        <v>0.44576251642956488</v>
      </c>
      <c r="F637" s="19">
        <f>_xlfn.XLOOKUP(B637,'Short Volume GME'!A:A,'Short Volume GME'!E:E)</f>
        <v>0.63582715391058631</v>
      </c>
      <c r="H637" s="20">
        <f>_xlfn.XLOOKUP(B637,'Volume Apple'!A:A,'Volume Apple'!B:B)</f>
        <v>0.41097263555598385</v>
      </c>
      <c r="I637" s="20">
        <f>_xlfn.XLOOKUP(B637,'Short Volume Apple'!A:A,'Short Volume Apple'!E:E)</f>
        <v>0.50740959169475908</v>
      </c>
      <c r="K637" s="20">
        <f>_xlfn.XLOOKUP(B637,'Volume SPY'!A:A,'Volume SPY'!B:B)</f>
        <v>0.42716674827747575</v>
      </c>
      <c r="L637" s="20">
        <f>_xlfn.XLOOKUP(B637,'Short Volume SPY'!A:A,'Short Volume SPY'!E:E)</f>
        <v>0.71488361285400936</v>
      </c>
    </row>
    <row r="638" spans="2:12">
      <c r="B638" s="1">
        <v>44813</v>
      </c>
      <c r="C638" s="25">
        <f>_xlfn.XLOOKUP(B638,gme_stock_data!A:A,gme_stock_data!D:D)</f>
        <v>0.11299679018281493</v>
      </c>
      <c r="D638" s="1"/>
      <c r="E638" s="18">
        <f>_xlfn.XLOOKUP(B638,'Volume GME'!A:A,'Volume GME'!B:B)</f>
        <v>0.47229858182098378</v>
      </c>
      <c r="F638" s="19">
        <f>_xlfn.XLOOKUP(B638,'Short Volume GME'!A:A,'Short Volume GME'!E:E)</f>
        <v>0.47586417058441266</v>
      </c>
      <c r="H638" s="20">
        <f>_xlfn.XLOOKUP(B638,'Volume Apple'!A:A,'Volume Apple'!B:B)</f>
        <v>0.39445703384677627</v>
      </c>
      <c r="I638" s="20">
        <f>_xlfn.XLOOKUP(B638,'Short Volume Apple'!A:A,'Short Volume Apple'!E:E)</f>
        <v>0.42583170847689678</v>
      </c>
      <c r="K638" s="20">
        <f>_xlfn.XLOOKUP(B638,'Volume SPY'!A:A,'Volume SPY'!B:B)</f>
        <v>0.4126702808846765</v>
      </c>
      <c r="L638" s="20">
        <f>_xlfn.XLOOKUP(B638,'Short Volume SPY'!A:A,'Short Volume SPY'!E:E)</f>
        <v>0.71439918386068879</v>
      </c>
    </row>
    <row r="639" spans="2:12">
      <c r="B639" s="1">
        <v>44812</v>
      </c>
      <c r="C639" s="25">
        <f>_xlfn.XLOOKUP(B639,gme_stock_data!A:A,gme_stock_data!D:D)</f>
        <v>7.1817497440742228E-2</v>
      </c>
      <c r="D639" s="1"/>
      <c r="E639" s="18">
        <f>_xlfn.XLOOKUP(B639,'Volume GME'!A:A,'Volume GME'!B:B)</f>
        <v>0.44747799167913982</v>
      </c>
      <c r="F639" s="19">
        <f>_xlfn.XLOOKUP(B639,'Short Volume GME'!A:A,'Short Volume GME'!E:E)</f>
        <v>0.55246033827609731</v>
      </c>
      <c r="H639" s="20">
        <f>_xlfn.XLOOKUP(B639,'Volume Apple'!A:A,'Volume Apple'!B:B)</f>
        <v>0.39293179263124811</v>
      </c>
      <c r="I639" s="20">
        <f>_xlfn.XLOOKUP(B639,'Short Volume Apple'!A:A,'Short Volume Apple'!E:E)</f>
        <v>0.43517906977578819</v>
      </c>
      <c r="K639" s="20">
        <f>_xlfn.XLOOKUP(B639,'Volume SPY'!A:A,'Volume SPY'!B:B)</f>
        <v>0.40665767808574405</v>
      </c>
      <c r="L639" s="20">
        <f>_xlfn.XLOOKUP(B639,'Short Volume SPY'!A:A,'Short Volume SPY'!E:E)</f>
        <v>0.67173393589037822</v>
      </c>
    </row>
    <row r="640" spans="2:12">
      <c r="B640" s="1">
        <v>44811</v>
      </c>
      <c r="C640" s="25">
        <f>_xlfn.XLOOKUP(B640,gme_stock_data!A:A,gme_stock_data!D:D)</f>
        <v>-4.4741093495094558E-2</v>
      </c>
      <c r="D640" s="1"/>
      <c r="E640" s="18">
        <f>_xlfn.XLOOKUP(B640,'Volume GME'!A:A,'Volume GME'!B:B)</f>
        <v>0.3673949391639923</v>
      </c>
      <c r="F640" s="19">
        <f>_xlfn.XLOOKUP(B640,'Short Volume GME'!A:A,'Short Volume GME'!E:E)</f>
        <v>0.67537345392138515</v>
      </c>
      <c r="H640" s="20">
        <f>_xlfn.XLOOKUP(B640,'Volume Apple'!A:A,'Volume Apple'!B:B)</f>
        <v>0.40391129465568426</v>
      </c>
      <c r="I640" s="20">
        <f>_xlfn.XLOOKUP(B640,'Short Volume Apple'!A:A,'Short Volume Apple'!E:E)</f>
        <v>0.43925377718217018</v>
      </c>
      <c r="K640" s="20">
        <f>_xlfn.XLOOKUP(B640,'Volume SPY'!A:A,'Volume SPY'!B:B)</f>
        <v>0.36664386594914183</v>
      </c>
      <c r="L640" s="20">
        <f>_xlfn.XLOOKUP(B640,'Short Volume SPY'!A:A,'Short Volume SPY'!E:E)</f>
        <v>0.63932062907840548</v>
      </c>
    </row>
    <row r="641" spans="2:12">
      <c r="B641" s="1">
        <v>44810</v>
      </c>
      <c r="C641" s="25">
        <f>_xlfn.XLOOKUP(B641,gme_stock_data!A:A,gme_stock_data!D:D)</f>
        <v>-8.4621889592248326E-2</v>
      </c>
      <c r="D641" s="1"/>
      <c r="E641" s="18">
        <f>_xlfn.XLOOKUP(B641,'Volume GME'!A:A,'Volume GME'!B:B)</f>
        <v>0.38294164286034232</v>
      </c>
      <c r="F641" s="19">
        <f>_xlfn.XLOOKUP(B641,'Short Volume GME'!A:A,'Short Volume GME'!E:E)</f>
        <v>0.63296437204655875</v>
      </c>
      <c r="H641" s="20">
        <f>_xlfn.XLOOKUP(B641,'Volume Apple'!A:A,'Volume Apple'!B:B)</f>
        <v>0.34886267689264006</v>
      </c>
      <c r="I641" s="20">
        <f>_xlfn.XLOOKUP(B641,'Short Volume Apple'!A:A,'Short Volume Apple'!E:E)</f>
        <v>0.47184694425860219</v>
      </c>
      <c r="K641" s="20">
        <f>_xlfn.XLOOKUP(B641,'Volume SPY'!A:A,'Volume SPY'!B:B)</f>
        <v>0.39142976823756548</v>
      </c>
      <c r="L641" s="20">
        <f>_xlfn.XLOOKUP(B641,'Short Volume SPY'!A:A,'Short Volume SPY'!E:E)</f>
        <v>0.56041092090599498</v>
      </c>
    </row>
    <row r="642" spans="2:12">
      <c r="B642" s="1">
        <v>44806</v>
      </c>
      <c r="C642" s="25">
        <f>_xlfn.XLOOKUP(B642,gme_stock_data!A:A,gme_stock_data!D:D)</f>
        <v>-9.820046180975461E-3</v>
      </c>
      <c r="D642" s="1"/>
      <c r="E642" s="18">
        <f>_xlfn.XLOOKUP(B642,'Volume GME'!A:A,'Volume GME'!B:B)</f>
        <v>0.37089101972447269</v>
      </c>
      <c r="F642" s="19">
        <f>_xlfn.XLOOKUP(B642,'Short Volume GME'!A:A,'Short Volume GME'!E:E)</f>
        <v>0.67604132545092477</v>
      </c>
      <c r="H642" s="20">
        <f>_xlfn.XLOOKUP(B642,'Volume Apple'!A:A,'Volume Apple'!B:B)</f>
        <v>0.37522172370863749</v>
      </c>
      <c r="I642" s="20">
        <f>_xlfn.XLOOKUP(B642,'Short Volume Apple'!A:A,'Short Volume Apple'!E:E)</f>
        <v>0.45930293475816864</v>
      </c>
      <c r="K642" s="20">
        <f>_xlfn.XLOOKUP(B642,'Volume SPY'!A:A,'Volume SPY'!B:B)</f>
        <v>0.4086453557750816</v>
      </c>
      <c r="L642" s="20">
        <f>_xlfn.XLOOKUP(B642,'Short Volume SPY'!A:A,'Short Volume SPY'!E:E)</f>
        <v>0.614333999815868</v>
      </c>
    </row>
    <row r="643" spans="2:12">
      <c r="B643" s="1">
        <v>44805</v>
      </c>
      <c r="C643" s="25">
        <f>_xlfn.XLOOKUP(B643,gme_stock_data!A:A,gme_stock_data!D:D)</f>
        <v>-3.590220315711979E-2</v>
      </c>
      <c r="D643" s="1"/>
      <c r="E643" s="18">
        <f>_xlfn.XLOOKUP(B643,'Volume GME'!A:A,'Volume GME'!B:B)</f>
        <v>0.36610838785872518</v>
      </c>
      <c r="F643" s="19">
        <f>_xlfn.XLOOKUP(B643,'Short Volume GME'!A:A,'Short Volume GME'!E:E)</f>
        <v>0.71632670435027634</v>
      </c>
      <c r="H643" s="20">
        <f>_xlfn.XLOOKUP(B643,'Volume Apple'!A:A,'Volume Apple'!B:B)</f>
        <v>0.38121380962589602</v>
      </c>
      <c r="I643" s="20">
        <f>_xlfn.XLOOKUP(B643,'Short Volume Apple'!A:A,'Short Volume Apple'!E:E)</f>
        <v>0.40136867082978978</v>
      </c>
      <c r="K643" s="20">
        <f>_xlfn.XLOOKUP(B643,'Volume SPY'!A:A,'Volume SPY'!B:B)</f>
        <v>0.37842732366417525</v>
      </c>
      <c r="L643" s="20">
        <f>_xlfn.XLOOKUP(B643,'Short Volume SPY'!A:A,'Short Volume SPY'!E:E)</f>
        <v>0.57228624219035318</v>
      </c>
    </row>
    <row r="644" spans="2:12">
      <c r="B644" s="1">
        <v>44804</v>
      </c>
      <c r="C644" s="25">
        <f>_xlfn.XLOOKUP(B644,gme_stock_data!A:A,gme_stock_data!D:D)</f>
        <v>-4.1045433243115263E-2</v>
      </c>
      <c r="D644" s="1"/>
      <c r="E644" s="18">
        <f>_xlfn.XLOOKUP(B644,'Volume GME'!A:A,'Volume GME'!B:B)</f>
        <v>0.35936804028613251</v>
      </c>
      <c r="F644" s="19">
        <f>_xlfn.XLOOKUP(B644,'Short Volume GME'!A:A,'Short Volume GME'!E:E)</f>
        <v>0.71826747260903812</v>
      </c>
      <c r="H644" s="20">
        <f>_xlfn.XLOOKUP(B644,'Volume Apple'!A:A,'Volume Apple'!B:B)</f>
        <v>0.3738519570317323</v>
      </c>
      <c r="I644" s="20">
        <f>_xlfn.XLOOKUP(B644,'Short Volume Apple'!A:A,'Short Volume Apple'!E:E)</f>
        <v>0.46210412249103716</v>
      </c>
      <c r="K644" s="20">
        <f>_xlfn.XLOOKUP(B644,'Volume SPY'!A:A,'Volume SPY'!B:B)</f>
        <v>0.42656133805172886</v>
      </c>
      <c r="L644" s="20">
        <f>_xlfn.XLOOKUP(B644,'Short Volume SPY'!A:A,'Short Volume SPY'!E:E)</f>
        <v>0.59682930767305997</v>
      </c>
    </row>
    <row r="645" spans="2:12">
      <c r="B645" s="1">
        <v>44803</v>
      </c>
      <c r="C645" s="25">
        <f>_xlfn.XLOOKUP(B645,gme_stock_data!A:A,gme_stock_data!D:D)</f>
        <v>-5.5723813651662055E-2</v>
      </c>
      <c r="D645" s="1"/>
      <c r="E645" s="18">
        <f>_xlfn.XLOOKUP(B645,'Volume GME'!A:A,'Volume GME'!B:B)</f>
        <v>0.37610576275151991</v>
      </c>
      <c r="F645" s="19">
        <f>_xlfn.XLOOKUP(B645,'Short Volume GME'!A:A,'Short Volume GME'!E:E)</f>
        <v>0.73518154898595278</v>
      </c>
      <c r="H645" s="20">
        <f>_xlfn.XLOOKUP(B645,'Volume Apple'!A:A,'Volume Apple'!B:B)</f>
        <v>0.43204553654412842</v>
      </c>
      <c r="I645" s="20">
        <f>_xlfn.XLOOKUP(B645,'Short Volume Apple'!A:A,'Short Volume Apple'!E:E)</f>
        <v>0.44807007587439651</v>
      </c>
      <c r="K645" s="20">
        <f>_xlfn.XLOOKUP(B645,'Volume SPY'!A:A,'Volume SPY'!B:B)</f>
        <v>0.41599485471559511</v>
      </c>
      <c r="L645" s="20">
        <f>_xlfn.XLOOKUP(B645,'Short Volume SPY'!A:A,'Short Volume SPY'!E:E)</f>
        <v>0.63119624222975301</v>
      </c>
    </row>
    <row r="646" spans="2:12">
      <c r="B646" s="1">
        <v>44802</v>
      </c>
      <c r="C646" s="25">
        <f>_xlfn.XLOOKUP(B646,gme_stock_data!A:A,gme_stock_data!D:D)</f>
        <v>1.9523743842302033E-2</v>
      </c>
      <c r="D646" s="1"/>
      <c r="E646" s="18">
        <f>_xlfn.XLOOKUP(B646,'Volume GME'!A:A,'Volume GME'!B:B)</f>
        <v>0.41642550160120556</v>
      </c>
      <c r="F646" s="19">
        <f>_xlfn.XLOOKUP(B646,'Short Volume GME'!A:A,'Short Volume GME'!E:E)</f>
        <v>0.63384994085102819</v>
      </c>
      <c r="H646" s="20">
        <f>_xlfn.XLOOKUP(B646,'Volume Apple'!A:A,'Volume Apple'!B:B)</f>
        <v>0.40277180520221678</v>
      </c>
      <c r="I646" s="20">
        <f>_xlfn.XLOOKUP(B646,'Short Volume Apple'!A:A,'Short Volume Apple'!E:E)</f>
        <v>0.4392942311069003</v>
      </c>
      <c r="K646" s="20">
        <f>_xlfn.XLOOKUP(B646,'Volume SPY'!A:A,'Volume SPY'!B:B)</f>
        <v>0.37702211903165556</v>
      </c>
      <c r="L646" s="20">
        <f>_xlfn.XLOOKUP(B646,'Short Volume SPY'!A:A,'Short Volume SPY'!E:E)</f>
        <v>0.50688002685553457</v>
      </c>
    </row>
    <row r="647" spans="2:12">
      <c r="B647" s="1">
        <v>44799</v>
      </c>
      <c r="C647" s="25">
        <f>_xlfn.XLOOKUP(B647,gme_stock_data!A:A,gme_stock_data!D:D)</f>
        <v>-3.2435275753153844E-2</v>
      </c>
      <c r="D647" s="1"/>
      <c r="E647" s="18">
        <f>_xlfn.XLOOKUP(B647,'Volume GME'!A:A,'Volume GME'!B:B)</f>
        <v>0.36959844922816287</v>
      </c>
      <c r="F647" s="19">
        <f>_xlfn.XLOOKUP(B647,'Short Volume GME'!A:A,'Short Volume GME'!E:E)</f>
        <v>0.6930649817286485</v>
      </c>
      <c r="H647" s="20">
        <f>_xlfn.XLOOKUP(B647,'Volume Apple'!A:A,'Volume Apple'!B:B)</f>
        <v>0.34793757776909456</v>
      </c>
      <c r="I647" s="20">
        <f>_xlfn.XLOOKUP(B647,'Short Volume Apple'!A:A,'Short Volume Apple'!E:E)</f>
        <v>0.53348682715367535</v>
      </c>
      <c r="K647" s="20">
        <f>_xlfn.XLOOKUP(B647,'Volume SPY'!A:A,'Volume SPY'!B:B)</f>
        <v>0.40242276239385882</v>
      </c>
      <c r="L647" s="20">
        <f>_xlfn.XLOOKUP(B647,'Short Volume SPY'!A:A,'Short Volume SPY'!E:E)</f>
        <v>0.59996793964492023</v>
      </c>
    </row>
    <row r="648" spans="2:12">
      <c r="B648" s="1">
        <v>44798</v>
      </c>
      <c r="C648" s="25">
        <f>_xlfn.XLOOKUP(B648,gme_stock_data!A:A,gme_stock_data!D:D)</f>
        <v>-1.6754968437617854E-2</v>
      </c>
      <c r="D648" s="1"/>
      <c r="E648" s="18">
        <f>_xlfn.XLOOKUP(B648,'Volume GME'!A:A,'Volume GME'!B:B)</f>
        <v>0.38739911211467098</v>
      </c>
      <c r="F648" s="19">
        <f>_xlfn.XLOOKUP(B648,'Short Volume GME'!A:A,'Short Volume GME'!E:E)</f>
        <v>0.70404329433171298</v>
      </c>
      <c r="H648" s="20">
        <f>_xlfn.XLOOKUP(B648,'Volume Apple'!A:A,'Volume Apple'!B:B)</f>
        <v>0.36919468895408103</v>
      </c>
      <c r="I648" s="20">
        <f>_xlfn.XLOOKUP(B648,'Short Volume Apple'!A:A,'Short Volume Apple'!E:E)</f>
        <v>0.58425890134269998</v>
      </c>
      <c r="K648" s="20">
        <f>_xlfn.XLOOKUP(B648,'Volume SPY'!A:A,'Volume SPY'!B:B)</f>
        <v>0.38377417118454066</v>
      </c>
      <c r="L648" s="20">
        <f>_xlfn.XLOOKUP(B648,'Short Volume SPY'!A:A,'Short Volume SPY'!E:E)</f>
        <v>0.57660458124735237</v>
      </c>
    </row>
    <row r="649" spans="2:12">
      <c r="B649" s="1">
        <v>44797</v>
      </c>
      <c r="C649" s="25">
        <f>_xlfn.XLOOKUP(B649,gme_stock_data!A:A,gme_stock_data!D:D)</f>
        <v>-3.1200471142445445E-2</v>
      </c>
      <c r="D649" s="1"/>
      <c r="E649" s="18">
        <f>_xlfn.XLOOKUP(B649,'Volume GME'!A:A,'Volume GME'!B:B)</f>
        <v>0.37118803861093452</v>
      </c>
      <c r="F649" s="19">
        <f>_xlfn.XLOOKUP(B649,'Short Volume GME'!A:A,'Short Volume GME'!E:E)</f>
        <v>0.72151135429010793</v>
      </c>
      <c r="H649" s="20">
        <f>_xlfn.XLOOKUP(B649,'Volume Apple'!A:A,'Volume Apple'!B:B)</f>
        <v>0.38357401218502735</v>
      </c>
      <c r="I649" s="20">
        <f>_xlfn.XLOOKUP(B649,'Short Volume Apple'!A:A,'Short Volume Apple'!E:E)</f>
        <v>0.60103427487582561</v>
      </c>
      <c r="K649" s="20">
        <f>_xlfn.XLOOKUP(B649,'Volume SPY'!A:A,'Volume SPY'!B:B)</f>
        <v>0.41726316443053357</v>
      </c>
      <c r="L649" s="20">
        <f>_xlfn.XLOOKUP(B649,'Short Volume SPY'!A:A,'Short Volume SPY'!E:E)</f>
        <v>0.60129004995540636</v>
      </c>
    </row>
    <row r="650" spans="2:12">
      <c r="B650" s="1">
        <v>44796</v>
      </c>
      <c r="C650" s="25">
        <f>_xlfn.XLOOKUP(B650,gme_stock_data!A:A,gme_stock_data!D:D)</f>
        <v>-2.8518763559176877E-2</v>
      </c>
      <c r="D650" s="1"/>
      <c r="E650" s="18">
        <f>_xlfn.XLOOKUP(B650,'Volume GME'!A:A,'Volume GME'!B:B)</f>
        <v>0.40472006892035456</v>
      </c>
      <c r="F650" s="19">
        <f>_xlfn.XLOOKUP(B650,'Short Volume GME'!A:A,'Short Volume GME'!E:E)</f>
        <v>0.71021829016579885</v>
      </c>
      <c r="H650" s="20">
        <f>_xlfn.XLOOKUP(B650,'Volume Apple'!A:A,'Volume Apple'!B:B)</f>
        <v>0.38976366478733293</v>
      </c>
      <c r="I650" s="20">
        <f>_xlfn.XLOOKUP(B650,'Short Volume Apple'!A:A,'Short Volume Apple'!E:E)</f>
        <v>0.61033745710854437</v>
      </c>
      <c r="K650" s="20">
        <f>_xlfn.XLOOKUP(B650,'Volume SPY'!A:A,'Volume SPY'!B:B)</f>
        <v>0.35782299382640959</v>
      </c>
      <c r="L650" s="20">
        <f>_xlfn.XLOOKUP(B650,'Short Volume SPY'!A:A,'Short Volume SPY'!E:E)</f>
        <v>0.60301909400381004</v>
      </c>
    </row>
    <row r="651" spans="2:12">
      <c r="B651" s="1">
        <v>44795</v>
      </c>
      <c r="C651" s="25">
        <f>_xlfn.XLOOKUP(B651,gme_stock_data!A:A,gme_stock_data!D:D)</f>
        <v>-5.6078926411042257E-2</v>
      </c>
      <c r="D651" s="1"/>
      <c r="E651" s="18">
        <f>_xlfn.XLOOKUP(B651,'Volume GME'!A:A,'Volume GME'!B:B)</f>
        <v>0.38528913435953616</v>
      </c>
      <c r="F651" s="19">
        <f>_xlfn.XLOOKUP(B651,'Short Volume GME'!A:A,'Short Volume GME'!E:E)</f>
        <v>0.68558867948039548</v>
      </c>
      <c r="H651" s="20">
        <f>_xlfn.XLOOKUP(B651,'Volume Apple'!A:A,'Volume Apple'!B:B)</f>
        <v>0.33871707076294744</v>
      </c>
      <c r="I651" s="20">
        <f>_xlfn.XLOOKUP(B651,'Short Volume Apple'!A:A,'Short Volume Apple'!E:E)</f>
        <v>0.57082474754804469</v>
      </c>
      <c r="K651" s="20">
        <f>_xlfn.XLOOKUP(B651,'Volume SPY'!A:A,'Volume SPY'!B:B)</f>
        <v>0.47847350547831757</v>
      </c>
      <c r="L651" s="20">
        <f>_xlfn.XLOOKUP(B651,'Short Volume SPY'!A:A,'Short Volume SPY'!E:E)</f>
        <v>0.60031002808604894</v>
      </c>
    </row>
    <row r="652" spans="2:12">
      <c r="B652" s="1">
        <v>44792</v>
      </c>
      <c r="C652" s="25">
        <f>_xlfn.XLOOKUP(B652,gme_stock_data!A:A,gme_stock_data!D:D)</f>
        <v>-3.8704105252451187E-2</v>
      </c>
      <c r="D652" s="1"/>
      <c r="E652" s="18">
        <f>_xlfn.XLOOKUP(B652,'Volume GME'!A:A,'Volume GME'!B:B)</f>
        <v>0.37126830531311217</v>
      </c>
      <c r="F652" s="19">
        <f>_xlfn.XLOOKUP(B652,'Short Volume GME'!A:A,'Short Volume GME'!E:E)</f>
        <v>0.69612680653778314</v>
      </c>
      <c r="H652" s="20">
        <f>_xlfn.XLOOKUP(B652,'Volume Apple'!A:A,'Volume Apple'!B:B)</f>
        <v>0.38409948393657384</v>
      </c>
      <c r="I652" s="20">
        <f>_xlfn.XLOOKUP(B652,'Short Volume Apple'!A:A,'Short Volume Apple'!E:E)</f>
        <v>0.47838201741376724</v>
      </c>
      <c r="K652" s="20">
        <f>_xlfn.XLOOKUP(B652,'Volume SPY'!A:A,'Volume SPY'!B:B)</f>
        <v>0.41290148541059774</v>
      </c>
      <c r="L652" s="20">
        <f>_xlfn.XLOOKUP(B652,'Short Volume SPY'!A:A,'Short Volume SPY'!E:E)</f>
        <v>0.47617226891760872</v>
      </c>
    </row>
    <row r="653" spans="2:12">
      <c r="B653" s="1">
        <v>44791</v>
      </c>
      <c r="C653" s="25">
        <f>_xlfn.XLOOKUP(B653,gme_stock_data!A:A,gme_stock_data!D:D)</f>
        <v>-6.6053323679675202E-2</v>
      </c>
      <c r="D653" s="1"/>
      <c r="E653" s="18">
        <f>_xlfn.XLOOKUP(B653,'Volume GME'!A:A,'Volume GME'!B:B)</f>
        <v>0.36060396181859039</v>
      </c>
      <c r="F653" s="19">
        <f>_xlfn.XLOOKUP(B653,'Short Volume GME'!A:A,'Short Volume GME'!E:E)</f>
        <v>0.69372605685865985</v>
      </c>
      <c r="H653" s="20">
        <f>_xlfn.XLOOKUP(B653,'Volume Apple'!A:A,'Volume Apple'!B:B)</f>
        <v>0.39850074639674588</v>
      </c>
      <c r="I653" s="20">
        <f>_xlfn.XLOOKUP(B653,'Short Volume Apple'!A:A,'Short Volume Apple'!E:E)</f>
        <v>0.45750252226639487</v>
      </c>
      <c r="K653" s="20">
        <f>_xlfn.XLOOKUP(B653,'Volume SPY'!A:A,'Volume SPY'!B:B)</f>
        <v>0.43436636159749975</v>
      </c>
      <c r="L653" s="20">
        <f>_xlfn.XLOOKUP(B653,'Short Volume SPY'!A:A,'Short Volume SPY'!E:E)</f>
        <v>0.59509455925304633</v>
      </c>
    </row>
    <row r="654" spans="2:12">
      <c r="B654" s="1">
        <v>44790</v>
      </c>
      <c r="C654" s="25">
        <f>_xlfn.XLOOKUP(B654,gme_stock_data!A:A,gme_stock_data!D:D)</f>
        <v>-4.0387546755764572E-2</v>
      </c>
      <c r="D654" s="1"/>
      <c r="E654" s="18">
        <f>_xlfn.XLOOKUP(B654,'Volume GME'!A:A,'Volume GME'!B:B)</f>
        <v>0.49528934676157177</v>
      </c>
      <c r="F654" s="19">
        <f>_xlfn.XLOOKUP(B654,'Short Volume GME'!A:A,'Short Volume GME'!E:E)</f>
        <v>0.54403809393190816</v>
      </c>
      <c r="H654" s="20">
        <f>_xlfn.XLOOKUP(B654,'Volume Apple'!A:A,'Volume Apple'!B:B)</f>
        <v>0.41051684818441048</v>
      </c>
      <c r="I654" s="20">
        <f>_xlfn.XLOOKUP(B654,'Short Volume Apple'!A:A,'Short Volume Apple'!E:E)</f>
        <v>0.49345636842239954</v>
      </c>
      <c r="K654" s="20">
        <f>_xlfn.XLOOKUP(B654,'Volume SPY'!A:A,'Volume SPY'!B:B)</f>
        <v>0.41952526637246784</v>
      </c>
      <c r="L654" s="20">
        <f>_xlfn.XLOOKUP(B654,'Short Volume SPY'!A:A,'Short Volume SPY'!E:E)</f>
        <v>0.59458765993652263</v>
      </c>
    </row>
    <row r="655" spans="2:12">
      <c r="B655" s="1">
        <v>44789</v>
      </c>
      <c r="C655" s="25">
        <f>_xlfn.XLOOKUP(B655,gme_stock_data!A:A,gme_stock_data!D:D)</f>
        <v>6.1335943719575237E-2</v>
      </c>
      <c r="D655" s="1"/>
      <c r="E655" s="18">
        <f>_xlfn.XLOOKUP(B655,'Volume GME'!A:A,'Volume GME'!B:B)</f>
        <v>0.48387477943563995</v>
      </c>
      <c r="F655" s="19">
        <f>_xlfn.XLOOKUP(B655,'Short Volume GME'!A:A,'Short Volume GME'!E:E)</f>
        <v>0.63765694488439617</v>
      </c>
      <c r="H655" s="20">
        <f>_xlfn.XLOOKUP(B655,'Volume Apple'!A:A,'Volume Apple'!B:B)</f>
        <v>0.37870773909071764</v>
      </c>
      <c r="I655" s="20">
        <f>_xlfn.XLOOKUP(B655,'Short Volume Apple'!A:A,'Short Volume Apple'!E:E)</f>
        <v>0.6011116555606304</v>
      </c>
      <c r="K655" s="20">
        <f>_xlfn.XLOOKUP(B655,'Volume SPY'!A:A,'Volume SPY'!B:B)</f>
        <v>0.40716404977564952</v>
      </c>
      <c r="L655" s="20">
        <f>_xlfn.XLOOKUP(B655,'Short Volume SPY'!A:A,'Short Volume SPY'!E:E)</f>
        <v>0.52996780560922274</v>
      </c>
    </row>
    <row r="656" spans="2:12">
      <c r="B656" s="1">
        <v>44788</v>
      </c>
      <c r="C656" s="25">
        <f>_xlfn.XLOOKUP(B656,gme_stock_data!A:A,gme_stock_data!D:D)</f>
        <v>-2.6363128381987736E-2</v>
      </c>
      <c r="D656" s="1"/>
      <c r="E656" s="18">
        <f>_xlfn.XLOOKUP(B656,'Volume GME'!A:A,'Volume GME'!B:B)</f>
        <v>0.47256864656858705</v>
      </c>
      <c r="F656" s="19">
        <f>_xlfn.XLOOKUP(B656,'Short Volume GME'!A:A,'Short Volume GME'!E:E)</f>
        <v>0.57566055698873453</v>
      </c>
      <c r="H656" s="20">
        <f>_xlfn.XLOOKUP(B656,'Volume Apple'!A:A,'Volume Apple'!B:B)</f>
        <v>0.40910985072553763</v>
      </c>
      <c r="I656" s="20">
        <f>_xlfn.XLOOKUP(B656,'Short Volume Apple'!A:A,'Short Volume Apple'!E:E)</f>
        <v>0.58684542642422288</v>
      </c>
      <c r="K656" s="20">
        <f>_xlfn.XLOOKUP(B656,'Volume SPY'!A:A,'Volume SPY'!B:B)</f>
        <v>0.45470453218970058</v>
      </c>
      <c r="L656" s="20">
        <f>_xlfn.XLOOKUP(B656,'Short Volume SPY'!A:A,'Short Volume SPY'!E:E)</f>
        <v>0.5967489432299633</v>
      </c>
    </row>
    <row r="657" spans="2:12">
      <c r="B657" s="1">
        <v>44785</v>
      </c>
      <c r="C657" s="25">
        <f>_xlfn.XLOOKUP(B657,gme_stock_data!A:A,gme_stock_data!D:D)</f>
        <v>3.2176363506776585E-2</v>
      </c>
      <c r="D657" s="1"/>
      <c r="E657" s="18">
        <f>_xlfn.XLOOKUP(B657,'Volume GME'!A:A,'Volume GME'!B:B)</f>
        <v>0.46067686971195537</v>
      </c>
      <c r="F657" s="19">
        <f>_xlfn.XLOOKUP(B657,'Short Volume GME'!A:A,'Short Volume GME'!E:E)</f>
        <v>0.55441414729282545</v>
      </c>
      <c r="H657" s="20">
        <f>_xlfn.XLOOKUP(B657,'Volume Apple'!A:A,'Volume Apple'!B:B)</f>
        <v>0.36929805914180674</v>
      </c>
      <c r="I657" s="20">
        <f>_xlfn.XLOOKUP(B657,'Short Volume Apple'!A:A,'Short Volume Apple'!E:E)</f>
        <v>0.45585640417106305</v>
      </c>
      <c r="K657" s="20">
        <f>_xlfn.XLOOKUP(B657,'Volume SPY'!A:A,'Volume SPY'!B:B)</f>
        <v>0.41152442460166827</v>
      </c>
      <c r="L657" s="20">
        <f>_xlfn.XLOOKUP(B657,'Short Volume SPY'!A:A,'Short Volume SPY'!E:E)</f>
        <v>0.44572671587870549</v>
      </c>
    </row>
    <row r="658" spans="2:12">
      <c r="B658" s="1">
        <v>44784</v>
      </c>
      <c r="C658" s="25">
        <f>_xlfn.XLOOKUP(B658,gme_stock_data!A:A,gme_stock_data!D:D)</f>
        <v>-2.7008393348333881E-2</v>
      </c>
      <c r="D658" s="1"/>
      <c r="E658" s="18">
        <f>_xlfn.XLOOKUP(B658,'Volume GME'!A:A,'Volume GME'!B:B)</f>
        <v>0.42965452437278218</v>
      </c>
      <c r="F658" s="19">
        <f>_xlfn.XLOOKUP(B658,'Short Volume GME'!A:A,'Short Volume GME'!E:E)</f>
        <v>0.65327491516152836</v>
      </c>
      <c r="H658" s="20">
        <f>_xlfn.XLOOKUP(B658,'Volume Apple'!A:A,'Volume Apple'!B:B)</f>
        <v>0.39920337446854987</v>
      </c>
      <c r="I658" s="20">
        <f>_xlfn.XLOOKUP(B658,'Short Volume Apple'!A:A,'Short Volume Apple'!E:E)</f>
        <v>0.47443561820817481</v>
      </c>
      <c r="K658" s="20">
        <f>_xlfn.XLOOKUP(B658,'Volume SPY'!A:A,'Volume SPY'!B:B)</f>
        <v>0.40062835495388582</v>
      </c>
      <c r="L658" s="20">
        <f>_xlfn.XLOOKUP(B658,'Short Volume SPY'!A:A,'Short Volume SPY'!E:E)</f>
        <v>0.49697597396496035</v>
      </c>
    </row>
    <row r="659" spans="2:12">
      <c r="B659" s="1">
        <v>44783</v>
      </c>
      <c r="C659" s="25">
        <f>_xlfn.XLOOKUP(B659,gme_stock_data!A:A,gme_stock_data!D:D)</f>
        <v>3.9555057753678713E-3</v>
      </c>
      <c r="D659" s="1"/>
      <c r="E659" s="18">
        <f>_xlfn.XLOOKUP(B659,'Volume GME'!A:A,'Volume GME'!B:B)</f>
        <v>0.4859117318019231</v>
      </c>
      <c r="F659" s="19">
        <f>_xlfn.XLOOKUP(B659,'Short Volume GME'!A:A,'Short Volume GME'!E:E)</f>
        <v>0.54509306218817333</v>
      </c>
      <c r="H659" s="20">
        <f>_xlfn.XLOOKUP(B659,'Volume Apple'!A:A,'Volume Apple'!B:B)</f>
        <v>0.38484303572126854</v>
      </c>
      <c r="I659" s="20">
        <f>_xlfn.XLOOKUP(B659,'Short Volume Apple'!A:A,'Short Volume Apple'!E:E)</f>
        <v>0.44261470785440582</v>
      </c>
      <c r="K659" s="20">
        <f>_xlfn.XLOOKUP(B659,'Volume SPY'!A:A,'Volume SPY'!B:B)</f>
        <v>0.36654275236311695</v>
      </c>
      <c r="L659" s="20">
        <f>_xlfn.XLOOKUP(B659,'Short Volume SPY'!A:A,'Short Volume SPY'!E:E)</f>
        <v>0.5700672473565932</v>
      </c>
    </row>
    <row r="660" spans="2:12">
      <c r="B660" s="1">
        <v>44782</v>
      </c>
      <c r="C660" s="25">
        <f>_xlfn.XLOOKUP(B660,gme_stock_data!A:A,gme_stock_data!D:D)</f>
        <v>-7.3523916846551768E-2</v>
      </c>
      <c r="D660" s="1"/>
      <c r="E660" s="18">
        <f>_xlfn.XLOOKUP(B660,'Volume GME'!A:A,'Volume GME'!B:B)</f>
        <v>0.40186589721186716</v>
      </c>
      <c r="F660" s="19">
        <f>_xlfn.XLOOKUP(B660,'Short Volume GME'!A:A,'Short Volume GME'!E:E)</f>
        <v>0.47763782880336098</v>
      </c>
      <c r="H660" s="20">
        <f>_xlfn.XLOOKUP(B660,'Volume Apple'!A:A,'Volume Apple'!B:B)</f>
        <v>0.43689339147506928</v>
      </c>
      <c r="I660" s="20">
        <f>_xlfn.XLOOKUP(B660,'Short Volume Apple'!A:A,'Short Volume Apple'!E:E)</f>
        <v>0.43007381179973059</v>
      </c>
      <c r="K660" s="20">
        <f>_xlfn.XLOOKUP(B660,'Volume SPY'!A:A,'Volume SPY'!B:B)</f>
        <v>0.38199088250404933</v>
      </c>
      <c r="L660" s="20">
        <f>_xlfn.XLOOKUP(B660,'Short Volume SPY'!A:A,'Short Volume SPY'!E:E)</f>
        <v>0.51213873201786853</v>
      </c>
    </row>
    <row r="661" spans="2:12">
      <c r="B661" s="1">
        <v>44781</v>
      </c>
      <c r="C661" s="25">
        <f>_xlfn.XLOOKUP(B661,gme_stock_data!A:A,gme_stock_data!D:D)</f>
        <v>8.2231522555813757E-2</v>
      </c>
      <c r="D661" s="1"/>
      <c r="E661" s="18">
        <f>_xlfn.XLOOKUP(B661,'Volume GME'!A:A,'Volume GME'!B:B)</f>
        <v>0.42541774439447144</v>
      </c>
      <c r="F661" s="19">
        <f>_xlfn.XLOOKUP(B661,'Short Volume GME'!A:A,'Short Volume GME'!E:E)</f>
        <v>0.57188344602692498</v>
      </c>
      <c r="H661" s="20">
        <f>_xlfn.XLOOKUP(B661,'Volume Apple'!A:A,'Volume Apple'!B:B)</f>
        <v>0.35925123398747566</v>
      </c>
      <c r="I661" s="20">
        <f>_xlfn.XLOOKUP(B661,'Short Volume Apple'!A:A,'Short Volume Apple'!E:E)</f>
        <v>0.38990759248593543</v>
      </c>
      <c r="K661" s="20">
        <f>_xlfn.XLOOKUP(B661,'Volume SPY'!A:A,'Volume SPY'!B:B)</f>
        <v>0.40281549105364495</v>
      </c>
      <c r="L661" s="20">
        <f>_xlfn.XLOOKUP(B661,'Short Volume SPY'!A:A,'Short Volume SPY'!E:E)</f>
        <v>0.41348365817709315</v>
      </c>
    </row>
    <row r="662" spans="2:12">
      <c r="B662" s="1">
        <v>44778</v>
      </c>
      <c r="C662" s="25">
        <f>_xlfn.XLOOKUP(B662,gme_stock_data!A:A,gme_stock_data!D:D)</f>
        <v>4.2364079140349988E-2</v>
      </c>
      <c r="D662" s="1"/>
      <c r="E662" s="18">
        <f>_xlfn.XLOOKUP(B662,'Volume GME'!A:A,'Volume GME'!B:B)</f>
        <v>0.44882289847787088</v>
      </c>
      <c r="F662" s="19">
        <f>_xlfn.XLOOKUP(B662,'Short Volume GME'!A:A,'Short Volume GME'!E:E)</f>
        <v>0.57056209345307041</v>
      </c>
      <c r="H662" s="20">
        <f>_xlfn.XLOOKUP(B662,'Volume Apple'!A:A,'Volume Apple'!B:B)</f>
        <v>0.41223413950321253</v>
      </c>
      <c r="I662" s="20">
        <f>_xlfn.XLOOKUP(B662,'Short Volume Apple'!A:A,'Short Volume Apple'!E:E)</f>
        <v>0.49877035481643489</v>
      </c>
      <c r="K662" s="20">
        <f>_xlfn.XLOOKUP(B662,'Volume SPY'!A:A,'Volume SPY'!B:B)</f>
        <v>0.35777261054714871</v>
      </c>
      <c r="L662" s="20">
        <f>_xlfn.XLOOKUP(B662,'Short Volume SPY'!A:A,'Short Volume SPY'!E:E)</f>
        <v>0.54394763255222212</v>
      </c>
    </row>
    <row r="663" spans="2:12">
      <c r="B663" s="1">
        <v>44777</v>
      </c>
      <c r="C663" s="25">
        <f>_xlfn.XLOOKUP(B663,gme_stock_data!A:A,gme_stock_data!D:D)</f>
        <v>1.1272894314429804E-2</v>
      </c>
      <c r="D663" s="1"/>
      <c r="E663" s="18">
        <f>_xlfn.XLOOKUP(B663,'Volume GME'!A:A,'Volume GME'!B:B)</f>
        <v>0.3764418290956062</v>
      </c>
      <c r="F663" s="19">
        <f>_xlfn.XLOOKUP(B663,'Short Volume GME'!A:A,'Short Volume GME'!E:E)</f>
        <v>0.58869696624300494</v>
      </c>
      <c r="H663" s="20">
        <f>_xlfn.XLOOKUP(B663,'Volume Apple'!A:A,'Volume Apple'!B:B)</f>
        <v>0.4094240290470178</v>
      </c>
      <c r="I663" s="20">
        <f>_xlfn.XLOOKUP(B663,'Short Volume Apple'!A:A,'Short Volume Apple'!E:E)</f>
        <v>0.61557143704430728</v>
      </c>
      <c r="K663" s="20">
        <f>_xlfn.XLOOKUP(B663,'Volume SPY'!A:A,'Volume SPY'!B:B)</f>
        <v>0.42685864994565542</v>
      </c>
      <c r="L663" s="20">
        <f>_xlfn.XLOOKUP(B663,'Short Volume SPY'!A:A,'Short Volume SPY'!E:E)</f>
        <v>0.6243015246953203</v>
      </c>
    </row>
    <row r="664" spans="2:12">
      <c r="B664" s="1">
        <v>44776</v>
      </c>
      <c r="C664" s="25">
        <f>_xlfn.XLOOKUP(B664,gme_stock_data!A:A,gme_stock_data!D:D)</f>
        <v>5.6677767594077701E-2</v>
      </c>
      <c r="D664" s="1"/>
      <c r="E664" s="18">
        <f>_xlfn.XLOOKUP(B664,'Volume GME'!A:A,'Volume GME'!B:B)</f>
        <v>0.40074852279444911</v>
      </c>
      <c r="F664" s="19">
        <f>_xlfn.XLOOKUP(B664,'Short Volume GME'!A:A,'Short Volume GME'!E:E)</f>
        <v>0.62097434661062023</v>
      </c>
      <c r="H664" s="20">
        <f>_xlfn.XLOOKUP(B664,'Volume Apple'!A:A,'Volume Apple'!B:B)</f>
        <v>0.41181700828322321</v>
      </c>
      <c r="I664" s="20">
        <f>_xlfn.XLOOKUP(B664,'Short Volume Apple'!A:A,'Short Volume Apple'!E:E)</f>
        <v>0.62244210292636903</v>
      </c>
      <c r="K664" s="20">
        <f>_xlfn.XLOOKUP(B664,'Volume SPY'!A:A,'Volume SPY'!B:B)</f>
        <v>0.4161462786050365</v>
      </c>
      <c r="L664" s="20">
        <f>_xlfn.XLOOKUP(B664,'Short Volume SPY'!A:A,'Short Volume SPY'!E:E)</f>
        <v>0.51875200328073789</v>
      </c>
    </row>
    <row r="665" spans="2:12">
      <c r="B665" s="1">
        <v>44775</v>
      </c>
      <c r="C665" s="25">
        <f>_xlfn.XLOOKUP(B665,gme_stock_data!A:A,gme_stock_data!D:D)</f>
        <v>3.0022079180592843E-2</v>
      </c>
      <c r="D665" s="1"/>
      <c r="E665" s="18">
        <f>_xlfn.XLOOKUP(B665,'Volume GME'!A:A,'Volume GME'!B:B)</f>
        <v>0.49382384338379037</v>
      </c>
      <c r="F665" s="19">
        <f>_xlfn.XLOOKUP(B665,'Short Volume GME'!A:A,'Short Volume GME'!E:E)</f>
        <v>0.57363689464155643</v>
      </c>
      <c r="H665" s="20">
        <f>_xlfn.XLOOKUP(B665,'Volume Apple'!A:A,'Volume Apple'!B:B)</f>
        <v>0.43411842497137365</v>
      </c>
      <c r="I665" s="20">
        <f>_xlfn.XLOOKUP(B665,'Short Volume Apple'!A:A,'Short Volume Apple'!E:E)</f>
        <v>0.62736194021675795</v>
      </c>
      <c r="K665" s="20">
        <f>_xlfn.XLOOKUP(B665,'Volume SPY'!A:A,'Volume SPY'!B:B)</f>
        <v>0.38362352533306732</v>
      </c>
      <c r="L665" s="20">
        <f>_xlfn.XLOOKUP(B665,'Short Volume SPY'!A:A,'Short Volume SPY'!E:E)</f>
        <v>0.43109284280070537</v>
      </c>
    </row>
    <row r="666" spans="2:12">
      <c r="B666" s="1">
        <v>44774</v>
      </c>
      <c r="C666" s="25">
        <f>_xlfn.XLOOKUP(B666,gme_stock_data!A:A,gme_stock_data!D:D)</f>
        <v>2.2387909907032991E-2</v>
      </c>
      <c r="D666" s="1"/>
      <c r="E666" s="18">
        <f>_xlfn.XLOOKUP(B666,'Volume GME'!A:A,'Volume GME'!B:B)</f>
        <v>0.43471864358152507</v>
      </c>
      <c r="F666" s="19">
        <f>_xlfn.XLOOKUP(B666,'Short Volume GME'!A:A,'Short Volume GME'!E:E)</f>
        <v>0.59688627911150138</v>
      </c>
      <c r="H666" s="20">
        <f>_xlfn.XLOOKUP(B666,'Volume Apple'!A:A,'Volume Apple'!B:B)</f>
        <v>0.45354090456453738</v>
      </c>
      <c r="I666" s="20">
        <f>_xlfn.XLOOKUP(B666,'Short Volume Apple'!A:A,'Short Volume Apple'!E:E)</f>
        <v>0.60941471933919722</v>
      </c>
      <c r="K666" s="20">
        <f>_xlfn.XLOOKUP(B666,'Volume SPY'!A:A,'Volume SPY'!B:B)</f>
        <v>0.38716249181823892</v>
      </c>
      <c r="L666" s="20">
        <f>_xlfn.XLOOKUP(B666,'Short Volume SPY'!A:A,'Short Volume SPY'!E:E)</f>
        <v>0.53105233304638111</v>
      </c>
    </row>
    <row r="667" spans="2:12">
      <c r="B667" s="1">
        <v>44771</v>
      </c>
      <c r="C667" s="25">
        <f>_xlfn.XLOOKUP(B667,gme_stock_data!A:A,gme_stock_data!D:D)</f>
        <v>5.0110642810814133E-3</v>
      </c>
      <c r="D667" s="1"/>
      <c r="E667" s="18">
        <f>_xlfn.XLOOKUP(B667,'Volume GME'!A:A,'Volume GME'!B:B)</f>
        <v>0.43432579128799748</v>
      </c>
      <c r="F667" s="19">
        <f>_xlfn.XLOOKUP(B667,'Short Volume GME'!A:A,'Short Volume GME'!E:E)</f>
        <v>0.62432847936800195</v>
      </c>
      <c r="H667" s="20">
        <f>_xlfn.XLOOKUP(B667,'Volume Apple'!A:A,'Volume Apple'!B:B)</f>
        <v>0.42076450124059572</v>
      </c>
      <c r="I667" s="20">
        <f>_xlfn.XLOOKUP(B667,'Short Volume Apple'!A:A,'Short Volume Apple'!E:E)</f>
        <v>0.5777353839755367</v>
      </c>
      <c r="K667" s="20">
        <f>_xlfn.XLOOKUP(B667,'Volume SPY'!A:A,'Volume SPY'!B:B)</f>
        <v>0.45169889827599724</v>
      </c>
      <c r="L667" s="20">
        <f>_xlfn.XLOOKUP(B667,'Short Volume SPY'!A:A,'Short Volume SPY'!E:E)</f>
        <v>0.60827645831979738</v>
      </c>
    </row>
    <row r="668" spans="2:12">
      <c r="B668" s="1">
        <v>44770</v>
      </c>
      <c r="C668" s="25">
        <f>_xlfn.XLOOKUP(B668,gme_stock_data!A:A,gme_stock_data!D:D)</f>
        <v>1.7746233583684796E-3</v>
      </c>
      <c r="D668" s="1"/>
      <c r="E668" s="18">
        <f>_xlfn.XLOOKUP(B668,'Volume GME'!A:A,'Volume GME'!B:B)</f>
        <v>0.44748629949276086</v>
      </c>
      <c r="F668" s="19">
        <f>_xlfn.XLOOKUP(B668,'Short Volume GME'!A:A,'Short Volume GME'!E:E)</f>
        <v>0.58486954447473072</v>
      </c>
      <c r="H668" s="20">
        <f>_xlfn.XLOOKUP(B668,'Volume Apple'!A:A,'Volume Apple'!B:B)</f>
        <v>0.3540847476814189</v>
      </c>
      <c r="I668" s="20">
        <f>_xlfn.XLOOKUP(B668,'Short Volume Apple'!A:A,'Short Volume Apple'!E:E)</f>
        <v>0.61580084772101307</v>
      </c>
      <c r="K668" s="20">
        <f>_xlfn.XLOOKUP(B668,'Volume SPY'!A:A,'Volume SPY'!B:B)</f>
        <v>0.38925824556618044</v>
      </c>
      <c r="L668" s="20">
        <f>_xlfn.XLOOKUP(B668,'Short Volume SPY'!A:A,'Short Volume SPY'!E:E)</f>
        <v>0.52964727989458726</v>
      </c>
    </row>
    <row r="669" spans="2:12">
      <c r="B669" s="1">
        <v>44769</v>
      </c>
      <c r="C669" s="25">
        <f>_xlfn.XLOOKUP(B669,gme_stock_data!A:A,gme_stock_data!D:D)</f>
        <v>4.0784991060427558E-2</v>
      </c>
      <c r="D669" s="1"/>
      <c r="E669" s="18">
        <f>_xlfn.XLOOKUP(B669,'Volume GME'!A:A,'Volume GME'!B:B)</f>
        <v>0.39341717935436399</v>
      </c>
      <c r="F669" s="19">
        <f>_xlfn.XLOOKUP(B669,'Short Volume GME'!A:A,'Short Volume GME'!E:E)</f>
        <v>0.58645489476258283</v>
      </c>
      <c r="H669" s="20">
        <f>_xlfn.XLOOKUP(B669,'Volume Apple'!A:A,'Volume Apple'!B:B)</f>
        <v>0.35534613772281326</v>
      </c>
      <c r="I669" s="20">
        <f>_xlfn.XLOOKUP(B669,'Short Volume Apple'!A:A,'Short Volume Apple'!E:E)</f>
        <v>0.59959043598212836</v>
      </c>
      <c r="K669" s="20">
        <f>_xlfn.XLOOKUP(B669,'Volume SPY'!A:A,'Volume SPY'!B:B)</f>
        <v>0.38533284562076209</v>
      </c>
      <c r="L669" s="20">
        <f>_xlfn.XLOOKUP(B669,'Short Volume SPY'!A:A,'Short Volume SPY'!E:E)</f>
        <v>0.58507339996547492</v>
      </c>
    </row>
    <row r="670" spans="2:12">
      <c r="B670" s="1">
        <v>44768</v>
      </c>
      <c r="C670" s="25">
        <f>_xlfn.XLOOKUP(B670,gme_stock_data!A:A,gme_stock_data!D:D)</f>
        <v>-4.6688195924559237E-2</v>
      </c>
      <c r="D670" s="1"/>
      <c r="E670" s="18">
        <f>_xlfn.XLOOKUP(B670,'Volume GME'!A:A,'Volume GME'!B:B)</f>
        <v>0.42264596909985325</v>
      </c>
      <c r="F670" s="19">
        <f>_xlfn.XLOOKUP(B670,'Short Volume GME'!A:A,'Short Volume GME'!E:E)</f>
        <v>0.59238758053776563</v>
      </c>
      <c r="H670" s="20">
        <f>_xlfn.XLOOKUP(B670,'Volume Apple'!A:A,'Volume Apple'!B:B)</f>
        <v>0.36519070777424373</v>
      </c>
      <c r="I670" s="20">
        <f>_xlfn.XLOOKUP(B670,'Short Volume Apple'!A:A,'Short Volume Apple'!E:E)</f>
        <v>0.56841543543939721</v>
      </c>
      <c r="K670" s="20">
        <f>_xlfn.XLOOKUP(B670,'Volume SPY'!A:A,'Volume SPY'!B:B)</f>
        <v>0.34885602214637046</v>
      </c>
      <c r="L670" s="20">
        <f>_xlfn.XLOOKUP(B670,'Short Volume SPY'!A:A,'Short Volume SPY'!E:E)</f>
        <v>0.51587765203736391</v>
      </c>
    </row>
    <row r="671" spans="2:12">
      <c r="B671" s="1">
        <v>44767</v>
      </c>
      <c r="C671" s="25">
        <f>_xlfn.XLOOKUP(B671,gme_stock_data!A:A,gme_stock_data!D:D)</f>
        <v>-5.1616961836787226E-2</v>
      </c>
      <c r="D671" s="1"/>
      <c r="E671" s="18">
        <f>_xlfn.XLOOKUP(B671,'Volume GME'!A:A,'Volume GME'!B:B)</f>
        <v>0.40885106691316964</v>
      </c>
      <c r="F671" s="19">
        <f>_xlfn.XLOOKUP(B671,'Short Volume GME'!A:A,'Short Volume GME'!E:E)</f>
        <v>0.51207325214572064</v>
      </c>
      <c r="H671" s="20">
        <f>_xlfn.XLOOKUP(B671,'Volume Apple'!A:A,'Volume Apple'!B:B)</f>
        <v>0.39348387049552425</v>
      </c>
      <c r="I671" s="20">
        <f>_xlfn.XLOOKUP(B671,'Short Volume Apple'!A:A,'Short Volume Apple'!E:E)</f>
        <v>0.57664706821113376</v>
      </c>
      <c r="K671" s="20">
        <f>_xlfn.XLOOKUP(B671,'Volume SPY'!A:A,'Volume SPY'!B:B)</f>
        <v>0.39066682165378941</v>
      </c>
      <c r="L671" s="20">
        <f>_xlfn.XLOOKUP(B671,'Short Volume SPY'!A:A,'Short Volume SPY'!E:E)</f>
        <v>0.50986421955599592</v>
      </c>
    </row>
    <row r="672" spans="2:12">
      <c r="B672" s="1">
        <v>44764</v>
      </c>
      <c r="C672" s="25">
        <f>_xlfn.XLOOKUP(B672,gme_stock_data!A:A,gme_stock_data!D:D)</f>
        <v>-6.9886826178287773E-2</v>
      </c>
      <c r="D672" s="1"/>
      <c r="E672" s="18">
        <f>_xlfn.XLOOKUP(B672,'Volume GME'!A:A,'Volume GME'!B:B)</f>
        <v>0.37991392548491459</v>
      </c>
      <c r="F672" s="19">
        <f>_xlfn.XLOOKUP(B672,'Short Volume GME'!A:A,'Short Volume GME'!E:E)</f>
        <v>0.6609303923991211</v>
      </c>
      <c r="H672" s="20">
        <f>_xlfn.XLOOKUP(B672,'Volume Apple'!A:A,'Volume Apple'!B:B)</f>
        <v>0.3970655988498637</v>
      </c>
      <c r="I672" s="20">
        <f>_xlfn.XLOOKUP(B672,'Short Volume Apple'!A:A,'Short Volume Apple'!E:E)</f>
        <v>0.58820977221583537</v>
      </c>
      <c r="K672" s="20">
        <f>_xlfn.XLOOKUP(B672,'Volume SPY'!A:A,'Volume SPY'!B:B)</f>
        <v>0.39719027102565202</v>
      </c>
      <c r="L672" s="20">
        <f>_xlfn.XLOOKUP(B672,'Short Volume SPY'!A:A,'Short Volume SPY'!E:E)</f>
        <v>0.5375584577835294</v>
      </c>
    </row>
    <row r="673" spans="2:12">
      <c r="B673" s="1">
        <v>44763</v>
      </c>
      <c r="C673" s="25">
        <f>_xlfn.XLOOKUP(B673,gme_stock_data!A:A,gme_stock_data!D:D)</f>
        <v>-3.3823362536113059E-2</v>
      </c>
      <c r="D673" s="1"/>
      <c r="E673" s="18">
        <f>_xlfn.XLOOKUP(B673,'Volume GME'!A:A,'Volume GME'!B:B)</f>
        <v>0.41119895285475128</v>
      </c>
      <c r="F673" s="19">
        <f>_xlfn.XLOOKUP(B673,'Short Volume GME'!A:A,'Short Volume GME'!E:E)</f>
        <v>0.65049303807293324</v>
      </c>
      <c r="H673" s="20">
        <f>_xlfn.XLOOKUP(B673,'Volume Apple'!A:A,'Volume Apple'!B:B)</f>
        <v>0.44898030920799642</v>
      </c>
      <c r="I673" s="20">
        <f>_xlfn.XLOOKUP(B673,'Short Volume Apple'!A:A,'Short Volume Apple'!E:E)</f>
        <v>0.59127472889659505</v>
      </c>
      <c r="K673" s="20">
        <f>_xlfn.XLOOKUP(B673,'Volume SPY'!A:A,'Volume SPY'!B:B)</f>
        <v>0.36318328254931531</v>
      </c>
      <c r="L673" s="20">
        <f>_xlfn.XLOOKUP(B673,'Short Volume SPY'!A:A,'Short Volume SPY'!E:E)</f>
        <v>0.55882669211648595</v>
      </c>
    </row>
    <row r="674" spans="2:12">
      <c r="B674" s="1">
        <v>44762</v>
      </c>
      <c r="C674" s="25">
        <f>_xlfn.XLOOKUP(B674,gme_stock_data!A:A,gme_stock_data!D:D)</f>
        <v>4.5620589408152869E-2</v>
      </c>
      <c r="D674" s="1"/>
      <c r="E674" s="18">
        <f>_xlfn.XLOOKUP(B674,'Volume GME'!A:A,'Volume GME'!B:B)</f>
        <v>0.42096956814790359</v>
      </c>
      <c r="F674" s="19">
        <f>_xlfn.XLOOKUP(B674,'Short Volume GME'!A:A,'Short Volume GME'!E:E)</f>
        <v>0.65186362491360561</v>
      </c>
      <c r="H674" s="20">
        <f>_xlfn.XLOOKUP(B674,'Volume Apple'!A:A,'Volume Apple'!B:B)</f>
        <v>0.41101893615418672</v>
      </c>
      <c r="I674" s="20">
        <f>_xlfn.XLOOKUP(B674,'Short Volume Apple'!A:A,'Short Volume Apple'!E:E)</f>
        <v>0.55198244698896148</v>
      </c>
      <c r="K674" s="20">
        <f>_xlfn.XLOOKUP(B674,'Volume SPY'!A:A,'Volume SPY'!B:B)</f>
        <v>0.42365795931969907</v>
      </c>
      <c r="L674" s="20">
        <f>_xlfn.XLOOKUP(B674,'Short Volume SPY'!A:A,'Short Volume SPY'!E:E)</f>
        <v>0.51473551808615292</v>
      </c>
    </row>
    <row r="675" spans="2:12">
      <c r="B675" s="1">
        <v>44761</v>
      </c>
      <c r="C675" s="25">
        <f>_xlfn.XLOOKUP(B675,gme_stock_data!A:A,gme_stock_data!D:D)</f>
        <v>3.3792434975262207E-2</v>
      </c>
      <c r="D675" s="1"/>
      <c r="E675" s="18">
        <f>_xlfn.XLOOKUP(B675,'Volume GME'!A:A,'Volume GME'!B:B)</f>
        <v>0.45750774375121217</v>
      </c>
      <c r="F675" s="19">
        <f>_xlfn.XLOOKUP(B675,'Short Volume GME'!A:A,'Short Volume GME'!E:E)</f>
        <v>0.66331721701245916</v>
      </c>
      <c r="H675" s="20">
        <f>_xlfn.XLOOKUP(B675,'Volume Apple'!A:A,'Volume Apple'!B:B)</f>
        <v>0.39682044934492383</v>
      </c>
      <c r="I675" s="20">
        <f>_xlfn.XLOOKUP(B675,'Short Volume Apple'!A:A,'Short Volume Apple'!E:E)</f>
        <v>0.46144935718586194</v>
      </c>
      <c r="K675" s="20">
        <f>_xlfn.XLOOKUP(B675,'Volume SPY'!A:A,'Volume SPY'!B:B)</f>
        <v>0.39777911109812175</v>
      </c>
      <c r="L675" s="20">
        <f>_xlfn.XLOOKUP(B675,'Short Volume SPY'!A:A,'Short Volume SPY'!E:E)</f>
        <v>0.56886811909840018</v>
      </c>
    </row>
    <row r="676" spans="2:12">
      <c r="B676" s="1">
        <v>44760</v>
      </c>
      <c r="C676" s="25">
        <f>_xlfn.XLOOKUP(B676,gme_stock_data!A:A,gme_stock_data!D:D)</f>
        <v>3.469197628774652E-2</v>
      </c>
      <c r="D676" s="1"/>
      <c r="E676" s="18">
        <f>_xlfn.XLOOKUP(B676,'Volume GME'!A:A,'Volume GME'!B:B)</f>
        <v>0.46045031112137447</v>
      </c>
      <c r="F676" s="19">
        <f>_xlfn.XLOOKUP(B676,'Short Volume GME'!A:A,'Short Volume GME'!E:E)</f>
        <v>0.65541808001750734</v>
      </c>
      <c r="H676" s="20">
        <f>_xlfn.XLOOKUP(B676,'Volume Apple'!A:A,'Volume Apple'!B:B)</f>
        <v>0.45489941158670505</v>
      </c>
      <c r="I676" s="20">
        <f>_xlfn.XLOOKUP(B676,'Short Volume Apple'!A:A,'Short Volume Apple'!E:E)</f>
        <v>0.48423721898300176</v>
      </c>
      <c r="K676" s="20">
        <f>_xlfn.XLOOKUP(B676,'Volume SPY'!A:A,'Volume SPY'!B:B)</f>
        <v>0.41709042140283153</v>
      </c>
      <c r="L676" s="20">
        <f>_xlfn.XLOOKUP(B676,'Short Volume SPY'!A:A,'Short Volume SPY'!E:E)</f>
        <v>0.61732944402913437</v>
      </c>
    </row>
    <row r="677" spans="2:12">
      <c r="B677" s="1">
        <v>44757</v>
      </c>
      <c r="C677" s="25">
        <f>_xlfn.XLOOKUP(B677,gme_stock_data!A:A,gme_stock_data!D:D)</f>
        <v>3.9164233528291036E-2</v>
      </c>
      <c r="D677" s="1"/>
      <c r="E677" s="18">
        <f>_xlfn.XLOOKUP(B677,'Volume GME'!A:A,'Volume GME'!B:B)</f>
        <v>0.37378387613801856</v>
      </c>
      <c r="F677" s="19">
        <f>_xlfn.XLOOKUP(B677,'Short Volume GME'!A:A,'Short Volume GME'!E:E)</f>
        <v>0.63238661732931656</v>
      </c>
      <c r="H677" s="20">
        <f>_xlfn.XLOOKUP(B677,'Volume Apple'!A:A,'Volume Apple'!B:B)</f>
        <v>0.3581105765553248</v>
      </c>
      <c r="I677" s="20">
        <f>_xlfn.XLOOKUP(B677,'Short Volume Apple'!A:A,'Short Volume Apple'!E:E)</f>
        <v>0.57518419753797045</v>
      </c>
      <c r="K677" s="20">
        <f>_xlfn.XLOOKUP(B677,'Volume SPY'!A:A,'Volume SPY'!B:B)</f>
        <v>0.44117559378127907</v>
      </c>
      <c r="L677" s="20">
        <f>_xlfn.XLOOKUP(B677,'Short Volume SPY'!A:A,'Short Volume SPY'!E:E)</f>
        <v>0.56760513914349064</v>
      </c>
    </row>
    <row r="678" spans="2:12">
      <c r="B678" s="1">
        <v>44756</v>
      </c>
      <c r="C678" s="25">
        <f>_xlfn.XLOOKUP(B678,gme_stock_data!A:A,gme_stock_data!D:D)</f>
        <v>-3.6619343140237952E-2</v>
      </c>
      <c r="D678" s="1"/>
      <c r="E678" s="18">
        <f>_xlfn.XLOOKUP(B678,'Volume GME'!A:A,'Volume GME'!B:B)</f>
        <v>0.44231738371593976</v>
      </c>
      <c r="F678" s="19">
        <f>_xlfn.XLOOKUP(B678,'Short Volume GME'!A:A,'Short Volume GME'!E:E)</f>
        <v>0.57573408623995148</v>
      </c>
      <c r="H678" s="20">
        <f>_xlfn.XLOOKUP(B678,'Volume Apple'!A:A,'Volume Apple'!B:B)</f>
        <v>0.43292854141906789</v>
      </c>
      <c r="I678" s="20">
        <f>_xlfn.XLOOKUP(B678,'Short Volume Apple'!A:A,'Short Volume Apple'!E:E)</f>
        <v>0.62359285250595309</v>
      </c>
      <c r="K678" s="20">
        <f>_xlfn.XLOOKUP(B678,'Volume SPY'!A:A,'Volume SPY'!B:B)</f>
        <v>0.43889435284273443</v>
      </c>
      <c r="L678" s="20">
        <f>_xlfn.XLOOKUP(B678,'Short Volume SPY'!A:A,'Short Volume SPY'!E:E)</f>
        <v>0.5923605848536857</v>
      </c>
    </row>
    <row r="679" spans="2:12">
      <c r="B679" s="1">
        <v>44755</v>
      </c>
      <c r="C679" s="25">
        <f>_xlfn.XLOOKUP(B679,gme_stock_data!A:A,gme_stock_data!D:D)</f>
        <v>2.988728200618013E-2</v>
      </c>
      <c r="D679" s="1"/>
      <c r="E679" s="18">
        <f>_xlfn.XLOOKUP(B679,'Volume GME'!A:A,'Volume GME'!B:B)</f>
        <v>0.44738403717278757</v>
      </c>
      <c r="F679" s="19">
        <f>_xlfn.XLOOKUP(B679,'Short Volume GME'!A:A,'Short Volume GME'!E:E)</f>
        <v>0.54087030956671089</v>
      </c>
      <c r="H679" s="20">
        <f>_xlfn.XLOOKUP(B679,'Volume Apple'!A:A,'Volume Apple'!B:B)</f>
        <v>0.38934523976135077</v>
      </c>
      <c r="I679" s="20">
        <f>_xlfn.XLOOKUP(B679,'Short Volume Apple'!A:A,'Short Volume Apple'!E:E)</f>
        <v>0.59611992378951895</v>
      </c>
      <c r="K679" s="20">
        <f>_xlfn.XLOOKUP(B679,'Volume SPY'!A:A,'Volume SPY'!B:B)</f>
        <v>0.34736454296873437</v>
      </c>
      <c r="L679" s="20">
        <f>_xlfn.XLOOKUP(B679,'Short Volume SPY'!A:A,'Short Volume SPY'!E:E)</f>
        <v>0.60870697331947299</v>
      </c>
    </row>
    <row r="680" spans="2:12">
      <c r="B680" s="1">
        <v>44754</v>
      </c>
      <c r="C680" s="25">
        <f>_xlfn.XLOOKUP(B680,gme_stock_data!A:A,gme_stock_data!D:D)</f>
        <v>5.2706809049969133E-2</v>
      </c>
      <c r="D680" s="1"/>
      <c r="E680" s="18">
        <f>_xlfn.XLOOKUP(B680,'Volume GME'!A:A,'Volume GME'!B:B)</f>
        <v>0.50332558546873007</v>
      </c>
      <c r="F680" s="19">
        <f>_xlfn.XLOOKUP(B680,'Short Volume GME'!A:A,'Short Volume GME'!E:E)</f>
        <v>0.62258011424622051</v>
      </c>
      <c r="H680" s="20">
        <f>_xlfn.XLOOKUP(B680,'Volume Apple'!A:A,'Volume Apple'!B:B)</f>
        <v>0.40053380453647786</v>
      </c>
      <c r="I680" s="20">
        <f>_xlfn.XLOOKUP(B680,'Short Volume Apple'!A:A,'Short Volume Apple'!E:E)</f>
        <v>0.59959635126551636</v>
      </c>
      <c r="K680" s="20">
        <f>_xlfn.XLOOKUP(B680,'Volume SPY'!A:A,'Volume SPY'!B:B)</f>
        <v>0.38831572360087702</v>
      </c>
      <c r="L680" s="20">
        <f>_xlfn.XLOOKUP(B680,'Short Volume SPY'!A:A,'Short Volume SPY'!E:E)</f>
        <v>0.59486328138312505</v>
      </c>
    </row>
    <row r="681" spans="2:12">
      <c r="B681" s="1">
        <v>44753</v>
      </c>
      <c r="C681" s="25">
        <f>_xlfn.XLOOKUP(B681,gme_stock_data!A:A,gme_stock_data!D:D)</f>
        <v>1.2065111551842709E-2</v>
      </c>
      <c r="D681" s="1"/>
      <c r="E681" s="18">
        <f>_xlfn.XLOOKUP(B681,'Volume GME'!A:A,'Volume GME'!B:B)</f>
        <v>0.54035744507897798</v>
      </c>
      <c r="F681" s="19">
        <f>_xlfn.XLOOKUP(B681,'Short Volume GME'!A:A,'Short Volume GME'!E:E)</f>
        <v>0.63832369511801645</v>
      </c>
      <c r="H681" s="20">
        <f>_xlfn.XLOOKUP(B681,'Volume Apple'!A:A,'Volume Apple'!B:B)</f>
        <v>0.40077265224878927</v>
      </c>
      <c r="I681" s="20">
        <f>_xlfn.XLOOKUP(B681,'Short Volume Apple'!A:A,'Short Volume Apple'!E:E)</f>
        <v>0.61517285054271176</v>
      </c>
      <c r="K681" s="20">
        <f>_xlfn.XLOOKUP(B681,'Volume SPY'!A:A,'Volume SPY'!B:B)</f>
        <v>0.37393328728705288</v>
      </c>
      <c r="L681" s="20">
        <f>_xlfn.XLOOKUP(B681,'Short Volume SPY'!A:A,'Short Volume SPY'!E:E)</f>
        <v>0.61949680994516665</v>
      </c>
    </row>
    <row r="682" spans="2:12">
      <c r="B682" s="1">
        <v>44750</v>
      </c>
      <c r="C682" s="25">
        <f>_xlfn.XLOOKUP(B682,gme_stock_data!A:A,gme_stock_data!D:D)</f>
        <v>-5.0078738251886828E-2</v>
      </c>
      <c r="D682" s="1"/>
      <c r="E682" s="18">
        <f>_xlfn.XLOOKUP(B682,'Volume GME'!A:A,'Volume GME'!B:B)</f>
        <v>0.44931705618501228</v>
      </c>
      <c r="F682" s="19">
        <f>_xlfn.XLOOKUP(B682,'Short Volume GME'!A:A,'Short Volume GME'!E:E)</f>
        <v>0.61430857043207132</v>
      </c>
      <c r="H682" s="20">
        <f>_xlfn.XLOOKUP(B682,'Volume Apple'!A:A,'Volume Apple'!B:B)</f>
        <v>0.43028778356934311</v>
      </c>
      <c r="I682" s="20">
        <f>_xlfn.XLOOKUP(B682,'Short Volume Apple'!A:A,'Short Volume Apple'!E:E)</f>
        <v>0.63128134904592859</v>
      </c>
      <c r="K682" s="20">
        <f>_xlfn.XLOOKUP(B682,'Volume SPY'!A:A,'Volume SPY'!B:B)</f>
        <v>0.44238477345591154</v>
      </c>
      <c r="L682" s="20">
        <f>_xlfn.XLOOKUP(B682,'Short Volume SPY'!A:A,'Short Volume SPY'!E:E)</f>
        <v>0.55347935326686137</v>
      </c>
    </row>
    <row r="683" spans="2:12">
      <c r="B683" s="1">
        <v>44749</v>
      </c>
      <c r="C683" s="25">
        <f>_xlfn.XLOOKUP(B683,gme_stock_data!A:A,gme_stock_data!D:D)</f>
        <v>0.1402357076333392</v>
      </c>
      <c r="D683" s="1"/>
      <c r="E683" s="18">
        <f>_xlfn.XLOOKUP(B683,'Volume GME'!A:A,'Volume GME'!B:B)</f>
        <v>0.48217260983385207</v>
      </c>
      <c r="F683" s="19">
        <f>_xlfn.XLOOKUP(B683,'Short Volume GME'!A:A,'Short Volume GME'!E:E)</f>
        <v>0.67557063034750531</v>
      </c>
      <c r="H683" s="20">
        <f>_xlfn.XLOOKUP(B683,'Volume Apple'!A:A,'Volume Apple'!B:B)</f>
        <v>0.3699672171014966</v>
      </c>
      <c r="I683" s="20">
        <f>_xlfn.XLOOKUP(B683,'Short Volume Apple'!A:A,'Short Volume Apple'!E:E)</f>
        <v>0.62730152899038893</v>
      </c>
      <c r="K683" s="20">
        <f>_xlfn.XLOOKUP(B683,'Volume SPY'!A:A,'Volume SPY'!B:B)</f>
        <v>0.41513101859323037</v>
      </c>
      <c r="L683" s="20">
        <f>_xlfn.XLOOKUP(B683,'Short Volume SPY'!A:A,'Short Volume SPY'!E:E)</f>
        <v>0.58099452904185633</v>
      </c>
    </row>
    <row r="684" spans="2:12">
      <c r="B684" s="1">
        <v>44748</v>
      </c>
      <c r="C684" s="25">
        <f>_xlfn.XLOOKUP(B684,gme_stock_data!A:A,gme_stock_data!D:D)</f>
        <v>-2.3562180578513548E-2</v>
      </c>
      <c r="D684" s="1"/>
      <c r="E684" s="18">
        <f>_xlfn.XLOOKUP(B684,'Volume GME'!A:A,'Volume GME'!B:B)</f>
        <v>0.29815889404700935</v>
      </c>
      <c r="F684" s="19">
        <f>_xlfn.XLOOKUP(B684,'Short Volume GME'!A:A,'Short Volume GME'!E:E)</f>
        <v>0.66526068609643485</v>
      </c>
      <c r="H684" s="20">
        <f>_xlfn.XLOOKUP(B684,'Volume Apple'!A:A,'Volume Apple'!B:B)</f>
        <v>0.40171687006054047</v>
      </c>
      <c r="I684" s="20">
        <f>_xlfn.XLOOKUP(B684,'Short Volume Apple'!A:A,'Short Volume Apple'!E:E)</f>
        <v>0.58923560784113838</v>
      </c>
      <c r="K684" s="20">
        <f>_xlfn.XLOOKUP(B684,'Volume SPY'!A:A,'Volume SPY'!B:B)</f>
        <v>0.35668658947059378</v>
      </c>
      <c r="L684" s="20">
        <f>_xlfn.XLOOKUP(B684,'Short Volume SPY'!A:A,'Short Volume SPY'!E:E)</f>
        <v>0.59143776794576697</v>
      </c>
    </row>
    <row r="685" spans="2:12">
      <c r="B685" s="1">
        <v>44747</v>
      </c>
      <c r="C685" s="25">
        <f>_xlfn.XLOOKUP(B685,gme_stock_data!A:A,gme_stock_data!D:D)</f>
        <v>-2.5941366026568505E-2</v>
      </c>
      <c r="D685" s="1"/>
      <c r="E685" s="18">
        <f>_xlfn.XLOOKUP(B685,'Volume GME'!A:A,'Volume GME'!B:B)</f>
        <v>0.46914640504540173</v>
      </c>
      <c r="F685" s="19">
        <f>_xlfn.XLOOKUP(B685,'Short Volume GME'!A:A,'Short Volume GME'!E:E)</f>
        <v>0.63815034358516465</v>
      </c>
      <c r="H685" s="20">
        <f>_xlfn.XLOOKUP(B685,'Volume Apple'!A:A,'Volume Apple'!B:B)</f>
        <v>0.37210559684996747</v>
      </c>
      <c r="I685" s="20">
        <f>_xlfn.XLOOKUP(B685,'Short Volume Apple'!A:A,'Short Volume Apple'!E:E)</f>
        <v>0.66160949350330389</v>
      </c>
      <c r="K685" s="20">
        <f>_xlfn.XLOOKUP(B685,'Volume SPY'!A:A,'Volume SPY'!B:B)</f>
        <v>0.37041619691850941</v>
      </c>
      <c r="L685" s="20">
        <f>_xlfn.XLOOKUP(B685,'Short Volume SPY'!A:A,'Short Volume SPY'!E:E)</f>
        <v>0.60330948233149251</v>
      </c>
    </row>
    <row r="686" spans="2:12">
      <c r="B686" s="1">
        <v>44743</v>
      </c>
      <c r="C686" s="25">
        <f>_xlfn.XLOOKUP(B686,gme_stock_data!A:A,gme_stock_data!D:D)</f>
        <v>8.7905498504806633E-3</v>
      </c>
      <c r="D686" s="1"/>
      <c r="E686" s="18">
        <f>_xlfn.XLOOKUP(B686,'Volume GME'!A:A,'Volume GME'!B:B)</f>
        <v>0.49458706784043077</v>
      </c>
      <c r="F686" s="19">
        <f>_xlfn.XLOOKUP(B686,'Short Volume GME'!A:A,'Short Volume GME'!E:E)</f>
        <v>0.62055870845312178</v>
      </c>
      <c r="H686" s="20">
        <f>_xlfn.XLOOKUP(B686,'Volume Apple'!A:A,'Volume Apple'!B:B)</f>
        <v>0.38123242045146638</v>
      </c>
      <c r="I686" s="20">
        <f>_xlfn.XLOOKUP(B686,'Short Volume Apple'!A:A,'Short Volume Apple'!E:E)</f>
        <v>0.60773604955866722</v>
      </c>
      <c r="K686" s="20">
        <f>_xlfn.XLOOKUP(B686,'Volume SPY'!A:A,'Volume SPY'!B:B)</f>
        <v>0.37798015676361307</v>
      </c>
      <c r="L686" s="20">
        <f>_xlfn.XLOOKUP(B686,'Short Volume SPY'!A:A,'Short Volume SPY'!E:E)</f>
        <v>0.53648671903991629</v>
      </c>
    </row>
    <row r="687" spans="2:12">
      <c r="B687" s="1">
        <v>44742</v>
      </c>
      <c r="C687" s="25">
        <f>_xlfn.XLOOKUP(B687,gme_stock_data!A:A,gme_stock_data!D:D)</f>
        <v>-4.5677077785552496E-3</v>
      </c>
      <c r="D687" s="1"/>
      <c r="E687" s="18">
        <f>_xlfn.XLOOKUP(B687,'Volume GME'!A:A,'Volume GME'!B:B)</f>
        <v>0.48901509107752245</v>
      </c>
      <c r="F687" s="19">
        <f>_xlfn.XLOOKUP(B687,'Short Volume GME'!A:A,'Short Volume GME'!E:E)</f>
        <v>0.59445076292033305</v>
      </c>
      <c r="H687" s="20">
        <f>_xlfn.XLOOKUP(B687,'Volume Apple'!A:A,'Volume Apple'!B:B)</f>
        <v>0.35806619200339118</v>
      </c>
      <c r="I687" s="20">
        <f>_xlfn.XLOOKUP(B687,'Short Volume Apple'!A:A,'Short Volume Apple'!E:E)</f>
        <v>0.65142930367853613</v>
      </c>
      <c r="K687" s="20">
        <f>_xlfn.XLOOKUP(B687,'Volume SPY'!A:A,'Volume SPY'!B:B)</f>
        <v>0.36314847930092997</v>
      </c>
      <c r="L687" s="20">
        <f>_xlfn.XLOOKUP(B687,'Short Volume SPY'!A:A,'Short Volume SPY'!E:E)</f>
        <v>0.61176490623967494</v>
      </c>
    </row>
    <row r="688" spans="2:12">
      <c r="B688" s="1">
        <v>44741</v>
      </c>
      <c r="C688" s="25">
        <f>_xlfn.XLOOKUP(B688,gme_stock_data!A:A,gme_stock_data!D:D)</f>
        <v>-1.1972315791191035E-2</v>
      </c>
      <c r="D688" s="1"/>
      <c r="E688" s="18">
        <f>_xlfn.XLOOKUP(B688,'Volume GME'!A:A,'Volume GME'!B:B)</f>
        <v>0.52690868052951323</v>
      </c>
      <c r="F688" s="19">
        <f>_xlfn.XLOOKUP(B688,'Short Volume GME'!A:A,'Short Volume GME'!E:E)</f>
        <v>0.56769000364065625</v>
      </c>
      <c r="H688" s="20">
        <f>_xlfn.XLOOKUP(B688,'Volume Apple'!A:A,'Volume Apple'!B:B)</f>
        <v>0.39067142363423663</v>
      </c>
      <c r="I688" s="20">
        <f>_xlfn.XLOOKUP(B688,'Short Volume Apple'!A:A,'Short Volume Apple'!E:E)</f>
        <v>0.60901746362092724</v>
      </c>
      <c r="K688" s="20">
        <f>_xlfn.XLOOKUP(B688,'Volume SPY'!A:A,'Volume SPY'!B:B)</f>
        <v>0.37010251904846991</v>
      </c>
      <c r="L688" s="20">
        <f>_xlfn.XLOOKUP(B688,'Short Volume SPY'!A:A,'Short Volume SPY'!E:E)</f>
        <v>0.63507131382612503</v>
      </c>
    </row>
    <row r="689" spans="2:12">
      <c r="B689" s="1">
        <v>44740</v>
      </c>
      <c r="C689" s="25">
        <f>_xlfn.XLOOKUP(B689,gme_stock_data!A:A,gme_stock_data!D:D)</f>
        <v>-4.1889292236867708E-2</v>
      </c>
      <c r="D689" s="1"/>
      <c r="E689" s="18">
        <f>_xlfn.XLOOKUP(B689,'Volume GME'!A:A,'Volume GME'!B:B)</f>
        <v>0.46533735975435531</v>
      </c>
      <c r="F689" s="19">
        <f>_xlfn.XLOOKUP(B689,'Short Volume GME'!A:A,'Short Volume GME'!E:E)</f>
        <v>0.64920077377316232</v>
      </c>
      <c r="H689" s="20">
        <f>_xlfn.XLOOKUP(B689,'Volume Apple'!A:A,'Volume Apple'!B:B)</f>
        <v>0.34403158490193103</v>
      </c>
      <c r="I689" s="20">
        <f>_xlfn.XLOOKUP(B689,'Short Volume Apple'!A:A,'Short Volume Apple'!E:E)</f>
        <v>0.61469956108590595</v>
      </c>
      <c r="K689" s="20">
        <f>_xlfn.XLOOKUP(B689,'Volume SPY'!A:A,'Volume SPY'!B:B)</f>
        <v>0.42459029508588908</v>
      </c>
      <c r="L689" s="20">
        <f>_xlfn.XLOOKUP(B689,'Short Volume SPY'!A:A,'Short Volume SPY'!E:E)</f>
        <v>0.49208249240039864</v>
      </c>
    </row>
    <row r="690" spans="2:12">
      <c r="B690" s="1">
        <v>44739</v>
      </c>
      <c r="C690" s="25">
        <f>_xlfn.XLOOKUP(B690,gme_stock_data!A:A,gme_stock_data!D:D)</f>
        <v>-4.1685286181442946E-2</v>
      </c>
      <c r="D690" s="1"/>
      <c r="E690" s="18">
        <f>_xlfn.XLOOKUP(B690,'Volume GME'!A:A,'Volume GME'!B:B)</f>
        <v>0.44021004309060358</v>
      </c>
      <c r="F690" s="19">
        <f>_xlfn.XLOOKUP(B690,'Short Volume GME'!A:A,'Short Volume GME'!E:E)</f>
        <v>0.58201089909748305</v>
      </c>
      <c r="H690" s="20">
        <f>_xlfn.XLOOKUP(B690,'Volume Apple'!A:A,'Volume Apple'!B:B)</f>
        <v>0.4656357019058121</v>
      </c>
      <c r="I690" s="20">
        <f>_xlfn.XLOOKUP(B690,'Short Volume Apple'!A:A,'Short Volume Apple'!E:E)</f>
        <v>0.60213954517815438</v>
      </c>
      <c r="K690" s="20">
        <f>_xlfn.XLOOKUP(B690,'Volume SPY'!A:A,'Volume SPY'!B:B)</f>
        <v>0.40318112349794255</v>
      </c>
      <c r="L690" s="20">
        <f>_xlfn.XLOOKUP(B690,'Short Volume SPY'!A:A,'Short Volume SPY'!E:E)</f>
        <v>0.68170424016483055</v>
      </c>
    </row>
    <row r="691" spans="2:12">
      <c r="B691" s="1">
        <v>44736</v>
      </c>
      <c r="C691" s="25">
        <f>_xlfn.XLOOKUP(B691,gme_stock_data!A:A,gme_stock_data!D:D)</f>
        <v>-4.9353544466023407E-2</v>
      </c>
      <c r="D691" s="1"/>
      <c r="E691" s="18">
        <f>_xlfn.XLOOKUP(B691,'Volume GME'!A:A,'Volume GME'!B:B)</f>
        <v>0.49223288997590459</v>
      </c>
      <c r="F691" s="19">
        <f>_xlfn.XLOOKUP(B691,'Short Volume GME'!A:A,'Short Volume GME'!E:E)</f>
        <v>0.5429458865438368</v>
      </c>
      <c r="H691" s="20">
        <f>_xlfn.XLOOKUP(B691,'Volume Apple'!A:A,'Volume Apple'!B:B)</f>
        <v>0.34371540112625126</v>
      </c>
      <c r="I691" s="20">
        <f>_xlfn.XLOOKUP(B691,'Short Volume Apple'!A:A,'Short Volume Apple'!E:E)</f>
        <v>0.60847130976005581</v>
      </c>
      <c r="K691" s="20">
        <f>_xlfn.XLOOKUP(B691,'Volume SPY'!A:A,'Volume SPY'!B:B)</f>
        <v>0.41641067826692912</v>
      </c>
      <c r="L691" s="20">
        <f>_xlfn.XLOOKUP(B691,'Short Volume SPY'!A:A,'Short Volume SPY'!E:E)</f>
        <v>0.68908873149119787</v>
      </c>
    </row>
    <row r="692" spans="2:12">
      <c r="B692" s="1">
        <v>44735</v>
      </c>
      <c r="C692" s="25">
        <f>_xlfn.XLOOKUP(B692,gme_stock_data!A:A,gme_stock_data!D:D)</f>
        <v>2.538279720693341E-2</v>
      </c>
      <c r="D692" s="1"/>
      <c r="E692" s="18">
        <f>_xlfn.XLOOKUP(B692,'Volume GME'!A:A,'Volume GME'!B:B)</f>
        <v>0.478118182226279</v>
      </c>
      <c r="F692" s="19">
        <f>_xlfn.XLOOKUP(B692,'Short Volume GME'!A:A,'Short Volume GME'!E:E)</f>
        <v>0.59962958445503467</v>
      </c>
      <c r="H692" s="20">
        <f>_xlfn.XLOOKUP(B692,'Volume Apple'!A:A,'Volume Apple'!B:B)</f>
        <v>0.40381240917641531</v>
      </c>
      <c r="I692" s="20">
        <f>_xlfn.XLOOKUP(B692,'Short Volume Apple'!A:A,'Short Volume Apple'!E:E)</f>
        <v>0.58813824873657072</v>
      </c>
      <c r="K692" s="20">
        <f>_xlfn.XLOOKUP(B692,'Volume SPY'!A:A,'Volume SPY'!B:B)</f>
        <v>0.40413102405988544</v>
      </c>
      <c r="L692" s="20">
        <f>_xlfn.XLOOKUP(B692,'Short Volume SPY'!A:A,'Short Volume SPY'!E:E)</f>
        <v>0.67274001362655911</v>
      </c>
    </row>
    <row r="693" spans="2:12">
      <c r="B693" s="1">
        <v>44734</v>
      </c>
      <c r="C693" s="25">
        <f>_xlfn.XLOOKUP(B693,gme_stock_data!A:A,gme_stock_data!D:D)</f>
        <v>-1.2914514404023612E-2</v>
      </c>
      <c r="D693" s="1"/>
      <c r="E693" s="18">
        <f>_xlfn.XLOOKUP(B693,'Volume GME'!A:A,'Volume GME'!B:B)</f>
        <v>0.43336770777207251</v>
      </c>
      <c r="F693" s="19">
        <f>_xlfn.XLOOKUP(B693,'Short Volume GME'!A:A,'Short Volume GME'!E:E)</f>
        <v>0.55578250524931461</v>
      </c>
      <c r="H693" s="20">
        <f>_xlfn.XLOOKUP(B693,'Volume Apple'!A:A,'Volume Apple'!B:B)</f>
        <v>0.41812249766085707</v>
      </c>
      <c r="I693" s="20">
        <f>_xlfn.XLOOKUP(B693,'Short Volume Apple'!A:A,'Short Volume Apple'!E:E)</f>
        <v>0.56031387142406619</v>
      </c>
      <c r="K693" s="20">
        <f>_xlfn.XLOOKUP(B693,'Volume SPY'!A:A,'Volume SPY'!B:B)</f>
        <v>0.3751935910232771</v>
      </c>
      <c r="L693" s="20">
        <f>_xlfn.XLOOKUP(B693,'Short Volume SPY'!A:A,'Short Volume SPY'!E:E)</f>
        <v>0.52864419022295406</v>
      </c>
    </row>
    <row r="694" spans="2:12">
      <c r="B694" s="1">
        <v>44733</v>
      </c>
      <c r="C694" s="25">
        <f>_xlfn.XLOOKUP(B694,gme_stock_data!A:A,gme_stock_data!D:D)</f>
        <v>3.7477152772432624E-2</v>
      </c>
      <c r="D694" s="1"/>
      <c r="E694" s="18">
        <f>_xlfn.XLOOKUP(B694,'Volume GME'!A:A,'Volume GME'!B:B)</f>
        <v>0.44138344862817835</v>
      </c>
      <c r="F694" s="19">
        <f>_xlfn.XLOOKUP(B694,'Short Volume GME'!A:A,'Short Volume GME'!E:E)</f>
        <v>0.58660390536199847</v>
      </c>
      <c r="H694" s="20">
        <f>_xlfn.XLOOKUP(B694,'Volume Apple'!A:A,'Volume Apple'!B:B)</f>
        <v>0.40374108666431879</v>
      </c>
      <c r="I694" s="20">
        <f>_xlfn.XLOOKUP(B694,'Short Volume Apple'!A:A,'Short Volume Apple'!E:E)</f>
        <v>0.55535347240165289</v>
      </c>
      <c r="K694" s="20">
        <f>_xlfn.XLOOKUP(B694,'Volume SPY'!A:A,'Volume SPY'!B:B)</f>
        <v>0.38010966009852987</v>
      </c>
      <c r="L694" s="20">
        <f>_xlfn.XLOOKUP(B694,'Short Volume SPY'!A:A,'Short Volume SPY'!E:E)</f>
        <v>0.55957735800736086</v>
      </c>
    </row>
    <row r="695" spans="2:12">
      <c r="B695" s="1">
        <v>44729</v>
      </c>
      <c r="C695" s="25">
        <f>_xlfn.XLOOKUP(B695,gme_stock_data!A:A,gme_stock_data!D:D)</f>
        <v>7.2106060570177904E-2</v>
      </c>
      <c r="D695" s="1"/>
      <c r="E695" s="18">
        <f>_xlfn.XLOOKUP(B695,'Volume GME'!A:A,'Volume GME'!B:B)</f>
        <v>0.46569130471704046</v>
      </c>
      <c r="F695" s="19">
        <f>_xlfn.XLOOKUP(B695,'Short Volume GME'!A:A,'Short Volume GME'!E:E)</f>
        <v>0.62093696082305005</v>
      </c>
      <c r="H695" s="20">
        <f>_xlfn.XLOOKUP(B695,'Volume Apple'!A:A,'Volume Apple'!B:B)</f>
        <v>0.34998656348701862</v>
      </c>
      <c r="I695" s="20">
        <f>_xlfn.XLOOKUP(B695,'Short Volume Apple'!A:A,'Short Volume Apple'!E:E)</f>
        <v>0.43018962378254083</v>
      </c>
      <c r="K695" s="20">
        <f>_xlfn.XLOOKUP(B695,'Volume SPY'!A:A,'Volume SPY'!B:B)</f>
        <v>0.40433393486558694</v>
      </c>
      <c r="L695" s="20">
        <f>_xlfn.XLOOKUP(B695,'Short Volume SPY'!A:A,'Short Volume SPY'!E:E)</f>
        <v>0.59035121688930381</v>
      </c>
    </row>
    <row r="696" spans="2:12">
      <c r="B696" s="1">
        <v>44728</v>
      </c>
      <c r="C696" s="25">
        <f>_xlfn.XLOOKUP(B696,gme_stock_data!A:A,gme_stock_data!D:D)</f>
        <v>-2.7923382843418398E-2</v>
      </c>
      <c r="D696" s="1"/>
      <c r="E696" s="18">
        <f>_xlfn.XLOOKUP(B696,'Volume GME'!A:A,'Volume GME'!B:B)</f>
        <v>0.51120113784254939</v>
      </c>
      <c r="F696" s="19">
        <f>_xlfn.XLOOKUP(B696,'Short Volume GME'!A:A,'Short Volume GME'!E:E)</f>
        <v>0.65371061631694027</v>
      </c>
      <c r="H696" s="20">
        <f>_xlfn.XLOOKUP(B696,'Volume Apple'!A:A,'Volume Apple'!B:B)</f>
        <v>0.35332114929736497</v>
      </c>
      <c r="I696" s="20">
        <f>_xlfn.XLOOKUP(B696,'Short Volume Apple'!A:A,'Short Volume Apple'!E:E)</f>
        <v>0.52977983790886529</v>
      </c>
      <c r="K696" s="20">
        <f>_xlfn.XLOOKUP(B696,'Volume SPY'!A:A,'Volume SPY'!B:B)</f>
        <v>0.37588284698813362</v>
      </c>
      <c r="L696" s="20">
        <f>_xlfn.XLOOKUP(B696,'Short Volume SPY'!A:A,'Short Volume SPY'!E:E)</f>
        <v>0.6720542481735039</v>
      </c>
    </row>
    <row r="697" spans="2:12">
      <c r="B697" s="1">
        <v>44727</v>
      </c>
      <c r="C697" s="25">
        <f>_xlfn.XLOOKUP(B697,gme_stock_data!A:A,gme_stock_data!D:D)</f>
        <v>2.4429652118002319E-2</v>
      </c>
      <c r="D697" s="1"/>
      <c r="E697" s="18">
        <f>_xlfn.XLOOKUP(B697,'Volume GME'!A:A,'Volume GME'!B:B)</f>
        <v>0.52322253853577261</v>
      </c>
      <c r="F697" s="19">
        <f>_xlfn.XLOOKUP(B697,'Short Volume GME'!A:A,'Short Volume GME'!E:E)</f>
        <v>0.56309768275798477</v>
      </c>
      <c r="H697" s="20">
        <f>_xlfn.XLOOKUP(B697,'Volume Apple'!A:A,'Volume Apple'!B:B)</f>
        <v>0.38309586761920011</v>
      </c>
      <c r="I697" s="20">
        <f>_xlfn.XLOOKUP(B697,'Short Volume Apple'!A:A,'Short Volume Apple'!E:E)</f>
        <v>0.49402913058561382</v>
      </c>
      <c r="K697" s="20">
        <f>_xlfn.XLOOKUP(B697,'Volume SPY'!A:A,'Volume SPY'!B:B)</f>
        <v>0.33647269474876818</v>
      </c>
      <c r="L697" s="20">
        <f>_xlfn.XLOOKUP(B697,'Short Volume SPY'!A:A,'Short Volume SPY'!E:E)</f>
        <v>0.52381574699625233</v>
      </c>
    </row>
    <row r="698" spans="2:12">
      <c r="B698" s="1">
        <v>44726</v>
      </c>
      <c r="C698" s="25">
        <f>_xlfn.XLOOKUP(B698,gme_stock_data!A:A,gme_stock_data!D:D)</f>
        <v>6.4834485454891344E-2</v>
      </c>
      <c r="D698" s="1"/>
      <c r="E698" s="18">
        <f>_xlfn.XLOOKUP(B698,'Volume GME'!A:A,'Volume GME'!B:B)</f>
        <v>0.55658933132105048</v>
      </c>
      <c r="F698" s="19">
        <f>_xlfn.XLOOKUP(B698,'Short Volume GME'!A:A,'Short Volume GME'!E:E)</f>
        <v>0.51444701024206041</v>
      </c>
      <c r="H698" s="20">
        <f>_xlfn.XLOOKUP(B698,'Volume Apple'!A:A,'Volume Apple'!B:B)</f>
        <v>0.42402004774792679</v>
      </c>
      <c r="I698" s="20">
        <f>_xlfn.XLOOKUP(B698,'Short Volume Apple'!A:A,'Short Volume Apple'!E:E)</f>
        <v>0.4196420642965214</v>
      </c>
      <c r="K698" s="20">
        <f>_xlfn.XLOOKUP(B698,'Volume SPY'!A:A,'Volume SPY'!B:B)</f>
        <v>0.32970436133668674</v>
      </c>
      <c r="L698" s="20">
        <f>_xlfn.XLOOKUP(B698,'Short Volume SPY'!A:A,'Short Volume SPY'!E:E)</f>
        <v>0.52331402694917162</v>
      </c>
    </row>
    <row r="699" spans="2:12">
      <c r="B699" s="1">
        <v>44725</v>
      </c>
      <c r="C699" s="25">
        <f>_xlfn.XLOOKUP(B699,gme_stock_data!A:A,gme_stock_data!D:D)</f>
        <v>-8.7715909983869564E-2</v>
      </c>
      <c r="D699" s="1"/>
      <c r="E699" s="18">
        <f>_xlfn.XLOOKUP(B699,'Volume GME'!A:A,'Volume GME'!B:B)</f>
        <v>0.45469985718810219</v>
      </c>
      <c r="F699" s="19">
        <f>_xlfn.XLOOKUP(B699,'Short Volume GME'!A:A,'Short Volume GME'!E:E)</f>
        <v>0.56619450548920125</v>
      </c>
      <c r="H699" s="20">
        <f>_xlfn.XLOOKUP(B699,'Volume Apple'!A:A,'Volume Apple'!B:B)</f>
        <v>0.4018651909257584</v>
      </c>
      <c r="I699" s="20">
        <f>_xlfn.XLOOKUP(B699,'Short Volume Apple'!A:A,'Short Volume Apple'!E:E)</f>
        <v>0.48289065620047467</v>
      </c>
      <c r="K699" s="20">
        <f>_xlfn.XLOOKUP(B699,'Volume SPY'!A:A,'Volume SPY'!B:B)</f>
        <v>0.43923555406183856</v>
      </c>
      <c r="L699" s="20">
        <f>_xlfn.XLOOKUP(B699,'Short Volume SPY'!A:A,'Short Volume SPY'!E:E)</f>
        <v>0.56265901255862216</v>
      </c>
    </row>
    <row r="700" spans="2:12">
      <c r="B700" s="1">
        <v>44722</v>
      </c>
      <c r="C700" s="25">
        <f>_xlfn.XLOOKUP(B700,gme_stock_data!A:A,gme_stock_data!D:D)</f>
        <v>9.3008842544285274E-4</v>
      </c>
      <c r="D700" s="1"/>
      <c r="E700" s="18">
        <f>_xlfn.XLOOKUP(B700,'Volume GME'!A:A,'Volume GME'!B:B)</f>
        <v>0.51620987513647276</v>
      </c>
      <c r="F700" s="19">
        <f>_xlfn.XLOOKUP(B700,'Short Volume GME'!A:A,'Short Volume GME'!E:E)</f>
        <v>0.57964155499975678</v>
      </c>
      <c r="H700" s="20">
        <f>_xlfn.XLOOKUP(B700,'Volume Apple'!A:A,'Volume Apple'!B:B)</f>
        <v>0.35806725982480458</v>
      </c>
      <c r="I700" s="20">
        <f>_xlfn.XLOOKUP(B700,'Short Volume Apple'!A:A,'Short Volume Apple'!E:E)</f>
        <v>0.62072847175186441</v>
      </c>
      <c r="K700" s="20">
        <f>_xlfn.XLOOKUP(B700,'Volume SPY'!A:A,'Volume SPY'!B:B)</f>
        <v>0.39451365641604946</v>
      </c>
      <c r="L700" s="20">
        <f>_xlfn.XLOOKUP(B700,'Short Volume SPY'!A:A,'Short Volume SPY'!E:E)</f>
        <v>0.61109034280725727</v>
      </c>
    </row>
    <row r="701" spans="2:12">
      <c r="B701" s="1">
        <v>44721</v>
      </c>
      <c r="C701" s="25">
        <f>_xlfn.XLOOKUP(B701,gme_stock_data!A:A,gme_stock_data!D:D)</f>
        <v>-7.2955234273913441E-2</v>
      </c>
      <c r="D701" s="1"/>
      <c r="E701" s="18">
        <f>_xlfn.XLOOKUP(B701,'Volume GME'!A:A,'Volume GME'!B:B)</f>
        <v>0.44756788460226665</v>
      </c>
      <c r="F701" s="19">
        <f>_xlfn.XLOOKUP(B701,'Short Volume GME'!A:A,'Short Volume GME'!E:E)</f>
        <v>0.62489870821488969</v>
      </c>
      <c r="H701" s="20">
        <f>_xlfn.XLOOKUP(B701,'Volume Apple'!A:A,'Volume Apple'!B:B)</f>
        <v>0.40762944543725133</v>
      </c>
      <c r="I701" s="20">
        <f>_xlfn.XLOOKUP(B701,'Short Volume Apple'!A:A,'Short Volume Apple'!E:E)</f>
        <v>0.66419230062369405</v>
      </c>
      <c r="K701" s="20">
        <f>_xlfn.XLOOKUP(B701,'Volume SPY'!A:A,'Volume SPY'!B:B)</f>
        <v>0.39357951305887107</v>
      </c>
      <c r="L701" s="20">
        <f>_xlfn.XLOOKUP(B701,'Short Volume SPY'!A:A,'Short Volume SPY'!E:E)</f>
        <v>0.53204458718225534</v>
      </c>
    </row>
    <row r="702" spans="2:12">
      <c r="B702" s="1">
        <v>44720</v>
      </c>
      <c r="C702" s="25">
        <f>_xlfn.XLOOKUP(B702,gme_stock_data!A:A,gme_stock_data!D:D)</f>
        <v>-5.4704424878381952E-2</v>
      </c>
      <c r="D702" s="1"/>
      <c r="E702" s="18">
        <f>_xlfn.XLOOKUP(B702,'Volume GME'!A:A,'Volume GME'!B:B)</f>
        <v>0.51294615837115387</v>
      </c>
      <c r="F702" s="19">
        <f>_xlfn.XLOOKUP(B702,'Short Volume GME'!A:A,'Short Volume GME'!E:E)</f>
        <v>0.54072061673570981</v>
      </c>
      <c r="H702" s="20">
        <f>_xlfn.XLOOKUP(B702,'Volume Apple'!A:A,'Volume Apple'!B:B)</f>
        <v>0.4456029340093528</v>
      </c>
      <c r="I702" s="20">
        <f>_xlfn.XLOOKUP(B702,'Short Volume Apple'!A:A,'Short Volume Apple'!E:E)</f>
        <v>0.64894712148654543</v>
      </c>
      <c r="K702" s="20">
        <f>_xlfn.XLOOKUP(B702,'Volume SPY'!A:A,'Volume SPY'!B:B)</f>
        <v>0.40228267285200836</v>
      </c>
      <c r="L702" s="20">
        <f>_xlfn.XLOOKUP(B702,'Short Volume SPY'!A:A,'Short Volume SPY'!E:E)</f>
        <v>0.64326902992654356</v>
      </c>
    </row>
    <row r="703" spans="2:12">
      <c r="B703" s="1">
        <v>44719</v>
      </c>
      <c r="C703" s="25">
        <f>_xlfn.XLOOKUP(B703,gme_stock_data!A:A,gme_stock_data!D:D)</f>
        <v>0.13419461316965633</v>
      </c>
      <c r="D703" s="1"/>
      <c r="E703" s="18">
        <f>_xlfn.XLOOKUP(B703,'Volume GME'!A:A,'Volume GME'!B:B)</f>
        <v>0.49969280024710555</v>
      </c>
      <c r="F703" s="19">
        <f>_xlfn.XLOOKUP(B703,'Short Volume GME'!A:A,'Short Volume GME'!E:E)</f>
        <v>0.49572622210839712</v>
      </c>
      <c r="H703" s="20">
        <f>_xlfn.XLOOKUP(B703,'Volume Apple'!A:A,'Volume Apple'!B:B)</f>
        <v>0.42484520224270172</v>
      </c>
      <c r="I703" s="20">
        <f>_xlfn.XLOOKUP(B703,'Short Volume Apple'!A:A,'Short Volume Apple'!E:E)</f>
        <v>0.63633687226408486</v>
      </c>
      <c r="K703" s="20">
        <f>_xlfn.XLOOKUP(B703,'Volume SPY'!A:A,'Volume SPY'!B:B)</f>
        <v>0.37736745101982555</v>
      </c>
      <c r="L703" s="20">
        <f>_xlfn.XLOOKUP(B703,'Short Volume SPY'!A:A,'Short Volume SPY'!E:E)</f>
        <v>0.60973907361871571</v>
      </c>
    </row>
    <row r="704" spans="2:12">
      <c r="B704" s="1">
        <v>44718</v>
      </c>
      <c r="C704" s="25">
        <f>_xlfn.XLOOKUP(B704,gme_stock_data!A:A,gme_stock_data!D:D)</f>
        <v>-4.2481559546180887E-2</v>
      </c>
      <c r="D704" s="1"/>
      <c r="E704" s="18">
        <f>_xlfn.XLOOKUP(B704,'Volume GME'!A:A,'Volume GME'!B:B)</f>
        <v>0.43822897421943086</v>
      </c>
      <c r="F704" s="19">
        <f>_xlfn.XLOOKUP(B704,'Short Volume GME'!A:A,'Short Volume GME'!E:E)</f>
        <v>0.49510379473469773</v>
      </c>
      <c r="H704" s="20">
        <f>_xlfn.XLOOKUP(B704,'Volume Apple'!A:A,'Volume Apple'!B:B)</f>
        <v>0.45319945485676139</v>
      </c>
      <c r="I704" s="20">
        <f>_xlfn.XLOOKUP(B704,'Short Volume Apple'!A:A,'Short Volume Apple'!E:E)</f>
        <v>0.64936672008109142</v>
      </c>
      <c r="K704" s="20">
        <f>_xlfn.XLOOKUP(B704,'Volume SPY'!A:A,'Volume SPY'!B:B)</f>
        <v>0.39772451076073623</v>
      </c>
      <c r="L704" s="20">
        <f>_xlfn.XLOOKUP(B704,'Short Volume SPY'!A:A,'Short Volume SPY'!E:E)</f>
        <v>0.52934583136556523</v>
      </c>
    </row>
    <row r="705" spans="2:12">
      <c r="B705" s="1">
        <v>44715</v>
      </c>
      <c r="C705" s="25">
        <f>_xlfn.XLOOKUP(B705,gme_stock_data!A:A,gme_stock_data!D:D)</f>
        <v>-2.3909156637730313E-3</v>
      </c>
      <c r="D705" s="1"/>
      <c r="E705" s="18">
        <f>_xlfn.XLOOKUP(B705,'Volume GME'!A:A,'Volume GME'!B:B)</f>
        <v>0.49509553048887628</v>
      </c>
      <c r="F705" s="19">
        <f>_xlfn.XLOOKUP(B705,'Short Volume GME'!A:A,'Short Volume GME'!E:E)</f>
        <v>0.54636335393729096</v>
      </c>
      <c r="H705" s="20">
        <f>_xlfn.XLOOKUP(B705,'Volume Apple'!A:A,'Volume Apple'!B:B)</f>
        <v>0.39269933730733403</v>
      </c>
      <c r="I705" s="20">
        <f>_xlfn.XLOOKUP(B705,'Short Volume Apple'!A:A,'Short Volume Apple'!E:E)</f>
        <v>0.66244418297159302</v>
      </c>
      <c r="K705" s="20">
        <f>_xlfn.XLOOKUP(B705,'Volume SPY'!A:A,'Volume SPY'!B:B)</f>
        <v>0.37985080376922847</v>
      </c>
      <c r="L705" s="20">
        <f>_xlfn.XLOOKUP(B705,'Short Volume SPY'!A:A,'Short Volume SPY'!E:E)</f>
        <v>0.58090975791125177</v>
      </c>
    </row>
    <row r="706" spans="2:12">
      <c r="B706" s="1">
        <v>44714</v>
      </c>
      <c r="C706" s="25">
        <f>_xlfn.XLOOKUP(B706,gme_stock_data!A:A,gme_stock_data!D:D)</f>
        <v>9.8748921325513481E-2</v>
      </c>
      <c r="D706" s="1"/>
      <c r="E706" s="18">
        <f>_xlfn.XLOOKUP(B706,'Volume GME'!A:A,'Volume GME'!B:B)</f>
        <v>0.51463731455323836</v>
      </c>
      <c r="F706" s="19">
        <f>_xlfn.XLOOKUP(B706,'Short Volume GME'!A:A,'Short Volume GME'!E:E)</f>
        <v>0.47442027490621252</v>
      </c>
      <c r="H706" s="20">
        <f>_xlfn.XLOOKUP(B706,'Volume Apple'!A:A,'Volume Apple'!B:B)</f>
        <v>0.45314014736950448</v>
      </c>
      <c r="I706" s="20">
        <f>_xlfn.XLOOKUP(B706,'Short Volume Apple'!A:A,'Short Volume Apple'!E:E)</f>
        <v>0.64761225136106504</v>
      </c>
      <c r="K706" s="20">
        <f>_xlfn.XLOOKUP(B706,'Volume SPY'!A:A,'Volume SPY'!B:B)</f>
        <v>0.41372049135422406</v>
      </c>
      <c r="L706" s="20">
        <f>_xlfn.XLOOKUP(B706,'Short Volume SPY'!A:A,'Short Volume SPY'!E:E)</f>
        <v>0.63887126272216377</v>
      </c>
    </row>
    <row r="707" spans="2:12">
      <c r="B707" s="1">
        <v>44713</v>
      </c>
      <c r="C707" s="25">
        <f>_xlfn.XLOOKUP(B707,gme_stock_data!A:A,gme_stock_data!D:D)</f>
        <v>-2.6980346124123093E-2</v>
      </c>
      <c r="D707" s="1"/>
      <c r="E707" s="18">
        <f>_xlfn.XLOOKUP(B707,'Volume GME'!A:A,'Volume GME'!B:B)</f>
        <v>0.41177721474135603</v>
      </c>
      <c r="F707" s="19">
        <f>_xlfn.XLOOKUP(B707,'Short Volume GME'!A:A,'Short Volume GME'!E:E)</f>
        <v>0.42163198724464596</v>
      </c>
      <c r="H707" s="20">
        <f>_xlfn.XLOOKUP(B707,'Volume Apple'!A:A,'Volume Apple'!B:B)</f>
        <v>0.42475928660833612</v>
      </c>
      <c r="I707" s="20">
        <f>_xlfn.XLOOKUP(B707,'Short Volume Apple'!A:A,'Short Volume Apple'!E:E)</f>
        <v>0.64317866235011789</v>
      </c>
      <c r="K707" s="20">
        <f>_xlfn.XLOOKUP(B707,'Volume SPY'!A:A,'Volume SPY'!B:B)</f>
        <v>0.39053287535779557</v>
      </c>
      <c r="L707" s="20">
        <f>_xlfn.XLOOKUP(B707,'Short Volume SPY'!A:A,'Short Volume SPY'!E:E)</f>
        <v>0.57244916571511251</v>
      </c>
    </row>
    <row r="708" spans="2:12">
      <c r="B708" s="1">
        <v>44712</v>
      </c>
      <c r="C708" s="25">
        <f>_xlfn.XLOOKUP(B708,gme_stock_data!A:A,gme_stock_data!D:D)</f>
        <v>-9.5368490542263679E-2</v>
      </c>
      <c r="D708" s="1"/>
      <c r="E708" s="18">
        <f>_xlfn.XLOOKUP(B708,'Volume GME'!A:A,'Volume GME'!B:B)</f>
        <v>0.46542770315263093</v>
      </c>
      <c r="F708" s="19">
        <f>_xlfn.XLOOKUP(B708,'Short Volume GME'!A:A,'Short Volume GME'!E:E)</f>
        <v>0.33708287499938339</v>
      </c>
      <c r="H708" s="20">
        <f>_xlfn.XLOOKUP(B708,'Volume Apple'!A:A,'Volume Apple'!B:B)</f>
        <v>0.40621097641360476</v>
      </c>
      <c r="I708" s="20">
        <f>_xlfn.XLOOKUP(B708,'Short Volume Apple'!A:A,'Short Volume Apple'!E:E)</f>
        <v>0.61500712356835119</v>
      </c>
      <c r="K708" s="20">
        <f>_xlfn.XLOOKUP(B708,'Volume SPY'!A:A,'Volume SPY'!B:B)</f>
        <v>0.41251182219157084</v>
      </c>
      <c r="L708" s="20">
        <f>_xlfn.XLOOKUP(B708,'Short Volume SPY'!A:A,'Short Volume SPY'!E:E)</f>
        <v>0.64485538078917437</v>
      </c>
    </row>
    <row r="709" spans="2:12">
      <c r="B709" s="1">
        <v>44708</v>
      </c>
      <c r="C709" s="25">
        <f>_xlfn.XLOOKUP(B709,gme_stock_data!A:A,gme_stock_data!D:D)</f>
        <v>6.5666465093333348E-2</v>
      </c>
      <c r="D709" s="1"/>
      <c r="E709" s="18">
        <f>_xlfn.XLOOKUP(B709,'Volume GME'!A:A,'Volume GME'!B:B)</f>
        <v>0.51425602718674834</v>
      </c>
      <c r="F709" s="19">
        <f>_xlfn.XLOOKUP(B709,'Short Volume GME'!A:A,'Short Volume GME'!E:E)</f>
        <v>0.5747955983191414</v>
      </c>
      <c r="H709" s="20">
        <f>_xlfn.XLOOKUP(B709,'Volume Apple'!A:A,'Volume Apple'!B:B)</f>
        <v>0.39402914835752478</v>
      </c>
      <c r="I709" s="20">
        <f>_xlfn.XLOOKUP(B709,'Short Volume Apple'!A:A,'Short Volume Apple'!E:E)</f>
        <v>0.62461956272923747</v>
      </c>
      <c r="K709" s="20">
        <f>_xlfn.XLOOKUP(B709,'Volume SPY'!A:A,'Volume SPY'!B:B)</f>
        <v>0.39026668630740863</v>
      </c>
      <c r="L709" s="20">
        <f>_xlfn.XLOOKUP(B709,'Short Volume SPY'!A:A,'Short Volume SPY'!E:E)</f>
        <v>0.58140846436578597</v>
      </c>
    </row>
    <row r="710" spans="2:12">
      <c r="B710" s="1">
        <v>44707</v>
      </c>
      <c r="C710" s="25">
        <f>_xlfn.XLOOKUP(B710,gme_stock_data!A:A,gme_stock_data!D:D)</f>
        <v>0.10945078445447634</v>
      </c>
      <c r="D710" s="1"/>
      <c r="E710" s="18">
        <f>_xlfn.XLOOKUP(B710,'Volume GME'!A:A,'Volume GME'!B:B)</f>
        <v>0.49984902359377742</v>
      </c>
      <c r="F710" s="19">
        <f>_xlfn.XLOOKUP(B710,'Short Volume GME'!A:A,'Short Volume GME'!E:E)</f>
        <v>0.56967624606377276</v>
      </c>
      <c r="H710" s="20">
        <f>_xlfn.XLOOKUP(B710,'Volume Apple'!A:A,'Volume Apple'!B:B)</f>
        <v>0.41854518255907047</v>
      </c>
      <c r="I710" s="20">
        <f>_xlfn.XLOOKUP(B710,'Short Volume Apple'!A:A,'Short Volume Apple'!E:E)</f>
        <v>0.62310233794383085</v>
      </c>
      <c r="K710" s="20">
        <f>_xlfn.XLOOKUP(B710,'Volume SPY'!A:A,'Volume SPY'!B:B)</f>
        <v>0.41729481961695369</v>
      </c>
      <c r="L710" s="20">
        <f>_xlfn.XLOOKUP(B710,'Short Volume SPY'!A:A,'Short Volume SPY'!E:E)</f>
        <v>0.56893558016232604</v>
      </c>
    </row>
    <row r="711" spans="2:12">
      <c r="B711" s="1">
        <v>44706</v>
      </c>
      <c r="C711" s="25">
        <f>_xlfn.XLOOKUP(B711,gme_stock_data!A:A,gme_stock_data!D:D)</f>
        <v>0.25588995722630703</v>
      </c>
      <c r="D711" s="1"/>
      <c r="E711" s="18">
        <f>_xlfn.XLOOKUP(B711,'Volume GME'!A:A,'Volume GME'!B:B)</f>
        <v>0.55235535230183175</v>
      </c>
      <c r="F711" s="19">
        <f>_xlfn.XLOOKUP(B711,'Short Volume GME'!A:A,'Short Volume GME'!E:E)</f>
        <v>0.58460251640382643</v>
      </c>
      <c r="H711" s="20">
        <f>_xlfn.XLOOKUP(B711,'Volume Apple'!A:A,'Volume Apple'!B:B)</f>
        <v>0.44635240518021158</v>
      </c>
      <c r="I711" s="20">
        <f>_xlfn.XLOOKUP(B711,'Short Volume Apple'!A:A,'Short Volume Apple'!E:E)</f>
        <v>0.63458281958656704</v>
      </c>
      <c r="K711" s="20">
        <f>_xlfn.XLOOKUP(B711,'Volume SPY'!A:A,'Volume SPY'!B:B)</f>
        <v>0.42962834319975607</v>
      </c>
      <c r="L711" s="20">
        <f>_xlfn.XLOOKUP(B711,'Short Volume SPY'!A:A,'Short Volume SPY'!E:E)</f>
        <v>0.48785477109757441</v>
      </c>
    </row>
    <row r="712" spans="2:12">
      <c r="B712" s="1">
        <v>44705</v>
      </c>
      <c r="C712" s="25">
        <f>_xlfn.XLOOKUP(B712,gme_stock_data!A:A,gme_stock_data!D:D)</f>
        <v>-7.5164902350600124E-2</v>
      </c>
      <c r="D712" s="1"/>
      <c r="E712" s="18">
        <f>_xlfn.XLOOKUP(B712,'Volume GME'!A:A,'Volume GME'!B:B)</f>
        <v>0.48060043182728351</v>
      </c>
      <c r="F712" s="19">
        <f>_xlfn.XLOOKUP(B712,'Short Volume GME'!A:A,'Short Volume GME'!E:E)</f>
        <v>0.6376612956620975</v>
      </c>
      <c r="H712" s="20">
        <f>_xlfn.XLOOKUP(B712,'Volume Apple'!A:A,'Volume Apple'!B:B)</f>
        <v>0.44814107308209372</v>
      </c>
      <c r="I712" s="20">
        <f>_xlfn.XLOOKUP(B712,'Short Volume Apple'!A:A,'Short Volume Apple'!E:E)</f>
        <v>0.57202479891227476</v>
      </c>
      <c r="K712" s="20">
        <f>_xlfn.XLOOKUP(B712,'Volume SPY'!A:A,'Volume SPY'!B:B)</f>
        <v>0.39333343564686996</v>
      </c>
      <c r="L712" s="20">
        <f>_xlfn.XLOOKUP(B712,'Short Volume SPY'!A:A,'Short Volume SPY'!E:E)</f>
        <v>0.52774301305853633</v>
      </c>
    </row>
    <row r="713" spans="2:12">
      <c r="B713" s="1">
        <v>44704</v>
      </c>
      <c r="C713" s="25">
        <f>_xlfn.XLOOKUP(B713,gme_stock_data!A:A,gme_stock_data!D:D)</f>
        <v>4.5881206659466375E-3</v>
      </c>
      <c r="D713" s="1"/>
      <c r="E713" s="18">
        <f>_xlfn.XLOOKUP(B713,'Volume GME'!A:A,'Volume GME'!B:B)</f>
        <v>0.45317221062167679</v>
      </c>
      <c r="F713" s="19">
        <f>_xlfn.XLOOKUP(B713,'Short Volume GME'!A:A,'Short Volume GME'!E:E)</f>
        <v>0.63420989866913802</v>
      </c>
      <c r="H713" s="20">
        <f>_xlfn.XLOOKUP(B713,'Volume Apple'!A:A,'Volume Apple'!B:B)</f>
        <v>0.4542505920532357</v>
      </c>
      <c r="I713" s="20">
        <f>_xlfn.XLOOKUP(B713,'Short Volume Apple'!A:A,'Short Volume Apple'!E:E)</f>
        <v>0.54002433382660331</v>
      </c>
      <c r="K713" s="20">
        <f>_xlfn.XLOOKUP(B713,'Volume SPY'!A:A,'Volume SPY'!B:B)</f>
        <v>0.33211319152442442</v>
      </c>
      <c r="L713" s="20">
        <f>_xlfn.XLOOKUP(B713,'Short Volume SPY'!A:A,'Short Volume SPY'!E:E)</f>
        <v>0.49958561024512971</v>
      </c>
    </row>
    <row r="714" spans="2:12">
      <c r="B714" s="1">
        <v>44701</v>
      </c>
      <c r="C714" s="25">
        <f>_xlfn.XLOOKUP(B714,gme_stock_data!A:A,gme_stock_data!D:D)</f>
        <v>-3.6128724088505426E-2</v>
      </c>
      <c r="D714" s="1"/>
      <c r="E714" s="18">
        <f>_xlfn.XLOOKUP(B714,'Volume GME'!A:A,'Volume GME'!B:B)</f>
        <v>0.43885377758096189</v>
      </c>
      <c r="F714" s="19">
        <f>_xlfn.XLOOKUP(B714,'Short Volume GME'!A:A,'Short Volume GME'!E:E)</f>
        <v>0.61287256895848785</v>
      </c>
      <c r="H714" s="20">
        <f>_xlfn.XLOOKUP(B714,'Volume Apple'!A:A,'Volume Apple'!B:B)</f>
        <v>0.40507158638586382</v>
      </c>
      <c r="I714" s="20">
        <f>_xlfn.XLOOKUP(B714,'Short Volume Apple'!A:A,'Short Volume Apple'!E:E)</f>
        <v>0.46391029615350121</v>
      </c>
      <c r="K714" s="20">
        <f>_xlfn.XLOOKUP(B714,'Volume SPY'!A:A,'Volume SPY'!B:B)</f>
        <v>0.39408840207981222</v>
      </c>
      <c r="L714" s="20">
        <f>_xlfn.XLOOKUP(B714,'Short Volume SPY'!A:A,'Short Volume SPY'!E:E)</f>
        <v>0.54174240055224554</v>
      </c>
    </row>
    <row r="715" spans="2:12">
      <c r="B715" s="1">
        <v>44700</v>
      </c>
      <c r="C715" s="25">
        <f>_xlfn.XLOOKUP(B715,gme_stock_data!A:A,gme_stock_data!D:D)</f>
        <v>8.1017645136246749E-2</v>
      </c>
      <c r="D715" s="1"/>
      <c r="E715" s="18">
        <f>_xlfn.XLOOKUP(B715,'Volume GME'!A:A,'Volume GME'!B:B)</f>
        <v>0.4549651916636086</v>
      </c>
      <c r="F715" s="19">
        <f>_xlfn.XLOOKUP(B715,'Short Volume GME'!A:A,'Short Volume GME'!E:E)</f>
        <v>0.53813718647252407</v>
      </c>
      <c r="H715" s="20">
        <f>_xlfn.XLOOKUP(B715,'Volume Apple'!A:A,'Volume Apple'!B:B)</f>
        <v>0.40538959757035348</v>
      </c>
      <c r="I715" s="20">
        <f>_xlfn.XLOOKUP(B715,'Short Volume Apple'!A:A,'Short Volume Apple'!E:E)</f>
        <v>0.41087633082260744</v>
      </c>
      <c r="K715" s="20">
        <f>_xlfn.XLOOKUP(B715,'Volume SPY'!A:A,'Volume SPY'!B:B)</f>
        <v>0.37345013423653362</v>
      </c>
      <c r="L715" s="20">
        <f>_xlfn.XLOOKUP(B715,'Short Volume SPY'!A:A,'Short Volume SPY'!E:E)</f>
        <v>0.58642020736957756</v>
      </c>
    </row>
    <row r="716" spans="2:12">
      <c r="B716" s="1">
        <v>44699</v>
      </c>
      <c r="C716" s="25">
        <f>_xlfn.XLOOKUP(B716,gme_stock_data!A:A,gme_stock_data!D:D)</f>
        <v>-9.2643352343641058E-2</v>
      </c>
      <c r="D716" s="1"/>
      <c r="E716" s="18">
        <f>_xlfn.XLOOKUP(B716,'Volume GME'!A:A,'Volume GME'!B:B)</f>
        <v>0.46882533174517377</v>
      </c>
      <c r="F716" s="19">
        <f>_xlfn.XLOOKUP(B716,'Short Volume GME'!A:A,'Short Volume GME'!E:E)</f>
        <v>0.68134249255982715</v>
      </c>
      <c r="H716" s="20">
        <f>_xlfn.XLOOKUP(B716,'Volume Apple'!A:A,'Volume Apple'!B:B)</f>
        <v>0.37542371221419796</v>
      </c>
      <c r="I716" s="20">
        <f>_xlfn.XLOOKUP(B716,'Short Volume Apple'!A:A,'Short Volume Apple'!E:E)</f>
        <v>0.50006767281938469</v>
      </c>
      <c r="K716" s="20">
        <f>_xlfn.XLOOKUP(B716,'Volume SPY'!A:A,'Volume SPY'!B:B)</f>
        <v>0.38177922825883509</v>
      </c>
      <c r="L716" s="20">
        <f>_xlfn.XLOOKUP(B716,'Short Volume SPY'!A:A,'Short Volume SPY'!E:E)</f>
        <v>0.56520813792109204</v>
      </c>
    </row>
    <row r="717" spans="2:12">
      <c r="B717" s="1">
        <v>44698</v>
      </c>
      <c r="C717" s="25">
        <f>_xlfn.XLOOKUP(B717,gme_stock_data!A:A,gme_stock_data!D:D)</f>
        <v>8.9151423871776728E-2</v>
      </c>
      <c r="D717" s="1"/>
      <c r="E717" s="18">
        <f>_xlfn.XLOOKUP(B717,'Volume GME'!A:A,'Volume GME'!B:B)</f>
        <v>0.53189235599832574</v>
      </c>
      <c r="F717" s="19">
        <f>_xlfn.XLOOKUP(B717,'Short Volume GME'!A:A,'Short Volume GME'!E:E)</f>
        <v>0.605977419797183</v>
      </c>
      <c r="H717" s="20">
        <f>_xlfn.XLOOKUP(B717,'Volume Apple'!A:A,'Volume Apple'!B:B)</f>
        <v>0.43452154781367325</v>
      </c>
      <c r="I717" s="20">
        <f>_xlfn.XLOOKUP(B717,'Short Volume Apple'!A:A,'Short Volume Apple'!E:E)</f>
        <v>0.47646187781917687</v>
      </c>
      <c r="K717" s="20">
        <f>_xlfn.XLOOKUP(B717,'Volume SPY'!A:A,'Volume SPY'!B:B)</f>
        <v>0.38723156740236259</v>
      </c>
      <c r="L717" s="20">
        <f>_xlfn.XLOOKUP(B717,'Short Volume SPY'!A:A,'Short Volume SPY'!E:E)</f>
        <v>0.57100366207365738</v>
      </c>
    </row>
    <row r="718" spans="2:12">
      <c r="B718" s="1">
        <v>44697</v>
      </c>
      <c r="C718" s="25">
        <f>_xlfn.XLOOKUP(B718,gme_stock_data!A:A,gme_stock_data!D:D)</f>
        <v>-6.9428506431763029E-2</v>
      </c>
      <c r="D718" s="1"/>
      <c r="E718" s="18">
        <f>_xlfn.XLOOKUP(B718,'Volume GME'!A:A,'Volume GME'!B:B)</f>
        <v>0.46172225338258821</v>
      </c>
      <c r="F718" s="19">
        <f>_xlfn.XLOOKUP(B718,'Short Volume GME'!A:A,'Short Volume GME'!E:E)</f>
        <v>0.69596442419044058</v>
      </c>
      <c r="H718" s="20">
        <f>_xlfn.XLOOKUP(B718,'Volume Apple'!A:A,'Volume Apple'!B:B)</f>
        <v>0.45912813453944062</v>
      </c>
      <c r="I718" s="20">
        <f>_xlfn.XLOOKUP(B718,'Short Volume Apple'!A:A,'Short Volume Apple'!E:E)</f>
        <v>0.46098648141475962</v>
      </c>
      <c r="K718" s="20">
        <f>_xlfn.XLOOKUP(B718,'Volume SPY'!A:A,'Volume SPY'!B:B)</f>
        <v>0.39144946070851239</v>
      </c>
      <c r="L718" s="20">
        <f>_xlfn.XLOOKUP(B718,'Short Volume SPY'!A:A,'Short Volume SPY'!E:E)</f>
        <v>0.5344297071587546</v>
      </c>
    </row>
    <row r="719" spans="2:12">
      <c r="B719" s="1">
        <v>44694</v>
      </c>
      <c r="C719" s="25">
        <f>_xlfn.XLOOKUP(B719,gme_stock_data!A:A,gme_stock_data!D:D)</f>
        <v>9.4132012327653725E-2</v>
      </c>
      <c r="D719" s="1"/>
      <c r="E719" s="18">
        <f>_xlfn.XLOOKUP(B719,'Volume GME'!A:A,'Volume GME'!B:B)</f>
        <v>0.50231681917109361</v>
      </c>
      <c r="F719" s="19">
        <f>_xlfn.XLOOKUP(B719,'Short Volume GME'!A:A,'Short Volume GME'!E:E)</f>
        <v>0.66652150910649066</v>
      </c>
      <c r="H719" s="20">
        <f>_xlfn.XLOOKUP(B719,'Volume Apple'!A:A,'Volume Apple'!B:B)</f>
        <v>0.39480053240285412</v>
      </c>
      <c r="I719" s="20">
        <f>_xlfn.XLOOKUP(B719,'Short Volume Apple'!A:A,'Short Volume Apple'!E:E)</f>
        <v>0.43710931108447093</v>
      </c>
      <c r="K719" s="20">
        <f>_xlfn.XLOOKUP(B719,'Volume SPY'!A:A,'Volume SPY'!B:B)</f>
        <v>0.34869637765126243</v>
      </c>
      <c r="L719" s="20">
        <f>_xlfn.XLOOKUP(B719,'Short Volume SPY'!A:A,'Short Volume SPY'!E:E)</f>
        <v>0.59432921827414753</v>
      </c>
    </row>
    <row r="720" spans="2:12">
      <c r="B720" s="1">
        <v>44693</v>
      </c>
      <c r="C720" s="25">
        <f>_xlfn.XLOOKUP(B720,gme_stock_data!A:A,gme_stock_data!D:D)</f>
        <v>9.6516802970408391E-2</v>
      </c>
      <c r="D720" s="1"/>
      <c r="E720" s="18">
        <f>_xlfn.XLOOKUP(B720,'Volume GME'!A:A,'Volume GME'!B:B)</f>
        <v>0.405246575076252</v>
      </c>
      <c r="F720" s="19">
        <f>_xlfn.XLOOKUP(B720,'Short Volume GME'!A:A,'Short Volume GME'!E:E)</f>
        <v>0.554089246246248</v>
      </c>
      <c r="H720" s="20">
        <f>_xlfn.XLOOKUP(B720,'Volume Apple'!A:A,'Volume Apple'!B:B)</f>
        <v>0.35764458590753495</v>
      </c>
      <c r="I720" s="20">
        <f>_xlfn.XLOOKUP(B720,'Short Volume Apple'!A:A,'Short Volume Apple'!E:E)</f>
        <v>0.36731955471108912</v>
      </c>
      <c r="K720" s="20">
        <f>_xlfn.XLOOKUP(B720,'Volume SPY'!A:A,'Volume SPY'!B:B)</f>
        <v>0.28891002759953804</v>
      </c>
      <c r="L720" s="20">
        <f>_xlfn.XLOOKUP(B720,'Short Volume SPY'!A:A,'Short Volume SPY'!E:E)</f>
        <v>0.58299202597288358</v>
      </c>
    </row>
    <row r="721" spans="2:12">
      <c r="B721" s="1">
        <v>44692</v>
      </c>
      <c r="C721" s="25">
        <f>_xlfn.XLOOKUP(B721,gme_stock_data!A:A,gme_stock_data!D:D)</f>
        <v>-0.13978332840366711</v>
      </c>
      <c r="D721" s="1"/>
      <c r="E721" s="18">
        <f>_xlfn.XLOOKUP(B721,'Volume GME'!A:A,'Volume GME'!B:B)</f>
        <v>0.35134978944872036</v>
      </c>
      <c r="F721" s="19">
        <f>_xlfn.XLOOKUP(B721,'Short Volume GME'!A:A,'Short Volume GME'!E:E)</f>
        <v>0.59257294959104678</v>
      </c>
      <c r="H721" s="20">
        <f>_xlfn.XLOOKUP(B721,'Volume Apple'!A:A,'Volume Apple'!B:B)</f>
        <v>0.36199143795701538</v>
      </c>
      <c r="I721" s="20">
        <f>_xlfn.XLOOKUP(B721,'Short Volume Apple'!A:A,'Short Volume Apple'!E:E)</f>
        <v>0.44071976846417427</v>
      </c>
      <c r="K721" s="20">
        <f>_xlfn.XLOOKUP(B721,'Volume SPY'!A:A,'Volume SPY'!B:B)</f>
        <v>0.28588288885556618</v>
      </c>
      <c r="L721" s="20">
        <f>_xlfn.XLOOKUP(B721,'Short Volume SPY'!A:A,'Short Volume SPY'!E:E)</f>
        <v>0.50606707557667252</v>
      </c>
    </row>
    <row r="722" spans="2:12">
      <c r="B722" s="1">
        <v>44691</v>
      </c>
      <c r="C722" s="25">
        <f>_xlfn.XLOOKUP(B722,gme_stock_data!A:A,gme_stock_data!D:D)</f>
        <v>-5.4922287590009201E-2</v>
      </c>
      <c r="D722" s="1"/>
      <c r="E722" s="18">
        <f>_xlfn.XLOOKUP(B722,'Volume GME'!A:A,'Volume GME'!B:B)</f>
        <v>0.3837665392935381</v>
      </c>
      <c r="F722" s="19">
        <f>_xlfn.XLOOKUP(B722,'Short Volume GME'!A:A,'Short Volume GME'!E:E)</f>
        <v>0.56352260034298052</v>
      </c>
      <c r="H722" s="20">
        <f>_xlfn.XLOOKUP(B722,'Volume Apple'!A:A,'Volume Apple'!B:B)</f>
        <v>0.36383759489622436</v>
      </c>
      <c r="I722" s="20">
        <f>_xlfn.XLOOKUP(B722,'Short Volume Apple'!A:A,'Short Volume Apple'!E:E)</f>
        <v>0.40127722131867599</v>
      </c>
      <c r="K722" s="20">
        <f>_xlfn.XLOOKUP(B722,'Volume SPY'!A:A,'Volume SPY'!B:B)</f>
        <v>0.28886697578002229</v>
      </c>
      <c r="L722" s="20">
        <f>_xlfn.XLOOKUP(B722,'Short Volume SPY'!A:A,'Short Volume SPY'!E:E)</f>
        <v>0.53082864112794759</v>
      </c>
    </row>
    <row r="723" spans="2:12">
      <c r="B723" s="1">
        <v>44690</v>
      </c>
      <c r="C723" s="25">
        <f>_xlfn.XLOOKUP(B723,gme_stock_data!A:A,gme_stock_data!D:D)</f>
        <v>-0.14904803626134708</v>
      </c>
      <c r="D723" s="1"/>
      <c r="E723" s="18">
        <f>_xlfn.XLOOKUP(B723,'Volume GME'!A:A,'Volume GME'!B:B)</f>
        <v>0.40173649464254646</v>
      </c>
      <c r="F723" s="19">
        <f>_xlfn.XLOOKUP(B723,'Short Volume GME'!A:A,'Short Volume GME'!E:E)</f>
        <v>0.67763681044028534</v>
      </c>
      <c r="H723" s="20">
        <f>_xlfn.XLOOKUP(B723,'Volume Apple'!A:A,'Volume Apple'!B:B)</f>
        <v>0.38366860996125379</v>
      </c>
      <c r="I723" s="20">
        <f>_xlfn.XLOOKUP(B723,'Short Volume Apple'!A:A,'Short Volume Apple'!E:E)</f>
        <v>0.40964893547388026</v>
      </c>
      <c r="K723" s="20">
        <f>_xlfn.XLOOKUP(B723,'Volume SPY'!A:A,'Volume SPY'!B:B)</f>
        <v>0.34191230146961843</v>
      </c>
      <c r="L723" s="20">
        <f>_xlfn.XLOOKUP(B723,'Short Volume SPY'!A:A,'Short Volume SPY'!E:E)</f>
        <v>0.59001188264580096</v>
      </c>
    </row>
    <row r="724" spans="2:12">
      <c r="B724" s="1">
        <v>44687</v>
      </c>
      <c r="C724" s="25">
        <f>_xlfn.XLOOKUP(B724,gme_stock_data!A:A,gme_stock_data!D:D)</f>
        <v>-3.7985747360584458E-2</v>
      </c>
      <c r="D724" s="1"/>
      <c r="E724" s="18">
        <f>_xlfn.XLOOKUP(B724,'Volume GME'!A:A,'Volume GME'!B:B)</f>
        <v>0.46427797462924653</v>
      </c>
      <c r="F724" s="19">
        <f>_xlfn.XLOOKUP(B724,'Short Volume GME'!A:A,'Short Volume GME'!E:E)</f>
        <v>0.64097542964119369</v>
      </c>
      <c r="H724" s="20">
        <f>_xlfn.XLOOKUP(B724,'Volume Apple'!A:A,'Volume Apple'!B:B)</f>
        <v>0.32774378085883488</v>
      </c>
      <c r="I724" s="20">
        <f>_xlfn.XLOOKUP(B724,'Short Volume Apple'!A:A,'Short Volume Apple'!E:E)</f>
        <v>0.53103281426142646</v>
      </c>
      <c r="K724" s="20">
        <f>_xlfn.XLOOKUP(B724,'Volume SPY'!A:A,'Volume SPY'!B:B)</f>
        <v>0.30858598580939256</v>
      </c>
      <c r="L724" s="20">
        <f>_xlfn.XLOOKUP(B724,'Short Volume SPY'!A:A,'Short Volume SPY'!E:E)</f>
        <v>0.50051016331758036</v>
      </c>
    </row>
    <row r="725" spans="2:12">
      <c r="B725" s="1">
        <v>44686</v>
      </c>
      <c r="C725" s="25">
        <f>_xlfn.XLOOKUP(B725,gme_stock_data!A:A,gme_stock_data!D:D)</f>
        <v>-6.4685421025561837E-2</v>
      </c>
      <c r="D725" s="1"/>
      <c r="E725" s="18">
        <f>_xlfn.XLOOKUP(B725,'Volume GME'!A:A,'Volume GME'!B:B)</f>
        <v>0.38448147468128513</v>
      </c>
      <c r="F725" s="19">
        <f>_xlfn.XLOOKUP(B725,'Short Volume GME'!A:A,'Short Volume GME'!E:E)</f>
        <v>0.58353483432967335</v>
      </c>
      <c r="H725" s="20">
        <f>_xlfn.XLOOKUP(B725,'Volume Apple'!A:A,'Volume Apple'!B:B)</f>
        <v>0.33541638484014757</v>
      </c>
      <c r="I725" s="20">
        <f>_xlfn.XLOOKUP(B725,'Short Volume Apple'!A:A,'Short Volume Apple'!E:E)</f>
        <v>0.50512948107218625</v>
      </c>
      <c r="K725" s="20">
        <f>_xlfn.XLOOKUP(B725,'Volume SPY'!A:A,'Volume SPY'!B:B)</f>
        <v>0.26991245170625033</v>
      </c>
      <c r="L725" s="20">
        <f>_xlfn.XLOOKUP(B725,'Short Volume SPY'!A:A,'Short Volume SPY'!E:E)</f>
        <v>0.68601534728188684</v>
      </c>
    </row>
    <row r="726" spans="2:12">
      <c r="B726" s="1">
        <v>44685</v>
      </c>
      <c r="C726" s="25">
        <f>_xlfn.XLOOKUP(B726,gme_stock_data!A:A,gme_stock_data!D:D)</f>
        <v>5.3665105787782316E-2</v>
      </c>
      <c r="D726" s="1"/>
      <c r="E726" s="18">
        <f>_xlfn.XLOOKUP(B726,'Volume GME'!A:A,'Volume GME'!B:B)</f>
        <v>0.47955374685098773</v>
      </c>
      <c r="F726" s="19">
        <f>_xlfn.XLOOKUP(B726,'Short Volume GME'!A:A,'Short Volume GME'!E:E)</f>
        <v>0.50499937503398473</v>
      </c>
      <c r="H726" s="20">
        <f>_xlfn.XLOOKUP(B726,'Volume Apple'!A:A,'Volume Apple'!B:B)</f>
        <v>0.36636946226166078</v>
      </c>
      <c r="I726" s="20">
        <f>_xlfn.XLOOKUP(B726,'Short Volume Apple'!A:A,'Short Volume Apple'!E:E)</f>
        <v>0.50069895488364657</v>
      </c>
      <c r="K726" s="20">
        <f>_xlfn.XLOOKUP(B726,'Volume SPY'!A:A,'Volume SPY'!B:B)</f>
        <v>0.2750121569671844</v>
      </c>
      <c r="L726" s="20">
        <f>_xlfn.XLOOKUP(B726,'Short Volume SPY'!A:A,'Short Volume SPY'!E:E)</f>
        <v>0.53293369066129825</v>
      </c>
    </row>
    <row r="727" spans="2:12">
      <c r="B727" s="1">
        <v>44684</v>
      </c>
      <c r="C727" s="25">
        <f>_xlfn.XLOOKUP(B727,gme_stock_data!A:A,gme_stock_data!D:D)</f>
        <v>7.3333661977959793E-3</v>
      </c>
      <c r="D727" s="1"/>
      <c r="E727" s="18">
        <f>_xlfn.XLOOKUP(B727,'Volume GME'!A:A,'Volume GME'!B:B)</f>
        <v>0.46947413562516854</v>
      </c>
      <c r="F727" s="19">
        <f>_xlfn.XLOOKUP(B727,'Short Volume GME'!A:A,'Short Volume GME'!E:E)</f>
        <v>0.53991142798873004</v>
      </c>
      <c r="H727" s="20">
        <f>_xlfn.XLOOKUP(B727,'Volume Apple'!A:A,'Volume Apple'!B:B)</f>
        <v>0.43516623822079059</v>
      </c>
      <c r="I727" s="20">
        <f>_xlfn.XLOOKUP(B727,'Short Volume Apple'!A:A,'Short Volume Apple'!E:E)</f>
        <v>0.47699210868309611</v>
      </c>
      <c r="K727" s="20">
        <f>_xlfn.XLOOKUP(B727,'Volume SPY'!A:A,'Volume SPY'!B:B)</f>
        <v>0.34402270891738396</v>
      </c>
      <c r="L727" s="20">
        <f>_xlfn.XLOOKUP(B727,'Short Volume SPY'!A:A,'Short Volume SPY'!E:E)</f>
        <v>0.54285279684558962</v>
      </c>
    </row>
    <row r="728" spans="2:12">
      <c r="B728" s="1">
        <v>44683</v>
      </c>
      <c r="C728" s="25">
        <f>_xlfn.XLOOKUP(B728,gme_stock_data!A:A,gme_stock_data!D:D)</f>
        <v>-4.5135195173903367E-2</v>
      </c>
      <c r="D728" s="1"/>
      <c r="E728" s="18">
        <f>_xlfn.XLOOKUP(B728,'Volume GME'!A:A,'Volume GME'!B:B)</f>
        <v>0.39192687954535266</v>
      </c>
      <c r="F728" s="19">
        <f>_xlfn.XLOOKUP(B728,'Short Volume GME'!A:A,'Short Volume GME'!E:E)</f>
        <v>0.56860184254349277</v>
      </c>
      <c r="H728" s="20">
        <f>_xlfn.XLOOKUP(B728,'Volume Apple'!A:A,'Volume Apple'!B:B)</f>
        <v>0.33581059565792948</v>
      </c>
      <c r="I728" s="20">
        <f>_xlfn.XLOOKUP(B728,'Short Volume Apple'!A:A,'Short Volume Apple'!E:E)</f>
        <v>0.51214871755897773</v>
      </c>
      <c r="K728" s="20">
        <f>_xlfn.XLOOKUP(B728,'Volume SPY'!A:A,'Volume SPY'!B:B)</f>
        <v>0.32642399392309657</v>
      </c>
      <c r="L728" s="20">
        <f>_xlfn.XLOOKUP(B728,'Short Volume SPY'!A:A,'Short Volume SPY'!E:E)</f>
        <v>0.54182296116516215</v>
      </c>
    </row>
    <row r="729" spans="2:12">
      <c r="B729" s="1">
        <v>44680</v>
      </c>
      <c r="C729" s="25">
        <f>_xlfn.XLOOKUP(B729,gme_stock_data!A:A,gme_stock_data!D:D)</f>
        <v>-3.3336420267591718E-2</v>
      </c>
      <c r="D729" s="1"/>
      <c r="E729" s="18">
        <f>_xlfn.XLOOKUP(B729,'Volume GME'!A:A,'Volume GME'!B:B)</f>
        <v>0.37714672338638494</v>
      </c>
      <c r="F729" s="19">
        <f>_xlfn.XLOOKUP(B729,'Short Volume GME'!A:A,'Short Volume GME'!E:E)</f>
        <v>0.61867089207035941</v>
      </c>
      <c r="H729" s="20">
        <f>_xlfn.XLOOKUP(B729,'Volume Apple'!A:A,'Volume Apple'!B:B)</f>
        <v>0.40070750563169788</v>
      </c>
      <c r="I729" s="20">
        <f>_xlfn.XLOOKUP(B729,'Short Volume Apple'!A:A,'Short Volume Apple'!E:E)</f>
        <v>0.56186623416479375</v>
      </c>
      <c r="K729" s="20">
        <f>_xlfn.XLOOKUP(B729,'Volume SPY'!A:A,'Volume SPY'!B:B)</f>
        <v>0.36386199028269844</v>
      </c>
      <c r="L729" s="20">
        <f>_xlfn.XLOOKUP(B729,'Short Volume SPY'!A:A,'Short Volume SPY'!E:E)</f>
        <v>0.66540140849649887</v>
      </c>
    </row>
    <row r="730" spans="2:12">
      <c r="B730" s="1">
        <v>44679</v>
      </c>
      <c r="C730" s="25">
        <f>_xlfn.XLOOKUP(B730,gme_stock_data!A:A,gme_stock_data!D:D)</f>
        <v>-4.0129703491035649E-3</v>
      </c>
      <c r="D730" s="1"/>
      <c r="E730" s="18">
        <f>_xlfn.XLOOKUP(B730,'Volume GME'!A:A,'Volume GME'!B:B)</f>
        <v>0.42232155157033713</v>
      </c>
      <c r="F730" s="19">
        <f>_xlfn.XLOOKUP(B730,'Short Volume GME'!A:A,'Short Volume GME'!E:E)</f>
        <v>0.60455297560210985</v>
      </c>
      <c r="H730" s="20">
        <f>_xlfn.XLOOKUP(B730,'Volume Apple'!A:A,'Volume Apple'!B:B)</f>
        <v>0.36897896469198826</v>
      </c>
      <c r="I730" s="20">
        <f>_xlfn.XLOOKUP(B730,'Short Volume Apple'!A:A,'Short Volume Apple'!E:E)</f>
        <v>0.5409578344299617</v>
      </c>
      <c r="K730" s="20">
        <f>_xlfn.XLOOKUP(B730,'Volume SPY'!A:A,'Volume SPY'!B:B)</f>
        <v>0.3245975999112134</v>
      </c>
      <c r="L730" s="20">
        <f>_xlfn.XLOOKUP(B730,'Short Volume SPY'!A:A,'Short Volume SPY'!E:E)</f>
        <v>0.60144175130822763</v>
      </c>
    </row>
    <row r="731" spans="2:12">
      <c r="B731" s="1">
        <v>44678</v>
      </c>
      <c r="C731" s="25">
        <f>_xlfn.XLOOKUP(B731,gme_stock_data!A:A,gme_stock_data!D:D)</f>
        <v>1.7402552295646401E-2</v>
      </c>
      <c r="D731" s="1"/>
      <c r="E731" s="18">
        <f>_xlfn.XLOOKUP(B731,'Volume GME'!A:A,'Volume GME'!B:B)</f>
        <v>0.46182633240266674</v>
      </c>
      <c r="F731" s="19">
        <f>_xlfn.XLOOKUP(B731,'Short Volume GME'!A:A,'Short Volume GME'!E:E)</f>
        <v>0.58661870529436799</v>
      </c>
      <c r="H731" s="20">
        <f>_xlfn.XLOOKUP(B731,'Volume Apple'!A:A,'Volume Apple'!B:B)</f>
        <v>0.36881998700665253</v>
      </c>
      <c r="I731" s="20">
        <f>_xlfn.XLOOKUP(B731,'Short Volume Apple'!A:A,'Short Volume Apple'!E:E)</f>
        <v>0.46232557906788863</v>
      </c>
      <c r="K731" s="20">
        <f>_xlfn.XLOOKUP(B731,'Volume SPY'!A:A,'Volume SPY'!B:B)</f>
        <v>0.32891968445986941</v>
      </c>
      <c r="L731" s="20">
        <f>_xlfn.XLOOKUP(B731,'Short Volume SPY'!A:A,'Short Volume SPY'!E:E)</f>
        <v>0.50276412104525725</v>
      </c>
    </row>
    <row r="732" spans="2:12">
      <c r="B732" s="1">
        <v>44677</v>
      </c>
      <c r="C732" s="25">
        <f>_xlfn.XLOOKUP(B732,gme_stock_data!A:A,gme_stock_data!D:D)</f>
        <v>-6.3460353917225806E-2</v>
      </c>
      <c r="D732" s="1"/>
      <c r="E732" s="18">
        <f>_xlfn.XLOOKUP(B732,'Volume GME'!A:A,'Volume GME'!B:B)</f>
        <v>0.39399465881360451</v>
      </c>
      <c r="F732" s="19">
        <f>_xlfn.XLOOKUP(B732,'Short Volume GME'!A:A,'Short Volume GME'!E:E)</f>
        <v>0.64747930860602754</v>
      </c>
      <c r="H732" s="20">
        <f>_xlfn.XLOOKUP(B732,'Volume Apple'!A:A,'Volume Apple'!B:B)</f>
        <v>0.35526975091983942</v>
      </c>
      <c r="I732" s="20">
        <f>_xlfn.XLOOKUP(B732,'Short Volume Apple'!A:A,'Short Volume Apple'!E:E)</f>
        <v>0.6270017707241401</v>
      </c>
      <c r="K732" s="20">
        <f>_xlfn.XLOOKUP(B732,'Volume SPY'!A:A,'Volume SPY'!B:B)</f>
        <v>0.30266648122966733</v>
      </c>
      <c r="L732" s="20">
        <f>_xlfn.XLOOKUP(B732,'Short Volume SPY'!A:A,'Short Volume SPY'!E:E)</f>
        <v>0.49584179515404236</v>
      </c>
    </row>
    <row r="733" spans="2:12">
      <c r="B733" s="1">
        <v>44676</v>
      </c>
      <c r="C733" s="25">
        <f>_xlfn.XLOOKUP(B733,gme_stock_data!A:A,gme_stock_data!D:D)</f>
        <v>-1.6630580227830261E-2</v>
      </c>
      <c r="D733" s="1"/>
      <c r="E733" s="18">
        <f>_xlfn.XLOOKUP(B733,'Volume GME'!A:A,'Volume GME'!B:B)</f>
        <v>0.41382455989454542</v>
      </c>
      <c r="F733" s="19">
        <f>_xlfn.XLOOKUP(B733,'Short Volume GME'!A:A,'Short Volume GME'!E:E)</f>
        <v>0.56006180262855765</v>
      </c>
      <c r="H733" s="20">
        <f>_xlfn.XLOOKUP(B733,'Volume Apple'!A:A,'Volume Apple'!B:B)</f>
        <v>0.3371229543791085</v>
      </c>
      <c r="I733" s="20">
        <f>_xlfn.XLOOKUP(B733,'Short Volume Apple'!A:A,'Short Volume Apple'!E:E)</f>
        <v>0.56429633967232995</v>
      </c>
      <c r="K733" s="20">
        <f>_xlfn.XLOOKUP(B733,'Volume SPY'!A:A,'Volume SPY'!B:B)</f>
        <v>0.30061797899562492</v>
      </c>
      <c r="L733" s="20">
        <f>_xlfn.XLOOKUP(B733,'Short Volume SPY'!A:A,'Short Volume SPY'!E:E)</f>
        <v>0.45755734359699124</v>
      </c>
    </row>
    <row r="734" spans="2:12">
      <c r="B734" s="1">
        <v>44673</v>
      </c>
      <c r="C734" s="25">
        <f>_xlfn.XLOOKUP(B734,gme_stock_data!A:A,gme_stock_data!D:D)</f>
        <v>-2.373235042151705E-2</v>
      </c>
      <c r="D734" s="1"/>
      <c r="E734" s="18">
        <f>_xlfn.XLOOKUP(B734,'Volume GME'!A:A,'Volume GME'!B:B)</f>
        <v>0.36753316751698512</v>
      </c>
      <c r="F734" s="19">
        <f>_xlfn.XLOOKUP(B734,'Short Volume GME'!A:A,'Short Volume GME'!E:E)</f>
        <v>0.66966893454662102</v>
      </c>
      <c r="H734" s="20">
        <f>_xlfn.XLOOKUP(B734,'Volume Apple'!A:A,'Volume Apple'!B:B)</f>
        <v>0.36060539361776378</v>
      </c>
      <c r="I734" s="20">
        <f>_xlfn.XLOOKUP(B734,'Short Volume Apple'!A:A,'Short Volume Apple'!E:E)</f>
        <v>0.59915035974927155</v>
      </c>
      <c r="K734" s="20">
        <f>_xlfn.XLOOKUP(B734,'Volume SPY'!A:A,'Volume SPY'!B:B)</f>
        <v>0.38425067162823773</v>
      </c>
      <c r="L734" s="20">
        <f>_xlfn.XLOOKUP(B734,'Short Volume SPY'!A:A,'Short Volume SPY'!E:E)</f>
        <v>0.61301057040751616</v>
      </c>
    </row>
    <row r="735" spans="2:12">
      <c r="B735" s="1">
        <v>44672</v>
      </c>
      <c r="C735" s="25">
        <f>_xlfn.XLOOKUP(B735,gme_stock_data!A:A,gme_stock_data!D:D)</f>
        <v>-5.0148248001159135E-2</v>
      </c>
      <c r="D735" s="1"/>
      <c r="E735" s="18">
        <f>_xlfn.XLOOKUP(B735,'Volume GME'!A:A,'Volume GME'!B:B)</f>
        <v>0.3869965989241701</v>
      </c>
      <c r="F735" s="19">
        <f>_xlfn.XLOOKUP(B735,'Short Volume GME'!A:A,'Short Volume GME'!E:E)</f>
        <v>0.64004149377593356</v>
      </c>
      <c r="H735" s="20">
        <f>_xlfn.XLOOKUP(B735,'Volume Apple'!A:A,'Volume Apple'!B:B)</f>
        <v>0.36478278773033784</v>
      </c>
      <c r="I735" s="20">
        <f>_xlfn.XLOOKUP(B735,'Short Volume Apple'!A:A,'Short Volume Apple'!E:E)</f>
        <v>0.59282418147198546</v>
      </c>
      <c r="K735" s="20">
        <f>_xlfn.XLOOKUP(B735,'Volume SPY'!A:A,'Volume SPY'!B:B)</f>
        <v>0.30779115820878028</v>
      </c>
      <c r="L735" s="20">
        <f>_xlfn.XLOOKUP(B735,'Short Volume SPY'!A:A,'Short Volume SPY'!E:E)</f>
        <v>0.65897267084940192</v>
      </c>
    </row>
    <row r="736" spans="2:12">
      <c r="B736" s="1">
        <v>44671</v>
      </c>
      <c r="C736" s="25">
        <f>_xlfn.XLOOKUP(B736,gme_stock_data!A:A,gme_stock_data!D:D)</f>
        <v>-2.4161536427470095E-2</v>
      </c>
      <c r="D736" s="1"/>
      <c r="E736" s="18">
        <f>_xlfn.XLOOKUP(B736,'Volume GME'!A:A,'Volume GME'!B:B)</f>
        <v>0.40533630291832295</v>
      </c>
      <c r="F736" s="19">
        <f>_xlfn.XLOOKUP(B736,'Short Volume GME'!A:A,'Short Volume GME'!E:E)</f>
        <v>0.62246639288073746</v>
      </c>
      <c r="H736" s="20">
        <f>_xlfn.XLOOKUP(B736,'Volume Apple'!A:A,'Volume Apple'!B:B)</f>
        <v>0.32655277365527613</v>
      </c>
      <c r="I736" s="20">
        <f>_xlfn.XLOOKUP(B736,'Short Volume Apple'!A:A,'Short Volume Apple'!E:E)</f>
        <v>0.56126204144173353</v>
      </c>
      <c r="K736" s="20">
        <f>_xlfn.XLOOKUP(B736,'Volume SPY'!A:A,'Volume SPY'!B:B)</f>
        <v>0.27614069179224593</v>
      </c>
      <c r="L736" s="20">
        <f>_xlfn.XLOOKUP(B736,'Short Volume SPY'!A:A,'Short Volume SPY'!E:E)</f>
        <v>0.72366233923777723</v>
      </c>
    </row>
    <row r="737" spans="2:12">
      <c r="B737" s="1">
        <v>44670</v>
      </c>
      <c r="C737" s="25">
        <f>_xlfn.XLOOKUP(B737,gme_stock_data!A:A,gme_stock_data!D:D)</f>
        <v>7.4875075568612184E-2</v>
      </c>
      <c r="D737" s="1"/>
      <c r="E737" s="18">
        <f>_xlfn.XLOOKUP(B737,'Volume GME'!A:A,'Volume GME'!B:B)</f>
        <v>0.46685374000119789</v>
      </c>
      <c r="F737" s="19">
        <f>_xlfn.XLOOKUP(B737,'Short Volume GME'!A:A,'Short Volume GME'!E:E)</f>
        <v>0.65503555532197877</v>
      </c>
      <c r="H737" s="20">
        <f>_xlfn.XLOOKUP(B737,'Volume Apple'!A:A,'Volume Apple'!B:B)</f>
        <v>0.36528221277446937</v>
      </c>
      <c r="I737" s="20">
        <f>_xlfn.XLOOKUP(B737,'Short Volume Apple'!A:A,'Short Volume Apple'!E:E)</f>
        <v>0.47402288755520622</v>
      </c>
      <c r="K737" s="20">
        <f>_xlfn.XLOOKUP(B737,'Volume SPY'!A:A,'Volume SPY'!B:B)</f>
        <v>0.32255344942441061</v>
      </c>
      <c r="L737" s="20">
        <f>_xlfn.XLOOKUP(B737,'Short Volume SPY'!A:A,'Short Volume SPY'!E:E)</f>
        <v>0.56219012325689777</v>
      </c>
    </row>
    <row r="738" spans="2:12">
      <c r="B738" s="1">
        <v>44669</v>
      </c>
      <c r="C738" s="25">
        <f>_xlfn.XLOOKUP(B738,gme_stock_data!A:A,gme_stock_data!D:D)</f>
        <v>-6.3530804061654789E-2</v>
      </c>
      <c r="D738" s="1"/>
      <c r="E738" s="18">
        <f>_xlfn.XLOOKUP(B738,'Volume GME'!A:A,'Volume GME'!B:B)</f>
        <v>0.43326708844604078</v>
      </c>
      <c r="F738" s="19">
        <f>_xlfn.XLOOKUP(B738,'Short Volume GME'!A:A,'Short Volume GME'!E:E)</f>
        <v>0.67204786495379676</v>
      </c>
      <c r="H738" s="20">
        <f>_xlfn.XLOOKUP(B738,'Volume Apple'!A:A,'Volume Apple'!B:B)</f>
        <v>0.36979749867428108</v>
      </c>
      <c r="I738" s="20">
        <f>_xlfn.XLOOKUP(B738,'Short Volume Apple'!A:A,'Short Volume Apple'!E:E)</f>
        <v>0.51089818749482907</v>
      </c>
      <c r="K738" s="20">
        <f>_xlfn.XLOOKUP(B738,'Volume SPY'!A:A,'Volume SPY'!B:B)</f>
        <v>0.33903924045357176</v>
      </c>
      <c r="L738" s="20">
        <f>_xlfn.XLOOKUP(B738,'Short Volume SPY'!A:A,'Short Volume SPY'!E:E)</f>
        <v>0.63086024635907578</v>
      </c>
    </row>
    <row r="739" spans="2:12">
      <c r="B739" s="1">
        <v>44665</v>
      </c>
      <c r="C739" s="25">
        <f>_xlfn.XLOOKUP(B739,gme_stock_data!A:A,gme_stock_data!D:D)</f>
        <v>5.3078557509417582E-4</v>
      </c>
      <c r="D739" s="1"/>
      <c r="E739" s="18">
        <f>_xlfn.XLOOKUP(B739,'Volume GME'!A:A,'Volume GME'!B:B)</f>
        <v>0.45871142849487501</v>
      </c>
      <c r="F739" s="19">
        <f>_xlfn.XLOOKUP(B739,'Short Volume GME'!A:A,'Short Volume GME'!E:E)</f>
        <v>0.6471839628298357</v>
      </c>
      <c r="H739" s="20">
        <f>_xlfn.XLOOKUP(B739,'Volume Apple'!A:A,'Volume Apple'!B:B)</f>
        <v>0.37593330591062935</v>
      </c>
      <c r="I739" s="20">
        <f>_xlfn.XLOOKUP(B739,'Short Volume Apple'!A:A,'Short Volume Apple'!E:E)</f>
        <v>0.46065689674314281</v>
      </c>
      <c r="K739" s="20">
        <f>_xlfn.XLOOKUP(B739,'Volume SPY'!A:A,'Volume SPY'!B:B)</f>
        <v>0.42224680812379767</v>
      </c>
      <c r="L739" s="20">
        <f>_xlfn.XLOOKUP(B739,'Short Volume SPY'!A:A,'Short Volume SPY'!E:E)</f>
        <v>0.67265915513913499</v>
      </c>
    </row>
    <row r="740" spans="2:12">
      <c r="B740" s="1">
        <v>44664</v>
      </c>
      <c r="C740" s="25">
        <f>_xlfn.XLOOKUP(B740,gme_stock_data!A:A,gme_stock_data!D:D)</f>
        <v>3.9252569248682416E-2</v>
      </c>
      <c r="D740" s="1"/>
      <c r="E740" s="18">
        <f>_xlfn.XLOOKUP(B740,'Volume GME'!A:A,'Volume GME'!B:B)</f>
        <v>0.41244581657931756</v>
      </c>
      <c r="F740" s="19">
        <f>_xlfn.XLOOKUP(B740,'Short Volume GME'!A:A,'Short Volume GME'!E:E)</f>
        <v>0.5359695249354498</v>
      </c>
      <c r="H740" s="20">
        <f>_xlfn.XLOOKUP(B740,'Volume Apple'!A:A,'Volume Apple'!B:B)</f>
        <v>0.37919698422323306</v>
      </c>
      <c r="I740" s="20">
        <f>_xlfn.XLOOKUP(B740,'Short Volume Apple'!A:A,'Short Volume Apple'!E:E)</f>
        <v>0.44043759546771971</v>
      </c>
      <c r="K740" s="20">
        <f>_xlfn.XLOOKUP(B740,'Volume SPY'!A:A,'Volume SPY'!B:B)</f>
        <v>0.34822767045278713</v>
      </c>
      <c r="L740" s="20">
        <f>_xlfn.XLOOKUP(B740,'Short Volume SPY'!A:A,'Short Volume SPY'!E:E)</f>
        <v>0.62252711771996105</v>
      </c>
    </row>
    <row r="741" spans="2:12">
      <c r="B741" s="1">
        <v>44663</v>
      </c>
      <c r="C741" s="25">
        <f>_xlfn.XLOOKUP(B741,gme_stock_data!A:A,gme_stock_data!D:D)</f>
        <v>-1.3982407376308596E-2</v>
      </c>
      <c r="D741" s="1"/>
      <c r="E741" s="18">
        <f>_xlfn.XLOOKUP(B741,'Volume GME'!A:A,'Volume GME'!B:B)</f>
        <v>0.44310808133962676</v>
      </c>
      <c r="F741" s="19">
        <f>_xlfn.XLOOKUP(B741,'Short Volume GME'!A:A,'Short Volume GME'!E:E)</f>
        <v>0.62058979452285534</v>
      </c>
      <c r="H741" s="20">
        <f>_xlfn.XLOOKUP(B741,'Volume Apple'!A:A,'Volume Apple'!B:B)</f>
        <v>0.39140015910308656</v>
      </c>
      <c r="I741" s="20">
        <f>_xlfn.XLOOKUP(B741,'Short Volume Apple'!A:A,'Short Volume Apple'!E:E)</f>
        <v>0.46399632341397773</v>
      </c>
      <c r="K741" s="20">
        <f>_xlfn.XLOOKUP(B741,'Volume SPY'!A:A,'Volume SPY'!B:B)</f>
        <v>0.26967790290959498</v>
      </c>
      <c r="L741" s="20">
        <f>_xlfn.XLOOKUP(B741,'Short Volume SPY'!A:A,'Short Volume SPY'!E:E)</f>
        <v>0.43612676444061765</v>
      </c>
    </row>
    <row r="742" spans="2:12">
      <c r="B742" s="1">
        <v>44662</v>
      </c>
      <c r="C742" s="25">
        <f>_xlfn.XLOOKUP(B742,gme_stock_data!A:A,gme_stock_data!D:D)</f>
        <v>4.9126736357884048E-3</v>
      </c>
      <c r="D742" s="1"/>
      <c r="E742" s="18">
        <f>_xlfn.XLOOKUP(B742,'Volume GME'!A:A,'Volume GME'!B:B)</f>
        <v>0.43758341982768534</v>
      </c>
      <c r="F742" s="19">
        <f>_xlfn.XLOOKUP(B742,'Short Volume GME'!A:A,'Short Volume GME'!E:E)</f>
        <v>0.65745674934350595</v>
      </c>
      <c r="H742" s="20">
        <f>_xlfn.XLOOKUP(B742,'Volume Apple'!A:A,'Volume Apple'!B:B)</f>
        <v>0.34335906838343178</v>
      </c>
      <c r="I742" s="20">
        <f>_xlfn.XLOOKUP(B742,'Short Volume Apple'!A:A,'Short Volume Apple'!E:E)</f>
        <v>0.4488342007111481</v>
      </c>
      <c r="K742" s="20">
        <f>_xlfn.XLOOKUP(B742,'Volume SPY'!A:A,'Volume SPY'!B:B)</f>
        <v>0.3243237617452267</v>
      </c>
      <c r="L742" s="20">
        <f>_xlfn.XLOOKUP(B742,'Short Volume SPY'!A:A,'Short Volume SPY'!E:E)</f>
        <v>0.54492543496543588</v>
      </c>
    </row>
    <row r="743" spans="2:12">
      <c r="B743" s="1">
        <v>44659</v>
      </c>
      <c r="C743" s="25">
        <f>_xlfn.XLOOKUP(B743,gme_stock_data!A:A,gme_stock_data!D:D)</f>
        <v>-2.5659746780577721E-2</v>
      </c>
      <c r="D743" s="1"/>
      <c r="E743" s="18">
        <f>_xlfn.XLOOKUP(B743,'Volume GME'!A:A,'Volume GME'!B:B)</f>
        <v>0.43436109008064255</v>
      </c>
      <c r="F743" s="19">
        <f>_xlfn.XLOOKUP(B743,'Short Volume GME'!A:A,'Short Volume GME'!E:E)</f>
        <v>0.69009306110894875</v>
      </c>
      <c r="H743" s="20">
        <f>_xlfn.XLOOKUP(B743,'Volume Apple'!A:A,'Volume Apple'!B:B)</f>
        <v>0.4016194587639752</v>
      </c>
      <c r="I743" s="20">
        <f>_xlfn.XLOOKUP(B743,'Short Volume Apple'!A:A,'Short Volume Apple'!E:E)</f>
        <v>0.44666512516490919</v>
      </c>
      <c r="K743" s="20">
        <f>_xlfn.XLOOKUP(B743,'Volume SPY'!A:A,'Volume SPY'!B:B)</f>
        <v>0.3958237719647234</v>
      </c>
      <c r="L743" s="20">
        <f>_xlfn.XLOOKUP(B743,'Short Volume SPY'!A:A,'Short Volume SPY'!E:E)</f>
        <v>0.64599004558287854</v>
      </c>
    </row>
    <row r="744" spans="2:12">
      <c r="B744" s="1">
        <v>44658</v>
      </c>
      <c r="C744" s="25">
        <f>_xlfn.XLOOKUP(B744,gme_stock_data!A:A,gme_stock_data!D:D)</f>
        <v>-4.3314884685944355E-2</v>
      </c>
      <c r="D744" s="1"/>
      <c r="E744" s="18">
        <f>_xlfn.XLOOKUP(B744,'Volume GME'!A:A,'Volume GME'!B:B)</f>
        <v>0.43782209686019319</v>
      </c>
      <c r="F744" s="19">
        <f>_xlfn.XLOOKUP(B744,'Short Volume GME'!A:A,'Short Volume GME'!E:E)</f>
        <v>0.65745665191153169</v>
      </c>
      <c r="H744" s="20">
        <f>_xlfn.XLOOKUP(B744,'Volume Apple'!A:A,'Volume Apple'!B:B)</f>
        <v>0.4218521300515401</v>
      </c>
      <c r="I744" s="20">
        <f>_xlfn.XLOOKUP(B744,'Short Volume Apple'!A:A,'Short Volume Apple'!E:E)</f>
        <v>0.45085755817453443</v>
      </c>
      <c r="K744" s="20">
        <f>_xlfn.XLOOKUP(B744,'Volume SPY'!A:A,'Volume SPY'!B:B)</f>
        <v>0.30888007278616192</v>
      </c>
      <c r="L744" s="20">
        <f>_xlfn.XLOOKUP(B744,'Short Volume SPY'!A:A,'Short Volume SPY'!E:E)</f>
        <v>0.55981797420320367</v>
      </c>
    </row>
    <row r="745" spans="2:12">
      <c r="B745" s="1">
        <v>44657</v>
      </c>
      <c r="C745" s="25">
        <f>_xlfn.XLOOKUP(B745,gme_stock_data!A:A,gme_stock_data!D:D)</f>
        <v>1.9598358068628446E-2</v>
      </c>
      <c r="D745" s="1"/>
      <c r="E745" s="18">
        <f>_xlfn.XLOOKUP(B745,'Volume GME'!A:A,'Volume GME'!B:B)</f>
        <v>0.44859510180354001</v>
      </c>
      <c r="F745" s="19">
        <f>_xlfn.XLOOKUP(B745,'Short Volume GME'!A:A,'Short Volume GME'!E:E)</f>
        <v>0.48993611658730135</v>
      </c>
      <c r="H745" s="20">
        <f>_xlfn.XLOOKUP(B745,'Volume Apple'!A:A,'Volume Apple'!B:B)</f>
        <v>0.36505240725265942</v>
      </c>
      <c r="I745" s="20">
        <f>_xlfn.XLOOKUP(B745,'Short Volume Apple'!A:A,'Short Volume Apple'!E:E)</f>
        <v>0.46065446686949496</v>
      </c>
      <c r="K745" s="20">
        <f>_xlfn.XLOOKUP(B745,'Volume SPY'!A:A,'Volume SPY'!B:B)</f>
        <v>0.31040614869354666</v>
      </c>
      <c r="L745" s="20">
        <f>_xlfn.XLOOKUP(B745,'Short Volume SPY'!A:A,'Short Volume SPY'!E:E)</f>
        <v>0.60023808956651248</v>
      </c>
    </row>
    <row r="746" spans="2:12">
      <c r="B746" s="1">
        <v>44656</v>
      </c>
      <c r="C746" s="25">
        <f>_xlfn.XLOOKUP(B746,gme_stock_data!A:A,gme_stock_data!D:D)</f>
        <v>-0.10567296683987146</v>
      </c>
      <c r="D746" s="1"/>
      <c r="E746" s="18">
        <f>_xlfn.XLOOKUP(B746,'Volume GME'!A:A,'Volume GME'!B:B)</f>
        <v>0.48543254463355895</v>
      </c>
      <c r="F746" s="19">
        <f>_xlfn.XLOOKUP(B746,'Short Volume GME'!A:A,'Short Volume GME'!E:E)</f>
        <v>0.59675309702854029</v>
      </c>
      <c r="H746" s="20">
        <f>_xlfn.XLOOKUP(B746,'Volume Apple'!A:A,'Volume Apple'!B:B)</f>
        <v>0.39900794776274606</v>
      </c>
      <c r="I746" s="20">
        <f>_xlfn.XLOOKUP(B746,'Short Volume Apple'!A:A,'Short Volume Apple'!E:E)</f>
        <v>0.43422728429640733</v>
      </c>
      <c r="K746" s="20">
        <f>_xlfn.XLOOKUP(B746,'Volume SPY'!A:A,'Volume SPY'!B:B)</f>
        <v>0.32163123101387298</v>
      </c>
      <c r="L746" s="20">
        <f>_xlfn.XLOOKUP(B746,'Short Volume SPY'!A:A,'Short Volume SPY'!E:E)</f>
        <v>0.59648816626389145</v>
      </c>
    </row>
    <row r="747" spans="2:12">
      <c r="B747" s="1">
        <v>44655</v>
      </c>
      <c r="C747" s="25">
        <f>_xlfn.XLOOKUP(B747,gme_stock_data!A:A,gme_stock_data!D:D)</f>
        <v>3.4079313652862583E-2</v>
      </c>
      <c r="D747" s="1"/>
      <c r="E747" s="18">
        <f>_xlfn.XLOOKUP(B747,'Volume GME'!A:A,'Volume GME'!B:B)</f>
        <v>0.49440407993229424</v>
      </c>
      <c r="F747" s="19">
        <f>_xlfn.XLOOKUP(B747,'Short Volume GME'!A:A,'Short Volume GME'!E:E)</f>
        <v>0.50623613940243561</v>
      </c>
      <c r="H747" s="20">
        <f>_xlfn.XLOOKUP(B747,'Volume Apple'!A:A,'Volume Apple'!B:B)</f>
        <v>0.38094440137323504</v>
      </c>
      <c r="I747" s="20">
        <f>_xlfn.XLOOKUP(B747,'Short Volume Apple'!A:A,'Short Volume Apple'!E:E)</f>
        <v>0.43417605964805489</v>
      </c>
      <c r="K747" s="20">
        <f>_xlfn.XLOOKUP(B747,'Volume SPY'!A:A,'Volume SPY'!B:B)</f>
        <v>0.38941447025777048</v>
      </c>
      <c r="L747" s="20">
        <f>_xlfn.XLOOKUP(B747,'Short Volume SPY'!A:A,'Short Volume SPY'!E:E)</f>
        <v>0.53587104703043575</v>
      </c>
    </row>
    <row r="748" spans="2:12">
      <c r="B748" s="1">
        <v>44652</v>
      </c>
      <c r="C748" s="25">
        <f>_xlfn.XLOOKUP(B748,gme_stock_data!A:A,gme_stock_data!D:D)</f>
        <v>-9.6502558321617041E-3</v>
      </c>
      <c r="D748" s="1"/>
      <c r="E748" s="18">
        <f>_xlfn.XLOOKUP(B748,'Volume GME'!A:A,'Volume GME'!B:B)</f>
        <v>0.4618595003021112</v>
      </c>
      <c r="F748" s="19">
        <f>_xlfn.XLOOKUP(B748,'Short Volume GME'!A:A,'Short Volume GME'!E:E)</f>
        <v>0.63511369088950598</v>
      </c>
      <c r="H748" s="20">
        <f>_xlfn.XLOOKUP(B748,'Volume Apple'!A:A,'Volume Apple'!B:B)</f>
        <v>0.39514175279643859</v>
      </c>
      <c r="I748" s="20">
        <f>_xlfn.XLOOKUP(B748,'Short Volume Apple'!A:A,'Short Volume Apple'!E:E)</f>
        <v>0.49560260565242464</v>
      </c>
      <c r="K748" s="20">
        <f>_xlfn.XLOOKUP(B748,'Volume SPY'!A:A,'Volume SPY'!B:B)</f>
        <v>0.407705003058565</v>
      </c>
      <c r="L748" s="20">
        <f>_xlfn.XLOOKUP(B748,'Short Volume SPY'!A:A,'Short Volume SPY'!E:E)</f>
        <v>0.42295897918316977</v>
      </c>
    </row>
    <row r="749" spans="2:12">
      <c r="B749" s="1">
        <v>44651</v>
      </c>
      <c r="C749" s="25">
        <f>_xlfn.XLOOKUP(B749,gme_stock_data!A:A,gme_stock_data!D:D)</f>
        <v>-1.4395395960022633E-3</v>
      </c>
      <c r="D749" s="1"/>
      <c r="E749" s="18">
        <f>_xlfn.XLOOKUP(B749,'Volume GME'!A:A,'Volume GME'!B:B)</f>
        <v>0.42123813746991695</v>
      </c>
      <c r="F749" s="19">
        <f>_xlfn.XLOOKUP(B749,'Short Volume GME'!A:A,'Short Volume GME'!E:E)</f>
        <v>0.58503825122857145</v>
      </c>
      <c r="H749" s="20">
        <f>_xlfn.XLOOKUP(B749,'Volume Apple'!A:A,'Volume Apple'!B:B)</f>
        <v>0.34412127287128463</v>
      </c>
      <c r="I749" s="20">
        <f>_xlfn.XLOOKUP(B749,'Short Volume Apple'!A:A,'Short Volume Apple'!E:E)</f>
        <v>0.59004740476417106</v>
      </c>
      <c r="K749" s="20">
        <f>_xlfn.XLOOKUP(B749,'Volume SPY'!A:A,'Volume SPY'!B:B)</f>
        <v>0.43521234364669859</v>
      </c>
      <c r="L749" s="20">
        <f>_xlfn.XLOOKUP(B749,'Short Volume SPY'!A:A,'Short Volume SPY'!E:E)</f>
        <v>0.57361109191485371</v>
      </c>
    </row>
    <row r="750" spans="2:12">
      <c r="B750" s="1">
        <v>44650</v>
      </c>
      <c r="C750" s="25">
        <f>_xlfn.XLOOKUP(B750,gme_stock_data!A:A,gme_stock_data!D:D)</f>
        <v>-7.5254692573762078E-2</v>
      </c>
      <c r="D750" s="1"/>
      <c r="E750" s="18">
        <f>_xlfn.XLOOKUP(B750,'Volume GME'!A:A,'Volume GME'!B:B)</f>
        <v>0.45256493430002193</v>
      </c>
      <c r="F750" s="19">
        <f>_xlfn.XLOOKUP(B750,'Short Volume GME'!A:A,'Short Volume GME'!E:E)</f>
        <v>0.47559906997854146</v>
      </c>
      <c r="H750" s="20">
        <f>_xlfn.XLOOKUP(B750,'Volume Apple'!A:A,'Volume Apple'!B:B)</f>
        <v>0.41530453072010082</v>
      </c>
      <c r="I750" s="20">
        <f>_xlfn.XLOOKUP(B750,'Short Volume Apple'!A:A,'Short Volume Apple'!E:E)</f>
        <v>0.6146458279005883</v>
      </c>
      <c r="K750" s="20">
        <f>_xlfn.XLOOKUP(B750,'Volume SPY'!A:A,'Volume SPY'!B:B)</f>
        <v>0.37060270897144271</v>
      </c>
      <c r="L750" s="20">
        <f>_xlfn.XLOOKUP(B750,'Short Volume SPY'!A:A,'Short Volume SPY'!E:E)</f>
        <v>0.56234039480271159</v>
      </c>
    </row>
    <row r="751" spans="2:12">
      <c r="B751" s="1">
        <v>44649</v>
      </c>
      <c r="C751" s="25">
        <f>_xlfn.XLOOKUP(B751,gme_stock_data!A:A,gme_stock_data!D:D)</f>
        <v>-5.2626627918414721E-2</v>
      </c>
      <c r="D751" s="1"/>
      <c r="E751" s="18">
        <f>_xlfn.XLOOKUP(B751,'Volume GME'!A:A,'Volume GME'!B:B)</f>
        <v>0.46233182467035078</v>
      </c>
      <c r="F751" s="19">
        <f>_xlfn.XLOOKUP(B751,'Short Volume GME'!A:A,'Short Volume GME'!E:E)</f>
        <v>0.58019938260214743</v>
      </c>
      <c r="H751" s="20">
        <f>_xlfn.XLOOKUP(B751,'Volume Apple'!A:A,'Volume Apple'!B:B)</f>
        <v>0.40110362885171219</v>
      </c>
      <c r="I751" s="20">
        <f>_xlfn.XLOOKUP(B751,'Short Volume Apple'!A:A,'Short Volume Apple'!E:E)</f>
        <v>0.57564805497605553</v>
      </c>
      <c r="K751" s="20">
        <f>_xlfn.XLOOKUP(B751,'Volume SPY'!A:A,'Volume SPY'!B:B)</f>
        <v>0.31019665695565929</v>
      </c>
      <c r="L751" s="20">
        <f>_xlfn.XLOOKUP(B751,'Short Volume SPY'!A:A,'Short Volume SPY'!E:E)</f>
        <v>0.60673273785325144</v>
      </c>
    </row>
    <row r="752" spans="2:12">
      <c r="B752" s="1">
        <v>44648</v>
      </c>
      <c r="C752" s="25">
        <f>_xlfn.XLOOKUP(B752,gme_stock_data!A:A,gme_stock_data!D:D)</f>
        <v>0.22129926150149656</v>
      </c>
      <c r="D752" s="1"/>
      <c r="E752" s="18">
        <f>_xlfn.XLOOKUP(B752,'Volume GME'!A:A,'Volume GME'!B:B)</f>
        <v>0.48876009305272367</v>
      </c>
      <c r="F752" s="19">
        <f>_xlfn.XLOOKUP(B752,'Short Volume GME'!A:A,'Short Volume GME'!E:E)</f>
        <v>0.51331318505561552</v>
      </c>
      <c r="H752" s="20">
        <f>_xlfn.XLOOKUP(B752,'Volume Apple'!A:A,'Volume Apple'!B:B)</f>
        <v>0.40346896562177448</v>
      </c>
      <c r="I752" s="20">
        <f>_xlfn.XLOOKUP(B752,'Short Volume Apple'!A:A,'Short Volume Apple'!E:E)</f>
        <v>0.61008962720565918</v>
      </c>
      <c r="K752" s="20">
        <f>_xlfn.XLOOKUP(B752,'Volume SPY'!A:A,'Volume SPY'!B:B)</f>
        <v>0.36139721199262526</v>
      </c>
      <c r="L752" s="20">
        <f>_xlfn.XLOOKUP(B752,'Short Volume SPY'!A:A,'Short Volume SPY'!E:E)</f>
        <v>0.60349182717118499</v>
      </c>
    </row>
    <row r="753" spans="2:12">
      <c r="B753" s="1">
        <v>44645</v>
      </c>
      <c r="C753" s="25">
        <f>_xlfn.XLOOKUP(B753,gme_stock_data!A:A,gme_stock_data!D:D)</f>
        <v>6.4977329341549386E-2</v>
      </c>
      <c r="D753" s="1"/>
      <c r="E753" s="18">
        <f>_xlfn.XLOOKUP(B753,'Volume GME'!A:A,'Volume GME'!B:B)</f>
        <v>0.49421246616669545</v>
      </c>
      <c r="F753" s="19">
        <f>_xlfn.XLOOKUP(B753,'Short Volume GME'!A:A,'Short Volume GME'!E:E)</f>
        <v>0.52745121912044002</v>
      </c>
      <c r="H753" s="20">
        <f>_xlfn.XLOOKUP(B753,'Volume Apple'!A:A,'Volume Apple'!B:B)</f>
        <v>0.40691342168064271</v>
      </c>
      <c r="I753" s="20">
        <f>_xlfn.XLOOKUP(B753,'Short Volume Apple'!A:A,'Short Volume Apple'!E:E)</f>
        <v>0.63454140495021671</v>
      </c>
      <c r="K753" s="20">
        <f>_xlfn.XLOOKUP(B753,'Volume SPY'!A:A,'Volume SPY'!B:B)</f>
        <v>0.34233945930305965</v>
      </c>
      <c r="L753" s="20">
        <f>_xlfn.XLOOKUP(B753,'Short Volume SPY'!A:A,'Short Volume SPY'!E:E)</f>
        <v>0.50986842229136653</v>
      </c>
    </row>
    <row r="754" spans="2:12">
      <c r="B754" s="1">
        <v>44644</v>
      </c>
      <c r="C754" s="25">
        <f>_xlfn.XLOOKUP(B754,gme_stock_data!A:A,gme_stock_data!D:D)</f>
        <v>9.8801085997072373E-3</v>
      </c>
      <c r="D754" s="1"/>
      <c r="E754" s="18">
        <f>_xlfn.XLOOKUP(B754,'Volume GME'!A:A,'Volume GME'!B:B)</f>
        <v>0.48616424828569649</v>
      </c>
      <c r="F754" s="19">
        <f>_xlfn.XLOOKUP(B754,'Short Volume GME'!A:A,'Short Volume GME'!E:E)</f>
        <v>0.58745328071846803</v>
      </c>
      <c r="H754" s="20">
        <f>_xlfn.XLOOKUP(B754,'Volume Apple'!A:A,'Volume Apple'!B:B)</f>
        <v>0.40754793720607813</v>
      </c>
      <c r="I754" s="20">
        <f>_xlfn.XLOOKUP(B754,'Short Volume Apple'!A:A,'Short Volume Apple'!E:E)</f>
        <v>0.53309684477277719</v>
      </c>
      <c r="K754" s="20">
        <f>_xlfn.XLOOKUP(B754,'Volume SPY'!A:A,'Volume SPY'!B:B)</f>
        <v>0.34324737906852149</v>
      </c>
      <c r="L754" s="20">
        <f>_xlfn.XLOOKUP(B754,'Short Volume SPY'!A:A,'Short Volume SPY'!E:E)</f>
        <v>0.46676690432539614</v>
      </c>
    </row>
    <row r="755" spans="2:12">
      <c r="B755" s="1">
        <v>44643</v>
      </c>
      <c r="C755" s="25">
        <f>_xlfn.XLOOKUP(B755,gme_stock_data!A:A,gme_stock_data!D:D)</f>
        <v>0.13560040084754441</v>
      </c>
      <c r="D755" s="1"/>
      <c r="E755" s="18">
        <f>_xlfn.XLOOKUP(B755,'Volume GME'!A:A,'Volume GME'!B:B)</f>
        <v>0.47124584809535597</v>
      </c>
      <c r="F755" s="19">
        <f>_xlfn.XLOOKUP(B755,'Short Volume GME'!A:A,'Short Volume GME'!E:E)</f>
        <v>0.60060982538577801</v>
      </c>
      <c r="H755" s="20">
        <f>_xlfn.XLOOKUP(B755,'Volume Apple'!A:A,'Volume Apple'!B:B)</f>
        <v>0.37712308878544942</v>
      </c>
      <c r="I755" s="20">
        <f>_xlfn.XLOOKUP(B755,'Short Volume Apple'!A:A,'Short Volume Apple'!E:E)</f>
        <v>0.63914181369236478</v>
      </c>
      <c r="K755" s="20">
        <f>_xlfn.XLOOKUP(B755,'Volume SPY'!A:A,'Volume SPY'!B:B)</f>
        <v>0.38033835159470009</v>
      </c>
      <c r="L755" s="20">
        <f>_xlfn.XLOOKUP(B755,'Short Volume SPY'!A:A,'Short Volume SPY'!E:E)</f>
        <v>0.4808434467897173</v>
      </c>
    </row>
    <row r="756" spans="2:12">
      <c r="B756" s="1">
        <v>44642</v>
      </c>
      <c r="C756" s="25">
        <f>_xlfn.XLOOKUP(B756,gme_stock_data!A:A,gme_stock_data!D:D)</f>
        <v>0.26773930794830636</v>
      </c>
      <c r="D756" s="1"/>
      <c r="E756" s="18">
        <f>_xlfn.XLOOKUP(B756,'Volume GME'!A:A,'Volume GME'!B:B)</f>
        <v>0.49892052033915435</v>
      </c>
      <c r="F756" s="19">
        <f>_xlfn.XLOOKUP(B756,'Short Volume GME'!A:A,'Short Volume GME'!E:E)</f>
        <v>0.55395460834552113</v>
      </c>
      <c r="H756" s="20">
        <f>_xlfn.XLOOKUP(B756,'Volume Apple'!A:A,'Volume Apple'!B:B)</f>
        <v>0.40990274488791834</v>
      </c>
      <c r="I756" s="20">
        <f>_xlfn.XLOOKUP(B756,'Short Volume Apple'!A:A,'Short Volume Apple'!E:E)</f>
        <v>0.60971637573753212</v>
      </c>
      <c r="K756" s="20">
        <f>_xlfn.XLOOKUP(B756,'Volume SPY'!A:A,'Volume SPY'!B:B)</f>
        <v>0.31420672090786955</v>
      </c>
      <c r="L756" s="20">
        <f>_xlfn.XLOOKUP(B756,'Short Volume SPY'!A:A,'Short Volume SPY'!E:E)</f>
        <v>0.628164056664403</v>
      </c>
    </row>
    <row r="757" spans="2:12">
      <c r="B757" s="1">
        <v>44641</v>
      </c>
      <c r="C757" s="25">
        <f>_xlfn.XLOOKUP(B757,gme_stock_data!A:A,gme_stock_data!D:D)</f>
        <v>3.6760895975069721E-2</v>
      </c>
      <c r="D757" s="1"/>
      <c r="E757" s="18">
        <f>_xlfn.XLOOKUP(B757,'Volume GME'!A:A,'Volume GME'!B:B)</f>
        <v>0.46367899518151773</v>
      </c>
      <c r="F757" s="19">
        <f>_xlfn.XLOOKUP(B757,'Short Volume GME'!A:A,'Short Volume GME'!E:E)</f>
        <v>0.43742683911832181</v>
      </c>
      <c r="H757" s="20">
        <f>_xlfn.XLOOKUP(B757,'Volume Apple'!A:A,'Volume Apple'!B:B)</f>
        <v>0.42057675022664209</v>
      </c>
      <c r="I757" s="20">
        <f>_xlfn.XLOOKUP(B757,'Short Volume Apple'!A:A,'Short Volume Apple'!E:E)</f>
        <v>0.54855638205939727</v>
      </c>
      <c r="K757" s="20">
        <f>_xlfn.XLOOKUP(B757,'Volume SPY'!A:A,'Volume SPY'!B:B)</f>
        <v>0.31671637379143552</v>
      </c>
      <c r="L757" s="20">
        <f>_xlfn.XLOOKUP(B757,'Short Volume SPY'!A:A,'Short Volume SPY'!E:E)</f>
        <v>0.59294231218570825</v>
      </c>
    </row>
    <row r="758" spans="2:12">
      <c r="B758" s="1">
        <v>44638</v>
      </c>
      <c r="C758" s="25">
        <f>_xlfn.XLOOKUP(B758,gme_stock_data!A:A,gme_stock_data!D:D)</f>
        <v>3.4965462407542017E-2</v>
      </c>
      <c r="D758" s="1"/>
      <c r="E758" s="18">
        <f>_xlfn.XLOOKUP(B758,'Volume GME'!A:A,'Volume GME'!B:B)</f>
        <v>0.45671666992419596</v>
      </c>
      <c r="F758" s="19">
        <f>_xlfn.XLOOKUP(B758,'Short Volume GME'!A:A,'Short Volume GME'!E:E)</f>
        <v>0.46996889211191673</v>
      </c>
      <c r="H758" s="20">
        <f>_xlfn.XLOOKUP(B758,'Volume Apple'!A:A,'Volume Apple'!B:B)</f>
        <v>0.27297491804223462</v>
      </c>
      <c r="I758" s="20">
        <f>_xlfn.XLOOKUP(B758,'Short Volume Apple'!A:A,'Short Volume Apple'!E:E)</f>
        <v>0.54657892262086472</v>
      </c>
      <c r="K758" s="20">
        <f>_xlfn.XLOOKUP(B758,'Volume SPY'!A:A,'Volume SPY'!B:B)</f>
        <v>0.40866350653453315</v>
      </c>
      <c r="L758" s="20">
        <f>_xlfn.XLOOKUP(B758,'Short Volume SPY'!A:A,'Short Volume SPY'!E:E)</f>
        <v>0.55876241429065487</v>
      </c>
    </row>
    <row r="759" spans="2:12">
      <c r="B759" s="1">
        <v>44637</v>
      </c>
      <c r="C759" s="25">
        <f>_xlfn.XLOOKUP(B759,gme_stock_data!A:A,gme_stock_data!D:D)</f>
        <v>9.165967014080182E-3</v>
      </c>
      <c r="D759" s="1"/>
      <c r="E759" s="18">
        <f>_xlfn.XLOOKUP(B759,'Volume GME'!A:A,'Volume GME'!B:B)</f>
        <v>0.36724551080494561</v>
      </c>
      <c r="F759" s="19">
        <f>_xlfn.XLOOKUP(B759,'Short Volume GME'!A:A,'Short Volume GME'!E:E)</f>
        <v>0.68009941255037931</v>
      </c>
      <c r="H759" s="20">
        <f>_xlfn.XLOOKUP(B759,'Volume Apple'!A:A,'Volume Apple'!B:B)</f>
        <v>0.34674731602006442</v>
      </c>
      <c r="I759" s="20">
        <f>_xlfn.XLOOKUP(B759,'Short Volume Apple'!A:A,'Short Volume Apple'!E:E)</f>
        <v>0.54412722627245136</v>
      </c>
      <c r="K759" s="20">
        <f>_xlfn.XLOOKUP(B759,'Volume SPY'!A:A,'Volume SPY'!B:B)</f>
        <v>0.38840509348255303</v>
      </c>
      <c r="L759" s="20">
        <f>_xlfn.XLOOKUP(B759,'Short Volume SPY'!A:A,'Short Volume SPY'!E:E)</f>
        <v>0.60978573881879317</v>
      </c>
    </row>
    <row r="760" spans="2:12">
      <c r="B760" s="1">
        <v>44636</v>
      </c>
      <c r="C760" s="25">
        <f>_xlfn.XLOOKUP(B760,gme_stock_data!A:A,gme_stock_data!D:D)</f>
        <v>5.0034031374242088E-2</v>
      </c>
      <c r="D760" s="1"/>
      <c r="E760" s="18">
        <f>_xlfn.XLOOKUP(B760,'Volume GME'!A:A,'Volume GME'!B:B)</f>
        <v>0.46246878207514608</v>
      </c>
      <c r="F760" s="19">
        <f>_xlfn.XLOOKUP(B760,'Short Volume GME'!A:A,'Short Volume GME'!E:E)</f>
        <v>0.61862863287873637</v>
      </c>
      <c r="H760" s="20">
        <f>_xlfn.XLOOKUP(B760,'Volume Apple'!A:A,'Volume Apple'!B:B)</f>
        <v>0.34373986946428886</v>
      </c>
      <c r="I760" s="20">
        <f>_xlfn.XLOOKUP(B760,'Short Volume Apple'!A:A,'Short Volume Apple'!E:E)</f>
        <v>0.50713574360559133</v>
      </c>
      <c r="K760" s="20">
        <f>_xlfn.XLOOKUP(B760,'Volume SPY'!A:A,'Volume SPY'!B:B)</f>
        <v>0.29509935849748953</v>
      </c>
      <c r="L760" s="20">
        <f>_xlfn.XLOOKUP(B760,'Short Volume SPY'!A:A,'Short Volume SPY'!E:E)</f>
        <v>0.66418458395068858</v>
      </c>
    </row>
    <row r="761" spans="2:12">
      <c r="B761" s="1">
        <v>44635</v>
      </c>
      <c r="C761" s="25">
        <f>_xlfn.XLOOKUP(B761,gme_stock_data!A:A,gme_stock_data!D:D)</f>
        <v>5.6247718802904884E-2</v>
      </c>
      <c r="D761" s="1"/>
      <c r="E761" s="18">
        <f>_xlfn.XLOOKUP(B761,'Volume GME'!A:A,'Volume GME'!B:B)</f>
        <v>0.40160185854811981</v>
      </c>
      <c r="F761" s="19">
        <f>_xlfn.XLOOKUP(B761,'Short Volume GME'!A:A,'Short Volume GME'!E:E)</f>
        <v>0.47793739461169249</v>
      </c>
      <c r="H761" s="20">
        <f>_xlfn.XLOOKUP(B761,'Volume Apple'!A:A,'Volume Apple'!B:B)</f>
        <v>0.37837917123795567</v>
      </c>
      <c r="I761" s="20">
        <f>_xlfn.XLOOKUP(B761,'Short Volume Apple'!A:A,'Short Volume Apple'!E:E)</f>
        <v>0.43548018756689416</v>
      </c>
      <c r="K761" s="20">
        <f>_xlfn.XLOOKUP(B761,'Volume SPY'!A:A,'Volume SPY'!B:B)</f>
        <v>0.31998589886366219</v>
      </c>
      <c r="L761" s="20">
        <f>_xlfn.XLOOKUP(B761,'Short Volume SPY'!A:A,'Short Volume SPY'!E:E)</f>
        <v>0.58263218083980395</v>
      </c>
    </row>
    <row r="762" spans="2:12">
      <c r="B762" s="1">
        <v>44634</v>
      </c>
      <c r="C762" s="25">
        <f>_xlfn.XLOOKUP(B762,gme_stock_data!A:A,gme_stock_data!D:D)</f>
        <v>-0.17090659355569729</v>
      </c>
      <c r="D762" s="1"/>
      <c r="E762" s="18">
        <f>_xlfn.XLOOKUP(B762,'Volume GME'!A:A,'Volume GME'!B:B)</f>
        <v>0.39626929341160982</v>
      </c>
      <c r="F762" s="19">
        <f>_xlfn.XLOOKUP(B762,'Short Volume GME'!A:A,'Short Volume GME'!E:E)</f>
        <v>0.54579878857230879</v>
      </c>
      <c r="H762" s="20">
        <f>_xlfn.XLOOKUP(B762,'Volume Apple'!A:A,'Volume Apple'!B:B)</f>
        <v>0.36973962658728071</v>
      </c>
      <c r="I762" s="20">
        <f>_xlfn.XLOOKUP(B762,'Short Volume Apple'!A:A,'Short Volume Apple'!E:E)</f>
        <v>0.46565474037532611</v>
      </c>
      <c r="K762" s="20">
        <f>_xlfn.XLOOKUP(B762,'Volume SPY'!A:A,'Volume SPY'!B:B)</f>
        <v>0.29026933891807355</v>
      </c>
      <c r="L762" s="20">
        <f>_xlfn.XLOOKUP(B762,'Short Volume SPY'!A:A,'Short Volume SPY'!E:E)</f>
        <v>0.60749924064534755</v>
      </c>
    </row>
    <row r="763" spans="2:12">
      <c r="B763" s="1">
        <v>44631</v>
      </c>
      <c r="C763" s="25">
        <f>_xlfn.XLOOKUP(B763,gme_stock_data!A:A,gme_stock_data!D:D)</f>
        <v>-8.1601864717816427E-2</v>
      </c>
      <c r="D763" s="1"/>
      <c r="E763" s="18">
        <f>_xlfn.XLOOKUP(B763,'Volume GME'!A:A,'Volume GME'!B:B)</f>
        <v>0.37538641365508096</v>
      </c>
      <c r="F763" s="19">
        <f>_xlfn.XLOOKUP(B763,'Short Volume GME'!A:A,'Short Volume GME'!E:E)</f>
        <v>0.77299564974241664</v>
      </c>
      <c r="H763" s="20">
        <f>_xlfn.XLOOKUP(B763,'Volume Apple'!A:A,'Volume Apple'!B:B)</f>
        <v>0.3473924791809116</v>
      </c>
      <c r="I763" s="20">
        <f>_xlfn.XLOOKUP(B763,'Short Volume Apple'!A:A,'Short Volume Apple'!E:E)</f>
        <v>0.51452401657093727</v>
      </c>
      <c r="K763" s="20">
        <f>_xlfn.XLOOKUP(B763,'Volume SPY'!A:A,'Volume SPY'!B:B)</f>
        <v>0.27776506359696906</v>
      </c>
      <c r="L763" s="20">
        <f>_xlfn.XLOOKUP(B763,'Short Volume SPY'!A:A,'Short Volume SPY'!E:E)</f>
        <v>0.60872317226921946</v>
      </c>
    </row>
    <row r="764" spans="2:12">
      <c r="B764" s="1">
        <v>44630</v>
      </c>
      <c r="C764" s="25">
        <f>_xlfn.XLOOKUP(B764,gme_stock_data!A:A,gme_stock_data!D:D)</f>
        <v>-4.5108736021617454E-2</v>
      </c>
      <c r="D764" s="1"/>
      <c r="E764" s="18">
        <f>_xlfn.XLOOKUP(B764,'Volume GME'!A:A,'Volume GME'!B:B)</f>
        <v>0.42839063911937725</v>
      </c>
      <c r="F764" s="19">
        <f>_xlfn.XLOOKUP(B764,'Short Volume GME'!A:A,'Short Volume GME'!E:E)</f>
        <v>0.68942822502854006</v>
      </c>
      <c r="H764" s="20">
        <f>_xlfn.XLOOKUP(B764,'Volume Apple'!A:A,'Volume Apple'!B:B)</f>
        <v>0.4038218837450715</v>
      </c>
      <c r="I764" s="20">
        <f>_xlfn.XLOOKUP(B764,'Short Volume Apple'!A:A,'Short Volume Apple'!E:E)</f>
        <v>0.50687243863304221</v>
      </c>
      <c r="K764" s="20">
        <f>_xlfn.XLOOKUP(B764,'Volume SPY'!A:A,'Volume SPY'!B:B)</f>
        <v>0.29066984017861552</v>
      </c>
      <c r="L764" s="20">
        <f>_xlfn.XLOOKUP(B764,'Short Volume SPY'!A:A,'Short Volume SPY'!E:E)</f>
        <v>0.63989767419196819</v>
      </c>
    </row>
    <row r="765" spans="2:12">
      <c r="B765" s="1">
        <v>44629</v>
      </c>
      <c r="C765" s="25">
        <f>_xlfn.XLOOKUP(B765,gme_stock_data!A:A,gme_stock_data!D:D)</f>
        <v>2.1134312073973791E-2</v>
      </c>
      <c r="D765" s="1"/>
      <c r="E765" s="18">
        <f>_xlfn.XLOOKUP(B765,'Volume GME'!A:A,'Volume GME'!B:B)</f>
        <v>0.38005225789995262</v>
      </c>
      <c r="F765" s="19">
        <f>_xlfn.XLOOKUP(B765,'Short Volume GME'!A:A,'Short Volume GME'!E:E)</f>
        <v>0.56758184748858098</v>
      </c>
      <c r="H765" s="20">
        <f>_xlfn.XLOOKUP(B765,'Volume Apple'!A:A,'Volume Apple'!B:B)</f>
        <v>0.3543102804061633</v>
      </c>
      <c r="I765" s="20">
        <f>_xlfn.XLOOKUP(B765,'Short Volume Apple'!A:A,'Short Volume Apple'!E:E)</f>
        <v>0.46420973733231924</v>
      </c>
      <c r="K765" s="20">
        <f>_xlfn.XLOOKUP(B765,'Volume SPY'!A:A,'Volume SPY'!B:B)</f>
        <v>0.29485771540568118</v>
      </c>
      <c r="L765" s="20">
        <f>_xlfn.XLOOKUP(B765,'Short Volume SPY'!A:A,'Short Volume SPY'!E:E)</f>
        <v>0.63146789732609343</v>
      </c>
    </row>
    <row r="766" spans="2:12">
      <c r="B766" s="1">
        <v>44628</v>
      </c>
      <c r="C766" s="25">
        <f>_xlfn.XLOOKUP(B766,gme_stock_data!A:A,gme_stock_data!D:D)</f>
        <v>3.5979370044467079E-2</v>
      </c>
      <c r="D766" s="1"/>
      <c r="E766" s="18">
        <f>_xlfn.XLOOKUP(B766,'Volume GME'!A:A,'Volume GME'!B:B)</f>
        <v>0.33999303648255208</v>
      </c>
      <c r="F766" s="19">
        <f>_xlfn.XLOOKUP(B766,'Short Volume GME'!A:A,'Short Volume GME'!E:E)</f>
        <v>0.50889502590772639</v>
      </c>
      <c r="H766" s="20">
        <f>_xlfn.XLOOKUP(B766,'Volume Apple'!A:A,'Volume Apple'!B:B)</f>
        <v>0.34553835185759518</v>
      </c>
      <c r="I766" s="20">
        <f>_xlfn.XLOOKUP(B766,'Short Volume Apple'!A:A,'Short Volume Apple'!E:E)</f>
        <v>0.4231266879951433</v>
      </c>
      <c r="K766" s="20">
        <f>_xlfn.XLOOKUP(B766,'Volume SPY'!A:A,'Volume SPY'!B:B)</f>
        <v>0.24205372172429465</v>
      </c>
      <c r="L766" s="20">
        <f>_xlfn.XLOOKUP(B766,'Short Volume SPY'!A:A,'Short Volume SPY'!E:E)</f>
        <v>0.51190929650902006</v>
      </c>
    </row>
    <row r="767" spans="2:12">
      <c r="B767" s="1">
        <v>44627</v>
      </c>
      <c r="C767" s="25">
        <f>_xlfn.XLOOKUP(B767,gme_stock_data!A:A,gme_stock_data!D:D)</f>
        <v>-0.11688802082889384</v>
      </c>
      <c r="D767" s="1"/>
      <c r="E767" s="18">
        <f>_xlfn.XLOOKUP(B767,'Volume GME'!A:A,'Volume GME'!B:B)</f>
        <v>0.34384938315138402</v>
      </c>
      <c r="F767" s="19">
        <f>_xlfn.XLOOKUP(B767,'Short Volume GME'!A:A,'Short Volume GME'!E:E)</f>
        <v>0.64551546404591686</v>
      </c>
      <c r="H767" s="20">
        <f>_xlfn.XLOOKUP(B767,'Volume Apple'!A:A,'Volume Apple'!B:B)</f>
        <v>0.32667806357905016</v>
      </c>
      <c r="I767" s="20">
        <f>_xlfn.XLOOKUP(B767,'Short Volume Apple'!A:A,'Short Volume Apple'!E:E)</f>
        <v>0.43834203893916923</v>
      </c>
      <c r="K767" s="20">
        <f>_xlfn.XLOOKUP(B767,'Volume SPY'!A:A,'Volume SPY'!B:B)</f>
        <v>0.28132576052488506</v>
      </c>
      <c r="L767" s="20">
        <f>_xlfn.XLOOKUP(B767,'Short Volume SPY'!A:A,'Short Volume SPY'!E:E)</f>
        <v>0.66266912934825817</v>
      </c>
    </row>
    <row r="768" spans="2:12">
      <c r="B768" s="1">
        <v>44624</v>
      </c>
      <c r="C768" s="25">
        <f>_xlfn.XLOOKUP(B768,gme_stock_data!A:A,gme_stock_data!D:D)</f>
        <v>-5.843108343584294E-2</v>
      </c>
      <c r="D768" s="1"/>
      <c r="E768" s="18">
        <f>_xlfn.XLOOKUP(B768,'Volume GME'!A:A,'Volume GME'!B:B)</f>
        <v>0.35898970256239809</v>
      </c>
      <c r="F768" s="19">
        <f>_xlfn.XLOOKUP(B768,'Short Volume GME'!A:A,'Short Volume GME'!E:E)</f>
        <v>0.77189422721312573</v>
      </c>
      <c r="H768" s="20">
        <f>_xlfn.XLOOKUP(B768,'Volume Apple'!A:A,'Volume Apple'!B:B)</f>
        <v>0.32024628760538532</v>
      </c>
      <c r="I768" s="20">
        <f>_xlfn.XLOOKUP(B768,'Short Volume Apple'!A:A,'Short Volume Apple'!E:E)</f>
        <v>0.4301484731667205</v>
      </c>
      <c r="K768" s="20">
        <f>_xlfn.XLOOKUP(B768,'Volume SPY'!A:A,'Volume SPY'!B:B)</f>
        <v>0.26226317360603363</v>
      </c>
      <c r="L768" s="20">
        <f>_xlfn.XLOOKUP(B768,'Short Volume SPY'!A:A,'Short Volume SPY'!E:E)</f>
        <v>0.66257667632368533</v>
      </c>
    </row>
    <row r="769" spans="2:12">
      <c r="B769" s="1">
        <v>44623</v>
      </c>
      <c r="C769" s="25">
        <f>_xlfn.XLOOKUP(B769,gme_stock_data!A:A,gme_stock_data!D:D)</f>
        <v>-2.9624399670148616E-2</v>
      </c>
      <c r="D769" s="1"/>
      <c r="E769" s="18">
        <f>_xlfn.XLOOKUP(B769,'Volume GME'!A:A,'Volume GME'!B:B)</f>
        <v>0.34391429593714401</v>
      </c>
      <c r="F769" s="19">
        <f>_xlfn.XLOOKUP(B769,'Short Volume GME'!A:A,'Short Volume GME'!E:E)</f>
        <v>0.73622410984407727</v>
      </c>
      <c r="H769" s="20">
        <f>_xlfn.XLOOKUP(B769,'Volume Apple'!A:A,'Volume Apple'!B:B)</f>
        <v>0.36963746105814099</v>
      </c>
      <c r="I769" s="20">
        <f>_xlfn.XLOOKUP(B769,'Short Volume Apple'!A:A,'Short Volume Apple'!E:E)</f>
        <v>0.47822801839816081</v>
      </c>
      <c r="K769" s="20">
        <f>_xlfn.XLOOKUP(B769,'Volume SPY'!A:A,'Volume SPY'!B:B)</f>
        <v>0.26445828930435666</v>
      </c>
      <c r="L769" s="20">
        <f>_xlfn.XLOOKUP(B769,'Short Volume SPY'!A:A,'Short Volume SPY'!E:E)</f>
        <v>0.6558227798648345</v>
      </c>
    </row>
    <row r="770" spans="2:12">
      <c r="B770" s="1">
        <v>44622</v>
      </c>
      <c r="C770" s="25">
        <f>_xlfn.XLOOKUP(B770,gme_stock_data!A:A,gme_stock_data!D:D)</f>
        <v>2.4569629008524517E-2</v>
      </c>
      <c r="D770" s="1"/>
      <c r="E770" s="18">
        <f>_xlfn.XLOOKUP(B770,'Volume GME'!A:A,'Volume GME'!B:B)</f>
        <v>0.38413652504184959</v>
      </c>
      <c r="F770" s="19">
        <f>_xlfn.XLOOKUP(B770,'Short Volume GME'!A:A,'Short Volume GME'!E:E)</f>
        <v>0.66587321038047398</v>
      </c>
      <c r="H770" s="20">
        <f>_xlfn.XLOOKUP(B770,'Volume Apple'!A:A,'Volume Apple'!B:B)</f>
        <v>0.302012909276136</v>
      </c>
      <c r="I770" s="20">
        <f>_xlfn.XLOOKUP(B770,'Short Volume Apple'!A:A,'Short Volume Apple'!E:E)</f>
        <v>0.42867174751260007</v>
      </c>
      <c r="K770" s="20">
        <f>_xlfn.XLOOKUP(B770,'Volume SPY'!A:A,'Volume SPY'!B:B)</f>
        <v>0.24020713950231223</v>
      </c>
      <c r="L770" s="20">
        <f>_xlfn.XLOOKUP(B770,'Short Volume SPY'!A:A,'Short Volume SPY'!E:E)</f>
        <v>0.58551844063656167</v>
      </c>
    </row>
    <row r="771" spans="2:12">
      <c r="B771" s="1">
        <v>44621</v>
      </c>
      <c r="C771" s="25">
        <f>_xlfn.XLOOKUP(B771,gme_stock_data!A:A,gme_stock_data!D:D)</f>
        <v>-3.5659109906420128E-2</v>
      </c>
      <c r="D771" s="1"/>
      <c r="E771" s="18">
        <f>_xlfn.XLOOKUP(B771,'Volume GME'!A:A,'Volume GME'!B:B)</f>
        <v>0.36931317921828138</v>
      </c>
      <c r="F771" s="19">
        <f>_xlfn.XLOOKUP(B771,'Short Volume GME'!A:A,'Short Volume GME'!E:E)</f>
        <v>0.63781399475559031</v>
      </c>
      <c r="H771" s="20">
        <f>_xlfn.XLOOKUP(B771,'Volume Apple'!A:A,'Volume Apple'!B:B)</f>
        <v>0.30867166512077748</v>
      </c>
      <c r="I771" s="20">
        <f>_xlfn.XLOOKUP(B771,'Short Volume Apple'!A:A,'Short Volume Apple'!E:E)</f>
        <v>0.47067589688392009</v>
      </c>
      <c r="K771" s="20">
        <f>_xlfn.XLOOKUP(B771,'Volume SPY'!A:A,'Volume SPY'!B:B)</f>
        <v>0.2847651223089388</v>
      </c>
      <c r="L771" s="20">
        <f>_xlfn.XLOOKUP(B771,'Short Volume SPY'!A:A,'Short Volume SPY'!E:E)</f>
        <v>0.66778979987774301</v>
      </c>
    </row>
    <row r="772" spans="2:12">
      <c r="B772" s="1">
        <v>44620</v>
      </c>
      <c r="C772" s="25">
        <f>_xlfn.XLOOKUP(B772,gme_stock_data!A:A,gme_stock_data!D:D)</f>
        <v>3.9026116454324626E-2</v>
      </c>
      <c r="D772" s="1"/>
      <c r="E772" s="18">
        <f>_xlfn.XLOOKUP(B772,'Volume GME'!A:A,'Volume GME'!B:B)</f>
        <v>0.41492003342238121</v>
      </c>
      <c r="F772" s="19">
        <f>_xlfn.XLOOKUP(B772,'Short Volume GME'!A:A,'Short Volume GME'!E:E)</f>
        <v>0.63762822284813481</v>
      </c>
      <c r="H772" s="20">
        <f>_xlfn.XLOOKUP(B772,'Volume Apple'!A:A,'Volume Apple'!B:B)</f>
        <v>0.32068266798063938</v>
      </c>
      <c r="I772" s="20">
        <f>_xlfn.XLOOKUP(B772,'Short Volume Apple'!A:A,'Short Volume Apple'!E:E)</f>
        <v>0.51388615564423212</v>
      </c>
      <c r="K772" s="20">
        <f>_xlfn.XLOOKUP(B772,'Volume SPY'!A:A,'Volume SPY'!B:B)</f>
        <v>0.28271990907313455</v>
      </c>
      <c r="L772" s="20">
        <f>_xlfn.XLOOKUP(B772,'Short Volume SPY'!A:A,'Short Volume SPY'!E:E)</f>
        <v>0.61473086588983583</v>
      </c>
    </row>
    <row r="773" spans="2:12">
      <c r="B773" s="1">
        <v>44617</v>
      </c>
      <c r="C773" s="25">
        <f>_xlfn.XLOOKUP(B773,gme_stock_data!A:A,gme_stock_data!D:D)</f>
        <v>-4.9352119789727665E-2</v>
      </c>
      <c r="D773" s="1"/>
      <c r="E773" s="18">
        <f>_xlfn.XLOOKUP(B773,'Volume GME'!A:A,'Volume GME'!B:B)</f>
        <v>0.3900166943931983</v>
      </c>
      <c r="F773" s="19">
        <f>_xlfn.XLOOKUP(B773,'Short Volume GME'!A:A,'Short Volume GME'!E:E)</f>
        <v>0.61590527449514731</v>
      </c>
      <c r="H773" s="20">
        <f>_xlfn.XLOOKUP(B773,'Volume Apple'!A:A,'Volume Apple'!B:B)</f>
        <v>0.31399341504331679</v>
      </c>
      <c r="I773" s="20">
        <f>_xlfn.XLOOKUP(B773,'Short Volume Apple'!A:A,'Short Volume Apple'!E:E)</f>
        <v>0.48788585645112315</v>
      </c>
      <c r="K773" s="20">
        <f>_xlfn.XLOOKUP(B773,'Volume SPY'!A:A,'Volume SPY'!B:B)</f>
        <v>0.26113386454723453</v>
      </c>
      <c r="L773" s="20">
        <f>_xlfn.XLOOKUP(B773,'Short Volume SPY'!A:A,'Short Volume SPY'!E:E)</f>
        <v>0.69139798455709323</v>
      </c>
    </row>
    <row r="774" spans="2:12">
      <c r="B774" s="1">
        <v>44616</v>
      </c>
      <c r="C774" s="25">
        <f>_xlfn.XLOOKUP(B774,gme_stock_data!A:A,gme_stock_data!D:D)</f>
        <v>8.1220501053438671E-2</v>
      </c>
      <c r="D774" s="1"/>
      <c r="E774" s="18">
        <f>_xlfn.XLOOKUP(B774,'Volume GME'!A:A,'Volume GME'!B:B)</f>
        <v>0.41166669769346764</v>
      </c>
      <c r="F774" s="19">
        <f>_xlfn.XLOOKUP(B774,'Short Volume GME'!A:A,'Short Volume GME'!E:E)</f>
        <v>0.60899808096447927</v>
      </c>
      <c r="H774" s="20">
        <f>_xlfn.XLOOKUP(B774,'Volume Apple'!A:A,'Volume Apple'!B:B)</f>
        <v>0.30969639952499917</v>
      </c>
      <c r="I774" s="20">
        <f>_xlfn.XLOOKUP(B774,'Short Volume Apple'!A:A,'Short Volume Apple'!E:E)</f>
        <v>0.3910744065955512</v>
      </c>
      <c r="K774" s="20">
        <f>_xlfn.XLOOKUP(B774,'Volume SPY'!A:A,'Volume SPY'!B:B)</f>
        <v>0.26733207536778492</v>
      </c>
      <c r="L774" s="20">
        <f>_xlfn.XLOOKUP(B774,'Short Volume SPY'!A:A,'Short Volume SPY'!E:E)</f>
        <v>0.5958640738713934</v>
      </c>
    </row>
    <row r="775" spans="2:12">
      <c r="B775" s="1">
        <v>44615</v>
      </c>
      <c r="C775" s="25">
        <f>_xlfn.XLOOKUP(B775,gme_stock_data!A:A,gme_stock_data!D:D)</f>
        <v>-2.7135444774824675E-2</v>
      </c>
      <c r="D775" s="1"/>
      <c r="E775" s="18">
        <f>_xlfn.XLOOKUP(B775,'Volume GME'!A:A,'Volume GME'!B:B)</f>
        <v>0.39125697569890494</v>
      </c>
      <c r="F775" s="19">
        <f>_xlfn.XLOOKUP(B775,'Short Volume GME'!A:A,'Short Volume GME'!E:E)</f>
        <v>0.6965248651887358</v>
      </c>
      <c r="H775" s="20">
        <f>_xlfn.XLOOKUP(B775,'Volume Apple'!A:A,'Volume Apple'!B:B)</f>
        <v>0.33952131356025722</v>
      </c>
      <c r="I775" s="20">
        <f>_xlfn.XLOOKUP(B775,'Short Volume Apple'!A:A,'Short Volume Apple'!E:E)</f>
        <v>0.48440875421783036</v>
      </c>
      <c r="K775" s="20">
        <f>_xlfn.XLOOKUP(B775,'Volume SPY'!A:A,'Volume SPY'!B:B)</f>
        <v>0.30594364813124197</v>
      </c>
      <c r="L775" s="20">
        <f>_xlfn.XLOOKUP(B775,'Short Volume SPY'!A:A,'Short Volume SPY'!E:E)</f>
        <v>0.58251503182801501</v>
      </c>
    </row>
    <row r="776" spans="2:12">
      <c r="B776" s="1">
        <v>44614</v>
      </c>
      <c r="C776" s="25">
        <f>_xlfn.XLOOKUP(B776,gme_stock_data!A:A,gme_stock_data!D:D)</f>
        <v>-2.9055308212778685E-2</v>
      </c>
      <c r="D776" s="1"/>
      <c r="E776" s="18">
        <f>_xlfn.XLOOKUP(B776,'Volume GME'!A:A,'Volume GME'!B:B)</f>
        <v>0.39601816480860685</v>
      </c>
      <c r="F776" s="19">
        <f>_xlfn.XLOOKUP(B776,'Short Volume GME'!A:A,'Short Volume GME'!E:E)</f>
        <v>0.6866484860366977</v>
      </c>
      <c r="H776" s="20">
        <f>_xlfn.XLOOKUP(B776,'Volume Apple'!A:A,'Volume Apple'!B:B)</f>
        <v>0.33576308476598454</v>
      </c>
      <c r="I776" s="20">
        <f>_xlfn.XLOOKUP(B776,'Short Volume Apple'!A:A,'Short Volume Apple'!E:E)</f>
        <v>0.34315290219504774</v>
      </c>
      <c r="K776" s="20">
        <f>_xlfn.XLOOKUP(B776,'Volume SPY'!A:A,'Volume SPY'!B:B)</f>
        <v>0.26326502635615545</v>
      </c>
      <c r="L776" s="20">
        <f>_xlfn.XLOOKUP(B776,'Short Volume SPY'!A:A,'Short Volume SPY'!E:E)</f>
        <v>0.68222379765977059</v>
      </c>
    </row>
    <row r="777" spans="2:12">
      <c r="B777" s="1">
        <v>44610</v>
      </c>
      <c r="C777" s="25">
        <f>_xlfn.XLOOKUP(B777,gme_stock_data!A:A,gme_stock_data!D:D)</f>
        <v>-1.5352253183770108E-2</v>
      </c>
      <c r="D777" s="1"/>
      <c r="E777" s="18">
        <f>_xlfn.XLOOKUP(B777,'Volume GME'!A:A,'Volume GME'!B:B)</f>
        <v>0.36833320566783323</v>
      </c>
      <c r="F777" s="19">
        <f>_xlfn.XLOOKUP(B777,'Short Volume GME'!A:A,'Short Volume GME'!E:E)</f>
        <v>0.68766716458381127</v>
      </c>
      <c r="H777" s="20">
        <f>_xlfn.XLOOKUP(B777,'Volume Apple'!A:A,'Volume Apple'!B:B)</f>
        <v>0.31423945292393157</v>
      </c>
      <c r="I777" s="20">
        <f>_xlfn.XLOOKUP(B777,'Short Volume Apple'!A:A,'Short Volume Apple'!E:E)</f>
        <v>0.60099052315304069</v>
      </c>
      <c r="K777" s="20">
        <f>_xlfn.XLOOKUP(B777,'Volume SPY'!A:A,'Volume SPY'!B:B)</f>
        <v>0.35690338987494663</v>
      </c>
      <c r="L777" s="20">
        <f>_xlfn.XLOOKUP(B777,'Short Volume SPY'!A:A,'Short Volume SPY'!E:E)</f>
        <v>0.65766563868081729</v>
      </c>
    </row>
    <row r="778" spans="2:12">
      <c r="B778" s="1">
        <v>44609</v>
      </c>
      <c r="C778" s="25">
        <f>_xlfn.XLOOKUP(B778,gme_stock_data!A:A,gme_stock_data!D:D)</f>
        <v>-3.9096032646916794E-2</v>
      </c>
      <c r="D778" s="1"/>
      <c r="E778" s="18">
        <f>_xlfn.XLOOKUP(B778,'Volume GME'!A:A,'Volume GME'!B:B)</f>
        <v>0.41821188383112773</v>
      </c>
      <c r="F778" s="19">
        <f>_xlfn.XLOOKUP(B778,'Short Volume GME'!A:A,'Short Volume GME'!E:E)</f>
        <v>0.6620577033824695</v>
      </c>
      <c r="H778" s="20">
        <f>_xlfn.XLOOKUP(B778,'Volume Apple'!A:A,'Volume Apple'!B:B)</f>
        <v>0.31624871023168016</v>
      </c>
      <c r="I778" s="20">
        <f>_xlfn.XLOOKUP(B778,'Short Volume Apple'!A:A,'Short Volume Apple'!E:E)</f>
        <v>0.59103466742737099</v>
      </c>
      <c r="K778" s="20">
        <f>_xlfn.XLOOKUP(B778,'Volume SPY'!A:A,'Volume SPY'!B:B)</f>
        <v>0.27014085312309183</v>
      </c>
      <c r="L778" s="20">
        <f>_xlfn.XLOOKUP(B778,'Short Volume SPY'!A:A,'Short Volume SPY'!E:E)</f>
        <v>0.662210434664255</v>
      </c>
    </row>
    <row r="779" spans="2:12">
      <c r="B779" s="1">
        <v>44608</v>
      </c>
      <c r="C779" s="25">
        <f>_xlfn.XLOOKUP(B779,gme_stock_data!A:A,gme_stock_data!D:D)</f>
        <v>1.6976201463421298E-2</v>
      </c>
      <c r="D779" s="1"/>
      <c r="E779" s="18">
        <f>_xlfn.XLOOKUP(B779,'Volume GME'!A:A,'Volume GME'!B:B)</f>
        <v>0.45652635433197913</v>
      </c>
      <c r="F779" s="19">
        <f>_xlfn.XLOOKUP(B779,'Short Volume GME'!A:A,'Short Volume GME'!E:E)</f>
        <v>0.58614841744567736</v>
      </c>
      <c r="H779" s="20">
        <f>_xlfn.XLOOKUP(B779,'Volume Apple'!A:A,'Volume Apple'!B:B)</f>
        <v>0.36305983983262524</v>
      </c>
      <c r="I779" s="20">
        <f>_xlfn.XLOOKUP(B779,'Short Volume Apple'!A:A,'Short Volume Apple'!E:E)</f>
        <v>0.63248745552027541</v>
      </c>
      <c r="K779" s="20">
        <f>_xlfn.XLOOKUP(B779,'Volume SPY'!A:A,'Volume SPY'!B:B)</f>
        <v>0.31600718898857361</v>
      </c>
      <c r="L779" s="20">
        <f>_xlfn.XLOOKUP(B779,'Short Volume SPY'!A:A,'Short Volume SPY'!E:E)</f>
        <v>0.65398836909318947</v>
      </c>
    </row>
    <row r="780" spans="2:12">
      <c r="B780" s="1">
        <v>44607</v>
      </c>
      <c r="C780" s="25">
        <f>_xlfn.XLOOKUP(B780,gme_stock_data!A:A,gme_stock_data!D:D)</f>
        <v>7.4693480831097794E-2</v>
      </c>
      <c r="D780" s="1"/>
      <c r="E780" s="18">
        <f>_xlfn.XLOOKUP(B780,'Volume GME'!A:A,'Volume GME'!B:B)</f>
        <v>0.43780895278767079</v>
      </c>
      <c r="F780" s="19">
        <f>_xlfn.XLOOKUP(B780,'Short Volume GME'!A:A,'Short Volume GME'!E:E)</f>
        <v>0.64048092558370928</v>
      </c>
      <c r="H780" s="20">
        <f>_xlfn.XLOOKUP(B780,'Volume Apple'!A:A,'Volume Apple'!B:B)</f>
        <v>0.33500355974589879</v>
      </c>
      <c r="I780" s="20">
        <f>_xlfn.XLOOKUP(B780,'Short Volume Apple'!A:A,'Short Volume Apple'!E:E)</f>
        <v>0.61257582466512217</v>
      </c>
      <c r="K780" s="20">
        <f>_xlfn.XLOOKUP(B780,'Volume SPY'!A:A,'Volume SPY'!B:B)</f>
        <v>0.27978271118743264</v>
      </c>
      <c r="L780" s="20">
        <f>_xlfn.XLOOKUP(B780,'Short Volume SPY'!A:A,'Short Volume SPY'!E:E)</f>
        <v>0.62639196517018891</v>
      </c>
    </row>
    <row r="781" spans="2:12">
      <c r="B781" s="1">
        <v>44606</v>
      </c>
      <c r="C781" s="25">
        <f>_xlfn.XLOOKUP(B781,gme_stock_data!A:A,gme_stock_data!D:D)</f>
        <v>-5.9357717016746532E-2</v>
      </c>
      <c r="D781" s="1"/>
      <c r="E781" s="18">
        <f>_xlfn.XLOOKUP(B781,'Volume GME'!A:A,'Volume GME'!B:B)</f>
        <v>0.43889177241086219</v>
      </c>
      <c r="F781" s="19">
        <f>_xlfn.XLOOKUP(B781,'Short Volume GME'!A:A,'Short Volume GME'!E:E)</f>
        <v>0.64210125582397348</v>
      </c>
      <c r="H781" s="20">
        <f>_xlfn.XLOOKUP(B781,'Volume Apple'!A:A,'Volume Apple'!B:B)</f>
        <v>0.29261327422739009</v>
      </c>
      <c r="I781" s="20">
        <f>_xlfn.XLOOKUP(B781,'Short Volume Apple'!A:A,'Short Volume Apple'!E:E)</f>
        <v>0.61273993817597983</v>
      </c>
      <c r="K781" s="20">
        <f>_xlfn.XLOOKUP(B781,'Volume SPY'!A:A,'Volume SPY'!B:B)</f>
        <v>0.24900496067279909</v>
      </c>
      <c r="L781" s="20">
        <f>_xlfn.XLOOKUP(B781,'Short Volume SPY'!A:A,'Short Volume SPY'!E:E)</f>
        <v>0.60157541175095008</v>
      </c>
    </row>
    <row r="782" spans="2:12">
      <c r="B782" s="1">
        <v>44603</v>
      </c>
      <c r="C782" s="25">
        <f>_xlfn.XLOOKUP(B782,gme_stock_data!A:A,gme_stock_data!D:D)</f>
        <v>1.4267427491003154E-2</v>
      </c>
      <c r="D782" s="1"/>
      <c r="E782" s="18">
        <f>_xlfn.XLOOKUP(B782,'Volume GME'!A:A,'Volume GME'!B:B)</f>
        <v>0.4254601336671886</v>
      </c>
      <c r="F782" s="19">
        <f>_xlfn.XLOOKUP(B782,'Short Volume GME'!A:A,'Short Volume GME'!E:E)</f>
        <v>0.68319479226218927</v>
      </c>
      <c r="H782" s="20">
        <f>_xlfn.XLOOKUP(B782,'Volume Apple'!A:A,'Volume Apple'!B:B)</f>
        <v>0.3881550344886604</v>
      </c>
      <c r="I782" s="20">
        <f>_xlfn.XLOOKUP(B782,'Short Volume Apple'!A:A,'Short Volume Apple'!E:E)</f>
        <v>0.58702283851501047</v>
      </c>
      <c r="K782" s="20">
        <f>_xlfn.XLOOKUP(B782,'Volume SPY'!A:A,'Volume SPY'!B:B)</f>
        <v>0.25313065586601569</v>
      </c>
      <c r="L782" s="20">
        <f>_xlfn.XLOOKUP(B782,'Short Volume SPY'!A:A,'Short Volume SPY'!E:E)</f>
        <v>0.56486002247259848</v>
      </c>
    </row>
    <row r="783" spans="2:12">
      <c r="B783" s="1">
        <v>44602</v>
      </c>
      <c r="C783" s="25">
        <f>_xlfn.XLOOKUP(B783,gme_stock_data!A:A,gme_stock_data!D:D)</f>
        <v>-1.458933317541833E-2</v>
      </c>
      <c r="D783" s="1"/>
      <c r="E783" s="18">
        <f>_xlfn.XLOOKUP(B783,'Volume GME'!A:A,'Volume GME'!B:B)</f>
        <v>0.43206933104402606</v>
      </c>
      <c r="F783" s="19">
        <f>_xlfn.XLOOKUP(B783,'Short Volume GME'!A:A,'Short Volume GME'!E:E)</f>
        <v>0.67091352544610205</v>
      </c>
      <c r="H783" s="20">
        <f>_xlfn.XLOOKUP(B783,'Volume Apple'!A:A,'Volume Apple'!B:B)</f>
        <v>0.33336297107727458</v>
      </c>
      <c r="I783" s="20">
        <f>_xlfn.XLOOKUP(B783,'Short Volume Apple'!A:A,'Short Volume Apple'!E:E)</f>
        <v>0.64137106235488961</v>
      </c>
      <c r="K783" s="20">
        <f>_xlfn.XLOOKUP(B783,'Volume SPY'!A:A,'Volume SPY'!B:B)</f>
        <v>0.32140297650871547</v>
      </c>
      <c r="L783" s="20">
        <f>_xlfn.XLOOKUP(B783,'Short Volume SPY'!A:A,'Short Volume SPY'!E:E)</f>
        <v>0.67930100889753053</v>
      </c>
    </row>
    <row r="784" spans="2:12">
      <c r="B784" s="1">
        <v>44601</v>
      </c>
      <c r="C784" s="25">
        <f>_xlfn.XLOOKUP(B784,gme_stock_data!A:A,gme_stock_data!D:D)</f>
        <v>7.2401128286569694E-2</v>
      </c>
      <c r="D784" s="1"/>
      <c r="E784" s="18">
        <f>_xlfn.XLOOKUP(B784,'Volume GME'!A:A,'Volume GME'!B:B)</f>
        <v>0.44660283307364568</v>
      </c>
      <c r="F784" s="19">
        <f>_xlfn.XLOOKUP(B784,'Short Volume GME'!A:A,'Short Volume GME'!E:E)</f>
        <v>0.65031849586516954</v>
      </c>
      <c r="H784" s="20">
        <f>_xlfn.XLOOKUP(B784,'Volume Apple'!A:A,'Volume Apple'!B:B)</f>
        <v>0.40080417399024543</v>
      </c>
      <c r="I784" s="20">
        <f>_xlfn.XLOOKUP(B784,'Short Volume Apple'!A:A,'Short Volume Apple'!E:E)</f>
        <v>0.60563917563711789</v>
      </c>
      <c r="K784" s="20">
        <f>_xlfn.XLOOKUP(B784,'Volume SPY'!A:A,'Volume SPY'!B:B)</f>
        <v>0.33036837143802611</v>
      </c>
      <c r="L784" s="20">
        <f>_xlfn.XLOOKUP(B784,'Short Volume SPY'!A:A,'Short Volume SPY'!E:E)</f>
        <v>0.60976881126467608</v>
      </c>
    </row>
    <row r="785" spans="2:12">
      <c r="B785" s="1">
        <v>44600</v>
      </c>
      <c r="C785" s="25">
        <f>_xlfn.XLOOKUP(B785,gme_stock_data!A:A,gme_stock_data!D:D)</f>
        <v>0.12203079896768977</v>
      </c>
      <c r="D785" s="1"/>
      <c r="E785" s="18">
        <f>_xlfn.XLOOKUP(B785,'Volume GME'!A:A,'Volume GME'!B:B)</f>
        <v>0.47474468266132464</v>
      </c>
      <c r="F785" s="19">
        <f>_xlfn.XLOOKUP(B785,'Short Volume GME'!A:A,'Short Volume GME'!E:E)</f>
        <v>0.62493224315705342</v>
      </c>
      <c r="H785" s="20">
        <f>_xlfn.XLOOKUP(B785,'Volume Apple'!A:A,'Volume Apple'!B:B)</f>
        <v>0.37760006516437689</v>
      </c>
      <c r="I785" s="20">
        <f>_xlfn.XLOOKUP(B785,'Short Volume Apple'!A:A,'Short Volume Apple'!E:E)</f>
        <v>0.62634771864173566</v>
      </c>
      <c r="K785" s="20">
        <f>_xlfn.XLOOKUP(B785,'Volume SPY'!A:A,'Volume SPY'!B:B)</f>
        <v>0.30921948365225171</v>
      </c>
      <c r="L785" s="20">
        <f>_xlfn.XLOOKUP(B785,'Short Volume SPY'!A:A,'Short Volume SPY'!E:E)</f>
        <v>0.57445120036590225</v>
      </c>
    </row>
    <row r="786" spans="2:12">
      <c r="B786" s="1">
        <v>44599</v>
      </c>
      <c r="C786" s="25">
        <f>_xlfn.XLOOKUP(B786,gme_stock_data!A:A,gme_stock_data!D:D)</f>
        <v>0</v>
      </c>
      <c r="D786" s="1"/>
      <c r="E786" s="18">
        <f>_xlfn.XLOOKUP(B786,'Volume GME'!A:A,'Volume GME'!B:B)</f>
        <v>0.38279679783915532</v>
      </c>
      <c r="F786" s="19">
        <f>_xlfn.XLOOKUP(B786,'Short Volume GME'!A:A,'Short Volume GME'!E:E)</f>
        <v>0.6531098214279264</v>
      </c>
      <c r="H786" s="20">
        <f>_xlfn.XLOOKUP(B786,'Volume Apple'!A:A,'Volume Apple'!B:B)</f>
        <v>0.48877978236936404</v>
      </c>
      <c r="I786" s="20">
        <f>_xlfn.XLOOKUP(B786,'Short Volume Apple'!A:A,'Short Volume Apple'!E:E)</f>
        <v>0.64812613755242365</v>
      </c>
      <c r="K786" s="20">
        <f>_xlfn.XLOOKUP(B786,'Volume SPY'!A:A,'Volume SPY'!B:B)</f>
        <v>0.27658760587300546</v>
      </c>
      <c r="L786" s="20">
        <f>_xlfn.XLOOKUP(B786,'Short Volume SPY'!A:A,'Short Volume SPY'!E:E)</f>
        <v>0.62274963821137019</v>
      </c>
    </row>
    <row r="787" spans="2:12">
      <c r="B787" s="1">
        <v>44596</v>
      </c>
      <c r="C787" s="25">
        <f>_xlfn.XLOOKUP(B787,gme_stock_data!A:A,gme_stock_data!D:D)</f>
        <v>3.0563998446987015E-2</v>
      </c>
      <c r="D787" s="1"/>
      <c r="E787" s="18">
        <f>_xlfn.XLOOKUP(B787,'Volume GME'!A:A,'Volume GME'!B:B)</f>
        <v>0.44781520365892225</v>
      </c>
      <c r="F787" s="19">
        <f>_xlfn.XLOOKUP(B787,'Short Volume GME'!A:A,'Short Volume GME'!E:E)</f>
        <v>0.67279269546318798</v>
      </c>
      <c r="H787" s="20">
        <f>_xlfn.XLOOKUP(B787,'Volume Apple'!A:A,'Volume Apple'!B:B)</f>
        <v>0.36801292222583115</v>
      </c>
      <c r="I787" s="20">
        <f>_xlfn.XLOOKUP(B787,'Short Volume Apple'!A:A,'Short Volume Apple'!E:E)</f>
        <v>0.56031116023634331</v>
      </c>
      <c r="K787" s="20">
        <f>_xlfn.XLOOKUP(B787,'Volume SPY'!A:A,'Volume SPY'!B:B)</f>
        <v>0.29598600049243978</v>
      </c>
      <c r="L787" s="20">
        <f>_xlfn.XLOOKUP(B787,'Short Volume SPY'!A:A,'Short Volume SPY'!E:E)</f>
        <v>0.62363198623776239</v>
      </c>
    </row>
    <row r="788" spans="2:12">
      <c r="B788" s="1">
        <v>44595</v>
      </c>
      <c r="C788" s="25">
        <f>_xlfn.XLOOKUP(B788,gme_stock_data!A:A,gme_stock_data!D:D)</f>
        <v>-8.0289471858181628E-3</v>
      </c>
      <c r="D788" s="1"/>
      <c r="E788" s="18">
        <f>_xlfn.XLOOKUP(B788,'Volume GME'!A:A,'Volume GME'!B:B)</f>
        <v>0.38001037566402568</v>
      </c>
      <c r="F788" s="19">
        <f>_xlfn.XLOOKUP(B788,'Short Volume GME'!A:A,'Short Volume GME'!E:E)</f>
        <v>0.62138076906532624</v>
      </c>
      <c r="H788" s="20">
        <f>_xlfn.XLOOKUP(B788,'Volume Apple'!A:A,'Volume Apple'!B:B)</f>
        <v>0.35532829501884083</v>
      </c>
      <c r="I788" s="20">
        <f>_xlfn.XLOOKUP(B788,'Short Volume Apple'!A:A,'Short Volume Apple'!E:E)</f>
        <v>0.53148161612131262</v>
      </c>
      <c r="K788" s="20">
        <f>_xlfn.XLOOKUP(B788,'Volume SPY'!A:A,'Volume SPY'!B:B)</f>
        <v>0.28281859239819651</v>
      </c>
      <c r="L788" s="20">
        <f>_xlfn.XLOOKUP(B788,'Short Volume SPY'!A:A,'Short Volume SPY'!E:E)</f>
        <v>0.65746951419726596</v>
      </c>
    </row>
    <row r="789" spans="2:12">
      <c r="B789" s="1">
        <v>44594</v>
      </c>
      <c r="C789" s="25">
        <f>_xlfn.XLOOKUP(B789,gme_stock_data!A:A,gme_stock_data!D:D)</f>
        <v>-0.11827160969617155</v>
      </c>
      <c r="D789" s="1"/>
      <c r="E789" s="18">
        <f>_xlfn.XLOOKUP(B789,'Volume GME'!A:A,'Volume GME'!B:B)</f>
        <v>0.43863530180989568</v>
      </c>
      <c r="F789" s="19">
        <f>_xlfn.XLOOKUP(B789,'Short Volume GME'!A:A,'Short Volume GME'!E:E)</f>
        <v>0.6817898178825228</v>
      </c>
      <c r="H789" s="20">
        <f>_xlfn.XLOOKUP(B789,'Volume Apple'!A:A,'Volume Apple'!B:B)</f>
        <v>0.44308815156634462</v>
      </c>
      <c r="I789" s="20">
        <f>_xlfn.XLOOKUP(B789,'Short Volume Apple'!A:A,'Short Volume Apple'!E:E)</f>
        <v>0.44243766979336374</v>
      </c>
      <c r="K789" s="20">
        <f>_xlfn.XLOOKUP(B789,'Volume SPY'!A:A,'Volume SPY'!B:B)</f>
        <v>0.33431352774057449</v>
      </c>
      <c r="L789" s="20">
        <f>_xlfn.XLOOKUP(B789,'Short Volume SPY'!A:A,'Short Volume SPY'!E:E)</f>
        <v>0.71612622795002434</v>
      </c>
    </row>
    <row r="790" spans="2:12">
      <c r="B790" s="1">
        <v>44593</v>
      </c>
      <c r="C790" s="25">
        <f>_xlfn.XLOOKUP(B790,gme_stock_data!A:A,gme_stock_data!D:D)</f>
        <v>3.3228047900030991E-2</v>
      </c>
      <c r="D790" s="1"/>
      <c r="E790" s="18">
        <f>_xlfn.XLOOKUP(B790,'Volume GME'!A:A,'Volume GME'!B:B)</f>
        <v>0.44891545710141689</v>
      </c>
      <c r="F790" s="19">
        <f>_xlfn.XLOOKUP(B790,'Short Volume GME'!A:A,'Short Volume GME'!E:E)</f>
        <v>0.66208281998881302</v>
      </c>
      <c r="H790" s="20">
        <f>_xlfn.XLOOKUP(B790,'Volume Apple'!A:A,'Volume Apple'!B:B)</f>
        <v>0.39773598906822749</v>
      </c>
      <c r="I790" s="20">
        <f>_xlfn.XLOOKUP(B790,'Short Volume Apple'!A:A,'Short Volume Apple'!E:E)</f>
        <v>0.48675733953001027</v>
      </c>
      <c r="K790" s="20">
        <f>_xlfn.XLOOKUP(B790,'Volume SPY'!A:A,'Volume SPY'!B:B)</f>
        <v>0.36361865236516422</v>
      </c>
      <c r="L790" s="20">
        <f>_xlfn.XLOOKUP(B790,'Short Volume SPY'!A:A,'Short Volume SPY'!E:E)</f>
        <v>0.66625466544993295</v>
      </c>
    </row>
    <row r="791" spans="2:12">
      <c r="B791" s="1">
        <v>44592</v>
      </c>
      <c r="C791" s="25">
        <f>_xlfn.XLOOKUP(B791,gme_stock_data!A:A,gme_stock_data!D:D)</f>
        <v>0.10646284904154293</v>
      </c>
      <c r="D791" s="1"/>
      <c r="E791" s="18">
        <f>_xlfn.XLOOKUP(B791,'Volume GME'!A:A,'Volume GME'!B:B)</f>
        <v>0.46079379283282312</v>
      </c>
      <c r="F791" s="19">
        <f>_xlfn.XLOOKUP(B791,'Short Volume GME'!A:A,'Short Volume GME'!E:E)</f>
        <v>0.61450427231421045</v>
      </c>
      <c r="H791" s="20">
        <f>_xlfn.XLOOKUP(B791,'Volume Apple'!A:A,'Volume Apple'!B:B)</f>
        <v>0.36782291359903296</v>
      </c>
      <c r="I791" s="20">
        <f>_xlfn.XLOOKUP(B791,'Short Volume Apple'!A:A,'Short Volume Apple'!E:E)</f>
        <v>0.5072986574176056</v>
      </c>
      <c r="K791" s="20">
        <f>_xlfn.XLOOKUP(B791,'Volume SPY'!A:A,'Volume SPY'!B:B)</f>
        <v>0.38094773846028501</v>
      </c>
      <c r="L791" s="20">
        <f>_xlfn.XLOOKUP(B791,'Short Volume SPY'!A:A,'Short Volume SPY'!E:E)</f>
        <v>0.63667176602530529</v>
      </c>
    </row>
    <row r="792" spans="2:12">
      <c r="B792" s="1">
        <v>44589</v>
      </c>
      <c r="C792" s="25">
        <f>_xlfn.XLOOKUP(B792,gme_stock_data!A:A,gme_stock_data!D:D)</f>
        <v>4.5975501600203042E-2</v>
      </c>
      <c r="D792" s="1"/>
      <c r="E792" s="18">
        <f>_xlfn.XLOOKUP(B792,'Volume GME'!A:A,'Volume GME'!B:B)</f>
        <v>0.4083933384409798</v>
      </c>
      <c r="F792" s="19">
        <f>_xlfn.XLOOKUP(B792,'Short Volume GME'!A:A,'Short Volume GME'!E:E)</f>
        <v>0.5433822886020423</v>
      </c>
      <c r="H792" s="20">
        <f>_xlfn.XLOOKUP(B792,'Volume Apple'!A:A,'Volume Apple'!B:B)</f>
        <v>0.40665743761385603</v>
      </c>
      <c r="I792" s="20">
        <f>_xlfn.XLOOKUP(B792,'Short Volume Apple'!A:A,'Short Volume Apple'!E:E)</f>
        <v>0.45838761975030129</v>
      </c>
      <c r="K792" s="20">
        <f>_xlfn.XLOOKUP(B792,'Volume SPY'!A:A,'Volume SPY'!B:B)</f>
        <v>0.24154964615017394</v>
      </c>
      <c r="L792" s="20">
        <f>_xlfn.XLOOKUP(B792,'Short Volume SPY'!A:A,'Short Volume SPY'!E:E)</f>
        <v>0.61272028980254278</v>
      </c>
    </row>
    <row r="793" spans="2:12">
      <c r="B793" s="1">
        <v>44588</v>
      </c>
      <c r="C793" s="25">
        <f>_xlfn.XLOOKUP(B793,gme_stock_data!A:A,gme_stock_data!D:D)</f>
        <v>-9.9268429374574169E-2</v>
      </c>
      <c r="D793" s="1"/>
      <c r="E793" s="18">
        <f>_xlfn.XLOOKUP(B793,'Volume GME'!A:A,'Volume GME'!B:B)</f>
        <v>0.42562269240725348</v>
      </c>
      <c r="F793" s="19">
        <f>_xlfn.XLOOKUP(B793,'Short Volume GME'!A:A,'Short Volume GME'!E:E)</f>
        <v>0.65930718192923377</v>
      </c>
      <c r="H793" s="20">
        <f>_xlfn.XLOOKUP(B793,'Volume Apple'!A:A,'Volume Apple'!B:B)</f>
        <v>0.34603621856830769</v>
      </c>
      <c r="I793" s="20">
        <f>_xlfn.XLOOKUP(B793,'Short Volume Apple'!A:A,'Short Volume Apple'!E:E)</f>
        <v>0.48654191496826105</v>
      </c>
      <c r="K793" s="20">
        <f>_xlfn.XLOOKUP(B793,'Volume SPY'!A:A,'Volume SPY'!B:B)</f>
        <v>0.2149357240726511</v>
      </c>
      <c r="L793" s="20">
        <f>_xlfn.XLOOKUP(B793,'Short Volume SPY'!A:A,'Short Volume SPY'!E:E)</f>
        <v>0.56325827112460503</v>
      </c>
    </row>
    <row r="794" spans="2:12">
      <c r="B794" s="1">
        <v>44587</v>
      </c>
      <c r="C794" s="25">
        <f>_xlfn.XLOOKUP(B794,gme_stock_data!A:A,gme_stock_data!D:D)</f>
        <v>3.4275563220968738E-2</v>
      </c>
      <c r="D794" s="1"/>
      <c r="E794" s="18">
        <f>_xlfn.XLOOKUP(B794,'Volume GME'!A:A,'Volume GME'!B:B)</f>
        <v>0.43076048465230499</v>
      </c>
      <c r="F794" s="19">
        <f>_xlfn.XLOOKUP(B794,'Short Volume GME'!A:A,'Short Volume GME'!E:E)</f>
        <v>0.6694276249116442</v>
      </c>
      <c r="H794" s="20">
        <f>_xlfn.XLOOKUP(B794,'Volume Apple'!A:A,'Volume Apple'!B:B)</f>
        <v>0.35250169350761146</v>
      </c>
      <c r="I794" s="20">
        <f>_xlfn.XLOOKUP(B794,'Short Volume Apple'!A:A,'Short Volume Apple'!E:E)</f>
        <v>0.4849972181338798</v>
      </c>
      <c r="K794" s="20">
        <f>_xlfn.XLOOKUP(B794,'Volume SPY'!A:A,'Volume SPY'!B:B)</f>
        <v>0.17788785101811977</v>
      </c>
      <c r="L794" s="20">
        <f>_xlfn.XLOOKUP(B794,'Short Volume SPY'!A:A,'Short Volume SPY'!E:E)</f>
        <v>0.4990007019774455</v>
      </c>
    </row>
    <row r="795" spans="2:12">
      <c r="B795" s="1">
        <v>44586</v>
      </c>
      <c r="C795" s="25">
        <f>_xlfn.XLOOKUP(B795,gme_stock_data!A:A,gme_stock_data!D:D)</f>
        <v>-3.6007240343700823E-3</v>
      </c>
      <c r="D795" s="1"/>
      <c r="E795" s="18">
        <f>_xlfn.XLOOKUP(B795,'Volume GME'!A:A,'Volume GME'!B:B)</f>
        <v>0.38362629875898308</v>
      </c>
      <c r="F795" s="19">
        <f>_xlfn.XLOOKUP(B795,'Short Volume GME'!A:A,'Short Volume GME'!E:E)</f>
        <v>0.57593132263614344</v>
      </c>
      <c r="H795" s="20">
        <f>_xlfn.XLOOKUP(B795,'Volume Apple'!A:A,'Volume Apple'!B:B)</f>
        <v>0.40698794450884174</v>
      </c>
      <c r="I795" s="20">
        <f>_xlfn.XLOOKUP(B795,'Short Volume Apple'!A:A,'Short Volume Apple'!E:E)</f>
        <v>0.47002890121186552</v>
      </c>
      <c r="K795" s="20">
        <f>_xlfn.XLOOKUP(B795,'Volume SPY'!A:A,'Volume SPY'!B:B)</f>
        <v>0.26504520614894794</v>
      </c>
      <c r="L795" s="20">
        <f>_xlfn.XLOOKUP(B795,'Short Volume SPY'!A:A,'Short Volume SPY'!E:E)</f>
        <v>0.44629230875811526</v>
      </c>
    </row>
    <row r="796" spans="2:12">
      <c r="B796" s="1">
        <v>44585</v>
      </c>
      <c r="C796" s="25">
        <f>_xlfn.XLOOKUP(B796,gme_stock_data!A:A,gme_stock_data!D:D)</f>
        <v>-6.0060659023030746E-2</v>
      </c>
      <c r="D796" s="1"/>
      <c r="E796" s="18">
        <f>_xlfn.XLOOKUP(B796,'Volume GME'!A:A,'Volume GME'!B:B)</f>
        <v>0.36865961907239569</v>
      </c>
      <c r="F796" s="19">
        <f>_xlfn.XLOOKUP(B796,'Short Volume GME'!A:A,'Short Volume GME'!E:E)</f>
        <v>0.5923283633613321</v>
      </c>
      <c r="H796" s="20">
        <f>_xlfn.XLOOKUP(B796,'Volume Apple'!A:A,'Volume Apple'!B:B)</f>
        <v>0.35071263974338546</v>
      </c>
      <c r="I796" s="20">
        <f>_xlfn.XLOOKUP(B796,'Short Volume Apple'!A:A,'Short Volume Apple'!E:E)</f>
        <v>0.35491256433552371</v>
      </c>
      <c r="K796" s="20">
        <f>_xlfn.XLOOKUP(B796,'Volume SPY'!A:A,'Volume SPY'!B:B)</f>
        <v>0.21787505569036922</v>
      </c>
      <c r="L796" s="20">
        <f>_xlfn.XLOOKUP(B796,'Short Volume SPY'!A:A,'Short Volume SPY'!E:E)</f>
        <v>0.49765102031862568</v>
      </c>
    </row>
    <row r="797" spans="2:12">
      <c r="B797" s="1">
        <v>44582</v>
      </c>
      <c r="C797" s="25">
        <f>_xlfn.XLOOKUP(B797,gme_stock_data!A:A,gme_stock_data!D:D)</f>
        <v>3.5212210371879264E-2</v>
      </c>
      <c r="D797" s="1"/>
      <c r="E797" s="18">
        <f>_xlfn.XLOOKUP(B797,'Volume GME'!A:A,'Volume GME'!B:B)</f>
        <v>0.40248780546024598</v>
      </c>
      <c r="F797" s="19">
        <f>_xlfn.XLOOKUP(B797,'Short Volume GME'!A:A,'Short Volume GME'!E:E)</f>
        <v>0.56647136742262194</v>
      </c>
      <c r="H797" s="20">
        <f>_xlfn.XLOOKUP(B797,'Volume Apple'!A:A,'Volume Apple'!B:B)</f>
        <v>0.3245140979909244</v>
      </c>
      <c r="I797" s="20">
        <f>_xlfn.XLOOKUP(B797,'Short Volume Apple'!A:A,'Short Volume Apple'!E:E)</f>
        <v>0.40164543768162408</v>
      </c>
      <c r="K797" s="20">
        <f>_xlfn.XLOOKUP(B797,'Volume SPY'!A:A,'Volume SPY'!B:B)</f>
        <v>0.31958445037831423</v>
      </c>
      <c r="L797" s="20">
        <f>_xlfn.XLOOKUP(B797,'Short Volume SPY'!A:A,'Short Volume SPY'!E:E)</f>
        <v>0.52947116622836132</v>
      </c>
    </row>
    <row r="798" spans="2:12">
      <c r="B798" s="1">
        <v>44581</v>
      </c>
      <c r="C798" s="25">
        <f>_xlfn.XLOOKUP(B798,gme_stock_data!A:A,gme_stock_data!D:D)</f>
        <v>-3.709085078913929E-2</v>
      </c>
      <c r="D798" s="1"/>
      <c r="E798" s="18">
        <f>_xlfn.XLOOKUP(B798,'Volume GME'!A:A,'Volume GME'!B:B)</f>
        <v>0.38916719233827635</v>
      </c>
      <c r="F798" s="19">
        <f>_xlfn.XLOOKUP(B798,'Short Volume GME'!A:A,'Short Volume GME'!E:E)</f>
        <v>0.5958909827269121</v>
      </c>
      <c r="H798" s="20">
        <f>_xlfn.XLOOKUP(B798,'Volume Apple'!A:A,'Volume Apple'!B:B)</f>
        <v>0.41454874221743565</v>
      </c>
      <c r="I798" s="20">
        <f>_xlfn.XLOOKUP(B798,'Short Volume Apple'!A:A,'Short Volume Apple'!E:E)</f>
        <v>0.43001804741406963</v>
      </c>
      <c r="K798" s="20">
        <f>_xlfn.XLOOKUP(B798,'Volume SPY'!A:A,'Volume SPY'!B:B)</f>
        <v>0.24007134906704858</v>
      </c>
      <c r="L798" s="20">
        <f>_xlfn.XLOOKUP(B798,'Short Volume SPY'!A:A,'Short Volume SPY'!E:E)</f>
        <v>0.43924048143654204</v>
      </c>
    </row>
    <row r="799" spans="2:12">
      <c r="B799" s="1">
        <v>44580</v>
      </c>
      <c r="C799" s="25">
        <f>_xlfn.XLOOKUP(B799,gme_stock_data!A:A,gme_stock_data!D:D)</f>
        <v>-2.1905461013479868E-2</v>
      </c>
      <c r="D799" s="1"/>
      <c r="E799" s="18">
        <f>_xlfn.XLOOKUP(B799,'Volume GME'!A:A,'Volume GME'!B:B)</f>
        <v>0.35049996297186942</v>
      </c>
      <c r="F799" s="19">
        <f>_xlfn.XLOOKUP(B799,'Short Volume GME'!A:A,'Short Volume GME'!E:E)</f>
        <v>0.47397407663391933</v>
      </c>
      <c r="H799" s="20">
        <f>_xlfn.XLOOKUP(B799,'Volume Apple'!A:A,'Volume Apple'!B:B)</f>
        <v>0.38180989334630128</v>
      </c>
      <c r="I799" s="20">
        <f>_xlfn.XLOOKUP(B799,'Short Volume Apple'!A:A,'Short Volume Apple'!E:E)</f>
        <v>0.40347413162663187</v>
      </c>
      <c r="K799" s="20">
        <f>_xlfn.XLOOKUP(B799,'Volume SPY'!A:A,'Volume SPY'!B:B)</f>
        <v>0.30628409059558942</v>
      </c>
      <c r="L799" s="20">
        <f>_xlfn.XLOOKUP(B799,'Short Volume SPY'!A:A,'Short Volume SPY'!E:E)</f>
        <v>0.45745938308303163</v>
      </c>
    </row>
    <row r="800" spans="2:12">
      <c r="B800" s="1">
        <v>44579</v>
      </c>
      <c r="C800" s="25">
        <f>_xlfn.XLOOKUP(B800,gme_stock_data!A:A,gme_stock_data!D:D)</f>
        <v>-6.8478600454789193E-2</v>
      </c>
      <c r="D800" s="1"/>
      <c r="E800" s="18">
        <f>_xlfn.XLOOKUP(B800,'Volume GME'!A:A,'Volume GME'!B:B)</f>
        <v>0.38286845414446152</v>
      </c>
      <c r="F800" s="19">
        <f>_xlfn.XLOOKUP(B800,'Short Volume GME'!A:A,'Short Volume GME'!E:E)</f>
        <v>0.51921393399921778</v>
      </c>
      <c r="H800" s="20">
        <f>_xlfn.XLOOKUP(B800,'Volume Apple'!A:A,'Volume Apple'!B:B)</f>
        <v>0.35372893292762519</v>
      </c>
      <c r="I800" s="20">
        <f>_xlfn.XLOOKUP(B800,'Short Volume Apple'!A:A,'Short Volume Apple'!E:E)</f>
        <v>0.45075682240177417</v>
      </c>
      <c r="K800" s="20">
        <f>_xlfn.XLOOKUP(B800,'Volume SPY'!A:A,'Volume SPY'!B:B)</f>
        <v>0.29166287721551098</v>
      </c>
      <c r="L800" s="20">
        <f>_xlfn.XLOOKUP(B800,'Short Volume SPY'!A:A,'Short Volume SPY'!E:E)</f>
        <v>0.56152625770324582</v>
      </c>
    </row>
    <row r="801" spans="2:12">
      <c r="B801" s="1">
        <v>44575</v>
      </c>
      <c r="C801" s="25">
        <f>_xlfn.XLOOKUP(B801,gme_stock_data!A:A,gme_stock_data!D:D)</f>
        <v>-4.8855483089080318E-2</v>
      </c>
      <c r="D801" s="1"/>
      <c r="E801" s="18">
        <f>_xlfn.XLOOKUP(B801,'Volume GME'!A:A,'Volume GME'!B:B)</f>
        <v>0.38857608884802491</v>
      </c>
      <c r="F801" s="19">
        <f>_xlfn.XLOOKUP(B801,'Short Volume GME'!A:A,'Short Volume GME'!E:E)</f>
        <v>0.5810960918551088</v>
      </c>
      <c r="H801" s="20">
        <f>_xlfn.XLOOKUP(B801,'Volume Apple'!A:A,'Volume Apple'!B:B)</f>
        <v>0.40449287883102586</v>
      </c>
      <c r="I801" s="20">
        <f>_xlfn.XLOOKUP(B801,'Short Volume Apple'!A:A,'Short Volume Apple'!E:E)</f>
        <v>0.39522005853339698</v>
      </c>
      <c r="K801" s="20">
        <f>_xlfn.XLOOKUP(B801,'Volume SPY'!A:A,'Volume SPY'!B:B)</f>
        <v>0.22140540623066876</v>
      </c>
      <c r="L801" s="20">
        <f>_xlfn.XLOOKUP(B801,'Short Volume SPY'!A:A,'Short Volume SPY'!E:E)</f>
        <v>0.46152723296034043</v>
      </c>
    </row>
    <row r="802" spans="2:12">
      <c r="B802" s="1">
        <v>44574</v>
      </c>
      <c r="C802" s="25">
        <f>_xlfn.XLOOKUP(B802,gme_stock_data!A:A,gme_stock_data!D:D)</f>
        <v>-4.4394963752233889E-2</v>
      </c>
      <c r="D802" s="1"/>
      <c r="E802" s="18">
        <f>_xlfn.XLOOKUP(B802,'Volume GME'!A:A,'Volume GME'!B:B)</f>
        <v>0.40547693413927149</v>
      </c>
      <c r="F802" s="19">
        <f>_xlfn.XLOOKUP(B802,'Short Volume GME'!A:A,'Short Volume GME'!E:E)</f>
        <v>0.55889027197030217</v>
      </c>
      <c r="H802" s="20">
        <f>_xlfn.XLOOKUP(B802,'Volume Apple'!A:A,'Volume Apple'!B:B)</f>
        <v>0.39327449179571683</v>
      </c>
      <c r="I802" s="20">
        <f>_xlfn.XLOOKUP(B802,'Short Volume Apple'!A:A,'Short Volume Apple'!E:E)</f>
        <v>0.46353712420652332</v>
      </c>
      <c r="K802" s="20">
        <f>_xlfn.XLOOKUP(B802,'Volume SPY'!A:A,'Volume SPY'!B:B)</f>
        <v>0.3037916330768986</v>
      </c>
      <c r="L802" s="20">
        <f>_xlfn.XLOOKUP(B802,'Short Volume SPY'!A:A,'Short Volume SPY'!E:E)</f>
        <v>0.52007977421965501</v>
      </c>
    </row>
    <row r="803" spans="2:12">
      <c r="B803" s="1">
        <v>44573</v>
      </c>
      <c r="C803" s="25">
        <f>_xlfn.XLOOKUP(B803,gme_stock_data!A:A,gme_stock_data!D:D)</f>
        <v>-1.7650249192127394E-2</v>
      </c>
      <c r="D803" s="1"/>
      <c r="E803" s="18">
        <f>_xlfn.XLOOKUP(B803,'Volume GME'!A:A,'Volume GME'!B:B)</f>
        <v>0.42238947454026082</v>
      </c>
      <c r="F803" s="19">
        <f>_xlfn.XLOOKUP(B803,'Short Volume GME'!A:A,'Short Volume GME'!E:E)</f>
        <v>0.54692861108244528</v>
      </c>
      <c r="H803" s="20">
        <f>_xlfn.XLOOKUP(B803,'Volume Apple'!A:A,'Volume Apple'!B:B)</f>
        <v>0.41803531856911313</v>
      </c>
      <c r="I803" s="20">
        <f>_xlfn.XLOOKUP(B803,'Short Volume Apple'!A:A,'Short Volume Apple'!E:E)</f>
        <v>0.46951174805586593</v>
      </c>
      <c r="K803" s="20">
        <f>_xlfn.XLOOKUP(B803,'Volume SPY'!A:A,'Volume SPY'!B:B)</f>
        <v>0.26328403714035481</v>
      </c>
      <c r="L803" s="20">
        <f>_xlfn.XLOOKUP(B803,'Short Volume SPY'!A:A,'Short Volume SPY'!E:E)</f>
        <v>0.42298274685837473</v>
      </c>
    </row>
    <row r="804" spans="2:12">
      <c r="B804" s="1">
        <v>44572</v>
      </c>
      <c r="C804" s="25">
        <f>_xlfn.XLOOKUP(B804,gme_stock_data!A:A,gme_stock_data!D:D)</f>
        <v>-6.424987682657886E-3</v>
      </c>
      <c r="D804" s="1"/>
      <c r="E804" s="18">
        <f>_xlfn.XLOOKUP(B804,'Volume GME'!A:A,'Volume GME'!B:B)</f>
        <v>0.3950558544049585</v>
      </c>
      <c r="F804" s="19">
        <f>_xlfn.XLOOKUP(B804,'Short Volume GME'!A:A,'Short Volume GME'!E:E)</f>
        <v>0.46727666951434582</v>
      </c>
      <c r="H804" s="20">
        <f>_xlfn.XLOOKUP(B804,'Volume Apple'!A:A,'Volume Apple'!B:B)</f>
        <v>0.38369779020818318</v>
      </c>
      <c r="I804" s="20">
        <f>_xlfn.XLOOKUP(B804,'Short Volume Apple'!A:A,'Short Volume Apple'!E:E)</f>
        <v>0.47461467116116263</v>
      </c>
      <c r="K804" s="20">
        <f>_xlfn.XLOOKUP(B804,'Volume SPY'!A:A,'Volume SPY'!B:B)</f>
        <v>0.26325661284506485</v>
      </c>
      <c r="L804" s="20">
        <f>_xlfn.XLOOKUP(B804,'Short Volume SPY'!A:A,'Short Volume SPY'!E:E)</f>
        <v>0.42414062314457263</v>
      </c>
    </row>
    <row r="805" spans="2:12">
      <c r="B805" s="1">
        <v>44571</v>
      </c>
      <c r="C805" s="25">
        <f>_xlfn.XLOOKUP(B805,gme_stock_data!A:A,gme_stock_data!D:D)</f>
        <v>-6.9501027400116988E-2</v>
      </c>
      <c r="D805" s="1"/>
      <c r="E805" s="18">
        <f>_xlfn.XLOOKUP(B805,'Volume GME'!A:A,'Volume GME'!B:B)</f>
        <v>0.40092660211719605</v>
      </c>
      <c r="F805" s="19">
        <f>_xlfn.XLOOKUP(B805,'Short Volume GME'!A:A,'Short Volume GME'!E:E)</f>
        <v>0.49624639518155089</v>
      </c>
      <c r="H805" s="20">
        <f>_xlfn.XLOOKUP(B805,'Volume Apple'!A:A,'Volume Apple'!B:B)</f>
        <v>0.38303119650029377</v>
      </c>
      <c r="I805" s="20">
        <f>_xlfn.XLOOKUP(B805,'Short Volume Apple'!A:A,'Short Volume Apple'!E:E)</f>
        <v>0.38561814007070194</v>
      </c>
      <c r="K805" s="20">
        <f>_xlfn.XLOOKUP(B805,'Volume SPY'!A:A,'Volume SPY'!B:B)</f>
        <v>0.29222453637857265</v>
      </c>
      <c r="L805" s="20">
        <f>_xlfn.XLOOKUP(B805,'Short Volume SPY'!A:A,'Short Volume SPY'!E:E)</f>
        <v>0.56439959004834805</v>
      </c>
    </row>
    <row r="806" spans="2:12">
      <c r="B806" s="1">
        <v>44568</v>
      </c>
      <c r="C806" s="25">
        <f>_xlfn.XLOOKUP(B806,gme_stock_data!A:A,gme_stock_data!D:D)</f>
        <v>7.0416359271805201E-2</v>
      </c>
      <c r="D806" s="1"/>
      <c r="E806" s="18">
        <f>_xlfn.XLOOKUP(B806,'Volume GME'!A:A,'Volume GME'!B:B)</f>
        <v>0.44213373830705988</v>
      </c>
      <c r="F806" s="19">
        <f>_xlfn.XLOOKUP(B806,'Short Volume GME'!A:A,'Short Volume GME'!E:E)</f>
        <v>0.55656140001925547</v>
      </c>
      <c r="H806" s="20">
        <f>_xlfn.XLOOKUP(B806,'Volume Apple'!A:A,'Volume Apple'!B:B)</f>
        <v>0.37898970934044307</v>
      </c>
      <c r="I806" s="20">
        <f>_xlfn.XLOOKUP(B806,'Short Volume Apple'!A:A,'Short Volume Apple'!E:E)</f>
        <v>0.41589220056394621</v>
      </c>
      <c r="K806" s="20">
        <f>_xlfn.XLOOKUP(B806,'Volume SPY'!A:A,'Volume SPY'!B:B)</f>
        <v>0.3674618090427233</v>
      </c>
      <c r="L806" s="20">
        <f>_xlfn.XLOOKUP(B806,'Short Volume SPY'!A:A,'Short Volume SPY'!E:E)</f>
        <v>0.51095045185105525</v>
      </c>
    </row>
    <row r="807" spans="2:12">
      <c r="B807" s="1">
        <v>44567</v>
      </c>
      <c r="C807" s="25">
        <f>_xlfn.XLOOKUP(B807,gme_stock_data!A:A,gme_stock_data!D:D)</f>
        <v>1.2903404835907782E-2</v>
      </c>
      <c r="D807" s="1"/>
      <c r="E807" s="18">
        <f>_xlfn.XLOOKUP(B807,'Volume GME'!A:A,'Volume GME'!B:B)</f>
        <v>0.26779339979664074</v>
      </c>
      <c r="F807" s="19">
        <f>_xlfn.XLOOKUP(B807,'Short Volume GME'!A:A,'Short Volume GME'!E:E)</f>
        <v>0.48332696043936219</v>
      </c>
      <c r="H807" s="20">
        <f>_xlfn.XLOOKUP(B807,'Volume Apple'!A:A,'Volume Apple'!B:B)</f>
        <v>0.38673885676385633</v>
      </c>
      <c r="I807" s="20">
        <f>_xlfn.XLOOKUP(B807,'Short Volume Apple'!A:A,'Short Volume Apple'!E:E)</f>
        <v>0.38477732433184636</v>
      </c>
      <c r="K807" s="20">
        <f>_xlfn.XLOOKUP(B807,'Volume SPY'!A:A,'Volume SPY'!B:B)</f>
        <v>0.26861762350597229</v>
      </c>
      <c r="L807" s="20">
        <f>_xlfn.XLOOKUP(B807,'Short Volume SPY'!A:A,'Short Volume SPY'!E:E)</f>
        <v>0.49904730246784185</v>
      </c>
    </row>
    <row r="808" spans="2:12">
      <c r="B808" s="1">
        <v>44566</v>
      </c>
      <c r="C808" s="25">
        <f>_xlfn.XLOOKUP(B808,gme_stock_data!A:A,gme_stock_data!D:D)</f>
        <v>-0.14081003373566459</v>
      </c>
      <c r="D808" s="1"/>
      <c r="E808" s="18">
        <f>_xlfn.XLOOKUP(B808,'Volume GME'!A:A,'Volume GME'!B:B)</f>
        <v>0.37734817495511652</v>
      </c>
      <c r="F808" s="19">
        <f>_xlfn.XLOOKUP(B808,'Short Volume GME'!A:A,'Short Volume GME'!E:E)</f>
        <v>0.59541721691815863</v>
      </c>
      <c r="H808" s="20">
        <f>_xlfn.XLOOKUP(B808,'Volume Apple'!A:A,'Volume Apple'!B:B)</f>
        <v>0.35862112265279011</v>
      </c>
      <c r="I808" s="20">
        <f>_xlfn.XLOOKUP(B808,'Short Volume Apple'!A:A,'Short Volume Apple'!E:E)</f>
        <v>0.39982242358958908</v>
      </c>
      <c r="K808" s="20">
        <f>_xlfn.XLOOKUP(B808,'Volume SPY'!A:A,'Volume SPY'!B:B)</f>
        <v>0.33053022406195404</v>
      </c>
      <c r="L808" s="20">
        <f>_xlfn.XLOOKUP(B808,'Short Volume SPY'!A:A,'Short Volume SPY'!E:E)</f>
        <v>0.58570733431653255</v>
      </c>
    </row>
    <row r="809" spans="2:12">
      <c r="B809" s="1">
        <v>44565</v>
      </c>
      <c r="C809" s="25">
        <f>_xlfn.XLOOKUP(B809,gme_stock_data!A:A,gme_stock_data!D:D)</f>
        <v>-2.5982373574183124E-2</v>
      </c>
      <c r="D809" s="1"/>
      <c r="E809" s="18">
        <f>_xlfn.XLOOKUP(B809,'Volume GME'!A:A,'Volume GME'!B:B)</f>
        <v>0.3763883029920525</v>
      </c>
      <c r="F809" s="19">
        <f>_xlfn.XLOOKUP(B809,'Short Volume GME'!A:A,'Short Volume GME'!E:E)</f>
        <v>0.59958926859424033</v>
      </c>
      <c r="H809" s="20">
        <f>_xlfn.XLOOKUP(B809,'Volume Apple'!A:A,'Volume Apple'!B:B)</f>
        <v>0.40831132627385758</v>
      </c>
      <c r="I809" s="20">
        <f>_xlfn.XLOOKUP(B809,'Short Volume Apple'!A:A,'Short Volume Apple'!E:E)</f>
        <v>0.52417628902967883</v>
      </c>
      <c r="K809" s="20">
        <f>_xlfn.XLOOKUP(B809,'Volume SPY'!A:A,'Volume SPY'!B:B)</f>
        <v>0.37339311804338893</v>
      </c>
      <c r="L809" s="20">
        <f>_xlfn.XLOOKUP(B809,'Short Volume SPY'!A:A,'Short Volume SPY'!E:E)</f>
        <v>0.56220268575077725</v>
      </c>
    </row>
    <row r="810" spans="2:12">
      <c r="B810" s="1">
        <v>44564</v>
      </c>
      <c r="C810" s="25">
        <f>_xlfn.XLOOKUP(B810,gme_stock_data!A:A,gme_stock_data!D:D)</f>
        <v>2.9480291845419105E-2</v>
      </c>
      <c r="D810" s="1"/>
      <c r="E810" s="18">
        <f>_xlfn.XLOOKUP(B810,'Volume GME'!A:A,'Volume GME'!B:B)</f>
        <v>0.38280001213831183</v>
      </c>
      <c r="F810" s="19">
        <f>_xlfn.XLOOKUP(B810,'Short Volume GME'!A:A,'Short Volume GME'!E:E)</f>
        <v>0.46947000282503049</v>
      </c>
      <c r="H810" s="20">
        <f>_xlfn.XLOOKUP(B810,'Volume Apple'!A:A,'Volume Apple'!B:B)</f>
        <v>0.48288136838009416</v>
      </c>
      <c r="I810" s="20">
        <f>_xlfn.XLOOKUP(B810,'Short Volume Apple'!A:A,'Short Volume Apple'!E:E)</f>
        <v>0.55914184705307635</v>
      </c>
      <c r="K810" s="20">
        <f>_xlfn.XLOOKUP(B810,'Volume SPY'!A:A,'Volume SPY'!B:B)</f>
        <v>0.39489520953402402</v>
      </c>
      <c r="L810" s="20">
        <f>_xlfn.XLOOKUP(B810,'Short Volume SPY'!A:A,'Short Volume SPY'!E:E)</f>
        <v>0.46742342052819086</v>
      </c>
    </row>
    <row r="811" spans="2:12">
      <c r="B811" s="1">
        <v>44561</v>
      </c>
      <c r="C811" s="25">
        <f>_xlfn.XLOOKUP(B811,gme_stock_data!A:A,gme_stock_data!D:D)</f>
        <v>-4.5576174130186442E-2</v>
      </c>
      <c r="D811" s="1"/>
      <c r="E811" s="18">
        <f>_xlfn.XLOOKUP(B811,'Volume GME'!A:A,'Volume GME'!B:B)</f>
        <v>0.42534541747465554</v>
      </c>
      <c r="F811" s="19">
        <f>_xlfn.XLOOKUP(B811,'Short Volume GME'!A:A,'Short Volume GME'!E:E)</f>
        <v>0.37574794026022085</v>
      </c>
      <c r="H811" s="20">
        <f>_xlfn.XLOOKUP(B811,'Volume Apple'!A:A,'Volume Apple'!B:B)</f>
        <v>0.42233546856549709</v>
      </c>
      <c r="I811" s="20">
        <f>_xlfn.XLOOKUP(B811,'Short Volume Apple'!A:A,'Short Volume Apple'!E:E)</f>
        <v>0.4712129738848771</v>
      </c>
      <c r="K811" s="20">
        <f>_xlfn.XLOOKUP(B811,'Volume SPY'!A:A,'Volume SPY'!B:B)</f>
        <v>0.41737129573417286</v>
      </c>
      <c r="L811" s="20">
        <f>_xlfn.XLOOKUP(B811,'Short Volume SPY'!A:A,'Short Volume SPY'!E:E)</f>
        <v>0.56236716782236085</v>
      </c>
    </row>
    <row r="812" spans="2:12">
      <c r="B812" s="1">
        <v>44560</v>
      </c>
      <c r="C812" s="25">
        <f>_xlfn.XLOOKUP(B812,gme_stock_data!A:A,gme_stock_data!D:D)</f>
        <v>9.054517946070182E-3</v>
      </c>
      <c r="D812" s="1"/>
      <c r="E812" s="18">
        <f>_xlfn.XLOOKUP(B812,'Volume GME'!A:A,'Volume GME'!B:B)</f>
        <v>0.40956295033811774</v>
      </c>
      <c r="F812" s="19">
        <f>_xlfn.XLOOKUP(B812,'Short Volume GME'!A:A,'Short Volume GME'!E:E)</f>
        <v>0.45116275681071027</v>
      </c>
      <c r="H812" s="20">
        <f>_xlfn.XLOOKUP(B812,'Volume Apple'!A:A,'Volume Apple'!B:B)</f>
        <v>0.42744734156845571</v>
      </c>
      <c r="I812" s="20">
        <f>_xlfn.XLOOKUP(B812,'Short Volume Apple'!A:A,'Short Volume Apple'!E:E)</f>
        <v>0.3800006872302894</v>
      </c>
      <c r="K812" s="20">
        <f>_xlfn.XLOOKUP(B812,'Volume SPY'!A:A,'Volume SPY'!B:B)</f>
        <v>0.44872481711244888</v>
      </c>
      <c r="L812" s="20">
        <f>_xlfn.XLOOKUP(B812,'Short Volume SPY'!A:A,'Short Volume SPY'!E:E)</f>
        <v>0.55842151881260205</v>
      </c>
    </row>
    <row r="813" spans="2:12">
      <c r="B813" s="1">
        <v>44559</v>
      </c>
      <c r="C813" s="25">
        <f>_xlfn.XLOOKUP(B813,gme_stock_data!A:A,gme_stock_data!D:D)</f>
        <v>4.9544086551141106E-2</v>
      </c>
      <c r="D813" s="1"/>
      <c r="E813" s="18">
        <f>_xlfn.XLOOKUP(B813,'Volume GME'!A:A,'Volume GME'!B:B)</f>
        <v>0.46486856326132348</v>
      </c>
      <c r="F813" s="19">
        <f>_xlfn.XLOOKUP(B813,'Short Volume GME'!A:A,'Short Volume GME'!E:E)</f>
        <v>0.50693062360949059</v>
      </c>
      <c r="H813" s="20">
        <f>_xlfn.XLOOKUP(B813,'Volume Apple'!A:A,'Volume Apple'!B:B)</f>
        <v>0.46889246904878934</v>
      </c>
      <c r="I813" s="20">
        <f>_xlfn.XLOOKUP(B813,'Short Volume Apple'!A:A,'Short Volume Apple'!E:E)</f>
        <v>0.40410568315774936</v>
      </c>
      <c r="K813" s="20">
        <f>_xlfn.XLOOKUP(B813,'Volume SPY'!A:A,'Volume SPY'!B:B)</f>
        <v>0.39127941236396085</v>
      </c>
      <c r="L813" s="20">
        <f>_xlfn.XLOOKUP(B813,'Short Volume SPY'!A:A,'Short Volume SPY'!E:E)</f>
        <v>0.48018754608550118</v>
      </c>
    </row>
    <row r="814" spans="2:12">
      <c r="B814" s="1">
        <v>44558</v>
      </c>
      <c r="C814" s="25">
        <f>_xlfn.XLOOKUP(B814,gme_stock_data!A:A,gme_stock_data!D:D)</f>
        <v>-1.2483201451289809E-2</v>
      </c>
      <c r="D814" s="1"/>
      <c r="E814" s="18">
        <f>_xlfn.XLOOKUP(B814,'Volume GME'!A:A,'Volume GME'!B:B)</f>
        <v>0.43074070910123657</v>
      </c>
      <c r="F814" s="19">
        <f>_xlfn.XLOOKUP(B814,'Short Volume GME'!A:A,'Short Volume GME'!E:E)</f>
        <v>0.49999438175944566</v>
      </c>
      <c r="H814" s="20">
        <f>_xlfn.XLOOKUP(B814,'Volume Apple'!A:A,'Volume Apple'!B:B)</f>
        <v>0.46210202477843659</v>
      </c>
      <c r="I814" s="20">
        <f>_xlfn.XLOOKUP(B814,'Short Volume Apple'!A:A,'Short Volume Apple'!E:E)</f>
        <v>0.39596734392083782</v>
      </c>
      <c r="K814" s="20">
        <f>_xlfn.XLOOKUP(B814,'Volume SPY'!A:A,'Volume SPY'!B:B)</f>
        <v>0.39689824907504884</v>
      </c>
      <c r="L814" s="20">
        <f>_xlfn.XLOOKUP(B814,'Short Volume SPY'!A:A,'Short Volume SPY'!E:E)</f>
        <v>0.71749905263672697</v>
      </c>
    </row>
    <row r="815" spans="2:12">
      <c r="B815" s="1">
        <v>44557</v>
      </c>
      <c r="C815" s="25">
        <f>_xlfn.XLOOKUP(B815,gme_stock_data!A:A,gme_stock_data!D:D)</f>
        <v>-2.5297581242513908E-2</v>
      </c>
      <c r="D815" s="1"/>
      <c r="E815" s="18">
        <f>_xlfn.XLOOKUP(B815,'Volume GME'!A:A,'Volume GME'!B:B)</f>
        <v>0.44457450812406218</v>
      </c>
      <c r="F815" s="19">
        <f>_xlfn.XLOOKUP(B815,'Short Volume GME'!A:A,'Short Volume GME'!E:E)</f>
        <v>0.49953713847709841</v>
      </c>
      <c r="H815" s="20">
        <f>_xlfn.XLOOKUP(B815,'Volume Apple'!A:A,'Volume Apple'!B:B)</f>
        <v>0.44778627323049086</v>
      </c>
      <c r="I815" s="20">
        <f>_xlfn.XLOOKUP(B815,'Short Volume Apple'!A:A,'Short Volume Apple'!E:E)</f>
        <v>0.39236468904248734</v>
      </c>
      <c r="K815" s="20">
        <f>_xlfn.XLOOKUP(B815,'Volume SPY'!A:A,'Volume SPY'!B:B)</f>
        <v>0.43324485324148315</v>
      </c>
      <c r="L815" s="20">
        <f>_xlfn.XLOOKUP(B815,'Short Volume SPY'!A:A,'Short Volume SPY'!E:E)</f>
        <v>0.71170820911018351</v>
      </c>
    </row>
    <row r="816" spans="2:12">
      <c r="B816" s="1">
        <v>44553</v>
      </c>
      <c r="C816" s="25">
        <f>_xlfn.XLOOKUP(B816,gme_stock_data!A:A,gme_stock_data!D:D)</f>
        <v>-1.2282919353570267E-2</v>
      </c>
      <c r="D816" s="1"/>
      <c r="E816" s="18">
        <f>_xlfn.XLOOKUP(B816,'Volume GME'!A:A,'Volume GME'!B:B)</f>
        <v>0.42280199973662747</v>
      </c>
      <c r="F816" s="19">
        <f>_xlfn.XLOOKUP(B816,'Short Volume GME'!A:A,'Short Volume GME'!E:E)</f>
        <v>0.5374693468624584</v>
      </c>
      <c r="H816" s="20">
        <f>_xlfn.XLOOKUP(B816,'Volume Apple'!A:A,'Volume Apple'!B:B)</f>
        <v>0.4398094889802322</v>
      </c>
      <c r="I816" s="20">
        <f>_xlfn.XLOOKUP(B816,'Short Volume Apple'!A:A,'Short Volume Apple'!E:E)</f>
        <v>0.56829530895929592</v>
      </c>
      <c r="K816" s="20">
        <f>_xlfn.XLOOKUP(B816,'Volume SPY'!A:A,'Volume SPY'!B:B)</f>
        <v>0.37972824291541601</v>
      </c>
      <c r="L816" s="20">
        <f>_xlfn.XLOOKUP(B816,'Short Volume SPY'!A:A,'Short Volume SPY'!E:E)</f>
        <v>0.64571144319897633</v>
      </c>
    </row>
    <row r="817" spans="2:12">
      <c r="B817" s="1">
        <v>44552</v>
      </c>
      <c r="C817" s="25">
        <f>_xlfn.XLOOKUP(B817,gme_stock_data!A:A,gme_stock_data!D:D)</f>
        <v>-2.6401636014855605E-2</v>
      </c>
      <c r="D817" s="1"/>
      <c r="E817" s="18">
        <f>_xlfn.XLOOKUP(B817,'Volume GME'!A:A,'Volume GME'!B:B)</f>
        <v>0.33542153303143568</v>
      </c>
      <c r="F817" s="19">
        <f>_xlfn.XLOOKUP(B817,'Short Volume GME'!A:A,'Short Volume GME'!E:E)</f>
        <v>0.60389085911541107</v>
      </c>
      <c r="H817" s="20">
        <f>_xlfn.XLOOKUP(B817,'Volume Apple'!A:A,'Volume Apple'!B:B)</f>
        <v>0.48821021730117226</v>
      </c>
      <c r="I817" s="20">
        <f>_xlfn.XLOOKUP(B817,'Short Volume Apple'!A:A,'Short Volume Apple'!E:E)</f>
        <v>0.55761789464686151</v>
      </c>
      <c r="K817" s="20">
        <f>_xlfn.XLOOKUP(B817,'Volume SPY'!A:A,'Volume SPY'!B:B)</f>
        <v>0.31708838862704536</v>
      </c>
      <c r="L817" s="20">
        <f>_xlfn.XLOOKUP(B817,'Short Volume SPY'!A:A,'Short Volume SPY'!E:E)</f>
        <v>0.57189226970061213</v>
      </c>
    </row>
    <row r="818" spans="2:12">
      <c r="B818" s="1">
        <v>44551</v>
      </c>
      <c r="C818" s="25">
        <f>_xlfn.XLOOKUP(B818,gme_stock_data!A:A,gme_stock_data!D:D)</f>
        <v>6.344393822329035E-3</v>
      </c>
      <c r="D818" s="1"/>
      <c r="E818" s="18">
        <f>_xlfn.XLOOKUP(B818,'Volume GME'!A:A,'Volume GME'!B:B)</f>
        <v>0.37558154656777404</v>
      </c>
      <c r="F818" s="19">
        <f>_xlfn.XLOOKUP(B818,'Short Volume GME'!A:A,'Short Volume GME'!E:E)</f>
        <v>0.55586195753160894</v>
      </c>
      <c r="H818" s="20">
        <f>_xlfn.XLOOKUP(B818,'Volume Apple'!A:A,'Volume Apple'!B:B)</f>
        <v>0.46369477668597775</v>
      </c>
      <c r="I818" s="20">
        <f>_xlfn.XLOOKUP(B818,'Short Volume Apple'!A:A,'Short Volume Apple'!E:E)</f>
        <v>0.58984516664478115</v>
      </c>
      <c r="K818" s="20">
        <f>_xlfn.XLOOKUP(B818,'Volume SPY'!A:A,'Volume SPY'!B:B)</f>
        <v>0.25709134947690426</v>
      </c>
      <c r="L818" s="20">
        <f>_xlfn.XLOOKUP(B818,'Short Volume SPY'!A:A,'Short Volume SPY'!E:E)</f>
        <v>0.53629015751058207</v>
      </c>
    </row>
    <row r="819" spans="2:12">
      <c r="B819" s="1">
        <v>44550</v>
      </c>
      <c r="C819" s="25">
        <f>_xlfn.XLOOKUP(B819,gme_stock_data!A:A,gme_stock_data!D:D)</f>
        <v>9.4641964898030083E-3</v>
      </c>
      <c r="D819" s="1"/>
      <c r="E819" s="18">
        <f>_xlfn.XLOOKUP(B819,'Volume GME'!A:A,'Volume GME'!B:B)</f>
        <v>0.39128021346096947</v>
      </c>
      <c r="F819" s="19">
        <f>_xlfn.XLOOKUP(B819,'Short Volume GME'!A:A,'Short Volume GME'!E:E)</f>
        <v>0.5936303368130279</v>
      </c>
      <c r="H819" s="20">
        <f>_xlfn.XLOOKUP(B819,'Volume Apple'!A:A,'Volume Apple'!B:B)</f>
        <v>0.44379525694971922</v>
      </c>
      <c r="I819" s="20">
        <f>_xlfn.XLOOKUP(B819,'Short Volume Apple'!A:A,'Short Volume Apple'!E:E)</f>
        <v>0.52379955004826007</v>
      </c>
      <c r="K819" s="20">
        <f>_xlfn.XLOOKUP(B819,'Volume SPY'!A:A,'Volume SPY'!B:B)</f>
        <v>0.33750719836865556</v>
      </c>
      <c r="L819" s="20">
        <f>_xlfn.XLOOKUP(B819,'Short Volume SPY'!A:A,'Short Volume SPY'!E:E)</f>
        <v>0.58771192383600745</v>
      </c>
    </row>
    <row r="820" spans="2:12">
      <c r="B820" s="1">
        <v>44547</v>
      </c>
      <c r="C820" s="25">
        <f>_xlfn.XLOOKUP(B820,gme_stock_data!A:A,gme_stock_data!D:D)</f>
        <v>7.3574338391688462E-2</v>
      </c>
      <c r="D820" s="1"/>
      <c r="E820" s="18">
        <f>_xlfn.XLOOKUP(B820,'Volume GME'!A:A,'Volume GME'!B:B)</f>
        <v>0.39564277449112861</v>
      </c>
      <c r="F820" s="19">
        <f>_xlfn.XLOOKUP(B820,'Short Volume GME'!A:A,'Short Volume GME'!E:E)</f>
        <v>0.50215615327397356</v>
      </c>
      <c r="H820" s="20">
        <f>_xlfn.XLOOKUP(B820,'Volume Apple'!A:A,'Volume Apple'!B:B)</f>
        <v>0.32562746198421499</v>
      </c>
      <c r="I820" s="20">
        <f>_xlfn.XLOOKUP(B820,'Short Volume Apple'!A:A,'Short Volume Apple'!E:E)</f>
        <v>0.55862411731439399</v>
      </c>
      <c r="K820" s="20">
        <f>_xlfn.XLOOKUP(B820,'Volume SPY'!A:A,'Volume SPY'!B:B)</f>
        <v>0.4369176086417027</v>
      </c>
      <c r="L820" s="20">
        <f>_xlfn.XLOOKUP(B820,'Short Volume SPY'!A:A,'Short Volume SPY'!E:E)</f>
        <v>0.57916832606567825</v>
      </c>
    </row>
    <row r="821" spans="2:12">
      <c r="B821" s="1">
        <v>44546</v>
      </c>
      <c r="C821" s="25">
        <f>_xlfn.XLOOKUP(B821,gme_stock_data!A:A,gme_stock_data!D:D)</f>
        <v>-2.7286822558994485E-2</v>
      </c>
      <c r="D821" s="1"/>
      <c r="E821" s="18">
        <f>_xlfn.XLOOKUP(B821,'Volume GME'!A:A,'Volume GME'!B:B)</f>
        <v>0.35423580519749293</v>
      </c>
      <c r="F821" s="19">
        <f>_xlfn.XLOOKUP(B821,'Short Volume GME'!A:A,'Short Volume GME'!E:E)</f>
        <v>0.62218491414415733</v>
      </c>
      <c r="H821" s="20">
        <f>_xlfn.XLOOKUP(B821,'Volume Apple'!A:A,'Volume Apple'!B:B)</f>
        <v>0.38007203130618494</v>
      </c>
      <c r="I821" s="20">
        <f>_xlfn.XLOOKUP(B821,'Short Volume Apple'!A:A,'Short Volume Apple'!E:E)</f>
        <v>0.61307192597782811</v>
      </c>
      <c r="K821" s="20">
        <f>_xlfn.XLOOKUP(B821,'Volume SPY'!A:A,'Volume SPY'!B:B)</f>
        <v>0.35840781041547243</v>
      </c>
      <c r="L821" s="20">
        <f>_xlfn.XLOOKUP(B821,'Short Volume SPY'!A:A,'Short Volume SPY'!E:E)</f>
        <v>0.60023176230599784</v>
      </c>
    </row>
    <row r="822" spans="2:12">
      <c r="B822" s="1">
        <v>44545</v>
      </c>
      <c r="C822" s="25">
        <f>_xlfn.XLOOKUP(B822,gme_stock_data!A:A,gme_stock_data!D:D)</f>
        <v>6.2103615291166109E-3</v>
      </c>
      <c r="D822" s="1"/>
      <c r="E822" s="18">
        <f>_xlfn.XLOOKUP(B822,'Volume GME'!A:A,'Volume GME'!B:B)</f>
        <v>0.42540912719531665</v>
      </c>
      <c r="F822" s="19">
        <f>_xlfn.XLOOKUP(B822,'Short Volume GME'!A:A,'Short Volume GME'!E:E)</f>
        <v>0.64510804857131154</v>
      </c>
      <c r="H822" s="20">
        <f>_xlfn.XLOOKUP(B822,'Volume Apple'!A:A,'Volume Apple'!B:B)</f>
        <v>0.42951998204819614</v>
      </c>
      <c r="I822" s="20">
        <f>_xlfn.XLOOKUP(B822,'Short Volume Apple'!A:A,'Short Volume Apple'!E:E)</f>
        <v>0.61955257979276168</v>
      </c>
      <c r="K822" s="20">
        <f>_xlfn.XLOOKUP(B822,'Volume SPY'!A:A,'Volume SPY'!B:B)</f>
        <v>0.32360322333601821</v>
      </c>
      <c r="L822" s="20">
        <f>_xlfn.XLOOKUP(B822,'Short Volume SPY'!A:A,'Short Volume SPY'!E:E)</f>
        <v>0.56708585709533488</v>
      </c>
    </row>
    <row r="823" spans="2:12">
      <c r="B823" s="1">
        <v>44544</v>
      </c>
      <c r="C823" s="25">
        <f>_xlfn.XLOOKUP(B823,gme_stock_data!A:A,gme_stock_data!D:D)</f>
        <v>7.5943141170604161E-2</v>
      </c>
      <c r="D823" s="1"/>
      <c r="E823" s="18">
        <f>_xlfn.XLOOKUP(B823,'Volume GME'!A:A,'Volume GME'!B:B)</f>
        <v>0.36630900977748398</v>
      </c>
      <c r="F823" s="19">
        <f>_xlfn.XLOOKUP(B823,'Short Volume GME'!A:A,'Short Volume GME'!E:E)</f>
        <v>0.48081679618422729</v>
      </c>
      <c r="H823" s="20">
        <f>_xlfn.XLOOKUP(B823,'Volume Apple'!A:A,'Volume Apple'!B:B)</f>
        <v>0.42865380255519908</v>
      </c>
      <c r="I823" s="20">
        <f>_xlfn.XLOOKUP(B823,'Short Volume Apple'!A:A,'Short Volume Apple'!E:E)</f>
        <v>0.61287921628911723</v>
      </c>
      <c r="K823" s="20">
        <f>_xlfn.XLOOKUP(B823,'Volume SPY'!A:A,'Volume SPY'!B:B)</f>
        <v>0.3683820782594332</v>
      </c>
      <c r="L823" s="20">
        <f>_xlfn.XLOOKUP(B823,'Short Volume SPY'!A:A,'Short Volume SPY'!E:E)</f>
        <v>0.56755736722910988</v>
      </c>
    </row>
    <row r="824" spans="2:12">
      <c r="B824" s="1">
        <v>44543</v>
      </c>
      <c r="C824" s="25">
        <f>_xlfn.XLOOKUP(B824,gme_stock_data!A:A,gme_stock_data!D:D)</f>
        <v>-0.14979957263629357</v>
      </c>
      <c r="D824" s="1"/>
      <c r="E824" s="18">
        <f>_xlfn.XLOOKUP(B824,'Volume GME'!A:A,'Volume GME'!B:B)</f>
        <v>0.35113071544076108</v>
      </c>
      <c r="F824" s="19">
        <f>_xlfn.XLOOKUP(B824,'Short Volume GME'!A:A,'Short Volume GME'!E:E)</f>
        <v>0.53700879285577885</v>
      </c>
      <c r="H824" s="20">
        <f>_xlfn.XLOOKUP(B824,'Volume Apple'!A:A,'Volume Apple'!B:B)</f>
        <v>0.43278231131129369</v>
      </c>
      <c r="I824" s="20">
        <f>_xlfn.XLOOKUP(B824,'Short Volume Apple'!A:A,'Short Volume Apple'!E:E)</f>
        <v>0.6252028858309171</v>
      </c>
      <c r="K824" s="20">
        <f>_xlfn.XLOOKUP(B824,'Volume SPY'!A:A,'Volume SPY'!B:B)</f>
        <v>0.37007232880490826</v>
      </c>
      <c r="L824" s="20">
        <f>_xlfn.XLOOKUP(B824,'Short Volume SPY'!A:A,'Short Volume SPY'!E:E)</f>
        <v>0.69492825137909042</v>
      </c>
    </row>
    <row r="825" spans="2:12">
      <c r="B825" s="1">
        <v>44540</v>
      </c>
      <c r="C825" s="25">
        <f>_xlfn.XLOOKUP(B825,gme_stock_data!A:A,gme_stock_data!D:D)</f>
        <v>2.0587841156287322E-2</v>
      </c>
      <c r="D825" s="1"/>
      <c r="E825" s="18">
        <f>_xlfn.XLOOKUP(B825,'Volume GME'!A:A,'Volume GME'!B:B)</f>
        <v>0.33934487143348196</v>
      </c>
      <c r="F825" s="19">
        <f>_xlfn.XLOOKUP(B825,'Short Volume GME'!A:A,'Short Volume GME'!E:E)</f>
        <v>0.59468355813967755</v>
      </c>
      <c r="H825" s="20">
        <f>_xlfn.XLOOKUP(B825,'Volume Apple'!A:A,'Volume Apple'!B:B)</f>
        <v>0.40488769525141693</v>
      </c>
      <c r="I825" s="20">
        <f>_xlfn.XLOOKUP(B825,'Short Volume Apple'!A:A,'Short Volume Apple'!E:E)</f>
        <v>0.61884083297429959</v>
      </c>
      <c r="K825" s="20">
        <f>_xlfn.XLOOKUP(B825,'Volume SPY'!A:A,'Volume SPY'!B:B)</f>
        <v>0.33924070031029224</v>
      </c>
      <c r="L825" s="20">
        <f>_xlfn.XLOOKUP(B825,'Short Volume SPY'!A:A,'Short Volume SPY'!E:E)</f>
        <v>0.63982320764700928</v>
      </c>
    </row>
    <row r="826" spans="2:12">
      <c r="B826" s="1">
        <v>44539</v>
      </c>
      <c r="C826" s="25">
        <f>_xlfn.XLOOKUP(B826,gme_stock_data!A:A,gme_stock_data!D:D)</f>
        <v>-0.10866782936744848</v>
      </c>
      <c r="D826" s="1"/>
      <c r="E826" s="18">
        <f>_xlfn.XLOOKUP(B826,'Volume GME'!A:A,'Volume GME'!B:B)</f>
        <v>0.35679757220642144</v>
      </c>
      <c r="F826" s="19">
        <f>_xlfn.XLOOKUP(B826,'Short Volume GME'!A:A,'Short Volume GME'!E:E)</f>
        <v>0.70900902558126355</v>
      </c>
      <c r="H826" s="20">
        <f>_xlfn.XLOOKUP(B826,'Volume Apple'!A:A,'Volume Apple'!B:B)</f>
        <v>0.4561254242154007</v>
      </c>
      <c r="I826" s="20">
        <f>_xlfn.XLOOKUP(B826,'Short Volume Apple'!A:A,'Short Volume Apple'!E:E)</f>
        <v>0.63670244258100217</v>
      </c>
      <c r="K826" s="20">
        <f>_xlfn.XLOOKUP(B826,'Volume SPY'!A:A,'Volume SPY'!B:B)</f>
        <v>0.32496697344006992</v>
      </c>
      <c r="L826" s="20">
        <f>_xlfn.XLOOKUP(B826,'Short Volume SPY'!A:A,'Short Volume SPY'!E:E)</f>
        <v>0.76448383348564186</v>
      </c>
    </row>
    <row r="827" spans="2:12">
      <c r="B827" s="1">
        <v>44538</v>
      </c>
      <c r="C827" s="25">
        <f>_xlfn.XLOOKUP(B827,gme_stock_data!A:A,gme_stock_data!D:D)</f>
        <v>-2.3675132648411545E-2</v>
      </c>
      <c r="D827" s="1"/>
      <c r="E827" s="18">
        <f>_xlfn.XLOOKUP(B827,'Volume GME'!A:A,'Volume GME'!B:B)</f>
        <v>0.34266073579338197</v>
      </c>
      <c r="F827" s="19">
        <f>_xlfn.XLOOKUP(B827,'Short Volume GME'!A:A,'Short Volume GME'!E:E)</f>
        <v>0.65964652619073871</v>
      </c>
      <c r="H827" s="20">
        <f>_xlfn.XLOOKUP(B827,'Volume Apple'!A:A,'Volume Apple'!B:B)</f>
        <v>0.43466295923823928</v>
      </c>
      <c r="I827" s="20">
        <f>_xlfn.XLOOKUP(B827,'Short Volume Apple'!A:A,'Short Volume Apple'!E:E)</f>
        <v>0.57897068805516994</v>
      </c>
      <c r="K827" s="20">
        <f>_xlfn.XLOOKUP(B827,'Volume SPY'!A:A,'Volume SPY'!B:B)</f>
        <v>0.40766017630917512</v>
      </c>
      <c r="L827" s="20">
        <f>_xlfn.XLOOKUP(B827,'Short Volume SPY'!A:A,'Short Volume SPY'!E:E)</f>
        <v>0.6144797918497249</v>
      </c>
    </row>
    <row r="828" spans="2:12">
      <c r="B828" s="1">
        <v>44537</v>
      </c>
      <c r="C828" s="25">
        <f>_xlfn.XLOOKUP(B828,gme_stock_data!A:A,gme_stock_data!D:D)</f>
        <v>6.1947205831493886E-2</v>
      </c>
      <c r="D828" s="1"/>
      <c r="E828" s="18">
        <f>_xlfn.XLOOKUP(B828,'Volume GME'!A:A,'Volume GME'!B:B)</f>
        <v>0.34926309512218867</v>
      </c>
      <c r="F828" s="19">
        <f>_xlfn.XLOOKUP(B828,'Short Volume GME'!A:A,'Short Volume GME'!E:E)</f>
        <v>0.68915270439601606</v>
      </c>
      <c r="H828" s="20">
        <f>_xlfn.XLOOKUP(B828,'Volume Apple'!A:A,'Volume Apple'!B:B)</f>
        <v>0.40823458462032408</v>
      </c>
      <c r="I828" s="20">
        <f>_xlfn.XLOOKUP(B828,'Short Volume Apple'!A:A,'Short Volume Apple'!E:E)</f>
        <v>0.53856736657210769</v>
      </c>
      <c r="K828" s="20">
        <f>_xlfn.XLOOKUP(B828,'Volume SPY'!A:A,'Volume SPY'!B:B)</f>
        <v>0.32045153857544839</v>
      </c>
      <c r="L828" s="20">
        <f>_xlfn.XLOOKUP(B828,'Short Volume SPY'!A:A,'Short Volume SPY'!E:E)</f>
        <v>0.67762921796183317</v>
      </c>
    </row>
    <row r="829" spans="2:12">
      <c r="B829" s="1">
        <v>44536</v>
      </c>
      <c r="C829" s="25">
        <f>_xlfn.XLOOKUP(B829,gme_stock_data!A:A,gme_stock_data!D:D)</f>
        <v>-3.1105240981282381E-2</v>
      </c>
      <c r="D829" s="1"/>
      <c r="E829" s="18">
        <f>_xlfn.XLOOKUP(B829,'Volume GME'!A:A,'Volume GME'!B:B)</f>
        <v>0.34564667480096911</v>
      </c>
      <c r="F829" s="19">
        <f>_xlfn.XLOOKUP(B829,'Short Volume GME'!A:A,'Short Volume GME'!E:E)</f>
        <v>0.51836941163949157</v>
      </c>
      <c r="H829" s="20">
        <f>_xlfn.XLOOKUP(B829,'Volume Apple'!A:A,'Volume Apple'!B:B)</f>
        <v>0.37172235044213692</v>
      </c>
      <c r="I829" s="20">
        <f>_xlfn.XLOOKUP(B829,'Short Volume Apple'!A:A,'Short Volume Apple'!E:E)</f>
        <v>0.59705033565539345</v>
      </c>
      <c r="K829" s="20">
        <f>_xlfn.XLOOKUP(B829,'Volume SPY'!A:A,'Volume SPY'!B:B)</f>
        <v>0.28747779696729481</v>
      </c>
      <c r="L829" s="20">
        <f>_xlfn.XLOOKUP(B829,'Short Volume SPY'!A:A,'Short Volume SPY'!E:E)</f>
        <v>0.61275051971481076</v>
      </c>
    </row>
    <row r="830" spans="2:12">
      <c r="B830" s="1">
        <v>44533</v>
      </c>
      <c r="C830" s="25">
        <f>_xlfn.XLOOKUP(B830,gme_stock_data!A:A,gme_stock_data!D:D)</f>
        <v>-5.1768819358672134E-2</v>
      </c>
      <c r="D830" s="1"/>
      <c r="E830" s="18">
        <f>_xlfn.XLOOKUP(B830,'Volume GME'!A:A,'Volume GME'!B:B)</f>
        <v>0.32996640967698082</v>
      </c>
      <c r="F830" s="19">
        <f>_xlfn.XLOOKUP(B830,'Short Volume GME'!A:A,'Short Volume GME'!E:E)</f>
        <v>0.65847383048781805</v>
      </c>
      <c r="H830" s="20">
        <f>_xlfn.XLOOKUP(B830,'Volume Apple'!A:A,'Volume Apple'!B:B)</f>
        <v>0.36279389202012302</v>
      </c>
      <c r="I830" s="20">
        <f>_xlfn.XLOOKUP(B830,'Short Volume Apple'!A:A,'Short Volume Apple'!E:E)</f>
        <v>0.62151566738497643</v>
      </c>
      <c r="K830" s="20">
        <f>_xlfn.XLOOKUP(B830,'Volume SPY'!A:A,'Volume SPY'!B:B)</f>
        <v>0.25659736800945637</v>
      </c>
      <c r="L830" s="20">
        <f>_xlfn.XLOOKUP(B830,'Short Volume SPY'!A:A,'Short Volume SPY'!E:E)</f>
        <v>0.55822051161207442</v>
      </c>
    </row>
    <row r="831" spans="2:12">
      <c r="B831" s="1">
        <v>44532</v>
      </c>
      <c r="C831" s="25">
        <f>_xlfn.XLOOKUP(B831,gme_stock_data!A:A,gme_stock_data!D:D)</f>
        <v>9.5186108829385142E-3</v>
      </c>
      <c r="D831" s="1"/>
      <c r="E831" s="18">
        <f>_xlfn.XLOOKUP(B831,'Volume GME'!A:A,'Volume GME'!B:B)</f>
        <v>0.38064053065476106</v>
      </c>
      <c r="F831" s="19">
        <f>_xlfn.XLOOKUP(B831,'Short Volume GME'!A:A,'Short Volume GME'!E:E)</f>
        <v>0.68572765661447244</v>
      </c>
      <c r="H831" s="20">
        <f>_xlfn.XLOOKUP(B831,'Volume Apple'!A:A,'Volume Apple'!B:B)</f>
        <v>0.40112223230041383</v>
      </c>
      <c r="I831" s="20">
        <f>_xlfn.XLOOKUP(B831,'Short Volume Apple'!A:A,'Short Volume Apple'!E:E)</f>
        <v>0.61491587767191902</v>
      </c>
      <c r="K831" s="20">
        <f>_xlfn.XLOOKUP(B831,'Volume SPY'!A:A,'Volume SPY'!B:B)</f>
        <v>0.2738139456295906</v>
      </c>
      <c r="L831" s="20">
        <f>_xlfn.XLOOKUP(B831,'Short Volume SPY'!A:A,'Short Volume SPY'!E:E)</f>
        <v>0.65195028534422605</v>
      </c>
    </row>
    <row r="832" spans="2:12">
      <c r="B832" s="1">
        <v>44531</v>
      </c>
      <c r="C832" s="25">
        <f>_xlfn.XLOOKUP(B832,gme_stock_data!A:A,gme_stock_data!D:D)</f>
        <v>-8.7066980425936413E-2</v>
      </c>
      <c r="D832" s="1"/>
      <c r="E832" s="18">
        <f>_xlfn.XLOOKUP(B832,'Volume GME'!A:A,'Volume GME'!B:B)</f>
        <v>0.39129035668026729</v>
      </c>
      <c r="F832" s="19">
        <f>_xlfn.XLOOKUP(B832,'Short Volume GME'!A:A,'Short Volume GME'!E:E)</f>
        <v>0.64022497879756568</v>
      </c>
      <c r="H832" s="20">
        <f>_xlfn.XLOOKUP(B832,'Volume Apple'!A:A,'Volume Apple'!B:B)</f>
        <v>0.43173656340636113</v>
      </c>
      <c r="I832" s="20">
        <f>_xlfn.XLOOKUP(B832,'Short Volume Apple'!A:A,'Short Volume Apple'!E:E)</f>
        <v>0.61722656140128129</v>
      </c>
      <c r="K832" s="20">
        <f>_xlfn.XLOOKUP(B832,'Volume SPY'!A:A,'Volume SPY'!B:B)</f>
        <v>0.28908487138592365</v>
      </c>
      <c r="L832" s="20">
        <f>_xlfn.XLOOKUP(B832,'Short Volume SPY'!A:A,'Short Volume SPY'!E:E)</f>
        <v>0.58829797269906337</v>
      </c>
    </row>
    <row r="833" spans="2:12">
      <c r="B833" s="1">
        <v>44530</v>
      </c>
      <c r="C833" s="25">
        <f>_xlfn.XLOOKUP(B833,gme_stock_data!A:A,gme_stock_data!D:D)</f>
        <v>-2.9133150269942079E-2</v>
      </c>
      <c r="D833" s="1"/>
      <c r="E833" s="18">
        <f>_xlfn.XLOOKUP(B833,'Volume GME'!A:A,'Volume GME'!B:B)</f>
        <v>0.39590263924651625</v>
      </c>
      <c r="F833" s="19">
        <f>_xlfn.XLOOKUP(B833,'Short Volume GME'!A:A,'Short Volume GME'!E:E)</f>
        <v>0.65916117716430789</v>
      </c>
      <c r="H833" s="20">
        <f>_xlfn.XLOOKUP(B833,'Volume Apple'!A:A,'Volume Apple'!B:B)</f>
        <v>0.39352016569790332</v>
      </c>
      <c r="I833" s="20">
        <f>_xlfn.XLOOKUP(B833,'Short Volume Apple'!A:A,'Short Volume Apple'!E:E)</f>
        <v>0.52570212922930615</v>
      </c>
      <c r="K833" s="20">
        <f>_xlfn.XLOOKUP(B833,'Volume SPY'!A:A,'Volume SPY'!B:B)</f>
        <v>0.31712621511955491</v>
      </c>
      <c r="L833" s="20">
        <f>_xlfn.XLOOKUP(B833,'Short Volume SPY'!A:A,'Short Volume SPY'!E:E)</f>
        <v>0.62405724064753809</v>
      </c>
    </row>
    <row r="834" spans="2:12">
      <c r="B834" s="1">
        <v>44529</v>
      </c>
      <c r="C834" s="25">
        <f>_xlfn.XLOOKUP(B834,gme_stock_data!A:A,gme_stock_data!D:D)</f>
        <v>1.1351311768796255E-2</v>
      </c>
      <c r="D834" s="1"/>
      <c r="E834" s="18">
        <f>_xlfn.XLOOKUP(B834,'Volume GME'!A:A,'Volume GME'!B:B)</f>
        <v>0.39769687656131353</v>
      </c>
      <c r="F834" s="19">
        <f>_xlfn.XLOOKUP(B834,'Short Volume GME'!A:A,'Short Volume GME'!E:E)</f>
        <v>0.61912672902596699</v>
      </c>
      <c r="H834" s="20">
        <f>_xlfn.XLOOKUP(B834,'Volume Apple'!A:A,'Volume Apple'!B:B)</f>
        <v>0.3838943396245551</v>
      </c>
      <c r="I834" s="20">
        <f>_xlfn.XLOOKUP(B834,'Short Volume Apple'!A:A,'Short Volume Apple'!E:E)</f>
        <v>0.44050551997543658</v>
      </c>
      <c r="K834" s="20">
        <f>_xlfn.XLOOKUP(B834,'Volume SPY'!A:A,'Volume SPY'!B:B)</f>
        <v>0.35952709943132866</v>
      </c>
      <c r="L834" s="20">
        <f>_xlfn.XLOOKUP(B834,'Short Volume SPY'!A:A,'Short Volume SPY'!E:E)</f>
        <v>0.5760089214708789</v>
      </c>
    </row>
    <row r="835" spans="2:12">
      <c r="B835" s="1">
        <v>44526</v>
      </c>
      <c r="C835" s="25">
        <f>_xlfn.XLOOKUP(B835,gme_stock_data!A:A,gme_stock_data!D:D)</f>
        <v>-5.8537172286437227E-2</v>
      </c>
      <c r="D835" s="1"/>
      <c r="E835" s="18">
        <f>_xlfn.XLOOKUP(B835,'Volume GME'!A:A,'Volume GME'!B:B)</f>
        <v>0.34139292471121396</v>
      </c>
      <c r="F835" s="19">
        <f>_xlfn.XLOOKUP(B835,'Short Volume GME'!A:A,'Short Volume GME'!E:E)</f>
        <v>0.58572466961259528</v>
      </c>
      <c r="H835" s="20">
        <f>_xlfn.XLOOKUP(B835,'Volume Apple'!A:A,'Volume Apple'!B:B)</f>
        <v>0.3477146431121268</v>
      </c>
      <c r="I835" s="20">
        <f>_xlfn.XLOOKUP(B835,'Short Volume Apple'!A:A,'Short Volume Apple'!E:E)</f>
        <v>0.49638688669465991</v>
      </c>
      <c r="K835" s="20">
        <f>_xlfn.XLOOKUP(B835,'Volume SPY'!A:A,'Volume SPY'!B:B)</f>
        <v>0.3111299134939014</v>
      </c>
      <c r="L835" s="20">
        <f>_xlfn.XLOOKUP(B835,'Short Volume SPY'!A:A,'Short Volume SPY'!E:E)</f>
        <v>0.58072419150497478</v>
      </c>
    </row>
    <row r="836" spans="2:12">
      <c r="B836" s="1">
        <v>44524</v>
      </c>
      <c r="C836" s="25">
        <f>_xlfn.XLOOKUP(B836,gme_stock_data!A:A,gme_stock_data!D:D)</f>
        <v>-9.9615521616850528E-3</v>
      </c>
      <c r="D836" s="1"/>
      <c r="E836" s="18">
        <f>_xlfn.XLOOKUP(B836,'Volume GME'!A:A,'Volume GME'!B:B)</f>
        <v>0.38308691391855365</v>
      </c>
      <c r="F836" s="19">
        <f>_xlfn.XLOOKUP(B836,'Short Volume GME'!A:A,'Short Volume GME'!E:E)</f>
        <v>0.48631152030345415</v>
      </c>
      <c r="H836" s="20">
        <f>_xlfn.XLOOKUP(B836,'Volume Apple'!A:A,'Volume Apple'!B:B)</f>
        <v>0.4566573557902508</v>
      </c>
      <c r="I836" s="20">
        <f>_xlfn.XLOOKUP(B836,'Short Volume Apple'!A:A,'Short Volume Apple'!E:E)</f>
        <v>0.47925569464375778</v>
      </c>
      <c r="K836" s="20">
        <f>_xlfn.XLOOKUP(B836,'Volume SPY'!A:A,'Volume SPY'!B:B)</f>
        <v>0.30698666998043644</v>
      </c>
      <c r="L836" s="20">
        <f>_xlfn.XLOOKUP(B836,'Short Volume SPY'!A:A,'Short Volume SPY'!E:E)</f>
        <v>0.65556150276881087</v>
      </c>
    </row>
    <row r="837" spans="2:12">
      <c r="B837" s="1">
        <v>44523</v>
      </c>
      <c r="C837" s="25">
        <f>_xlfn.XLOOKUP(B837,gme_stock_data!A:A,gme_stock_data!D:D)</f>
        <v>-0.14623786679063003</v>
      </c>
      <c r="D837" s="1"/>
      <c r="E837" s="18">
        <f>_xlfn.XLOOKUP(B837,'Volume GME'!A:A,'Volume GME'!B:B)</f>
        <v>0.4172600843207051</v>
      </c>
      <c r="F837" s="19">
        <f>_xlfn.XLOOKUP(B837,'Short Volume GME'!A:A,'Short Volume GME'!E:E)</f>
        <v>0.50346686602492841</v>
      </c>
      <c r="H837" s="20">
        <f>_xlfn.XLOOKUP(B837,'Volume Apple'!A:A,'Volume Apple'!B:B)</f>
        <v>0.38150423496400104</v>
      </c>
      <c r="I837" s="20">
        <f>_xlfn.XLOOKUP(B837,'Short Volume Apple'!A:A,'Short Volume Apple'!E:E)</f>
        <v>0.38969164228154363</v>
      </c>
      <c r="K837" s="20">
        <f>_xlfn.XLOOKUP(B837,'Volume SPY'!A:A,'Volume SPY'!B:B)</f>
        <v>0.30471107678652481</v>
      </c>
      <c r="L837" s="20">
        <f>_xlfn.XLOOKUP(B837,'Short Volume SPY'!A:A,'Short Volume SPY'!E:E)</f>
        <v>0.500094249444057</v>
      </c>
    </row>
    <row r="838" spans="2:12">
      <c r="B838" s="1">
        <v>44522</v>
      </c>
      <c r="C838" s="25">
        <f>_xlfn.XLOOKUP(B838,gme_stock_data!A:A,gme_stock_data!D:D)</f>
        <v>7.8804717365517973E-2</v>
      </c>
      <c r="D838" s="1"/>
      <c r="E838" s="18">
        <f>_xlfn.XLOOKUP(B838,'Volume GME'!A:A,'Volume GME'!B:B)</f>
        <v>0.44039213071450067</v>
      </c>
      <c r="F838" s="19">
        <f>_xlfn.XLOOKUP(B838,'Short Volume GME'!A:A,'Short Volume GME'!E:E)</f>
        <v>0.56842705972964824</v>
      </c>
      <c r="H838" s="20">
        <f>_xlfn.XLOOKUP(B838,'Volume Apple'!A:A,'Volume Apple'!B:B)</f>
        <v>0.43164460318952352</v>
      </c>
      <c r="I838" s="20">
        <f>_xlfn.XLOOKUP(B838,'Short Volume Apple'!A:A,'Short Volume Apple'!E:E)</f>
        <v>0.45517174391529802</v>
      </c>
      <c r="K838" s="20">
        <f>_xlfn.XLOOKUP(B838,'Volume SPY'!A:A,'Volume SPY'!B:B)</f>
        <v>0.27281841990453609</v>
      </c>
      <c r="L838" s="20">
        <f>_xlfn.XLOOKUP(B838,'Short Volume SPY'!A:A,'Short Volume SPY'!E:E)</f>
        <v>0.54965028640242974</v>
      </c>
    </row>
    <row r="839" spans="2:12">
      <c r="B839" s="1">
        <v>44519</v>
      </c>
      <c r="C839" s="25">
        <f>_xlfn.XLOOKUP(B839,gme_stock_data!A:A,gme_stock_data!D:D)</f>
        <v>8.5169463419882172E-2</v>
      </c>
      <c r="D839" s="1"/>
      <c r="E839" s="18">
        <f>_xlfn.XLOOKUP(B839,'Volume GME'!A:A,'Volume GME'!B:B)</f>
        <v>0.40076685126075406</v>
      </c>
      <c r="F839" s="19">
        <f>_xlfn.XLOOKUP(B839,'Short Volume GME'!A:A,'Short Volume GME'!E:E)</f>
        <v>0.56396185480011085</v>
      </c>
      <c r="H839" s="20">
        <f>_xlfn.XLOOKUP(B839,'Volume Apple'!A:A,'Volume Apple'!B:B)</f>
        <v>0.40729774068853181</v>
      </c>
      <c r="I839" s="20">
        <f>_xlfn.XLOOKUP(B839,'Short Volume Apple'!A:A,'Short Volume Apple'!E:E)</f>
        <v>0.43630939177447292</v>
      </c>
      <c r="K839" s="20">
        <f>_xlfn.XLOOKUP(B839,'Volume SPY'!A:A,'Volume SPY'!B:B)</f>
        <v>0.36933019931598693</v>
      </c>
      <c r="L839" s="20">
        <f>_xlfn.XLOOKUP(B839,'Short Volume SPY'!A:A,'Short Volume SPY'!E:E)</f>
        <v>0.57931021938228477</v>
      </c>
    </row>
    <row r="840" spans="2:12">
      <c r="B840" s="1">
        <v>44518</v>
      </c>
      <c r="C840" s="25">
        <f>_xlfn.XLOOKUP(B840,gme_stock_data!A:A,gme_stock_data!D:D)</f>
        <v>5.7126536829220831E-4</v>
      </c>
      <c r="D840" s="1"/>
      <c r="E840" s="18">
        <f>_xlfn.XLOOKUP(B840,'Volume GME'!A:A,'Volume GME'!B:B)</f>
        <v>0.36236832293505011</v>
      </c>
      <c r="F840" s="19">
        <f>_xlfn.XLOOKUP(B840,'Short Volume GME'!A:A,'Short Volume GME'!E:E)</f>
        <v>0.61756935434656957</v>
      </c>
      <c r="H840" s="20">
        <f>_xlfn.XLOOKUP(B840,'Volume Apple'!A:A,'Volume Apple'!B:B)</f>
        <v>0.51587300667647207</v>
      </c>
      <c r="I840" s="20">
        <f>_xlfn.XLOOKUP(B840,'Short Volume Apple'!A:A,'Short Volume Apple'!E:E)</f>
        <v>0.37617145560635656</v>
      </c>
      <c r="K840" s="20">
        <f>_xlfn.XLOOKUP(B840,'Volume SPY'!A:A,'Volume SPY'!B:B)</f>
        <v>0.28829713133047918</v>
      </c>
      <c r="L840" s="20">
        <f>_xlfn.XLOOKUP(B840,'Short Volume SPY'!A:A,'Short Volume SPY'!E:E)</f>
        <v>0.55795452826169001</v>
      </c>
    </row>
    <row r="841" spans="2:12">
      <c r="B841" s="1">
        <v>44517</v>
      </c>
      <c r="C841" s="25">
        <f>_xlfn.XLOOKUP(B841,gme_stock_data!A:A,gme_stock_data!D:D)</f>
        <v>1.3616089161777995E-2</v>
      </c>
      <c r="D841" s="1"/>
      <c r="E841" s="18">
        <f>_xlfn.XLOOKUP(B841,'Volume GME'!A:A,'Volume GME'!B:B)</f>
        <v>0.38514452576328823</v>
      </c>
      <c r="F841" s="19">
        <f>_xlfn.XLOOKUP(B841,'Short Volume GME'!A:A,'Short Volume GME'!E:E)</f>
        <v>0.62384998439892581</v>
      </c>
      <c r="H841" s="20">
        <f>_xlfn.XLOOKUP(B841,'Volume Apple'!A:A,'Volume Apple'!B:B)</f>
        <v>0.40316631331905156</v>
      </c>
      <c r="I841" s="20">
        <f>_xlfn.XLOOKUP(B841,'Short Volume Apple'!A:A,'Short Volume Apple'!E:E)</f>
        <v>0.3913076048516097</v>
      </c>
      <c r="K841" s="20">
        <f>_xlfn.XLOOKUP(B841,'Volume SPY'!A:A,'Volume SPY'!B:B)</f>
        <v>0.36005912794865658</v>
      </c>
      <c r="L841" s="20">
        <f>_xlfn.XLOOKUP(B841,'Short Volume SPY'!A:A,'Short Volume SPY'!E:E)</f>
        <v>0.58860452914204753</v>
      </c>
    </row>
    <row r="842" spans="2:12">
      <c r="B842" s="1">
        <v>44516</v>
      </c>
      <c r="C842" s="25">
        <f>_xlfn.XLOOKUP(B842,gme_stock_data!A:A,gme_stock_data!D:D)</f>
        <v>-9.4168083202211643E-3</v>
      </c>
      <c r="D842" s="1"/>
      <c r="E842" s="18">
        <f>_xlfn.XLOOKUP(B842,'Volume GME'!A:A,'Volume GME'!B:B)</f>
        <v>0.40478809414817768</v>
      </c>
      <c r="F842" s="19">
        <f>_xlfn.XLOOKUP(B842,'Short Volume GME'!A:A,'Short Volume GME'!E:E)</f>
        <v>0.63704994648171165</v>
      </c>
      <c r="H842" s="20">
        <f>_xlfn.XLOOKUP(B842,'Volume Apple'!A:A,'Volume Apple'!B:B)</f>
        <v>0.39823149117666834</v>
      </c>
      <c r="I842" s="20">
        <f>_xlfn.XLOOKUP(B842,'Short Volume Apple'!A:A,'Short Volume Apple'!E:E)</f>
        <v>0.36546821188022333</v>
      </c>
      <c r="K842" s="20">
        <f>_xlfn.XLOOKUP(B842,'Volume SPY'!A:A,'Volume SPY'!B:B)</f>
        <v>0.34679969773916514</v>
      </c>
      <c r="L842" s="20">
        <f>_xlfn.XLOOKUP(B842,'Short Volume SPY'!A:A,'Short Volume SPY'!E:E)</f>
        <v>0.60737395382880521</v>
      </c>
    </row>
    <row r="843" spans="2:12">
      <c r="B843" s="1">
        <v>44515</v>
      </c>
      <c r="C843" s="25">
        <f>_xlfn.XLOOKUP(B843,gme_stock_data!A:A,gme_stock_data!D:D)</f>
        <v>3.4046669452203956E-2</v>
      </c>
      <c r="D843" s="1"/>
      <c r="E843" s="18">
        <f>_xlfn.XLOOKUP(B843,'Volume GME'!A:A,'Volume GME'!B:B)</f>
        <v>0.42437613414650788</v>
      </c>
      <c r="F843" s="19">
        <f>_xlfn.XLOOKUP(B843,'Short Volume GME'!A:A,'Short Volume GME'!E:E)</f>
        <v>0.65433763033160108</v>
      </c>
      <c r="H843" s="20">
        <f>_xlfn.XLOOKUP(B843,'Volume Apple'!A:A,'Volume Apple'!B:B)</f>
        <v>0.41393165669615772</v>
      </c>
      <c r="I843" s="20">
        <f>_xlfn.XLOOKUP(B843,'Short Volume Apple'!A:A,'Short Volume Apple'!E:E)</f>
        <v>0.41225322877324094</v>
      </c>
      <c r="K843" s="20">
        <f>_xlfn.XLOOKUP(B843,'Volume SPY'!A:A,'Volume SPY'!B:B)</f>
        <v>0.31728808490980154</v>
      </c>
      <c r="L843" s="20">
        <f>_xlfn.XLOOKUP(B843,'Short Volume SPY'!A:A,'Short Volume SPY'!E:E)</f>
        <v>0.63533971986123461</v>
      </c>
    </row>
    <row r="844" spans="2:12">
      <c r="B844" s="1">
        <v>44512</v>
      </c>
      <c r="C844" s="25">
        <f>_xlfn.XLOOKUP(B844,gme_stock_data!A:A,gme_stock_data!D:D)</f>
        <v>-1.0825811860521279E-2</v>
      </c>
      <c r="D844" s="1"/>
      <c r="E844" s="18">
        <f>_xlfn.XLOOKUP(B844,'Volume GME'!A:A,'Volume GME'!B:B)</f>
        <v>0.41206609522064963</v>
      </c>
      <c r="F844" s="19">
        <f>_xlfn.XLOOKUP(B844,'Short Volume GME'!A:A,'Short Volume GME'!E:E)</f>
        <v>0.62612266391491556</v>
      </c>
      <c r="H844" s="20">
        <f>_xlfn.XLOOKUP(B844,'Volume Apple'!A:A,'Volume Apple'!B:B)</f>
        <v>0.4285673719596983</v>
      </c>
      <c r="I844" s="20">
        <f>_xlfn.XLOOKUP(B844,'Short Volume Apple'!A:A,'Short Volume Apple'!E:E)</f>
        <v>0.37658410989298674</v>
      </c>
      <c r="K844" s="20">
        <f>_xlfn.XLOOKUP(B844,'Volume SPY'!A:A,'Volume SPY'!B:B)</f>
        <v>0.31324293710089735</v>
      </c>
      <c r="L844" s="20">
        <f>_xlfn.XLOOKUP(B844,'Short Volume SPY'!A:A,'Short Volume SPY'!E:E)</f>
        <v>0.65579763139642699</v>
      </c>
    </row>
    <row r="845" spans="2:12">
      <c r="B845" s="1">
        <v>44511</v>
      </c>
      <c r="C845" s="25">
        <f>_xlfn.XLOOKUP(B845,gme_stock_data!A:A,gme_stock_data!D:D)</f>
        <v>2.5378047133731353E-2</v>
      </c>
      <c r="D845" s="1"/>
      <c r="E845" s="18">
        <f>_xlfn.XLOOKUP(B845,'Volume GME'!A:A,'Volume GME'!B:B)</f>
        <v>0.38742876836319401</v>
      </c>
      <c r="F845" s="19">
        <f>_xlfn.XLOOKUP(B845,'Short Volume GME'!A:A,'Short Volume GME'!E:E)</f>
        <v>0.58549331617412137</v>
      </c>
      <c r="H845" s="20">
        <f>_xlfn.XLOOKUP(B845,'Volume Apple'!A:A,'Volume Apple'!B:B)</f>
        <v>0.35798231368053152</v>
      </c>
      <c r="I845" s="20">
        <f>_xlfn.XLOOKUP(B845,'Short Volume Apple'!A:A,'Short Volume Apple'!E:E)</f>
        <v>0.42022978221809898</v>
      </c>
      <c r="K845" s="20">
        <f>_xlfn.XLOOKUP(B845,'Volume SPY'!A:A,'Volume SPY'!B:B)</f>
        <v>0.27345013046152133</v>
      </c>
      <c r="L845" s="20">
        <f>_xlfn.XLOOKUP(B845,'Short Volume SPY'!A:A,'Short Volume SPY'!E:E)</f>
        <v>0.57816347548459246</v>
      </c>
    </row>
    <row r="846" spans="2:12">
      <c r="B846" s="1">
        <v>44510</v>
      </c>
      <c r="C846" s="25">
        <f>_xlfn.XLOOKUP(B846,gme_stock_data!A:A,gme_stock_data!D:D)</f>
        <v>-3.6475211535040332E-2</v>
      </c>
      <c r="D846" s="1"/>
      <c r="E846" s="18">
        <f>_xlfn.XLOOKUP(B846,'Volume GME'!A:A,'Volume GME'!B:B)</f>
        <v>0.42164170267964024</v>
      </c>
      <c r="F846" s="19">
        <f>_xlfn.XLOOKUP(B846,'Short Volume GME'!A:A,'Short Volume GME'!E:E)</f>
        <v>0.57019506561527988</v>
      </c>
      <c r="H846" s="20">
        <f>_xlfn.XLOOKUP(B846,'Volume Apple'!A:A,'Volume Apple'!B:B)</f>
        <v>0.36141888697946428</v>
      </c>
      <c r="I846" s="20">
        <f>_xlfn.XLOOKUP(B846,'Short Volume Apple'!A:A,'Short Volume Apple'!E:E)</f>
        <v>0.41218107061611736</v>
      </c>
      <c r="K846" s="20">
        <f>_xlfn.XLOOKUP(B846,'Volume SPY'!A:A,'Volume SPY'!B:B)</f>
        <v>0.27869321263057828</v>
      </c>
      <c r="L846" s="20">
        <f>_xlfn.XLOOKUP(B846,'Short Volume SPY'!A:A,'Short Volume SPY'!E:E)</f>
        <v>0.55906146973869775</v>
      </c>
    </row>
    <row r="847" spans="2:12">
      <c r="B847" s="1">
        <v>44509</v>
      </c>
      <c r="C847" s="25">
        <f>_xlfn.XLOOKUP(B847,gme_stock_data!A:A,gme_stock_data!D:D)</f>
        <v>-5.6641984934274352E-2</v>
      </c>
      <c r="D847" s="1"/>
      <c r="E847" s="18">
        <f>_xlfn.XLOOKUP(B847,'Volume GME'!A:A,'Volume GME'!B:B)</f>
        <v>0.42038139920086548</v>
      </c>
      <c r="F847" s="19">
        <f>_xlfn.XLOOKUP(B847,'Short Volume GME'!A:A,'Short Volume GME'!E:E)</f>
        <v>0.56001530176853132</v>
      </c>
      <c r="H847" s="20">
        <f>_xlfn.XLOOKUP(B847,'Volume Apple'!A:A,'Volume Apple'!B:B)</f>
        <v>0.39876973322527332</v>
      </c>
      <c r="I847" s="20">
        <f>_xlfn.XLOOKUP(B847,'Short Volume Apple'!A:A,'Short Volume Apple'!E:E)</f>
        <v>0.41909582509554422</v>
      </c>
      <c r="K847" s="20">
        <f>_xlfn.XLOOKUP(B847,'Volume SPY'!A:A,'Volume SPY'!B:B)</f>
        <v>0.27701817151185221</v>
      </c>
      <c r="L847" s="20">
        <f>_xlfn.XLOOKUP(B847,'Short Volume SPY'!A:A,'Short Volume SPY'!E:E)</f>
        <v>0.61587372027469478</v>
      </c>
    </row>
    <row r="848" spans="2:12">
      <c r="B848" s="1">
        <v>44508</v>
      </c>
      <c r="C848" s="25">
        <f>_xlfn.XLOOKUP(B848,gme_stock_data!A:A,gme_stock_data!D:D)</f>
        <v>2.5008249665252256E-2</v>
      </c>
      <c r="D848" s="1"/>
      <c r="E848" s="18">
        <f>_xlfn.XLOOKUP(B848,'Volume GME'!A:A,'Volume GME'!B:B)</f>
        <v>0.45738057203447757</v>
      </c>
      <c r="F848" s="19">
        <f>_xlfn.XLOOKUP(B848,'Short Volume GME'!A:A,'Short Volume GME'!E:E)</f>
        <v>0.52033219080649751</v>
      </c>
      <c r="H848" s="20">
        <f>_xlfn.XLOOKUP(B848,'Volume Apple'!A:A,'Volume Apple'!B:B)</f>
        <v>0.50510275163493101</v>
      </c>
      <c r="I848" s="20">
        <f>_xlfn.XLOOKUP(B848,'Short Volume Apple'!A:A,'Short Volume Apple'!E:E)</f>
        <v>0.3195318528863611</v>
      </c>
      <c r="K848" s="20">
        <f>_xlfn.XLOOKUP(B848,'Volume SPY'!A:A,'Volume SPY'!B:B)</f>
        <v>0.41275993983474851</v>
      </c>
      <c r="L848" s="20">
        <f>_xlfn.XLOOKUP(B848,'Short Volume SPY'!A:A,'Short Volume SPY'!E:E)</f>
        <v>0.60708680127689407</v>
      </c>
    </row>
    <row r="849" spans="2:12">
      <c r="B849" s="1">
        <v>44505</v>
      </c>
      <c r="C849" s="25">
        <f>_xlfn.XLOOKUP(B849,gme_stock_data!A:A,gme_stock_data!D:D)</f>
        <v>-2.134255641094383E-2</v>
      </c>
      <c r="D849" s="1"/>
      <c r="E849" s="18">
        <f>_xlfn.XLOOKUP(B849,'Volume GME'!A:A,'Volume GME'!B:B)</f>
        <v>0.46223075419201132</v>
      </c>
      <c r="F849" s="19">
        <f>_xlfn.XLOOKUP(B849,'Short Volume GME'!A:A,'Short Volume GME'!E:E)</f>
        <v>0.57422456134593503</v>
      </c>
      <c r="H849" s="20">
        <f>_xlfn.XLOOKUP(B849,'Volume Apple'!A:A,'Volume Apple'!B:B)</f>
        <v>0.39754768829115711</v>
      </c>
      <c r="I849" s="20">
        <f>_xlfn.XLOOKUP(B849,'Short Volume Apple'!A:A,'Short Volume Apple'!E:E)</f>
        <v>0.38560345914972322</v>
      </c>
      <c r="K849" s="20">
        <f>_xlfn.XLOOKUP(B849,'Volume SPY'!A:A,'Volume SPY'!B:B)</f>
        <v>0.28922548864584424</v>
      </c>
      <c r="L849" s="20">
        <f>_xlfn.XLOOKUP(B849,'Short Volume SPY'!A:A,'Short Volume SPY'!E:E)</f>
        <v>0.52186121238236649</v>
      </c>
    </row>
    <row r="850" spans="2:12">
      <c r="B850" s="1">
        <v>44504</v>
      </c>
      <c r="C850" s="25">
        <f>_xlfn.XLOOKUP(B850,gme_stock_data!A:A,gme_stock_data!D:D)</f>
        <v>-2.2010280345787902E-3</v>
      </c>
      <c r="D850" s="1"/>
      <c r="E850" s="18">
        <f>_xlfn.XLOOKUP(B850,'Volume GME'!A:A,'Volume GME'!B:B)</f>
        <v>0.42591548263358603</v>
      </c>
      <c r="F850" s="19">
        <f>_xlfn.XLOOKUP(B850,'Short Volume GME'!A:A,'Short Volume GME'!E:E)</f>
        <v>0.59277965409731093</v>
      </c>
      <c r="H850" s="20">
        <f>_xlfn.XLOOKUP(B850,'Volume Apple'!A:A,'Volume Apple'!B:B)</f>
        <v>0.3609819606753143</v>
      </c>
      <c r="I850" s="20">
        <f>_xlfn.XLOOKUP(B850,'Short Volume Apple'!A:A,'Short Volume Apple'!E:E)</f>
        <v>0.38199536801898337</v>
      </c>
      <c r="K850" s="20">
        <f>_xlfn.XLOOKUP(B850,'Volume SPY'!A:A,'Volume SPY'!B:B)</f>
        <v>0.35364861633693545</v>
      </c>
      <c r="L850" s="20">
        <f>_xlfn.XLOOKUP(B850,'Short Volume SPY'!A:A,'Short Volume SPY'!E:E)</f>
        <v>0.52969892791852691</v>
      </c>
    </row>
    <row r="851" spans="2:12">
      <c r="B851" s="1">
        <v>44503</v>
      </c>
      <c r="C851" s="25">
        <f>_xlfn.XLOOKUP(B851,gme_stock_data!A:A,gme_stock_data!D:D)</f>
        <v>5.3243083134713945E-2</v>
      </c>
      <c r="D851" s="1"/>
      <c r="E851" s="18">
        <f>_xlfn.XLOOKUP(B851,'Volume GME'!A:A,'Volume GME'!B:B)</f>
        <v>0.46758049126579793</v>
      </c>
      <c r="F851" s="19">
        <f>_xlfn.XLOOKUP(B851,'Short Volume GME'!A:A,'Short Volume GME'!E:E)</f>
        <v>0.56726485565910933</v>
      </c>
      <c r="H851" s="20">
        <f>_xlfn.XLOOKUP(B851,'Volume Apple'!A:A,'Volume Apple'!B:B)</f>
        <v>0.40598828134095372</v>
      </c>
      <c r="I851" s="20">
        <f>_xlfn.XLOOKUP(B851,'Short Volume Apple'!A:A,'Short Volume Apple'!E:E)</f>
        <v>0.40266805834764158</v>
      </c>
      <c r="K851" s="20">
        <f>_xlfn.XLOOKUP(B851,'Volume SPY'!A:A,'Volume SPY'!B:B)</f>
        <v>0.30359597951790196</v>
      </c>
      <c r="L851" s="20">
        <f>_xlfn.XLOOKUP(B851,'Short Volume SPY'!A:A,'Short Volume SPY'!E:E)</f>
        <v>0.63898035711530821</v>
      </c>
    </row>
    <row r="852" spans="2:12">
      <c r="B852" s="1">
        <v>44502</v>
      </c>
      <c r="C852" s="25">
        <f>_xlfn.XLOOKUP(B852,gme_stock_data!A:A,gme_stock_data!D:D)</f>
        <v>3.4001506696005435E-2</v>
      </c>
      <c r="D852" s="1"/>
      <c r="E852" s="18">
        <f>_xlfn.XLOOKUP(B852,'Volume GME'!A:A,'Volume GME'!B:B)</f>
        <v>0.37274749538538893</v>
      </c>
      <c r="F852" s="19">
        <f>_xlfn.XLOOKUP(B852,'Short Volume GME'!A:A,'Short Volume GME'!E:E)</f>
        <v>0.57148196679770202</v>
      </c>
      <c r="H852" s="20">
        <f>_xlfn.XLOOKUP(B852,'Volume Apple'!A:A,'Volume Apple'!B:B)</f>
        <v>0.39781751261577181</v>
      </c>
      <c r="I852" s="20">
        <f>_xlfn.XLOOKUP(B852,'Short Volume Apple'!A:A,'Short Volume Apple'!E:E)</f>
        <v>0.39062639966230683</v>
      </c>
      <c r="K852" s="20">
        <f>_xlfn.XLOOKUP(B852,'Volume SPY'!A:A,'Volume SPY'!B:B)</f>
        <v>0.36524233843668524</v>
      </c>
      <c r="L852" s="20">
        <f>_xlfn.XLOOKUP(B852,'Short Volume SPY'!A:A,'Short Volume SPY'!E:E)</f>
        <v>0.57461173887075301</v>
      </c>
    </row>
    <row r="853" spans="2:12">
      <c r="B853" s="1">
        <v>44501</v>
      </c>
      <c r="C853" s="25">
        <f>_xlfn.XLOOKUP(B853,gme_stock_data!A:A,gme_stock_data!D:D)</f>
        <v>8.6393633188302996E-2</v>
      </c>
      <c r="D853" s="1"/>
      <c r="E853" s="18">
        <f>_xlfn.XLOOKUP(B853,'Volume GME'!A:A,'Volume GME'!B:B)</f>
        <v>0.41793105178003676</v>
      </c>
      <c r="F853" s="19">
        <f>_xlfn.XLOOKUP(B853,'Short Volume GME'!A:A,'Short Volume GME'!E:E)</f>
        <v>0.62602400037034767</v>
      </c>
      <c r="H853" s="20">
        <f>_xlfn.XLOOKUP(B853,'Volume Apple'!A:A,'Volume Apple'!B:B)</f>
        <v>0.4283720013674423</v>
      </c>
      <c r="I853" s="20">
        <f>_xlfn.XLOOKUP(B853,'Short Volume Apple'!A:A,'Short Volume Apple'!E:E)</f>
        <v>0.4412593954250727</v>
      </c>
      <c r="K853" s="20">
        <f>_xlfn.XLOOKUP(B853,'Volume SPY'!A:A,'Volume SPY'!B:B)</f>
        <v>0.30755356791375776</v>
      </c>
      <c r="L853" s="20">
        <f>_xlfn.XLOOKUP(B853,'Short Volume SPY'!A:A,'Short Volume SPY'!E:E)</f>
        <v>0.43194026938853702</v>
      </c>
    </row>
    <row r="854" spans="2:12">
      <c r="B854" s="1">
        <v>44498</v>
      </c>
      <c r="C854" s="25">
        <f>_xlfn.XLOOKUP(B854,gme_stock_data!A:A,gme_stock_data!D:D)</f>
        <v>3.7121999175170717E-3</v>
      </c>
      <c r="D854" s="1"/>
      <c r="E854" s="18">
        <f>_xlfn.XLOOKUP(B854,'Volume GME'!A:A,'Volume GME'!B:B)</f>
        <v>0.41428450612617845</v>
      </c>
      <c r="F854" s="19">
        <f>_xlfn.XLOOKUP(B854,'Short Volume GME'!A:A,'Short Volume GME'!E:E)</f>
        <v>0.59974655765787455</v>
      </c>
      <c r="H854" s="20">
        <f>_xlfn.XLOOKUP(B854,'Volume Apple'!A:A,'Volume Apple'!B:B)</f>
        <v>0.46576292722764151</v>
      </c>
      <c r="I854" s="20">
        <f>_xlfn.XLOOKUP(B854,'Short Volume Apple'!A:A,'Short Volume Apple'!E:E)</f>
        <v>0.44554598412270446</v>
      </c>
      <c r="K854" s="20">
        <f>_xlfn.XLOOKUP(B854,'Volume SPY'!A:A,'Volume SPY'!B:B)</f>
        <v>0.38444338075194584</v>
      </c>
      <c r="L854" s="20">
        <f>_xlfn.XLOOKUP(B854,'Short Volume SPY'!A:A,'Short Volume SPY'!E:E)</f>
        <v>0.64460653108585986</v>
      </c>
    </row>
    <row r="855" spans="2:12">
      <c r="B855" s="1">
        <v>44497</v>
      </c>
      <c r="C855" s="25">
        <f>_xlfn.XLOOKUP(B855,gme_stock_data!A:A,gme_stock_data!D:D)</f>
        <v>5.2318586944924708E-2</v>
      </c>
      <c r="D855" s="1"/>
      <c r="E855" s="18">
        <f>_xlfn.XLOOKUP(B855,'Volume GME'!A:A,'Volume GME'!B:B)</f>
        <v>0.34599632237414979</v>
      </c>
      <c r="F855" s="19">
        <f>_xlfn.XLOOKUP(B855,'Short Volume GME'!A:A,'Short Volume GME'!E:E)</f>
        <v>0.65629392461146763</v>
      </c>
      <c r="H855" s="20">
        <f>_xlfn.XLOOKUP(B855,'Volume Apple'!A:A,'Volume Apple'!B:B)</f>
        <v>0.3688465666551457</v>
      </c>
      <c r="I855" s="20">
        <f>_xlfn.XLOOKUP(B855,'Short Volume Apple'!A:A,'Short Volume Apple'!E:E)</f>
        <v>0.44907540260414613</v>
      </c>
      <c r="K855" s="20">
        <f>_xlfn.XLOOKUP(B855,'Volume SPY'!A:A,'Volume SPY'!B:B)</f>
        <v>0.34210257722427828</v>
      </c>
      <c r="L855" s="20">
        <f>_xlfn.XLOOKUP(B855,'Short Volume SPY'!A:A,'Short Volume SPY'!E:E)</f>
        <v>0.61091282597169483</v>
      </c>
    </row>
    <row r="856" spans="2:12">
      <c r="B856" s="1">
        <v>44496</v>
      </c>
      <c r="C856" s="25">
        <f>_xlfn.XLOOKUP(B856,gme_stock_data!A:A,gme_stock_data!D:D)</f>
        <v>-2.4591403137322207E-2</v>
      </c>
      <c r="D856" s="1"/>
      <c r="E856" s="18">
        <f>_xlfn.XLOOKUP(B856,'Volume GME'!A:A,'Volume GME'!B:B)</f>
        <v>0.37542585340072909</v>
      </c>
      <c r="F856" s="19">
        <f>_xlfn.XLOOKUP(B856,'Short Volume GME'!A:A,'Short Volume GME'!E:E)</f>
        <v>0.70876880635492212</v>
      </c>
      <c r="H856" s="20">
        <f>_xlfn.XLOOKUP(B856,'Volume Apple'!A:A,'Volume Apple'!B:B)</f>
        <v>0.41203049336280845</v>
      </c>
      <c r="I856" s="20">
        <f>_xlfn.XLOOKUP(B856,'Short Volume Apple'!A:A,'Short Volume Apple'!E:E)</f>
        <v>0.40175296869888183</v>
      </c>
      <c r="K856" s="20">
        <f>_xlfn.XLOOKUP(B856,'Volume SPY'!A:A,'Volume SPY'!B:B)</f>
        <v>0.46391822832173107</v>
      </c>
      <c r="L856" s="20">
        <f>_xlfn.XLOOKUP(B856,'Short Volume SPY'!A:A,'Short Volume SPY'!E:E)</f>
        <v>0.61875607909502173</v>
      </c>
    </row>
    <row r="857" spans="2:12">
      <c r="B857" s="1">
        <v>44495</v>
      </c>
      <c r="C857" s="25">
        <f>_xlfn.XLOOKUP(B857,gme_stock_data!A:A,gme_stock_data!D:D)</f>
        <v>2.2058881926503449E-2</v>
      </c>
      <c r="D857" s="1"/>
      <c r="E857" s="18">
        <f>_xlfn.XLOOKUP(B857,'Volume GME'!A:A,'Volume GME'!B:B)</f>
        <v>0.37543734932169182</v>
      </c>
      <c r="F857" s="19">
        <f>_xlfn.XLOOKUP(B857,'Short Volume GME'!A:A,'Short Volume GME'!E:E)</f>
        <v>0.64292426011731907</v>
      </c>
      <c r="H857" s="20">
        <f>_xlfn.XLOOKUP(B857,'Volume Apple'!A:A,'Volume Apple'!B:B)</f>
        <v>0.41390056618229565</v>
      </c>
      <c r="I857" s="20">
        <f>_xlfn.XLOOKUP(B857,'Short Volume Apple'!A:A,'Short Volume Apple'!E:E)</f>
        <v>0.36437649179796111</v>
      </c>
      <c r="K857" s="20">
        <f>_xlfn.XLOOKUP(B857,'Volume SPY'!A:A,'Volume SPY'!B:B)</f>
        <v>0.29347045373649056</v>
      </c>
      <c r="L857" s="20">
        <f>_xlfn.XLOOKUP(B857,'Short Volume SPY'!A:A,'Short Volume SPY'!E:E)</f>
        <v>0.6602119290606</v>
      </c>
    </row>
    <row r="858" spans="2:12">
      <c r="B858" s="1">
        <v>44494</v>
      </c>
      <c r="C858" s="25">
        <f>_xlfn.XLOOKUP(B858,gme_stock_data!A:A,gme_stock_data!D:D)</f>
        <v>2.4204113852190751E-2</v>
      </c>
      <c r="D858" s="1"/>
      <c r="E858" s="18">
        <f>_xlfn.XLOOKUP(B858,'Volume GME'!A:A,'Volume GME'!B:B)</f>
        <v>0.36232163463672273</v>
      </c>
      <c r="F858" s="19">
        <f>_xlfn.XLOOKUP(B858,'Short Volume GME'!A:A,'Short Volume GME'!E:E)</f>
        <v>0.6517873457813631</v>
      </c>
      <c r="H858" s="20">
        <f>_xlfn.XLOOKUP(B858,'Volume Apple'!A:A,'Volume Apple'!B:B)</f>
        <v>0.40153638694561489</v>
      </c>
      <c r="I858" s="20">
        <f>_xlfn.XLOOKUP(B858,'Short Volume Apple'!A:A,'Short Volume Apple'!E:E)</f>
        <v>0.36464092128414111</v>
      </c>
      <c r="K858" s="20">
        <f>_xlfn.XLOOKUP(B858,'Volume SPY'!A:A,'Volume SPY'!B:B)</f>
        <v>0.32812920521939554</v>
      </c>
      <c r="L858" s="20">
        <f>_xlfn.XLOOKUP(B858,'Short Volume SPY'!A:A,'Short Volume SPY'!E:E)</f>
        <v>0.65796056728343821</v>
      </c>
    </row>
    <row r="859" spans="2:12">
      <c r="B859" s="1">
        <v>44491</v>
      </c>
      <c r="C859" s="25">
        <f>_xlfn.XLOOKUP(B859,gme_stock_data!A:A,gme_stock_data!D:D)</f>
        <v>-6.784576701395556E-2</v>
      </c>
      <c r="D859" s="1"/>
      <c r="E859" s="18">
        <f>_xlfn.XLOOKUP(B859,'Volume GME'!A:A,'Volume GME'!B:B)</f>
        <v>0.31503210743474058</v>
      </c>
      <c r="F859" s="19">
        <f>_xlfn.XLOOKUP(B859,'Short Volume GME'!A:A,'Short Volume GME'!E:E)</f>
        <v>0.7206596354813668</v>
      </c>
      <c r="H859" s="20">
        <f>_xlfn.XLOOKUP(B859,'Volume Apple'!A:A,'Volume Apple'!B:B)</f>
        <v>0.37288706432071728</v>
      </c>
      <c r="I859" s="20">
        <f>_xlfn.XLOOKUP(B859,'Short Volume Apple'!A:A,'Short Volume Apple'!E:E)</f>
        <v>0.40768493176245651</v>
      </c>
      <c r="K859" s="20">
        <f>_xlfn.XLOOKUP(B859,'Volume SPY'!A:A,'Volume SPY'!B:B)</f>
        <v>0.30302444681630725</v>
      </c>
      <c r="L859" s="20">
        <f>_xlfn.XLOOKUP(B859,'Short Volume SPY'!A:A,'Short Volume SPY'!E:E)</f>
        <v>0.68048185025257069</v>
      </c>
    </row>
    <row r="860" spans="2:12">
      <c r="B860" s="1">
        <v>44490</v>
      </c>
      <c r="C860" s="25">
        <f>_xlfn.XLOOKUP(B860,gme_stock_data!A:A,gme_stock_data!D:D)</f>
        <v>-1.529081779841732E-2</v>
      </c>
      <c r="D860" s="1"/>
      <c r="E860" s="18">
        <f>_xlfn.XLOOKUP(B860,'Volume GME'!A:A,'Volume GME'!B:B)</f>
        <v>0.42283441984026454</v>
      </c>
      <c r="F860" s="19">
        <f>_xlfn.XLOOKUP(B860,'Short Volume GME'!A:A,'Short Volume GME'!E:E)</f>
        <v>0.66559817562451207</v>
      </c>
      <c r="H860" s="20">
        <f>_xlfn.XLOOKUP(B860,'Volume Apple'!A:A,'Volume Apple'!B:B)</f>
        <v>0.4422185275758645</v>
      </c>
      <c r="I860" s="20">
        <f>_xlfn.XLOOKUP(B860,'Short Volume Apple'!A:A,'Short Volume Apple'!E:E)</f>
        <v>0.39902627001359153</v>
      </c>
      <c r="K860" s="20">
        <f>_xlfn.XLOOKUP(B860,'Volume SPY'!A:A,'Volume SPY'!B:B)</f>
        <v>0.28461915760722478</v>
      </c>
      <c r="L860" s="20">
        <f>_xlfn.XLOOKUP(B860,'Short Volume SPY'!A:A,'Short Volume SPY'!E:E)</f>
        <v>0.63975490463458118</v>
      </c>
    </row>
    <row r="861" spans="2:12">
      <c r="B861" s="1">
        <v>44489</v>
      </c>
      <c r="C861" s="25">
        <f>_xlfn.XLOOKUP(B861,gme_stock_data!A:A,gme_stock_data!D:D)</f>
        <v>-1.2280667105122453E-2</v>
      </c>
      <c r="D861" s="1"/>
      <c r="E861" s="18">
        <f>_xlfn.XLOOKUP(B861,'Volume GME'!A:A,'Volume GME'!B:B)</f>
        <v>0.43330674750164916</v>
      </c>
      <c r="F861" s="19">
        <f>_xlfn.XLOOKUP(B861,'Short Volume GME'!A:A,'Short Volume GME'!E:E)</f>
        <v>0.67009979295898481</v>
      </c>
      <c r="H861" s="20">
        <f>_xlfn.XLOOKUP(B861,'Volume Apple'!A:A,'Volume Apple'!B:B)</f>
        <v>0.41538775889885188</v>
      </c>
      <c r="I861" s="20">
        <f>_xlfn.XLOOKUP(B861,'Short Volume Apple'!A:A,'Short Volume Apple'!E:E)</f>
        <v>0.40961293991009823</v>
      </c>
      <c r="K861" s="20">
        <f>_xlfn.XLOOKUP(B861,'Volume SPY'!A:A,'Volume SPY'!B:B)</f>
        <v>0.32200509693446527</v>
      </c>
      <c r="L861" s="20">
        <f>_xlfn.XLOOKUP(B861,'Short Volume SPY'!A:A,'Short Volume SPY'!E:E)</f>
        <v>0.71096337038697344</v>
      </c>
    </row>
    <row r="862" spans="2:12">
      <c r="B862" s="1">
        <v>44488</v>
      </c>
      <c r="C862" s="25">
        <f>_xlfn.XLOOKUP(B862,gme_stock_data!A:A,gme_stock_data!D:D)</f>
        <v>4.076821438846078E-3</v>
      </c>
      <c r="D862" s="1"/>
      <c r="E862" s="18">
        <f>_xlfn.XLOOKUP(B862,'Volume GME'!A:A,'Volume GME'!B:B)</f>
        <v>0.44319051733589376</v>
      </c>
      <c r="F862" s="19">
        <f>_xlfn.XLOOKUP(B862,'Short Volume GME'!A:A,'Short Volume GME'!E:E)</f>
        <v>0.59858017987470746</v>
      </c>
      <c r="H862" s="20">
        <f>_xlfn.XLOOKUP(B862,'Volume Apple'!A:A,'Volume Apple'!B:B)</f>
        <v>0.43356256169442697</v>
      </c>
      <c r="I862" s="20">
        <f>_xlfn.XLOOKUP(B862,'Short Volume Apple'!A:A,'Short Volume Apple'!E:E)</f>
        <v>0.37896394405646383</v>
      </c>
      <c r="K862" s="20">
        <f>_xlfn.XLOOKUP(B862,'Volume SPY'!A:A,'Volume SPY'!B:B)</f>
        <v>0.27052753276286962</v>
      </c>
      <c r="L862" s="20">
        <f>_xlfn.XLOOKUP(B862,'Short Volume SPY'!A:A,'Short Volume SPY'!E:E)</f>
        <v>0.73724652738975083</v>
      </c>
    </row>
    <row r="863" spans="2:12">
      <c r="B863" s="1">
        <v>44487</v>
      </c>
      <c r="C863" s="25">
        <f>_xlfn.XLOOKUP(B863,gme_stock_data!A:A,gme_stock_data!D:D)</f>
        <v>1.4946666210656217E-2</v>
      </c>
      <c r="D863" s="1"/>
      <c r="E863" s="18">
        <f>_xlfn.XLOOKUP(B863,'Volume GME'!A:A,'Volume GME'!B:B)</f>
        <v>0.41349832431687683</v>
      </c>
      <c r="F863" s="19">
        <f>_xlfn.XLOOKUP(B863,'Short Volume GME'!A:A,'Short Volume GME'!E:E)</f>
        <v>0.63064375974357834</v>
      </c>
      <c r="H863" s="20">
        <f>_xlfn.XLOOKUP(B863,'Volume Apple'!A:A,'Volume Apple'!B:B)</f>
        <v>0.4277069564086472</v>
      </c>
      <c r="I863" s="20">
        <f>_xlfn.XLOOKUP(B863,'Short Volume Apple'!A:A,'Short Volume Apple'!E:E)</f>
        <v>0.40744247634497993</v>
      </c>
      <c r="K863" s="20">
        <f>_xlfn.XLOOKUP(B863,'Volume SPY'!A:A,'Volume SPY'!B:B)</f>
        <v>0.39522885342548891</v>
      </c>
      <c r="L863" s="20">
        <f>_xlfn.XLOOKUP(B863,'Short Volume SPY'!A:A,'Short Volume SPY'!E:E)</f>
        <v>0.62481256574236532</v>
      </c>
    </row>
    <row r="864" spans="2:12">
      <c r="B864" s="1">
        <v>44484</v>
      </c>
      <c r="C864" s="25">
        <f>_xlfn.XLOOKUP(B864,gme_stock_data!A:A,gme_stock_data!D:D)</f>
        <v>-3.0507759552054663E-3</v>
      </c>
      <c r="D864" s="1"/>
      <c r="E864" s="18">
        <f>_xlfn.XLOOKUP(B864,'Volume GME'!A:A,'Volume GME'!B:B)</f>
        <v>0.38258316617735172</v>
      </c>
      <c r="F864" s="19">
        <f>_xlfn.XLOOKUP(B864,'Short Volume GME'!A:A,'Short Volume GME'!E:E)</f>
        <v>0.65061138304271149</v>
      </c>
      <c r="H864" s="20">
        <f>_xlfn.XLOOKUP(B864,'Volume Apple'!A:A,'Volume Apple'!B:B)</f>
        <v>0.3888942803172048</v>
      </c>
      <c r="I864" s="20">
        <f>_xlfn.XLOOKUP(B864,'Short Volume Apple'!A:A,'Short Volume Apple'!E:E)</f>
        <v>0.4231072307710686</v>
      </c>
      <c r="K864" s="20">
        <f>_xlfn.XLOOKUP(B864,'Volume SPY'!A:A,'Volume SPY'!B:B)</f>
        <v>0.35494284473950588</v>
      </c>
      <c r="L864" s="20">
        <f>_xlfn.XLOOKUP(B864,'Short Volume SPY'!A:A,'Short Volume SPY'!E:E)</f>
        <v>0.71734937137388888</v>
      </c>
    </row>
    <row r="865" spans="2:12">
      <c r="B865" s="1">
        <v>44483</v>
      </c>
      <c r="C865" s="25">
        <f>_xlfn.XLOOKUP(B865,gme_stock_data!A:A,gme_stock_data!D:D)</f>
        <v>-1.0873111868222424E-3</v>
      </c>
      <c r="D865" s="1"/>
      <c r="E865" s="18">
        <f>_xlfn.XLOOKUP(B865,'Volume GME'!A:A,'Volume GME'!B:B)</f>
        <v>0.36955751261948233</v>
      </c>
      <c r="F865" s="19">
        <f>_xlfn.XLOOKUP(B865,'Short Volume GME'!A:A,'Short Volume GME'!E:E)</f>
        <v>0.6454013511925325</v>
      </c>
      <c r="H865" s="20">
        <f>_xlfn.XLOOKUP(B865,'Volume Apple'!A:A,'Volume Apple'!B:B)</f>
        <v>0.43149759931979192</v>
      </c>
      <c r="I865" s="20">
        <f>_xlfn.XLOOKUP(B865,'Short Volume Apple'!A:A,'Short Volume Apple'!E:E)</f>
        <v>0.42106385179328748</v>
      </c>
      <c r="K865" s="20">
        <f>_xlfn.XLOOKUP(B865,'Volume SPY'!A:A,'Volume SPY'!B:B)</f>
        <v>0.31217425974439256</v>
      </c>
      <c r="L865" s="20">
        <f>_xlfn.XLOOKUP(B865,'Short Volume SPY'!A:A,'Short Volume SPY'!E:E)</f>
        <v>0.68063332761182316</v>
      </c>
    </row>
    <row r="866" spans="2:12">
      <c r="B866" s="1">
        <v>44482</v>
      </c>
      <c r="C866" s="25">
        <f>_xlfn.XLOOKUP(B866,gme_stock_data!A:A,gme_stock_data!D:D)</f>
        <v>4.5578634631956584E-2</v>
      </c>
      <c r="D866" s="1"/>
      <c r="E866" s="18">
        <f>_xlfn.XLOOKUP(B866,'Volume GME'!A:A,'Volume GME'!B:B)</f>
        <v>0.38123533589699887</v>
      </c>
      <c r="F866" s="19">
        <f>_xlfn.XLOOKUP(B866,'Short Volume GME'!A:A,'Short Volume GME'!E:E)</f>
        <v>0.6616339185570943</v>
      </c>
      <c r="H866" s="20">
        <f>_xlfn.XLOOKUP(B866,'Volume Apple'!A:A,'Volume Apple'!B:B)</f>
        <v>0.40337804266046773</v>
      </c>
      <c r="I866" s="20">
        <f>_xlfn.XLOOKUP(B866,'Short Volume Apple'!A:A,'Short Volume Apple'!E:E)</f>
        <v>0.47025677114594888</v>
      </c>
      <c r="K866" s="20">
        <f>_xlfn.XLOOKUP(B866,'Volume SPY'!A:A,'Volume SPY'!B:B)</f>
        <v>0.33851989026004831</v>
      </c>
      <c r="L866" s="20">
        <f>_xlfn.XLOOKUP(B866,'Short Volume SPY'!A:A,'Short Volume SPY'!E:E)</f>
        <v>0.70365778168340731</v>
      </c>
    </row>
    <row r="867" spans="2:12">
      <c r="B867" s="1">
        <v>44481</v>
      </c>
      <c r="C867" s="25">
        <f>_xlfn.XLOOKUP(B867,gme_stock_data!A:A,gme_stock_data!D:D)</f>
        <v>-1.288298979819039E-2</v>
      </c>
      <c r="D867" s="1"/>
      <c r="E867" s="18">
        <f>_xlfn.XLOOKUP(B867,'Volume GME'!A:A,'Volume GME'!B:B)</f>
        <v>0.36664039785892999</v>
      </c>
      <c r="F867" s="19">
        <f>_xlfn.XLOOKUP(B867,'Short Volume GME'!A:A,'Short Volume GME'!E:E)</f>
        <v>0.67889567315753507</v>
      </c>
      <c r="H867" s="20">
        <f>_xlfn.XLOOKUP(B867,'Volume Apple'!A:A,'Volume Apple'!B:B)</f>
        <v>0.36397954002856314</v>
      </c>
      <c r="I867" s="20">
        <f>_xlfn.XLOOKUP(B867,'Short Volume Apple'!A:A,'Short Volume Apple'!E:E)</f>
        <v>0.49907203304712794</v>
      </c>
      <c r="K867" s="20">
        <f>_xlfn.XLOOKUP(B867,'Volume SPY'!A:A,'Volume SPY'!B:B)</f>
        <v>0.33249301104332812</v>
      </c>
      <c r="L867" s="20">
        <f>_xlfn.XLOOKUP(B867,'Short Volume SPY'!A:A,'Short Volume SPY'!E:E)</f>
        <v>0.67306043301724816</v>
      </c>
    </row>
    <row r="868" spans="2:12">
      <c r="B868" s="1">
        <v>44480</v>
      </c>
      <c r="C868" s="25">
        <f>_xlfn.XLOOKUP(B868,gme_stock_data!A:A,gme_stock_data!D:D)</f>
        <v>3.1017309766224917E-2</v>
      </c>
      <c r="D868" s="1"/>
      <c r="E868" s="18">
        <f>_xlfn.XLOOKUP(B868,'Volume GME'!A:A,'Volume GME'!B:B)</f>
        <v>0.38578826719204778</v>
      </c>
      <c r="F868" s="19">
        <f>_xlfn.XLOOKUP(B868,'Short Volume GME'!A:A,'Short Volume GME'!E:E)</f>
        <v>0.62768695167293065</v>
      </c>
      <c r="H868" s="20">
        <f>_xlfn.XLOOKUP(B868,'Volume Apple'!A:A,'Volume Apple'!B:B)</f>
        <v>0.41385686680376049</v>
      </c>
      <c r="I868" s="20">
        <f>_xlfn.XLOOKUP(B868,'Short Volume Apple'!A:A,'Short Volume Apple'!E:E)</f>
        <v>0.4619202198220585</v>
      </c>
      <c r="K868" s="20">
        <f>_xlfn.XLOOKUP(B868,'Volume SPY'!A:A,'Volume SPY'!B:B)</f>
        <v>0.34679050067849387</v>
      </c>
      <c r="L868" s="20">
        <f>_xlfn.XLOOKUP(B868,'Short Volume SPY'!A:A,'Short Volume SPY'!E:E)</f>
        <v>0.70738392688612195</v>
      </c>
    </row>
    <row r="869" spans="2:12">
      <c r="B869" s="1">
        <v>44477</v>
      </c>
      <c r="C869" s="25">
        <f>_xlfn.XLOOKUP(B869,gme_stock_data!A:A,gme_stock_data!D:D)</f>
        <v>3.2482627168777763E-3</v>
      </c>
      <c r="D869" s="1"/>
      <c r="E869" s="18">
        <f>_xlfn.XLOOKUP(B869,'Volume GME'!A:A,'Volume GME'!B:B)</f>
        <v>0.32928990466878516</v>
      </c>
      <c r="F869" s="19">
        <f>_xlfn.XLOOKUP(B869,'Short Volume GME'!A:A,'Short Volume GME'!E:E)</f>
        <v>0.65784528587198587</v>
      </c>
      <c r="H869" s="20">
        <f>_xlfn.XLOOKUP(B869,'Volume Apple'!A:A,'Volume Apple'!B:B)</f>
        <v>0.392820247543479</v>
      </c>
      <c r="I869" s="20">
        <f>_xlfn.XLOOKUP(B869,'Short Volume Apple'!A:A,'Short Volume Apple'!E:E)</f>
        <v>0.46968325036167607</v>
      </c>
      <c r="K869" s="20">
        <f>_xlfn.XLOOKUP(B869,'Volume SPY'!A:A,'Volume SPY'!B:B)</f>
        <v>0.36067244979066421</v>
      </c>
      <c r="L869" s="20">
        <f>_xlfn.XLOOKUP(B869,'Short Volume SPY'!A:A,'Short Volume SPY'!E:E)</f>
        <v>0.75943476223063211</v>
      </c>
    </row>
    <row r="870" spans="2:12">
      <c r="B870" s="1">
        <v>44476</v>
      </c>
      <c r="C870" s="25">
        <f>_xlfn.XLOOKUP(B870,gme_stock_data!A:A,gme_stock_data!D:D)</f>
        <v>6.0606246116909545E-3</v>
      </c>
      <c r="D870" s="1"/>
      <c r="E870" s="18">
        <f>_xlfn.XLOOKUP(B870,'Volume GME'!A:A,'Volume GME'!B:B)</f>
        <v>0.27792010185228316</v>
      </c>
      <c r="F870" s="19">
        <f>_xlfn.XLOOKUP(B870,'Short Volume GME'!A:A,'Short Volume GME'!E:E)</f>
        <v>0.63014439353007556</v>
      </c>
      <c r="H870" s="20">
        <f>_xlfn.XLOOKUP(B870,'Volume Apple'!A:A,'Volume Apple'!B:B)</f>
        <v>0.40279852937125027</v>
      </c>
      <c r="I870" s="20">
        <f>_xlfn.XLOOKUP(B870,'Short Volume Apple'!A:A,'Short Volume Apple'!E:E)</f>
        <v>0.40737046071941474</v>
      </c>
      <c r="K870" s="20">
        <f>_xlfn.XLOOKUP(B870,'Volume SPY'!A:A,'Volume SPY'!B:B)</f>
        <v>0.31149192444898649</v>
      </c>
      <c r="L870" s="20">
        <f>_xlfn.XLOOKUP(B870,'Short Volume SPY'!A:A,'Short Volume SPY'!E:E)</f>
        <v>0.71419244434593188</v>
      </c>
    </row>
    <row r="871" spans="2:12">
      <c r="B871" s="1">
        <v>44475</v>
      </c>
      <c r="C871" s="25">
        <f>_xlfn.XLOOKUP(B871,gme_stock_data!A:A,gme_stock_data!D:D)</f>
        <v>-6.2929936147116594E-3</v>
      </c>
      <c r="D871" s="1"/>
      <c r="E871" s="18">
        <f>_xlfn.XLOOKUP(B871,'Volume GME'!A:A,'Volume GME'!B:B)</f>
        <v>0.35096640895761133</v>
      </c>
      <c r="F871" s="19">
        <f>_xlfn.XLOOKUP(B871,'Short Volume GME'!A:A,'Short Volume GME'!E:E)</f>
        <v>0.6722124240838796</v>
      </c>
      <c r="H871" s="20">
        <f>_xlfn.XLOOKUP(B871,'Volume Apple'!A:A,'Volume Apple'!B:B)</f>
        <v>0.40256380061293545</v>
      </c>
      <c r="I871" s="20">
        <f>_xlfn.XLOOKUP(B871,'Short Volume Apple'!A:A,'Short Volume Apple'!E:E)</f>
        <v>0.49017160380272529</v>
      </c>
      <c r="K871" s="20">
        <f>_xlfn.XLOOKUP(B871,'Volume SPY'!A:A,'Volume SPY'!B:B)</f>
        <v>0.30309989343562099</v>
      </c>
      <c r="L871" s="20">
        <f>_xlfn.XLOOKUP(B871,'Short Volume SPY'!A:A,'Short Volume SPY'!E:E)</f>
        <v>0.66552078522872637</v>
      </c>
    </row>
    <row r="872" spans="2:12">
      <c r="B872" s="1">
        <v>44474</v>
      </c>
      <c r="C872" s="25">
        <f>_xlfn.XLOOKUP(B872,gme_stock_data!A:A,gme_stock_data!D:D)</f>
        <v>4.6576702739809404E-3</v>
      </c>
      <c r="D872" s="1"/>
      <c r="E872" s="18">
        <f>_xlfn.XLOOKUP(B872,'Volume GME'!A:A,'Volume GME'!B:B)</f>
        <v>0.31719424586180978</v>
      </c>
      <c r="F872" s="19">
        <f>_xlfn.XLOOKUP(B872,'Short Volume GME'!A:A,'Short Volume GME'!E:E)</f>
        <v>0.60789678593457497</v>
      </c>
      <c r="H872" s="20">
        <f>_xlfn.XLOOKUP(B872,'Volume Apple'!A:A,'Volume Apple'!B:B)</f>
        <v>0.42500221548291484</v>
      </c>
      <c r="I872" s="20">
        <f>_xlfn.XLOOKUP(B872,'Short Volume Apple'!A:A,'Short Volume Apple'!E:E)</f>
        <v>0.43517070633234667</v>
      </c>
      <c r="K872" s="20">
        <f>_xlfn.XLOOKUP(B872,'Volume SPY'!A:A,'Volume SPY'!B:B)</f>
        <v>0.29743183897525699</v>
      </c>
      <c r="L872" s="20">
        <f>_xlfn.XLOOKUP(B872,'Short Volume SPY'!A:A,'Short Volume SPY'!E:E)</f>
        <v>0.51653261558693409</v>
      </c>
    </row>
    <row r="873" spans="2:12">
      <c r="B873" s="1">
        <v>44473</v>
      </c>
      <c r="C873" s="25">
        <f>_xlfn.XLOOKUP(B873,gme_stock_data!A:A,gme_stock_data!D:D)</f>
        <v>-3.1931046300687209E-2</v>
      </c>
      <c r="D873" s="1"/>
      <c r="E873" s="18">
        <f>_xlfn.XLOOKUP(B873,'Volume GME'!A:A,'Volume GME'!B:B)</f>
        <v>0.36678576626035642</v>
      </c>
      <c r="F873" s="19">
        <f>_xlfn.XLOOKUP(B873,'Short Volume GME'!A:A,'Short Volume GME'!E:E)</f>
        <v>0.67616829703302073</v>
      </c>
      <c r="H873" s="20">
        <f>_xlfn.XLOOKUP(B873,'Volume Apple'!A:A,'Volume Apple'!B:B)</f>
        <v>0.37213486848720373</v>
      </c>
      <c r="I873" s="20">
        <f>_xlfn.XLOOKUP(B873,'Short Volume Apple'!A:A,'Short Volume Apple'!E:E)</f>
        <v>0.47333108463264989</v>
      </c>
      <c r="K873" s="20">
        <f>_xlfn.XLOOKUP(B873,'Volume SPY'!A:A,'Volume SPY'!B:B)</f>
        <v>0.29829360576116809</v>
      </c>
      <c r="L873" s="20">
        <f>_xlfn.XLOOKUP(B873,'Short Volume SPY'!A:A,'Short Volume SPY'!E:E)</f>
        <v>0.62460629492348785</v>
      </c>
    </row>
    <row r="874" spans="2:12">
      <c r="B874" s="1">
        <v>44470</v>
      </c>
      <c r="C874" s="25">
        <f>_xlfn.XLOOKUP(B874,gme_stock_data!A:A,gme_stock_data!D:D)</f>
        <v>8.1725767021127126E-3</v>
      </c>
      <c r="D874" s="1"/>
      <c r="E874" s="18">
        <f>_xlfn.XLOOKUP(B874,'Volume GME'!A:A,'Volume GME'!B:B)</f>
        <v>0.34674496241881264</v>
      </c>
      <c r="F874" s="19">
        <f>_xlfn.XLOOKUP(B874,'Short Volume GME'!A:A,'Short Volume GME'!E:E)</f>
        <v>0.63140968740819181</v>
      </c>
      <c r="H874" s="20">
        <f>_xlfn.XLOOKUP(B874,'Volume Apple'!A:A,'Volume Apple'!B:B)</f>
        <v>0.4112337807149733</v>
      </c>
      <c r="I874" s="20">
        <f>_xlfn.XLOOKUP(B874,'Short Volume Apple'!A:A,'Short Volume Apple'!E:E)</f>
        <v>0.41238172254511501</v>
      </c>
      <c r="K874" s="20">
        <f>_xlfn.XLOOKUP(B874,'Volume SPY'!A:A,'Volume SPY'!B:B)</f>
        <v>0.33167953237549147</v>
      </c>
      <c r="L874" s="20">
        <f>_xlfn.XLOOKUP(B874,'Short Volume SPY'!A:A,'Short Volume SPY'!E:E)</f>
        <v>0.62852899448171495</v>
      </c>
    </row>
    <row r="875" spans="2:12">
      <c r="B875" s="1">
        <v>44469</v>
      </c>
      <c r="C875" s="25">
        <f>_xlfn.XLOOKUP(B875,gme_stock_data!A:A,gme_stock_data!D:D)</f>
        <v>-2.5042699484925462E-3</v>
      </c>
      <c r="D875" s="1"/>
      <c r="E875" s="18">
        <f>_xlfn.XLOOKUP(B875,'Volume GME'!A:A,'Volume GME'!B:B)</f>
        <v>0.37387536669489757</v>
      </c>
      <c r="F875" s="19">
        <f>_xlfn.XLOOKUP(B875,'Short Volume GME'!A:A,'Short Volume GME'!E:E)</f>
        <v>0.63991819683001405</v>
      </c>
      <c r="H875" s="20">
        <f>_xlfn.XLOOKUP(B875,'Volume Apple'!A:A,'Volume Apple'!B:B)</f>
        <v>0.35744960619479743</v>
      </c>
      <c r="I875" s="20">
        <f>_xlfn.XLOOKUP(B875,'Short Volume Apple'!A:A,'Short Volume Apple'!E:E)</f>
        <v>0.46032161670359312</v>
      </c>
      <c r="K875" s="20">
        <f>_xlfn.XLOOKUP(B875,'Volume SPY'!A:A,'Volume SPY'!B:B)</f>
        <v>0.33898954843704732</v>
      </c>
      <c r="L875" s="20">
        <f>_xlfn.XLOOKUP(B875,'Short Volume SPY'!A:A,'Short Volume SPY'!E:E)</f>
        <v>0.54073973112623264</v>
      </c>
    </row>
    <row r="876" spans="2:12">
      <c r="B876" s="1">
        <v>44468</v>
      </c>
      <c r="C876" s="25">
        <f>_xlfn.XLOOKUP(B876,gme_stock_data!A:A,gme_stock_data!D:D)</f>
        <v>-1.5119322195892933E-2</v>
      </c>
      <c r="D876" s="1"/>
      <c r="E876" s="18">
        <f>_xlfn.XLOOKUP(B876,'Volume GME'!A:A,'Volume GME'!B:B)</f>
        <v>0.30100324590393451</v>
      </c>
      <c r="F876" s="19">
        <f>_xlfn.XLOOKUP(B876,'Short Volume GME'!A:A,'Short Volume GME'!E:E)</f>
        <v>0.63867977504971352</v>
      </c>
      <c r="H876" s="20">
        <f>_xlfn.XLOOKUP(B876,'Volume Apple'!A:A,'Volume Apple'!B:B)</f>
        <v>0.35182321725015697</v>
      </c>
      <c r="I876" s="20">
        <f>_xlfn.XLOOKUP(B876,'Short Volume Apple'!A:A,'Short Volume Apple'!E:E)</f>
        <v>0.42036127874124446</v>
      </c>
      <c r="K876" s="20">
        <f>_xlfn.XLOOKUP(B876,'Volume SPY'!A:A,'Volume SPY'!B:B)</f>
        <v>0.26684303794891168</v>
      </c>
      <c r="L876" s="20">
        <f>_xlfn.XLOOKUP(B876,'Short Volume SPY'!A:A,'Short Volume SPY'!E:E)</f>
        <v>0.49165628159254632</v>
      </c>
    </row>
    <row r="877" spans="2:12">
      <c r="B877" s="1">
        <v>44467</v>
      </c>
      <c r="C877" s="25">
        <f>_xlfn.XLOOKUP(B877,gme_stock_data!A:A,gme_stock_data!D:D)</f>
        <v>-5.9134809613152303E-2</v>
      </c>
      <c r="D877" s="1"/>
      <c r="E877" s="18">
        <f>_xlfn.XLOOKUP(B877,'Volume GME'!A:A,'Volume GME'!B:B)</f>
        <v>0.28174089462138208</v>
      </c>
      <c r="F877" s="19">
        <f>_xlfn.XLOOKUP(B877,'Short Volume GME'!A:A,'Short Volume GME'!E:E)</f>
        <v>0.7230393693062751</v>
      </c>
      <c r="H877" s="20">
        <f>_xlfn.XLOOKUP(B877,'Volume Apple'!A:A,'Volume Apple'!B:B)</f>
        <v>0.33849196079408539</v>
      </c>
      <c r="I877" s="20">
        <f>_xlfn.XLOOKUP(B877,'Short Volume Apple'!A:A,'Short Volume Apple'!E:E)</f>
        <v>0.49697092786502256</v>
      </c>
      <c r="K877" s="20">
        <f>_xlfn.XLOOKUP(B877,'Volume SPY'!A:A,'Volume SPY'!B:B)</f>
        <v>0.27226503078021924</v>
      </c>
      <c r="L877" s="20">
        <f>_xlfn.XLOOKUP(B877,'Short Volume SPY'!A:A,'Short Volume SPY'!E:E)</f>
        <v>0.6456814926912765</v>
      </c>
    </row>
    <row r="878" spans="2:12">
      <c r="B878" s="1">
        <v>44466</v>
      </c>
      <c r="C878" s="25">
        <f>_xlfn.XLOOKUP(B878,gme_stock_data!A:A,gme_stock_data!D:D)</f>
        <v>2.3063161892481233E-2</v>
      </c>
      <c r="D878" s="1"/>
      <c r="E878" s="18">
        <f>_xlfn.XLOOKUP(B878,'Volume GME'!A:A,'Volume GME'!B:B)</f>
        <v>0.35028824667793579</v>
      </c>
      <c r="F878" s="19">
        <f>_xlfn.XLOOKUP(B878,'Short Volume GME'!A:A,'Short Volume GME'!E:E)</f>
        <v>0.68722149628418083</v>
      </c>
      <c r="H878" s="20">
        <f>_xlfn.XLOOKUP(B878,'Volume Apple'!A:A,'Volume Apple'!B:B)</f>
        <v>0.40195231682354565</v>
      </c>
      <c r="I878" s="20">
        <f>_xlfn.XLOOKUP(B878,'Short Volume Apple'!A:A,'Short Volume Apple'!E:E)</f>
        <v>0.48194093811326327</v>
      </c>
      <c r="K878" s="20">
        <f>_xlfn.XLOOKUP(B878,'Volume SPY'!A:A,'Volume SPY'!B:B)</f>
        <v>0.36123656991126246</v>
      </c>
      <c r="L878" s="20">
        <f>_xlfn.XLOOKUP(B878,'Short Volume SPY'!A:A,'Short Volume SPY'!E:E)</f>
        <v>0.6884626044344998</v>
      </c>
    </row>
    <row r="879" spans="2:12">
      <c r="B879" s="1">
        <v>44463</v>
      </c>
      <c r="C879" s="25">
        <f>_xlfn.XLOOKUP(B879,gme_stock_data!A:A,gme_stock_data!D:D)</f>
        <v>-3.2308867594832889E-2</v>
      </c>
      <c r="D879" s="1"/>
      <c r="E879" s="18">
        <f>_xlfn.XLOOKUP(B879,'Volume GME'!A:A,'Volume GME'!B:B)</f>
        <v>0.32867489205146411</v>
      </c>
      <c r="F879" s="19">
        <f>_xlfn.XLOOKUP(B879,'Short Volume GME'!A:A,'Short Volume GME'!E:E)</f>
        <v>0.71517967423542994</v>
      </c>
      <c r="H879" s="20">
        <f>_xlfn.XLOOKUP(B879,'Volume Apple'!A:A,'Volume Apple'!B:B)</f>
        <v>0.40235176898035613</v>
      </c>
      <c r="I879" s="20">
        <f>_xlfn.XLOOKUP(B879,'Short Volume Apple'!A:A,'Short Volume Apple'!E:E)</f>
        <v>0.46613097474727505</v>
      </c>
      <c r="K879" s="20">
        <f>_xlfn.XLOOKUP(B879,'Volume SPY'!A:A,'Volume SPY'!B:B)</f>
        <v>0.35826579876359549</v>
      </c>
      <c r="L879" s="20">
        <f>_xlfn.XLOOKUP(B879,'Short Volume SPY'!A:A,'Short Volume SPY'!E:E)</f>
        <v>0.69469781615454984</v>
      </c>
    </row>
    <row r="880" spans="2:12">
      <c r="B880" s="1">
        <v>44462</v>
      </c>
      <c r="C880" s="25">
        <f>_xlfn.XLOOKUP(B880,gme_stock_data!A:A,gme_stock_data!D:D)</f>
        <v>5.8737320120939157E-3</v>
      </c>
      <c r="D880" s="1"/>
      <c r="E880" s="18">
        <f>_xlfn.XLOOKUP(B880,'Volume GME'!A:A,'Volume GME'!B:B)</f>
        <v>0.36515282295649526</v>
      </c>
      <c r="F880" s="19">
        <f>_xlfn.XLOOKUP(B880,'Short Volume GME'!A:A,'Short Volume GME'!E:E)</f>
        <v>0.68728063606587264</v>
      </c>
      <c r="H880" s="20">
        <f>_xlfn.XLOOKUP(B880,'Volume Apple'!A:A,'Volume Apple'!B:B)</f>
        <v>0.37783664297355263</v>
      </c>
      <c r="I880" s="20">
        <f>_xlfn.XLOOKUP(B880,'Short Volume Apple'!A:A,'Short Volume Apple'!E:E)</f>
        <v>0.44120722224325959</v>
      </c>
      <c r="K880" s="20">
        <f>_xlfn.XLOOKUP(B880,'Volume SPY'!A:A,'Volume SPY'!B:B)</f>
        <v>0.28907225143511411</v>
      </c>
      <c r="L880" s="20">
        <f>_xlfn.XLOOKUP(B880,'Short Volume SPY'!A:A,'Short Volume SPY'!E:E)</f>
        <v>0.65819606343916026</v>
      </c>
    </row>
    <row r="881" spans="2:12">
      <c r="B881" s="1">
        <v>44461</v>
      </c>
      <c r="C881" s="25">
        <f>_xlfn.XLOOKUP(B881,gme_stock_data!A:A,gme_stock_data!D:D)</f>
        <v>8.4192806488748442E-4</v>
      </c>
      <c r="D881" s="1"/>
      <c r="E881" s="18">
        <f>_xlfn.XLOOKUP(B881,'Volume GME'!A:A,'Volume GME'!B:B)</f>
        <v>0.43561094811793488</v>
      </c>
      <c r="F881" s="19">
        <f>_xlfn.XLOOKUP(B881,'Short Volume GME'!A:A,'Short Volume GME'!E:E)</f>
        <v>0.58349945749406651</v>
      </c>
      <c r="H881" s="20">
        <f>_xlfn.XLOOKUP(B881,'Volume Apple'!A:A,'Volume Apple'!B:B)</f>
        <v>0.39316002606913653</v>
      </c>
      <c r="I881" s="20">
        <f>_xlfn.XLOOKUP(B881,'Short Volume Apple'!A:A,'Short Volume Apple'!E:E)</f>
        <v>0.40693629671414994</v>
      </c>
      <c r="K881" s="20">
        <f>_xlfn.XLOOKUP(B881,'Volume SPY'!A:A,'Volume SPY'!B:B)</f>
        <v>0.25994722351404959</v>
      </c>
      <c r="L881" s="20">
        <f>_xlfn.XLOOKUP(B881,'Short Volume SPY'!A:A,'Short Volume SPY'!E:E)</f>
        <v>0.5380139081697356</v>
      </c>
    </row>
    <row r="882" spans="2:12">
      <c r="B882" s="1">
        <v>44460</v>
      </c>
      <c r="C882" s="25">
        <f>_xlfn.XLOOKUP(B882,gme_stock_data!A:A,gme_stock_data!D:D)</f>
        <v>-1.1722972855270937E-2</v>
      </c>
      <c r="D882" s="1"/>
      <c r="E882" s="18">
        <f>_xlfn.XLOOKUP(B882,'Volume GME'!A:A,'Volume GME'!B:B)</f>
        <v>0.40240351521313811</v>
      </c>
      <c r="F882" s="19">
        <f>_xlfn.XLOOKUP(B882,'Short Volume GME'!A:A,'Short Volume GME'!E:E)</f>
        <v>0.67140542376170376</v>
      </c>
      <c r="H882" s="20">
        <f>_xlfn.XLOOKUP(B882,'Volume Apple'!A:A,'Volume Apple'!B:B)</f>
        <v>0.42046960066472855</v>
      </c>
      <c r="I882" s="20">
        <f>_xlfn.XLOOKUP(B882,'Short Volume Apple'!A:A,'Short Volume Apple'!E:E)</f>
        <v>0.4425660353794042</v>
      </c>
      <c r="K882" s="20">
        <f>_xlfn.XLOOKUP(B882,'Volume SPY'!A:A,'Volume SPY'!B:B)</f>
        <v>0.27690324996944771</v>
      </c>
      <c r="L882" s="20">
        <f>_xlfn.XLOOKUP(B882,'Short Volume SPY'!A:A,'Short Volume SPY'!E:E)</f>
        <v>0.45600520382156168</v>
      </c>
    </row>
    <row r="883" spans="2:12">
      <c r="B883" s="1">
        <v>44459</v>
      </c>
      <c r="C883" s="25">
        <f>_xlfn.XLOOKUP(B883,gme_stock_data!A:A,gme_stock_data!D:D)</f>
        <v>-6.4278341612232129E-2</v>
      </c>
      <c r="D883" s="1"/>
      <c r="E883" s="18">
        <f>_xlfn.XLOOKUP(B883,'Volume GME'!A:A,'Volume GME'!B:B)</f>
        <v>0.38847031305942209</v>
      </c>
      <c r="F883" s="19">
        <f>_xlfn.XLOOKUP(B883,'Short Volume GME'!A:A,'Short Volume GME'!E:E)</f>
        <v>0.6404942666800848</v>
      </c>
      <c r="H883" s="20">
        <f>_xlfn.XLOOKUP(B883,'Volume Apple'!A:A,'Volume Apple'!B:B)</f>
        <v>0.3928706540253421</v>
      </c>
      <c r="I883" s="20">
        <f>_xlfn.XLOOKUP(B883,'Short Volume Apple'!A:A,'Short Volume Apple'!E:E)</f>
        <v>0.42217266478796278</v>
      </c>
      <c r="K883" s="20">
        <f>_xlfn.XLOOKUP(B883,'Volume SPY'!A:A,'Volume SPY'!B:B)</f>
        <v>0.27504944412893817</v>
      </c>
      <c r="L883" s="20">
        <f>_xlfn.XLOOKUP(B883,'Short Volume SPY'!A:A,'Short Volume SPY'!E:E)</f>
        <v>0.53025945023419963</v>
      </c>
    </row>
    <row r="884" spans="2:12">
      <c r="B884" s="1">
        <v>44456</v>
      </c>
      <c r="C884" s="25">
        <f>_xlfn.XLOOKUP(B884,gme_stock_data!A:A,gme_stock_data!D:D)</f>
        <v>-6.807378228025125E-3</v>
      </c>
      <c r="D884" s="1"/>
      <c r="E884" s="18">
        <f>_xlfn.XLOOKUP(B884,'Volume GME'!A:A,'Volume GME'!B:B)</f>
        <v>0.27827415343530293</v>
      </c>
      <c r="F884" s="19">
        <f>_xlfn.XLOOKUP(B884,'Short Volume GME'!A:A,'Short Volume GME'!E:E)</f>
        <v>0.50649276280634248</v>
      </c>
      <c r="H884" s="20">
        <f>_xlfn.XLOOKUP(B884,'Volume Apple'!A:A,'Volume Apple'!B:B)</f>
        <v>0.3639236799190666</v>
      </c>
      <c r="I884" s="20">
        <f>_xlfn.XLOOKUP(B884,'Short Volume Apple'!A:A,'Short Volume Apple'!E:E)</f>
        <v>0.45162064496094967</v>
      </c>
      <c r="K884" s="20">
        <f>_xlfn.XLOOKUP(B884,'Volume SPY'!A:A,'Volume SPY'!B:B)</f>
        <v>0.39383049804497733</v>
      </c>
      <c r="L884" s="20">
        <f>_xlfn.XLOOKUP(B884,'Short Volume SPY'!A:A,'Short Volume SPY'!E:E)</f>
        <v>0.54048391973587562</v>
      </c>
    </row>
    <row r="885" spans="2:12">
      <c r="B885" s="1">
        <v>44455</v>
      </c>
      <c r="C885" s="25">
        <f>_xlfn.XLOOKUP(B885,gme_stock_data!A:A,gme_stock_data!D:D)</f>
        <v>8.956446164650609E-3</v>
      </c>
      <c r="D885" s="1"/>
      <c r="E885" s="18">
        <f>_xlfn.XLOOKUP(B885,'Volume GME'!A:A,'Volume GME'!B:B)</f>
        <v>0.37674303016827004</v>
      </c>
      <c r="F885" s="19">
        <f>_xlfn.XLOOKUP(B885,'Short Volume GME'!A:A,'Short Volume GME'!E:E)</f>
        <v>0.59768221501089569</v>
      </c>
      <c r="H885" s="20">
        <f>_xlfn.XLOOKUP(B885,'Volume Apple'!A:A,'Volume Apple'!B:B)</f>
        <v>0.39970984021178191</v>
      </c>
      <c r="I885" s="20">
        <f>_xlfn.XLOOKUP(B885,'Short Volume Apple'!A:A,'Short Volume Apple'!E:E)</f>
        <v>0.45181196062009626</v>
      </c>
      <c r="K885" s="20">
        <f>_xlfn.XLOOKUP(B885,'Volume SPY'!A:A,'Volume SPY'!B:B)</f>
        <v>0.3698532383705892</v>
      </c>
      <c r="L885" s="20">
        <f>_xlfn.XLOOKUP(B885,'Short Volume SPY'!A:A,'Short Volume SPY'!E:E)</f>
        <v>0.6700197268583884</v>
      </c>
    </row>
    <row r="886" spans="2:12">
      <c r="B886" s="1">
        <v>44454</v>
      </c>
      <c r="C886" s="25">
        <f>_xlfn.XLOOKUP(B886,gme_stock_data!A:A,gme_stock_data!D:D)</f>
        <v>2.615564200671578E-2</v>
      </c>
      <c r="D886" s="1"/>
      <c r="E886" s="18">
        <f>_xlfn.XLOOKUP(B886,'Volume GME'!A:A,'Volume GME'!B:B)</f>
        <v>0.33269417970547283</v>
      </c>
      <c r="F886" s="19">
        <f>_xlfn.XLOOKUP(B886,'Short Volume GME'!A:A,'Short Volume GME'!E:E)</f>
        <v>0.62463066825650182</v>
      </c>
      <c r="H886" s="20">
        <f>_xlfn.XLOOKUP(B886,'Volume Apple'!A:A,'Volume Apple'!B:B)</f>
        <v>0.42784515012440827</v>
      </c>
      <c r="I886" s="20">
        <f>_xlfn.XLOOKUP(B886,'Short Volume Apple'!A:A,'Short Volume Apple'!E:E)</f>
        <v>0.46135897367586776</v>
      </c>
      <c r="K886" s="20">
        <f>_xlfn.XLOOKUP(B886,'Volume SPY'!A:A,'Volume SPY'!B:B)</f>
        <v>0.32050213903653046</v>
      </c>
      <c r="L886" s="20">
        <f>_xlfn.XLOOKUP(B886,'Short Volume SPY'!A:A,'Short Volume SPY'!E:E)</f>
        <v>0.50036041093915362</v>
      </c>
    </row>
    <row r="887" spans="2:12">
      <c r="B887" s="1">
        <v>44453</v>
      </c>
      <c r="C887" s="25">
        <f>_xlfn.XLOOKUP(B887,gme_stock_data!A:A,gme_stock_data!D:D)</f>
        <v>-2.0664355409376903E-2</v>
      </c>
      <c r="D887" s="1"/>
      <c r="E887" s="18">
        <f>_xlfn.XLOOKUP(B887,'Volume GME'!A:A,'Volume GME'!B:B)</f>
        <v>0.35327456801514362</v>
      </c>
      <c r="F887" s="19">
        <f>_xlfn.XLOOKUP(B887,'Short Volume GME'!A:A,'Short Volume GME'!E:E)</f>
        <v>0.61639676283525957</v>
      </c>
      <c r="H887" s="20">
        <f>_xlfn.XLOOKUP(B887,'Volume Apple'!A:A,'Volume Apple'!B:B)</f>
        <v>0.44356269321092795</v>
      </c>
      <c r="I887" s="20">
        <f>_xlfn.XLOOKUP(B887,'Short Volume Apple'!A:A,'Short Volume Apple'!E:E)</f>
        <v>0.46476658181098052</v>
      </c>
      <c r="K887" s="20">
        <f>_xlfn.XLOOKUP(B887,'Volume SPY'!A:A,'Volume SPY'!B:B)</f>
        <v>0.31768013649192101</v>
      </c>
      <c r="L887" s="20">
        <f>_xlfn.XLOOKUP(B887,'Short Volume SPY'!A:A,'Short Volume SPY'!E:E)</f>
        <v>0.52009407958932308</v>
      </c>
    </row>
    <row r="888" spans="2:12">
      <c r="B888" s="1">
        <v>44452</v>
      </c>
      <c r="C888" s="25">
        <f>_xlfn.XLOOKUP(B888,gme_stock_data!A:A,gme_stock_data!D:D)</f>
        <v>6.6047361257194612E-2</v>
      </c>
      <c r="D888" s="1"/>
      <c r="E888" s="18">
        <f>_xlfn.XLOOKUP(B888,'Volume GME'!A:A,'Volume GME'!B:B)</f>
        <v>0.48239474643616947</v>
      </c>
      <c r="F888" s="19">
        <f>_xlfn.XLOOKUP(B888,'Short Volume GME'!A:A,'Short Volume GME'!E:E)</f>
        <v>0.62531230378513125</v>
      </c>
      <c r="H888" s="20">
        <f>_xlfn.XLOOKUP(B888,'Volume Apple'!A:A,'Volume Apple'!B:B)</f>
        <v>0.43517870125352448</v>
      </c>
      <c r="I888" s="20">
        <f>_xlfn.XLOOKUP(B888,'Short Volume Apple'!A:A,'Short Volume Apple'!E:E)</f>
        <v>0.47602832376536341</v>
      </c>
      <c r="K888" s="20">
        <f>_xlfn.XLOOKUP(B888,'Volume SPY'!A:A,'Volume SPY'!B:B)</f>
        <v>0.31318364333628101</v>
      </c>
      <c r="L888" s="20">
        <f>_xlfn.XLOOKUP(B888,'Short Volume SPY'!A:A,'Short Volume SPY'!E:E)</f>
        <v>0.47201256932619318</v>
      </c>
    </row>
    <row r="889" spans="2:12">
      <c r="B889" s="1">
        <v>44449</v>
      </c>
      <c r="C889" s="25">
        <f>_xlfn.XLOOKUP(B889,gme_stock_data!A:A,gme_stock_data!D:D)</f>
        <v>-4.4981399416716958E-2</v>
      </c>
      <c r="D889" s="1"/>
      <c r="E889" s="18">
        <f>_xlfn.XLOOKUP(B889,'Volume GME'!A:A,'Volume GME'!B:B)</f>
        <v>0.40741534342934083</v>
      </c>
      <c r="F889" s="19">
        <f>_xlfn.XLOOKUP(B889,'Short Volume GME'!A:A,'Short Volume GME'!E:E)</f>
        <v>0.54028626402135904</v>
      </c>
      <c r="H889" s="20">
        <f>_xlfn.XLOOKUP(B889,'Volume Apple'!A:A,'Volume Apple'!B:B)</f>
        <v>0.41230699955364725</v>
      </c>
      <c r="I889" s="20">
        <f>_xlfn.XLOOKUP(B889,'Short Volume Apple'!A:A,'Short Volume Apple'!E:E)</f>
        <v>0.45056263020879705</v>
      </c>
      <c r="K889" s="20">
        <f>_xlfn.XLOOKUP(B889,'Volume SPY'!A:A,'Volume SPY'!B:B)</f>
        <v>0.33904534518537838</v>
      </c>
      <c r="L889" s="20">
        <f>_xlfn.XLOOKUP(B889,'Short Volume SPY'!A:A,'Short Volume SPY'!E:E)</f>
        <v>0.57125001387048335</v>
      </c>
    </row>
    <row r="890" spans="2:12">
      <c r="B890" s="1">
        <v>44448</v>
      </c>
      <c r="C890" s="25">
        <f>_xlfn.XLOOKUP(B890,gme_stock_data!A:A,gme_stock_data!D:D)</f>
        <v>1.8092275515082499E-3</v>
      </c>
      <c r="D890" s="1"/>
      <c r="E890" s="18">
        <f>_xlfn.XLOOKUP(B890,'Volume GME'!A:A,'Volume GME'!B:B)</f>
        <v>0.40918692289133141</v>
      </c>
      <c r="F890" s="19">
        <f>_xlfn.XLOOKUP(B890,'Short Volume GME'!A:A,'Short Volume GME'!E:E)</f>
        <v>0.56249414713681145</v>
      </c>
      <c r="H890" s="20">
        <f>_xlfn.XLOOKUP(B890,'Volume Apple'!A:A,'Volume Apple'!B:B)</f>
        <v>0.43184081616015985</v>
      </c>
      <c r="I890" s="20">
        <f>_xlfn.XLOOKUP(B890,'Short Volume Apple'!A:A,'Short Volume Apple'!E:E)</f>
        <v>0.42947528981147204</v>
      </c>
      <c r="K890" s="20">
        <f>_xlfn.XLOOKUP(B890,'Volume SPY'!A:A,'Volume SPY'!B:B)</f>
        <v>0.27057255979744221</v>
      </c>
      <c r="L890" s="20">
        <f>_xlfn.XLOOKUP(B890,'Short Volume SPY'!A:A,'Short Volume SPY'!E:E)</f>
        <v>0.62511906678631768</v>
      </c>
    </row>
    <row r="891" spans="2:12">
      <c r="B891" s="1">
        <v>44447</v>
      </c>
      <c r="C891" s="25">
        <f>_xlfn.XLOOKUP(B891,gme_stock_data!A:A,gme_stock_data!D:D)</f>
        <v>-1.0055305020186497E-3</v>
      </c>
      <c r="D891" s="1"/>
      <c r="E891" s="18">
        <f>_xlfn.XLOOKUP(B891,'Volume GME'!A:A,'Volume GME'!B:B)</f>
        <v>0.37760542308406014</v>
      </c>
      <c r="F891" s="19">
        <f>_xlfn.XLOOKUP(B891,'Short Volume GME'!A:A,'Short Volume GME'!E:E)</f>
        <v>0.62547739558347404</v>
      </c>
      <c r="H891" s="20">
        <f>_xlfn.XLOOKUP(B891,'Volume Apple'!A:A,'Volume Apple'!B:B)</f>
        <v>0.4347403768456628</v>
      </c>
      <c r="I891" s="20">
        <f>_xlfn.XLOOKUP(B891,'Short Volume Apple'!A:A,'Short Volume Apple'!E:E)</f>
        <v>0.42357095578021903</v>
      </c>
      <c r="K891" s="20">
        <f>_xlfn.XLOOKUP(B891,'Volume SPY'!A:A,'Volume SPY'!B:B)</f>
        <v>0.30302743252616071</v>
      </c>
      <c r="L891" s="20">
        <f>_xlfn.XLOOKUP(B891,'Short Volume SPY'!A:A,'Short Volume SPY'!E:E)</f>
        <v>0.58934555837665958</v>
      </c>
    </row>
    <row r="892" spans="2:12">
      <c r="B892" s="1">
        <v>44446</v>
      </c>
      <c r="C892" s="25">
        <f>_xlfn.XLOOKUP(B892,gme_stock_data!A:A,gme_stock_data!D:D)</f>
        <v>-1.8718188879656209E-2</v>
      </c>
      <c r="D892" s="1"/>
      <c r="E892" s="18">
        <f>_xlfn.XLOOKUP(B892,'Volume GME'!A:A,'Volume GME'!B:B)</f>
        <v>0.43864333428092661</v>
      </c>
      <c r="F892" s="19">
        <f>_xlfn.XLOOKUP(B892,'Short Volume GME'!A:A,'Short Volume GME'!E:E)</f>
        <v>0.62149249707628984</v>
      </c>
      <c r="H892" s="20">
        <f>_xlfn.XLOOKUP(B892,'Volume Apple'!A:A,'Volume Apple'!B:B)</f>
        <v>0.42714008589675173</v>
      </c>
      <c r="I892" s="20">
        <f>_xlfn.XLOOKUP(B892,'Short Volume Apple'!A:A,'Short Volume Apple'!E:E)</f>
        <v>0.40551142296393328</v>
      </c>
      <c r="K892" s="20">
        <f>_xlfn.XLOOKUP(B892,'Volume SPY'!A:A,'Volume SPY'!B:B)</f>
        <v>0.36122479758811632</v>
      </c>
      <c r="L892" s="20">
        <f>_xlfn.XLOOKUP(B892,'Short Volume SPY'!A:A,'Short Volume SPY'!E:E)</f>
        <v>0.71608528420421946</v>
      </c>
    </row>
    <row r="893" spans="2:12">
      <c r="B893" s="1">
        <v>44442</v>
      </c>
      <c r="C893" s="25">
        <f>_xlfn.XLOOKUP(B893,gme_stock_data!A:A,gme_stock_data!D:D)</f>
        <v>-5.1707491492120124E-2</v>
      </c>
      <c r="D893" s="1"/>
      <c r="E893" s="18">
        <f>_xlfn.XLOOKUP(B893,'Volume GME'!A:A,'Volume GME'!B:B)</f>
        <v>0.4173450839740851</v>
      </c>
      <c r="F893" s="19">
        <f>_xlfn.XLOOKUP(B893,'Short Volume GME'!A:A,'Short Volume GME'!E:E)</f>
        <v>0.62839716695071757</v>
      </c>
      <c r="H893" s="20">
        <f>_xlfn.XLOOKUP(B893,'Volume Apple'!A:A,'Volume Apple'!B:B)</f>
        <v>0.40522376908385949</v>
      </c>
      <c r="I893" s="20">
        <f>_xlfn.XLOOKUP(B893,'Short Volume Apple'!A:A,'Short Volume Apple'!E:E)</f>
        <v>0.40618390553834727</v>
      </c>
      <c r="K893" s="20">
        <f>_xlfn.XLOOKUP(B893,'Volume SPY'!A:A,'Volume SPY'!B:B)</f>
        <v>0.33297242608601085</v>
      </c>
      <c r="L893" s="20">
        <f>_xlfn.XLOOKUP(B893,'Short Volume SPY'!A:A,'Short Volume SPY'!E:E)</f>
        <v>0.68670481063398581</v>
      </c>
    </row>
    <row r="894" spans="2:12">
      <c r="B894" s="1">
        <v>44441</v>
      </c>
      <c r="C894" s="25">
        <f>_xlfn.XLOOKUP(B894,gme_stock_data!A:A,gme_stock_data!D:D)</f>
        <v>2.6261504494671972E-3</v>
      </c>
      <c r="D894" s="1"/>
      <c r="E894" s="18">
        <f>_xlfn.XLOOKUP(B894,'Volume GME'!A:A,'Volume GME'!B:B)</f>
        <v>0.43084891394672825</v>
      </c>
      <c r="F894" s="19">
        <f>_xlfn.XLOOKUP(B894,'Short Volume GME'!A:A,'Short Volume GME'!E:E)</f>
        <v>0.61731368278481491</v>
      </c>
      <c r="H894" s="20">
        <f>_xlfn.XLOOKUP(B894,'Volume Apple'!A:A,'Volume Apple'!B:B)</f>
        <v>0.42908972172955623</v>
      </c>
      <c r="I894" s="20">
        <f>_xlfn.XLOOKUP(B894,'Short Volume Apple'!A:A,'Short Volume Apple'!E:E)</f>
        <v>0.43796910858756505</v>
      </c>
      <c r="K894" s="20">
        <f>_xlfn.XLOOKUP(B894,'Volume SPY'!A:A,'Volume SPY'!B:B)</f>
        <v>0.33257420549122019</v>
      </c>
      <c r="L894" s="20">
        <f>_xlfn.XLOOKUP(B894,'Short Volume SPY'!A:A,'Short Volume SPY'!E:E)</f>
        <v>0.64432913610995801</v>
      </c>
    </row>
    <row r="895" spans="2:12">
      <c r="B895" s="1">
        <v>44440</v>
      </c>
      <c r="C895" s="25">
        <f>_xlfn.XLOOKUP(B895,gme_stock_data!A:A,gme_stock_data!D:D)</f>
        <v>-2.4491020008295755E-2</v>
      </c>
      <c r="D895" s="1"/>
      <c r="E895" s="18">
        <f>_xlfn.XLOOKUP(B895,'Volume GME'!A:A,'Volume GME'!B:B)</f>
        <v>0.4421003893393895</v>
      </c>
      <c r="F895" s="19">
        <f>_xlfn.XLOOKUP(B895,'Short Volume GME'!A:A,'Short Volume GME'!E:E)</f>
        <v>0.61888309948981313</v>
      </c>
      <c r="H895" s="20">
        <f>_xlfn.XLOOKUP(B895,'Volume Apple'!A:A,'Volume Apple'!B:B)</f>
        <v>0.41538997269606509</v>
      </c>
      <c r="I895" s="20">
        <f>_xlfn.XLOOKUP(B895,'Short Volume Apple'!A:A,'Short Volume Apple'!E:E)</f>
        <v>0.41279857123510172</v>
      </c>
      <c r="K895" s="20">
        <f>_xlfn.XLOOKUP(B895,'Volume SPY'!A:A,'Volume SPY'!B:B)</f>
        <v>0.3139934620514101</v>
      </c>
      <c r="L895" s="20">
        <f>_xlfn.XLOOKUP(B895,'Short Volume SPY'!A:A,'Short Volume SPY'!E:E)</f>
        <v>0.55746226526316578</v>
      </c>
    </row>
    <row r="896" spans="2:12">
      <c r="B896" s="1">
        <v>44439</v>
      </c>
      <c r="C896" s="25">
        <f>_xlfn.XLOOKUP(B896,gme_stock_data!A:A,gme_stock_data!D:D)</f>
        <v>4.230464246432946E-2</v>
      </c>
      <c r="D896" s="1"/>
      <c r="E896" s="18">
        <f>_xlfn.XLOOKUP(B896,'Volume GME'!A:A,'Volume GME'!B:B)</f>
        <v>0.42445034424298717</v>
      </c>
      <c r="F896" s="19">
        <f>_xlfn.XLOOKUP(B896,'Short Volume GME'!A:A,'Short Volume GME'!E:E)</f>
        <v>0.61953953640462578</v>
      </c>
      <c r="H896" s="20">
        <f>_xlfn.XLOOKUP(B896,'Volume Apple'!A:A,'Volume Apple'!B:B)</f>
        <v>0.38125024640730637</v>
      </c>
      <c r="I896" s="20">
        <f>_xlfn.XLOOKUP(B896,'Short Volume Apple'!A:A,'Short Volume Apple'!E:E)</f>
        <v>0.44807010506684541</v>
      </c>
      <c r="K896" s="20">
        <f>_xlfn.XLOOKUP(B896,'Volume SPY'!A:A,'Volume SPY'!B:B)</f>
        <v>0.37936119772462862</v>
      </c>
      <c r="L896" s="20">
        <f>_xlfn.XLOOKUP(B896,'Short Volume SPY'!A:A,'Short Volume SPY'!E:E)</f>
        <v>0.65193364822112509</v>
      </c>
    </row>
    <row r="897" spans="2:12">
      <c r="B897" s="1">
        <v>44438</v>
      </c>
      <c r="C897" s="25">
        <f>_xlfn.XLOOKUP(B897,gme_stock_data!A:A,gme_stock_data!D:D)</f>
        <v>2.0475894042343633E-2</v>
      </c>
      <c r="D897" s="1"/>
      <c r="E897" s="18">
        <f>_xlfn.XLOOKUP(B897,'Volume GME'!A:A,'Volume GME'!B:B)</f>
        <v>0.46932567158883581</v>
      </c>
      <c r="F897" s="19">
        <f>_xlfn.XLOOKUP(B897,'Short Volume GME'!A:A,'Short Volume GME'!E:E)</f>
        <v>0.57459971937277354</v>
      </c>
      <c r="H897" s="20">
        <f>_xlfn.XLOOKUP(B897,'Volume Apple'!A:A,'Volume Apple'!B:B)</f>
        <v>0.4184286933707515</v>
      </c>
      <c r="I897" s="20">
        <f>_xlfn.XLOOKUP(B897,'Short Volume Apple'!A:A,'Short Volume Apple'!E:E)</f>
        <v>0.37566696564696045</v>
      </c>
      <c r="K897" s="20">
        <f>_xlfn.XLOOKUP(B897,'Volume SPY'!A:A,'Volume SPY'!B:B)</f>
        <v>0.3599267459931188</v>
      </c>
      <c r="L897" s="20">
        <f>_xlfn.XLOOKUP(B897,'Short Volume SPY'!A:A,'Short Volume SPY'!E:E)</f>
        <v>0.68986872776638697</v>
      </c>
    </row>
    <row r="898" spans="2:12">
      <c r="B898" s="1">
        <v>44435</v>
      </c>
      <c r="C898" s="25">
        <f>_xlfn.XLOOKUP(B898,gme_stock_data!A:A,gme_stock_data!D:D)</f>
        <v>-1.3651879253399699E-3</v>
      </c>
      <c r="D898" s="1"/>
      <c r="E898" s="18">
        <f>_xlfn.XLOOKUP(B898,'Volume GME'!A:A,'Volume GME'!B:B)</f>
        <v>0.45797729285323185</v>
      </c>
      <c r="F898" s="19">
        <f>_xlfn.XLOOKUP(B898,'Short Volume GME'!A:A,'Short Volume GME'!E:E)</f>
        <v>0.64982055322610144</v>
      </c>
      <c r="H898" s="20">
        <f>_xlfn.XLOOKUP(B898,'Volume Apple'!A:A,'Volume Apple'!B:B)</f>
        <v>0.37408068607530215</v>
      </c>
      <c r="I898" s="20">
        <f>_xlfn.XLOOKUP(B898,'Short Volume Apple'!A:A,'Short Volume Apple'!E:E)</f>
        <v>0.38613937105547036</v>
      </c>
      <c r="K898" s="20">
        <f>_xlfn.XLOOKUP(B898,'Volume SPY'!A:A,'Volume SPY'!B:B)</f>
        <v>0.40879957252596549</v>
      </c>
      <c r="L898" s="20">
        <f>_xlfn.XLOOKUP(B898,'Short Volume SPY'!A:A,'Short Volume SPY'!E:E)</f>
        <v>0.62345718345231926</v>
      </c>
    </row>
    <row r="899" spans="2:12">
      <c r="B899" s="1">
        <v>44434</v>
      </c>
      <c r="C899" s="25">
        <f>_xlfn.XLOOKUP(B899,gme_stock_data!A:A,gme_stock_data!D:D)</f>
        <v>2.7664281472355664E-2</v>
      </c>
      <c r="D899" s="1"/>
      <c r="E899" s="18">
        <f>_xlfn.XLOOKUP(B899,'Volume GME'!A:A,'Volume GME'!B:B)</f>
        <v>0.50964068041375277</v>
      </c>
      <c r="F899" s="19">
        <f>_xlfn.XLOOKUP(B899,'Short Volume GME'!A:A,'Short Volume GME'!E:E)</f>
        <v>0.66800535325059651</v>
      </c>
      <c r="H899" s="20">
        <f>_xlfn.XLOOKUP(B899,'Volume Apple'!A:A,'Volume Apple'!B:B)</f>
        <v>0.40244035602991368</v>
      </c>
      <c r="I899" s="20">
        <f>_xlfn.XLOOKUP(B899,'Short Volume Apple'!A:A,'Short Volume Apple'!E:E)</f>
        <v>0.40604083455809259</v>
      </c>
      <c r="K899" s="20">
        <f>_xlfn.XLOOKUP(B899,'Volume SPY'!A:A,'Volume SPY'!B:B)</f>
        <v>0.2628180583822885</v>
      </c>
      <c r="L899" s="20">
        <f>_xlfn.XLOOKUP(B899,'Short Volume SPY'!A:A,'Short Volume SPY'!E:E)</f>
        <v>0.5657836920489534</v>
      </c>
    </row>
    <row r="900" spans="2:12">
      <c r="B900" s="1">
        <v>44433</v>
      </c>
      <c r="C900" s="25">
        <f>_xlfn.XLOOKUP(B900,gme_stock_data!A:A,gme_stock_data!D:D)</f>
        <v>-5.1924231349838874E-2</v>
      </c>
      <c r="D900" s="1"/>
      <c r="E900" s="18">
        <f>_xlfn.XLOOKUP(B900,'Volume GME'!A:A,'Volume GME'!B:B)</f>
        <v>0.52440694667118259</v>
      </c>
      <c r="F900" s="19">
        <f>_xlfn.XLOOKUP(B900,'Short Volume GME'!A:A,'Short Volume GME'!E:E)</f>
        <v>0.61748159026390048</v>
      </c>
      <c r="H900" s="20">
        <f>_xlfn.XLOOKUP(B900,'Volume Apple'!A:A,'Volume Apple'!B:B)</f>
        <v>0.43110920912192474</v>
      </c>
      <c r="I900" s="20">
        <f>_xlfn.XLOOKUP(B900,'Short Volume Apple'!A:A,'Short Volume Apple'!E:E)</f>
        <v>0.36259348620641285</v>
      </c>
      <c r="K900" s="20">
        <f>_xlfn.XLOOKUP(B900,'Volume SPY'!A:A,'Volume SPY'!B:B)</f>
        <v>0.33155804301705816</v>
      </c>
      <c r="L900" s="20">
        <f>_xlfn.XLOOKUP(B900,'Short Volume SPY'!A:A,'Short Volume SPY'!E:E)</f>
        <v>0.68435388250169882</v>
      </c>
    </row>
    <row r="901" spans="2:12">
      <c r="B901" s="1">
        <v>44432</v>
      </c>
      <c r="C901" s="25">
        <f>_xlfn.XLOOKUP(B901,gme_stock_data!A:A,gme_stock_data!D:D)</f>
        <v>0.24322203936904382</v>
      </c>
      <c r="D901" s="1"/>
      <c r="E901" s="18">
        <f>_xlfn.XLOOKUP(B901,'Volume GME'!A:A,'Volume GME'!B:B)</f>
        <v>0.50843179372981773</v>
      </c>
      <c r="F901" s="19">
        <f>_xlfn.XLOOKUP(B901,'Short Volume GME'!A:A,'Short Volume GME'!E:E)</f>
        <v>0.64015722032641187</v>
      </c>
      <c r="H901" s="20">
        <f>_xlfn.XLOOKUP(B901,'Volume Apple'!A:A,'Volume Apple'!B:B)</f>
        <v>0.44603490502110543</v>
      </c>
      <c r="I901" s="20">
        <f>_xlfn.XLOOKUP(B901,'Short Volume Apple'!A:A,'Short Volume Apple'!E:E)</f>
        <v>0.37270794732516266</v>
      </c>
      <c r="K901" s="20">
        <f>_xlfn.XLOOKUP(B901,'Volume SPY'!A:A,'Volume SPY'!B:B)</f>
        <v>0.3687878487306</v>
      </c>
      <c r="L901" s="20">
        <f>_xlfn.XLOOKUP(B901,'Short Volume SPY'!A:A,'Short Volume SPY'!E:E)</f>
        <v>0.70524785700046511</v>
      </c>
    </row>
    <row r="902" spans="2:12">
      <c r="B902" s="1">
        <v>44431</v>
      </c>
      <c r="C902" s="25">
        <f>_xlfn.XLOOKUP(B902,gme_stock_data!A:A,gme_stock_data!D:D)</f>
        <v>3.4303178268760101E-2</v>
      </c>
      <c r="D902" s="1"/>
      <c r="E902" s="18">
        <f>_xlfn.XLOOKUP(B902,'Volume GME'!A:A,'Volume GME'!B:B)</f>
        <v>0.40670711999042536</v>
      </c>
      <c r="F902" s="19">
        <f>_xlfn.XLOOKUP(B902,'Short Volume GME'!A:A,'Short Volume GME'!E:E)</f>
        <v>0.62872397686591697</v>
      </c>
      <c r="H902" s="20">
        <f>_xlfn.XLOOKUP(B902,'Volume Apple'!A:A,'Volume Apple'!B:B)</f>
        <v>0.45298161706262502</v>
      </c>
      <c r="I902" s="20">
        <f>_xlfn.XLOOKUP(B902,'Short Volume Apple'!A:A,'Short Volume Apple'!E:E)</f>
        <v>0.40097479746997977</v>
      </c>
      <c r="K902" s="20">
        <f>_xlfn.XLOOKUP(B902,'Volume SPY'!A:A,'Volume SPY'!B:B)</f>
        <v>0.35950443053937209</v>
      </c>
      <c r="L902" s="20">
        <f>_xlfn.XLOOKUP(B902,'Short Volume SPY'!A:A,'Short Volume SPY'!E:E)</f>
        <v>0.63785157308120533</v>
      </c>
    </row>
    <row r="903" spans="2:12">
      <c r="B903" s="1">
        <v>44428</v>
      </c>
      <c r="C903" s="25">
        <f>_xlfn.XLOOKUP(B903,gme_stock_data!A:A,gme_stock_data!D:D)</f>
        <v>4.1261458381425947E-2</v>
      </c>
      <c r="D903" s="1"/>
      <c r="E903" s="18">
        <f>_xlfn.XLOOKUP(B903,'Volume GME'!A:A,'Volume GME'!B:B)</f>
        <v>0.42349949681547416</v>
      </c>
      <c r="F903" s="19">
        <f>_xlfn.XLOOKUP(B903,'Short Volume GME'!A:A,'Short Volume GME'!E:E)</f>
        <v>0.66915337684804321</v>
      </c>
      <c r="H903" s="20">
        <f>_xlfn.XLOOKUP(B903,'Volume Apple'!A:A,'Volume Apple'!B:B)</f>
        <v>0.40059324610977598</v>
      </c>
      <c r="I903" s="20">
        <f>_xlfn.XLOOKUP(B903,'Short Volume Apple'!A:A,'Short Volume Apple'!E:E)</f>
        <v>0.41543952465362421</v>
      </c>
      <c r="K903" s="20">
        <f>_xlfn.XLOOKUP(B903,'Volume SPY'!A:A,'Volume SPY'!B:B)</f>
        <v>0.38816528898267577</v>
      </c>
      <c r="L903" s="20">
        <f>_xlfn.XLOOKUP(B903,'Short Volume SPY'!A:A,'Short Volume SPY'!E:E)</f>
        <v>0.70619202373707868</v>
      </c>
    </row>
    <row r="904" spans="2:12">
      <c r="B904" s="1">
        <v>44427</v>
      </c>
      <c r="C904" s="25">
        <f>_xlfn.XLOOKUP(B904,gme_stock_data!A:A,gme_stock_data!D:D)</f>
        <v>-2.6847250036188052E-2</v>
      </c>
      <c r="D904" s="1"/>
      <c r="E904" s="18">
        <f>_xlfn.XLOOKUP(B904,'Volume GME'!A:A,'Volume GME'!B:B)</f>
        <v>0.40317369313110307</v>
      </c>
      <c r="F904" s="19">
        <f>_xlfn.XLOOKUP(B904,'Short Volume GME'!A:A,'Short Volume GME'!E:E)</f>
        <v>0.67174775177928592</v>
      </c>
      <c r="H904" s="20">
        <f>_xlfn.XLOOKUP(B904,'Volume Apple'!A:A,'Volume Apple'!B:B)</f>
        <v>0.43538833517390968</v>
      </c>
      <c r="I904" s="20">
        <f>_xlfn.XLOOKUP(B904,'Short Volume Apple'!A:A,'Short Volume Apple'!E:E)</f>
        <v>0.44111612818333434</v>
      </c>
      <c r="K904" s="20">
        <f>_xlfn.XLOOKUP(B904,'Volume SPY'!A:A,'Volume SPY'!B:B)</f>
        <v>0.24665162213570105</v>
      </c>
      <c r="L904" s="20">
        <f>_xlfn.XLOOKUP(B904,'Short Volume SPY'!A:A,'Short Volume SPY'!E:E)</f>
        <v>0.54429908219542367</v>
      </c>
    </row>
    <row r="905" spans="2:12">
      <c r="B905" s="1">
        <v>44426</v>
      </c>
      <c r="C905" s="25">
        <f>_xlfn.XLOOKUP(B905,gme_stock_data!A:A,gme_stock_data!D:D)</f>
        <v>-4.0679345528235961E-2</v>
      </c>
      <c r="D905" s="1"/>
      <c r="E905" s="18">
        <f>_xlfn.XLOOKUP(B905,'Volume GME'!A:A,'Volume GME'!B:B)</f>
        <v>0.3562464140759472</v>
      </c>
      <c r="F905" s="19">
        <f>_xlfn.XLOOKUP(B905,'Short Volume GME'!A:A,'Short Volume GME'!E:E)</f>
        <v>0.71096823263053632</v>
      </c>
      <c r="H905" s="20">
        <f>_xlfn.XLOOKUP(B905,'Volume Apple'!A:A,'Volume Apple'!B:B)</f>
        <v>0.39444839405143517</v>
      </c>
      <c r="I905" s="20">
        <f>_xlfn.XLOOKUP(B905,'Short Volume Apple'!A:A,'Short Volume Apple'!E:E)</f>
        <v>0.41937585649488185</v>
      </c>
      <c r="K905" s="20">
        <f>_xlfn.XLOOKUP(B905,'Volume SPY'!A:A,'Volume SPY'!B:B)</f>
        <v>0.37484107953928797</v>
      </c>
      <c r="L905" s="20">
        <f>_xlfn.XLOOKUP(B905,'Short Volume SPY'!A:A,'Short Volume SPY'!E:E)</f>
        <v>0.53587881559007822</v>
      </c>
    </row>
    <row r="906" spans="2:12">
      <c r="B906" s="1">
        <v>44425</v>
      </c>
      <c r="C906" s="25">
        <f>_xlfn.XLOOKUP(B906,gme_stock_data!A:A,gme_stock_data!D:D)</f>
        <v>-2.1986084342026338E-3</v>
      </c>
      <c r="D906" s="1"/>
      <c r="E906" s="18">
        <f>_xlfn.XLOOKUP(B906,'Volume GME'!A:A,'Volume GME'!B:B)</f>
        <v>0.38452131089296521</v>
      </c>
      <c r="F906" s="19">
        <f>_xlfn.XLOOKUP(B906,'Short Volume GME'!A:A,'Short Volume GME'!E:E)</f>
        <v>0.65437203758736773</v>
      </c>
      <c r="H906" s="20">
        <f>_xlfn.XLOOKUP(B906,'Volume Apple'!A:A,'Volume Apple'!B:B)</f>
        <v>0.44824964758369479</v>
      </c>
      <c r="I906" s="20">
        <f>_xlfn.XLOOKUP(B906,'Short Volume Apple'!A:A,'Short Volume Apple'!E:E)</f>
        <v>0.4433735283567764</v>
      </c>
      <c r="K906" s="20">
        <f>_xlfn.XLOOKUP(B906,'Volume SPY'!A:A,'Volume SPY'!B:B)</f>
        <v>0.2925462931542292</v>
      </c>
      <c r="L906" s="20">
        <f>_xlfn.XLOOKUP(B906,'Short Volume SPY'!A:A,'Short Volume SPY'!E:E)</f>
        <v>0.52861581024131576</v>
      </c>
    </row>
    <row r="907" spans="2:12">
      <c r="B907" s="1">
        <v>44424</v>
      </c>
      <c r="C907" s="25">
        <f>_xlfn.XLOOKUP(B907,gme_stock_data!A:A,gme_stock_data!D:D)</f>
        <v>8.5774328111181998E-3</v>
      </c>
      <c r="D907" s="1"/>
      <c r="E907" s="18">
        <f>_xlfn.XLOOKUP(B907,'Volume GME'!A:A,'Volume GME'!B:B)</f>
        <v>0.40858980817030977</v>
      </c>
      <c r="F907" s="19">
        <f>_xlfn.XLOOKUP(B907,'Short Volume GME'!A:A,'Short Volume GME'!E:E)</f>
        <v>0.65911716650517371</v>
      </c>
      <c r="H907" s="20">
        <f>_xlfn.XLOOKUP(B907,'Volume Apple'!A:A,'Volume Apple'!B:B)</f>
        <v>0.43583821597283628</v>
      </c>
      <c r="I907" s="20">
        <f>_xlfn.XLOOKUP(B907,'Short Volume Apple'!A:A,'Short Volume Apple'!E:E)</f>
        <v>0.40219116874222066</v>
      </c>
      <c r="K907" s="20">
        <f>_xlfn.XLOOKUP(B907,'Volume SPY'!A:A,'Volume SPY'!B:B)</f>
        <v>0.4364127485270059</v>
      </c>
      <c r="L907" s="20">
        <f>_xlfn.XLOOKUP(B907,'Short Volume SPY'!A:A,'Short Volume SPY'!E:E)</f>
        <v>0.72272500185318689</v>
      </c>
    </row>
    <row r="908" spans="2:12">
      <c r="B908" s="1">
        <v>44421</v>
      </c>
      <c r="C908" s="25">
        <f>_xlfn.XLOOKUP(B908,gme_stock_data!A:A,gme_stock_data!D:D)</f>
        <v>9.8497914882908228E-4</v>
      </c>
      <c r="D908" s="1"/>
      <c r="E908" s="18">
        <f>_xlfn.XLOOKUP(B908,'Volume GME'!A:A,'Volume GME'!B:B)</f>
        <v>0.34785085208095384</v>
      </c>
      <c r="F908" s="19">
        <f>_xlfn.XLOOKUP(B908,'Short Volume GME'!A:A,'Short Volume GME'!E:E)</f>
        <v>0.67598755633628316</v>
      </c>
      <c r="H908" s="20">
        <f>_xlfn.XLOOKUP(B908,'Volume Apple'!A:A,'Volume Apple'!B:B)</f>
        <v>0.47230041708186765</v>
      </c>
      <c r="I908" s="20">
        <f>_xlfn.XLOOKUP(B908,'Short Volume Apple'!A:A,'Short Volume Apple'!E:E)</f>
        <v>0.34948276719494953</v>
      </c>
      <c r="K908" s="20">
        <f>_xlfn.XLOOKUP(B908,'Volume SPY'!A:A,'Volume SPY'!B:B)</f>
        <v>0.37003606406593653</v>
      </c>
      <c r="L908" s="20">
        <f>_xlfn.XLOOKUP(B908,'Short Volume SPY'!A:A,'Short Volume SPY'!E:E)</f>
        <v>0.71219163565677202</v>
      </c>
    </row>
    <row r="909" spans="2:12">
      <c r="B909" s="1">
        <v>44420</v>
      </c>
      <c r="C909" s="25">
        <f>_xlfn.XLOOKUP(B909,gme_stock_data!A:A,gme_stock_data!D:D)</f>
        <v>2.2422464055832526E-2</v>
      </c>
      <c r="D909" s="1"/>
      <c r="E909" s="18">
        <f>_xlfn.XLOOKUP(B909,'Volume GME'!A:A,'Volume GME'!B:B)</f>
        <v>0.43137684361142836</v>
      </c>
      <c r="F909" s="19">
        <f>_xlfn.XLOOKUP(B909,'Short Volume GME'!A:A,'Short Volume GME'!E:E)</f>
        <v>0.63615669989223655</v>
      </c>
      <c r="H909" s="20">
        <f>_xlfn.XLOOKUP(B909,'Volume Apple'!A:A,'Volume Apple'!B:B)</f>
        <v>0.38790942072323253</v>
      </c>
      <c r="I909" s="20">
        <f>_xlfn.XLOOKUP(B909,'Short Volume Apple'!A:A,'Short Volume Apple'!E:E)</f>
        <v>0.42860097572068734</v>
      </c>
      <c r="K909" s="20">
        <f>_xlfn.XLOOKUP(B909,'Volume SPY'!A:A,'Volume SPY'!B:B)</f>
        <v>0.33666485857621276</v>
      </c>
      <c r="L909" s="20">
        <f>_xlfn.XLOOKUP(B909,'Short Volume SPY'!A:A,'Short Volume SPY'!E:E)</f>
        <v>0.6903616482351479</v>
      </c>
    </row>
    <row r="910" spans="2:12">
      <c r="B910" s="1">
        <v>44419</v>
      </c>
      <c r="C910" s="25">
        <f>_xlfn.XLOOKUP(B910,gme_stock_data!A:A,gme_stock_data!D:D)</f>
        <v>-1.7621149933993321E-3</v>
      </c>
      <c r="D910" s="1"/>
      <c r="E910" s="18">
        <f>_xlfn.XLOOKUP(B910,'Volume GME'!A:A,'Volume GME'!B:B)</f>
        <v>0.39399144717844681</v>
      </c>
      <c r="F910" s="19">
        <f>_xlfn.XLOOKUP(B910,'Short Volume GME'!A:A,'Short Volume GME'!E:E)</f>
        <v>0.65236560724192938</v>
      </c>
      <c r="H910" s="20">
        <f>_xlfn.XLOOKUP(B910,'Volume Apple'!A:A,'Volume Apple'!B:B)</f>
        <v>0.37141701029547391</v>
      </c>
      <c r="I910" s="20">
        <f>_xlfn.XLOOKUP(B910,'Short Volume Apple'!A:A,'Short Volume Apple'!E:E)</f>
        <v>0.44346497523401807</v>
      </c>
      <c r="K910" s="20">
        <f>_xlfn.XLOOKUP(B910,'Volume SPY'!A:A,'Volume SPY'!B:B)</f>
        <v>0.34704737985939793</v>
      </c>
      <c r="L910" s="20">
        <f>_xlfn.XLOOKUP(B910,'Short Volume SPY'!A:A,'Short Volume SPY'!E:E)</f>
        <v>0.74865426200965779</v>
      </c>
    </row>
    <row r="911" spans="2:12">
      <c r="B911" s="1">
        <v>44418</v>
      </c>
      <c r="C911" s="25">
        <f>_xlfn.XLOOKUP(B911,gme_stock_data!A:A,gme_stock_data!D:D)</f>
        <v>-1.2993686061988297E-2</v>
      </c>
      <c r="D911" s="1"/>
      <c r="E911" s="18">
        <f>_xlfn.XLOOKUP(B911,'Volume GME'!A:A,'Volume GME'!B:B)</f>
        <v>0.42300707115636016</v>
      </c>
      <c r="F911" s="19">
        <f>_xlfn.XLOOKUP(B911,'Short Volume GME'!A:A,'Short Volume GME'!E:E)</f>
        <v>0.66070785825096767</v>
      </c>
      <c r="H911" s="20">
        <f>_xlfn.XLOOKUP(B911,'Volume Apple'!A:A,'Volume Apple'!B:B)</f>
        <v>0.41633250111083026</v>
      </c>
      <c r="I911" s="20">
        <f>_xlfn.XLOOKUP(B911,'Short Volume Apple'!A:A,'Short Volume Apple'!E:E)</f>
        <v>0.36647758294988669</v>
      </c>
      <c r="K911" s="20">
        <f>_xlfn.XLOOKUP(B911,'Volume SPY'!A:A,'Volume SPY'!B:B)</f>
        <v>0.34099194012755873</v>
      </c>
      <c r="L911" s="20">
        <f>_xlfn.XLOOKUP(B911,'Short Volume SPY'!A:A,'Short Volume SPY'!E:E)</f>
        <v>0.68074623226640929</v>
      </c>
    </row>
    <row r="912" spans="2:12">
      <c r="B912" s="1">
        <v>44417</v>
      </c>
      <c r="C912" s="25">
        <f>_xlfn.XLOOKUP(B912,gme_stock_data!A:A,gme_stock_data!D:D)</f>
        <v>5.984910334349354E-2</v>
      </c>
      <c r="D912" s="1"/>
      <c r="E912" s="18">
        <f>_xlfn.XLOOKUP(B912,'Volume GME'!A:A,'Volume GME'!B:B)</f>
        <v>0.42975643181073386</v>
      </c>
      <c r="F912" s="19">
        <f>_xlfn.XLOOKUP(B912,'Short Volume GME'!A:A,'Short Volume GME'!E:E)</f>
        <v>0.50174068039340081</v>
      </c>
      <c r="H912" s="20">
        <f>_xlfn.XLOOKUP(B912,'Volume Apple'!A:A,'Volume Apple'!B:B)</f>
        <v>0.44984828188733245</v>
      </c>
      <c r="I912" s="20">
        <f>_xlfn.XLOOKUP(B912,'Short Volume Apple'!A:A,'Short Volume Apple'!E:E)</f>
        <v>0.41398698360484354</v>
      </c>
      <c r="K912" s="20">
        <f>_xlfn.XLOOKUP(B912,'Volume SPY'!A:A,'Volume SPY'!B:B)</f>
        <v>0.43195627941237208</v>
      </c>
      <c r="L912" s="20">
        <f>_xlfn.XLOOKUP(B912,'Short Volume SPY'!A:A,'Short Volume SPY'!E:E)</f>
        <v>0.44481812319373343</v>
      </c>
    </row>
    <row r="913" spans="2:12">
      <c r="B913" s="1">
        <v>44414</v>
      </c>
      <c r="C913" s="25">
        <f>_xlfn.XLOOKUP(B913,gme_stock_data!A:A,gme_stock_data!D:D)</f>
        <v>-1.1009285508369368E-2</v>
      </c>
      <c r="D913" s="1"/>
      <c r="E913" s="18">
        <f>_xlfn.XLOOKUP(B913,'Volume GME'!A:A,'Volume GME'!B:B)</f>
        <v>0.43262398239954108</v>
      </c>
      <c r="F913" s="19">
        <f>_xlfn.XLOOKUP(B913,'Short Volume GME'!A:A,'Short Volume GME'!E:E)</f>
        <v>0.50417699985465736</v>
      </c>
      <c r="H913" s="20">
        <f>_xlfn.XLOOKUP(B913,'Volume Apple'!A:A,'Volume Apple'!B:B)</f>
        <v>0.39923828772362485</v>
      </c>
      <c r="I913" s="20">
        <f>_xlfn.XLOOKUP(B913,'Short Volume Apple'!A:A,'Short Volume Apple'!E:E)</f>
        <v>0.44554764904789734</v>
      </c>
      <c r="K913" s="20">
        <f>_xlfn.XLOOKUP(B913,'Volume SPY'!A:A,'Volume SPY'!B:B)</f>
        <v>0.36620175159557916</v>
      </c>
      <c r="L913" s="20">
        <f>_xlfn.XLOOKUP(B913,'Short Volume SPY'!A:A,'Short Volume SPY'!E:E)</f>
        <v>0.74674900519947107</v>
      </c>
    </row>
    <row r="914" spans="2:12">
      <c r="B914" s="1">
        <v>44413</v>
      </c>
      <c r="C914" s="25">
        <f>_xlfn.XLOOKUP(B914,gme_stock_data!A:A,gme_stock_data!D:D)</f>
        <v>4.4238494954712777E-2</v>
      </c>
      <c r="D914" s="1"/>
      <c r="E914" s="18">
        <f>_xlfn.XLOOKUP(B914,'Volume GME'!A:A,'Volume GME'!B:B)</f>
        <v>0.44970093997402505</v>
      </c>
      <c r="F914" s="19">
        <f>_xlfn.XLOOKUP(B914,'Short Volume GME'!A:A,'Short Volume GME'!E:E)</f>
        <v>0.45001175083509598</v>
      </c>
      <c r="H914" s="20">
        <f>_xlfn.XLOOKUP(B914,'Volume Apple'!A:A,'Volume Apple'!B:B)</f>
        <v>0.38307660140411415</v>
      </c>
      <c r="I914" s="20">
        <f>_xlfn.XLOOKUP(B914,'Short Volume Apple'!A:A,'Short Volume Apple'!E:E)</f>
        <v>0.42755069543988455</v>
      </c>
      <c r="K914" s="20">
        <f>_xlfn.XLOOKUP(B914,'Volume SPY'!A:A,'Volume SPY'!B:B)</f>
        <v>0.3473893680422116</v>
      </c>
      <c r="L914" s="20">
        <f>_xlfn.XLOOKUP(B914,'Short Volume SPY'!A:A,'Short Volume SPY'!E:E)</f>
        <v>0.71351794143903957</v>
      </c>
    </row>
    <row r="915" spans="2:12">
      <c r="B915" s="1">
        <v>44412</v>
      </c>
      <c r="C915" s="25">
        <f>_xlfn.XLOOKUP(B915,gme_stock_data!A:A,gme_stock_data!D:D)</f>
        <v>-3.9796946176900154E-2</v>
      </c>
      <c r="D915" s="1"/>
      <c r="E915" s="18">
        <f>_xlfn.XLOOKUP(B915,'Volume GME'!A:A,'Volume GME'!B:B)</f>
        <v>0.4435339963375029</v>
      </c>
      <c r="F915" s="19">
        <f>_xlfn.XLOOKUP(B915,'Short Volume GME'!A:A,'Short Volume GME'!E:E)</f>
        <v>0.44402274997527064</v>
      </c>
      <c r="H915" s="20">
        <f>_xlfn.XLOOKUP(B915,'Volume Apple'!A:A,'Volume Apple'!B:B)</f>
        <v>0.39848828966752864</v>
      </c>
      <c r="I915" s="20">
        <f>_xlfn.XLOOKUP(B915,'Short Volume Apple'!A:A,'Short Volume Apple'!E:E)</f>
        <v>0.43458356850945729</v>
      </c>
      <c r="K915" s="20">
        <f>_xlfn.XLOOKUP(B915,'Volume SPY'!A:A,'Volume SPY'!B:B)</f>
        <v>0.35263401691945884</v>
      </c>
      <c r="L915" s="20">
        <f>_xlfn.XLOOKUP(B915,'Short Volume SPY'!A:A,'Short Volume SPY'!E:E)</f>
        <v>0.65922827101637738</v>
      </c>
    </row>
    <row r="916" spans="2:12">
      <c r="B916" s="1">
        <v>44411</v>
      </c>
      <c r="C916" s="25">
        <f>_xlfn.XLOOKUP(B916,gme_stock_data!A:A,gme_stock_data!D:D)</f>
        <v>-3.1445889969487426E-2</v>
      </c>
      <c r="D916" s="1"/>
      <c r="E916" s="18">
        <f>_xlfn.XLOOKUP(B916,'Volume GME'!A:A,'Volume GME'!B:B)</f>
        <v>0.32917831350363685</v>
      </c>
      <c r="F916" s="19">
        <f>_xlfn.XLOOKUP(B916,'Short Volume GME'!A:A,'Short Volume GME'!E:E)</f>
        <v>0.3114392682218729</v>
      </c>
      <c r="H916" s="20">
        <f>_xlfn.XLOOKUP(B916,'Volume Apple'!A:A,'Volume Apple'!B:B)</f>
        <v>0.40388791690180509</v>
      </c>
      <c r="I916" s="20">
        <f>_xlfn.XLOOKUP(B916,'Short Volume Apple'!A:A,'Short Volume Apple'!E:E)</f>
        <v>0.41877077948479008</v>
      </c>
      <c r="K916" s="20">
        <f>_xlfn.XLOOKUP(B916,'Volume SPY'!A:A,'Volume SPY'!B:B)</f>
        <v>0.29424456306224578</v>
      </c>
      <c r="L916" s="20">
        <f>_xlfn.XLOOKUP(B916,'Short Volume SPY'!A:A,'Short Volume SPY'!E:E)</f>
        <v>0.5331605017851172</v>
      </c>
    </row>
    <row r="917" spans="2:12">
      <c r="B917" s="1">
        <v>44410</v>
      </c>
      <c r="C917" s="25">
        <f>_xlfn.XLOOKUP(B917,gme_stock_data!A:A,gme_stock_data!D:D)</f>
        <v>-2.1835476643449366E-2</v>
      </c>
      <c r="D917" s="1"/>
      <c r="E917" s="18">
        <f>_xlfn.XLOOKUP(B917,'Volume GME'!A:A,'Volume GME'!B:B)</f>
        <v>0.46229290083915503</v>
      </c>
      <c r="F917" s="19">
        <f>_xlfn.XLOOKUP(B917,'Short Volume GME'!A:A,'Short Volume GME'!E:E)</f>
        <v>0.60786424685043827</v>
      </c>
      <c r="H917" s="20">
        <f>_xlfn.XLOOKUP(B917,'Volume Apple'!A:A,'Volume Apple'!B:B)</f>
        <v>0.44147000981071327</v>
      </c>
      <c r="I917" s="20">
        <f>_xlfn.XLOOKUP(B917,'Short Volume Apple'!A:A,'Short Volume Apple'!E:E)</f>
        <v>0.38617976096337803</v>
      </c>
      <c r="K917" s="20">
        <f>_xlfn.XLOOKUP(B917,'Volume SPY'!A:A,'Volume SPY'!B:B)</f>
        <v>0.33221564668871678</v>
      </c>
      <c r="L917" s="20">
        <f>_xlfn.XLOOKUP(B917,'Short Volume SPY'!A:A,'Short Volume SPY'!E:E)</f>
        <v>0.5050632062231446</v>
      </c>
    </row>
    <row r="918" spans="2:12">
      <c r="B918" s="1">
        <v>44407</v>
      </c>
      <c r="C918" s="25">
        <f>_xlfn.XLOOKUP(B918,gme_stock_data!A:A,gme_stock_data!D:D)</f>
        <v>-2.3068507611951318E-2</v>
      </c>
      <c r="D918" s="1"/>
      <c r="E918" s="18">
        <f>_xlfn.XLOOKUP(B918,'Volume GME'!A:A,'Volume GME'!B:B)</f>
        <v>0.32366534179634915</v>
      </c>
      <c r="F918" s="19">
        <f>_xlfn.XLOOKUP(B918,'Short Volume GME'!A:A,'Short Volume GME'!E:E)</f>
        <v>0.74299749518357994</v>
      </c>
      <c r="H918" s="20">
        <f>_xlfn.XLOOKUP(B918,'Volume Apple'!A:A,'Volume Apple'!B:B)</f>
        <v>0.4186331685292195</v>
      </c>
      <c r="I918" s="20">
        <f>_xlfn.XLOOKUP(B918,'Short Volume Apple'!A:A,'Short Volume Apple'!E:E)</f>
        <v>0.4660749115338883</v>
      </c>
      <c r="K918" s="20">
        <f>_xlfn.XLOOKUP(B918,'Volume SPY'!A:A,'Volume SPY'!B:B)</f>
        <v>0.37273239443478218</v>
      </c>
      <c r="L918" s="20">
        <f>_xlfn.XLOOKUP(B918,'Short Volume SPY'!A:A,'Short Volume SPY'!E:E)</f>
        <v>0.59558666725915355</v>
      </c>
    </row>
    <row r="919" spans="2:12">
      <c r="B919" s="1">
        <v>44406</v>
      </c>
      <c r="C919" s="25">
        <f>_xlfn.XLOOKUP(B919,gme_stock_data!A:A,gme_stock_data!D:D)</f>
        <v>-2.5390585539723978E-2</v>
      </c>
      <c r="D919" s="1"/>
      <c r="E919" s="18">
        <f>_xlfn.XLOOKUP(B919,'Volume GME'!A:A,'Volume GME'!B:B)</f>
        <v>0.47080730090915379</v>
      </c>
      <c r="F919" s="19">
        <f>_xlfn.XLOOKUP(B919,'Short Volume GME'!A:A,'Short Volume GME'!E:E)</f>
        <v>0.78523145063688382</v>
      </c>
      <c r="H919" s="20">
        <f>_xlfn.XLOOKUP(B919,'Volume Apple'!A:A,'Volume Apple'!B:B)</f>
        <v>0.41868387861198358</v>
      </c>
      <c r="I919" s="20">
        <f>_xlfn.XLOOKUP(B919,'Short Volume Apple'!A:A,'Short Volume Apple'!E:E)</f>
        <v>0.3810198154451348</v>
      </c>
      <c r="K919" s="20">
        <f>_xlfn.XLOOKUP(B919,'Volume SPY'!A:A,'Volume SPY'!B:B)</f>
        <v>0.28450609634205981</v>
      </c>
      <c r="L919" s="20">
        <f>_xlfn.XLOOKUP(B919,'Short Volume SPY'!A:A,'Short Volume SPY'!E:E)</f>
        <v>0.67401263893482311</v>
      </c>
    </row>
    <row r="920" spans="2:12">
      <c r="B920" s="1">
        <v>44405</v>
      </c>
      <c r="C920" s="25">
        <f>_xlfn.XLOOKUP(B920,gme_stock_data!A:A,gme_stock_data!D:D)</f>
        <v>-5.4092117639141714E-2</v>
      </c>
      <c r="D920" s="1"/>
      <c r="E920" s="18">
        <f>_xlfn.XLOOKUP(B920,'Volume GME'!A:A,'Volume GME'!B:B)</f>
        <v>0.3636075878369085</v>
      </c>
      <c r="F920" s="19">
        <f>_xlfn.XLOOKUP(B920,'Short Volume GME'!A:A,'Short Volume GME'!E:E)</f>
        <v>0.74471789996364934</v>
      </c>
      <c r="H920" s="20">
        <f>_xlfn.XLOOKUP(B920,'Volume Apple'!A:A,'Volume Apple'!B:B)</f>
        <v>0.4236532651919902</v>
      </c>
      <c r="I920" s="20">
        <f>_xlfn.XLOOKUP(B920,'Short Volume Apple'!A:A,'Short Volume Apple'!E:E)</f>
        <v>0.43512078826028067</v>
      </c>
      <c r="K920" s="20">
        <f>_xlfn.XLOOKUP(B920,'Volume SPY'!A:A,'Volume SPY'!B:B)</f>
        <v>0.28459870744673765</v>
      </c>
      <c r="L920" s="20">
        <f>_xlfn.XLOOKUP(B920,'Short Volume SPY'!A:A,'Short Volume SPY'!E:E)</f>
        <v>0.57084387183911867</v>
      </c>
    </row>
    <row r="921" spans="2:12">
      <c r="B921" s="1">
        <v>44404</v>
      </c>
      <c r="C921" s="25">
        <f>_xlfn.XLOOKUP(B921,gme_stock_data!A:A,gme_stock_data!D:D)</f>
        <v>-3.0017702910653907E-2</v>
      </c>
      <c r="D921" s="1"/>
      <c r="E921" s="18">
        <f>_xlfn.XLOOKUP(B921,'Volume GME'!A:A,'Volume GME'!B:B)</f>
        <v>0.36074597869573094</v>
      </c>
      <c r="F921" s="19">
        <f>_xlfn.XLOOKUP(B921,'Short Volume GME'!A:A,'Short Volume GME'!E:E)</f>
        <v>0.71327737547118708</v>
      </c>
      <c r="H921" s="20">
        <f>_xlfn.XLOOKUP(B921,'Volume Apple'!A:A,'Volume Apple'!B:B)</f>
        <v>0.38893680180523915</v>
      </c>
      <c r="I921" s="20">
        <f>_xlfn.XLOOKUP(B921,'Short Volume Apple'!A:A,'Short Volume Apple'!E:E)</f>
        <v>0.38975267617890863</v>
      </c>
      <c r="K921" s="20">
        <f>_xlfn.XLOOKUP(B921,'Volume SPY'!A:A,'Volume SPY'!B:B)</f>
        <v>0.29051965101956106</v>
      </c>
      <c r="L921" s="20">
        <f>_xlfn.XLOOKUP(B921,'Short Volume SPY'!A:A,'Short Volume SPY'!E:E)</f>
        <v>0.67037495784488599</v>
      </c>
    </row>
    <row r="922" spans="2:12">
      <c r="B922" s="1">
        <v>44403</v>
      </c>
      <c r="C922" s="25">
        <f>_xlfn.XLOOKUP(B922,gme_stock_data!A:A,gme_stock_data!D:D)</f>
        <v>1.9763489118839499E-2</v>
      </c>
      <c r="D922" s="1"/>
      <c r="E922" s="18">
        <f>_xlfn.XLOOKUP(B922,'Volume GME'!A:A,'Volume GME'!B:B)</f>
        <v>0.46000334776362251</v>
      </c>
      <c r="F922" s="19">
        <f>_xlfn.XLOOKUP(B922,'Short Volume GME'!A:A,'Short Volume GME'!E:E)</f>
        <v>0.65376201001398349</v>
      </c>
      <c r="H922" s="20">
        <f>_xlfn.XLOOKUP(B922,'Volume Apple'!A:A,'Volume Apple'!B:B)</f>
        <v>0.4464108469770382</v>
      </c>
      <c r="I922" s="20">
        <f>_xlfn.XLOOKUP(B922,'Short Volume Apple'!A:A,'Short Volume Apple'!E:E)</f>
        <v>0.34038271242687379</v>
      </c>
      <c r="K922" s="20">
        <f>_xlfn.XLOOKUP(B922,'Volume SPY'!A:A,'Volume SPY'!B:B)</f>
        <v>0.37809830261774213</v>
      </c>
      <c r="L922" s="20">
        <f>_xlfn.XLOOKUP(B922,'Short Volume SPY'!A:A,'Short Volume SPY'!E:E)</f>
        <v>0.71049221593661038</v>
      </c>
    </row>
    <row r="923" spans="2:12">
      <c r="B923" s="1">
        <v>44400</v>
      </c>
      <c r="C923" s="25">
        <f>_xlfn.XLOOKUP(B923,gme_stock_data!A:A,gme_stock_data!D:D)</f>
        <v>8.4633021871035451E-3</v>
      </c>
      <c r="D923" s="1"/>
      <c r="E923" s="18">
        <f>_xlfn.XLOOKUP(B923,'Volume GME'!A:A,'Volume GME'!B:B)</f>
        <v>0.43481227320524429</v>
      </c>
      <c r="F923" s="19">
        <f>_xlfn.XLOOKUP(B923,'Short Volume GME'!A:A,'Short Volume GME'!E:E)</f>
        <v>0.68886335023821343</v>
      </c>
      <c r="H923" s="20">
        <f>_xlfn.XLOOKUP(B923,'Volume Apple'!A:A,'Volume Apple'!B:B)</f>
        <v>0.48987623255017221</v>
      </c>
      <c r="I923" s="20">
        <f>_xlfn.XLOOKUP(B923,'Short Volume Apple'!A:A,'Short Volume Apple'!E:E)</f>
        <v>0.38552728185234525</v>
      </c>
      <c r="K923" s="20">
        <f>_xlfn.XLOOKUP(B923,'Volume SPY'!A:A,'Volume SPY'!B:B)</f>
        <v>0.39979767599974136</v>
      </c>
      <c r="L923" s="20">
        <f>_xlfn.XLOOKUP(B923,'Short Volume SPY'!A:A,'Short Volume SPY'!E:E)</f>
        <v>0.63595718048105676</v>
      </c>
    </row>
    <row r="924" spans="2:12">
      <c r="B924" s="1">
        <v>44399</v>
      </c>
      <c r="C924" s="25">
        <f>_xlfn.XLOOKUP(B924,gme_stock_data!A:A,gme_stock_data!D:D)</f>
        <v>-3.8179275013958312E-2</v>
      </c>
      <c r="D924" s="1"/>
      <c r="E924" s="18">
        <f>_xlfn.XLOOKUP(B924,'Volume GME'!A:A,'Volume GME'!B:B)</f>
        <v>0.4369704484397603</v>
      </c>
      <c r="F924" s="19">
        <f>_xlfn.XLOOKUP(B924,'Short Volume GME'!A:A,'Short Volume GME'!E:E)</f>
        <v>0.63684468049142851</v>
      </c>
      <c r="H924" s="20">
        <f>_xlfn.XLOOKUP(B924,'Volume Apple'!A:A,'Volume Apple'!B:B)</f>
        <v>0.51035227914849479</v>
      </c>
      <c r="I924" s="20">
        <f>_xlfn.XLOOKUP(B924,'Short Volume Apple'!A:A,'Short Volume Apple'!E:E)</f>
        <v>0.40323515701267765</v>
      </c>
      <c r="K924" s="20">
        <f>_xlfn.XLOOKUP(B924,'Volume SPY'!A:A,'Volume SPY'!B:B)</f>
        <v>0.38812538967394511</v>
      </c>
      <c r="L924" s="20">
        <f>_xlfn.XLOOKUP(B924,'Short Volume SPY'!A:A,'Short Volume SPY'!E:E)</f>
        <v>0.45053215003212621</v>
      </c>
    </row>
    <row r="925" spans="2:12">
      <c r="B925" s="1">
        <v>44398</v>
      </c>
      <c r="C925" s="25">
        <f>_xlfn.XLOOKUP(B925,gme_stock_data!A:A,gme_stock_data!D:D)</f>
        <v>-2.8439947330219206E-2</v>
      </c>
      <c r="D925" s="1"/>
      <c r="E925" s="18">
        <f>_xlfn.XLOOKUP(B925,'Volume GME'!A:A,'Volume GME'!B:B)</f>
        <v>0.44730946130006516</v>
      </c>
      <c r="F925" s="19">
        <f>_xlfn.XLOOKUP(B925,'Short Volume GME'!A:A,'Short Volume GME'!E:E)</f>
        <v>0.6645568919001269</v>
      </c>
      <c r="H925" s="20">
        <f>_xlfn.XLOOKUP(B925,'Volume Apple'!A:A,'Volume Apple'!B:B)</f>
        <v>0.47971096900810362</v>
      </c>
      <c r="I925" s="20">
        <f>_xlfn.XLOOKUP(B925,'Short Volume Apple'!A:A,'Short Volume Apple'!E:E)</f>
        <v>0.41319860147373794</v>
      </c>
      <c r="K925" s="20">
        <f>_xlfn.XLOOKUP(B925,'Volume SPY'!A:A,'Volume SPY'!B:B)</f>
        <v>0.39068727903467254</v>
      </c>
      <c r="L925" s="20">
        <f>_xlfn.XLOOKUP(B925,'Short Volume SPY'!A:A,'Short Volume SPY'!E:E)</f>
        <v>0.59082035377565645</v>
      </c>
    </row>
    <row r="926" spans="2:12">
      <c r="B926" s="1">
        <v>44397</v>
      </c>
      <c r="C926" s="25">
        <f>_xlfn.XLOOKUP(B926,gme_stock_data!A:A,gme_stock_data!D:D)</f>
        <v>9.7048454742792084E-2</v>
      </c>
      <c r="D926" s="1"/>
      <c r="E926" s="18">
        <f>_xlfn.XLOOKUP(B926,'Volume GME'!A:A,'Volume GME'!B:B)</f>
        <v>0.40873441141763583</v>
      </c>
      <c r="F926" s="19">
        <f>_xlfn.XLOOKUP(B926,'Short Volume GME'!A:A,'Short Volume GME'!E:E)</f>
        <v>0.69316877691913026</v>
      </c>
      <c r="H926" s="20">
        <f>_xlfn.XLOOKUP(B926,'Volume Apple'!A:A,'Volume Apple'!B:B)</f>
        <v>0.41475121864039333</v>
      </c>
      <c r="I926" s="20">
        <f>_xlfn.XLOOKUP(B926,'Short Volume Apple'!A:A,'Short Volume Apple'!E:E)</f>
        <v>0.44822569177672772</v>
      </c>
      <c r="K926" s="20">
        <f>_xlfn.XLOOKUP(B926,'Volume SPY'!A:A,'Volume SPY'!B:B)</f>
        <v>0.35011064358572425</v>
      </c>
      <c r="L926" s="20">
        <f>_xlfn.XLOOKUP(B926,'Short Volume SPY'!A:A,'Short Volume SPY'!E:E)</f>
        <v>0.47959881321047781</v>
      </c>
    </row>
    <row r="927" spans="2:12">
      <c r="B927" s="1">
        <v>44396</v>
      </c>
      <c r="C927" s="25">
        <f>_xlfn.XLOOKUP(B927,gme_stock_data!A:A,gme_stock_data!D:D)</f>
        <v>2.5926945659364285E-2</v>
      </c>
      <c r="D927" s="1"/>
      <c r="E927" s="18">
        <f>_xlfn.XLOOKUP(B927,'Volume GME'!A:A,'Volume GME'!B:B)</f>
        <v>0.4065850118199042</v>
      </c>
      <c r="F927" s="19">
        <f>_xlfn.XLOOKUP(B927,'Short Volume GME'!A:A,'Short Volume GME'!E:E)</f>
        <v>0.67719538492043818</v>
      </c>
      <c r="H927" s="20">
        <f>_xlfn.XLOOKUP(B927,'Volume Apple'!A:A,'Volume Apple'!B:B)</f>
        <v>0.41191826048051638</v>
      </c>
      <c r="I927" s="20">
        <f>_xlfn.XLOOKUP(B927,'Short Volume Apple'!A:A,'Short Volume Apple'!E:E)</f>
        <v>0.36091950048367327</v>
      </c>
      <c r="K927" s="20">
        <f>_xlfn.XLOOKUP(B927,'Volume SPY'!A:A,'Volume SPY'!B:B)</f>
        <v>0.30116027201065498</v>
      </c>
      <c r="L927" s="20">
        <f>_xlfn.XLOOKUP(B927,'Short Volume SPY'!A:A,'Short Volume SPY'!E:E)</f>
        <v>0.43938258756988779</v>
      </c>
    </row>
    <row r="928" spans="2:12">
      <c r="B928" s="1">
        <v>44393</v>
      </c>
      <c r="C928" s="25">
        <f>_xlfn.XLOOKUP(B928,gme_stock_data!A:A,gme_stock_data!D:D)</f>
        <v>1.3100103979056671E-2</v>
      </c>
      <c r="D928" s="1"/>
      <c r="E928" s="18">
        <f>_xlfn.XLOOKUP(B928,'Volume GME'!A:A,'Volume GME'!B:B)</f>
        <v>0.42790281738336944</v>
      </c>
      <c r="F928" s="19">
        <f>_xlfn.XLOOKUP(B928,'Short Volume GME'!A:A,'Short Volume GME'!E:E)</f>
        <v>0.67518227321555091</v>
      </c>
      <c r="H928" s="20">
        <f>_xlfn.XLOOKUP(B928,'Volume Apple'!A:A,'Volume Apple'!B:B)</f>
        <v>0.47946974370206619</v>
      </c>
      <c r="I928" s="20">
        <f>_xlfn.XLOOKUP(B928,'Short Volume Apple'!A:A,'Short Volume Apple'!E:E)</f>
        <v>0.58237174444152773</v>
      </c>
      <c r="K928" s="20">
        <f>_xlfn.XLOOKUP(B928,'Volume SPY'!A:A,'Volume SPY'!B:B)</f>
        <v>0.37274726251394669</v>
      </c>
      <c r="L928" s="20">
        <f>_xlfn.XLOOKUP(B928,'Short Volume SPY'!A:A,'Short Volume SPY'!E:E)</f>
        <v>0.43876612452315383</v>
      </c>
    </row>
    <row r="929" spans="2:12">
      <c r="B929" s="1">
        <v>44392</v>
      </c>
      <c r="C929" s="25">
        <f>_xlfn.XLOOKUP(B929,gme_stock_data!A:A,gme_stock_data!D:D)</f>
        <v>-4.544918719238164E-3</v>
      </c>
      <c r="D929" s="1"/>
      <c r="E929" s="18">
        <f>_xlfn.XLOOKUP(B929,'Volume GME'!A:A,'Volume GME'!B:B)</f>
        <v>0.41247310656735064</v>
      </c>
      <c r="F929" s="19">
        <f>_xlfn.XLOOKUP(B929,'Short Volume GME'!A:A,'Short Volume GME'!E:E)</f>
        <v>0.69797908914839557</v>
      </c>
      <c r="H929" s="20">
        <f>_xlfn.XLOOKUP(B929,'Volume Apple'!A:A,'Volume Apple'!B:B)</f>
        <v>0.46516254738946633</v>
      </c>
      <c r="I929" s="20">
        <f>_xlfn.XLOOKUP(B929,'Short Volume Apple'!A:A,'Short Volume Apple'!E:E)</f>
        <v>0.60095270098088971</v>
      </c>
      <c r="K929" s="20">
        <f>_xlfn.XLOOKUP(B929,'Volume SPY'!A:A,'Volume SPY'!B:B)</f>
        <v>0.28090549100226231</v>
      </c>
      <c r="L929" s="20">
        <f>_xlfn.XLOOKUP(B929,'Short Volume SPY'!A:A,'Short Volume SPY'!E:E)</f>
        <v>0.47095471729197419</v>
      </c>
    </row>
    <row r="930" spans="2:12">
      <c r="B930" s="1">
        <v>44391</v>
      </c>
      <c r="C930" s="25">
        <f>_xlfn.XLOOKUP(B930,gme_stock_data!A:A,gme_stock_data!D:D)</f>
        <v>-7.1598860376749215E-2</v>
      </c>
      <c r="D930" s="1"/>
      <c r="E930" s="18">
        <f>_xlfn.XLOOKUP(B930,'Volume GME'!A:A,'Volume GME'!B:B)</f>
        <v>0.39505235192679417</v>
      </c>
      <c r="F930" s="19">
        <f>_xlfn.XLOOKUP(B930,'Short Volume GME'!A:A,'Short Volume GME'!E:E)</f>
        <v>0.67851468339338017</v>
      </c>
      <c r="H930" s="20">
        <f>_xlfn.XLOOKUP(B930,'Volume Apple'!A:A,'Volume Apple'!B:B)</f>
        <v>0.47217977198380134</v>
      </c>
      <c r="I930" s="20">
        <f>_xlfn.XLOOKUP(B930,'Short Volume Apple'!A:A,'Short Volume Apple'!E:E)</f>
        <v>0.63107754176104203</v>
      </c>
      <c r="K930" s="20">
        <f>_xlfn.XLOOKUP(B930,'Volume SPY'!A:A,'Volume SPY'!B:B)</f>
        <v>0.38711372183200432</v>
      </c>
      <c r="L930" s="20">
        <f>_xlfn.XLOOKUP(B930,'Short Volume SPY'!A:A,'Short Volume SPY'!E:E)</f>
        <v>0.57694328728023503</v>
      </c>
    </row>
    <row r="931" spans="2:12">
      <c r="B931" s="1">
        <v>44390</v>
      </c>
      <c r="C931" s="25">
        <f>_xlfn.XLOOKUP(B931,gme_stock_data!A:A,gme_stock_data!D:D)</f>
        <v>-4.9837002338215503E-2</v>
      </c>
      <c r="D931" s="1"/>
      <c r="E931" s="18">
        <f>_xlfn.XLOOKUP(B931,'Volume GME'!A:A,'Volume GME'!B:B)</f>
        <v>0.40080256078935156</v>
      </c>
      <c r="F931" s="19">
        <f>_xlfn.XLOOKUP(B931,'Short Volume GME'!A:A,'Short Volume GME'!E:E)</f>
        <v>0.73669952007302397</v>
      </c>
      <c r="H931" s="20">
        <f>_xlfn.XLOOKUP(B931,'Volume Apple'!A:A,'Volume Apple'!B:B)</f>
        <v>0.49390524075278003</v>
      </c>
      <c r="I931" s="20">
        <f>_xlfn.XLOOKUP(B931,'Short Volume Apple'!A:A,'Short Volume Apple'!E:E)</f>
        <v>0.53859951227017544</v>
      </c>
      <c r="K931" s="20">
        <f>_xlfn.XLOOKUP(B931,'Volume SPY'!A:A,'Volume SPY'!B:B)</f>
        <v>0.34640196093106579</v>
      </c>
      <c r="L931" s="20">
        <f>_xlfn.XLOOKUP(B931,'Short Volume SPY'!A:A,'Short Volume SPY'!E:E)</f>
        <v>0.50649186102300303</v>
      </c>
    </row>
    <row r="932" spans="2:12">
      <c r="B932" s="1">
        <v>44389</v>
      </c>
      <c r="C932" s="25">
        <f>_xlfn.XLOOKUP(B932,gme_stock_data!A:A,gme_stock_data!D:D)</f>
        <v>-1.0513132994955271E-2</v>
      </c>
      <c r="D932" s="1"/>
      <c r="E932" s="18">
        <f>_xlfn.XLOOKUP(B932,'Volume GME'!A:A,'Volume GME'!B:B)</f>
        <v>0.44387687124970815</v>
      </c>
      <c r="F932" s="19">
        <f>_xlfn.XLOOKUP(B932,'Short Volume GME'!A:A,'Short Volume GME'!E:E)</f>
        <v>0.6761712695976948</v>
      </c>
      <c r="H932" s="20">
        <f>_xlfn.XLOOKUP(B932,'Volume Apple'!A:A,'Volume Apple'!B:B)</f>
        <v>0.43191148614694724</v>
      </c>
      <c r="I932" s="20">
        <f>_xlfn.XLOOKUP(B932,'Short Volume Apple'!A:A,'Short Volume Apple'!E:E)</f>
        <v>0.59788071186228275</v>
      </c>
      <c r="K932" s="20">
        <f>_xlfn.XLOOKUP(B932,'Volume SPY'!A:A,'Volume SPY'!B:B)</f>
        <v>0.40859334948742226</v>
      </c>
      <c r="L932" s="20">
        <f>_xlfn.XLOOKUP(B932,'Short Volume SPY'!A:A,'Short Volume SPY'!E:E)</f>
        <v>0.65949987709057722</v>
      </c>
    </row>
    <row r="933" spans="2:12">
      <c r="B933" s="1">
        <v>44386</v>
      </c>
      <c r="C933" s="25">
        <f>_xlfn.XLOOKUP(B933,gme_stock_data!A:A,gme_stock_data!D:D)</f>
        <v>-8.362952609512435E-4</v>
      </c>
      <c r="D933" s="1"/>
      <c r="E933" s="18">
        <f>_xlfn.XLOOKUP(B933,'Volume GME'!A:A,'Volume GME'!B:B)</f>
        <v>0.41966517152062671</v>
      </c>
      <c r="F933" s="19">
        <f>_xlfn.XLOOKUP(B933,'Short Volume GME'!A:A,'Short Volume GME'!E:E)</f>
        <v>0.66515503814240895</v>
      </c>
      <c r="H933" s="20">
        <f>_xlfn.XLOOKUP(B933,'Volume Apple'!A:A,'Volume Apple'!B:B)</f>
        <v>0.42266348831124584</v>
      </c>
      <c r="I933" s="20">
        <f>_xlfn.XLOOKUP(B933,'Short Volume Apple'!A:A,'Short Volume Apple'!E:E)</f>
        <v>0.55058534733572684</v>
      </c>
      <c r="K933" s="20">
        <f>_xlfn.XLOOKUP(B933,'Volume SPY'!A:A,'Volume SPY'!B:B)</f>
        <v>0.39589111387496395</v>
      </c>
      <c r="L933" s="20">
        <f>_xlfn.XLOOKUP(B933,'Short Volume SPY'!A:A,'Short Volume SPY'!E:E)</f>
        <v>0.46794733721275883</v>
      </c>
    </row>
    <row r="934" spans="2:12">
      <c r="B934" s="1">
        <v>44385</v>
      </c>
      <c r="C934" s="25">
        <f>_xlfn.XLOOKUP(B934,gme_stock_data!A:A,gme_stock_data!D:D)</f>
        <v>3.7688486822288684E-3</v>
      </c>
      <c r="D934" s="1"/>
      <c r="E934" s="18">
        <f>_xlfn.XLOOKUP(B934,'Volume GME'!A:A,'Volume GME'!B:B)</f>
        <v>0.37113679165545249</v>
      </c>
      <c r="F934" s="19">
        <f>_xlfn.XLOOKUP(B934,'Short Volume GME'!A:A,'Short Volume GME'!E:E)</f>
        <v>0.56182364784278538</v>
      </c>
      <c r="H934" s="20">
        <f>_xlfn.XLOOKUP(B934,'Volume Apple'!A:A,'Volume Apple'!B:B)</f>
        <v>0.41907653132396483</v>
      </c>
      <c r="I934" s="20">
        <f>_xlfn.XLOOKUP(B934,'Short Volume Apple'!A:A,'Short Volume Apple'!E:E)</f>
        <v>0.55468726180357852</v>
      </c>
      <c r="K934" s="20">
        <f>_xlfn.XLOOKUP(B934,'Volume SPY'!A:A,'Volume SPY'!B:B)</f>
        <v>0.30670960131249975</v>
      </c>
      <c r="L934" s="20">
        <f>_xlfn.XLOOKUP(B934,'Short Volume SPY'!A:A,'Short Volume SPY'!E:E)</f>
        <v>0.69490415125968041</v>
      </c>
    </row>
    <row r="935" spans="2:12">
      <c r="B935" s="1">
        <v>44384</v>
      </c>
      <c r="C935" s="25">
        <f>_xlfn.XLOOKUP(B935,gme_stock_data!A:A,gme_stock_data!D:D)</f>
        <v>-4.5518312656211625E-2</v>
      </c>
      <c r="D935" s="1"/>
      <c r="E935" s="18">
        <f>_xlfn.XLOOKUP(B935,'Volume GME'!A:A,'Volume GME'!B:B)</f>
        <v>0.43090696199904138</v>
      </c>
      <c r="F935" s="19">
        <f>_xlfn.XLOOKUP(B935,'Short Volume GME'!A:A,'Short Volume GME'!E:E)</f>
        <v>0.60581309100917402</v>
      </c>
      <c r="H935" s="20">
        <f>_xlfn.XLOOKUP(B935,'Volume Apple'!A:A,'Volume Apple'!B:B)</f>
        <v>0.44470889926803941</v>
      </c>
      <c r="I935" s="20">
        <f>_xlfn.XLOOKUP(B935,'Short Volume Apple'!A:A,'Short Volume Apple'!E:E)</f>
        <v>0.61502131616638667</v>
      </c>
      <c r="K935" s="20">
        <f>_xlfn.XLOOKUP(B935,'Volume SPY'!A:A,'Volume SPY'!B:B)</f>
        <v>0.34895533828687791</v>
      </c>
      <c r="L935" s="20">
        <f>_xlfn.XLOOKUP(B935,'Short Volume SPY'!A:A,'Short Volume SPY'!E:E)</f>
        <v>0.60980120360615431</v>
      </c>
    </row>
    <row r="936" spans="2:12">
      <c r="B936" s="1">
        <v>44383</v>
      </c>
      <c r="C936" s="25">
        <f>_xlfn.XLOOKUP(B936,gme_stock_data!A:A,gme_stock_data!D:D)</f>
        <v>-1.6302547933981733E-2</v>
      </c>
      <c r="D936" s="1"/>
      <c r="E936" s="18">
        <f>_xlfn.XLOOKUP(B936,'Volume GME'!A:A,'Volume GME'!B:B)</f>
        <v>0.37983069335943498</v>
      </c>
      <c r="F936" s="19">
        <f>_xlfn.XLOOKUP(B936,'Short Volume GME'!A:A,'Short Volume GME'!E:E)</f>
        <v>0.68101308464616872</v>
      </c>
      <c r="H936" s="20">
        <f>_xlfn.XLOOKUP(B936,'Volume Apple'!A:A,'Volume Apple'!B:B)</f>
        <v>0.46202250097241754</v>
      </c>
      <c r="I936" s="20">
        <f>_xlfn.XLOOKUP(B936,'Short Volume Apple'!A:A,'Short Volume Apple'!E:E)</f>
        <v>0.41310344677703936</v>
      </c>
      <c r="K936" s="20">
        <f>_xlfn.XLOOKUP(B936,'Volume SPY'!A:A,'Volume SPY'!B:B)</f>
        <v>0.36242615768254016</v>
      </c>
      <c r="L936" s="20">
        <f>_xlfn.XLOOKUP(B936,'Short Volume SPY'!A:A,'Short Volume SPY'!E:E)</f>
        <v>0.62215770005084747</v>
      </c>
    </row>
    <row r="937" spans="2:12">
      <c r="B937" s="1">
        <v>44379</v>
      </c>
      <c r="C937" s="25">
        <f>_xlfn.XLOOKUP(B937,gme_stock_data!A:A,gme_stock_data!D:D)</f>
        <v>-7.4656535357789074E-3</v>
      </c>
      <c r="D937" s="1"/>
      <c r="E937" s="18">
        <f>_xlfn.XLOOKUP(B937,'Volume GME'!A:A,'Volume GME'!B:B)</f>
        <v>0.40822906885067523</v>
      </c>
      <c r="F937" s="19">
        <f>_xlfn.XLOOKUP(B937,'Short Volume GME'!A:A,'Short Volume GME'!E:E)</f>
        <v>0.65113772092814337</v>
      </c>
      <c r="H937" s="20">
        <f>_xlfn.XLOOKUP(B937,'Volume Apple'!A:A,'Volume Apple'!B:B)</f>
        <v>0.3782356980476228</v>
      </c>
      <c r="I937" s="20">
        <f>_xlfn.XLOOKUP(B937,'Short Volume Apple'!A:A,'Short Volume Apple'!E:E)</f>
        <v>0.39918749512549706</v>
      </c>
      <c r="K937" s="20">
        <f>_xlfn.XLOOKUP(B937,'Volume SPY'!A:A,'Volume SPY'!B:B)</f>
        <v>0.36757898145581414</v>
      </c>
      <c r="L937" s="20">
        <f>_xlfn.XLOOKUP(B937,'Short Volume SPY'!A:A,'Short Volume SPY'!E:E)</f>
        <v>0.67122806084484188</v>
      </c>
    </row>
    <row r="938" spans="2:12">
      <c r="B938" s="1">
        <v>44378</v>
      </c>
      <c r="C938" s="25">
        <f>_xlfn.XLOOKUP(B938,gme_stock_data!A:A,gme_stock_data!D:D)</f>
        <v>-4.6653461062583265E-2</v>
      </c>
      <c r="D938" s="1"/>
      <c r="E938" s="18">
        <f>_xlfn.XLOOKUP(B938,'Volume GME'!A:A,'Volume GME'!B:B)</f>
        <v>0.38981484453184495</v>
      </c>
      <c r="F938" s="19">
        <f>_xlfn.XLOOKUP(B938,'Short Volume GME'!A:A,'Short Volume GME'!E:E)</f>
        <v>0.65224156605817241</v>
      </c>
      <c r="H938" s="20">
        <f>_xlfn.XLOOKUP(B938,'Volume Apple'!A:A,'Volume Apple'!B:B)</f>
        <v>0.37573209488645393</v>
      </c>
      <c r="I938" s="20">
        <f>_xlfn.XLOOKUP(B938,'Short Volume Apple'!A:A,'Short Volume Apple'!E:E)</f>
        <v>0.51417402144599578</v>
      </c>
      <c r="K938" s="20">
        <f>_xlfn.XLOOKUP(B938,'Volume SPY'!A:A,'Volume SPY'!B:B)</f>
        <v>0.34842596300167822</v>
      </c>
      <c r="L938" s="20">
        <f>_xlfn.XLOOKUP(B938,'Short Volume SPY'!A:A,'Short Volume SPY'!E:E)</f>
        <v>0.61690369725692695</v>
      </c>
    </row>
    <row r="939" spans="2:12">
      <c r="B939" s="1">
        <v>44377</v>
      </c>
      <c r="C939" s="25">
        <f>_xlfn.XLOOKUP(B939,gme_stock_data!A:A,gme_stock_data!D:D)</f>
        <v>1.5247354211038093E-2</v>
      </c>
      <c r="D939" s="1"/>
      <c r="E939" s="18">
        <f>_xlfn.XLOOKUP(B939,'Volume GME'!A:A,'Volume GME'!B:B)</f>
        <v>0.43824152267065897</v>
      </c>
      <c r="F939" s="19">
        <f>_xlfn.XLOOKUP(B939,'Short Volume GME'!A:A,'Short Volume GME'!E:E)</f>
        <v>0.56079974646056296</v>
      </c>
      <c r="H939" s="20">
        <f>_xlfn.XLOOKUP(B939,'Volume Apple'!A:A,'Volume Apple'!B:B)</f>
        <v>0.36862899635828361</v>
      </c>
      <c r="I939" s="20">
        <f>_xlfn.XLOOKUP(B939,'Short Volume Apple'!A:A,'Short Volume Apple'!E:E)</f>
        <v>0.42156079940388003</v>
      </c>
      <c r="K939" s="20">
        <f>_xlfn.XLOOKUP(B939,'Volume SPY'!A:A,'Volume SPY'!B:B)</f>
        <v>0.4746246316711788</v>
      </c>
      <c r="L939" s="20">
        <f>_xlfn.XLOOKUP(B939,'Short Volume SPY'!A:A,'Short Volume SPY'!E:E)</f>
        <v>0.63061748774773685</v>
      </c>
    </row>
    <row r="940" spans="2:12">
      <c r="B940" s="1">
        <v>44376</v>
      </c>
      <c r="C940" s="25">
        <f>_xlfn.XLOOKUP(B940,gme_stock_data!A:A,gme_stock_data!D:D)</f>
        <v>-1.1129040640417911E-2</v>
      </c>
      <c r="D940" s="1"/>
      <c r="E940" s="18">
        <f>_xlfn.XLOOKUP(B940,'Volume GME'!A:A,'Volume GME'!B:B)</f>
        <v>0.39243761827436469</v>
      </c>
      <c r="F940" s="19">
        <f>_xlfn.XLOOKUP(B940,'Short Volume GME'!A:A,'Short Volume GME'!E:E)</f>
        <v>0.60105784118236372</v>
      </c>
      <c r="H940" s="20">
        <f>_xlfn.XLOOKUP(B940,'Volume Apple'!A:A,'Volume Apple'!B:B)</f>
        <v>0.4261979530025195</v>
      </c>
      <c r="I940" s="20">
        <f>_xlfn.XLOOKUP(B940,'Short Volume Apple'!A:A,'Short Volume Apple'!E:E)</f>
        <v>0.400133436590831</v>
      </c>
      <c r="K940" s="20">
        <f>_xlfn.XLOOKUP(B940,'Volume SPY'!A:A,'Volume SPY'!B:B)</f>
        <v>0.34436857490587841</v>
      </c>
      <c r="L940" s="20">
        <f>_xlfn.XLOOKUP(B940,'Short Volume SPY'!A:A,'Short Volume SPY'!E:E)</f>
        <v>0.65628453914520135</v>
      </c>
    </row>
    <row r="941" spans="2:12">
      <c r="B941" s="1">
        <v>44375</v>
      </c>
      <c r="C941" s="25">
        <f>_xlfn.XLOOKUP(B941,gme_stock_data!A:A,gme_stock_data!D:D)</f>
        <v>1.7599091755103758E-2</v>
      </c>
      <c r="D941" s="1"/>
      <c r="E941" s="18">
        <f>_xlfn.XLOOKUP(B941,'Volume GME'!A:A,'Volume GME'!B:B)</f>
        <v>0.43695708733409316</v>
      </c>
      <c r="F941" s="19">
        <f>_xlfn.XLOOKUP(B941,'Short Volume GME'!A:A,'Short Volume GME'!E:E)</f>
        <v>0.61137097134299878</v>
      </c>
      <c r="H941" s="20">
        <f>_xlfn.XLOOKUP(B941,'Volume Apple'!A:A,'Volume Apple'!B:B)</f>
        <v>0.34613755753779407</v>
      </c>
      <c r="I941" s="20">
        <f>_xlfn.XLOOKUP(B941,'Short Volume Apple'!A:A,'Short Volume Apple'!E:E)</f>
        <v>0.35613673043110816</v>
      </c>
      <c r="K941" s="20">
        <f>_xlfn.XLOOKUP(B941,'Volume SPY'!A:A,'Volume SPY'!B:B)</f>
        <v>0.4691881423429638</v>
      </c>
      <c r="L941" s="20">
        <f>_xlfn.XLOOKUP(B941,'Short Volume SPY'!A:A,'Short Volume SPY'!E:E)</f>
        <v>0.71571418303986534</v>
      </c>
    </row>
    <row r="942" spans="2:12">
      <c r="B942" s="1">
        <v>44372</v>
      </c>
      <c r="C942" s="25">
        <f>_xlfn.XLOOKUP(B942,gme_stock_data!A:A,gme_stock_data!D:D)</f>
        <v>-1.3275370384440859E-2</v>
      </c>
      <c r="D942" s="1"/>
      <c r="E942" s="18">
        <f>_xlfn.XLOOKUP(B942,'Volume GME'!A:A,'Volume GME'!B:B)</f>
        <v>0.4112718685778558</v>
      </c>
      <c r="F942" s="19">
        <f>_xlfn.XLOOKUP(B942,'Short Volume GME'!A:A,'Short Volume GME'!E:E)</f>
        <v>0.57786596641178167</v>
      </c>
      <c r="H942" s="20">
        <f>_xlfn.XLOOKUP(B942,'Volume Apple'!A:A,'Volume Apple'!B:B)</f>
        <v>0.36464897463802176</v>
      </c>
      <c r="I942" s="20">
        <f>_xlfn.XLOOKUP(B942,'Short Volume Apple'!A:A,'Short Volume Apple'!E:E)</f>
        <v>0.36507395039141705</v>
      </c>
      <c r="K942" s="20">
        <f>_xlfn.XLOOKUP(B942,'Volume SPY'!A:A,'Volume SPY'!B:B)</f>
        <v>0.38766078925307523</v>
      </c>
      <c r="L942" s="20">
        <f>_xlfn.XLOOKUP(B942,'Short Volume SPY'!A:A,'Short Volume SPY'!E:E)</f>
        <v>0.74410745727381034</v>
      </c>
    </row>
    <row r="943" spans="2:12">
      <c r="B943" s="1">
        <v>44371</v>
      </c>
      <c r="C943" s="25">
        <f>_xlfn.XLOOKUP(B943,gme_stock_data!A:A,gme_stock_data!D:D)</f>
        <v>-3.2437279951950303E-2</v>
      </c>
      <c r="D943" s="1"/>
      <c r="E943" s="18">
        <f>_xlfn.XLOOKUP(B943,'Volume GME'!A:A,'Volume GME'!B:B)</f>
        <v>0.41107393192541436</v>
      </c>
      <c r="F943" s="19">
        <f>_xlfn.XLOOKUP(B943,'Short Volume GME'!A:A,'Short Volume GME'!E:E)</f>
        <v>0.6711272758319462</v>
      </c>
      <c r="H943" s="20">
        <f>_xlfn.XLOOKUP(B943,'Volume Apple'!A:A,'Volume Apple'!B:B)</f>
        <v>0.39923936648874259</v>
      </c>
      <c r="I943" s="20">
        <f>_xlfn.XLOOKUP(B943,'Short Volume Apple'!A:A,'Short Volume Apple'!E:E)</f>
        <v>0.38302794010579166</v>
      </c>
      <c r="K943" s="20">
        <f>_xlfn.XLOOKUP(B943,'Volume SPY'!A:A,'Volume SPY'!B:B)</f>
        <v>0.37369410640869871</v>
      </c>
      <c r="L943" s="20">
        <f>_xlfn.XLOOKUP(B943,'Short Volume SPY'!A:A,'Short Volume SPY'!E:E)</f>
        <v>0.72829168635173369</v>
      </c>
    </row>
    <row r="944" spans="2:12">
      <c r="B944" s="1">
        <v>44370</v>
      </c>
      <c r="C944" s="25">
        <f>_xlfn.XLOOKUP(B944,gme_stock_data!A:A,gme_stock_data!D:D)</f>
        <v>-4.9122267429118124E-3</v>
      </c>
      <c r="D944" s="1"/>
      <c r="E944" s="18">
        <f>_xlfn.XLOOKUP(B944,'Volume GME'!A:A,'Volume GME'!B:B)</f>
        <v>0.42092933557758611</v>
      </c>
      <c r="F944" s="19">
        <f>_xlfn.XLOOKUP(B944,'Short Volume GME'!A:A,'Short Volume GME'!E:E)</f>
        <v>0.62273858484420452</v>
      </c>
      <c r="H944" s="20">
        <f>_xlfn.XLOOKUP(B944,'Volume Apple'!A:A,'Volume Apple'!B:B)</f>
        <v>0.4150649031561322</v>
      </c>
      <c r="I944" s="20">
        <f>_xlfn.XLOOKUP(B944,'Short Volume Apple'!A:A,'Short Volume Apple'!E:E)</f>
        <v>0.43681287270929414</v>
      </c>
      <c r="K944" s="20">
        <f>_xlfn.XLOOKUP(B944,'Volume SPY'!A:A,'Volume SPY'!B:B)</f>
        <v>0.39486034215994875</v>
      </c>
      <c r="L944" s="20">
        <f>_xlfn.XLOOKUP(B944,'Short Volume SPY'!A:A,'Short Volume SPY'!E:E)</f>
        <v>0.68566071588640631</v>
      </c>
    </row>
    <row r="945" spans="2:12">
      <c r="B945" s="1">
        <v>44369</v>
      </c>
      <c r="C945" s="25">
        <f>_xlfn.XLOOKUP(B945,gme_stock_data!A:A,gme_stock_data!D:D)</f>
        <v>9.5328328789343303E-2</v>
      </c>
      <c r="D945" s="1"/>
      <c r="E945" s="18">
        <f>_xlfn.XLOOKUP(B945,'Volume GME'!A:A,'Volume GME'!B:B)</f>
        <v>0.42536107577902221</v>
      </c>
      <c r="F945" s="19">
        <f>_xlfn.XLOOKUP(B945,'Short Volume GME'!A:A,'Short Volume GME'!E:E)</f>
        <v>0.60411810369731278</v>
      </c>
      <c r="H945" s="20">
        <f>_xlfn.XLOOKUP(B945,'Volume Apple'!A:A,'Volume Apple'!B:B)</f>
        <v>0.39418181716544304</v>
      </c>
      <c r="I945" s="20">
        <f>_xlfn.XLOOKUP(B945,'Short Volume Apple'!A:A,'Short Volume Apple'!E:E)</f>
        <v>0.40466902772721147</v>
      </c>
      <c r="K945" s="20">
        <f>_xlfn.XLOOKUP(B945,'Volume SPY'!A:A,'Volume SPY'!B:B)</f>
        <v>0.36305893390850275</v>
      </c>
      <c r="L945" s="20">
        <f>_xlfn.XLOOKUP(B945,'Short Volume SPY'!A:A,'Short Volume SPY'!E:E)</f>
        <v>0.73430560095672537</v>
      </c>
    </row>
    <row r="946" spans="2:12">
      <c r="B946" s="1">
        <v>44368</v>
      </c>
      <c r="C946" s="25">
        <f>_xlfn.XLOOKUP(B946,gme_stock_data!A:A,gme_stock_data!D:D)</f>
        <v>-6.5112323341247502E-2</v>
      </c>
      <c r="D946" s="1"/>
      <c r="E946" s="18">
        <f>_xlfn.XLOOKUP(B946,'Volume GME'!A:A,'Volume GME'!B:B)</f>
        <v>0.40926413024228292</v>
      </c>
      <c r="F946" s="19">
        <f>_xlfn.XLOOKUP(B946,'Short Volume GME'!A:A,'Short Volume GME'!E:E)</f>
        <v>0.64159540213801913</v>
      </c>
      <c r="H946" s="20">
        <f>_xlfn.XLOOKUP(B946,'Volume Apple'!A:A,'Volume Apple'!B:B)</f>
        <v>0.37769048108509334</v>
      </c>
      <c r="I946" s="20">
        <f>_xlfn.XLOOKUP(B946,'Short Volume Apple'!A:A,'Short Volume Apple'!E:E)</f>
        <v>0.41447680568320788</v>
      </c>
      <c r="K946" s="20">
        <f>_xlfn.XLOOKUP(B946,'Volume SPY'!A:A,'Volume SPY'!B:B)</f>
        <v>0.33558183837472311</v>
      </c>
      <c r="L946" s="20">
        <f>_xlfn.XLOOKUP(B946,'Short Volume SPY'!A:A,'Short Volume SPY'!E:E)</f>
        <v>0.54711868726308677</v>
      </c>
    </row>
    <row r="947" spans="2:12">
      <c r="B947" s="1">
        <v>44365</v>
      </c>
      <c r="C947" s="25">
        <f>_xlfn.XLOOKUP(B947,gme_stock_data!A:A,gme_stock_data!D:D)</f>
        <v>-4.4630669450280533E-2</v>
      </c>
      <c r="D947" s="1"/>
      <c r="E947" s="18">
        <f>_xlfn.XLOOKUP(B947,'Volume GME'!A:A,'Volume GME'!B:B)</f>
        <v>0.3518497213525541</v>
      </c>
      <c r="F947" s="19">
        <f>_xlfn.XLOOKUP(B947,'Short Volume GME'!A:A,'Short Volume GME'!E:E)</f>
        <v>0.64206472574059814</v>
      </c>
      <c r="H947" s="20">
        <f>_xlfn.XLOOKUP(B947,'Volume Apple'!A:A,'Volume Apple'!B:B)</f>
        <v>0.32922020235903365</v>
      </c>
      <c r="I947" s="20">
        <f>_xlfn.XLOOKUP(B947,'Short Volume Apple'!A:A,'Short Volume Apple'!E:E)</f>
        <v>0.62691669203862277</v>
      </c>
      <c r="K947" s="20">
        <f>_xlfn.XLOOKUP(B947,'Volume SPY'!A:A,'Volume SPY'!B:B)</f>
        <v>0.46219330547534881</v>
      </c>
      <c r="L947" s="20">
        <f>_xlfn.XLOOKUP(B947,'Short Volume SPY'!A:A,'Short Volume SPY'!E:E)</f>
        <v>0.61445052492391239</v>
      </c>
    </row>
    <row r="948" spans="2:12">
      <c r="B948" s="1">
        <v>44364</v>
      </c>
      <c r="C948" s="25">
        <f>_xlfn.XLOOKUP(B948,gme_stock_data!A:A,gme_stock_data!D:D)</f>
        <v>2.8663581072511939E-3</v>
      </c>
      <c r="D948" s="1"/>
      <c r="E948" s="18">
        <f>_xlfn.XLOOKUP(B948,'Volume GME'!A:A,'Volume GME'!B:B)</f>
        <v>0.40787893596346447</v>
      </c>
      <c r="F948" s="19">
        <f>_xlfn.XLOOKUP(B948,'Short Volume GME'!A:A,'Short Volume GME'!E:E)</f>
        <v>0.60030519940816396</v>
      </c>
      <c r="H948" s="20">
        <f>_xlfn.XLOOKUP(B948,'Volume Apple'!A:A,'Volume Apple'!B:B)</f>
        <v>0.36425874982286827</v>
      </c>
      <c r="I948" s="20">
        <f>_xlfn.XLOOKUP(B948,'Short Volume Apple'!A:A,'Short Volume Apple'!E:E)</f>
        <v>0.59230200959011925</v>
      </c>
      <c r="K948" s="20">
        <f>_xlfn.XLOOKUP(B948,'Volume SPY'!A:A,'Volume SPY'!B:B)</f>
        <v>0.45338202170837877</v>
      </c>
      <c r="L948" s="20">
        <f>_xlfn.XLOOKUP(B948,'Short Volume SPY'!A:A,'Short Volume SPY'!E:E)</f>
        <v>0.54131407577030244</v>
      </c>
    </row>
    <row r="949" spans="2:12">
      <c r="B949" s="1">
        <v>44363</v>
      </c>
      <c r="C949" s="25">
        <f>_xlfn.XLOOKUP(B949,gme_stock_data!A:A,gme_stock_data!D:D)</f>
        <v>1.9753979666002762E-3</v>
      </c>
      <c r="D949" s="1"/>
      <c r="E949" s="18">
        <f>_xlfn.XLOOKUP(B949,'Volume GME'!A:A,'Volume GME'!B:B)</f>
        <v>0.3763838659961633</v>
      </c>
      <c r="F949" s="19">
        <f>_xlfn.XLOOKUP(B949,'Short Volume GME'!A:A,'Short Volume GME'!E:E)</f>
        <v>0.60669420738394519</v>
      </c>
      <c r="H949" s="20">
        <f>_xlfn.XLOOKUP(B949,'Volume Apple'!A:A,'Volume Apple'!B:B)</f>
        <v>0.38378889466486488</v>
      </c>
      <c r="I949" s="20">
        <f>_xlfn.XLOOKUP(B949,'Short Volume Apple'!A:A,'Short Volume Apple'!E:E)</f>
        <v>0.56501702330186421</v>
      </c>
      <c r="K949" s="20">
        <f>_xlfn.XLOOKUP(B949,'Volume SPY'!A:A,'Volume SPY'!B:B)</f>
        <v>0.34188408950365606</v>
      </c>
      <c r="L949" s="20">
        <f>_xlfn.XLOOKUP(B949,'Short Volume SPY'!A:A,'Short Volume SPY'!E:E)</f>
        <v>0.61705329758463312</v>
      </c>
    </row>
    <row r="950" spans="2:12">
      <c r="B950" s="1">
        <v>44362</v>
      </c>
      <c r="C950" s="25">
        <f>_xlfn.XLOOKUP(B950,gme_stock_data!A:A,gme_stock_data!D:D)</f>
        <v>-3.0624572204163047E-2</v>
      </c>
      <c r="D950" s="1"/>
      <c r="E950" s="18">
        <f>_xlfn.XLOOKUP(B950,'Volume GME'!A:A,'Volume GME'!B:B)</f>
        <v>0.4483872187061923</v>
      </c>
      <c r="F950" s="19">
        <f>_xlfn.XLOOKUP(B950,'Short Volume GME'!A:A,'Short Volume GME'!E:E)</f>
        <v>0.57162467026161079</v>
      </c>
      <c r="H950" s="20">
        <f>_xlfn.XLOOKUP(B950,'Volume Apple'!A:A,'Volume Apple'!B:B)</f>
        <v>0.39330905170184011</v>
      </c>
      <c r="I950" s="20">
        <f>_xlfn.XLOOKUP(B950,'Short Volume Apple'!A:A,'Short Volume Apple'!E:E)</f>
        <v>0.58883953746951856</v>
      </c>
      <c r="K950" s="20">
        <f>_xlfn.XLOOKUP(B950,'Volume SPY'!A:A,'Volume SPY'!B:B)</f>
        <v>0.4528671179511326</v>
      </c>
      <c r="L950" s="20">
        <f>_xlfn.XLOOKUP(B950,'Short Volume SPY'!A:A,'Short Volume SPY'!E:E)</f>
        <v>0.62169322059373944</v>
      </c>
    </row>
    <row r="951" spans="2:12">
      <c r="B951" s="1">
        <v>44361</v>
      </c>
      <c r="C951" s="25">
        <f>_xlfn.XLOOKUP(B951,gme_stock_data!A:A,gme_stock_data!D:D)</f>
        <v>-1.6769344474181318E-2</v>
      </c>
      <c r="D951" s="1"/>
      <c r="E951" s="18">
        <f>_xlfn.XLOOKUP(B951,'Volume GME'!A:A,'Volume GME'!B:B)</f>
        <v>0.42860718895999672</v>
      </c>
      <c r="F951" s="19">
        <f>_xlfn.XLOOKUP(B951,'Short Volume GME'!A:A,'Short Volume GME'!E:E)</f>
        <v>0.59501344735901429</v>
      </c>
      <c r="H951" s="20">
        <f>_xlfn.XLOOKUP(B951,'Volume Apple'!A:A,'Volume Apple'!B:B)</f>
        <v>0.39258513071911599</v>
      </c>
      <c r="I951" s="20">
        <f>_xlfn.XLOOKUP(B951,'Short Volume Apple'!A:A,'Short Volume Apple'!E:E)</f>
        <v>0.50425736322311543</v>
      </c>
      <c r="K951" s="20">
        <f>_xlfn.XLOOKUP(B951,'Volume SPY'!A:A,'Volume SPY'!B:B)</f>
        <v>0.38938741049972697</v>
      </c>
      <c r="L951" s="20">
        <f>_xlfn.XLOOKUP(B951,'Short Volume SPY'!A:A,'Short Volume SPY'!E:E)</f>
        <v>0.67537149297189847</v>
      </c>
    </row>
    <row r="952" spans="2:12">
      <c r="B952" s="1">
        <v>44358</v>
      </c>
      <c r="C952" s="25">
        <f>_xlfn.XLOOKUP(B952,gme_stock_data!A:A,gme_stock_data!D:D)</f>
        <v>5.6966824606677451E-2</v>
      </c>
      <c r="D952" s="1"/>
      <c r="E952" s="18">
        <f>_xlfn.XLOOKUP(B952,'Volume GME'!A:A,'Volume GME'!B:B)</f>
        <v>0.46186241780059833</v>
      </c>
      <c r="F952" s="19">
        <f>_xlfn.XLOOKUP(B952,'Short Volume GME'!A:A,'Short Volume GME'!E:E)</f>
        <v>0.4806101518740693</v>
      </c>
      <c r="H952" s="20">
        <f>_xlfn.XLOOKUP(B952,'Volume Apple'!A:A,'Volume Apple'!B:B)</f>
        <v>0.39705143431927575</v>
      </c>
      <c r="I952" s="20">
        <f>_xlfn.XLOOKUP(B952,'Short Volume Apple'!A:A,'Short Volume Apple'!E:E)</f>
        <v>0.38751588756711808</v>
      </c>
      <c r="K952" s="20">
        <f>_xlfn.XLOOKUP(B952,'Volume SPY'!A:A,'Volume SPY'!B:B)</f>
        <v>0.42183914274638218</v>
      </c>
      <c r="L952" s="20">
        <f>_xlfn.XLOOKUP(B952,'Short Volume SPY'!A:A,'Short Volume SPY'!E:E)</f>
        <v>0.4910174808216563</v>
      </c>
    </row>
    <row r="953" spans="2:12">
      <c r="B953" s="1">
        <v>44357</v>
      </c>
      <c r="C953" s="25">
        <f>_xlfn.XLOOKUP(B953,gme_stock_data!A:A,gme_stock_data!D:D)</f>
        <v>-0.31683552763138795</v>
      </c>
      <c r="D953" s="1"/>
      <c r="E953" s="18">
        <f>_xlfn.XLOOKUP(B953,'Volume GME'!A:A,'Volume GME'!B:B)</f>
        <v>0.47787578223246324</v>
      </c>
      <c r="F953" s="19">
        <f>_xlfn.XLOOKUP(B953,'Short Volume GME'!A:A,'Short Volume GME'!E:E)</f>
        <v>0.49136612502603916</v>
      </c>
      <c r="H953" s="20">
        <f>_xlfn.XLOOKUP(B953,'Volume Apple'!A:A,'Volume Apple'!B:B)</f>
        <v>0.35823522208873293</v>
      </c>
      <c r="I953" s="20">
        <f>_xlfn.XLOOKUP(B953,'Short Volume Apple'!A:A,'Short Volume Apple'!E:E)</f>
        <v>0.43863409839266909</v>
      </c>
      <c r="K953" s="20">
        <f>_xlfn.XLOOKUP(B953,'Volume SPY'!A:A,'Volume SPY'!B:B)</f>
        <v>0.3475932892808975</v>
      </c>
      <c r="L953" s="20">
        <f>_xlfn.XLOOKUP(B953,'Short Volume SPY'!A:A,'Short Volume SPY'!E:E)</f>
        <v>0.4674636924255034</v>
      </c>
    </row>
    <row r="954" spans="2:12">
      <c r="B954" s="1">
        <v>44356</v>
      </c>
      <c r="C954" s="25">
        <f>_xlfn.XLOOKUP(B954,gme_stock_data!A:A,gme_stock_data!D:D)</f>
        <v>8.4971302539462532E-3</v>
      </c>
      <c r="D954" s="1"/>
      <c r="E954" s="18">
        <f>_xlfn.XLOOKUP(B954,'Volume GME'!A:A,'Volume GME'!B:B)</f>
        <v>0.41343964842769665</v>
      </c>
      <c r="F954" s="19">
        <f>_xlfn.XLOOKUP(B954,'Short Volume GME'!A:A,'Short Volume GME'!E:E)</f>
        <v>0.60017113504922559</v>
      </c>
      <c r="H954" s="20">
        <f>_xlfn.XLOOKUP(B954,'Volume Apple'!A:A,'Volume Apple'!B:B)</f>
        <v>0.37052592236402554</v>
      </c>
      <c r="I954" s="20">
        <f>_xlfn.XLOOKUP(B954,'Short Volume Apple'!A:A,'Short Volume Apple'!E:E)</f>
        <v>0.57284041633856142</v>
      </c>
      <c r="K954" s="20">
        <f>_xlfn.XLOOKUP(B954,'Volume SPY'!A:A,'Volume SPY'!B:B)</f>
        <v>0.43701479658099923</v>
      </c>
      <c r="L954" s="20">
        <f>_xlfn.XLOOKUP(B954,'Short Volume SPY'!A:A,'Short Volume SPY'!E:E)</f>
        <v>0.48781848761598606</v>
      </c>
    </row>
    <row r="955" spans="2:12">
      <c r="B955" s="1">
        <v>44355</v>
      </c>
      <c r="C955" s="25">
        <f>_xlfn.XLOOKUP(B955,gme_stock_data!A:A,gme_stock_data!D:D)</f>
        <v>6.8992871486951421E-2</v>
      </c>
      <c r="D955" s="1"/>
      <c r="E955" s="18">
        <f>_xlfn.XLOOKUP(B955,'Volume GME'!A:A,'Volume GME'!B:B)</f>
        <v>0.45055509386153425</v>
      </c>
      <c r="F955" s="19">
        <f>_xlfn.XLOOKUP(B955,'Short Volume GME'!A:A,'Short Volume GME'!E:E)</f>
        <v>0.56641352157456359</v>
      </c>
      <c r="H955" s="20">
        <f>_xlfn.XLOOKUP(B955,'Volume Apple'!A:A,'Volume Apple'!B:B)</f>
        <v>0.43495267009163635</v>
      </c>
      <c r="I955" s="20">
        <f>_xlfn.XLOOKUP(B955,'Short Volume Apple'!A:A,'Short Volume Apple'!E:E)</f>
        <v>0.48105768194693355</v>
      </c>
      <c r="K955" s="20">
        <f>_xlfn.XLOOKUP(B955,'Volume SPY'!A:A,'Volume SPY'!B:B)</f>
        <v>0.36022548111403141</v>
      </c>
      <c r="L955" s="20">
        <f>_xlfn.XLOOKUP(B955,'Short Volume SPY'!A:A,'Short Volume SPY'!E:E)</f>
        <v>0.47459113588540619</v>
      </c>
    </row>
    <row r="956" spans="2:12">
      <c r="B956" s="1">
        <v>44354</v>
      </c>
      <c r="C956" s="25">
        <f>_xlfn.XLOOKUP(B956,gme_stock_data!A:A,gme_stock_data!D:D)</f>
        <v>0.1199102966725575</v>
      </c>
      <c r="D956" s="1"/>
      <c r="E956" s="18">
        <f>_xlfn.XLOOKUP(B956,'Volume GME'!A:A,'Volume GME'!B:B)</f>
        <v>0.39932408480835158</v>
      </c>
      <c r="F956" s="19">
        <f>_xlfn.XLOOKUP(B956,'Short Volume GME'!A:A,'Short Volume GME'!E:E)</f>
        <v>0.61612809589100148</v>
      </c>
      <c r="H956" s="20">
        <f>_xlfn.XLOOKUP(B956,'Volume Apple'!A:A,'Volume Apple'!B:B)</f>
        <v>0.38574924930862875</v>
      </c>
      <c r="I956" s="20">
        <f>_xlfn.XLOOKUP(B956,'Short Volume Apple'!A:A,'Short Volume Apple'!E:E)</f>
        <v>0.46992121902667494</v>
      </c>
      <c r="K956" s="20">
        <f>_xlfn.XLOOKUP(B956,'Volume SPY'!A:A,'Volume SPY'!B:B)</f>
        <v>0.42055929911988099</v>
      </c>
      <c r="L956" s="20">
        <f>_xlfn.XLOOKUP(B956,'Short Volume SPY'!A:A,'Short Volume SPY'!E:E)</f>
        <v>0.63379923510902192</v>
      </c>
    </row>
    <row r="957" spans="2:12">
      <c r="B957" s="1">
        <v>44351</v>
      </c>
      <c r="C957" s="25">
        <f>_xlfn.XLOOKUP(B957,gme_stock_data!A:A,gme_stock_data!D:D)</f>
        <v>-3.8700241247014329E-2</v>
      </c>
      <c r="D957" s="1"/>
      <c r="E957" s="18">
        <f>_xlfn.XLOOKUP(B957,'Volume GME'!A:A,'Volume GME'!B:B)</f>
        <v>0.36206665711769781</v>
      </c>
      <c r="F957" s="19">
        <f>_xlfn.XLOOKUP(B957,'Short Volume GME'!A:A,'Short Volume GME'!E:E)</f>
        <v>0.51936751143199278</v>
      </c>
      <c r="H957" s="20">
        <f>_xlfn.XLOOKUP(B957,'Volume Apple'!A:A,'Volume Apple'!B:B)</f>
        <v>0.39789329207060703</v>
      </c>
      <c r="I957" s="20">
        <f>_xlfn.XLOOKUP(B957,'Short Volume Apple'!A:A,'Short Volume Apple'!E:E)</f>
        <v>0.44476920510067253</v>
      </c>
      <c r="K957" s="20">
        <f>_xlfn.XLOOKUP(B957,'Volume SPY'!A:A,'Volume SPY'!B:B)</f>
        <v>0.42039682575578385</v>
      </c>
      <c r="L957" s="20">
        <f>_xlfn.XLOOKUP(B957,'Short Volume SPY'!A:A,'Short Volume SPY'!E:E)</f>
        <v>0.54827582268099018</v>
      </c>
    </row>
    <row r="958" spans="2:12">
      <c r="B958" s="1">
        <v>44350</v>
      </c>
      <c r="C958" s="25">
        <f>_xlfn.XLOOKUP(B958,gme_stock_data!A:A,gme_stock_data!D:D)</f>
        <v>-8.9178225074720008E-2</v>
      </c>
      <c r="D958" s="1"/>
      <c r="E958" s="18">
        <f>_xlfn.XLOOKUP(B958,'Volume GME'!A:A,'Volume GME'!B:B)</f>
        <v>0.39589874840584943</v>
      </c>
      <c r="F958" s="19">
        <f>_xlfn.XLOOKUP(B958,'Short Volume GME'!A:A,'Short Volume GME'!E:E)</f>
        <v>0.54705996189782902</v>
      </c>
      <c r="H958" s="20">
        <f>_xlfn.XLOOKUP(B958,'Volume Apple'!A:A,'Volume Apple'!B:B)</f>
        <v>0.41975574571996854</v>
      </c>
      <c r="I958" s="20">
        <f>_xlfn.XLOOKUP(B958,'Short Volume Apple'!A:A,'Short Volume Apple'!E:E)</f>
        <v>0.46192916664844813</v>
      </c>
      <c r="K958" s="20">
        <f>_xlfn.XLOOKUP(B958,'Volume SPY'!A:A,'Volume SPY'!B:B)</f>
        <v>0.32323040067455733</v>
      </c>
      <c r="L958" s="20">
        <f>_xlfn.XLOOKUP(B958,'Short Volume SPY'!A:A,'Short Volume SPY'!E:E)</f>
        <v>0.40392348214659768</v>
      </c>
    </row>
    <row r="959" spans="2:12">
      <c r="B959" s="1">
        <v>44349</v>
      </c>
      <c r="C959" s="25">
        <f>_xlfn.XLOOKUP(B959,gme_stock_data!A:A,gme_stock_data!D:D)</f>
        <v>0.12514424668507376</v>
      </c>
      <c r="D959" s="1"/>
      <c r="E959" s="18">
        <f>_xlfn.XLOOKUP(B959,'Volume GME'!A:A,'Volume GME'!B:B)</f>
        <v>0.45310864142649598</v>
      </c>
      <c r="F959" s="19">
        <f>_xlfn.XLOOKUP(B959,'Short Volume GME'!A:A,'Short Volume GME'!E:E)</f>
        <v>0.60579647289397931</v>
      </c>
      <c r="H959" s="20">
        <f>_xlfn.XLOOKUP(B959,'Volume Apple'!A:A,'Volume Apple'!B:B)</f>
        <v>0.39997589250809207</v>
      </c>
      <c r="I959" s="20">
        <f>_xlfn.XLOOKUP(B959,'Short Volume Apple'!A:A,'Short Volume Apple'!E:E)</f>
        <v>0.4619140228213604</v>
      </c>
      <c r="K959" s="20">
        <f>_xlfn.XLOOKUP(B959,'Volume SPY'!A:A,'Volume SPY'!B:B)</f>
        <v>0.41329897208822935</v>
      </c>
      <c r="L959" s="20">
        <f>_xlfn.XLOOKUP(B959,'Short Volume SPY'!A:A,'Short Volume SPY'!E:E)</f>
        <v>0.3913093480042516</v>
      </c>
    </row>
    <row r="960" spans="2:12">
      <c r="B960" s="1">
        <v>44348</v>
      </c>
      <c r="C960" s="25">
        <f>_xlfn.XLOOKUP(B960,gme_stock_data!A:A,gme_stock_data!D:D)</f>
        <v>0.11493614426107317</v>
      </c>
      <c r="D960" s="1"/>
      <c r="E960" s="18">
        <f>_xlfn.XLOOKUP(B960,'Volume GME'!A:A,'Volume GME'!B:B)</f>
        <v>0.41243209572992634</v>
      </c>
      <c r="F960" s="19">
        <f>_xlfn.XLOOKUP(B960,'Short Volume GME'!A:A,'Short Volume GME'!E:E)</f>
        <v>0.53293376317635821</v>
      </c>
      <c r="H960" s="20">
        <f>_xlfn.XLOOKUP(B960,'Volume Apple'!A:A,'Volume Apple'!B:B)</f>
        <v>0.42652197706787859</v>
      </c>
      <c r="I960" s="20">
        <f>_xlfn.XLOOKUP(B960,'Short Volume Apple'!A:A,'Short Volume Apple'!E:E)</f>
        <v>0.4598672273264019</v>
      </c>
      <c r="K960" s="20">
        <f>_xlfn.XLOOKUP(B960,'Volume SPY'!A:A,'Volume SPY'!B:B)</f>
        <v>0.34211423156642451</v>
      </c>
      <c r="L960" s="20">
        <f>_xlfn.XLOOKUP(B960,'Short Volume SPY'!A:A,'Short Volume SPY'!E:E)</f>
        <v>0.41616686755991078</v>
      </c>
    </row>
    <row r="961" spans="2:12">
      <c r="B961" s="1">
        <v>44344</v>
      </c>
      <c r="C961" s="25">
        <f>_xlfn.XLOOKUP(B961,gme_stock_data!A:A,gme_stock_data!D:D)</f>
        <v>-0.13512921452605309</v>
      </c>
      <c r="D961" s="1"/>
      <c r="E961" s="18">
        <f>_xlfn.XLOOKUP(B961,'Volume GME'!A:A,'Volume GME'!B:B)</f>
        <v>0.39902696034240265</v>
      </c>
      <c r="F961" s="19">
        <f>_xlfn.XLOOKUP(B961,'Short Volume GME'!A:A,'Short Volume GME'!E:E)</f>
        <v>0.60818519847882468</v>
      </c>
      <c r="H961" s="20">
        <f>_xlfn.XLOOKUP(B961,'Volume Apple'!A:A,'Volume Apple'!B:B)</f>
        <v>0.35199147486447824</v>
      </c>
      <c r="I961" s="20">
        <f>_xlfn.XLOOKUP(B961,'Short Volume Apple'!A:A,'Short Volume Apple'!E:E)</f>
        <v>0.42386122716369529</v>
      </c>
      <c r="K961" s="20">
        <f>_xlfn.XLOOKUP(B961,'Volume SPY'!A:A,'Volume SPY'!B:B)</f>
        <v>0.37164458585882754</v>
      </c>
      <c r="L961" s="20">
        <f>_xlfn.XLOOKUP(B961,'Short Volume SPY'!A:A,'Short Volume SPY'!E:E)</f>
        <v>0.59724444889618211</v>
      </c>
    </row>
    <row r="962" spans="2:12">
      <c r="B962" s="1">
        <v>44343</v>
      </c>
      <c r="C962" s="25">
        <f>_xlfn.XLOOKUP(B962,gme_stock_data!A:A,gme_stock_data!D:D)</f>
        <v>4.6557493944325581E-2</v>
      </c>
      <c r="D962" s="1"/>
      <c r="E962" s="18">
        <f>_xlfn.XLOOKUP(B962,'Volume GME'!A:A,'Volume GME'!B:B)</f>
        <v>0.40367856863954416</v>
      </c>
      <c r="F962" s="19">
        <f>_xlfn.XLOOKUP(B962,'Short Volume GME'!A:A,'Short Volume GME'!E:E)</f>
        <v>0.61007536751399916</v>
      </c>
      <c r="H962" s="20">
        <f>_xlfn.XLOOKUP(B962,'Volume Apple'!A:A,'Volume Apple'!B:B)</f>
        <v>0.33848125104745275</v>
      </c>
      <c r="I962" s="20">
        <f>_xlfn.XLOOKUP(B962,'Short Volume Apple'!A:A,'Short Volume Apple'!E:E)</f>
        <v>0.49039749346670664</v>
      </c>
      <c r="K962" s="20">
        <f>_xlfn.XLOOKUP(B962,'Volume SPY'!A:A,'Volume SPY'!B:B)</f>
        <v>0.28833695978256402</v>
      </c>
      <c r="L962" s="20">
        <f>_xlfn.XLOOKUP(B962,'Short Volume SPY'!A:A,'Short Volume SPY'!E:E)</f>
        <v>0.53633243773889194</v>
      </c>
    </row>
    <row r="963" spans="2:12">
      <c r="B963" s="1">
        <v>44342</v>
      </c>
      <c r="C963" s="25">
        <f>_xlfn.XLOOKUP(B963,gme_stock_data!A:A,gme_stock_data!D:D)</f>
        <v>0.14681180029241714</v>
      </c>
      <c r="D963" s="1"/>
      <c r="E963" s="18">
        <f>_xlfn.XLOOKUP(B963,'Volume GME'!A:A,'Volume GME'!B:B)</f>
        <v>0.40176269333451392</v>
      </c>
      <c r="F963" s="19">
        <f>_xlfn.XLOOKUP(B963,'Short Volume GME'!A:A,'Short Volume GME'!E:E)</f>
        <v>0.6178213866729273</v>
      </c>
      <c r="H963" s="20">
        <f>_xlfn.XLOOKUP(B963,'Volume Apple'!A:A,'Volume Apple'!B:B)</f>
        <v>0.42248278840628228</v>
      </c>
      <c r="I963" s="20">
        <f>_xlfn.XLOOKUP(B963,'Short Volume Apple'!A:A,'Short Volume Apple'!E:E)</f>
        <v>0.39467106559085446</v>
      </c>
      <c r="K963" s="20">
        <f>_xlfn.XLOOKUP(B963,'Volume SPY'!A:A,'Volume SPY'!B:B)</f>
        <v>0.30194150023682775</v>
      </c>
      <c r="L963" s="20">
        <f>_xlfn.XLOOKUP(B963,'Short Volume SPY'!A:A,'Short Volume SPY'!E:E)</f>
        <v>0.42791520904647939</v>
      </c>
    </row>
    <row r="964" spans="2:12">
      <c r="B964" s="1">
        <v>44341</v>
      </c>
      <c r="C964" s="25">
        <f>_xlfn.XLOOKUP(B964,gme_stock_data!A:A,gme_stock_data!D:D)</f>
        <v>0.15148045127137932</v>
      </c>
      <c r="D964" s="1"/>
      <c r="E964" s="18">
        <f>_xlfn.XLOOKUP(B964,'Volume GME'!A:A,'Volume GME'!B:B)</f>
        <v>0.44087105747365224</v>
      </c>
      <c r="F964" s="19">
        <f>_xlfn.XLOOKUP(B964,'Short Volume GME'!A:A,'Short Volume GME'!E:E)</f>
        <v>0.61584128913747183</v>
      </c>
      <c r="H964" s="20">
        <f>_xlfn.XLOOKUP(B964,'Volume Apple'!A:A,'Volume Apple'!B:B)</f>
        <v>0.50308853139485843</v>
      </c>
      <c r="I964" s="20">
        <f>_xlfn.XLOOKUP(B964,'Short Volume Apple'!A:A,'Short Volume Apple'!E:E)</f>
        <v>0.52086422281814926</v>
      </c>
      <c r="K964" s="20">
        <f>_xlfn.XLOOKUP(B964,'Volume SPY'!A:A,'Volume SPY'!B:B)</f>
        <v>0.36907680694293327</v>
      </c>
      <c r="L964" s="20">
        <f>_xlfn.XLOOKUP(B964,'Short Volume SPY'!A:A,'Short Volume SPY'!E:E)</f>
        <v>0.38002177636172635</v>
      </c>
    </row>
    <row r="965" spans="2:12">
      <c r="B965" s="1">
        <v>44340</v>
      </c>
      <c r="C965" s="25">
        <f>_xlfn.XLOOKUP(B965,gme_stock_data!A:A,gme_stock_data!D:D)</f>
        <v>1.7937700686667252E-2</v>
      </c>
      <c r="D965" s="1"/>
      <c r="E965" s="18">
        <f>_xlfn.XLOOKUP(B965,'Volume GME'!A:A,'Volume GME'!B:B)</f>
        <v>0.42725263322635348</v>
      </c>
      <c r="F965" s="19">
        <f>_xlfn.XLOOKUP(B965,'Short Volume GME'!A:A,'Short Volume GME'!E:E)</f>
        <v>0.64427951214118895</v>
      </c>
      <c r="H965" s="20">
        <f>_xlfn.XLOOKUP(B965,'Volume Apple'!A:A,'Volume Apple'!B:B)</f>
        <v>0.34761208034965407</v>
      </c>
      <c r="I965" s="20">
        <f>_xlfn.XLOOKUP(B965,'Short Volume Apple'!A:A,'Short Volume Apple'!E:E)</f>
        <v>0.4186185454584882</v>
      </c>
      <c r="K965" s="20">
        <f>_xlfn.XLOOKUP(B965,'Volume SPY'!A:A,'Volume SPY'!B:B)</f>
        <v>0.29471762973821314</v>
      </c>
      <c r="L965" s="20">
        <f>_xlfn.XLOOKUP(B965,'Short Volume SPY'!A:A,'Short Volume SPY'!E:E)</f>
        <v>0.52092714028289078</v>
      </c>
    </row>
    <row r="966" spans="2:12">
      <c r="B966" s="1">
        <v>44337</v>
      </c>
      <c r="C966" s="25">
        <f>_xlfn.XLOOKUP(B966,gme_stock_data!A:A,gme_stock_data!D:D)</f>
        <v>3.6401162413181504E-2</v>
      </c>
      <c r="D966" s="1"/>
      <c r="E966" s="18">
        <f>_xlfn.XLOOKUP(B966,'Volume GME'!A:A,'Volume GME'!B:B)</f>
        <v>0.38712038624119716</v>
      </c>
      <c r="F966" s="19">
        <f>_xlfn.XLOOKUP(B966,'Short Volume GME'!A:A,'Short Volume GME'!E:E)</f>
        <v>0.64141382442138706</v>
      </c>
      <c r="H966" s="20">
        <f>_xlfn.XLOOKUP(B966,'Volume Apple'!A:A,'Volume Apple'!B:B)</f>
        <v>0.41062401018448219</v>
      </c>
      <c r="I966" s="20">
        <f>_xlfn.XLOOKUP(B966,'Short Volume Apple'!A:A,'Short Volume Apple'!E:E)</f>
        <v>0.48620505443638667</v>
      </c>
      <c r="K966" s="20">
        <f>_xlfn.XLOOKUP(B966,'Volume SPY'!A:A,'Volume SPY'!B:B)</f>
        <v>0.3837356150991979</v>
      </c>
      <c r="L966" s="20">
        <f>_xlfn.XLOOKUP(B966,'Short Volume SPY'!A:A,'Short Volume SPY'!E:E)</f>
        <v>0.57538564882357768</v>
      </c>
    </row>
    <row r="967" spans="2:12">
      <c r="B967" s="1">
        <v>44336</v>
      </c>
      <c r="C967" s="25">
        <f>_xlfn.XLOOKUP(B967,gme_stock_data!A:A,gme_stock_data!D:D)</f>
        <v>9.6664668760635154E-3</v>
      </c>
      <c r="D967" s="1"/>
      <c r="E967" s="18">
        <f>_xlfn.XLOOKUP(B967,'Volume GME'!A:A,'Volume GME'!B:B)</f>
        <v>0.38833743994434489</v>
      </c>
      <c r="F967" s="19">
        <f>_xlfn.XLOOKUP(B967,'Short Volume GME'!A:A,'Short Volume GME'!E:E)</f>
        <v>0.66579982372416857</v>
      </c>
      <c r="H967" s="20">
        <f>_xlfn.XLOOKUP(B967,'Volume Apple'!A:A,'Volume Apple'!B:B)</f>
        <v>0.38650775232039442</v>
      </c>
      <c r="I967" s="20">
        <f>_xlfn.XLOOKUP(B967,'Short Volume Apple'!A:A,'Short Volume Apple'!E:E)</f>
        <v>0.48937771091171695</v>
      </c>
      <c r="K967" s="20">
        <f>_xlfn.XLOOKUP(B967,'Volume SPY'!A:A,'Volume SPY'!B:B)</f>
        <v>0.32448793184685926</v>
      </c>
      <c r="L967" s="20">
        <f>_xlfn.XLOOKUP(B967,'Short Volume SPY'!A:A,'Short Volume SPY'!E:E)</f>
        <v>0.56082361621634524</v>
      </c>
    </row>
    <row r="968" spans="2:12">
      <c r="B968" s="1">
        <v>44335</v>
      </c>
      <c r="C968" s="25">
        <f>_xlfn.XLOOKUP(B968,gme_stock_data!A:A,gme_stock_data!D:D)</f>
        <v>-6.7775989872105438E-2</v>
      </c>
      <c r="D968" s="1"/>
      <c r="E968" s="18">
        <f>_xlfn.XLOOKUP(B968,'Volume GME'!A:A,'Volume GME'!B:B)</f>
        <v>0.36197739117820765</v>
      </c>
      <c r="F968" s="19">
        <f>_xlfn.XLOOKUP(B968,'Short Volume GME'!A:A,'Short Volume GME'!E:E)</f>
        <v>0.69037701246001715</v>
      </c>
      <c r="H968" s="20">
        <f>_xlfn.XLOOKUP(B968,'Volume Apple'!A:A,'Volume Apple'!B:B)</f>
        <v>0.39435228539870898</v>
      </c>
      <c r="I968" s="20">
        <f>_xlfn.XLOOKUP(B968,'Short Volume Apple'!A:A,'Short Volume Apple'!E:E)</f>
        <v>0.49962756331146402</v>
      </c>
      <c r="K968" s="20">
        <f>_xlfn.XLOOKUP(B968,'Volume SPY'!A:A,'Volume SPY'!B:B)</f>
        <v>0.30339597130599566</v>
      </c>
      <c r="L968" s="20">
        <f>_xlfn.XLOOKUP(B968,'Short Volume SPY'!A:A,'Short Volume SPY'!E:E)</f>
        <v>0.52014364466941998</v>
      </c>
    </row>
    <row r="969" spans="2:12">
      <c r="B969" s="1">
        <v>44334</v>
      </c>
      <c r="C969" s="25">
        <f>_xlfn.XLOOKUP(B969,gme_stock_data!A:A,gme_stock_data!D:D)</f>
        <v>4.4286980351835475E-4</v>
      </c>
      <c r="D969" s="1"/>
      <c r="E969" s="18">
        <f>_xlfn.XLOOKUP(B969,'Volume GME'!A:A,'Volume GME'!B:B)</f>
        <v>0.42770562916012567</v>
      </c>
      <c r="F969" s="19">
        <f>_xlfn.XLOOKUP(B969,'Short Volume GME'!A:A,'Short Volume GME'!E:E)</f>
        <v>0.62613645944858154</v>
      </c>
      <c r="H969" s="20">
        <f>_xlfn.XLOOKUP(B969,'Volume Apple'!A:A,'Volume Apple'!B:B)</f>
        <v>0.39628881380463371</v>
      </c>
      <c r="I969" s="20">
        <f>_xlfn.XLOOKUP(B969,'Short Volume Apple'!A:A,'Short Volume Apple'!E:E)</f>
        <v>0.50226847086672322</v>
      </c>
      <c r="K969" s="20">
        <f>_xlfn.XLOOKUP(B969,'Volume SPY'!A:A,'Volume SPY'!B:B)</f>
        <v>0.28905167861297981</v>
      </c>
      <c r="L969" s="20">
        <f>_xlfn.XLOOKUP(B969,'Short Volume SPY'!A:A,'Short Volume SPY'!E:E)</f>
        <v>0.61521624059353575</v>
      </c>
    </row>
    <row r="970" spans="2:12">
      <c r="B970" s="1">
        <v>44333</v>
      </c>
      <c r="C970" s="25">
        <f>_xlfn.XLOOKUP(B970,gme_stock_data!A:A,gme_stock_data!D:D)</f>
        <v>0.12161095079074041</v>
      </c>
      <c r="D970" s="1"/>
      <c r="E970" s="18">
        <f>_xlfn.XLOOKUP(B970,'Volume GME'!A:A,'Volume GME'!B:B)</f>
        <v>0.42428746122611782</v>
      </c>
      <c r="F970" s="19">
        <f>_xlfn.XLOOKUP(B970,'Short Volume GME'!A:A,'Short Volume GME'!E:E)</f>
        <v>0.64324952722090067</v>
      </c>
      <c r="H970" s="20">
        <f>_xlfn.XLOOKUP(B970,'Volume Apple'!A:A,'Volume Apple'!B:B)</f>
        <v>0.44535558050040014</v>
      </c>
      <c r="I970" s="20">
        <f>_xlfn.XLOOKUP(B970,'Short Volume Apple'!A:A,'Short Volume Apple'!E:E)</f>
        <v>0.5305263041993773</v>
      </c>
      <c r="K970" s="20">
        <f>_xlfn.XLOOKUP(B970,'Volume SPY'!A:A,'Volume SPY'!B:B)</f>
        <v>0.27919109338018683</v>
      </c>
      <c r="L970" s="20">
        <f>_xlfn.XLOOKUP(B970,'Short Volume SPY'!A:A,'Short Volume SPY'!E:E)</f>
        <v>0.54629045440069479</v>
      </c>
    </row>
    <row r="971" spans="2:12">
      <c r="B971" s="1">
        <v>44330</v>
      </c>
      <c r="C971" s="25">
        <f>_xlfn.XLOOKUP(B971,gme_stock_data!A:A,gme_stock_data!D:D)</f>
        <v>-2.8358453170078794E-2</v>
      </c>
      <c r="D971" s="1"/>
      <c r="E971" s="18">
        <f>_xlfn.XLOOKUP(B971,'Volume GME'!A:A,'Volume GME'!B:B)</f>
        <v>0.39003868327786745</v>
      </c>
      <c r="F971" s="19">
        <f>_xlfn.XLOOKUP(B971,'Short Volume GME'!A:A,'Short Volume GME'!E:E)</f>
        <v>0.65158077518024859</v>
      </c>
      <c r="H971" s="20">
        <f>_xlfn.XLOOKUP(B971,'Volume Apple'!A:A,'Volume Apple'!B:B)</f>
        <v>0.37370646288256332</v>
      </c>
      <c r="I971" s="20">
        <f>_xlfn.XLOOKUP(B971,'Short Volume Apple'!A:A,'Short Volume Apple'!E:E)</f>
        <v>0.53594829043991055</v>
      </c>
      <c r="K971" s="20">
        <f>_xlfn.XLOOKUP(B971,'Volume SPY'!A:A,'Volume SPY'!B:B)</f>
        <v>0.31277883031375314</v>
      </c>
      <c r="L971" s="20">
        <f>_xlfn.XLOOKUP(B971,'Short Volume SPY'!A:A,'Short Volume SPY'!E:E)</f>
        <v>0.50448757111784448</v>
      </c>
    </row>
    <row r="972" spans="2:12">
      <c r="B972" s="1">
        <v>44329</v>
      </c>
      <c r="C972" s="25">
        <f>_xlfn.XLOOKUP(B972,gme_stock_data!A:A,gme_stock_data!D:D)</f>
        <v>0.12767866341060735</v>
      </c>
      <c r="D972" s="1"/>
      <c r="E972" s="18">
        <f>_xlfn.XLOOKUP(B972,'Volume GME'!A:A,'Volume GME'!B:B)</f>
        <v>0.42080668451922998</v>
      </c>
      <c r="F972" s="19">
        <f>_xlfn.XLOOKUP(B972,'Short Volume GME'!A:A,'Short Volume GME'!E:E)</f>
        <v>0.65897811510348714</v>
      </c>
      <c r="H972" s="20">
        <f>_xlfn.XLOOKUP(B972,'Volume Apple'!A:A,'Volume Apple'!B:B)</f>
        <v>0.415080079488717</v>
      </c>
      <c r="I972" s="20">
        <f>_xlfn.XLOOKUP(B972,'Short Volume Apple'!A:A,'Short Volume Apple'!E:E)</f>
        <v>0.38380678163217935</v>
      </c>
      <c r="K972" s="20">
        <f>_xlfn.XLOOKUP(B972,'Volume SPY'!A:A,'Volume SPY'!B:B)</f>
        <v>0.21332765163330467</v>
      </c>
      <c r="L972" s="20">
        <f>_xlfn.XLOOKUP(B972,'Short Volume SPY'!A:A,'Short Volume SPY'!E:E)</f>
        <v>0.39501111010183881</v>
      </c>
    </row>
    <row r="973" spans="2:12">
      <c r="B973" s="1">
        <v>44328</v>
      </c>
      <c r="C973" s="25">
        <f>_xlfn.XLOOKUP(B973,gme_stock_data!A:A,gme_stock_data!D:D)</f>
        <v>-1.4534740999850396E-2</v>
      </c>
      <c r="D973" s="1"/>
      <c r="E973" s="18">
        <f>_xlfn.XLOOKUP(B973,'Volume GME'!A:A,'Volume GME'!B:B)</f>
        <v>0.39114245108325968</v>
      </c>
      <c r="F973" s="19">
        <f>_xlfn.XLOOKUP(B973,'Short Volume GME'!A:A,'Short Volume GME'!E:E)</f>
        <v>0.70670244997055731</v>
      </c>
      <c r="H973" s="20">
        <f>_xlfn.XLOOKUP(B973,'Volume Apple'!A:A,'Volume Apple'!B:B)</f>
        <v>0.36266811041648617</v>
      </c>
      <c r="I973" s="20">
        <f>_xlfn.XLOOKUP(B973,'Short Volume Apple'!A:A,'Short Volume Apple'!E:E)</f>
        <v>0.46683469574437281</v>
      </c>
      <c r="K973" s="20">
        <f>_xlfn.XLOOKUP(B973,'Volume SPY'!A:A,'Volume SPY'!B:B)</f>
        <v>0.26369255926232127</v>
      </c>
      <c r="L973" s="20">
        <f>_xlfn.XLOOKUP(B973,'Short Volume SPY'!A:A,'Short Volume SPY'!E:E)</f>
        <v>0.48160406844695025</v>
      </c>
    </row>
    <row r="974" spans="2:12">
      <c r="B974" s="1">
        <v>44327</v>
      </c>
      <c r="C974" s="25">
        <f>_xlfn.XLOOKUP(B974,gme_stock_data!A:A,gme_stock_data!D:D)</f>
        <v>2.5366675821234506E-2</v>
      </c>
      <c r="D974" s="1"/>
      <c r="E974" s="18">
        <f>_xlfn.XLOOKUP(B974,'Volume GME'!A:A,'Volume GME'!B:B)</f>
        <v>0.37134989283854053</v>
      </c>
      <c r="F974" s="19">
        <f>_xlfn.XLOOKUP(B974,'Short Volume GME'!A:A,'Short Volume GME'!E:E)</f>
        <v>0.60255367891719047</v>
      </c>
      <c r="H974" s="20">
        <f>_xlfn.XLOOKUP(B974,'Volume Apple'!A:A,'Volume Apple'!B:B)</f>
        <v>0.45847149901124251</v>
      </c>
      <c r="I974" s="20">
        <f>_xlfn.XLOOKUP(B974,'Short Volume Apple'!A:A,'Short Volume Apple'!E:E)</f>
        <v>0.34670579966193921</v>
      </c>
      <c r="K974" s="20">
        <f>_xlfn.XLOOKUP(B974,'Volume SPY'!A:A,'Volume SPY'!B:B)</f>
        <v>0.23328296526315129</v>
      </c>
      <c r="L974" s="20">
        <f>_xlfn.XLOOKUP(B974,'Short Volume SPY'!A:A,'Short Volume SPY'!E:E)</f>
        <v>0.54441957832048404</v>
      </c>
    </row>
    <row r="975" spans="2:12">
      <c r="B975" s="1">
        <v>44326</v>
      </c>
      <c r="C975" s="25">
        <f>_xlfn.XLOOKUP(B975,gme_stock_data!A:A,gme_stock_data!D:D)</f>
        <v>-0.11762788384002015</v>
      </c>
      <c r="D975" s="1"/>
      <c r="E975" s="18">
        <f>_xlfn.XLOOKUP(B975,'Volume GME'!A:A,'Volume GME'!B:B)</f>
        <v>0.35975970464753981</v>
      </c>
      <c r="F975" s="19">
        <f>_xlfn.XLOOKUP(B975,'Short Volume GME'!A:A,'Short Volume GME'!E:E)</f>
        <v>0.69782972730082893</v>
      </c>
      <c r="H975" s="20">
        <f>_xlfn.XLOOKUP(B975,'Volume Apple'!A:A,'Volume Apple'!B:B)</f>
        <v>0.36657174747274757</v>
      </c>
      <c r="I975" s="20">
        <f>_xlfn.XLOOKUP(B975,'Short Volume Apple'!A:A,'Short Volume Apple'!E:E)</f>
        <v>0.51007264226677174</v>
      </c>
      <c r="K975" s="20">
        <f>_xlfn.XLOOKUP(B975,'Volume SPY'!A:A,'Volume SPY'!B:B)</f>
        <v>0.27891711621510085</v>
      </c>
      <c r="L975" s="20">
        <f>_xlfn.XLOOKUP(B975,'Short Volume SPY'!A:A,'Short Volume SPY'!E:E)</f>
        <v>0.65575086278266892</v>
      </c>
    </row>
    <row r="976" spans="2:12">
      <c r="B976" s="1">
        <v>44323</v>
      </c>
      <c r="C976" s="25">
        <f>_xlfn.XLOOKUP(B976,gme_stock_data!A:A,gme_stock_data!D:D)</f>
        <v>7.4506398578913816E-4</v>
      </c>
      <c r="D976" s="1"/>
      <c r="E976" s="18">
        <f>_xlfn.XLOOKUP(B976,'Volume GME'!A:A,'Volume GME'!B:B)</f>
        <v>0.37219051539534181</v>
      </c>
      <c r="F976" s="19">
        <f>_xlfn.XLOOKUP(B976,'Short Volume GME'!A:A,'Short Volume GME'!E:E)</f>
        <v>0.64963907865507764</v>
      </c>
      <c r="H976" s="20">
        <f>_xlfn.XLOOKUP(B976,'Volume Apple'!A:A,'Volume Apple'!B:B)</f>
        <v>0.38490732240245557</v>
      </c>
      <c r="I976" s="20">
        <f>_xlfn.XLOOKUP(B976,'Short Volume Apple'!A:A,'Short Volume Apple'!E:E)</f>
        <v>0.53283720342852126</v>
      </c>
      <c r="K976" s="20">
        <f>_xlfn.XLOOKUP(B976,'Volume SPY'!A:A,'Volume SPY'!B:B)</f>
        <v>0.25658585257266364</v>
      </c>
      <c r="L976" s="20">
        <f>_xlfn.XLOOKUP(B976,'Short Volume SPY'!A:A,'Short Volume SPY'!E:E)</f>
        <v>0.67793893263095995</v>
      </c>
    </row>
    <row r="977" spans="2:12">
      <c r="B977" s="1">
        <v>44322</v>
      </c>
      <c r="C977" s="25">
        <f>_xlfn.XLOOKUP(B977,gme_stock_data!A:A,gme_stock_data!D:D)</f>
        <v>9.4858424713087312E-3</v>
      </c>
      <c r="D977" s="1"/>
      <c r="E977" s="18">
        <f>_xlfn.XLOOKUP(B977,'Volume GME'!A:A,'Volume GME'!B:B)</f>
        <v>0.36410576901183683</v>
      </c>
      <c r="F977" s="19">
        <f>_xlfn.XLOOKUP(B977,'Short Volume GME'!A:A,'Short Volume GME'!E:E)</f>
        <v>0.64378611311667699</v>
      </c>
      <c r="H977" s="20">
        <f>_xlfn.XLOOKUP(B977,'Volume Apple'!A:A,'Volume Apple'!B:B)</f>
        <v>0.38489689246773418</v>
      </c>
      <c r="I977" s="20">
        <f>_xlfn.XLOOKUP(B977,'Short Volume Apple'!A:A,'Short Volume Apple'!E:E)</f>
        <v>0.47407487179065605</v>
      </c>
      <c r="K977" s="20">
        <f>_xlfn.XLOOKUP(B977,'Volume SPY'!A:A,'Volume SPY'!B:B)</f>
        <v>0.22869669018372452</v>
      </c>
      <c r="L977" s="20">
        <f>_xlfn.XLOOKUP(B977,'Short Volume SPY'!A:A,'Short Volume SPY'!E:E)</f>
        <v>0.62386613841744154</v>
      </c>
    </row>
    <row r="978" spans="2:12">
      <c r="B978" s="1">
        <v>44321</v>
      </c>
      <c r="C978" s="25">
        <f>_xlfn.XLOOKUP(B978,gme_stock_data!A:A,gme_stock_data!D:D)</f>
        <v>-7.7451979935247986E-3</v>
      </c>
      <c r="D978" s="1"/>
      <c r="E978" s="18">
        <f>_xlfn.XLOOKUP(B978,'Volume GME'!A:A,'Volume GME'!B:B)</f>
        <v>0.42636488503520115</v>
      </c>
      <c r="F978" s="19">
        <f>_xlfn.XLOOKUP(B978,'Short Volume GME'!A:A,'Short Volume GME'!E:E)</f>
        <v>0.65028419702846763</v>
      </c>
      <c r="H978" s="20">
        <f>_xlfn.XLOOKUP(B978,'Volume Apple'!A:A,'Volume Apple'!B:B)</f>
        <v>0.40130532798404145</v>
      </c>
      <c r="I978" s="20">
        <f>_xlfn.XLOOKUP(B978,'Short Volume Apple'!A:A,'Short Volume Apple'!E:E)</f>
        <v>0.46271471882036691</v>
      </c>
      <c r="K978" s="20">
        <f>_xlfn.XLOOKUP(B978,'Volume SPY'!A:A,'Volume SPY'!B:B)</f>
        <v>0.26405697133841638</v>
      </c>
      <c r="L978" s="20">
        <f>_xlfn.XLOOKUP(B978,'Short Volume SPY'!A:A,'Short Volume SPY'!E:E)</f>
        <v>0.56932324486490327</v>
      </c>
    </row>
    <row r="979" spans="2:12">
      <c r="B979" s="1">
        <v>44320</v>
      </c>
      <c r="C979" s="25">
        <f>_xlfn.XLOOKUP(B979,gme_stock_data!A:A,gme_stock_data!D:D)</f>
        <v>-9.1664211746335274E-3</v>
      </c>
      <c r="D979" s="1"/>
      <c r="E979" s="18">
        <f>_xlfn.XLOOKUP(B979,'Volume GME'!A:A,'Volume GME'!B:B)</f>
        <v>0.4470538417237177</v>
      </c>
      <c r="F979" s="19">
        <f>_xlfn.XLOOKUP(B979,'Short Volume GME'!A:A,'Short Volume GME'!E:E)</f>
        <v>0.6750741848567936</v>
      </c>
      <c r="H979" s="20">
        <f>_xlfn.XLOOKUP(B979,'Volume Apple'!A:A,'Volume Apple'!B:B)</f>
        <v>0.39296614510643574</v>
      </c>
      <c r="I979" s="20">
        <f>_xlfn.XLOOKUP(B979,'Short Volume Apple'!A:A,'Short Volume Apple'!E:E)</f>
        <v>0.42223708881598537</v>
      </c>
      <c r="K979" s="20">
        <f>_xlfn.XLOOKUP(B979,'Volume SPY'!A:A,'Volume SPY'!B:B)</f>
        <v>0.28367782162301791</v>
      </c>
      <c r="L979" s="20">
        <f>_xlfn.XLOOKUP(B979,'Short Volume SPY'!A:A,'Short Volume SPY'!E:E)</f>
        <v>0.57930142048439792</v>
      </c>
    </row>
    <row r="980" spans="2:12">
      <c r="B980" s="1">
        <v>44319</v>
      </c>
      <c r="C980" s="25">
        <f>_xlfn.XLOOKUP(B980,gme_stock_data!A:A,gme_stock_data!D:D)</f>
        <v>-6.7923660544937273E-2</v>
      </c>
      <c r="D980" s="1"/>
      <c r="E980" s="18">
        <f>_xlfn.XLOOKUP(B980,'Volume GME'!A:A,'Volume GME'!B:B)</f>
        <v>0.45739635307923399</v>
      </c>
      <c r="F980" s="19">
        <f>_xlfn.XLOOKUP(B980,'Short Volume GME'!A:A,'Short Volume GME'!E:E)</f>
        <v>0.59736434873282029</v>
      </c>
      <c r="H980" s="20">
        <f>_xlfn.XLOOKUP(B980,'Volume Apple'!A:A,'Volume Apple'!B:B)</f>
        <v>0.4099068660758618</v>
      </c>
      <c r="I980" s="20">
        <f>_xlfn.XLOOKUP(B980,'Short Volume Apple'!A:A,'Short Volume Apple'!E:E)</f>
        <v>0.42505372369990768</v>
      </c>
      <c r="K980" s="20">
        <f>_xlfn.XLOOKUP(B980,'Volume SPY'!A:A,'Volume SPY'!B:B)</f>
        <v>0.39583388560306138</v>
      </c>
      <c r="L980" s="20">
        <f>_xlfn.XLOOKUP(B980,'Short Volume SPY'!A:A,'Short Volume SPY'!E:E)</f>
        <v>0.44466511952769888</v>
      </c>
    </row>
    <row r="981" spans="2:12">
      <c r="B981" s="1">
        <v>44316</v>
      </c>
      <c r="C981" s="25">
        <f>_xlfn.XLOOKUP(B981,gme_stock_data!A:A,gme_stock_data!D:D)</f>
        <v>-1.4865911275829254E-2</v>
      </c>
      <c r="D981" s="1"/>
      <c r="E981" s="18">
        <f>_xlfn.XLOOKUP(B981,'Volume GME'!A:A,'Volume GME'!B:B)</f>
        <v>0.43549571995459097</v>
      </c>
      <c r="F981" s="19">
        <f>_xlfn.XLOOKUP(B981,'Short Volume GME'!A:A,'Short Volume GME'!E:E)</f>
        <v>0.60411508710265027</v>
      </c>
      <c r="H981" s="20">
        <f>_xlfn.XLOOKUP(B981,'Volume Apple'!A:A,'Volume Apple'!B:B)</f>
        <v>0.440841244145183</v>
      </c>
      <c r="I981" s="20">
        <f>_xlfn.XLOOKUP(B981,'Short Volume Apple'!A:A,'Short Volume Apple'!E:E)</f>
        <v>0.38556524671544168</v>
      </c>
      <c r="K981" s="20">
        <f>_xlfn.XLOOKUP(B981,'Volume SPY'!A:A,'Volume SPY'!B:B)</f>
        <v>0.31069638504432534</v>
      </c>
      <c r="L981" s="20">
        <f>_xlfn.XLOOKUP(B981,'Short Volume SPY'!A:A,'Short Volume SPY'!E:E)</f>
        <v>0.69049264312006908</v>
      </c>
    </row>
    <row r="982" spans="2:12">
      <c r="B982" s="1">
        <v>44315</v>
      </c>
      <c r="C982" s="25">
        <f>_xlfn.XLOOKUP(B982,gme_stock_data!A:A,gme_stock_data!D:D)</f>
        <v>-1.3528954940319565E-2</v>
      </c>
      <c r="D982" s="1"/>
      <c r="E982" s="18">
        <f>_xlfn.XLOOKUP(B982,'Volume GME'!A:A,'Volume GME'!B:B)</f>
        <v>0.42232381256316154</v>
      </c>
      <c r="F982" s="19">
        <f>_xlfn.XLOOKUP(B982,'Short Volume GME'!A:A,'Short Volume GME'!E:E)</f>
        <v>0.63861457799830834</v>
      </c>
      <c r="H982" s="20">
        <f>_xlfn.XLOOKUP(B982,'Volume Apple'!A:A,'Volume Apple'!B:B)</f>
        <v>0.42298347873968489</v>
      </c>
      <c r="I982" s="20">
        <f>_xlfn.XLOOKUP(B982,'Short Volume Apple'!A:A,'Short Volume Apple'!E:E)</f>
        <v>0.40715633400999818</v>
      </c>
      <c r="K982" s="20">
        <f>_xlfn.XLOOKUP(B982,'Volume SPY'!A:A,'Volume SPY'!B:B)</f>
        <v>0.26302454950139653</v>
      </c>
      <c r="L982" s="20">
        <f>_xlfn.XLOOKUP(B982,'Short Volume SPY'!A:A,'Short Volume SPY'!E:E)</f>
        <v>0.63760625991569508</v>
      </c>
    </row>
    <row r="983" spans="2:12">
      <c r="B983" s="1">
        <v>44314</v>
      </c>
      <c r="C983" s="25">
        <f>_xlfn.XLOOKUP(B983,gme_stock_data!A:A,gme_stock_data!D:D)</f>
        <v>4.7143425510788317E-3</v>
      </c>
      <c r="D983" s="1"/>
      <c r="E983" s="18">
        <f>_xlfn.XLOOKUP(B983,'Volume GME'!A:A,'Volume GME'!B:B)</f>
        <v>0.44398746528669863</v>
      </c>
      <c r="F983" s="19">
        <f>_xlfn.XLOOKUP(B983,'Short Volume GME'!A:A,'Short Volume GME'!E:E)</f>
        <v>0.63085641333878495</v>
      </c>
      <c r="H983" s="20">
        <f>_xlfn.XLOOKUP(B983,'Volume Apple'!A:A,'Volume Apple'!B:B)</f>
        <v>0.34959013809794237</v>
      </c>
      <c r="I983" s="20">
        <f>_xlfn.XLOOKUP(B983,'Short Volume Apple'!A:A,'Short Volume Apple'!E:E)</f>
        <v>0.43784157896853626</v>
      </c>
      <c r="K983" s="20">
        <f>_xlfn.XLOOKUP(B983,'Volume SPY'!A:A,'Volume SPY'!B:B)</f>
        <v>0.25440918675440066</v>
      </c>
      <c r="L983" s="20">
        <f>_xlfn.XLOOKUP(B983,'Short Volume SPY'!A:A,'Short Volume SPY'!E:E)</f>
        <v>0.72008060367076776</v>
      </c>
    </row>
    <row r="984" spans="2:12">
      <c r="B984" s="1">
        <v>44313</v>
      </c>
      <c r="C984" s="25">
        <f>_xlfn.XLOOKUP(B984,gme_stock_data!A:A,gme_stock_data!D:D)</f>
        <v>5.100909582557716E-2</v>
      </c>
      <c r="D984" s="1"/>
      <c r="E984" s="18">
        <f>_xlfn.XLOOKUP(B984,'Volume GME'!A:A,'Volume GME'!B:B)</f>
        <v>0.45654369867194566</v>
      </c>
      <c r="F984" s="19">
        <f>_xlfn.XLOOKUP(B984,'Short Volume GME'!A:A,'Short Volume GME'!E:E)</f>
        <v>0.64118462908926444</v>
      </c>
      <c r="H984" s="20">
        <f>_xlfn.XLOOKUP(B984,'Volume Apple'!A:A,'Volume Apple'!B:B)</f>
        <v>0.42301626003479137</v>
      </c>
      <c r="I984" s="20">
        <f>_xlfn.XLOOKUP(B984,'Short Volume Apple'!A:A,'Short Volume Apple'!E:E)</f>
        <v>0.43879556482817561</v>
      </c>
      <c r="K984" s="20">
        <f>_xlfn.XLOOKUP(B984,'Volume SPY'!A:A,'Volume SPY'!B:B)</f>
        <v>0.30713452768300026</v>
      </c>
      <c r="L984" s="20">
        <f>_xlfn.XLOOKUP(B984,'Short Volume SPY'!A:A,'Short Volume SPY'!E:E)</f>
        <v>0.69531928673339694</v>
      </c>
    </row>
    <row r="985" spans="2:12">
      <c r="B985" s="1">
        <v>44312</v>
      </c>
      <c r="C985" s="25">
        <f>_xlfn.XLOOKUP(B985,gme_stock_data!A:A,gme_stock_data!D:D)</f>
        <v>0.11108635158445448</v>
      </c>
      <c r="D985" s="1"/>
      <c r="E985" s="18">
        <f>_xlfn.XLOOKUP(B985,'Volume GME'!A:A,'Volume GME'!B:B)</f>
        <v>0.4493037096922175</v>
      </c>
      <c r="F985" s="19">
        <f>_xlfn.XLOOKUP(B985,'Short Volume GME'!A:A,'Short Volume GME'!E:E)</f>
        <v>0.62500988085416631</v>
      </c>
      <c r="H985" s="20">
        <f>_xlfn.XLOOKUP(B985,'Volume Apple'!A:A,'Volume Apple'!B:B)</f>
        <v>0.42947784870738326</v>
      </c>
      <c r="I985" s="20">
        <f>_xlfn.XLOOKUP(B985,'Short Volume Apple'!A:A,'Short Volume Apple'!E:E)</f>
        <v>0.414045157358231</v>
      </c>
      <c r="K985" s="20">
        <f>_xlfn.XLOOKUP(B985,'Volume SPY'!A:A,'Volume SPY'!B:B)</f>
        <v>0.35672383995568047</v>
      </c>
      <c r="L985" s="20">
        <f>_xlfn.XLOOKUP(B985,'Short Volume SPY'!A:A,'Short Volume SPY'!E:E)</f>
        <v>0.69413949675981035</v>
      </c>
    </row>
    <row r="986" spans="2:12">
      <c r="B986" s="1">
        <v>44309</v>
      </c>
      <c r="C986" s="25">
        <f>_xlfn.XLOOKUP(B986,gme_stock_data!A:A,gme_stock_data!D:D)</f>
        <v>0</v>
      </c>
      <c r="D986" s="1"/>
      <c r="E986" s="18">
        <f>_xlfn.XLOOKUP(B986,'Volume GME'!A:A,'Volume GME'!B:B)</f>
        <v>0.45996807342518409</v>
      </c>
      <c r="F986" s="19">
        <f>_xlfn.XLOOKUP(B986,'Short Volume GME'!A:A,'Short Volume GME'!E:E)</f>
        <v>0.60580320753223638</v>
      </c>
      <c r="H986" s="20">
        <f>_xlfn.XLOOKUP(B986,'Volume Apple'!A:A,'Volume Apple'!B:B)</f>
        <v>0.41570787533023235</v>
      </c>
      <c r="I986" s="20">
        <f>_xlfn.XLOOKUP(B986,'Short Volume Apple'!A:A,'Short Volume Apple'!E:E)</f>
        <v>0.39730954381952593</v>
      </c>
      <c r="K986" s="20">
        <f>_xlfn.XLOOKUP(B986,'Volume SPY'!A:A,'Volume SPY'!B:B)</f>
        <v>0.35137991145118247</v>
      </c>
      <c r="L986" s="20">
        <f>_xlfn.XLOOKUP(B986,'Short Volume SPY'!A:A,'Short Volume SPY'!E:E)</f>
        <v>0.62892319343203396</v>
      </c>
    </row>
    <row r="987" spans="2:12">
      <c r="B987" s="1">
        <v>44308</v>
      </c>
      <c r="C987" s="25">
        <f>_xlfn.XLOOKUP(B987,gme_stock_data!A:A,gme_stock_data!D:D)</f>
        <v>-4.7541889840946081E-2</v>
      </c>
      <c r="D987" s="1"/>
      <c r="E987" s="18">
        <f>_xlfn.XLOOKUP(B987,'Volume GME'!A:A,'Volume GME'!B:B)</f>
        <v>0.3942445950582405</v>
      </c>
      <c r="F987" s="19">
        <f>_xlfn.XLOOKUP(B987,'Short Volume GME'!A:A,'Short Volume GME'!E:E)</f>
        <v>0.63466805544836791</v>
      </c>
      <c r="H987" s="20">
        <f>_xlfn.XLOOKUP(B987,'Volume Apple'!A:A,'Volume Apple'!B:B)</f>
        <v>0.44162480472825616</v>
      </c>
      <c r="I987" s="20">
        <f>_xlfn.XLOOKUP(B987,'Short Volume Apple'!A:A,'Short Volume Apple'!E:E)</f>
        <v>0.46296438137637297</v>
      </c>
      <c r="K987" s="20">
        <f>_xlfn.XLOOKUP(B987,'Volume SPY'!A:A,'Volume SPY'!B:B)</f>
        <v>0.28586759334614781</v>
      </c>
      <c r="L987" s="20">
        <f>_xlfn.XLOOKUP(B987,'Short Volume SPY'!A:A,'Short Volume SPY'!E:E)</f>
        <v>0.60934927238958891</v>
      </c>
    </row>
    <row r="988" spans="2:12">
      <c r="B988" s="1">
        <v>44307</v>
      </c>
      <c r="C988" s="25">
        <f>_xlfn.XLOOKUP(B988,gme_stock_data!A:A,gme_stock_data!D:D)</f>
        <v>0</v>
      </c>
      <c r="D988" s="1"/>
      <c r="E988" s="18">
        <f>_xlfn.XLOOKUP(B988,'Volume GME'!A:A,'Volume GME'!B:B)</f>
        <v>0.43041657913020626</v>
      </c>
      <c r="F988" s="19">
        <f>_xlfn.XLOOKUP(B988,'Short Volume GME'!A:A,'Short Volume GME'!E:E)</f>
        <v>0.57112245419323648</v>
      </c>
      <c r="H988" s="20">
        <f>_xlfn.XLOOKUP(B988,'Volume Apple'!A:A,'Volume Apple'!B:B)</f>
        <v>0.42814155466648496</v>
      </c>
      <c r="I988" s="20">
        <f>_xlfn.XLOOKUP(B988,'Short Volume Apple'!A:A,'Short Volume Apple'!E:E)</f>
        <v>0.43939922932266262</v>
      </c>
      <c r="K988" s="20">
        <f>_xlfn.XLOOKUP(B988,'Volume SPY'!A:A,'Volume SPY'!B:B)</f>
        <v>0.28148697174097698</v>
      </c>
      <c r="L988" s="20">
        <f>_xlfn.XLOOKUP(B988,'Short Volume SPY'!A:A,'Short Volume SPY'!E:E)</f>
        <v>0.65896120841828321</v>
      </c>
    </row>
    <row r="989" spans="2:12">
      <c r="B989" s="1">
        <v>44306</v>
      </c>
      <c r="C989" s="25">
        <f>_xlfn.XLOOKUP(B989,gme_stock_data!A:A,gme_stock_data!D:D)</f>
        <v>-3.6178375692974704E-2</v>
      </c>
      <c r="D989" s="1"/>
      <c r="E989" s="18">
        <f>_xlfn.XLOOKUP(B989,'Volume GME'!A:A,'Volume GME'!B:B)</f>
        <v>0.4321724890735899</v>
      </c>
      <c r="F989" s="19">
        <f>_xlfn.XLOOKUP(B989,'Short Volume GME'!A:A,'Short Volume GME'!E:E)</f>
        <v>0.64352663233852025</v>
      </c>
      <c r="H989" s="20">
        <f>_xlfn.XLOOKUP(B989,'Volume Apple'!A:A,'Volume Apple'!B:B)</f>
        <v>0.43284520920874481</v>
      </c>
      <c r="I989" s="20">
        <f>_xlfn.XLOOKUP(B989,'Short Volume Apple'!A:A,'Short Volume Apple'!E:E)</f>
        <v>0.4241510103740237</v>
      </c>
      <c r="K989" s="20">
        <f>_xlfn.XLOOKUP(B989,'Volume SPY'!A:A,'Volume SPY'!B:B)</f>
        <v>0.3861499392238455</v>
      </c>
      <c r="L989" s="20">
        <f>_xlfn.XLOOKUP(B989,'Short Volume SPY'!A:A,'Short Volume SPY'!E:E)</f>
        <v>0.62023847938926613</v>
      </c>
    </row>
    <row r="990" spans="2:12">
      <c r="B990" s="1">
        <v>44305</v>
      </c>
      <c r="C990" s="25">
        <f>_xlfn.XLOOKUP(B990,gme_stock_data!A:A,gme_stock_data!D:D)</f>
        <v>6.0700677276112766E-2</v>
      </c>
      <c r="D990" s="1"/>
      <c r="E990" s="18">
        <f>_xlfn.XLOOKUP(B990,'Volume GME'!A:A,'Volume GME'!B:B)</f>
        <v>0.43610857873594294</v>
      </c>
      <c r="F990" s="19">
        <f>_xlfn.XLOOKUP(B990,'Short Volume GME'!A:A,'Short Volume GME'!E:E)</f>
        <v>0.62420444367430805</v>
      </c>
      <c r="H990" s="20">
        <f>_xlfn.XLOOKUP(B990,'Volume Apple'!A:A,'Volume Apple'!B:B)</f>
        <v>0.49783650494237064</v>
      </c>
      <c r="I990" s="20">
        <f>_xlfn.XLOOKUP(B990,'Short Volume Apple'!A:A,'Short Volume Apple'!E:E)</f>
        <v>0.39994305437806049</v>
      </c>
      <c r="K990" s="20">
        <f>_xlfn.XLOOKUP(B990,'Volume SPY'!A:A,'Volume SPY'!B:B)</f>
        <v>0.33338396980318641</v>
      </c>
      <c r="L990" s="20">
        <f>_xlfn.XLOOKUP(B990,'Short Volume SPY'!A:A,'Short Volume SPY'!E:E)</f>
        <v>0.64604399665949386</v>
      </c>
    </row>
    <row r="991" spans="2:12">
      <c r="B991" s="1">
        <v>44302</v>
      </c>
      <c r="C991" s="25">
        <f>_xlfn.XLOOKUP(B991,gme_stock_data!A:A,gme_stock_data!D:D)</f>
        <v>-1.1314083148217033E-2</v>
      </c>
      <c r="D991" s="1"/>
      <c r="E991" s="18">
        <f>_xlfn.XLOOKUP(B991,'Volume GME'!A:A,'Volume GME'!B:B)</f>
        <v>0.48372660738770501</v>
      </c>
      <c r="F991" s="19">
        <f>_xlfn.XLOOKUP(B991,'Short Volume GME'!A:A,'Short Volume GME'!E:E)</f>
        <v>0.52543664486093233</v>
      </c>
      <c r="H991" s="20">
        <f>_xlfn.XLOOKUP(B991,'Volume Apple'!A:A,'Volume Apple'!B:B)</f>
        <v>0.39953932948731291</v>
      </c>
      <c r="I991" s="20">
        <f>_xlfn.XLOOKUP(B991,'Short Volume Apple'!A:A,'Short Volume Apple'!E:E)</f>
        <v>0.42574272925373269</v>
      </c>
      <c r="K991" s="20">
        <f>_xlfn.XLOOKUP(B991,'Volume SPY'!A:A,'Volume SPY'!B:B)</f>
        <v>0.41902099530363446</v>
      </c>
      <c r="L991" s="20">
        <f>_xlfn.XLOOKUP(B991,'Short Volume SPY'!A:A,'Short Volume SPY'!E:E)</f>
        <v>0.57404545958514253</v>
      </c>
    </row>
    <row r="992" spans="2:12">
      <c r="B992" s="1">
        <v>44301</v>
      </c>
      <c r="C992" s="25">
        <f>_xlfn.XLOOKUP(B992,gme_stock_data!A:A,gme_stock_data!D:D)</f>
        <v>-6.244287243946138E-2</v>
      </c>
      <c r="D992" s="1"/>
      <c r="E992" s="18">
        <f>_xlfn.XLOOKUP(B992,'Volume GME'!A:A,'Volume GME'!B:B)</f>
        <v>0.47995530087740362</v>
      </c>
      <c r="F992" s="19">
        <f>_xlfn.XLOOKUP(B992,'Short Volume GME'!A:A,'Short Volume GME'!E:E)</f>
        <v>0.52558636880959775</v>
      </c>
      <c r="H992" s="20">
        <f>_xlfn.XLOOKUP(B992,'Volume Apple'!A:A,'Volume Apple'!B:B)</f>
        <v>0.40585409108123616</v>
      </c>
      <c r="I992" s="20">
        <f>_xlfn.XLOOKUP(B992,'Short Volume Apple'!A:A,'Short Volume Apple'!E:E)</f>
        <v>0.40810691163458546</v>
      </c>
      <c r="K992" s="20">
        <f>_xlfn.XLOOKUP(B992,'Volume SPY'!A:A,'Volume SPY'!B:B)</f>
        <v>0.24847634303337804</v>
      </c>
      <c r="L992" s="20">
        <f>_xlfn.XLOOKUP(B992,'Short Volume SPY'!A:A,'Short Volume SPY'!E:E)</f>
        <v>0.61377912093079312</v>
      </c>
    </row>
    <row r="993" spans="2:12">
      <c r="B993" s="1">
        <v>44300</v>
      </c>
      <c r="C993" s="25">
        <f>_xlfn.XLOOKUP(B993,gme_stock_data!A:A,gme_stock_data!D:D)</f>
        <v>0.16635553194860647</v>
      </c>
      <c r="D993" s="1"/>
      <c r="E993" s="18">
        <f>_xlfn.XLOOKUP(B993,'Volume GME'!A:A,'Volume GME'!B:B)</f>
        <v>0.52577420233325978</v>
      </c>
      <c r="F993" s="19">
        <f>_xlfn.XLOOKUP(B993,'Short Volume GME'!A:A,'Short Volume GME'!E:E)</f>
        <v>0.48809940170176386</v>
      </c>
      <c r="H993" s="20">
        <f>_xlfn.XLOOKUP(B993,'Volume Apple'!A:A,'Volume Apple'!B:B)</f>
        <v>0.44248071242109249</v>
      </c>
      <c r="I993" s="20">
        <f>_xlfn.XLOOKUP(B993,'Short Volume Apple'!A:A,'Short Volume Apple'!E:E)</f>
        <v>0.41852600435409731</v>
      </c>
      <c r="K993" s="20">
        <f>_xlfn.XLOOKUP(B993,'Volume SPY'!A:A,'Volume SPY'!B:B)</f>
        <v>0.25231538551194099</v>
      </c>
      <c r="L993" s="20">
        <f>_xlfn.XLOOKUP(B993,'Short Volume SPY'!A:A,'Short Volume SPY'!E:E)</f>
        <v>0.69509477998294433</v>
      </c>
    </row>
    <row r="994" spans="2:12">
      <c r="B994" s="1">
        <v>44299</v>
      </c>
      <c r="C994" s="25">
        <f>_xlfn.XLOOKUP(B994,gme_stock_data!A:A,gme_stock_data!D:D)</f>
        <v>-5.6721498968304431E-4</v>
      </c>
      <c r="D994" s="1"/>
      <c r="E994" s="18">
        <f>_xlfn.XLOOKUP(B994,'Volume GME'!A:A,'Volume GME'!B:B)</f>
        <v>0.46086744834119436</v>
      </c>
      <c r="F994" s="19">
        <f>_xlfn.XLOOKUP(B994,'Short Volume GME'!A:A,'Short Volume GME'!E:E)</f>
        <v>0.45235407481274403</v>
      </c>
      <c r="H994" s="20">
        <f>_xlfn.XLOOKUP(B994,'Volume Apple'!A:A,'Volume Apple'!B:B)</f>
        <v>0.45194757051124196</v>
      </c>
      <c r="I994" s="20">
        <f>_xlfn.XLOOKUP(B994,'Short Volume Apple'!A:A,'Short Volume Apple'!E:E)</f>
        <v>0.40552538123774057</v>
      </c>
      <c r="K994" s="20">
        <f>_xlfn.XLOOKUP(B994,'Volume SPY'!A:A,'Volume SPY'!B:B)</f>
        <v>0.24727335487918944</v>
      </c>
      <c r="L994" s="20">
        <f>_xlfn.XLOOKUP(B994,'Short Volume SPY'!A:A,'Short Volume SPY'!E:E)</f>
        <v>0.5461075315773779</v>
      </c>
    </row>
    <row r="995" spans="2:12">
      <c r="B995" s="1">
        <v>44298</v>
      </c>
      <c r="C995" s="25">
        <f>_xlfn.XLOOKUP(B995,gme_stock_data!A:A,gme_stock_data!D:D)</f>
        <v>-0.11554381687007857</v>
      </c>
      <c r="D995" s="1"/>
      <c r="E995" s="18">
        <f>_xlfn.XLOOKUP(B995,'Volume GME'!A:A,'Volume GME'!B:B)</f>
        <v>0.46241215768355282</v>
      </c>
      <c r="F995" s="19">
        <f>_xlfn.XLOOKUP(B995,'Short Volume GME'!A:A,'Short Volume GME'!E:E)</f>
        <v>0.40320017340407749</v>
      </c>
      <c r="H995" s="20">
        <f>_xlfn.XLOOKUP(B995,'Volume Apple'!A:A,'Volume Apple'!B:B)</f>
        <v>0.44376127872225607</v>
      </c>
      <c r="I995" s="20">
        <f>_xlfn.XLOOKUP(B995,'Short Volume Apple'!A:A,'Short Volume Apple'!E:E)</f>
        <v>0.41092076140148392</v>
      </c>
      <c r="K995" s="20">
        <f>_xlfn.XLOOKUP(B995,'Volume SPY'!A:A,'Volume SPY'!B:B)</f>
        <v>0.31851571651311239</v>
      </c>
      <c r="L995" s="20">
        <f>_xlfn.XLOOKUP(B995,'Short Volume SPY'!A:A,'Short Volume SPY'!E:E)</f>
        <v>0.65562185906493531</v>
      </c>
    </row>
    <row r="996" spans="2:12">
      <c r="B996" s="1">
        <v>44295</v>
      </c>
      <c r="C996" s="25">
        <f>_xlfn.XLOOKUP(B996,gme_stock_data!A:A,gme_stock_data!D:D)</f>
        <v>-7.2338283915349605E-2</v>
      </c>
      <c r="D996" s="1"/>
      <c r="E996" s="18">
        <f>_xlfn.XLOOKUP(B996,'Volume GME'!A:A,'Volume GME'!B:B)</f>
        <v>0.51045993482670227</v>
      </c>
      <c r="F996" s="19">
        <f>_xlfn.XLOOKUP(B996,'Short Volume GME'!A:A,'Short Volume GME'!E:E)</f>
        <v>0.46627720280859536</v>
      </c>
      <c r="H996" s="20">
        <f>_xlfn.XLOOKUP(B996,'Volume Apple'!A:A,'Volume Apple'!B:B)</f>
        <v>0.44519771594250762</v>
      </c>
      <c r="I996" s="20">
        <f>_xlfn.XLOOKUP(B996,'Short Volume Apple'!A:A,'Short Volume Apple'!E:E)</f>
        <v>0.42371390592766295</v>
      </c>
      <c r="K996" s="20">
        <f>_xlfn.XLOOKUP(B996,'Volume SPY'!A:A,'Volume SPY'!B:B)</f>
        <v>0.28329868066825864</v>
      </c>
      <c r="L996" s="20">
        <f>_xlfn.XLOOKUP(B996,'Short Volume SPY'!A:A,'Short Volume SPY'!E:E)</f>
        <v>0.67210311252480259</v>
      </c>
    </row>
    <row r="997" spans="2:12">
      <c r="B997" s="1">
        <v>44294</v>
      </c>
      <c r="C997" s="25">
        <f>_xlfn.XLOOKUP(B997,gme_stock_data!A:A,gme_stock_data!D:D)</f>
        <v>-4.4349599784561426E-2</v>
      </c>
      <c r="D997" s="1"/>
      <c r="E997" s="18">
        <f>_xlfn.XLOOKUP(B997,'Volume GME'!A:A,'Volume GME'!B:B)</f>
        <v>0.46224504104280512</v>
      </c>
      <c r="F997" s="19">
        <f>_xlfn.XLOOKUP(B997,'Short Volume GME'!A:A,'Short Volume GME'!E:E)</f>
        <v>0.48276423272908403</v>
      </c>
      <c r="H997" s="20">
        <f>_xlfn.XLOOKUP(B997,'Volume Apple'!A:A,'Volume Apple'!B:B)</f>
        <v>0.41991576426952099</v>
      </c>
      <c r="I997" s="20">
        <f>_xlfn.XLOOKUP(B997,'Short Volume Apple'!A:A,'Short Volume Apple'!E:E)</f>
        <v>0.39924108374604317</v>
      </c>
      <c r="K997" s="20">
        <f>_xlfn.XLOOKUP(B997,'Volume SPY'!A:A,'Volume SPY'!B:B)</f>
        <v>0.37210748538555993</v>
      </c>
      <c r="L997" s="20">
        <f>_xlfn.XLOOKUP(B997,'Short Volume SPY'!A:A,'Short Volume SPY'!E:E)</f>
        <v>0.70138249288218801</v>
      </c>
    </row>
    <row r="998" spans="2:12">
      <c r="B998" s="1">
        <v>44293</v>
      </c>
      <c r="C998" s="25">
        <f>_xlfn.XLOOKUP(B998,gme_stock_data!A:A,gme_stock_data!D:D)</f>
        <v>-3.619905275177876E-2</v>
      </c>
      <c r="D998" s="1"/>
      <c r="E998" s="18">
        <f>_xlfn.XLOOKUP(B998,'Volume GME'!A:A,'Volume GME'!B:B)</f>
        <v>0.44441151716528426</v>
      </c>
      <c r="F998" s="19">
        <f>_xlfn.XLOOKUP(B998,'Short Volume GME'!A:A,'Short Volume GME'!E:E)</f>
        <v>0.58665110118772035</v>
      </c>
      <c r="H998" s="20">
        <f>_xlfn.XLOOKUP(B998,'Volume Apple'!A:A,'Volume Apple'!B:B)</f>
        <v>0.44942509257538171</v>
      </c>
      <c r="I998" s="20">
        <f>_xlfn.XLOOKUP(B998,'Short Volume Apple'!A:A,'Short Volume Apple'!E:E)</f>
        <v>0.40964732040583285</v>
      </c>
      <c r="K998" s="20">
        <f>_xlfn.XLOOKUP(B998,'Volume SPY'!A:A,'Volume SPY'!B:B)</f>
        <v>0.31183547211663448</v>
      </c>
      <c r="L998" s="20">
        <f>_xlfn.XLOOKUP(B998,'Short Volume SPY'!A:A,'Short Volume SPY'!E:E)</f>
        <v>0.73689491101554583</v>
      </c>
    </row>
    <row r="999" spans="2:12">
      <c r="B999" s="1">
        <v>44292</v>
      </c>
      <c r="C999" s="25">
        <f>_xlfn.XLOOKUP(B999,gme_stock_data!A:A,gme_stock_data!D:D)</f>
        <v>-1.3136831540982691E-2</v>
      </c>
      <c r="D999" s="1"/>
      <c r="E999" s="18">
        <f>_xlfn.XLOOKUP(B999,'Volume GME'!A:A,'Volume GME'!B:B)</f>
        <v>0.40624764771088895</v>
      </c>
      <c r="F999" s="19">
        <f>_xlfn.XLOOKUP(B999,'Short Volume GME'!A:A,'Short Volume GME'!E:E)</f>
        <v>0.42604553363436043</v>
      </c>
      <c r="H999" s="20">
        <f>_xlfn.XLOOKUP(B999,'Volume Apple'!A:A,'Volume Apple'!B:B)</f>
        <v>0.44488013150137312</v>
      </c>
      <c r="I999" s="20">
        <f>_xlfn.XLOOKUP(B999,'Short Volume Apple'!A:A,'Short Volume Apple'!E:E)</f>
        <v>0.41858308563889379</v>
      </c>
      <c r="K999" s="20">
        <f>_xlfn.XLOOKUP(B999,'Volume SPY'!A:A,'Volume SPY'!B:B)</f>
        <v>0.32231879440102529</v>
      </c>
      <c r="L999" s="20">
        <f>_xlfn.XLOOKUP(B999,'Short Volume SPY'!A:A,'Short Volume SPY'!E:E)</f>
        <v>0.73290717444554054</v>
      </c>
    </row>
    <row r="1000" spans="2:12">
      <c r="B1000" s="1">
        <v>44291</v>
      </c>
      <c r="C1000" s="25">
        <f>_xlfn.XLOOKUP(B1000,gme_stock_data!A:A,gme_stock_data!D:D)</f>
        <v>-2.3679753369515302E-2</v>
      </c>
      <c r="D1000" s="1"/>
      <c r="E1000" s="18">
        <f>_xlfn.XLOOKUP(B1000,'Volume GME'!A:A,'Volume GME'!B:B)</f>
        <v>0.38006886962908526</v>
      </c>
      <c r="F1000" s="19">
        <f>_xlfn.XLOOKUP(B1000,'Short Volume GME'!A:A,'Short Volume GME'!E:E)</f>
        <v>0.45820124063144246</v>
      </c>
      <c r="H1000" s="20">
        <f>_xlfn.XLOOKUP(B1000,'Volume Apple'!A:A,'Volume Apple'!B:B)</f>
        <v>0.41489654513580554</v>
      </c>
      <c r="I1000" s="20">
        <f>_xlfn.XLOOKUP(B1000,'Short Volume Apple'!A:A,'Short Volume Apple'!E:E)</f>
        <v>0.40462682956527751</v>
      </c>
      <c r="K1000" s="20">
        <f>_xlfn.XLOOKUP(B1000,'Volume SPY'!A:A,'Volume SPY'!B:B)</f>
        <v>0.35428224396125757</v>
      </c>
      <c r="L1000" s="20">
        <f>_xlfn.XLOOKUP(B1000,'Short Volume SPY'!A:A,'Short Volume SPY'!E:E)</f>
        <v>0.74953511621194335</v>
      </c>
    </row>
    <row r="1001" spans="2:12">
      <c r="B1001" s="1">
        <v>44287</v>
      </c>
      <c r="C1001" s="25">
        <f>_xlfn.XLOOKUP(B1001,gme_stock_data!A:A,gme_stock_data!D:D)</f>
        <v>8.3928314726097186E-3</v>
      </c>
      <c r="D1001" s="1"/>
      <c r="E1001" s="18">
        <f>_xlfn.XLOOKUP(B1001,'Volume GME'!A:A,'Volume GME'!B:B)</f>
        <v>0.45314688521667273</v>
      </c>
      <c r="F1001" s="19">
        <f>_xlfn.XLOOKUP(B1001,'Short Volume GME'!A:A,'Short Volume GME'!E:E)</f>
        <v>0.60806223823003935</v>
      </c>
      <c r="H1001" s="20">
        <f>_xlfn.XLOOKUP(B1001,'Volume Apple'!A:A,'Volume Apple'!B:B)</f>
        <v>0.43411690671767417</v>
      </c>
      <c r="I1001" s="20">
        <f>_xlfn.XLOOKUP(B1001,'Short Volume Apple'!A:A,'Short Volume Apple'!E:E)</f>
        <v>0.30930831234084888</v>
      </c>
      <c r="K1001" s="20">
        <f>_xlfn.XLOOKUP(B1001,'Volume SPY'!A:A,'Volume SPY'!B:B)</f>
        <v>0.52464638987092616</v>
      </c>
      <c r="L1001" s="20">
        <f>_xlfn.XLOOKUP(B1001,'Short Volume SPY'!A:A,'Short Volume SPY'!E:E)</f>
        <v>0.5155756343404736</v>
      </c>
    </row>
    <row r="1002" spans="2:12">
      <c r="B1002" s="1">
        <v>44286</v>
      </c>
      <c r="C1002" s="25">
        <f>_xlfn.XLOOKUP(B1002,gme_stock_data!A:A,gme_stock_data!D:D)</f>
        <v>-2.414771788035977E-2</v>
      </c>
      <c r="D1002" s="1"/>
      <c r="E1002" s="18">
        <f>_xlfn.XLOOKUP(B1002,'Volume GME'!A:A,'Volume GME'!B:B)</f>
        <v>0.48982899770010846</v>
      </c>
      <c r="F1002" s="19">
        <f>_xlfn.XLOOKUP(B1002,'Short Volume GME'!A:A,'Short Volume GME'!E:E)</f>
        <v>0.60930331101477708</v>
      </c>
      <c r="H1002" s="20">
        <f>_xlfn.XLOOKUP(B1002,'Volume Apple'!A:A,'Volume Apple'!B:B)</f>
        <v>0.35876012017839143</v>
      </c>
      <c r="I1002" s="20">
        <f>_xlfn.XLOOKUP(B1002,'Short Volume Apple'!A:A,'Short Volume Apple'!E:E)</f>
        <v>0.36518964182398583</v>
      </c>
      <c r="K1002" s="20">
        <f>_xlfn.XLOOKUP(B1002,'Volume SPY'!A:A,'Volume SPY'!B:B)</f>
        <v>0.41200330489039061</v>
      </c>
      <c r="L1002" s="20">
        <f>_xlfn.XLOOKUP(B1002,'Short Volume SPY'!A:A,'Short Volume SPY'!E:E)</f>
        <v>0.71136022412279931</v>
      </c>
    </row>
    <row r="1003" spans="2:12">
      <c r="B1003" s="1">
        <v>44285</v>
      </c>
      <c r="C1003" s="25">
        <f>_xlfn.XLOOKUP(B1003,gme_stock_data!A:A,gme_stock_data!D:D)</f>
        <v>7.0065903935219387E-2</v>
      </c>
      <c r="D1003" s="1"/>
      <c r="E1003" s="18">
        <f>_xlfn.XLOOKUP(B1003,'Volume GME'!A:A,'Volume GME'!B:B)</f>
        <v>0.49341392223838981</v>
      </c>
      <c r="F1003" s="19">
        <f>_xlfn.XLOOKUP(B1003,'Short Volume GME'!A:A,'Short Volume GME'!E:E)</f>
        <v>0.59863620563314679</v>
      </c>
      <c r="H1003" s="20">
        <f>_xlfn.XLOOKUP(B1003,'Volume Apple'!A:A,'Volume Apple'!B:B)</f>
        <v>0.36717314984041866</v>
      </c>
      <c r="I1003" s="20">
        <f>_xlfn.XLOOKUP(B1003,'Short Volume Apple'!A:A,'Short Volume Apple'!E:E)</f>
        <v>0.44677839829053473</v>
      </c>
      <c r="K1003" s="20">
        <f>_xlfn.XLOOKUP(B1003,'Volume SPY'!A:A,'Volume SPY'!B:B)</f>
        <v>0.32204375148525705</v>
      </c>
      <c r="L1003" s="20">
        <f>_xlfn.XLOOKUP(B1003,'Short Volume SPY'!A:A,'Short Volume SPY'!E:E)</f>
        <v>0.75025439549823769</v>
      </c>
    </row>
    <row r="1004" spans="2:12">
      <c r="B1004" s="1">
        <v>44284</v>
      </c>
      <c r="C1004" s="25">
        <f>_xlfn.XLOOKUP(B1004,gme_stock_data!A:A,gme_stock_data!D:D)</f>
        <v>1.7663948068227955E-3</v>
      </c>
      <c r="D1004" s="1"/>
      <c r="E1004" s="18">
        <f>_xlfn.XLOOKUP(B1004,'Volume GME'!A:A,'Volume GME'!B:B)</f>
        <v>0.47302298853894997</v>
      </c>
      <c r="F1004" s="19">
        <f>_xlfn.XLOOKUP(B1004,'Short Volume GME'!A:A,'Short Volume GME'!E:E)</f>
        <v>0.58782034399293315</v>
      </c>
      <c r="H1004" s="20">
        <f>_xlfn.XLOOKUP(B1004,'Volume Apple'!A:A,'Volume Apple'!B:B)</f>
        <v>0.40330318205397497</v>
      </c>
      <c r="I1004" s="20">
        <f>_xlfn.XLOOKUP(B1004,'Short Volume Apple'!A:A,'Short Volume Apple'!E:E)</f>
        <v>0.44839509093107516</v>
      </c>
      <c r="K1004" s="20">
        <f>_xlfn.XLOOKUP(B1004,'Volume SPY'!A:A,'Volume SPY'!B:B)</f>
        <v>0.31658359742643166</v>
      </c>
      <c r="L1004" s="20">
        <f>_xlfn.XLOOKUP(B1004,'Short Volume SPY'!A:A,'Short Volume SPY'!E:E)</f>
        <v>0.82235000608494579</v>
      </c>
    </row>
    <row r="1005" spans="2:12">
      <c r="B1005" s="1">
        <v>44281</v>
      </c>
      <c r="C1005" s="25">
        <f>_xlfn.XLOOKUP(B1005,gme_stock_data!A:A,gme_stock_data!D:D)</f>
        <v>-1.5133527115017E-2</v>
      </c>
      <c r="D1005" s="1"/>
      <c r="E1005" s="18">
        <f>_xlfn.XLOOKUP(B1005,'Volume GME'!A:A,'Volume GME'!B:B)</f>
        <v>0.45374059857273341</v>
      </c>
      <c r="F1005" s="19">
        <f>_xlfn.XLOOKUP(B1005,'Short Volume GME'!A:A,'Short Volume GME'!E:E)</f>
        <v>0.63253649045783455</v>
      </c>
      <c r="H1005" s="20">
        <f>_xlfn.XLOOKUP(B1005,'Volume Apple'!A:A,'Volume Apple'!B:B)</f>
        <v>0.37509778254523235</v>
      </c>
      <c r="I1005" s="20">
        <f>_xlfn.XLOOKUP(B1005,'Short Volume Apple'!A:A,'Short Volume Apple'!E:E)</f>
        <v>0.43400145513266736</v>
      </c>
      <c r="K1005" s="20">
        <f>_xlfn.XLOOKUP(B1005,'Volume SPY'!A:A,'Volume SPY'!B:B)</f>
        <v>0.34038957426445837</v>
      </c>
      <c r="L1005" s="20">
        <f>_xlfn.XLOOKUP(B1005,'Short Volume SPY'!A:A,'Short Volume SPY'!E:E)</f>
        <v>0.6897706124571783</v>
      </c>
    </row>
    <row r="1006" spans="2:12">
      <c r="B1006" s="1">
        <v>44280</v>
      </c>
      <c r="C1006" s="25">
        <f>_xlfn.XLOOKUP(B1006,gme_stock_data!A:A,gme_stock_data!D:D)</f>
        <v>0.42347569817931313</v>
      </c>
      <c r="D1006" s="1"/>
      <c r="E1006" s="18">
        <f>_xlfn.XLOOKUP(B1006,'Volume GME'!A:A,'Volume GME'!B:B)</f>
        <v>0.43188771124784836</v>
      </c>
      <c r="F1006" s="19">
        <f>_xlfn.XLOOKUP(B1006,'Short Volume GME'!A:A,'Short Volume GME'!E:E)</f>
        <v>0.55811807548705994</v>
      </c>
      <c r="H1006" s="20">
        <f>_xlfn.XLOOKUP(B1006,'Volume Apple'!A:A,'Volume Apple'!B:B)</f>
        <v>0.37315238149017371</v>
      </c>
      <c r="I1006" s="20">
        <f>_xlfn.XLOOKUP(B1006,'Short Volume Apple'!A:A,'Short Volume Apple'!E:E)</f>
        <v>0.41091402263883736</v>
      </c>
      <c r="K1006" s="20">
        <f>_xlfn.XLOOKUP(B1006,'Volume SPY'!A:A,'Volume SPY'!B:B)</f>
        <v>0.29268970333936417</v>
      </c>
      <c r="L1006" s="20">
        <f>_xlfn.XLOOKUP(B1006,'Short Volume SPY'!A:A,'Short Volume SPY'!E:E)</f>
        <v>0.66232688690393349</v>
      </c>
    </row>
    <row r="1007" spans="2:12">
      <c r="B1007" s="1">
        <v>44279</v>
      </c>
      <c r="C1007" s="25">
        <f>_xlfn.XLOOKUP(B1007,gme_stock_data!A:A,gme_stock_data!D:D)</f>
        <v>-0.4125322753312568</v>
      </c>
      <c r="D1007" s="1"/>
      <c r="E1007" s="18">
        <f>_xlfn.XLOOKUP(B1007,'Volume GME'!A:A,'Volume GME'!B:B)</f>
        <v>0.42616975872554563</v>
      </c>
      <c r="F1007" s="19">
        <f>_xlfn.XLOOKUP(B1007,'Short Volume GME'!A:A,'Short Volume GME'!E:E)</f>
        <v>0.56871667844349982</v>
      </c>
      <c r="H1007" s="20">
        <f>_xlfn.XLOOKUP(B1007,'Volume Apple'!A:A,'Volume Apple'!B:B)</f>
        <v>0.40672544553630896</v>
      </c>
      <c r="I1007" s="20">
        <f>_xlfn.XLOOKUP(B1007,'Short Volume Apple'!A:A,'Short Volume Apple'!E:E)</f>
        <v>0.41096811720537235</v>
      </c>
      <c r="K1007" s="20">
        <f>_xlfn.XLOOKUP(B1007,'Volume SPY'!A:A,'Volume SPY'!B:B)</f>
        <v>0.31028970461542366</v>
      </c>
      <c r="L1007" s="20">
        <f>_xlfn.XLOOKUP(B1007,'Short Volume SPY'!A:A,'Short Volume SPY'!E:E)</f>
        <v>0.67839494205690265</v>
      </c>
    </row>
    <row r="1008" spans="2:12">
      <c r="B1008" s="1">
        <v>44278</v>
      </c>
      <c r="C1008" s="25">
        <f>_xlfn.XLOOKUP(B1008,gme_stock_data!A:A,gme_stock_data!D:D)</f>
        <v>-6.7642194475081366E-2</v>
      </c>
      <c r="D1008" s="1"/>
      <c r="E1008" s="18">
        <f>_xlfn.XLOOKUP(B1008,'Volume GME'!A:A,'Volume GME'!B:B)</f>
        <v>0.35960903864520005</v>
      </c>
      <c r="F1008" s="19">
        <f>_xlfn.XLOOKUP(B1008,'Short Volume GME'!A:A,'Short Volume GME'!E:E)</f>
        <v>0.66390315235684283</v>
      </c>
      <c r="H1008" s="20">
        <f>_xlfn.XLOOKUP(B1008,'Volume Apple'!A:A,'Volume Apple'!B:B)</f>
        <v>0.42113064959146423</v>
      </c>
      <c r="I1008" s="20">
        <f>_xlfn.XLOOKUP(B1008,'Short Volume Apple'!A:A,'Short Volume Apple'!E:E)</f>
        <v>0.40346034070018638</v>
      </c>
      <c r="K1008" s="20">
        <f>_xlfn.XLOOKUP(B1008,'Volume SPY'!A:A,'Volume SPY'!B:B)</f>
        <v>0.33878307931979595</v>
      </c>
      <c r="L1008" s="20">
        <f>_xlfn.XLOOKUP(B1008,'Short Volume SPY'!A:A,'Short Volume SPY'!E:E)</f>
        <v>0.65433280891064105</v>
      </c>
    </row>
    <row r="1009" spans="2:12">
      <c r="B1009" s="1">
        <v>44277</v>
      </c>
      <c r="C1009" s="25">
        <f>_xlfn.XLOOKUP(B1009,gme_stock_data!A:A,gme_stock_data!D:D)</f>
        <v>-2.9387057453876202E-2</v>
      </c>
      <c r="D1009" s="1"/>
      <c r="E1009" s="18">
        <f>_xlfn.XLOOKUP(B1009,'Volume GME'!A:A,'Volume GME'!B:B)</f>
        <v>0.42723159066955674</v>
      </c>
      <c r="F1009" s="19">
        <f>_xlfn.XLOOKUP(B1009,'Short Volume GME'!A:A,'Short Volume GME'!E:E)</f>
        <v>0.64551416377555193</v>
      </c>
      <c r="H1009" s="20">
        <f>_xlfn.XLOOKUP(B1009,'Volume Apple'!A:A,'Volume Apple'!B:B)</f>
        <v>0.41492991426443587</v>
      </c>
      <c r="I1009" s="20">
        <f>_xlfn.XLOOKUP(B1009,'Short Volume Apple'!A:A,'Short Volume Apple'!E:E)</f>
        <v>0.40619359693782697</v>
      </c>
      <c r="K1009" s="20">
        <f>_xlfn.XLOOKUP(B1009,'Volume SPY'!A:A,'Volume SPY'!B:B)</f>
        <v>0.40876757078122505</v>
      </c>
      <c r="L1009" s="20">
        <f>_xlfn.XLOOKUP(B1009,'Short Volume SPY'!A:A,'Short Volume SPY'!E:E)</f>
        <v>0.78050439646905256</v>
      </c>
    </row>
    <row r="1010" spans="2:12">
      <c r="B1010" s="1">
        <v>44274</v>
      </c>
      <c r="C1010" s="25">
        <f>_xlfn.XLOOKUP(B1010,gme_stock_data!A:A,gme_stock_data!D:D)</f>
        <v>-7.3624847548653827E-3</v>
      </c>
      <c r="D1010" s="1"/>
      <c r="E1010" s="18">
        <f>_xlfn.XLOOKUP(B1010,'Volume GME'!A:A,'Volume GME'!B:B)</f>
        <v>0.44659173796615009</v>
      </c>
      <c r="F1010" s="19">
        <f>_xlfn.XLOOKUP(B1010,'Short Volume GME'!A:A,'Short Volume GME'!E:E)</f>
        <v>0.6030360223706912</v>
      </c>
      <c r="H1010" s="20">
        <f>_xlfn.XLOOKUP(B1010,'Volume Apple'!A:A,'Volume Apple'!B:B)</f>
        <v>0.33982310703215896</v>
      </c>
      <c r="I1010" s="20">
        <f>_xlfn.XLOOKUP(B1010,'Short Volume Apple'!A:A,'Short Volume Apple'!E:E)</f>
        <v>0.44362479162081969</v>
      </c>
      <c r="K1010" s="20">
        <f>_xlfn.XLOOKUP(B1010,'Volume SPY'!A:A,'Volume SPY'!B:B)</f>
        <v>0.37422592136375682</v>
      </c>
      <c r="L1010" s="20">
        <f>_xlfn.XLOOKUP(B1010,'Short Volume SPY'!A:A,'Short Volume SPY'!E:E)</f>
        <v>0.64132150593685799</v>
      </c>
    </row>
    <row r="1011" spans="2:12">
      <c r="B1011" s="1">
        <v>44273</v>
      </c>
      <c r="C1011" s="25">
        <f>_xlfn.XLOOKUP(B1011,gme_stock_data!A:A,gme_stock_data!D:D)</f>
        <v>-3.9075823745587511E-2</v>
      </c>
      <c r="D1011" s="1"/>
      <c r="E1011" s="18">
        <f>_xlfn.XLOOKUP(B1011,'Volume GME'!A:A,'Volume GME'!B:B)</f>
        <v>0.42636846769678338</v>
      </c>
      <c r="F1011" s="19">
        <f>_xlfn.XLOOKUP(B1011,'Short Volume GME'!A:A,'Short Volume GME'!E:E)</f>
        <v>0.67521473994847003</v>
      </c>
      <c r="H1011" s="20">
        <f>_xlfn.XLOOKUP(B1011,'Volume Apple'!A:A,'Volume Apple'!B:B)</f>
        <v>0.34686212829163582</v>
      </c>
      <c r="I1011" s="20">
        <f>_xlfn.XLOOKUP(B1011,'Short Volume Apple'!A:A,'Short Volume Apple'!E:E)</f>
        <v>0.45309828006410324</v>
      </c>
      <c r="K1011" s="20">
        <f>_xlfn.XLOOKUP(B1011,'Volume SPY'!A:A,'Volume SPY'!B:B)</f>
        <v>0.30864962720453931</v>
      </c>
      <c r="L1011" s="20">
        <f>_xlfn.XLOOKUP(B1011,'Short Volume SPY'!A:A,'Short Volume SPY'!E:E)</f>
        <v>0.76908891557903103</v>
      </c>
    </row>
    <row r="1012" spans="2:12">
      <c r="B1012" s="1">
        <v>44272</v>
      </c>
      <c r="C1012" s="25">
        <f>_xlfn.XLOOKUP(B1012,gme_stock_data!A:A,gme_stock_data!D:D)</f>
        <v>7.8476811980017647E-3</v>
      </c>
      <c r="D1012" s="1"/>
      <c r="E1012" s="18">
        <f>_xlfn.XLOOKUP(B1012,'Volume GME'!A:A,'Volume GME'!B:B)</f>
        <v>0.43266118193521075</v>
      </c>
      <c r="F1012" s="19">
        <f>_xlfn.XLOOKUP(B1012,'Short Volume GME'!A:A,'Short Volume GME'!E:E)</f>
        <v>0.54717317412937094</v>
      </c>
      <c r="H1012" s="20">
        <f>_xlfn.XLOOKUP(B1012,'Volume Apple'!A:A,'Volume Apple'!B:B)</f>
        <v>0.37404465031701739</v>
      </c>
      <c r="I1012" s="20">
        <f>_xlfn.XLOOKUP(B1012,'Short Volume Apple'!A:A,'Short Volume Apple'!E:E)</f>
        <v>0.46385382841702744</v>
      </c>
      <c r="K1012" s="20">
        <f>_xlfn.XLOOKUP(B1012,'Volume SPY'!A:A,'Volume SPY'!B:B)</f>
        <v>0.32615574625557781</v>
      </c>
      <c r="L1012" s="20">
        <f>_xlfn.XLOOKUP(B1012,'Short Volume SPY'!A:A,'Short Volume SPY'!E:E)</f>
        <v>0.68816189730864707</v>
      </c>
    </row>
    <row r="1013" spans="2:12">
      <c r="B1013" s="1">
        <v>44271</v>
      </c>
      <c r="C1013" s="25">
        <f>_xlfn.XLOOKUP(B1013,gme_stock_data!A:A,gme_stock_data!D:D)</f>
        <v>-5.5865837427362973E-2</v>
      </c>
      <c r="D1013" s="1"/>
      <c r="E1013" s="18">
        <f>_xlfn.XLOOKUP(B1013,'Volume GME'!A:A,'Volume GME'!B:B)</f>
        <v>0.43497621315938301</v>
      </c>
      <c r="F1013" s="19">
        <f>_xlfn.XLOOKUP(B1013,'Short Volume GME'!A:A,'Short Volume GME'!E:E)</f>
        <v>0.56454687642432899</v>
      </c>
      <c r="H1013" s="20">
        <f>_xlfn.XLOOKUP(B1013,'Volume Apple'!A:A,'Volume Apple'!B:B)</f>
        <v>0.4423982414516468</v>
      </c>
      <c r="I1013" s="20">
        <f>_xlfn.XLOOKUP(B1013,'Short Volume Apple'!A:A,'Short Volume Apple'!E:E)</f>
        <v>0.386419051539522</v>
      </c>
      <c r="K1013" s="20">
        <f>_xlfn.XLOOKUP(B1013,'Volume SPY'!A:A,'Volume SPY'!B:B)</f>
        <v>0.25864037793165096</v>
      </c>
      <c r="L1013" s="20">
        <f>_xlfn.XLOOKUP(B1013,'Short Volume SPY'!A:A,'Short Volume SPY'!E:E)</f>
        <v>0.65100930316983696</v>
      </c>
    </row>
    <row r="1014" spans="2:12">
      <c r="B1014" s="1">
        <v>44270</v>
      </c>
      <c r="C1014" s="25">
        <f>_xlfn.XLOOKUP(B1014,gme_stock_data!A:A,gme_stock_data!D:D)</f>
        <v>-0.18374401061490347</v>
      </c>
      <c r="D1014" s="1"/>
      <c r="E1014" s="18">
        <f>_xlfn.XLOOKUP(B1014,'Volume GME'!A:A,'Volume GME'!B:B)</f>
        <v>0.42777784057619572</v>
      </c>
      <c r="F1014" s="19">
        <f>_xlfn.XLOOKUP(B1014,'Short Volume GME'!A:A,'Short Volume GME'!E:E)</f>
        <v>0.5891377012803638</v>
      </c>
      <c r="H1014" s="20">
        <f>_xlfn.XLOOKUP(B1014,'Volume Apple'!A:A,'Volume Apple'!B:B)</f>
        <v>0.41204362408895678</v>
      </c>
      <c r="I1014" s="20">
        <f>_xlfn.XLOOKUP(B1014,'Short Volume Apple'!A:A,'Short Volume Apple'!E:E)</f>
        <v>0.45252449375102272</v>
      </c>
      <c r="K1014" s="20">
        <f>_xlfn.XLOOKUP(B1014,'Volume SPY'!A:A,'Volume SPY'!B:B)</f>
        <v>0.26778227593236026</v>
      </c>
      <c r="L1014" s="20">
        <f>_xlfn.XLOOKUP(B1014,'Short Volume SPY'!A:A,'Short Volume SPY'!E:E)</f>
        <v>0.66011277003398483</v>
      </c>
    </row>
    <row r="1015" spans="2:12">
      <c r="B1015" s="1">
        <v>44267</v>
      </c>
      <c r="C1015" s="25">
        <f>_xlfn.XLOOKUP(B1015,gme_stock_data!A:A,gme_stock_data!D:D)</f>
        <v>1.7235231790933843E-2</v>
      </c>
      <c r="D1015" s="1"/>
      <c r="E1015" s="18">
        <f>_xlfn.XLOOKUP(B1015,'Volume GME'!A:A,'Volume GME'!B:B)</f>
        <v>0.39497569066146054</v>
      </c>
      <c r="F1015" s="19">
        <f>_xlfn.XLOOKUP(B1015,'Short Volume GME'!A:A,'Short Volume GME'!E:E)</f>
        <v>0.53082642711530992</v>
      </c>
      <c r="H1015" s="20">
        <f>_xlfn.XLOOKUP(B1015,'Volume Apple'!A:A,'Volume Apple'!B:B)</f>
        <v>0.37319438636372265</v>
      </c>
      <c r="I1015" s="20">
        <f>_xlfn.XLOOKUP(B1015,'Short Volume Apple'!A:A,'Short Volume Apple'!E:E)</f>
        <v>0.45034611493291427</v>
      </c>
      <c r="K1015" s="20">
        <f>_xlfn.XLOOKUP(B1015,'Volume SPY'!A:A,'Volume SPY'!B:B)</f>
        <v>0.32867769781982453</v>
      </c>
      <c r="L1015" s="20">
        <f>_xlfn.XLOOKUP(B1015,'Short Volume SPY'!A:A,'Short Volume SPY'!E:E)</f>
        <v>0.61370568460981045</v>
      </c>
    </row>
    <row r="1016" spans="2:12">
      <c r="B1016" s="1">
        <v>44266</v>
      </c>
      <c r="C1016" s="25">
        <f>_xlfn.XLOOKUP(B1016,gme_stock_data!A:A,gme_stock_data!D:D)</f>
        <v>-1.9048194970694474E-2</v>
      </c>
      <c r="D1016" s="1"/>
      <c r="E1016" s="18">
        <f>_xlfn.XLOOKUP(B1016,'Volume GME'!A:A,'Volume GME'!B:B)</f>
        <v>0.40212928901848016</v>
      </c>
      <c r="F1016" s="19">
        <f>_xlfn.XLOOKUP(B1016,'Short Volume GME'!A:A,'Short Volume GME'!E:E)</f>
        <v>0.54731468301824726</v>
      </c>
      <c r="H1016" s="20">
        <f>_xlfn.XLOOKUP(B1016,'Volume Apple'!A:A,'Volume Apple'!B:B)</f>
        <v>0.39563246346019332</v>
      </c>
      <c r="I1016" s="20">
        <f>_xlfn.XLOOKUP(B1016,'Short Volume Apple'!A:A,'Short Volume Apple'!E:E)</f>
        <v>0.37122057979167328</v>
      </c>
      <c r="K1016" s="20">
        <f>_xlfn.XLOOKUP(B1016,'Volume SPY'!A:A,'Volume SPY'!B:B)</f>
        <v>0.32830523588856036</v>
      </c>
      <c r="L1016" s="20">
        <f>_xlfn.XLOOKUP(B1016,'Short Volume SPY'!A:A,'Short Volume SPY'!E:E)</f>
        <v>0.71013416205279567</v>
      </c>
    </row>
    <row r="1017" spans="2:12">
      <c r="B1017" s="1">
        <v>44265</v>
      </c>
      <c r="C1017" s="25">
        <f>_xlfn.XLOOKUP(B1017,gme_stock_data!A:A,gme_stock_data!D:D)</f>
        <v>7.0827437371371552E-2</v>
      </c>
      <c r="D1017" s="1"/>
      <c r="E1017" s="18">
        <f>_xlfn.XLOOKUP(B1017,'Volume GME'!A:A,'Volume GME'!B:B)</f>
        <v>0.37023179044992438</v>
      </c>
      <c r="F1017" s="19">
        <f>_xlfn.XLOOKUP(B1017,'Short Volume GME'!A:A,'Short Volume GME'!E:E)</f>
        <v>0.57700058401347076</v>
      </c>
      <c r="H1017" s="20">
        <f>_xlfn.XLOOKUP(B1017,'Volume Apple'!A:A,'Volume Apple'!B:B)</f>
        <v>0.34028890896103181</v>
      </c>
      <c r="I1017" s="20">
        <f>_xlfn.XLOOKUP(B1017,'Short Volume Apple'!A:A,'Short Volume Apple'!E:E)</f>
        <v>0.4688925964482234</v>
      </c>
      <c r="K1017" s="20">
        <f>_xlfn.XLOOKUP(B1017,'Volume SPY'!A:A,'Volume SPY'!B:B)</f>
        <v>0.21356774077294913</v>
      </c>
      <c r="L1017" s="20">
        <f>_xlfn.XLOOKUP(B1017,'Short Volume SPY'!A:A,'Short Volume SPY'!E:E)</f>
        <v>0.72263579418026924</v>
      </c>
    </row>
    <row r="1018" spans="2:12">
      <c r="B1018" s="1">
        <v>44264</v>
      </c>
      <c r="C1018" s="25">
        <f>_xlfn.XLOOKUP(B1018,gme_stock_data!A:A,gme_stock_data!D:D)</f>
        <v>0.23836740307926566</v>
      </c>
      <c r="D1018" s="1"/>
      <c r="E1018" s="18">
        <f>_xlfn.XLOOKUP(B1018,'Volume GME'!A:A,'Volume GME'!B:B)</f>
        <v>0.39814445305652191</v>
      </c>
      <c r="F1018" s="19">
        <f>_xlfn.XLOOKUP(B1018,'Short Volume GME'!A:A,'Short Volume GME'!E:E)</f>
        <v>0.60374217353058712</v>
      </c>
      <c r="H1018" s="20">
        <f>_xlfn.XLOOKUP(B1018,'Volume Apple'!A:A,'Volume Apple'!B:B)</f>
        <v>0.36781539292945975</v>
      </c>
      <c r="I1018" s="20">
        <f>_xlfn.XLOOKUP(B1018,'Short Volume Apple'!A:A,'Short Volume Apple'!E:E)</f>
        <v>0.42760484043935121</v>
      </c>
      <c r="K1018" s="20">
        <f>_xlfn.XLOOKUP(B1018,'Volume SPY'!A:A,'Volume SPY'!B:B)</f>
        <v>0.29234389337621314</v>
      </c>
      <c r="L1018" s="20">
        <f>_xlfn.XLOOKUP(B1018,'Short Volume SPY'!A:A,'Short Volume SPY'!E:E)</f>
        <v>0.6097779056685344</v>
      </c>
    </row>
    <row r="1019" spans="2:12">
      <c r="B1019" s="1">
        <v>44263</v>
      </c>
      <c r="C1019" s="25">
        <f>_xlfn.XLOOKUP(B1019,gme_stock_data!A:A,gme_stock_data!D:D)</f>
        <v>0.34502194485616444</v>
      </c>
      <c r="D1019" s="1"/>
      <c r="E1019" s="18">
        <f>_xlfn.XLOOKUP(B1019,'Volume GME'!A:A,'Volume GME'!B:B)</f>
        <v>0.45057883622860945</v>
      </c>
      <c r="F1019" s="19">
        <f>_xlfn.XLOOKUP(B1019,'Short Volume GME'!A:A,'Short Volume GME'!E:E)</f>
        <v>0.57673449928467913</v>
      </c>
      <c r="H1019" s="20">
        <f>_xlfn.XLOOKUP(B1019,'Volume Apple'!A:A,'Volume Apple'!B:B)</f>
        <v>0.34973823884825739</v>
      </c>
      <c r="I1019" s="20">
        <f>_xlfn.XLOOKUP(B1019,'Short Volume Apple'!A:A,'Short Volume Apple'!E:E)</f>
        <v>0.45316681466468234</v>
      </c>
      <c r="K1019" s="20">
        <f>_xlfn.XLOOKUP(B1019,'Volume SPY'!A:A,'Volume SPY'!B:B)</f>
        <v>0.20675697826325304</v>
      </c>
      <c r="L1019" s="20">
        <f>_xlfn.XLOOKUP(B1019,'Short Volume SPY'!A:A,'Short Volume SPY'!E:E)</f>
        <v>0.58446325144408207</v>
      </c>
    </row>
    <row r="1020" spans="2:12">
      <c r="B1020" s="1">
        <v>44260</v>
      </c>
      <c r="C1020" s="25">
        <f>_xlfn.XLOOKUP(B1020,gme_stock_data!A:A,gme_stock_data!D:D)</f>
        <v>3.9987557626009057E-2</v>
      </c>
      <c r="D1020" s="1"/>
      <c r="E1020" s="18">
        <f>_xlfn.XLOOKUP(B1020,'Volume GME'!A:A,'Volume GME'!B:B)</f>
        <v>0.46657451431666297</v>
      </c>
      <c r="F1020" s="19">
        <f>_xlfn.XLOOKUP(B1020,'Short Volume GME'!A:A,'Short Volume GME'!E:E)</f>
        <v>0.60198779609617381</v>
      </c>
      <c r="H1020" s="20">
        <f>_xlfn.XLOOKUP(B1020,'Volume Apple'!A:A,'Volume Apple'!B:B)</f>
        <v>0.32396504949501087</v>
      </c>
      <c r="I1020" s="20">
        <f>_xlfn.XLOOKUP(B1020,'Short Volume Apple'!A:A,'Short Volume Apple'!E:E)</f>
        <v>0.57852969911436225</v>
      </c>
      <c r="K1020" s="20">
        <f>_xlfn.XLOOKUP(B1020,'Volume SPY'!A:A,'Volume SPY'!B:B)</f>
        <v>0.2332497356953846</v>
      </c>
      <c r="L1020" s="20">
        <f>_xlfn.XLOOKUP(B1020,'Short Volume SPY'!A:A,'Short Volume SPY'!E:E)</f>
        <v>0.42982876919020041</v>
      </c>
    </row>
    <row r="1021" spans="2:12">
      <c r="B1021" s="1">
        <v>44259</v>
      </c>
      <c r="C1021" s="25">
        <f>_xlfn.XLOOKUP(B1021,gme_stock_data!A:A,gme_stock_data!D:D)</f>
        <v>6.3632313554033135E-2</v>
      </c>
      <c r="D1021" s="1"/>
      <c r="E1021" s="18">
        <f>_xlfn.XLOOKUP(B1021,'Volume GME'!A:A,'Volume GME'!B:B)</f>
        <v>0.46830645602605703</v>
      </c>
      <c r="F1021" s="19">
        <f>_xlfn.XLOOKUP(B1021,'Short Volume GME'!A:A,'Short Volume GME'!E:E)</f>
        <v>0.58186448015493675</v>
      </c>
      <c r="H1021" s="20">
        <f>_xlfn.XLOOKUP(B1021,'Volume Apple'!A:A,'Volume Apple'!B:B)</f>
        <v>0.36630492335524995</v>
      </c>
      <c r="I1021" s="20">
        <f>_xlfn.XLOOKUP(B1021,'Short Volume Apple'!A:A,'Short Volume Apple'!E:E)</f>
        <v>0.46323873808502158</v>
      </c>
      <c r="K1021" s="20">
        <f>_xlfn.XLOOKUP(B1021,'Volume SPY'!A:A,'Volume SPY'!B:B)</f>
        <v>0.19774974929981071</v>
      </c>
      <c r="L1021" s="20">
        <f>_xlfn.XLOOKUP(B1021,'Short Volume SPY'!A:A,'Short Volume SPY'!E:E)</f>
        <v>0.49366710970860284</v>
      </c>
    </row>
    <row r="1022" spans="2:12">
      <c r="B1022" s="1">
        <v>44258</v>
      </c>
      <c r="C1022" s="25">
        <f>_xlfn.XLOOKUP(B1022,gme_stock_data!A:A,gme_stock_data!D:D)</f>
        <v>4.9515064527380498E-2</v>
      </c>
      <c r="D1022" s="1"/>
      <c r="E1022" s="18">
        <f>_xlfn.XLOOKUP(B1022,'Volume GME'!A:A,'Volume GME'!B:B)</f>
        <v>0.46078008390742098</v>
      </c>
      <c r="F1022" s="19">
        <f>_xlfn.XLOOKUP(B1022,'Short Volume GME'!A:A,'Short Volume GME'!E:E)</f>
        <v>0.60642861874723042</v>
      </c>
      <c r="H1022" s="20">
        <f>_xlfn.XLOOKUP(B1022,'Volume Apple'!A:A,'Volume Apple'!B:B)</f>
        <v>0.34743449509847857</v>
      </c>
      <c r="I1022" s="20">
        <f>_xlfn.XLOOKUP(B1022,'Short Volume Apple'!A:A,'Short Volume Apple'!E:E)</f>
        <v>0.48548697274985941</v>
      </c>
      <c r="K1022" s="20">
        <f>_xlfn.XLOOKUP(B1022,'Volume SPY'!A:A,'Volume SPY'!B:B)</f>
        <v>0.19866561349800443</v>
      </c>
      <c r="L1022" s="20">
        <f>_xlfn.XLOOKUP(B1022,'Short Volume SPY'!A:A,'Short Volume SPY'!E:E)</f>
        <v>0.52138776904870798</v>
      </c>
    </row>
    <row r="1023" spans="2:12">
      <c r="B1023" s="1">
        <v>44257</v>
      </c>
      <c r="C1023" s="25">
        <f>_xlfn.XLOOKUP(B1023,gme_stock_data!A:A,gme_stock_data!D:D)</f>
        <v>-1.8441427902722907E-2</v>
      </c>
      <c r="D1023" s="1"/>
      <c r="E1023" s="18">
        <f>_xlfn.XLOOKUP(B1023,'Volume GME'!A:A,'Volume GME'!B:B)</f>
        <v>0.5089309208505306</v>
      </c>
      <c r="F1023" s="19">
        <f>_xlfn.XLOOKUP(B1023,'Short Volume GME'!A:A,'Short Volume GME'!E:E)</f>
        <v>0.58608290830084064</v>
      </c>
      <c r="H1023" s="20">
        <f>_xlfn.XLOOKUP(B1023,'Volume Apple'!A:A,'Volume Apple'!B:B)</f>
        <v>0.37846152735859001</v>
      </c>
      <c r="I1023" s="20">
        <f>_xlfn.XLOOKUP(B1023,'Short Volume Apple'!A:A,'Short Volume Apple'!E:E)</f>
        <v>0.45757746090387968</v>
      </c>
      <c r="K1023" s="20">
        <f>_xlfn.XLOOKUP(B1023,'Volume SPY'!A:A,'Volume SPY'!B:B)</f>
        <v>0.26109454846500924</v>
      </c>
      <c r="L1023" s="20">
        <f>_xlfn.XLOOKUP(B1023,'Short Volume SPY'!A:A,'Short Volume SPY'!E:E)</f>
        <v>0.68062306129433792</v>
      </c>
    </row>
    <row r="1024" spans="2:12">
      <c r="B1024" s="1">
        <v>44256</v>
      </c>
      <c r="C1024" s="25">
        <f>_xlfn.XLOOKUP(B1024,gme_stock_data!A:A,gme_stock_data!D:D)</f>
        <v>0.16859559232080187</v>
      </c>
      <c r="D1024" s="1"/>
      <c r="E1024" s="18">
        <f>_xlfn.XLOOKUP(B1024,'Volume GME'!A:A,'Volume GME'!B:B)</f>
        <v>0.49663146969743399</v>
      </c>
      <c r="F1024" s="19">
        <f>_xlfn.XLOOKUP(B1024,'Short Volume GME'!A:A,'Short Volume GME'!E:E)</f>
        <v>0.53426295544249192</v>
      </c>
      <c r="H1024" s="20">
        <f>_xlfn.XLOOKUP(B1024,'Volume Apple'!A:A,'Volume Apple'!B:B)</f>
        <v>0.36438151747338021</v>
      </c>
      <c r="I1024" s="20">
        <f>_xlfn.XLOOKUP(B1024,'Short Volume Apple'!A:A,'Short Volume Apple'!E:E)</f>
        <v>0.42427035900233906</v>
      </c>
      <c r="K1024" s="20">
        <f>_xlfn.XLOOKUP(B1024,'Volume SPY'!A:A,'Volume SPY'!B:B)</f>
        <v>0.2840236026843061</v>
      </c>
      <c r="L1024" s="20">
        <f>_xlfn.XLOOKUP(B1024,'Short Volume SPY'!A:A,'Short Volume SPY'!E:E)</f>
        <v>0.65312373799955137</v>
      </c>
    </row>
    <row r="1025" spans="2:12">
      <c r="B1025" s="1">
        <v>44253</v>
      </c>
      <c r="C1025" s="25">
        <f>_xlfn.XLOOKUP(B1025,gme_stock_data!A:A,gme_stock_data!D:D)</f>
        <v>-6.6551829288969341E-2</v>
      </c>
      <c r="D1025" s="1"/>
      <c r="E1025" s="18">
        <f>_xlfn.XLOOKUP(B1025,'Volume GME'!A:A,'Volume GME'!B:B)</f>
        <v>0.43247965754528012</v>
      </c>
      <c r="F1025" s="19">
        <f>_xlfn.XLOOKUP(B1025,'Short Volume GME'!A:A,'Short Volume GME'!E:E)</f>
        <v>0.57429368979652062</v>
      </c>
      <c r="H1025" s="20">
        <f>_xlfn.XLOOKUP(B1025,'Volume Apple'!A:A,'Volume Apple'!B:B)</f>
        <v>0.33157284108247831</v>
      </c>
      <c r="I1025" s="20">
        <f>_xlfn.XLOOKUP(B1025,'Short Volume Apple'!A:A,'Short Volume Apple'!E:E)</f>
        <v>0.4141722132400818</v>
      </c>
      <c r="K1025" s="20">
        <f>_xlfn.XLOOKUP(B1025,'Volume SPY'!A:A,'Volume SPY'!B:B)</f>
        <v>0.22332551911287798</v>
      </c>
      <c r="L1025" s="20">
        <f>_xlfn.XLOOKUP(B1025,'Short Volume SPY'!A:A,'Short Volume SPY'!E:E)</f>
        <v>0.51833583340819211</v>
      </c>
    </row>
    <row r="1026" spans="2:12">
      <c r="B1026" s="1">
        <v>44252</v>
      </c>
      <c r="C1026" s="25">
        <f>_xlfn.XLOOKUP(B1026,gme_stock_data!A:A,gme_stock_data!D:D)</f>
        <v>0.17003531185318455</v>
      </c>
      <c r="D1026" s="1"/>
      <c r="E1026" s="18">
        <f>_xlfn.XLOOKUP(B1026,'Volume GME'!A:A,'Volume GME'!B:B)</f>
        <v>0.40870944851320362</v>
      </c>
      <c r="F1026" s="19">
        <f>_xlfn.XLOOKUP(B1026,'Short Volume GME'!A:A,'Short Volume GME'!E:E)</f>
        <v>0.61215436331717532</v>
      </c>
      <c r="H1026" s="20">
        <f>_xlfn.XLOOKUP(B1026,'Volume Apple'!A:A,'Volume Apple'!B:B)</f>
        <v>0.35227617522614874</v>
      </c>
      <c r="I1026" s="20">
        <f>_xlfn.XLOOKUP(B1026,'Short Volume Apple'!A:A,'Short Volume Apple'!E:E)</f>
        <v>0.47403235858622028</v>
      </c>
      <c r="K1026" s="20">
        <f>_xlfn.XLOOKUP(B1026,'Volume SPY'!A:A,'Volume SPY'!B:B)</f>
        <v>0.17491345905589892</v>
      </c>
      <c r="L1026" s="20">
        <f>_xlfn.XLOOKUP(B1026,'Short Volume SPY'!A:A,'Short Volume SPY'!E:E)</f>
        <v>0.58203305741203448</v>
      </c>
    </row>
    <row r="1027" spans="2:12">
      <c r="B1027" s="1">
        <v>44251</v>
      </c>
      <c r="C1027" s="25">
        <f>_xlfn.XLOOKUP(B1027,gme_stock_data!A:A,gme_stock_data!D:D)</f>
        <v>0.71296725240426806</v>
      </c>
      <c r="D1027" s="1"/>
      <c r="E1027" s="18">
        <f>_xlfn.XLOOKUP(B1027,'Volume GME'!A:A,'Volume GME'!B:B)</f>
        <v>0.31914164794329714</v>
      </c>
      <c r="F1027" s="19">
        <f>_xlfn.XLOOKUP(B1027,'Short Volume GME'!A:A,'Short Volume GME'!E:E)</f>
        <v>0.54747587961612532</v>
      </c>
      <c r="H1027" s="20">
        <f>_xlfn.XLOOKUP(B1027,'Volume Apple'!A:A,'Volume Apple'!B:B)</f>
        <v>0.38698123535851231</v>
      </c>
      <c r="I1027" s="20">
        <f>_xlfn.XLOOKUP(B1027,'Short Volume Apple'!A:A,'Short Volume Apple'!E:E)</f>
        <v>0.39213868879335223</v>
      </c>
      <c r="K1027" s="20">
        <f>_xlfn.XLOOKUP(B1027,'Volume SPY'!A:A,'Volume SPY'!B:B)</f>
        <v>0.2737532922613593</v>
      </c>
      <c r="L1027" s="20">
        <f>_xlfn.XLOOKUP(B1027,'Short Volume SPY'!A:A,'Short Volume SPY'!E:E)</f>
        <v>0.56862286315492716</v>
      </c>
    </row>
    <row r="1028" spans="2:12">
      <c r="B1028" s="1">
        <v>44250</v>
      </c>
      <c r="C1028" s="25">
        <f>_xlfn.XLOOKUP(B1028,gme_stock_data!A:A,gme_stock_data!D:D)</f>
        <v>-2.286819090365939E-2</v>
      </c>
      <c r="D1028" s="1"/>
      <c r="E1028" s="18">
        <f>_xlfn.XLOOKUP(B1028,'Volume GME'!A:A,'Volume GME'!B:B)</f>
        <v>0.42118889760161504</v>
      </c>
      <c r="F1028" s="19">
        <f>_xlfn.XLOOKUP(B1028,'Short Volume GME'!A:A,'Short Volume GME'!E:E)</f>
        <v>0.55888848586942763</v>
      </c>
      <c r="H1028" s="20">
        <f>_xlfn.XLOOKUP(B1028,'Volume Apple'!A:A,'Volume Apple'!B:B)</f>
        <v>0.3911159439805062</v>
      </c>
      <c r="I1028" s="20">
        <f>_xlfn.XLOOKUP(B1028,'Short Volume Apple'!A:A,'Short Volume Apple'!E:E)</f>
        <v>0.39009987468146234</v>
      </c>
      <c r="K1028" s="20">
        <f>_xlfn.XLOOKUP(B1028,'Volume SPY'!A:A,'Volume SPY'!B:B)</f>
        <v>0.2548656203888186</v>
      </c>
      <c r="L1028" s="20">
        <f>_xlfn.XLOOKUP(B1028,'Short Volume SPY'!A:A,'Short Volume SPY'!E:E)</f>
        <v>0.47627925665042919</v>
      </c>
    </row>
    <row r="1029" spans="2:12">
      <c r="B1029" s="1">
        <v>44249</v>
      </c>
      <c r="C1029" s="25">
        <f>_xlfn.XLOOKUP(B1029,gme_stock_data!A:A,gme_stock_data!D:D)</f>
        <v>0.12487332988140799</v>
      </c>
      <c r="D1029" s="1"/>
      <c r="E1029" s="18">
        <f>_xlfn.XLOOKUP(B1029,'Volume GME'!A:A,'Volume GME'!B:B)</f>
        <v>0.48240444491605383</v>
      </c>
      <c r="F1029" s="19">
        <f>_xlfn.XLOOKUP(B1029,'Short Volume GME'!A:A,'Short Volume GME'!E:E)</f>
        <v>0.6168262924551825</v>
      </c>
      <c r="H1029" s="20">
        <f>_xlfn.XLOOKUP(B1029,'Volume Apple'!A:A,'Volume Apple'!B:B)</f>
        <v>0.36481654444901235</v>
      </c>
      <c r="I1029" s="20">
        <f>_xlfn.XLOOKUP(B1029,'Short Volume Apple'!A:A,'Short Volume Apple'!E:E)</f>
        <v>0.40818797878471463</v>
      </c>
      <c r="K1029" s="20">
        <f>_xlfn.XLOOKUP(B1029,'Volume SPY'!A:A,'Volume SPY'!B:B)</f>
        <v>0.31488333355015241</v>
      </c>
      <c r="L1029" s="20">
        <f>_xlfn.XLOOKUP(B1029,'Short Volume SPY'!A:A,'Short Volume SPY'!E:E)</f>
        <v>0.61404423280217135</v>
      </c>
    </row>
    <row r="1030" spans="2:12">
      <c r="B1030" s="1">
        <v>44246</v>
      </c>
      <c r="C1030" s="25">
        <f>_xlfn.XLOOKUP(B1030,gme_stock_data!A:A,gme_stock_data!D:D)</f>
        <v>-1.9685045726721981E-3</v>
      </c>
      <c r="D1030" s="1"/>
      <c r="E1030" s="18">
        <f>_xlfn.XLOOKUP(B1030,'Volume GME'!A:A,'Volume GME'!B:B)</f>
        <v>0.43566490908995259</v>
      </c>
      <c r="F1030" s="19">
        <f>_xlfn.XLOOKUP(B1030,'Short Volume GME'!A:A,'Short Volume GME'!E:E)</f>
        <v>0.35793758899557815</v>
      </c>
      <c r="H1030" s="20">
        <f>_xlfn.XLOOKUP(B1030,'Volume Apple'!A:A,'Volume Apple'!B:B)</f>
        <v>0.3653504708925181</v>
      </c>
      <c r="I1030" s="20">
        <f>_xlfn.XLOOKUP(B1030,'Short Volume Apple'!A:A,'Short Volume Apple'!E:E)</f>
        <v>0.56870980057019027</v>
      </c>
      <c r="K1030" s="20">
        <f>_xlfn.XLOOKUP(B1030,'Volume SPY'!A:A,'Volume SPY'!B:B)</f>
        <v>0.4281603662901749</v>
      </c>
      <c r="L1030" s="20">
        <f>_xlfn.XLOOKUP(B1030,'Short Volume SPY'!A:A,'Short Volume SPY'!E:E)</f>
        <v>0.5332792687170107</v>
      </c>
    </row>
    <row r="1031" spans="2:12">
      <c r="B1031" s="1">
        <v>44245</v>
      </c>
      <c r="C1031" s="25">
        <f>_xlfn.XLOOKUP(B1031,gme_stock_data!A:A,gme_stock_data!D:D)</f>
        <v>-0.12116418083095179</v>
      </c>
      <c r="D1031" s="1"/>
      <c r="E1031" s="18">
        <f>_xlfn.XLOOKUP(B1031,'Volume GME'!A:A,'Volume GME'!B:B)</f>
        <v>0.46943883607544562</v>
      </c>
      <c r="F1031" s="19">
        <f>_xlfn.XLOOKUP(B1031,'Short Volume GME'!A:A,'Short Volume GME'!E:E)</f>
        <v>0.47565549179826017</v>
      </c>
      <c r="H1031" s="20">
        <f>_xlfn.XLOOKUP(B1031,'Volume Apple'!A:A,'Volume Apple'!B:B)</f>
        <v>0.38753677179556018</v>
      </c>
      <c r="I1031" s="20">
        <f>_xlfn.XLOOKUP(B1031,'Short Volume Apple'!A:A,'Short Volume Apple'!E:E)</f>
        <v>0.50083882731191487</v>
      </c>
      <c r="K1031" s="20">
        <f>_xlfn.XLOOKUP(B1031,'Volume SPY'!A:A,'Volume SPY'!B:B)</f>
        <v>0.33019176589375182</v>
      </c>
      <c r="L1031" s="20">
        <f>_xlfn.XLOOKUP(B1031,'Short Volume SPY'!A:A,'Short Volume SPY'!E:E)</f>
        <v>0.50679975567019986</v>
      </c>
    </row>
    <row r="1032" spans="2:12">
      <c r="B1032" s="1">
        <v>44244</v>
      </c>
      <c r="C1032" s="25">
        <f>_xlfn.XLOOKUP(B1032,gme_stock_data!A:A,gme_stock_data!D:D)</f>
        <v>-7.547587636502967E-2</v>
      </c>
      <c r="D1032" s="1"/>
      <c r="E1032" s="18">
        <f>_xlfn.XLOOKUP(B1032,'Volume GME'!A:A,'Volume GME'!B:B)</f>
        <v>0.41131914911998413</v>
      </c>
      <c r="F1032" s="19">
        <f>_xlfn.XLOOKUP(B1032,'Short Volume GME'!A:A,'Short Volume GME'!E:E)</f>
        <v>0.61780125057942903</v>
      </c>
      <c r="H1032" s="20">
        <f>_xlfn.XLOOKUP(B1032,'Volume Apple'!A:A,'Volume Apple'!B:B)</f>
        <v>0.39594526002570324</v>
      </c>
      <c r="I1032" s="20">
        <f>_xlfn.XLOOKUP(B1032,'Short Volume Apple'!A:A,'Short Volume Apple'!E:E)</f>
        <v>0.37472506558700064</v>
      </c>
      <c r="K1032" s="20">
        <f>_xlfn.XLOOKUP(B1032,'Volume SPY'!A:A,'Volume SPY'!B:B)</f>
        <v>0.33176331332440445</v>
      </c>
      <c r="L1032" s="20">
        <f>_xlfn.XLOOKUP(B1032,'Short Volume SPY'!A:A,'Short Volume SPY'!E:E)</f>
        <v>0.58142119796941361</v>
      </c>
    </row>
    <row r="1033" spans="2:12">
      <c r="B1033" s="1">
        <v>44243</v>
      </c>
      <c r="C1033" s="25">
        <f>_xlfn.XLOOKUP(B1033,gme_stock_data!A:A,gme_stock_data!D:D)</f>
        <v>-5.6529962950655752E-2</v>
      </c>
      <c r="D1033" s="1"/>
      <c r="E1033" s="18">
        <f>_xlfn.XLOOKUP(B1033,'Volume GME'!A:A,'Volume GME'!B:B)</f>
        <v>0.44352997174091774</v>
      </c>
      <c r="F1033" s="19">
        <f>_xlfn.XLOOKUP(B1033,'Short Volume GME'!A:A,'Short Volume GME'!E:E)</f>
        <v>0.62573967561790556</v>
      </c>
      <c r="H1033" s="20">
        <f>_xlfn.XLOOKUP(B1033,'Volume Apple'!A:A,'Volume Apple'!B:B)</f>
        <v>0.39059569659711774</v>
      </c>
      <c r="I1033" s="20">
        <f>_xlfn.XLOOKUP(B1033,'Short Volume Apple'!A:A,'Short Volume Apple'!E:E)</f>
        <v>0.44462034051099147</v>
      </c>
      <c r="K1033" s="20">
        <f>_xlfn.XLOOKUP(B1033,'Volume SPY'!A:A,'Volume SPY'!B:B)</f>
        <v>0.30726116302108836</v>
      </c>
      <c r="L1033" s="20">
        <f>_xlfn.XLOOKUP(B1033,'Short Volume SPY'!A:A,'Short Volume SPY'!E:E)</f>
        <v>0.57287025519047186</v>
      </c>
    </row>
    <row r="1034" spans="2:12">
      <c r="B1034" s="1">
        <v>44239</v>
      </c>
      <c r="C1034" s="25">
        <f>_xlfn.XLOOKUP(B1034,gme_stock_data!A:A,gme_stock_data!D:D)</f>
        <v>2.5513560162657861E-2</v>
      </c>
      <c r="D1034" s="1"/>
      <c r="E1034" s="18">
        <f>_xlfn.XLOOKUP(B1034,'Volume GME'!A:A,'Volume GME'!B:B)</f>
        <v>0.44425262331956139</v>
      </c>
      <c r="F1034" s="19">
        <f>_xlfn.XLOOKUP(B1034,'Short Volume GME'!A:A,'Short Volume GME'!E:E)</f>
        <v>0.37693745478724627</v>
      </c>
      <c r="H1034" s="20">
        <f>_xlfn.XLOOKUP(B1034,'Volume Apple'!A:A,'Volume Apple'!B:B)</f>
        <v>0.37367225832416567</v>
      </c>
      <c r="I1034" s="20">
        <f>_xlfn.XLOOKUP(B1034,'Short Volume Apple'!A:A,'Short Volume Apple'!E:E)</f>
        <v>0.56715800721641185</v>
      </c>
      <c r="K1034" s="20">
        <f>_xlfn.XLOOKUP(B1034,'Volume SPY'!A:A,'Volume SPY'!B:B)</f>
        <v>0.40998489232506824</v>
      </c>
      <c r="L1034" s="20">
        <f>_xlfn.XLOOKUP(B1034,'Short Volume SPY'!A:A,'Short Volume SPY'!E:E)</f>
        <v>0.55370488155091058</v>
      </c>
    </row>
    <row r="1035" spans="2:12">
      <c r="B1035" s="1">
        <v>44238</v>
      </c>
      <c r="C1035" s="25">
        <f>_xlfn.XLOOKUP(B1035,gme_stock_data!A:A,gme_stock_data!D:D)</f>
        <v>-2.3465008811236481E-3</v>
      </c>
      <c r="D1035" s="1"/>
      <c r="E1035" s="18">
        <f>_xlfn.XLOOKUP(B1035,'Volume GME'!A:A,'Volume GME'!B:B)</f>
        <v>0.4894150127428587</v>
      </c>
      <c r="F1035" s="19">
        <f>_xlfn.XLOOKUP(B1035,'Short Volume GME'!A:A,'Short Volume GME'!E:E)</f>
        <v>0.39691435029303029</v>
      </c>
      <c r="H1035" s="20">
        <f>_xlfn.XLOOKUP(B1035,'Volume Apple'!A:A,'Volume Apple'!B:B)</f>
        <v>0.37809786609571433</v>
      </c>
      <c r="I1035" s="20">
        <f>_xlfn.XLOOKUP(B1035,'Short Volume Apple'!A:A,'Short Volume Apple'!E:E)</f>
        <v>0.54826024358392822</v>
      </c>
      <c r="K1035" s="20">
        <f>_xlfn.XLOOKUP(B1035,'Volume SPY'!A:A,'Volume SPY'!B:B)</f>
        <v>0.32749725266396462</v>
      </c>
      <c r="L1035" s="20">
        <f>_xlfn.XLOOKUP(B1035,'Short Volume SPY'!A:A,'Short Volume SPY'!E:E)</f>
        <v>0.52759979273094837</v>
      </c>
    </row>
    <row r="1036" spans="2:12">
      <c r="B1036" s="1">
        <v>44237</v>
      </c>
      <c r="C1036" s="25">
        <f>_xlfn.XLOOKUP(B1036,gme_stock_data!A:A,gme_stock_data!D:D)</f>
        <v>1.7336919653277161E-2</v>
      </c>
      <c r="D1036" s="1"/>
      <c r="E1036" s="18">
        <f>_xlfn.XLOOKUP(B1036,'Volume GME'!A:A,'Volume GME'!B:B)</f>
        <v>0.51522963846286429</v>
      </c>
      <c r="F1036" s="19">
        <f>_xlfn.XLOOKUP(B1036,'Short Volume GME'!A:A,'Short Volume GME'!E:E)</f>
        <v>0.35457810924871902</v>
      </c>
      <c r="H1036" s="20">
        <f>_xlfn.XLOOKUP(B1036,'Volume Apple'!A:A,'Volume Apple'!B:B)</f>
        <v>0.35752016075872906</v>
      </c>
      <c r="I1036" s="20">
        <f>_xlfn.XLOOKUP(B1036,'Short Volume Apple'!A:A,'Short Volume Apple'!E:E)</f>
        <v>0.5836981108967092</v>
      </c>
      <c r="K1036" s="20">
        <f>_xlfn.XLOOKUP(B1036,'Volume SPY'!A:A,'Volume SPY'!B:B)</f>
        <v>0.32699735239742878</v>
      </c>
      <c r="L1036" s="20">
        <f>_xlfn.XLOOKUP(B1036,'Short Volume SPY'!A:A,'Short Volume SPY'!E:E)</f>
        <v>0.58471718096271208</v>
      </c>
    </row>
    <row r="1037" spans="2:12">
      <c r="B1037" s="1">
        <v>44236</v>
      </c>
      <c r="C1037" s="25">
        <f>_xlfn.XLOOKUP(B1037,gme_stock_data!A:A,gme_stock_data!D:D)</f>
        <v>-0.17594194982991559</v>
      </c>
      <c r="D1037" s="1"/>
      <c r="E1037" s="18">
        <f>_xlfn.XLOOKUP(B1037,'Volume GME'!A:A,'Volume GME'!B:B)</f>
        <v>0.47333894486133454</v>
      </c>
      <c r="F1037" s="19">
        <f>_xlfn.XLOOKUP(B1037,'Short Volume GME'!A:A,'Short Volume GME'!E:E)</f>
        <v>0.52421447284729594</v>
      </c>
      <c r="H1037" s="20">
        <f>_xlfn.XLOOKUP(B1037,'Volume Apple'!A:A,'Volume Apple'!B:B)</f>
        <v>0.49645633964150354</v>
      </c>
      <c r="I1037" s="20">
        <f>_xlfn.XLOOKUP(B1037,'Short Volume Apple'!A:A,'Short Volume Apple'!E:E)</f>
        <v>0.33289571067890317</v>
      </c>
      <c r="K1037" s="20">
        <f>_xlfn.XLOOKUP(B1037,'Volume SPY'!A:A,'Volume SPY'!B:B)</f>
        <v>0.3462382634325975</v>
      </c>
      <c r="L1037" s="20">
        <f>_xlfn.XLOOKUP(B1037,'Short Volume SPY'!A:A,'Short Volume SPY'!E:E)</f>
        <v>0.65517394173600929</v>
      </c>
    </row>
    <row r="1038" spans="2:12">
      <c r="B1038" s="1">
        <v>44235</v>
      </c>
      <c r="C1038" s="25">
        <f>_xlfn.XLOOKUP(B1038,gme_stock_data!A:A,gme_stock_data!D:D)</f>
        <v>-6.0781472259858887E-2</v>
      </c>
      <c r="D1038" s="1"/>
      <c r="E1038" s="18">
        <f>_xlfn.XLOOKUP(B1038,'Volume GME'!A:A,'Volume GME'!B:B)</f>
        <v>0.4570751056361394</v>
      </c>
      <c r="F1038" s="19">
        <f>_xlfn.XLOOKUP(B1038,'Short Volume GME'!A:A,'Short Volume GME'!E:E)</f>
        <v>0.61508291104757928</v>
      </c>
      <c r="H1038" s="20">
        <f>_xlfn.XLOOKUP(B1038,'Volume Apple'!A:A,'Volume Apple'!B:B)</f>
        <v>0.39597988066596734</v>
      </c>
      <c r="I1038" s="20">
        <f>_xlfn.XLOOKUP(B1038,'Short Volume Apple'!A:A,'Short Volume Apple'!E:E)</f>
        <v>0.37051529462641847</v>
      </c>
      <c r="K1038" s="20">
        <f>_xlfn.XLOOKUP(B1038,'Volume SPY'!A:A,'Volume SPY'!B:B)</f>
        <v>0.3647626455038343</v>
      </c>
      <c r="L1038" s="20">
        <f>_xlfn.XLOOKUP(B1038,'Short Volume SPY'!A:A,'Short Volume SPY'!E:E)</f>
        <v>0.59877038942798855</v>
      </c>
    </row>
    <row r="1039" spans="2:12">
      <c r="B1039" s="1">
        <v>44232</v>
      </c>
      <c r="C1039" s="25">
        <f>_xlfn.XLOOKUP(B1039,gme_stock_data!A:A,gme_stock_data!D:D)</f>
        <v>0.17507061866198642</v>
      </c>
      <c r="D1039" s="1"/>
      <c r="E1039" s="18">
        <f>_xlfn.XLOOKUP(B1039,'Volume GME'!A:A,'Volume GME'!B:B)</f>
        <v>0.43853025725690731</v>
      </c>
      <c r="F1039" s="19">
        <f>_xlfn.XLOOKUP(B1039,'Short Volume GME'!A:A,'Short Volume GME'!E:E)</f>
        <v>0.5122446233781035</v>
      </c>
      <c r="H1039" s="20">
        <f>_xlfn.XLOOKUP(B1039,'Volume Apple'!A:A,'Volume Apple'!B:B)</f>
        <v>0.41690866483650363</v>
      </c>
      <c r="I1039" s="20">
        <f>_xlfn.XLOOKUP(B1039,'Short Volume Apple'!A:A,'Short Volume Apple'!E:E)</f>
        <v>0.37627152140688835</v>
      </c>
      <c r="K1039" s="20">
        <f>_xlfn.XLOOKUP(B1039,'Volume SPY'!A:A,'Volume SPY'!B:B)</f>
        <v>0.3905334848038447</v>
      </c>
      <c r="L1039" s="20">
        <f>_xlfn.XLOOKUP(B1039,'Short Volume SPY'!A:A,'Short Volume SPY'!E:E)</f>
        <v>0.61522648400713154</v>
      </c>
    </row>
    <row r="1040" spans="2:12">
      <c r="B1040" s="1">
        <v>44231</v>
      </c>
      <c r="C1040" s="25">
        <f>_xlfn.XLOOKUP(B1040,gme_stock_data!A:A,gme_stock_data!D:D)</f>
        <v>-0.54607156282766556</v>
      </c>
      <c r="D1040" s="1"/>
      <c r="E1040" s="18">
        <f>_xlfn.XLOOKUP(B1040,'Volume GME'!A:A,'Volume GME'!B:B)</f>
        <v>0.46516105765618981</v>
      </c>
      <c r="F1040" s="19">
        <f>_xlfn.XLOOKUP(B1040,'Short Volume GME'!A:A,'Short Volume GME'!E:E)</f>
        <v>0.48696069021798505</v>
      </c>
      <c r="H1040" s="20">
        <f>_xlfn.XLOOKUP(B1040,'Volume Apple'!A:A,'Volume Apple'!B:B)</f>
        <v>0.42582177621544415</v>
      </c>
      <c r="I1040" s="20">
        <f>_xlfn.XLOOKUP(B1040,'Short Volume Apple'!A:A,'Short Volume Apple'!E:E)</f>
        <v>0.38174062380835588</v>
      </c>
      <c r="K1040" s="20">
        <f>_xlfn.XLOOKUP(B1040,'Volume SPY'!A:A,'Volume SPY'!B:B)</f>
        <v>0.3539275587815674</v>
      </c>
      <c r="L1040" s="20">
        <f>_xlfn.XLOOKUP(B1040,'Short Volume SPY'!A:A,'Short Volume SPY'!E:E)</f>
        <v>0.70849348478926866</v>
      </c>
    </row>
    <row r="1041" spans="2:12">
      <c r="B1041" s="1">
        <v>44230</v>
      </c>
      <c r="C1041" s="25">
        <f>_xlfn.XLOOKUP(B1041,gme_stock_data!A:A,gme_stock_data!D:D)</f>
        <v>2.6317308317373576E-2</v>
      </c>
      <c r="D1041" s="1"/>
      <c r="E1041" s="18">
        <f>_xlfn.XLOOKUP(B1041,'Volume GME'!A:A,'Volume GME'!B:B)</f>
        <v>0.43339986373163975</v>
      </c>
      <c r="F1041" s="19">
        <f>_xlfn.XLOOKUP(B1041,'Short Volume GME'!A:A,'Short Volume GME'!E:E)</f>
        <v>0.49467708190122955</v>
      </c>
      <c r="H1041" s="20">
        <f>_xlfn.XLOOKUP(B1041,'Volume Apple'!A:A,'Volume Apple'!B:B)</f>
        <v>0.37543621774751085</v>
      </c>
      <c r="I1041" s="20">
        <f>_xlfn.XLOOKUP(B1041,'Short Volume Apple'!A:A,'Short Volume Apple'!E:E)</f>
        <v>0.35587391173809974</v>
      </c>
      <c r="K1041" s="20">
        <f>_xlfn.XLOOKUP(B1041,'Volume SPY'!A:A,'Volume SPY'!B:B)</f>
        <v>0.32732242666635691</v>
      </c>
      <c r="L1041" s="20">
        <f>_xlfn.XLOOKUP(B1041,'Short Volume SPY'!A:A,'Short Volume SPY'!E:E)</f>
        <v>0.68205409355427926</v>
      </c>
    </row>
    <row r="1042" spans="2:12">
      <c r="B1042" s="1">
        <v>44229</v>
      </c>
      <c r="C1042" s="25">
        <f>_xlfn.XLOOKUP(B1042,gme_stock_data!A:A,gme_stock_data!D:D)</f>
        <v>-0.916290731874155</v>
      </c>
      <c r="D1042" s="1"/>
      <c r="E1042" s="18">
        <f>_xlfn.XLOOKUP(B1042,'Volume GME'!A:A,'Volume GME'!B:B)</f>
        <v>0.39384117496296411</v>
      </c>
      <c r="F1042" s="19">
        <f>_xlfn.XLOOKUP(B1042,'Short Volume GME'!A:A,'Short Volume GME'!E:E)</f>
        <v>0.50100246313721741</v>
      </c>
      <c r="H1042" s="20">
        <f>_xlfn.XLOOKUP(B1042,'Volume Apple'!A:A,'Volume Apple'!B:B)</f>
        <v>0.37192124250193109</v>
      </c>
      <c r="I1042" s="20">
        <f>_xlfn.XLOOKUP(B1042,'Short Volume Apple'!A:A,'Short Volume Apple'!E:E)</f>
        <v>0.35553324261872243</v>
      </c>
      <c r="K1042" s="20">
        <f>_xlfn.XLOOKUP(B1042,'Volume SPY'!A:A,'Volume SPY'!B:B)</f>
        <v>0.29960821753579125</v>
      </c>
      <c r="L1042" s="20">
        <f>_xlfn.XLOOKUP(B1042,'Short Volume SPY'!A:A,'Short Volume SPY'!E:E)</f>
        <v>0.61610135768557761</v>
      </c>
    </row>
    <row r="1043" spans="2:12">
      <c r="B1043" s="1">
        <v>44228</v>
      </c>
      <c r="C1043" s="25">
        <f>_xlfn.XLOOKUP(B1043,gme_stock_data!A:A,gme_stock_data!D:D)</f>
        <v>-0.3677247801253174</v>
      </c>
      <c r="D1043" s="1"/>
      <c r="E1043" s="18">
        <f>_xlfn.XLOOKUP(B1043,'Volume GME'!A:A,'Volume GME'!B:B)</f>
        <v>0.3635190712066384</v>
      </c>
      <c r="F1043" s="19">
        <f>_xlfn.XLOOKUP(B1043,'Short Volume GME'!A:A,'Short Volume GME'!E:E)</f>
        <v>0.51439869026688412</v>
      </c>
      <c r="H1043" s="20">
        <f>_xlfn.XLOOKUP(B1043,'Volume Apple'!A:A,'Volume Apple'!B:B)</f>
        <v>0.37062106447917648</v>
      </c>
      <c r="I1043" s="20">
        <f>_xlfn.XLOOKUP(B1043,'Short Volume Apple'!A:A,'Short Volume Apple'!E:E)</f>
        <v>0.41849031334948139</v>
      </c>
      <c r="K1043" s="20">
        <f>_xlfn.XLOOKUP(B1043,'Volume SPY'!A:A,'Volume SPY'!B:B)</f>
        <v>0.37332606285009046</v>
      </c>
      <c r="L1043" s="20">
        <f>_xlfn.XLOOKUP(B1043,'Short Volume SPY'!A:A,'Short Volume SPY'!E:E)</f>
        <v>0.58071732614186455</v>
      </c>
    </row>
    <row r="1044" spans="2:12">
      <c r="B1044" s="1">
        <v>44225</v>
      </c>
      <c r="C1044" s="25">
        <f>_xlfn.XLOOKUP(B1044,gme_stock_data!A:A,gme_stock_data!D:D)</f>
        <v>0.51803100748726094</v>
      </c>
      <c r="D1044" s="1"/>
      <c r="E1044" s="18">
        <f>_xlfn.XLOOKUP(B1044,'Volume GME'!A:A,'Volume GME'!B:B)</f>
        <v>0.33723694451099018</v>
      </c>
      <c r="F1044" s="19">
        <f>_xlfn.XLOOKUP(B1044,'Short Volume GME'!A:A,'Short Volume GME'!E:E)</f>
        <v>0.48135385886571636</v>
      </c>
      <c r="H1044" s="20">
        <f>_xlfn.XLOOKUP(B1044,'Volume Apple'!A:A,'Volume Apple'!B:B)</f>
        <v>0.40462213898300559</v>
      </c>
      <c r="I1044" s="20">
        <f>_xlfn.XLOOKUP(B1044,'Short Volume Apple'!A:A,'Short Volume Apple'!E:E)</f>
        <v>0.39300182489892388</v>
      </c>
      <c r="K1044" s="20">
        <f>_xlfn.XLOOKUP(B1044,'Volume SPY'!A:A,'Volume SPY'!B:B)</f>
        <v>0.27072898216910479</v>
      </c>
      <c r="L1044" s="20">
        <f>_xlfn.XLOOKUP(B1044,'Short Volume SPY'!A:A,'Short Volume SPY'!E:E)</f>
        <v>0.60894867991099522</v>
      </c>
    </row>
    <row r="1045" spans="2:12">
      <c r="B1045" s="1">
        <v>44224</v>
      </c>
      <c r="C1045" s="25">
        <f>_xlfn.XLOOKUP(B1045,gme_stock_data!A:A,gme_stock_data!D:D)</f>
        <v>-0.5850280424630393</v>
      </c>
      <c r="D1045" s="1"/>
      <c r="E1045" s="18">
        <f>_xlfn.XLOOKUP(B1045,'Volume GME'!A:A,'Volume GME'!B:B)</f>
        <v>0.34450985359016778</v>
      </c>
      <c r="F1045" s="19">
        <f>_xlfn.XLOOKUP(B1045,'Short Volume GME'!A:A,'Short Volume GME'!E:E)</f>
        <v>0.47222940775849304</v>
      </c>
      <c r="H1045" s="20">
        <f>_xlfn.XLOOKUP(B1045,'Volume Apple'!A:A,'Volume Apple'!B:B)</f>
        <v>0.37507235656804822</v>
      </c>
      <c r="I1045" s="20">
        <f>_xlfn.XLOOKUP(B1045,'Short Volume Apple'!A:A,'Short Volume Apple'!E:E)</f>
        <v>0.40025393836979695</v>
      </c>
      <c r="K1045" s="20">
        <f>_xlfn.XLOOKUP(B1045,'Volume SPY'!A:A,'Volume SPY'!B:B)</f>
        <v>0.34013054750673327</v>
      </c>
      <c r="L1045" s="20">
        <f>_xlfn.XLOOKUP(B1045,'Short Volume SPY'!A:A,'Short Volume SPY'!E:E)</f>
        <v>0.49146165181632945</v>
      </c>
    </row>
    <row r="1046" spans="2:12">
      <c r="B1046" s="1">
        <v>44223</v>
      </c>
      <c r="C1046" s="25">
        <f>_xlfn.XLOOKUP(B1046,gme_stock_data!A:A,gme_stock_data!D:D)</f>
        <v>0.85388025034126269</v>
      </c>
      <c r="D1046" s="1"/>
      <c r="E1046" s="18">
        <f>_xlfn.XLOOKUP(B1046,'Volume GME'!A:A,'Volume GME'!B:B)</f>
        <v>0.33565326368712811</v>
      </c>
      <c r="F1046" s="19">
        <f>_xlfn.XLOOKUP(B1046,'Short Volume GME'!A:A,'Short Volume GME'!E:E)</f>
        <v>0.56029772382857579</v>
      </c>
      <c r="H1046" s="20">
        <f>_xlfn.XLOOKUP(B1046,'Volume Apple'!A:A,'Volume Apple'!B:B)</f>
        <v>0.35888804188908174</v>
      </c>
      <c r="I1046" s="20">
        <f>_xlfn.XLOOKUP(B1046,'Short Volume Apple'!A:A,'Short Volume Apple'!E:E)</f>
        <v>0.35979557790262251</v>
      </c>
      <c r="K1046" s="20">
        <f>_xlfn.XLOOKUP(B1046,'Volume SPY'!A:A,'Volume SPY'!B:B)</f>
        <v>0.3026349957061949</v>
      </c>
      <c r="L1046" s="20">
        <f>_xlfn.XLOOKUP(B1046,'Short Volume SPY'!A:A,'Short Volume SPY'!E:E)</f>
        <v>0.58710928899279768</v>
      </c>
    </row>
    <row r="1047" spans="2:12">
      <c r="B1047" s="1">
        <v>44222</v>
      </c>
      <c r="C1047" s="25">
        <f>_xlfn.XLOOKUP(B1047,gme_stock_data!A:A,gme_stock_data!D:D)</f>
        <v>0.6557373268106268</v>
      </c>
      <c r="D1047" s="1"/>
      <c r="E1047" s="18">
        <f>_xlfn.XLOOKUP(B1047,'Volume GME'!A:A,'Volume GME'!B:B)</f>
        <v>0.48031834398013085</v>
      </c>
      <c r="F1047" s="19">
        <f>_xlfn.XLOOKUP(B1047,'Short Volume GME'!A:A,'Short Volume GME'!E:E)</f>
        <v>0.40818531410436026</v>
      </c>
      <c r="H1047" s="20">
        <f>_xlfn.XLOOKUP(B1047,'Volume Apple'!A:A,'Volume Apple'!B:B)</f>
        <v>0.44701256553041308</v>
      </c>
      <c r="I1047" s="20">
        <f>_xlfn.XLOOKUP(B1047,'Short Volume Apple'!A:A,'Short Volume Apple'!E:E)</f>
        <v>0.40379629346667001</v>
      </c>
      <c r="K1047" s="20">
        <f>_xlfn.XLOOKUP(B1047,'Volume SPY'!A:A,'Volume SPY'!B:B)</f>
        <v>0.26113539712547867</v>
      </c>
      <c r="L1047" s="20">
        <f>_xlfn.XLOOKUP(B1047,'Short Volume SPY'!A:A,'Short Volume SPY'!E:E)</f>
        <v>0.4073110323422065</v>
      </c>
    </row>
    <row r="1048" spans="2:12">
      <c r="B1048" s="1">
        <v>44221</v>
      </c>
      <c r="C1048" s="25">
        <f>_xlfn.XLOOKUP(B1048,gme_stock_data!A:A,gme_stock_data!D:D)</f>
        <v>0.16681737025798929</v>
      </c>
      <c r="D1048" s="1"/>
      <c r="E1048" s="18">
        <f>_xlfn.XLOOKUP(B1048,'Volume GME'!A:A,'Volume GME'!B:B)</f>
        <v>0.4157847958455988</v>
      </c>
      <c r="F1048" s="19">
        <f>_xlfn.XLOOKUP(B1048,'Short Volume GME'!A:A,'Short Volume GME'!E:E)</f>
        <v>0.47508367252996486</v>
      </c>
      <c r="H1048" s="20">
        <f>_xlfn.XLOOKUP(B1048,'Volume Apple'!A:A,'Volume Apple'!B:B)</f>
        <v>0.46790788673389305</v>
      </c>
      <c r="I1048" s="20">
        <f>_xlfn.XLOOKUP(B1048,'Short Volume Apple'!A:A,'Short Volume Apple'!E:E)</f>
        <v>0.38437156952847767</v>
      </c>
      <c r="K1048" s="20">
        <f>_xlfn.XLOOKUP(B1048,'Volume SPY'!A:A,'Volume SPY'!B:B)</f>
        <v>0.29894004022129422</v>
      </c>
      <c r="L1048" s="20">
        <f>_xlfn.XLOOKUP(B1048,'Short Volume SPY'!A:A,'Short Volume SPY'!E:E)</f>
        <v>0.57168540736131301</v>
      </c>
    </row>
    <row r="1049" spans="2:12">
      <c r="B1049" s="1">
        <v>44218</v>
      </c>
      <c r="C1049" s="25">
        <f>_xlfn.XLOOKUP(B1049,gme_stock_data!A:A,gme_stock_data!D:D)</f>
        <v>0.41225735404210812</v>
      </c>
      <c r="D1049" s="1"/>
      <c r="E1049" s="18">
        <f>_xlfn.XLOOKUP(B1049,'Volume GME'!A:A,'Volume GME'!B:B)</f>
        <v>0.49738469335918234</v>
      </c>
      <c r="F1049" s="19">
        <f>_xlfn.XLOOKUP(B1049,'Short Volume GME'!A:A,'Short Volume GME'!E:E)</f>
        <v>0.44067058443942964</v>
      </c>
      <c r="H1049" s="20">
        <f>_xlfn.XLOOKUP(B1049,'Volume Apple'!A:A,'Volume Apple'!B:B)</f>
        <v>0.4500177912072284</v>
      </c>
      <c r="I1049" s="20">
        <f>_xlfn.XLOOKUP(B1049,'Short Volume Apple'!A:A,'Short Volume Apple'!E:E)</f>
        <v>0.38125394633552445</v>
      </c>
      <c r="K1049" s="20">
        <f>_xlfn.XLOOKUP(B1049,'Volume SPY'!A:A,'Volume SPY'!B:B)</f>
        <v>0.43988458810473346</v>
      </c>
      <c r="L1049" s="20">
        <f>_xlfn.XLOOKUP(B1049,'Short Volume SPY'!A:A,'Short Volume SPY'!E:E)</f>
        <v>0.49800097720327346</v>
      </c>
    </row>
    <row r="1050" spans="2:12">
      <c r="B1050" s="1">
        <v>44217</v>
      </c>
      <c r="C1050" s="25">
        <f>_xlfn.XLOOKUP(B1050,gme_stock_data!A:A,gme_stock_data!D:D)</f>
        <v>9.5496070686912335E-2</v>
      </c>
      <c r="D1050" s="1"/>
      <c r="E1050" s="18">
        <f>_xlfn.XLOOKUP(B1050,'Volume GME'!A:A,'Volume GME'!B:B)</f>
        <v>0.62554393940941666</v>
      </c>
      <c r="F1050" s="19">
        <f>_xlfn.XLOOKUP(B1050,'Short Volume GME'!A:A,'Short Volume GME'!E:E)</f>
        <v>0.3812169266066055</v>
      </c>
      <c r="H1050" s="20">
        <f>_xlfn.XLOOKUP(B1050,'Volume Apple'!A:A,'Volume Apple'!B:B)</f>
        <v>0.47016387085632816</v>
      </c>
      <c r="I1050" s="20">
        <f>_xlfn.XLOOKUP(B1050,'Short Volume Apple'!A:A,'Short Volume Apple'!E:E)</f>
        <v>0.40143819875989017</v>
      </c>
      <c r="K1050" s="20">
        <f>_xlfn.XLOOKUP(B1050,'Volume SPY'!A:A,'Volume SPY'!B:B)</f>
        <v>0.43771586413926522</v>
      </c>
      <c r="L1050" s="20">
        <f>_xlfn.XLOOKUP(B1050,'Short Volume SPY'!A:A,'Short Volume SPY'!E:E)</f>
        <v>0.44822080047715707</v>
      </c>
    </row>
    <row r="1051" spans="2:12">
      <c r="B1051" s="1">
        <v>44216</v>
      </c>
      <c r="C1051" s="25">
        <f>_xlfn.XLOOKUP(B1051,gme_stock_data!A:A,gme_stock_data!D:D)</f>
        <v>-6.1162270174360944E-3</v>
      </c>
      <c r="D1051" s="1"/>
      <c r="E1051" s="18">
        <f>_xlfn.XLOOKUP(B1051,'Volume GME'!A:A,'Volume GME'!B:B)</f>
        <v>0.59544740603611934</v>
      </c>
      <c r="F1051" s="19">
        <f>_xlfn.XLOOKUP(B1051,'Short Volume GME'!A:A,'Short Volume GME'!E:E)</f>
        <v>0.37906374470335552</v>
      </c>
      <c r="H1051" s="20">
        <f>_xlfn.XLOOKUP(B1051,'Volume Apple'!A:A,'Volume Apple'!B:B)</f>
        <v>0.41612249825032666</v>
      </c>
      <c r="I1051" s="20">
        <f>_xlfn.XLOOKUP(B1051,'Short Volume Apple'!A:A,'Short Volume Apple'!E:E)</f>
        <v>0.3673358621578684</v>
      </c>
      <c r="K1051" s="20">
        <f>_xlfn.XLOOKUP(B1051,'Volume SPY'!A:A,'Volume SPY'!B:B)</f>
        <v>0.38213386471926447</v>
      </c>
      <c r="L1051" s="20">
        <f>_xlfn.XLOOKUP(B1051,'Short Volume SPY'!A:A,'Short Volume SPY'!E:E)</f>
        <v>0.49254920305299715</v>
      </c>
    </row>
    <row r="1052" spans="2:12">
      <c r="B1052" s="1">
        <v>44215</v>
      </c>
      <c r="C1052" s="25">
        <f>_xlfn.XLOOKUP(B1052,gme_stock_data!A:A,gme_stock_data!D:D)</f>
        <v>0.10265415406008316</v>
      </c>
      <c r="D1052" s="1"/>
      <c r="E1052" s="18">
        <f>_xlfn.XLOOKUP(B1052,'Volume GME'!A:A,'Volume GME'!B:B)</f>
        <v>0.6117481336870163</v>
      </c>
      <c r="F1052" s="19">
        <f>_xlfn.XLOOKUP(B1052,'Short Volume GME'!A:A,'Short Volume GME'!E:E)</f>
        <v>0.352075746284223</v>
      </c>
      <c r="H1052" s="20">
        <f>_xlfn.XLOOKUP(B1052,'Volume Apple'!A:A,'Volume Apple'!B:B)</f>
        <v>0.4765506303056557</v>
      </c>
      <c r="I1052" s="20">
        <f>_xlfn.XLOOKUP(B1052,'Short Volume Apple'!A:A,'Short Volume Apple'!E:E)</f>
        <v>0.36293919517692136</v>
      </c>
      <c r="K1052" s="20">
        <f>_xlfn.XLOOKUP(B1052,'Volume SPY'!A:A,'Volume SPY'!B:B)</f>
        <v>0.36432532515270605</v>
      </c>
      <c r="L1052" s="20">
        <f>_xlfn.XLOOKUP(B1052,'Short Volume SPY'!A:A,'Short Volume SPY'!E:E)</f>
        <v>0.42062073870509653</v>
      </c>
    </row>
    <row r="1053" spans="2:12">
      <c r="B1053" s="1">
        <v>44211</v>
      </c>
      <c r="C1053" s="25">
        <f>_xlfn.XLOOKUP(B1053,gme_stock_data!A:A,gme_stock_data!D:D)</f>
        <v>-0.1167815333192939</v>
      </c>
      <c r="D1053" s="1"/>
      <c r="E1053" s="18">
        <f>_xlfn.XLOOKUP(B1053,'Volume GME'!A:A,'Volume GME'!B:B)</f>
        <v>0.58014549226337753</v>
      </c>
      <c r="F1053" s="19">
        <f>_xlfn.XLOOKUP(B1053,'Short Volume GME'!A:A,'Short Volume GME'!E:E)</f>
        <v>0.33640568350166339</v>
      </c>
      <c r="H1053" s="20">
        <f>_xlfn.XLOOKUP(B1053,'Volume Apple'!A:A,'Volume Apple'!B:B)</f>
        <v>0.37746256179149118</v>
      </c>
      <c r="I1053" s="20">
        <f>_xlfn.XLOOKUP(B1053,'Short Volume Apple'!A:A,'Short Volume Apple'!E:E)</f>
        <v>0.53558002749083877</v>
      </c>
      <c r="K1053" s="20">
        <f>_xlfn.XLOOKUP(B1053,'Volume SPY'!A:A,'Volume SPY'!B:B)</f>
        <v>0.53975530585848408</v>
      </c>
      <c r="L1053" s="20">
        <f>_xlfn.XLOOKUP(B1053,'Short Volume SPY'!A:A,'Short Volume SPY'!E:E)</f>
        <v>0.44226480746032787</v>
      </c>
    </row>
    <row r="1054" spans="2:12">
      <c r="B1054" s="1">
        <v>44210</v>
      </c>
      <c r="C1054" s="25">
        <f>_xlfn.XLOOKUP(B1054,gme_stock_data!A:A,gme_stock_data!D:D)</f>
        <v>0.24006955852905568</v>
      </c>
      <c r="D1054" s="1"/>
      <c r="E1054" s="18">
        <f>_xlfn.XLOOKUP(B1054,'Volume GME'!A:A,'Volume GME'!B:B)</f>
        <v>0.58629466362696558</v>
      </c>
      <c r="F1054" s="19">
        <f>_xlfn.XLOOKUP(B1054,'Short Volume GME'!A:A,'Short Volume GME'!E:E)</f>
        <v>0.36748042357871669</v>
      </c>
      <c r="H1054" s="20">
        <f>_xlfn.XLOOKUP(B1054,'Volume Apple'!A:A,'Volume Apple'!B:B)</f>
        <v>0.40867099945889374</v>
      </c>
      <c r="I1054" s="20">
        <f>_xlfn.XLOOKUP(B1054,'Short Volume Apple'!A:A,'Short Volume Apple'!E:E)</f>
        <v>0.57465814503221246</v>
      </c>
      <c r="K1054" s="20">
        <f>_xlfn.XLOOKUP(B1054,'Volume SPY'!A:A,'Volume SPY'!B:B)</f>
        <v>0.37574298801792089</v>
      </c>
      <c r="L1054" s="20">
        <f>_xlfn.XLOOKUP(B1054,'Short Volume SPY'!A:A,'Short Volume SPY'!E:E)</f>
        <v>0.46669187137008106</v>
      </c>
    </row>
    <row r="1055" spans="2:12">
      <c r="B1055" s="1">
        <v>44209</v>
      </c>
      <c r="C1055" s="25">
        <f>_xlfn.XLOOKUP(B1055,gme_stock_data!A:A,gme_stock_data!D:D)</f>
        <v>0.45307762203088969</v>
      </c>
      <c r="D1055" s="1"/>
      <c r="E1055" s="18">
        <f>_xlfn.XLOOKUP(B1055,'Volume GME'!A:A,'Volume GME'!B:B)</f>
        <v>0.60336841412348274</v>
      </c>
      <c r="F1055" s="19">
        <f>_xlfn.XLOOKUP(B1055,'Short Volume GME'!A:A,'Short Volume GME'!E:E)</f>
        <v>0.54682235666013712</v>
      </c>
      <c r="H1055" s="20">
        <f>_xlfn.XLOOKUP(B1055,'Volume Apple'!A:A,'Volume Apple'!B:B)</f>
        <v>0.42835328938771006</v>
      </c>
      <c r="I1055" s="20">
        <f>_xlfn.XLOOKUP(B1055,'Short Volume Apple'!A:A,'Short Volume Apple'!E:E)</f>
        <v>0.57427678259676973</v>
      </c>
      <c r="K1055" s="20">
        <f>_xlfn.XLOOKUP(B1055,'Volume SPY'!A:A,'Volume SPY'!B:B)</f>
        <v>0.31205929304477165</v>
      </c>
      <c r="L1055" s="20">
        <f>_xlfn.XLOOKUP(B1055,'Short Volume SPY'!A:A,'Short Volume SPY'!E:E)</f>
        <v>0.48221527916523305</v>
      </c>
    </row>
    <row r="1056" spans="2:12">
      <c r="B1056" s="1">
        <v>44208</v>
      </c>
      <c r="C1056" s="25">
        <f>_xlfn.XLOOKUP(B1056,gme_stock_data!A:A,gme_stock_data!D:D)</f>
        <v>0</v>
      </c>
      <c r="D1056" s="1"/>
      <c r="E1056" s="18">
        <f>_xlfn.XLOOKUP(B1056,'Volume GME'!A:A,'Volume GME'!B:B)</f>
        <v>0.42368473791066424</v>
      </c>
      <c r="F1056" s="19">
        <f>_xlfn.XLOOKUP(B1056,'Short Volume GME'!A:A,'Short Volume GME'!E:E)</f>
        <v>0.48487423283555714</v>
      </c>
      <c r="H1056" s="20">
        <f>_xlfn.XLOOKUP(B1056,'Volume Apple'!A:A,'Volume Apple'!B:B)</f>
        <v>0.46406169107600437</v>
      </c>
      <c r="I1056" s="20">
        <f>_xlfn.XLOOKUP(B1056,'Short Volume Apple'!A:A,'Short Volume Apple'!E:E)</f>
        <v>0.60474722013217441</v>
      </c>
      <c r="K1056" s="20">
        <f>_xlfn.XLOOKUP(B1056,'Volume SPY'!A:A,'Volume SPY'!B:B)</f>
        <v>0.33959388924172118</v>
      </c>
      <c r="L1056" s="20">
        <f>_xlfn.XLOOKUP(B1056,'Short Volume SPY'!A:A,'Short Volume SPY'!E:E)</f>
        <v>0.41709779820850479</v>
      </c>
    </row>
    <row r="1057" spans="2:12">
      <c r="B1057" s="1">
        <v>44207</v>
      </c>
      <c r="C1057" s="25">
        <f>_xlfn.XLOOKUP(B1057,gme_stock_data!A:A,gme_stock_data!D:D)</f>
        <v>0.12129621367382053</v>
      </c>
      <c r="D1057" s="1"/>
      <c r="E1057" s="18">
        <f>_xlfn.XLOOKUP(B1057,'Volume GME'!A:A,'Volume GME'!B:B)</f>
        <v>0.52390204074195357</v>
      </c>
      <c r="F1057" s="19">
        <f>_xlfn.XLOOKUP(B1057,'Short Volume GME'!A:A,'Short Volume GME'!E:E)</f>
        <v>0.5589089921489756</v>
      </c>
      <c r="H1057" s="20">
        <f>_xlfn.XLOOKUP(B1057,'Volume Apple'!A:A,'Volume Apple'!B:B)</f>
        <v>0.43823715604075641</v>
      </c>
      <c r="I1057" s="20">
        <f>_xlfn.XLOOKUP(B1057,'Short Volume Apple'!A:A,'Short Volume Apple'!E:E)</f>
        <v>0.59355018396978532</v>
      </c>
      <c r="K1057" s="20">
        <f>_xlfn.XLOOKUP(B1057,'Volume SPY'!A:A,'Volume SPY'!B:B)</f>
        <v>0.30483287087614769</v>
      </c>
      <c r="L1057" s="20">
        <f>_xlfn.XLOOKUP(B1057,'Short Volume SPY'!A:A,'Short Volume SPY'!E:E)</f>
        <v>0.49671041384852216</v>
      </c>
    </row>
    <row r="1058" spans="2:12">
      <c r="B1058" s="1">
        <v>44204</v>
      </c>
      <c r="C1058" s="25">
        <f>_xlfn.XLOOKUP(B1058,gme_stock_data!A:A,gme_stock_data!D:D)</f>
        <v>-2.2372297754532984E-2</v>
      </c>
      <c r="D1058" s="1"/>
      <c r="E1058" s="18">
        <f>_xlfn.XLOOKUP(B1058,'Volume GME'!A:A,'Volume GME'!B:B)</f>
        <v>0.55174283704311655</v>
      </c>
      <c r="F1058" s="19">
        <f>_xlfn.XLOOKUP(B1058,'Short Volume GME'!A:A,'Short Volume GME'!E:E)</f>
        <v>0.45421555907967115</v>
      </c>
      <c r="H1058" s="20">
        <f>_xlfn.XLOOKUP(B1058,'Volume Apple'!A:A,'Volume Apple'!B:B)</f>
        <v>0.44377627828606525</v>
      </c>
      <c r="I1058" s="20">
        <f>_xlfn.XLOOKUP(B1058,'Short Volume Apple'!A:A,'Short Volume Apple'!E:E)</f>
        <v>0.59027917587859557</v>
      </c>
      <c r="K1058" s="20">
        <f>_xlfn.XLOOKUP(B1058,'Volume SPY'!A:A,'Volume SPY'!B:B)</f>
        <v>0.32935646822591297</v>
      </c>
      <c r="L1058" s="20">
        <f>_xlfn.XLOOKUP(B1058,'Short Volume SPY'!A:A,'Short Volume SPY'!E:E)</f>
        <v>0.52907380472926979</v>
      </c>
    </row>
    <row r="1059" spans="2:12">
      <c r="B1059" s="1">
        <v>44203</v>
      </c>
      <c r="C1059" s="25">
        <f>_xlfn.XLOOKUP(B1059,gme_stock_data!A:A,gme_stock_data!D:D)</f>
        <v>-1.5368030228314062E-2</v>
      </c>
      <c r="D1059" s="1"/>
      <c r="E1059" s="18">
        <f>_xlfn.XLOOKUP(B1059,'Volume GME'!A:A,'Volume GME'!B:B)</f>
        <v>0.54594818762400932</v>
      </c>
      <c r="F1059" s="19">
        <f>_xlfn.XLOOKUP(B1059,'Short Volume GME'!A:A,'Short Volume GME'!E:E)</f>
        <v>0.37190912091770867</v>
      </c>
      <c r="H1059" s="20">
        <f>_xlfn.XLOOKUP(B1059,'Volume Apple'!A:A,'Volume Apple'!B:B)</f>
        <v>0.4492220103672771</v>
      </c>
      <c r="I1059" s="20">
        <f>_xlfn.XLOOKUP(B1059,'Short Volume Apple'!A:A,'Short Volume Apple'!E:E)</f>
        <v>0.59320317788999788</v>
      </c>
      <c r="K1059" s="20">
        <f>_xlfn.XLOOKUP(B1059,'Volume SPY'!A:A,'Volume SPY'!B:B)</f>
        <v>0.3754278916447239</v>
      </c>
      <c r="L1059" s="20">
        <f>_xlfn.XLOOKUP(B1059,'Short Volume SPY'!A:A,'Short Volume SPY'!E:E)</f>
        <v>0.50084801186926897</v>
      </c>
    </row>
    <row r="1060" spans="2:12">
      <c r="B1060" s="1">
        <v>44202</v>
      </c>
      <c r="C1060" s="25">
        <f>_xlfn.XLOOKUP(B1060,gme_stock_data!A:A,gme_stock_data!D:D)</f>
        <v>5.6005675960140215E-2</v>
      </c>
      <c r="D1060" s="1"/>
      <c r="E1060" s="18">
        <f>_xlfn.XLOOKUP(B1060,'Volume GME'!A:A,'Volume GME'!B:B)</f>
        <v>0.49334132289824384</v>
      </c>
      <c r="F1060" s="19">
        <f>_xlfn.XLOOKUP(B1060,'Short Volume GME'!A:A,'Short Volume GME'!E:E)</f>
        <v>0.34209104265000911</v>
      </c>
      <c r="H1060" s="20">
        <f>_xlfn.XLOOKUP(B1060,'Volume Apple'!A:A,'Volume Apple'!B:B)</f>
        <v>0.40502218082850433</v>
      </c>
      <c r="I1060" s="20">
        <f>_xlfn.XLOOKUP(B1060,'Short Volume Apple'!A:A,'Short Volume Apple'!E:E)</f>
        <v>0.576900111206049</v>
      </c>
      <c r="K1060" s="20">
        <f>_xlfn.XLOOKUP(B1060,'Volume SPY'!A:A,'Volume SPY'!B:B)</f>
        <v>0.35144171482351283</v>
      </c>
      <c r="L1060" s="20">
        <f>_xlfn.XLOOKUP(B1060,'Short Volume SPY'!A:A,'Short Volume SPY'!E:E)</f>
        <v>0.55335972731878658</v>
      </c>
    </row>
    <row r="1061" spans="2:12">
      <c r="B1061" s="1">
        <v>44201</v>
      </c>
      <c r="C1061" s="25">
        <f>_xlfn.XLOOKUP(B1061,gme_stock_data!A:A,gme_stock_data!D:D)</f>
        <v>6.9364439966571687E-3</v>
      </c>
      <c r="D1061" s="1"/>
      <c r="E1061" s="18">
        <f>_xlfn.XLOOKUP(B1061,'Volume GME'!A:A,'Volume GME'!B:B)</f>
        <v>0.48496520276201122</v>
      </c>
      <c r="F1061" s="19">
        <f>_xlfn.XLOOKUP(B1061,'Short Volume GME'!A:A,'Short Volume GME'!E:E)</f>
        <v>0.32908122933397316</v>
      </c>
      <c r="H1061" s="20">
        <f>_xlfn.XLOOKUP(B1061,'Volume Apple'!A:A,'Volume Apple'!B:B)</f>
        <v>0.4521635776939642</v>
      </c>
      <c r="I1061" s="20">
        <f>_xlfn.XLOOKUP(B1061,'Short Volume Apple'!A:A,'Short Volume Apple'!E:E)</f>
        <v>0.58004079604136405</v>
      </c>
      <c r="K1061" s="20">
        <f>_xlfn.XLOOKUP(B1061,'Volume SPY'!A:A,'Volume SPY'!B:B)</f>
        <v>0.42555005861032569</v>
      </c>
      <c r="L1061" s="20">
        <f>_xlfn.XLOOKUP(B1061,'Short Volume SPY'!A:A,'Short Volume SPY'!E:E)</f>
        <v>0.51078474417587305</v>
      </c>
    </row>
    <row r="1062" spans="2:12">
      <c r="B1062" s="1">
        <v>44200</v>
      </c>
      <c r="C1062" s="25">
        <f>_xlfn.XLOOKUP(B1062,gme_stock_data!A:A,gme_stock_data!D:D)</f>
        <v>-8.8750003912670059E-2</v>
      </c>
      <c r="D1062" s="1"/>
      <c r="E1062" s="18">
        <f>_xlfn.XLOOKUP(B1062,'Volume GME'!A:A,'Volume GME'!B:B)</f>
        <v>0.50557207731344578</v>
      </c>
      <c r="F1062" s="19">
        <f>_xlfn.XLOOKUP(B1062,'Short Volume GME'!A:A,'Short Volume GME'!E:E)</f>
        <v>0.56439393016861794</v>
      </c>
      <c r="H1062" s="20">
        <f>_xlfn.XLOOKUP(B1062,'Volume Apple'!A:A,'Volume Apple'!B:B)</f>
        <v>0.41448568515022299</v>
      </c>
      <c r="I1062" s="20">
        <f>_xlfn.XLOOKUP(B1062,'Short Volume Apple'!A:A,'Short Volume Apple'!E:E)</f>
        <v>0.60020812257143352</v>
      </c>
      <c r="K1062" s="20">
        <f>_xlfn.XLOOKUP(B1062,'Volume SPY'!A:A,'Volume SPY'!B:B)</f>
        <v>0.35756962521680635</v>
      </c>
      <c r="L1062" s="20">
        <f>_xlfn.XLOOKUP(B1062,'Short Volume SPY'!A:A,'Short Volume SPY'!E:E)</f>
        <v>0.52447688904701351</v>
      </c>
    </row>
    <row r="1063" spans="2:12">
      <c r="B1063" s="1">
        <v>44196</v>
      </c>
      <c r="C1063" s="25">
        <f>_xlfn.XLOOKUP(B1063,gme_stock_data!A:A,gme_stock_data!D:D)</f>
        <v>-2.3086020034182586E-2</v>
      </c>
      <c r="D1063" s="1"/>
      <c r="E1063" s="18">
        <f>_xlfn.XLOOKUP(B1063,'Volume GME'!A:A,'Volume GME'!B:B)</f>
        <v>0.50403828377670357</v>
      </c>
      <c r="F1063" s="19">
        <f>_xlfn.XLOOKUP(B1063,'Short Volume GME'!A:A,'Short Volume GME'!E:E)</f>
        <v>0.42071986826943814</v>
      </c>
      <c r="H1063" s="20">
        <f>_xlfn.XLOOKUP(B1063,'Volume Apple'!A:A,'Volume Apple'!B:B)</f>
        <v>0.42399058348639734</v>
      </c>
      <c r="I1063" s="20">
        <f>_xlfn.XLOOKUP(B1063,'Short Volume Apple'!A:A,'Short Volume Apple'!E:E)</f>
        <v>0.41373079670684287</v>
      </c>
      <c r="K1063" s="20">
        <f>_xlfn.XLOOKUP(B1063,'Volume SPY'!A:A,'Volume SPY'!B:B)</f>
        <v>0.45883821759465837</v>
      </c>
      <c r="L1063" s="20">
        <f>_xlfn.XLOOKUP(B1063,'Short Volume SPY'!A:A,'Short Volume SPY'!E:E)</f>
        <v>0.64563832290796463</v>
      </c>
    </row>
    <row r="1064" spans="2:12">
      <c r="B1064" s="1">
        <v>44195</v>
      </c>
      <c r="C1064" s="25">
        <f>_xlfn.XLOOKUP(B1064,gme_stock_data!A:A,gme_stock_data!D:D)</f>
        <v>-4.1407926660312769E-3</v>
      </c>
      <c r="D1064" s="1"/>
      <c r="E1064" s="18">
        <f>_xlfn.XLOOKUP(B1064,'Volume GME'!A:A,'Volume GME'!B:B)</f>
        <v>0.44815735936509743</v>
      </c>
      <c r="F1064" s="19">
        <f>_xlfn.XLOOKUP(B1064,'Short Volume GME'!A:A,'Short Volume GME'!E:E)</f>
        <v>0.42294864797857518</v>
      </c>
      <c r="H1064" s="20">
        <f>_xlfn.XLOOKUP(B1064,'Volume Apple'!A:A,'Volume Apple'!B:B)</f>
        <v>0.47038050692577921</v>
      </c>
      <c r="I1064" s="20">
        <f>_xlfn.XLOOKUP(B1064,'Short Volume Apple'!A:A,'Short Volume Apple'!E:E)</f>
        <v>0.39765728352677809</v>
      </c>
      <c r="K1064" s="20">
        <f>_xlfn.XLOOKUP(B1064,'Volume SPY'!A:A,'Volume SPY'!B:B)</f>
        <v>0.43217862229613024</v>
      </c>
      <c r="L1064" s="20">
        <f>_xlfn.XLOOKUP(B1064,'Short Volume SPY'!A:A,'Short Volume SPY'!E:E)</f>
        <v>0.6068466135400612</v>
      </c>
    </row>
    <row r="1065" spans="2:12">
      <c r="B1065" s="1">
        <v>44194</v>
      </c>
      <c r="C1065" s="25">
        <f>_xlfn.XLOOKUP(B1065,gme_stock_data!A:A,gme_stock_data!D:D)</f>
        <v>-8.1313355874992055E-2</v>
      </c>
      <c r="D1065" s="1"/>
      <c r="E1065" s="18">
        <f>_xlfn.XLOOKUP(B1065,'Volume GME'!A:A,'Volume GME'!B:B)</f>
        <v>0.54725498065694433</v>
      </c>
      <c r="F1065" s="19">
        <f>_xlfn.XLOOKUP(B1065,'Short Volume GME'!A:A,'Short Volume GME'!E:E)</f>
        <v>0.44331056128027463</v>
      </c>
      <c r="H1065" s="20">
        <f>_xlfn.XLOOKUP(B1065,'Volume Apple'!A:A,'Volume Apple'!B:B)</f>
        <v>0.46267548243605866</v>
      </c>
      <c r="I1065" s="20">
        <f>_xlfn.XLOOKUP(B1065,'Short Volume Apple'!A:A,'Short Volume Apple'!E:E)</f>
        <v>0.39576570165764691</v>
      </c>
      <c r="K1065" s="20">
        <f>_xlfn.XLOOKUP(B1065,'Volume SPY'!A:A,'Volume SPY'!B:B)</f>
        <v>0.39209626181724788</v>
      </c>
      <c r="L1065" s="20">
        <f>_xlfn.XLOOKUP(B1065,'Short Volume SPY'!A:A,'Short Volume SPY'!E:E)</f>
        <v>0.49764962521675987</v>
      </c>
    </row>
    <row r="1066" spans="2:12">
      <c r="B1066" s="1">
        <v>44193</v>
      </c>
      <c r="C1066" s="25">
        <f>_xlfn.XLOOKUP(B1066,gme_stock_data!A:A,gme_stock_data!D:D)</f>
        <v>4.08219945202552E-2</v>
      </c>
      <c r="D1066" s="1"/>
      <c r="E1066" s="18">
        <f>_xlfn.XLOOKUP(B1066,'Volume GME'!A:A,'Volume GME'!B:B)</f>
        <v>0.56573079787790526</v>
      </c>
      <c r="F1066" s="19">
        <f>_xlfn.XLOOKUP(B1066,'Short Volume GME'!A:A,'Short Volume GME'!E:E)</f>
        <v>0.60338213183035994</v>
      </c>
      <c r="H1066" s="20">
        <f>_xlfn.XLOOKUP(B1066,'Volume Apple'!A:A,'Volume Apple'!B:B)</f>
        <v>0.46317129333611917</v>
      </c>
      <c r="I1066" s="20">
        <f>_xlfn.XLOOKUP(B1066,'Short Volume Apple'!A:A,'Short Volume Apple'!E:E)</f>
        <v>0.38330481582855713</v>
      </c>
      <c r="K1066" s="20">
        <f>_xlfn.XLOOKUP(B1066,'Volume SPY'!A:A,'Volume SPY'!B:B)</f>
        <v>0.40471753674266314</v>
      </c>
      <c r="L1066" s="20">
        <f>_xlfn.XLOOKUP(B1066,'Short Volume SPY'!A:A,'Short Volume SPY'!E:E)</f>
        <v>0.56801700960478774</v>
      </c>
    </row>
    <row r="1067" spans="2:12">
      <c r="B1067" s="1">
        <v>44189</v>
      </c>
      <c r="C1067" s="25">
        <f>_xlfn.XLOOKUP(B1067,gme_stock_data!A:A,gme_stock_data!D:D)</f>
        <v>-1.9646997383796421E-2</v>
      </c>
      <c r="D1067" s="1"/>
      <c r="E1067" s="18">
        <f>_xlfn.XLOOKUP(B1067,'Volume GME'!A:A,'Volume GME'!B:B)</f>
        <v>0.57594343434085349</v>
      </c>
      <c r="F1067" s="19">
        <f>_xlfn.XLOOKUP(B1067,'Short Volume GME'!A:A,'Short Volume GME'!E:E)</f>
        <v>0.54343294627822392</v>
      </c>
      <c r="H1067" s="20">
        <f>_xlfn.XLOOKUP(B1067,'Volume Apple'!A:A,'Volume Apple'!B:B)</f>
        <v>0.51084176399161618</v>
      </c>
      <c r="I1067" s="20">
        <f>_xlfn.XLOOKUP(B1067,'Short Volume Apple'!A:A,'Short Volume Apple'!E:E)</f>
        <v>0.55183016602645918</v>
      </c>
      <c r="K1067" s="20">
        <f>_xlfn.XLOOKUP(B1067,'Volume SPY'!A:A,'Volume SPY'!B:B)</f>
        <v>0.39720877168741892</v>
      </c>
      <c r="L1067" s="20">
        <f>_xlfn.XLOOKUP(B1067,'Short Volume SPY'!A:A,'Short Volume SPY'!E:E)</f>
        <v>0.54430700523186948</v>
      </c>
    </row>
    <row r="1068" spans="2:12">
      <c r="B1068" s="1">
        <v>44188</v>
      </c>
      <c r="C1068" s="25">
        <f>_xlfn.XLOOKUP(B1068,gme_stock_data!A:A,gme_stock_data!D:D)</f>
        <v>5.6014641554671306E-2</v>
      </c>
      <c r="D1068" s="1"/>
      <c r="E1068" s="18">
        <f>_xlfn.XLOOKUP(B1068,'Volume GME'!A:A,'Volume GME'!B:B)</f>
        <v>0.59537458707339175</v>
      </c>
      <c r="F1068" s="19">
        <f>_xlfn.XLOOKUP(B1068,'Short Volume GME'!A:A,'Short Volume GME'!E:E)</f>
        <v>0.53065196536412262</v>
      </c>
      <c r="H1068" s="20">
        <f>_xlfn.XLOOKUP(B1068,'Volume Apple'!A:A,'Volume Apple'!B:B)</f>
        <v>0.44801491471072447</v>
      </c>
      <c r="I1068" s="20">
        <f>_xlfn.XLOOKUP(B1068,'Short Volume Apple'!A:A,'Short Volume Apple'!E:E)</f>
        <v>0.60275428783001073</v>
      </c>
      <c r="K1068" s="20">
        <f>_xlfn.XLOOKUP(B1068,'Volume SPY'!A:A,'Volume SPY'!B:B)</f>
        <v>0.38438534564533622</v>
      </c>
      <c r="L1068" s="20">
        <f>_xlfn.XLOOKUP(B1068,'Short Volume SPY'!A:A,'Short Volume SPY'!E:E)</f>
        <v>0.55441047554019995</v>
      </c>
    </row>
    <row r="1069" spans="2:12">
      <c r="B1069" s="1">
        <v>44187</v>
      </c>
      <c r="C1069" s="25">
        <f>_xlfn.XLOOKUP(B1069,gme_stock_data!A:A,gme_stock_data!D:D)</f>
        <v>0.2252032842772205</v>
      </c>
      <c r="D1069" s="1"/>
      <c r="E1069" s="18">
        <f>_xlfn.XLOOKUP(B1069,'Volume GME'!A:A,'Volume GME'!B:B)</f>
        <v>0.55496025877091049</v>
      </c>
      <c r="F1069" s="19">
        <f>_xlfn.XLOOKUP(B1069,'Short Volume GME'!A:A,'Short Volume GME'!E:E)</f>
        <v>0.50773705737754327</v>
      </c>
      <c r="H1069" s="20">
        <f>_xlfn.XLOOKUP(B1069,'Volume Apple'!A:A,'Volume Apple'!B:B)</f>
        <v>0.46535905953126472</v>
      </c>
      <c r="I1069" s="20">
        <f>_xlfn.XLOOKUP(B1069,'Short Volume Apple'!A:A,'Short Volume Apple'!E:E)</f>
        <v>0.56932183290266758</v>
      </c>
      <c r="K1069" s="20">
        <f>_xlfn.XLOOKUP(B1069,'Volume SPY'!A:A,'Volume SPY'!B:B)</f>
        <v>0.38345924888624611</v>
      </c>
      <c r="L1069" s="20">
        <f>_xlfn.XLOOKUP(B1069,'Short Volume SPY'!A:A,'Short Volume SPY'!E:E)</f>
        <v>0.50173924482650789</v>
      </c>
    </row>
    <row r="1070" spans="2:12">
      <c r="B1070" s="1">
        <v>44186</v>
      </c>
      <c r="C1070" s="25">
        <f>_xlfn.XLOOKUP(B1070,gme_stock_data!A:A,gme_stock_data!D:D)</f>
        <v>-7.702220362092351E-3</v>
      </c>
      <c r="D1070" s="1"/>
      <c r="E1070" s="18">
        <f>_xlfn.XLOOKUP(B1070,'Volume GME'!A:A,'Volume GME'!B:B)</f>
        <v>0.43171972769360639</v>
      </c>
      <c r="F1070" s="19">
        <f>_xlfn.XLOOKUP(B1070,'Short Volume GME'!A:A,'Short Volume GME'!E:E)</f>
        <v>0.64145017232583368</v>
      </c>
      <c r="H1070" s="20">
        <f>_xlfn.XLOOKUP(B1070,'Volume Apple'!A:A,'Volume Apple'!B:B)</f>
        <v>0.39504028448371181</v>
      </c>
      <c r="I1070" s="20">
        <f>_xlfn.XLOOKUP(B1070,'Short Volume Apple'!A:A,'Short Volume Apple'!E:E)</f>
        <v>0.52711846306378429</v>
      </c>
      <c r="K1070" s="20">
        <f>_xlfn.XLOOKUP(B1070,'Volume SPY'!A:A,'Volume SPY'!B:B)</f>
        <v>0.33443473918848093</v>
      </c>
      <c r="L1070" s="20">
        <f>_xlfn.XLOOKUP(B1070,'Short Volume SPY'!A:A,'Short Volume SPY'!E:E)</f>
        <v>0.60131815384070109</v>
      </c>
    </row>
    <row r="1071" spans="2:12">
      <c r="B1071" s="1">
        <v>44183</v>
      </c>
      <c r="C1071" s="25">
        <f>_xlfn.XLOOKUP(B1071,gme_stock_data!A:A,gme_stock_data!D:D)</f>
        <v>5.2505497377930678E-2</v>
      </c>
      <c r="D1071" s="1"/>
      <c r="E1071" s="18">
        <f>_xlfn.XLOOKUP(B1071,'Volume GME'!A:A,'Volume GME'!B:B)</f>
        <v>0.47625866068596145</v>
      </c>
      <c r="F1071" s="19">
        <f>_xlfn.XLOOKUP(B1071,'Short Volume GME'!A:A,'Short Volume GME'!E:E)</f>
        <v>0.54311456461965602</v>
      </c>
      <c r="H1071" s="20">
        <f>_xlfn.XLOOKUP(B1071,'Volume Apple'!A:A,'Volume Apple'!B:B)</f>
        <v>0.24997846758849471</v>
      </c>
      <c r="I1071" s="20">
        <f>_xlfn.XLOOKUP(B1071,'Short Volume Apple'!A:A,'Short Volume Apple'!E:E)</f>
        <v>0.57166999646165118</v>
      </c>
      <c r="K1071" s="20">
        <f>_xlfn.XLOOKUP(B1071,'Volume SPY'!A:A,'Volume SPY'!B:B)</f>
        <v>0.55097837596672727</v>
      </c>
      <c r="L1071" s="20">
        <f>_xlfn.XLOOKUP(B1071,'Short Volume SPY'!A:A,'Short Volume SPY'!E:E)</f>
        <v>0.60684302701091564</v>
      </c>
    </row>
    <row r="1072" spans="2:12">
      <c r="B1072" s="1">
        <v>44182</v>
      </c>
      <c r="C1072" s="25">
        <f>_xlfn.XLOOKUP(B1072,gme_stock_data!A:A,gme_stock_data!D:D)</f>
        <v>6.9763287549710978E-2</v>
      </c>
      <c r="D1072" s="1"/>
      <c r="E1072" s="18">
        <f>_xlfn.XLOOKUP(B1072,'Volume GME'!A:A,'Volume GME'!B:B)</f>
        <v>0.42321388607070676</v>
      </c>
      <c r="F1072" s="19">
        <f>_xlfn.XLOOKUP(B1072,'Short Volume GME'!A:A,'Short Volume GME'!E:E)</f>
        <v>0.48536528877585178</v>
      </c>
      <c r="H1072" s="20">
        <f>_xlfn.XLOOKUP(B1072,'Volume Apple'!A:A,'Volume Apple'!B:B)</f>
        <v>0.43690939468818418</v>
      </c>
      <c r="I1072" s="20">
        <f>_xlfn.XLOOKUP(B1072,'Short Volume Apple'!A:A,'Short Volume Apple'!E:E)</f>
        <v>0.56508812432222244</v>
      </c>
      <c r="K1072" s="20">
        <f>_xlfn.XLOOKUP(B1072,'Volume SPY'!A:A,'Volume SPY'!B:B)</f>
        <v>0.49411023749664179</v>
      </c>
      <c r="L1072" s="20">
        <f>_xlfn.XLOOKUP(B1072,'Short Volume SPY'!A:A,'Short Volume SPY'!E:E)</f>
        <v>0.64580306965306533</v>
      </c>
    </row>
    <row r="1073" spans="2:12">
      <c r="B1073" s="1">
        <v>44181</v>
      </c>
      <c r="C1073" s="25">
        <f>_xlfn.XLOOKUP(B1073,gme_stock_data!A:A,gme_stock_data!D:D)</f>
        <v>0</v>
      </c>
      <c r="D1073" s="1"/>
      <c r="E1073" s="18">
        <f>_xlfn.XLOOKUP(B1073,'Volume GME'!A:A,'Volume GME'!B:B)</f>
        <v>0.43647706070376879</v>
      </c>
      <c r="F1073" s="19">
        <f>_xlfn.XLOOKUP(B1073,'Short Volume GME'!A:A,'Short Volume GME'!E:E)</f>
        <v>0.53510463075141856</v>
      </c>
      <c r="H1073" s="20">
        <f>_xlfn.XLOOKUP(B1073,'Volume Apple'!A:A,'Volume Apple'!B:B)</f>
        <v>0.409667597059649</v>
      </c>
      <c r="I1073" s="20">
        <f>_xlfn.XLOOKUP(B1073,'Short Volume Apple'!A:A,'Short Volume Apple'!E:E)</f>
        <v>0.59228840233127356</v>
      </c>
      <c r="K1073" s="20">
        <f>_xlfn.XLOOKUP(B1073,'Volume SPY'!A:A,'Volume SPY'!B:B)</f>
        <v>0.465640457905729</v>
      </c>
      <c r="L1073" s="20">
        <f>_xlfn.XLOOKUP(B1073,'Short Volume SPY'!A:A,'Short Volume SPY'!E:E)</f>
        <v>0.58988618247612357</v>
      </c>
    </row>
    <row r="1074" spans="2:12">
      <c r="B1074" s="1">
        <v>44180</v>
      </c>
      <c r="C1074" s="25">
        <f>_xlfn.XLOOKUP(B1074,gme_stock_data!A:A,gme_stock_data!D:D)</f>
        <v>8.4387392277547407E-2</v>
      </c>
      <c r="D1074" s="1"/>
      <c r="E1074" s="18">
        <f>_xlfn.XLOOKUP(B1074,'Volume GME'!A:A,'Volume GME'!B:B)</f>
        <v>0.51295128341081542</v>
      </c>
      <c r="F1074" s="19">
        <f>_xlfn.XLOOKUP(B1074,'Short Volume GME'!A:A,'Short Volume GME'!E:E)</f>
        <v>0.40208164820023806</v>
      </c>
      <c r="H1074" s="20">
        <f>_xlfn.XLOOKUP(B1074,'Volume Apple'!A:A,'Volume Apple'!B:B)</f>
        <v>0.38690682750318744</v>
      </c>
      <c r="I1074" s="20">
        <f>_xlfn.XLOOKUP(B1074,'Short Volume Apple'!A:A,'Short Volume Apple'!E:E)</f>
        <v>0.51950890327997445</v>
      </c>
      <c r="K1074" s="20">
        <f>_xlfn.XLOOKUP(B1074,'Volume SPY'!A:A,'Volume SPY'!B:B)</f>
        <v>0.47018606420649089</v>
      </c>
      <c r="L1074" s="20">
        <f>_xlfn.XLOOKUP(B1074,'Short Volume SPY'!A:A,'Short Volume SPY'!E:E)</f>
        <v>0.61073506903299446</v>
      </c>
    </row>
    <row r="1075" spans="2:12">
      <c r="B1075" s="1">
        <v>44179</v>
      </c>
      <c r="C1075" s="25">
        <f>_xlfn.XLOOKUP(B1075,gme_stock_data!A:A,gme_stock_data!D:D)</f>
        <v>-4.6091107200266976E-2</v>
      </c>
      <c r="D1075" s="1"/>
      <c r="E1075" s="18">
        <f>_xlfn.XLOOKUP(B1075,'Volume GME'!A:A,'Volume GME'!B:B)</f>
        <v>0.47957748364859643</v>
      </c>
      <c r="F1075" s="19">
        <f>_xlfn.XLOOKUP(B1075,'Short Volume GME'!A:A,'Short Volume GME'!E:E)</f>
        <v>0.3420543339883626</v>
      </c>
      <c r="H1075" s="20">
        <f>_xlfn.XLOOKUP(B1075,'Volume Apple'!A:A,'Volume Apple'!B:B)</f>
        <v>0.34395935038071063</v>
      </c>
      <c r="I1075" s="20">
        <f>_xlfn.XLOOKUP(B1075,'Short Volume Apple'!A:A,'Short Volume Apple'!E:E)</f>
        <v>0.56653243654241081</v>
      </c>
      <c r="K1075" s="20">
        <f>_xlfn.XLOOKUP(B1075,'Volume SPY'!A:A,'Volume SPY'!B:B)</f>
        <v>0.38477135698711812</v>
      </c>
      <c r="L1075" s="20">
        <f>_xlfn.XLOOKUP(B1075,'Short Volume SPY'!A:A,'Short Volume SPY'!E:E)</f>
        <v>0.54817111261943263</v>
      </c>
    </row>
    <row r="1076" spans="2:12">
      <c r="B1076" s="1">
        <v>44176</v>
      </c>
      <c r="C1076" s="25">
        <f>_xlfn.XLOOKUP(B1076,gme_stock_data!A:A,gme_stock_data!D:D)</f>
        <v>-5.8325566952852827E-2</v>
      </c>
      <c r="D1076" s="1"/>
      <c r="E1076" s="18">
        <f>_xlfn.XLOOKUP(B1076,'Volume GME'!A:A,'Volume GME'!B:B)</f>
        <v>0.47861987165840453</v>
      </c>
      <c r="F1076" s="19">
        <f>_xlfn.XLOOKUP(B1076,'Short Volume GME'!A:A,'Short Volume GME'!E:E)</f>
        <v>0.36097834246019456</v>
      </c>
      <c r="H1076" s="20">
        <f>_xlfn.XLOOKUP(B1076,'Volume Apple'!A:A,'Volume Apple'!B:B)</f>
        <v>0.40323243534866632</v>
      </c>
      <c r="I1076" s="20">
        <f>_xlfn.XLOOKUP(B1076,'Short Volume Apple'!A:A,'Short Volume Apple'!E:E)</f>
        <v>0.56555253575911557</v>
      </c>
      <c r="K1076" s="20">
        <f>_xlfn.XLOOKUP(B1076,'Volume SPY'!A:A,'Volume SPY'!B:B)</f>
        <v>0.36574041936736307</v>
      </c>
      <c r="L1076" s="20">
        <f>_xlfn.XLOOKUP(B1076,'Short Volume SPY'!A:A,'Short Volume SPY'!E:E)</f>
        <v>0.54727638759524699</v>
      </c>
    </row>
    <row r="1077" spans="2:12">
      <c r="B1077" s="1">
        <v>44175</v>
      </c>
      <c r="C1077" s="25">
        <f>_xlfn.XLOOKUP(B1077,gme_stock_data!A:A,gme_stock_data!D:D)</f>
        <v>3.458557964977995E-2</v>
      </c>
      <c r="D1077" s="1"/>
      <c r="E1077" s="18">
        <f>_xlfn.XLOOKUP(B1077,'Volume GME'!A:A,'Volume GME'!B:B)</f>
        <v>0.48263988753803172</v>
      </c>
      <c r="F1077" s="19">
        <f>_xlfn.XLOOKUP(B1077,'Short Volume GME'!A:A,'Short Volume GME'!E:E)</f>
        <v>0.28318795092677251</v>
      </c>
      <c r="H1077" s="20">
        <f>_xlfn.XLOOKUP(B1077,'Volume Apple'!A:A,'Volume Apple'!B:B)</f>
        <v>0.42770054553979331</v>
      </c>
      <c r="I1077" s="20">
        <f>_xlfn.XLOOKUP(B1077,'Short Volume Apple'!A:A,'Short Volume Apple'!E:E)</f>
        <v>0.57930133971422526</v>
      </c>
      <c r="K1077" s="20">
        <f>_xlfn.XLOOKUP(B1077,'Volume SPY'!A:A,'Volume SPY'!B:B)</f>
        <v>0.36477509923521007</v>
      </c>
      <c r="L1077" s="20">
        <f>_xlfn.XLOOKUP(B1077,'Short Volume SPY'!A:A,'Short Volume SPY'!E:E)</f>
        <v>0.49739721305141488</v>
      </c>
    </row>
    <row r="1078" spans="2:12">
      <c r="B1078" s="1">
        <v>44174</v>
      </c>
      <c r="C1078" s="25">
        <f>_xlfn.XLOOKUP(B1078,gme_stock_data!A:A,gme_stock_data!D:D)</f>
        <v>-0.21785097794844102</v>
      </c>
      <c r="D1078" s="1"/>
      <c r="E1078" s="18">
        <f>_xlfn.XLOOKUP(B1078,'Volume GME'!A:A,'Volume GME'!B:B)</f>
        <v>0.53626532157043338</v>
      </c>
      <c r="F1078" s="19">
        <f>_xlfn.XLOOKUP(B1078,'Short Volume GME'!A:A,'Short Volume GME'!E:E)</f>
        <v>0.30036836692735774</v>
      </c>
      <c r="H1078" s="20">
        <f>_xlfn.XLOOKUP(B1078,'Volume Apple'!A:A,'Volume Apple'!B:B)</f>
        <v>0.38734444300908583</v>
      </c>
      <c r="I1078" s="20">
        <f>_xlfn.XLOOKUP(B1078,'Short Volume Apple'!A:A,'Short Volume Apple'!E:E)</f>
        <v>0.57153785732226992</v>
      </c>
      <c r="K1078" s="20">
        <f>_xlfn.XLOOKUP(B1078,'Volume SPY'!A:A,'Volume SPY'!B:B)</f>
        <v>0.37489002441406727</v>
      </c>
      <c r="L1078" s="20">
        <f>_xlfn.XLOOKUP(B1078,'Short Volume SPY'!A:A,'Short Volume SPY'!E:E)</f>
        <v>0.61202615532122051</v>
      </c>
    </row>
    <row r="1079" spans="2:12">
      <c r="B1079" s="1">
        <v>44173</v>
      </c>
      <c r="C1079" s="25">
        <f>_xlfn.XLOOKUP(B1079,gme_stock_data!A:A,gme_stock_data!D:D)</f>
        <v>3.6018299189156125E-2</v>
      </c>
      <c r="D1079" s="1"/>
      <c r="E1079" s="18">
        <f>_xlfn.XLOOKUP(B1079,'Volume GME'!A:A,'Volume GME'!B:B)</f>
        <v>0.41209371087804214</v>
      </c>
      <c r="F1079" s="19">
        <f>_xlfn.XLOOKUP(B1079,'Short Volume GME'!A:A,'Short Volume GME'!E:E)</f>
        <v>0.31655715954042118</v>
      </c>
      <c r="H1079" s="20">
        <f>_xlfn.XLOOKUP(B1079,'Volume Apple'!A:A,'Volume Apple'!B:B)</f>
        <v>0.41941039546874898</v>
      </c>
      <c r="I1079" s="20">
        <f>_xlfn.XLOOKUP(B1079,'Short Volume Apple'!A:A,'Short Volume Apple'!E:E)</f>
        <v>0.53361560120802021</v>
      </c>
      <c r="K1079" s="20">
        <f>_xlfn.XLOOKUP(B1079,'Volume SPY'!A:A,'Volume SPY'!B:B)</f>
        <v>0.35189197604502709</v>
      </c>
      <c r="L1079" s="20">
        <f>_xlfn.XLOOKUP(B1079,'Short Volume SPY'!A:A,'Short Volume SPY'!E:E)</f>
        <v>0.53357475884284611</v>
      </c>
    </row>
    <row r="1080" spans="2:12">
      <c r="B1080" s="1">
        <v>44172</v>
      </c>
      <c r="C1080" s="25">
        <f>_xlfn.XLOOKUP(B1080,gme_stock_data!A:A,gme_stock_data!D:D)</f>
        <v>-3.1290157993209985E-2</v>
      </c>
      <c r="D1080" s="1"/>
      <c r="E1080" s="18">
        <f>_xlfn.XLOOKUP(B1080,'Volume GME'!A:A,'Volume GME'!B:B)</f>
        <v>0.47279407245184235</v>
      </c>
      <c r="F1080" s="19">
        <f>_xlfn.XLOOKUP(B1080,'Short Volume GME'!A:A,'Short Volume GME'!E:E)</f>
        <v>0.37309296476958048</v>
      </c>
      <c r="H1080" s="20">
        <f>_xlfn.XLOOKUP(B1080,'Volume Apple'!A:A,'Volume Apple'!B:B)</f>
        <v>0.43776659165986243</v>
      </c>
      <c r="I1080" s="20">
        <f>_xlfn.XLOOKUP(B1080,'Short Volume Apple'!A:A,'Short Volume Apple'!E:E)</f>
        <v>0.4769412335167606</v>
      </c>
      <c r="K1080" s="20">
        <f>_xlfn.XLOOKUP(B1080,'Volume SPY'!A:A,'Volume SPY'!B:B)</f>
        <v>0.36694833322208387</v>
      </c>
      <c r="L1080" s="20">
        <f>_xlfn.XLOOKUP(B1080,'Short Volume SPY'!A:A,'Short Volume SPY'!E:E)</f>
        <v>0.59007679376716216</v>
      </c>
    </row>
    <row r="1081" spans="2:12">
      <c r="B1081" s="1">
        <v>44169</v>
      </c>
      <c r="C1081" s="25">
        <f>_xlfn.XLOOKUP(B1081,gme_stock_data!A:A,gme_stock_data!D:D)</f>
        <v>4.6068752089328716E-2</v>
      </c>
      <c r="D1081" s="1"/>
      <c r="E1081" s="18">
        <f>_xlfn.XLOOKUP(B1081,'Volume GME'!A:A,'Volume GME'!B:B)</f>
        <v>0.52220063321160071</v>
      </c>
      <c r="F1081" s="19">
        <f>_xlfn.XLOOKUP(B1081,'Short Volume GME'!A:A,'Short Volume GME'!E:E)</f>
        <v>0.34396708474491616</v>
      </c>
      <c r="H1081" s="20">
        <f>_xlfn.XLOOKUP(B1081,'Volume Apple'!A:A,'Volume Apple'!B:B)</f>
        <v>0.45074563288472969</v>
      </c>
      <c r="I1081" s="20">
        <f>_xlfn.XLOOKUP(B1081,'Short Volume Apple'!A:A,'Short Volume Apple'!E:E)</f>
        <v>0.40225387588119538</v>
      </c>
      <c r="K1081" s="20">
        <f>_xlfn.XLOOKUP(B1081,'Volume SPY'!A:A,'Volume SPY'!B:B)</f>
        <v>0.36174996500522399</v>
      </c>
      <c r="L1081" s="20">
        <f>_xlfn.XLOOKUP(B1081,'Short Volume SPY'!A:A,'Short Volume SPY'!E:E)</f>
        <v>0.54523848035489453</v>
      </c>
    </row>
    <row r="1082" spans="2:12">
      <c r="B1082" s="1">
        <v>44168</v>
      </c>
      <c r="C1082" s="25">
        <f>_xlfn.XLOOKUP(B1082,gme_stock_data!A:A,gme_stock_data!D:D)</f>
        <v>-2.6929411878631293E-2</v>
      </c>
      <c r="D1082" s="1"/>
      <c r="E1082" s="18">
        <f>_xlfn.XLOOKUP(B1082,'Volume GME'!A:A,'Volume GME'!B:B)</f>
        <v>0.53066792269694907</v>
      </c>
      <c r="F1082" s="19">
        <f>_xlfn.XLOOKUP(B1082,'Short Volume GME'!A:A,'Short Volume GME'!E:E)</f>
        <v>0.40802447383553764</v>
      </c>
      <c r="H1082" s="20">
        <f>_xlfn.XLOOKUP(B1082,'Volume Apple'!A:A,'Volume Apple'!B:B)</f>
        <v>0.40938102979824703</v>
      </c>
      <c r="I1082" s="20">
        <f>_xlfn.XLOOKUP(B1082,'Short Volume Apple'!A:A,'Short Volume Apple'!E:E)</f>
        <v>0.40236244579061425</v>
      </c>
      <c r="K1082" s="20">
        <f>_xlfn.XLOOKUP(B1082,'Volume SPY'!A:A,'Volume SPY'!B:B)</f>
        <v>0.32649753558951095</v>
      </c>
      <c r="L1082" s="20">
        <f>_xlfn.XLOOKUP(B1082,'Short Volume SPY'!A:A,'Short Volume SPY'!E:E)</f>
        <v>0.63211566101745531</v>
      </c>
    </row>
    <row r="1083" spans="2:12">
      <c r="B1083" s="1">
        <v>44167</v>
      </c>
      <c r="C1083" s="25">
        <f>_xlfn.XLOOKUP(B1083,gme_stock_data!A:A,gme_stock_data!D:D)</f>
        <v>4.6980208924192336E-2</v>
      </c>
      <c r="D1083" s="1"/>
      <c r="E1083" s="18">
        <f>_xlfn.XLOOKUP(B1083,'Volume GME'!A:A,'Volume GME'!B:B)</f>
        <v>0.47024861198826184</v>
      </c>
      <c r="F1083" s="19">
        <f>_xlfn.XLOOKUP(B1083,'Short Volume GME'!A:A,'Short Volume GME'!E:E)</f>
        <v>0.34458837289293359</v>
      </c>
      <c r="H1083" s="20">
        <f>_xlfn.XLOOKUP(B1083,'Volume Apple'!A:A,'Volume Apple'!B:B)</f>
        <v>0.44197354092455265</v>
      </c>
      <c r="I1083" s="20">
        <f>_xlfn.XLOOKUP(B1083,'Short Volume Apple'!A:A,'Short Volume Apple'!E:E)</f>
        <v>0.41774487337384408</v>
      </c>
      <c r="K1083" s="20">
        <f>_xlfn.XLOOKUP(B1083,'Volume SPY'!A:A,'Volume SPY'!B:B)</f>
        <v>0.32017074058009692</v>
      </c>
      <c r="L1083" s="20">
        <f>_xlfn.XLOOKUP(B1083,'Short Volume SPY'!A:A,'Short Volume SPY'!E:E)</f>
        <v>0.470320156127432</v>
      </c>
    </row>
    <row r="1084" spans="2:12">
      <c r="B1084" s="1">
        <v>44166</v>
      </c>
      <c r="C1084" s="25">
        <f>_xlfn.XLOOKUP(B1084,gme_stock_data!A:A,gme_stock_data!D:D)</f>
        <v>-4.6980208924192378E-2</v>
      </c>
      <c r="D1084" s="1"/>
      <c r="E1084" s="18">
        <f>_xlfn.XLOOKUP(B1084,'Volume GME'!A:A,'Volume GME'!B:B)</f>
        <v>0.48672117668626852</v>
      </c>
      <c r="F1084" s="19">
        <f>_xlfn.XLOOKUP(B1084,'Short Volume GME'!A:A,'Short Volume GME'!E:E)</f>
        <v>0.3278166750774682</v>
      </c>
      <c r="H1084" s="20">
        <f>_xlfn.XLOOKUP(B1084,'Volume Apple'!A:A,'Volume Apple'!B:B)</f>
        <v>0.40090244719709217</v>
      </c>
      <c r="I1084" s="20">
        <f>_xlfn.XLOOKUP(B1084,'Short Volume Apple'!A:A,'Short Volume Apple'!E:E)</f>
        <v>0.39855282897278588</v>
      </c>
      <c r="K1084" s="20">
        <f>_xlfn.XLOOKUP(B1084,'Volume SPY'!A:A,'Volume SPY'!B:B)</f>
        <v>0.36905851812339713</v>
      </c>
      <c r="L1084" s="20">
        <f>_xlfn.XLOOKUP(B1084,'Short Volume SPY'!A:A,'Short Volume SPY'!E:E)</f>
        <v>0.47501352649830053</v>
      </c>
    </row>
    <row r="1085" spans="2:12">
      <c r="B1085" s="1">
        <v>44165</v>
      </c>
      <c r="C1085" s="25">
        <f>_xlfn.XLOOKUP(B1085,gme_stock_data!A:A,gme_stock_data!D:D)</f>
        <v>2.9413885206293407E-2</v>
      </c>
      <c r="D1085" s="1"/>
      <c r="E1085" s="18">
        <f>_xlfn.XLOOKUP(B1085,'Volume GME'!A:A,'Volume GME'!B:B)</f>
        <v>0.52862377398217342</v>
      </c>
      <c r="F1085" s="19">
        <f>_xlfn.XLOOKUP(B1085,'Short Volume GME'!A:A,'Short Volume GME'!E:E)</f>
        <v>0.37708145108946789</v>
      </c>
      <c r="H1085" s="20">
        <f>_xlfn.XLOOKUP(B1085,'Volume Apple'!A:A,'Volume Apple'!B:B)</f>
        <v>0.3654526682192889</v>
      </c>
      <c r="I1085" s="20">
        <f>_xlfn.XLOOKUP(B1085,'Short Volume Apple'!A:A,'Short Volume Apple'!E:E)</f>
        <v>0.40399318518030369</v>
      </c>
      <c r="K1085" s="20">
        <f>_xlfn.XLOOKUP(B1085,'Volume SPY'!A:A,'Volume SPY'!B:B)</f>
        <v>0.40917199545490607</v>
      </c>
      <c r="L1085" s="20">
        <f>_xlfn.XLOOKUP(B1085,'Short Volume SPY'!A:A,'Short Volume SPY'!E:E)</f>
        <v>0.63742764169840926</v>
      </c>
    </row>
    <row r="1086" spans="2:12">
      <c r="B1086" s="1">
        <v>44162</v>
      </c>
      <c r="C1086" s="25">
        <f>_xlfn.XLOOKUP(B1086,gme_stock_data!A:A,gme_stock_data!D:D)</f>
        <v>8.5655444578493806E-2</v>
      </c>
      <c r="D1086" s="1"/>
      <c r="E1086" s="18">
        <f>_xlfn.XLOOKUP(B1086,'Volume GME'!A:A,'Volume GME'!B:B)</f>
        <v>0.53986324338971858</v>
      </c>
      <c r="F1086" s="19">
        <f>_xlfn.XLOOKUP(B1086,'Short Volume GME'!A:A,'Short Volume GME'!E:E)</f>
        <v>0.38496156424197975</v>
      </c>
      <c r="H1086" s="20">
        <f>_xlfn.XLOOKUP(B1086,'Volume Apple'!A:A,'Volume Apple'!B:B)</f>
        <v>0.37341304390018193</v>
      </c>
      <c r="I1086" s="20">
        <f>_xlfn.XLOOKUP(B1086,'Short Volume Apple'!A:A,'Short Volume Apple'!E:E)</f>
        <v>0.37935191003319357</v>
      </c>
      <c r="K1086" s="20">
        <f>_xlfn.XLOOKUP(B1086,'Volume SPY'!A:A,'Volume SPY'!B:B)</f>
        <v>0.43977305730755706</v>
      </c>
      <c r="L1086" s="20">
        <f>_xlfn.XLOOKUP(B1086,'Short Volume SPY'!A:A,'Short Volume SPY'!E:E)</f>
        <v>0.55329135974068666</v>
      </c>
    </row>
    <row r="1087" spans="2:12">
      <c r="B1087" s="1">
        <v>44160</v>
      </c>
      <c r="C1087" s="25">
        <f>_xlfn.XLOOKUP(B1087,gme_stock_data!A:A,gme_stock_data!D:D)</f>
        <v>7.5985906977922055E-2</v>
      </c>
      <c r="D1087" s="1"/>
      <c r="E1087" s="18">
        <f>_xlfn.XLOOKUP(B1087,'Volume GME'!A:A,'Volume GME'!B:B)</f>
        <v>0.47894121270996487</v>
      </c>
      <c r="F1087" s="19">
        <f>_xlfn.XLOOKUP(B1087,'Short Volume GME'!A:A,'Short Volume GME'!E:E)</f>
        <v>0.45821594034263768</v>
      </c>
      <c r="H1087" s="20">
        <f>_xlfn.XLOOKUP(B1087,'Volume Apple'!A:A,'Volume Apple'!B:B)</f>
        <v>0.39625546778152687</v>
      </c>
      <c r="I1087" s="20">
        <f>_xlfn.XLOOKUP(B1087,'Short Volume Apple'!A:A,'Short Volume Apple'!E:E)</f>
        <v>0.39629541060651502</v>
      </c>
      <c r="K1087" s="20">
        <f>_xlfn.XLOOKUP(B1087,'Volume SPY'!A:A,'Volume SPY'!B:B)</f>
        <v>0.4496315712587865</v>
      </c>
      <c r="L1087" s="20">
        <f>_xlfn.XLOOKUP(B1087,'Short Volume SPY'!A:A,'Short Volume SPY'!E:E)</f>
        <v>0.53502196290417525</v>
      </c>
    </row>
    <row r="1088" spans="2:12">
      <c r="B1088" s="1">
        <v>44159</v>
      </c>
      <c r="C1088" s="25">
        <f>_xlfn.XLOOKUP(B1088,gme_stock_data!A:A,gme_stock_data!D:D)</f>
        <v>-1.4514042884254071E-2</v>
      </c>
      <c r="D1088" s="1"/>
      <c r="E1088" s="18">
        <f>_xlfn.XLOOKUP(B1088,'Volume GME'!A:A,'Volume GME'!B:B)</f>
        <v>0.48644525798313831</v>
      </c>
      <c r="F1088" s="19">
        <f>_xlfn.XLOOKUP(B1088,'Short Volume GME'!A:A,'Short Volume GME'!E:E)</f>
        <v>0.48461864795072429</v>
      </c>
      <c r="H1088" s="20">
        <f>_xlfn.XLOOKUP(B1088,'Volume Apple'!A:A,'Volume Apple'!B:B)</f>
        <v>0.37578443055147226</v>
      </c>
      <c r="I1088" s="20">
        <f>_xlfn.XLOOKUP(B1088,'Short Volume Apple'!A:A,'Short Volume Apple'!E:E)</f>
        <v>0.41027611799251151</v>
      </c>
      <c r="K1088" s="20">
        <f>_xlfn.XLOOKUP(B1088,'Volume SPY'!A:A,'Volume SPY'!B:B)</f>
        <v>0.31716135847312493</v>
      </c>
      <c r="L1088" s="20">
        <f>_xlfn.XLOOKUP(B1088,'Short Volume SPY'!A:A,'Short Volume SPY'!E:E)</f>
        <v>0.61649965661171524</v>
      </c>
    </row>
    <row r="1089" spans="2:12">
      <c r="B1089" s="1">
        <v>44158</v>
      </c>
      <c r="C1089" s="25">
        <f>_xlfn.XLOOKUP(B1089,gme_stock_data!A:A,gme_stock_data!D:D)</f>
        <v>8.7273397166682434E-2</v>
      </c>
      <c r="D1089" s="1"/>
      <c r="E1089" s="18">
        <f>_xlfn.XLOOKUP(B1089,'Volume GME'!A:A,'Volume GME'!B:B)</f>
        <v>0.49179799729922019</v>
      </c>
      <c r="F1089" s="19">
        <f>_xlfn.XLOOKUP(B1089,'Short Volume GME'!A:A,'Short Volume GME'!E:E)</f>
        <v>0.56513134621141048</v>
      </c>
      <c r="H1089" s="20">
        <f>_xlfn.XLOOKUP(B1089,'Volume Apple'!A:A,'Volume Apple'!B:B)</f>
        <v>0.39168045965778847</v>
      </c>
      <c r="I1089" s="20">
        <f>_xlfn.XLOOKUP(B1089,'Short Volume Apple'!A:A,'Short Volume Apple'!E:E)</f>
        <v>0.40047470925945172</v>
      </c>
      <c r="K1089" s="20">
        <f>_xlfn.XLOOKUP(B1089,'Volume SPY'!A:A,'Volume SPY'!B:B)</f>
        <v>0.41909534696473805</v>
      </c>
      <c r="L1089" s="20">
        <f>_xlfn.XLOOKUP(B1089,'Short Volume SPY'!A:A,'Short Volume SPY'!E:E)</f>
        <v>0.61806227743307673</v>
      </c>
    </row>
    <row r="1090" spans="2:12">
      <c r="B1090" s="1">
        <v>44155</v>
      </c>
      <c r="C1090" s="25">
        <f>_xlfn.XLOOKUP(B1090,gme_stock_data!A:A,gme_stock_data!D:D)</f>
        <v>1.9048194970694411E-2</v>
      </c>
      <c r="D1090" s="1"/>
      <c r="E1090" s="18">
        <f>_xlfn.XLOOKUP(B1090,'Volume GME'!A:A,'Volume GME'!B:B)</f>
        <v>0.54493862400120352</v>
      </c>
      <c r="F1090" s="19">
        <f>_xlfn.XLOOKUP(B1090,'Short Volume GME'!A:A,'Short Volume GME'!E:E)</f>
        <v>0.61755813211498845</v>
      </c>
      <c r="H1090" s="20">
        <f>_xlfn.XLOOKUP(B1090,'Volume Apple'!A:A,'Volume Apple'!B:B)</f>
        <v>0.3795261493922783</v>
      </c>
      <c r="I1090" s="20">
        <f>_xlfn.XLOOKUP(B1090,'Short Volume Apple'!A:A,'Short Volume Apple'!E:E)</f>
        <v>0.62949925683236085</v>
      </c>
      <c r="K1090" s="20">
        <f>_xlfn.XLOOKUP(B1090,'Volume SPY'!A:A,'Volume SPY'!B:B)</f>
        <v>0.51568941901849075</v>
      </c>
      <c r="L1090" s="20">
        <f>_xlfn.XLOOKUP(B1090,'Short Volume SPY'!A:A,'Short Volume SPY'!E:E)</f>
        <v>0.60342789412085684</v>
      </c>
    </row>
    <row r="1091" spans="2:12">
      <c r="B1091" s="1">
        <v>44154</v>
      </c>
      <c r="C1091" s="25">
        <f>_xlfn.XLOOKUP(B1091,gme_stock_data!A:A,gme_stock_data!D:D)</f>
        <v>7.6576499697050091E-2</v>
      </c>
      <c r="D1091" s="1"/>
      <c r="E1091" s="18">
        <f>_xlfn.XLOOKUP(B1091,'Volume GME'!A:A,'Volume GME'!B:B)</f>
        <v>0.54974484785128852</v>
      </c>
      <c r="F1091" s="19">
        <f>_xlfn.XLOOKUP(B1091,'Short Volume GME'!A:A,'Short Volume GME'!E:E)</f>
        <v>0.64699696284450747</v>
      </c>
      <c r="H1091" s="20">
        <f>_xlfn.XLOOKUP(B1091,'Volume Apple'!A:A,'Volume Apple'!B:B)</f>
        <v>0.35721738704000716</v>
      </c>
      <c r="I1091" s="20">
        <f>_xlfn.XLOOKUP(B1091,'Short Volume Apple'!A:A,'Short Volume Apple'!E:E)</f>
        <v>0.59649438064814908</v>
      </c>
      <c r="K1091" s="20">
        <f>_xlfn.XLOOKUP(B1091,'Volume SPY'!A:A,'Volume SPY'!B:B)</f>
        <v>0.37656861427005395</v>
      </c>
      <c r="L1091" s="20">
        <f>_xlfn.XLOOKUP(B1091,'Short Volume SPY'!A:A,'Short Volume SPY'!E:E)</f>
        <v>0.49964197602236782</v>
      </c>
    </row>
    <row r="1092" spans="2:12">
      <c r="B1092" s="1">
        <v>44153</v>
      </c>
      <c r="C1092" s="25">
        <f>_xlfn.XLOOKUP(B1092,gme_stock_data!A:A,gme_stock_data!D:D)</f>
        <v>-6.8965790590603286E-3</v>
      </c>
      <c r="D1092" s="1"/>
      <c r="E1092" s="18">
        <f>_xlfn.XLOOKUP(B1092,'Volume GME'!A:A,'Volume GME'!B:B)</f>
        <v>0.45267324283373017</v>
      </c>
      <c r="F1092" s="19">
        <f>_xlfn.XLOOKUP(B1092,'Short Volume GME'!A:A,'Short Volume GME'!E:E)</f>
        <v>0.42082126925399976</v>
      </c>
      <c r="H1092" s="20">
        <f>_xlfn.XLOOKUP(B1092,'Volume Apple'!A:A,'Volume Apple'!B:B)</f>
        <v>0.37887686459285125</v>
      </c>
      <c r="I1092" s="20">
        <f>_xlfn.XLOOKUP(B1092,'Short Volume Apple'!A:A,'Short Volume Apple'!E:E)</f>
        <v>0.60355577860880882</v>
      </c>
      <c r="K1092" s="20">
        <f>_xlfn.XLOOKUP(B1092,'Volume SPY'!A:A,'Volume SPY'!B:B)</f>
        <v>0.41702181291805329</v>
      </c>
      <c r="L1092" s="20">
        <f>_xlfn.XLOOKUP(B1092,'Short Volume SPY'!A:A,'Short Volume SPY'!E:E)</f>
        <v>0.46890053301883011</v>
      </c>
    </row>
    <row r="1093" spans="2:12">
      <c r="B1093" s="1">
        <v>44152</v>
      </c>
      <c r="C1093" s="25">
        <f>_xlfn.XLOOKUP(B1093,gme_stock_data!A:A,gme_stock_data!D:D)</f>
        <v>-3.7103750203377084E-2</v>
      </c>
      <c r="D1093" s="1"/>
      <c r="E1093" s="18">
        <f>_xlfn.XLOOKUP(B1093,'Volume GME'!A:A,'Volume GME'!B:B)</f>
        <v>0.49957164069987686</v>
      </c>
      <c r="F1093" s="19">
        <f>_xlfn.XLOOKUP(B1093,'Short Volume GME'!A:A,'Short Volume GME'!E:E)</f>
        <v>0.27637123781787326</v>
      </c>
      <c r="H1093" s="20">
        <f>_xlfn.XLOOKUP(B1093,'Volume Apple'!A:A,'Volume Apple'!B:B)</f>
        <v>0.3734433698545806</v>
      </c>
      <c r="I1093" s="20">
        <f>_xlfn.XLOOKUP(B1093,'Short Volume Apple'!A:A,'Short Volume Apple'!E:E)</f>
        <v>0.61170499918716692</v>
      </c>
      <c r="K1093" s="20">
        <f>_xlfn.XLOOKUP(B1093,'Volume SPY'!A:A,'Volume SPY'!B:B)</f>
        <v>0.41885974599568448</v>
      </c>
      <c r="L1093" s="20">
        <f>_xlfn.XLOOKUP(B1093,'Short Volume SPY'!A:A,'Short Volume SPY'!E:E)</f>
        <v>0.49349553867249851</v>
      </c>
    </row>
    <row r="1094" spans="2:12">
      <c r="B1094" s="1">
        <v>44151</v>
      </c>
      <c r="C1094" s="25">
        <f>_xlfn.XLOOKUP(B1094,gme_stock_data!A:A,gme_stock_data!D:D)</f>
        <v>9.3655919708298313E-2</v>
      </c>
      <c r="D1094" s="1"/>
      <c r="E1094" s="18">
        <f>_xlfn.XLOOKUP(B1094,'Volume GME'!A:A,'Volume GME'!B:B)</f>
        <v>0.52231006921454548</v>
      </c>
      <c r="F1094" s="19">
        <f>_xlfn.XLOOKUP(B1094,'Short Volume GME'!A:A,'Short Volume GME'!E:E)</f>
        <v>0.53747891293917383</v>
      </c>
      <c r="H1094" s="20">
        <f>_xlfn.XLOOKUP(B1094,'Volume Apple'!A:A,'Volume Apple'!B:B)</f>
        <v>0.36774664689944359</v>
      </c>
      <c r="I1094" s="20">
        <f>_xlfn.XLOOKUP(B1094,'Short Volume Apple'!A:A,'Short Volume Apple'!E:E)</f>
        <v>0.39817434266860985</v>
      </c>
      <c r="K1094" s="20">
        <f>_xlfn.XLOOKUP(B1094,'Volume SPY'!A:A,'Volume SPY'!B:B)</f>
        <v>0.29464026302765273</v>
      </c>
      <c r="L1094" s="20">
        <f>_xlfn.XLOOKUP(B1094,'Short Volume SPY'!A:A,'Short Volume SPY'!E:E)</f>
        <v>0.45677569545923918</v>
      </c>
    </row>
    <row r="1095" spans="2:12">
      <c r="B1095" s="1">
        <v>44148</v>
      </c>
      <c r="C1095" s="25">
        <f>_xlfn.XLOOKUP(B1095,gme_stock_data!A:A,gme_stock_data!D:D)</f>
        <v>-1.0850016024065705E-2</v>
      </c>
      <c r="D1095" s="1"/>
      <c r="E1095" s="18">
        <f>_xlfn.XLOOKUP(B1095,'Volume GME'!A:A,'Volume GME'!B:B)</f>
        <v>0.3864875664484313</v>
      </c>
      <c r="F1095" s="19">
        <f>_xlfn.XLOOKUP(B1095,'Short Volume GME'!A:A,'Short Volume GME'!E:E)</f>
        <v>0.58992172299022727</v>
      </c>
      <c r="H1095" s="20">
        <f>_xlfn.XLOOKUP(B1095,'Volume Apple'!A:A,'Volume Apple'!B:B)</f>
        <v>0.37488095247586389</v>
      </c>
      <c r="I1095" s="20">
        <f>_xlfn.XLOOKUP(B1095,'Short Volume Apple'!A:A,'Short Volume Apple'!E:E)</f>
        <v>0.5818304177346233</v>
      </c>
      <c r="K1095" s="20">
        <f>_xlfn.XLOOKUP(B1095,'Volume SPY'!A:A,'Volume SPY'!B:B)</f>
        <v>0.33989343074881001</v>
      </c>
      <c r="L1095" s="20">
        <f>_xlfn.XLOOKUP(B1095,'Short Volume SPY'!A:A,'Short Volume SPY'!E:E)</f>
        <v>0.36510024214079806</v>
      </c>
    </row>
    <row r="1096" spans="2:12">
      <c r="B1096" s="1">
        <v>44147</v>
      </c>
      <c r="C1096" s="25">
        <f>_xlfn.XLOOKUP(B1096,gme_stock_data!A:A,gme_stock_data!D:D)</f>
        <v>-5.5958653648044608E-2</v>
      </c>
      <c r="D1096" s="1"/>
      <c r="E1096" s="18">
        <f>_xlfn.XLOOKUP(B1096,'Volume GME'!A:A,'Volume GME'!B:B)</f>
        <v>0.43582921706966105</v>
      </c>
      <c r="F1096" s="19">
        <f>_xlfn.XLOOKUP(B1096,'Short Volume GME'!A:A,'Short Volume GME'!E:E)</f>
        <v>0.63643452344815643</v>
      </c>
      <c r="H1096" s="20">
        <f>_xlfn.XLOOKUP(B1096,'Volume Apple'!A:A,'Volume Apple'!B:B)</f>
        <v>0.40683514169924057</v>
      </c>
      <c r="I1096" s="20">
        <f>_xlfn.XLOOKUP(B1096,'Short Volume Apple'!A:A,'Short Volume Apple'!E:E)</f>
        <v>0.61137442933364639</v>
      </c>
      <c r="K1096" s="20">
        <f>_xlfn.XLOOKUP(B1096,'Volume SPY'!A:A,'Volume SPY'!B:B)</f>
        <v>0.28124176852701627</v>
      </c>
      <c r="L1096" s="20">
        <f>_xlfn.XLOOKUP(B1096,'Short Volume SPY'!A:A,'Short Volume SPY'!E:E)</f>
        <v>0.4206983309753351</v>
      </c>
    </row>
    <row r="1097" spans="2:12">
      <c r="B1097" s="1">
        <v>44146</v>
      </c>
      <c r="C1097" s="25">
        <f>_xlfn.XLOOKUP(B1097,gme_stock_data!A:A,gme_stock_data!D:D)</f>
        <v>5.5958653648044629E-2</v>
      </c>
      <c r="D1097" s="1"/>
      <c r="E1097" s="18">
        <f>_xlfn.XLOOKUP(B1097,'Volume GME'!A:A,'Volume GME'!B:B)</f>
        <v>0.49688452943522149</v>
      </c>
      <c r="F1097" s="19">
        <f>_xlfn.XLOOKUP(B1097,'Short Volume GME'!A:A,'Short Volume GME'!E:E)</f>
        <v>0.68571525823346202</v>
      </c>
      <c r="H1097" s="20">
        <f>_xlfn.XLOOKUP(B1097,'Volume Apple'!A:A,'Volume Apple'!B:B)</f>
        <v>0.4416050125525624</v>
      </c>
      <c r="I1097" s="20">
        <f>_xlfn.XLOOKUP(B1097,'Short Volume Apple'!A:A,'Short Volume Apple'!E:E)</f>
        <v>0.38253178938261889</v>
      </c>
      <c r="K1097" s="20">
        <f>_xlfn.XLOOKUP(B1097,'Volume SPY'!A:A,'Volume SPY'!B:B)</f>
        <v>0.37055970824264506</v>
      </c>
      <c r="L1097" s="20">
        <f>_xlfn.XLOOKUP(B1097,'Short Volume SPY'!A:A,'Short Volume SPY'!E:E)</f>
        <v>0.46007878821231757</v>
      </c>
    </row>
    <row r="1098" spans="2:12">
      <c r="B1098" s="1">
        <v>44145</v>
      </c>
      <c r="C1098" s="25">
        <f>_xlfn.XLOOKUP(B1098,gme_stock_data!A:A,gme_stock_data!D:D)</f>
        <v>-3.1861102068984119E-2</v>
      </c>
      <c r="D1098" s="1"/>
      <c r="E1098" s="18">
        <f>_xlfn.XLOOKUP(B1098,'Volume GME'!A:A,'Volume GME'!B:B)</f>
        <v>0.36961962256299918</v>
      </c>
      <c r="F1098" s="19">
        <f>_xlfn.XLOOKUP(B1098,'Short Volume GME'!A:A,'Short Volume GME'!E:E)</f>
        <v>0.52514228058001222</v>
      </c>
      <c r="H1098" s="20">
        <f>_xlfn.XLOOKUP(B1098,'Volume Apple'!A:A,'Volume Apple'!B:B)</f>
        <v>0.41265093236466011</v>
      </c>
      <c r="I1098" s="20">
        <f>_xlfn.XLOOKUP(B1098,'Short Volume Apple'!A:A,'Short Volume Apple'!E:E)</f>
        <v>0.43571978595932886</v>
      </c>
      <c r="K1098" s="20">
        <f>_xlfn.XLOOKUP(B1098,'Volume SPY'!A:A,'Volume SPY'!B:B)</f>
        <v>0.35143375598030629</v>
      </c>
      <c r="L1098" s="20">
        <f>_xlfn.XLOOKUP(B1098,'Short Volume SPY'!A:A,'Short Volume SPY'!E:E)</f>
        <v>0.44669645040699063</v>
      </c>
    </row>
    <row r="1099" spans="2:12">
      <c r="B1099" s="1">
        <v>44144</v>
      </c>
      <c r="C1099" s="25">
        <f>_xlfn.XLOOKUP(B1099,gme_stock_data!A:A,gme_stock_data!D:D)</f>
        <v>-3.0877238564439229E-2</v>
      </c>
      <c r="D1099" s="1"/>
      <c r="E1099" s="18">
        <f>_xlfn.XLOOKUP(B1099,'Volume GME'!A:A,'Volume GME'!B:B)</f>
        <v>0.41314028630380806</v>
      </c>
      <c r="F1099" s="19">
        <f>_xlfn.XLOOKUP(B1099,'Short Volume GME'!A:A,'Short Volume GME'!E:E)</f>
        <v>0.66636268472090177</v>
      </c>
      <c r="H1099" s="20">
        <f>_xlfn.XLOOKUP(B1099,'Volume Apple'!A:A,'Volume Apple'!B:B)</f>
        <v>0.32411005868066944</v>
      </c>
      <c r="I1099" s="20">
        <f>_xlfn.XLOOKUP(B1099,'Short Volume Apple'!A:A,'Short Volume Apple'!E:E)</f>
        <v>0.40504862309673856</v>
      </c>
      <c r="K1099" s="20">
        <f>_xlfn.XLOOKUP(B1099,'Volume SPY'!A:A,'Volume SPY'!B:B)</f>
        <v>0.35585682629391724</v>
      </c>
      <c r="L1099" s="20">
        <f>_xlfn.XLOOKUP(B1099,'Short Volume SPY'!A:A,'Short Volume SPY'!E:E)</f>
        <v>0.63360212419677986</v>
      </c>
    </row>
    <row r="1100" spans="2:12">
      <c r="B1100" s="1">
        <v>44141</v>
      </c>
      <c r="C1100" s="25">
        <f>_xlfn.XLOOKUP(B1100,gme_stock_data!A:A,gme_stock_data!D:D)</f>
        <v>3.4367643504207818E-2</v>
      </c>
      <c r="D1100" s="1"/>
      <c r="E1100" s="18">
        <f>_xlfn.XLOOKUP(B1100,'Volume GME'!A:A,'Volume GME'!B:B)</f>
        <v>0.52726800903838411</v>
      </c>
      <c r="F1100" s="19">
        <f>_xlfn.XLOOKUP(B1100,'Short Volume GME'!A:A,'Short Volume GME'!E:E)</f>
        <v>0.63057611940360425</v>
      </c>
      <c r="H1100" s="20">
        <f>_xlfn.XLOOKUP(B1100,'Volume Apple'!A:A,'Volume Apple'!B:B)</f>
        <v>0.38751250990391811</v>
      </c>
      <c r="I1100" s="20">
        <f>_xlfn.XLOOKUP(B1100,'Short Volume Apple'!A:A,'Short Volume Apple'!E:E)</f>
        <v>0.36412366511668881</v>
      </c>
      <c r="K1100" s="20">
        <f>_xlfn.XLOOKUP(B1100,'Volume SPY'!A:A,'Volume SPY'!B:B)</f>
        <v>0.39484289305335174</v>
      </c>
      <c r="L1100" s="20">
        <f>_xlfn.XLOOKUP(B1100,'Short Volume SPY'!A:A,'Short Volume SPY'!E:E)</f>
        <v>0.55114571564466008</v>
      </c>
    </row>
    <row r="1101" spans="2:12">
      <c r="B1101" s="1">
        <v>44140</v>
      </c>
      <c r="C1101" s="25">
        <f>_xlfn.XLOOKUP(B1101,gme_stock_data!A:A,gme_stock_data!D:D)</f>
        <v>4.6520015634892907E-2</v>
      </c>
      <c r="D1101" s="1"/>
      <c r="E1101" s="18">
        <f>_xlfn.XLOOKUP(B1101,'Volume GME'!A:A,'Volume GME'!B:B)</f>
        <v>0.51559473725039295</v>
      </c>
      <c r="F1101" s="19">
        <f>_xlfn.XLOOKUP(B1101,'Short Volume GME'!A:A,'Short Volume GME'!E:E)</f>
        <v>0.58725413332353826</v>
      </c>
      <c r="H1101" s="20">
        <f>_xlfn.XLOOKUP(B1101,'Volume Apple'!A:A,'Volume Apple'!B:B)</f>
        <v>0.39417308577567217</v>
      </c>
      <c r="I1101" s="20">
        <f>_xlfn.XLOOKUP(B1101,'Short Volume Apple'!A:A,'Short Volume Apple'!E:E)</f>
        <v>0.41681990148100523</v>
      </c>
      <c r="K1101" s="20">
        <f>_xlfn.XLOOKUP(B1101,'Volume SPY'!A:A,'Volume SPY'!B:B)</f>
        <v>0.29627915440815333</v>
      </c>
      <c r="L1101" s="20">
        <f>_xlfn.XLOOKUP(B1101,'Short Volume SPY'!A:A,'Short Volume SPY'!E:E)</f>
        <v>0.49358337571686023</v>
      </c>
    </row>
    <row r="1102" spans="2:12">
      <c r="B1102" s="1">
        <v>44139</v>
      </c>
      <c r="C1102" s="25">
        <f>_xlfn.XLOOKUP(B1102,gme_stock_data!A:A,gme_stock_data!D:D)</f>
        <v>-5.6954892927472502E-2</v>
      </c>
      <c r="D1102" s="1"/>
      <c r="E1102" s="18">
        <f>_xlfn.XLOOKUP(B1102,'Volume GME'!A:A,'Volume GME'!B:B)</f>
        <v>0.4468460129365821</v>
      </c>
      <c r="F1102" s="19">
        <f>_xlfn.XLOOKUP(B1102,'Short Volume GME'!A:A,'Short Volume GME'!E:E)</f>
        <v>0.60222343606348328</v>
      </c>
      <c r="H1102" s="20">
        <f>_xlfn.XLOOKUP(B1102,'Volume Apple'!A:A,'Volume Apple'!B:B)</f>
        <v>0.35051515377036524</v>
      </c>
      <c r="I1102" s="20">
        <f>_xlfn.XLOOKUP(B1102,'Short Volume Apple'!A:A,'Short Volume Apple'!E:E)</f>
        <v>0.37956001816491947</v>
      </c>
      <c r="K1102" s="20">
        <f>_xlfn.XLOOKUP(B1102,'Volume SPY'!A:A,'Volume SPY'!B:B)</f>
        <v>0.30668574226519946</v>
      </c>
      <c r="L1102" s="20">
        <f>_xlfn.XLOOKUP(B1102,'Short Volume SPY'!A:A,'Short Volume SPY'!E:E)</f>
        <v>0.54694682674849393</v>
      </c>
    </row>
    <row r="1103" spans="2:12">
      <c r="B1103" s="1">
        <v>44138</v>
      </c>
      <c r="C1103" s="25">
        <f>_xlfn.XLOOKUP(B1103,gme_stock_data!A:A,gme_stock_data!D:D)</f>
        <v>7.1715308510593073E-2</v>
      </c>
      <c r="D1103" s="1"/>
      <c r="E1103" s="18">
        <f>_xlfn.XLOOKUP(B1103,'Volume GME'!A:A,'Volume GME'!B:B)</f>
        <v>0.49302096781636578</v>
      </c>
      <c r="F1103" s="19">
        <f>_xlfn.XLOOKUP(B1103,'Short Volume GME'!A:A,'Short Volume GME'!E:E)</f>
        <v>0.55356492428312298</v>
      </c>
      <c r="H1103" s="20">
        <f>_xlfn.XLOOKUP(B1103,'Volume Apple'!A:A,'Volume Apple'!B:B)</f>
        <v>0.41911335366962671</v>
      </c>
      <c r="I1103" s="20">
        <f>_xlfn.XLOOKUP(B1103,'Short Volume Apple'!A:A,'Short Volume Apple'!E:E)</f>
        <v>0.41806584308706318</v>
      </c>
      <c r="K1103" s="20">
        <f>_xlfn.XLOOKUP(B1103,'Volume SPY'!A:A,'Volume SPY'!B:B)</f>
        <v>0.31504108923561885</v>
      </c>
      <c r="L1103" s="20">
        <f>_xlfn.XLOOKUP(B1103,'Short Volume SPY'!A:A,'Short Volume SPY'!E:E)</f>
        <v>0.59280501383931183</v>
      </c>
    </row>
    <row r="1104" spans="2:12">
      <c r="B1104" s="1">
        <v>44137</v>
      </c>
      <c r="C1104" s="25">
        <f>_xlfn.XLOOKUP(B1104,gme_stock_data!A:A,gme_stock_data!D:D)</f>
        <v>2.6366875840742134E-2</v>
      </c>
      <c r="D1104" s="1"/>
      <c r="E1104" s="18">
        <f>_xlfn.XLOOKUP(B1104,'Volume GME'!A:A,'Volume GME'!B:B)</f>
        <v>0.45594222013307412</v>
      </c>
      <c r="F1104" s="19">
        <f>_xlfn.XLOOKUP(B1104,'Short Volume GME'!A:A,'Short Volume GME'!E:E)</f>
        <v>0.47423454875766141</v>
      </c>
      <c r="H1104" s="20">
        <f>_xlfn.XLOOKUP(B1104,'Volume Apple'!A:A,'Volume Apple'!B:B)</f>
        <v>0.42550655025740408</v>
      </c>
      <c r="I1104" s="20">
        <f>_xlfn.XLOOKUP(B1104,'Short Volume Apple'!A:A,'Short Volume Apple'!E:E)</f>
        <v>0.42239983158685246</v>
      </c>
      <c r="K1104" s="20">
        <f>_xlfn.XLOOKUP(B1104,'Volume SPY'!A:A,'Volume SPY'!B:B)</f>
        <v>0.32650212285979924</v>
      </c>
      <c r="L1104" s="20">
        <f>_xlfn.XLOOKUP(B1104,'Short Volume SPY'!A:A,'Short Volume SPY'!E:E)</f>
        <v>0.55781000629266231</v>
      </c>
    </row>
    <row r="1105" spans="2:12">
      <c r="B1105" s="1">
        <v>44134</v>
      </c>
      <c r="C1105" s="25">
        <f>_xlfn.XLOOKUP(B1105,gme_stock_data!A:A,gme_stock_data!D:D)</f>
        <v>-0.11182810525597048</v>
      </c>
      <c r="D1105" s="1"/>
      <c r="E1105" s="18">
        <f>_xlfn.XLOOKUP(B1105,'Volume GME'!A:A,'Volume GME'!B:B)</f>
        <v>0.47504494538185821</v>
      </c>
      <c r="F1105" s="19">
        <f>_xlfn.XLOOKUP(B1105,'Short Volume GME'!A:A,'Short Volume GME'!E:E)</f>
        <v>0.57888686427525926</v>
      </c>
      <c r="H1105" s="20">
        <f>_xlfn.XLOOKUP(B1105,'Volume Apple'!A:A,'Volume Apple'!B:B)</f>
        <v>0.40916092979865032</v>
      </c>
      <c r="I1105" s="20">
        <f>_xlfn.XLOOKUP(B1105,'Short Volume Apple'!A:A,'Short Volume Apple'!E:E)</f>
        <v>0.47211049057003057</v>
      </c>
      <c r="K1105" s="20">
        <f>_xlfn.XLOOKUP(B1105,'Volume SPY'!A:A,'Volume SPY'!B:B)</f>
        <v>0.30799559842789326</v>
      </c>
      <c r="L1105" s="20">
        <f>_xlfn.XLOOKUP(B1105,'Short Volume SPY'!A:A,'Short Volume SPY'!E:E)</f>
        <v>0.56912393974783992</v>
      </c>
    </row>
    <row r="1106" spans="2:12">
      <c r="B1106" s="1">
        <v>44133</v>
      </c>
      <c r="C1106" s="25">
        <f>_xlfn.XLOOKUP(B1106,gme_stock_data!A:A,gme_stock_data!D:D)</f>
        <v>-6.8027473227525231E-3</v>
      </c>
      <c r="D1106" s="1"/>
      <c r="E1106" s="18">
        <f>_xlfn.XLOOKUP(B1106,'Volume GME'!A:A,'Volume GME'!B:B)</f>
        <v>0.54294628962253255</v>
      </c>
      <c r="F1106" s="19">
        <f>_xlfn.XLOOKUP(B1106,'Short Volume GME'!A:A,'Short Volume GME'!E:E)</f>
        <v>0.50888577852491679</v>
      </c>
      <c r="H1106" s="20">
        <f>_xlfn.XLOOKUP(B1106,'Volume Apple'!A:A,'Volume Apple'!B:B)</f>
        <v>0.36865018706715219</v>
      </c>
      <c r="I1106" s="20">
        <f>_xlfn.XLOOKUP(B1106,'Short Volume Apple'!A:A,'Short Volume Apple'!E:E)</f>
        <v>0.43099850068711792</v>
      </c>
      <c r="K1106" s="20">
        <f>_xlfn.XLOOKUP(B1106,'Volume SPY'!A:A,'Volume SPY'!B:B)</f>
        <v>0.30218787345894355</v>
      </c>
      <c r="L1106" s="20">
        <f>_xlfn.XLOOKUP(B1106,'Short Volume SPY'!A:A,'Short Volume SPY'!E:E)</f>
        <v>0.56458468590789657</v>
      </c>
    </row>
    <row r="1107" spans="2:12">
      <c r="B1107" s="1">
        <v>44132</v>
      </c>
      <c r="C1107" s="25">
        <f>_xlfn.XLOOKUP(B1107,gme_stock_data!A:A,gme_stock_data!D:D)</f>
        <v>-7.192641753746068E-2</v>
      </c>
      <c r="D1107" s="1"/>
      <c r="E1107" s="18">
        <f>_xlfn.XLOOKUP(B1107,'Volume GME'!A:A,'Volume GME'!B:B)</f>
        <v>0.5078573016225828</v>
      </c>
      <c r="F1107" s="19">
        <f>_xlfn.XLOOKUP(B1107,'Short Volume GME'!A:A,'Short Volume GME'!E:E)</f>
        <v>0.3784358288843051</v>
      </c>
      <c r="H1107" s="20">
        <f>_xlfn.XLOOKUP(B1107,'Volume Apple'!A:A,'Volume Apple'!B:B)</f>
        <v>0.41969599597128093</v>
      </c>
      <c r="I1107" s="20">
        <f>_xlfn.XLOOKUP(B1107,'Short Volume Apple'!A:A,'Short Volume Apple'!E:E)</f>
        <v>0.42353661399115006</v>
      </c>
      <c r="K1107" s="20">
        <f>_xlfn.XLOOKUP(B1107,'Volume SPY'!A:A,'Volume SPY'!B:B)</f>
        <v>0.29438164551934554</v>
      </c>
      <c r="L1107" s="20">
        <f>_xlfn.XLOOKUP(B1107,'Short Volume SPY'!A:A,'Short Volume SPY'!E:E)</f>
        <v>0.4776580775128989</v>
      </c>
    </row>
    <row r="1108" spans="2:12">
      <c r="B1108" s="1">
        <v>44131</v>
      </c>
      <c r="C1108" s="25">
        <f>_xlfn.XLOOKUP(B1108,gme_stock_data!A:A,gme_stock_data!D:D)</f>
        <v>-5.8209386085923645E-2</v>
      </c>
      <c r="D1108" s="1"/>
      <c r="E1108" s="18">
        <f>_xlfn.XLOOKUP(B1108,'Volume GME'!A:A,'Volume GME'!B:B)</f>
        <v>0.50549024575556978</v>
      </c>
      <c r="F1108" s="19">
        <f>_xlfn.XLOOKUP(B1108,'Short Volume GME'!A:A,'Short Volume GME'!E:E)</f>
        <v>0.40749617654840442</v>
      </c>
      <c r="H1108" s="20">
        <f>_xlfn.XLOOKUP(B1108,'Volume Apple'!A:A,'Volume Apple'!B:B)</f>
        <v>0.43801133226327105</v>
      </c>
      <c r="I1108" s="20">
        <f>_xlfn.XLOOKUP(B1108,'Short Volume Apple'!A:A,'Short Volume Apple'!E:E)</f>
        <v>0.41389663394098319</v>
      </c>
      <c r="K1108" s="20">
        <f>_xlfn.XLOOKUP(B1108,'Volume SPY'!A:A,'Volume SPY'!B:B)</f>
        <v>0.34456203817937708</v>
      </c>
      <c r="L1108" s="20">
        <f>_xlfn.XLOOKUP(B1108,'Short Volume SPY'!A:A,'Short Volume SPY'!E:E)</f>
        <v>0.40110346795892093</v>
      </c>
    </row>
    <row r="1109" spans="2:12">
      <c r="B1109" s="1">
        <v>44130</v>
      </c>
      <c r="C1109" s="25">
        <f>_xlfn.XLOOKUP(B1109,gme_stock_data!A:A,gme_stock_data!D:D)</f>
        <v>-0.10981486600720657</v>
      </c>
      <c r="D1109" s="1"/>
      <c r="E1109" s="18">
        <f>_xlfn.XLOOKUP(B1109,'Volume GME'!A:A,'Volume GME'!B:B)</f>
        <v>0.53144811905322775</v>
      </c>
      <c r="F1109" s="19">
        <f>_xlfn.XLOOKUP(B1109,'Short Volume GME'!A:A,'Short Volume GME'!E:E)</f>
        <v>0.41301349818125976</v>
      </c>
      <c r="H1109" s="20">
        <f>_xlfn.XLOOKUP(B1109,'Volume Apple'!A:A,'Volume Apple'!B:B)</f>
        <v>0.41767155061121763</v>
      </c>
      <c r="I1109" s="20">
        <f>_xlfn.XLOOKUP(B1109,'Short Volume Apple'!A:A,'Short Volume Apple'!E:E)</f>
        <v>0.44632449399425533</v>
      </c>
      <c r="K1109" s="20">
        <f>_xlfn.XLOOKUP(B1109,'Volume SPY'!A:A,'Volume SPY'!B:B)</f>
        <v>0.31493004968357574</v>
      </c>
      <c r="L1109" s="20">
        <f>_xlfn.XLOOKUP(B1109,'Short Volume SPY'!A:A,'Short Volume SPY'!E:E)</f>
        <v>0.46107803718300078</v>
      </c>
    </row>
    <row r="1110" spans="2:12">
      <c r="B1110" s="1">
        <v>44127</v>
      </c>
      <c r="C1110" s="25">
        <f>_xlfn.XLOOKUP(B1110,gme_stock_data!A:A,gme_stock_data!D:D)</f>
        <v>5.3476063265952773E-3</v>
      </c>
      <c r="D1110" s="1"/>
      <c r="E1110" s="18">
        <f>_xlfn.XLOOKUP(B1110,'Volume GME'!A:A,'Volume GME'!B:B)</f>
        <v>0.52563006329678053</v>
      </c>
      <c r="F1110" s="19">
        <f>_xlfn.XLOOKUP(B1110,'Short Volume GME'!A:A,'Short Volume GME'!E:E)</f>
        <v>0.52591638766626503</v>
      </c>
      <c r="H1110" s="20">
        <f>_xlfn.XLOOKUP(B1110,'Volume Apple'!A:A,'Volume Apple'!B:B)</f>
        <v>0.42862118507173391</v>
      </c>
      <c r="I1110" s="20">
        <f>_xlfn.XLOOKUP(B1110,'Short Volume Apple'!A:A,'Short Volume Apple'!E:E)</f>
        <v>0.42623740548172478</v>
      </c>
      <c r="K1110" s="20">
        <f>_xlfn.XLOOKUP(B1110,'Volume SPY'!A:A,'Volume SPY'!B:B)</f>
        <v>0.3306449149761021</v>
      </c>
      <c r="L1110" s="20">
        <f>_xlfn.XLOOKUP(B1110,'Short Volume SPY'!A:A,'Short Volume SPY'!E:E)</f>
        <v>0.43801117486516106</v>
      </c>
    </row>
    <row r="1111" spans="2:12">
      <c r="B1111" s="1">
        <v>44126</v>
      </c>
      <c r="C1111" s="25">
        <f>_xlfn.XLOOKUP(B1111,gme_stock_data!A:A,gme_stock_data!D:D)</f>
        <v>5.5110362710518883E-2</v>
      </c>
      <c r="D1111" s="1"/>
      <c r="E1111" s="18">
        <f>_xlfn.XLOOKUP(B1111,'Volume GME'!A:A,'Volume GME'!B:B)</f>
        <v>0.5669469847328974</v>
      </c>
      <c r="F1111" s="19">
        <f>_xlfn.XLOOKUP(B1111,'Short Volume GME'!A:A,'Short Volume GME'!E:E)</f>
        <v>0.50192653633024231</v>
      </c>
      <c r="H1111" s="20">
        <f>_xlfn.XLOOKUP(B1111,'Volume Apple'!A:A,'Volume Apple'!B:B)</f>
        <v>0.42619241905735761</v>
      </c>
      <c r="I1111" s="20">
        <f>_xlfn.XLOOKUP(B1111,'Short Volume Apple'!A:A,'Short Volume Apple'!E:E)</f>
        <v>0.4408461348359341</v>
      </c>
      <c r="K1111" s="20">
        <f>_xlfn.XLOOKUP(B1111,'Volume SPY'!A:A,'Volume SPY'!B:B)</f>
        <v>0.28748740937106798</v>
      </c>
      <c r="L1111" s="20">
        <f>_xlfn.XLOOKUP(B1111,'Short Volume SPY'!A:A,'Short Volume SPY'!E:E)</f>
        <v>0.39724218554700569</v>
      </c>
    </row>
    <row r="1112" spans="2:12">
      <c r="B1112" s="1">
        <v>44125</v>
      </c>
      <c r="C1112" s="25">
        <f>_xlfn.XLOOKUP(B1112,gme_stock_data!A:A,gme_stock_data!D:D)</f>
        <v>2.0029281875572364E-2</v>
      </c>
      <c r="D1112" s="1"/>
      <c r="E1112" s="18">
        <f>_xlfn.XLOOKUP(B1112,'Volume GME'!A:A,'Volume GME'!B:B)</f>
        <v>0.56041670085834794</v>
      </c>
      <c r="F1112" s="19">
        <f>_xlfn.XLOOKUP(B1112,'Short Volume GME'!A:A,'Short Volume GME'!E:E)</f>
        <v>0.50344095290933311</v>
      </c>
      <c r="H1112" s="20">
        <f>_xlfn.XLOOKUP(B1112,'Volume Apple'!A:A,'Volume Apple'!B:B)</f>
        <v>0.42949913075494339</v>
      </c>
      <c r="I1112" s="20">
        <f>_xlfn.XLOOKUP(B1112,'Short Volume Apple'!A:A,'Short Volume Apple'!E:E)</f>
        <v>0.43889858591779146</v>
      </c>
      <c r="K1112" s="20">
        <f>_xlfn.XLOOKUP(B1112,'Volume SPY'!A:A,'Volume SPY'!B:B)</f>
        <v>0.26573268706860287</v>
      </c>
      <c r="L1112" s="20">
        <f>_xlfn.XLOOKUP(B1112,'Short Volume SPY'!A:A,'Short Volume SPY'!E:E)</f>
        <v>0.42685399742443303</v>
      </c>
    </row>
    <row r="1113" spans="2:12">
      <c r="B1113" s="1">
        <v>44124</v>
      </c>
      <c r="C1113" s="25">
        <f>_xlfn.XLOOKUP(B1113,gme_stock_data!A:A,gme_stock_data!D:D)</f>
        <v>-5.7637047167501294E-3</v>
      </c>
      <c r="D1113" s="1"/>
      <c r="E1113" s="18">
        <f>_xlfn.XLOOKUP(B1113,'Volume GME'!A:A,'Volume GME'!B:B)</f>
        <v>0.5183113866229474</v>
      </c>
      <c r="F1113" s="19">
        <f>_xlfn.XLOOKUP(B1113,'Short Volume GME'!A:A,'Short Volume GME'!E:E)</f>
        <v>0.5808913199738599</v>
      </c>
      <c r="H1113" s="20">
        <f>_xlfn.XLOOKUP(B1113,'Volume Apple'!A:A,'Volume Apple'!B:B)</f>
        <v>0.50712517165425708</v>
      </c>
      <c r="I1113" s="20">
        <f>_xlfn.XLOOKUP(B1113,'Short Volume Apple'!A:A,'Short Volume Apple'!E:E)</f>
        <v>0.42984192090137141</v>
      </c>
      <c r="K1113" s="20">
        <f>_xlfn.XLOOKUP(B1113,'Volume SPY'!A:A,'Volume SPY'!B:B)</f>
        <v>0.29491526301656995</v>
      </c>
      <c r="L1113" s="20">
        <f>_xlfn.XLOOKUP(B1113,'Short Volume SPY'!A:A,'Short Volume SPY'!E:E)</f>
        <v>0.45319619374580983</v>
      </c>
    </row>
    <row r="1114" spans="2:12">
      <c r="B1114" s="1">
        <v>44123</v>
      </c>
      <c r="C1114" s="25">
        <f>_xlfn.XLOOKUP(B1114,gme_stock_data!A:A,gme_stock_data!D:D)</f>
        <v>4.4059989794030495E-2</v>
      </c>
      <c r="D1114" s="1"/>
      <c r="E1114" s="18">
        <f>_xlfn.XLOOKUP(B1114,'Volume GME'!A:A,'Volume GME'!B:B)</f>
        <v>0.61113086699420682</v>
      </c>
      <c r="F1114" s="19">
        <f>_xlfn.XLOOKUP(B1114,'Short Volume GME'!A:A,'Short Volume GME'!E:E)</f>
        <v>0.5569186286800607</v>
      </c>
      <c r="H1114" s="20">
        <f>_xlfn.XLOOKUP(B1114,'Volume Apple'!A:A,'Volume Apple'!B:B)</f>
        <v>0.45467841408225917</v>
      </c>
      <c r="I1114" s="20">
        <f>_xlfn.XLOOKUP(B1114,'Short Volume Apple'!A:A,'Short Volume Apple'!E:E)</f>
        <v>0.42841078792793269</v>
      </c>
      <c r="K1114" s="20">
        <f>_xlfn.XLOOKUP(B1114,'Volume SPY'!A:A,'Volume SPY'!B:B)</f>
        <v>0.30829591943101758</v>
      </c>
      <c r="L1114" s="20">
        <f>_xlfn.XLOOKUP(B1114,'Short Volume SPY'!A:A,'Short Volume SPY'!E:E)</f>
        <v>0.40791128883411176</v>
      </c>
    </row>
    <row r="1115" spans="2:12">
      <c r="B1115" s="1">
        <v>44120</v>
      </c>
      <c r="C1115" s="25">
        <f>_xlfn.XLOOKUP(B1115,gme_stock_data!A:A,gme_stock_data!D:D)</f>
        <v>-3.8296285077280438E-2</v>
      </c>
      <c r="D1115" s="1"/>
      <c r="E1115" s="18">
        <f>_xlfn.XLOOKUP(B1115,'Volume GME'!A:A,'Volume GME'!B:B)</f>
        <v>0.52713857785008533</v>
      </c>
      <c r="F1115" s="19">
        <f>_xlfn.XLOOKUP(B1115,'Short Volume GME'!A:A,'Short Volume GME'!E:E)</f>
        <v>0.35687067186906285</v>
      </c>
      <c r="H1115" s="20">
        <f>_xlfn.XLOOKUP(B1115,'Volume Apple'!A:A,'Volume Apple'!B:B)</f>
        <v>0.42437955001696548</v>
      </c>
      <c r="I1115" s="20">
        <f>_xlfn.XLOOKUP(B1115,'Short Volume Apple'!A:A,'Short Volume Apple'!E:E)</f>
        <v>0.40396457255326423</v>
      </c>
      <c r="K1115" s="20">
        <f>_xlfn.XLOOKUP(B1115,'Volume SPY'!A:A,'Volume SPY'!B:B)</f>
        <v>0.55844152651861934</v>
      </c>
      <c r="L1115" s="20">
        <f>_xlfn.XLOOKUP(B1115,'Short Volume SPY'!A:A,'Short Volume SPY'!E:E)</f>
        <v>0.55798875690762018</v>
      </c>
    </row>
    <row r="1116" spans="2:12">
      <c r="B1116" s="1">
        <v>44119</v>
      </c>
      <c r="C1116" s="25">
        <f>_xlfn.XLOOKUP(B1116,gme_stock_data!A:A,gme_stock_data!D:D)</f>
        <v>0.12285367310534347</v>
      </c>
      <c r="D1116" s="1"/>
      <c r="E1116" s="18">
        <f>_xlfn.XLOOKUP(B1116,'Volume GME'!A:A,'Volume GME'!B:B)</f>
        <v>0.54434045500048167</v>
      </c>
      <c r="F1116" s="19">
        <f>_xlfn.XLOOKUP(B1116,'Short Volume GME'!A:A,'Short Volume GME'!E:E)</f>
        <v>0.55059736987584329</v>
      </c>
      <c r="H1116" s="20">
        <f>_xlfn.XLOOKUP(B1116,'Volume Apple'!A:A,'Volume Apple'!B:B)</f>
        <v>0.46630027524753809</v>
      </c>
      <c r="I1116" s="20">
        <f>_xlfn.XLOOKUP(B1116,'Short Volume Apple'!A:A,'Short Volume Apple'!E:E)</f>
        <v>0.4371038596047026</v>
      </c>
      <c r="K1116" s="20">
        <f>_xlfn.XLOOKUP(B1116,'Volume SPY'!A:A,'Volume SPY'!B:B)</f>
        <v>0.28016288885475127</v>
      </c>
      <c r="L1116" s="20">
        <f>_xlfn.XLOOKUP(B1116,'Short Volume SPY'!A:A,'Short Volume SPY'!E:E)</f>
        <v>0.62859775786937799</v>
      </c>
    </row>
    <row r="1117" spans="2:12">
      <c r="B1117" s="1">
        <v>44118</v>
      </c>
      <c r="C1117" s="25">
        <f>_xlfn.XLOOKUP(B1117,gme_stock_data!A:A,gme_stock_data!D:D)</f>
        <v>2.9852963149681128E-2</v>
      </c>
      <c r="D1117" s="1"/>
      <c r="E1117" s="18">
        <f>_xlfn.XLOOKUP(B1117,'Volume GME'!A:A,'Volume GME'!B:B)</f>
        <v>0.60534675993029352</v>
      </c>
      <c r="F1117" s="19">
        <f>_xlfn.XLOOKUP(B1117,'Short Volume GME'!A:A,'Short Volume GME'!E:E)</f>
        <v>0.57414989178934994</v>
      </c>
      <c r="H1117" s="20">
        <f>_xlfn.XLOOKUP(B1117,'Volume Apple'!A:A,'Volume Apple'!B:B)</f>
        <v>0.49728665831514035</v>
      </c>
      <c r="I1117" s="20">
        <f>_xlfn.XLOOKUP(B1117,'Short Volume Apple'!A:A,'Short Volume Apple'!E:E)</f>
        <v>0.43927155185472772</v>
      </c>
      <c r="K1117" s="20">
        <f>_xlfn.XLOOKUP(B1117,'Volume SPY'!A:A,'Volume SPY'!B:B)</f>
        <v>0.33179809740846983</v>
      </c>
      <c r="L1117" s="20">
        <f>_xlfn.XLOOKUP(B1117,'Short Volume SPY'!A:A,'Short Volume SPY'!E:E)</f>
        <v>0.55950911163481976</v>
      </c>
    </row>
    <row r="1118" spans="2:12">
      <c r="B1118" s="1">
        <v>44117</v>
      </c>
      <c r="C1118" s="25">
        <f>_xlfn.XLOOKUP(B1118,gme_stock_data!A:A,gme_stock_data!D:D)</f>
        <v>6.7567824628799074E-3</v>
      </c>
      <c r="D1118" s="1"/>
      <c r="E1118" s="18">
        <f>_xlfn.XLOOKUP(B1118,'Volume GME'!A:A,'Volume GME'!B:B)</f>
        <v>0.52381173177267015</v>
      </c>
      <c r="F1118" s="19">
        <f>_xlfn.XLOOKUP(B1118,'Short Volume GME'!A:A,'Short Volume GME'!E:E)</f>
        <v>0.56365312970995296</v>
      </c>
      <c r="H1118" s="20">
        <f>_xlfn.XLOOKUP(B1118,'Volume Apple'!A:A,'Volume Apple'!B:B)</f>
        <v>0.50158475244124989</v>
      </c>
      <c r="I1118" s="20">
        <f>_xlfn.XLOOKUP(B1118,'Short Volume Apple'!A:A,'Short Volume Apple'!E:E)</f>
        <v>0.43370605036529619</v>
      </c>
      <c r="K1118" s="20">
        <f>_xlfn.XLOOKUP(B1118,'Volume SPY'!A:A,'Volume SPY'!B:B)</f>
        <v>0.4406035910447203</v>
      </c>
      <c r="L1118" s="20">
        <f>_xlfn.XLOOKUP(B1118,'Short Volume SPY'!A:A,'Short Volume SPY'!E:E)</f>
        <v>0.60409588732934039</v>
      </c>
    </row>
    <row r="1119" spans="2:12">
      <c r="B1119" s="1">
        <v>44116</v>
      </c>
      <c r="C1119" s="25">
        <f>_xlfn.XLOOKUP(B1119,gme_stock_data!A:A,gme_stock_data!D:D)</f>
        <v>-2.013490840905581E-2</v>
      </c>
      <c r="D1119" s="1"/>
      <c r="E1119" s="18">
        <f>_xlfn.XLOOKUP(B1119,'Volume GME'!A:A,'Volume GME'!B:B)</f>
        <v>0.64251769594044705</v>
      </c>
      <c r="F1119" s="19">
        <f>_xlfn.XLOOKUP(B1119,'Short Volume GME'!A:A,'Short Volume GME'!E:E)</f>
        <v>0.54652515667364909</v>
      </c>
      <c r="H1119" s="20">
        <f>_xlfn.XLOOKUP(B1119,'Volume Apple'!A:A,'Volume Apple'!B:B)</f>
        <v>0.45909826380432905</v>
      </c>
      <c r="I1119" s="20">
        <f>_xlfn.XLOOKUP(B1119,'Short Volume Apple'!A:A,'Short Volume Apple'!E:E)</f>
        <v>0.41480486459330251</v>
      </c>
      <c r="K1119" s="20">
        <f>_xlfn.XLOOKUP(B1119,'Volume SPY'!A:A,'Volume SPY'!B:B)</f>
        <v>0.43898797654371896</v>
      </c>
      <c r="L1119" s="20">
        <f>_xlfn.XLOOKUP(B1119,'Short Volume SPY'!A:A,'Short Volume SPY'!E:E)</f>
        <v>0.6880099996467347</v>
      </c>
    </row>
    <row r="1120" spans="2:12">
      <c r="B1120" s="1">
        <v>44113</v>
      </c>
      <c r="C1120" s="25">
        <f>_xlfn.XLOOKUP(B1120,gme_stock_data!A:A,gme_stock_data!D:D)</f>
        <v>-0.11297266560348615</v>
      </c>
      <c r="D1120" s="1"/>
      <c r="E1120" s="18">
        <f>_xlfn.XLOOKUP(B1120,'Volume GME'!A:A,'Volume GME'!B:B)</f>
        <v>0.58084062894415989</v>
      </c>
      <c r="F1120" s="19">
        <f>_xlfn.XLOOKUP(B1120,'Short Volume GME'!A:A,'Short Volume GME'!E:E)</f>
        <v>0.47788023738440222</v>
      </c>
      <c r="H1120" s="20">
        <f>_xlfn.XLOOKUP(B1120,'Volume Apple'!A:A,'Volume Apple'!B:B)</f>
        <v>0.39701426305684062</v>
      </c>
      <c r="I1120" s="20">
        <f>_xlfn.XLOOKUP(B1120,'Short Volume Apple'!A:A,'Short Volume Apple'!E:E)</f>
        <v>0.40797336380729038</v>
      </c>
      <c r="K1120" s="20">
        <f>_xlfn.XLOOKUP(B1120,'Volume SPY'!A:A,'Volume SPY'!B:B)</f>
        <v>0.33005542331423848</v>
      </c>
      <c r="L1120" s="20">
        <f>_xlfn.XLOOKUP(B1120,'Short Volume SPY'!A:A,'Short Volume SPY'!E:E)</f>
        <v>0.65525733172388811</v>
      </c>
    </row>
    <row r="1121" spans="2:12">
      <c r="B1121" s="1">
        <v>44112</v>
      </c>
      <c r="C1121" s="25">
        <f>_xlfn.XLOOKUP(B1121,gme_stock_data!A:A,gme_stock_data!D:D)</f>
        <v>0.36476181499466043</v>
      </c>
      <c r="D1121" s="1"/>
      <c r="E1121" s="18">
        <f>_xlfn.XLOOKUP(B1121,'Volume GME'!A:A,'Volume GME'!B:B)</f>
        <v>0.54041819194650675</v>
      </c>
      <c r="F1121" s="19">
        <f>_xlfn.XLOOKUP(B1121,'Short Volume GME'!A:A,'Short Volume GME'!E:E)</f>
        <v>0.55038862904857488</v>
      </c>
      <c r="H1121" s="20">
        <f>_xlfn.XLOOKUP(B1121,'Volume Apple'!A:A,'Volume Apple'!B:B)</f>
        <v>0.44126328516682634</v>
      </c>
      <c r="I1121" s="20">
        <f>_xlfn.XLOOKUP(B1121,'Short Volume Apple'!A:A,'Short Volume Apple'!E:E)</f>
        <v>0.45488684444733596</v>
      </c>
      <c r="K1121" s="20">
        <f>_xlfn.XLOOKUP(B1121,'Volume SPY'!A:A,'Volume SPY'!B:B)</f>
        <v>0.27672318945629842</v>
      </c>
      <c r="L1121" s="20">
        <f>_xlfn.XLOOKUP(B1121,'Short Volume SPY'!A:A,'Short Volume SPY'!E:E)</f>
        <v>0.54633030000270033</v>
      </c>
    </row>
    <row r="1122" spans="2:12">
      <c r="B1122" s="1">
        <v>44111</v>
      </c>
      <c r="C1122" s="25">
        <f>_xlfn.XLOOKUP(B1122,gme_stock_data!A:A,gme_stock_data!D:D)</f>
        <v>2.5975486403260736E-2</v>
      </c>
      <c r="D1122" s="1"/>
      <c r="E1122" s="18">
        <f>_xlfn.XLOOKUP(B1122,'Volume GME'!A:A,'Volume GME'!B:B)</f>
        <v>0.5189052948970907</v>
      </c>
      <c r="F1122" s="19">
        <f>_xlfn.XLOOKUP(B1122,'Short Volume GME'!A:A,'Short Volume GME'!E:E)</f>
        <v>0.5807296397806665</v>
      </c>
      <c r="H1122" s="20">
        <f>_xlfn.XLOOKUP(B1122,'Volume Apple'!A:A,'Volume Apple'!B:B)</f>
        <v>0.44607418102921664</v>
      </c>
      <c r="I1122" s="20">
        <f>_xlfn.XLOOKUP(B1122,'Short Volume Apple'!A:A,'Short Volume Apple'!E:E)</f>
        <v>0.44510661359641673</v>
      </c>
      <c r="K1122" s="20">
        <f>_xlfn.XLOOKUP(B1122,'Volume SPY'!A:A,'Volume SPY'!B:B)</f>
        <v>0.34188914304693535</v>
      </c>
      <c r="L1122" s="20">
        <f>_xlfn.XLOOKUP(B1122,'Short Volume SPY'!A:A,'Short Volume SPY'!E:E)</f>
        <v>0.50316077657530234</v>
      </c>
    </row>
    <row r="1123" spans="2:12">
      <c r="B1123" s="1">
        <v>44110</v>
      </c>
      <c r="C1123" s="25">
        <f>_xlfn.XLOOKUP(B1123,gme_stock_data!A:A,gme_stock_data!D:D)</f>
        <v>-3.8714512180690511E-2</v>
      </c>
      <c r="D1123" s="1"/>
      <c r="E1123" s="18">
        <f>_xlfn.XLOOKUP(B1123,'Volume GME'!A:A,'Volume GME'!B:B)</f>
        <v>0.49112463870498463</v>
      </c>
      <c r="F1123" s="19">
        <f>_xlfn.XLOOKUP(B1123,'Short Volume GME'!A:A,'Short Volume GME'!E:E)</f>
        <v>0.55210817497938758</v>
      </c>
      <c r="H1123" s="20">
        <f>_xlfn.XLOOKUP(B1123,'Volume Apple'!A:A,'Volume Apple'!B:B)</f>
        <v>0.4449868790991745</v>
      </c>
      <c r="I1123" s="20">
        <f>_xlfn.XLOOKUP(B1123,'Short Volume Apple'!A:A,'Short Volume Apple'!E:E)</f>
        <v>0.53742648944953397</v>
      </c>
      <c r="K1123" s="20">
        <f>_xlfn.XLOOKUP(B1123,'Volume SPY'!A:A,'Volume SPY'!B:B)</f>
        <v>0.23724427696418196</v>
      </c>
      <c r="L1123" s="20">
        <f>_xlfn.XLOOKUP(B1123,'Short Volume SPY'!A:A,'Short Volume SPY'!E:E)</f>
        <v>0.52475835835568518</v>
      </c>
    </row>
    <row r="1124" spans="2:12">
      <c r="B1124" s="1">
        <v>44109</v>
      </c>
      <c r="C1124" s="25">
        <f>_xlfn.XLOOKUP(B1124,gme_stock_data!A:A,gme_stock_data!D:D)</f>
        <v>8.4746269909722356E-3</v>
      </c>
      <c r="D1124" s="1"/>
      <c r="E1124" s="18">
        <f>_xlfn.XLOOKUP(B1124,'Volume GME'!A:A,'Volume GME'!B:B)</f>
        <v>0.50867300137719884</v>
      </c>
      <c r="F1124" s="19">
        <f>_xlfn.XLOOKUP(B1124,'Short Volume GME'!A:A,'Short Volume GME'!E:E)</f>
        <v>0.58093260680461178</v>
      </c>
      <c r="H1124" s="20">
        <f>_xlfn.XLOOKUP(B1124,'Volume Apple'!A:A,'Volume Apple'!B:B)</f>
        <v>0.45476804115763453</v>
      </c>
      <c r="I1124" s="20">
        <f>_xlfn.XLOOKUP(B1124,'Short Volume Apple'!A:A,'Short Volume Apple'!E:E)</f>
        <v>0.39392597645543037</v>
      </c>
      <c r="K1124" s="20">
        <f>_xlfn.XLOOKUP(B1124,'Volume SPY'!A:A,'Volume SPY'!B:B)</f>
        <v>0.29584682625218756</v>
      </c>
      <c r="L1124" s="20">
        <f>_xlfn.XLOOKUP(B1124,'Short Volume SPY'!A:A,'Short Volume SPY'!E:E)</f>
        <v>0.54320987146290189</v>
      </c>
    </row>
    <row r="1125" spans="2:12">
      <c r="B1125" s="1">
        <v>44106</v>
      </c>
      <c r="C1125" s="25">
        <f>_xlfn.XLOOKUP(B1125,gme_stock_data!A:A,gme_stock_data!D:D)</f>
        <v>-3.7582711149042894E-2</v>
      </c>
      <c r="D1125" s="1"/>
      <c r="E1125" s="18">
        <f>_xlfn.XLOOKUP(B1125,'Volume GME'!A:A,'Volume GME'!B:B)</f>
        <v>0.44370074858011227</v>
      </c>
      <c r="F1125" s="19">
        <f>_xlfn.XLOOKUP(B1125,'Short Volume GME'!A:A,'Short Volume GME'!E:E)</f>
        <v>0.42389885497220303</v>
      </c>
      <c r="H1125" s="20">
        <f>_xlfn.XLOOKUP(B1125,'Volume Apple'!A:A,'Volume Apple'!B:B)</f>
        <v>0.42360458317001287</v>
      </c>
      <c r="I1125" s="20">
        <f>_xlfn.XLOOKUP(B1125,'Short Volume Apple'!A:A,'Short Volume Apple'!E:E)</f>
        <v>0.62307175286651206</v>
      </c>
      <c r="K1125" s="20">
        <f>_xlfn.XLOOKUP(B1125,'Volume SPY'!A:A,'Volume SPY'!B:B)</f>
        <v>0.28321007253811964</v>
      </c>
      <c r="L1125" s="20">
        <f>_xlfn.XLOOKUP(B1125,'Short Volume SPY'!A:A,'Short Volume SPY'!E:E)</f>
        <v>0.5287307302463099</v>
      </c>
    </row>
    <row r="1126" spans="2:12">
      <c r="B1126" s="1">
        <v>44105</v>
      </c>
      <c r="C1126" s="25">
        <f>_xlfn.XLOOKUP(B1126,gme_stock_data!A:A,gme_stock_data!D:D)</f>
        <v>-4.4095319865224233E-2</v>
      </c>
      <c r="D1126" s="1"/>
      <c r="E1126" s="18">
        <f>_xlfn.XLOOKUP(B1126,'Volume GME'!A:A,'Volume GME'!B:B)</f>
        <v>0.45643529918617565</v>
      </c>
      <c r="F1126" s="19">
        <f>_xlfn.XLOOKUP(B1126,'Short Volume GME'!A:A,'Short Volume GME'!E:E)</f>
        <v>0.50269815372808146</v>
      </c>
      <c r="H1126" s="20">
        <f>_xlfn.XLOOKUP(B1126,'Volume Apple'!A:A,'Volume Apple'!B:B)</f>
        <v>0.46148843868407574</v>
      </c>
      <c r="I1126" s="20">
        <f>_xlfn.XLOOKUP(B1126,'Short Volume Apple'!A:A,'Short Volume Apple'!E:E)</f>
        <v>0.62724078903027802</v>
      </c>
      <c r="K1126" s="20">
        <f>_xlfn.XLOOKUP(B1126,'Volume SPY'!A:A,'Volume SPY'!B:B)</f>
        <v>0.47109202412165047</v>
      </c>
      <c r="L1126" s="20">
        <f>_xlfn.XLOOKUP(B1126,'Short Volume SPY'!A:A,'Short Volume SPY'!E:E)</f>
        <v>0.53676798869455677</v>
      </c>
    </row>
    <row r="1127" spans="2:12">
      <c r="B1127" s="1">
        <v>44104</v>
      </c>
      <c r="C1127" s="25">
        <f>_xlfn.XLOOKUP(B1127,gme_stock_data!A:A,gme_stock_data!D:D)</f>
        <v>-1.5564516541111573E-2</v>
      </c>
      <c r="D1127" s="1"/>
      <c r="E1127" s="18">
        <f>_xlfn.XLOOKUP(B1127,'Volume GME'!A:A,'Volume GME'!B:B)</f>
        <v>0.50113134769954371</v>
      </c>
      <c r="F1127" s="19">
        <f>_xlfn.XLOOKUP(B1127,'Short Volume GME'!A:A,'Short Volume GME'!E:E)</f>
        <v>0.53005317284514186</v>
      </c>
      <c r="H1127" s="20">
        <f>_xlfn.XLOOKUP(B1127,'Volume Apple'!A:A,'Volume Apple'!B:B)</f>
        <v>0.43089207186224582</v>
      </c>
      <c r="I1127" s="20">
        <f>_xlfn.XLOOKUP(B1127,'Short Volume Apple'!A:A,'Short Volume Apple'!E:E)</f>
        <v>0.42789645711052182</v>
      </c>
      <c r="K1127" s="20">
        <f>_xlfn.XLOOKUP(B1127,'Volume SPY'!A:A,'Volume SPY'!B:B)</f>
        <v>0.35679062685862134</v>
      </c>
      <c r="L1127" s="20">
        <f>_xlfn.XLOOKUP(B1127,'Short Volume SPY'!A:A,'Short Volume SPY'!E:E)</f>
        <v>0.51585205060149553</v>
      </c>
    </row>
    <row r="1128" spans="2:12">
      <c r="B1128" s="1">
        <v>44103</v>
      </c>
      <c r="C1128" s="25">
        <f>_xlfn.XLOOKUP(B1128,gme_stock_data!A:A,gme_stock_data!D:D)</f>
        <v>2.7398974188114347E-2</v>
      </c>
      <c r="D1128" s="1"/>
      <c r="E1128" s="18">
        <f>_xlfn.XLOOKUP(B1128,'Volume GME'!A:A,'Volume GME'!B:B)</f>
        <v>0.53433426023756281</v>
      </c>
      <c r="F1128" s="19">
        <f>_xlfn.XLOOKUP(B1128,'Short Volume GME'!A:A,'Short Volume GME'!E:E)</f>
        <v>0.54249060676224659</v>
      </c>
      <c r="H1128" s="20">
        <f>_xlfn.XLOOKUP(B1128,'Volume Apple'!A:A,'Volume Apple'!B:B)</f>
        <v>0.49989840526414614</v>
      </c>
      <c r="I1128" s="20">
        <f>_xlfn.XLOOKUP(B1128,'Short Volume Apple'!A:A,'Short Volume Apple'!E:E)</f>
        <v>0.43213887254987887</v>
      </c>
      <c r="K1128" s="20">
        <f>_xlfn.XLOOKUP(B1128,'Volume SPY'!A:A,'Volume SPY'!B:B)</f>
        <v>0.31483802311750758</v>
      </c>
      <c r="L1128" s="20">
        <f>_xlfn.XLOOKUP(B1128,'Short Volume SPY'!A:A,'Short Volume SPY'!E:E)</f>
        <v>0.42830727998854184</v>
      </c>
    </row>
    <row r="1129" spans="2:12">
      <c r="B1129" s="1">
        <v>44102</v>
      </c>
      <c r="C1129" s="25">
        <f>_xlfn.XLOOKUP(B1129,gme_stock_data!A:A,gme_stock_data!D:D)</f>
        <v>3.9761483796394168E-3</v>
      </c>
      <c r="D1129" s="1"/>
      <c r="E1129" s="18">
        <f>_xlfn.XLOOKUP(B1129,'Volume GME'!A:A,'Volume GME'!B:B)</f>
        <v>0.53782411040986655</v>
      </c>
      <c r="F1129" s="19">
        <f>_xlfn.XLOOKUP(B1129,'Short Volume GME'!A:A,'Short Volume GME'!E:E)</f>
        <v>0.53017171824411313</v>
      </c>
      <c r="H1129" s="20">
        <f>_xlfn.XLOOKUP(B1129,'Volume Apple'!A:A,'Volume Apple'!B:B)</f>
        <v>0.44801018914319968</v>
      </c>
      <c r="I1129" s="20">
        <f>_xlfn.XLOOKUP(B1129,'Short Volume Apple'!A:A,'Short Volume Apple'!E:E)</f>
        <v>0.42717866221196032</v>
      </c>
      <c r="K1129" s="20">
        <f>_xlfn.XLOOKUP(B1129,'Volume SPY'!A:A,'Volume SPY'!B:B)</f>
        <v>0.40051259036907455</v>
      </c>
      <c r="L1129" s="20">
        <f>_xlfn.XLOOKUP(B1129,'Short Volume SPY'!A:A,'Short Volume SPY'!E:E)</f>
        <v>0.60674792442862135</v>
      </c>
    </row>
    <row r="1130" spans="2:12">
      <c r="B1130" s="1">
        <v>44099</v>
      </c>
      <c r="C1130" s="25">
        <f>_xlfn.XLOOKUP(B1130,gme_stock_data!A:A,gme_stock_data!D:D)</f>
        <v>9.173093557754404E-2</v>
      </c>
      <c r="D1130" s="1"/>
      <c r="E1130" s="18">
        <f>_xlfn.XLOOKUP(B1130,'Volume GME'!A:A,'Volume GME'!B:B)</f>
        <v>0.5914991529784408</v>
      </c>
      <c r="F1130" s="19">
        <f>_xlfn.XLOOKUP(B1130,'Short Volume GME'!A:A,'Short Volume GME'!E:E)</f>
        <v>0.39321196027223082</v>
      </c>
      <c r="H1130" s="20">
        <f>_xlfn.XLOOKUP(B1130,'Volume Apple'!A:A,'Volume Apple'!B:B)</f>
        <v>0.47111977490481322</v>
      </c>
      <c r="I1130" s="20">
        <f>_xlfn.XLOOKUP(B1130,'Short Volume Apple'!A:A,'Short Volume Apple'!E:E)</f>
        <v>0.45053798213721036</v>
      </c>
      <c r="K1130" s="20">
        <f>_xlfn.XLOOKUP(B1130,'Volume SPY'!A:A,'Volume SPY'!B:B)</f>
        <v>0.30992399775725366</v>
      </c>
      <c r="L1130" s="20">
        <f>_xlfn.XLOOKUP(B1130,'Short Volume SPY'!A:A,'Short Volume SPY'!E:E)</f>
        <v>0.51467101910840596</v>
      </c>
    </row>
    <row r="1131" spans="2:12">
      <c r="B1131" s="1">
        <v>44098</v>
      </c>
      <c r="C1131" s="25">
        <f>_xlfn.XLOOKUP(B1131,gme_stock_data!A:A,gme_stock_data!D:D)</f>
        <v>-9.1730935577544151E-2</v>
      </c>
      <c r="D1131" s="1"/>
      <c r="E1131" s="18">
        <f>_xlfn.XLOOKUP(B1131,'Volume GME'!A:A,'Volume GME'!B:B)</f>
        <v>0.48733756348790364</v>
      </c>
      <c r="F1131" s="19">
        <f>_xlfn.XLOOKUP(B1131,'Short Volume GME'!A:A,'Short Volume GME'!E:E)</f>
        <v>0.33048467709039853</v>
      </c>
      <c r="H1131" s="20">
        <f>_xlfn.XLOOKUP(B1131,'Volume Apple'!A:A,'Volume Apple'!B:B)</f>
        <v>0.48032472679341615</v>
      </c>
      <c r="I1131" s="20">
        <f>_xlfn.XLOOKUP(B1131,'Short Volume Apple'!A:A,'Short Volume Apple'!E:E)</f>
        <v>0.44164133556751312</v>
      </c>
      <c r="K1131" s="20">
        <f>_xlfn.XLOOKUP(B1131,'Volume SPY'!A:A,'Volume SPY'!B:B)</f>
        <v>0.23908446130600833</v>
      </c>
      <c r="L1131" s="20">
        <f>_xlfn.XLOOKUP(B1131,'Short Volume SPY'!A:A,'Short Volume SPY'!E:E)</f>
        <v>0.44328782982413173</v>
      </c>
    </row>
    <row r="1132" spans="2:12">
      <c r="B1132" s="1">
        <v>44097</v>
      </c>
      <c r="C1132" s="25">
        <f>_xlfn.XLOOKUP(B1132,gme_stock_data!A:A,gme_stock_data!D:D)</f>
        <v>-5.0496164014532462E-2</v>
      </c>
      <c r="D1132" s="1"/>
      <c r="E1132" s="18">
        <f>_xlfn.XLOOKUP(B1132,'Volume GME'!A:A,'Volume GME'!B:B)</f>
        <v>0.45105637399597714</v>
      </c>
      <c r="F1132" s="19">
        <f>_xlfn.XLOOKUP(B1132,'Short Volume GME'!A:A,'Short Volume GME'!E:E)</f>
        <v>0.52090905546905741</v>
      </c>
      <c r="H1132" s="20">
        <f>_xlfn.XLOOKUP(B1132,'Volume Apple'!A:A,'Volume Apple'!B:B)</f>
        <v>0.42587783973850624</v>
      </c>
      <c r="I1132" s="20">
        <f>_xlfn.XLOOKUP(B1132,'Short Volume Apple'!A:A,'Short Volume Apple'!E:E)</f>
        <v>0.46097727834567942</v>
      </c>
      <c r="K1132" s="20">
        <f>_xlfn.XLOOKUP(B1132,'Volume SPY'!A:A,'Volume SPY'!B:B)</f>
        <v>0.34133813251914097</v>
      </c>
      <c r="L1132" s="20">
        <f>_xlfn.XLOOKUP(B1132,'Short Volume SPY'!A:A,'Short Volume SPY'!E:E)</f>
        <v>0.50941436860870504</v>
      </c>
    </row>
    <row r="1133" spans="2:12">
      <c r="B1133" s="1">
        <v>44096</v>
      </c>
      <c r="C1133" s="25">
        <f>_xlfn.XLOOKUP(B1133,gme_stock_data!A:A,gme_stock_data!D:D)</f>
        <v>0.18687737332981547</v>
      </c>
      <c r="D1133" s="1"/>
      <c r="E1133" s="18">
        <f>_xlfn.XLOOKUP(B1133,'Volume GME'!A:A,'Volume GME'!B:B)</f>
        <v>0.5412955197507181</v>
      </c>
      <c r="F1133" s="19">
        <f>_xlfn.XLOOKUP(B1133,'Short Volume GME'!A:A,'Short Volume GME'!E:E)</f>
        <v>0.51037717646561898</v>
      </c>
      <c r="H1133" s="20">
        <f>_xlfn.XLOOKUP(B1133,'Volume Apple'!A:A,'Volume Apple'!B:B)</f>
        <v>0.48687186070766658</v>
      </c>
      <c r="I1133" s="20">
        <f>_xlfn.XLOOKUP(B1133,'Short Volume Apple'!A:A,'Short Volume Apple'!E:E)</f>
        <v>0.433152686942742</v>
      </c>
      <c r="K1133" s="20">
        <f>_xlfn.XLOOKUP(B1133,'Volume SPY'!A:A,'Volume SPY'!B:B)</f>
        <v>0.32228857092221447</v>
      </c>
      <c r="L1133" s="20">
        <f>_xlfn.XLOOKUP(B1133,'Short Volume SPY'!A:A,'Short Volume SPY'!E:E)</f>
        <v>0.49275831424761762</v>
      </c>
    </row>
    <row r="1134" spans="2:12">
      <c r="B1134" s="1">
        <v>44095</v>
      </c>
      <c r="C1134" s="25">
        <f>_xlfn.XLOOKUP(B1134,gme_stock_data!A:A,gme_stock_data!D:D)</f>
        <v>-7.8988411318630436E-2</v>
      </c>
      <c r="D1134" s="1"/>
      <c r="E1134" s="18">
        <f>_xlfn.XLOOKUP(B1134,'Volume GME'!A:A,'Volume GME'!B:B)</f>
        <v>0.41724240118139128</v>
      </c>
      <c r="F1134" s="19">
        <f>_xlfn.XLOOKUP(B1134,'Short Volume GME'!A:A,'Short Volume GME'!E:E)</f>
        <v>0.50626625190955932</v>
      </c>
      <c r="H1134" s="20">
        <f>_xlfn.XLOOKUP(B1134,'Volume Apple'!A:A,'Volume Apple'!B:B)</f>
        <v>0.46973378112724307</v>
      </c>
      <c r="I1134" s="20">
        <f>_xlfn.XLOOKUP(B1134,'Short Volume Apple'!A:A,'Short Volume Apple'!E:E)</f>
        <v>0.43547071111940983</v>
      </c>
      <c r="K1134" s="20">
        <f>_xlfn.XLOOKUP(B1134,'Volume SPY'!A:A,'Volume SPY'!B:B)</f>
        <v>0.30191253858577993</v>
      </c>
      <c r="L1134" s="20">
        <f>_xlfn.XLOOKUP(B1134,'Short Volume SPY'!A:A,'Short Volume SPY'!E:E)</f>
        <v>0.48344455785307944</v>
      </c>
    </row>
    <row r="1135" spans="2:12">
      <c r="B1135" s="1">
        <v>44092</v>
      </c>
      <c r="C1135" s="25">
        <f>_xlfn.XLOOKUP(B1135,gme_stock_data!A:A,gme_stock_data!D:D)</f>
        <v>2.9980832211935857E-2</v>
      </c>
      <c r="D1135" s="1"/>
      <c r="E1135" s="18">
        <f>_xlfn.XLOOKUP(B1135,'Volume GME'!A:A,'Volume GME'!B:B)</f>
        <v>0.38021600213654877</v>
      </c>
      <c r="F1135" s="19">
        <f>_xlfn.XLOOKUP(B1135,'Short Volume GME'!A:A,'Short Volume GME'!E:E)</f>
        <v>0.51143315858508198</v>
      </c>
      <c r="H1135" s="20">
        <f>_xlfn.XLOOKUP(B1135,'Volume Apple'!A:A,'Volume Apple'!B:B)</f>
        <v>0.36791605469406674</v>
      </c>
      <c r="I1135" s="20">
        <f>_xlfn.XLOOKUP(B1135,'Short Volume Apple'!A:A,'Short Volume Apple'!E:E)</f>
        <v>0.47468352417537996</v>
      </c>
      <c r="K1135" s="20">
        <f>_xlfn.XLOOKUP(B1135,'Volume SPY'!A:A,'Volume SPY'!B:B)</f>
        <v>0.40946582757736077</v>
      </c>
      <c r="L1135" s="20">
        <f>_xlfn.XLOOKUP(B1135,'Short Volume SPY'!A:A,'Short Volume SPY'!E:E)</f>
        <v>0.49974112427424433</v>
      </c>
    </row>
    <row r="1136" spans="2:12">
      <c r="B1136" s="1">
        <v>44091</v>
      </c>
      <c r="C1136" s="25">
        <f>_xlfn.XLOOKUP(B1136,gme_stock_data!A:A,gme_stock_data!D:D)</f>
        <v>5.8181955382735684E-2</v>
      </c>
      <c r="D1136" s="1"/>
      <c r="E1136" s="18">
        <f>_xlfn.XLOOKUP(B1136,'Volume GME'!A:A,'Volume GME'!B:B)</f>
        <v>0.54814967081113775</v>
      </c>
      <c r="F1136" s="19">
        <f>_xlfn.XLOOKUP(B1136,'Short Volume GME'!A:A,'Short Volume GME'!E:E)</f>
        <v>0.54077309646248084</v>
      </c>
      <c r="H1136" s="20">
        <f>_xlfn.XLOOKUP(B1136,'Volume Apple'!A:A,'Volume Apple'!B:B)</f>
        <v>0.42380848484396272</v>
      </c>
      <c r="I1136" s="20">
        <f>_xlfn.XLOOKUP(B1136,'Short Volume Apple'!A:A,'Short Volume Apple'!E:E)</f>
        <v>0.47593794506770243</v>
      </c>
      <c r="K1136" s="20">
        <f>_xlfn.XLOOKUP(B1136,'Volume SPY'!A:A,'Volume SPY'!B:B)</f>
        <v>0.32423473485302373</v>
      </c>
      <c r="L1136" s="20">
        <f>_xlfn.XLOOKUP(B1136,'Short Volume SPY'!A:A,'Short Volume SPY'!E:E)</f>
        <v>0.55453120738642825</v>
      </c>
    </row>
    <row r="1137" spans="2:12">
      <c r="B1137" s="1">
        <v>44090</v>
      </c>
      <c r="C1137" s="25">
        <f>_xlfn.XLOOKUP(B1137,gme_stock_data!A:A,gme_stock_data!D:D)</f>
        <v>0.20374762096663035</v>
      </c>
      <c r="D1137" s="1"/>
      <c r="E1137" s="18">
        <f>_xlfn.XLOOKUP(B1137,'Volume GME'!A:A,'Volume GME'!B:B)</f>
        <v>0.52401811211557081</v>
      </c>
      <c r="F1137" s="19">
        <f>_xlfn.XLOOKUP(B1137,'Short Volume GME'!A:A,'Short Volume GME'!E:E)</f>
        <v>0.56259476099967054</v>
      </c>
      <c r="H1137" s="20">
        <f>_xlfn.XLOOKUP(B1137,'Volume Apple'!A:A,'Volume Apple'!B:B)</f>
        <v>0.42435380144927409</v>
      </c>
      <c r="I1137" s="20">
        <f>_xlfn.XLOOKUP(B1137,'Short Volume Apple'!A:A,'Short Volume Apple'!E:E)</f>
        <v>0.44440000083813014</v>
      </c>
      <c r="K1137" s="20">
        <f>_xlfn.XLOOKUP(B1137,'Volume SPY'!A:A,'Volume SPY'!B:B)</f>
        <v>0.37406424884291761</v>
      </c>
      <c r="L1137" s="20">
        <f>_xlfn.XLOOKUP(B1137,'Short Volume SPY'!A:A,'Short Volume SPY'!E:E)</f>
        <v>0.53951943952044101</v>
      </c>
    </row>
    <row r="1138" spans="2:12">
      <c r="B1138" s="1">
        <v>44089</v>
      </c>
      <c r="C1138" s="25">
        <f>_xlfn.XLOOKUP(B1138,gme_stock_data!A:A,gme_stock_data!D:D)</f>
        <v>2.2858138076050184E-2</v>
      </c>
      <c r="D1138" s="1"/>
      <c r="E1138" s="18">
        <f>_xlfn.XLOOKUP(B1138,'Volume GME'!A:A,'Volume GME'!B:B)</f>
        <v>0.51076096776715341</v>
      </c>
      <c r="F1138" s="19">
        <f>_xlfn.XLOOKUP(B1138,'Short Volume GME'!A:A,'Short Volume GME'!E:E)</f>
        <v>0.59404206224432177</v>
      </c>
      <c r="H1138" s="20">
        <f>_xlfn.XLOOKUP(B1138,'Volume Apple'!A:A,'Volume Apple'!B:B)</f>
        <v>0.50518337742306529</v>
      </c>
      <c r="I1138" s="20">
        <f>_xlfn.XLOOKUP(B1138,'Short Volume Apple'!A:A,'Short Volume Apple'!E:E)</f>
        <v>0.42069744212678728</v>
      </c>
      <c r="K1138" s="20">
        <f>_xlfn.XLOOKUP(B1138,'Volume SPY'!A:A,'Volume SPY'!B:B)</f>
        <v>0.3185443468934715</v>
      </c>
      <c r="L1138" s="20">
        <f>_xlfn.XLOOKUP(B1138,'Short Volume SPY'!A:A,'Short Volume SPY'!E:E)</f>
        <v>0.43966273189919469</v>
      </c>
    </row>
    <row r="1139" spans="2:12">
      <c r="B1139" s="1">
        <v>44088</v>
      </c>
      <c r="C1139" s="25">
        <f>_xlfn.XLOOKUP(B1139,gme_stock_data!A:A,gme_stock_data!D:D)</f>
        <v>0.12941107365150251</v>
      </c>
      <c r="D1139" s="1"/>
      <c r="E1139" s="18">
        <f>_xlfn.XLOOKUP(B1139,'Volume GME'!A:A,'Volume GME'!B:B)</f>
        <v>0.44983177154132603</v>
      </c>
      <c r="F1139" s="19">
        <f>_xlfn.XLOOKUP(B1139,'Short Volume GME'!A:A,'Short Volume GME'!E:E)</f>
        <v>0.62171509205502806</v>
      </c>
      <c r="H1139" s="20">
        <f>_xlfn.XLOOKUP(B1139,'Volume Apple'!A:A,'Volume Apple'!B:B)</f>
        <v>0.44432957809855467</v>
      </c>
      <c r="I1139" s="20">
        <f>_xlfn.XLOOKUP(B1139,'Short Volume Apple'!A:A,'Short Volume Apple'!E:E)</f>
        <v>0.44080286950753461</v>
      </c>
      <c r="K1139" s="20">
        <f>_xlfn.XLOOKUP(B1139,'Volume SPY'!A:A,'Volume SPY'!B:B)</f>
        <v>0.35068672715352034</v>
      </c>
      <c r="L1139" s="20">
        <f>_xlfn.XLOOKUP(B1139,'Short Volume SPY'!A:A,'Short Volume SPY'!E:E)</f>
        <v>0.54561595801047491</v>
      </c>
    </row>
    <row r="1140" spans="2:12">
      <c r="B1140" s="1">
        <v>44085</v>
      </c>
      <c r="C1140" s="25">
        <f>_xlfn.XLOOKUP(B1140,gme_stock_data!A:A,gme_stock_data!D:D)</f>
        <v>-2.5975486403260677E-2</v>
      </c>
      <c r="D1140" s="1"/>
      <c r="E1140" s="18">
        <f>_xlfn.XLOOKUP(B1140,'Volume GME'!A:A,'Volume GME'!B:B)</f>
        <v>0.49064606125199839</v>
      </c>
      <c r="F1140" s="19">
        <f>_xlfn.XLOOKUP(B1140,'Short Volume GME'!A:A,'Short Volume GME'!E:E)</f>
        <v>0.30690080771343753</v>
      </c>
      <c r="H1140" s="20">
        <f>_xlfn.XLOOKUP(B1140,'Volume Apple'!A:A,'Volume Apple'!B:B)</f>
        <v>0.46187544512473455</v>
      </c>
      <c r="I1140" s="20">
        <f>_xlfn.XLOOKUP(B1140,'Short Volume Apple'!A:A,'Short Volume Apple'!E:E)</f>
        <v>0.43430760939615043</v>
      </c>
      <c r="K1140" s="20">
        <f>_xlfn.XLOOKUP(B1140,'Volume SPY'!A:A,'Volume SPY'!B:B)</f>
        <v>0.33689532060889715</v>
      </c>
      <c r="L1140" s="20">
        <f>_xlfn.XLOOKUP(B1140,'Short Volume SPY'!A:A,'Short Volume SPY'!E:E)</f>
        <v>0.54667951075869392</v>
      </c>
    </row>
    <row r="1141" spans="2:12">
      <c r="B1141" s="1">
        <v>44084</v>
      </c>
      <c r="C1141" s="25">
        <f>_xlfn.XLOOKUP(B1141,gme_stock_data!A:A,gme_stock_data!D:D)</f>
        <v>-0.16507975035944858</v>
      </c>
      <c r="D1141" s="1"/>
      <c r="E1141" s="18">
        <f>_xlfn.XLOOKUP(B1141,'Volume GME'!A:A,'Volume GME'!B:B)</f>
        <v>0.47514982056497512</v>
      </c>
      <c r="F1141" s="19">
        <f>_xlfn.XLOOKUP(B1141,'Short Volume GME'!A:A,'Short Volume GME'!E:E)</f>
        <v>0.35330706816823781</v>
      </c>
      <c r="H1141" s="20">
        <f>_xlfn.XLOOKUP(B1141,'Volume Apple'!A:A,'Volume Apple'!B:B)</f>
        <v>0.43136006705043756</v>
      </c>
      <c r="I1141" s="20">
        <f>_xlfn.XLOOKUP(B1141,'Short Volume Apple'!A:A,'Short Volume Apple'!E:E)</f>
        <v>0.42969290464298499</v>
      </c>
      <c r="K1141" s="20">
        <f>_xlfn.XLOOKUP(B1141,'Volume SPY'!A:A,'Volume SPY'!B:B)</f>
        <v>0.25263456814504753</v>
      </c>
      <c r="L1141" s="20">
        <f>_xlfn.XLOOKUP(B1141,'Short Volume SPY'!A:A,'Short Volume SPY'!E:E)</f>
        <v>0.40738244980478466</v>
      </c>
    </row>
    <row r="1142" spans="2:12">
      <c r="B1142" s="1">
        <v>44083</v>
      </c>
      <c r="C1142" s="25">
        <f>_xlfn.XLOOKUP(B1142,gme_stock_data!A:A,gme_stock_data!D:D)</f>
        <v>-4.2559614418795889E-2</v>
      </c>
      <c r="D1142" s="1"/>
      <c r="E1142" s="18">
        <f>_xlfn.XLOOKUP(B1142,'Volume GME'!A:A,'Volume GME'!B:B)</f>
        <v>0.41335775305075539</v>
      </c>
      <c r="F1142" s="19">
        <f>_xlfn.XLOOKUP(B1142,'Short Volume GME'!A:A,'Short Volume GME'!E:E)</f>
        <v>0.4068621922395993</v>
      </c>
      <c r="H1142" s="20">
        <f>_xlfn.XLOOKUP(B1142,'Volume Apple'!A:A,'Volume Apple'!B:B)</f>
        <v>0.43008094890834264</v>
      </c>
      <c r="I1142" s="20">
        <f>_xlfn.XLOOKUP(B1142,'Short Volume Apple'!A:A,'Short Volume Apple'!E:E)</f>
        <v>0.3975302266195001</v>
      </c>
      <c r="K1142" s="20">
        <f>_xlfn.XLOOKUP(B1142,'Volume SPY'!A:A,'Volume SPY'!B:B)</f>
        <v>0.31233855889722972</v>
      </c>
      <c r="L1142" s="20">
        <f>_xlfn.XLOOKUP(B1142,'Short Volume SPY'!A:A,'Short Volume SPY'!E:E)</f>
        <v>0.5055365872723484</v>
      </c>
    </row>
    <row r="1143" spans="2:12">
      <c r="B1143" s="1">
        <v>44082</v>
      </c>
      <c r="C1143" s="25">
        <f>_xlfn.XLOOKUP(B1143,gme_stock_data!A:A,gme_stock_data!D:D)</f>
        <v>5.2219439811516249E-3</v>
      </c>
      <c r="D1143" s="1"/>
      <c r="E1143" s="18">
        <f>_xlfn.XLOOKUP(B1143,'Volume GME'!A:A,'Volume GME'!B:B)</f>
        <v>0.49857364347402672</v>
      </c>
      <c r="F1143" s="19">
        <f>_xlfn.XLOOKUP(B1143,'Short Volume GME'!A:A,'Short Volume GME'!E:E)</f>
        <v>0.37868362811188538</v>
      </c>
      <c r="H1143" s="20">
        <f>_xlfn.XLOOKUP(B1143,'Volume Apple'!A:A,'Volume Apple'!B:B)</f>
        <v>0.38549950197255478</v>
      </c>
      <c r="I1143" s="20">
        <f>_xlfn.XLOOKUP(B1143,'Short Volume Apple'!A:A,'Short Volume Apple'!E:E)</f>
        <v>0.4147791614869864</v>
      </c>
      <c r="K1143" s="20">
        <f>_xlfn.XLOOKUP(B1143,'Volume SPY'!A:A,'Volume SPY'!B:B)</f>
        <v>0.29904834980720424</v>
      </c>
      <c r="L1143" s="20">
        <f>_xlfn.XLOOKUP(B1143,'Short Volume SPY'!A:A,'Short Volume SPY'!E:E)</f>
        <v>0.49242146912011009</v>
      </c>
    </row>
    <row r="1144" spans="2:12">
      <c r="B1144" s="1">
        <v>44078</v>
      </c>
      <c r="C1144" s="25">
        <f>_xlfn.XLOOKUP(B1144,gme_stock_data!A:A,gme_stock_data!D:D)</f>
        <v>-2.5841231183887328E-2</v>
      </c>
      <c r="D1144" s="1"/>
      <c r="E1144" s="18">
        <f>_xlfn.XLOOKUP(B1144,'Volume GME'!A:A,'Volume GME'!B:B)</f>
        <v>0.48310129762104548</v>
      </c>
      <c r="F1144" s="19">
        <f>_xlfn.XLOOKUP(B1144,'Short Volume GME'!A:A,'Short Volume GME'!E:E)</f>
        <v>0.37799070289699194</v>
      </c>
      <c r="H1144" s="20">
        <f>_xlfn.XLOOKUP(B1144,'Volume Apple'!A:A,'Volume Apple'!B:B)</f>
        <v>0.41182874539019182</v>
      </c>
      <c r="I1144" s="20">
        <f>_xlfn.XLOOKUP(B1144,'Short Volume Apple'!A:A,'Short Volume Apple'!E:E)</f>
        <v>0.35333728700506462</v>
      </c>
      <c r="K1144" s="20">
        <f>_xlfn.XLOOKUP(B1144,'Volume SPY'!A:A,'Volume SPY'!B:B)</f>
        <v>0.32876511023615806</v>
      </c>
      <c r="L1144" s="20">
        <f>_xlfn.XLOOKUP(B1144,'Short Volume SPY'!A:A,'Short Volume SPY'!E:E)</f>
        <v>0.46759516970784071</v>
      </c>
    </row>
    <row r="1145" spans="2:12">
      <c r="B1145" s="1">
        <v>44077</v>
      </c>
      <c r="C1145" s="25">
        <f>_xlfn.XLOOKUP(B1145,gme_stock_data!A:A,gme_stock_data!D:D)</f>
        <v>1.5424470325631731E-2</v>
      </c>
      <c r="D1145" s="1"/>
      <c r="E1145" s="18">
        <f>_xlfn.XLOOKUP(B1145,'Volume GME'!A:A,'Volume GME'!B:B)</f>
        <v>0.48124159346905176</v>
      </c>
      <c r="F1145" s="19">
        <f>_xlfn.XLOOKUP(B1145,'Short Volume GME'!A:A,'Short Volume GME'!E:E)</f>
        <v>0.41542653190457002</v>
      </c>
      <c r="H1145" s="20">
        <f>_xlfn.XLOOKUP(B1145,'Volume Apple'!A:A,'Volume Apple'!B:B)</f>
        <v>0.38099064995030169</v>
      </c>
      <c r="I1145" s="20">
        <f>_xlfn.XLOOKUP(B1145,'Short Volume Apple'!A:A,'Short Volume Apple'!E:E)</f>
        <v>0.34829229435624526</v>
      </c>
      <c r="K1145" s="20">
        <f>_xlfn.XLOOKUP(B1145,'Volume SPY'!A:A,'Volume SPY'!B:B)</f>
        <v>0.32073002609951584</v>
      </c>
      <c r="L1145" s="20">
        <f>_xlfn.XLOOKUP(B1145,'Short Volume SPY'!A:A,'Short Volume SPY'!E:E)</f>
        <v>0.49163747578137695</v>
      </c>
    </row>
    <row r="1146" spans="2:12">
      <c r="B1146" s="1">
        <v>44076</v>
      </c>
      <c r="C1146" s="25">
        <f>_xlfn.XLOOKUP(B1146,gme_stock_data!A:A,gme_stock_data!D:D)</f>
        <v>1.041676085825558E-2</v>
      </c>
      <c r="D1146" s="1"/>
      <c r="E1146" s="18">
        <f>_xlfn.XLOOKUP(B1146,'Volume GME'!A:A,'Volume GME'!B:B)</f>
        <v>0.52328010372421241</v>
      </c>
      <c r="F1146" s="19">
        <f>_xlfn.XLOOKUP(B1146,'Short Volume GME'!A:A,'Short Volume GME'!E:E)</f>
        <v>0.42467975065124103</v>
      </c>
      <c r="H1146" s="20">
        <f>_xlfn.XLOOKUP(B1146,'Volume Apple'!A:A,'Volume Apple'!B:B)</f>
        <v>0.41329841037354759</v>
      </c>
      <c r="I1146" s="20">
        <f>_xlfn.XLOOKUP(B1146,'Short Volume Apple'!A:A,'Short Volume Apple'!E:E)</f>
        <v>0.37921632666236355</v>
      </c>
      <c r="K1146" s="20">
        <f>_xlfn.XLOOKUP(B1146,'Volume SPY'!A:A,'Volume SPY'!B:B)</f>
        <v>0.28184069375557202</v>
      </c>
      <c r="L1146" s="20">
        <f>_xlfn.XLOOKUP(B1146,'Short Volume SPY'!A:A,'Short Volume SPY'!E:E)</f>
        <v>0.65390950349889032</v>
      </c>
    </row>
    <row r="1147" spans="2:12">
      <c r="B1147" s="1">
        <v>44075</v>
      </c>
      <c r="C1147" s="25">
        <f>_xlfn.XLOOKUP(B1147,gme_stock_data!A:A,gme_stock_data!D:D)</f>
        <v>0.13427961562987478</v>
      </c>
      <c r="D1147" s="1"/>
      <c r="E1147" s="18">
        <f>_xlfn.XLOOKUP(B1147,'Volume GME'!A:A,'Volume GME'!B:B)</f>
        <v>0.56580425459608585</v>
      </c>
      <c r="F1147" s="19">
        <f>_xlfn.XLOOKUP(B1147,'Short Volume GME'!A:A,'Short Volume GME'!E:E)</f>
        <v>0.2768076872946782</v>
      </c>
      <c r="H1147" s="20">
        <f>_xlfn.XLOOKUP(B1147,'Volume Apple'!A:A,'Volume Apple'!B:B)</f>
        <v>0.41822240455531257</v>
      </c>
      <c r="I1147" s="20">
        <f>_xlfn.XLOOKUP(B1147,'Short Volume Apple'!A:A,'Short Volume Apple'!E:E)</f>
        <v>0.41805196419384222</v>
      </c>
      <c r="K1147" s="20">
        <f>_xlfn.XLOOKUP(B1147,'Volume SPY'!A:A,'Volume SPY'!B:B)</f>
        <v>0.36177497890597476</v>
      </c>
      <c r="L1147" s="20">
        <f>_xlfn.XLOOKUP(B1147,'Short Volume SPY'!A:A,'Short Volume SPY'!E:E)</f>
        <v>0.58445286310699074</v>
      </c>
    </row>
    <row r="1148" spans="2:12">
      <c r="B1148" s="1">
        <v>44074</v>
      </c>
      <c r="C1148" s="25">
        <f>_xlfn.XLOOKUP(B1148,gme_stock_data!A:A,gme_stock_data!D:D)</f>
        <v>0.21271903397832559</v>
      </c>
      <c r="D1148" s="1"/>
      <c r="E1148" s="18">
        <f>_xlfn.XLOOKUP(B1148,'Volume GME'!A:A,'Volume GME'!B:B)</f>
        <v>0.57663357947719307</v>
      </c>
      <c r="F1148" s="19">
        <f>_xlfn.XLOOKUP(B1148,'Short Volume GME'!A:A,'Short Volume GME'!E:E)</f>
        <v>0.37320337066822901</v>
      </c>
      <c r="H1148" s="20">
        <f>_xlfn.XLOOKUP(B1148,'Volume Apple'!A:A,'Volume Apple'!B:B)</f>
        <v>0.39770726869250844</v>
      </c>
      <c r="I1148" s="20">
        <f>_xlfn.XLOOKUP(B1148,'Short Volume Apple'!A:A,'Short Volume Apple'!E:E)</f>
        <v>0.40349105086048853</v>
      </c>
      <c r="K1148" s="20">
        <f>_xlfn.XLOOKUP(B1148,'Volume SPY'!A:A,'Volume SPY'!B:B)</f>
        <v>0.37155577027861547</v>
      </c>
      <c r="L1148" s="20">
        <f>_xlfn.XLOOKUP(B1148,'Short Volume SPY'!A:A,'Short Volume SPY'!E:E)</f>
        <v>0.43254579834711682</v>
      </c>
    </row>
    <row r="1149" spans="2:12">
      <c r="B1149" s="1">
        <v>44071</v>
      </c>
      <c r="C1149" s="25">
        <f>_xlfn.XLOOKUP(B1149,gme_stock_data!A:A,gme_stock_data!D:D)</f>
        <v>3.0077455237277954E-2</v>
      </c>
      <c r="D1149" s="1"/>
      <c r="E1149" s="18">
        <f>_xlfn.XLOOKUP(B1149,'Volume GME'!A:A,'Volume GME'!B:B)</f>
        <v>0.35762460802950063</v>
      </c>
      <c r="F1149" s="19">
        <f>_xlfn.XLOOKUP(B1149,'Short Volume GME'!A:A,'Short Volume GME'!E:E)</f>
        <v>0.43289028840289073</v>
      </c>
      <c r="H1149" s="20">
        <f>_xlfn.XLOOKUP(B1149,'Volume Apple'!A:A,'Volume Apple'!B:B)</f>
        <v>0.34635453095453345</v>
      </c>
      <c r="I1149" s="20">
        <f>_xlfn.XLOOKUP(B1149,'Short Volume Apple'!A:A,'Short Volume Apple'!E:E)</f>
        <v>0.46654376864665476</v>
      </c>
      <c r="K1149" s="20">
        <f>_xlfn.XLOOKUP(B1149,'Volume SPY'!A:A,'Volume SPY'!B:B)</f>
        <v>0.27860440251394769</v>
      </c>
      <c r="L1149" s="20">
        <f>_xlfn.XLOOKUP(B1149,'Short Volume SPY'!A:A,'Short Volume SPY'!E:E)</f>
        <v>0.43883542357605515</v>
      </c>
    </row>
    <row r="1150" spans="2:12">
      <c r="B1150" s="1">
        <v>44070</v>
      </c>
      <c r="C1150" s="25">
        <f>_xlfn.XLOOKUP(B1150,gme_stock_data!A:A,gme_stock_data!D:D)</f>
        <v>2.3167059281534379E-2</v>
      </c>
      <c r="D1150" s="1"/>
      <c r="E1150" s="18">
        <f>_xlfn.XLOOKUP(B1150,'Volume GME'!A:A,'Volume GME'!B:B)</f>
        <v>0.35566902180368004</v>
      </c>
      <c r="F1150" s="19">
        <f>_xlfn.XLOOKUP(B1150,'Short Volume GME'!A:A,'Short Volume GME'!E:E)</f>
        <v>0.47152725579430388</v>
      </c>
      <c r="H1150" s="20">
        <f>_xlfn.XLOOKUP(B1150,'Volume Apple'!A:A,'Volume Apple'!B:B)</f>
        <v>0.39609958053347527</v>
      </c>
      <c r="I1150" s="20">
        <f>_xlfn.XLOOKUP(B1150,'Short Volume Apple'!A:A,'Short Volume Apple'!E:E)</f>
        <v>0.4725312457561181</v>
      </c>
      <c r="K1150" s="20">
        <f>_xlfn.XLOOKUP(B1150,'Volume SPY'!A:A,'Volume SPY'!B:B)</f>
        <v>0.28413191962081819</v>
      </c>
      <c r="L1150" s="20">
        <f>_xlfn.XLOOKUP(B1150,'Short Volume SPY'!A:A,'Short Volume SPY'!E:E)</f>
        <v>0.55805618588373229</v>
      </c>
    </row>
    <row r="1151" spans="2:12">
      <c r="B1151" s="1">
        <v>44069</v>
      </c>
      <c r="C1151" s="25">
        <f>_xlfn.XLOOKUP(B1151,gme_stock_data!A:A,gme_stock_data!D:D)</f>
        <v>2.3716526617316065E-2</v>
      </c>
      <c r="D1151" s="1"/>
      <c r="E1151" s="18">
        <f>_xlfn.XLOOKUP(B1151,'Volume GME'!A:A,'Volume GME'!B:B)</f>
        <v>0.41163212532162163</v>
      </c>
      <c r="F1151" s="19">
        <f>_xlfn.XLOOKUP(B1151,'Short Volume GME'!A:A,'Short Volume GME'!E:E)</f>
        <v>0.48929350969005136</v>
      </c>
      <c r="H1151" s="20">
        <f>_xlfn.XLOOKUP(B1151,'Volume Apple'!A:A,'Volume Apple'!B:B)</f>
        <v>0.42195849335556029</v>
      </c>
      <c r="I1151" s="20">
        <f>_xlfn.XLOOKUP(B1151,'Short Volume Apple'!A:A,'Short Volume Apple'!E:E)</f>
        <v>0.43084195932482616</v>
      </c>
      <c r="K1151" s="20">
        <f>_xlfn.XLOOKUP(B1151,'Volume SPY'!A:A,'Volume SPY'!B:B)</f>
        <v>0.33158190994373526</v>
      </c>
      <c r="L1151" s="20">
        <f>_xlfn.XLOOKUP(B1151,'Short Volume SPY'!A:A,'Short Volume SPY'!E:E)</f>
        <v>0.58268161776063421</v>
      </c>
    </row>
    <row r="1152" spans="2:12">
      <c r="B1152" s="1">
        <v>44068</v>
      </c>
      <c r="C1152" s="25">
        <f>_xlfn.XLOOKUP(B1152,gme_stock_data!A:A,gme_stock_data!D:D)</f>
        <v>2.4292692569044483E-2</v>
      </c>
      <c r="D1152" s="1"/>
      <c r="E1152" s="18">
        <f>_xlfn.XLOOKUP(B1152,'Volume GME'!A:A,'Volume GME'!B:B)</f>
        <v>0.46120290341277054</v>
      </c>
      <c r="F1152" s="19">
        <f>_xlfn.XLOOKUP(B1152,'Short Volume GME'!A:A,'Short Volume GME'!E:E)</f>
        <v>0.432029855692728</v>
      </c>
      <c r="H1152" s="20">
        <f>_xlfn.XLOOKUP(B1152,'Volume Apple'!A:A,'Volume Apple'!B:B)</f>
        <v>0.44686319062206831</v>
      </c>
      <c r="I1152" s="20">
        <f>_xlfn.XLOOKUP(B1152,'Short Volume Apple'!A:A,'Short Volume Apple'!E:E)</f>
        <v>0.44483537025724307</v>
      </c>
      <c r="K1152" s="20">
        <f>_xlfn.XLOOKUP(B1152,'Volume SPY'!A:A,'Volume SPY'!B:B)</f>
        <v>0.33907265937787806</v>
      </c>
      <c r="L1152" s="20">
        <f>_xlfn.XLOOKUP(B1152,'Short Volume SPY'!A:A,'Short Volume SPY'!E:E)</f>
        <v>0.65201813244501328</v>
      </c>
    </row>
    <row r="1153" spans="2:12">
      <c r="B1153" s="1">
        <v>44067</v>
      </c>
      <c r="C1153" s="25">
        <f>_xlfn.XLOOKUP(B1153,gme_stock_data!A:A,gme_stock_data!D:D)</f>
        <v>-3.2260862218221435E-2</v>
      </c>
      <c r="D1153" s="1"/>
      <c r="E1153" s="18">
        <f>_xlfn.XLOOKUP(B1153,'Volume GME'!A:A,'Volume GME'!B:B)</f>
        <v>0.41609066757157442</v>
      </c>
      <c r="F1153" s="19">
        <f>_xlfn.XLOOKUP(B1153,'Short Volume GME'!A:A,'Short Volume GME'!E:E)</f>
        <v>0.37060917904561758</v>
      </c>
      <c r="H1153" s="20">
        <f>_xlfn.XLOOKUP(B1153,'Volume Apple'!A:A,'Volume Apple'!B:B)</f>
        <v>0.44943770315033493</v>
      </c>
      <c r="I1153" s="20">
        <f>_xlfn.XLOOKUP(B1153,'Short Volume Apple'!A:A,'Short Volume Apple'!E:E)</f>
        <v>0.46496230240507957</v>
      </c>
      <c r="K1153" s="20">
        <f>_xlfn.XLOOKUP(B1153,'Volume SPY'!A:A,'Volume SPY'!B:B)</f>
        <v>0.38626276043039709</v>
      </c>
      <c r="L1153" s="20">
        <f>_xlfn.XLOOKUP(B1153,'Short Volume SPY'!A:A,'Short Volume SPY'!E:E)</f>
        <v>0.62245861489686272</v>
      </c>
    </row>
    <row r="1154" spans="2:12">
      <c r="B1154" s="1">
        <v>44064</v>
      </c>
      <c r="C1154" s="25">
        <f>_xlfn.XLOOKUP(B1154,gme_stock_data!A:A,gme_stock_data!D:D)</f>
        <v>9.1349778588228042E-2</v>
      </c>
      <c r="D1154" s="1"/>
      <c r="E1154" s="18">
        <f>_xlfn.XLOOKUP(B1154,'Volume GME'!A:A,'Volume GME'!B:B)</f>
        <v>0.53886407924536417</v>
      </c>
      <c r="F1154" s="19">
        <f>_xlfn.XLOOKUP(B1154,'Short Volume GME'!A:A,'Short Volume GME'!E:E)</f>
        <v>0.44021782081782451</v>
      </c>
      <c r="H1154" s="20">
        <f>_xlfn.XLOOKUP(B1154,'Volume Apple'!A:A,'Volume Apple'!B:B)</f>
        <v>0.4352298229679612</v>
      </c>
      <c r="I1154" s="20">
        <f>_xlfn.XLOOKUP(B1154,'Short Volume Apple'!A:A,'Short Volume Apple'!E:E)</f>
        <v>0.50660888598995735</v>
      </c>
      <c r="K1154" s="20">
        <f>_xlfn.XLOOKUP(B1154,'Volume SPY'!A:A,'Volume SPY'!B:B)</f>
        <v>0.43444082519698163</v>
      </c>
      <c r="L1154" s="20">
        <f>_xlfn.XLOOKUP(B1154,'Short Volume SPY'!A:A,'Short Volume SPY'!E:E)</f>
        <v>0.69286078915779981</v>
      </c>
    </row>
    <row r="1155" spans="2:12">
      <c r="B1155" s="1">
        <v>44063</v>
      </c>
      <c r="C1155" s="25">
        <f>_xlfn.XLOOKUP(B1155,gme_stock_data!A:A,gme_stock_data!D:D)</f>
        <v>-2.575249610241474E-2</v>
      </c>
      <c r="D1155" s="1"/>
      <c r="E1155" s="18">
        <f>_xlfn.XLOOKUP(B1155,'Volume GME'!A:A,'Volume GME'!B:B)</f>
        <v>0.30040955536329911</v>
      </c>
      <c r="F1155" s="19">
        <f>_xlfn.XLOOKUP(B1155,'Short Volume GME'!A:A,'Short Volume GME'!E:E)</f>
        <v>0.44891236337328666</v>
      </c>
      <c r="H1155" s="20">
        <f>_xlfn.XLOOKUP(B1155,'Volume Apple'!A:A,'Volume Apple'!B:B)</f>
        <v>0.42437394155799391</v>
      </c>
      <c r="I1155" s="20">
        <f>_xlfn.XLOOKUP(B1155,'Short Volume Apple'!A:A,'Short Volume Apple'!E:E)</f>
        <v>0.46643793723251625</v>
      </c>
      <c r="K1155" s="20">
        <f>_xlfn.XLOOKUP(B1155,'Volume SPY'!A:A,'Volume SPY'!B:B)</f>
        <v>0.27369085129256426</v>
      </c>
      <c r="L1155" s="20">
        <f>_xlfn.XLOOKUP(B1155,'Short Volume SPY'!A:A,'Short Volume SPY'!E:E)</f>
        <v>0.62309435560346793</v>
      </c>
    </row>
    <row r="1156" spans="2:12">
      <c r="B1156" s="1">
        <v>44062</v>
      </c>
      <c r="C1156" s="25">
        <f>_xlfn.XLOOKUP(B1156,gme_stock_data!A:A,gme_stock_data!D:D)</f>
        <v>-1.6807118316381289E-2</v>
      </c>
      <c r="D1156" s="1"/>
      <c r="E1156" s="18">
        <f>_xlfn.XLOOKUP(B1156,'Volume GME'!A:A,'Volume GME'!B:B)</f>
        <v>0.2630205432707784</v>
      </c>
      <c r="F1156" s="19">
        <f>_xlfn.XLOOKUP(B1156,'Short Volume GME'!A:A,'Short Volume GME'!E:E)</f>
        <v>0.5462757991542968</v>
      </c>
      <c r="H1156" s="20">
        <f>_xlfn.XLOOKUP(B1156,'Volume Apple'!A:A,'Volume Apple'!B:B)</f>
        <v>0.43345887971400304</v>
      </c>
      <c r="I1156" s="20">
        <f>_xlfn.XLOOKUP(B1156,'Short Volume Apple'!A:A,'Short Volume Apple'!E:E)</f>
        <v>0.45373734061027682</v>
      </c>
      <c r="K1156" s="20">
        <f>_xlfn.XLOOKUP(B1156,'Volume SPY'!A:A,'Volume SPY'!B:B)</f>
        <v>0.40725524583644035</v>
      </c>
      <c r="L1156" s="20">
        <f>_xlfn.XLOOKUP(B1156,'Short Volume SPY'!A:A,'Short Volume SPY'!E:E)</f>
        <v>0.61009174858622139</v>
      </c>
    </row>
    <row r="1157" spans="2:12">
      <c r="B1157" s="1">
        <v>44061</v>
      </c>
      <c r="C1157" s="25">
        <f>_xlfn.XLOOKUP(B1157,gme_stock_data!A:A,gme_stock_data!D:D)</f>
        <v>3.3901551675681416E-2</v>
      </c>
      <c r="D1157" s="1"/>
      <c r="E1157" s="18">
        <f>_xlfn.XLOOKUP(B1157,'Volume GME'!A:A,'Volume GME'!B:B)</f>
        <v>0.32337255270102533</v>
      </c>
      <c r="F1157" s="19">
        <f>_xlfn.XLOOKUP(B1157,'Short Volume GME'!A:A,'Short Volume GME'!E:E)</f>
        <v>0.49411139396312975</v>
      </c>
      <c r="H1157" s="20">
        <f>_xlfn.XLOOKUP(B1157,'Volume Apple'!A:A,'Volume Apple'!B:B)</f>
        <v>0.42178289389896889</v>
      </c>
      <c r="I1157" s="20">
        <f>_xlfn.XLOOKUP(B1157,'Short Volume Apple'!A:A,'Short Volume Apple'!E:E)</f>
        <v>0.44774285757467958</v>
      </c>
      <c r="K1157" s="20">
        <f>_xlfn.XLOOKUP(B1157,'Volume SPY'!A:A,'Volume SPY'!B:B)</f>
        <v>0.33720402330417321</v>
      </c>
      <c r="L1157" s="20">
        <f>_xlfn.XLOOKUP(B1157,'Short Volume SPY'!A:A,'Short Volume SPY'!E:E)</f>
        <v>0.41895769554710283</v>
      </c>
    </row>
    <row r="1158" spans="2:12">
      <c r="B1158" s="1">
        <v>44060</v>
      </c>
      <c r="C1158" s="25">
        <f>_xlfn.XLOOKUP(B1158,gme_stock_data!A:A,gme_stock_data!D:D)</f>
        <v>-2.5533302005164762E-2</v>
      </c>
      <c r="D1158" s="1"/>
      <c r="E1158" s="18">
        <f>_xlfn.XLOOKUP(B1158,'Volume GME'!A:A,'Volume GME'!B:B)</f>
        <v>0.36731886105686701</v>
      </c>
      <c r="F1158" s="19">
        <f>_xlfn.XLOOKUP(B1158,'Short Volume GME'!A:A,'Short Volume GME'!E:E)</f>
        <v>0.49020028365614665</v>
      </c>
      <c r="H1158" s="20">
        <f>_xlfn.XLOOKUP(B1158,'Volume Apple'!A:A,'Volume Apple'!B:B)</f>
        <v>0.43089755421621428</v>
      </c>
      <c r="I1158" s="20">
        <f>_xlfn.XLOOKUP(B1158,'Short Volume Apple'!A:A,'Short Volume Apple'!E:E)</f>
        <v>0.4094605394458099</v>
      </c>
      <c r="K1158" s="20">
        <f>_xlfn.XLOOKUP(B1158,'Volume SPY'!A:A,'Volume SPY'!B:B)</f>
        <v>0.33633632431784044</v>
      </c>
      <c r="L1158" s="20">
        <f>_xlfn.XLOOKUP(B1158,'Short Volume SPY'!A:A,'Short Volume SPY'!E:E)</f>
        <v>0.40339175457882109</v>
      </c>
    </row>
    <row r="1159" spans="2:12">
      <c r="B1159" s="1">
        <v>44057</v>
      </c>
      <c r="C1159" s="25">
        <f>_xlfn.XLOOKUP(B1159,gme_stock_data!A:A,gme_stock_data!D:D)</f>
        <v>2.5533302005164845E-2</v>
      </c>
      <c r="D1159" s="1"/>
      <c r="E1159" s="18">
        <f>_xlfn.XLOOKUP(B1159,'Volume GME'!A:A,'Volume GME'!B:B)</f>
        <v>0.38760759227004871</v>
      </c>
      <c r="F1159" s="19">
        <f>_xlfn.XLOOKUP(B1159,'Short Volume GME'!A:A,'Short Volume GME'!E:E)</f>
        <v>0.42977908762079797</v>
      </c>
      <c r="H1159" s="20">
        <f>_xlfn.XLOOKUP(B1159,'Volume Apple'!A:A,'Volume Apple'!B:B)</f>
        <v>0.47757162968620248</v>
      </c>
      <c r="I1159" s="20">
        <f>_xlfn.XLOOKUP(B1159,'Short Volume Apple'!A:A,'Short Volume Apple'!E:E)</f>
        <v>0.4587989272454992</v>
      </c>
      <c r="K1159" s="20">
        <f>_xlfn.XLOOKUP(B1159,'Volume SPY'!A:A,'Volume SPY'!B:B)</f>
        <v>0.40353996759596034</v>
      </c>
      <c r="L1159" s="20">
        <f>_xlfn.XLOOKUP(B1159,'Short Volume SPY'!A:A,'Short Volume SPY'!E:E)</f>
        <v>0.55947571683538688</v>
      </c>
    </row>
    <row r="1160" spans="2:12">
      <c r="B1160" s="1">
        <v>44056</v>
      </c>
      <c r="C1160" s="25">
        <f>_xlfn.XLOOKUP(B1160,gme_stock_data!A:A,gme_stock_data!D:D)</f>
        <v>2.6202372394024117E-2</v>
      </c>
      <c r="D1160" s="1"/>
      <c r="E1160" s="18">
        <f>_xlfn.XLOOKUP(B1160,'Volume GME'!A:A,'Volume GME'!B:B)</f>
        <v>0.40720749250697619</v>
      </c>
      <c r="F1160" s="19">
        <f>_xlfn.XLOOKUP(B1160,'Short Volume GME'!A:A,'Short Volume GME'!E:E)</f>
        <v>0.52723330225649634</v>
      </c>
      <c r="H1160" s="20">
        <f>_xlfn.XLOOKUP(B1160,'Volume Apple'!A:A,'Volume Apple'!B:B)</f>
        <v>0.50180329849107685</v>
      </c>
      <c r="I1160" s="20">
        <f>_xlfn.XLOOKUP(B1160,'Short Volume Apple'!A:A,'Short Volume Apple'!E:E)</f>
        <v>0.4680602186598154</v>
      </c>
      <c r="K1160" s="20">
        <f>_xlfn.XLOOKUP(B1160,'Volume SPY'!A:A,'Volume SPY'!B:B)</f>
        <v>0.33869989267216094</v>
      </c>
      <c r="L1160" s="20">
        <f>_xlfn.XLOOKUP(B1160,'Short Volume SPY'!A:A,'Short Volume SPY'!E:E)</f>
        <v>0.62157935943510823</v>
      </c>
    </row>
    <row r="1161" spans="2:12">
      <c r="B1161" s="1">
        <v>44055</v>
      </c>
      <c r="C1161" s="25">
        <f>_xlfn.XLOOKUP(B1161,gme_stock_data!A:A,gme_stock_data!D:D)</f>
        <v>3.6039936483196658E-2</v>
      </c>
      <c r="D1161" s="1"/>
      <c r="E1161" s="18">
        <f>_xlfn.XLOOKUP(B1161,'Volume GME'!A:A,'Volume GME'!B:B)</f>
        <v>0.33803474234970371</v>
      </c>
      <c r="F1161" s="19">
        <f>_xlfn.XLOOKUP(B1161,'Short Volume GME'!A:A,'Short Volume GME'!E:E)</f>
        <v>0.42393171333988211</v>
      </c>
      <c r="H1161" s="20">
        <f>_xlfn.XLOOKUP(B1161,'Volume Apple'!A:A,'Volume Apple'!B:B)</f>
        <v>0.44982671318228873</v>
      </c>
      <c r="I1161" s="20">
        <f>_xlfn.XLOOKUP(B1161,'Short Volume Apple'!A:A,'Short Volume Apple'!E:E)</f>
        <v>0.44238626305799955</v>
      </c>
      <c r="K1161" s="20">
        <f>_xlfn.XLOOKUP(B1161,'Volume SPY'!A:A,'Volume SPY'!B:B)</f>
        <v>0.34271875973345634</v>
      </c>
      <c r="L1161" s="20">
        <f>_xlfn.XLOOKUP(B1161,'Short Volume SPY'!A:A,'Short Volume SPY'!E:E)</f>
        <v>0.61673859716442092</v>
      </c>
    </row>
    <row r="1162" spans="2:12">
      <c r="B1162" s="1">
        <v>44054</v>
      </c>
      <c r="C1162" s="25">
        <f>_xlfn.XLOOKUP(B1162,gme_stock_data!A:A,gme_stock_data!D:D)</f>
        <v>9.2166551049240476E-3</v>
      </c>
      <c r="D1162" s="1"/>
      <c r="E1162" s="18">
        <f>_xlfn.XLOOKUP(B1162,'Volume GME'!A:A,'Volume GME'!B:B)</f>
        <v>0.44738293239633592</v>
      </c>
      <c r="F1162" s="19">
        <f>_xlfn.XLOOKUP(B1162,'Short Volume GME'!A:A,'Short Volume GME'!E:E)</f>
        <v>0.42459147981702505</v>
      </c>
      <c r="H1162" s="20">
        <f>_xlfn.XLOOKUP(B1162,'Volume Apple'!A:A,'Volume Apple'!B:B)</f>
        <v>0.42780204542818501</v>
      </c>
      <c r="I1162" s="20">
        <f>_xlfn.XLOOKUP(B1162,'Short Volume Apple'!A:A,'Short Volume Apple'!E:E)</f>
        <v>0.43437952581744582</v>
      </c>
      <c r="K1162" s="20">
        <f>_xlfn.XLOOKUP(B1162,'Volume SPY'!A:A,'Volume SPY'!B:B)</f>
        <v>0.31374225330283961</v>
      </c>
      <c r="L1162" s="20">
        <f>_xlfn.XLOOKUP(B1162,'Short Volume SPY'!A:A,'Short Volume SPY'!E:E)</f>
        <v>0.52895573088827885</v>
      </c>
    </row>
    <row r="1163" spans="2:12">
      <c r="B1163" s="1">
        <v>44053</v>
      </c>
      <c r="C1163" s="25">
        <f>_xlfn.XLOOKUP(B1163,gme_stock_data!A:A,gme_stock_data!D:D)</f>
        <v>3.7740327982847113E-2</v>
      </c>
      <c r="D1163" s="1"/>
      <c r="E1163" s="18">
        <f>_xlfn.XLOOKUP(B1163,'Volume GME'!A:A,'Volume GME'!B:B)</f>
        <v>0.35614011397325424</v>
      </c>
      <c r="F1163" s="19">
        <f>_xlfn.XLOOKUP(B1163,'Short Volume GME'!A:A,'Short Volume GME'!E:E)</f>
        <v>0.47717536968419855</v>
      </c>
      <c r="H1163" s="20">
        <f>_xlfn.XLOOKUP(B1163,'Volume Apple'!A:A,'Volume Apple'!B:B)</f>
        <v>0.47454356217780813</v>
      </c>
      <c r="I1163" s="20">
        <f>_xlfn.XLOOKUP(B1163,'Short Volume Apple'!A:A,'Short Volume Apple'!E:E)</f>
        <v>0.44687524537898327</v>
      </c>
      <c r="K1163" s="20">
        <f>_xlfn.XLOOKUP(B1163,'Volume SPY'!A:A,'Volume SPY'!B:B)</f>
        <v>0.36875564822030582</v>
      </c>
      <c r="L1163" s="20">
        <f>_xlfn.XLOOKUP(B1163,'Short Volume SPY'!A:A,'Short Volume SPY'!E:E)</f>
        <v>0.53868387906185444</v>
      </c>
    </row>
    <row r="1164" spans="2:12">
      <c r="B1164" s="1">
        <v>44050</v>
      </c>
      <c r="C1164" s="25">
        <f>_xlfn.XLOOKUP(B1164,gme_stock_data!A:A,gme_stock_data!D:D)</f>
        <v>-6.5139302170961491E-2</v>
      </c>
      <c r="D1164" s="1"/>
      <c r="E1164" s="18">
        <f>_xlfn.XLOOKUP(B1164,'Volume GME'!A:A,'Volume GME'!B:B)</f>
        <v>0.45183934986661572</v>
      </c>
      <c r="F1164" s="19">
        <f>_xlfn.XLOOKUP(B1164,'Short Volume GME'!A:A,'Short Volume GME'!E:E)</f>
        <v>0.47827086332557245</v>
      </c>
      <c r="H1164" s="20">
        <f>_xlfn.XLOOKUP(B1164,'Volume Apple'!A:A,'Volume Apple'!B:B)</f>
        <v>0.43813326240111655</v>
      </c>
      <c r="I1164" s="20">
        <f>_xlfn.XLOOKUP(B1164,'Short Volume Apple'!A:A,'Short Volume Apple'!E:E)</f>
        <v>0.42729134283829656</v>
      </c>
      <c r="K1164" s="20">
        <f>_xlfn.XLOOKUP(B1164,'Volume SPY'!A:A,'Volume SPY'!B:B)</f>
        <v>0.28469602152712259</v>
      </c>
      <c r="L1164" s="20">
        <f>_xlfn.XLOOKUP(B1164,'Short Volume SPY'!A:A,'Short Volume SPY'!E:E)</f>
        <v>0.57181488690081628</v>
      </c>
    </row>
    <row r="1165" spans="2:12">
      <c r="B1165" s="1">
        <v>44049</v>
      </c>
      <c r="C1165" s="25">
        <f>_xlfn.XLOOKUP(B1165,gme_stock_data!A:A,gme_stock_data!D:D)</f>
        <v>-4.4059989794030308E-2</v>
      </c>
      <c r="D1165" s="1"/>
      <c r="E1165" s="18">
        <f>_xlfn.XLOOKUP(B1165,'Volume GME'!A:A,'Volume GME'!B:B)</f>
        <v>0.42207861882660852</v>
      </c>
      <c r="F1165" s="19">
        <f>_xlfn.XLOOKUP(B1165,'Short Volume GME'!A:A,'Short Volume GME'!E:E)</f>
        <v>0.36591036484348727</v>
      </c>
      <c r="H1165" s="20">
        <f>_xlfn.XLOOKUP(B1165,'Volume Apple'!A:A,'Volume Apple'!B:B)</f>
        <v>0.48859124753601846</v>
      </c>
      <c r="I1165" s="20">
        <f>_xlfn.XLOOKUP(B1165,'Short Volume Apple'!A:A,'Short Volume Apple'!E:E)</f>
        <v>0.65713300590541746</v>
      </c>
      <c r="K1165" s="20">
        <f>_xlfn.XLOOKUP(B1165,'Volume SPY'!A:A,'Volume SPY'!B:B)</f>
        <v>0.26109865133342508</v>
      </c>
      <c r="L1165" s="20">
        <f>_xlfn.XLOOKUP(B1165,'Short Volume SPY'!A:A,'Short Volume SPY'!E:E)</f>
        <v>0.59941243823471912</v>
      </c>
    </row>
    <row r="1166" spans="2:12">
      <c r="B1166" s="1">
        <v>44048</v>
      </c>
      <c r="C1166" s="25">
        <f>_xlfn.XLOOKUP(B1166,gme_stock_data!A:A,gme_stock_data!D:D)</f>
        <v>4.405998979403028E-2</v>
      </c>
      <c r="D1166" s="1"/>
      <c r="E1166" s="18">
        <f>_xlfn.XLOOKUP(B1166,'Volume GME'!A:A,'Volume GME'!B:B)</f>
        <v>0.39243177158481329</v>
      </c>
      <c r="F1166" s="19">
        <f>_xlfn.XLOOKUP(B1166,'Short Volume GME'!A:A,'Short Volume GME'!E:E)</f>
        <v>0.46818160168785711</v>
      </c>
      <c r="H1166" s="20">
        <f>_xlfn.XLOOKUP(B1166,'Volume Apple'!A:A,'Volume Apple'!B:B)</f>
        <v>0.47091012579028146</v>
      </c>
      <c r="I1166" s="20">
        <f>_xlfn.XLOOKUP(B1166,'Short Volume Apple'!A:A,'Short Volume Apple'!E:E)</f>
        <v>0.63911745634813832</v>
      </c>
      <c r="K1166" s="20">
        <f>_xlfn.XLOOKUP(B1166,'Volume SPY'!A:A,'Volume SPY'!B:B)</f>
        <v>0.33528164454383863</v>
      </c>
      <c r="L1166" s="20">
        <f>_xlfn.XLOOKUP(B1166,'Short Volume SPY'!A:A,'Short Volume SPY'!E:E)</f>
        <v>0.63180632659112557</v>
      </c>
    </row>
    <row r="1167" spans="2:12">
      <c r="B1167" s="1">
        <v>44047</v>
      </c>
      <c r="C1167" s="25">
        <f>_xlfn.XLOOKUP(B1167,gme_stock_data!A:A,gme_stock_data!D:D)</f>
        <v>6.5139302170961449E-2</v>
      </c>
      <c r="D1167" s="1"/>
      <c r="E1167" s="18">
        <f>_xlfn.XLOOKUP(B1167,'Volume GME'!A:A,'Volume GME'!B:B)</f>
        <v>0.46204420497890625</v>
      </c>
      <c r="F1167" s="19">
        <f>_xlfn.XLOOKUP(B1167,'Short Volume GME'!A:A,'Short Volume GME'!E:E)</f>
        <v>0.42166034408791414</v>
      </c>
      <c r="H1167" s="20">
        <f>_xlfn.XLOOKUP(B1167,'Volume Apple'!A:A,'Volume Apple'!B:B)</f>
        <v>0.46602760764160961</v>
      </c>
      <c r="I1167" s="20">
        <f>_xlfn.XLOOKUP(B1167,'Short Volume Apple'!A:A,'Short Volume Apple'!E:E)</f>
        <v>0.62009500689354435</v>
      </c>
      <c r="K1167" s="20">
        <f>_xlfn.XLOOKUP(B1167,'Volume SPY'!A:A,'Volume SPY'!B:B)</f>
        <v>0.29886064121513284</v>
      </c>
      <c r="L1167" s="20">
        <f>_xlfn.XLOOKUP(B1167,'Short Volume SPY'!A:A,'Short Volume SPY'!E:E)</f>
        <v>0.6128237899811787</v>
      </c>
    </row>
    <row r="1168" spans="2:12">
      <c r="B1168" s="1">
        <v>44046</v>
      </c>
      <c r="C1168" s="25">
        <f>_xlfn.XLOOKUP(B1168,gme_stock_data!A:A,gme_stock_data!D:D)</f>
        <v>3.9220713153281329E-2</v>
      </c>
      <c r="D1168" s="1"/>
      <c r="E1168" s="18">
        <f>_xlfn.XLOOKUP(B1168,'Volume GME'!A:A,'Volume GME'!B:B)</f>
        <v>0.39415609945949381</v>
      </c>
      <c r="F1168" s="19">
        <f>_xlfn.XLOOKUP(B1168,'Short Volume GME'!A:A,'Short Volume GME'!E:E)</f>
        <v>0.48571105105191908</v>
      </c>
      <c r="H1168" s="20">
        <f>_xlfn.XLOOKUP(B1168,'Volume Apple'!A:A,'Volume Apple'!B:B)</f>
        <v>0.44238452269396744</v>
      </c>
      <c r="I1168" s="20">
        <f>_xlfn.XLOOKUP(B1168,'Short Volume Apple'!A:A,'Short Volume Apple'!E:E)</f>
        <v>0.6184359992784223</v>
      </c>
      <c r="K1168" s="20">
        <f>_xlfn.XLOOKUP(B1168,'Volume SPY'!A:A,'Volume SPY'!B:B)</f>
        <v>0.34790724307221393</v>
      </c>
      <c r="L1168" s="20">
        <f>_xlfn.XLOOKUP(B1168,'Short Volume SPY'!A:A,'Short Volume SPY'!E:E)</f>
        <v>0.67724910852427056</v>
      </c>
    </row>
    <row r="1169" spans="2:12">
      <c r="B1169" s="1">
        <v>44043</v>
      </c>
      <c r="C1169" s="25">
        <f>_xlfn.XLOOKUP(B1169,gme_stock_data!A:A,gme_stock_data!D:D)</f>
        <v>-1.9802627296179754E-2</v>
      </c>
      <c r="D1169" s="1"/>
      <c r="E1169" s="18">
        <f>_xlfn.XLOOKUP(B1169,'Volume GME'!A:A,'Volume GME'!B:B)</f>
        <v>0.32961100330611826</v>
      </c>
      <c r="F1169" s="19">
        <f>_xlfn.XLOOKUP(B1169,'Short Volume GME'!A:A,'Short Volume GME'!E:E)</f>
        <v>0.48636935620641147</v>
      </c>
      <c r="H1169" s="20">
        <f>_xlfn.XLOOKUP(B1169,'Volume Apple'!A:A,'Volume Apple'!B:B)</f>
        <v>0.39643007773814731</v>
      </c>
      <c r="I1169" s="20">
        <f>_xlfn.XLOOKUP(B1169,'Short Volume Apple'!A:A,'Short Volume Apple'!E:E)</f>
        <v>0.53224880732626045</v>
      </c>
      <c r="K1169" s="20">
        <f>_xlfn.XLOOKUP(B1169,'Volume SPY'!A:A,'Volume SPY'!B:B)</f>
        <v>0.36216742688533121</v>
      </c>
      <c r="L1169" s="20">
        <f>_xlfn.XLOOKUP(B1169,'Short Volume SPY'!A:A,'Short Volume SPY'!E:E)</f>
        <v>0.65677863471476838</v>
      </c>
    </row>
    <row r="1170" spans="2:12">
      <c r="B1170" s="1">
        <v>44042</v>
      </c>
      <c r="C1170" s="25">
        <f>_xlfn.XLOOKUP(B1170,gme_stock_data!A:A,gme_stock_data!D:D)</f>
        <v>9.8522964430116395E-3</v>
      </c>
      <c r="D1170" s="1"/>
      <c r="E1170" s="18">
        <f>_xlfn.XLOOKUP(B1170,'Volume GME'!A:A,'Volume GME'!B:B)</f>
        <v>0.4178220835235576</v>
      </c>
      <c r="F1170" s="19">
        <f>_xlfn.XLOOKUP(B1170,'Short Volume GME'!A:A,'Short Volume GME'!E:E)</f>
        <v>0.46105265033195958</v>
      </c>
      <c r="H1170" s="20">
        <f>_xlfn.XLOOKUP(B1170,'Volume Apple'!A:A,'Volume Apple'!B:B)</f>
        <v>0.31941609548271654</v>
      </c>
      <c r="I1170" s="20">
        <f>_xlfn.XLOOKUP(B1170,'Short Volume Apple'!A:A,'Short Volume Apple'!E:E)</f>
        <v>0.44243883772991244</v>
      </c>
      <c r="K1170" s="20">
        <f>_xlfn.XLOOKUP(B1170,'Volume SPY'!A:A,'Volume SPY'!B:B)</f>
        <v>0.27802260400547113</v>
      </c>
      <c r="L1170" s="20">
        <f>_xlfn.XLOOKUP(B1170,'Short Volume SPY'!A:A,'Short Volume SPY'!E:E)</f>
        <v>0.60202854614513257</v>
      </c>
    </row>
    <row r="1171" spans="2:12">
      <c r="B1171" s="1">
        <v>44041</v>
      </c>
      <c r="C1171" s="25">
        <f>_xlfn.XLOOKUP(B1171,gme_stock_data!A:A,gme_stock_data!D:D)</f>
        <v>2.0000666706669435E-2</v>
      </c>
      <c r="D1171" s="1"/>
      <c r="E1171" s="18">
        <f>_xlfn.XLOOKUP(B1171,'Volume GME'!A:A,'Volume GME'!B:B)</f>
        <v>0.37321270192726419</v>
      </c>
      <c r="F1171" s="19">
        <f>_xlfn.XLOOKUP(B1171,'Short Volume GME'!A:A,'Short Volume GME'!E:E)</f>
        <v>0.48176633117702528</v>
      </c>
      <c r="H1171" s="20">
        <f>_xlfn.XLOOKUP(B1171,'Volume Apple'!A:A,'Volume Apple'!B:B)</f>
        <v>0.42819811739130731</v>
      </c>
      <c r="I1171" s="20">
        <f>_xlfn.XLOOKUP(B1171,'Short Volume Apple'!A:A,'Short Volume Apple'!E:E)</f>
        <v>0.46627284426090798</v>
      </c>
      <c r="K1171" s="20">
        <f>_xlfn.XLOOKUP(B1171,'Volume SPY'!A:A,'Volume SPY'!B:B)</f>
        <v>0.32791197613019746</v>
      </c>
      <c r="L1171" s="20">
        <f>_xlfn.XLOOKUP(B1171,'Short Volume SPY'!A:A,'Short Volume SPY'!E:E)</f>
        <v>0.47986995796652859</v>
      </c>
    </row>
    <row r="1172" spans="2:12">
      <c r="B1172" s="1">
        <v>44040</v>
      </c>
      <c r="C1172" s="25">
        <f>_xlfn.XLOOKUP(B1172,gme_stock_data!A:A,gme_stock_data!D:D)</f>
        <v>-1.0050335853501451E-2</v>
      </c>
      <c r="D1172" s="1"/>
      <c r="E1172" s="18">
        <f>_xlfn.XLOOKUP(B1172,'Volume GME'!A:A,'Volume GME'!B:B)</f>
        <v>0.71379894419624046</v>
      </c>
      <c r="F1172" s="19">
        <f>_xlfn.XLOOKUP(B1172,'Short Volume GME'!A:A,'Short Volume GME'!E:E)</f>
        <v>0.7887049134946118</v>
      </c>
      <c r="H1172" s="20">
        <f>_xlfn.XLOOKUP(B1172,'Volume Apple'!A:A,'Volume Apple'!B:B)</f>
        <v>0.46603805710458523</v>
      </c>
      <c r="I1172" s="20">
        <f>_xlfn.XLOOKUP(B1172,'Short Volume Apple'!A:A,'Short Volume Apple'!E:E)</f>
        <v>0.34621117791732942</v>
      </c>
      <c r="K1172" s="20">
        <f>_xlfn.XLOOKUP(B1172,'Volume SPY'!A:A,'Volume SPY'!B:B)</f>
        <v>0.40040588940722466</v>
      </c>
      <c r="L1172" s="20">
        <f>_xlfn.XLOOKUP(B1172,'Short Volume SPY'!A:A,'Short Volume SPY'!E:E)</f>
        <v>0.56851814765761843</v>
      </c>
    </row>
    <row r="1173" spans="2:12">
      <c r="B1173" s="1">
        <v>44039</v>
      </c>
      <c r="C1173" s="25">
        <f>_xlfn.XLOOKUP(B1173,gme_stock_data!A:A,gme_stock_data!D:D)</f>
        <v>-9.950330853168092E-3</v>
      </c>
      <c r="D1173" s="1"/>
      <c r="E1173" s="18">
        <f>_xlfn.XLOOKUP(B1173,'Volume GME'!A:A,'Volume GME'!B:B)</f>
        <v>0.41634960383322495</v>
      </c>
      <c r="F1173" s="19">
        <f>_xlfn.XLOOKUP(B1173,'Short Volume GME'!A:A,'Short Volume GME'!E:E)</f>
        <v>0.49718919081123125</v>
      </c>
      <c r="H1173" s="20">
        <f>_xlfn.XLOOKUP(B1173,'Volume Apple'!A:A,'Volume Apple'!B:B)</f>
        <v>0.40668004917781159</v>
      </c>
      <c r="I1173" s="20">
        <f>_xlfn.XLOOKUP(B1173,'Short Volume Apple'!A:A,'Short Volume Apple'!E:E)</f>
        <v>0.4794042847812468</v>
      </c>
      <c r="K1173" s="20">
        <f>_xlfn.XLOOKUP(B1173,'Volume SPY'!A:A,'Volume SPY'!B:B)</f>
        <v>0.3073151398306756</v>
      </c>
      <c r="L1173" s="20">
        <f>_xlfn.XLOOKUP(B1173,'Short Volume SPY'!A:A,'Short Volume SPY'!E:E)</f>
        <v>0.53645839632720005</v>
      </c>
    </row>
    <row r="1174" spans="2:12">
      <c r="B1174" s="1">
        <v>44036</v>
      </c>
      <c r="C1174" s="25">
        <f>_xlfn.XLOOKUP(B1174,gme_stock_data!A:A,gme_stock_data!D:D)</f>
        <v>-1.9608471388376313E-2</v>
      </c>
      <c r="D1174" s="1"/>
      <c r="E1174" s="18">
        <f>_xlfn.XLOOKUP(B1174,'Volume GME'!A:A,'Volume GME'!B:B)</f>
        <v>0.3808125723335567</v>
      </c>
      <c r="F1174" s="19">
        <f>_xlfn.XLOOKUP(B1174,'Short Volume GME'!A:A,'Short Volume GME'!E:E)</f>
        <v>0.4464900204634617</v>
      </c>
      <c r="H1174" s="20">
        <f>_xlfn.XLOOKUP(B1174,'Volume Apple'!A:A,'Volume Apple'!B:B)</f>
        <v>0.40219282744357271</v>
      </c>
      <c r="I1174" s="20">
        <f>_xlfn.XLOOKUP(B1174,'Short Volume Apple'!A:A,'Short Volume Apple'!E:E)</f>
        <v>0.41053379300496917</v>
      </c>
      <c r="K1174" s="20">
        <f>_xlfn.XLOOKUP(B1174,'Volume SPY'!A:A,'Volume SPY'!B:B)</f>
        <v>0.378310596291629</v>
      </c>
      <c r="L1174" s="20">
        <f>_xlfn.XLOOKUP(B1174,'Short Volume SPY'!A:A,'Short Volume SPY'!E:E)</f>
        <v>0.4781851013468118</v>
      </c>
    </row>
    <row r="1175" spans="2:12">
      <c r="B1175" s="1">
        <v>44035</v>
      </c>
      <c r="C1175" s="25">
        <f>_xlfn.XLOOKUP(B1175,gme_stock_data!A:A,gme_stock_data!D:D)</f>
        <v>0</v>
      </c>
      <c r="D1175" s="1"/>
      <c r="E1175" s="18">
        <f>_xlfn.XLOOKUP(B1175,'Volume GME'!A:A,'Volume GME'!B:B)</f>
        <v>0.43973251378357092</v>
      </c>
      <c r="F1175" s="19">
        <f>_xlfn.XLOOKUP(B1175,'Short Volume GME'!A:A,'Short Volume GME'!E:E)</f>
        <v>0.45547627724736445</v>
      </c>
      <c r="H1175" s="20">
        <f>_xlfn.XLOOKUP(B1175,'Volume Apple'!A:A,'Volume Apple'!B:B)</f>
        <v>0.39636515048774162</v>
      </c>
      <c r="I1175" s="20">
        <f>_xlfn.XLOOKUP(B1175,'Short Volume Apple'!A:A,'Short Volume Apple'!E:E)</f>
        <v>0.43494955792464612</v>
      </c>
      <c r="K1175" s="20">
        <f>_xlfn.XLOOKUP(B1175,'Volume SPY'!A:A,'Volume SPY'!B:B)</f>
        <v>0.31472511337553288</v>
      </c>
      <c r="L1175" s="20">
        <f>_xlfn.XLOOKUP(B1175,'Short Volume SPY'!A:A,'Short Volume SPY'!E:E)</f>
        <v>0.6605792366088229</v>
      </c>
    </row>
    <row r="1176" spans="2:12">
      <c r="B1176" s="1">
        <v>44034</v>
      </c>
      <c r="C1176" s="25">
        <f>_xlfn.XLOOKUP(B1176,gme_stock_data!A:A,gme_stock_data!D:D)</f>
        <v>2.9558802241544429E-2</v>
      </c>
      <c r="D1176" s="1"/>
      <c r="E1176" s="18">
        <f>_xlfn.XLOOKUP(B1176,'Volume GME'!A:A,'Volume GME'!B:B)</f>
        <v>0.39998938002739792</v>
      </c>
      <c r="F1176" s="19">
        <f>_xlfn.XLOOKUP(B1176,'Short Volume GME'!A:A,'Short Volume GME'!E:E)</f>
        <v>0.42350792245802488</v>
      </c>
      <c r="H1176" s="20">
        <f>_xlfn.XLOOKUP(B1176,'Volume Apple'!A:A,'Volume Apple'!B:B)</f>
        <v>0.44396464415261039</v>
      </c>
      <c r="I1176" s="20">
        <f>_xlfn.XLOOKUP(B1176,'Short Volume Apple'!A:A,'Short Volume Apple'!E:E)</f>
        <v>0.45997887556040629</v>
      </c>
      <c r="K1176" s="20">
        <f>_xlfn.XLOOKUP(B1176,'Volume SPY'!A:A,'Volume SPY'!B:B)</f>
        <v>0.35739252994384096</v>
      </c>
      <c r="L1176" s="20">
        <f>_xlfn.XLOOKUP(B1176,'Short Volume SPY'!A:A,'Short Volume SPY'!E:E)</f>
        <v>0.65995703288397811</v>
      </c>
    </row>
    <row r="1177" spans="2:12">
      <c r="B1177" s="1">
        <v>44033</v>
      </c>
      <c r="C1177" s="25">
        <f>_xlfn.XLOOKUP(B1177,gme_stock_data!A:A,gme_stock_data!D:D)</f>
        <v>4.08219945202552E-2</v>
      </c>
      <c r="D1177" s="1"/>
      <c r="E1177" s="18">
        <f>_xlfn.XLOOKUP(B1177,'Volume GME'!A:A,'Volume GME'!B:B)</f>
        <v>0.32454447933739838</v>
      </c>
      <c r="F1177" s="19">
        <f>_xlfn.XLOOKUP(B1177,'Short Volume GME'!A:A,'Short Volume GME'!E:E)</f>
        <v>0.36927036515516021</v>
      </c>
      <c r="H1177" s="20">
        <f>_xlfn.XLOOKUP(B1177,'Volume Apple'!A:A,'Volume Apple'!B:B)</f>
        <v>0.36441707911130716</v>
      </c>
      <c r="I1177" s="20">
        <f>_xlfn.XLOOKUP(B1177,'Short Volume Apple'!A:A,'Short Volume Apple'!E:E)</f>
        <v>0.46423841939729171</v>
      </c>
      <c r="K1177" s="20">
        <f>_xlfn.XLOOKUP(B1177,'Volume SPY'!A:A,'Volume SPY'!B:B)</f>
        <v>0.33044399752806003</v>
      </c>
      <c r="L1177" s="20">
        <f>_xlfn.XLOOKUP(B1177,'Short Volume SPY'!A:A,'Short Volume SPY'!E:E)</f>
        <v>0.61814276887570974</v>
      </c>
    </row>
    <row r="1178" spans="2:12">
      <c r="B1178" s="1">
        <v>44032</v>
      </c>
      <c r="C1178" s="25">
        <f>_xlfn.XLOOKUP(B1178,gme_stock_data!A:A,gme_stock_data!D:D)</f>
        <v>-3.077165866675366E-2</v>
      </c>
      <c r="D1178" s="1"/>
      <c r="E1178" s="18">
        <f>_xlfn.XLOOKUP(B1178,'Volume GME'!A:A,'Volume GME'!B:B)</f>
        <v>0.4090446939332355</v>
      </c>
      <c r="F1178" s="19">
        <f>_xlfn.XLOOKUP(B1178,'Short Volume GME'!A:A,'Short Volume GME'!E:E)</f>
        <v>0.40062569278845922</v>
      </c>
      <c r="H1178" s="20">
        <f>_xlfn.XLOOKUP(B1178,'Volume Apple'!A:A,'Volume Apple'!B:B)</f>
        <v>0.33375290615274877</v>
      </c>
      <c r="I1178" s="20">
        <f>_xlfn.XLOOKUP(B1178,'Short Volume Apple'!A:A,'Short Volume Apple'!E:E)</f>
        <v>0.4532531255623895</v>
      </c>
      <c r="K1178" s="20">
        <f>_xlfn.XLOOKUP(B1178,'Volume SPY'!A:A,'Volume SPY'!B:B)</f>
        <v>0.3012830967994185</v>
      </c>
      <c r="L1178" s="20">
        <f>_xlfn.XLOOKUP(B1178,'Short Volume SPY'!A:A,'Short Volume SPY'!E:E)</f>
        <v>0.52730830866014144</v>
      </c>
    </row>
    <row r="1179" spans="2:12">
      <c r="B1179" s="1">
        <v>44029</v>
      </c>
      <c r="C1179" s="25">
        <f>_xlfn.XLOOKUP(B1179,gme_stock_data!A:A,gme_stock_data!D:D)</f>
        <v>-4.9271049006782794E-2</v>
      </c>
      <c r="D1179" s="1"/>
      <c r="E1179" s="18">
        <f>_xlfn.XLOOKUP(B1179,'Volume GME'!A:A,'Volume GME'!B:B)</f>
        <v>0.47355494744273535</v>
      </c>
      <c r="F1179" s="19">
        <f>_xlfn.XLOOKUP(B1179,'Short Volume GME'!A:A,'Short Volume GME'!E:E)</f>
        <v>0.69618118829277242</v>
      </c>
      <c r="H1179" s="20">
        <f>_xlfn.XLOOKUP(B1179,'Volume Apple'!A:A,'Volume Apple'!B:B)</f>
        <v>0.3519993096993928</v>
      </c>
      <c r="I1179" s="20">
        <f>_xlfn.XLOOKUP(B1179,'Short Volume Apple'!A:A,'Short Volume Apple'!E:E)</f>
        <v>0.44626462563380265</v>
      </c>
      <c r="K1179" s="20">
        <f>_xlfn.XLOOKUP(B1179,'Volume SPY'!A:A,'Volume SPY'!B:B)</f>
        <v>0.37873987267195913</v>
      </c>
      <c r="L1179" s="20">
        <f>_xlfn.XLOOKUP(B1179,'Short Volume SPY'!A:A,'Short Volume SPY'!E:E)</f>
        <v>0.50252888795678619</v>
      </c>
    </row>
    <row r="1180" spans="2:12">
      <c r="B1180" s="1">
        <v>44028</v>
      </c>
      <c r="C1180" s="25">
        <f>_xlfn.XLOOKUP(B1180,gme_stock_data!A:A,gme_stock_data!D:D)</f>
        <v>-9.5694510161506725E-3</v>
      </c>
      <c r="D1180" s="1"/>
      <c r="E1180" s="18">
        <f>_xlfn.XLOOKUP(B1180,'Volume GME'!A:A,'Volume GME'!B:B)</f>
        <v>0.34893619579980173</v>
      </c>
      <c r="F1180" s="19">
        <f>_xlfn.XLOOKUP(B1180,'Short Volume GME'!A:A,'Short Volume GME'!E:E)</f>
        <v>0.58248411223034025</v>
      </c>
      <c r="H1180" s="20">
        <f>_xlfn.XLOOKUP(B1180,'Volume Apple'!A:A,'Volume Apple'!B:B)</f>
        <v>0.38078383365230933</v>
      </c>
      <c r="I1180" s="20">
        <f>_xlfn.XLOOKUP(B1180,'Short Volume Apple'!A:A,'Short Volume Apple'!E:E)</f>
        <v>0.46848650613093606</v>
      </c>
      <c r="K1180" s="20">
        <f>_xlfn.XLOOKUP(B1180,'Volume SPY'!A:A,'Volume SPY'!B:B)</f>
        <v>0.28829957727887695</v>
      </c>
      <c r="L1180" s="20">
        <f>_xlfn.XLOOKUP(B1180,'Short Volume SPY'!A:A,'Short Volume SPY'!E:E)</f>
        <v>0.485378863203065</v>
      </c>
    </row>
    <row r="1181" spans="2:12">
      <c r="B1181" s="1">
        <v>44027</v>
      </c>
      <c r="C1181" s="25">
        <f>_xlfn.XLOOKUP(B1181,gme_stock_data!A:A,gme_stock_data!D:D)</f>
        <v>2.8987536873252406E-2</v>
      </c>
      <c r="D1181" s="1"/>
      <c r="E1181" s="18">
        <f>_xlfn.XLOOKUP(B1181,'Volume GME'!A:A,'Volume GME'!B:B)</f>
        <v>0.33588716296978682</v>
      </c>
      <c r="F1181" s="19">
        <f>_xlfn.XLOOKUP(B1181,'Short Volume GME'!A:A,'Short Volume GME'!E:E)</f>
        <v>0.34711120716501626</v>
      </c>
      <c r="H1181" s="20">
        <f>_xlfn.XLOOKUP(B1181,'Volume Apple'!A:A,'Volume Apple'!B:B)</f>
        <v>0.39742764079530912</v>
      </c>
      <c r="I1181" s="20">
        <f>_xlfn.XLOOKUP(B1181,'Short Volume Apple'!A:A,'Short Volume Apple'!E:E)</f>
        <v>0.4910196160143922</v>
      </c>
      <c r="K1181" s="20">
        <f>_xlfn.XLOOKUP(B1181,'Volume SPY'!A:A,'Volume SPY'!B:B)</f>
        <v>0.32006097411371948</v>
      </c>
      <c r="L1181" s="20">
        <f>_xlfn.XLOOKUP(B1181,'Short Volume SPY'!A:A,'Short Volume SPY'!E:E)</f>
        <v>0.62387511067279233</v>
      </c>
    </row>
    <row r="1182" spans="2:12">
      <c r="B1182" s="1">
        <v>44026</v>
      </c>
      <c r="C1182" s="25">
        <f>_xlfn.XLOOKUP(B1182,gme_stock_data!A:A,gme_stock_data!D:D)</f>
        <v>-4.78560211776351E-2</v>
      </c>
      <c r="D1182" s="1"/>
      <c r="E1182" s="18">
        <f>_xlfn.XLOOKUP(B1182,'Volume GME'!A:A,'Volume GME'!B:B)</f>
        <v>0.40619033794236042</v>
      </c>
      <c r="F1182" s="19">
        <f>_xlfn.XLOOKUP(B1182,'Short Volume GME'!A:A,'Short Volume GME'!E:E)</f>
        <v>0.46854745494690669</v>
      </c>
      <c r="H1182" s="20">
        <f>_xlfn.XLOOKUP(B1182,'Volume Apple'!A:A,'Volume Apple'!B:B)</f>
        <v>0.39896289956985714</v>
      </c>
      <c r="I1182" s="20">
        <f>_xlfn.XLOOKUP(B1182,'Short Volume Apple'!A:A,'Short Volume Apple'!E:E)</f>
        <v>0.42491314056509638</v>
      </c>
      <c r="K1182" s="20">
        <f>_xlfn.XLOOKUP(B1182,'Volume SPY'!A:A,'Volume SPY'!B:B)</f>
        <v>0.28219805089730626</v>
      </c>
      <c r="L1182" s="20">
        <f>_xlfn.XLOOKUP(B1182,'Short Volume SPY'!A:A,'Short Volume SPY'!E:E)</f>
        <v>0.5545894365789299</v>
      </c>
    </row>
    <row r="1183" spans="2:12">
      <c r="B1183" s="1">
        <v>44025</v>
      </c>
      <c r="C1183" s="25">
        <f>_xlfn.XLOOKUP(B1183,gme_stock_data!A:A,gme_stock_data!D:D)</f>
        <v>-1.8519047767237527E-2</v>
      </c>
      <c r="D1183" s="1"/>
      <c r="E1183" s="18">
        <f>_xlfn.XLOOKUP(B1183,'Volume GME'!A:A,'Volume GME'!B:B)</f>
        <v>0.54766102225547963</v>
      </c>
      <c r="F1183" s="19">
        <f>_xlfn.XLOOKUP(B1183,'Short Volume GME'!A:A,'Short Volume GME'!E:E)</f>
        <v>0.62450930123410575</v>
      </c>
      <c r="H1183" s="20">
        <f>_xlfn.XLOOKUP(B1183,'Volume Apple'!A:A,'Volume Apple'!B:B)</f>
        <v>0.42430643372440185</v>
      </c>
      <c r="I1183" s="20">
        <f>_xlfn.XLOOKUP(B1183,'Short Volume Apple'!A:A,'Short Volume Apple'!E:E)</f>
        <v>0.48069845894519214</v>
      </c>
      <c r="K1183" s="20">
        <f>_xlfn.XLOOKUP(B1183,'Volume SPY'!A:A,'Volume SPY'!B:B)</f>
        <v>0.30584419626885856</v>
      </c>
      <c r="L1183" s="20">
        <f>_xlfn.XLOOKUP(B1183,'Short Volume SPY'!A:A,'Short Volume SPY'!E:E)</f>
        <v>0.59621358585650175</v>
      </c>
    </row>
    <row r="1184" spans="2:12">
      <c r="B1184" s="1">
        <v>44022</v>
      </c>
      <c r="C1184" s="25">
        <f>_xlfn.XLOOKUP(B1184,gme_stock_data!A:A,gme_stock_data!D:D)</f>
        <v>3.7387532071620412E-2</v>
      </c>
      <c r="D1184" s="1"/>
      <c r="E1184" s="18">
        <f>_xlfn.XLOOKUP(B1184,'Volume GME'!A:A,'Volume GME'!B:B)</f>
        <v>0.30757611842123916</v>
      </c>
      <c r="F1184" s="19">
        <f>_xlfn.XLOOKUP(B1184,'Short Volume GME'!A:A,'Short Volume GME'!E:E)</f>
        <v>0.48455037824204433</v>
      </c>
      <c r="H1184" s="20">
        <f>_xlfn.XLOOKUP(B1184,'Volume Apple'!A:A,'Volume Apple'!B:B)</f>
        <v>0.37010790620784628</v>
      </c>
      <c r="I1184" s="20">
        <f>_xlfn.XLOOKUP(B1184,'Short Volume Apple'!A:A,'Short Volume Apple'!E:E)</f>
        <v>0.45326962020730832</v>
      </c>
      <c r="K1184" s="20">
        <f>_xlfn.XLOOKUP(B1184,'Volume SPY'!A:A,'Volume SPY'!B:B)</f>
        <v>0.2908043394758818</v>
      </c>
      <c r="L1184" s="20">
        <f>_xlfn.XLOOKUP(B1184,'Short Volume SPY'!A:A,'Short Volume SPY'!E:E)</f>
        <v>0.50483199252820199</v>
      </c>
    </row>
    <row r="1185" spans="2:12">
      <c r="B1185" s="1">
        <v>44021</v>
      </c>
      <c r="C1185" s="25">
        <f>_xlfn.XLOOKUP(B1185,gme_stock_data!A:A,gme_stock_data!D:D)</f>
        <v>-1.8868484304382805E-2</v>
      </c>
      <c r="D1185" s="1"/>
      <c r="E1185" s="18">
        <f>_xlfn.XLOOKUP(B1185,'Volume GME'!A:A,'Volume GME'!B:B)</f>
        <v>0.44295628722170449</v>
      </c>
      <c r="F1185" s="19">
        <f>_xlfn.XLOOKUP(B1185,'Short Volume GME'!A:A,'Short Volume GME'!E:E)</f>
        <v>0.45161090193964654</v>
      </c>
      <c r="H1185" s="20">
        <f>_xlfn.XLOOKUP(B1185,'Volume Apple'!A:A,'Volume Apple'!B:B)</f>
        <v>0.41414066252451842</v>
      </c>
      <c r="I1185" s="20">
        <f>_xlfn.XLOOKUP(B1185,'Short Volume Apple'!A:A,'Short Volume Apple'!E:E)</f>
        <v>0.47833868495318183</v>
      </c>
      <c r="K1185" s="20">
        <f>_xlfn.XLOOKUP(B1185,'Volume SPY'!A:A,'Volume SPY'!B:B)</f>
        <v>0.32475621877726457</v>
      </c>
      <c r="L1185" s="20">
        <f>_xlfn.XLOOKUP(B1185,'Short Volume SPY'!A:A,'Short Volume SPY'!E:E)</f>
        <v>0.59608276257257375</v>
      </c>
    </row>
    <row r="1186" spans="2:12">
      <c r="B1186" s="1">
        <v>44020</v>
      </c>
      <c r="C1186" s="25">
        <f>_xlfn.XLOOKUP(B1186,gme_stock_data!A:A,gme_stock_data!D:D)</f>
        <v>4.7856021177635141E-2</v>
      </c>
      <c r="D1186" s="1"/>
      <c r="E1186" s="18">
        <f>_xlfn.XLOOKUP(B1186,'Volume GME'!A:A,'Volume GME'!B:B)</f>
        <v>0.35815306584230833</v>
      </c>
      <c r="F1186" s="19">
        <f>_xlfn.XLOOKUP(B1186,'Short Volume GME'!A:A,'Short Volume GME'!E:E)</f>
        <v>0.56294321219912113</v>
      </c>
      <c r="H1186" s="20">
        <f>_xlfn.XLOOKUP(B1186,'Volume Apple'!A:A,'Volume Apple'!B:B)</f>
        <v>0.41597385018886229</v>
      </c>
      <c r="I1186" s="20">
        <f>_xlfn.XLOOKUP(B1186,'Short Volume Apple'!A:A,'Short Volume Apple'!E:E)</f>
        <v>0.50237066076977122</v>
      </c>
      <c r="K1186" s="20">
        <f>_xlfn.XLOOKUP(B1186,'Volume SPY'!A:A,'Volume SPY'!B:B)</f>
        <v>0.31929715694060351</v>
      </c>
      <c r="L1186" s="20">
        <f>_xlfn.XLOOKUP(B1186,'Short Volume SPY'!A:A,'Short Volume SPY'!E:E)</f>
        <v>0.51742368372921543</v>
      </c>
    </row>
    <row r="1187" spans="2:12">
      <c r="B1187" s="1">
        <v>44019</v>
      </c>
      <c r="C1187" s="25">
        <f>_xlfn.XLOOKUP(B1187,gme_stock_data!A:A,gme_stock_data!D:D)</f>
        <v>-3.8466280827796052E-2</v>
      </c>
      <c r="D1187" s="1"/>
      <c r="E1187" s="18">
        <f>_xlfn.XLOOKUP(B1187,'Volume GME'!A:A,'Volume GME'!B:B)</f>
        <v>0.36520185431649554</v>
      </c>
      <c r="F1187" s="19">
        <f>_xlfn.XLOOKUP(B1187,'Short Volume GME'!A:A,'Short Volume GME'!E:E)</f>
        <v>0.65518974164000454</v>
      </c>
      <c r="H1187" s="20">
        <f>_xlfn.XLOOKUP(B1187,'Volume Apple'!A:A,'Volume Apple'!B:B)</f>
        <v>0.41842202474926077</v>
      </c>
      <c r="I1187" s="20">
        <f>_xlfn.XLOOKUP(B1187,'Short Volume Apple'!A:A,'Short Volume Apple'!E:E)</f>
        <v>0.4725277364846156</v>
      </c>
      <c r="K1187" s="20">
        <f>_xlfn.XLOOKUP(B1187,'Volume SPY'!A:A,'Volume SPY'!B:B)</f>
        <v>0.34906332345034613</v>
      </c>
      <c r="L1187" s="20">
        <f>_xlfn.XLOOKUP(B1187,'Short Volume SPY'!A:A,'Short Volume SPY'!E:E)</f>
        <v>0.65447943354562821</v>
      </c>
    </row>
    <row r="1188" spans="2:12">
      <c r="B1188" s="1">
        <v>44018</v>
      </c>
      <c r="C1188" s="25">
        <f>_xlfn.XLOOKUP(B1188,gme_stock_data!A:A,gme_stock_data!D:D)</f>
        <v>-9.3897403498390316E-3</v>
      </c>
      <c r="D1188" s="1"/>
      <c r="E1188" s="18">
        <f>_xlfn.XLOOKUP(B1188,'Volume GME'!A:A,'Volume GME'!B:B)</f>
        <v>0.39215714666732682</v>
      </c>
      <c r="F1188" s="19">
        <f>_xlfn.XLOOKUP(B1188,'Short Volume GME'!A:A,'Short Volume GME'!E:E)</f>
        <v>0.58163551874916319</v>
      </c>
      <c r="H1188" s="20">
        <f>_xlfn.XLOOKUP(B1188,'Volume Apple'!A:A,'Volume Apple'!B:B)</f>
        <v>0.40770281988568047</v>
      </c>
      <c r="I1188" s="20">
        <f>_xlfn.XLOOKUP(B1188,'Short Volume Apple'!A:A,'Short Volume Apple'!E:E)</f>
        <v>0.43450633543493988</v>
      </c>
      <c r="K1188" s="20">
        <f>_xlfn.XLOOKUP(B1188,'Volume SPY'!A:A,'Volume SPY'!B:B)</f>
        <v>0.37566810711893739</v>
      </c>
      <c r="L1188" s="20">
        <f>_xlfn.XLOOKUP(B1188,'Short Volume SPY'!A:A,'Short Volume SPY'!E:E)</f>
        <v>0.657252577920173</v>
      </c>
    </row>
    <row r="1189" spans="2:12">
      <c r="B1189" s="1">
        <v>44014</v>
      </c>
      <c r="C1189" s="25">
        <f>_xlfn.XLOOKUP(B1189,gme_stock_data!A:A,gme_stock_data!D:D)</f>
        <v>-3.670136685042804E-2</v>
      </c>
      <c r="D1189" s="1"/>
      <c r="E1189" s="18">
        <f>_xlfn.XLOOKUP(B1189,'Volume GME'!A:A,'Volume GME'!B:B)</f>
        <v>0.35209145697711192</v>
      </c>
      <c r="F1189" s="19">
        <f>_xlfn.XLOOKUP(B1189,'Short Volume GME'!A:A,'Short Volume GME'!E:E)</f>
        <v>0.57487979201707562</v>
      </c>
      <c r="H1189" s="20">
        <f>_xlfn.XLOOKUP(B1189,'Volume Apple'!A:A,'Volume Apple'!B:B)</f>
        <v>0.38537495845055009</v>
      </c>
      <c r="I1189" s="20">
        <f>_xlfn.XLOOKUP(B1189,'Short Volume Apple'!A:A,'Short Volume Apple'!E:E)</f>
        <v>0.48095380803051868</v>
      </c>
      <c r="K1189" s="20">
        <f>_xlfn.XLOOKUP(B1189,'Volume SPY'!A:A,'Volume SPY'!B:B)</f>
        <v>0.31501352321024451</v>
      </c>
      <c r="L1189" s="20">
        <f>_xlfn.XLOOKUP(B1189,'Short Volume SPY'!A:A,'Short Volume SPY'!E:E)</f>
        <v>0.61054748244888324</v>
      </c>
    </row>
    <row r="1190" spans="2:12">
      <c r="B1190" s="1">
        <v>44013</v>
      </c>
      <c r="C1190" s="25">
        <f>_xlfn.XLOOKUP(B1190,gme_stock_data!A:A,gme_stock_data!D:D)</f>
        <v>1.8182319083190547E-2</v>
      </c>
      <c r="D1190" s="1"/>
      <c r="E1190" s="18">
        <f>_xlfn.XLOOKUP(B1190,'Volume GME'!A:A,'Volume GME'!B:B)</f>
        <v>0.33741272626503788</v>
      </c>
      <c r="F1190" s="19">
        <f>_xlfn.XLOOKUP(B1190,'Short Volume GME'!A:A,'Short Volume GME'!E:E)</f>
        <v>0.62036510292850544</v>
      </c>
      <c r="H1190" s="20">
        <f>_xlfn.XLOOKUP(B1190,'Volume Apple'!A:A,'Volume Apple'!B:B)</f>
        <v>0.37763235277994295</v>
      </c>
      <c r="I1190" s="20">
        <f>_xlfn.XLOOKUP(B1190,'Short Volume Apple'!A:A,'Short Volume Apple'!E:E)</f>
        <v>0.45362633812008429</v>
      </c>
      <c r="K1190" s="20">
        <f>_xlfn.XLOOKUP(B1190,'Volume SPY'!A:A,'Volume SPY'!B:B)</f>
        <v>0.29796677289867057</v>
      </c>
      <c r="L1190" s="20">
        <f>_xlfn.XLOOKUP(B1190,'Short Volume SPY'!A:A,'Short Volume SPY'!E:E)</f>
        <v>0.70916618280864463</v>
      </c>
    </row>
    <row r="1191" spans="2:12">
      <c r="B1191" s="1">
        <v>44012</v>
      </c>
      <c r="C1191" s="25">
        <f>_xlfn.XLOOKUP(B1191,gme_stock_data!A:A,gme_stock_data!D:D)</f>
        <v>-9.1324835632725868E-3</v>
      </c>
      <c r="D1191" s="1"/>
      <c r="E1191" s="18">
        <f>_xlfn.XLOOKUP(B1191,'Volume GME'!A:A,'Volume GME'!B:B)</f>
        <v>0.36211943906820959</v>
      </c>
      <c r="F1191" s="19">
        <f>_xlfn.XLOOKUP(B1191,'Short Volume GME'!A:A,'Short Volume GME'!E:E)</f>
        <v>0.59970584265676363</v>
      </c>
      <c r="H1191" s="20">
        <f>_xlfn.XLOOKUP(B1191,'Volume Apple'!A:A,'Volume Apple'!B:B)</f>
        <v>0.40178279681657236</v>
      </c>
      <c r="I1191" s="20">
        <f>_xlfn.XLOOKUP(B1191,'Short Volume Apple'!A:A,'Short Volume Apple'!E:E)</f>
        <v>0.44777620943174895</v>
      </c>
      <c r="K1191" s="20">
        <f>_xlfn.XLOOKUP(B1191,'Volume SPY'!A:A,'Volume SPY'!B:B)</f>
        <v>0.35336304681945663</v>
      </c>
      <c r="L1191" s="20">
        <f>_xlfn.XLOOKUP(B1191,'Short Volume SPY'!A:A,'Short Volume SPY'!E:E)</f>
        <v>0.72443008176334833</v>
      </c>
    </row>
    <row r="1192" spans="2:12">
      <c r="B1192" s="1">
        <v>44011</v>
      </c>
      <c r="C1192" s="25">
        <f>_xlfn.XLOOKUP(B1192,gme_stock_data!A:A,gme_stock_data!D:D)</f>
        <v>9.1324835632724723E-3</v>
      </c>
      <c r="D1192" s="1"/>
      <c r="E1192" s="18">
        <f>_xlfn.XLOOKUP(B1192,'Volume GME'!A:A,'Volume GME'!B:B)</f>
        <v>0.38394523607325004</v>
      </c>
      <c r="F1192" s="19">
        <f>_xlfn.XLOOKUP(B1192,'Short Volume GME'!A:A,'Short Volume GME'!E:E)</f>
        <v>0.4970804184396046</v>
      </c>
      <c r="H1192" s="20">
        <f>_xlfn.XLOOKUP(B1192,'Volume Apple'!A:A,'Volume Apple'!B:B)</f>
        <v>0.38639915459725849</v>
      </c>
      <c r="I1192" s="20">
        <f>_xlfn.XLOOKUP(B1192,'Short Volume Apple'!A:A,'Short Volume Apple'!E:E)</f>
        <v>0.44189646936459209</v>
      </c>
      <c r="K1192" s="20">
        <f>_xlfn.XLOOKUP(B1192,'Volume SPY'!A:A,'Volume SPY'!B:B)</f>
        <v>0.31912305884694697</v>
      </c>
      <c r="L1192" s="20">
        <f>_xlfn.XLOOKUP(B1192,'Short Volume SPY'!A:A,'Short Volume SPY'!E:E)</f>
        <v>0.55913829228349554</v>
      </c>
    </row>
    <row r="1193" spans="2:12">
      <c r="B1193" s="1">
        <v>44008</v>
      </c>
      <c r="C1193" s="25">
        <f>_xlfn.XLOOKUP(B1193,gme_stock_data!A:A,gme_stock_data!D:D)</f>
        <v>-2.715098906595086E-2</v>
      </c>
      <c r="D1193" s="1"/>
      <c r="E1193" s="18">
        <f>_xlfn.XLOOKUP(B1193,'Volume GME'!A:A,'Volume GME'!B:B)</f>
        <v>0.31615574739783042</v>
      </c>
      <c r="F1193" s="19">
        <f>_xlfn.XLOOKUP(B1193,'Short Volume GME'!A:A,'Short Volume GME'!E:E)</f>
        <v>0.4796550291345984</v>
      </c>
      <c r="H1193" s="20">
        <f>_xlfn.XLOOKUP(B1193,'Volume Apple'!A:A,'Volume Apple'!B:B)</f>
        <v>0.40308116858754645</v>
      </c>
      <c r="I1193" s="20">
        <f>_xlfn.XLOOKUP(B1193,'Short Volume Apple'!A:A,'Short Volume Apple'!E:E)</f>
        <v>0.4304292885045245</v>
      </c>
      <c r="K1193" s="20">
        <f>_xlfn.XLOOKUP(B1193,'Volume SPY'!A:A,'Volume SPY'!B:B)</f>
        <v>0.35730910791749976</v>
      </c>
      <c r="L1193" s="20">
        <f>_xlfn.XLOOKUP(B1193,'Short Volume SPY'!A:A,'Short Volume SPY'!E:E)</f>
        <v>0.61978383266832271</v>
      </c>
    </row>
    <row r="1194" spans="2:12">
      <c r="B1194" s="1">
        <v>44007</v>
      </c>
      <c r="C1194" s="25">
        <f>_xlfn.XLOOKUP(B1194,gme_stock_data!A:A,gme_stock_data!D:D)</f>
        <v>1.8018505502678431E-2</v>
      </c>
      <c r="D1194" s="1"/>
      <c r="E1194" s="18">
        <f>_xlfn.XLOOKUP(B1194,'Volume GME'!A:A,'Volume GME'!B:B)</f>
        <v>0.42676308153293274</v>
      </c>
      <c r="F1194" s="19">
        <f>_xlfn.XLOOKUP(B1194,'Short Volume GME'!A:A,'Short Volume GME'!E:E)</f>
        <v>0.4715358092437591</v>
      </c>
      <c r="H1194" s="20">
        <f>_xlfn.XLOOKUP(B1194,'Volume Apple'!A:A,'Volume Apple'!B:B)</f>
        <v>0.39599302127166802</v>
      </c>
      <c r="I1194" s="20">
        <f>_xlfn.XLOOKUP(B1194,'Short Volume Apple'!A:A,'Short Volume Apple'!E:E)</f>
        <v>0.46534972097722282</v>
      </c>
      <c r="K1194" s="20">
        <f>_xlfn.XLOOKUP(B1194,'Volume SPY'!A:A,'Volume SPY'!B:B)</f>
        <v>0.31582168381321485</v>
      </c>
      <c r="L1194" s="20">
        <f>_xlfn.XLOOKUP(B1194,'Short Volume SPY'!A:A,'Short Volume SPY'!E:E)</f>
        <v>0.56879579276902981</v>
      </c>
    </row>
    <row r="1195" spans="2:12">
      <c r="B1195" s="1">
        <v>44006</v>
      </c>
      <c r="C1195" s="25">
        <f>_xlfn.XLOOKUP(B1195,gme_stock_data!A:A,gme_stock_data!D:D)</f>
        <v>-9.5310179804324768E-2</v>
      </c>
      <c r="D1195" s="1"/>
      <c r="E1195" s="18">
        <f>_xlfn.XLOOKUP(B1195,'Volume GME'!A:A,'Volume GME'!B:B)</f>
        <v>0.36607442555277536</v>
      </c>
      <c r="F1195" s="19">
        <f>_xlfn.XLOOKUP(B1195,'Short Volume GME'!A:A,'Short Volume GME'!E:E)</f>
        <v>0.59258741922957658</v>
      </c>
      <c r="H1195" s="20">
        <f>_xlfn.XLOOKUP(B1195,'Volume Apple'!A:A,'Volume Apple'!B:B)</f>
        <v>0.4292153558577988</v>
      </c>
      <c r="I1195" s="20">
        <f>_xlfn.XLOOKUP(B1195,'Short Volume Apple'!A:A,'Short Volume Apple'!E:E)</f>
        <v>0.61985620235058869</v>
      </c>
      <c r="K1195" s="20">
        <f>_xlfn.XLOOKUP(B1195,'Volume SPY'!A:A,'Volume SPY'!B:B)</f>
        <v>0.31338829240134802</v>
      </c>
      <c r="L1195" s="20">
        <f>_xlfn.XLOOKUP(B1195,'Short Volume SPY'!A:A,'Short Volume SPY'!E:E)</f>
        <v>0.54171856150287911</v>
      </c>
    </row>
    <row r="1196" spans="2:12">
      <c r="B1196" s="1">
        <v>44005</v>
      </c>
      <c r="C1196" s="25">
        <f>_xlfn.XLOOKUP(B1196,gme_stock_data!A:A,gme_stock_data!D:D)</f>
        <v>-8.23049913651548E-3</v>
      </c>
      <c r="D1196" s="1"/>
      <c r="E1196" s="18">
        <f>_xlfn.XLOOKUP(B1196,'Volume GME'!A:A,'Volume GME'!B:B)</f>
        <v>0.27729542780057975</v>
      </c>
      <c r="F1196" s="19">
        <f>_xlfn.XLOOKUP(B1196,'Short Volume GME'!A:A,'Short Volume GME'!E:E)</f>
        <v>0.31269180258830137</v>
      </c>
      <c r="H1196" s="20">
        <f>_xlfn.XLOOKUP(B1196,'Volume Apple'!A:A,'Volume Apple'!B:B)</f>
        <v>0.43717459167197398</v>
      </c>
      <c r="I1196" s="20">
        <f>_xlfn.XLOOKUP(B1196,'Short Volume Apple'!A:A,'Short Volume Apple'!E:E)</f>
        <v>0.65498280916562968</v>
      </c>
      <c r="K1196" s="20">
        <f>_xlfn.XLOOKUP(B1196,'Volume SPY'!A:A,'Volume SPY'!B:B)</f>
        <v>0.36027573777796351</v>
      </c>
      <c r="L1196" s="20">
        <f>_xlfn.XLOOKUP(B1196,'Short Volume SPY'!A:A,'Short Volume SPY'!E:E)</f>
        <v>0.57227580416709789</v>
      </c>
    </row>
    <row r="1197" spans="2:12">
      <c r="B1197" s="1">
        <v>44004</v>
      </c>
      <c r="C1197" s="25">
        <f>_xlfn.XLOOKUP(B1197,gme_stock_data!A:A,gme_stock_data!D:D)</f>
        <v>0</v>
      </c>
      <c r="D1197" s="1"/>
      <c r="E1197" s="18">
        <f>_xlfn.XLOOKUP(B1197,'Volume GME'!A:A,'Volume GME'!B:B)</f>
        <v>0.29381566207376864</v>
      </c>
      <c r="F1197" s="19">
        <f>_xlfn.XLOOKUP(B1197,'Short Volume GME'!A:A,'Short Volume GME'!E:E)</f>
        <v>0.31214761733433533</v>
      </c>
      <c r="H1197" s="20">
        <f>_xlfn.XLOOKUP(B1197,'Volume Apple'!A:A,'Volume Apple'!B:B)</f>
        <v>0.39372678953455176</v>
      </c>
      <c r="I1197" s="20">
        <f>_xlfn.XLOOKUP(B1197,'Short Volume Apple'!A:A,'Short Volume Apple'!E:E)</f>
        <v>0.50119759121653096</v>
      </c>
      <c r="K1197" s="20">
        <f>_xlfn.XLOOKUP(B1197,'Volume SPY'!A:A,'Volume SPY'!B:B)</f>
        <v>0.31471189291811263</v>
      </c>
      <c r="L1197" s="20">
        <f>_xlfn.XLOOKUP(B1197,'Short Volume SPY'!A:A,'Short Volume SPY'!E:E)</f>
        <v>0.60462582499970252</v>
      </c>
    </row>
    <row r="1198" spans="2:12">
      <c r="B1198" s="1">
        <v>44001</v>
      </c>
      <c r="C1198" s="25">
        <f>_xlfn.XLOOKUP(B1198,gme_stock_data!A:A,gme_stock_data!D:D)</f>
        <v>-1.6260520871780291E-2</v>
      </c>
      <c r="D1198" s="1"/>
      <c r="E1198" s="18">
        <f>_xlfn.XLOOKUP(B1198,'Volume GME'!A:A,'Volume GME'!B:B)</f>
        <v>0.27584924838392566</v>
      </c>
      <c r="F1198" s="19">
        <f>_xlfn.XLOOKUP(B1198,'Short Volume GME'!A:A,'Short Volume GME'!E:E)</f>
        <v>0.42384277079122573</v>
      </c>
      <c r="H1198" s="20">
        <f>_xlfn.XLOOKUP(B1198,'Volume Apple'!A:A,'Volume Apple'!B:B)</f>
        <v>0.29176834075535063</v>
      </c>
      <c r="I1198" s="20">
        <f>_xlfn.XLOOKUP(B1198,'Short Volume Apple'!A:A,'Short Volume Apple'!E:E)</f>
        <v>0.54222604146661446</v>
      </c>
      <c r="K1198" s="20">
        <f>_xlfn.XLOOKUP(B1198,'Volume SPY'!A:A,'Volume SPY'!B:B)</f>
        <v>0.38133508642578295</v>
      </c>
      <c r="L1198" s="20">
        <f>_xlfn.XLOOKUP(B1198,'Short Volume SPY'!A:A,'Short Volume SPY'!E:E)</f>
        <v>0.53181625462956805</v>
      </c>
    </row>
    <row r="1199" spans="2:12">
      <c r="B1199" s="1">
        <v>44000</v>
      </c>
      <c r="C1199" s="25">
        <f>_xlfn.XLOOKUP(B1199,gme_stock_data!A:A,gme_stock_data!D:D)</f>
        <v>4.1158072493507551E-2</v>
      </c>
      <c r="D1199" s="1"/>
      <c r="E1199" s="18">
        <f>_xlfn.XLOOKUP(B1199,'Volume GME'!A:A,'Volume GME'!B:B)</f>
        <v>0.41044159065279873</v>
      </c>
      <c r="F1199" s="19">
        <f>_xlfn.XLOOKUP(B1199,'Short Volume GME'!A:A,'Short Volume GME'!E:E)</f>
        <v>0.50927021171967413</v>
      </c>
      <c r="H1199" s="20">
        <f>_xlfn.XLOOKUP(B1199,'Volume Apple'!A:A,'Volume Apple'!B:B)</f>
        <v>0.34812459513609989</v>
      </c>
      <c r="I1199" s="20">
        <f>_xlfn.XLOOKUP(B1199,'Short Volume Apple'!A:A,'Short Volume Apple'!E:E)</f>
        <v>0.49923702190642744</v>
      </c>
      <c r="K1199" s="20">
        <f>_xlfn.XLOOKUP(B1199,'Volume SPY'!A:A,'Volume SPY'!B:B)</f>
        <v>0.35685338736292299</v>
      </c>
      <c r="L1199" s="20">
        <f>_xlfn.XLOOKUP(B1199,'Short Volume SPY'!A:A,'Short Volume SPY'!E:E)</f>
        <v>0.55162637275406767</v>
      </c>
    </row>
    <row r="1200" spans="2:12">
      <c r="B1200" s="1">
        <v>43999</v>
      </c>
      <c r="C1200" s="25">
        <f>_xlfn.XLOOKUP(B1200,gme_stock_data!A:A,gme_stock_data!D:D)</f>
        <v>2.5533302005164845E-2</v>
      </c>
      <c r="D1200" s="1"/>
      <c r="E1200" s="18">
        <f>_xlfn.XLOOKUP(B1200,'Volume GME'!A:A,'Volume GME'!B:B)</f>
        <v>0.44927404350006372</v>
      </c>
      <c r="F1200" s="19">
        <f>_xlfn.XLOOKUP(B1200,'Short Volume GME'!A:A,'Short Volume GME'!E:E)</f>
        <v>0.48144559325529357</v>
      </c>
      <c r="H1200" s="20">
        <f>_xlfn.XLOOKUP(B1200,'Volume Apple'!A:A,'Volume Apple'!B:B)</f>
        <v>0.38444752820609213</v>
      </c>
      <c r="I1200" s="20">
        <f>_xlfn.XLOOKUP(B1200,'Short Volume Apple'!A:A,'Short Volume Apple'!E:E)</f>
        <v>0.49115306921049195</v>
      </c>
      <c r="K1200" s="20">
        <f>_xlfn.XLOOKUP(B1200,'Volume SPY'!A:A,'Volume SPY'!B:B)</f>
        <v>0.37380562195683659</v>
      </c>
      <c r="L1200" s="20">
        <f>_xlfn.XLOOKUP(B1200,'Short Volume SPY'!A:A,'Short Volume SPY'!E:E)</f>
        <v>0.5263021503364318</v>
      </c>
    </row>
    <row r="1201" spans="2:12">
      <c r="B1201" s="1">
        <v>43998</v>
      </c>
      <c r="C1201" s="25">
        <f>_xlfn.XLOOKUP(B1201,gme_stock_data!A:A,gme_stock_data!D:D)</f>
        <v>-8.5837436913914419E-3</v>
      </c>
      <c r="D1201" s="1"/>
      <c r="E1201" s="18">
        <f>_xlfn.XLOOKUP(B1201,'Volume GME'!A:A,'Volume GME'!B:B)</f>
        <v>0.34592985191457754</v>
      </c>
      <c r="F1201" s="19">
        <f>_xlfn.XLOOKUP(B1201,'Short Volume GME'!A:A,'Short Volume GME'!E:E)</f>
        <v>0.62442051576306168</v>
      </c>
      <c r="H1201" s="20">
        <f>_xlfn.XLOOKUP(B1201,'Volume Apple'!A:A,'Volume Apple'!B:B)</f>
        <v>0.37091362676515455</v>
      </c>
      <c r="I1201" s="20">
        <f>_xlfn.XLOOKUP(B1201,'Short Volume Apple'!A:A,'Short Volume Apple'!E:E)</f>
        <v>0.49916313817111735</v>
      </c>
      <c r="K1201" s="20">
        <f>_xlfn.XLOOKUP(B1201,'Volume SPY'!A:A,'Volume SPY'!B:B)</f>
        <v>0.25624614822393466</v>
      </c>
      <c r="L1201" s="20">
        <f>_xlfn.XLOOKUP(B1201,'Short Volume SPY'!A:A,'Short Volume SPY'!E:E)</f>
        <v>0.4931104387848278</v>
      </c>
    </row>
    <row r="1202" spans="2:12">
      <c r="B1202" s="1">
        <v>43997</v>
      </c>
      <c r="C1202" s="25">
        <f>_xlfn.XLOOKUP(B1202,gme_stock_data!A:A,gme_stock_data!D:D)</f>
        <v>-8.5106896679086191E-3</v>
      </c>
      <c r="D1202" s="1"/>
      <c r="E1202" s="18">
        <f>_xlfn.XLOOKUP(B1202,'Volume GME'!A:A,'Volume GME'!B:B)</f>
        <v>0.46007848332069606</v>
      </c>
      <c r="F1202" s="19">
        <f>_xlfn.XLOOKUP(B1202,'Short Volume GME'!A:A,'Short Volume GME'!E:E)</f>
        <v>0.39897678389251995</v>
      </c>
      <c r="H1202" s="20">
        <f>_xlfn.XLOOKUP(B1202,'Volume Apple'!A:A,'Volume Apple'!B:B)</f>
        <v>0.39675090546925651</v>
      </c>
      <c r="I1202" s="20">
        <f>_xlfn.XLOOKUP(B1202,'Short Volume Apple'!A:A,'Short Volume Apple'!E:E)</f>
        <v>0.51133531496930007</v>
      </c>
      <c r="K1202" s="20">
        <f>_xlfn.XLOOKUP(B1202,'Volume SPY'!A:A,'Volume SPY'!B:B)</f>
        <v>0.29691085942356177</v>
      </c>
      <c r="L1202" s="20">
        <f>_xlfn.XLOOKUP(B1202,'Short Volume SPY'!A:A,'Short Volume SPY'!E:E)</f>
        <v>0.5483122206622042</v>
      </c>
    </row>
    <row r="1203" spans="2:12">
      <c r="B1203" s="1">
        <v>43994</v>
      </c>
      <c r="C1203" s="25">
        <f>_xlfn.XLOOKUP(B1203,gme_stock_data!A:A,gme_stock_data!D:D)</f>
        <v>7.9336742236521013E-2</v>
      </c>
      <c r="D1203" s="1"/>
      <c r="E1203" s="18">
        <f>_xlfn.XLOOKUP(B1203,'Volume GME'!A:A,'Volume GME'!B:B)</f>
        <v>0.36387600178338458</v>
      </c>
      <c r="F1203" s="19">
        <f>_xlfn.XLOOKUP(B1203,'Short Volume GME'!A:A,'Short Volume GME'!E:E)</f>
        <v>0.34415351633861202</v>
      </c>
      <c r="H1203" s="20">
        <f>_xlfn.XLOOKUP(B1203,'Volume Apple'!A:A,'Volume Apple'!B:B)</f>
        <v>0.39408280844729349</v>
      </c>
      <c r="I1203" s="20">
        <f>_xlfn.XLOOKUP(B1203,'Short Volume Apple'!A:A,'Short Volume Apple'!E:E)</f>
        <v>0.49494557801611949</v>
      </c>
      <c r="K1203" s="20">
        <f>_xlfn.XLOOKUP(B1203,'Volume SPY'!A:A,'Volume SPY'!B:B)</f>
        <v>0.30760074656581943</v>
      </c>
      <c r="L1203" s="20">
        <f>_xlfn.XLOOKUP(B1203,'Short Volume SPY'!A:A,'Short Volume SPY'!E:E)</f>
        <v>0.40236042722581139</v>
      </c>
    </row>
    <row r="1204" spans="2:12">
      <c r="B1204" s="1">
        <v>43993</v>
      </c>
      <c r="C1204" s="25">
        <f>_xlfn.XLOOKUP(B1204,gme_stock_data!A:A,gme_stock_data!D:D)</f>
        <v>-0.15283920422944755</v>
      </c>
      <c r="D1204" s="1"/>
      <c r="E1204" s="18">
        <f>_xlfn.XLOOKUP(B1204,'Volume GME'!A:A,'Volume GME'!B:B)</f>
        <v>0.45291012345686926</v>
      </c>
      <c r="F1204" s="19">
        <f>_xlfn.XLOOKUP(B1204,'Short Volume GME'!A:A,'Short Volume GME'!E:E)</f>
        <v>0.38988556500231175</v>
      </c>
      <c r="H1204" s="20">
        <f>_xlfn.XLOOKUP(B1204,'Volume Apple'!A:A,'Volume Apple'!B:B)</f>
        <v>0.35633400405322685</v>
      </c>
      <c r="I1204" s="20">
        <f>_xlfn.XLOOKUP(B1204,'Short Volume Apple'!A:A,'Short Volume Apple'!E:E)</f>
        <v>0.45618016416673574</v>
      </c>
      <c r="K1204" s="20">
        <f>_xlfn.XLOOKUP(B1204,'Volume SPY'!A:A,'Volume SPY'!B:B)</f>
        <v>0.29013466175374553</v>
      </c>
      <c r="L1204" s="20">
        <f>_xlfn.XLOOKUP(B1204,'Short Volume SPY'!A:A,'Short Volume SPY'!E:E)</f>
        <v>0.4968729665416422</v>
      </c>
    </row>
    <row r="1205" spans="2:12">
      <c r="B1205" s="1">
        <v>43992</v>
      </c>
      <c r="C1205" s="25">
        <f>_xlfn.XLOOKUP(B1205,gme_stock_data!A:A,gme_stock_data!D:D)</f>
        <v>2.3905520853554386E-2</v>
      </c>
      <c r="D1205" s="1"/>
      <c r="E1205" s="18">
        <f>_xlfn.XLOOKUP(B1205,'Volume GME'!A:A,'Volume GME'!B:B)</f>
        <v>0.48836610055200985</v>
      </c>
      <c r="F1205" s="19">
        <f>_xlfn.XLOOKUP(B1205,'Short Volume GME'!A:A,'Short Volume GME'!E:E)</f>
        <v>0.43653200808124548</v>
      </c>
      <c r="H1205" s="20">
        <f>_xlfn.XLOOKUP(B1205,'Volume Apple'!A:A,'Volume Apple'!B:B)</f>
        <v>0.37435152534654653</v>
      </c>
      <c r="I1205" s="20">
        <f>_xlfn.XLOOKUP(B1205,'Short Volume Apple'!A:A,'Short Volume Apple'!E:E)</f>
        <v>0.51837636603901194</v>
      </c>
      <c r="K1205" s="20">
        <f>_xlfn.XLOOKUP(B1205,'Volume SPY'!A:A,'Volume SPY'!B:B)</f>
        <v>0.33664075556678824</v>
      </c>
      <c r="L1205" s="20">
        <f>_xlfn.XLOOKUP(B1205,'Short Volume SPY'!A:A,'Short Volume SPY'!E:E)</f>
        <v>0.51001996170680364</v>
      </c>
    </row>
    <row r="1206" spans="2:12">
      <c r="B1206" s="1">
        <v>43991</v>
      </c>
      <c r="C1206" s="25">
        <f>_xlfn.XLOOKUP(B1206,gme_stock_data!A:A,gme_stock_data!D:D)</f>
        <v>-8.0321716972642666E-3</v>
      </c>
      <c r="D1206" s="1"/>
      <c r="E1206" s="18">
        <f>_xlfn.XLOOKUP(B1206,'Volume GME'!A:A,'Volume GME'!B:B)</f>
        <v>0.49786844480821579</v>
      </c>
      <c r="F1206" s="19">
        <f>_xlfn.XLOOKUP(B1206,'Short Volume GME'!A:A,'Short Volume GME'!E:E)</f>
        <v>0.53295117347014909</v>
      </c>
      <c r="H1206" s="20">
        <f>_xlfn.XLOOKUP(B1206,'Volume Apple'!A:A,'Volume Apple'!B:B)</f>
        <v>0.40452861141064239</v>
      </c>
      <c r="I1206" s="20">
        <f>_xlfn.XLOOKUP(B1206,'Short Volume Apple'!A:A,'Short Volume Apple'!E:E)</f>
        <v>0.50391008504183543</v>
      </c>
      <c r="K1206" s="20">
        <f>_xlfn.XLOOKUP(B1206,'Volume SPY'!A:A,'Volume SPY'!B:B)</f>
        <v>0.35385289020974348</v>
      </c>
      <c r="L1206" s="20">
        <f>_xlfn.XLOOKUP(B1206,'Short Volume SPY'!A:A,'Short Volume SPY'!E:E)</f>
        <v>0.65128138171412275</v>
      </c>
    </row>
    <row r="1207" spans="2:12">
      <c r="B1207" s="1">
        <v>43990</v>
      </c>
      <c r="C1207" s="25">
        <f>_xlfn.XLOOKUP(B1207,gme_stock_data!A:A,gme_stock_data!D:D)</f>
        <v>0.19358474907266526</v>
      </c>
      <c r="D1207" s="1"/>
      <c r="E1207" s="18">
        <f>_xlfn.XLOOKUP(B1207,'Volume GME'!A:A,'Volume GME'!B:B)</f>
        <v>0.44025551274006253</v>
      </c>
      <c r="F1207" s="19">
        <f>_xlfn.XLOOKUP(B1207,'Short Volume GME'!A:A,'Short Volume GME'!E:E)</f>
        <v>0.44959135566166891</v>
      </c>
      <c r="H1207" s="20">
        <f>_xlfn.XLOOKUP(B1207,'Volume Apple'!A:A,'Volume Apple'!B:B)</f>
        <v>0.3559400211161563</v>
      </c>
      <c r="I1207" s="20">
        <f>_xlfn.XLOOKUP(B1207,'Short Volume Apple'!A:A,'Short Volume Apple'!E:E)</f>
        <v>0.43512036089245137</v>
      </c>
      <c r="K1207" s="20">
        <f>_xlfn.XLOOKUP(B1207,'Volume SPY'!A:A,'Volume SPY'!B:B)</f>
        <v>0.32846399882356353</v>
      </c>
      <c r="L1207" s="20">
        <f>_xlfn.XLOOKUP(B1207,'Short Volume SPY'!A:A,'Short Volume SPY'!E:E)</f>
        <v>0.61170032406758268</v>
      </c>
    </row>
    <row r="1208" spans="2:12">
      <c r="B1208" s="1">
        <v>43987</v>
      </c>
      <c r="C1208" s="25">
        <f>_xlfn.XLOOKUP(B1208,gme_stock_data!A:A,gme_stock_data!D:D)</f>
        <v>-8.3769883065458822E-2</v>
      </c>
      <c r="D1208" s="1"/>
      <c r="E1208" s="18">
        <f>_xlfn.XLOOKUP(B1208,'Volume GME'!A:A,'Volume GME'!B:B)</f>
        <v>0.47743634957640763</v>
      </c>
      <c r="F1208" s="19">
        <f>_xlfn.XLOOKUP(B1208,'Short Volume GME'!A:A,'Short Volume GME'!E:E)</f>
        <v>0.47204064379016819</v>
      </c>
      <c r="H1208" s="20">
        <f>_xlfn.XLOOKUP(B1208,'Volume Apple'!A:A,'Volume Apple'!B:B)</f>
        <v>0.33685569985536584</v>
      </c>
      <c r="I1208" s="20">
        <f>_xlfn.XLOOKUP(B1208,'Short Volume Apple'!A:A,'Short Volume Apple'!E:E)</f>
        <v>0.46451423149781534</v>
      </c>
      <c r="K1208" s="20">
        <f>_xlfn.XLOOKUP(B1208,'Volume SPY'!A:A,'Volume SPY'!B:B)</f>
        <v>0.40398483049446077</v>
      </c>
      <c r="L1208" s="20">
        <f>_xlfn.XLOOKUP(B1208,'Short Volume SPY'!A:A,'Short Volume SPY'!E:E)</f>
        <v>0.57552871014535278</v>
      </c>
    </row>
    <row r="1209" spans="2:12">
      <c r="B1209" s="1">
        <v>43986</v>
      </c>
      <c r="C1209" s="25">
        <f>_xlfn.XLOOKUP(B1209,gme_stock_data!A:A,gme_stock_data!D:D)</f>
        <v>8.9686699827603161E-3</v>
      </c>
      <c r="D1209" s="1"/>
      <c r="E1209" s="18">
        <f>_xlfn.XLOOKUP(B1209,'Volume GME'!A:A,'Volume GME'!B:B)</f>
        <v>0.4470894479951763</v>
      </c>
      <c r="F1209" s="19">
        <f>_xlfn.XLOOKUP(B1209,'Short Volume GME'!A:A,'Short Volume GME'!E:E)</f>
        <v>0.56329422314305078</v>
      </c>
      <c r="H1209" s="20">
        <f>_xlfn.XLOOKUP(B1209,'Volume Apple'!A:A,'Volume Apple'!B:B)</f>
        <v>0.3723954053576129</v>
      </c>
      <c r="I1209" s="20">
        <f>_xlfn.XLOOKUP(B1209,'Short Volume Apple'!A:A,'Short Volume Apple'!E:E)</f>
        <v>0.46293855905714149</v>
      </c>
      <c r="K1209" s="20">
        <f>_xlfn.XLOOKUP(B1209,'Volume SPY'!A:A,'Volume SPY'!B:B)</f>
        <v>0.29736697625242264</v>
      </c>
      <c r="L1209" s="20">
        <f>_xlfn.XLOOKUP(B1209,'Short Volume SPY'!A:A,'Short Volume SPY'!E:E)</f>
        <v>0.62451767920702472</v>
      </c>
    </row>
    <row r="1210" spans="2:12">
      <c r="B1210" s="1">
        <v>43985</v>
      </c>
      <c r="C1210" s="25">
        <f>_xlfn.XLOOKUP(B1210,gme_stock_data!A:A,gme_stock_data!D:D)</f>
        <v>6.5139302170961449E-2</v>
      </c>
      <c r="D1210" s="1"/>
      <c r="E1210" s="18">
        <f>_xlfn.XLOOKUP(B1210,'Volume GME'!A:A,'Volume GME'!B:B)</f>
        <v>0.51877775378083535</v>
      </c>
      <c r="F1210" s="19">
        <f>_xlfn.XLOOKUP(B1210,'Short Volume GME'!A:A,'Short Volume GME'!E:E)</f>
        <v>0.37163646080973456</v>
      </c>
      <c r="H1210" s="20">
        <f>_xlfn.XLOOKUP(B1210,'Volume Apple'!A:A,'Volume Apple'!B:B)</f>
        <v>0.39021639529455321</v>
      </c>
      <c r="I1210" s="20">
        <f>_xlfn.XLOOKUP(B1210,'Short Volume Apple'!A:A,'Short Volume Apple'!E:E)</f>
        <v>0.42251625759099276</v>
      </c>
      <c r="K1210" s="20">
        <f>_xlfn.XLOOKUP(B1210,'Volume SPY'!A:A,'Volume SPY'!B:B)</f>
        <v>0.33965354736822273</v>
      </c>
      <c r="L1210" s="20">
        <f>_xlfn.XLOOKUP(B1210,'Short Volume SPY'!A:A,'Short Volume SPY'!E:E)</f>
        <v>0.56219552395813943</v>
      </c>
    </row>
    <row r="1211" spans="2:12">
      <c r="B1211" s="1">
        <v>43984</v>
      </c>
      <c r="C1211" s="25">
        <f>_xlfn.XLOOKUP(B1211,gme_stock_data!A:A,gme_stock_data!D:D)</f>
        <v>9.6619109117368901E-3</v>
      </c>
      <c r="D1211" s="1"/>
      <c r="E1211" s="18">
        <f>_xlfn.XLOOKUP(B1211,'Volume GME'!A:A,'Volume GME'!B:B)</f>
        <v>0.41564617812623955</v>
      </c>
      <c r="F1211" s="19">
        <f>_xlfn.XLOOKUP(B1211,'Short Volume GME'!A:A,'Short Volume GME'!E:E)</f>
        <v>0.5124154433666388</v>
      </c>
      <c r="H1211" s="20">
        <f>_xlfn.XLOOKUP(B1211,'Volume Apple'!A:A,'Volume Apple'!B:B)</f>
        <v>0.35013610355915292</v>
      </c>
      <c r="I1211" s="20">
        <f>_xlfn.XLOOKUP(B1211,'Short Volume Apple'!A:A,'Short Volume Apple'!E:E)</f>
        <v>0.44513376587843645</v>
      </c>
      <c r="K1211" s="20">
        <f>_xlfn.XLOOKUP(B1211,'Volume SPY'!A:A,'Volume SPY'!B:B)</f>
        <v>0.30815833720821195</v>
      </c>
      <c r="L1211" s="20">
        <f>_xlfn.XLOOKUP(B1211,'Short Volume SPY'!A:A,'Short Volume SPY'!E:E)</f>
        <v>0.54376058826458573</v>
      </c>
    </row>
    <row r="1212" spans="2:12">
      <c r="B1212" s="1">
        <v>43983</v>
      </c>
      <c r="C1212" s="25">
        <f>_xlfn.XLOOKUP(B1212,gme_stock_data!A:A,gme_stock_data!D:D)</f>
        <v>1.9608471388376337E-2</v>
      </c>
      <c r="D1212" s="1"/>
      <c r="E1212" s="18">
        <f>_xlfn.XLOOKUP(B1212,'Volume GME'!A:A,'Volume GME'!B:B)</f>
        <v>0.43837743619826275</v>
      </c>
      <c r="F1212" s="19">
        <f>_xlfn.XLOOKUP(B1212,'Short Volume GME'!A:A,'Short Volume GME'!E:E)</f>
        <v>0.42555871942721057</v>
      </c>
      <c r="H1212" s="20">
        <f>_xlfn.XLOOKUP(B1212,'Volume Apple'!A:A,'Volume Apple'!B:B)</f>
        <v>0.35040498029330125</v>
      </c>
      <c r="I1212" s="20">
        <f>_xlfn.XLOOKUP(B1212,'Short Volume Apple'!A:A,'Short Volume Apple'!E:E)</f>
        <v>0.44404248019957954</v>
      </c>
      <c r="K1212" s="20">
        <f>_xlfn.XLOOKUP(B1212,'Volume SPY'!A:A,'Volume SPY'!B:B)</f>
        <v>0.32833605176332309</v>
      </c>
      <c r="L1212" s="20">
        <f>_xlfn.XLOOKUP(B1212,'Short Volume SPY'!A:A,'Short Volume SPY'!E:E)</f>
        <v>0.66969221313708249</v>
      </c>
    </row>
    <row r="1213" spans="2:12">
      <c r="B1213" s="1">
        <v>43980</v>
      </c>
      <c r="C1213" s="25">
        <f>_xlfn.XLOOKUP(B1213,gme_stock_data!A:A,gme_stock_data!D:D)</f>
        <v>-6.7010710282960309E-2</v>
      </c>
      <c r="D1213" s="1"/>
      <c r="E1213" s="18">
        <f>_xlfn.XLOOKUP(B1213,'Volume GME'!A:A,'Volume GME'!B:B)</f>
        <v>0.31950401908625559</v>
      </c>
      <c r="F1213" s="19">
        <f>_xlfn.XLOOKUP(B1213,'Short Volume GME'!A:A,'Short Volume GME'!E:E)</f>
        <v>0.52776035512185659</v>
      </c>
      <c r="H1213" s="20">
        <f>_xlfn.XLOOKUP(B1213,'Volume Apple'!A:A,'Volume Apple'!B:B)</f>
        <v>0.31178161159974577</v>
      </c>
      <c r="I1213" s="20">
        <f>_xlfn.XLOOKUP(B1213,'Short Volume Apple'!A:A,'Short Volume Apple'!E:E)</f>
        <v>0.50927220009144603</v>
      </c>
      <c r="K1213" s="20">
        <f>_xlfn.XLOOKUP(B1213,'Volume SPY'!A:A,'Volume SPY'!B:B)</f>
        <v>0.30461113867875073</v>
      </c>
      <c r="L1213" s="20">
        <f>_xlfn.XLOOKUP(B1213,'Short Volume SPY'!A:A,'Short Volume SPY'!E:E)</f>
        <v>0.50031981473796139</v>
      </c>
    </row>
    <row r="1214" spans="2:12">
      <c r="B1214" s="1">
        <v>43979</v>
      </c>
      <c r="C1214" s="25">
        <f>_xlfn.XLOOKUP(B1214,gme_stock_data!A:A,gme_stock_data!D:D)</f>
        <v>-8.0042707673536245E-2</v>
      </c>
      <c r="D1214" s="1"/>
      <c r="E1214" s="18">
        <f>_xlfn.XLOOKUP(B1214,'Volume GME'!A:A,'Volume GME'!B:B)</f>
        <v>0.4357271465829689</v>
      </c>
      <c r="F1214" s="19">
        <f>_xlfn.XLOOKUP(B1214,'Short Volume GME'!A:A,'Short Volume GME'!E:E)</f>
        <v>0.57555823777911885</v>
      </c>
      <c r="H1214" s="20">
        <f>_xlfn.XLOOKUP(B1214,'Volume Apple'!A:A,'Volume Apple'!B:B)</f>
        <v>0.34561011485897059</v>
      </c>
      <c r="I1214" s="20">
        <f>_xlfn.XLOOKUP(B1214,'Short Volume Apple'!A:A,'Short Volume Apple'!E:E)</f>
        <v>0.51253652421207696</v>
      </c>
      <c r="K1214" s="20">
        <f>_xlfn.XLOOKUP(B1214,'Volume SPY'!A:A,'Volume SPY'!B:B)</f>
        <v>0.31770247701235155</v>
      </c>
      <c r="L1214" s="20">
        <f>_xlfn.XLOOKUP(B1214,'Short Volume SPY'!A:A,'Short Volume SPY'!E:E)</f>
        <v>0.65857537044837722</v>
      </c>
    </row>
    <row r="1215" spans="2:12">
      <c r="B1215" s="1">
        <v>43978</v>
      </c>
      <c r="C1215" s="25">
        <f>_xlfn.XLOOKUP(B1215,gme_stock_data!A:A,gme_stock_data!D:D)</f>
        <v>5.2643733485421881E-2</v>
      </c>
      <c r="D1215" s="1"/>
      <c r="E1215" s="18">
        <f>_xlfn.XLOOKUP(B1215,'Volume GME'!A:A,'Volume GME'!B:B)</f>
        <v>0.33333471047984126</v>
      </c>
      <c r="F1215" s="19">
        <f>_xlfn.XLOOKUP(B1215,'Short Volume GME'!A:A,'Short Volume GME'!E:E)</f>
        <v>0.55319804608654988</v>
      </c>
      <c r="H1215" s="20">
        <f>_xlfn.XLOOKUP(B1215,'Volume Apple'!A:A,'Volume Apple'!B:B)</f>
        <v>0.33859551538427674</v>
      </c>
      <c r="I1215" s="20">
        <f>_xlfn.XLOOKUP(B1215,'Short Volume Apple'!A:A,'Short Volume Apple'!E:E)</f>
        <v>0.45358026558731213</v>
      </c>
      <c r="K1215" s="20">
        <f>_xlfn.XLOOKUP(B1215,'Volume SPY'!A:A,'Volume SPY'!B:B)</f>
        <v>0.32359028444870352</v>
      </c>
      <c r="L1215" s="20">
        <f>_xlfn.XLOOKUP(B1215,'Short Volume SPY'!A:A,'Short Volume SPY'!E:E)</f>
        <v>0.59183399171668305</v>
      </c>
    </row>
    <row r="1216" spans="2:12">
      <c r="B1216" s="1">
        <v>43977</v>
      </c>
      <c r="C1216" s="25">
        <f>_xlfn.XLOOKUP(B1216,gme_stock_data!A:A,gme_stock_data!D:D)</f>
        <v>6.5139302170961449E-2</v>
      </c>
      <c r="D1216" s="1"/>
      <c r="E1216" s="18">
        <f>_xlfn.XLOOKUP(B1216,'Volume GME'!A:A,'Volume GME'!B:B)</f>
        <v>0.30422546889021373</v>
      </c>
      <c r="F1216" s="19">
        <f>_xlfn.XLOOKUP(B1216,'Short Volume GME'!A:A,'Short Volume GME'!E:E)</f>
        <v>0.56321725450247118</v>
      </c>
      <c r="H1216" s="20">
        <f>_xlfn.XLOOKUP(B1216,'Volume Apple'!A:A,'Volume Apple'!B:B)</f>
        <v>0.36358043620208824</v>
      </c>
      <c r="I1216" s="20">
        <f>_xlfn.XLOOKUP(B1216,'Short Volume Apple'!A:A,'Short Volume Apple'!E:E)</f>
        <v>0.62460376713888144</v>
      </c>
      <c r="K1216" s="20">
        <f>_xlfn.XLOOKUP(B1216,'Volume SPY'!A:A,'Volume SPY'!B:B)</f>
        <v>0.37390713187959418</v>
      </c>
      <c r="L1216" s="20">
        <f>_xlfn.XLOOKUP(B1216,'Short Volume SPY'!A:A,'Short Volume SPY'!E:E)</f>
        <v>0.55680177053491386</v>
      </c>
    </row>
    <row r="1217" spans="2:12">
      <c r="B1217" s="1">
        <v>43973</v>
      </c>
      <c r="C1217" s="25">
        <f>_xlfn.XLOOKUP(B1217,gme_stock_data!A:A,gme_stock_data!D:D)</f>
        <v>-6.5139302170961491E-2</v>
      </c>
      <c r="D1217" s="1"/>
      <c r="E1217" s="18">
        <f>_xlfn.XLOOKUP(B1217,'Volume GME'!A:A,'Volume GME'!B:B)</f>
        <v>0.42204617011737289</v>
      </c>
      <c r="F1217" s="19">
        <f>_xlfn.XLOOKUP(B1217,'Short Volume GME'!A:A,'Short Volume GME'!E:E)</f>
        <v>0.70777764167266377</v>
      </c>
      <c r="H1217" s="20">
        <f>_xlfn.XLOOKUP(B1217,'Volume Apple'!A:A,'Volume Apple'!B:B)</f>
        <v>0.36100090342103985</v>
      </c>
      <c r="I1217" s="20">
        <f>_xlfn.XLOOKUP(B1217,'Short Volume Apple'!A:A,'Short Volume Apple'!E:E)</f>
        <v>0.65155029087598049</v>
      </c>
      <c r="K1217" s="20">
        <f>_xlfn.XLOOKUP(B1217,'Volume SPY'!A:A,'Volume SPY'!B:B)</f>
        <v>0.36802159581013599</v>
      </c>
      <c r="L1217" s="20">
        <f>_xlfn.XLOOKUP(B1217,'Short Volume SPY'!A:A,'Short Volume SPY'!E:E)</f>
        <v>0.59217314207672189</v>
      </c>
    </row>
    <row r="1218" spans="2:12">
      <c r="B1218" s="1">
        <v>43972</v>
      </c>
      <c r="C1218" s="25">
        <f>_xlfn.XLOOKUP(B1218,gme_stock_data!A:A,gme_stock_data!D:D)</f>
        <v>0</v>
      </c>
      <c r="D1218" s="1"/>
      <c r="E1218" s="18">
        <f>_xlfn.XLOOKUP(B1218,'Volume GME'!A:A,'Volume GME'!B:B)</f>
        <v>0.53212120658895501</v>
      </c>
      <c r="F1218" s="19">
        <f>_xlfn.XLOOKUP(B1218,'Short Volume GME'!A:A,'Short Volume GME'!E:E)</f>
        <v>0.49492027061072319</v>
      </c>
      <c r="H1218" s="20">
        <f>_xlfn.XLOOKUP(B1218,'Volume Apple'!A:A,'Volume Apple'!B:B)</f>
        <v>0.39048983877422033</v>
      </c>
      <c r="I1218" s="20">
        <f>_xlfn.XLOOKUP(B1218,'Short Volume Apple'!A:A,'Short Volume Apple'!E:E)</f>
        <v>0.66492143575798202</v>
      </c>
      <c r="K1218" s="20">
        <f>_xlfn.XLOOKUP(B1218,'Volume SPY'!A:A,'Volume SPY'!B:B)</f>
        <v>0.34524810932986516</v>
      </c>
      <c r="L1218" s="20">
        <f>_xlfn.XLOOKUP(B1218,'Short Volume SPY'!A:A,'Short Volume SPY'!E:E)</f>
        <v>0.55041221836467169</v>
      </c>
    </row>
    <row r="1219" spans="2:12">
      <c r="B1219" s="1">
        <v>43971</v>
      </c>
      <c r="C1219" s="25">
        <f>_xlfn.XLOOKUP(B1219,gme_stock_data!A:A,gme_stock_data!D:D)</f>
        <v>0</v>
      </c>
      <c r="D1219" s="1"/>
      <c r="E1219" s="18">
        <f>_xlfn.XLOOKUP(B1219,'Volume GME'!A:A,'Volume GME'!B:B)</f>
        <v>0.46874932428686955</v>
      </c>
      <c r="F1219" s="19">
        <f>_xlfn.XLOOKUP(B1219,'Short Volume GME'!A:A,'Short Volume GME'!E:E)</f>
        <v>0.74766025094475586</v>
      </c>
      <c r="H1219" s="20">
        <f>_xlfn.XLOOKUP(B1219,'Volume Apple'!A:A,'Volume Apple'!B:B)</f>
        <v>0.37213913203731941</v>
      </c>
      <c r="I1219" s="20">
        <f>_xlfn.XLOOKUP(B1219,'Short Volume Apple'!A:A,'Short Volume Apple'!E:E)</f>
        <v>0.51424043764756155</v>
      </c>
      <c r="K1219" s="20">
        <f>_xlfn.XLOOKUP(B1219,'Volume SPY'!A:A,'Volume SPY'!B:B)</f>
        <v>0.38636813591496499</v>
      </c>
      <c r="L1219" s="20">
        <f>_xlfn.XLOOKUP(B1219,'Short Volume SPY'!A:A,'Short Volume SPY'!E:E)</f>
        <v>0.59980998741454772</v>
      </c>
    </row>
    <row r="1220" spans="2:12">
      <c r="B1220" s="1">
        <v>43970</v>
      </c>
      <c r="C1220" s="25">
        <f>_xlfn.XLOOKUP(B1220,gme_stock_data!A:A,gme_stock_data!D:D)</f>
        <v>-2.666824708216118E-2</v>
      </c>
      <c r="D1220" s="1"/>
      <c r="E1220" s="18">
        <f>_xlfn.XLOOKUP(B1220,'Volume GME'!A:A,'Volume GME'!B:B)</f>
        <v>0.43638617680357594</v>
      </c>
      <c r="F1220" s="19">
        <f>_xlfn.XLOOKUP(B1220,'Short Volume GME'!A:A,'Short Volume GME'!E:E)</f>
        <v>0.59970607910646057</v>
      </c>
      <c r="H1220" s="20">
        <f>_xlfn.XLOOKUP(B1220,'Volume Apple'!A:A,'Volume Apple'!B:B)</f>
        <v>0.39669070690700964</v>
      </c>
      <c r="I1220" s="20">
        <f>_xlfn.XLOOKUP(B1220,'Short Volume Apple'!A:A,'Short Volume Apple'!E:E)</f>
        <v>0.52328569899484922</v>
      </c>
      <c r="K1220" s="20">
        <f>_xlfn.XLOOKUP(B1220,'Volume SPY'!A:A,'Volume SPY'!B:B)</f>
        <v>0.37192424294147808</v>
      </c>
      <c r="L1220" s="20">
        <f>_xlfn.XLOOKUP(B1220,'Short Volume SPY'!A:A,'Short Volume SPY'!E:E)</f>
        <v>0.64765599700797216</v>
      </c>
    </row>
    <row r="1221" spans="2:12">
      <c r="B1221" s="1">
        <v>43969</v>
      </c>
      <c r="C1221" s="25">
        <f>_xlfn.XLOOKUP(B1221,gme_stock_data!A:A,gme_stock_data!D:D)</f>
        <v>8.2238098236972007E-2</v>
      </c>
      <c r="D1221" s="1"/>
      <c r="E1221" s="18">
        <f>_xlfn.XLOOKUP(B1221,'Volume GME'!A:A,'Volume GME'!B:B)</f>
        <v>0.46092624090628892</v>
      </c>
      <c r="F1221" s="19">
        <f>_xlfn.XLOOKUP(B1221,'Short Volume GME'!A:A,'Short Volume GME'!E:E)</f>
        <v>0.5637983568360132</v>
      </c>
      <c r="H1221" s="20">
        <f>_xlfn.XLOOKUP(B1221,'Volume Apple'!A:A,'Volume Apple'!B:B)</f>
        <v>0.37924355990158637</v>
      </c>
      <c r="I1221" s="20">
        <f>_xlfn.XLOOKUP(B1221,'Short Volume Apple'!A:A,'Short Volume Apple'!E:E)</f>
        <v>0.43974682681958999</v>
      </c>
      <c r="K1221" s="20">
        <f>_xlfn.XLOOKUP(B1221,'Volume SPY'!A:A,'Volume SPY'!B:B)</f>
        <v>0.37923478050183346</v>
      </c>
      <c r="L1221" s="20">
        <f>_xlfn.XLOOKUP(B1221,'Short Volume SPY'!A:A,'Short Volume SPY'!E:E)</f>
        <v>0.64885095534949444</v>
      </c>
    </row>
    <row r="1222" spans="2:12">
      <c r="B1222" s="1">
        <v>43966</v>
      </c>
      <c r="C1222" s="25">
        <f>_xlfn.XLOOKUP(B1222,gme_stock_data!A:A,gme_stock_data!D:D)</f>
        <v>1.9231361927887592E-2</v>
      </c>
      <c r="D1222" s="1"/>
      <c r="E1222" s="18">
        <f>_xlfn.XLOOKUP(B1222,'Volume GME'!A:A,'Volume GME'!B:B)</f>
        <v>0.40816734545814304</v>
      </c>
      <c r="F1222" s="19">
        <f>_xlfn.XLOOKUP(B1222,'Short Volume GME'!A:A,'Short Volume GME'!E:E)</f>
        <v>0.58659393011550054</v>
      </c>
      <c r="H1222" s="20">
        <f>_xlfn.XLOOKUP(B1222,'Volume Apple'!A:A,'Volume Apple'!B:B)</f>
        <v>0.3511966698701951</v>
      </c>
      <c r="I1222" s="20">
        <f>_xlfn.XLOOKUP(B1222,'Short Volume Apple'!A:A,'Short Volume Apple'!E:E)</f>
        <v>0.49449376965425756</v>
      </c>
      <c r="K1222" s="20">
        <f>_xlfn.XLOOKUP(B1222,'Volume SPY'!A:A,'Volume SPY'!B:B)</f>
        <v>0.35582346403244008</v>
      </c>
      <c r="L1222" s="20">
        <f>_xlfn.XLOOKUP(B1222,'Short Volume SPY'!A:A,'Short Volume SPY'!E:E)</f>
        <v>0.65998044008735901</v>
      </c>
    </row>
    <row r="1223" spans="2:12">
      <c r="B1223" s="1">
        <v>43965</v>
      </c>
      <c r="C1223" s="25">
        <f>_xlfn.XLOOKUP(B1223,gme_stock_data!A:A,gme_stock_data!D:D)</f>
        <v>-1.9231361927887644E-2</v>
      </c>
      <c r="D1223" s="1"/>
      <c r="E1223" s="18">
        <f>_xlfn.XLOOKUP(B1223,'Volume GME'!A:A,'Volume GME'!B:B)</f>
        <v>0.42178138411107363</v>
      </c>
      <c r="F1223" s="19">
        <f>_xlfn.XLOOKUP(B1223,'Short Volume GME'!A:A,'Short Volume GME'!E:E)</f>
        <v>0.55115488496416953</v>
      </c>
      <c r="H1223" s="20">
        <f>_xlfn.XLOOKUP(B1223,'Volume Apple'!A:A,'Volume Apple'!B:B)</f>
        <v>0.37765055185324309</v>
      </c>
      <c r="I1223" s="20">
        <f>_xlfn.XLOOKUP(B1223,'Short Volume Apple'!A:A,'Short Volume Apple'!E:E)</f>
        <v>0.48662894131768603</v>
      </c>
      <c r="K1223" s="20">
        <f>_xlfn.XLOOKUP(B1223,'Volume SPY'!A:A,'Volume SPY'!B:B)</f>
        <v>0.27923537674357501</v>
      </c>
      <c r="L1223" s="20">
        <f>_xlfn.XLOOKUP(B1223,'Short Volume SPY'!A:A,'Short Volume SPY'!E:E)</f>
        <v>0.60359320447422526</v>
      </c>
    </row>
    <row r="1224" spans="2:12">
      <c r="B1224" s="1">
        <v>43964</v>
      </c>
      <c r="C1224" s="25">
        <f>_xlfn.XLOOKUP(B1224,gme_stock_data!A:A,gme_stock_data!D:D)</f>
        <v>-7.3427468554817077E-2</v>
      </c>
      <c r="D1224" s="1"/>
      <c r="E1224" s="18">
        <f>_xlfn.XLOOKUP(B1224,'Volume GME'!A:A,'Volume GME'!B:B)</f>
        <v>0.38266287462142851</v>
      </c>
      <c r="F1224" s="19">
        <f>_xlfn.XLOOKUP(B1224,'Short Volume GME'!A:A,'Short Volume GME'!E:E)</f>
        <v>0.5137569179273288</v>
      </c>
      <c r="H1224" s="20">
        <f>_xlfn.XLOOKUP(B1224,'Volume Apple'!A:A,'Volume Apple'!B:B)</f>
        <v>0.39170388858222721</v>
      </c>
      <c r="I1224" s="20">
        <f>_xlfn.XLOOKUP(B1224,'Short Volume Apple'!A:A,'Short Volume Apple'!E:E)</f>
        <v>0.44301462981693585</v>
      </c>
      <c r="K1224" s="20">
        <f>_xlfn.XLOOKUP(B1224,'Volume SPY'!A:A,'Volume SPY'!B:B)</f>
        <v>0.34470541727179632</v>
      </c>
      <c r="L1224" s="20">
        <f>_xlfn.XLOOKUP(B1224,'Short Volume SPY'!A:A,'Short Volume SPY'!E:E)</f>
        <v>0.45799670494872424</v>
      </c>
    </row>
    <row r="1225" spans="2:12">
      <c r="B1225" s="1">
        <v>43963</v>
      </c>
      <c r="C1225" s="25">
        <f>_xlfn.XLOOKUP(B1225,gme_stock_data!A:A,gme_stock_data!D:D)</f>
        <v>-5.1735674399188865E-2</v>
      </c>
      <c r="D1225" s="1"/>
      <c r="E1225" s="18">
        <f>_xlfn.XLOOKUP(B1225,'Volume GME'!A:A,'Volume GME'!B:B)</f>
        <v>0.48756250575467847</v>
      </c>
      <c r="F1225" s="19">
        <f>_xlfn.XLOOKUP(B1225,'Short Volume GME'!A:A,'Short Volume GME'!E:E)</f>
        <v>0.53691518849072795</v>
      </c>
      <c r="H1225" s="20">
        <f>_xlfn.XLOOKUP(B1225,'Volume Apple'!A:A,'Volume Apple'!B:B)</f>
        <v>0.41162577855308902</v>
      </c>
      <c r="I1225" s="20">
        <f>_xlfn.XLOOKUP(B1225,'Short Volume Apple'!A:A,'Short Volume Apple'!E:E)</f>
        <v>0.50726985832524318</v>
      </c>
      <c r="K1225" s="20">
        <f>_xlfn.XLOOKUP(B1225,'Volume SPY'!A:A,'Volume SPY'!B:B)</f>
        <v>0.32981491225250048</v>
      </c>
      <c r="L1225" s="20">
        <f>_xlfn.XLOOKUP(B1225,'Short Volume SPY'!A:A,'Short Volume SPY'!E:E)</f>
        <v>0.50400789572549087</v>
      </c>
    </row>
    <row r="1226" spans="2:12">
      <c r="B1226" s="1">
        <v>43962</v>
      </c>
      <c r="C1226" s="25">
        <f>_xlfn.XLOOKUP(B1226,gme_stock_data!A:A,gme_stock_data!D:D)</f>
        <v>-4.9190244190771781E-2</v>
      </c>
      <c r="D1226" s="1"/>
      <c r="E1226" s="18">
        <f>_xlfn.XLOOKUP(B1226,'Volume GME'!A:A,'Volume GME'!B:B)</f>
        <v>0.41937006446722436</v>
      </c>
      <c r="F1226" s="19">
        <f>_xlfn.XLOOKUP(B1226,'Short Volume GME'!A:A,'Short Volume GME'!E:E)</f>
        <v>0.37027521261794777</v>
      </c>
      <c r="H1226" s="20">
        <f>_xlfn.XLOOKUP(B1226,'Volume Apple'!A:A,'Volume Apple'!B:B)</f>
        <v>0.42598577395671527</v>
      </c>
      <c r="I1226" s="20">
        <f>_xlfn.XLOOKUP(B1226,'Short Volume Apple'!A:A,'Short Volume Apple'!E:E)</f>
        <v>0.47560765044116671</v>
      </c>
      <c r="K1226" s="20">
        <f>_xlfn.XLOOKUP(B1226,'Volume SPY'!A:A,'Volume SPY'!B:B)</f>
        <v>0.37379110961159973</v>
      </c>
      <c r="L1226" s="20">
        <f>_xlfn.XLOOKUP(B1226,'Short Volume SPY'!A:A,'Short Volume SPY'!E:E)</f>
        <v>0.57496422875216435</v>
      </c>
    </row>
    <row r="1227" spans="2:12">
      <c r="B1227" s="1">
        <v>43959</v>
      </c>
      <c r="C1227" s="25">
        <f>_xlfn.XLOOKUP(B1227,gme_stock_data!A:A,gme_stock_data!D:D)</f>
        <v>2.4292692569044483E-2</v>
      </c>
      <c r="D1227" s="1"/>
      <c r="E1227" s="18">
        <f>_xlfn.XLOOKUP(B1227,'Volume GME'!A:A,'Volume GME'!B:B)</f>
        <v>0.34548135861536561</v>
      </c>
      <c r="F1227" s="19">
        <f>_xlfn.XLOOKUP(B1227,'Short Volume GME'!A:A,'Short Volume GME'!E:E)</f>
        <v>0.46628725347616801</v>
      </c>
      <c r="H1227" s="20">
        <f>_xlfn.XLOOKUP(B1227,'Volume Apple'!A:A,'Volume Apple'!B:B)</f>
        <v>0.3898631227450976</v>
      </c>
      <c r="I1227" s="20">
        <f>_xlfn.XLOOKUP(B1227,'Short Volume Apple'!A:A,'Short Volume Apple'!E:E)</f>
        <v>0.44922692999358205</v>
      </c>
      <c r="K1227" s="20">
        <f>_xlfn.XLOOKUP(B1227,'Volume SPY'!A:A,'Volume SPY'!B:B)</f>
        <v>0.36929824060900368</v>
      </c>
      <c r="L1227" s="20">
        <f>_xlfn.XLOOKUP(B1227,'Short Volume SPY'!A:A,'Short Volume SPY'!E:E)</f>
        <v>0.64660880832851686</v>
      </c>
    </row>
    <row r="1228" spans="2:12">
      <c r="B1228" s="1">
        <v>43958</v>
      </c>
      <c r="C1228" s="25">
        <f>_xlfn.XLOOKUP(B1228,gme_stock_data!A:A,gme_stock_data!D:D)</f>
        <v>-8.1633106391609811E-3</v>
      </c>
      <c r="D1228" s="1"/>
      <c r="E1228" s="18">
        <f>_xlfn.XLOOKUP(B1228,'Volume GME'!A:A,'Volume GME'!B:B)</f>
        <v>0.3643382463182599</v>
      </c>
      <c r="F1228" s="19">
        <f>_xlfn.XLOOKUP(B1228,'Short Volume GME'!A:A,'Short Volume GME'!E:E)</f>
        <v>0.34131414336609001</v>
      </c>
      <c r="H1228" s="20">
        <f>_xlfn.XLOOKUP(B1228,'Volume Apple'!A:A,'Volume Apple'!B:B)</f>
        <v>0.34631900050088271</v>
      </c>
      <c r="I1228" s="20">
        <f>_xlfn.XLOOKUP(B1228,'Short Volume Apple'!A:A,'Short Volume Apple'!E:E)</f>
        <v>0.4892624704258775</v>
      </c>
      <c r="K1228" s="20">
        <f>_xlfn.XLOOKUP(B1228,'Volume SPY'!A:A,'Volume SPY'!B:B)</f>
        <v>0.32970094637338004</v>
      </c>
      <c r="L1228" s="20">
        <f>_xlfn.XLOOKUP(B1228,'Short Volume SPY'!A:A,'Short Volume SPY'!E:E)</f>
        <v>0.59693903877818799</v>
      </c>
    </row>
    <row r="1229" spans="2:12">
      <c r="B1229" s="1">
        <v>43957</v>
      </c>
      <c r="C1229" s="25">
        <f>_xlfn.XLOOKUP(B1229,gme_stock_data!A:A,gme_stock_data!D:D)</f>
        <v>-9.309042306601209E-2</v>
      </c>
      <c r="D1229" s="1"/>
      <c r="E1229" s="18">
        <f>_xlfn.XLOOKUP(B1229,'Volume GME'!A:A,'Volume GME'!B:B)</f>
        <v>0.45715803468619792</v>
      </c>
      <c r="F1229" s="19">
        <f>_xlfn.XLOOKUP(B1229,'Short Volume GME'!A:A,'Short Volume GME'!E:E)</f>
        <v>0.3860326214308088</v>
      </c>
      <c r="H1229" s="20">
        <f>_xlfn.XLOOKUP(B1229,'Volume Apple'!A:A,'Volume Apple'!B:B)</f>
        <v>0.39860739895140507</v>
      </c>
      <c r="I1229" s="20">
        <f>_xlfn.XLOOKUP(B1229,'Short Volume Apple'!A:A,'Short Volume Apple'!E:E)</f>
        <v>0.46638249317629488</v>
      </c>
      <c r="K1229" s="20">
        <f>_xlfn.XLOOKUP(B1229,'Volume SPY'!A:A,'Volume SPY'!B:B)</f>
        <v>0.30150774219833498</v>
      </c>
      <c r="L1229" s="20">
        <f>_xlfn.XLOOKUP(B1229,'Short Volume SPY'!A:A,'Short Volume SPY'!E:E)</f>
        <v>0.56236741163870152</v>
      </c>
    </row>
    <row r="1230" spans="2:12">
      <c r="B1230" s="1">
        <v>43956</v>
      </c>
      <c r="C1230" s="25">
        <f>_xlfn.XLOOKUP(B1230,gme_stock_data!A:A,gme_stock_data!D:D)</f>
        <v>-1.4706147389695449E-2</v>
      </c>
      <c r="D1230" s="1"/>
      <c r="E1230" s="18">
        <f>_xlfn.XLOOKUP(B1230,'Volume GME'!A:A,'Volume GME'!B:B)</f>
        <v>0.46354964269755866</v>
      </c>
      <c r="F1230" s="19">
        <f>_xlfn.XLOOKUP(B1230,'Short Volume GME'!A:A,'Short Volume GME'!E:E)</f>
        <v>0.25348969373194624</v>
      </c>
      <c r="H1230" s="20">
        <f>_xlfn.XLOOKUP(B1230,'Volume Apple'!A:A,'Volume Apple'!B:B)</f>
        <v>0.37767213808694866</v>
      </c>
      <c r="I1230" s="20">
        <f>_xlfn.XLOOKUP(B1230,'Short Volume Apple'!A:A,'Short Volume Apple'!E:E)</f>
        <v>0.45797848523495144</v>
      </c>
      <c r="K1230" s="20">
        <f>_xlfn.XLOOKUP(B1230,'Volume SPY'!A:A,'Volume SPY'!B:B)</f>
        <v>0.33008977031439568</v>
      </c>
      <c r="L1230" s="20">
        <f>_xlfn.XLOOKUP(B1230,'Short Volume SPY'!A:A,'Short Volume SPY'!E:E)</f>
        <v>0.53234780315170904</v>
      </c>
    </row>
    <row r="1231" spans="2:12">
      <c r="B1231" s="1">
        <v>43955</v>
      </c>
      <c r="C1231" s="25">
        <f>_xlfn.XLOOKUP(B1231,gme_stock_data!A:A,gme_stock_data!D:D)</f>
        <v>-9.7298910986799325E-2</v>
      </c>
      <c r="D1231" s="1"/>
      <c r="E1231" s="18">
        <f>_xlfn.XLOOKUP(B1231,'Volume GME'!A:A,'Volume GME'!B:B)</f>
        <v>0.58260320222806439</v>
      </c>
      <c r="F1231" s="19">
        <f>_xlfn.XLOOKUP(B1231,'Short Volume GME'!A:A,'Short Volume GME'!E:E)</f>
        <v>0.27881472222125231</v>
      </c>
      <c r="H1231" s="20">
        <f>_xlfn.XLOOKUP(B1231,'Volume Apple'!A:A,'Volume Apple'!B:B)</f>
        <v>0.38693713641418032</v>
      </c>
      <c r="I1231" s="20">
        <f>_xlfn.XLOOKUP(B1231,'Short Volume Apple'!A:A,'Short Volume Apple'!E:E)</f>
        <v>0.43941332249086373</v>
      </c>
      <c r="K1231" s="20">
        <f>_xlfn.XLOOKUP(B1231,'Volume SPY'!A:A,'Volume SPY'!B:B)</f>
        <v>0.35206624168279654</v>
      </c>
      <c r="L1231" s="20">
        <f>_xlfn.XLOOKUP(B1231,'Short Volume SPY'!A:A,'Short Volume SPY'!E:E)</f>
        <v>0.60188863893701794</v>
      </c>
    </row>
    <row r="1232" spans="2:12">
      <c r="B1232" s="1">
        <v>43952</v>
      </c>
      <c r="C1232" s="25">
        <f>_xlfn.XLOOKUP(B1232,gme_stock_data!A:A,gme_stock_data!D:D)</f>
        <v>5.443520655501715E-2</v>
      </c>
      <c r="D1232" s="1"/>
      <c r="E1232" s="18">
        <f>_xlfn.XLOOKUP(B1232,'Volume GME'!A:A,'Volume GME'!B:B)</f>
        <v>0.45658675683381106</v>
      </c>
      <c r="F1232" s="19">
        <f>_xlfn.XLOOKUP(B1232,'Short Volume GME'!A:A,'Short Volume GME'!E:E)</f>
        <v>0.36436233211794494</v>
      </c>
      <c r="H1232" s="20">
        <f>_xlfn.XLOOKUP(B1232,'Volume Apple'!A:A,'Volume Apple'!B:B)</f>
        <v>0.40411883865641518</v>
      </c>
      <c r="I1232" s="20">
        <f>_xlfn.XLOOKUP(B1232,'Short Volume Apple'!A:A,'Short Volume Apple'!E:E)</f>
        <v>0.49985847617355739</v>
      </c>
      <c r="K1232" s="20">
        <f>_xlfn.XLOOKUP(B1232,'Volume SPY'!A:A,'Volume SPY'!B:B)</f>
        <v>0.36635989245844136</v>
      </c>
      <c r="L1232" s="20">
        <f>_xlfn.XLOOKUP(B1232,'Short Volume SPY'!A:A,'Short Volume SPY'!E:E)</f>
        <v>0.60021202182780087</v>
      </c>
    </row>
    <row r="1233" spans="2:12">
      <c r="B1233" s="1">
        <v>43951</v>
      </c>
      <c r="C1233" s="25">
        <f>_xlfn.XLOOKUP(B1233,gme_stock_data!A:A,gme_stock_data!D:D)</f>
        <v>-5.4435206555017102E-2</v>
      </c>
      <c r="D1233" s="1"/>
      <c r="E1233" s="18">
        <f>_xlfn.XLOOKUP(B1233,'Volume GME'!A:A,'Volume GME'!B:B)</f>
        <v>0.33595625549221775</v>
      </c>
      <c r="F1233" s="19">
        <f>_xlfn.XLOOKUP(B1233,'Short Volume GME'!A:A,'Short Volume GME'!E:E)</f>
        <v>0.43401059865116931</v>
      </c>
      <c r="H1233" s="20">
        <f>_xlfn.XLOOKUP(B1233,'Volume Apple'!A:A,'Volume Apple'!B:B)</f>
        <v>0.33858815310242346</v>
      </c>
      <c r="I1233" s="20">
        <f>_xlfn.XLOOKUP(B1233,'Short Volume Apple'!A:A,'Short Volume Apple'!E:E)</f>
        <v>0.45547929219928968</v>
      </c>
      <c r="K1233" s="20">
        <f>_xlfn.XLOOKUP(B1233,'Volume SPY'!A:A,'Volume SPY'!B:B)</f>
        <v>0.31677093227923792</v>
      </c>
      <c r="L1233" s="20">
        <f>_xlfn.XLOOKUP(B1233,'Short Volume SPY'!A:A,'Short Volume SPY'!E:E)</f>
        <v>0.59579199060813326</v>
      </c>
    </row>
    <row r="1234" spans="2:12">
      <c r="B1234" s="1">
        <v>43950</v>
      </c>
      <c r="C1234" s="25">
        <f>_xlfn.XLOOKUP(B1234,gme_stock_data!A:A,gme_stock_data!D:D)</f>
        <v>6.8519946436756143E-2</v>
      </c>
      <c r="D1234" s="1"/>
      <c r="E1234" s="18">
        <f>_xlfn.XLOOKUP(B1234,'Volume GME'!A:A,'Volume GME'!B:B)</f>
        <v>0.36690667335302646</v>
      </c>
      <c r="F1234" s="19">
        <f>_xlfn.XLOOKUP(B1234,'Short Volume GME'!A:A,'Short Volume GME'!E:E)</f>
        <v>0.43450003087989475</v>
      </c>
      <c r="H1234" s="20">
        <f>_xlfn.XLOOKUP(B1234,'Volume Apple'!A:A,'Volume Apple'!B:B)</f>
        <v>0.4124036249983703</v>
      </c>
      <c r="I1234" s="20">
        <f>_xlfn.XLOOKUP(B1234,'Short Volume Apple'!A:A,'Short Volume Apple'!E:E)</f>
        <v>0.45695190828459459</v>
      </c>
      <c r="K1234" s="20">
        <f>_xlfn.XLOOKUP(B1234,'Volume SPY'!A:A,'Volume SPY'!B:B)</f>
        <v>0.28343934704641299</v>
      </c>
      <c r="L1234" s="20">
        <f>_xlfn.XLOOKUP(B1234,'Short Volume SPY'!A:A,'Short Volume SPY'!E:E)</f>
        <v>0.48556108345711402</v>
      </c>
    </row>
    <row r="1235" spans="2:12">
      <c r="B1235" s="1">
        <v>43949</v>
      </c>
      <c r="C1235" s="25">
        <f>_xlfn.XLOOKUP(B1235,gme_stock_data!A:A,gme_stock_data!D:D)</f>
        <v>-3.484673133016819E-2</v>
      </c>
      <c r="D1235" s="1"/>
      <c r="E1235" s="18">
        <f>_xlfn.XLOOKUP(B1235,'Volume GME'!A:A,'Volume GME'!B:B)</f>
        <v>0.46198551629565771</v>
      </c>
      <c r="F1235" s="19">
        <f>_xlfn.XLOOKUP(B1235,'Short Volume GME'!A:A,'Short Volume GME'!E:E)</f>
        <v>0.44446538681851877</v>
      </c>
      <c r="H1235" s="20">
        <f>_xlfn.XLOOKUP(B1235,'Volume Apple'!A:A,'Volume Apple'!B:B)</f>
        <v>0.40775116782286858</v>
      </c>
      <c r="I1235" s="20">
        <f>_xlfn.XLOOKUP(B1235,'Short Volume Apple'!A:A,'Short Volume Apple'!E:E)</f>
        <v>0.46626006413277948</v>
      </c>
      <c r="K1235" s="20">
        <f>_xlfn.XLOOKUP(B1235,'Volume SPY'!A:A,'Volume SPY'!B:B)</f>
        <v>0.3157000373666019</v>
      </c>
      <c r="L1235" s="20">
        <f>_xlfn.XLOOKUP(B1235,'Short Volume SPY'!A:A,'Short Volume SPY'!E:E)</f>
        <v>0.58374079832628756</v>
      </c>
    </row>
    <row r="1236" spans="2:12">
      <c r="B1236" s="1">
        <v>43948</v>
      </c>
      <c r="C1236" s="25">
        <f>_xlfn.XLOOKUP(B1236,gme_stock_data!A:A,gme_stock_data!D:D)</f>
        <v>0.20448312859680712</v>
      </c>
      <c r="D1236" s="1"/>
      <c r="E1236" s="18">
        <f>_xlfn.XLOOKUP(B1236,'Volume GME'!A:A,'Volume GME'!B:B)</f>
        <v>0.53851294642108505</v>
      </c>
      <c r="F1236" s="19">
        <f>_xlfn.XLOOKUP(B1236,'Short Volume GME'!A:A,'Short Volume GME'!E:E)</f>
        <v>0.54224001648421249</v>
      </c>
      <c r="H1236" s="20">
        <f>_xlfn.XLOOKUP(B1236,'Volume Apple'!A:A,'Volume Apple'!B:B)</f>
        <v>0.41534623910181195</v>
      </c>
      <c r="I1236" s="20">
        <f>_xlfn.XLOOKUP(B1236,'Short Volume Apple'!A:A,'Short Volume Apple'!E:E)</f>
        <v>0.45055465983481924</v>
      </c>
      <c r="K1236" s="20">
        <f>_xlfn.XLOOKUP(B1236,'Volume SPY'!A:A,'Volume SPY'!B:B)</f>
        <v>0.36137290039933911</v>
      </c>
      <c r="L1236" s="20">
        <f>_xlfn.XLOOKUP(B1236,'Short Volume SPY'!A:A,'Short Volume SPY'!E:E)</f>
        <v>0.56767588717017681</v>
      </c>
    </row>
    <row r="1237" spans="2:12">
      <c r="B1237" s="1">
        <v>43945</v>
      </c>
      <c r="C1237" s="25">
        <f>_xlfn.XLOOKUP(B1237,gme_stock_data!A:A,gme_stock_data!D:D)</f>
        <v>1.6949558313773205E-2</v>
      </c>
      <c r="D1237" s="1"/>
      <c r="E1237" s="18">
        <f>_xlfn.XLOOKUP(B1237,'Volume GME'!A:A,'Volume GME'!B:B)</f>
        <v>0.56187537557946543</v>
      </c>
      <c r="F1237" s="19">
        <f>_xlfn.XLOOKUP(B1237,'Short Volume GME'!A:A,'Short Volume GME'!E:E)</f>
        <v>0.41159654664405343</v>
      </c>
      <c r="H1237" s="20">
        <f>_xlfn.XLOOKUP(B1237,'Volume Apple'!A:A,'Volume Apple'!B:B)</f>
        <v>0.40565052161776999</v>
      </c>
      <c r="I1237" s="20">
        <f>_xlfn.XLOOKUP(B1237,'Short Volume Apple'!A:A,'Short Volume Apple'!E:E)</f>
        <v>0.4422850229997316</v>
      </c>
      <c r="K1237" s="20">
        <f>_xlfn.XLOOKUP(B1237,'Volume SPY'!A:A,'Volume SPY'!B:B)</f>
        <v>0.38118614264079315</v>
      </c>
      <c r="L1237" s="20">
        <f>_xlfn.XLOOKUP(B1237,'Short Volume SPY'!A:A,'Short Volume SPY'!E:E)</f>
        <v>0.63181681390194322</v>
      </c>
    </row>
    <row r="1238" spans="2:12">
      <c r="B1238" s="1">
        <v>43944</v>
      </c>
      <c r="C1238" s="25">
        <f>_xlfn.XLOOKUP(B1238,gme_stock_data!A:A,gme_stock_data!D:D)</f>
        <v>-4.184710993550049E-2</v>
      </c>
      <c r="D1238" s="1"/>
      <c r="E1238" s="18">
        <f>_xlfn.XLOOKUP(B1238,'Volume GME'!A:A,'Volume GME'!B:B)</f>
        <v>0.53818892929064688</v>
      </c>
      <c r="F1238" s="19">
        <f>_xlfn.XLOOKUP(B1238,'Short Volume GME'!A:A,'Short Volume GME'!E:E)</f>
        <v>0.42262534200264168</v>
      </c>
      <c r="H1238" s="20">
        <f>_xlfn.XLOOKUP(B1238,'Volume Apple'!A:A,'Volume Apple'!B:B)</f>
        <v>0.36663746722495116</v>
      </c>
      <c r="I1238" s="20">
        <f>_xlfn.XLOOKUP(B1238,'Short Volume Apple'!A:A,'Short Volume Apple'!E:E)</f>
        <v>0.45209661626068393</v>
      </c>
      <c r="K1238" s="20">
        <f>_xlfn.XLOOKUP(B1238,'Volume SPY'!A:A,'Volume SPY'!B:B)</f>
        <v>0.29176959739767999</v>
      </c>
      <c r="L1238" s="20">
        <f>_xlfn.XLOOKUP(B1238,'Short Volume SPY'!A:A,'Short Volume SPY'!E:E)</f>
        <v>0.61076354714636627</v>
      </c>
    </row>
    <row r="1239" spans="2:12">
      <c r="B1239" s="1">
        <v>43943</v>
      </c>
      <c r="C1239" s="25">
        <f>_xlfn.XLOOKUP(B1239,gme_stock_data!A:A,gme_stock_data!D:D)</f>
        <v>1.6529301951210506E-2</v>
      </c>
      <c r="D1239" s="1"/>
      <c r="E1239" s="18">
        <f>_xlfn.XLOOKUP(B1239,'Volume GME'!A:A,'Volume GME'!B:B)</f>
        <v>0.52188670241545132</v>
      </c>
      <c r="F1239" s="19">
        <f>_xlfn.XLOOKUP(B1239,'Short Volume GME'!A:A,'Short Volume GME'!E:E)</f>
        <v>0.34609480170941648</v>
      </c>
      <c r="H1239" s="20">
        <f>_xlfn.XLOOKUP(B1239,'Volume Apple'!A:A,'Volume Apple'!B:B)</f>
        <v>0.41424593259906811</v>
      </c>
      <c r="I1239" s="20">
        <f>_xlfn.XLOOKUP(B1239,'Short Volume Apple'!A:A,'Short Volume Apple'!E:E)</f>
        <v>0.46712345981110731</v>
      </c>
      <c r="K1239" s="20">
        <f>_xlfn.XLOOKUP(B1239,'Volume SPY'!A:A,'Volume SPY'!B:B)</f>
        <v>0.3129849400020619</v>
      </c>
      <c r="L1239" s="20">
        <f>_xlfn.XLOOKUP(B1239,'Short Volume SPY'!A:A,'Short Volume SPY'!E:E)</f>
        <v>0.4806495781033589</v>
      </c>
    </row>
    <row r="1240" spans="2:12">
      <c r="B1240" s="1">
        <v>43942</v>
      </c>
      <c r="C1240" s="25">
        <f>_xlfn.XLOOKUP(B1240,gme_stock_data!A:A,gme_stock_data!D:D)</f>
        <v>-0.15415067982725822</v>
      </c>
      <c r="D1240" s="1"/>
      <c r="E1240" s="18">
        <f>_xlfn.XLOOKUP(B1240,'Volume GME'!A:A,'Volume GME'!B:B)</f>
        <v>0.448097731222239</v>
      </c>
      <c r="F1240" s="19">
        <f>_xlfn.XLOOKUP(B1240,'Short Volume GME'!A:A,'Short Volume GME'!E:E)</f>
        <v>0.33440954059426009</v>
      </c>
      <c r="H1240" s="20">
        <f>_xlfn.XLOOKUP(B1240,'Volume Apple'!A:A,'Volume Apple'!B:B)</f>
        <v>0.34990498295857025</v>
      </c>
      <c r="I1240" s="20">
        <f>_xlfn.XLOOKUP(B1240,'Short Volume Apple'!A:A,'Short Volume Apple'!E:E)</f>
        <v>0.45622144533281844</v>
      </c>
      <c r="K1240" s="20">
        <f>_xlfn.XLOOKUP(B1240,'Volume SPY'!A:A,'Volume SPY'!B:B)</f>
        <v>0.32207231238816986</v>
      </c>
      <c r="L1240" s="20">
        <f>_xlfn.XLOOKUP(B1240,'Short Volume SPY'!A:A,'Short Volume SPY'!E:E)</f>
        <v>0.58111235017904495</v>
      </c>
    </row>
    <row r="1241" spans="2:12">
      <c r="B1241" s="1">
        <v>43941</v>
      </c>
      <c r="C1241" s="25">
        <f>_xlfn.XLOOKUP(B1241,gme_stock_data!A:A,gme_stock_data!D:D)</f>
        <v>0.1376213778760477</v>
      </c>
      <c r="D1241" s="1"/>
      <c r="E1241" s="18">
        <f>_xlfn.XLOOKUP(B1241,'Volume GME'!A:A,'Volume GME'!B:B)</f>
        <v>0.49303657791251321</v>
      </c>
      <c r="F1241" s="19">
        <f>_xlfn.XLOOKUP(B1241,'Short Volume GME'!A:A,'Short Volume GME'!E:E)</f>
        <v>0.3228492731155439</v>
      </c>
      <c r="H1241" s="20">
        <f>_xlfn.XLOOKUP(B1241,'Volume Apple'!A:A,'Volume Apple'!B:B)</f>
        <v>0.37957621843379552</v>
      </c>
      <c r="I1241" s="20">
        <f>_xlfn.XLOOKUP(B1241,'Short Volume Apple'!A:A,'Short Volume Apple'!E:E)</f>
        <v>0.43115127576241763</v>
      </c>
      <c r="K1241" s="20">
        <f>_xlfn.XLOOKUP(B1241,'Volume SPY'!A:A,'Volume SPY'!B:B)</f>
        <v>0.37311905097544024</v>
      </c>
      <c r="L1241" s="20">
        <f>_xlfn.XLOOKUP(B1241,'Short Volume SPY'!A:A,'Short Volume SPY'!E:E)</f>
        <v>0.62339428493003501</v>
      </c>
    </row>
    <row r="1242" spans="2:12">
      <c r="B1242" s="1">
        <v>43938</v>
      </c>
      <c r="C1242" s="25">
        <f>_xlfn.XLOOKUP(B1242,gme_stock_data!A:A,gme_stock_data!D:D)</f>
        <v>-3.2260862218221435E-2</v>
      </c>
      <c r="D1242" s="1"/>
      <c r="E1242" s="18">
        <f>_xlfn.XLOOKUP(B1242,'Volume GME'!A:A,'Volume GME'!B:B)</f>
        <v>0.43210220498593005</v>
      </c>
      <c r="F1242" s="19">
        <f>_xlfn.XLOOKUP(B1242,'Short Volume GME'!A:A,'Short Volume GME'!E:E)</f>
        <v>0.45078875130167251</v>
      </c>
      <c r="H1242" s="20">
        <f>_xlfn.XLOOKUP(B1242,'Volume Apple'!A:A,'Volume Apple'!B:B)</f>
        <v>0.36102087372987263</v>
      </c>
      <c r="I1242" s="20">
        <f>_xlfn.XLOOKUP(B1242,'Short Volume Apple'!A:A,'Short Volume Apple'!E:E)</f>
        <v>0.58589630951051141</v>
      </c>
      <c r="K1242" s="20">
        <f>_xlfn.XLOOKUP(B1242,'Volume SPY'!A:A,'Volume SPY'!B:B)</f>
        <v>0.41098216589786563</v>
      </c>
      <c r="L1242" s="20">
        <f>_xlfn.XLOOKUP(B1242,'Short Volume SPY'!A:A,'Short Volume SPY'!E:E)</f>
        <v>0.61439414983568985</v>
      </c>
    </row>
    <row r="1243" spans="2:12">
      <c r="B1243" s="1">
        <v>43937</v>
      </c>
      <c r="C1243" s="25">
        <f>_xlfn.XLOOKUP(B1243,gme_stock_data!A:A,gme_stock_data!D:D)</f>
        <v>-4.6520015634892928E-2</v>
      </c>
      <c r="D1243" s="1"/>
      <c r="E1243" s="18">
        <f>_xlfn.XLOOKUP(B1243,'Volume GME'!A:A,'Volume GME'!B:B)</f>
        <v>0.48063581560777968</v>
      </c>
      <c r="F1243" s="19">
        <f>_xlfn.XLOOKUP(B1243,'Short Volume GME'!A:A,'Short Volume GME'!E:E)</f>
        <v>0.49820636879548813</v>
      </c>
      <c r="H1243" s="20">
        <f>_xlfn.XLOOKUP(B1243,'Volume Apple'!A:A,'Volume Apple'!B:B)</f>
        <v>0.38579435039238175</v>
      </c>
      <c r="I1243" s="20">
        <f>_xlfn.XLOOKUP(B1243,'Short Volume Apple'!A:A,'Short Volume Apple'!E:E)</f>
        <v>0.58945691270768452</v>
      </c>
      <c r="K1243" s="20">
        <f>_xlfn.XLOOKUP(B1243,'Volume SPY'!A:A,'Volume SPY'!B:B)</f>
        <v>0.32232344151077397</v>
      </c>
      <c r="L1243" s="20">
        <f>_xlfn.XLOOKUP(B1243,'Short Volume SPY'!A:A,'Short Volume SPY'!E:E)</f>
        <v>0.62324600277705833</v>
      </c>
    </row>
    <row r="1244" spans="2:12">
      <c r="B1244" s="1">
        <v>43936</v>
      </c>
      <c r="C1244" s="25">
        <f>_xlfn.XLOOKUP(B1244,gme_stock_data!A:A,gme_stock_data!D:D)</f>
        <v>-0.12114438335908823</v>
      </c>
      <c r="D1244" s="1"/>
      <c r="E1244" s="18">
        <f>_xlfn.XLOOKUP(B1244,'Volume GME'!A:A,'Volume GME'!B:B)</f>
        <v>0.50310899385508034</v>
      </c>
      <c r="F1244" s="19">
        <f>_xlfn.XLOOKUP(B1244,'Short Volume GME'!A:A,'Short Volume GME'!E:E)</f>
        <v>0.59222245660627659</v>
      </c>
      <c r="H1244" s="20">
        <f>_xlfn.XLOOKUP(B1244,'Volume Apple'!A:A,'Volume Apple'!B:B)</f>
        <v>0.44175209287037348</v>
      </c>
      <c r="I1244" s="20">
        <f>_xlfn.XLOOKUP(B1244,'Short Volume Apple'!A:A,'Short Volume Apple'!E:E)</f>
        <v>0.62174231108869848</v>
      </c>
      <c r="K1244" s="20">
        <f>_xlfn.XLOOKUP(B1244,'Volume SPY'!A:A,'Volume SPY'!B:B)</f>
        <v>0.34354469115269037</v>
      </c>
      <c r="L1244" s="20">
        <f>_xlfn.XLOOKUP(B1244,'Short Volume SPY'!A:A,'Short Volume SPY'!E:E)</f>
        <v>0.63016514301672522</v>
      </c>
    </row>
    <row r="1245" spans="2:12">
      <c r="B1245" s="1">
        <v>43935</v>
      </c>
      <c r="C1245" s="25">
        <f>_xlfn.XLOOKUP(B1245,gme_stock_data!A:A,gme_stock_data!D:D)</f>
        <v>0.23326168147979434</v>
      </c>
      <c r="D1245" s="1"/>
      <c r="E1245" s="18">
        <f>_xlfn.XLOOKUP(B1245,'Volume GME'!A:A,'Volume GME'!B:B)</f>
        <v>0.56667165775306028</v>
      </c>
      <c r="F1245" s="19">
        <f>_xlfn.XLOOKUP(B1245,'Short Volume GME'!A:A,'Short Volume GME'!E:E)</f>
        <v>0.61746512162120004</v>
      </c>
      <c r="H1245" s="20">
        <f>_xlfn.XLOOKUP(B1245,'Volume Apple'!A:A,'Volume Apple'!B:B)</f>
        <v>0.39970702262775609</v>
      </c>
      <c r="I1245" s="20">
        <f>_xlfn.XLOOKUP(B1245,'Short Volume Apple'!A:A,'Short Volume Apple'!E:E)</f>
        <v>0.61627081660444782</v>
      </c>
      <c r="K1245" s="20">
        <f>_xlfn.XLOOKUP(B1245,'Volume SPY'!A:A,'Volume SPY'!B:B)</f>
        <v>0.36417752655388402</v>
      </c>
      <c r="L1245" s="20">
        <f>_xlfn.XLOOKUP(B1245,'Short Volume SPY'!A:A,'Short Volume SPY'!E:E)</f>
        <v>0.57208638733865669</v>
      </c>
    </row>
    <row r="1246" spans="2:12">
      <c r="B1246" s="1">
        <v>43934</v>
      </c>
      <c r="C1246" s="25">
        <f>_xlfn.XLOOKUP(B1246,gme_stock_data!A:A,gme_stock_data!D:D)</f>
        <v>0.19597364596228184</v>
      </c>
      <c r="D1246" s="1"/>
      <c r="E1246" s="18">
        <f>_xlfn.XLOOKUP(B1246,'Volume GME'!A:A,'Volume GME'!B:B)</f>
        <v>0.47775652308327515</v>
      </c>
      <c r="F1246" s="19">
        <f>_xlfn.XLOOKUP(B1246,'Short Volume GME'!A:A,'Short Volume GME'!E:E)</f>
        <v>0.65297881978656958</v>
      </c>
      <c r="H1246" s="20">
        <f>_xlfn.XLOOKUP(B1246,'Volume Apple'!A:A,'Volume Apple'!B:B)</f>
        <v>0.38459283981674214</v>
      </c>
      <c r="I1246" s="20">
        <f>_xlfn.XLOOKUP(B1246,'Short Volume Apple'!A:A,'Short Volume Apple'!E:E)</f>
        <v>0.63046617270326</v>
      </c>
      <c r="K1246" s="20">
        <f>_xlfn.XLOOKUP(B1246,'Volume SPY'!A:A,'Volume SPY'!B:B)</f>
        <v>0.36703590720707752</v>
      </c>
      <c r="L1246" s="20">
        <f>_xlfn.XLOOKUP(B1246,'Short Volume SPY'!A:A,'Short Volume SPY'!E:E)</f>
        <v>0.66292686103542653</v>
      </c>
    </row>
    <row r="1247" spans="2:12">
      <c r="B1247" s="1">
        <v>43930</v>
      </c>
      <c r="C1247" s="25">
        <f>_xlfn.XLOOKUP(B1247,gme_stock_data!A:A,gme_stock_data!D:D)</f>
        <v>0.13205972201306632</v>
      </c>
      <c r="D1247" s="1"/>
      <c r="E1247" s="18">
        <f>_xlfn.XLOOKUP(B1247,'Volume GME'!A:A,'Volume GME'!B:B)</f>
        <v>0.36202071581318807</v>
      </c>
      <c r="F1247" s="19">
        <f>_xlfn.XLOOKUP(B1247,'Short Volume GME'!A:A,'Short Volume GME'!E:E)</f>
        <v>0.6881333589541877</v>
      </c>
      <c r="H1247" s="20">
        <f>_xlfn.XLOOKUP(B1247,'Volume Apple'!A:A,'Volume Apple'!B:B)</f>
        <v>0.38120674230740226</v>
      </c>
      <c r="I1247" s="20">
        <f>_xlfn.XLOOKUP(B1247,'Short Volume Apple'!A:A,'Short Volume Apple'!E:E)</f>
        <v>0.63514239361240699</v>
      </c>
      <c r="K1247" s="20">
        <f>_xlfn.XLOOKUP(B1247,'Volume SPY'!A:A,'Volume SPY'!B:B)</f>
        <v>0.36392980269078212</v>
      </c>
      <c r="L1247" s="20">
        <f>_xlfn.XLOOKUP(B1247,'Short Volume SPY'!A:A,'Short Volume SPY'!E:E)</f>
        <v>0.61474522318869362</v>
      </c>
    </row>
    <row r="1248" spans="2:12">
      <c r="B1248" s="1">
        <v>43929</v>
      </c>
      <c r="C1248" s="25">
        <f>_xlfn.XLOOKUP(B1248,gme_stock_data!A:A,gme_stock_data!D:D)</f>
        <v>3.593200922606337E-2</v>
      </c>
      <c r="D1248" s="1"/>
      <c r="E1248" s="18">
        <f>_xlfn.XLOOKUP(B1248,'Volume GME'!A:A,'Volume GME'!B:B)</f>
        <v>0.32006484249762873</v>
      </c>
      <c r="F1248" s="19">
        <f>_xlfn.XLOOKUP(B1248,'Short Volume GME'!A:A,'Short Volume GME'!E:E)</f>
        <v>0.54744264699305445</v>
      </c>
      <c r="H1248" s="20">
        <f>_xlfn.XLOOKUP(B1248,'Volume Apple'!A:A,'Volume Apple'!B:B)</f>
        <v>0.3921689071568854</v>
      </c>
      <c r="I1248" s="20">
        <f>_xlfn.XLOOKUP(B1248,'Short Volume Apple'!A:A,'Short Volume Apple'!E:E)</f>
        <v>0.6371789439118013</v>
      </c>
      <c r="K1248" s="20">
        <f>_xlfn.XLOOKUP(B1248,'Volume SPY'!A:A,'Volume SPY'!B:B)</f>
        <v>0.36717789826517183</v>
      </c>
      <c r="L1248" s="20">
        <f>_xlfn.XLOOKUP(B1248,'Short Volume SPY'!A:A,'Short Volume SPY'!E:E)</f>
        <v>0.62915910760311855</v>
      </c>
    </row>
    <row r="1249" spans="2:12">
      <c r="B1249" s="1">
        <v>43928</v>
      </c>
      <c r="C1249" s="25">
        <f>_xlfn.XLOOKUP(B1249,gme_stock_data!A:A,gme_stock_data!D:D)</f>
        <v>6.2913825410569182E-2</v>
      </c>
      <c r="D1249" s="1"/>
      <c r="E1249" s="18">
        <f>_xlfn.XLOOKUP(B1249,'Volume GME'!A:A,'Volume GME'!B:B)</f>
        <v>0.34989613512691325</v>
      </c>
      <c r="F1249" s="19">
        <f>_xlfn.XLOOKUP(B1249,'Short Volume GME'!A:A,'Short Volume GME'!E:E)</f>
        <v>0.61879093658216755</v>
      </c>
      <c r="H1249" s="20">
        <f>_xlfn.XLOOKUP(B1249,'Volume Apple'!A:A,'Volume Apple'!B:B)</f>
        <v>0.40774413885606264</v>
      </c>
      <c r="I1249" s="20">
        <f>_xlfn.XLOOKUP(B1249,'Short Volume Apple'!A:A,'Short Volume Apple'!E:E)</f>
        <v>0.62376849963319614</v>
      </c>
      <c r="K1249" s="20">
        <f>_xlfn.XLOOKUP(B1249,'Volume SPY'!A:A,'Volume SPY'!B:B)</f>
        <v>0.34539309969217025</v>
      </c>
      <c r="L1249" s="20">
        <f>_xlfn.XLOOKUP(B1249,'Short Volume SPY'!A:A,'Short Volume SPY'!E:E)</f>
        <v>0.59339027184008653</v>
      </c>
    </row>
    <row r="1250" spans="2:12">
      <c r="B1250" s="1">
        <v>43927</v>
      </c>
      <c r="C1250" s="25">
        <f>_xlfn.XLOOKUP(B1250,gme_stock_data!A:A,gme_stock_data!D:D)</f>
        <v>9.5310179804324935E-2</v>
      </c>
      <c r="D1250" s="1"/>
      <c r="E1250" s="18">
        <f>_xlfn.XLOOKUP(B1250,'Volume GME'!A:A,'Volume GME'!B:B)</f>
        <v>0.38713874147444249</v>
      </c>
      <c r="F1250" s="19">
        <f>_xlfn.XLOOKUP(B1250,'Short Volume GME'!A:A,'Short Volume GME'!E:E)</f>
        <v>0.57810857022055462</v>
      </c>
      <c r="H1250" s="20">
        <f>_xlfn.XLOOKUP(B1250,'Volume Apple'!A:A,'Volume Apple'!B:B)</f>
        <v>0.32127582904922719</v>
      </c>
      <c r="I1250" s="20">
        <f>_xlfn.XLOOKUP(B1250,'Short Volume Apple'!A:A,'Short Volume Apple'!E:E)</f>
        <v>0.53500213798665608</v>
      </c>
      <c r="K1250" s="20">
        <f>_xlfn.XLOOKUP(B1250,'Volume SPY'!A:A,'Volume SPY'!B:B)</f>
        <v>0.35873106534601273</v>
      </c>
      <c r="L1250" s="20">
        <f>_xlfn.XLOOKUP(B1250,'Short Volume SPY'!A:A,'Short Volume SPY'!E:E)</f>
        <v>0.64182910985322572</v>
      </c>
    </row>
    <row r="1251" spans="2:12">
      <c r="B1251" s="1">
        <v>43924</v>
      </c>
      <c r="C1251" s="25">
        <f>_xlfn.XLOOKUP(B1251,gme_stock_data!A:A,gme_stock_data!D:D)</f>
        <v>-1.4184634991956413E-2</v>
      </c>
      <c r="D1251" s="1"/>
      <c r="E1251" s="18">
        <f>_xlfn.XLOOKUP(B1251,'Volume GME'!A:A,'Volume GME'!B:B)</f>
        <v>0.47347041488623276</v>
      </c>
      <c r="F1251" s="19">
        <f>_xlfn.XLOOKUP(B1251,'Short Volume GME'!A:A,'Short Volume GME'!E:E)</f>
        <v>0.6418662316092022</v>
      </c>
      <c r="H1251" s="20">
        <f>_xlfn.XLOOKUP(B1251,'Volume Apple'!A:A,'Volume Apple'!B:B)</f>
        <v>0.39612628222006591</v>
      </c>
      <c r="I1251" s="20">
        <f>_xlfn.XLOOKUP(B1251,'Short Volume Apple'!A:A,'Short Volume Apple'!E:E)</f>
        <v>0.60459808767957257</v>
      </c>
      <c r="K1251" s="20">
        <f>_xlfn.XLOOKUP(B1251,'Volume SPY'!A:A,'Volume SPY'!B:B)</f>
        <v>0.3103230348560711</v>
      </c>
      <c r="L1251" s="20">
        <f>_xlfn.XLOOKUP(B1251,'Short Volume SPY'!A:A,'Short Volume SPY'!E:E)</f>
        <v>0.64053925669075951</v>
      </c>
    </row>
    <row r="1252" spans="2:12">
      <c r="B1252" s="1">
        <v>43923</v>
      </c>
      <c r="C1252" s="25">
        <f>_xlfn.XLOOKUP(B1252,gme_stock_data!A:A,gme_stock_data!D:D)</f>
        <v>-0.13176927763112345</v>
      </c>
      <c r="D1252" s="1"/>
      <c r="E1252" s="18">
        <f>_xlfn.XLOOKUP(B1252,'Volume GME'!A:A,'Volume GME'!B:B)</f>
        <v>0.51190808640716234</v>
      </c>
      <c r="F1252" s="19">
        <f>_xlfn.XLOOKUP(B1252,'Short Volume GME'!A:A,'Short Volume GME'!E:E)</f>
        <v>0.67752597989894991</v>
      </c>
      <c r="H1252" s="20">
        <f>_xlfn.XLOOKUP(B1252,'Volume Apple'!A:A,'Volume Apple'!B:B)</f>
        <v>0.36208715493838162</v>
      </c>
      <c r="I1252" s="20">
        <f>_xlfn.XLOOKUP(B1252,'Short Volume Apple'!A:A,'Short Volume Apple'!E:E)</f>
        <v>0.63323419658715596</v>
      </c>
      <c r="K1252" s="20">
        <f>_xlfn.XLOOKUP(B1252,'Volume SPY'!A:A,'Volume SPY'!B:B)</f>
        <v>0.32711582757602709</v>
      </c>
      <c r="L1252" s="20">
        <f>_xlfn.XLOOKUP(B1252,'Short Volume SPY'!A:A,'Short Volume SPY'!E:E)</f>
        <v>0.68983583535271398</v>
      </c>
    </row>
    <row r="1253" spans="2:12">
      <c r="B1253" s="1">
        <v>43922</v>
      </c>
      <c r="C1253" s="25">
        <f>_xlfn.XLOOKUP(B1253,gme_stock_data!A:A,gme_stock_data!D:D)</f>
        <v>-8.2887659805767636E-2</v>
      </c>
      <c r="D1253" s="1"/>
      <c r="E1253" s="18">
        <f>_xlfn.XLOOKUP(B1253,'Volume GME'!A:A,'Volume GME'!B:B)</f>
        <v>0.51844695257617324</v>
      </c>
      <c r="F1253" s="19">
        <f>_xlfn.XLOOKUP(B1253,'Short Volume GME'!A:A,'Short Volume GME'!E:E)</f>
        <v>0.6847741539873069</v>
      </c>
      <c r="H1253" s="20">
        <f>_xlfn.XLOOKUP(B1253,'Volume Apple'!A:A,'Volume Apple'!B:B)</f>
        <v>0.37771540514044294</v>
      </c>
      <c r="I1253" s="20">
        <f>_xlfn.XLOOKUP(B1253,'Short Volume Apple'!A:A,'Short Volume Apple'!E:E)</f>
        <v>0.62815785060278695</v>
      </c>
      <c r="K1253" s="20">
        <f>_xlfn.XLOOKUP(B1253,'Volume SPY'!A:A,'Volume SPY'!B:B)</f>
        <v>0.41241768835263098</v>
      </c>
      <c r="L1253" s="20">
        <f>_xlfn.XLOOKUP(B1253,'Short Volume SPY'!A:A,'Short Volume SPY'!E:E)</f>
        <v>0.55715389663092996</v>
      </c>
    </row>
    <row r="1254" spans="2:12">
      <c r="B1254" s="1">
        <v>43921</v>
      </c>
      <c r="C1254" s="25">
        <f>_xlfn.XLOOKUP(B1254,gme_stock_data!A:A,gme_stock_data!D:D)</f>
        <v>-3.352269203864356E-2</v>
      </c>
      <c r="D1254" s="1"/>
      <c r="E1254" s="18">
        <f>_xlfn.XLOOKUP(B1254,'Volume GME'!A:A,'Volume GME'!B:B)</f>
        <v>0.36008483888943865</v>
      </c>
      <c r="F1254" s="19">
        <f>_xlfn.XLOOKUP(B1254,'Short Volume GME'!A:A,'Short Volume GME'!E:E)</f>
        <v>0.43957631983195389</v>
      </c>
      <c r="H1254" s="20">
        <f>_xlfn.XLOOKUP(B1254,'Volume Apple'!A:A,'Volume Apple'!B:B)</f>
        <v>0.39882355382113871</v>
      </c>
      <c r="I1254" s="20">
        <f>_xlfn.XLOOKUP(B1254,'Short Volume Apple'!A:A,'Short Volume Apple'!E:E)</f>
        <v>0.61613983211635159</v>
      </c>
      <c r="K1254" s="20">
        <f>_xlfn.XLOOKUP(B1254,'Volume SPY'!A:A,'Volume SPY'!B:B)</f>
        <v>0.41475205071849069</v>
      </c>
      <c r="L1254" s="20">
        <f>_xlfn.XLOOKUP(B1254,'Short Volume SPY'!A:A,'Short Volume SPY'!E:E)</f>
        <v>0.53102990014104334</v>
      </c>
    </row>
    <row r="1255" spans="2:12">
      <c r="B1255" s="1">
        <v>43920</v>
      </c>
      <c r="C1255" s="25">
        <f>_xlfn.XLOOKUP(B1255,gme_stock_data!A:A,gme_stock_data!D:D)</f>
        <v>-0.1431008436406733</v>
      </c>
      <c r="D1255" s="1"/>
      <c r="E1255" s="18">
        <f>_xlfn.XLOOKUP(B1255,'Volume GME'!A:A,'Volume GME'!B:B)</f>
        <v>0.43177506162382473</v>
      </c>
      <c r="F1255" s="19">
        <f>_xlfn.XLOOKUP(B1255,'Short Volume GME'!A:A,'Short Volume GME'!E:E)</f>
        <v>0.59161747667331677</v>
      </c>
      <c r="H1255" s="20">
        <f>_xlfn.XLOOKUP(B1255,'Volume Apple'!A:A,'Volume Apple'!B:B)</f>
        <v>0.38136580397556802</v>
      </c>
      <c r="I1255" s="20">
        <f>_xlfn.XLOOKUP(B1255,'Short Volume Apple'!A:A,'Short Volume Apple'!E:E)</f>
        <v>0.60743910187342387</v>
      </c>
      <c r="K1255" s="20">
        <f>_xlfn.XLOOKUP(B1255,'Volume SPY'!A:A,'Volume SPY'!B:B)</f>
        <v>0.38948050014359098</v>
      </c>
      <c r="L1255" s="20">
        <f>_xlfn.XLOOKUP(B1255,'Short Volume SPY'!A:A,'Short Volume SPY'!E:E)</f>
        <v>0.51469606081362196</v>
      </c>
    </row>
    <row r="1256" spans="2:12">
      <c r="B1256" s="1">
        <v>43917</v>
      </c>
      <c r="C1256" s="25">
        <f>_xlfn.XLOOKUP(B1256,gme_stock_data!A:A,gme_stock_data!D:D)</f>
        <v>-4.6520015634892928E-2</v>
      </c>
      <c r="D1256" s="1"/>
      <c r="E1256" s="18">
        <f>_xlfn.XLOOKUP(B1256,'Volume GME'!A:A,'Volume GME'!B:B)</f>
        <v>0.41376942053324101</v>
      </c>
      <c r="F1256" s="19">
        <f>_xlfn.XLOOKUP(B1256,'Short Volume GME'!A:A,'Short Volume GME'!E:E)</f>
        <v>0.57822245550612728</v>
      </c>
      <c r="H1256" s="20">
        <f>_xlfn.XLOOKUP(B1256,'Volume Apple'!A:A,'Volume Apple'!B:B)</f>
        <v>0.35409828819916689</v>
      </c>
      <c r="I1256" s="20">
        <f>_xlfn.XLOOKUP(B1256,'Short Volume Apple'!A:A,'Short Volume Apple'!E:E)</f>
        <v>0.63267227417777705</v>
      </c>
      <c r="K1256" s="20">
        <f>_xlfn.XLOOKUP(B1256,'Volume SPY'!A:A,'Volume SPY'!B:B)</f>
        <v>0.36374445709280073</v>
      </c>
      <c r="L1256" s="20">
        <f>_xlfn.XLOOKUP(B1256,'Short Volume SPY'!A:A,'Short Volume SPY'!E:E)</f>
        <v>0.61965861593688842</v>
      </c>
    </row>
    <row r="1257" spans="2:12">
      <c r="B1257" s="1">
        <v>43916</v>
      </c>
      <c r="C1257" s="25">
        <f>_xlfn.XLOOKUP(B1257,gme_stock_data!A:A,gme_stock_data!D:D)</f>
        <v>5.6089466651043578E-2</v>
      </c>
      <c r="D1257" s="1"/>
      <c r="E1257" s="18">
        <f>_xlfn.XLOOKUP(B1257,'Volume GME'!A:A,'Volume GME'!B:B)</f>
        <v>0.3993080639944202</v>
      </c>
      <c r="F1257" s="19">
        <f>_xlfn.XLOOKUP(B1257,'Short Volume GME'!A:A,'Short Volume GME'!E:E)</f>
        <v>0.49555658301169797</v>
      </c>
      <c r="H1257" s="20">
        <f>_xlfn.XLOOKUP(B1257,'Volume Apple'!A:A,'Volume Apple'!B:B)</f>
        <v>0.36662656814138822</v>
      </c>
      <c r="I1257" s="20">
        <f>_xlfn.XLOOKUP(B1257,'Short Volume Apple'!A:A,'Short Volume Apple'!E:E)</f>
        <v>0.62962526781210748</v>
      </c>
      <c r="K1257" s="20">
        <f>_xlfn.XLOOKUP(B1257,'Volume SPY'!A:A,'Volume SPY'!B:B)</f>
        <v>0.34769590584986076</v>
      </c>
      <c r="L1257" s="20">
        <f>_xlfn.XLOOKUP(B1257,'Short Volume SPY'!A:A,'Short Volume SPY'!E:E)</f>
        <v>0.5898927326424942</v>
      </c>
    </row>
    <row r="1258" spans="2:12">
      <c r="B1258" s="1">
        <v>43915</v>
      </c>
      <c r="C1258" s="25">
        <f>_xlfn.XLOOKUP(B1258,gme_stock_data!A:A,gme_stock_data!D:D)</f>
        <v>0</v>
      </c>
      <c r="D1258" s="1"/>
      <c r="E1258" s="18">
        <f>_xlfn.XLOOKUP(B1258,'Volume GME'!A:A,'Volume GME'!B:B)</f>
        <v>0.37648184509218807</v>
      </c>
      <c r="F1258" s="19">
        <f>_xlfn.XLOOKUP(B1258,'Short Volume GME'!A:A,'Short Volume GME'!E:E)</f>
        <v>0.49694142789393747</v>
      </c>
      <c r="H1258" s="20">
        <f>_xlfn.XLOOKUP(B1258,'Volume Apple'!A:A,'Volume Apple'!B:B)</f>
        <v>0.37395364280007759</v>
      </c>
      <c r="I1258" s="20">
        <f>_xlfn.XLOOKUP(B1258,'Short Volume Apple'!A:A,'Short Volume Apple'!E:E)</f>
        <v>0.61488427696735204</v>
      </c>
      <c r="K1258" s="20">
        <f>_xlfn.XLOOKUP(B1258,'Volume SPY'!A:A,'Volume SPY'!B:B)</f>
        <v>0.3483497494564573</v>
      </c>
      <c r="L1258" s="20">
        <f>_xlfn.XLOOKUP(B1258,'Short Volume SPY'!A:A,'Short Volume SPY'!E:E)</f>
        <v>0.64105155807517733</v>
      </c>
    </row>
    <row r="1259" spans="2:12">
      <c r="B1259" s="1">
        <v>43914</v>
      </c>
      <c r="C1259" s="25">
        <f>_xlfn.XLOOKUP(B1259,gme_stock_data!A:A,gme_stock_data!D:D)</f>
        <v>9.0514007540831901E-2</v>
      </c>
      <c r="D1259" s="1"/>
      <c r="E1259" s="18">
        <f>_xlfn.XLOOKUP(B1259,'Volume GME'!A:A,'Volume GME'!B:B)</f>
        <v>0.51142600591654686</v>
      </c>
      <c r="F1259" s="19">
        <f>_xlfn.XLOOKUP(B1259,'Short Volume GME'!A:A,'Short Volume GME'!E:E)</f>
        <v>0.46077755071524695</v>
      </c>
      <c r="H1259" s="20">
        <f>_xlfn.XLOOKUP(B1259,'Volume Apple'!A:A,'Volume Apple'!B:B)</f>
        <v>0.33442030543922163</v>
      </c>
      <c r="I1259" s="20">
        <f>_xlfn.XLOOKUP(B1259,'Short Volume Apple'!A:A,'Short Volume Apple'!E:E)</f>
        <v>0.44157111929762327</v>
      </c>
      <c r="K1259" s="20">
        <f>_xlfn.XLOOKUP(B1259,'Volume SPY'!A:A,'Volume SPY'!B:B)</f>
        <v>0.30682814809008119</v>
      </c>
      <c r="L1259" s="20">
        <f>_xlfn.XLOOKUP(B1259,'Short Volume SPY'!A:A,'Short Volume SPY'!E:E)</f>
        <v>0.58235633553912836</v>
      </c>
    </row>
    <row r="1260" spans="2:12">
      <c r="B1260" s="1">
        <v>43913</v>
      </c>
      <c r="C1260" s="25">
        <f>_xlfn.XLOOKUP(B1260,gme_stock_data!A:A,gme_stock_data!D:D)</f>
        <v>1.0582109330537008E-2</v>
      </c>
      <c r="D1260" s="1"/>
      <c r="E1260" s="18">
        <f>_xlfn.XLOOKUP(B1260,'Volume GME'!A:A,'Volume GME'!B:B)</f>
        <v>0.58212414591160988</v>
      </c>
      <c r="F1260" s="19">
        <f>_xlfn.XLOOKUP(B1260,'Short Volume GME'!A:A,'Short Volume GME'!E:E)</f>
        <v>0.53049367553409932</v>
      </c>
      <c r="H1260" s="20">
        <f>_xlfn.XLOOKUP(B1260,'Volume Apple'!A:A,'Volume Apple'!B:B)</f>
        <v>0.37288320861986068</v>
      </c>
      <c r="I1260" s="20">
        <f>_xlfn.XLOOKUP(B1260,'Short Volume Apple'!A:A,'Short Volume Apple'!E:E)</f>
        <v>0.3934328287004395</v>
      </c>
      <c r="K1260" s="20">
        <f>_xlfn.XLOOKUP(B1260,'Volume SPY'!A:A,'Volume SPY'!B:B)</f>
        <v>0.31173434208815137</v>
      </c>
      <c r="L1260" s="20">
        <f>_xlfn.XLOOKUP(B1260,'Short Volume SPY'!A:A,'Short Volume SPY'!E:E)</f>
        <v>0.54646169221195617</v>
      </c>
    </row>
    <row r="1261" spans="2:12">
      <c r="B1261" s="1">
        <v>43910</v>
      </c>
      <c r="C1261" s="25">
        <f>_xlfn.XLOOKUP(B1261,gme_stock_data!A:A,gme_stock_data!D:D)</f>
        <v>-0.11066556788751955</v>
      </c>
      <c r="D1261" s="1"/>
      <c r="E1261" s="18">
        <f>_xlfn.XLOOKUP(B1261,'Volume GME'!A:A,'Volume GME'!B:B)</f>
        <v>0.36630440441718709</v>
      </c>
      <c r="F1261" s="19">
        <f>_xlfn.XLOOKUP(B1261,'Short Volume GME'!A:A,'Short Volume GME'!E:E)</f>
        <v>0.48029217577603267</v>
      </c>
      <c r="H1261" s="20">
        <f>_xlfn.XLOOKUP(B1261,'Volume Apple'!A:A,'Volume Apple'!B:B)</f>
        <v>0.25919507115551826</v>
      </c>
      <c r="I1261" s="20">
        <f>_xlfn.XLOOKUP(B1261,'Short Volume Apple'!A:A,'Short Volume Apple'!E:E)</f>
        <v>0.49464834753384884</v>
      </c>
      <c r="K1261" s="20">
        <f>_xlfn.XLOOKUP(B1261,'Volume SPY'!A:A,'Volume SPY'!B:B)</f>
        <v>0.35556666000066106</v>
      </c>
      <c r="L1261" s="20">
        <f>_xlfn.XLOOKUP(B1261,'Short Volume SPY'!A:A,'Short Volume SPY'!E:E)</f>
        <v>0.569371962158295</v>
      </c>
    </row>
    <row r="1262" spans="2:12">
      <c r="B1262" s="1">
        <v>43909</v>
      </c>
      <c r="C1262" s="25">
        <f>_xlfn.XLOOKUP(B1262,gme_stock_data!A:A,gme_stock_data!D:D)</f>
        <v>0.11066556788751958</v>
      </c>
      <c r="D1262" s="1"/>
      <c r="E1262" s="18">
        <f>_xlfn.XLOOKUP(B1262,'Volume GME'!A:A,'Volume GME'!B:B)</f>
        <v>0.45609290849817813</v>
      </c>
      <c r="F1262" s="19">
        <f>_xlfn.XLOOKUP(B1262,'Short Volume GME'!A:A,'Short Volume GME'!E:E)</f>
        <v>0.44212362111444942</v>
      </c>
      <c r="H1262" s="20">
        <f>_xlfn.XLOOKUP(B1262,'Volume Apple'!A:A,'Volume Apple'!B:B)</f>
        <v>0.30349421176821195</v>
      </c>
      <c r="I1262" s="20">
        <f>_xlfn.XLOOKUP(B1262,'Short Volume Apple'!A:A,'Short Volume Apple'!E:E)</f>
        <v>0.41245883506849901</v>
      </c>
      <c r="K1262" s="20">
        <f>_xlfn.XLOOKUP(B1262,'Volume SPY'!A:A,'Volume SPY'!B:B)</f>
        <v>0.24370728740304595</v>
      </c>
      <c r="L1262" s="20">
        <f>_xlfn.XLOOKUP(B1262,'Short Volume SPY'!A:A,'Short Volume SPY'!E:E)</f>
        <v>0.51268241457907815</v>
      </c>
    </row>
    <row r="1263" spans="2:12">
      <c r="B1263" s="1">
        <v>43908</v>
      </c>
      <c r="C1263" s="25">
        <f>_xlfn.XLOOKUP(B1263,gme_stock_data!A:A,gme_stock_data!D:D)</f>
        <v>-0.12014431184206334</v>
      </c>
      <c r="D1263" s="1"/>
      <c r="E1263" s="18">
        <f>_xlfn.XLOOKUP(B1263,'Volume GME'!A:A,'Volume GME'!B:B)</f>
        <v>0.34134976253584282</v>
      </c>
      <c r="F1263" s="19">
        <f>_xlfn.XLOOKUP(B1263,'Short Volume GME'!A:A,'Short Volume GME'!E:E)</f>
        <v>0.27818700645844624</v>
      </c>
      <c r="H1263" s="20">
        <f>_xlfn.XLOOKUP(B1263,'Volume Apple'!A:A,'Volume Apple'!B:B)</f>
        <v>0.3120221776325553</v>
      </c>
      <c r="I1263" s="20">
        <f>_xlfn.XLOOKUP(B1263,'Short Volume Apple'!A:A,'Short Volume Apple'!E:E)</f>
        <v>0.39939631459510211</v>
      </c>
      <c r="K1263" s="20">
        <f>_xlfn.XLOOKUP(B1263,'Volume SPY'!A:A,'Volume SPY'!B:B)</f>
        <v>0.2393838866035736</v>
      </c>
      <c r="L1263" s="20">
        <f>_xlfn.XLOOKUP(B1263,'Short Volume SPY'!A:A,'Short Volume SPY'!E:E)</f>
        <v>0.54867730821136129</v>
      </c>
    </row>
    <row r="1264" spans="2:12">
      <c r="B1264" s="1">
        <v>43907</v>
      </c>
      <c r="C1264" s="25">
        <f>_xlfn.XLOOKUP(B1264,gme_stock_data!A:A,gme_stock_data!D:D)</f>
        <v>-2.7908788117076616E-2</v>
      </c>
      <c r="D1264" s="1"/>
      <c r="E1264" s="18">
        <f>_xlfn.XLOOKUP(B1264,'Volume GME'!A:A,'Volume GME'!B:B)</f>
        <v>0.34225242195154132</v>
      </c>
      <c r="F1264" s="19">
        <f>_xlfn.XLOOKUP(B1264,'Short Volume GME'!A:A,'Short Volume GME'!E:E)</f>
        <v>0.20137787737667728</v>
      </c>
      <c r="H1264" s="20">
        <f>_xlfn.XLOOKUP(B1264,'Volume Apple'!A:A,'Volume Apple'!B:B)</f>
        <v>0.32471305179014204</v>
      </c>
      <c r="I1264" s="20">
        <f>_xlfn.XLOOKUP(B1264,'Short Volume Apple'!A:A,'Short Volume Apple'!E:E)</f>
        <v>0.3310837673540829</v>
      </c>
      <c r="K1264" s="20">
        <f>_xlfn.XLOOKUP(B1264,'Volume SPY'!A:A,'Volume SPY'!B:B)</f>
        <v>0.25710302902575832</v>
      </c>
      <c r="L1264" s="20">
        <f>_xlfn.XLOOKUP(B1264,'Short Volume SPY'!A:A,'Short Volume SPY'!E:E)</f>
        <v>0.44398929553783067</v>
      </c>
    </row>
    <row r="1265" spans="2:12">
      <c r="B1265" s="1">
        <v>43906</v>
      </c>
      <c r="C1265" s="25">
        <f>_xlfn.XLOOKUP(B1265,gme_stock_data!A:A,gme_stock_data!D:D)</f>
        <v>-5.3584246134106166E-2</v>
      </c>
      <c r="D1265" s="1"/>
      <c r="E1265" s="18">
        <f>_xlfn.XLOOKUP(B1265,'Volume GME'!A:A,'Volume GME'!B:B)</f>
        <v>0.26174502990526027</v>
      </c>
      <c r="F1265" s="19">
        <f>_xlfn.XLOOKUP(B1265,'Short Volume GME'!A:A,'Short Volume GME'!E:E)</f>
        <v>0.35367598251832183</v>
      </c>
      <c r="H1265" s="20">
        <f>_xlfn.XLOOKUP(B1265,'Volume Apple'!A:A,'Volume Apple'!B:B)</f>
        <v>0.30628523228961479</v>
      </c>
      <c r="I1265" s="20">
        <f>_xlfn.XLOOKUP(B1265,'Short Volume Apple'!A:A,'Short Volume Apple'!E:E)</f>
        <v>0.35712821301898229</v>
      </c>
      <c r="K1265" s="20">
        <f>_xlfn.XLOOKUP(B1265,'Volume SPY'!A:A,'Volume SPY'!B:B)</f>
        <v>0.24003930750637389</v>
      </c>
      <c r="L1265" s="20">
        <f>_xlfn.XLOOKUP(B1265,'Short Volume SPY'!A:A,'Short Volume SPY'!E:E)</f>
        <v>0.5274899975953723</v>
      </c>
    </row>
    <row r="1266" spans="2:12">
      <c r="B1266" s="1">
        <v>43903</v>
      </c>
      <c r="C1266" s="25">
        <f>_xlfn.XLOOKUP(B1266,gme_stock_data!A:A,gme_stock_data!D:D)</f>
        <v>0.13976194237515863</v>
      </c>
      <c r="D1266" s="1"/>
      <c r="E1266" s="18">
        <f>_xlfn.XLOOKUP(B1266,'Volume GME'!A:A,'Volume GME'!B:B)</f>
        <v>0.3683107458843301</v>
      </c>
      <c r="F1266" s="19">
        <f>_xlfn.XLOOKUP(B1266,'Short Volume GME'!A:A,'Short Volume GME'!E:E)</f>
        <v>0.48126896536323277</v>
      </c>
      <c r="H1266" s="20">
        <f>_xlfn.XLOOKUP(B1266,'Volume Apple'!A:A,'Volume Apple'!B:B)</f>
        <v>0.30061229109643228</v>
      </c>
      <c r="I1266" s="20">
        <f>_xlfn.XLOOKUP(B1266,'Short Volume Apple'!A:A,'Short Volume Apple'!E:E)</f>
        <v>0.46271777854856544</v>
      </c>
      <c r="K1266" s="20">
        <f>_xlfn.XLOOKUP(B1266,'Volume SPY'!A:A,'Volume SPY'!B:B)</f>
        <v>0.25000256795420184</v>
      </c>
      <c r="L1266" s="20">
        <f>_xlfn.XLOOKUP(B1266,'Short Volume SPY'!A:A,'Short Volume SPY'!E:E)</f>
        <v>0.63560894577198912</v>
      </c>
    </row>
    <row r="1267" spans="2:12">
      <c r="B1267" s="1">
        <v>43902</v>
      </c>
      <c r="C1267" s="25">
        <f>_xlfn.XLOOKUP(B1267,gme_stock_data!A:A,gme_stock_data!D:D)</f>
        <v>-2.9558802241544391E-2</v>
      </c>
      <c r="D1267" s="1"/>
      <c r="E1267" s="18">
        <f>_xlfn.XLOOKUP(B1267,'Volume GME'!A:A,'Volume GME'!B:B)</f>
        <v>0.44848979078780871</v>
      </c>
      <c r="F1267" s="19">
        <f>_xlfn.XLOOKUP(B1267,'Short Volume GME'!A:A,'Short Volume GME'!E:E)</f>
        <v>0.50035552802889949</v>
      </c>
      <c r="H1267" s="20">
        <f>_xlfn.XLOOKUP(B1267,'Volume Apple'!A:A,'Volume Apple'!B:B)</f>
        <v>0.28167912243653359</v>
      </c>
      <c r="I1267" s="20">
        <f>_xlfn.XLOOKUP(B1267,'Short Volume Apple'!A:A,'Short Volume Apple'!E:E)</f>
        <v>0.44247806707984133</v>
      </c>
      <c r="K1267" s="20">
        <f>_xlfn.XLOOKUP(B1267,'Volume SPY'!A:A,'Volume SPY'!B:B)</f>
        <v>0.23887843734423045</v>
      </c>
      <c r="L1267" s="20">
        <f>_xlfn.XLOOKUP(B1267,'Short Volume SPY'!A:A,'Short Volume SPY'!E:E)</f>
        <v>0.65643215906586627</v>
      </c>
    </row>
    <row r="1268" spans="2:12">
      <c r="B1268" s="1">
        <v>43901</v>
      </c>
      <c r="C1268" s="25">
        <f>_xlfn.XLOOKUP(B1268,gme_stock_data!A:A,gme_stock_data!D:D)</f>
        <v>-2.8710105882431367E-2</v>
      </c>
      <c r="D1268" s="1"/>
      <c r="E1268" s="18">
        <f>_xlfn.XLOOKUP(B1268,'Volume GME'!A:A,'Volume GME'!B:B)</f>
        <v>0.44057513531342968</v>
      </c>
      <c r="F1268" s="19">
        <f>_xlfn.XLOOKUP(B1268,'Short Volume GME'!A:A,'Short Volume GME'!E:E)</f>
        <v>0.64571414114111092</v>
      </c>
      <c r="H1268" s="20">
        <f>_xlfn.XLOOKUP(B1268,'Volume Apple'!A:A,'Volume Apple'!B:B)</f>
        <v>0.3257633720086785</v>
      </c>
      <c r="I1268" s="20">
        <f>_xlfn.XLOOKUP(B1268,'Short Volume Apple'!A:A,'Short Volume Apple'!E:E)</f>
        <v>0.51849663625087283</v>
      </c>
      <c r="K1268" s="20">
        <f>_xlfn.XLOOKUP(B1268,'Volume SPY'!A:A,'Volume SPY'!B:B)</f>
        <v>0.29250794745188619</v>
      </c>
      <c r="L1268" s="20">
        <f>_xlfn.XLOOKUP(B1268,'Short Volume SPY'!A:A,'Short Volume SPY'!E:E)</f>
        <v>0.58415673157428905</v>
      </c>
    </row>
    <row r="1269" spans="2:12">
      <c r="B1269" s="1">
        <v>43900</v>
      </c>
      <c r="C1269" s="25">
        <f>_xlfn.XLOOKUP(B1269,gme_stock_data!A:A,gme_stock_data!D:D)</f>
        <v>0.13083960095881128</v>
      </c>
      <c r="D1269" s="1"/>
      <c r="E1269" s="18">
        <f>_xlfn.XLOOKUP(B1269,'Volume GME'!A:A,'Volume GME'!B:B)</f>
        <v>0.50990660616565042</v>
      </c>
      <c r="F1269" s="19">
        <f>_xlfn.XLOOKUP(B1269,'Short Volume GME'!A:A,'Short Volume GME'!E:E)</f>
        <v>0.58503547747480311</v>
      </c>
      <c r="H1269" s="20">
        <f>_xlfn.XLOOKUP(B1269,'Volume Apple'!A:A,'Volume Apple'!B:B)</f>
        <v>0.31572517627237529</v>
      </c>
      <c r="I1269" s="20">
        <f>_xlfn.XLOOKUP(B1269,'Short Volume Apple'!A:A,'Short Volume Apple'!E:E)</f>
        <v>0.48724169287406521</v>
      </c>
      <c r="K1269" s="20">
        <f>_xlfn.XLOOKUP(B1269,'Volume SPY'!A:A,'Volume SPY'!B:B)</f>
        <v>0.26186684761559564</v>
      </c>
      <c r="L1269" s="20">
        <f>_xlfn.XLOOKUP(B1269,'Short Volume SPY'!A:A,'Short Volume SPY'!E:E)</f>
        <v>0.6080674161204408</v>
      </c>
    </row>
    <row r="1270" spans="2:12">
      <c r="B1270" s="1">
        <v>43899</v>
      </c>
      <c r="C1270" s="25">
        <f>_xlfn.XLOOKUP(B1270,gme_stock_data!A:A,gme_stock_data!D:D)</f>
        <v>-5.2367985517315925E-2</v>
      </c>
      <c r="D1270" s="1"/>
      <c r="E1270" s="18">
        <f>_xlfn.XLOOKUP(B1270,'Volume GME'!A:A,'Volume GME'!B:B)</f>
        <v>0.4177639694260839</v>
      </c>
      <c r="F1270" s="19">
        <f>_xlfn.XLOOKUP(B1270,'Short Volume GME'!A:A,'Short Volume GME'!E:E)</f>
        <v>0.39669418036261284</v>
      </c>
      <c r="H1270" s="20">
        <f>_xlfn.XLOOKUP(B1270,'Volume Apple'!A:A,'Volume Apple'!B:B)</f>
        <v>0.30336951463192635</v>
      </c>
      <c r="I1270" s="20">
        <f>_xlfn.XLOOKUP(B1270,'Short Volume Apple'!A:A,'Short Volume Apple'!E:E)</f>
        <v>0.48636186977119622</v>
      </c>
      <c r="K1270" s="20">
        <f>_xlfn.XLOOKUP(B1270,'Volume SPY'!A:A,'Volume SPY'!B:B)</f>
        <v>0.27550964533296879</v>
      </c>
      <c r="L1270" s="20">
        <f>_xlfn.XLOOKUP(B1270,'Short Volume SPY'!A:A,'Short Volume SPY'!E:E)</f>
        <v>0.65359516540894391</v>
      </c>
    </row>
    <row r="1271" spans="2:12">
      <c r="B1271" s="1">
        <v>43896</v>
      </c>
      <c r="C1271" s="25">
        <f>_xlfn.XLOOKUP(B1271,gme_stock_data!A:A,gme_stock_data!D:D)</f>
        <v>-1.0152371464017962E-2</v>
      </c>
      <c r="D1271" s="1"/>
      <c r="E1271" s="18">
        <f>_xlfn.XLOOKUP(B1271,'Volume GME'!A:A,'Volume GME'!B:B)</f>
        <v>0.37283497883060063</v>
      </c>
      <c r="F1271" s="19">
        <f>_xlfn.XLOOKUP(B1271,'Short Volume GME'!A:A,'Short Volume GME'!E:E)</f>
        <v>0.51901731298203979</v>
      </c>
      <c r="H1271" s="20">
        <f>_xlfn.XLOOKUP(B1271,'Volume Apple'!A:A,'Volume Apple'!B:B)</f>
        <v>0.30989384395869701</v>
      </c>
      <c r="I1271" s="20">
        <f>_xlfn.XLOOKUP(B1271,'Short Volume Apple'!A:A,'Short Volume Apple'!E:E)</f>
        <v>0.48384320504372857</v>
      </c>
      <c r="K1271" s="20">
        <f>_xlfn.XLOOKUP(B1271,'Volume SPY'!A:A,'Volume SPY'!B:B)</f>
        <v>0.29158111149611465</v>
      </c>
      <c r="L1271" s="20">
        <f>_xlfn.XLOOKUP(B1271,'Short Volume SPY'!A:A,'Short Volume SPY'!E:E)</f>
        <v>0.68245365271959213</v>
      </c>
    </row>
    <row r="1272" spans="2:12">
      <c r="B1272" s="1">
        <v>43895</v>
      </c>
      <c r="C1272" s="25">
        <f>_xlfn.XLOOKUP(B1272,gme_stock_data!A:A,gme_stock_data!D:D)</f>
        <v>5.1825067864586155E-2</v>
      </c>
      <c r="D1272" s="1"/>
      <c r="E1272" s="18">
        <f>_xlfn.XLOOKUP(B1272,'Volume GME'!A:A,'Volume GME'!B:B)</f>
        <v>0.47004314613708587</v>
      </c>
      <c r="F1272" s="19">
        <f>_xlfn.XLOOKUP(B1272,'Short Volume GME'!A:A,'Short Volume GME'!E:E)</f>
        <v>0.61029053427438484</v>
      </c>
      <c r="H1272" s="20">
        <f>_xlfn.XLOOKUP(B1272,'Volume Apple'!A:A,'Volume Apple'!B:B)</f>
        <v>0.30734838068866843</v>
      </c>
      <c r="I1272" s="20">
        <f>_xlfn.XLOOKUP(B1272,'Short Volume Apple'!A:A,'Short Volume Apple'!E:E)</f>
        <v>0.52359508536983645</v>
      </c>
      <c r="K1272" s="20">
        <f>_xlfn.XLOOKUP(B1272,'Volume SPY'!A:A,'Volume SPY'!B:B)</f>
        <v>0.32856151478347329</v>
      </c>
      <c r="L1272" s="20">
        <f>_xlfn.XLOOKUP(B1272,'Short Volume SPY'!A:A,'Short Volume SPY'!E:E)</f>
        <v>0.66724734789853801</v>
      </c>
    </row>
    <row r="1273" spans="2:12">
      <c r="B1273" s="1">
        <v>43894</v>
      </c>
      <c r="C1273" s="25">
        <f>_xlfn.XLOOKUP(B1273,gme_stock_data!A:A,gme_stock_data!D:D)</f>
        <v>3.243527575315374E-2</v>
      </c>
      <c r="D1273" s="1"/>
      <c r="E1273" s="18">
        <f>_xlfn.XLOOKUP(B1273,'Volume GME'!A:A,'Volume GME'!B:B)</f>
        <v>0.46554948775480437</v>
      </c>
      <c r="F1273" s="19">
        <f>_xlfn.XLOOKUP(B1273,'Short Volume GME'!A:A,'Short Volume GME'!E:E)</f>
        <v>0.65629283691043128</v>
      </c>
      <c r="H1273" s="20">
        <f>_xlfn.XLOOKUP(B1273,'Volume Apple'!A:A,'Volume Apple'!B:B)</f>
        <v>0.30567545089832321</v>
      </c>
      <c r="I1273" s="20">
        <f>_xlfn.XLOOKUP(B1273,'Short Volume Apple'!A:A,'Short Volume Apple'!E:E)</f>
        <v>0.51846465790680507</v>
      </c>
      <c r="K1273" s="20">
        <f>_xlfn.XLOOKUP(B1273,'Volume SPY'!A:A,'Volume SPY'!B:B)</f>
        <v>0.32135882577334585</v>
      </c>
      <c r="L1273" s="20">
        <f>_xlfn.XLOOKUP(B1273,'Short Volume SPY'!A:A,'Short Volume SPY'!E:E)</f>
        <v>0.57492542674202252</v>
      </c>
    </row>
    <row r="1274" spans="2:12">
      <c r="B1274" s="1">
        <v>43893</v>
      </c>
      <c r="C1274" s="25">
        <f>_xlfn.XLOOKUP(B1274,gme_stock_data!A:A,gme_stock_data!D:D)</f>
        <v>-5.3488684950986118E-2</v>
      </c>
      <c r="D1274" s="1"/>
      <c r="E1274" s="18">
        <f>_xlfn.XLOOKUP(B1274,'Volume GME'!A:A,'Volume GME'!B:B)</f>
        <v>0.37185997941368226</v>
      </c>
      <c r="F1274" s="19">
        <f>_xlfn.XLOOKUP(B1274,'Short Volume GME'!A:A,'Short Volume GME'!E:E)</f>
        <v>0.49048325923117081</v>
      </c>
      <c r="H1274" s="20">
        <f>_xlfn.XLOOKUP(B1274,'Volume Apple'!A:A,'Volume Apple'!B:B)</f>
        <v>0.29745676568432822</v>
      </c>
      <c r="I1274" s="20">
        <f>_xlfn.XLOOKUP(B1274,'Short Volume Apple'!A:A,'Short Volume Apple'!E:E)</f>
        <v>0.51923160111236022</v>
      </c>
      <c r="K1274" s="20">
        <f>_xlfn.XLOOKUP(B1274,'Volume SPY'!A:A,'Volume SPY'!B:B)</f>
        <v>0.22582206723553122</v>
      </c>
      <c r="L1274" s="20">
        <f>_xlfn.XLOOKUP(B1274,'Short Volume SPY'!A:A,'Short Volume SPY'!E:E)</f>
        <v>0.68784655134034167</v>
      </c>
    </row>
    <row r="1275" spans="2:12">
      <c r="B1275" s="1">
        <v>43892</v>
      </c>
      <c r="C1275" s="25">
        <f>_xlfn.XLOOKUP(B1275,gme_stock_data!A:A,gme_stock_data!D:D)</f>
        <v>6.4538521137571164E-2</v>
      </c>
      <c r="D1275" s="1"/>
      <c r="E1275" s="18">
        <f>_xlfn.XLOOKUP(B1275,'Volume GME'!A:A,'Volume GME'!B:B)</f>
        <v>0.4546026901647785</v>
      </c>
      <c r="F1275" s="19">
        <f>_xlfn.XLOOKUP(B1275,'Short Volume GME'!A:A,'Short Volume GME'!E:E)</f>
        <v>0.41207464091852231</v>
      </c>
      <c r="H1275" s="20">
        <f>_xlfn.XLOOKUP(B1275,'Volume Apple'!A:A,'Volume Apple'!B:B)</f>
        <v>0.31955741194587917</v>
      </c>
      <c r="I1275" s="20">
        <f>_xlfn.XLOOKUP(B1275,'Short Volume Apple'!A:A,'Short Volume Apple'!E:E)</f>
        <v>0.53333102074148331</v>
      </c>
      <c r="K1275" s="20">
        <f>_xlfn.XLOOKUP(B1275,'Volume SPY'!A:A,'Volume SPY'!B:B)</f>
        <v>0.29370443134000901</v>
      </c>
      <c r="L1275" s="20">
        <f>_xlfn.XLOOKUP(B1275,'Short Volume SPY'!A:A,'Short Volume SPY'!E:E)</f>
        <v>0.56978785680370059</v>
      </c>
    </row>
    <row r="1276" spans="2:12">
      <c r="B1276" s="1">
        <v>43889</v>
      </c>
      <c r="C1276" s="25">
        <f>_xlfn.XLOOKUP(B1276,gme_stock_data!A:A,gme_stock_data!D:D)</f>
        <v>3.3901551675681416E-2</v>
      </c>
      <c r="D1276" s="1"/>
      <c r="E1276" s="18">
        <f>_xlfn.XLOOKUP(B1276,'Volume GME'!A:A,'Volume GME'!B:B)</f>
        <v>0.32648075091476336</v>
      </c>
      <c r="F1276" s="19">
        <f>_xlfn.XLOOKUP(B1276,'Short Volume GME'!A:A,'Short Volume GME'!E:E)</f>
        <v>0.41070192720843962</v>
      </c>
      <c r="H1276" s="20">
        <f>_xlfn.XLOOKUP(B1276,'Volume Apple'!A:A,'Volume Apple'!B:B)</f>
        <v>0.2803615215060753</v>
      </c>
      <c r="I1276" s="20">
        <f>_xlfn.XLOOKUP(B1276,'Short Volume Apple'!A:A,'Short Volume Apple'!E:E)</f>
        <v>0.45143619030617366</v>
      </c>
      <c r="K1276" s="20">
        <f>_xlfn.XLOOKUP(B1276,'Volume SPY'!A:A,'Volume SPY'!B:B)</f>
        <v>0.32488795856337777</v>
      </c>
      <c r="L1276" s="20">
        <f>_xlfn.XLOOKUP(B1276,'Short Volume SPY'!A:A,'Short Volume SPY'!E:E)</f>
        <v>0.68381066286235059</v>
      </c>
    </row>
    <row r="1277" spans="2:12">
      <c r="B1277" s="1">
        <v>43888</v>
      </c>
      <c r="C1277" s="25">
        <f>_xlfn.XLOOKUP(B1277,gme_stock_data!A:A,gme_stock_data!D:D)</f>
        <v>2.3256862164267183E-2</v>
      </c>
      <c r="D1277" s="1"/>
      <c r="E1277" s="18">
        <f>_xlfn.XLOOKUP(B1277,'Volume GME'!A:A,'Volume GME'!B:B)</f>
        <v>0.37370420778042418</v>
      </c>
      <c r="F1277" s="19">
        <f>_xlfn.XLOOKUP(B1277,'Short Volume GME'!A:A,'Short Volume GME'!E:E)</f>
        <v>0.43756852216990816</v>
      </c>
      <c r="H1277" s="20">
        <f>_xlfn.XLOOKUP(B1277,'Volume Apple'!A:A,'Volume Apple'!B:B)</f>
        <v>0.32248113340788964</v>
      </c>
      <c r="I1277" s="20">
        <f>_xlfn.XLOOKUP(B1277,'Short Volume Apple'!A:A,'Short Volume Apple'!E:E)</f>
        <v>0.35179011346475586</v>
      </c>
      <c r="K1277" s="20">
        <f>_xlfn.XLOOKUP(B1277,'Volume SPY'!A:A,'Volume SPY'!B:B)</f>
        <v>0.25085347125031071</v>
      </c>
      <c r="L1277" s="20">
        <f>_xlfn.XLOOKUP(B1277,'Short Volume SPY'!A:A,'Short Volume SPY'!E:E)</f>
        <v>0.52372543957605266</v>
      </c>
    </row>
    <row r="1278" spans="2:12">
      <c r="B1278" s="1">
        <v>43887</v>
      </c>
      <c r="C1278" s="25">
        <f>_xlfn.XLOOKUP(B1278,gme_stock_data!A:A,gme_stock_data!D:D)</f>
        <v>-4.5985113241823382E-2</v>
      </c>
      <c r="D1278" s="1"/>
      <c r="E1278" s="18">
        <f>_xlfn.XLOOKUP(B1278,'Volume GME'!A:A,'Volume GME'!B:B)</f>
        <v>0.38815377921568928</v>
      </c>
      <c r="F1278" s="19">
        <f>_xlfn.XLOOKUP(B1278,'Short Volume GME'!A:A,'Short Volume GME'!E:E)</f>
        <v>0.47787808463210857</v>
      </c>
      <c r="H1278" s="20">
        <f>_xlfn.XLOOKUP(B1278,'Volume Apple'!A:A,'Volume Apple'!B:B)</f>
        <v>0.35507043478424816</v>
      </c>
      <c r="I1278" s="20">
        <f>_xlfn.XLOOKUP(B1278,'Short Volume Apple'!A:A,'Short Volume Apple'!E:E)</f>
        <v>0.43881512652776944</v>
      </c>
      <c r="K1278" s="20">
        <f>_xlfn.XLOOKUP(B1278,'Volume SPY'!A:A,'Volume SPY'!B:B)</f>
        <v>0.25021998906977061</v>
      </c>
      <c r="L1278" s="20">
        <f>_xlfn.XLOOKUP(B1278,'Short Volume SPY'!A:A,'Short Volume SPY'!E:E)</f>
        <v>0.49781374952390883</v>
      </c>
    </row>
    <row r="1279" spans="2:12">
      <c r="B1279" s="1">
        <v>43886</v>
      </c>
      <c r="C1279" s="25">
        <f>_xlfn.XLOOKUP(B1279,gme_stock_data!A:A,gme_stock_data!D:D)</f>
        <v>-4.3963123421116176E-2</v>
      </c>
      <c r="D1279" s="1"/>
      <c r="E1279" s="18">
        <f>_xlfn.XLOOKUP(B1279,'Volume GME'!A:A,'Volume GME'!B:B)</f>
        <v>0.31901192367910114</v>
      </c>
      <c r="F1279" s="19">
        <f>_xlfn.XLOOKUP(B1279,'Short Volume GME'!A:A,'Short Volume GME'!E:E)</f>
        <v>0.41899436657501171</v>
      </c>
      <c r="H1279" s="20">
        <f>_xlfn.XLOOKUP(B1279,'Volume Apple'!A:A,'Volume Apple'!B:B)</f>
        <v>0.35138158640134665</v>
      </c>
      <c r="I1279" s="20">
        <f>_xlfn.XLOOKUP(B1279,'Short Volume Apple'!A:A,'Short Volume Apple'!E:E)</f>
        <v>0.37570586911680359</v>
      </c>
      <c r="K1279" s="20">
        <f>_xlfn.XLOOKUP(B1279,'Volume SPY'!A:A,'Volume SPY'!B:B)</f>
        <v>0.26340615285126606</v>
      </c>
      <c r="L1279" s="20">
        <f>_xlfn.XLOOKUP(B1279,'Short Volume SPY'!A:A,'Short Volume SPY'!E:E)</f>
        <v>0.48673194808807185</v>
      </c>
    </row>
    <row r="1280" spans="2:12">
      <c r="B1280" s="1">
        <v>43885</v>
      </c>
      <c r="C1280" s="25">
        <f>_xlfn.XLOOKUP(B1280,gme_stock_data!A:A,gme_stock_data!D:D)</f>
        <v>-8.2521023688003473E-2</v>
      </c>
      <c r="D1280" s="1"/>
      <c r="E1280" s="18">
        <f>_xlfn.XLOOKUP(B1280,'Volume GME'!A:A,'Volume GME'!B:B)</f>
        <v>0.36450887743533966</v>
      </c>
      <c r="F1280" s="19">
        <f>_xlfn.XLOOKUP(B1280,'Short Volume GME'!A:A,'Short Volume GME'!E:E)</f>
        <v>0.38852394477906405</v>
      </c>
      <c r="H1280" s="20">
        <f>_xlfn.XLOOKUP(B1280,'Volume Apple'!A:A,'Volume Apple'!B:B)</f>
        <v>0.31777994187527414</v>
      </c>
      <c r="I1280" s="20">
        <f>_xlfn.XLOOKUP(B1280,'Short Volume Apple'!A:A,'Short Volume Apple'!E:E)</f>
        <v>0.3732362876257948</v>
      </c>
      <c r="K1280" s="20">
        <f>_xlfn.XLOOKUP(B1280,'Volume SPY'!A:A,'Volume SPY'!B:B)</f>
        <v>0.29179025335360154</v>
      </c>
      <c r="L1280" s="20">
        <f>_xlfn.XLOOKUP(B1280,'Short Volume SPY'!A:A,'Short Volume SPY'!E:E)</f>
        <v>0.55739003231948758</v>
      </c>
    </row>
    <row r="1281" spans="2:12">
      <c r="B1281" s="1">
        <v>43882</v>
      </c>
      <c r="C1281" s="25">
        <f>_xlfn.XLOOKUP(B1281,gme_stock_data!A:A,gme_stock_data!D:D)</f>
        <v>-1.9608471388376313E-2</v>
      </c>
      <c r="D1281" s="1"/>
      <c r="E1281" s="18">
        <f>_xlfn.XLOOKUP(B1281,'Volume GME'!A:A,'Volume GME'!B:B)</f>
        <v>0.3261073791069492</v>
      </c>
      <c r="F1281" s="19">
        <f>_xlfn.XLOOKUP(B1281,'Short Volume GME'!A:A,'Short Volume GME'!E:E)</f>
        <v>0.4608788061107042</v>
      </c>
      <c r="H1281" s="20">
        <f>_xlfn.XLOOKUP(B1281,'Volume Apple'!A:A,'Volume Apple'!B:B)</f>
        <v>0.33661874334999897</v>
      </c>
      <c r="I1281" s="20">
        <f>_xlfn.XLOOKUP(B1281,'Short Volume Apple'!A:A,'Short Volume Apple'!E:E)</f>
        <v>0.42624395052700687</v>
      </c>
      <c r="K1281" s="20">
        <f>_xlfn.XLOOKUP(B1281,'Volume SPY'!A:A,'Volume SPY'!B:B)</f>
        <v>0.38811315187280548</v>
      </c>
      <c r="L1281" s="20">
        <f>_xlfn.XLOOKUP(B1281,'Short Volume SPY'!A:A,'Short Volume SPY'!E:E)</f>
        <v>0.55496529897148583</v>
      </c>
    </row>
    <row r="1282" spans="2:12">
      <c r="B1282" s="1">
        <v>43881</v>
      </c>
      <c r="C1282" s="25">
        <f>_xlfn.XLOOKUP(B1282,gme_stock_data!A:A,gme_stock_data!D:D)</f>
        <v>-9.6619109117368589E-3</v>
      </c>
      <c r="D1282" s="1"/>
      <c r="E1282" s="18">
        <f>_xlfn.XLOOKUP(B1282,'Volume GME'!A:A,'Volume GME'!B:B)</f>
        <v>0.3264415386909772</v>
      </c>
      <c r="F1282" s="19">
        <f>_xlfn.XLOOKUP(B1282,'Short Volume GME'!A:A,'Short Volume GME'!E:E)</f>
        <v>0.41470184075019251</v>
      </c>
      <c r="H1282" s="20">
        <f>_xlfn.XLOOKUP(B1282,'Volume Apple'!A:A,'Volume Apple'!B:B)</f>
        <v>0.3784514587841048</v>
      </c>
      <c r="I1282" s="20">
        <f>_xlfn.XLOOKUP(B1282,'Short Volume Apple'!A:A,'Short Volume Apple'!E:E)</f>
        <v>0.39822518537617324</v>
      </c>
      <c r="K1282" s="20">
        <f>_xlfn.XLOOKUP(B1282,'Volume SPY'!A:A,'Volume SPY'!B:B)</f>
        <v>0.2380952554322672</v>
      </c>
      <c r="L1282" s="20">
        <f>_xlfn.XLOOKUP(B1282,'Short Volume SPY'!A:A,'Short Volume SPY'!E:E)</f>
        <v>0.49380546513021989</v>
      </c>
    </row>
    <row r="1283" spans="2:12">
      <c r="B1283" s="1">
        <v>43880</v>
      </c>
      <c r="C1283" s="25">
        <f>_xlfn.XLOOKUP(B1283,gme_stock_data!A:A,gme_stock_data!D:D)</f>
        <v>2.9270382300113237E-2</v>
      </c>
      <c r="D1283" s="1"/>
      <c r="E1283" s="18">
        <f>_xlfn.XLOOKUP(B1283,'Volume GME'!A:A,'Volume GME'!B:B)</f>
        <v>0.35645476519922936</v>
      </c>
      <c r="F1283" s="19">
        <f>_xlfn.XLOOKUP(B1283,'Short Volume GME'!A:A,'Short Volume GME'!E:E)</f>
        <v>0.51349883863389867</v>
      </c>
      <c r="H1283" s="20">
        <f>_xlfn.XLOOKUP(B1283,'Volume Apple'!A:A,'Volume Apple'!B:B)</f>
        <v>0.32958606688445335</v>
      </c>
      <c r="I1283" s="20">
        <f>_xlfn.XLOOKUP(B1283,'Short Volume Apple'!A:A,'Short Volume Apple'!E:E)</f>
        <v>0.39023296047413214</v>
      </c>
      <c r="K1283" s="20">
        <f>_xlfn.XLOOKUP(B1283,'Volume SPY'!A:A,'Volume SPY'!B:B)</f>
        <v>0.42499565258645888</v>
      </c>
      <c r="L1283" s="20">
        <f>_xlfn.XLOOKUP(B1283,'Short Volume SPY'!A:A,'Short Volume SPY'!E:E)</f>
        <v>0.48428826688454113</v>
      </c>
    </row>
    <row r="1284" spans="2:12">
      <c r="B1284" s="1">
        <v>43879</v>
      </c>
      <c r="C1284" s="25">
        <f>_xlfn.XLOOKUP(B1284,gme_stock_data!A:A,gme_stock_data!D:D)</f>
        <v>9.950330853168092E-3</v>
      </c>
      <c r="D1284" s="1"/>
      <c r="E1284" s="18">
        <f>_xlfn.XLOOKUP(B1284,'Volume GME'!A:A,'Volume GME'!B:B)</f>
        <v>0.28381479573620277</v>
      </c>
      <c r="F1284" s="19">
        <f>_xlfn.XLOOKUP(B1284,'Short Volume GME'!A:A,'Short Volume GME'!E:E)</f>
        <v>0.46706816081955965</v>
      </c>
      <c r="H1284" s="20">
        <f>_xlfn.XLOOKUP(B1284,'Volume Apple'!A:A,'Volume Apple'!B:B)</f>
        <v>0.38974905658667669</v>
      </c>
      <c r="I1284" s="20">
        <f>_xlfn.XLOOKUP(B1284,'Short Volume Apple'!A:A,'Short Volume Apple'!E:E)</f>
        <v>0.37502816420547314</v>
      </c>
      <c r="K1284" s="20">
        <f>_xlfn.XLOOKUP(B1284,'Volume SPY'!A:A,'Volume SPY'!B:B)</f>
        <v>0.3382027034690816</v>
      </c>
      <c r="L1284" s="20">
        <f>_xlfn.XLOOKUP(B1284,'Short Volume SPY'!A:A,'Short Volume SPY'!E:E)</f>
        <v>0.50941128174796146</v>
      </c>
    </row>
    <row r="1285" spans="2:12">
      <c r="B1285" s="1">
        <v>43875</v>
      </c>
      <c r="C1285" s="25">
        <f>_xlfn.XLOOKUP(B1285,gme_stock_data!A:A,gme_stock_data!D:D)</f>
        <v>-2.9558802241544391E-2</v>
      </c>
      <c r="D1285" s="1"/>
      <c r="E1285" s="18">
        <f>_xlfn.XLOOKUP(B1285,'Volume GME'!A:A,'Volume GME'!B:B)</f>
        <v>0.40146399100248947</v>
      </c>
      <c r="F1285" s="19">
        <f>_xlfn.XLOOKUP(B1285,'Short Volume GME'!A:A,'Short Volume GME'!E:E)</f>
        <v>0.44804047826152754</v>
      </c>
      <c r="H1285" s="20">
        <f>_xlfn.XLOOKUP(B1285,'Volume Apple'!A:A,'Volume Apple'!B:B)</f>
        <v>0.32362881886867451</v>
      </c>
      <c r="I1285" s="20">
        <f>_xlfn.XLOOKUP(B1285,'Short Volume Apple'!A:A,'Short Volume Apple'!E:E)</f>
        <v>0.55479395364900919</v>
      </c>
      <c r="K1285" s="20">
        <f>_xlfn.XLOOKUP(B1285,'Volume SPY'!A:A,'Volume SPY'!B:B)</f>
        <v>0.4161375860458606</v>
      </c>
      <c r="L1285" s="20">
        <f>_xlfn.XLOOKUP(B1285,'Short Volume SPY'!A:A,'Short Volume SPY'!E:E)</f>
        <v>0.54104251119948499</v>
      </c>
    </row>
    <row r="1286" spans="2:12">
      <c r="B1286" s="1">
        <v>43874</v>
      </c>
      <c r="C1286" s="25">
        <f>_xlfn.XLOOKUP(B1286,gme_stock_data!A:A,gme_stock_data!D:D)</f>
        <v>-1.9231361927887644E-2</v>
      </c>
      <c r="D1286" s="1"/>
      <c r="E1286" s="18">
        <f>_xlfn.XLOOKUP(B1286,'Volume GME'!A:A,'Volume GME'!B:B)</f>
        <v>0.34654101253162689</v>
      </c>
      <c r="F1286" s="19">
        <f>_xlfn.XLOOKUP(B1286,'Short Volume GME'!A:A,'Short Volume GME'!E:E)</f>
        <v>0.50899871713410616</v>
      </c>
      <c r="H1286" s="20">
        <f>_xlfn.XLOOKUP(B1286,'Volume Apple'!A:A,'Volume Apple'!B:B)</f>
        <v>0.36821438502285492</v>
      </c>
      <c r="I1286" s="20">
        <f>_xlfn.XLOOKUP(B1286,'Short Volume Apple'!A:A,'Short Volume Apple'!E:E)</f>
        <v>0.5447956811133704</v>
      </c>
      <c r="K1286" s="20">
        <f>_xlfn.XLOOKUP(B1286,'Volume SPY'!A:A,'Volume SPY'!B:B)</f>
        <v>0.29871333806705225</v>
      </c>
      <c r="L1286" s="20">
        <f>_xlfn.XLOOKUP(B1286,'Short Volume SPY'!A:A,'Short Volume SPY'!E:E)</f>
        <v>0.48278314012754941</v>
      </c>
    </row>
    <row r="1287" spans="2:12">
      <c r="B1287" s="1">
        <v>43873</v>
      </c>
      <c r="C1287" s="25">
        <f>_xlfn.XLOOKUP(B1287,gme_stock_data!A:A,gme_stock_data!D:D)</f>
        <v>4.8790164169432049E-2</v>
      </c>
      <c r="D1287" s="1"/>
      <c r="E1287" s="18">
        <f>_xlfn.XLOOKUP(B1287,'Volume GME'!A:A,'Volume GME'!B:B)</f>
        <v>0.37750663609788315</v>
      </c>
      <c r="F1287" s="19">
        <f>_xlfn.XLOOKUP(B1287,'Short Volume GME'!A:A,'Short Volume GME'!E:E)</f>
        <v>0.48863773317763681</v>
      </c>
      <c r="H1287" s="20">
        <f>_xlfn.XLOOKUP(B1287,'Volume Apple'!A:A,'Volume Apple'!B:B)</f>
        <v>0.32695665738117485</v>
      </c>
      <c r="I1287" s="20">
        <f>_xlfn.XLOOKUP(B1287,'Short Volume Apple'!A:A,'Short Volume Apple'!E:E)</f>
        <v>0.38012850853370767</v>
      </c>
      <c r="K1287" s="20">
        <f>_xlfn.XLOOKUP(B1287,'Volume SPY'!A:A,'Volume SPY'!B:B)</f>
        <v>0.32274932511463567</v>
      </c>
      <c r="L1287" s="20">
        <f>_xlfn.XLOOKUP(B1287,'Short Volume SPY'!A:A,'Short Volume SPY'!E:E)</f>
        <v>0.42121364105943282</v>
      </c>
    </row>
    <row r="1288" spans="2:12">
      <c r="B1288" s="1">
        <v>43872</v>
      </c>
      <c r="C1288" s="25">
        <f>_xlfn.XLOOKUP(B1288,gme_stock_data!A:A,gme_stock_data!D:D)</f>
        <v>1.0050335853501506E-2</v>
      </c>
      <c r="D1288" s="1"/>
      <c r="E1288" s="18">
        <f>_xlfn.XLOOKUP(B1288,'Volume GME'!A:A,'Volume GME'!B:B)</f>
        <v>0.25392361925527296</v>
      </c>
      <c r="F1288" s="19">
        <f>_xlfn.XLOOKUP(B1288,'Short Volume GME'!A:A,'Short Volume GME'!E:E)</f>
        <v>0.62533784449195851</v>
      </c>
      <c r="H1288" s="20">
        <f>_xlfn.XLOOKUP(B1288,'Volume Apple'!A:A,'Volume Apple'!B:B)</f>
        <v>0.33331646682738036</v>
      </c>
      <c r="I1288" s="20">
        <f>_xlfn.XLOOKUP(B1288,'Short Volume Apple'!A:A,'Short Volume Apple'!E:E)</f>
        <v>0.53140873347581374</v>
      </c>
      <c r="K1288" s="20">
        <f>_xlfn.XLOOKUP(B1288,'Volume SPY'!A:A,'Volume SPY'!B:B)</f>
        <v>0.31590929898360731</v>
      </c>
      <c r="L1288" s="20">
        <f>_xlfn.XLOOKUP(B1288,'Short Volume SPY'!A:A,'Short Volume SPY'!E:E)</f>
        <v>0.52510299117520187</v>
      </c>
    </row>
    <row r="1289" spans="2:12">
      <c r="B1289" s="1">
        <v>43871</v>
      </c>
      <c r="C1289" s="25">
        <f>_xlfn.XLOOKUP(B1289,gme_stock_data!A:A,gme_stock_data!D:D)</f>
        <v>4.1242958534049218E-2</v>
      </c>
      <c r="D1289" s="1"/>
      <c r="E1289" s="18">
        <f>_xlfn.XLOOKUP(B1289,'Volume GME'!A:A,'Volume GME'!B:B)</f>
        <v>0.38355739668323346</v>
      </c>
      <c r="F1289" s="19">
        <f>_xlfn.XLOOKUP(B1289,'Short Volume GME'!A:A,'Short Volume GME'!E:E)</f>
        <v>0.73475835294705283</v>
      </c>
      <c r="H1289" s="20">
        <f>_xlfn.XLOOKUP(B1289,'Volume Apple'!A:A,'Volume Apple'!B:B)</f>
        <v>0.34738119960081792</v>
      </c>
      <c r="I1289" s="20">
        <f>_xlfn.XLOOKUP(B1289,'Short Volume Apple'!A:A,'Short Volume Apple'!E:E)</f>
        <v>0.428688478068045</v>
      </c>
      <c r="K1289" s="20">
        <f>_xlfn.XLOOKUP(B1289,'Volume SPY'!A:A,'Volume SPY'!B:B)</f>
        <v>0.27946282213157536</v>
      </c>
      <c r="L1289" s="20">
        <f>_xlfn.XLOOKUP(B1289,'Short Volume SPY'!A:A,'Short Volume SPY'!E:E)</f>
        <v>0.55460951641345446</v>
      </c>
    </row>
    <row r="1290" spans="2:12">
      <c r="B1290" s="1">
        <v>43868</v>
      </c>
      <c r="C1290" s="25">
        <f>_xlfn.XLOOKUP(B1290,gme_stock_data!A:A,gme_stock_data!D:D)</f>
        <v>-8.0852096629095024E-2</v>
      </c>
      <c r="D1290" s="1"/>
      <c r="E1290" s="18">
        <f>_xlfn.XLOOKUP(B1290,'Volume GME'!A:A,'Volume GME'!B:B)</f>
        <v>0.38700629147778803</v>
      </c>
      <c r="F1290" s="19">
        <f>_xlfn.XLOOKUP(B1290,'Short Volume GME'!A:A,'Short Volume GME'!E:E)</f>
        <v>0.81182870110437078</v>
      </c>
      <c r="H1290" s="20">
        <f>_xlfn.XLOOKUP(B1290,'Volume Apple'!A:A,'Volume Apple'!B:B)</f>
        <v>0.34234907440632745</v>
      </c>
      <c r="I1290" s="20">
        <f>_xlfn.XLOOKUP(B1290,'Short Volume Apple'!A:A,'Short Volume Apple'!E:E)</f>
        <v>0.5912079337532995</v>
      </c>
      <c r="K1290" s="20">
        <f>_xlfn.XLOOKUP(B1290,'Volume SPY'!A:A,'Volume SPY'!B:B)</f>
        <v>0.34834634372376172</v>
      </c>
      <c r="L1290" s="20">
        <f>_xlfn.XLOOKUP(B1290,'Short Volume SPY'!A:A,'Short Volume SPY'!E:E)</f>
        <v>0.51188403664218507</v>
      </c>
    </row>
    <row r="1291" spans="2:12">
      <c r="B1291" s="1">
        <v>43867</v>
      </c>
      <c r="C1291" s="25">
        <f>_xlfn.XLOOKUP(B1291,gme_stock_data!A:A,gme_stock_data!D:D)</f>
        <v>-9.6619109117368589E-3</v>
      </c>
      <c r="D1291" s="1"/>
      <c r="E1291" s="18">
        <f>_xlfn.XLOOKUP(B1291,'Volume GME'!A:A,'Volume GME'!B:B)</f>
        <v>0.3483572501676816</v>
      </c>
      <c r="F1291" s="19">
        <f>_xlfn.XLOOKUP(B1291,'Short Volume GME'!A:A,'Short Volume GME'!E:E)</f>
        <v>0.65346263439724228</v>
      </c>
      <c r="H1291" s="20">
        <f>_xlfn.XLOOKUP(B1291,'Volume Apple'!A:A,'Volume Apple'!B:B)</f>
        <v>0.3148842994922938</v>
      </c>
      <c r="I1291" s="20">
        <f>_xlfn.XLOOKUP(B1291,'Short Volume Apple'!A:A,'Short Volume Apple'!E:E)</f>
        <v>0.50732086563173939</v>
      </c>
      <c r="K1291" s="20">
        <f>_xlfn.XLOOKUP(B1291,'Volume SPY'!A:A,'Volume SPY'!B:B)</f>
        <v>0.33986855072647026</v>
      </c>
      <c r="L1291" s="20">
        <f>_xlfn.XLOOKUP(B1291,'Short Volume SPY'!A:A,'Short Volume SPY'!E:E)</f>
        <v>0.51187830986948957</v>
      </c>
    </row>
    <row r="1292" spans="2:12">
      <c r="B1292" s="1">
        <v>43866</v>
      </c>
      <c r="C1292" s="25">
        <f>_xlfn.XLOOKUP(B1292,gme_stock_data!A:A,gme_stock_data!D:D)</f>
        <v>1.9418085857101516E-2</v>
      </c>
      <c r="D1292" s="1"/>
      <c r="E1292" s="18">
        <f>_xlfn.XLOOKUP(B1292,'Volume GME'!A:A,'Volume GME'!B:B)</f>
        <v>0.28254184202576954</v>
      </c>
      <c r="F1292" s="19">
        <f>_xlfn.XLOOKUP(B1292,'Short Volume GME'!A:A,'Short Volume GME'!E:E)</f>
        <v>0.6519035368342142</v>
      </c>
      <c r="H1292" s="20">
        <f>_xlfn.XLOOKUP(B1292,'Volume Apple'!A:A,'Volume Apple'!B:B)</f>
        <v>0.29380632046267574</v>
      </c>
      <c r="I1292" s="20">
        <f>_xlfn.XLOOKUP(B1292,'Short Volume Apple'!A:A,'Short Volume Apple'!E:E)</f>
        <v>0.58868663777824393</v>
      </c>
      <c r="K1292" s="20">
        <f>_xlfn.XLOOKUP(B1292,'Volume SPY'!A:A,'Volume SPY'!B:B)</f>
        <v>0.32409248166469629</v>
      </c>
      <c r="L1292" s="20">
        <f>_xlfn.XLOOKUP(B1292,'Short Volume SPY'!A:A,'Short Volume SPY'!E:E)</f>
        <v>0.61969167411891879</v>
      </c>
    </row>
    <row r="1293" spans="2:12">
      <c r="B1293" s="1">
        <v>43865</v>
      </c>
      <c r="C1293" s="25">
        <f>_xlfn.XLOOKUP(B1293,gme_stock_data!A:A,gme_stock_data!D:D)</f>
        <v>2.9852963149681128E-2</v>
      </c>
      <c r="D1293" s="1"/>
      <c r="E1293" s="18">
        <f>_xlfn.XLOOKUP(B1293,'Volume GME'!A:A,'Volume GME'!B:B)</f>
        <v>0.35495827885068487</v>
      </c>
      <c r="F1293" s="19">
        <f>_xlfn.XLOOKUP(B1293,'Short Volume GME'!A:A,'Short Volume GME'!E:E)</f>
        <v>0.74172492826638525</v>
      </c>
      <c r="H1293" s="20">
        <f>_xlfn.XLOOKUP(B1293,'Volume Apple'!A:A,'Volume Apple'!B:B)</f>
        <v>0.33125796108118838</v>
      </c>
      <c r="I1293" s="20">
        <f>_xlfn.XLOOKUP(B1293,'Short Volume Apple'!A:A,'Short Volume Apple'!E:E)</f>
        <v>0.55602725729065883</v>
      </c>
      <c r="K1293" s="20">
        <f>_xlfn.XLOOKUP(B1293,'Volume SPY'!A:A,'Volume SPY'!B:B)</f>
        <v>0.3375092012771797</v>
      </c>
      <c r="L1293" s="20">
        <f>_xlfn.XLOOKUP(B1293,'Short Volume SPY'!A:A,'Short Volume SPY'!E:E)</f>
        <v>0.46448706986636462</v>
      </c>
    </row>
    <row r="1294" spans="2:12">
      <c r="B1294" s="1">
        <v>43864</v>
      </c>
      <c r="C1294" s="25">
        <f>_xlfn.XLOOKUP(B1294,gme_stock_data!A:A,gme_stock_data!D:D)</f>
        <v>3.0771658666753687E-2</v>
      </c>
      <c r="D1294" s="1"/>
      <c r="E1294" s="18">
        <f>_xlfn.XLOOKUP(B1294,'Volume GME'!A:A,'Volume GME'!B:B)</f>
        <v>0.30501150183175491</v>
      </c>
      <c r="F1294" s="19">
        <f>_xlfn.XLOOKUP(B1294,'Short Volume GME'!A:A,'Short Volume GME'!E:E)</f>
        <v>0.68559850521519072</v>
      </c>
      <c r="H1294" s="20">
        <f>_xlfn.XLOOKUP(B1294,'Volume Apple'!A:A,'Volume Apple'!B:B)</f>
        <v>0.3425481272722718</v>
      </c>
      <c r="I1294" s="20">
        <f>_xlfn.XLOOKUP(B1294,'Short Volume Apple'!A:A,'Short Volume Apple'!E:E)</f>
        <v>0.55080584019597578</v>
      </c>
      <c r="K1294" s="20">
        <f>_xlfn.XLOOKUP(B1294,'Volume SPY'!A:A,'Volume SPY'!B:B)</f>
        <v>0.30759302682371231</v>
      </c>
      <c r="L1294" s="20">
        <f>_xlfn.XLOOKUP(B1294,'Short Volume SPY'!A:A,'Short Volume SPY'!E:E)</f>
        <v>0.39674068897923626</v>
      </c>
    </row>
    <row r="1295" spans="2:12">
      <c r="B1295" s="1">
        <v>43861</v>
      </c>
      <c r="C1295" s="25">
        <f>_xlfn.XLOOKUP(B1295,gme_stock_data!A:A,gme_stock_data!D:D)</f>
        <v>-2.0619287202735703E-2</v>
      </c>
      <c r="D1295" s="1"/>
      <c r="E1295" s="18">
        <f>_xlfn.XLOOKUP(B1295,'Volume GME'!A:A,'Volume GME'!B:B)</f>
        <v>0.3442445510767822</v>
      </c>
      <c r="F1295" s="19">
        <f>_xlfn.XLOOKUP(B1295,'Short Volume GME'!A:A,'Short Volume GME'!E:E)</f>
        <v>0.78465491474467097</v>
      </c>
      <c r="H1295" s="20">
        <f>_xlfn.XLOOKUP(B1295,'Volume Apple'!A:A,'Volume Apple'!B:B)</f>
        <v>0.34227107952274932</v>
      </c>
      <c r="I1295" s="20">
        <f>_xlfn.XLOOKUP(B1295,'Short Volume Apple'!A:A,'Short Volume Apple'!E:E)</f>
        <v>0.50661182443096819</v>
      </c>
      <c r="K1295" s="20">
        <f>_xlfn.XLOOKUP(B1295,'Volume SPY'!A:A,'Volume SPY'!B:B)</f>
        <v>0.27300528097363652</v>
      </c>
      <c r="L1295" s="20">
        <f>_xlfn.XLOOKUP(B1295,'Short Volume SPY'!A:A,'Short Volume SPY'!E:E)</f>
        <v>0.51678652591597218</v>
      </c>
    </row>
    <row r="1296" spans="2:12">
      <c r="B1296" s="1">
        <v>43860</v>
      </c>
      <c r="C1296" s="25">
        <f>_xlfn.XLOOKUP(B1296,gme_stock_data!A:A,gme_stock_data!D:D)</f>
        <v>-4.9761509559063943E-2</v>
      </c>
      <c r="D1296" s="1"/>
      <c r="E1296" s="18">
        <f>_xlfn.XLOOKUP(B1296,'Volume GME'!A:A,'Volume GME'!B:B)</f>
        <v>0.40246307204530629</v>
      </c>
      <c r="F1296" s="19">
        <f>_xlfn.XLOOKUP(B1296,'Short Volume GME'!A:A,'Short Volume GME'!E:E)</f>
        <v>0.73729982615848766</v>
      </c>
      <c r="H1296" s="20">
        <f>_xlfn.XLOOKUP(B1296,'Volume Apple'!A:A,'Volume Apple'!B:B)</f>
        <v>0.35349828122415011</v>
      </c>
      <c r="I1296" s="20">
        <f>_xlfn.XLOOKUP(B1296,'Short Volume Apple'!A:A,'Short Volume Apple'!E:E)</f>
        <v>0.52373678770801313</v>
      </c>
      <c r="K1296" s="20">
        <f>_xlfn.XLOOKUP(B1296,'Volume SPY'!A:A,'Volume SPY'!B:B)</f>
        <v>0.22504503542873605</v>
      </c>
      <c r="L1296" s="20">
        <f>_xlfn.XLOOKUP(B1296,'Short Volume SPY'!A:A,'Short Volume SPY'!E:E)</f>
        <v>0.56268639652574126</v>
      </c>
    </row>
    <row r="1297" spans="2:12">
      <c r="B1297" s="1">
        <v>43859</v>
      </c>
      <c r="C1297" s="25">
        <f>_xlfn.XLOOKUP(B1297,gme_stock_data!A:A,gme_stock_data!D:D)</f>
        <v>-1.9231361927887644E-2</v>
      </c>
      <c r="D1297" s="1"/>
      <c r="E1297" s="18">
        <f>_xlfn.XLOOKUP(B1297,'Volume GME'!A:A,'Volume GME'!B:B)</f>
        <v>0.35358444166623187</v>
      </c>
      <c r="F1297" s="19">
        <f>_xlfn.XLOOKUP(B1297,'Short Volume GME'!A:A,'Short Volume GME'!E:E)</f>
        <v>0.73320441357103283</v>
      </c>
      <c r="H1297" s="20">
        <f>_xlfn.XLOOKUP(B1297,'Volume Apple'!A:A,'Volume Apple'!B:B)</f>
        <v>0.3287836434693715</v>
      </c>
      <c r="I1297" s="20">
        <f>_xlfn.XLOOKUP(B1297,'Short Volume Apple'!A:A,'Short Volume Apple'!E:E)</f>
        <v>0.54924779595815665</v>
      </c>
      <c r="K1297" s="20">
        <f>_xlfn.XLOOKUP(B1297,'Volume SPY'!A:A,'Volume SPY'!B:B)</f>
        <v>0.31474784183220761</v>
      </c>
      <c r="L1297" s="20">
        <f>_xlfn.XLOOKUP(B1297,'Short Volume SPY'!A:A,'Short Volume SPY'!E:E)</f>
        <v>0.55659932580007798</v>
      </c>
    </row>
    <row r="1298" spans="2:12">
      <c r="B1298" s="1">
        <v>43858</v>
      </c>
      <c r="C1298" s="25">
        <f>_xlfn.XLOOKUP(B1298,gme_stock_data!A:A,gme_stock_data!D:D)</f>
        <v>-1.8868484304382805E-2</v>
      </c>
      <c r="D1298" s="1"/>
      <c r="E1298" s="18">
        <f>_xlfn.XLOOKUP(B1298,'Volume GME'!A:A,'Volume GME'!B:B)</f>
        <v>0.43165157375324953</v>
      </c>
      <c r="F1298" s="19">
        <f>_xlfn.XLOOKUP(B1298,'Short Volume GME'!A:A,'Short Volume GME'!E:E)</f>
        <v>0.62247001915810196</v>
      </c>
      <c r="H1298" s="20">
        <f>_xlfn.XLOOKUP(B1298,'Volume Apple'!A:A,'Volume Apple'!B:B)</f>
        <v>0.35886749316509375</v>
      </c>
      <c r="I1298" s="20">
        <f>_xlfn.XLOOKUP(B1298,'Short Volume Apple'!A:A,'Short Volume Apple'!E:E)</f>
        <v>0.59492217766830269</v>
      </c>
      <c r="K1298" s="20">
        <f>_xlfn.XLOOKUP(B1298,'Volume SPY'!A:A,'Volume SPY'!B:B)</f>
        <v>0.25398225462263685</v>
      </c>
      <c r="L1298" s="20">
        <f>_xlfn.XLOOKUP(B1298,'Short Volume SPY'!A:A,'Short Volume SPY'!E:E)</f>
        <v>0.53710466968748372</v>
      </c>
    </row>
    <row r="1299" spans="2:12">
      <c r="B1299" s="1">
        <v>43857</v>
      </c>
      <c r="C1299" s="25">
        <f>_xlfn.XLOOKUP(B1299,gme_stock_data!A:A,gme_stock_data!D:D)</f>
        <v>-9.3023926623135612E-3</v>
      </c>
      <c r="D1299" s="1"/>
      <c r="E1299" s="18">
        <f>_xlfn.XLOOKUP(B1299,'Volume GME'!A:A,'Volume GME'!B:B)</f>
        <v>0.27517990356151578</v>
      </c>
      <c r="F1299" s="19">
        <f>_xlfn.XLOOKUP(B1299,'Short Volume GME'!A:A,'Short Volume GME'!E:E)</f>
        <v>0.54538966124701704</v>
      </c>
      <c r="H1299" s="20">
        <f>_xlfn.XLOOKUP(B1299,'Volume Apple'!A:A,'Volume Apple'!B:B)</f>
        <v>0.32423426533730659</v>
      </c>
      <c r="I1299" s="20">
        <f>_xlfn.XLOOKUP(B1299,'Short Volume Apple'!A:A,'Short Volume Apple'!E:E)</f>
        <v>0.53673804387308255</v>
      </c>
      <c r="K1299" s="20">
        <f>_xlfn.XLOOKUP(B1299,'Volume SPY'!A:A,'Volume SPY'!B:B)</f>
        <v>0.26669134370581765</v>
      </c>
      <c r="L1299" s="20">
        <f>_xlfn.XLOOKUP(B1299,'Short Volume SPY'!A:A,'Short Volume SPY'!E:E)</f>
        <v>0.51737559621059448</v>
      </c>
    </row>
    <row r="1300" spans="2:12">
      <c r="B1300" s="1">
        <v>43854</v>
      </c>
      <c r="C1300" s="25">
        <f>_xlfn.XLOOKUP(B1300,gme_stock_data!A:A,gme_stock_data!D:D)</f>
        <v>-6.2800901239030232E-2</v>
      </c>
      <c r="D1300" s="1"/>
      <c r="E1300" s="18">
        <f>_xlfn.XLOOKUP(B1300,'Volume GME'!A:A,'Volume GME'!B:B)</f>
        <v>0.38646448096487329</v>
      </c>
      <c r="F1300" s="19">
        <f>_xlfn.XLOOKUP(B1300,'Short Volume GME'!A:A,'Short Volume GME'!E:E)</f>
        <v>0.73316439773205</v>
      </c>
      <c r="H1300" s="20">
        <f>_xlfn.XLOOKUP(B1300,'Volume Apple'!A:A,'Volume Apple'!B:B)</f>
        <v>0.35375614893159946</v>
      </c>
      <c r="I1300" s="20">
        <f>_xlfn.XLOOKUP(B1300,'Short Volume Apple'!A:A,'Short Volume Apple'!E:E)</f>
        <v>0.59596842474024903</v>
      </c>
      <c r="K1300" s="20">
        <f>_xlfn.XLOOKUP(B1300,'Volume SPY'!A:A,'Volume SPY'!B:B)</f>
        <v>0.34860082766206157</v>
      </c>
      <c r="L1300" s="20">
        <f>_xlfn.XLOOKUP(B1300,'Short Volume SPY'!A:A,'Short Volume SPY'!E:E)</f>
        <v>0.52027224435655284</v>
      </c>
    </row>
    <row r="1301" spans="2:12">
      <c r="B1301" s="1">
        <v>43853</v>
      </c>
      <c r="C1301" s="25">
        <f>_xlfn.XLOOKUP(B1301,gme_stock_data!A:A,gme_stock_data!D:D)</f>
        <v>8.7336799687546315E-3</v>
      </c>
      <c r="D1301" s="1"/>
      <c r="E1301" s="18">
        <f>_xlfn.XLOOKUP(B1301,'Volume GME'!A:A,'Volume GME'!B:B)</f>
        <v>0.30216720011658249</v>
      </c>
      <c r="F1301" s="19">
        <f>_xlfn.XLOOKUP(B1301,'Short Volume GME'!A:A,'Short Volume GME'!E:E)</f>
        <v>0.49434737414534391</v>
      </c>
      <c r="H1301" s="20">
        <f>_xlfn.XLOOKUP(B1301,'Volume Apple'!A:A,'Volume Apple'!B:B)</f>
        <v>0.36322453799680593</v>
      </c>
      <c r="I1301" s="20">
        <f>_xlfn.XLOOKUP(B1301,'Short Volume Apple'!A:A,'Short Volume Apple'!E:E)</f>
        <v>0.54319380830537289</v>
      </c>
      <c r="K1301" s="20">
        <f>_xlfn.XLOOKUP(B1301,'Volume SPY'!A:A,'Volume SPY'!B:B)</f>
        <v>0.29998318604168572</v>
      </c>
      <c r="L1301" s="20">
        <f>_xlfn.XLOOKUP(B1301,'Short Volume SPY'!A:A,'Short Volume SPY'!E:E)</f>
        <v>0.58939962888229347</v>
      </c>
    </row>
    <row r="1302" spans="2:12">
      <c r="B1302" s="1">
        <v>43852</v>
      </c>
      <c r="C1302" s="25">
        <f>_xlfn.XLOOKUP(B1302,gme_stock_data!A:A,gme_stock_data!D:D)</f>
        <v>-8.7336799687546662E-3</v>
      </c>
      <c r="D1302" s="1"/>
      <c r="E1302" s="18">
        <f>_xlfn.XLOOKUP(B1302,'Volume GME'!A:A,'Volume GME'!B:B)</f>
        <v>0.41301837574015621</v>
      </c>
      <c r="F1302" s="19">
        <f>_xlfn.XLOOKUP(B1302,'Short Volume GME'!A:A,'Short Volume GME'!E:E)</f>
        <v>0.64617235280181984</v>
      </c>
      <c r="H1302" s="20">
        <f>_xlfn.XLOOKUP(B1302,'Volume Apple'!A:A,'Volume Apple'!B:B)</f>
        <v>0.31008824653966599</v>
      </c>
      <c r="I1302" s="20">
        <f>_xlfn.XLOOKUP(B1302,'Short Volume Apple'!A:A,'Short Volume Apple'!E:E)</f>
        <v>0.57321587799051554</v>
      </c>
      <c r="K1302" s="20">
        <f>_xlfn.XLOOKUP(B1302,'Volume SPY'!A:A,'Volume SPY'!B:B)</f>
        <v>0.38320219044797238</v>
      </c>
      <c r="L1302" s="20">
        <f>_xlfn.XLOOKUP(B1302,'Short Volume SPY'!A:A,'Short Volume SPY'!E:E)</f>
        <v>0.49570223417278131</v>
      </c>
    </row>
    <row r="1303" spans="2:12">
      <c r="B1303" s="1">
        <v>43851</v>
      </c>
      <c r="C1303" s="25">
        <f>_xlfn.XLOOKUP(B1303,gme_stock_data!A:A,gme_stock_data!D:D)</f>
        <v>-3.4191364748279308E-2</v>
      </c>
      <c r="D1303" s="1"/>
      <c r="E1303" s="18">
        <f>_xlfn.XLOOKUP(B1303,'Volume GME'!A:A,'Volume GME'!B:B)</f>
        <v>0.37167159710962516</v>
      </c>
      <c r="F1303" s="19">
        <f>_xlfn.XLOOKUP(B1303,'Short Volume GME'!A:A,'Short Volume GME'!E:E)</f>
        <v>0.69632975290463694</v>
      </c>
      <c r="H1303" s="20">
        <f>_xlfn.XLOOKUP(B1303,'Volume Apple'!A:A,'Volume Apple'!B:B)</f>
        <v>0.34505934295207685</v>
      </c>
      <c r="I1303" s="20">
        <f>_xlfn.XLOOKUP(B1303,'Short Volume Apple'!A:A,'Short Volume Apple'!E:E)</f>
        <v>0.57239430718596007</v>
      </c>
      <c r="K1303" s="20">
        <f>_xlfn.XLOOKUP(B1303,'Volume SPY'!A:A,'Volume SPY'!B:B)</f>
        <v>0.44446961235445542</v>
      </c>
      <c r="L1303" s="20">
        <f>_xlfn.XLOOKUP(B1303,'Short Volume SPY'!A:A,'Short Volume SPY'!E:E)</f>
        <v>0.44323215607272881</v>
      </c>
    </row>
    <row r="1304" spans="2:12">
      <c r="B1304" s="1">
        <v>43847</v>
      </c>
      <c r="C1304" s="25">
        <f>_xlfn.XLOOKUP(B1304,gme_stock_data!A:A,gme_stock_data!D:D)</f>
        <v>3.4191364748279343E-2</v>
      </c>
      <c r="D1304" s="1"/>
      <c r="E1304" s="18">
        <f>_xlfn.XLOOKUP(B1304,'Volume GME'!A:A,'Volume GME'!B:B)</f>
        <v>0.32899218912488143</v>
      </c>
      <c r="F1304" s="19">
        <f>_xlfn.XLOOKUP(B1304,'Short Volume GME'!A:A,'Short Volume GME'!E:E)</f>
        <v>0.65216865784952249</v>
      </c>
      <c r="H1304" s="20">
        <f>_xlfn.XLOOKUP(B1304,'Volume Apple'!A:A,'Volume Apple'!B:B)</f>
        <v>0.32919932858466561</v>
      </c>
      <c r="I1304" s="20">
        <f>_xlfn.XLOOKUP(B1304,'Short Volume Apple'!A:A,'Short Volume Apple'!E:E)</f>
        <v>0.5645251724725181</v>
      </c>
      <c r="K1304" s="20">
        <f>_xlfn.XLOOKUP(B1304,'Volume SPY'!A:A,'Volume SPY'!B:B)</f>
        <v>0.50291135069961757</v>
      </c>
      <c r="L1304" s="20">
        <f>_xlfn.XLOOKUP(B1304,'Short Volume SPY'!A:A,'Short Volume SPY'!E:E)</f>
        <v>0.66501669651582551</v>
      </c>
    </row>
    <row r="1305" spans="2:12">
      <c r="B1305" s="1">
        <v>43846</v>
      </c>
      <c r="C1305" s="25">
        <f>_xlfn.XLOOKUP(B1305,gme_stock_data!A:A,gme_stock_data!D:D)</f>
        <v>0</v>
      </c>
      <c r="D1305" s="1"/>
      <c r="E1305" s="18">
        <f>_xlfn.XLOOKUP(B1305,'Volume GME'!A:A,'Volume GME'!B:B)</f>
        <v>0.34924056434880274</v>
      </c>
      <c r="F1305" s="19">
        <f>_xlfn.XLOOKUP(B1305,'Short Volume GME'!A:A,'Short Volume GME'!E:E)</f>
        <v>0.71363230808662204</v>
      </c>
      <c r="H1305" s="20">
        <f>_xlfn.XLOOKUP(B1305,'Volume Apple'!A:A,'Volume Apple'!B:B)</f>
        <v>0.39319988615718277</v>
      </c>
      <c r="I1305" s="20">
        <f>_xlfn.XLOOKUP(B1305,'Short Volume Apple'!A:A,'Short Volume Apple'!E:E)</f>
        <v>0.59717232778604246</v>
      </c>
      <c r="K1305" s="20">
        <f>_xlfn.XLOOKUP(B1305,'Volume SPY'!A:A,'Volume SPY'!B:B)</f>
        <v>0.35704228802259264</v>
      </c>
      <c r="L1305" s="20">
        <f>_xlfn.XLOOKUP(B1305,'Short Volume SPY'!A:A,'Short Volume SPY'!E:E)</f>
        <v>0.47357168137745415</v>
      </c>
    </row>
    <row r="1306" spans="2:12">
      <c r="B1306" s="1">
        <v>43845</v>
      </c>
      <c r="C1306" s="25">
        <f>_xlfn.XLOOKUP(B1306,gme_stock_data!A:A,gme_stock_data!D:D)</f>
        <v>-2.575249610241474E-2</v>
      </c>
      <c r="D1306" s="1"/>
      <c r="E1306" s="18">
        <f>_xlfn.XLOOKUP(B1306,'Volume GME'!A:A,'Volume GME'!B:B)</f>
        <v>0.41199642810968468</v>
      </c>
      <c r="F1306" s="19">
        <f>_xlfn.XLOOKUP(B1306,'Short Volume GME'!A:A,'Short Volume GME'!E:E)</f>
        <v>0.54564152517412678</v>
      </c>
      <c r="H1306" s="20">
        <f>_xlfn.XLOOKUP(B1306,'Volume Apple'!A:A,'Volume Apple'!B:B)</f>
        <v>0.32609789371149756</v>
      </c>
      <c r="I1306" s="20">
        <f>_xlfn.XLOOKUP(B1306,'Short Volume Apple'!A:A,'Short Volume Apple'!E:E)</f>
        <v>0.56499187371487591</v>
      </c>
      <c r="K1306" s="20">
        <f>_xlfn.XLOOKUP(B1306,'Volume SPY'!A:A,'Volume SPY'!B:B)</f>
        <v>0.42957565257319663</v>
      </c>
      <c r="L1306" s="20">
        <f>_xlfn.XLOOKUP(B1306,'Short Volume SPY'!A:A,'Short Volume SPY'!E:E)</f>
        <v>0.48902762969439412</v>
      </c>
    </row>
    <row r="1307" spans="2:12">
      <c r="B1307" s="1">
        <v>43844</v>
      </c>
      <c r="C1307" s="25">
        <f>_xlfn.XLOOKUP(B1307,gme_stock_data!A:A,gme_stock_data!D:D)</f>
        <v>-0.14197026127038734</v>
      </c>
      <c r="D1307" s="1"/>
      <c r="E1307" s="18">
        <f>_xlfn.XLOOKUP(B1307,'Volume GME'!A:A,'Volume GME'!B:B)</f>
        <v>0.45155752834554486</v>
      </c>
      <c r="F1307" s="19">
        <f>_xlfn.XLOOKUP(B1307,'Short Volume GME'!A:A,'Short Volume GME'!E:E)</f>
        <v>0.5172749150926107</v>
      </c>
      <c r="H1307" s="20">
        <f>_xlfn.XLOOKUP(B1307,'Volume Apple'!A:A,'Volume Apple'!B:B)</f>
        <v>0.31165817488237774</v>
      </c>
      <c r="I1307" s="20">
        <f>_xlfn.XLOOKUP(B1307,'Short Volume Apple'!A:A,'Short Volume Apple'!E:E)</f>
        <v>0.60099174352667628</v>
      </c>
      <c r="K1307" s="20">
        <f>_xlfn.XLOOKUP(B1307,'Volume SPY'!A:A,'Volume SPY'!B:B)</f>
        <v>0.29602755452775903</v>
      </c>
      <c r="L1307" s="20">
        <f>_xlfn.XLOOKUP(B1307,'Short Volume SPY'!A:A,'Short Volume SPY'!E:E)</f>
        <v>0.38606251585647716</v>
      </c>
    </row>
    <row r="1308" spans="2:12">
      <c r="B1308" s="1">
        <v>43843</v>
      </c>
      <c r="C1308" s="25">
        <f>_xlfn.XLOOKUP(B1308,gme_stock_data!A:A,gme_stock_data!D:D)</f>
        <v>0</v>
      </c>
      <c r="D1308" s="1"/>
      <c r="E1308" s="18">
        <f>_xlfn.XLOOKUP(B1308,'Volume GME'!A:A,'Volume GME'!B:B)</f>
        <v>0.34723146361021173</v>
      </c>
      <c r="F1308" s="19">
        <f>_xlfn.XLOOKUP(B1308,'Short Volume GME'!A:A,'Short Volume GME'!E:E)</f>
        <v>0.66202497211057376</v>
      </c>
      <c r="H1308" s="20">
        <f>_xlfn.XLOOKUP(B1308,'Volume Apple'!A:A,'Volume Apple'!B:B)</f>
        <v>0.3415893519883918</v>
      </c>
      <c r="I1308" s="20">
        <f>_xlfn.XLOOKUP(B1308,'Short Volume Apple'!A:A,'Short Volume Apple'!E:E)</f>
        <v>0.58730368382639253</v>
      </c>
      <c r="K1308" s="20">
        <f>_xlfn.XLOOKUP(B1308,'Volume SPY'!A:A,'Volume SPY'!B:B)</f>
        <v>0.27774393544356257</v>
      </c>
      <c r="L1308" s="20">
        <f>_xlfn.XLOOKUP(B1308,'Short Volume SPY'!A:A,'Short Volume SPY'!E:E)</f>
        <v>0.5065791815145011</v>
      </c>
    </row>
    <row r="1309" spans="2:12">
      <c r="B1309" s="1">
        <v>43840</v>
      </c>
      <c r="C1309" s="25">
        <f>_xlfn.XLOOKUP(B1309,gme_stock_data!A:A,gme_stock_data!D:D)</f>
        <v>-2.181904739463961E-2</v>
      </c>
      <c r="D1309" s="1"/>
      <c r="E1309" s="18">
        <f>_xlfn.XLOOKUP(B1309,'Volume GME'!A:A,'Volume GME'!B:B)</f>
        <v>0.35833813904592343</v>
      </c>
      <c r="F1309" s="19">
        <f>_xlfn.XLOOKUP(B1309,'Short Volume GME'!A:A,'Short Volume GME'!E:E)</f>
        <v>0.68377337110481584</v>
      </c>
      <c r="H1309" s="20">
        <f>_xlfn.XLOOKUP(B1309,'Volume Apple'!A:A,'Volume Apple'!B:B)</f>
        <v>0.35022115909198576</v>
      </c>
      <c r="I1309" s="20">
        <f>_xlfn.XLOOKUP(B1309,'Short Volume Apple'!A:A,'Short Volume Apple'!E:E)</f>
        <v>0.55282803074637077</v>
      </c>
      <c r="K1309" s="20">
        <f>_xlfn.XLOOKUP(B1309,'Volume SPY'!A:A,'Volume SPY'!B:B)</f>
        <v>0.31605118576879343</v>
      </c>
      <c r="L1309" s="20">
        <f>_xlfn.XLOOKUP(B1309,'Short Volume SPY'!A:A,'Short Volume SPY'!E:E)</f>
        <v>0.37325738863285979</v>
      </c>
    </row>
    <row r="1310" spans="2:12">
      <c r="B1310" s="1">
        <v>43839</v>
      </c>
      <c r="C1310" s="25">
        <f>_xlfn.XLOOKUP(B1310,gme_stock_data!A:A,gme_stock_data!D:D)</f>
        <v>-2.8370697129215576E-2</v>
      </c>
      <c r="D1310" s="1"/>
      <c r="E1310" s="18">
        <f>_xlfn.XLOOKUP(B1310,'Volume GME'!A:A,'Volume GME'!B:B)</f>
        <v>0.38426348942945104</v>
      </c>
      <c r="F1310" s="19">
        <f>_xlfn.XLOOKUP(B1310,'Short Volume GME'!A:A,'Short Volume GME'!E:E)</f>
        <v>0.70353181244128682</v>
      </c>
      <c r="H1310" s="20">
        <f>_xlfn.XLOOKUP(B1310,'Volume Apple'!A:A,'Volume Apple'!B:B)</f>
        <v>0.37064431685324262</v>
      </c>
      <c r="I1310" s="20">
        <f>_xlfn.XLOOKUP(B1310,'Short Volume Apple'!A:A,'Short Volume Apple'!E:E)</f>
        <v>0.45470731718866692</v>
      </c>
      <c r="K1310" s="20">
        <f>_xlfn.XLOOKUP(B1310,'Volume SPY'!A:A,'Volume SPY'!B:B)</f>
        <v>0.28728673064652932</v>
      </c>
      <c r="L1310" s="20">
        <f>_xlfn.XLOOKUP(B1310,'Short Volume SPY'!A:A,'Short Volume SPY'!E:E)</f>
        <v>0.48332192519719569</v>
      </c>
    </row>
    <row r="1311" spans="2:12">
      <c r="B1311" s="1">
        <v>43838</v>
      </c>
      <c r="C1311" s="25">
        <f>_xlfn.XLOOKUP(B1311,gme_stock_data!A:A,gme_stock_data!D:D)</f>
        <v>3.5590945102702533E-2</v>
      </c>
      <c r="D1311" s="1"/>
      <c r="E1311" s="18">
        <f>_xlfn.XLOOKUP(B1311,'Volume GME'!A:A,'Volume GME'!B:B)</f>
        <v>0.51024195102714387</v>
      </c>
      <c r="F1311" s="19">
        <f>_xlfn.XLOOKUP(B1311,'Short Volume GME'!A:A,'Short Volume GME'!E:E)</f>
        <v>0.62712538967018094</v>
      </c>
      <c r="H1311" s="20">
        <f>_xlfn.XLOOKUP(B1311,'Volume Apple'!A:A,'Volume Apple'!B:B)</f>
        <v>0.32391694734579612</v>
      </c>
      <c r="I1311" s="20">
        <f>_xlfn.XLOOKUP(B1311,'Short Volume Apple'!A:A,'Short Volume Apple'!E:E)</f>
        <v>0.36004985494642933</v>
      </c>
      <c r="K1311" s="20">
        <f>_xlfn.XLOOKUP(B1311,'Volume SPY'!A:A,'Volume SPY'!B:B)</f>
        <v>0.29875689463810229</v>
      </c>
      <c r="L1311" s="20">
        <f>_xlfn.XLOOKUP(B1311,'Short Volume SPY'!A:A,'Short Volume SPY'!E:E)</f>
        <v>0.49936158688020299</v>
      </c>
    </row>
    <row r="1312" spans="2:12">
      <c r="B1312" s="1">
        <v>43837</v>
      </c>
      <c r="C1312" s="25">
        <f>_xlfn.XLOOKUP(B1312,gme_stock_data!A:A,gme_stock_data!D:D)</f>
        <v>-5.6352936551131744E-2</v>
      </c>
      <c r="D1312" s="1"/>
      <c r="E1312" s="18">
        <f>_xlfn.XLOOKUP(B1312,'Volume GME'!A:A,'Volume GME'!B:B)</f>
        <v>0.46813525077456503</v>
      </c>
      <c r="F1312" s="19">
        <f>_xlfn.XLOOKUP(B1312,'Short Volume GME'!A:A,'Short Volume GME'!E:E)</f>
        <v>0.48076663993373797</v>
      </c>
      <c r="H1312" s="20">
        <f>_xlfn.XLOOKUP(B1312,'Volume Apple'!A:A,'Volume Apple'!B:B)</f>
        <v>0.36961852802231127</v>
      </c>
      <c r="I1312" s="20">
        <f>_xlfn.XLOOKUP(B1312,'Short Volume Apple'!A:A,'Short Volume Apple'!E:E)</f>
        <v>0.41047357370123161</v>
      </c>
      <c r="K1312" s="20">
        <f>_xlfn.XLOOKUP(B1312,'Volume SPY'!A:A,'Volume SPY'!B:B)</f>
        <v>0.28760244874329488</v>
      </c>
      <c r="L1312" s="20">
        <f>_xlfn.XLOOKUP(B1312,'Short Volume SPY'!A:A,'Short Volume SPY'!E:E)</f>
        <v>0.47403015583642993</v>
      </c>
    </row>
    <row r="1313" spans="2:12">
      <c r="B1313" s="1">
        <v>43836</v>
      </c>
      <c r="C1313" s="25">
        <f>_xlfn.XLOOKUP(B1313,gme_stock_data!A:A,gme_stock_data!D:D)</f>
        <v>-6.8259650703998706E-3</v>
      </c>
      <c r="D1313" s="1"/>
      <c r="E1313" s="18">
        <f>_xlfn.XLOOKUP(B1313,'Volume GME'!A:A,'Volume GME'!B:B)</f>
        <v>0.37378920618349892</v>
      </c>
      <c r="F1313" s="19">
        <f>_xlfn.XLOOKUP(B1313,'Short Volume GME'!A:A,'Short Volume GME'!E:E)</f>
        <v>0.62745350727251359</v>
      </c>
      <c r="H1313" s="20">
        <f>_xlfn.XLOOKUP(B1313,'Volume Apple'!A:A,'Volume Apple'!B:B)</f>
        <v>0.35816012400065989</v>
      </c>
      <c r="I1313" s="20">
        <f>_xlfn.XLOOKUP(B1313,'Short Volume Apple'!A:A,'Short Volume Apple'!E:E)</f>
        <v>0.39221108692081225</v>
      </c>
      <c r="K1313" s="20">
        <f>_xlfn.XLOOKUP(B1313,'Volume SPY'!A:A,'Volume SPY'!B:B)</f>
        <v>0.36651349765214059</v>
      </c>
      <c r="L1313" s="20">
        <f>_xlfn.XLOOKUP(B1313,'Short Volume SPY'!A:A,'Short Volume SPY'!E:E)</f>
        <v>0.5250856764721229</v>
      </c>
    </row>
    <row r="1314" spans="2:12">
      <c r="B1314" s="1">
        <v>43833</v>
      </c>
      <c r="C1314" s="25">
        <f>_xlfn.XLOOKUP(B1314,gme_stock_data!A:A,gme_stock_data!D:D)</f>
        <v>-7.2162446248230538E-2</v>
      </c>
      <c r="D1314" s="1"/>
      <c r="E1314" s="18">
        <f>_xlfn.XLOOKUP(B1314,'Volume GME'!A:A,'Volume GME'!B:B)</f>
        <v>0.40403823077752754</v>
      </c>
      <c r="F1314" s="19">
        <f>_xlfn.XLOOKUP(B1314,'Short Volume GME'!A:A,'Short Volume GME'!E:E)</f>
        <v>0.63385296501176625</v>
      </c>
      <c r="H1314" s="20">
        <f>_xlfn.XLOOKUP(B1314,'Volume Apple'!A:A,'Volume Apple'!B:B)</f>
        <v>0.37031720714631544</v>
      </c>
      <c r="I1314" s="20">
        <f>_xlfn.XLOOKUP(B1314,'Short Volume Apple'!A:A,'Short Volume Apple'!E:E)</f>
        <v>0.53558222119063248</v>
      </c>
      <c r="K1314" s="20">
        <f>_xlfn.XLOOKUP(B1314,'Volume SPY'!A:A,'Volume SPY'!B:B)</f>
        <v>0.32454105628793462</v>
      </c>
      <c r="L1314" s="20">
        <f>_xlfn.XLOOKUP(B1314,'Short Volume SPY'!A:A,'Short Volume SPY'!E:E)</f>
        <v>0.54845628760432974</v>
      </c>
    </row>
    <row r="1315" spans="2:12">
      <c r="B1315" s="1">
        <v>43832</v>
      </c>
      <c r="C1315" s="25">
        <f>_xlfn.XLOOKUP(B1315,gme_stock_data!A:A,gme_stock_data!D:D)</f>
        <v>0</v>
      </c>
      <c r="D1315" s="1"/>
      <c r="E1315" s="18">
        <f>_xlfn.XLOOKUP(B1315,'Volume GME'!A:A,'Volume GME'!B:B)</f>
        <v>0.40738611792083612</v>
      </c>
      <c r="F1315" s="19">
        <f>_xlfn.XLOOKUP(B1315,'Short Volume GME'!A:A,'Short Volume GME'!E:E)</f>
        <v>0.68958032245879053</v>
      </c>
      <c r="H1315" s="20">
        <f>_xlfn.XLOOKUP(B1315,'Volume Apple'!A:A,'Volume Apple'!B:B)</f>
        <v>0.34723952313331791</v>
      </c>
      <c r="I1315" s="20">
        <f>_xlfn.XLOOKUP(B1315,'Short Volume Apple'!A:A,'Short Volume Apple'!E:E)</f>
        <v>0.56483218410845892</v>
      </c>
      <c r="K1315" s="20">
        <f>_xlfn.XLOOKUP(B1315,'Volume SPY'!A:A,'Volume SPY'!B:B)</f>
        <v>0.32820508616968797</v>
      </c>
      <c r="L1315" s="20">
        <f>_xlfn.XLOOKUP(B1315,'Short Volume SPY'!A:A,'Short Volume SPY'!E:E)</f>
        <v>0.56930380102821276</v>
      </c>
    </row>
  </sheetData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4E1479-06C1-4DD4-8863-6A5A16CB6AA0}">
  <sheetPr>
    <tabColor theme="3" tint="0.89999084444715716"/>
  </sheetPr>
  <dimension ref="A1:G1314"/>
  <sheetViews>
    <sheetView topLeftCell="A1240" workbookViewId="0">
      <selection activeCell="D1258" sqref="D1258"/>
    </sheetView>
  </sheetViews>
  <sheetFormatPr baseColWidth="10" defaultRowHeight="14.25"/>
  <cols>
    <col min="1" max="1" width="10.73046875" style="41"/>
  </cols>
  <sheetData>
    <row r="1" spans="1:7">
      <c r="A1" s="41" t="s">
        <v>10587</v>
      </c>
      <c r="B1" t="s">
        <v>10588</v>
      </c>
      <c r="C1" t="s">
        <v>10589</v>
      </c>
      <c r="D1" t="s">
        <v>10609</v>
      </c>
    </row>
    <row r="2" spans="1:7">
      <c r="A2" s="41">
        <v>45740</v>
      </c>
      <c r="B2">
        <v>25.61</v>
      </c>
      <c r="C2">
        <v>5040000</v>
      </c>
      <c r="D2" s="34">
        <f t="shared" ref="D2:D65" si="0">LN(B2/B3)</f>
        <v>3.4157411196734572E-2</v>
      </c>
    </row>
    <row r="3" spans="1:7">
      <c r="A3" s="41">
        <v>45737</v>
      </c>
      <c r="B3">
        <v>24.75</v>
      </c>
      <c r="C3">
        <v>6893900</v>
      </c>
      <c r="D3" s="26">
        <f t="shared" si="0"/>
        <v>5.1399626462721018E-2</v>
      </c>
    </row>
    <row r="4" spans="1:7">
      <c r="A4" s="41">
        <v>45736</v>
      </c>
      <c r="B4">
        <v>23.51</v>
      </c>
      <c r="C4">
        <v>1998200</v>
      </c>
      <c r="D4" s="26">
        <f t="shared" si="0"/>
        <v>-8.4710375253359733E-3</v>
      </c>
    </row>
    <row r="5" spans="1:7">
      <c r="A5" s="41">
        <v>45735</v>
      </c>
      <c r="B5">
        <v>23.71</v>
      </c>
      <c r="C5">
        <v>3032300</v>
      </c>
      <c r="D5" s="26">
        <f t="shared" si="0"/>
        <v>1.7443539505659165E-2</v>
      </c>
      <c r="G5" s="1"/>
    </row>
    <row r="6" spans="1:7">
      <c r="A6" s="41">
        <v>45734</v>
      </c>
      <c r="B6">
        <v>23.3</v>
      </c>
      <c r="C6">
        <v>2155800</v>
      </c>
      <c r="D6" s="26">
        <f t="shared" si="0"/>
        <v>-8.5470605784584083E-3</v>
      </c>
    </row>
    <row r="7" spans="1:7">
      <c r="A7" s="41">
        <v>45733</v>
      </c>
      <c r="B7">
        <v>23.5</v>
      </c>
      <c r="C7">
        <v>2899100</v>
      </c>
      <c r="D7" s="26">
        <f t="shared" si="0"/>
        <v>1.933465170745563E-2</v>
      </c>
    </row>
    <row r="8" spans="1:7">
      <c r="A8" s="41">
        <v>45730</v>
      </c>
      <c r="B8">
        <v>23.05</v>
      </c>
      <c r="C8">
        <v>3960500</v>
      </c>
      <c r="D8" s="26">
        <f t="shared" si="0"/>
        <v>4.8898629921477331E-2</v>
      </c>
    </row>
    <row r="9" spans="1:7">
      <c r="A9" s="41">
        <v>45729</v>
      </c>
      <c r="B9">
        <v>21.95</v>
      </c>
      <c r="C9">
        <v>3829800</v>
      </c>
      <c r="D9" s="26">
        <f t="shared" si="0"/>
        <v>-1.8206650454894709E-3</v>
      </c>
    </row>
    <row r="10" spans="1:7">
      <c r="A10" s="41">
        <v>45728</v>
      </c>
      <c r="B10">
        <v>21.99</v>
      </c>
      <c r="C10">
        <v>3718200</v>
      </c>
      <c r="D10" s="26">
        <f t="shared" si="0"/>
        <v>-2.7804481723208693E-2</v>
      </c>
    </row>
    <row r="11" spans="1:7">
      <c r="A11" s="41">
        <v>45727</v>
      </c>
      <c r="B11">
        <v>22.61</v>
      </c>
      <c r="C11">
        <v>4226900</v>
      </c>
      <c r="D11" s="26">
        <f t="shared" si="0"/>
        <v>8.4388686458646035E-3</v>
      </c>
    </row>
    <row r="12" spans="1:7">
      <c r="A12" s="41">
        <v>45726</v>
      </c>
      <c r="B12">
        <v>22.42</v>
      </c>
      <c r="C12">
        <v>6226900</v>
      </c>
      <c r="D12" s="26">
        <f t="shared" si="0"/>
        <v>-6.8100412703931731E-2</v>
      </c>
    </row>
    <row r="13" spans="1:7">
      <c r="A13" s="41">
        <v>45723</v>
      </c>
      <c r="B13">
        <v>24</v>
      </c>
      <c r="C13">
        <v>3464000</v>
      </c>
      <c r="D13" s="26">
        <f t="shared" si="0"/>
        <v>-8.2988028146950658E-3</v>
      </c>
    </row>
    <row r="14" spans="1:7">
      <c r="A14" s="41">
        <v>45722</v>
      </c>
      <c r="B14">
        <v>24.2</v>
      </c>
      <c r="C14">
        <v>3421400</v>
      </c>
      <c r="D14" s="26">
        <f t="shared" si="0"/>
        <v>-3.5319279007561294E-2</v>
      </c>
    </row>
    <row r="15" spans="1:7">
      <c r="A15" s="41">
        <v>45721</v>
      </c>
      <c r="B15">
        <v>25.07</v>
      </c>
      <c r="C15">
        <v>3282500</v>
      </c>
      <c r="D15" s="26">
        <f t="shared" si="0"/>
        <v>3.119556182369923E-2</v>
      </c>
    </row>
    <row r="16" spans="1:7">
      <c r="A16" s="41">
        <v>45720</v>
      </c>
      <c r="B16">
        <v>24.3</v>
      </c>
      <c r="C16">
        <v>5068700</v>
      </c>
      <c r="D16" s="26">
        <f t="shared" si="0"/>
        <v>-4.1067819526533593E-3</v>
      </c>
    </row>
    <row r="17" spans="1:4">
      <c r="A17" s="41">
        <v>45719</v>
      </c>
      <c r="B17">
        <v>24.4</v>
      </c>
      <c r="C17">
        <v>4291000</v>
      </c>
      <c r="D17" s="26">
        <f t="shared" si="0"/>
        <v>-2.5891413932741591E-2</v>
      </c>
    </row>
    <row r="18" spans="1:4">
      <c r="A18" s="41">
        <v>45716</v>
      </c>
      <c r="B18">
        <v>25.04</v>
      </c>
      <c r="C18">
        <v>4137100</v>
      </c>
      <c r="D18" s="26">
        <f t="shared" si="0"/>
        <v>2.2618088587772364E-2</v>
      </c>
    </row>
    <row r="19" spans="1:4">
      <c r="A19" s="41">
        <v>45715</v>
      </c>
      <c r="B19">
        <v>24.48</v>
      </c>
      <c r="C19">
        <v>4590000</v>
      </c>
      <c r="D19" s="26">
        <f t="shared" si="0"/>
        <v>-5.2964067588391495E-3</v>
      </c>
    </row>
    <row r="20" spans="1:4">
      <c r="A20" s="41">
        <v>45714</v>
      </c>
      <c r="B20">
        <v>24.61</v>
      </c>
      <c r="C20">
        <v>3272500</v>
      </c>
      <c r="D20" s="26">
        <f t="shared" si="0"/>
        <v>7.7503957204058558E-3</v>
      </c>
    </row>
    <row r="21" spans="1:4">
      <c r="A21" s="41">
        <v>45713</v>
      </c>
      <c r="B21">
        <v>24.42</v>
      </c>
      <c r="C21">
        <v>6551500</v>
      </c>
      <c r="D21" s="26">
        <f t="shared" si="0"/>
        <v>-2.3473356185642013E-2</v>
      </c>
    </row>
    <row r="22" spans="1:4">
      <c r="A22" s="41">
        <v>45712</v>
      </c>
      <c r="B22">
        <v>25</v>
      </c>
      <c r="C22">
        <v>5980000</v>
      </c>
      <c r="D22" s="26">
        <f t="shared" si="0"/>
        <v>-5.5245474225978614E-2</v>
      </c>
    </row>
    <row r="23" spans="1:4">
      <c r="A23" s="41">
        <v>45709</v>
      </c>
      <c r="B23">
        <v>26.42</v>
      </c>
      <c r="C23">
        <v>6130900</v>
      </c>
      <c r="D23" s="26">
        <f t="shared" si="0"/>
        <v>-2.3195952080583945E-2</v>
      </c>
    </row>
    <row r="24" spans="1:4">
      <c r="A24" s="41">
        <v>45708</v>
      </c>
      <c r="B24">
        <v>27.04</v>
      </c>
      <c r="C24">
        <v>7735200</v>
      </c>
      <c r="D24" s="26">
        <f t="shared" si="0"/>
        <v>3.9220713153281329E-2</v>
      </c>
    </row>
    <row r="25" spans="1:4">
      <c r="A25" s="41">
        <v>45707</v>
      </c>
      <c r="B25">
        <v>26</v>
      </c>
      <c r="C25">
        <v>4382100</v>
      </c>
      <c r="D25" s="26">
        <f t="shared" si="0"/>
        <v>-3.6628599130156501E-2</v>
      </c>
    </row>
    <row r="26" spans="1:4">
      <c r="A26" s="41">
        <v>45706</v>
      </c>
      <c r="B26">
        <v>26.97</v>
      </c>
      <c r="C26">
        <v>5337800</v>
      </c>
      <c r="D26" s="26">
        <f t="shared" si="0"/>
        <v>-1.1117288526905406E-3</v>
      </c>
    </row>
    <row r="27" spans="1:4">
      <c r="A27" s="41">
        <v>45702</v>
      </c>
      <c r="B27">
        <v>27</v>
      </c>
      <c r="C27">
        <v>12142600</v>
      </c>
      <c r="D27" s="26">
        <f t="shared" si="0"/>
        <v>2.4748169689194174E-2</v>
      </c>
    </row>
    <row r="28" spans="1:4">
      <c r="A28" s="41">
        <v>45701</v>
      </c>
      <c r="B28">
        <v>26.34</v>
      </c>
      <c r="C28">
        <v>8255300</v>
      </c>
      <c r="D28" s="26">
        <f t="shared" si="0"/>
        <v>1.3376847661736245E-2</v>
      </c>
    </row>
    <row r="29" spans="1:4">
      <c r="A29" s="41">
        <v>45700</v>
      </c>
      <c r="B29">
        <v>25.99</v>
      </c>
      <c r="C29">
        <v>3999200</v>
      </c>
      <c r="D29" s="26">
        <f t="shared" si="0"/>
        <v>-2.1694475954834199E-2</v>
      </c>
    </row>
    <row r="30" spans="1:4">
      <c r="A30" s="41">
        <v>45699</v>
      </c>
      <c r="B30">
        <v>26.56</v>
      </c>
      <c r="C30">
        <v>7042700</v>
      </c>
      <c r="D30" s="26">
        <f t="shared" si="0"/>
        <v>-2.0865138463961787E-2</v>
      </c>
    </row>
    <row r="31" spans="1:4">
      <c r="A31" s="41">
        <v>45698</v>
      </c>
      <c r="B31">
        <v>27.12</v>
      </c>
      <c r="C31">
        <v>9694700</v>
      </c>
      <c r="D31" s="26">
        <f t="shared" si="0"/>
        <v>9.2254381538869945E-2</v>
      </c>
    </row>
    <row r="32" spans="1:4">
      <c r="A32" s="41">
        <v>45695</v>
      </c>
      <c r="B32">
        <v>24.73</v>
      </c>
      <c r="C32">
        <v>3403300</v>
      </c>
      <c r="D32" s="26">
        <f t="shared" si="0"/>
        <v>-2.8265716376116396E-3</v>
      </c>
    </row>
    <row r="33" spans="1:4">
      <c r="A33" s="41">
        <v>45694</v>
      </c>
      <c r="B33">
        <v>24.8</v>
      </c>
      <c r="C33">
        <v>4349500</v>
      </c>
      <c r="D33" s="26">
        <f t="shared" si="0"/>
        <v>-5.2282443645299374E-3</v>
      </c>
    </row>
    <row r="34" spans="1:4">
      <c r="A34" s="41">
        <v>45693</v>
      </c>
      <c r="B34">
        <v>24.93</v>
      </c>
      <c r="C34">
        <v>4580200</v>
      </c>
      <c r="D34" s="26">
        <f t="shared" si="0"/>
        <v>-3.8171071170025453E-2</v>
      </c>
    </row>
    <row r="35" spans="1:4">
      <c r="A35" s="41">
        <v>45692</v>
      </c>
      <c r="B35">
        <v>25.9</v>
      </c>
      <c r="C35">
        <v>3353700</v>
      </c>
      <c r="D35" s="26">
        <f t="shared" si="0"/>
        <v>3.8617494204571301E-4</v>
      </c>
    </row>
    <row r="36" spans="1:4">
      <c r="A36" s="41">
        <v>45691</v>
      </c>
      <c r="B36">
        <v>25.89</v>
      </c>
      <c r="C36">
        <v>5740500</v>
      </c>
      <c r="D36" s="26">
        <f t="shared" si="0"/>
        <v>-3.826949284434706E-2</v>
      </c>
    </row>
    <row r="37" spans="1:4">
      <c r="A37" s="41">
        <v>45688</v>
      </c>
      <c r="B37">
        <v>26.9</v>
      </c>
      <c r="C37">
        <v>4544000</v>
      </c>
      <c r="D37" s="26">
        <f t="shared" si="0"/>
        <v>-3.9721016919568773E-2</v>
      </c>
    </row>
    <row r="38" spans="1:4">
      <c r="A38" s="41">
        <v>45687</v>
      </c>
      <c r="B38">
        <v>27.99</v>
      </c>
      <c r="C38">
        <v>3343900</v>
      </c>
      <c r="D38" s="26">
        <f t="shared" si="0"/>
        <v>1.7297728590878754E-2</v>
      </c>
    </row>
    <row r="39" spans="1:4">
      <c r="A39" s="41">
        <v>45686</v>
      </c>
      <c r="B39">
        <v>27.51</v>
      </c>
      <c r="C39">
        <v>3220400</v>
      </c>
      <c r="D39" s="26">
        <f t="shared" si="0"/>
        <v>1.819174596658251E-3</v>
      </c>
    </row>
    <row r="40" spans="1:4">
      <c r="A40" s="41">
        <v>45685</v>
      </c>
      <c r="B40">
        <v>27.46</v>
      </c>
      <c r="C40">
        <v>3169900</v>
      </c>
      <c r="D40" s="26">
        <f t="shared" si="0"/>
        <v>1.8005263188186561E-2</v>
      </c>
    </row>
    <row r="41" spans="1:4">
      <c r="A41" s="41">
        <v>45684</v>
      </c>
      <c r="B41">
        <v>26.97</v>
      </c>
      <c r="C41">
        <v>5060300</v>
      </c>
      <c r="D41" s="26">
        <f t="shared" si="0"/>
        <v>-2.9231164167069557E-2</v>
      </c>
    </row>
    <row r="42" spans="1:4">
      <c r="A42" s="41">
        <v>45681</v>
      </c>
      <c r="B42">
        <v>27.77</v>
      </c>
      <c r="C42">
        <v>4511600</v>
      </c>
      <c r="D42" s="26">
        <f t="shared" si="0"/>
        <v>-1.9965012523716904E-2</v>
      </c>
    </row>
    <row r="43" spans="1:4">
      <c r="A43" s="41">
        <v>45680</v>
      </c>
      <c r="B43">
        <v>28.33</v>
      </c>
      <c r="C43">
        <v>8828200</v>
      </c>
      <c r="D43" s="26">
        <f t="shared" si="0"/>
        <v>2.4295585874081319E-2</v>
      </c>
    </row>
    <row r="44" spans="1:4">
      <c r="A44" s="41">
        <v>45679</v>
      </c>
      <c r="B44">
        <v>27.65</v>
      </c>
      <c r="C44">
        <v>5025400</v>
      </c>
      <c r="D44" s="26">
        <f t="shared" si="0"/>
        <v>6.5312278611612106E-3</v>
      </c>
    </row>
    <row r="45" spans="1:4">
      <c r="A45" s="41">
        <v>45678</v>
      </c>
      <c r="B45">
        <v>27.47</v>
      </c>
      <c r="C45">
        <v>5867800</v>
      </c>
      <c r="D45" s="26">
        <f t="shared" si="0"/>
        <v>-1.4550748293007695E-3</v>
      </c>
    </row>
    <row r="46" spans="1:4">
      <c r="A46" s="41">
        <v>45674</v>
      </c>
      <c r="B46">
        <v>27.51</v>
      </c>
      <c r="C46">
        <v>8977500</v>
      </c>
      <c r="D46" s="26">
        <f t="shared" si="0"/>
        <v>-7.6045993852191917E-3</v>
      </c>
    </row>
    <row r="47" spans="1:4">
      <c r="A47" s="41">
        <v>45673</v>
      </c>
      <c r="B47">
        <v>27.72</v>
      </c>
      <c r="C47">
        <v>4432000</v>
      </c>
      <c r="D47" s="26">
        <f t="shared" si="0"/>
        <v>-8.6207430439070882E-3</v>
      </c>
    </row>
    <row r="48" spans="1:4">
      <c r="A48" s="41">
        <v>45672</v>
      </c>
      <c r="B48">
        <v>27.96</v>
      </c>
      <c r="C48">
        <v>6025400</v>
      </c>
      <c r="D48" s="26">
        <f t="shared" si="0"/>
        <v>2.865331473286427E-3</v>
      </c>
    </row>
    <row r="49" spans="1:4">
      <c r="A49" s="41">
        <v>45671</v>
      </c>
      <c r="B49">
        <v>27.88</v>
      </c>
      <c r="C49">
        <v>11796600</v>
      </c>
      <c r="D49" s="26">
        <f t="shared" si="0"/>
        <v>-0.10672257185606959</v>
      </c>
    </row>
    <row r="50" spans="1:4">
      <c r="A50" s="41">
        <v>45670</v>
      </c>
      <c r="B50">
        <v>31.02</v>
      </c>
      <c r="C50">
        <v>5567000</v>
      </c>
      <c r="D50" s="26">
        <f t="shared" si="0"/>
        <v>-4.0744622088014229E-2</v>
      </c>
    </row>
    <row r="51" spans="1:4">
      <c r="A51" s="41">
        <v>45667</v>
      </c>
      <c r="B51">
        <v>32.31</v>
      </c>
      <c r="C51">
        <v>7068200</v>
      </c>
      <c r="D51" s="26">
        <f t="shared" si="0"/>
        <v>-1.9917925204864038E-2</v>
      </c>
    </row>
    <row r="52" spans="1:4">
      <c r="A52" s="41">
        <v>45665</v>
      </c>
      <c r="B52">
        <v>32.96</v>
      </c>
      <c r="C52">
        <v>6320000</v>
      </c>
      <c r="D52" s="26">
        <f t="shared" si="0"/>
        <v>-1.2362587722011631E-2</v>
      </c>
    </row>
    <row r="53" spans="1:4">
      <c r="A53" s="41">
        <v>45664</v>
      </c>
      <c r="B53">
        <v>33.369999999999997</v>
      </c>
      <c r="C53">
        <v>13360700</v>
      </c>
      <c r="D53" s="26">
        <f t="shared" si="0"/>
        <v>1.6619207101337775E-2</v>
      </c>
    </row>
    <row r="54" spans="1:4">
      <c r="A54" s="41">
        <v>45663</v>
      </c>
      <c r="B54">
        <v>32.82</v>
      </c>
      <c r="C54">
        <v>12609400</v>
      </c>
      <c r="D54" s="26">
        <f t="shared" si="0"/>
        <v>3.6299937071759693E-2</v>
      </c>
    </row>
    <row r="55" spans="1:4">
      <c r="A55" s="41">
        <v>45660</v>
      </c>
      <c r="B55">
        <v>31.65</v>
      </c>
      <c r="C55">
        <v>7461800</v>
      </c>
      <c r="D55" s="26">
        <f t="shared" si="0"/>
        <v>3.17792751465171E-2</v>
      </c>
    </row>
    <row r="56" spans="1:4">
      <c r="A56" s="41">
        <v>45659</v>
      </c>
      <c r="B56">
        <v>30.66</v>
      </c>
      <c r="C56">
        <v>7979700</v>
      </c>
      <c r="D56" s="26">
        <f t="shared" si="0"/>
        <v>-2.1936363484206651E-2</v>
      </c>
    </row>
    <row r="57" spans="1:4">
      <c r="A57" s="41">
        <v>45657</v>
      </c>
      <c r="B57">
        <v>31.34</v>
      </c>
      <c r="C57">
        <v>7395300</v>
      </c>
      <c r="D57" s="26">
        <f t="shared" si="0"/>
        <v>-2.1153117053896917E-2</v>
      </c>
    </row>
    <row r="58" spans="1:4">
      <c r="A58" s="41">
        <v>45656</v>
      </c>
      <c r="B58">
        <v>32.01</v>
      </c>
      <c r="C58">
        <v>9593100</v>
      </c>
      <c r="D58" s="26">
        <f t="shared" si="0"/>
        <v>-5.9180985685911049E-3</v>
      </c>
    </row>
    <row r="59" spans="1:4">
      <c r="A59" s="41">
        <v>45653</v>
      </c>
      <c r="B59">
        <v>32.200000000000003</v>
      </c>
      <c r="C59">
        <v>10141700</v>
      </c>
      <c r="D59" s="26">
        <f t="shared" si="0"/>
        <v>-2.4238032690127417E-2</v>
      </c>
    </row>
    <row r="60" spans="1:4">
      <c r="A60" s="41">
        <v>45652</v>
      </c>
      <c r="B60">
        <v>32.99</v>
      </c>
      <c r="C60">
        <v>20432900</v>
      </c>
      <c r="D60" s="26">
        <f t="shared" si="0"/>
        <v>5.7711318834637843E-2</v>
      </c>
    </row>
    <row r="61" spans="1:4">
      <c r="A61" s="41">
        <v>45650</v>
      </c>
      <c r="B61">
        <v>31.14</v>
      </c>
      <c r="C61">
        <v>5523500</v>
      </c>
      <c r="D61" s="26">
        <f t="shared" si="0"/>
        <v>7.7369825021526215E-3</v>
      </c>
    </row>
    <row r="62" spans="1:4">
      <c r="A62" s="41">
        <v>45649</v>
      </c>
      <c r="B62">
        <v>30.9</v>
      </c>
      <c r="C62">
        <v>8226500</v>
      </c>
      <c r="D62" s="26">
        <f t="shared" si="0"/>
        <v>3.5576874567107432E-2</v>
      </c>
    </row>
    <row r="63" spans="1:4">
      <c r="A63" s="41">
        <v>45646</v>
      </c>
      <c r="B63">
        <v>29.82</v>
      </c>
      <c r="C63">
        <v>19606700</v>
      </c>
      <c r="D63" s="26">
        <f t="shared" si="0"/>
        <v>2.7883479350118409E-2</v>
      </c>
    </row>
    <row r="64" spans="1:4">
      <c r="A64" s="41">
        <v>45645</v>
      </c>
      <c r="B64">
        <v>29</v>
      </c>
      <c r="C64">
        <v>10338200</v>
      </c>
      <c r="D64" s="26">
        <f t="shared" si="0"/>
        <v>1.5638893884454729E-2</v>
      </c>
    </row>
    <row r="65" spans="1:4">
      <c r="A65" s="41">
        <v>45644</v>
      </c>
      <c r="B65">
        <v>28.55</v>
      </c>
      <c r="C65">
        <v>13947300</v>
      </c>
      <c r="D65" s="26">
        <f t="shared" si="0"/>
        <v>-9.0682388891311416E-2</v>
      </c>
    </row>
    <row r="66" spans="1:4">
      <c r="A66" s="41">
        <v>45643</v>
      </c>
      <c r="B66">
        <v>31.26</v>
      </c>
      <c r="C66">
        <v>19948100</v>
      </c>
      <c r="D66" s="26">
        <f t="shared" ref="D66:D129" si="1">LN(B66/B67)</f>
        <v>5.9985031132655096E-2</v>
      </c>
    </row>
    <row r="67" spans="1:4">
      <c r="A67" s="41">
        <v>45642</v>
      </c>
      <c r="B67">
        <v>29.44</v>
      </c>
      <c r="C67">
        <v>8700000</v>
      </c>
      <c r="D67" s="26">
        <f t="shared" si="1"/>
        <v>5.0506990333313365E-2</v>
      </c>
    </row>
    <row r="68" spans="1:4">
      <c r="A68" s="41">
        <v>45639</v>
      </c>
      <c r="B68">
        <v>27.99</v>
      </c>
      <c r="C68">
        <v>6581600</v>
      </c>
      <c r="D68" s="26">
        <f t="shared" si="1"/>
        <v>-2.6790463715997342E-2</v>
      </c>
    </row>
    <row r="69" spans="1:4">
      <c r="A69" s="41">
        <v>45638</v>
      </c>
      <c r="B69">
        <v>28.75</v>
      </c>
      <c r="C69">
        <v>8855700</v>
      </c>
      <c r="D69" s="26">
        <f t="shared" si="1"/>
        <v>-7.6230445378995893E-3</v>
      </c>
    </row>
    <row r="70" spans="1:4">
      <c r="A70" s="41">
        <v>45637</v>
      </c>
      <c r="B70">
        <v>28.97</v>
      </c>
      <c r="C70">
        <v>20485000</v>
      </c>
      <c r="D70" s="26">
        <f t="shared" si="1"/>
        <v>7.3019904957751403E-2</v>
      </c>
    </row>
    <row r="71" spans="1:4">
      <c r="A71" s="41">
        <v>45636</v>
      </c>
      <c r="B71">
        <v>26.93</v>
      </c>
      <c r="C71">
        <v>18209400</v>
      </c>
      <c r="D71" s="26">
        <f t="shared" si="1"/>
        <v>-3.6460473133577899E-2</v>
      </c>
    </row>
    <row r="72" spans="1:4">
      <c r="A72" s="41">
        <v>45635</v>
      </c>
      <c r="B72">
        <v>27.93</v>
      </c>
      <c r="C72">
        <v>11495400</v>
      </c>
      <c r="D72" s="26">
        <f t="shared" si="1"/>
        <v>-3.9661278185051455E-2</v>
      </c>
    </row>
    <row r="73" spans="1:4">
      <c r="A73" s="41">
        <v>45632</v>
      </c>
      <c r="B73">
        <v>29.06</v>
      </c>
      <c r="C73">
        <v>15161400</v>
      </c>
      <c r="D73" s="26">
        <f t="shared" si="1"/>
        <v>1.4907539032113067E-2</v>
      </c>
    </row>
    <row r="74" spans="1:4">
      <c r="A74" s="41">
        <v>45631</v>
      </c>
      <c r="B74">
        <v>28.63</v>
      </c>
      <c r="C74">
        <v>40704900</v>
      </c>
      <c r="D74" s="26">
        <f t="shared" si="1"/>
        <v>5.7507758821667324E-2</v>
      </c>
    </row>
    <row r="75" spans="1:4">
      <c r="A75" s="41">
        <v>45630</v>
      </c>
      <c r="B75">
        <v>27.03</v>
      </c>
      <c r="C75">
        <v>6387500</v>
      </c>
      <c r="D75" s="26">
        <f t="shared" si="1"/>
        <v>-1.5054442569328187E-2</v>
      </c>
    </row>
    <row r="76" spans="1:4">
      <c r="A76" s="41">
        <v>45629</v>
      </c>
      <c r="B76">
        <v>27.44</v>
      </c>
      <c r="C76">
        <v>6009900</v>
      </c>
      <c r="D76" s="26">
        <f t="shared" si="1"/>
        <v>6.2146060001874795E-3</v>
      </c>
    </row>
    <row r="77" spans="1:4">
      <c r="A77" s="41">
        <v>45628</v>
      </c>
      <c r="B77">
        <v>27.27</v>
      </c>
      <c r="C77">
        <v>13576600</v>
      </c>
      <c r="D77" s="26">
        <f t="shared" si="1"/>
        <v>-6.3231286440423154E-2</v>
      </c>
    </row>
    <row r="78" spans="1:4">
      <c r="A78" s="41">
        <v>45625</v>
      </c>
      <c r="B78">
        <v>29.05</v>
      </c>
      <c r="C78">
        <v>10473700</v>
      </c>
      <c r="D78" s="26">
        <f t="shared" si="1"/>
        <v>-6.1414023632570126E-2</v>
      </c>
    </row>
    <row r="79" spans="1:4">
      <c r="A79" s="41">
        <v>45623</v>
      </c>
      <c r="B79">
        <v>30.89</v>
      </c>
      <c r="C79">
        <v>12895100</v>
      </c>
      <c r="D79" s="26">
        <f t="shared" si="1"/>
        <v>1.8295185230000618E-2</v>
      </c>
    </row>
    <row r="80" spans="1:4">
      <c r="A80" s="41">
        <v>45622</v>
      </c>
      <c r="B80">
        <v>30.33</v>
      </c>
      <c r="C80">
        <v>24657300</v>
      </c>
      <c r="D80" s="26">
        <f t="shared" si="1"/>
        <v>2.2000887397759159E-2</v>
      </c>
    </row>
    <row r="81" spans="1:4">
      <c r="A81" s="41">
        <v>45621</v>
      </c>
      <c r="B81">
        <v>29.67</v>
      </c>
      <c r="C81">
        <v>13090400</v>
      </c>
      <c r="D81" s="26">
        <f t="shared" si="1"/>
        <v>6.1509745475410521E-2</v>
      </c>
    </row>
    <row r="82" spans="1:4">
      <c r="A82" s="41">
        <v>45618</v>
      </c>
      <c r="B82">
        <v>27.9</v>
      </c>
      <c r="C82">
        <v>7975700</v>
      </c>
      <c r="D82" s="26">
        <f t="shared" si="1"/>
        <v>2.871502332022941E-3</v>
      </c>
    </row>
    <row r="83" spans="1:4">
      <c r="A83" s="41">
        <v>45617</v>
      </c>
      <c r="B83">
        <v>27.82</v>
      </c>
      <c r="C83">
        <v>10587200</v>
      </c>
      <c r="D83" s="26">
        <f t="shared" si="1"/>
        <v>-2.2392974077043049E-2</v>
      </c>
    </row>
    <row r="84" spans="1:4">
      <c r="A84" s="41">
        <v>45616</v>
      </c>
      <c r="B84">
        <v>28.45</v>
      </c>
      <c r="C84">
        <v>22089700</v>
      </c>
      <c r="D84" s="26">
        <f t="shared" si="1"/>
        <v>3.1419935536634559E-2</v>
      </c>
    </row>
    <row r="85" spans="1:4">
      <c r="A85" s="41">
        <v>45615</v>
      </c>
      <c r="B85">
        <v>27.57</v>
      </c>
      <c r="C85">
        <v>8698600</v>
      </c>
      <c r="D85" s="26">
        <f t="shared" si="1"/>
        <v>4.1850210052219811E-2</v>
      </c>
    </row>
    <row r="86" spans="1:4">
      <c r="A86" s="41">
        <v>45614</v>
      </c>
      <c r="B86">
        <v>26.44</v>
      </c>
      <c r="C86">
        <v>8541600</v>
      </c>
      <c r="D86" s="26">
        <f t="shared" si="1"/>
        <v>-5.657190271442872E-3</v>
      </c>
    </row>
    <row r="87" spans="1:4">
      <c r="A87" s="41">
        <v>45611</v>
      </c>
      <c r="B87">
        <v>26.59</v>
      </c>
      <c r="C87">
        <v>16451800</v>
      </c>
      <c r="D87" s="26">
        <f t="shared" si="1"/>
        <v>-2.8912317797659279E-2</v>
      </c>
    </row>
    <row r="88" spans="1:4">
      <c r="A88" s="41">
        <v>45610</v>
      </c>
      <c r="B88">
        <v>27.37</v>
      </c>
      <c r="C88">
        <v>16502000</v>
      </c>
      <c r="D88" s="26">
        <f t="shared" si="1"/>
        <v>3.3813364365778108E-2</v>
      </c>
    </row>
    <row r="89" spans="1:4">
      <c r="A89" s="41">
        <v>45609</v>
      </c>
      <c r="B89">
        <v>26.46</v>
      </c>
      <c r="C89">
        <v>18490300</v>
      </c>
      <c r="D89" s="26">
        <f t="shared" si="1"/>
        <v>-1.4259153416671423E-2</v>
      </c>
    </row>
    <row r="90" spans="1:4">
      <c r="A90" s="41">
        <v>45608</v>
      </c>
      <c r="B90">
        <v>26.84</v>
      </c>
      <c r="C90">
        <v>18972700</v>
      </c>
      <c r="D90" s="26">
        <f t="shared" si="1"/>
        <v>-1.5527114164905539E-2</v>
      </c>
    </row>
    <row r="91" spans="1:4">
      <c r="A91" s="41">
        <v>45607</v>
      </c>
      <c r="B91">
        <v>27.26</v>
      </c>
      <c r="C91">
        <v>26633000</v>
      </c>
      <c r="D91" s="26">
        <f t="shared" si="1"/>
        <v>9.1356158397408058E-2</v>
      </c>
    </row>
    <row r="92" spans="1:4">
      <c r="A92" s="41">
        <v>45604</v>
      </c>
      <c r="B92">
        <v>24.88</v>
      </c>
      <c r="C92">
        <v>15908600</v>
      </c>
      <c r="D92" s="26">
        <f t="shared" si="1"/>
        <v>5.9193772978690246E-2</v>
      </c>
    </row>
    <row r="93" spans="1:4">
      <c r="A93" s="41">
        <v>45603</v>
      </c>
      <c r="B93">
        <v>23.45</v>
      </c>
      <c r="C93">
        <v>5554400</v>
      </c>
      <c r="D93" s="26">
        <f t="shared" si="1"/>
        <v>1.5037877364540502E-2</v>
      </c>
    </row>
    <row r="94" spans="1:4">
      <c r="A94" s="41">
        <v>45602</v>
      </c>
      <c r="B94">
        <v>23.1</v>
      </c>
      <c r="C94">
        <v>6648000</v>
      </c>
      <c r="D94" s="26">
        <f t="shared" si="1"/>
        <v>4.7732787526578117E-3</v>
      </c>
    </row>
    <row r="95" spans="1:4">
      <c r="A95" s="41">
        <v>45601</v>
      </c>
      <c r="B95">
        <v>22.99</v>
      </c>
      <c r="C95">
        <v>5858400</v>
      </c>
      <c r="D95" s="26">
        <f t="shared" si="1"/>
        <v>2.9128272923023637E-2</v>
      </c>
    </row>
    <row r="96" spans="1:4">
      <c r="A96" s="41">
        <v>45600</v>
      </c>
      <c r="B96">
        <v>22.33</v>
      </c>
      <c r="C96">
        <v>4300200</v>
      </c>
      <c r="D96" s="26">
        <f t="shared" si="1"/>
        <v>-3.576221960769203E-3</v>
      </c>
    </row>
    <row r="97" spans="1:4">
      <c r="A97" s="41">
        <v>45597</v>
      </c>
      <c r="B97">
        <v>22.41</v>
      </c>
      <c r="C97">
        <v>4744500</v>
      </c>
      <c r="D97" s="26">
        <f t="shared" si="1"/>
        <v>1.0316305890614734E-2</v>
      </c>
    </row>
    <row r="98" spans="1:4">
      <c r="A98" s="41">
        <v>45596</v>
      </c>
      <c r="B98">
        <v>22.18</v>
      </c>
      <c r="C98">
        <v>5594500</v>
      </c>
      <c r="D98" s="26">
        <f t="shared" si="1"/>
        <v>-4.8403640941016152E-2</v>
      </c>
    </row>
    <row r="99" spans="1:4">
      <c r="A99" s="41">
        <v>45595</v>
      </c>
      <c r="B99">
        <v>23.28</v>
      </c>
      <c r="C99">
        <v>12383600</v>
      </c>
      <c r="D99" s="26">
        <f t="shared" si="1"/>
        <v>2.6111144003685804E-2</v>
      </c>
    </row>
    <row r="100" spans="1:4">
      <c r="A100" s="41">
        <v>45594</v>
      </c>
      <c r="B100">
        <v>22.68</v>
      </c>
      <c r="C100">
        <v>10078100</v>
      </c>
      <c r="D100" s="26">
        <f t="shared" si="1"/>
        <v>-2.2021590049005418E-3</v>
      </c>
    </row>
    <row r="101" spans="1:4">
      <c r="A101" s="41">
        <v>45593</v>
      </c>
      <c r="B101">
        <v>22.73</v>
      </c>
      <c r="C101">
        <v>13641200</v>
      </c>
      <c r="D101" s="26">
        <f t="shared" si="1"/>
        <v>9.9851934199586045E-2</v>
      </c>
    </row>
    <row r="102" spans="1:4">
      <c r="A102" s="41">
        <v>45590</v>
      </c>
      <c r="B102">
        <v>20.57</v>
      </c>
      <c r="C102">
        <v>5989000</v>
      </c>
      <c r="D102" s="26">
        <f t="shared" si="1"/>
        <v>-2.9126234182946147E-3</v>
      </c>
    </row>
    <row r="103" spans="1:4">
      <c r="A103" s="41">
        <v>45589</v>
      </c>
      <c r="B103">
        <v>20.63</v>
      </c>
      <c r="C103">
        <v>2682300</v>
      </c>
      <c r="D103" s="26">
        <f t="shared" si="1"/>
        <v>4.3721225827483409E-3</v>
      </c>
    </row>
    <row r="104" spans="1:4">
      <c r="A104" s="41">
        <v>45588</v>
      </c>
      <c r="B104">
        <v>20.54</v>
      </c>
      <c r="C104">
        <v>2945000</v>
      </c>
      <c r="D104" s="26">
        <f t="shared" si="1"/>
        <v>-1.8809331957496227E-2</v>
      </c>
    </row>
    <row r="105" spans="1:4">
      <c r="A105" s="41">
        <v>45587</v>
      </c>
      <c r="B105">
        <v>20.93</v>
      </c>
      <c r="C105">
        <v>3232300</v>
      </c>
      <c r="D105" s="26">
        <f t="shared" si="1"/>
        <v>1.1049836186584935E-2</v>
      </c>
    </row>
    <row r="106" spans="1:4">
      <c r="A106" s="41">
        <v>45586</v>
      </c>
      <c r="B106">
        <v>20.7</v>
      </c>
      <c r="C106">
        <v>3956500</v>
      </c>
      <c r="D106" s="26">
        <f t="shared" si="1"/>
        <v>-2.4810432914513719E-2</v>
      </c>
    </row>
    <row r="107" spans="1:4">
      <c r="A107" s="41">
        <v>45583</v>
      </c>
      <c r="B107">
        <v>21.22</v>
      </c>
      <c r="C107">
        <v>5302200</v>
      </c>
      <c r="D107" s="26">
        <f t="shared" si="1"/>
        <v>-8.9139694157544611E-3</v>
      </c>
    </row>
    <row r="108" spans="1:4">
      <c r="A108" s="41">
        <v>45582</v>
      </c>
      <c r="B108">
        <v>21.41</v>
      </c>
      <c r="C108">
        <v>3015300</v>
      </c>
      <c r="D108" s="26">
        <f t="shared" si="1"/>
        <v>-1.1609138971253125E-2</v>
      </c>
    </row>
    <row r="109" spans="1:4">
      <c r="A109" s="41">
        <v>45581</v>
      </c>
      <c r="B109">
        <v>21.66</v>
      </c>
      <c r="C109">
        <v>4264600</v>
      </c>
      <c r="D109" s="26">
        <f t="shared" si="1"/>
        <v>1.8169612360698702E-2</v>
      </c>
    </row>
    <row r="110" spans="1:4">
      <c r="A110" s="41">
        <v>45580</v>
      </c>
      <c r="B110">
        <v>21.27</v>
      </c>
      <c r="C110">
        <v>4851900</v>
      </c>
      <c r="D110" s="26">
        <f t="shared" si="1"/>
        <v>-2.8169032711132689E-3</v>
      </c>
    </row>
    <row r="111" spans="1:4">
      <c r="A111" s="41">
        <v>45579</v>
      </c>
      <c r="B111">
        <v>21.33</v>
      </c>
      <c r="C111">
        <v>6636600</v>
      </c>
      <c r="D111" s="26">
        <f t="shared" si="1"/>
        <v>2.3720277210378487E-2</v>
      </c>
    </row>
    <row r="112" spans="1:4">
      <c r="A112" s="41">
        <v>45576</v>
      </c>
      <c r="B112">
        <v>20.83</v>
      </c>
      <c r="C112">
        <v>3931600</v>
      </c>
      <c r="D112" s="26">
        <f t="shared" si="1"/>
        <v>-3.8332581676616549E-3</v>
      </c>
    </row>
    <row r="113" spans="1:4">
      <c r="A113" s="41">
        <v>45575</v>
      </c>
      <c r="B113">
        <v>20.91</v>
      </c>
      <c r="C113">
        <v>4180800</v>
      </c>
      <c r="D113" s="26">
        <f t="shared" si="1"/>
        <v>1.980262729617973E-2</v>
      </c>
    </row>
    <row r="114" spans="1:4">
      <c r="A114" s="41">
        <v>45574</v>
      </c>
      <c r="B114">
        <v>20.5</v>
      </c>
      <c r="C114">
        <v>3914000</v>
      </c>
      <c r="D114" s="26">
        <f t="shared" si="1"/>
        <v>-1.019178926313029E-2</v>
      </c>
    </row>
    <row r="115" spans="1:4">
      <c r="A115" s="41">
        <v>45573</v>
      </c>
      <c r="B115">
        <v>20.71</v>
      </c>
      <c r="C115">
        <v>4840500</v>
      </c>
      <c r="D115" s="26">
        <f t="shared" si="1"/>
        <v>-9.132483563272363E-3</v>
      </c>
    </row>
    <row r="116" spans="1:4">
      <c r="A116" s="41">
        <v>45572</v>
      </c>
      <c r="B116">
        <v>20.9</v>
      </c>
      <c r="C116">
        <v>5988000</v>
      </c>
      <c r="D116" s="26">
        <f t="shared" si="1"/>
        <v>-2.3641763057040424E-2</v>
      </c>
    </row>
    <row r="117" spans="1:4">
      <c r="A117" s="41">
        <v>45569</v>
      </c>
      <c r="B117">
        <v>21.4</v>
      </c>
      <c r="C117">
        <v>5286200</v>
      </c>
      <c r="D117" s="26">
        <f t="shared" si="1"/>
        <v>9.3897403498389171E-3</v>
      </c>
    </row>
    <row r="118" spans="1:4">
      <c r="A118" s="41">
        <v>45568</v>
      </c>
      <c r="B118">
        <v>21.2</v>
      </c>
      <c r="C118">
        <v>4665800</v>
      </c>
      <c r="D118" s="26">
        <f t="shared" si="1"/>
        <v>-1.3586528976452232E-2</v>
      </c>
    </row>
    <row r="119" spans="1:4">
      <c r="A119" s="41">
        <v>45567</v>
      </c>
      <c r="B119">
        <v>21.49</v>
      </c>
      <c r="C119">
        <v>5673100</v>
      </c>
      <c r="D119" s="26">
        <f t="shared" si="1"/>
        <v>-2.2090175742099767E-2</v>
      </c>
    </row>
    <row r="120" spans="1:4">
      <c r="A120" s="41">
        <v>45566</v>
      </c>
      <c r="B120">
        <v>21.97</v>
      </c>
      <c r="C120">
        <v>7189200</v>
      </c>
      <c r="D120" s="26">
        <f t="shared" si="1"/>
        <v>-4.2768210473294238E-2</v>
      </c>
    </row>
    <row r="121" spans="1:4">
      <c r="A121" s="41">
        <v>45565</v>
      </c>
      <c r="B121">
        <v>22.93</v>
      </c>
      <c r="C121">
        <v>10161700</v>
      </c>
      <c r="D121" s="26">
        <f t="shared" si="1"/>
        <v>1.9820071844322697E-2</v>
      </c>
    </row>
    <row r="122" spans="1:4">
      <c r="A122" s="41">
        <v>45562</v>
      </c>
      <c r="B122">
        <v>22.48</v>
      </c>
      <c r="C122">
        <v>7416500</v>
      </c>
      <c r="D122" s="26">
        <f t="shared" si="1"/>
        <v>8.4878776277128691E-3</v>
      </c>
    </row>
    <row r="123" spans="1:4">
      <c r="A123" s="41">
        <v>45561</v>
      </c>
      <c r="B123">
        <v>22.29</v>
      </c>
      <c r="C123">
        <v>5777500</v>
      </c>
      <c r="D123" s="26">
        <f t="shared" si="1"/>
        <v>4.9471654755564171E-3</v>
      </c>
    </row>
    <row r="124" spans="1:4">
      <c r="A124" s="41">
        <v>45560</v>
      </c>
      <c r="B124">
        <v>22.18</v>
      </c>
      <c r="C124">
        <v>6139700</v>
      </c>
      <c r="D124" s="26">
        <f t="shared" si="1"/>
        <v>-2.0085477723225019E-2</v>
      </c>
    </row>
    <row r="125" spans="1:4">
      <c r="A125" s="41">
        <v>45559</v>
      </c>
      <c r="B125">
        <v>22.63</v>
      </c>
      <c r="C125">
        <v>12121400</v>
      </c>
      <c r="D125" s="26">
        <f t="shared" si="1"/>
        <v>1.4241451201004859E-2</v>
      </c>
    </row>
    <row r="126" spans="1:4">
      <c r="A126" s="41">
        <v>45558</v>
      </c>
      <c r="B126">
        <v>22.31</v>
      </c>
      <c r="C126">
        <v>13969500</v>
      </c>
      <c r="D126" s="26">
        <f t="shared" si="1"/>
        <v>2.0834086902841834E-2</v>
      </c>
    </row>
    <row r="127" spans="1:4">
      <c r="A127" s="41">
        <v>45555</v>
      </c>
      <c r="B127">
        <v>21.85</v>
      </c>
      <c r="C127">
        <v>61919200</v>
      </c>
      <c r="D127" s="26">
        <f t="shared" si="1"/>
        <v>0.11327376690657921</v>
      </c>
    </row>
    <row r="128" spans="1:4">
      <c r="A128" s="41">
        <v>45554</v>
      </c>
      <c r="B128">
        <v>19.510000000000002</v>
      </c>
      <c r="C128">
        <v>8902600</v>
      </c>
      <c r="D128" s="26">
        <f t="shared" si="1"/>
        <v>-7.1501836802502399E-3</v>
      </c>
    </row>
    <row r="129" spans="1:4">
      <c r="A129" s="41">
        <v>45553</v>
      </c>
      <c r="B129">
        <v>19.649999999999999</v>
      </c>
      <c r="C129">
        <v>10728200</v>
      </c>
      <c r="D129" s="26">
        <f t="shared" si="1"/>
        <v>-2.562310488789776E-2</v>
      </c>
    </row>
    <row r="130" spans="1:4">
      <c r="A130" s="41">
        <v>45552</v>
      </c>
      <c r="B130">
        <v>20.16</v>
      </c>
      <c r="C130">
        <v>6307600</v>
      </c>
      <c r="D130" s="26">
        <f t="shared" ref="D130:D193" si="2">LN(B130/B131)</f>
        <v>3.4782643763247925E-3</v>
      </c>
    </row>
    <row r="131" spans="1:4">
      <c r="A131" s="41">
        <v>45551</v>
      </c>
      <c r="B131">
        <v>20.09</v>
      </c>
      <c r="C131">
        <v>5981200</v>
      </c>
      <c r="D131" s="26">
        <f t="shared" si="2"/>
        <v>-2.7493140580198618E-2</v>
      </c>
    </row>
    <row r="132" spans="1:4">
      <c r="A132" s="41">
        <v>45548</v>
      </c>
      <c r="B132">
        <v>20.65</v>
      </c>
      <c r="C132">
        <v>8053700</v>
      </c>
      <c r="D132" s="26">
        <f t="shared" si="2"/>
        <v>1.2180418556871013E-2</v>
      </c>
    </row>
    <row r="133" spans="1:4">
      <c r="A133" s="41">
        <v>45547</v>
      </c>
      <c r="B133">
        <v>20.399999999999999</v>
      </c>
      <c r="C133">
        <v>9567500</v>
      </c>
      <c r="D133" s="26">
        <f t="shared" si="2"/>
        <v>-1.1696039763191411E-2</v>
      </c>
    </row>
    <row r="134" spans="1:4">
      <c r="A134" s="41">
        <v>45546</v>
      </c>
      <c r="B134">
        <v>20.64</v>
      </c>
      <c r="C134">
        <v>28921500</v>
      </c>
      <c r="D134" s="26">
        <f t="shared" si="2"/>
        <v>-0.1276395542789264</v>
      </c>
    </row>
    <row r="135" spans="1:4">
      <c r="A135" s="41">
        <v>45545</v>
      </c>
      <c r="B135">
        <v>23.45</v>
      </c>
      <c r="C135">
        <v>19175500</v>
      </c>
      <c r="D135" s="26">
        <f t="shared" si="2"/>
        <v>-3.3546122491203825E-2</v>
      </c>
    </row>
    <row r="136" spans="1:4">
      <c r="A136" s="41">
        <v>45544</v>
      </c>
      <c r="B136">
        <v>24.25</v>
      </c>
      <c r="C136">
        <v>14064700</v>
      </c>
      <c r="D136" s="26">
        <f t="shared" si="2"/>
        <v>1.3701688301061235E-2</v>
      </c>
    </row>
    <row r="137" spans="1:4">
      <c r="A137" s="41">
        <v>45541</v>
      </c>
      <c r="B137">
        <v>23.92</v>
      </c>
      <c r="C137">
        <v>23884000</v>
      </c>
      <c r="D137" s="26">
        <f t="shared" si="2"/>
        <v>6.6100498471767508E-2</v>
      </c>
    </row>
    <row r="138" spans="1:4">
      <c r="A138" s="41">
        <v>45540</v>
      </c>
      <c r="B138">
        <v>22.39</v>
      </c>
      <c r="C138">
        <v>5101200</v>
      </c>
      <c r="D138" s="26">
        <f t="shared" si="2"/>
        <v>1.213225395652941E-2</v>
      </c>
    </row>
    <row r="139" spans="1:4">
      <c r="A139" s="41">
        <v>45539</v>
      </c>
      <c r="B139">
        <v>22.12</v>
      </c>
      <c r="C139">
        <v>6700900</v>
      </c>
      <c r="D139" s="26">
        <f t="shared" si="2"/>
        <v>-4.5080545111396454E-2</v>
      </c>
    </row>
    <row r="140" spans="1:4">
      <c r="A140" s="41">
        <v>45538</v>
      </c>
      <c r="B140">
        <v>23.14</v>
      </c>
      <c r="C140">
        <v>11350500</v>
      </c>
      <c r="D140" s="26">
        <f t="shared" si="2"/>
        <v>-1.2027636404040774E-2</v>
      </c>
    </row>
    <row r="141" spans="1:4">
      <c r="A141" s="41">
        <v>45534</v>
      </c>
      <c r="B141">
        <v>23.42</v>
      </c>
      <c r="C141">
        <v>15680700</v>
      </c>
      <c r="D141" s="26">
        <f t="shared" si="2"/>
        <v>8.5072414889932599E-2</v>
      </c>
    </row>
    <row r="142" spans="1:4">
      <c r="A142" s="41">
        <v>45533</v>
      </c>
      <c r="B142">
        <v>21.51</v>
      </c>
      <c r="C142">
        <v>10428400</v>
      </c>
      <c r="D142" s="26">
        <f t="shared" si="2"/>
        <v>7.7798211549192198E-2</v>
      </c>
    </row>
    <row r="143" spans="1:4">
      <c r="A143" s="41">
        <v>45532</v>
      </c>
      <c r="B143">
        <v>19.899999999999999</v>
      </c>
      <c r="C143">
        <v>5219500</v>
      </c>
      <c r="D143" s="26">
        <f t="shared" si="2"/>
        <v>-4.1344471070934585E-2</v>
      </c>
    </row>
    <row r="144" spans="1:4">
      <c r="A144" s="41">
        <v>45531</v>
      </c>
      <c r="B144">
        <v>20.74</v>
      </c>
      <c r="C144">
        <v>4118800</v>
      </c>
      <c r="D144" s="26">
        <f t="shared" si="2"/>
        <v>-2.9455811290612834E-2</v>
      </c>
    </row>
    <row r="145" spans="1:4">
      <c r="A145" s="41">
        <v>45530</v>
      </c>
      <c r="B145">
        <v>21.36</v>
      </c>
      <c r="C145">
        <v>4780500</v>
      </c>
      <c r="D145" s="26">
        <f t="shared" si="2"/>
        <v>-3.9022623814342058E-2</v>
      </c>
    </row>
    <row r="146" spans="1:4">
      <c r="A146" s="41">
        <v>45527</v>
      </c>
      <c r="B146">
        <v>22.21</v>
      </c>
      <c r="C146">
        <v>4056700</v>
      </c>
      <c r="D146" s="26">
        <f t="shared" si="2"/>
        <v>4.0604612522019516E-3</v>
      </c>
    </row>
    <row r="147" spans="1:4">
      <c r="A147" s="41">
        <v>45526</v>
      </c>
      <c r="B147">
        <v>22.12</v>
      </c>
      <c r="C147">
        <v>3382500</v>
      </c>
      <c r="D147" s="26">
        <f t="shared" si="2"/>
        <v>-1.925288929455328E-2</v>
      </c>
    </row>
    <row r="148" spans="1:4">
      <c r="A148" s="41">
        <v>45525</v>
      </c>
      <c r="B148">
        <v>22.55</v>
      </c>
      <c r="C148">
        <v>3163200</v>
      </c>
      <c r="D148" s="26">
        <f t="shared" si="2"/>
        <v>1.2045650889604033E-2</v>
      </c>
    </row>
    <row r="149" spans="1:4">
      <c r="A149" s="41">
        <v>45524</v>
      </c>
      <c r="B149">
        <v>22.28</v>
      </c>
      <c r="C149">
        <v>3570300</v>
      </c>
      <c r="D149" s="26">
        <f t="shared" si="2"/>
        <v>-1.6911840540776893E-2</v>
      </c>
    </row>
    <row r="150" spans="1:4">
      <c r="A150" s="41">
        <v>45523</v>
      </c>
      <c r="B150">
        <v>22.66</v>
      </c>
      <c r="C150">
        <v>4543500</v>
      </c>
      <c r="D150" s="26">
        <f t="shared" si="2"/>
        <v>1.1540296738866158E-2</v>
      </c>
    </row>
    <row r="151" spans="1:4">
      <c r="A151" s="41">
        <v>45520</v>
      </c>
      <c r="B151">
        <v>22.4</v>
      </c>
      <c r="C151">
        <v>3641800</v>
      </c>
      <c r="D151" s="26">
        <f t="shared" si="2"/>
        <v>-5.7867955831590037E-3</v>
      </c>
    </row>
    <row r="152" spans="1:4">
      <c r="A152" s="41">
        <v>45519</v>
      </c>
      <c r="B152">
        <v>22.53</v>
      </c>
      <c r="C152">
        <v>5361400</v>
      </c>
      <c r="D152" s="26">
        <f t="shared" si="2"/>
        <v>2.4259949877483464E-2</v>
      </c>
    </row>
    <row r="153" spans="1:4">
      <c r="A153" s="41">
        <v>45518</v>
      </c>
      <c r="B153">
        <v>21.99</v>
      </c>
      <c r="C153">
        <v>3489400</v>
      </c>
      <c r="D153" s="26">
        <f t="shared" si="2"/>
        <v>-1.2652676702606449E-2</v>
      </c>
    </row>
    <row r="154" spans="1:4">
      <c r="A154" s="41">
        <v>45517</v>
      </c>
      <c r="B154">
        <v>22.27</v>
      </c>
      <c r="C154">
        <v>3913700</v>
      </c>
      <c r="D154" s="26">
        <f t="shared" si="2"/>
        <v>1.7667503715495837E-2</v>
      </c>
    </row>
    <row r="155" spans="1:4">
      <c r="A155" s="41">
        <v>45516</v>
      </c>
      <c r="B155">
        <v>21.88</v>
      </c>
      <c r="C155">
        <v>4449100</v>
      </c>
      <c r="D155" s="26">
        <f t="shared" si="2"/>
        <v>-2.2825848760164402E-3</v>
      </c>
    </row>
    <row r="156" spans="1:4">
      <c r="A156" s="41">
        <v>45513</v>
      </c>
      <c r="B156">
        <v>21.93</v>
      </c>
      <c r="C156">
        <v>4828900</v>
      </c>
      <c r="D156" s="26">
        <f t="shared" si="2"/>
        <v>8.2418048951037881E-3</v>
      </c>
    </row>
    <row r="157" spans="1:4">
      <c r="A157" s="41">
        <v>45512</v>
      </c>
      <c r="B157">
        <v>21.75</v>
      </c>
      <c r="C157">
        <v>5439700</v>
      </c>
      <c r="D157" s="26">
        <f t="shared" si="2"/>
        <v>4.3219502261812613E-2</v>
      </c>
    </row>
    <row r="158" spans="1:4">
      <c r="A158" s="41">
        <v>45511</v>
      </c>
      <c r="B158">
        <v>20.83</v>
      </c>
      <c r="C158">
        <v>6101100</v>
      </c>
      <c r="D158" s="26">
        <f t="shared" si="2"/>
        <v>-2.1373409200563152E-2</v>
      </c>
    </row>
    <row r="159" spans="1:4">
      <c r="A159" s="41">
        <v>45510</v>
      </c>
      <c r="B159">
        <v>21.28</v>
      </c>
      <c r="C159">
        <v>6505300</v>
      </c>
      <c r="D159" s="26">
        <f t="shared" si="2"/>
        <v>3.0052345066402052E-2</v>
      </c>
    </row>
    <row r="160" spans="1:4">
      <c r="A160" s="41">
        <v>45509</v>
      </c>
      <c r="B160">
        <v>20.65</v>
      </c>
      <c r="C160">
        <v>12205900</v>
      </c>
      <c r="D160" s="26">
        <f t="shared" si="2"/>
        <v>-2.0134908409056036E-2</v>
      </c>
    </row>
    <row r="161" spans="1:4">
      <c r="A161" s="41">
        <v>45506</v>
      </c>
      <c r="B161">
        <v>21.07</v>
      </c>
      <c r="C161">
        <v>9030000</v>
      </c>
      <c r="D161" s="26">
        <f t="shared" si="2"/>
        <v>-2.9922756074102882E-2</v>
      </c>
    </row>
    <row r="162" spans="1:4">
      <c r="A162" s="41">
        <v>45505</v>
      </c>
      <c r="B162">
        <v>21.71</v>
      </c>
      <c r="C162">
        <v>9334400</v>
      </c>
      <c r="D162" s="26">
        <f t="shared" si="2"/>
        <v>-4.3269480629237148E-2</v>
      </c>
    </row>
    <row r="163" spans="1:4">
      <c r="A163" s="41">
        <v>45504</v>
      </c>
      <c r="B163">
        <v>22.67</v>
      </c>
      <c r="C163">
        <v>8005800</v>
      </c>
      <c r="D163" s="26">
        <f t="shared" si="2"/>
        <v>1.198150565844369E-2</v>
      </c>
    </row>
    <row r="164" spans="1:4">
      <c r="A164" s="41">
        <v>45503</v>
      </c>
      <c r="B164">
        <v>22.4</v>
      </c>
      <c r="C164">
        <v>9272400</v>
      </c>
      <c r="D164" s="26">
        <f t="shared" si="2"/>
        <v>-5.2185753170570309E-2</v>
      </c>
    </row>
    <row r="165" spans="1:4">
      <c r="A165" s="41">
        <v>45502</v>
      </c>
      <c r="B165">
        <v>23.6</v>
      </c>
      <c r="C165">
        <v>7250200</v>
      </c>
      <c r="D165" s="26">
        <f t="shared" si="2"/>
        <v>-2.2209167605375849E-2</v>
      </c>
    </row>
    <row r="166" spans="1:4">
      <c r="A166" s="41">
        <v>45499</v>
      </c>
      <c r="B166">
        <v>24.13</v>
      </c>
      <c r="C166">
        <v>6833900</v>
      </c>
      <c r="D166" s="26">
        <f t="shared" si="2"/>
        <v>7.4875557800160638E-3</v>
      </c>
    </row>
    <row r="167" spans="1:4">
      <c r="A167" s="41">
        <v>45498</v>
      </c>
      <c r="B167">
        <v>23.95</v>
      </c>
      <c r="C167">
        <v>8567700</v>
      </c>
      <c r="D167" s="26">
        <f t="shared" si="2"/>
        <v>-2.5020863762376952E-3</v>
      </c>
    </row>
    <row r="168" spans="1:4">
      <c r="A168" s="41">
        <v>45497</v>
      </c>
      <c r="B168">
        <v>24.01</v>
      </c>
      <c r="C168">
        <v>9549200</v>
      </c>
      <c r="D168" s="26">
        <f t="shared" si="2"/>
        <v>-6.020804193121853E-2</v>
      </c>
    </row>
    <row r="169" spans="1:4">
      <c r="A169" s="41">
        <v>45496</v>
      </c>
      <c r="B169">
        <v>25.5</v>
      </c>
      <c r="C169">
        <v>7921700</v>
      </c>
      <c r="D169" s="26">
        <f t="shared" si="2"/>
        <v>1.1041121627606924E-2</v>
      </c>
    </row>
    <row r="170" spans="1:4">
      <c r="A170" s="41">
        <v>45495</v>
      </c>
      <c r="B170">
        <v>25.22</v>
      </c>
      <c r="C170">
        <v>14090400</v>
      </c>
      <c r="D170" s="26">
        <f t="shared" si="2"/>
        <v>9.962226245091705E-3</v>
      </c>
    </row>
    <row r="171" spans="1:4">
      <c r="A171" s="41">
        <v>45492</v>
      </c>
      <c r="B171">
        <v>24.97</v>
      </c>
      <c r="C171">
        <v>12763300</v>
      </c>
      <c r="D171" s="26">
        <f t="shared" si="2"/>
        <v>-3.5795365341017966E-2</v>
      </c>
    </row>
    <row r="172" spans="1:4">
      <c r="A172" s="41">
        <v>45491</v>
      </c>
      <c r="B172">
        <v>25.88</v>
      </c>
      <c r="C172">
        <v>16969700</v>
      </c>
      <c r="D172" s="26">
        <f t="shared" si="2"/>
        <v>-7.8019499604635403E-2</v>
      </c>
    </row>
    <row r="173" spans="1:4">
      <c r="A173" s="41">
        <v>45490</v>
      </c>
      <c r="B173">
        <v>27.98</v>
      </c>
      <c r="C173">
        <v>23775000</v>
      </c>
      <c r="D173" s="26">
        <f t="shared" si="2"/>
        <v>-1.9816642811355225E-2</v>
      </c>
    </row>
    <row r="174" spans="1:4">
      <c r="A174" s="41">
        <v>45489</v>
      </c>
      <c r="B174">
        <v>28.54</v>
      </c>
      <c r="C174">
        <v>25594500</v>
      </c>
      <c r="D174" s="26">
        <f t="shared" si="2"/>
        <v>5.5469746044361244E-2</v>
      </c>
    </row>
    <row r="175" spans="1:4">
      <c r="A175" s="41">
        <v>45488</v>
      </c>
      <c r="B175">
        <v>27</v>
      </c>
      <c r="C175">
        <v>17136400</v>
      </c>
      <c r="D175" s="26">
        <f t="shared" si="2"/>
        <v>3.5819097804953057E-2</v>
      </c>
    </row>
    <row r="176" spans="1:4">
      <c r="A176" s="41">
        <v>45485</v>
      </c>
      <c r="B176">
        <v>26.05</v>
      </c>
      <c r="C176">
        <v>16238900</v>
      </c>
      <c r="D176" s="26">
        <f t="shared" si="2"/>
        <v>1.8597978896280776E-2</v>
      </c>
    </row>
    <row r="177" spans="1:4">
      <c r="A177" s="41">
        <v>45484</v>
      </c>
      <c r="B177">
        <v>25.57</v>
      </c>
      <c r="C177">
        <v>13032700</v>
      </c>
      <c r="D177" s="26">
        <f t="shared" si="2"/>
        <v>2.3744685011413406E-2</v>
      </c>
    </row>
    <row r="178" spans="1:4">
      <c r="A178" s="41">
        <v>45483</v>
      </c>
      <c r="B178">
        <v>24.97</v>
      </c>
      <c r="C178">
        <v>22325400</v>
      </c>
      <c r="D178" s="26">
        <f t="shared" si="2"/>
        <v>1.4928661353364597E-2</v>
      </c>
    </row>
    <row r="179" spans="1:4">
      <c r="A179" s="41">
        <v>45482</v>
      </c>
      <c r="B179">
        <v>24.6</v>
      </c>
      <c r="C179">
        <v>9419800</v>
      </c>
      <c r="D179" s="26">
        <f t="shared" si="2"/>
        <v>6.1162270174362739E-3</v>
      </c>
    </row>
    <row r="180" spans="1:4">
      <c r="A180" s="41">
        <v>45481</v>
      </c>
      <c r="B180">
        <v>24.45</v>
      </c>
      <c r="C180">
        <v>11815500</v>
      </c>
      <c r="D180" s="26">
        <f t="shared" si="2"/>
        <v>1.1104370734234356E-2</v>
      </c>
    </row>
    <row r="181" spans="1:4">
      <c r="A181" s="41">
        <v>45478</v>
      </c>
      <c r="B181">
        <v>24.18</v>
      </c>
      <c r="C181">
        <v>11782100</v>
      </c>
      <c r="D181" s="26">
        <f t="shared" si="2"/>
        <v>-7.8270224504683409E-3</v>
      </c>
    </row>
    <row r="182" spans="1:4">
      <c r="A182" s="41">
        <v>45476</v>
      </c>
      <c r="B182">
        <v>24.37</v>
      </c>
      <c r="C182">
        <v>11829500</v>
      </c>
      <c r="D182" s="26">
        <f t="shared" si="2"/>
        <v>1.6132718037746626E-2</v>
      </c>
    </row>
    <row r="183" spans="1:4">
      <c r="A183" s="41">
        <v>45475</v>
      </c>
      <c r="B183">
        <v>23.98</v>
      </c>
      <c r="C183">
        <v>13703500</v>
      </c>
      <c r="D183" s="26">
        <f t="shared" si="2"/>
        <v>2.7480063566029684E-2</v>
      </c>
    </row>
    <row r="184" spans="1:4">
      <c r="A184" s="41">
        <v>45474</v>
      </c>
      <c r="B184">
        <v>23.33</v>
      </c>
      <c r="C184">
        <v>30689000</v>
      </c>
      <c r="D184" s="26">
        <f t="shared" si="2"/>
        <v>-5.6658217323749628E-2</v>
      </c>
    </row>
    <row r="185" spans="1:4">
      <c r="A185" s="41">
        <v>45471</v>
      </c>
      <c r="B185">
        <v>24.69</v>
      </c>
      <c r="C185">
        <v>20212000</v>
      </c>
      <c r="D185" s="26">
        <f t="shared" si="2"/>
        <v>-1.6071057021242782E-2</v>
      </c>
    </row>
    <row r="186" spans="1:4">
      <c r="A186" s="41">
        <v>45470</v>
      </c>
      <c r="B186">
        <v>25.09</v>
      </c>
      <c r="C186">
        <v>34867000</v>
      </c>
      <c r="D186" s="26">
        <f t="shared" si="2"/>
        <v>3.6116727215690203E-2</v>
      </c>
    </row>
    <row r="187" spans="1:4">
      <c r="A187" s="41">
        <v>45469</v>
      </c>
      <c r="B187">
        <v>24.2</v>
      </c>
      <c r="C187">
        <v>17903000</v>
      </c>
      <c r="D187" s="26">
        <f t="shared" si="2"/>
        <v>-2.9719264372825873E-2</v>
      </c>
    </row>
    <row r="188" spans="1:4">
      <c r="A188" s="41">
        <v>45468</v>
      </c>
      <c r="B188">
        <v>24.93</v>
      </c>
      <c r="C188">
        <v>27625600</v>
      </c>
      <c r="D188" s="26">
        <f t="shared" si="2"/>
        <v>5.2708782597524616E-2</v>
      </c>
    </row>
    <row r="189" spans="1:4">
      <c r="A189" s="41">
        <v>45467</v>
      </c>
      <c r="B189">
        <v>23.65</v>
      </c>
      <c r="C189">
        <v>22162900</v>
      </c>
      <c r="D189" s="26">
        <f t="shared" si="2"/>
        <v>-1.1769786982340004E-2</v>
      </c>
    </row>
    <row r="190" spans="1:4">
      <c r="A190" s="41">
        <v>45464</v>
      </c>
      <c r="B190">
        <v>23.93</v>
      </c>
      <c r="C190">
        <v>28004000</v>
      </c>
      <c r="D190" s="26">
        <f t="shared" si="2"/>
        <v>-6.7068748251415428E-2</v>
      </c>
    </row>
    <row r="191" spans="1:4">
      <c r="A191" s="41">
        <v>45463</v>
      </c>
      <c r="B191">
        <v>25.59</v>
      </c>
      <c r="C191">
        <v>36029300</v>
      </c>
      <c r="D191" s="26">
        <f t="shared" si="2"/>
        <v>3.5398406537766054E-2</v>
      </c>
    </row>
    <row r="192" spans="1:4">
      <c r="A192" s="41">
        <v>45461</v>
      </c>
      <c r="B192">
        <v>24.7</v>
      </c>
      <c r="C192">
        <v>38079200</v>
      </c>
      <c r="D192" s="26">
        <f t="shared" si="2"/>
        <v>-2.0834086902842025E-2</v>
      </c>
    </row>
    <row r="193" spans="1:4">
      <c r="A193" s="41">
        <v>45460</v>
      </c>
      <c r="B193">
        <v>25.22</v>
      </c>
      <c r="C193">
        <v>90351900</v>
      </c>
      <c r="D193" s="26">
        <f t="shared" si="2"/>
        <v>-0.12925979222880191</v>
      </c>
    </row>
    <row r="194" spans="1:4">
      <c r="A194" s="41">
        <v>45457</v>
      </c>
      <c r="B194">
        <v>28.7</v>
      </c>
      <c r="C194">
        <v>82874400</v>
      </c>
      <c r="D194" s="26">
        <f t="shared" ref="D194:D257" si="3">LN(B194/B195)</f>
        <v>-1.4528100562909856E-2</v>
      </c>
    </row>
    <row r="195" spans="1:4">
      <c r="A195" s="41">
        <v>45456</v>
      </c>
      <c r="B195">
        <v>29.12</v>
      </c>
      <c r="C195">
        <v>107306600</v>
      </c>
      <c r="D195" s="26">
        <f t="shared" si="3"/>
        <v>0.1343166301992248</v>
      </c>
    </row>
    <row r="196" spans="1:4">
      <c r="A196" s="41">
        <v>45455</v>
      </c>
      <c r="B196">
        <v>25.46</v>
      </c>
      <c r="C196">
        <v>147986700</v>
      </c>
      <c r="D196" s="26">
        <f t="shared" si="3"/>
        <v>-0.18029016787090291</v>
      </c>
    </row>
    <row r="197" spans="1:4">
      <c r="A197" s="41">
        <v>45454</v>
      </c>
      <c r="B197">
        <v>30.49</v>
      </c>
      <c r="C197">
        <v>146914700</v>
      </c>
      <c r="D197" s="26">
        <f t="shared" si="3"/>
        <v>0.20534616148008814</v>
      </c>
    </row>
    <row r="198" spans="1:4">
      <c r="A198" s="41">
        <v>45453</v>
      </c>
      <c r="B198">
        <v>24.83</v>
      </c>
      <c r="C198">
        <v>131572400</v>
      </c>
      <c r="D198" s="26">
        <f t="shared" si="3"/>
        <v>-0.12797834690459275</v>
      </c>
    </row>
    <row r="199" spans="1:4">
      <c r="A199" s="41">
        <v>45450</v>
      </c>
      <c r="B199">
        <v>28.22</v>
      </c>
      <c r="C199">
        <v>279054400</v>
      </c>
      <c r="D199" s="26">
        <f t="shared" si="3"/>
        <v>-0.50049605729840807</v>
      </c>
    </row>
    <row r="200" spans="1:4">
      <c r="A200" s="41">
        <v>45449</v>
      </c>
      <c r="B200">
        <v>46.55</v>
      </c>
      <c r="C200">
        <v>206685800</v>
      </c>
      <c r="D200" s="26">
        <f t="shared" si="3"/>
        <v>0.38831970115317571</v>
      </c>
    </row>
    <row r="201" spans="1:4">
      <c r="A201" s="41">
        <v>45448</v>
      </c>
      <c r="B201">
        <v>31.57</v>
      </c>
      <c r="C201">
        <v>73156400</v>
      </c>
      <c r="D201" s="26">
        <f t="shared" si="3"/>
        <v>0.1750625695777237</v>
      </c>
    </row>
    <row r="202" spans="1:4">
      <c r="A202" s="41">
        <v>45447</v>
      </c>
      <c r="B202">
        <v>26.5</v>
      </c>
      <c r="C202">
        <v>51662100</v>
      </c>
      <c r="D202" s="26">
        <f t="shared" si="3"/>
        <v>-5.5059777183027431E-2</v>
      </c>
    </row>
    <row r="203" spans="1:4">
      <c r="A203" s="41">
        <v>45446</v>
      </c>
      <c r="B203">
        <v>28</v>
      </c>
      <c r="C203">
        <v>165808300</v>
      </c>
      <c r="D203" s="26">
        <f t="shared" si="3"/>
        <v>0.19064178840967344</v>
      </c>
    </row>
    <row r="204" spans="1:4">
      <c r="A204" s="41">
        <v>45443</v>
      </c>
      <c r="B204">
        <v>23.14</v>
      </c>
      <c r="C204">
        <v>22174300</v>
      </c>
      <c r="D204" s="26">
        <f t="shared" si="3"/>
        <v>2.3170435475652118E-2</v>
      </c>
    </row>
    <row r="205" spans="1:4">
      <c r="A205" s="41">
        <v>45442</v>
      </c>
      <c r="B205">
        <v>22.61</v>
      </c>
      <c r="C205">
        <v>24508800</v>
      </c>
      <c r="D205" s="26">
        <f t="shared" si="3"/>
        <v>6.2506089916140345E-2</v>
      </c>
    </row>
    <row r="206" spans="1:4">
      <c r="A206" s="41">
        <v>45441</v>
      </c>
      <c r="B206">
        <v>21.24</v>
      </c>
      <c r="C206">
        <v>26921200</v>
      </c>
      <c r="D206" s="26">
        <f t="shared" si="3"/>
        <v>-0.11295869488889786</v>
      </c>
    </row>
    <row r="207" spans="1:4">
      <c r="A207" s="41">
        <v>45440</v>
      </c>
      <c r="B207">
        <v>23.78</v>
      </c>
      <c r="C207">
        <v>105077600</v>
      </c>
      <c r="D207" s="26">
        <f t="shared" si="3"/>
        <v>0.22440591209619537</v>
      </c>
    </row>
    <row r="208" spans="1:4">
      <c r="A208" s="41">
        <v>45436</v>
      </c>
      <c r="B208">
        <v>19</v>
      </c>
      <c r="C208">
        <v>41886700</v>
      </c>
      <c r="D208" s="26">
        <f t="shared" si="3"/>
        <v>3.6445619920456279E-2</v>
      </c>
    </row>
    <row r="209" spans="1:4">
      <c r="A209" s="41">
        <v>45435</v>
      </c>
      <c r="B209">
        <v>18.32</v>
      </c>
      <c r="C209">
        <v>30561100</v>
      </c>
      <c r="D209" s="26">
        <f t="shared" si="3"/>
        <v>-0.14222709959207649</v>
      </c>
    </row>
    <row r="210" spans="1:4">
      <c r="A210" s="41">
        <v>45434</v>
      </c>
      <c r="B210">
        <v>21.12</v>
      </c>
      <c r="C210">
        <v>43521400</v>
      </c>
      <c r="D210" s="26">
        <f t="shared" si="3"/>
        <v>-4.6261717816073362E-2</v>
      </c>
    </row>
    <row r="211" spans="1:4">
      <c r="A211" s="41">
        <v>45433</v>
      </c>
      <c r="B211">
        <v>22.12</v>
      </c>
      <c r="C211">
        <v>49250100</v>
      </c>
      <c r="D211" s="26">
        <f t="shared" si="3"/>
        <v>-4.5080545111396454E-2</v>
      </c>
    </row>
    <row r="212" spans="1:4">
      <c r="A212" s="41">
        <v>45432</v>
      </c>
      <c r="B212">
        <v>23.14</v>
      </c>
      <c r="C212">
        <v>55261600</v>
      </c>
      <c r="D212" s="26">
        <f t="shared" si="3"/>
        <v>4.1020083859194527E-2</v>
      </c>
    </row>
    <row r="213" spans="1:4">
      <c r="A213" s="41">
        <v>45429</v>
      </c>
      <c r="B213">
        <v>22.21</v>
      </c>
      <c r="C213">
        <v>96079600</v>
      </c>
      <c r="D213" s="26">
        <f t="shared" si="3"/>
        <v>-0.21980615589249844</v>
      </c>
    </row>
    <row r="214" spans="1:4">
      <c r="A214" s="41">
        <v>45428</v>
      </c>
      <c r="B214">
        <v>27.67</v>
      </c>
      <c r="C214">
        <v>76177600</v>
      </c>
      <c r="D214" s="26">
        <f t="shared" si="3"/>
        <v>-0.35721690041482818</v>
      </c>
    </row>
    <row r="215" spans="1:4">
      <c r="A215" s="41">
        <v>45427</v>
      </c>
      <c r="B215">
        <v>39.549999999999997</v>
      </c>
      <c r="C215">
        <v>131790100</v>
      </c>
      <c r="D215" s="26">
        <f t="shared" si="3"/>
        <v>-0.20913950323019337</v>
      </c>
    </row>
    <row r="216" spans="1:4">
      <c r="A216" s="41">
        <v>45426</v>
      </c>
      <c r="B216">
        <v>48.75</v>
      </c>
      <c r="C216">
        <v>206979100</v>
      </c>
      <c r="D216" s="26">
        <f t="shared" si="3"/>
        <v>0.47061920328795009</v>
      </c>
    </row>
    <row r="217" spans="1:4">
      <c r="A217" s="41">
        <v>45425</v>
      </c>
      <c r="B217">
        <v>30.45</v>
      </c>
      <c r="C217">
        <v>187241700</v>
      </c>
      <c r="D217" s="26">
        <f t="shared" si="3"/>
        <v>0.55617344374444977</v>
      </c>
    </row>
    <row r="218" spans="1:4">
      <c r="A218" s="41">
        <v>45422</v>
      </c>
      <c r="B218">
        <v>17.46</v>
      </c>
      <c r="C218">
        <v>36831900</v>
      </c>
      <c r="D218" s="26">
        <f t="shared" si="3"/>
        <v>-3.1014608776408652E-2</v>
      </c>
    </row>
    <row r="219" spans="1:4">
      <c r="A219" s="41">
        <v>45421</v>
      </c>
      <c r="B219">
        <v>18.010000000000002</v>
      </c>
      <c r="C219">
        <v>25759300</v>
      </c>
      <c r="D219" s="26">
        <f t="shared" si="3"/>
        <v>0.12335097877162786</v>
      </c>
    </row>
    <row r="220" spans="1:4">
      <c r="A220" s="41">
        <v>45420</v>
      </c>
      <c r="B220">
        <v>15.92</v>
      </c>
      <c r="C220">
        <v>24775100</v>
      </c>
      <c r="D220" s="26">
        <f t="shared" si="3"/>
        <v>-2.4202236216685456E-2</v>
      </c>
    </row>
    <row r="221" spans="1:4">
      <c r="A221" s="41">
        <v>45419</v>
      </c>
      <c r="B221">
        <v>16.309999999999999</v>
      </c>
      <c r="C221">
        <v>24308600</v>
      </c>
      <c r="D221" s="26">
        <f t="shared" si="3"/>
        <v>0</v>
      </c>
    </row>
    <row r="222" spans="1:4">
      <c r="A222" s="41">
        <v>45418</v>
      </c>
      <c r="B222">
        <v>16.309999999999999</v>
      </c>
      <c r="C222">
        <v>48018700</v>
      </c>
      <c r="D222" s="26">
        <f t="shared" si="3"/>
        <v>-9.7621275566264765E-3</v>
      </c>
    </row>
    <row r="223" spans="1:4">
      <c r="A223" s="41">
        <v>45415</v>
      </c>
      <c r="B223">
        <v>16.47</v>
      </c>
      <c r="C223">
        <v>36292400</v>
      </c>
      <c r="D223" s="26">
        <f t="shared" si="3"/>
        <v>0.25522526627290504</v>
      </c>
    </row>
    <row r="224" spans="1:4">
      <c r="A224" s="41">
        <v>45414</v>
      </c>
      <c r="B224">
        <v>12.76</v>
      </c>
      <c r="C224">
        <v>8654800</v>
      </c>
      <c r="D224" s="26">
        <f t="shared" si="3"/>
        <v>0.15663547807166439</v>
      </c>
    </row>
    <row r="225" spans="1:4">
      <c r="A225" s="41">
        <v>45413</v>
      </c>
      <c r="B225">
        <v>10.91</v>
      </c>
      <c r="C225">
        <v>2653200</v>
      </c>
      <c r="D225" s="26">
        <f t="shared" si="3"/>
        <v>-1.6364001517296195E-2</v>
      </c>
    </row>
    <row r="226" spans="1:4">
      <c r="A226" s="41">
        <v>45412</v>
      </c>
      <c r="B226">
        <v>11.09</v>
      </c>
      <c r="C226">
        <v>2866500</v>
      </c>
      <c r="D226" s="26">
        <f t="shared" si="3"/>
        <v>-1.7873576799294966E-2</v>
      </c>
    </row>
    <row r="227" spans="1:4">
      <c r="A227" s="41">
        <v>45411</v>
      </c>
      <c r="B227">
        <v>11.29</v>
      </c>
      <c r="C227">
        <v>3821500</v>
      </c>
      <c r="D227" s="26">
        <f t="shared" si="3"/>
        <v>-5.2621021955913214E-2</v>
      </c>
    </row>
    <row r="228" spans="1:4">
      <c r="A228" s="41">
        <v>45408</v>
      </c>
      <c r="B228">
        <v>11.9</v>
      </c>
      <c r="C228">
        <v>7685100</v>
      </c>
      <c r="D228" s="26">
        <f t="shared" si="3"/>
        <v>5.9732163033415046E-2</v>
      </c>
    </row>
    <row r="229" spans="1:4">
      <c r="A229" s="41">
        <v>45407</v>
      </c>
      <c r="B229">
        <v>11.21</v>
      </c>
      <c r="C229">
        <v>4903800</v>
      </c>
      <c r="D229" s="26">
        <f t="shared" si="3"/>
        <v>2.5294934895621415E-2</v>
      </c>
    </row>
    <row r="230" spans="1:4">
      <c r="A230" s="41">
        <v>45406</v>
      </c>
      <c r="B230">
        <v>10.93</v>
      </c>
      <c r="C230">
        <v>4829600</v>
      </c>
      <c r="D230" s="26">
        <f t="shared" si="3"/>
        <v>7.3052860038111234E-2</v>
      </c>
    </row>
    <row r="231" spans="1:4">
      <c r="A231" s="41">
        <v>45405</v>
      </c>
      <c r="B231">
        <v>10.16</v>
      </c>
      <c r="C231">
        <v>2511800</v>
      </c>
      <c r="D231" s="26">
        <f t="shared" si="3"/>
        <v>1.4873848823206663E-2</v>
      </c>
    </row>
    <row r="232" spans="1:4">
      <c r="A232" s="41">
        <v>45404</v>
      </c>
      <c r="B232">
        <v>10.01</v>
      </c>
      <c r="C232">
        <v>3261000</v>
      </c>
      <c r="D232" s="26">
        <f t="shared" si="3"/>
        <v>-4.0142442998091624E-2</v>
      </c>
    </row>
    <row r="233" spans="1:4">
      <c r="A233" s="41">
        <v>45401</v>
      </c>
      <c r="B233">
        <v>10.42</v>
      </c>
      <c r="C233">
        <v>2455100</v>
      </c>
      <c r="D233" s="26">
        <f t="shared" si="3"/>
        <v>1.0612738296352143E-2</v>
      </c>
    </row>
    <row r="234" spans="1:4">
      <c r="A234" s="41">
        <v>45400</v>
      </c>
      <c r="B234">
        <v>10.31</v>
      </c>
      <c r="C234">
        <v>2175400</v>
      </c>
      <c r="D234" s="26">
        <f t="shared" si="3"/>
        <v>9.7040279327851447E-4</v>
      </c>
    </row>
    <row r="235" spans="1:4">
      <c r="A235" s="41">
        <v>45399</v>
      </c>
      <c r="B235">
        <v>10.3</v>
      </c>
      <c r="C235">
        <v>2096700</v>
      </c>
      <c r="D235" s="26">
        <f t="shared" si="3"/>
        <v>-6.7731270058457105E-3</v>
      </c>
    </row>
    <row r="236" spans="1:4">
      <c r="A236" s="41">
        <v>45398</v>
      </c>
      <c r="B236">
        <v>10.37</v>
      </c>
      <c r="C236">
        <v>4162100</v>
      </c>
      <c r="D236" s="26">
        <f t="shared" si="3"/>
        <v>3.0349857569842601E-2</v>
      </c>
    </row>
    <row r="237" spans="1:4">
      <c r="A237" s="41">
        <v>45397</v>
      </c>
      <c r="B237">
        <v>10.06</v>
      </c>
      <c r="C237">
        <v>5086300</v>
      </c>
      <c r="D237" s="26">
        <f t="shared" si="3"/>
        <v>-6.8197326496704014E-2</v>
      </c>
    </row>
    <row r="238" spans="1:4">
      <c r="A238" s="41">
        <v>45394</v>
      </c>
      <c r="B238">
        <v>10.77</v>
      </c>
      <c r="C238">
        <v>3196300</v>
      </c>
      <c r="D238" s="26">
        <f t="shared" si="3"/>
        <v>-4.7152886993273385E-2</v>
      </c>
    </row>
    <row r="239" spans="1:4">
      <c r="A239" s="41">
        <v>45393</v>
      </c>
      <c r="B239">
        <v>11.29</v>
      </c>
      <c r="C239">
        <v>3802100</v>
      </c>
      <c r="D239" s="26">
        <f t="shared" si="3"/>
        <v>3.9752298175102008E-2</v>
      </c>
    </row>
    <row r="240" spans="1:4">
      <c r="A240" s="41">
        <v>45392</v>
      </c>
      <c r="B240">
        <v>10.85</v>
      </c>
      <c r="C240">
        <v>3546200</v>
      </c>
      <c r="D240" s="26">
        <f t="shared" si="3"/>
        <v>-1.4638870748120029E-2</v>
      </c>
    </row>
    <row r="241" spans="1:4">
      <c r="A241" s="41">
        <v>45391</v>
      </c>
      <c r="B241">
        <v>11.01</v>
      </c>
      <c r="C241">
        <v>3514400</v>
      </c>
      <c r="D241" s="26">
        <f t="shared" si="3"/>
        <v>1.6483889721689415E-2</v>
      </c>
    </row>
    <row r="242" spans="1:4">
      <c r="A242" s="41">
        <v>45390</v>
      </c>
      <c r="B242">
        <v>10.83</v>
      </c>
      <c r="C242">
        <v>3659100</v>
      </c>
      <c r="D242" s="26">
        <f t="shared" si="3"/>
        <v>-3.8048067637529888E-2</v>
      </c>
    </row>
    <row r="243" spans="1:4">
      <c r="A243" s="41">
        <v>45387</v>
      </c>
      <c r="B243">
        <v>11.25</v>
      </c>
      <c r="C243">
        <v>4750800</v>
      </c>
      <c r="D243" s="26">
        <f t="shared" si="3"/>
        <v>-2.4584205630538418E-2</v>
      </c>
    </row>
    <row r="244" spans="1:4">
      <c r="A244" s="41">
        <v>45386</v>
      </c>
      <c r="B244">
        <v>11.53</v>
      </c>
      <c r="C244">
        <v>4347000</v>
      </c>
      <c r="D244" s="26">
        <f t="shared" si="3"/>
        <v>1.3094905582782647E-2</v>
      </c>
    </row>
    <row r="245" spans="1:4">
      <c r="A245" s="41">
        <v>45385</v>
      </c>
      <c r="B245">
        <v>11.38</v>
      </c>
      <c r="C245">
        <v>4331500</v>
      </c>
      <c r="D245" s="26">
        <f t="shared" si="3"/>
        <v>8.8261826282721185E-3</v>
      </c>
    </row>
    <row r="246" spans="1:4">
      <c r="A246" s="41">
        <v>45384</v>
      </c>
      <c r="B246">
        <v>11.28</v>
      </c>
      <c r="C246">
        <v>6327700</v>
      </c>
      <c r="D246" s="26">
        <f t="shared" si="3"/>
        <v>-6.1041722969510145E-2</v>
      </c>
    </row>
    <row r="247" spans="1:4">
      <c r="A247" s="41">
        <v>45383</v>
      </c>
      <c r="B247">
        <v>11.99</v>
      </c>
      <c r="C247">
        <v>9207100</v>
      </c>
      <c r="D247" s="26">
        <f t="shared" si="3"/>
        <v>-4.3254396632529557E-2</v>
      </c>
    </row>
    <row r="248" spans="1:4">
      <c r="A248" s="41">
        <v>45379</v>
      </c>
      <c r="B248">
        <v>12.52</v>
      </c>
      <c r="C248">
        <v>8473500</v>
      </c>
      <c r="D248" s="26">
        <f t="shared" si="3"/>
        <v>-5.0614150083237233E-2</v>
      </c>
    </row>
    <row r="249" spans="1:4">
      <c r="A249" s="41">
        <v>45378</v>
      </c>
      <c r="B249">
        <v>13.17</v>
      </c>
      <c r="C249">
        <v>17871300</v>
      </c>
      <c r="D249" s="26">
        <f t="shared" si="3"/>
        <v>-0.1628985081700112</v>
      </c>
    </row>
    <row r="250" spans="1:4">
      <c r="A250" s="41">
        <v>45377</v>
      </c>
      <c r="B250">
        <v>15.5</v>
      </c>
      <c r="C250">
        <v>17245800</v>
      </c>
      <c r="D250" s="26">
        <f t="shared" si="3"/>
        <v>2.4821653173813983E-2</v>
      </c>
    </row>
    <row r="251" spans="1:4">
      <c r="A251" s="41">
        <v>45376</v>
      </c>
      <c r="B251">
        <v>15.12</v>
      </c>
      <c r="C251">
        <v>10416300</v>
      </c>
      <c r="D251" s="26">
        <f t="shared" si="3"/>
        <v>0.14340614054428097</v>
      </c>
    </row>
    <row r="252" spans="1:4">
      <c r="A252" s="41">
        <v>45373</v>
      </c>
      <c r="B252">
        <v>13.1</v>
      </c>
      <c r="C252">
        <v>4400000</v>
      </c>
      <c r="D252" s="26">
        <f t="shared" si="3"/>
        <v>-4.1859623935538146E-2</v>
      </c>
    </row>
    <row r="253" spans="1:4">
      <c r="A253" s="41">
        <v>45372</v>
      </c>
      <c r="B253">
        <v>13.66</v>
      </c>
      <c r="C253">
        <v>3382800</v>
      </c>
      <c r="D253" s="26">
        <f t="shared" si="3"/>
        <v>1.3264748658483101E-2</v>
      </c>
    </row>
    <row r="254" spans="1:4">
      <c r="A254" s="41">
        <v>45371</v>
      </c>
      <c r="B254">
        <v>13.48</v>
      </c>
      <c r="C254">
        <v>3921300</v>
      </c>
      <c r="D254" s="26">
        <f t="shared" si="3"/>
        <v>5.2064081905737504E-3</v>
      </c>
    </row>
    <row r="255" spans="1:4">
      <c r="A255" s="41">
        <v>45370</v>
      </c>
      <c r="B255">
        <v>13.41</v>
      </c>
      <c r="C255">
        <v>3894700</v>
      </c>
      <c r="D255" s="26">
        <f t="shared" si="3"/>
        <v>-3.6607308641764355E-2</v>
      </c>
    </row>
    <row r="256" spans="1:4">
      <c r="A256" s="41">
        <v>45369</v>
      </c>
      <c r="B256">
        <v>13.91</v>
      </c>
      <c r="C256">
        <v>3490800</v>
      </c>
      <c r="D256" s="26">
        <f t="shared" si="3"/>
        <v>-2.3446900048478183E-2</v>
      </c>
    </row>
    <row r="257" spans="1:4">
      <c r="A257" s="41">
        <v>45366</v>
      </c>
      <c r="B257">
        <v>14.24</v>
      </c>
      <c r="C257">
        <v>4476500</v>
      </c>
      <c r="D257" s="26">
        <f t="shared" si="3"/>
        <v>-2.701930904820328E-2</v>
      </c>
    </row>
    <row r="258" spans="1:4">
      <c r="A258" s="41">
        <v>45365</v>
      </c>
      <c r="B258">
        <v>14.63</v>
      </c>
      <c r="C258">
        <v>2534200</v>
      </c>
      <c r="D258" s="26">
        <f t="shared" ref="D258:D321" si="4">LN(B258/B259)</f>
        <v>-1.6271545440030632E-2</v>
      </c>
    </row>
    <row r="259" spans="1:4">
      <c r="A259" s="41">
        <v>45364</v>
      </c>
      <c r="B259">
        <v>14.87</v>
      </c>
      <c r="C259">
        <v>2898100</v>
      </c>
      <c r="D259" s="26">
        <f t="shared" si="4"/>
        <v>1.0138647171333393E-2</v>
      </c>
    </row>
    <row r="260" spans="1:4">
      <c r="A260" s="41">
        <v>45363</v>
      </c>
      <c r="B260">
        <v>14.72</v>
      </c>
      <c r="C260">
        <v>2382600</v>
      </c>
      <c r="D260" s="26">
        <f t="shared" si="4"/>
        <v>1.9897740514950659E-2</v>
      </c>
    </row>
    <row r="261" spans="1:4">
      <c r="A261" s="41">
        <v>45362</v>
      </c>
      <c r="B261">
        <v>14.43</v>
      </c>
      <c r="C261">
        <v>2111900</v>
      </c>
      <c r="D261" s="26">
        <f t="shared" si="4"/>
        <v>-1.5130962677296833E-2</v>
      </c>
    </row>
    <row r="262" spans="1:4">
      <c r="A262" s="41">
        <v>45359</v>
      </c>
      <c r="B262">
        <v>14.65</v>
      </c>
      <c r="C262">
        <v>3165700</v>
      </c>
      <c r="D262" s="26">
        <f t="shared" si="4"/>
        <v>-4.0794690393234585E-2</v>
      </c>
    </row>
    <row r="263" spans="1:4">
      <c r="A263" s="41">
        <v>45358</v>
      </c>
      <c r="B263">
        <v>15.26</v>
      </c>
      <c r="C263">
        <v>2111900</v>
      </c>
      <c r="D263" s="26">
        <f t="shared" si="4"/>
        <v>0</v>
      </c>
    </row>
    <row r="264" spans="1:4">
      <c r="A264" s="41">
        <v>45357</v>
      </c>
      <c r="B264">
        <v>15.26</v>
      </c>
      <c r="C264">
        <v>3818100</v>
      </c>
      <c r="D264" s="26">
        <f t="shared" si="4"/>
        <v>1.718482475410097E-2</v>
      </c>
    </row>
    <row r="265" spans="1:4">
      <c r="A265" s="41">
        <v>45356</v>
      </c>
      <c r="B265">
        <v>15</v>
      </c>
      <c r="C265">
        <v>3152700</v>
      </c>
      <c r="D265" s="26">
        <f t="shared" si="4"/>
        <v>-1.4560151331329776E-2</v>
      </c>
    </row>
    <row r="266" spans="1:4">
      <c r="A266" s="41">
        <v>45355</v>
      </c>
      <c r="B266">
        <v>15.22</v>
      </c>
      <c r="C266">
        <v>4367600</v>
      </c>
      <c r="D266" s="26">
        <f t="shared" si="4"/>
        <v>1.7899052596844375E-2</v>
      </c>
    </row>
    <row r="267" spans="1:4">
      <c r="A267" s="41">
        <v>45352</v>
      </c>
      <c r="B267">
        <v>14.95</v>
      </c>
      <c r="C267">
        <v>4890900</v>
      </c>
      <c r="D267" s="26">
        <f t="shared" si="4"/>
        <v>4.6551868347950318E-2</v>
      </c>
    </row>
    <row r="268" spans="1:4">
      <c r="A268" s="41">
        <v>45351</v>
      </c>
      <c r="B268">
        <v>14.27</v>
      </c>
      <c r="C268">
        <v>2638700</v>
      </c>
      <c r="D268" s="26">
        <f t="shared" si="4"/>
        <v>2.1045255049152215E-3</v>
      </c>
    </row>
    <row r="269" spans="1:4">
      <c r="A269" s="41">
        <v>45350</v>
      </c>
      <c r="B269">
        <v>14.24</v>
      </c>
      <c r="C269">
        <v>2440700</v>
      </c>
      <c r="D269" s="26">
        <f t="shared" si="4"/>
        <v>2.1089638748203569E-3</v>
      </c>
    </row>
    <row r="270" spans="1:4">
      <c r="A270" s="41">
        <v>45349</v>
      </c>
      <c r="B270">
        <v>14.21</v>
      </c>
      <c r="C270">
        <v>2795500</v>
      </c>
      <c r="D270" s="26">
        <f t="shared" si="4"/>
        <v>3.8011029914604859E-2</v>
      </c>
    </row>
    <row r="271" spans="1:4">
      <c r="A271" s="41">
        <v>45348</v>
      </c>
      <c r="B271">
        <v>13.68</v>
      </c>
      <c r="C271">
        <v>2278600</v>
      </c>
      <c r="D271" s="26">
        <f t="shared" si="4"/>
        <v>1.2504760222296865E-2</v>
      </c>
    </row>
    <row r="272" spans="1:4">
      <c r="A272" s="41">
        <v>45345</v>
      </c>
      <c r="B272">
        <v>13.51</v>
      </c>
      <c r="C272">
        <v>2319700</v>
      </c>
      <c r="D272" s="26">
        <f t="shared" si="4"/>
        <v>1.1164983863607923E-2</v>
      </c>
    </row>
    <row r="273" spans="1:4">
      <c r="A273" s="41">
        <v>45344</v>
      </c>
      <c r="B273">
        <v>13.36</v>
      </c>
      <c r="C273">
        <v>1817800</v>
      </c>
      <c r="D273" s="26">
        <f t="shared" si="4"/>
        <v>-3.735529185087582E-3</v>
      </c>
    </row>
    <row r="274" spans="1:4">
      <c r="A274" s="41">
        <v>45343</v>
      </c>
      <c r="B274">
        <v>13.41</v>
      </c>
      <c r="C274">
        <v>1731300</v>
      </c>
      <c r="D274" s="26">
        <f t="shared" si="4"/>
        <v>-5.9479729260773087E-3</v>
      </c>
    </row>
    <row r="275" spans="1:4">
      <c r="A275" s="41">
        <v>45342</v>
      </c>
      <c r="B275">
        <v>13.49</v>
      </c>
      <c r="C275">
        <v>3784500</v>
      </c>
      <c r="D275" s="26">
        <f t="shared" si="4"/>
        <v>-4.5643561845431488E-2</v>
      </c>
    </row>
    <row r="276" spans="1:4">
      <c r="A276" s="41">
        <v>45338</v>
      </c>
      <c r="B276">
        <v>14.12</v>
      </c>
      <c r="C276">
        <v>2297200</v>
      </c>
      <c r="D276" s="26">
        <f t="shared" si="4"/>
        <v>-2.7245834831000505E-2</v>
      </c>
    </row>
    <row r="277" spans="1:4">
      <c r="A277" s="41">
        <v>45337</v>
      </c>
      <c r="B277">
        <v>14.51</v>
      </c>
      <c r="C277">
        <v>2400500</v>
      </c>
      <c r="D277" s="26">
        <f t="shared" si="4"/>
        <v>6.9156568846656498E-3</v>
      </c>
    </row>
    <row r="278" spans="1:4">
      <c r="A278" s="41">
        <v>45336</v>
      </c>
      <c r="B278">
        <v>14.41</v>
      </c>
      <c r="C278">
        <v>2504400</v>
      </c>
      <c r="D278" s="26">
        <f t="shared" si="4"/>
        <v>1.6795356308841651E-2</v>
      </c>
    </row>
    <row r="279" spans="1:4">
      <c r="A279" s="41">
        <v>45335</v>
      </c>
      <c r="B279">
        <v>14.17</v>
      </c>
      <c r="C279">
        <v>3788700</v>
      </c>
      <c r="D279" s="26">
        <f t="shared" si="4"/>
        <v>-3.8759176771949844E-2</v>
      </c>
    </row>
    <row r="280" spans="1:4">
      <c r="A280" s="41">
        <v>45334</v>
      </c>
      <c r="B280">
        <v>14.73</v>
      </c>
      <c r="C280">
        <v>2750100</v>
      </c>
      <c r="D280" s="26">
        <f t="shared" si="4"/>
        <v>4.763534016033486E-3</v>
      </c>
    </row>
    <row r="281" spans="1:4">
      <c r="A281" s="41">
        <v>45331</v>
      </c>
      <c r="B281">
        <v>14.66</v>
      </c>
      <c r="C281">
        <v>3575300</v>
      </c>
      <c r="D281" s="26">
        <f t="shared" si="4"/>
        <v>2.1372754252875274E-2</v>
      </c>
    </row>
    <row r="282" spans="1:4">
      <c r="A282" s="41">
        <v>45330</v>
      </c>
      <c r="B282">
        <v>14.35</v>
      </c>
      <c r="C282">
        <v>1838300</v>
      </c>
      <c r="D282" s="26">
        <f t="shared" si="4"/>
        <v>1.9705071079332337E-2</v>
      </c>
    </row>
    <row r="283" spans="1:4">
      <c r="A283" s="41">
        <v>45329</v>
      </c>
      <c r="B283">
        <v>14.07</v>
      </c>
      <c r="C283">
        <v>1947800</v>
      </c>
      <c r="D283" s="26">
        <f t="shared" si="4"/>
        <v>-2.1299262578248533E-3</v>
      </c>
    </row>
    <row r="284" spans="1:4">
      <c r="A284" s="41">
        <v>45328</v>
      </c>
      <c r="B284">
        <v>14.1</v>
      </c>
      <c r="C284">
        <v>3047800</v>
      </c>
      <c r="D284" s="26">
        <f t="shared" si="4"/>
        <v>4.6452473167540684E-2</v>
      </c>
    </row>
    <row r="285" spans="1:4">
      <c r="A285" s="41">
        <v>45327</v>
      </c>
      <c r="B285">
        <v>13.46</v>
      </c>
      <c r="C285">
        <v>4361500</v>
      </c>
      <c r="D285" s="26">
        <f t="shared" si="4"/>
        <v>-9.0163906257957116E-2</v>
      </c>
    </row>
    <row r="286" spans="1:4">
      <c r="A286" s="41">
        <v>45324</v>
      </c>
      <c r="B286">
        <v>14.73</v>
      </c>
      <c r="C286">
        <v>2922600</v>
      </c>
      <c r="D286" s="26">
        <f t="shared" si="4"/>
        <v>2.1270098617735874E-2</v>
      </c>
    </row>
    <row r="287" spans="1:4">
      <c r="A287" s="41">
        <v>45323</v>
      </c>
      <c r="B287">
        <v>14.42</v>
      </c>
      <c r="C287">
        <v>2220200</v>
      </c>
      <c r="D287" s="26">
        <f t="shared" si="4"/>
        <v>1.3263719755042005E-2</v>
      </c>
    </row>
    <row r="288" spans="1:4">
      <c r="A288" s="41">
        <v>45322</v>
      </c>
      <c r="B288">
        <v>14.23</v>
      </c>
      <c r="C288">
        <v>2684700</v>
      </c>
      <c r="D288" s="26">
        <f t="shared" si="4"/>
        <v>-2.2238581515740551E-2</v>
      </c>
    </row>
    <row r="289" spans="1:4">
      <c r="A289" s="41">
        <v>45321</v>
      </c>
      <c r="B289">
        <v>14.55</v>
      </c>
      <c r="C289">
        <v>1652600</v>
      </c>
      <c r="D289" s="26">
        <f t="shared" si="4"/>
        <v>-1.5683921902554129E-2</v>
      </c>
    </row>
    <row r="290" spans="1:4">
      <c r="A290" s="41">
        <v>45320</v>
      </c>
      <c r="B290">
        <v>14.78</v>
      </c>
      <c r="C290">
        <v>2164200</v>
      </c>
      <c r="D290" s="26">
        <f t="shared" si="4"/>
        <v>1.9816159187464731E-2</v>
      </c>
    </row>
    <row r="291" spans="1:4">
      <c r="A291" s="41">
        <v>45317</v>
      </c>
      <c r="B291">
        <v>14.49</v>
      </c>
      <c r="C291">
        <v>2288800</v>
      </c>
      <c r="D291" s="26">
        <f t="shared" si="4"/>
        <v>-2.0682530640589573E-3</v>
      </c>
    </row>
    <row r="292" spans="1:4">
      <c r="A292" s="41">
        <v>45316</v>
      </c>
      <c r="B292">
        <v>14.52</v>
      </c>
      <c r="C292">
        <v>3635900</v>
      </c>
      <c r="D292" s="26">
        <f t="shared" si="4"/>
        <v>4.0047501129275319E-2</v>
      </c>
    </row>
    <row r="293" spans="1:4">
      <c r="A293" s="41">
        <v>45315</v>
      </c>
      <c r="B293">
        <v>13.95</v>
      </c>
      <c r="C293">
        <v>2513800</v>
      </c>
      <c r="D293" s="26">
        <f t="shared" si="4"/>
        <v>-1.6353012836606892E-2</v>
      </c>
    </row>
    <row r="294" spans="1:4">
      <c r="A294" s="41">
        <v>45314</v>
      </c>
      <c r="B294">
        <v>14.18</v>
      </c>
      <c r="C294">
        <v>3495300</v>
      </c>
      <c r="D294" s="26">
        <f t="shared" si="4"/>
        <v>-4.9528691847432034E-2</v>
      </c>
    </row>
    <row r="295" spans="1:4">
      <c r="A295" s="41">
        <v>45313</v>
      </c>
      <c r="B295">
        <v>14.9</v>
      </c>
      <c r="C295">
        <v>3606500</v>
      </c>
      <c r="D295" s="26">
        <f t="shared" si="4"/>
        <v>2.6523146055316912E-2</v>
      </c>
    </row>
    <row r="296" spans="1:4">
      <c r="A296" s="41">
        <v>45310</v>
      </c>
      <c r="B296">
        <v>14.51</v>
      </c>
      <c r="C296">
        <v>2391500</v>
      </c>
      <c r="D296" s="26">
        <f t="shared" si="4"/>
        <v>1.5278074954320389E-2</v>
      </c>
    </row>
    <row r="297" spans="1:4">
      <c r="A297" s="41">
        <v>45309</v>
      </c>
      <c r="B297">
        <v>14.29</v>
      </c>
      <c r="C297">
        <v>3906000</v>
      </c>
      <c r="D297" s="26">
        <f t="shared" si="4"/>
        <v>1.4804641211879677E-2</v>
      </c>
    </row>
    <row r="298" spans="1:4">
      <c r="A298" s="41">
        <v>45308</v>
      </c>
      <c r="B298">
        <v>14.08</v>
      </c>
      <c r="C298">
        <v>2706200</v>
      </c>
      <c r="D298" s="26">
        <f t="shared" si="4"/>
        <v>7.1276139242321401E-3</v>
      </c>
    </row>
    <row r="299" spans="1:4">
      <c r="A299" s="41">
        <v>45307</v>
      </c>
      <c r="B299">
        <v>13.98</v>
      </c>
      <c r="C299">
        <v>3581200</v>
      </c>
      <c r="D299" s="26">
        <f t="shared" si="4"/>
        <v>-5.3615345980164583E-2</v>
      </c>
    </row>
    <row r="300" spans="1:4">
      <c r="A300" s="41">
        <v>45303</v>
      </c>
      <c r="B300">
        <v>14.75</v>
      </c>
      <c r="C300">
        <v>2475500</v>
      </c>
      <c r="D300" s="26">
        <f t="shared" si="4"/>
        <v>-3.3336420267591836E-2</v>
      </c>
    </row>
    <row r="301" spans="1:4">
      <c r="A301" s="41">
        <v>45302</v>
      </c>
      <c r="B301">
        <v>15.25</v>
      </c>
      <c r="C301">
        <v>2992200</v>
      </c>
      <c r="D301" s="26">
        <f t="shared" si="4"/>
        <v>-3.0990214016765855E-2</v>
      </c>
    </row>
    <row r="302" spans="1:4">
      <c r="A302" s="41">
        <v>45301</v>
      </c>
      <c r="B302">
        <v>15.73</v>
      </c>
      <c r="C302">
        <v>3191700</v>
      </c>
      <c r="D302" s="26">
        <f t="shared" si="4"/>
        <v>3.690933685596081E-2</v>
      </c>
    </row>
    <row r="303" spans="1:4">
      <c r="A303" s="41">
        <v>45300</v>
      </c>
      <c r="B303">
        <v>15.16</v>
      </c>
      <c r="C303">
        <v>3105300</v>
      </c>
      <c r="D303" s="26">
        <f t="shared" si="4"/>
        <v>-4.0716448053325048E-2</v>
      </c>
    </row>
    <row r="304" spans="1:4">
      <c r="A304" s="41">
        <v>45299</v>
      </c>
      <c r="B304">
        <v>15.79</v>
      </c>
      <c r="C304">
        <v>3031100</v>
      </c>
      <c r="D304" s="26">
        <f t="shared" si="4"/>
        <v>-1.0708763754112083E-2</v>
      </c>
    </row>
    <row r="305" spans="1:4">
      <c r="A305" s="41">
        <v>45296</v>
      </c>
      <c r="B305">
        <v>15.96</v>
      </c>
      <c r="C305">
        <v>2615700</v>
      </c>
      <c r="D305" s="26">
        <f t="shared" si="4"/>
        <v>-2.4753739152938176E-2</v>
      </c>
    </row>
    <row r="306" spans="1:4">
      <c r="A306" s="41">
        <v>45295</v>
      </c>
      <c r="B306">
        <v>16.36</v>
      </c>
      <c r="C306">
        <v>2671500</v>
      </c>
      <c r="D306" s="26">
        <f t="shared" si="4"/>
        <v>-1.997040649914281E-2</v>
      </c>
    </row>
    <row r="307" spans="1:4">
      <c r="A307" s="41">
        <v>45294</v>
      </c>
      <c r="B307">
        <v>16.690000000000001</v>
      </c>
      <c r="C307">
        <v>4193600</v>
      </c>
      <c r="D307" s="26">
        <f t="shared" si="4"/>
        <v>1.1990409110409451E-3</v>
      </c>
    </row>
    <row r="308" spans="1:4">
      <c r="A308" s="41">
        <v>45293</v>
      </c>
      <c r="B308">
        <v>16.670000000000002</v>
      </c>
      <c r="C308">
        <v>4428000</v>
      </c>
      <c r="D308" s="26">
        <f t="shared" si="4"/>
        <v>-5.0303002170440467E-2</v>
      </c>
    </row>
    <row r="309" spans="1:4">
      <c r="A309" s="41">
        <v>45289</v>
      </c>
      <c r="B309">
        <v>17.53</v>
      </c>
      <c r="C309">
        <v>4524200</v>
      </c>
      <c r="D309" s="26">
        <f t="shared" si="4"/>
        <v>-3.0339405670993927E-2</v>
      </c>
    </row>
    <row r="310" spans="1:4">
      <c r="A310" s="41">
        <v>45288</v>
      </c>
      <c r="B310">
        <v>18.07</v>
      </c>
      <c r="C310">
        <v>3574800</v>
      </c>
      <c r="D310" s="26">
        <f t="shared" si="4"/>
        <v>-1.6465794622897208E-2</v>
      </c>
    </row>
    <row r="311" spans="1:4">
      <c r="A311" s="41">
        <v>45287</v>
      </c>
      <c r="B311">
        <v>18.37</v>
      </c>
      <c r="C311">
        <v>4800100</v>
      </c>
      <c r="D311" s="26">
        <f t="shared" si="4"/>
        <v>5.6550189994830288E-2</v>
      </c>
    </row>
    <row r="312" spans="1:4">
      <c r="A312" s="41">
        <v>45286</v>
      </c>
      <c r="B312">
        <v>17.36</v>
      </c>
      <c r="C312">
        <v>3079600</v>
      </c>
      <c r="D312" s="26">
        <f t="shared" si="4"/>
        <v>2.2721629986069209E-2</v>
      </c>
    </row>
    <row r="313" spans="1:4">
      <c r="A313" s="41">
        <v>45282</v>
      </c>
      <c r="B313">
        <v>16.97</v>
      </c>
      <c r="C313">
        <v>3325100</v>
      </c>
      <c r="D313" s="26">
        <f t="shared" si="4"/>
        <v>-5.8910163706642541E-4</v>
      </c>
    </row>
    <row r="314" spans="1:4">
      <c r="A314" s="41">
        <v>45281</v>
      </c>
      <c r="B314">
        <v>16.98</v>
      </c>
      <c r="C314">
        <v>3975300</v>
      </c>
      <c r="D314" s="26">
        <f t="shared" si="4"/>
        <v>2.9489847381573005E-3</v>
      </c>
    </row>
    <row r="315" spans="1:4">
      <c r="A315" s="41">
        <v>45280</v>
      </c>
      <c r="B315">
        <v>16.93</v>
      </c>
      <c r="C315">
        <v>5553000</v>
      </c>
      <c r="D315" s="26">
        <f t="shared" si="4"/>
        <v>-4.5606749031890888E-2</v>
      </c>
    </row>
    <row r="316" spans="1:4">
      <c r="A316" s="41">
        <v>45279</v>
      </c>
      <c r="B316">
        <v>17.72</v>
      </c>
      <c r="C316">
        <v>5447100</v>
      </c>
      <c r="D316" s="26">
        <f t="shared" si="4"/>
        <v>-7.869630271418104E-3</v>
      </c>
    </row>
    <row r="317" spans="1:4">
      <c r="A317" s="41">
        <v>45278</v>
      </c>
      <c r="B317">
        <v>17.86</v>
      </c>
      <c r="C317">
        <v>7352200</v>
      </c>
      <c r="D317" s="26">
        <f t="shared" si="4"/>
        <v>3.4171889793070905E-2</v>
      </c>
    </row>
    <row r="318" spans="1:4">
      <c r="A318" s="41">
        <v>45275</v>
      </c>
      <c r="B318">
        <v>17.260000000000002</v>
      </c>
      <c r="C318">
        <v>7110100</v>
      </c>
      <c r="D318" s="26">
        <f t="shared" si="4"/>
        <v>-1.0374732825551704E-2</v>
      </c>
    </row>
    <row r="319" spans="1:4">
      <c r="A319" s="41">
        <v>45274</v>
      </c>
      <c r="B319">
        <v>17.440000000000001</v>
      </c>
      <c r="C319">
        <v>10750700</v>
      </c>
      <c r="D319" s="26">
        <f t="shared" si="4"/>
        <v>4.3956680807089844E-2</v>
      </c>
    </row>
    <row r="320" spans="1:4">
      <c r="A320" s="41">
        <v>45273</v>
      </c>
      <c r="B320">
        <v>16.690000000000001</v>
      </c>
      <c r="C320">
        <v>9086900</v>
      </c>
      <c r="D320" s="26">
        <f t="shared" si="4"/>
        <v>9.2199385240203879E-2</v>
      </c>
    </row>
    <row r="321" spans="1:4">
      <c r="A321" s="41">
        <v>45272</v>
      </c>
      <c r="B321">
        <v>15.22</v>
      </c>
      <c r="C321">
        <v>4210700</v>
      </c>
      <c r="D321" s="26">
        <f t="shared" si="4"/>
        <v>9.9043397951357644E-3</v>
      </c>
    </row>
    <row r="322" spans="1:4">
      <c r="A322" s="41">
        <v>45271</v>
      </c>
      <c r="B322">
        <v>15.07</v>
      </c>
      <c r="C322">
        <v>4961200</v>
      </c>
      <c r="D322" s="26">
        <f t="shared" ref="D322:D385" si="5">LN(B322/B323)</f>
        <v>-3.1354625986839052E-2</v>
      </c>
    </row>
    <row r="323" spans="1:4">
      <c r="A323" s="41">
        <v>45268</v>
      </c>
      <c r="B323">
        <v>15.55</v>
      </c>
      <c r="C323">
        <v>10375400</v>
      </c>
      <c r="D323" s="26">
        <f t="shared" si="5"/>
        <v>-5.0778692549357816E-2</v>
      </c>
    </row>
    <row r="324" spans="1:4">
      <c r="A324" s="41">
        <v>45267</v>
      </c>
      <c r="B324">
        <v>16.36</v>
      </c>
      <c r="C324">
        <v>19840700</v>
      </c>
      <c r="D324" s="26">
        <f t="shared" si="5"/>
        <v>9.7513093435366613E-2</v>
      </c>
    </row>
    <row r="325" spans="1:4">
      <c r="A325" s="41">
        <v>45266</v>
      </c>
      <c r="B325">
        <v>14.84</v>
      </c>
      <c r="C325">
        <v>12691300</v>
      </c>
      <c r="D325" s="26">
        <f t="shared" si="5"/>
        <v>-4.7058910374127277E-3</v>
      </c>
    </row>
    <row r="326" spans="1:4">
      <c r="A326" s="41">
        <v>45265</v>
      </c>
      <c r="B326">
        <v>14.91</v>
      </c>
      <c r="C326">
        <v>14220100</v>
      </c>
      <c r="D326" s="26">
        <f t="shared" si="5"/>
        <v>-0.13000405210655419</v>
      </c>
    </row>
    <row r="327" spans="1:4">
      <c r="A327" s="41">
        <v>45264</v>
      </c>
      <c r="B327">
        <v>16.98</v>
      </c>
      <c r="C327">
        <v>20098700</v>
      </c>
      <c r="D327" s="26">
        <f t="shared" si="5"/>
        <v>0.10418335248481153</v>
      </c>
    </row>
    <row r="328" spans="1:4">
      <c r="A328" s="41">
        <v>45261</v>
      </c>
      <c r="B328">
        <v>15.3</v>
      </c>
      <c r="C328">
        <v>13347300</v>
      </c>
      <c r="D328" s="26">
        <f t="shared" si="5"/>
        <v>5.0261834780888297E-2</v>
      </c>
    </row>
    <row r="329" spans="1:4">
      <c r="A329" s="41">
        <v>45260</v>
      </c>
      <c r="B329">
        <v>14.55</v>
      </c>
      <c r="C329">
        <v>16537200</v>
      </c>
      <c r="D329" s="26">
        <f t="shared" si="5"/>
        <v>-0.11050191515824491</v>
      </c>
    </row>
    <row r="330" spans="1:4">
      <c r="A330" s="41">
        <v>45259</v>
      </c>
      <c r="B330">
        <v>16.25</v>
      </c>
      <c r="C330">
        <v>61172800</v>
      </c>
      <c r="D330" s="26">
        <f t="shared" si="5"/>
        <v>0.18614423855608192</v>
      </c>
    </row>
    <row r="331" spans="1:4">
      <c r="A331" s="41">
        <v>45258</v>
      </c>
      <c r="B331">
        <v>13.49</v>
      </c>
      <c r="C331">
        <v>14192900</v>
      </c>
      <c r="D331" s="26">
        <f t="shared" si="5"/>
        <v>0.12457028685245579</v>
      </c>
    </row>
    <row r="332" spans="1:4">
      <c r="A332" s="41">
        <v>45257</v>
      </c>
      <c r="B332">
        <v>11.91</v>
      </c>
      <c r="C332">
        <v>3710600</v>
      </c>
      <c r="D332" s="26">
        <f t="shared" si="5"/>
        <v>-2.4057568372002062E-2</v>
      </c>
    </row>
    <row r="333" spans="1:4">
      <c r="A333" s="41">
        <v>45254</v>
      </c>
      <c r="B333">
        <v>12.2</v>
      </c>
      <c r="C333">
        <v>1232500</v>
      </c>
      <c r="D333" s="26">
        <f t="shared" si="5"/>
        <v>-7.349971838732549E-3</v>
      </c>
    </row>
    <row r="334" spans="1:4">
      <c r="A334" s="41">
        <v>45252</v>
      </c>
      <c r="B334">
        <v>12.29</v>
      </c>
      <c r="C334">
        <v>2358800</v>
      </c>
      <c r="D334" s="26">
        <f t="shared" si="5"/>
        <v>-2.0934741999849557E-2</v>
      </c>
    </row>
    <row r="335" spans="1:4">
      <c r="A335" s="41">
        <v>45251</v>
      </c>
      <c r="B335">
        <v>12.55</v>
      </c>
      <c r="C335">
        <v>3710100</v>
      </c>
      <c r="D335" s="26">
        <f t="shared" si="5"/>
        <v>-1.972450534777859E-2</v>
      </c>
    </row>
    <row r="336" spans="1:4">
      <c r="A336" s="41">
        <v>45250</v>
      </c>
      <c r="B336">
        <v>12.8</v>
      </c>
      <c r="C336">
        <v>2294900</v>
      </c>
      <c r="D336" s="26">
        <f t="shared" si="5"/>
        <v>-1.7809220211182197E-2</v>
      </c>
    </row>
    <row r="337" spans="1:4">
      <c r="A337" s="41">
        <v>45247</v>
      </c>
      <c r="B337">
        <v>13.03</v>
      </c>
      <c r="C337">
        <v>3414200</v>
      </c>
      <c r="D337" s="26">
        <f t="shared" si="5"/>
        <v>3.9128622228776729E-2</v>
      </c>
    </row>
    <row r="338" spans="1:4">
      <c r="A338" s="41">
        <v>45246</v>
      </c>
      <c r="B338">
        <v>12.53</v>
      </c>
      <c r="C338">
        <v>3425800</v>
      </c>
      <c r="D338" s="26">
        <f t="shared" si="5"/>
        <v>-5.7380079436139257E-2</v>
      </c>
    </row>
    <row r="339" spans="1:4">
      <c r="A339" s="41">
        <v>45245</v>
      </c>
      <c r="B339">
        <v>13.27</v>
      </c>
      <c r="C339">
        <v>4121600</v>
      </c>
      <c r="D339" s="26">
        <f t="shared" si="5"/>
        <v>2.8278536976489715E-2</v>
      </c>
    </row>
    <row r="340" spans="1:4">
      <c r="A340" s="41">
        <v>45244</v>
      </c>
      <c r="B340">
        <v>12.9</v>
      </c>
      <c r="C340">
        <v>5187500</v>
      </c>
      <c r="D340" s="26">
        <f t="shared" si="5"/>
        <v>6.0721525736274262E-2</v>
      </c>
    </row>
    <row r="341" spans="1:4">
      <c r="A341" s="41">
        <v>45243</v>
      </c>
      <c r="B341">
        <v>12.14</v>
      </c>
      <c r="C341">
        <v>4318500</v>
      </c>
      <c r="D341" s="26">
        <f t="shared" si="5"/>
        <v>-3.241774957342234E-2</v>
      </c>
    </row>
    <row r="342" spans="1:4">
      <c r="A342" s="41">
        <v>45240</v>
      </c>
      <c r="B342">
        <v>12.54</v>
      </c>
      <c r="C342">
        <v>3872400</v>
      </c>
      <c r="D342" s="26">
        <f t="shared" si="5"/>
        <v>-1.2678458259770951E-2</v>
      </c>
    </row>
    <row r="343" spans="1:4">
      <c r="A343" s="41">
        <v>45239</v>
      </c>
      <c r="B343">
        <v>12.7</v>
      </c>
      <c r="C343">
        <v>2750100</v>
      </c>
      <c r="D343" s="26">
        <f t="shared" si="5"/>
        <v>-4.4657150583742193E-2</v>
      </c>
    </row>
    <row r="344" spans="1:4">
      <c r="A344" s="41">
        <v>45238</v>
      </c>
      <c r="B344">
        <v>13.28</v>
      </c>
      <c r="C344">
        <v>1705600</v>
      </c>
      <c r="D344" s="26">
        <f t="shared" si="5"/>
        <v>-2.6747508367028338E-2</v>
      </c>
    </row>
    <row r="345" spans="1:4">
      <c r="A345" s="41">
        <v>45237</v>
      </c>
      <c r="B345">
        <v>13.64</v>
      </c>
      <c r="C345">
        <v>2354400</v>
      </c>
      <c r="D345" s="26">
        <f t="shared" si="5"/>
        <v>8.0972102326195231E-3</v>
      </c>
    </row>
    <row r="346" spans="1:4">
      <c r="A346" s="41">
        <v>45236</v>
      </c>
      <c r="B346">
        <v>13.53</v>
      </c>
      <c r="C346">
        <v>2164400</v>
      </c>
      <c r="D346" s="26">
        <f t="shared" si="5"/>
        <v>-2.4818792144043547E-2</v>
      </c>
    </row>
    <row r="347" spans="1:4">
      <c r="A347" s="41">
        <v>45233</v>
      </c>
      <c r="B347">
        <v>13.87</v>
      </c>
      <c r="C347">
        <v>2963100</v>
      </c>
      <c r="D347" s="26">
        <f t="shared" si="5"/>
        <v>1.6721581911424165E-2</v>
      </c>
    </row>
    <row r="348" spans="1:4">
      <c r="A348" s="41">
        <v>45232</v>
      </c>
      <c r="B348">
        <v>13.64</v>
      </c>
      <c r="C348">
        <v>3566600</v>
      </c>
      <c r="D348" s="26">
        <f t="shared" si="5"/>
        <v>4.7288359890902285E-2</v>
      </c>
    </row>
    <row r="349" spans="1:4">
      <c r="A349" s="41">
        <v>45231</v>
      </c>
      <c r="B349">
        <v>13.01</v>
      </c>
      <c r="C349">
        <v>3430100</v>
      </c>
      <c r="D349" s="26">
        <f t="shared" si="5"/>
        <v>-5.677402021614953E-2</v>
      </c>
    </row>
    <row r="350" spans="1:4">
      <c r="A350" s="41">
        <v>45230</v>
      </c>
      <c r="B350">
        <v>13.77</v>
      </c>
      <c r="C350">
        <v>4574600</v>
      </c>
      <c r="D350" s="26">
        <f t="shared" si="5"/>
        <v>7.3047141814991917E-2</v>
      </c>
    </row>
    <row r="351" spans="1:4">
      <c r="A351" s="41">
        <v>45229</v>
      </c>
      <c r="B351">
        <v>12.8</v>
      </c>
      <c r="C351">
        <v>3475900</v>
      </c>
      <c r="D351" s="26">
        <f t="shared" si="5"/>
        <v>-2.4692612590371411E-2</v>
      </c>
    </row>
    <row r="352" spans="1:4">
      <c r="A352" s="41">
        <v>45226</v>
      </c>
      <c r="B352">
        <v>13.12</v>
      </c>
      <c r="C352">
        <v>2481700</v>
      </c>
      <c r="D352" s="26">
        <f t="shared" si="5"/>
        <v>-2.8551901928440891E-2</v>
      </c>
    </row>
    <row r="353" spans="1:4">
      <c r="A353" s="41">
        <v>45225</v>
      </c>
      <c r="B353">
        <v>13.5</v>
      </c>
      <c r="C353">
        <v>2036400</v>
      </c>
      <c r="D353" s="26">
        <f t="shared" si="5"/>
        <v>-1.5435808129839362E-2</v>
      </c>
    </row>
    <row r="354" spans="1:4">
      <c r="A354" s="41">
        <v>45224</v>
      </c>
      <c r="B354">
        <v>13.71</v>
      </c>
      <c r="C354">
        <v>1967300</v>
      </c>
      <c r="D354" s="26">
        <f t="shared" si="5"/>
        <v>-2.3784905023441952E-2</v>
      </c>
    </row>
    <row r="355" spans="1:4">
      <c r="A355" s="41">
        <v>45223</v>
      </c>
      <c r="B355">
        <v>14.04</v>
      </c>
      <c r="C355">
        <v>3738300</v>
      </c>
      <c r="D355" s="26">
        <f t="shared" si="5"/>
        <v>4.3675063502661635E-2</v>
      </c>
    </row>
    <row r="356" spans="1:4">
      <c r="A356" s="41">
        <v>45222</v>
      </c>
      <c r="B356">
        <v>13.44</v>
      </c>
      <c r="C356">
        <v>2785500</v>
      </c>
      <c r="D356" s="26">
        <f t="shared" si="5"/>
        <v>0</v>
      </c>
    </row>
    <row r="357" spans="1:4">
      <c r="A357" s="41">
        <v>45219</v>
      </c>
      <c r="B357">
        <v>13.44</v>
      </c>
      <c r="C357">
        <v>3657600</v>
      </c>
      <c r="D357" s="26">
        <f t="shared" si="5"/>
        <v>2.1053409197832263E-2</v>
      </c>
    </row>
    <row r="358" spans="1:4">
      <c r="A358" s="41">
        <v>45218</v>
      </c>
      <c r="B358">
        <v>13.16</v>
      </c>
      <c r="C358">
        <v>5808000</v>
      </c>
      <c r="D358" s="26">
        <f t="shared" si="5"/>
        <v>-5.1103306736176288E-2</v>
      </c>
    </row>
    <row r="359" spans="1:4">
      <c r="A359" s="41">
        <v>45217</v>
      </c>
      <c r="B359">
        <v>13.85</v>
      </c>
      <c r="C359">
        <v>4045800</v>
      </c>
      <c r="D359" s="26">
        <f t="shared" si="5"/>
        <v>-1.9306999431748489E-2</v>
      </c>
    </row>
    <row r="360" spans="1:4">
      <c r="A360" s="41">
        <v>45216</v>
      </c>
      <c r="B360">
        <v>14.12</v>
      </c>
      <c r="C360">
        <v>3842400</v>
      </c>
      <c r="D360" s="26">
        <f t="shared" si="5"/>
        <v>-2.1717140720683505E-2</v>
      </c>
    </row>
    <row r="361" spans="1:4">
      <c r="A361" s="41">
        <v>45215</v>
      </c>
      <c r="B361">
        <v>14.43</v>
      </c>
      <c r="C361">
        <v>3508600</v>
      </c>
      <c r="D361" s="26">
        <f t="shared" si="5"/>
        <v>-3.3393221989835256E-2</v>
      </c>
    </row>
    <row r="362" spans="1:4">
      <c r="A362" s="41">
        <v>45212</v>
      </c>
      <c r="B362">
        <v>14.92</v>
      </c>
      <c r="C362">
        <v>1823300</v>
      </c>
      <c r="D362" s="26">
        <f t="shared" si="5"/>
        <v>-1.132967800414277E-2</v>
      </c>
    </row>
    <row r="363" spans="1:4">
      <c r="A363" s="41">
        <v>45211</v>
      </c>
      <c r="B363">
        <v>15.09</v>
      </c>
      <c r="C363">
        <v>3180300</v>
      </c>
      <c r="D363" s="26">
        <f t="shared" si="5"/>
        <v>-4.7242689559750257E-2</v>
      </c>
    </row>
    <row r="364" spans="1:4">
      <c r="A364" s="41">
        <v>45210</v>
      </c>
      <c r="B364">
        <v>15.82</v>
      </c>
      <c r="C364">
        <v>2098200</v>
      </c>
      <c r="D364" s="26">
        <f t="shared" si="5"/>
        <v>-1.1313759900273404E-2</v>
      </c>
    </row>
    <row r="365" spans="1:4">
      <c r="A365" s="41">
        <v>45209</v>
      </c>
      <c r="B365">
        <v>16</v>
      </c>
      <c r="C365">
        <v>2915900</v>
      </c>
      <c r="D365" s="26">
        <f t="shared" si="5"/>
        <v>3.8221212820197671E-2</v>
      </c>
    </row>
    <row r="366" spans="1:4">
      <c r="A366" s="41">
        <v>45208</v>
      </c>
      <c r="B366">
        <v>15.4</v>
      </c>
      <c r="C366">
        <v>2276300</v>
      </c>
      <c r="D366" s="26">
        <f t="shared" si="5"/>
        <v>2.0998146839773402E-2</v>
      </c>
    </row>
    <row r="367" spans="1:4">
      <c r="A367" s="41">
        <v>45205</v>
      </c>
      <c r="B367">
        <v>15.08</v>
      </c>
      <c r="C367">
        <v>2458300</v>
      </c>
      <c r="D367" s="26">
        <f t="shared" si="5"/>
        <v>2.4841827966463753E-2</v>
      </c>
    </row>
    <row r="368" spans="1:4">
      <c r="A368" s="41">
        <v>45204</v>
      </c>
      <c r="B368">
        <v>14.71</v>
      </c>
      <c r="C368">
        <v>1945100</v>
      </c>
      <c r="D368" s="26">
        <f t="shared" si="5"/>
        <v>-1.0818225858717468E-2</v>
      </c>
    </row>
    <row r="369" spans="1:4">
      <c r="A369" s="41">
        <v>45203</v>
      </c>
      <c r="B369">
        <v>14.87</v>
      </c>
      <c r="C369">
        <v>2586400</v>
      </c>
      <c r="D369" s="26">
        <f t="shared" si="5"/>
        <v>1.8324231757772959E-2</v>
      </c>
    </row>
    <row r="370" spans="1:4">
      <c r="A370" s="41">
        <v>45202</v>
      </c>
      <c r="B370">
        <v>14.6</v>
      </c>
      <c r="C370">
        <v>4510300</v>
      </c>
      <c r="D370" s="26">
        <f t="shared" si="5"/>
        <v>-5.2696419136497155E-2</v>
      </c>
    </row>
    <row r="371" spans="1:4">
      <c r="A371" s="41">
        <v>45201</v>
      </c>
      <c r="B371">
        <v>15.39</v>
      </c>
      <c r="C371">
        <v>6087700</v>
      </c>
      <c r="D371" s="26">
        <f t="shared" si="5"/>
        <v>-6.7215247398135891E-2</v>
      </c>
    </row>
    <row r="372" spans="1:4">
      <c r="A372" s="41">
        <v>45198</v>
      </c>
      <c r="B372">
        <v>16.46</v>
      </c>
      <c r="C372">
        <v>3388600</v>
      </c>
      <c r="D372" s="26">
        <f t="shared" si="5"/>
        <v>-2.2823813565256878E-2</v>
      </c>
    </row>
    <row r="373" spans="1:4">
      <c r="A373" s="41">
        <v>45197</v>
      </c>
      <c r="B373">
        <v>16.84</v>
      </c>
      <c r="C373">
        <v>7431900</v>
      </c>
      <c r="D373" s="26">
        <f t="shared" si="5"/>
        <v>-1.8241164797768151E-2</v>
      </c>
    </row>
    <row r="374" spans="1:4">
      <c r="A374" s="41">
        <v>45196</v>
      </c>
      <c r="B374">
        <v>17.149999999999999</v>
      </c>
      <c r="C374">
        <v>1681300</v>
      </c>
      <c r="D374" s="26">
        <f t="shared" si="5"/>
        <v>2.1810472572888623E-2</v>
      </c>
    </row>
    <row r="375" spans="1:4">
      <c r="A375" s="41">
        <v>45195</v>
      </c>
      <c r="B375">
        <v>16.78</v>
      </c>
      <c r="C375">
        <v>2726800</v>
      </c>
      <c r="D375" s="26">
        <f t="shared" si="5"/>
        <v>-5.1680585292544941E-2</v>
      </c>
    </row>
    <row r="376" spans="1:4">
      <c r="A376" s="41">
        <v>45194</v>
      </c>
      <c r="B376">
        <v>17.670000000000002</v>
      </c>
      <c r="C376">
        <v>2181200</v>
      </c>
      <c r="D376" s="26">
        <f t="shared" si="5"/>
        <v>2.8122369775495915E-2</v>
      </c>
    </row>
    <row r="377" spans="1:4">
      <c r="A377" s="41">
        <v>45191</v>
      </c>
      <c r="B377">
        <v>17.18</v>
      </c>
      <c r="C377">
        <v>2100300</v>
      </c>
      <c r="D377" s="26">
        <f t="shared" si="5"/>
        <v>9.3567934108813137E-3</v>
      </c>
    </row>
    <row r="378" spans="1:4">
      <c r="A378" s="41">
        <v>45190</v>
      </c>
      <c r="B378">
        <v>17.02</v>
      </c>
      <c r="C378">
        <v>2910700</v>
      </c>
      <c r="D378" s="26">
        <f t="shared" si="5"/>
        <v>-2.8953962363017345E-2</v>
      </c>
    </row>
    <row r="379" spans="1:4">
      <c r="A379" s="41">
        <v>45189</v>
      </c>
      <c r="B379">
        <v>17.52</v>
      </c>
      <c r="C379">
        <v>2129800</v>
      </c>
      <c r="D379" s="26">
        <f t="shared" si="5"/>
        <v>0</v>
      </c>
    </row>
    <row r="380" spans="1:4">
      <c r="A380" s="41">
        <v>45188</v>
      </c>
      <c r="B380">
        <v>17.52</v>
      </c>
      <c r="C380">
        <v>2584200</v>
      </c>
      <c r="D380" s="26">
        <f t="shared" si="5"/>
        <v>-1.7108644036295411E-3</v>
      </c>
    </row>
    <row r="381" spans="1:4">
      <c r="A381" s="41">
        <v>45187</v>
      </c>
      <c r="B381">
        <v>17.55</v>
      </c>
      <c r="C381">
        <v>3694600</v>
      </c>
      <c r="D381" s="26">
        <f t="shared" si="5"/>
        <v>-3.7465941919937379E-2</v>
      </c>
    </row>
    <row r="382" spans="1:4">
      <c r="A382" s="41">
        <v>45184</v>
      </c>
      <c r="B382">
        <v>18.22</v>
      </c>
      <c r="C382">
        <v>6158000</v>
      </c>
      <c r="D382" s="26">
        <f t="shared" si="5"/>
        <v>-6.019170019801341E-3</v>
      </c>
    </row>
    <row r="383" spans="1:4">
      <c r="A383" s="41">
        <v>45183</v>
      </c>
      <c r="B383">
        <v>18.329999999999998</v>
      </c>
      <c r="C383">
        <v>3078000</v>
      </c>
      <c r="D383" s="26">
        <f t="shared" si="5"/>
        <v>2.8778964550043327E-2</v>
      </c>
    </row>
    <row r="384" spans="1:4">
      <c r="A384" s="41">
        <v>45182</v>
      </c>
      <c r="B384">
        <v>17.809999999999999</v>
      </c>
      <c r="C384">
        <v>3012600</v>
      </c>
      <c r="D384" s="26">
        <f t="shared" si="5"/>
        <v>3.310804676173195E-2</v>
      </c>
    </row>
    <row r="385" spans="1:4">
      <c r="A385" s="41">
        <v>45181</v>
      </c>
      <c r="B385">
        <v>17.23</v>
      </c>
      <c r="C385">
        <v>5179400</v>
      </c>
      <c r="D385" s="26">
        <f t="shared" si="5"/>
        <v>1.2262927394610195E-2</v>
      </c>
    </row>
    <row r="386" spans="1:4">
      <c r="A386" s="41">
        <v>45180</v>
      </c>
      <c r="B386">
        <v>17.02</v>
      </c>
      <c r="C386">
        <v>3543800</v>
      </c>
      <c r="D386" s="26">
        <f t="shared" ref="D386:D449" si="6">LN(B386/B387)</f>
        <v>-3.9740328649514226E-2</v>
      </c>
    </row>
    <row r="387" spans="1:4">
      <c r="A387" s="41">
        <v>45177</v>
      </c>
      <c r="B387">
        <v>17.71</v>
      </c>
      <c r="C387">
        <v>4689200</v>
      </c>
      <c r="D387" s="26">
        <f t="shared" si="6"/>
        <v>-6.4503229718675975E-2</v>
      </c>
    </row>
    <row r="388" spans="1:4">
      <c r="A388" s="41">
        <v>45176</v>
      </c>
      <c r="B388">
        <v>18.89</v>
      </c>
      <c r="C388">
        <v>5021300</v>
      </c>
      <c r="D388" s="26">
        <f t="shared" si="6"/>
        <v>7.4389290969984279E-3</v>
      </c>
    </row>
    <row r="389" spans="1:4">
      <c r="A389" s="41">
        <v>45175</v>
      </c>
      <c r="B389">
        <v>18.75</v>
      </c>
      <c r="C389">
        <v>6107200</v>
      </c>
      <c r="D389" s="26">
        <f t="shared" si="6"/>
        <v>-2.5277807184268541E-2</v>
      </c>
    </row>
    <row r="390" spans="1:4">
      <c r="A390" s="41">
        <v>45174</v>
      </c>
      <c r="B390">
        <v>19.23</v>
      </c>
      <c r="C390">
        <v>3781300</v>
      </c>
      <c r="D390" s="26">
        <f t="shared" si="6"/>
        <v>4.3034528773527599E-2</v>
      </c>
    </row>
    <row r="391" spans="1:4">
      <c r="A391" s="41">
        <v>45170</v>
      </c>
      <c r="B391">
        <v>18.420000000000002</v>
      </c>
      <c r="C391">
        <v>2131800</v>
      </c>
      <c r="D391" s="26">
        <f t="shared" si="6"/>
        <v>-7.0327582262833263E-3</v>
      </c>
    </row>
    <row r="392" spans="1:4">
      <c r="A392" s="41">
        <v>45169</v>
      </c>
      <c r="B392">
        <v>18.55</v>
      </c>
      <c r="C392">
        <v>4674100</v>
      </c>
      <c r="D392" s="26">
        <f t="shared" si="6"/>
        <v>9.7508898264097588E-3</v>
      </c>
    </row>
    <row r="393" spans="1:4">
      <c r="A393" s="41">
        <v>45168</v>
      </c>
      <c r="B393">
        <v>18.37</v>
      </c>
      <c r="C393">
        <v>1884500</v>
      </c>
      <c r="D393" s="26">
        <f t="shared" si="6"/>
        <v>7.1019145808491543E-3</v>
      </c>
    </row>
    <row r="394" spans="1:4">
      <c r="A394" s="41">
        <v>45167</v>
      </c>
      <c r="B394">
        <v>18.239999999999998</v>
      </c>
      <c r="C394">
        <v>2709200</v>
      </c>
      <c r="D394" s="26">
        <f t="shared" si="6"/>
        <v>3.7424082447179444E-2</v>
      </c>
    </row>
    <row r="395" spans="1:4">
      <c r="A395" s="41">
        <v>45166</v>
      </c>
      <c r="B395">
        <v>17.57</v>
      </c>
      <c r="C395">
        <v>3007400</v>
      </c>
      <c r="D395" s="26">
        <f t="shared" si="6"/>
        <v>2.5361589862977419E-2</v>
      </c>
    </row>
    <row r="396" spans="1:4">
      <c r="A396" s="41">
        <v>45163</v>
      </c>
      <c r="B396">
        <v>17.13</v>
      </c>
      <c r="C396">
        <v>3423500</v>
      </c>
      <c r="D396" s="26">
        <f t="shared" si="6"/>
        <v>4.5991981161427553E-2</v>
      </c>
    </row>
    <row r="397" spans="1:4">
      <c r="A397" s="41">
        <v>45162</v>
      </c>
      <c r="B397">
        <v>16.36</v>
      </c>
      <c r="C397">
        <v>3624500</v>
      </c>
      <c r="D397" s="26">
        <f t="shared" si="6"/>
        <v>-3.1882399645107785E-2</v>
      </c>
    </row>
    <row r="398" spans="1:4">
      <c r="A398" s="41">
        <v>45161</v>
      </c>
      <c r="B398">
        <v>16.89</v>
      </c>
      <c r="C398">
        <v>2909100</v>
      </c>
      <c r="D398" s="26">
        <f t="shared" si="6"/>
        <v>-2.1669954835573199E-2</v>
      </c>
    </row>
    <row r="399" spans="1:4">
      <c r="A399" s="41">
        <v>45160</v>
      </c>
      <c r="B399">
        <v>17.260000000000002</v>
      </c>
      <c r="C399">
        <v>3791900</v>
      </c>
      <c r="D399" s="26">
        <f t="shared" si="6"/>
        <v>-6.8297380558256168E-2</v>
      </c>
    </row>
    <row r="400" spans="1:4">
      <c r="A400" s="41">
        <v>45159</v>
      </c>
      <c r="B400">
        <v>18.48</v>
      </c>
      <c r="C400">
        <v>2864700</v>
      </c>
      <c r="D400" s="26">
        <f t="shared" si="6"/>
        <v>6.5146810211936723E-3</v>
      </c>
    </row>
    <row r="401" spans="1:4">
      <c r="A401" s="41">
        <v>45156</v>
      </c>
      <c r="B401">
        <v>18.36</v>
      </c>
      <c r="C401">
        <v>2023900</v>
      </c>
      <c r="D401" s="26">
        <f t="shared" si="6"/>
        <v>-1.0887317351965606E-3</v>
      </c>
    </row>
    <row r="402" spans="1:4">
      <c r="A402" s="41">
        <v>45155</v>
      </c>
      <c r="B402">
        <v>18.38</v>
      </c>
      <c r="C402">
        <v>2056800</v>
      </c>
      <c r="D402" s="26">
        <f t="shared" si="6"/>
        <v>-1.1360684805811684E-2</v>
      </c>
    </row>
    <row r="403" spans="1:4">
      <c r="A403" s="41">
        <v>45154</v>
      </c>
      <c r="B403">
        <v>18.59</v>
      </c>
      <c r="C403">
        <v>3015600</v>
      </c>
      <c r="D403" s="26">
        <f t="shared" si="6"/>
        <v>-3.9034491486886799E-2</v>
      </c>
    </row>
    <row r="404" spans="1:4">
      <c r="A404" s="41">
        <v>45153</v>
      </c>
      <c r="B404">
        <v>19.329999999999998</v>
      </c>
      <c r="C404">
        <v>2290300</v>
      </c>
      <c r="D404" s="26">
        <f t="shared" si="6"/>
        <v>-3.2071977663078503E-2</v>
      </c>
    </row>
    <row r="405" spans="1:4">
      <c r="A405" s="41">
        <v>45152</v>
      </c>
      <c r="B405">
        <v>19.96</v>
      </c>
      <c r="C405">
        <v>3329300</v>
      </c>
      <c r="D405" s="26">
        <f t="shared" si="6"/>
        <v>-1.1457161441428283E-2</v>
      </c>
    </row>
    <row r="406" spans="1:4">
      <c r="A406" s="41">
        <v>45149</v>
      </c>
      <c r="B406">
        <v>20.190000000000001</v>
      </c>
      <c r="C406">
        <v>1500200</v>
      </c>
      <c r="D406" s="26">
        <f t="shared" si="6"/>
        <v>0</v>
      </c>
    </row>
    <row r="407" spans="1:4">
      <c r="A407" s="41">
        <v>45148</v>
      </c>
      <c r="B407">
        <v>20.190000000000001</v>
      </c>
      <c r="C407">
        <v>1432400</v>
      </c>
      <c r="D407" s="26">
        <f t="shared" si="6"/>
        <v>1.2961298100042812E-2</v>
      </c>
    </row>
    <row r="408" spans="1:4">
      <c r="A408" s="41">
        <v>45147</v>
      </c>
      <c r="B408">
        <v>19.93</v>
      </c>
      <c r="C408">
        <v>2929600</v>
      </c>
      <c r="D408" s="26">
        <f t="shared" si="6"/>
        <v>-3.9838068576677883E-2</v>
      </c>
    </row>
    <row r="409" spans="1:4">
      <c r="A409" s="41">
        <v>45146</v>
      </c>
      <c r="B409">
        <v>20.74</v>
      </c>
      <c r="C409">
        <v>1431300</v>
      </c>
      <c r="D409" s="26">
        <f t="shared" si="6"/>
        <v>-1.5786025014716501E-2</v>
      </c>
    </row>
    <row r="410" spans="1:4">
      <c r="A410" s="41">
        <v>45145</v>
      </c>
      <c r="B410">
        <v>21.07</v>
      </c>
      <c r="C410">
        <v>1441300</v>
      </c>
      <c r="D410" s="26">
        <f t="shared" si="6"/>
        <v>4.2806248479466168E-3</v>
      </c>
    </row>
    <row r="411" spans="1:4">
      <c r="A411" s="41">
        <v>45142</v>
      </c>
      <c r="B411">
        <v>20.98</v>
      </c>
      <c r="C411">
        <v>2400500</v>
      </c>
      <c r="D411" s="26">
        <f t="shared" si="6"/>
        <v>2.3860665102427825E-3</v>
      </c>
    </row>
    <row r="412" spans="1:4">
      <c r="A412" s="41">
        <v>45141</v>
      </c>
      <c r="B412">
        <v>20.93</v>
      </c>
      <c r="C412">
        <v>1318700</v>
      </c>
      <c r="D412" s="26">
        <f t="shared" si="6"/>
        <v>4.78928118502772E-3</v>
      </c>
    </row>
    <row r="413" spans="1:4">
      <c r="A413" s="41">
        <v>45140</v>
      </c>
      <c r="B413">
        <v>20.83</v>
      </c>
      <c r="C413">
        <v>2625800</v>
      </c>
      <c r="D413" s="26">
        <f t="shared" si="6"/>
        <v>-3.165867986073654E-2</v>
      </c>
    </row>
    <row r="414" spans="1:4">
      <c r="A414" s="41">
        <v>45139</v>
      </c>
      <c r="B414">
        <v>21.5</v>
      </c>
      <c r="C414">
        <v>2567100</v>
      </c>
      <c r="D414" s="26">
        <f t="shared" si="6"/>
        <v>-3.203935374461666E-2</v>
      </c>
    </row>
    <row r="415" spans="1:4">
      <c r="A415" s="41">
        <v>45138</v>
      </c>
      <c r="B415">
        <v>22.2</v>
      </c>
      <c r="C415">
        <v>1973400</v>
      </c>
      <c r="D415" s="26">
        <f t="shared" si="6"/>
        <v>1.2236726448436866E-2</v>
      </c>
    </row>
    <row r="416" spans="1:4">
      <c r="A416" s="41">
        <v>45135</v>
      </c>
      <c r="B416">
        <v>21.93</v>
      </c>
      <c r="C416">
        <v>2642100</v>
      </c>
      <c r="D416" s="26">
        <f t="shared" si="6"/>
        <v>-1.313722178168706E-2</v>
      </c>
    </row>
    <row r="417" spans="1:4">
      <c r="A417" s="41">
        <v>45134</v>
      </c>
      <c r="B417">
        <v>22.22</v>
      </c>
      <c r="C417">
        <v>3370900</v>
      </c>
      <c r="D417" s="26">
        <f t="shared" si="6"/>
        <v>-2.1372140275873017E-2</v>
      </c>
    </row>
    <row r="418" spans="1:4">
      <c r="A418" s="41">
        <v>45133</v>
      </c>
      <c r="B418">
        <v>22.7</v>
      </c>
      <c r="C418">
        <v>1489200</v>
      </c>
      <c r="D418" s="26">
        <f t="shared" si="6"/>
        <v>-6.5861928528568384E-3</v>
      </c>
    </row>
    <row r="419" spans="1:4">
      <c r="A419" s="41">
        <v>45132</v>
      </c>
      <c r="B419">
        <v>22.85</v>
      </c>
      <c r="C419">
        <v>1672000</v>
      </c>
      <c r="D419" s="26">
        <f t="shared" si="6"/>
        <v>-8.2807184874766852E-3</v>
      </c>
    </row>
    <row r="420" spans="1:4">
      <c r="A420" s="41">
        <v>45131</v>
      </c>
      <c r="B420">
        <v>23.04</v>
      </c>
      <c r="C420">
        <v>2970400</v>
      </c>
      <c r="D420" s="26">
        <f t="shared" si="6"/>
        <v>3.8040853905469532E-2</v>
      </c>
    </row>
    <row r="421" spans="1:4">
      <c r="A421" s="41">
        <v>45128</v>
      </c>
      <c r="B421">
        <v>22.18</v>
      </c>
      <c r="C421">
        <v>3134100</v>
      </c>
      <c r="D421" s="26">
        <f t="shared" si="6"/>
        <v>-3.2382514543183201E-2</v>
      </c>
    </row>
    <row r="422" spans="1:4">
      <c r="A422" s="41">
        <v>45127</v>
      </c>
      <c r="B422">
        <v>22.91</v>
      </c>
      <c r="C422">
        <v>2256700</v>
      </c>
      <c r="D422" s="26">
        <f t="shared" si="6"/>
        <v>-1.1284841978880798E-2</v>
      </c>
    </row>
    <row r="423" spans="1:4">
      <c r="A423" s="41">
        <v>45126</v>
      </c>
      <c r="B423">
        <v>23.17</v>
      </c>
      <c r="C423">
        <v>2250100</v>
      </c>
      <c r="D423" s="26">
        <f t="shared" si="6"/>
        <v>3.8918968043861035E-3</v>
      </c>
    </row>
    <row r="424" spans="1:4">
      <c r="A424" s="41">
        <v>45125</v>
      </c>
      <c r="B424">
        <v>23.08</v>
      </c>
      <c r="C424">
        <v>2345100</v>
      </c>
      <c r="D424" s="26">
        <f t="shared" si="6"/>
        <v>1.1329097205969229E-2</v>
      </c>
    </row>
    <row r="425" spans="1:4">
      <c r="A425" s="41">
        <v>45124</v>
      </c>
      <c r="B425">
        <v>22.82</v>
      </c>
      <c r="C425">
        <v>2026000</v>
      </c>
      <c r="D425" s="26">
        <f t="shared" si="6"/>
        <v>-6.5516722670772697E-3</v>
      </c>
    </row>
    <row r="426" spans="1:4">
      <c r="A426" s="41">
        <v>45121</v>
      </c>
      <c r="B426">
        <v>22.97</v>
      </c>
      <c r="C426">
        <v>2175300</v>
      </c>
      <c r="D426" s="26">
        <f t="shared" si="6"/>
        <v>-2.1107826524322644E-2</v>
      </c>
    </row>
    <row r="427" spans="1:4">
      <c r="A427" s="41">
        <v>45120</v>
      </c>
      <c r="B427">
        <v>23.46</v>
      </c>
      <c r="C427">
        <v>1912200</v>
      </c>
      <c r="D427" s="26">
        <f t="shared" si="6"/>
        <v>8.5287851651760587E-4</v>
      </c>
    </row>
    <row r="428" spans="1:4">
      <c r="A428" s="41">
        <v>45119</v>
      </c>
      <c r="B428">
        <v>23.44</v>
      </c>
      <c r="C428">
        <v>1742200</v>
      </c>
      <c r="D428" s="26">
        <f t="shared" si="6"/>
        <v>-1.9852816761421449E-2</v>
      </c>
    </row>
    <row r="429" spans="1:4">
      <c r="A429" s="41">
        <v>45118</v>
      </c>
      <c r="B429">
        <v>23.91</v>
      </c>
      <c r="C429">
        <v>3063500</v>
      </c>
      <c r="D429" s="26">
        <f t="shared" si="6"/>
        <v>1.5595679638102711E-2</v>
      </c>
    </row>
    <row r="430" spans="1:4">
      <c r="A430" s="41">
        <v>45117</v>
      </c>
      <c r="B430">
        <v>23.54</v>
      </c>
      <c r="C430">
        <v>3318200</v>
      </c>
      <c r="D430" s="26">
        <f t="shared" si="6"/>
        <v>3.5895745714663474E-2</v>
      </c>
    </row>
    <row r="431" spans="1:4">
      <c r="A431" s="41">
        <v>45114</v>
      </c>
      <c r="B431">
        <v>22.71</v>
      </c>
      <c r="C431">
        <v>2439600</v>
      </c>
      <c r="D431" s="26">
        <f t="shared" si="6"/>
        <v>-5.2701044242369922E-3</v>
      </c>
    </row>
    <row r="432" spans="1:4">
      <c r="A432" s="41">
        <v>45113</v>
      </c>
      <c r="B432">
        <v>22.83</v>
      </c>
      <c r="C432">
        <v>2384600</v>
      </c>
      <c r="D432" s="26">
        <f t="shared" si="6"/>
        <v>-4.5802998395760811E-2</v>
      </c>
    </row>
    <row r="433" spans="1:4">
      <c r="A433" s="41">
        <v>45112</v>
      </c>
      <c r="B433">
        <v>23.9</v>
      </c>
      <c r="C433">
        <v>2263100</v>
      </c>
      <c r="D433" s="26">
        <f t="shared" si="6"/>
        <v>-4.1390870336624162E-2</v>
      </c>
    </row>
    <row r="434" spans="1:4">
      <c r="A434" s="41">
        <v>45110</v>
      </c>
      <c r="B434">
        <v>24.91</v>
      </c>
      <c r="C434">
        <v>1806600</v>
      </c>
      <c r="D434" s="26">
        <f t="shared" si="6"/>
        <v>2.6852711890596841E-2</v>
      </c>
    </row>
    <row r="435" spans="1:4">
      <c r="A435" s="41">
        <v>45107</v>
      </c>
      <c r="B435">
        <v>24.25</v>
      </c>
      <c r="C435">
        <v>2797500</v>
      </c>
      <c r="D435" s="26">
        <f t="shared" si="6"/>
        <v>-2.6451186087169717E-2</v>
      </c>
    </row>
    <row r="436" spans="1:4">
      <c r="A436" s="41">
        <v>45106</v>
      </c>
      <c r="B436">
        <v>24.9</v>
      </c>
      <c r="C436">
        <v>3101000</v>
      </c>
      <c r="D436" s="26">
        <f t="shared" si="6"/>
        <v>-3.2077012267697313E-3</v>
      </c>
    </row>
    <row r="437" spans="1:4">
      <c r="A437" s="41">
        <v>45105</v>
      </c>
      <c r="B437">
        <v>24.98</v>
      </c>
      <c r="C437">
        <v>3493900</v>
      </c>
      <c r="D437" s="26">
        <f t="shared" si="6"/>
        <v>5.7676609588206938E-2</v>
      </c>
    </row>
    <row r="438" spans="1:4">
      <c r="A438" s="41">
        <v>45104</v>
      </c>
      <c r="B438">
        <v>23.58</v>
      </c>
      <c r="C438">
        <v>2141500</v>
      </c>
      <c r="D438" s="26">
        <f t="shared" si="6"/>
        <v>2.4035491815488183E-2</v>
      </c>
    </row>
    <row r="439" spans="1:4">
      <c r="A439" s="41">
        <v>45103</v>
      </c>
      <c r="B439">
        <v>23.02</v>
      </c>
      <c r="C439">
        <v>2525200</v>
      </c>
      <c r="D439" s="26">
        <f t="shared" si="6"/>
        <v>-2.9111644847348923E-2</v>
      </c>
    </row>
    <row r="440" spans="1:4">
      <c r="A440" s="41">
        <v>45100</v>
      </c>
      <c r="B440">
        <v>23.7</v>
      </c>
      <c r="C440">
        <v>2230800</v>
      </c>
      <c r="D440" s="26">
        <f t="shared" si="6"/>
        <v>-2.5824008956880817E-2</v>
      </c>
    </row>
    <row r="441" spans="1:4">
      <c r="A441" s="41">
        <v>45099</v>
      </c>
      <c r="B441">
        <v>24.32</v>
      </c>
      <c r="C441">
        <v>1889600</v>
      </c>
      <c r="D441" s="26">
        <f t="shared" si="6"/>
        <v>-4.5128281716828337E-3</v>
      </c>
    </row>
    <row r="442" spans="1:4">
      <c r="A442" s="41">
        <v>45098</v>
      </c>
      <c r="B442">
        <v>24.43</v>
      </c>
      <c r="C442">
        <v>2404700</v>
      </c>
      <c r="D442" s="26">
        <f t="shared" si="6"/>
        <v>-6.1212188682396376E-3</v>
      </c>
    </row>
    <row r="443" spans="1:4">
      <c r="A443" s="41">
        <v>45097</v>
      </c>
      <c r="B443">
        <v>24.58</v>
      </c>
      <c r="C443">
        <v>3250700</v>
      </c>
      <c r="D443" s="26">
        <f t="shared" si="6"/>
        <v>8.1400085894693804E-4</v>
      </c>
    </row>
    <row r="444" spans="1:4">
      <c r="A444" s="41">
        <v>45093</v>
      </c>
      <c r="B444">
        <v>24.56</v>
      </c>
      <c r="C444">
        <v>4427000</v>
      </c>
      <c r="D444" s="26">
        <f t="shared" si="6"/>
        <v>-1.1336153786336352E-2</v>
      </c>
    </row>
    <row r="445" spans="1:4">
      <c r="A445" s="41">
        <v>45092</v>
      </c>
      <c r="B445">
        <v>24.84</v>
      </c>
      <c r="C445">
        <v>5501800</v>
      </c>
      <c r="D445" s="26">
        <f t="shared" si="6"/>
        <v>-3.4035734835896093E-2</v>
      </c>
    </row>
    <row r="446" spans="1:4">
      <c r="A446" s="41">
        <v>45091</v>
      </c>
      <c r="B446">
        <v>25.7</v>
      </c>
      <c r="C446">
        <v>7243700</v>
      </c>
      <c r="D446" s="26">
        <f t="shared" si="6"/>
        <v>-4.7492305453832082E-2</v>
      </c>
    </row>
    <row r="447" spans="1:4">
      <c r="A447" s="41">
        <v>45090</v>
      </c>
      <c r="B447">
        <v>26.95</v>
      </c>
      <c r="C447">
        <v>17160600</v>
      </c>
      <c r="D447" s="26">
        <f t="shared" si="6"/>
        <v>0.1035069470085033</v>
      </c>
    </row>
    <row r="448" spans="1:4">
      <c r="A448" s="41">
        <v>45089</v>
      </c>
      <c r="B448">
        <v>24.3</v>
      </c>
      <c r="C448">
        <v>7131400</v>
      </c>
      <c r="D448" s="26">
        <f t="shared" si="6"/>
        <v>6.8992871486951421E-2</v>
      </c>
    </row>
    <row r="449" spans="1:4">
      <c r="A449" s="41">
        <v>45086</v>
      </c>
      <c r="B449">
        <v>22.68</v>
      </c>
      <c r="C449">
        <v>10321200</v>
      </c>
      <c r="D449" s="26">
        <f t="shared" si="6"/>
        <v>5.6225142656950007E-2</v>
      </c>
    </row>
    <row r="450" spans="1:4">
      <c r="A450" s="41">
        <v>45085</v>
      </c>
      <c r="B450">
        <v>21.44</v>
      </c>
      <c r="C450">
        <v>19213300</v>
      </c>
      <c r="D450" s="26">
        <f t="shared" ref="D450:D513" si="7">LN(B450/B451)</f>
        <v>-0.19706004650843617</v>
      </c>
    </row>
    <row r="451" spans="1:4">
      <c r="A451" s="41">
        <v>45084</v>
      </c>
      <c r="B451">
        <v>26.11</v>
      </c>
      <c r="C451">
        <v>18001100</v>
      </c>
      <c r="D451" s="26">
        <f t="shared" si="7"/>
        <v>5.592007935394918E-2</v>
      </c>
    </row>
    <row r="452" spans="1:4">
      <c r="A452" s="41">
        <v>45083</v>
      </c>
      <c r="B452">
        <v>24.69</v>
      </c>
      <c r="C452">
        <v>3984300</v>
      </c>
      <c r="D452" s="26">
        <f t="shared" si="7"/>
        <v>1.5510515029056187E-2</v>
      </c>
    </row>
    <row r="453" spans="1:4">
      <c r="A453" s="41">
        <v>45082</v>
      </c>
      <c r="B453">
        <v>24.31</v>
      </c>
      <c r="C453">
        <v>4201900</v>
      </c>
      <c r="D453" s="26">
        <f t="shared" si="7"/>
        <v>-1.3483350337287101E-2</v>
      </c>
    </row>
    <row r="454" spans="1:4">
      <c r="A454" s="41">
        <v>45079</v>
      </c>
      <c r="B454">
        <v>24.64</v>
      </c>
      <c r="C454">
        <v>3293100</v>
      </c>
      <c r="D454" s="26">
        <f t="shared" si="7"/>
        <v>2.2159298168709637E-2</v>
      </c>
    </row>
    <row r="455" spans="1:4">
      <c r="A455" s="41">
        <v>45078</v>
      </c>
      <c r="B455">
        <v>24.1</v>
      </c>
      <c r="C455">
        <v>3845000</v>
      </c>
      <c r="D455" s="26">
        <f t="shared" si="7"/>
        <v>2.0768439448390691E-3</v>
      </c>
    </row>
    <row r="456" spans="1:4">
      <c r="A456" s="41">
        <v>45077</v>
      </c>
      <c r="B456">
        <v>24.05</v>
      </c>
      <c r="C456">
        <v>4265200</v>
      </c>
      <c r="D456" s="26">
        <f t="shared" si="7"/>
        <v>-2.139118998131756E-2</v>
      </c>
    </row>
    <row r="457" spans="1:4">
      <c r="A457" s="41">
        <v>45076</v>
      </c>
      <c r="B457">
        <v>24.57</v>
      </c>
      <c r="C457">
        <v>5037800</v>
      </c>
      <c r="D457" s="26">
        <f t="shared" si="7"/>
        <v>5.5221054499722526E-2</v>
      </c>
    </row>
    <row r="458" spans="1:4">
      <c r="A458" s="41">
        <v>45072</v>
      </c>
      <c r="B458">
        <v>23.25</v>
      </c>
      <c r="C458">
        <v>2261900</v>
      </c>
      <c r="D458" s="26">
        <f t="shared" si="7"/>
        <v>-4.2918520815410323E-3</v>
      </c>
    </row>
    <row r="459" spans="1:4">
      <c r="A459" s="41">
        <v>45071</v>
      </c>
      <c r="B459">
        <v>23.35</v>
      </c>
      <c r="C459">
        <v>2494400</v>
      </c>
      <c r="D459" s="26">
        <f t="shared" si="7"/>
        <v>3.4320068007060184E-3</v>
      </c>
    </row>
    <row r="460" spans="1:4">
      <c r="A460" s="41">
        <v>45070</v>
      </c>
      <c r="B460">
        <v>23.27</v>
      </c>
      <c r="C460">
        <v>1901000</v>
      </c>
      <c r="D460" s="26">
        <f t="shared" si="7"/>
        <v>4.7383246094058135E-3</v>
      </c>
    </row>
    <row r="461" spans="1:4">
      <c r="A461" s="41">
        <v>45069</v>
      </c>
      <c r="B461">
        <v>23.16</v>
      </c>
      <c r="C461">
        <v>3786500</v>
      </c>
      <c r="D461" s="26">
        <f t="shared" si="7"/>
        <v>-4.4339118245172615E-2</v>
      </c>
    </row>
    <row r="462" spans="1:4">
      <c r="A462" s="41">
        <v>45068</v>
      </c>
      <c r="B462">
        <v>24.21</v>
      </c>
      <c r="C462">
        <v>6251600</v>
      </c>
      <c r="D462" s="26">
        <f t="shared" si="7"/>
        <v>9.2999757124610893E-2</v>
      </c>
    </row>
    <row r="463" spans="1:4">
      <c r="A463" s="41">
        <v>45065</v>
      </c>
      <c r="B463">
        <v>22.06</v>
      </c>
      <c r="C463">
        <v>2665900</v>
      </c>
      <c r="D463" s="26">
        <f t="shared" si="7"/>
        <v>-4.3899755617301174E-2</v>
      </c>
    </row>
    <row r="464" spans="1:4">
      <c r="A464" s="41">
        <v>45064</v>
      </c>
      <c r="B464">
        <v>23.05</v>
      </c>
      <c r="C464">
        <v>2144400</v>
      </c>
      <c r="D464" s="26">
        <f t="shared" si="7"/>
        <v>7.8397614079676759E-3</v>
      </c>
    </row>
    <row r="465" spans="1:4">
      <c r="A465" s="41">
        <v>45063</v>
      </c>
      <c r="B465">
        <v>22.87</v>
      </c>
      <c r="C465">
        <v>4573000</v>
      </c>
      <c r="D465" s="26">
        <f t="shared" si="7"/>
        <v>3.923820346801999E-2</v>
      </c>
    </row>
    <row r="466" spans="1:4">
      <c r="A466" s="41">
        <v>45062</v>
      </c>
      <c r="B466">
        <v>21.99</v>
      </c>
      <c r="C466">
        <v>2498000</v>
      </c>
      <c r="D466" s="26">
        <f t="shared" si="7"/>
        <v>1.696899235560748E-2</v>
      </c>
    </row>
    <row r="467" spans="1:4">
      <c r="A467" s="41">
        <v>45061</v>
      </c>
      <c r="B467">
        <v>21.62</v>
      </c>
      <c r="C467">
        <v>2602000</v>
      </c>
      <c r="D467" s="26">
        <f t="shared" si="7"/>
        <v>4.396832045361046E-2</v>
      </c>
    </row>
    <row r="468" spans="1:4">
      <c r="A468" s="41">
        <v>45058</v>
      </c>
      <c r="B468">
        <v>20.69</v>
      </c>
      <c r="C468">
        <v>2003900</v>
      </c>
      <c r="D468" s="26">
        <f t="shared" si="7"/>
        <v>-9.1412712569862165E-3</v>
      </c>
    </row>
    <row r="469" spans="1:4">
      <c r="A469" s="41">
        <v>45057</v>
      </c>
      <c r="B469">
        <v>20.88</v>
      </c>
      <c r="C469">
        <v>1652500</v>
      </c>
      <c r="D469" s="26">
        <f t="shared" si="7"/>
        <v>5.7637047167499126E-3</v>
      </c>
    </row>
    <row r="470" spans="1:4">
      <c r="A470" s="41">
        <v>45056</v>
      </c>
      <c r="B470">
        <v>20.76</v>
      </c>
      <c r="C470">
        <v>2139900</v>
      </c>
      <c r="D470" s="26">
        <f t="shared" si="7"/>
        <v>2.5367213878423167E-2</v>
      </c>
    </row>
    <row r="471" spans="1:4">
      <c r="A471" s="41">
        <v>45055</v>
      </c>
      <c r="B471">
        <v>20.239999999999998</v>
      </c>
      <c r="C471">
        <v>1522700</v>
      </c>
      <c r="D471" s="26">
        <f t="shared" si="7"/>
        <v>-1.3251727665024566E-2</v>
      </c>
    </row>
    <row r="472" spans="1:4">
      <c r="A472" s="41">
        <v>45054</v>
      </c>
      <c r="B472">
        <v>20.51</v>
      </c>
      <c r="C472">
        <v>2402800</v>
      </c>
      <c r="D472" s="26">
        <f t="shared" si="7"/>
        <v>4.3977593477696831E-3</v>
      </c>
    </row>
    <row r="473" spans="1:4">
      <c r="A473" s="41">
        <v>45051</v>
      </c>
      <c r="B473">
        <v>20.420000000000002</v>
      </c>
      <c r="C473">
        <v>4353700</v>
      </c>
      <c r="D473" s="26">
        <f t="shared" si="7"/>
        <v>5.3822393260728678E-2</v>
      </c>
    </row>
    <row r="474" spans="1:4">
      <c r="A474" s="41">
        <v>45050</v>
      </c>
      <c r="B474">
        <v>19.350000000000001</v>
      </c>
      <c r="C474">
        <v>2041800</v>
      </c>
      <c r="D474" s="26">
        <f t="shared" si="7"/>
        <v>2.3530497410194251E-2</v>
      </c>
    </row>
    <row r="475" spans="1:4">
      <c r="A475" s="41">
        <v>45049</v>
      </c>
      <c r="B475">
        <v>18.899999999999999</v>
      </c>
      <c r="C475">
        <v>3184000</v>
      </c>
      <c r="D475" s="26">
        <f t="shared" si="7"/>
        <v>1.707618867990433E-2</v>
      </c>
    </row>
    <row r="476" spans="1:4">
      <c r="A476" s="41">
        <v>45048</v>
      </c>
      <c r="B476">
        <v>18.579999999999998</v>
      </c>
      <c r="C476">
        <v>1918300</v>
      </c>
      <c r="D476" s="26">
        <f t="shared" si="7"/>
        <v>1.6159443322481858E-3</v>
      </c>
    </row>
    <row r="477" spans="1:4">
      <c r="A477" s="41">
        <v>45047</v>
      </c>
      <c r="B477">
        <v>18.55</v>
      </c>
      <c r="C477">
        <v>2356600</v>
      </c>
      <c r="D477" s="26">
        <f t="shared" si="7"/>
        <v>-3.9117037864193495E-2</v>
      </c>
    </row>
    <row r="478" spans="1:4">
      <c r="A478" s="41">
        <v>45044</v>
      </c>
      <c r="B478">
        <v>19.29</v>
      </c>
      <c r="C478">
        <v>2835200</v>
      </c>
      <c r="D478" s="26">
        <f t="shared" si="7"/>
        <v>1.8310739159705446E-2</v>
      </c>
    </row>
    <row r="479" spans="1:4">
      <c r="A479" s="41">
        <v>45043</v>
      </c>
      <c r="B479">
        <v>18.940000000000001</v>
      </c>
      <c r="C479">
        <v>2238900</v>
      </c>
      <c r="D479" s="26">
        <f t="shared" si="7"/>
        <v>1.5429941668107778E-2</v>
      </c>
    </row>
    <row r="480" spans="1:4">
      <c r="A480" s="41">
        <v>45042</v>
      </c>
      <c r="B480">
        <v>18.649999999999999</v>
      </c>
      <c r="C480">
        <v>2287600</v>
      </c>
      <c r="D480" s="26">
        <f t="shared" si="7"/>
        <v>-1.859283307661597E-2</v>
      </c>
    </row>
    <row r="481" spans="1:4">
      <c r="A481" s="41">
        <v>45041</v>
      </c>
      <c r="B481">
        <v>19</v>
      </c>
      <c r="C481">
        <v>2560800</v>
      </c>
      <c r="D481" s="26">
        <f t="shared" si="7"/>
        <v>-4.7787155058262844E-2</v>
      </c>
    </row>
    <row r="482" spans="1:4">
      <c r="A482" s="41">
        <v>45040</v>
      </c>
      <c r="B482">
        <v>19.93</v>
      </c>
      <c r="C482">
        <v>2742400</v>
      </c>
      <c r="D482" s="26">
        <f t="shared" si="7"/>
        <v>-2.7710828026104924E-2</v>
      </c>
    </row>
    <row r="483" spans="1:4">
      <c r="A483" s="41">
        <v>45037</v>
      </c>
      <c r="B483">
        <v>20.49</v>
      </c>
      <c r="C483">
        <v>2085900</v>
      </c>
      <c r="D483" s="26">
        <f t="shared" si="7"/>
        <v>1.3264748658483101E-2</v>
      </c>
    </row>
    <row r="484" spans="1:4">
      <c r="A484" s="41">
        <v>45036</v>
      </c>
      <c r="B484">
        <v>20.22</v>
      </c>
      <c r="C484">
        <v>2977400</v>
      </c>
      <c r="D484" s="26">
        <f t="shared" si="7"/>
        <v>-5.2504232518200369E-2</v>
      </c>
    </row>
    <row r="485" spans="1:4">
      <c r="A485" s="41">
        <v>45035</v>
      </c>
      <c r="B485">
        <v>21.31</v>
      </c>
      <c r="C485">
        <v>2539500</v>
      </c>
      <c r="D485" s="26">
        <f t="shared" si="7"/>
        <v>-1.3979724408268902E-2</v>
      </c>
    </row>
    <row r="486" spans="1:4">
      <c r="A486" s="41">
        <v>45034</v>
      </c>
      <c r="B486">
        <v>21.61</v>
      </c>
      <c r="C486">
        <v>2748700</v>
      </c>
      <c r="D486" s="26">
        <f t="shared" si="7"/>
        <v>-3.0533244540288797E-2</v>
      </c>
    </row>
    <row r="487" spans="1:4">
      <c r="A487" s="41">
        <v>45033</v>
      </c>
      <c r="B487">
        <v>22.28</v>
      </c>
      <c r="C487">
        <v>2066600</v>
      </c>
      <c r="D487" s="26">
        <f t="shared" si="7"/>
        <v>-8.0465342512138823E-3</v>
      </c>
    </row>
    <row r="488" spans="1:4">
      <c r="A488" s="41">
        <v>45030</v>
      </c>
      <c r="B488">
        <v>22.46</v>
      </c>
      <c r="C488">
        <v>2312400</v>
      </c>
      <c r="D488" s="26">
        <f t="shared" si="7"/>
        <v>-3.9991166383902665E-3</v>
      </c>
    </row>
    <row r="489" spans="1:4">
      <c r="A489" s="41">
        <v>45029</v>
      </c>
      <c r="B489">
        <v>22.55</v>
      </c>
      <c r="C489">
        <v>1803900</v>
      </c>
      <c r="D489" s="26">
        <f t="shared" si="7"/>
        <v>1.2943720101288532E-2</v>
      </c>
    </row>
    <row r="490" spans="1:4">
      <c r="A490" s="41">
        <v>45028</v>
      </c>
      <c r="B490">
        <v>22.26</v>
      </c>
      <c r="C490">
        <v>2141100</v>
      </c>
      <c r="D490" s="26">
        <f t="shared" si="7"/>
        <v>-1.9132952944351543E-2</v>
      </c>
    </row>
    <row r="491" spans="1:4">
      <c r="A491" s="41">
        <v>45027</v>
      </c>
      <c r="B491">
        <v>22.69</v>
      </c>
      <c r="C491">
        <v>2540000</v>
      </c>
      <c r="D491" s="26">
        <f t="shared" si="7"/>
        <v>1.4203523289712036E-2</v>
      </c>
    </row>
    <row r="492" spans="1:4">
      <c r="A492" s="41">
        <v>45026</v>
      </c>
      <c r="B492">
        <v>22.37</v>
      </c>
      <c r="C492">
        <v>2176100</v>
      </c>
      <c r="D492" s="26">
        <f t="shared" si="7"/>
        <v>-1.3401833589558679E-3</v>
      </c>
    </row>
    <row r="493" spans="1:4">
      <c r="A493" s="41">
        <v>45022</v>
      </c>
      <c r="B493">
        <v>22.4</v>
      </c>
      <c r="C493">
        <v>2506900</v>
      </c>
      <c r="D493" s="26">
        <f t="shared" si="7"/>
        <v>1.4841738592349054E-2</v>
      </c>
    </row>
    <row r="494" spans="1:4">
      <c r="A494" s="41">
        <v>45021</v>
      </c>
      <c r="B494">
        <v>22.07</v>
      </c>
      <c r="C494">
        <v>3638100</v>
      </c>
      <c r="D494" s="26">
        <f t="shared" si="7"/>
        <v>-1.2607100790932841E-2</v>
      </c>
    </row>
    <row r="495" spans="1:4">
      <c r="A495" s="41">
        <v>45020</v>
      </c>
      <c r="B495">
        <v>22.35</v>
      </c>
      <c r="C495">
        <v>3421500</v>
      </c>
      <c r="D495" s="26">
        <f t="shared" si="7"/>
        <v>-3.6032017384707023E-2</v>
      </c>
    </row>
    <row r="496" spans="1:4">
      <c r="A496" s="41">
        <v>45019</v>
      </c>
      <c r="B496">
        <v>23.17</v>
      </c>
      <c r="C496">
        <v>4274500</v>
      </c>
      <c r="D496" s="26">
        <f t="shared" si="7"/>
        <v>6.4949351505484264E-3</v>
      </c>
    </row>
    <row r="497" spans="1:4">
      <c r="A497" s="41">
        <v>45016</v>
      </c>
      <c r="B497">
        <v>23.02</v>
      </c>
      <c r="C497">
        <v>3880300</v>
      </c>
      <c r="D497" s="26">
        <f t="shared" si="7"/>
        <v>2.2848094083362108E-2</v>
      </c>
    </row>
    <row r="498" spans="1:4">
      <c r="A498" s="41">
        <v>45015</v>
      </c>
      <c r="B498">
        <v>22.5</v>
      </c>
      <c r="C498">
        <v>3477600</v>
      </c>
      <c r="D498" s="26">
        <f t="shared" si="7"/>
        <v>1.7793599000773578E-3</v>
      </c>
    </row>
    <row r="499" spans="1:4">
      <c r="A499" s="41">
        <v>45014</v>
      </c>
      <c r="B499">
        <v>22.46</v>
      </c>
      <c r="C499">
        <v>4161400</v>
      </c>
      <c r="D499" s="26">
        <f t="shared" si="7"/>
        <v>-3.0258831221945909E-2</v>
      </c>
    </row>
    <row r="500" spans="1:4">
      <c r="A500" s="41">
        <v>45013</v>
      </c>
      <c r="B500">
        <v>23.15</v>
      </c>
      <c r="C500">
        <v>5711700</v>
      </c>
      <c r="D500" s="26">
        <f t="shared" si="7"/>
        <v>6.5005646030932424E-3</v>
      </c>
    </row>
    <row r="501" spans="1:4">
      <c r="A501" s="41">
        <v>45012</v>
      </c>
      <c r="B501">
        <v>23</v>
      </c>
      <c r="C501">
        <v>4580800</v>
      </c>
      <c r="D501" s="26">
        <f t="shared" si="7"/>
        <v>-4.1725933670218485E-2</v>
      </c>
    </row>
    <row r="502" spans="1:4">
      <c r="A502" s="41">
        <v>45009</v>
      </c>
      <c r="B502">
        <v>23.98</v>
      </c>
      <c r="C502">
        <v>8756400</v>
      </c>
      <c r="D502" s="26">
        <f t="shared" si="7"/>
        <v>6.0155590877852279E-2</v>
      </c>
    </row>
    <row r="503" spans="1:4">
      <c r="A503" s="41">
        <v>45008</v>
      </c>
      <c r="B503">
        <v>22.58</v>
      </c>
      <c r="C503">
        <v>11168900</v>
      </c>
      <c r="D503" s="26">
        <f t="shared" si="7"/>
        <v>-5.5557881629222851E-2</v>
      </c>
    </row>
    <row r="504" spans="1:4">
      <c r="A504" s="41">
        <v>45007</v>
      </c>
      <c r="B504">
        <v>23.87</v>
      </c>
      <c r="C504">
        <v>66764700</v>
      </c>
      <c r="D504" s="26">
        <f t="shared" si="7"/>
        <v>0.30188665697143308</v>
      </c>
    </row>
    <row r="505" spans="1:4">
      <c r="A505" s="41">
        <v>45006</v>
      </c>
      <c r="B505">
        <v>17.649999999999999</v>
      </c>
      <c r="C505">
        <v>15882900</v>
      </c>
      <c r="D505" s="26">
        <f t="shared" si="7"/>
        <v>4.5198886821428683E-2</v>
      </c>
    </row>
    <row r="506" spans="1:4">
      <c r="A506" s="41">
        <v>45005</v>
      </c>
      <c r="B506">
        <v>16.87</v>
      </c>
      <c r="C506">
        <v>4463700</v>
      </c>
      <c r="D506" s="26">
        <f t="shared" si="7"/>
        <v>1.6134201195379276E-2</v>
      </c>
    </row>
    <row r="507" spans="1:4">
      <c r="A507" s="41">
        <v>45002</v>
      </c>
      <c r="B507">
        <v>16.600000000000001</v>
      </c>
      <c r="C507">
        <v>5105500</v>
      </c>
      <c r="D507" s="26">
        <f t="shared" si="7"/>
        <v>-9.5923996914394089E-3</v>
      </c>
    </row>
    <row r="508" spans="1:4">
      <c r="A508" s="41">
        <v>45001</v>
      </c>
      <c r="B508">
        <v>16.760000000000002</v>
      </c>
      <c r="C508">
        <v>4083000</v>
      </c>
      <c r="D508" s="26">
        <f t="shared" si="7"/>
        <v>4.9536265823083632E-2</v>
      </c>
    </row>
    <row r="509" spans="1:4">
      <c r="A509" s="41">
        <v>45000</v>
      </c>
      <c r="B509">
        <v>15.95</v>
      </c>
      <c r="C509">
        <v>4541500</v>
      </c>
      <c r="D509" s="26">
        <f t="shared" si="7"/>
        <v>-5.8446333679635379E-2</v>
      </c>
    </row>
    <row r="510" spans="1:4">
      <c r="A510" s="41">
        <v>44999</v>
      </c>
      <c r="B510">
        <v>16.91</v>
      </c>
      <c r="C510">
        <v>3077400</v>
      </c>
      <c r="D510" s="26">
        <f t="shared" si="7"/>
        <v>9.5069046394134545E-3</v>
      </c>
    </row>
    <row r="511" spans="1:4">
      <c r="A511" s="41">
        <v>44998</v>
      </c>
      <c r="B511">
        <v>16.75</v>
      </c>
      <c r="C511">
        <v>2959100</v>
      </c>
      <c r="D511" s="26">
        <f t="shared" si="7"/>
        <v>-2.9413885206293341E-2</v>
      </c>
    </row>
    <row r="512" spans="1:4">
      <c r="A512" s="41">
        <v>44995</v>
      </c>
      <c r="B512">
        <v>17.25</v>
      </c>
      <c r="C512">
        <v>2845500</v>
      </c>
      <c r="D512" s="26">
        <f t="shared" si="7"/>
        <v>-1.5530942030876623E-2</v>
      </c>
    </row>
    <row r="513" spans="1:4">
      <c r="A513" s="41">
        <v>44994</v>
      </c>
      <c r="B513">
        <v>17.52</v>
      </c>
      <c r="C513">
        <v>2652600</v>
      </c>
      <c r="D513" s="26">
        <f t="shared" si="7"/>
        <v>-3.6428796899834602E-2</v>
      </c>
    </row>
    <row r="514" spans="1:4">
      <c r="A514" s="41">
        <v>44993</v>
      </c>
      <c r="B514">
        <v>18.170000000000002</v>
      </c>
      <c r="C514">
        <v>3277800</v>
      </c>
      <c r="D514" s="26">
        <f t="shared" ref="D514:D577" si="8">LN(B514/B515)</f>
        <v>6.0723344192406244E-3</v>
      </c>
    </row>
    <row r="515" spans="1:4">
      <c r="A515" s="41">
        <v>44992</v>
      </c>
      <c r="B515">
        <v>18.059999999999999</v>
      </c>
      <c r="C515">
        <v>2375300</v>
      </c>
      <c r="D515" s="26">
        <f t="shared" si="8"/>
        <v>-3.2146598100985233E-2</v>
      </c>
    </row>
    <row r="516" spans="1:4">
      <c r="A516" s="41">
        <v>44991</v>
      </c>
      <c r="B516">
        <v>18.649999999999999</v>
      </c>
      <c r="C516">
        <v>2815300</v>
      </c>
      <c r="D516" s="26">
        <f t="shared" si="8"/>
        <v>-2.6773777707164029E-3</v>
      </c>
    </row>
    <row r="517" spans="1:4">
      <c r="A517" s="41">
        <v>44988</v>
      </c>
      <c r="B517">
        <v>18.7</v>
      </c>
      <c r="C517">
        <v>2505500</v>
      </c>
      <c r="D517" s="26">
        <f t="shared" si="8"/>
        <v>2.7651531330509949E-2</v>
      </c>
    </row>
    <row r="518" spans="1:4">
      <c r="A518" s="41">
        <v>44987</v>
      </c>
      <c r="B518">
        <v>18.190000000000001</v>
      </c>
      <c r="C518">
        <v>2622100</v>
      </c>
      <c r="D518" s="26">
        <f t="shared" si="8"/>
        <v>2.2014318191712545E-3</v>
      </c>
    </row>
    <row r="519" spans="1:4">
      <c r="A519" s="41">
        <v>44986</v>
      </c>
      <c r="B519">
        <v>18.149999999999999</v>
      </c>
      <c r="C519">
        <v>4210100</v>
      </c>
      <c r="D519" s="26">
        <f t="shared" si="8"/>
        <v>-5.7800998889828668E-2</v>
      </c>
    </row>
    <row r="520" spans="1:4">
      <c r="A520" s="41">
        <v>44985</v>
      </c>
      <c r="B520">
        <v>19.23</v>
      </c>
      <c r="C520">
        <v>3373800</v>
      </c>
      <c r="D520" s="26">
        <f t="shared" si="8"/>
        <v>6.7832245481041316E-3</v>
      </c>
    </row>
    <row r="521" spans="1:4">
      <c r="A521" s="41">
        <v>44984</v>
      </c>
      <c r="B521">
        <v>19.100000000000001</v>
      </c>
      <c r="C521">
        <v>4006700</v>
      </c>
      <c r="D521" s="26">
        <f t="shared" si="8"/>
        <v>-2.2775311562052331E-2</v>
      </c>
    </row>
    <row r="522" spans="1:4">
      <c r="A522" s="41">
        <v>44981</v>
      </c>
      <c r="B522">
        <v>19.54</v>
      </c>
      <c r="C522">
        <v>2277600</v>
      </c>
      <c r="D522" s="26">
        <f t="shared" si="8"/>
        <v>-3.0244240675779681E-2</v>
      </c>
    </row>
    <row r="523" spans="1:4">
      <c r="A523" s="41">
        <v>44980</v>
      </c>
      <c r="B523">
        <v>20.14</v>
      </c>
      <c r="C523">
        <v>2862000</v>
      </c>
      <c r="D523" s="26">
        <f t="shared" si="8"/>
        <v>-1.8692133012152522E-2</v>
      </c>
    </row>
    <row r="524" spans="1:4">
      <c r="A524" s="41">
        <v>44979</v>
      </c>
      <c r="B524">
        <v>20.52</v>
      </c>
      <c r="C524">
        <v>2164900</v>
      </c>
      <c r="D524" s="26">
        <f t="shared" si="8"/>
        <v>-6.7994433889237149E-3</v>
      </c>
    </row>
    <row r="525" spans="1:4">
      <c r="A525" s="41">
        <v>44978</v>
      </c>
      <c r="B525">
        <v>20.66</v>
      </c>
      <c r="C525">
        <v>3100300</v>
      </c>
      <c r="D525" s="26">
        <f t="shared" si="8"/>
        <v>-6.2388340875177244E-2</v>
      </c>
    </row>
    <row r="526" spans="1:4">
      <c r="A526" s="41">
        <v>44974</v>
      </c>
      <c r="B526">
        <v>21.99</v>
      </c>
      <c r="C526">
        <v>2851000</v>
      </c>
      <c r="D526" s="26">
        <f t="shared" si="8"/>
        <v>1.7894489876550436E-2</v>
      </c>
    </row>
    <row r="527" spans="1:4">
      <c r="A527" s="41">
        <v>44973</v>
      </c>
      <c r="B527">
        <v>21.6</v>
      </c>
      <c r="C527">
        <v>3879000</v>
      </c>
      <c r="D527" s="26">
        <f t="shared" si="8"/>
        <v>-9.2166551049239522E-3</v>
      </c>
    </row>
    <row r="528" spans="1:4">
      <c r="A528" s="41">
        <v>44972</v>
      </c>
      <c r="B528">
        <v>21.8</v>
      </c>
      <c r="C528">
        <v>7137800</v>
      </c>
      <c r="D528" s="26">
        <f t="shared" si="8"/>
        <v>9.2698913231317862E-2</v>
      </c>
    </row>
    <row r="529" spans="1:4">
      <c r="A529" s="41">
        <v>44971</v>
      </c>
      <c r="B529">
        <v>19.87</v>
      </c>
      <c r="C529">
        <v>2746300</v>
      </c>
      <c r="D529" s="26">
        <f t="shared" si="8"/>
        <v>9.1001639126913891E-3</v>
      </c>
    </row>
    <row r="530" spans="1:4">
      <c r="A530" s="41">
        <v>44970</v>
      </c>
      <c r="B530">
        <v>19.690000000000001</v>
      </c>
      <c r="C530">
        <v>2299300</v>
      </c>
      <c r="D530" s="26">
        <f t="shared" si="8"/>
        <v>2.1561410224759197E-2</v>
      </c>
    </row>
    <row r="531" spans="1:4">
      <c r="A531" s="41">
        <v>44967</v>
      </c>
      <c r="B531">
        <v>19.27</v>
      </c>
      <c r="C531">
        <v>2902700</v>
      </c>
      <c r="D531" s="26">
        <f t="shared" si="8"/>
        <v>-2.0545149974692822E-2</v>
      </c>
    </row>
    <row r="532" spans="1:4">
      <c r="A532" s="41">
        <v>44966</v>
      </c>
      <c r="B532">
        <v>19.670000000000002</v>
      </c>
      <c r="C532">
        <v>4497400</v>
      </c>
      <c r="D532" s="26">
        <f t="shared" si="8"/>
        <v>-7.0178408081053092E-2</v>
      </c>
    </row>
    <row r="533" spans="1:4">
      <c r="A533" s="41">
        <v>44965</v>
      </c>
      <c r="B533">
        <v>21.1</v>
      </c>
      <c r="C533">
        <v>2846400</v>
      </c>
      <c r="D533" s="26">
        <f t="shared" si="8"/>
        <v>-5.6710927038161694E-3</v>
      </c>
    </row>
    <row r="534" spans="1:4">
      <c r="A534" s="41">
        <v>44964</v>
      </c>
      <c r="B534">
        <v>21.22</v>
      </c>
      <c r="C534">
        <v>9093700</v>
      </c>
      <c r="D534" s="26">
        <f t="shared" si="8"/>
        <v>-0.11725928348393302</v>
      </c>
    </row>
    <row r="535" spans="1:4">
      <c r="A535" s="41">
        <v>44963</v>
      </c>
      <c r="B535">
        <v>23.86</v>
      </c>
      <c r="C535">
        <v>8708400</v>
      </c>
      <c r="D535" s="26">
        <f t="shared" si="8"/>
        <v>6.9861408057520849E-2</v>
      </c>
    </row>
    <row r="536" spans="1:4">
      <c r="A536" s="41">
        <v>44960</v>
      </c>
      <c r="B536">
        <v>22.25</v>
      </c>
      <c r="C536">
        <v>4935900</v>
      </c>
      <c r="D536" s="26">
        <f t="shared" si="8"/>
        <v>-2.0022915875107704E-2</v>
      </c>
    </row>
    <row r="537" spans="1:4">
      <c r="A537" s="41">
        <v>44959</v>
      </c>
      <c r="B537">
        <v>22.7</v>
      </c>
      <c r="C537">
        <v>7655700</v>
      </c>
      <c r="D537" s="26">
        <f t="shared" si="8"/>
        <v>3.9079753925504515E-2</v>
      </c>
    </row>
    <row r="538" spans="1:4">
      <c r="A538" s="41">
        <v>44958</v>
      </c>
      <c r="B538">
        <v>21.83</v>
      </c>
      <c r="C538">
        <v>4517200</v>
      </c>
      <c r="D538" s="26">
        <f t="shared" si="8"/>
        <v>-1.8306641268240353E-3</v>
      </c>
    </row>
    <row r="539" spans="1:4">
      <c r="A539" s="41">
        <v>44957</v>
      </c>
      <c r="B539">
        <v>21.87</v>
      </c>
      <c r="C539">
        <v>3128400</v>
      </c>
      <c r="D539" s="26">
        <f t="shared" si="8"/>
        <v>2.8758939318250697E-2</v>
      </c>
    </row>
    <row r="540" spans="1:4">
      <c r="A540" s="41">
        <v>44956</v>
      </c>
      <c r="B540">
        <v>21.25</v>
      </c>
      <c r="C540">
        <v>4950600</v>
      </c>
      <c r="D540" s="26">
        <f t="shared" si="8"/>
        <v>-7.1280449063503809E-2</v>
      </c>
    </row>
    <row r="541" spans="1:4">
      <c r="A541" s="41">
        <v>44953</v>
      </c>
      <c r="B541">
        <v>22.82</v>
      </c>
      <c r="C541">
        <v>11897200</v>
      </c>
      <c r="D541" s="26">
        <f t="shared" si="8"/>
        <v>0.13140519583828755</v>
      </c>
    </row>
    <row r="542" spans="1:4">
      <c r="A542" s="41">
        <v>44952</v>
      </c>
      <c r="B542">
        <v>20.010000000000002</v>
      </c>
      <c r="C542">
        <v>3520000</v>
      </c>
      <c r="D542" s="26">
        <f t="shared" si="8"/>
        <v>-1.0934502584011983E-2</v>
      </c>
    </row>
    <row r="543" spans="1:4">
      <c r="A543" s="41">
        <v>44951</v>
      </c>
      <c r="B543">
        <v>20.23</v>
      </c>
      <c r="C543">
        <v>3515800</v>
      </c>
      <c r="D543" s="26">
        <f t="shared" si="8"/>
        <v>-5.622427084815157E-2</v>
      </c>
    </row>
    <row r="544" spans="1:4">
      <c r="A544" s="41">
        <v>44950</v>
      </c>
      <c r="B544">
        <v>21.4</v>
      </c>
      <c r="C544">
        <v>2381600</v>
      </c>
      <c r="D544" s="26">
        <f t="shared" si="8"/>
        <v>-1.2076319545038863E-2</v>
      </c>
    </row>
    <row r="545" spans="1:4">
      <c r="A545" s="41">
        <v>44949</v>
      </c>
      <c r="B545">
        <v>21.66</v>
      </c>
      <c r="C545">
        <v>7181500</v>
      </c>
      <c r="D545" s="26">
        <f t="shared" si="8"/>
        <v>9.9427601364589765E-2</v>
      </c>
    </row>
    <row r="546" spans="1:4">
      <c r="A546" s="41">
        <v>44946</v>
      </c>
      <c r="B546">
        <v>19.61</v>
      </c>
      <c r="C546">
        <v>3564300</v>
      </c>
      <c r="D546" s="26">
        <f t="shared" si="8"/>
        <v>2.9497610845035768E-2</v>
      </c>
    </row>
    <row r="547" spans="1:4">
      <c r="A547" s="41">
        <v>44945</v>
      </c>
      <c r="B547">
        <v>19.04</v>
      </c>
      <c r="C547">
        <v>4519200</v>
      </c>
      <c r="D547" s="26">
        <f t="shared" si="8"/>
        <v>-8.7930072506702248E-2</v>
      </c>
    </row>
    <row r="548" spans="1:4">
      <c r="A548" s="41">
        <v>44944</v>
      </c>
      <c r="B548">
        <v>20.79</v>
      </c>
      <c r="C548">
        <v>5632200</v>
      </c>
      <c r="D548" s="26">
        <f t="shared" si="8"/>
        <v>-4.7437867925121814E-2</v>
      </c>
    </row>
    <row r="549" spans="1:4">
      <c r="A549" s="41">
        <v>44943</v>
      </c>
      <c r="B549">
        <v>21.8</v>
      </c>
      <c r="C549">
        <v>5407900</v>
      </c>
      <c r="D549" s="26">
        <f t="shared" si="8"/>
        <v>6.197300754423507E-2</v>
      </c>
    </row>
    <row r="550" spans="1:4">
      <c r="A550" s="41">
        <v>44939</v>
      </c>
      <c r="B550">
        <v>20.49</v>
      </c>
      <c r="C550">
        <v>5494400</v>
      </c>
      <c r="D550" s="26">
        <f t="shared" si="8"/>
        <v>-6.8093648323520484E-3</v>
      </c>
    </row>
    <row r="551" spans="1:4">
      <c r="A551" s="41">
        <v>44938</v>
      </c>
      <c r="B551">
        <v>20.63</v>
      </c>
      <c r="C551">
        <v>5877300</v>
      </c>
      <c r="D551" s="26">
        <f t="shared" si="8"/>
        <v>8.0204297719941128E-2</v>
      </c>
    </row>
    <row r="552" spans="1:4">
      <c r="A552" s="41">
        <v>44937</v>
      </c>
      <c r="B552">
        <v>19.04</v>
      </c>
      <c r="C552">
        <v>8405800</v>
      </c>
      <c r="D552" s="26">
        <f t="shared" si="8"/>
        <v>6.9030387196659271E-2</v>
      </c>
    </row>
    <row r="553" spans="1:4">
      <c r="A553" s="41">
        <v>44936</v>
      </c>
      <c r="B553">
        <v>17.77</v>
      </c>
      <c r="C553">
        <v>4402800</v>
      </c>
      <c r="D553" s="26">
        <f t="shared" si="8"/>
        <v>8.1450563741636728E-2</v>
      </c>
    </row>
    <row r="554" spans="1:4">
      <c r="A554" s="41">
        <v>44935</v>
      </c>
      <c r="B554">
        <v>16.38</v>
      </c>
      <c r="C554">
        <v>3522600</v>
      </c>
      <c r="D554" s="26">
        <f t="shared" si="8"/>
        <v>-4.8721168240005398E-3</v>
      </c>
    </row>
    <row r="555" spans="1:4">
      <c r="A555" s="41">
        <v>44932</v>
      </c>
      <c r="B555">
        <v>16.46</v>
      </c>
      <c r="C555">
        <v>4823400</v>
      </c>
      <c r="D555" s="26">
        <f t="shared" si="8"/>
        <v>1.4688146561657086E-2</v>
      </c>
    </row>
    <row r="556" spans="1:4">
      <c r="A556" s="41">
        <v>44931</v>
      </c>
      <c r="B556">
        <v>16.22</v>
      </c>
      <c r="C556">
        <v>6066200</v>
      </c>
      <c r="D556" s="26">
        <f t="shared" si="8"/>
        <v>-6.5616854447022283E-2</v>
      </c>
    </row>
    <row r="557" spans="1:4">
      <c r="A557" s="41">
        <v>44930</v>
      </c>
      <c r="B557">
        <v>17.32</v>
      </c>
      <c r="C557">
        <v>3939300</v>
      </c>
      <c r="D557" s="26">
        <f t="shared" si="8"/>
        <v>6.9525193148818835E-3</v>
      </c>
    </row>
    <row r="558" spans="1:4">
      <c r="A558" s="41">
        <v>44929</v>
      </c>
      <c r="B558">
        <v>17.2</v>
      </c>
      <c r="C558">
        <v>5135200</v>
      </c>
      <c r="D558" s="26">
        <f t="shared" si="8"/>
        <v>-7.069684525529886E-2</v>
      </c>
    </row>
    <row r="559" spans="1:4">
      <c r="A559" s="41">
        <v>44925</v>
      </c>
      <c r="B559">
        <v>18.46</v>
      </c>
      <c r="C559">
        <v>2669500</v>
      </c>
      <c r="D559" s="26">
        <f t="shared" si="8"/>
        <v>7.0671672230925731E-3</v>
      </c>
    </row>
    <row r="560" spans="1:4">
      <c r="A560" s="41">
        <v>44924</v>
      </c>
      <c r="B560">
        <v>18.329999999999998</v>
      </c>
      <c r="C560">
        <v>3442800</v>
      </c>
      <c r="D560" s="26">
        <f t="shared" si="8"/>
        <v>2.2621654304829139E-2</v>
      </c>
    </row>
    <row r="561" spans="1:4">
      <c r="A561" s="41">
        <v>44923</v>
      </c>
      <c r="B561">
        <v>17.920000000000002</v>
      </c>
      <c r="C561">
        <v>5672000</v>
      </c>
      <c r="D561" s="26">
        <f t="shared" si="8"/>
        <v>-1.5504186535965086E-2</v>
      </c>
    </row>
    <row r="562" spans="1:4">
      <c r="A562" s="41">
        <v>44922</v>
      </c>
      <c r="B562">
        <v>18.2</v>
      </c>
      <c r="C562">
        <v>4233000</v>
      </c>
      <c r="D562" s="26">
        <f t="shared" si="8"/>
        <v>-9.8302700740778681E-2</v>
      </c>
    </row>
    <row r="563" spans="1:4">
      <c r="A563" s="41">
        <v>44918</v>
      </c>
      <c r="B563">
        <v>20.079999999999998</v>
      </c>
      <c r="C563">
        <v>3174800</v>
      </c>
      <c r="D563" s="26">
        <f t="shared" si="8"/>
        <v>1.3537434113068824E-2</v>
      </c>
    </row>
    <row r="564" spans="1:4">
      <c r="A564" s="41">
        <v>44917</v>
      </c>
      <c r="B564">
        <v>19.809999999999999</v>
      </c>
      <c r="C564">
        <v>5343100</v>
      </c>
      <c r="D564" s="26">
        <f t="shared" si="8"/>
        <v>-3.7160579876504778E-2</v>
      </c>
    </row>
    <row r="565" spans="1:4">
      <c r="A565" s="41">
        <v>44916</v>
      </c>
      <c r="B565">
        <v>20.56</v>
      </c>
      <c r="C565">
        <v>2793600</v>
      </c>
      <c r="D565" s="26">
        <f t="shared" si="8"/>
        <v>1.4698941766426806E-2</v>
      </c>
    </row>
    <row r="566" spans="1:4">
      <c r="A566" s="41">
        <v>44915</v>
      </c>
      <c r="B566">
        <v>20.260000000000002</v>
      </c>
      <c r="C566">
        <v>4479000</v>
      </c>
      <c r="D566" s="26">
        <f t="shared" si="8"/>
        <v>1.6924246664085138E-2</v>
      </c>
    </row>
    <row r="567" spans="1:4">
      <c r="A567" s="41">
        <v>44914</v>
      </c>
      <c r="B567">
        <v>19.920000000000002</v>
      </c>
      <c r="C567">
        <v>3700600</v>
      </c>
      <c r="D567" s="26">
        <f t="shared" si="8"/>
        <v>-4.3228734550820075E-2</v>
      </c>
    </row>
    <row r="568" spans="1:4">
      <c r="A568" s="41">
        <v>44911</v>
      </c>
      <c r="B568">
        <v>20.8</v>
      </c>
      <c r="C568">
        <v>9379700</v>
      </c>
      <c r="D568" s="26">
        <f t="shared" si="8"/>
        <v>1.0633256301368878E-2</v>
      </c>
    </row>
    <row r="569" spans="1:4">
      <c r="A569" s="41">
        <v>44910</v>
      </c>
      <c r="B569">
        <v>20.58</v>
      </c>
      <c r="C569">
        <v>6444500</v>
      </c>
      <c r="D569" s="26">
        <f t="shared" si="8"/>
        <v>-2.2580829722486973E-2</v>
      </c>
    </row>
    <row r="570" spans="1:4">
      <c r="A570" s="41">
        <v>44909</v>
      </c>
      <c r="B570">
        <v>21.05</v>
      </c>
      <c r="C570">
        <v>4604800</v>
      </c>
      <c r="D570" s="26">
        <f t="shared" si="8"/>
        <v>2.3781224049674193E-3</v>
      </c>
    </row>
    <row r="571" spans="1:4">
      <c r="A571" s="41">
        <v>44908</v>
      </c>
      <c r="B571">
        <v>21</v>
      </c>
      <c r="C571">
        <v>6305600</v>
      </c>
      <c r="D571" s="26">
        <f t="shared" si="8"/>
        <v>-7.6520026796014717E-2</v>
      </c>
    </row>
    <row r="572" spans="1:4">
      <c r="A572" s="41">
        <v>44907</v>
      </c>
      <c r="B572">
        <v>22.67</v>
      </c>
      <c r="C572">
        <v>3750800</v>
      </c>
      <c r="D572" s="26">
        <f t="shared" si="8"/>
        <v>1.7660048739917907E-3</v>
      </c>
    </row>
    <row r="573" spans="1:4">
      <c r="A573" s="41">
        <v>44904</v>
      </c>
      <c r="B573">
        <v>22.63</v>
      </c>
      <c r="C573">
        <v>5326700</v>
      </c>
      <c r="D573" s="26">
        <f t="shared" si="8"/>
        <v>-9.1163886401653141E-2</v>
      </c>
    </row>
    <row r="574" spans="1:4">
      <c r="A574" s="41">
        <v>44903</v>
      </c>
      <c r="B574">
        <v>24.79</v>
      </c>
      <c r="C574">
        <v>10252000</v>
      </c>
      <c r="D574" s="26">
        <f t="shared" si="8"/>
        <v>0.10764900019970029</v>
      </c>
    </row>
    <row r="575" spans="1:4">
      <c r="A575" s="41">
        <v>44902</v>
      </c>
      <c r="B575">
        <v>22.26</v>
      </c>
      <c r="C575">
        <v>10078200</v>
      </c>
      <c r="D575" s="26">
        <f t="shared" si="8"/>
        <v>-4.9517234748688882E-2</v>
      </c>
    </row>
    <row r="576" spans="1:4">
      <c r="A576" s="41">
        <v>44901</v>
      </c>
      <c r="B576">
        <v>23.39</v>
      </c>
      <c r="C576">
        <v>7699300</v>
      </c>
      <c r="D576" s="26">
        <f t="shared" si="8"/>
        <v>-8.8720048913246335E-2</v>
      </c>
    </row>
    <row r="577" spans="1:4">
      <c r="A577" s="41">
        <v>44900</v>
      </c>
      <c r="B577">
        <v>25.56</v>
      </c>
      <c r="C577">
        <v>4973700</v>
      </c>
      <c r="D577" s="26">
        <f t="shared" si="8"/>
        <v>-7.3884383555808869E-2</v>
      </c>
    </row>
    <row r="578" spans="1:4">
      <c r="A578" s="41">
        <v>44897</v>
      </c>
      <c r="B578">
        <v>27.52</v>
      </c>
      <c r="C578">
        <v>4577200</v>
      </c>
      <c r="D578" s="26">
        <f t="shared" ref="D578:D641" si="9">LN(B578/B579)</f>
        <v>3.4001797277489379E-2</v>
      </c>
    </row>
    <row r="579" spans="1:4">
      <c r="A579" s="41">
        <v>44896</v>
      </c>
      <c r="B579">
        <v>26.6</v>
      </c>
      <c r="C579">
        <v>7615200</v>
      </c>
      <c r="D579" s="26">
        <f t="shared" si="9"/>
        <v>1.4770198452338443E-2</v>
      </c>
    </row>
    <row r="580" spans="1:4">
      <c r="A580" s="41">
        <v>44895</v>
      </c>
      <c r="B580">
        <v>26.21</v>
      </c>
      <c r="C580">
        <v>3731100</v>
      </c>
      <c r="D580" s="26">
        <f t="shared" si="9"/>
        <v>2.3548665849798051E-2</v>
      </c>
    </row>
    <row r="581" spans="1:4">
      <c r="A581" s="41">
        <v>44894</v>
      </c>
      <c r="B581">
        <v>25.6</v>
      </c>
      <c r="C581">
        <v>2029500</v>
      </c>
      <c r="D581" s="26">
        <f t="shared" si="9"/>
        <v>1.2183290803643009E-2</v>
      </c>
    </row>
    <row r="582" spans="1:4">
      <c r="A582" s="41">
        <v>44893</v>
      </c>
      <c r="B582">
        <v>25.29</v>
      </c>
      <c r="C582">
        <v>2440900</v>
      </c>
      <c r="D582" s="26">
        <f t="shared" si="9"/>
        <v>-3.4204655860180781E-2</v>
      </c>
    </row>
    <row r="583" spans="1:4">
      <c r="A583" s="41">
        <v>44890</v>
      </c>
      <c r="B583">
        <v>26.17</v>
      </c>
      <c r="C583">
        <v>1122700</v>
      </c>
      <c r="D583" s="26">
        <f t="shared" si="9"/>
        <v>-2.0049848864149223E-2</v>
      </c>
    </row>
    <row r="584" spans="1:4">
      <c r="A584" s="41">
        <v>44888</v>
      </c>
      <c r="B584">
        <v>26.7</v>
      </c>
      <c r="C584">
        <v>2737500</v>
      </c>
      <c r="D584" s="26">
        <f t="shared" si="9"/>
        <v>1.5094626222484888E-2</v>
      </c>
    </row>
    <row r="585" spans="1:4">
      <c r="A585" s="41">
        <v>44887</v>
      </c>
      <c r="B585">
        <v>26.3</v>
      </c>
      <c r="C585">
        <v>4240400</v>
      </c>
      <c r="D585" s="26">
        <f t="shared" si="9"/>
        <v>4.4313507351479021E-2</v>
      </c>
    </row>
    <row r="586" spans="1:4">
      <c r="A586" s="41">
        <v>44886</v>
      </c>
      <c r="B586">
        <v>25.16</v>
      </c>
      <c r="C586">
        <v>4443300</v>
      </c>
      <c r="D586" s="26">
        <f t="shared" si="9"/>
        <v>-9.2560340890864637E-2</v>
      </c>
    </row>
    <row r="587" spans="1:4">
      <c r="A587" s="41">
        <v>44883</v>
      </c>
      <c r="B587">
        <v>27.6</v>
      </c>
      <c r="C587">
        <v>3087400</v>
      </c>
      <c r="D587" s="26">
        <f t="shared" si="9"/>
        <v>-5.7803629154994252E-3</v>
      </c>
    </row>
    <row r="588" spans="1:4">
      <c r="A588" s="41">
        <v>44882</v>
      </c>
      <c r="B588">
        <v>27.76</v>
      </c>
      <c r="C588">
        <v>2477700</v>
      </c>
      <c r="D588" s="26">
        <f t="shared" si="9"/>
        <v>2.2587481231880629E-2</v>
      </c>
    </row>
    <row r="589" spans="1:4">
      <c r="A589" s="41">
        <v>44881</v>
      </c>
      <c r="B589">
        <v>27.14</v>
      </c>
      <c r="C589">
        <v>2452300</v>
      </c>
      <c r="D589" s="26">
        <f t="shared" si="9"/>
        <v>-1.6444733822471604E-2</v>
      </c>
    </row>
    <row r="590" spans="1:4">
      <c r="A590" s="41">
        <v>44880</v>
      </c>
      <c r="B590">
        <v>27.59</v>
      </c>
      <c r="C590">
        <v>5392000</v>
      </c>
      <c r="D590" s="26">
        <f t="shared" si="9"/>
        <v>5.7435620029818703E-2</v>
      </c>
    </row>
    <row r="591" spans="1:4">
      <c r="A591" s="41">
        <v>44879</v>
      </c>
      <c r="B591">
        <v>26.05</v>
      </c>
      <c r="C591">
        <v>4352200</v>
      </c>
      <c r="D591" s="26">
        <f t="shared" si="9"/>
        <v>-1.9175461292718174E-3</v>
      </c>
    </row>
    <row r="592" spans="1:4">
      <c r="A592" s="41">
        <v>44876</v>
      </c>
      <c r="B592">
        <v>26.1</v>
      </c>
      <c r="C592">
        <v>3986200</v>
      </c>
      <c r="D592" s="26">
        <f t="shared" si="9"/>
        <v>4.7871046457669146E-2</v>
      </c>
    </row>
    <row r="593" spans="1:4">
      <c r="A593" s="41">
        <v>44875</v>
      </c>
      <c r="B593">
        <v>24.88</v>
      </c>
      <c r="C593">
        <v>6107000</v>
      </c>
      <c r="D593" s="26">
        <f t="shared" si="9"/>
        <v>7.3798843584689217E-2</v>
      </c>
    </row>
    <row r="594" spans="1:4">
      <c r="A594" s="41">
        <v>44874</v>
      </c>
      <c r="B594">
        <v>23.11</v>
      </c>
      <c r="C594">
        <v>8464800</v>
      </c>
      <c r="D594" s="26">
        <f t="shared" si="9"/>
        <v>-8.4194778875812074E-2</v>
      </c>
    </row>
    <row r="595" spans="1:4">
      <c r="A595" s="41">
        <v>44873</v>
      </c>
      <c r="B595">
        <v>25.14</v>
      </c>
      <c r="C595">
        <v>4695100</v>
      </c>
      <c r="D595" s="26">
        <f t="shared" si="9"/>
        <v>-2.4362698074051562E-2</v>
      </c>
    </row>
    <row r="596" spans="1:4">
      <c r="A596" s="41">
        <v>44872</v>
      </c>
      <c r="B596">
        <v>25.76</v>
      </c>
      <c r="C596">
        <v>3303600</v>
      </c>
      <c r="D596" s="26">
        <f t="shared" si="9"/>
        <v>-2.8699119064781359E-2</v>
      </c>
    </row>
    <row r="597" spans="1:4">
      <c r="A597" s="41">
        <v>44869</v>
      </c>
      <c r="B597">
        <v>26.51</v>
      </c>
      <c r="C597">
        <v>4138000</v>
      </c>
      <c r="D597" s="26">
        <f t="shared" si="9"/>
        <v>8.3333815591444607E-3</v>
      </c>
    </row>
    <row r="598" spans="1:4">
      <c r="A598" s="41">
        <v>44868</v>
      </c>
      <c r="B598">
        <v>26.29</v>
      </c>
      <c r="C598">
        <v>3384400</v>
      </c>
      <c r="D598" s="26">
        <f t="shared" si="9"/>
        <v>-1.2474174225175801E-2</v>
      </c>
    </row>
    <row r="599" spans="1:4">
      <c r="A599" s="41">
        <v>44867</v>
      </c>
      <c r="B599">
        <v>26.62</v>
      </c>
      <c r="C599">
        <v>4143900</v>
      </c>
      <c r="D599" s="26">
        <f t="shared" si="9"/>
        <v>-6.4374157517914241E-2</v>
      </c>
    </row>
    <row r="600" spans="1:4">
      <c r="A600" s="41">
        <v>44866</v>
      </c>
      <c r="B600">
        <v>28.39</v>
      </c>
      <c r="C600">
        <v>5147500</v>
      </c>
      <c r="D600" s="26">
        <f t="shared" si="9"/>
        <v>2.8218713610717572E-3</v>
      </c>
    </row>
    <row r="601" spans="1:4">
      <c r="A601" s="41">
        <v>44865</v>
      </c>
      <c r="B601">
        <v>28.31</v>
      </c>
      <c r="C601">
        <v>24027600</v>
      </c>
      <c r="D601" s="26">
        <f t="shared" si="9"/>
        <v>4.9575172355269433E-3</v>
      </c>
    </row>
    <row r="602" spans="1:4">
      <c r="A602" s="41">
        <v>44862</v>
      </c>
      <c r="B602">
        <v>28.17</v>
      </c>
      <c r="C602">
        <v>8089600</v>
      </c>
      <c r="D602" s="26">
        <f t="shared" si="9"/>
        <v>8.2856982337708301E-2</v>
      </c>
    </row>
    <row r="603" spans="1:4">
      <c r="A603" s="41">
        <v>44861</v>
      </c>
      <c r="B603">
        <v>25.93</v>
      </c>
      <c r="C603">
        <v>2422900</v>
      </c>
      <c r="D603" s="26">
        <f t="shared" si="9"/>
        <v>1.9864333789264988E-2</v>
      </c>
    </row>
    <row r="604" spans="1:4">
      <c r="A604" s="41">
        <v>44860</v>
      </c>
      <c r="B604">
        <v>25.42</v>
      </c>
      <c r="C604">
        <v>3858200</v>
      </c>
      <c r="D604" s="26">
        <f t="shared" si="9"/>
        <v>-5.5474156866091806E-2</v>
      </c>
    </row>
    <row r="605" spans="1:4">
      <c r="A605" s="41">
        <v>44859</v>
      </c>
      <c r="B605">
        <v>26.87</v>
      </c>
      <c r="C605">
        <v>7791600</v>
      </c>
      <c r="D605" s="26">
        <f t="shared" si="9"/>
        <v>8.3802402626881087E-2</v>
      </c>
    </row>
    <row r="606" spans="1:4">
      <c r="A606" s="41">
        <v>44858</v>
      </c>
      <c r="B606">
        <v>24.71</v>
      </c>
      <c r="C606">
        <v>3114300</v>
      </c>
      <c r="D606" s="26">
        <f t="shared" si="9"/>
        <v>-2.3596375732955824E-2</v>
      </c>
    </row>
    <row r="607" spans="1:4">
      <c r="A607" s="41">
        <v>44855</v>
      </c>
      <c r="B607">
        <v>25.3</v>
      </c>
      <c r="C607">
        <v>3036300</v>
      </c>
      <c r="D607" s="26">
        <f t="shared" si="9"/>
        <v>3.5811511328605793E-2</v>
      </c>
    </row>
    <row r="608" spans="1:4">
      <c r="A608" s="41">
        <v>44854</v>
      </c>
      <c r="B608">
        <v>24.41</v>
      </c>
      <c r="C608">
        <v>5148600</v>
      </c>
      <c r="D608" s="26">
        <f t="shared" si="9"/>
        <v>-5.3115548778966742E-3</v>
      </c>
    </row>
    <row r="609" spans="1:4">
      <c r="A609" s="41">
        <v>44853</v>
      </c>
      <c r="B609">
        <v>24.54</v>
      </c>
      <c r="C609">
        <v>5318400</v>
      </c>
      <c r="D609" s="26">
        <f t="shared" si="9"/>
        <v>-8.3234898911157582E-2</v>
      </c>
    </row>
    <row r="610" spans="1:4">
      <c r="A610" s="41">
        <v>44852</v>
      </c>
      <c r="B610">
        <v>26.67</v>
      </c>
      <c r="C610">
        <v>4402600</v>
      </c>
      <c r="D610" s="26">
        <f t="shared" si="9"/>
        <v>2.6982446358033742E-2</v>
      </c>
    </row>
    <row r="611" spans="1:4">
      <c r="A611" s="41">
        <v>44851</v>
      </c>
      <c r="B611">
        <v>25.96</v>
      </c>
      <c r="C611">
        <v>3172200</v>
      </c>
      <c r="D611" s="26">
        <f t="shared" si="9"/>
        <v>5.2591679703442848E-2</v>
      </c>
    </row>
    <row r="612" spans="1:4">
      <c r="A612" s="41">
        <v>44848</v>
      </c>
      <c r="B612">
        <v>24.63</v>
      </c>
      <c r="C612">
        <v>2773500</v>
      </c>
      <c r="D612" s="26">
        <f t="shared" si="9"/>
        <v>-3.7063417376887536E-2</v>
      </c>
    </row>
    <row r="613" spans="1:4">
      <c r="A613" s="41">
        <v>44847</v>
      </c>
      <c r="B613">
        <v>25.56</v>
      </c>
      <c r="C613">
        <v>3516200</v>
      </c>
      <c r="D613" s="26">
        <f t="shared" si="9"/>
        <v>7.8554999403088327E-3</v>
      </c>
    </row>
    <row r="614" spans="1:4">
      <c r="A614" s="41">
        <v>44846</v>
      </c>
      <c r="B614">
        <v>25.36</v>
      </c>
      <c r="C614">
        <v>3284400</v>
      </c>
      <c r="D614" s="26">
        <f t="shared" si="9"/>
        <v>3.5552081689223781E-3</v>
      </c>
    </row>
    <row r="615" spans="1:4">
      <c r="A615" s="41">
        <v>44845</v>
      </c>
      <c r="B615">
        <v>25.27</v>
      </c>
      <c r="C615">
        <v>4195900</v>
      </c>
      <c r="D615" s="26">
        <f t="shared" si="9"/>
        <v>1.0742096531902029E-2</v>
      </c>
    </row>
    <row r="616" spans="1:4">
      <c r="A616" s="41">
        <v>44844</v>
      </c>
      <c r="B616">
        <v>25</v>
      </c>
      <c r="C616">
        <v>2917600</v>
      </c>
      <c r="D616" s="26">
        <f t="shared" si="9"/>
        <v>-1.3902905168991493E-2</v>
      </c>
    </row>
    <row r="617" spans="1:4">
      <c r="A617" s="41">
        <v>44841</v>
      </c>
      <c r="B617">
        <v>25.35</v>
      </c>
      <c r="C617">
        <v>3270600</v>
      </c>
      <c r="D617" s="26">
        <f t="shared" si="9"/>
        <v>-2.4933118616206628E-2</v>
      </c>
    </row>
    <row r="618" spans="1:4">
      <c r="A618" s="41">
        <v>44840</v>
      </c>
      <c r="B618">
        <v>25.99</v>
      </c>
      <c r="C618">
        <v>2418700</v>
      </c>
      <c r="D618" s="26">
        <f t="shared" si="9"/>
        <v>-1.5273301861833894E-2</v>
      </c>
    </row>
    <row r="619" spans="1:4">
      <c r="A619" s="41">
        <v>44839</v>
      </c>
      <c r="B619">
        <v>26.39</v>
      </c>
      <c r="C619">
        <v>2986400</v>
      </c>
      <c r="D619" s="26">
        <f t="shared" si="9"/>
        <v>-4.4830622207871679E-2</v>
      </c>
    </row>
    <row r="620" spans="1:4">
      <c r="A620" s="41">
        <v>44838</v>
      </c>
      <c r="B620">
        <v>27.6</v>
      </c>
      <c r="C620">
        <v>4581900</v>
      </c>
      <c r="D620" s="26">
        <f t="shared" si="9"/>
        <v>8.3854310436862728E-2</v>
      </c>
    </row>
    <row r="621" spans="1:4">
      <c r="A621" s="41">
        <v>44837</v>
      </c>
      <c r="B621">
        <v>25.38</v>
      </c>
      <c r="C621">
        <v>2653900</v>
      </c>
      <c r="D621" s="26">
        <f t="shared" si="9"/>
        <v>9.8991107307408316E-3</v>
      </c>
    </row>
    <row r="622" spans="1:4">
      <c r="A622" s="41">
        <v>44834</v>
      </c>
      <c r="B622">
        <v>25.13</v>
      </c>
      <c r="C622">
        <v>3148300</v>
      </c>
      <c r="D622" s="26">
        <f t="shared" si="9"/>
        <v>-1.3046241573759743E-2</v>
      </c>
    </row>
    <row r="623" spans="1:4">
      <c r="A623" s="41">
        <v>44833</v>
      </c>
      <c r="B623">
        <v>25.46</v>
      </c>
      <c r="C623">
        <v>4118200</v>
      </c>
      <c r="D623" s="26">
        <f t="shared" si="9"/>
        <v>-7.0144342356353043E-2</v>
      </c>
    </row>
    <row r="624" spans="1:4">
      <c r="A624" s="41">
        <v>44832</v>
      </c>
      <c r="B624">
        <v>27.31</v>
      </c>
      <c r="C624">
        <v>2630100</v>
      </c>
      <c r="D624" s="26">
        <f t="shared" si="9"/>
        <v>4.4168855953092605E-2</v>
      </c>
    </row>
    <row r="625" spans="1:4">
      <c r="A625" s="41">
        <v>44831</v>
      </c>
      <c r="B625">
        <v>26.13</v>
      </c>
      <c r="C625">
        <v>4487200</v>
      </c>
      <c r="D625" s="26">
        <f t="shared" si="9"/>
        <v>6.5227621888395773E-2</v>
      </c>
    </row>
    <row r="626" spans="1:4">
      <c r="A626" s="41">
        <v>44830</v>
      </c>
      <c r="B626">
        <v>24.48</v>
      </c>
      <c r="C626">
        <v>3440300</v>
      </c>
      <c r="D626" s="26">
        <f t="shared" si="9"/>
        <v>-2.2618088587772402E-2</v>
      </c>
    </row>
    <row r="627" spans="1:4">
      <c r="A627" s="41">
        <v>44827</v>
      </c>
      <c r="B627">
        <v>25.04</v>
      </c>
      <c r="C627">
        <v>3622400</v>
      </c>
      <c r="D627" s="26">
        <f t="shared" si="9"/>
        <v>1.3671302597966241E-2</v>
      </c>
    </row>
    <row r="628" spans="1:4">
      <c r="A628" s="41">
        <v>44826</v>
      </c>
      <c r="B628">
        <v>24.7</v>
      </c>
      <c r="C628">
        <v>4346500</v>
      </c>
      <c r="D628" s="26">
        <f t="shared" si="9"/>
        <v>-8.383494746115995E-2</v>
      </c>
    </row>
    <row r="629" spans="1:4">
      <c r="A629" s="41">
        <v>44825</v>
      </c>
      <c r="B629">
        <v>26.86</v>
      </c>
      <c r="C629">
        <v>3859200</v>
      </c>
      <c r="D629" s="26">
        <f t="shared" si="9"/>
        <v>-2.500130220541727E-2</v>
      </c>
    </row>
    <row r="630" spans="1:4">
      <c r="A630" s="41">
        <v>44824</v>
      </c>
      <c r="B630">
        <v>27.54</v>
      </c>
      <c r="C630">
        <v>3145900</v>
      </c>
      <c r="D630" s="26">
        <f t="shared" si="9"/>
        <v>-5.0276074217006889E-2</v>
      </c>
    </row>
    <row r="631" spans="1:4">
      <c r="A631" s="41">
        <v>44823</v>
      </c>
      <c r="B631">
        <v>28.96</v>
      </c>
      <c r="C631">
        <v>3404000</v>
      </c>
      <c r="D631" s="26">
        <f t="shared" si="9"/>
        <v>1.1111225425070849E-2</v>
      </c>
    </row>
    <row r="632" spans="1:4">
      <c r="A632" s="41">
        <v>44820</v>
      </c>
      <c r="B632">
        <v>28.64</v>
      </c>
      <c r="C632">
        <v>4656000</v>
      </c>
      <c r="D632" s="26">
        <f t="shared" si="9"/>
        <v>1.0480350304259355E-3</v>
      </c>
    </row>
    <row r="633" spans="1:4">
      <c r="A633" s="41">
        <v>44819</v>
      </c>
      <c r="B633">
        <v>28.61</v>
      </c>
      <c r="C633">
        <v>3329500</v>
      </c>
      <c r="D633" s="26">
        <f t="shared" si="9"/>
        <v>1.6919684560253379E-2</v>
      </c>
    </row>
    <row r="634" spans="1:4">
      <c r="A634" s="41">
        <v>44818</v>
      </c>
      <c r="B634">
        <v>28.13</v>
      </c>
      <c r="C634">
        <v>3605800</v>
      </c>
      <c r="D634" s="26">
        <f t="shared" si="9"/>
        <v>1.0003656128472455E-2</v>
      </c>
    </row>
    <row r="635" spans="1:4">
      <c r="A635" s="41">
        <v>44817</v>
      </c>
      <c r="B635">
        <v>27.85</v>
      </c>
      <c r="C635">
        <v>3657200</v>
      </c>
      <c r="D635" s="26">
        <f t="shared" si="9"/>
        <v>-4.8704668508284671E-2</v>
      </c>
    </row>
    <row r="636" spans="1:4">
      <c r="A636" s="41">
        <v>44816</v>
      </c>
      <c r="B636">
        <v>29.24</v>
      </c>
      <c r="C636">
        <v>6175200</v>
      </c>
      <c r="D636" s="26">
        <f t="shared" si="9"/>
        <v>1.1004237591013778E-2</v>
      </c>
    </row>
    <row r="637" spans="1:4">
      <c r="A637" s="41">
        <v>44813</v>
      </c>
      <c r="B637">
        <v>28.92</v>
      </c>
      <c r="C637">
        <v>7899800</v>
      </c>
      <c r="D637" s="26">
        <f t="shared" si="9"/>
        <v>0.11299679018281493</v>
      </c>
    </row>
    <row r="638" spans="1:4">
      <c r="A638" s="41">
        <v>44812</v>
      </c>
      <c r="B638">
        <v>25.83</v>
      </c>
      <c r="C638">
        <v>14142200</v>
      </c>
      <c r="D638" s="26">
        <f t="shared" si="9"/>
        <v>7.1817497440742228E-2</v>
      </c>
    </row>
    <row r="639" spans="1:4">
      <c r="A639" s="41">
        <v>44811</v>
      </c>
      <c r="B639">
        <v>24.04</v>
      </c>
      <c r="C639">
        <v>12504700</v>
      </c>
      <c r="D639" s="26">
        <f t="shared" si="9"/>
        <v>-4.4741093495094558E-2</v>
      </c>
    </row>
    <row r="640" spans="1:4">
      <c r="A640" s="41">
        <v>44810</v>
      </c>
      <c r="B640">
        <v>25.14</v>
      </c>
      <c r="C640">
        <v>7010200</v>
      </c>
      <c r="D640" s="26">
        <f t="shared" si="9"/>
        <v>-8.4621889592248326E-2</v>
      </c>
    </row>
    <row r="641" spans="1:4">
      <c r="A641" s="41">
        <v>44806</v>
      </c>
      <c r="B641">
        <v>27.36</v>
      </c>
      <c r="C641">
        <v>4680100</v>
      </c>
      <c r="D641" s="26">
        <f t="shared" si="9"/>
        <v>-9.820046180975461E-3</v>
      </c>
    </row>
    <row r="642" spans="1:4">
      <c r="A642" s="41">
        <v>44805</v>
      </c>
      <c r="B642">
        <v>27.63</v>
      </c>
      <c r="C642">
        <v>5293900</v>
      </c>
      <c r="D642" s="26">
        <f t="shared" ref="D642:D705" si="10">LN(B642/B643)</f>
        <v>-3.590220315711979E-2</v>
      </c>
    </row>
    <row r="643" spans="1:4">
      <c r="A643" s="41">
        <v>44804</v>
      </c>
      <c r="B643">
        <v>28.64</v>
      </c>
      <c r="C643">
        <v>5157000</v>
      </c>
      <c r="D643" s="26">
        <f t="shared" si="10"/>
        <v>-4.1045433243115263E-2</v>
      </c>
    </row>
    <row r="644" spans="1:4">
      <c r="A644" s="41">
        <v>44803</v>
      </c>
      <c r="B644">
        <v>29.84</v>
      </c>
      <c r="C644">
        <v>5060200</v>
      </c>
      <c r="D644" s="26">
        <f t="shared" si="10"/>
        <v>-5.5723813651662055E-2</v>
      </c>
    </row>
    <row r="645" spans="1:4">
      <c r="A645" s="41">
        <v>44802</v>
      </c>
      <c r="B645">
        <v>31.55</v>
      </c>
      <c r="C645">
        <v>4292700</v>
      </c>
      <c r="D645" s="26">
        <f t="shared" si="10"/>
        <v>1.9523743842302033E-2</v>
      </c>
    </row>
    <row r="646" spans="1:4">
      <c r="A646" s="41">
        <v>44799</v>
      </c>
      <c r="B646">
        <v>30.94</v>
      </c>
      <c r="C646">
        <v>4297300</v>
      </c>
      <c r="D646" s="26">
        <f t="shared" si="10"/>
        <v>-3.2435275753153844E-2</v>
      </c>
    </row>
    <row r="647" spans="1:4">
      <c r="A647" s="41">
        <v>44798</v>
      </c>
      <c r="B647">
        <v>31.96</v>
      </c>
      <c r="C647">
        <v>4726300</v>
      </c>
      <c r="D647" s="26">
        <f t="shared" si="10"/>
        <v>-1.6754968437617854E-2</v>
      </c>
    </row>
    <row r="648" spans="1:4">
      <c r="A648" s="41">
        <v>44797</v>
      </c>
      <c r="B648">
        <v>32.5</v>
      </c>
      <c r="C648">
        <v>5620300</v>
      </c>
      <c r="D648" s="26">
        <f t="shared" si="10"/>
        <v>-3.1200471142445445E-2</v>
      </c>
    </row>
    <row r="649" spans="1:4">
      <c r="A649" s="41">
        <v>44796</v>
      </c>
      <c r="B649">
        <v>33.53</v>
      </c>
      <c r="C649">
        <v>4836300</v>
      </c>
      <c r="D649" s="26">
        <f t="shared" si="10"/>
        <v>-2.8518763559176877E-2</v>
      </c>
    </row>
    <row r="650" spans="1:4">
      <c r="A650" s="41">
        <v>44795</v>
      </c>
      <c r="B650">
        <v>34.5</v>
      </c>
      <c r="C650">
        <v>5798600</v>
      </c>
      <c r="D650" s="26">
        <f t="shared" si="10"/>
        <v>-5.6078926411042257E-2</v>
      </c>
    </row>
    <row r="651" spans="1:4">
      <c r="A651" s="41">
        <v>44792</v>
      </c>
      <c r="B651">
        <v>36.49</v>
      </c>
      <c r="C651">
        <v>9551900</v>
      </c>
      <c r="D651" s="26">
        <f t="shared" si="10"/>
        <v>-3.8704105252451187E-2</v>
      </c>
    </row>
    <row r="652" spans="1:4">
      <c r="A652" s="41">
        <v>44791</v>
      </c>
      <c r="B652">
        <v>37.93</v>
      </c>
      <c r="C652">
        <v>8145400</v>
      </c>
      <c r="D652" s="26">
        <f t="shared" si="10"/>
        <v>-6.6053323679675202E-2</v>
      </c>
    </row>
    <row r="653" spans="1:4">
      <c r="A653" s="41">
        <v>44790</v>
      </c>
      <c r="B653">
        <v>40.520000000000003</v>
      </c>
      <c r="C653">
        <v>9766400</v>
      </c>
      <c r="D653" s="26">
        <f t="shared" si="10"/>
        <v>-4.0387546755764572E-2</v>
      </c>
    </row>
    <row r="654" spans="1:4">
      <c r="A654" s="41">
        <v>44789</v>
      </c>
      <c r="B654">
        <v>42.19</v>
      </c>
      <c r="C654">
        <v>23602800</v>
      </c>
      <c r="D654" s="26">
        <f t="shared" si="10"/>
        <v>6.1335943719575237E-2</v>
      </c>
    </row>
    <row r="655" spans="1:4">
      <c r="A655" s="41">
        <v>44788</v>
      </c>
      <c r="B655">
        <v>39.68</v>
      </c>
      <c r="C655">
        <v>5243100</v>
      </c>
      <c r="D655" s="26">
        <f t="shared" si="10"/>
        <v>-2.6363128381987736E-2</v>
      </c>
    </row>
    <row r="656" spans="1:4">
      <c r="A656" s="41">
        <v>44785</v>
      </c>
      <c r="B656">
        <v>40.74</v>
      </c>
      <c r="C656">
        <v>5120000</v>
      </c>
      <c r="D656" s="26">
        <f t="shared" si="10"/>
        <v>3.2176363506776585E-2</v>
      </c>
    </row>
    <row r="657" spans="1:4">
      <c r="A657" s="41">
        <v>44784</v>
      </c>
      <c r="B657">
        <v>39.450000000000003</v>
      </c>
      <c r="C657">
        <v>5140500</v>
      </c>
      <c r="D657" s="26">
        <f t="shared" si="10"/>
        <v>-2.7008393348333881E-2</v>
      </c>
    </row>
    <row r="658" spans="1:4">
      <c r="A658" s="41">
        <v>44783</v>
      </c>
      <c r="B658">
        <v>40.53</v>
      </c>
      <c r="C658">
        <v>5434700</v>
      </c>
      <c r="D658" s="26">
        <f t="shared" si="10"/>
        <v>3.9555057753678713E-3</v>
      </c>
    </row>
    <row r="659" spans="1:4">
      <c r="A659" s="41">
        <v>44782</v>
      </c>
      <c r="B659">
        <v>40.369999999999997</v>
      </c>
      <c r="C659">
        <v>6954200</v>
      </c>
      <c r="D659" s="26">
        <f t="shared" si="10"/>
        <v>-7.3523916846551768E-2</v>
      </c>
    </row>
    <row r="660" spans="1:4">
      <c r="A660" s="41">
        <v>44781</v>
      </c>
      <c r="B660">
        <v>43.45</v>
      </c>
      <c r="C660">
        <v>17987100</v>
      </c>
      <c r="D660" s="26">
        <f t="shared" si="10"/>
        <v>8.2231522555813757E-2</v>
      </c>
    </row>
    <row r="661" spans="1:4">
      <c r="A661" s="41">
        <v>44778</v>
      </c>
      <c r="B661">
        <v>40.020000000000003</v>
      </c>
      <c r="C661">
        <v>8124200</v>
      </c>
      <c r="D661" s="26">
        <f t="shared" si="10"/>
        <v>4.2364079140349988E-2</v>
      </c>
    </row>
    <row r="662" spans="1:4">
      <c r="A662" s="41">
        <v>44777</v>
      </c>
      <c r="B662">
        <v>38.36</v>
      </c>
      <c r="C662">
        <v>5421500</v>
      </c>
      <c r="D662" s="26">
        <f t="shared" si="10"/>
        <v>1.1272894314429804E-2</v>
      </c>
    </row>
    <row r="663" spans="1:4">
      <c r="A663" s="41">
        <v>44776</v>
      </c>
      <c r="B663">
        <v>37.93</v>
      </c>
      <c r="C663">
        <v>5186500</v>
      </c>
      <c r="D663" s="26">
        <f t="shared" si="10"/>
        <v>5.6677767594077701E-2</v>
      </c>
    </row>
    <row r="664" spans="1:4">
      <c r="A664" s="41">
        <v>44775</v>
      </c>
      <c r="B664">
        <v>35.840000000000003</v>
      </c>
      <c r="C664">
        <v>4697100</v>
      </c>
      <c r="D664" s="26">
        <f t="shared" si="10"/>
        <v>3.0022079180592843E-2</v>
      </c>
    </row>
    <row r="665" spans="1:4">
      <c r="A665" s="41">
        <v>44774</v>
      </c>
      <c r="B665">
        <v>34.78</v>
      </c>
      <c r="C665">
        <v>4196600</v>
      </c>
      <c r="D665" s="26">
        <f t="shared" si="10"/>
        <v>2.2387909907032991E-2</v>
      </c>
    </row>
    <row r="666" spans="1:4">
      <c r="A666" s="41">
        <v>44771</v>
      </c>
      <c r="B666">
        <v>34.01</v>
      </c>
      <c r="C666">
        <v>3988800</v>
      </c>
      <c r="D666" s="26">
        <f t="shared" si="10"/>
        <v>5.0110642810814133E-3</v>
      </c>
    </row>
    <row r="667" spans="1:4">
      <c r="A667" s="41">
        <v>44770</v>
      </c>
      <c r="B667">
        <v>33.840000000000003</v>
      </c>
      <c r="C667">
        <v>3207400</v>
      </c>
      <c r="D667" s="26">
        <f t="shared" si="10"/>
        <v>1.7746233583684796E-3</v>
      </c>
    </row>
    <row r="668" spans="1:4">
      <c r="A668" s="41">
        <v>44769</v>
      </c>
      <c r="B668">
        <v>33.78</v>
      </c>
      <c r="C668">
        <v>4251200</v>
      </c>
      <c r="D668" s="26">
        <f t="shared" si="10"/>
        <v>4.0784991060427558E-2</v>
      </c>
    </row>
    <row r="669" spans="1:4">
      <c r="A669" s="41">
        <v>44768</v>
      </c>
      <c r="B669">
        <v>32.43</v>
      </c>
      <c r="C669">
        <v>4866100</v>
      </c>
      <c r="D669" s="26">
        <f t="shared" si="10"/>
        <v>-4.6688195924559237E-2</v>
      </c>
    </row>
    <row r="670" spans="1:4">
      <c r="A670" s="41">
        <v>44767</v>
      </c>
      <c r="B670">
        <v>33.979999999999997</v>
      </c>
      <c r="C670">
        <v>5686300</v>
      </c>
      <c r="D670" s="26">
        <f t="shared" si="10"/>
        <v>-5.1616961836787226E-2</v>
      </c>
    </row>
    <row r="671" spans="1:4">
      <c r="A671" s="41">
        <v>44764</v>
      </c>
      <c r="B671">
        <v>35.78</v>
      </c>
      <c r="C671">
        <v>10060200</v>
      </c>
      <c r="D671" s="26">
        <f t="shared" si="10"/>
        <v>-6.9886826178287773E-2</v>
      </c>
    </row>
    <row r="672" spans="1:4">
      <c r="A672" s="41">
        <v>44763</v>
      </c>
      <c r="B672">
        <v>38.369999999999997</v>
      </c>
      <c r="C672">
        <v>9277600</v>
      </c>
      <c r="D672" s="26">
        <f t="shared" si="10"/>
        <v>-3.3823362536113059E-2</v>
      </c>
    </row>
    <row r="673" spans="1:4">
      <c r="A673" s="41">
        <v>44762</v>
      </c>
      <c r="B673">
        <v>39.69</v>
      </c>
      <c r="C673">
        <v>11400400</v>
      </c>
      <c r="D673" s="26">
        <f t="shared" si="10"/>
        <v>4.5620589408152869E-2</v>
      </c>
    </row>
    <row r="674" spans="1:4">
      <c r="A674" s="41">
        <v>44761</v>
      </c>
      <c r="B674">
        <v>37.92</v>
      </c>
      <c r="C674">
        <v>12828000</v>
      </c>
      <c r="D674" s="26">
        <f t="shared" si="10"/>
        <v>3.3792434975262207E-2</v>
      </c>
    </row>
    <row r="675" spans="1:4">
      <c r="A675" s="41">
        <v>44760</v>
      </c>
      <c r="B675">
        <v>36.659999999999997</v>
      </c>
      <c r="C675">
        <v>11155200</v>
      </c>
      <c r="D675" s="26">
        <f t="shared" si="10"/>
        <v>3.469197628774652E-2</v>
      </c>
    </row>
    <row r="676" spans="1:4">
      <c r="A676" s="41">
        <v>44757</v>
      </c>
      <c r="B676">
        <v>35.409999999999997</v>
      </c>
      <c r="C676">
        <v>9832400</v>
      </c>
      <c r="D676" s="26">
        <f t="shared" si="10"/>
        <v>3.9164233528291036E-2</v>
      </c>
    </row>
    <row r="677" spans="1:4">
      <c r="A677" s="41">
        <v>44756</v>
      </c>
      <c r="B677">
        <v>34.049999999999997</v>
      </c>
      <c r="C677">
        <v>20970400</v>
      </c>
      <c r="D677" s="26">
        <f t="shared" si="10"/>
        <v>-3.6619343140237952E-2</v>
      </c>
    </row>
    <row r="678" spans="1:4">
      <c r="A678" s="41">
        <v>44755</v>
      </c>
      <c r="B678">
        <v>35.32</v>
      </c>
      <c r="C678">
        <v>13703600</v>
      </c>
      <c r="D678" s="26">
        <f t="shared" si="10"/>
        <v>2.988728200618013E-2</v>
      </c>
    </row>
    <row r="679" spans="1:4">
      <c r="A679" s="41">
        <v>44754</v>
      </c>
      <c r="B679">
        <v>34.28</v>
      </c>
      <c r="C679">
        <v>16899600</v>
      </c>
      <c r="D679" s="26">
        <f t="shared" si="10"/>
        <v>5.2706809049969133E-2</v>
      </c>
    </row>
    <row r="680" spans="1:4">
      <c r="A680" s="41">
        <v>44753</v>
      </c>
      <c r="B680">
        <v>32.520000000000003</v>
      </c>
      <c r="C680">
        <v>7532800</v>
      </c>
      <c r="D680" s="26">
        <f t="shared" si="10"/>
        <v>1.2065111551842709E-2</v>
      </c>
    </row>
    <row r="681" spans="1:4">
      <c r="A681" s="41">
        <v>44750</v>
      </c>
      <c r="B681">
        <v>32.130000000000003</v>
      </c>
      <c r="C681">
        <v>13199600</v>
      </c>
      <c r="D681" s="26">
        <f t="shared" si="10"/>
        <v>-5.0078738251886828E-2</v>
      </c>
    </row>
    <row r="682" spans="1:4">
      <c r="A682" s="41">
        <v>44749</v>
      </c>
      <c r="B682">
        <v>33.78</v>
      </c>
      <c r="C682">
        <v>30313600</v>
      </c>
      <c r="D682" s="26">
        <f t="shared" si="10"/>
        <v>0.1402357076333392</v>
      </c>
    </row>
    <row r="683" spans="1:4">
      <c r="A683" s="41">
        <v>44748</v>
      </c>
      <c r="B683">
        <v>29.36</v>
      </c>
      <c r="C683">
        <v>9988800</v>
      </c>
      <c r="D683" s="26">
        <f t="shared" si="10"/>
        <v>-2.3562180578513548E-2</v>
      </c>
    </row>
    <row r="684" spans="1:4">
      <c r="A684" s="41">
        <v>44747</v>
      </c>
      <c r="B684">
        <v>30.06</v>
      </c>
      <c r="C684">
        <v>6036000</v>
      </c>
      <c r="D684" s="26">
        <f t="shared" si="10"/>
        <v>-2.5941366026568505E-2</v>
      </c>
    </row>
    <row r="685" spans="1:4">
      <c r="A685" s="41">
        <v>44743</v>
      </c>
      <c r="B685">
        <v>30.85</v>
      </c>
      <c r="C685">
        <v>6617200</v>
      </c>
      <c r="D685" s="26">
        <f t="shared" si="10"/>
        <v>8.7905498504806633E-3</v>
      </c>
    </row>
    <row r="686" spans="1:4">
      <c r="A686" s="41">
        <v>44742</v>
      </c>
      <c r="B686">
        <v>30.58</v>
      </c>
      <c r="C686">
        <v>6718800</v>
      </c>
      <c r="D686" s="26">
        <f t="shared" si="10"/>
        <v>-4.5677077785552496E-3</v>
      </c>
    </row>
    <row r="687" spans="1:4">
      <c r="A687" s="41">
        <v>44741</v>
      </c>
      <c r="B687">
        <v>30.72</v>
      </c>
      <c r="C687">
        <v>6826400</v>
      </c>
      <c r="D687" s="26">
        <f t="shared" si="10"/>
        <v>-1.1972315791191035E-2</v>
      </c>
    </row>
    <row r="688" spans="1:4">
      <c r="A688" s="41">
        <v>44740</v>
      </c>
      <c r="B688">
        <v>31.09</v>
      </c>
      <c r="C688">
        <v>6610000</v>
      </c>
      <c r="D688" s="26">
        <f t="shared" si="10"/>
        <v>-4.1889292236867708E-2</v>
      </c>
    </row>
    <row r="689" spans="1:4">
      <c r="A689" s="41">
        <v>44739</v>
      </c>
      <c r="B689">
        <v>32.42</v>
      </c>
      <c r="C689">
        <v>9745600</v>
      </c>
      <c r="D689" s="26">
        <f t="shared" si="10"/>
        <v>-4.1685286181442946E-2</v>
      </c>
    </row>
    <row r="690" spans="1:4">
      <c r="A690" s="41">
        <v>44736</v>
      </c>
      <c r="B690">
        <v>33.799999999999997</v>
      </c>
      <c r="C690">
        <v>16995600</v>
      </c>
      <c r="D690" s="26">
        <f t="shared" si="10"/>
        <v>-4.9353544466023407E-2</v>
      </c>
    </row>
    <row r="691" spans="1:4">
      <c r="A691" s="41">
        <v>44735</v>
      </c>
      <c r="B691">
        <v>35.51</v>
      </c>
      <c r="C691">
        <v>6682800</v>
      </c>
      <c r="D691" s="26">
        <f t="shared" si="10"/>
        <v>2.538279720693341E-2</v>
      </c>
    </row>
    <row r="692" spans="1:4">
      <c r="A692" s="41">
        <v>44734</v>
      </c>
      <c r="B692">
        <v>34.619999999999997</v>
      </c>
      <c r="C692">
        <v>7838000</v>
      </c>
      <c r="D692" s="26">
        <f t="shared" si="10"/>
        <v>-1.2914514404023612E-2</v>
      </c>
    </row>
    <row r="693" spans="1:4">
      <c r="A693" s="41">
        <v>44733</v>
      </c>
      <c r="B693">
        <v>35.07</v>
      </c>
      <c r="C693">
        <v>12512400</v>
      </c>
      <c r="D693" s="26">
        <f t="shared" si="10"/>
        <v>3.7477152772432624E-2</v>
      </c>
    </row>
    <row r="694" spans="1:4">
      <c r="A694" s="41">
        <v>44729</v>
      </c>
      <c r="B694">
        <v>33.78</v>
      </c>
      <c r="C694">
        <v>12340800</v>
      </c>
      <c r="D694" s="26">
        <f t="shared" si="10"/>
        <v>7.2106060570177904E-2</v>
      </c>
    </row>
    <row r="695" spans="1:4">
      <c r="A695" s="41">
        <v>44728</v>
      </c>
      <c r="B695">
        <v>31.43</v>
      </c>
      <c r="C695">
        <v>9995200</v>
      </c>
      <c r="D695" s="26">
        <f t="shared" si="10"/>
        <v>-2.7923382843418398E-2</v>
      </c>
    </row>
    <row r="696" spans="1:4">
      <c r="A696" s="41">
        <v>44727</v>
      </c>
      <c r="B696">
        <v>32.32</v>
      </c>
      <c r="C696">
        <v>10764400</v>
      </c>
      <c r="D696" s="26">
        <f t="shared" si="10"/>
        <v>2.4429652118002319E-2</v>
      </c>
    </row>
    <row r="697" spans="1:4">
      <c r="A697" s="41">
        <v>44726</v>
      </c>
      <c r="B697">
        <v>31.54</v>
      </c>
      <c r="C697">
        <v>12739200</v>
      </c>
      <c r="D697" s="26">
        <f t="shared" si="10"/>
        <v>6.4834485454891344E-2</v>
      </c>
    </row>
    <row r="698" spans="1:4">
      <c r="A698" s="41">
        <v>44725</v>
      </c>
      <c r="B698">
        <v>29.56</v>
      </c>
      <c r="C698">
        <v>13792800</v>
      </c>
      <c r="D698" s="26">
        <f t="shared" si="10"/>
        <v>-8.7715909983869564E-2</v>
      </c>
    </row>
    <row r="699" spans="1:4">
      <c r="A699" s="41">
        <v>44722</v>
      </c>
      <c r="B699">
        <v>32.270000000000003</v>
      </c>
      <c r="C699">
        <v>11820000</v>
      </c>
      <c r="D699" s="26">
        <f t="shared" si="10"/>
        <v>9.3008842544285274E-4</v>
      </c>
    </row>
    <row r="700" spans="1:4">
      <c r="A700" s="41">
        <v>44721</v>
      </c>
      <c r="B700">
        <v>32.24</v>
      </c>
      <c r="C700">
        <v>13114400</v>
      </c>
      <c r="D700" s="26">
        <f t="shared" si="10"/>
        <v>-7.2955234273913441E-2</v>
      </c>
    </row>
    <row r="701" spans="1:4">
      <c r="A701" s="41">
        <v>44720</v>
      </c>
      <c r="B701">
        <v>34.68</v>
      </c>
      <c r="C701">
        <v>24473600</v>
      </c>
      <c r="D701" s="26">
        <f t="shared" si="10"/>
        <v>-5.4704424878381952E-2</v>
      </c>
    </row>
    <row r="702" spans="1:4">
      <c r="A702" s="41">
        <v>44719</v>
      </c>
      <c r="B702">
        <v>36.630000000000003</v>
      </c>
      <c r="C702">
        <v>24967600</v>
      </c>
      <c r="D702" s="26">
        <f t="shared" si="10"/>
        <v>0.13419461316965633</v>
      </c>
    </row>
    <row r="703" spans="1:4">
      <c r="A703" s="41">
        <v>44718</v>
      </c>
      <c r="B703">
        <v>32.03</v>
      </c>
      <c r="C703">
        <v>9532800</v>
      </c>
      <c r="D703" s="26">
        <f t="shared" si="10"/>
        <v>-4.2481559546180887E-2</v>
      </c>
    </row>
    <row r="704" spans="1:4">
      <c r="A704" s="41">
        <v>44715</v>
      </c>
      <c r="B704">
        <v>33.42</v>
      </c>
      <c r="C704">
        <v>18234400</v>
      </c>
      <c r="D704" s="26">
        <f t="shared" si="10"/>
        <v>-2.3909156637730313E-3</v>
      </c>
    </row>
    <row r="705" spans="1:4">
      <c r="A705" s="41">
        <v>44714</v>
      </c>
      <c r="B705">
        <v>33.5</v>
      </c>
      <c r="C705">
        <v>27918800</v>
      </c>
      <c r="D705" s="26">
        <f t="shared" si="10"/>
        <v>9.8748921325513481E-2</v>
      </c>
    </row>
    <row r="706" spans="1:4">
      <c r="A706" s="41">
        <v>44713</v>
      </c>
      <c r="B706">
        <v>30.35</v>
      </c>
      <c r="C706">
        <v>14991600</v>
      </c>
      <c r="D706" s="26">
        <f t="shared" ref="D706:D769" si="11">LN(B706/B707)</f>
        <v>-2.6980346124123093E-2</v>
      </c>
    </row>
    <row r="707" spans="1:4">
      <c r="A707" s="41">
        <v>44712</v>
      </c>
      <c r="B707">
        <v>31.18</v>
      </c>
      <c r="C707">
        <v>19084400</v>
      </c>
      <c r="D707" s="26">
        <f t="shared" si="11"/>
        <v>-9.5368490542263679E-2</v>
      </c>
    </row>
    <row r="708" spans="1:4">
      <c r="A708" s="41">
        <v>44708</v>
      </c>
      <c r="B708">
        <v>34.299999999999997</v>
      </c>
      <c r="C708">
        <v>30045200</v>
      </c>
      <c r="D708" s="26">
        <f t="shared" si="11"/>
        <v>6.5666465093333348E-2</v>
      </c>
    </row>
    <row r="709" spans="1:4">
      <c r="A709" s="41">
        <v>44707</v>
      </c>
      <c r="B709">
        <v>32.119999999999997</v>
      </c>
      <c r="C709">
        <v>57892400</v>
      </c>
      <c r="D709" s="26">
        <f t="shared" si="11"/>
        <v>0.10945078445447634</v>
      </c>
    </row>
    <row r="710" spans="1:4">
      <c r="A710" s="41">
        <v>44706</v>
      </c>
      <c r="B710">
        <v>28.79</v>
      </c>
      <c r="C710">
        <v>40060000</v>
      </c>
      <c r="D710" s="26">
        <f t="shared" si="11"/>
        <v>0.25588995722630703</v>
      </c>
    </row>
    <row r="711" spans="1:4">
      <c r="A711" s="41">
        <v>44705</v>
      </c>
      <c r="B711">
        <v>22.29</v>
      </c>
      <c r="C711">
        <v>8879600</v>
      </c>
      <c r="D711" s="26">
        <f t="shared" si="11"/>
        <v>-7.5164902350600124E-2</v>
      </c>
    </row>
    <row r="712" spans="1:4">
      <c r="A712" s="41">
        <v>44704</v>
      </c>
      <c r="B712">
        <v>24.03</v>
      </c>
      <c r="C712">
        <v>6994000</v>
      </c>
      <c r="D712" s="26">
        <f t="shared" si="11"/>
        <v>4.5881206659466375E-3</v>
      </c>
    </row>
    <row r="713" spans="1:4">
      <c r="A713" s="41">
        <v>44701</v>
      </c>
      <c r="B713">
        <v>23.92</v>
      </c>
      <c r="C713">
        <v>9972000</v>
      </c>
      <c r="D713" s="26">
        <f t="shared" si="11"/>
        <v>-3.6128724088505426E-2</v>
      </c>
    </row>
    <row r="714" spans="1:4">
      <c r="A714" s="41">
        <v>44700</v>
      </c>
      <c r="B714">
        <v>24.8</v>
      </c>
      <c r="C714">
        <v>12720400</v>
      </c>
      <c r="D714" s="26">
        <f t="shared" si="11"/>
        <v>8.1017645136246749E-2</v>
      </c>
    </row>
    <row r="715" spans="1:4">
      <c r="A715" s="41">
        <v>44699</v>
      </c>
      <c r="B715">
        <v>22.87</v>
      </c>
      <c r="C715">
        <v>11560000</v>
      </c>
      <c r="D715" s="26">
        <f t="shared" si="11"/>
        <v>-9.2643352343641058E-2</v>
      </c>
    </row>
    <row r="716" spans="1:4">
      <c r="A716" s="41">
        <v>44698</v>
      </c>
      <c r="B716">
        <v>25.09</v>
      </c>
      <c r="C716">
        <v>10444800</v>
      </c>
      <c r="D716" s="26">
        <f t="shared" si="11"/>
        <v>8.9151423871776728E-2</v>
      </c>
    </row>
    <row r="717" spans="1:4">
      <c r="A717" s="41">
        <v>44697</v>
      </c>
      <c r="B717">
        <v>22.95</v>
      </c>
      <c r="C717">
        <v>11582000</v>
      </c>
      <c r="D717" s="26">
        <f t="shared" si="11"/>
        <v>-6.9428506431763029E-2</v>
      </c>
    </row>
    <row r="718" spans="1:4">
      <c r="A718" s="41">
        <v>44694</v>
      </c>
      <c r="B718">
        <v>24.6</v>
      </c>
      <c r="C718">
        <v>23930800</v>
      </c>
      <c r="D718" s="26">
        <f t="shared" si="11"/>
        <v>9.4132012327653725E-2</v>
      </c>
    </row>
    <row r="719" spans="1:4">
      <c r="A719" s="41">
        <v>44693</v>
      </c>
      <c r="B719">
        <v>22.39</v>
      </c>
      <c r="C719">
        <v>40139600</v>
      </c>
      <c r="D719" s="26">
        <f t="shared" si="11"/>
        <v>9.6516802970408391E-2</v>
      </c>
    </row>
    <row r="720" spans="1:4">
      <c r="A720" s="41">
        <v>44692</v>
      </c>
      <c r="B720">
        <v>20.329999999999998</v>
      </c>
      <c r="C720">
        <v>16681200</v>
      </c>
      <c r="D720" s="26">
        <f t="shared" si="11"/>
        <v>-0.13978332840366711</v>
      </c>
    </row>
    <row r="721" spans="1:4">
      <c r="A721" s="41">
        <v>44691</v>
      </c>
      <c r="B721">
        <v>23.38</v>
      </c>
      <c r="C721">
        <v>16603200</v>
      </c>
      <c r="D721" s="26">
        <f t="shared" si="11"/>
        <v>-5.4922287590009201E-2</v>
      </c>
    </row>
    <row r="722" spans="1:4">
      <c r="A722" s="41">
        <v>44690</v>
      </c>
      <c r="B722">
        <v>24.7</v>
      </c>
      <c r="C722">
        <v>13264800</v>
      </c>
      <c r="D722" s="26">
        <f t="shared" si="11"/>
        <v>-0.14904803626134708</v>
      </c>
    </row>
    <row r="723" spans="1:4">
      <c r="A723" s="41">
        <v>44687</v>
      </c>
      <c r="B723">
        <v>28.67</v>
      </c>
      <c r="C723">
        <v>7161600</v>
      </c>
      <c r="D723" s="26">
        <f t="shared" si="11"/>
        <v>-3.7985747360584458E-2</v>
      </c>
    </row>
    <row r="724" spans="1:4">
      <c r="A724" s="41">
        <v>44686</v>
      </c>
      <c r="B724">
        <v>29.78</v>
      </c>
      <c r="C724">
        <v>7015600</v>
      </c>
      <c r="D724" s="26">
        <f t="shared" si="11"/>
        <v>-6.4685421025561837E-2</v>
      </c>
    </row>
    <row r="725" spans="1:4">
      <c r="A725" s="41">
        <v>44685</v>
      </c>
      <c r="B725">
        <v>31.77</v>
      </c>
      <c r="C725">
        <v>6651200</v>
      </c>
      <c r="D725" s="26">
        <f t="shared" si="11"/>
        <v>5.3665105787782316E-2</v>
      </c>
    </row>
    <row r="726" spans="1:4">
      <c r="A726" s="41">
        <v>44684</v>
      </c>
      <c r="B726">
        <v>30.11</v>
      </c>
      <c r="C726">
        <v>7312800</v>
      </c>
      <c r="D726" s="26">
        <f t="shared" si="11"/>
        <v>7.3333661977959793E-3</v>
      </c>
    </row>
    <row r="727" spans="1:4">
      <c r="A727" s="41">
        <v>44683</v>
      </c>
      <c r="B727">
        <v>29.89</v>
      </c>
      <c r="C727">
        <v>10172000</v>
      </c>
      <c r="D727" s="26">
        <f t="shared" si="11"/>
        <v>-4.5135195173903367E-2</v>
      </c>
    </row>
    <row r="728" spans="1:4">
      <c r="A728" s="41">
        <v>44680</v>
      </c>
      <c r="B728">
        <v>31.27</v>
      </c>
      <c r="C728">
        <v>5143600</v>
      </c>
      <c r="D728" s="26">
        <f t="shared" si="11"/>
        <v>-3.3336420267591718E-2</v>
      </c>
    </row>
    <row r="729" spans="1:4">
      <c r="A729" s="41">
        <v>44679</v>
      </c>
      <c r="B729">
        <v>32.33</v>
      </c>
      <c r="C729">
        <v>7070000</v>
      </c>
      <c r="D729" s="26">
        <f t="shared" si="11"/>
        <v>-4.0129703491035649E-3</v>
      </c>
    </row>
    <row r="730" spans="1:4">
      <c r="A730" s="41">
        <v>44678</v>
      </c>
      <c r="B730">
        <v>32.46</v>
      </c>
      <c r="C730">
        <v>5223600</v>
      </c>
      <c r="D730" s="26">
        <f t="shared" si="11"/>
        <v>1.7402552295646401E-2</v>
      </c>
    </row>
    <row r="731" spans="1:4">
      <c r="A731" s="41">
        <v>44677</v>
      </c>
      <c r="B731">
        <v>31.9</v>
      </c>
      <c r="C731">
        <v>6182800</v>
      </c>
      <c r="D731" s="26">
        <f t="shared" si="11"/>
        <v>-6.3460353917225806E-2</v>
      </c>
    </row>
    <row r="732" spans="1:4">
      <c r="A732" s="41">
        <v>44676</v>
      </c>
      <c r="B732">
        <v>33.99</v>
      </c>
      <c r="C732">
        <v>6139200</v>
      </c>
      <c r="D732" s="26">
        <f t="shared" si="11"/>
        <v>-1.6630580227830261E-2</v>
      </c>
    </row>
    <row r="733" spans="1:4">
      <c r="A733" s="41">
        <v>44673</v>
      </c>
      <c r="B733">
        <v>34.56</v>
      </c>
      <c r="C733">
        <v>6278400</v>
      </c>
      <c r="D733" s="26">
        <f t="shared" si="11"/>
        <v>-2.373235042151705E-2</v>
      </c>
    </row>
    <row r="734" spans="1:4">
      <c r="A734" s="41">
        <v>44672</v>
      </c>
      <c r="B734">
        <v>35.39</v>
      </c>
      <c r="C734">
        <v>6737600</v>
      </c>
      <c r="D734" s="26">
        <f t="shared" si="11"/>
        <v>-5.0148248001159135E-2</v>
      </c>
    </row>
    <row r="735" spans="1:4">
      <c r="A735" s="41">
        <v>44671</v>
      </c>
      <c r="B735">
        <v>37.21</v>
      </c>
      <c r="C735">
        <v>4648000</v>
      </c>
      <c r="D735" s="26">
        <f t="shared" si="11"/>
        <v>-2.4161536427470095E-2</v>
      </c>
    </row>
    <row r="736" spans="1:4">
      <c r="A736" s="41">
        <v>44670</v>
      </c>
      <c r="B736">
        <v>38.119999999999997</v>
      </c>
      <c r="C736">
        <v>9416800</v>
      </c>
      <c r="D736" s="26">
        <f t="shared" si="11"/>
        <v>7.4875075568612184E-2</v>
      </c>
    </row>
    <row r="737" spans="1:4">
      <c r="A737" s="41">
        <v>44669</v>
      </c>
      <c r="B737">
        <v>35.369999999999997</v>
      </c>
      <c r="C737">
        <v>9871200</v>
      </c>
      <c r="D737" s="26">
        <f t="shared" si="11"/>
        <v>-6.3530804061654789E-2</v>
      </c>
    </row>
    <row r="738" spans="1:4">
      <c r="A738" s="41">
        <v>44665</v>
      </c>
      <c r="B738">
        <v>37.69</v>
      </c>
      <c r="C738">
        <v>10002400</v>
      </c>
      <c r="D738" s="26">
        <f t="shared" si="11"/>
        <v>5.3078557509417582E-4</v>
      </c>
    </row>
    <row r="739" spans="1:4">
      <c r="A739" s="41">
        <v>44664</v>
      </c>
      <c r="B739">
        <v>37.67</v>
      </c>
      <c r="C739">
        <v>8032800</v>
      </c>
      <c r="D739" s="26">
        <f t="shared" si="11"/>
        <v>3.9252569248682416E-2</v>
      </c>
    </row>
    <row r="740" spans="1:4">
      <c r="A740" s="41">
        <v>44663</v>
      </c>
      <c r="B740">
        <v>36.22</v>
      </c>
      <c r="C740">
        <v>7996400</v>
      </c>
      <c r="D740" s="26">
        <f t="shared" si="11"/>
        <v>-1.3982407376308596E-2</v>
      </c>
    </row>
    <row r="741" spans="1:4">
      <c r="A741" s="41">
        <v>44662</v>
      </c>
      <c r="B741">
        <v>36.729999999999997</v>
      </c>
      <c r="C741">
        <v>9812000</v>
      </c>
      <c r="D741" s="26">
        <f t="shared" si="11"/>
        <v>4.9126736357884048E-3</v>
      </c>
    </row>
    <row r="742" spans="1:4">
      <c r="A742" s="41">
        <v>44659</v>
      </c>
      <c r="B742">
        <v>36.549999999999997</v>
      </c>
      <c r="C742">
        <v>10371600</v>
      </c>
      <c r="D742" s="26">
        <f t="shared" si="11"/>
        <v>-2.5659746780577721E-2</v>
      </c>
    </row>
    <row r="743" spans="1:4">
      <c r="A743" s="41">
        <v>44658</v>
      </c>
      <c r="B743">
        <v>37.5</v>
      </c>
      <c r="C743">
        <v>15311200</v>
      </c>
      <c r="D743" s="26">
        <f t="shared" si="11"/>
        <v>-4.3314884685944355E-2</v>
      </c>
    </row>
    <row r="744" spans="1:4">
      <c r="A744" s="41">
        <v>44657</v>
      </c>
      <c r="B744">
        <v>39.159999999999997</v>
      </c>
      <c r="C744">
        <v>16268000</v>
      </c>
      <c r="D744" s="26">
        <f t="shared" si="11"/>
        <v>1.9598358068628446E-2</v>
      </c>
    </row>
    <row r="745" spans="1:4">
      <c r="A745" s="41">
        <v>44656</v>
      </c>
      <c r="B745">
        <v>38.4</v>
      </c>
      <c r="C745">
        <v>15825200</v>
      </c>
      <c r="D745" s="26">
        <f t="shared" si="11"/>
        <v>-0.10567296683987146</v>
      </c>
    </row>
    <row r="746" spans="1:4">
      <c r="A746" s="41">
        <v>44655</v>
      </c>
      <c r="B746">
        <v>42.68</v>
      </c>
      <c r="C746">
        <v>18519200</v>
      </c>
      <c r="D746" s="26">
        <f t="shared" si="11"/>
        <v>3.4079313652862583E-2</v>
      </c>
    </row>
    <row r="747" spans="1:4">
      <c r="A747" s="41">
        <v>44652</v>
      </c>
      <c r="B747">
        <v>41.25</v>
      </c>
      <c r="C747">
        <v>52758400</v>
      </c>
      <c r="D747" s="26">
        <f t="shared" si="11"/>
        <v>-9.6502558321617041E-3</v>
      </c>
    </row>
    <row r="748" spans="1:4">
      <c r="A748" s="41">
        <v>44651</v>
      </c>
      <c r="B748">
        <v>41.65</v>
      </c>
      <c r="C748">
        <v>44968800</v>
      </c>
      <c r="D748" s="26">
        <f t="shared" si="11"/>
        <v>-1.4395395960022633E-3</v>
      </c>
    </row>
    <row r="749" spans="1:4">
      <c r="A749" s="41">
        <v>44650</v>
      </c>
      <c r="B749">
        <v>41.71</v>
      </c>
      <c r="C749">
        <v>36676800</v>
      </c>
      <c r="D749" s="26">
        <f t="shared" si="11"/>
        <v>-7.5254692573762078E-2</v>
      </c>
    </row>
    <row r="750" spans="1:4">
      <c r="A750" s="41">
        <v>44649</v>
      </c>
      <c r="B750">
        <v>44.97</v>
      </c>
      <c r="C750">
        <v>72046000</v>
      </c>
      <c r="D750" s="26">
        <f t="shared" si="11"/>
        <v>-5.2626627918414721E-2</v>
      </c>
    </row>
    <row r="751" spans="1:4">
      <c r="A751" s="41">
        <v>44648</v>
      </c>
      <c r="B751">
        <v>47.4</v>
      </c>
      <c r="C751">
        <v>65266000</v>
      </c>
      <c r="D751" s="26">
        <f t="shared" si="11"/>
        <v>0.22129926150149656</v>
      </c>
    </row>
    <row r="752" spans="1:4">
      <c r="A752" s="41">
        <v>44645</v>
      </c>
      <c r="B752">
        <v>37.99</v>
      </c>
      <c r="C752">
        <v>53535600</v>
      </c>
      <c r="D752" s="26">
        <f t="shared" si="11"/>
        <v>6.4977329341549386E-2</v>
      </c>
    </row>
    <row r="753" spans="1:4">
      <c r="A753" s="41">
        <v>44644</v>
      </c>
      <c r="B753">
        <v>35.6</v>
      </c>
      <c r="C753">
        <v>36400800</v>
      </c>
      <c r="D753" s="26">
        <f t="shared" si="11"/>
        <v>9.8801085997072373E-3</v>
      </c>
    </row>
    <row r="754" spans="1:4">
      <c r="A754" s="41">
        <v>44643</v>
      </c>
      <c r="B754">
        <v>35.25</v>
      </c>
      <c r="C754">
        <v>98399200</v>
      </c>
      <c r="D754" s="26">
        <f t="shared" si="11"/>
        <v>0.13560040084754441</v>
      </c>
    </row>
    <row r="755" spans="1:4">
      <c r="A755" s="41">
        <v>44642</v>
      </c>
      <c r="B755">
        <v>30.78</v>
      </c>
      <c r="C755">
        <v>60068800</v>
      </c>
      <c r="D755" s="26">
        <f t="shared" si="11"/>
        <v>0.26773930794830636</v>
      </c>
    </row>
    <row r="756" spans="1:4">
      <c r="A756" s="41">
        <v>44641</v>
      </c>
      <c r="B756">
        <v>23.55</v>
      </c>
      <c r="C756">
        <v>15812400</v>
      </c>
      <c r="D756" s="26">
        <f t="shared" si="11"/>
        <v>3.6760895975069721E-2</v>
      </c>
    </row>
    <row r="757" spans="1:4">
      <c r="A757" s="41">
        <v>44638</v>
      </c>
      <c r="B757">
        <v>22.7</v>
      </c>
      <c r="C757">
        <v>35688400</v>
      </c>
      <c r="D757" s="26">
        <f t="shared" si="11"/>
        <v>3.4965462407542017E-2</v>
      </c>
    </row>
    <row r="758" spans="1:4">
      <c r="A758" s="41">
        <v>44637</v>
      </c>
      <c r="B758">
        <v>21.92</v>
      </c>
      <c r="C758">
        <v>13796400</v>
      </c>
      <c r="D758" s="26">
        <f t="shared" si="11"/>
        <v>9.165967014080182E-3</v>
      </c>
    </row>
    <row r="759" spans="1:4">
      <c r="A759" s="41">
        <v>44636</v>
      </c>
      <c r="B759">
        <v>21.72</v>
      </c>
      <c r="C759">
        <v>10615600</v>
      </c>
      <c r="D759" s="26">
        <f t="shared" si="11"/>
        <v>5.0034031374242088E-2</v>
      </c>
    </row>
    <row r="760" spans="1:4">
      <c r="A760" s="41">
        <v>44635</v>
      </c>
      <c r="B760">
        <v>20.66</v>
      </c>
      <c r="C760">
        <v>14115200</v>
      </c>
      <c r="D760" s="26">
        <f t="shared" si="11"/>
        <v>5.6247718802904884E-2</v>
      </c>
    </row>
    <row r="761" spans="1:4">
      <c r="A761" s="41">
        <v>44634</v>
      </c>
      <c r="B761">
        <v>19.53</v>
      </c>
      <c r="C761">
        <v>18134400</v>
      </c>
      <c r="D761" s="26">
        <f t="shared" si="11"/>
        <v>-0.17090659355569729</v>
      </c>
    </row>
    <row r="762" spans="1:4">
      <c r="A762" s="41">
        <v>44631</v>
      </c>
      <c r="B762">
        <v>23.17</v>
      </c>
      <c r="C762">
        <v>8822000</v>
      </c>
      <c r="D762" s="26">
        <f t="shared" si="11"/>
        <v>-8.1601864717816427E-2</v>
      </c>
    </row>
    <row r="763" spans="1:4">
      <c r="A763" s="41">
        <v>44630</v>
      </c>
      <c r="B763">
        <v>25.14</v>
      </c>
      <c r="C763">
        <v>5582000</v>
      </c>
      <c r="D763" s="26">
        <f t="shared" si="11"/>
        <v>-4.5108736021617454E-2</v>
      </c>
    </row>
    <row r="764" spans="1:4">
      <c r="A764" s="41">
        <v>44629</v>
      </c>
      <c r="B764">
        <v>26.3</v>
      </c>
      <c r="C764">
        <v>5598400</v>
      </c>
      <c r="D764" s="26">
        <f t="shared" si="11"/>
        <v>2.1134312073973791E-2</v>
      </c>
    </row>
    <row r="765" spans="1:4">
      <c r="A765" s="41">
        <v>44628</v>
      </c>
      <c r="B765">
        <v>25.75</v>
      </c>
      <c r="C765">
        <v>8536000</v>
      </c>
      <c r="D765" s="26">
        <f t="shared" si="11"/>
        <v>3.5979370044467079E-2</v>
      </c>
    </row>
    <row r="766" spans="1:4">
      <c r="A766" s="41">
        <v>44627</v>
      </c>
      <c r="B766">
        <v>24.84</v>
      </c>
      <c r="C766">
        <v>12591600</v>
      </c>
      <c r="D766" s="26">
        <f t="shared" si="11"/>
        <v>-0.11688802082889384</v>
      </c>
    </row>
    <row r="767" spans="1:4">
      <c r="A767" s="41">
        <v>44624</v>
      </c>
      <c r="B767">
        <v>27.92</v>
      </c>
      <c r="C767">
        <v>5911200</v>
      </c>
      <c r="D767" s="26">
        <f t="shared" si="11"/>
        <v>-5.843108343584294E-2</v>
      </c>
    </row>
    <row r="768" spans="1:4">
      <c r="A768" s="41">
        <v>44623</v>
      </c>
      <c r="B768">
        <v>29.6</v>
      </c>
      <c r="C768">
        <v>4382400</v>
      </c>
      <c r="D768" s="26">
        <f t="shared" si="11"/>
        <v>-2.9624399670148616E-2</v>
      </c>
    </row>
    <row r="769" spans="1:4">
      <c r="A769" s="41">
        <v>44622</v>
      </c>
      <c r="B769">
        <v>30.49</v>
      </c>
      <c r="C769">
        <v>5242800</v>
      </c>
      <c r="D769" s="26">
        <f t="shared" si="11"/>
        <v>2.4569629008524517E-2</v>
      </c>
    </row>
    <row r="770" spans="1:4">
      <c r="A770" s="41">
        <v>44621</v>
      </c>
      <c r="B770">
        <v>29.75</v>
      </c>
      <c r="C770">
        <v>4384000</v>
      </c>
      <c r="D770" s="26">
        <f t="shared" ref="D770:D833" si="12">LN(B770/B771)</f>
        <v>-3.5659109906420128E-2</v>
      </c>
    </row>
    <row r="771" spans="1:4">
      <c r="A771" s="41">
        <v>44620</v>
      </c>
      <c r="B771">
        <v>30.83</v>
      </c>
      <c r="C771">
        <v>6458000</v>
      </c>
      <c r="D771" s="26">
        <f t="shared" si="12"/>
        <v>3.9026116454324626E-2</v>
      </c>
    </row>
    <row r="772" spans="1:4">
      <c r="A772" s="41">
        <v>44617</v>
      </c>
      <c r="B772">
        <v>29.65</v>
      </c>
      <c r="C772">
        <v>6841200</v>
      </c>
      <c r="D772" s="26">
        <f t="shared" si="12"/>
        <v>-4.9352119789727665E-2</v>
      </c>
    </row>
    <row r="773" spans="1:4">
      <c r="A773" s="41">
        <v>44616</v>
      </c>
      <c r="B773">
        <v>31.15</v>
      </c>
      <c r="C773">
        <v>9024800</v>
      </c>
      <c r="D773" s="26">
        <f t="shared" si="12"/>
        <v>8.1220501053438671E-2</v>
      </c>
    </row>
    <row r="774" spans="1:4">
      <c r="A774" s="41">
        <v>44615</v>
      </c>
      <c r="B774">
        <v>28.72</v>
      </c>
      <c r="C774">
        <v>5393200</v>
      </c>
      <c r="D774" s="26">
        <f t="shared" si="12"/>
        <v>-2.7135444774824675E-2</v>
      </c>
    </row>
    <row r="775" spans="1:4">
      <c r="A775" s="41">
        <v>44614</v>
      </c>
      <c r="B775">
        <v>29.51</v>
      </c>
      <c r="C775">
        <v>6156400</v>
      </c>
      <c r="D775" s="26">
        <f t="shared" si="12"/>
        <v>-2.9055308212778685E-2</v>
      </c>
    </row>
    <row r="776" spans="1:4">
      <c r="A776" s="41">
        <v>44610</v>
      </c>
      <c r="B776">
        <v>30.38</v>
      </c>
      <c r="C776">
        <v>6214000</v>
      </c>
      <c r="D776" s="26">
        <f t="shared" si="12"/>
        <v>-1.5352253183770108E-2</v>
      </c>
    </row>
    <row r="777" spans="1:4">
      <c r="A777" s="41">
        <v>44609</v>
      </c>
      <c r="B777">
        <v>30.85</v>
      </c>
      <c r="C777">
        <v>6256400</v>
      </c>
      <c r="D777" s="26">
        <f t="shared" si="12"/>
        <v>-3.9096032646916794E-2</v>
      </c>
    </row>
    <row r="778" spans="1:4">
      <c r="A778" s="41">
        <v>44608</v>
      </c>
      <c r="B778">
        <v>32.08</v>
      </c>
      <c r="C778">
        <v>8007600</v>
      </c>
      <c r="D778" s="26">
        <f t="shared" si="12"/>
        <v>1.6976201463421298E-2</v>
      </c>
    </row>
    <row r="779" spans="1:4">
      <c r="A779" s="41">
        <v>44607</v>
      </c>
      <c r="B779">
        <v>31.54</v>
      </c>
      <c r="C779">
        <v>7911600</v>
      </c>
      <c r="D779" s="26">
        <f t="shared" si="12"/>
        <v>7.4693480831097794E-2</v>
      </c>
    </row>
    <row r="780" spans="1:4">
      <c r="A780" s="41">
        <v>44606</v>
      </c>
      <c r="B780">
        <v>29.27</v>
      </c>
      <c r="C780">
        <v>9102800</v>
      </c>
      <c r="D780" s="26">
        <f t="shared" si="12"/>
        <v>-5.9357717016746532E-2</v>
      </c>
    </row>
    <row r="781" spans="1:4">
      <c r="A781" s="41">
        <v>44603</v>
      </c>
      <c r="B781">
        <v>31.06</v>
      </c>
      <c r="C781">
        <v>11299200</v>
      </c>
      <c r="D781" s="26">
        <f t="shared" si="12"/>
        <v>1.4267427491003154E-2</v>
      </c>
    </row>
    <row r="782" spans="1:4">
      <c r="A782" s="41">
        <v>44602</v>
      </c>
      <c r="B782">
        <v>30.62</v>
      </c>
      <c r="C782">
        <v>14826000</v>
      </c>
      <c r="D782" s="26">
        <f t="shared" si="12"/>
        <v>-1.458933317541833E-2</v>
      </c>
    </row>
    <row r="783" spans="1:4">
      <c r="A783" s="41">
        <v>44601</v>
      </c>
      <c r="B783">
        <v>31.07</v>
      </c>
      <c r="C783">
        <v>15467600</v>
      </c>
      <c r="D783" s="26">
        <f t="shared" si="12"/>
        <v>7.2401128286569694E-2</v>
      </c>
    </row>
    <row r="784" spans="1:4">
      <c r="A784" s="41">
        <v>44600</v>
      </c>
      <c r="B784">
        <v>28.9</v>
      </c>
      <c r="C784">
        <v>19839600</v>
      </c>
      <c r="D784" s="26">
        <f t="shared" si="12"/>
        <v>0.12203079896768977</v>
      </c>
    </row>
    <row r="785" spans="1:4">
      <c r="A785" s="41">
        <v>44599</v>
      </c>
      <c r="B785">
        <v>25.58</v>
      </c>
      <c r="C785">
        <v>7037600</v>
      </c>
      <c r="D785" s="26">
        <f t="shared" si="12"/>
        <v>0</v>
      </c>
    </row>
    <row r="786" spans="1:4">
      <c r="A786" s="41">
        <v>44596</v>
      </c>
      <c r="B786">
        <v>25.58</v>
      </c>
      <c r="C786">
        <v>7627200</v>
      </c>
      <c r="D786" s="26">
        <f t="shared" si="12"/>
        <v>3.0563998446987015E-2</v>
      </c>
    </row>
    <row r="787" spans="1:4">
      <c r="A787" s="41">
        <v>44595</v>
      </c>
      <c r="B787">
        <v>24.81</v>
      </c>
      <c r="C787">
        <v>10710000</v>
      </c>
      <c r="D787" s="26">
        <f t="shared" si="12"/>
        <v>-8.0289471858181628E-3</v>
      </c>
    </row>
    <row r="788" spans="1:4">
      <c r="A788" s="41">
        <v>44594</v>
      </c>
      <c r="B788">
        <v>25.01</v>
      </c>
      <c r="C788">
        <v>13116400</v>
      </c>
      <c r="D788" s="26">
        <f t="shared" si="12"/>
        <v>-0.11827160969617155</v>
      </c>
    </row>
    <row r="789" spans="1:4">
      <c r="A789" s="41">
        <v>44593</v>
      </c>
      <c r="B789">
        <v>28.15</v>
      </c>
      <c r="C789">
        <v>13847600</v>
      </c>
      <c r="D789" s="26">
        <f t="shared" si="12"/>
        <v>3.3228047900030991E-2</v>
      </c>
    </row>
    <row r="790" spans="1:4">
      <c r="A790" s="41">
        <v>44592</v>
      </c>
      <c r="B790">
        <v>27.23</v>
      </c>
      <c r="C790">
        <v>13997200</v>
      </c>
      <c r="D790" s="26">
        <f t="shared" si="12"/>
        <v>0.10646284904154293</v>
      </c>
    </row>
    <row r="791" spans="1:4">
      <c r="A791" s="41">
        <v>44589</v>
      </c>
      <c r="B791">
        <v>24.48</v>
      </c>
      <c r="C791">
        <v>16430400</v>
      </c>
      <c r="D791" s="26">
        <f t="shared" si="12"/>
        <v>4.5975501600203042E-2</v>
      </c>
    </row>
    <row r="792" spans="1:4">
      <c r="A792" s="41">
        <v>44588</v>
      </c>
      <c r="B792">
        <v>23.38</v>
      </c>
      <c r="C792">
        <v>14644400</v>
      </c>
      <c r="D792" s="26">
        <f t="shared" si="12"/>
        <v>-9.9268429374574169E-2</v>
      </c>
    </row>
    <row r="793" spans="1:4">
      <c r="A793" s="41">
        <v>44587</v>
      </c>
      <c r="B793">
        <v>25.82</v>
      </c>
      <c r="C793">
        <v>33330000</v>
      </c>
      <c r="D793" s="26">
        <f t="shared" si="12"/>
        <v>3.4275563220968738E-2</v>
      </c>
    </row>
    <row r="794" spans="1:4">
      <c r="A794" s="41">
        <v>44586</v>
      </c>
      <c r="B794">
        <v>24.95</v>
      </c>
      <c r="C794">
        <v>14297200</v>
      </c>
      <c r="D794" s="26">
        <f t="shared" si="12"/>
        <v>-3.6007240343700823E-3</v>
      </c>
    </row>
    <row r="795" spans="1:4">
      <c r="A795" s="41">
        <v>44585</v>
      </c>
      <c r="B795">
        <v>25.04</v>
      </c>
      <c r="C795">
        <v>25039600</v>
      </c>
      <c r="D795" s="26">
        <f t="shared" si="12"/>
        <v>-6.0060659023030746E-2</v>
      </c>
    </row>
    <row r="796" spans="1:4">
      <c r="A796" s="41">
        <v>44582</v>
      </c>
      <c r="B796">
        <v>26.59</v>
      </c>
      <c r="C796">
        <v>22120000</v>
      </c>
      <c r="D796" s="26">
        <f t="shared" si="12"/>
        <v>3.5212210371879264E-2</v>
      </c>
    </row>
    <row r="797" spans="1:4">
      <c r="A797" s="41">
        <v>44581</v>
      </c>
      <c r="B797">
        <v>25.67</v>
      </c>
      <c r="C797">
        <v>11680400</v>
      </c>
      <c r="D797" s="26">
        <f t="shared" si="12"/>
        <v>-3.709085078913929E-2</v>
      </c>
    </row>
    <row r="798" spans="1:4">
      <c r="A798" s="41">
        <v>44580</v>
      </c>
      <c r="B798">
        <v>26.64</v>
      </c>
      <c r="C798">
        <v>9614400</v>
      </c>
      <c r="D798" s="26">
        <f t="shared" si="12"/>
        <v>-2.1905461013479868E-2</v>
      </c>
    </row>
    <row r="799" spans="1:4">
      <c r="A799" s="41">
        <v>44579</v>
      </c>
      <c r="B799">
        <v>27.23</v>
      </c>
      <c r="C799">
        <v>15022400</v>
      </c>
      <c r="D799" s="26">
        <f t="shared" si="12"/>
        <v>-6.8478600454789193E-2</v>
      </c>
    </row>
    <row r="800" spans="1:4">
      <c r="A800" s="41">
        <v>44575</v>
      </c>
      <c r="B800">
        <v>29.16</v>
      </c>
      <c r="C800">
        <v>15402000</v>
      </c>
      <c r="D800" s="26">
        <f t="shared" si="12"/>
        <v>-4.8855483089080318E-2</v>
      </c>
    </row>
    <row r="801" spans="1:4">
      <c r="A801" s="41">
        <v>44574</v>
      </c>
      <c r="B801">
        <v>30.62</v>
      </c>
      <c r="C801">
        <v>8901200</v>
      </c>
      <c r="D801" s="26">
        <f t="shared" si="12"/>
        <v>-4.4394963752233889E-2</v>
      </c>
    </row>
    <row r="802" spans="1:4">
      <c r="A802" s="41">
        <v>44573</v>
      </c>
      <c r="B802">
        <v>32.01</v>
      </c>
      <c r="C802">
        <v>6298000</v>
      </c>
      <c r="D802" s="26">
        <f t="shared" si="12"/>
        <v>-1.7650249192127394E-2</v>
      </c>
    </row>
    <row r="803" spans="1:4">
      <c r="A803" s="41">
        <v>44572</v>
      </c>
      <c r="B803">
        <v>32.58</v>
      </c>
      <c r="C803">
        <v>10332400</v>
      </c>
      <c r="D803" s="26">
        <f t="shared" si="12"/>
        <v>-6.424987682657886E-3</v>
      </c>
    </row>
    <row r="804" spans="1:4">
      <c r="A804" s="41">
        <v>44571</v>
      </c>
      <c r="B804">
        <v>32.79</v>
      </c>
      <c r="C804">
        <v>22048000</v>
      </c>
      <c r="D804" s="26">
        <f t="shared" si="12"/>
        <v>-6.9501027400116988E-2</v>
      </c>
    </row>
    <row r="805" spans="1:4">
      <c r="A805" s="41">
        <v>44568</v>
      </c>
      <c r="B805">
        <v>35.15</v>
      </c>
      <c r="C805">
        <v>48549200</v>
      </c>
      <c r="D805" s="26">
        <f t="shared" si="12"/>
        <v>7.0416359271805201E-2</v>
      </c>
    </row>
    <row r="806" spans="1:4">
      <c r="A806" s="41">
        <v>44567</v>
      </c>
      <c r="B806">
        <v>32.76</v>
      </c>
      <c r="C806">
        <v>24206000</v>
      </c>
      <c r="D806" s="26">
        <f t="shared" si="12"/>
        <v>1.2903404835907782E-2</v>
      </c>
    </row>
    <row r="807" spans="1:4">
      <c r="A807" s="41">
        <v>44566</v>
      </c>
      <c r="B807">
        <v>32.340000000000003</v>
      </c>
      <c r="C807">
        <v>13585600</v>
      </c>
      <c r="D807" s="26">
        <f t="shared" si="12"/>
        <v>-0.14081003373566459</v>
      </c>
    </row>
    <row r="808" spans="1:4">
      <c r="A808" s="41">
        <v>44565</v>
      </c>
      <c r="B808">
        <v>37.229999999999997</v>
      </c>
      <c r="C808">
        <v>7339600</v>
      </c>
      <c r="D808" s="26">
        <f t="shared" si="12"/>
        <v>-2.5982373574183124E-2</v>
      </c>
    </row>
    <row r="809" spans="1:4">
      <c r="A809" s="41">
        <v>44564</v>
      </c>
      <c r="B809">
        <v>38.21</v>
      </c>
      <c r="C809">
        <v>5654800</v>
      </c>
      <c r="D809" s="26">
        <f t="shared" si="12"/>
        <v>2.9480291845419105E-2</v>
      </c>
    </row>
    <row r="810" spans="1:4">
      <c r="A810" s="41">
        <v>44561</v>
      </c>
      <c r="B810">
        <v>37.1</v>
      </c>
      <c r="C810">
        <v>5576000</v>
      </c>
      <c r="D810" s="26">
        <f t="shared" si="12"/>
        <v>-4.5576174130186442E-2</v>
      </c>
    </row>
    <row r="811" spans="1:4">
      <c r="A811" s="41">
        <v>44560</v>
      </c>
      <c r="B811">
        <v>38.83</v>
      </c>
      <c r="C811">
        <v>6247600</v>
      </c>
      <c r="D811" s="26">
        <f t="shared" si="12"/>
        <v>9.054517946070182E-3</v>
      </c>
    </row>
    <row r="812" spans="1:4">
      <c r="A812" s="41">
        <v>44559</v>
      </c>
      <c r="B812">
        <v>38.479999999999997</v>
      </c>
      <c r="C812">
        <v>8149600</v>
      </c>
      <c r="D812" s="26">
        <f t="shared" si="12"/>
        <v>4.9544086551141106E-2</v>
      </c>
    </row>
    <row r="813" spans="1:4">
      <c r="A813" s="41">
        <v>44558</v>
      </c>
      <c r="B813">
        <v>36.619999999999997</v>
      </c>
      <c r="C813">
        <v>5324400</v>
      </c>
      <c r="D813" s="26">
        <f t="shared" si="12"/>
        <v>-1.2483201451289809E-2</v>
      </c>
    </row>
    <row r="814" spans="1:4">
      <c r="A814" s="41">
        <v>44557</v>
      </c>
      <c r="B814">
        <v>37.08</v>
      </c>
      <c r="C814">
        <v>6454400</v>
      </c>
      <c r="D814" s="26">
        <f t="shared" si="12"/>
        <v>-2.5297581242513908E-2</v>
      </c>
    </row>
    <row r="815" spans="1:4">
      <c r="A815" s="41">
        <v>44553</v>
      </c>
      <c r="B815">
        <v>38.03</v>
      </c>
      <c r="C815">
        <v>4222000</v>
      </c>
      <c r="D815" s="26">
        <f t="shared" si="12"/>
        <v>-1.2282919353570267E-2</v>
      </c>
    </row>
    <row r="816" spans="1:4">
      <c r="A816" s="41">
        <v>44552</v>
      </c>
      <c r="B816">
        <v>38.5</v>
      </c>
      <c r="C816">
        <v>4188800</v>
      </c>
      <c r="D816" s="26">
        <f t="shared" si="12"/>
        <v>-2.6401636014855605E-2</v>
      </c>
    </row>
    <row r="817" spans="1:4">
      <c r="A817" s="41">
        <v>44551</v>
      </c>
      <c r="B817">
        <v>39.53</v>
      </c>
      <c r="C817">
        <v>5720800</v>
      </c>
      <c r="D817" s="26">
        <f t="shared" si="12"/>
        <v>6.344393822329035E-3</v>
      </c>
    </row>
    <row r="818" spans="1:4">
      <c r="A818" s="41">
        <v>44550</v>
      </c>
      <c r="B818">
        <v>39.28</v>
      </c>
      <c r="C818">
        <v>7314400</v>
      </c>
      <c r="D818" s="26">
        <f t="shared" si="12"/>
        <v>9.4641964898030083E-3</v>
      </c>
    </row>
    <row r="819" spans="1:4">
      <c r="A819" s="41">
        <v>44547</v>
      </c>
      <c r="B819">
        <v>38.909999999999997</v>
      </c>
      <c r="C819">
        <v>17226800</v>
      </c>
      <c r="D819" s="26">
        <f t="shared" si="12"/>
        <v>7.3574338391688462E-2</v>
      </c>
    </row>
    <row r="820" spans="1:4">
      <c r="A820" s="41">
        <v>44546</v>
      </c>
      <c r="B820">
        <v>36.15</v>
      </c>
      <c r="C820">
        <v>8659200</v>
      </c>
      <c r="D820" s="26">
        <f t="shared" si="12"/>
        <v>-2.7286822558994485E-2</v>
      </c>
    </row>
    <row r="821" spans="1:4">
      <c r="A821" s="41">
        <v>44545</v>
      </c>
      <c r="B821">
        <v>37.15</v>
      </c>
      <c r="C821">
        <v>11064000</v>
      </c>
      <c r="D821" s="26">
        <f t="shared" si="12"/>
        <v>6.2103615291166109E-3</v>
      </c>
    </row>
    <row r="822" spans="1:4">
      <c r="A822" s="41">
        <v>44544</v>
      </c>
      <c r="B822">
        <v>36.92</v>
      </c>
      <c r="C822">
        <v>26048400</v>
      </c>
      <c r="D822" s="26">
        <f t="shared" si="12"/>
        <v>7.5943141170604161E-2</v>
      </c>
    </row>
    <row r="823" spans="1:4">
      <c r="A823" s="41">
        <v>44543</v>
      </c>
      <c r="B823">
        <v>34.22</v>
      </c>
      <c r="C823">
        <v>21944800</v>
      </c>
      <c r="D823" s="26">
        <f t="shared" si="12"/>
        <v>-0.14979957263629357</v>
      </c>
    </row>
    <row r="824" spans="1:4">
      <c r="A824" s="41">
        <v>44540</v>
      </c>
      <c r="B824">
        <v>39.75</v>
      </c>
      <c r="C824">
        <v>18107600</v>
      </c>
      <c r="D824" s="26">
        <f t="shared" si="12"/>
        <v>2.0587841156287322E-2</v>
      </c>
    </row>
    <row r="825" spans="1:4">
      <c r="A825" s="41">
        <v>44539</v>
      </c>
      <c r="B825">
        <v>38.94</v>
      </c>
      <c r="C825">
        <v>20337200</v>
      </c>
      <c r="D825" s="26">
        <f t="shared" si="12"/>
        <v>-0.10866782936744848</v>
      </c>
    </row>
    <row r="826" spans="1:4">
      <c r="A826" s="41">
        <v>44538</v>
      </c>
      <c r="B826">
        <v>43.41</v>
      </c>
      <c r="C826">
        <v>10444800</v>
      </c>
      <c r="D826" s="26">
        <f t="shared" si="12"/>
        <v>-2.3675132648411545E-2</v>
      </c>
    </row>
    <row r="827" spans="1:4">
      <c r="A827" s="41">
        <v>44537</v>
      </c>
      <c r="B827">
        <v>44.45</v>
      </c>
      <c r="C827">
        <v>7889600</v>
      </c>
      <c r="D827" s="26">
        <f t="shared" si="12"/>
        <v>6.1947205831493886E-2</v>
      </c>
    </row>
    <row r="828" spans="1:4">
      <c r="A828" s="41">
        <v>44536</v>
      </c>
      <c r="B828">
        <v>41.78</v>
      </c>
      <c r="C828">
        <v>8914400</v>
      </c>
      <c r="D828" s="26">
        <f t="shared" si="12"/>
        <v>-3.1105240981282381E-2</v>
      </c>
    </row>
    <row r="829" spans="1:4">
      <c r="A829" s="41">
        <v>44533</v>
      </c>
      <c r="B829">
        <v>43.1</v>
      </c>
      <c r="C829">
        <v>16386800</v>
      </c>
      <c r="D829" s="26">
        <f t="shared" si="12"/>
        <v>-5.1768819358672134E-2</v>
      </c>
    </row>
    <row r="830" spans="1:4">
      <c r="A830" s="41">
        <v>44532</v>
      </c>
      <c r="B830">
        <v>45.39</v>
      </c>
      <c r="C830">
        <v>8348400</v>
      </c>
      <c r="D830" s="26">
        <f t="shared" si="12"/>
        <v>9.5186108829385142E-3</v>
      </c>
    </row>
    <row r="831" spans="1:4">
      <c r="A831" s="41">
        <v>44531</v>
      </c>
      <c r="B831">
        <v>44.96</v>
      </c>
      <c r="C831">
        <v>9406000</v>
      </c>
      <c r="D831" s="26">
        <f t="shared" si="12"/>
        <v>-8.7066980425936413E-2</v>
      </c>
    </row>
    <row r="832" spans="1:4">
      <c r="A832" s="41">
        <v>44530</v>
      </c>
      <c r="B832">
        <v>49.05</v>
      </c>
      <c r="C832">
        <v>6895600</v>
      </c>
      <c r="D832" s="26">
        <f t="shared" si="12"/>
        <v>-2.9133150269942079E-2</v>
      </c>
    </row>
    <row r="833" spans="1:4">
      <c r="A833" s="41">
        <v>44529</v>
      </c>
      <c r="B833">
        <v>50.5</v>
      </c>
      <c r="C833">
        <v>4435200</v>
      </c>
      <c r="D833" s="26">
        <f t="shared" si="12"/>
        <v>1.1351311768796255E-2</v>
      </c>
    </row>
    <row r="834" spans="1:4">
      <c r="A834" s="41">
        <v>44526</v>
      </c>
      <c r="B834">
        <v>49.93</v>
      </c>
      <c r="C834">
        <v>4941200</v>
      </c>
      <c r="D834" s="26">
        <f t="shared" ref="D834:D897" si="13">LN(B834/B835)</f>
        <v>-5.8537172286437227E-2</v>
      </c>
    </row>
    <row r="835" spans="1:4">
      <c r="A835" s="41">
        <v>44524</v>
      </c>
      <c r="B835">
        <v>52.94</v>
      </c>
      <c r="C835">
        <v>5237600</v>
      </c>
      <c r="D835" s="26">
        <f t="shared" si="13"/>
        <v>-9.9615521616850528E-3</v>
      </c>
    </row>
    <row r="836" spans="1:4">
      <c r="A836" s="41">
        <v>44523</v>
      </c>
      <c r="B836">
        <v>53.47</v>
      </c>
      <c r="C836">
        <v>13380800</v>
      </c>
      <c r="D836" s="26">
        <f t="shared" si="13"/>
        <v>-0.14623786679063003</v>
      </c>
    </row>
    <row r="837" spans="1:4">
      <c r="A837" s="41">
        <v>44522</v>
      </c>
      <c r="B837">
        <v>61.89</v>
      </c>
      <c r="C837">
        <v>17485600</v>
      </c>
      <c r="D837" s="26">
        <f t="shared" si="13"/>
        <v>7.8804717365517973E-2</v>
      </c>
    </row>
    <row r="838" spans="1:4">
      <c r="A838" s="41">
        <v>44519</v>
      </c>
      <c r="B838">
        <v>57.2</v>
      </c>
      <c r="C838">
        <v>12136800</v>
      </c>
      <c r="D838" s="26">
        <f t="shared" si="13"/>
        <v>8.5169463419882172E-2</v>
      </c>
    </row>
    <row r="839" spans="1:4">
      <c r="A839" s="41">
        <v>44518</v>
      </c>
      <c r="B839">
        <v>52.53</v>
      </c>
      <c r="C839">
        <v>4017600</v>
      </c>
      <c r="D839" s="26">
        <f t="shared" si="13"/>
        <v>5.7126536829220831E-4</v>
      </c>
    </row>
    <row r="840" spans="1:4">
      <c r="A840" s="41">
        <v>44517</v>
      </c>
      <c r="B840">
        <v>52.5</v>
      </c>
      <c r="C840">
        <v>5410800</v>
      </c>
      <c r="D840" s="26">
        <f t="shared" si="13"/>
        <v>1.3616089161777995E-2</v>
      </c>
    </row>
    <row r="841" spans="1:4">
      <c r="A841" s="41">
        <v>44516</v>
      </c>
      <c r="B841">
        <v>51.79</v>
      </c>
      <c r="C841">
        <v>4858400</v>
      </c>
      <c r="D841" s="26">
        <f t="shared" si="13"/>
        <v>-9.4168083202211643E-3</v>
      </c>
    </row>
    <row r="842" spans="1:4">
      <c r="A842" s="41">
        <v>44515</v>
      </c>
      <c r="B842">
        <v>52.28</v>
      </c>
      <c r="C842">
        <v>5865600</v>
      </c>
      <c r="D842" s="26">
        <f t="shared" si="13"/>
        <v>3.4046669452203956E-2</v>
      </c>
    </row>
    <row r="843" spans="1:4">
      <c r="A843" s="41">
        <v>44512</v>
      </c>
      <c r="B843">
        <v>50.53</v>
      </c>
      <c r="C843">
        <v>3712000</v>
      </c>
      <c r="D843" s="26">
        <f t="shared" si="13"/>
        <v>-1.0825811860521279E-2</v>
      </c>
    </row>
    <row r="844" spans="1:4">
      <c r="A844" s="41">
        <v>44511</v>
      </c>
      <c r="B844">
        <v>51.08</v>
      </c>
      <c r="C844">
        <v>4317600</v>
      </c>
      <c r="D844" s="26">
        <f t="shared" si="13"/>
        <v>2.5378047133731353E-2</v>
      </c>
    </row>
    <row r="845" spans="1:4">
      <c r="A845" s="41">
        <v>44510</v>
      </c>
      <c r="B845">
        <v>49.8</v>
      </c>
      <c r="C845">
        <v>5237600</v>
      </c>
      <c r="D845" s="26">
        <f t="shared" si="13"/>
        <v>-3.6475211535040332E-2</v>
      </c>
    </row>
    <row r="846" spans="1:4">
      <c r="A846" s="41">
        <v>44509</v>
      </c>
      <c r="B846">
        <v>51.65</v>
      </c>
      <c r="C846">
        <v>7381200</v>
      </c>
      <c r="D846" s="26">
        <f t="shared" si="13"/>
        <v>-5.6641984934274352E-2</v>
      </c>
    </row>
    <row r="847" spans="1:4">
      <c r="A847" s="41">
        <v>44508</v>
      </c>
      <c r="B847">
        <v>54.66</v>
      </c>
      <c r="C847">
        <v>8631600</v>
      </c>
      <c r="D847" s="26">
        <f t="shared" si="13"/>
        <v>2.5008249665252256E-2</v>
      </c>
    </row>
    <row r="848" spans="1:4">
      <c r="A848" s="41">
        <v>44505</v>
      </c>
      <c r="B848">
        <v>53.31</v>
      </c>
      <c r="C848">
        <v>7242800</v>
      </c>
      <c r="D848" s="26">
        <f t="shared" si="13"/>
        <v>-2.134255641094383E-2</v>
      </c>
    </row>
    <row r="849" spans="1:4">
      <c r="A849" s="41">
        <v>44504</v>
      </c>
      <c r="B849">
        <v>54.46</v>
      </c>
      <c r="C849">
        <v>11632000</v>
      </c>
      <c r="D849" s="26">
        <f t="shared" si="13"/>
        <v>-2.2010280345787902E-3</v>
      </c>
    </row>
    <row r="850" spans="1:4">
      <c r="A850" s="41">
        <v>44503</v>
      </c>
      <c r="B850">
        <v>54.58</v>
      </c>
      <c r="C850">
        <v>45062400</v>
      </c>
      <c r="D850" s="26">
        <f t="shared" si="13"/>
        <v>5.3243083134713945E-2</v>
      </c>
    </row>
    <row r="851" spans="1:4">
      <c r="A851" s="41">
        <v>44502</v>
      </c>
      <c r="B851">
        <v>51.75</v>
      </c>
      <c r="C851">
        <v>15529200</v>
      </c>
      <c r="D851" s="26">
        <f t="shared" si="13"/>
        <v>3.4001506696005435E-2</v>
      </c>
    </row>
    <row r="852" spans="1:4">
      <c r="A852" s="41">
        <v>44501</v>
      </c>
      <c r="B852">
        <v>50.02</v>
      </c>
      <c r="C852">
        <v>19776800</v>
      </c>
      <c r="D852" s="26">
        <f t="shared" si="13"/>
        <v>8.6393633188302996E-2</v>
      </c>
    </row>
    <row r="853" spans="1:4">
      <c r="A853" s="41">
        <v>44498</v>
      </c>
      <c r="B853">
        <v>45.88</v>
      </c>
      <c r="C853">
        <v>9176000</v>
      </c>
      <c r="D853" s="26">
        <f t="shared" si="13"/>
        <v>3.7121999175170717E-3</v>
      </c>
    </row>
    <row r="854" spans="1:4">
      <c r="A854" s="41">
        <v>44497</v>
      </c>
      <c r="B854">
        <v>45.71</v>
      </c>
      <c r="C854">
        <v>6784800</v>
      </c>
      <c r="D854" s="26">
        <f t="shared" si="13"/>
        <v>5.2318586944924708E-2</v>
      </c>
    </row>
    <row r="855" spans="1:4">
      <c r="A855" s="41">
        <v>44496</v>
      </c>
      <c r="B855">
        <v>43.38</v>
      </c>
      <c r="C855">
        <v>4428000</v>
      </c>
      <c r="D855" s="26">
        <f t="shared" si="13"/>
        <v>-2.4591403137322207E-2</v>
      </c>
    </row>
    <row r="856" spans="1:4">
      <c r="A856" s="41">
        <v>44495</v>
      </c>
      <c r="B856">
        <v>44.46</v>
      </c>
      <c r="C856">
        <v>8706800</v>
      </c>
      <c r="D856" s="26">
        <f t="shared" si="13"/>
        <v>2.2058881926503449E-2</v>
      </c>
    </row>
    <row r="857" spans="1:4">
      <c r="A857" s="41">
        <v>44494</v>
      </c>
      <c r="B857">
        <v>43.49</v>
      </c>
      <c r="C857">
        <v>5771200</v>
      </c>
      <c r="D857" s="26">
        <f t="shared" si="13"/>
        <v>2.4204113852190751E-2</v>
      </c>
    </row>
    <row r="858" spans="1:4">
      <c r="A858" s="41">
        <v>44491</v>
      </c>
      <c r="B858">
        <v>42.45</v>
      </c>
      <c r="C858">
        <v>11201600</v>
      </c>
      <c r="D858" s="26">
        <f t="shared" si="13"/>
        <v>-6.784576701395556E-2</v>
      </c>
    </row>
    <row r="859" spans="1:4">
      <c r="A859" s="41">
        <v>44490</v>
      </c>
      <c r="B859">
        <v>45.43</v>
      </c>
      <c r="C859">
        <v>9609600</v>
      </c>
      <c r="D859" s="26">
        <f t="shared" si="13"/>
        <v>-1.529081779841732E-2</v>
      </c>
    </row>
    <row r="860" spans="1:4">
      <c r="A860" s="41">
        <v>44489</v>
      </c>
      <c r="B860">
        <v>46.13</v>
      </c>
      <c r="C860">
        <v>9107600</v>
      </c>
      <c r="D860" s="26">
        <f t="shared" si="13"/>
        <v>-1.2280667105122453E-2</v>
      </c>
    </row>
    <row r="861" spans="1:4">
      <c r="A861" s="41">
        <v>44488</v>
      </c>
      <c r="B861">
        <v>46.7</v>
      </c>
      <c r="C861">
        <v>8282400</v>
      </c>
      <c r="D861" s="26">
        <f t="shared" si="13"/>
        <v>4.076821438846078E-3</v>
      </c>
    </row>
    <row r="862" spans="1:4">
      <c r="A862" s="41">
        <v>44487</v>
      </c>
      <c r="B862">
        <v>46.51</v>
      </c>
      <c r="C862">
        <v>6358400</v>
      </c>
      <c r="D862" s="26">
        <f t="shared" si="13"/>
        <v>1.4946666210656217E-2</v>
      </c>
    </row>
    <row r="863" spans="1:4">
      <c r="A863" s="41">
        <v>44484</v>
      </c>
      <c r="B863">
        <v>45.82</v>
      </c>
      <c r="C863">
        <v>4800000</v>
      </c>
      <c r="D863" s="26">
        <f t="shared" si="13"/>
        <v>-3.0507759552054663E-3</v>
      </c>
    </row>
    <row r="864" spans="1:4">
      <c r="A864" s="41">
        <v>44483</v>
      </c>
      <c r="B864">
        <v>45.96</v>
      </c>
      <c r="C864">
        <v>6695600</v>
      </c>
      <c r="D864" s="26">
        <f t="shared" si="13"/>
        <v>-1.0873111868222424E-3</v>
      </c>
    </row>
    <row r="865" spans="1:4">
      <c r="A865" s="41">
        <v>44482</v>
      </c>
      <c r="B865">
        <v>46.01</v>
      </c>
      <c r="C865">
        <v>7711600</v>
      </c>
      <c r="D865" s="26">
        <f t="shared" si="13"/>
        <v>4.5578634631956584E-2</v>
      </c>
    </row>
    <row r="866" spans="1:4">
      <c r="A866" s="41">
        <v>44481</v>
      </c>
      <c r="B866">
        <v>43.96</v>
      </c>
      <c r="C866">
        <v>4934800</v>
      </c>
      <c r="D866" s="26">
        <f t="shared" si="13"/>
        <v>-1.288298979819039E-2</v>
      </c>
    </row>
    <row r="867" spans="1:4">
      <c r="A867" s="41">
        <v>44480</v>
      </c>
      <c r="B867">
        <v>44.53</v>
      </c>
      <c r="C867">
        <v>10739600</v>
      </c>
      <c r="D867" s="26">
        <f t="shared" si="13"/>
        <v>3.1017309766224917E-2</v>
      </c>
    </row>
    <row r="868" spans="1:4">
      <c r="A868" s="41">
        <v>44477</v>
      </c>
      <c r="B868">
        <v>43.17</v>
      </c>
      <c r="C868">
        <v>3272800</v>
      </c>
      <c r="D868" s="26">
        <f t="shared" si="13"/>
        <v>3.2482627168777763E-3</v>
      </c>
    </row>
    <row r="869" spans="1:4">
      <c r="A869" s="41">
        <v>44476</v>
      </c>
      <c r="B869">
        <v>43.03</v>
      </c>
      <c r="C869">
        <v>4637200</v>
      </c>
      <c r="D869" s="26">
        <f t="shared" si="13"/>
        <v>6.0606246116909545E-3</v>
      </c>
    </row>
    <row r="870" spans="1:4">
      <c r="A870" s="41">
        <v>44475</v>
      </c>
      <c r="B870">
        <v>42.77</v>
      </c>
      <c r="C870">
        <v>4801200</v>
      </c>
      <c r="D870" s="26">
        <f t="shared" si="13"/>
        <v>-6.2929936147116594E-3</v>
      </c>
    </row>
    <row r="871" spans="1:4">
      <c r="A871" s="41">
        <v>44474</v>
      </c>
      <c r="B871">
        <v>43.04</v>
      </c>
      <c r="C871">
        <v>5263600</v>
      </c>
      <c r="D871" s="26">
        <f t="shared" si="13"/>
        <v>4.6576702739809404E-3</v>
      </c>
    </row>
    <row r="872" spans="1:4">
      <c r="A872" s="41">
        <v>44473</v>
      </c>
      <c r="B872">
        <v>42.84</v>
      </c>
      <c r="C872">
        <v>4782800</v>
      </c>
      <c r="D872" s="26">
        <f t="shared" si="13"/>
        <v>-3.1931046300687209E-2</v>
      </c>
    </row>
    <row r="873" spans="1:4">
      <c r="A873" s="41">
        <v>44470</v>
      </c>
      <c r="B873">
        <v>44.23</v>
      </c>
      <c r="C873">
        <v>6204400</v>
      </c>
      <c r="D873" s="26">
        <f t="shared" si="13"/>
        <v>8.1725767021127126E-3</v>
      </c>
    </row>
    <row r="874" spans="1:4">
      <c r="A874" s="41">
        <v>44469</v>
      </c>
      <c r="B874">
        <v>43.87</v>
      </c>
      <c r="C874">
        <v>12682800</v>
      </c>
      <c r="D874" s="26">
        <f t="shared" si="13"/>
        <v>-2.5042699484925462E-3</v>
      </c>
    </row>
    <row r="875" spans="1:4">
      <c r="A875" s="41">
        <v>44468</v>
      </c>
      <c r="B875">
        <v>43.98</v>
      </c>
      <c r="C875">
        <v>7599600</v>
      </c>
      <c r="D875" s="26">
        <f t="shared" si="13"/>
        <v>-1.5119322195892933E-2</v>
      </c>
    </row>
    <row r="876" spans="1:4">
      <c r="A876" s="41">
        <v>44467</v>
      </c>
      <c r="B876">
        <v>44.65</v>
      </c>
      <c r="C876">
        <v>7082000</v>
      </c>
      <c r="D876" s="26">
        <f t="shared" si="13"/>
        <v>-5.9134809613152303E-2</v>
      </c>
    </row>
    <row r="877" spans="1:4">
      <c r="A877" s="41">
        <v>44466</v>
      </c>
      <c r="B877">
        <v>47.37</v>
      </c>
      <c r="C877">
        <v>5880400</v>
      </c>
      <c r="D877" s="26">
        <f t="shared" si="13"/>
        <v>2.3063161892481233E-2</v>
      </c>
    </row>
    <row r="878" spans="1:4">
      <c r="A878" s="41">
        <v>44463</v>
      </c>
      <c r="B878">
        <v>46.29</v>
      </c>
      <c r="C878">
        <v>6743200</v>
      </c>
      <c r="D878" s="26">
        <f t="shared" si="13"/>
        <v>-3.2308867594832889E-2</v>
      </c>
    </row>
    <row r="879" spans="1:4">
      <c r="A879" s="41">
        <v>44462</v>
      </c>
      <c r="B879">
        <v>47.81</v>
      </c>
      <c r="C879">
        <v>6729200</v>
      </c>
      <c r="D879" s="26">
        <f t="shared" si="13"/>
        <v>5.8737320120939157E-3</v>
      </c>
    </row>
    <row r="880" spans="1:4">
      <c r="A880" s="41">
        <v>44461</v>
      </c>
      <c r="B880">
        <v>47.53</v>
      </c>
      <c r="C880">
        <v>9026400</v>
      </c>
      <c r="D880" s="26">
        <f t="shared" si="13"/>
        <v>8.4192806488748442E-4</v>
      </c>
    </row>
    <row r="881" spans="1:4">
      <c r="A881" s="41">
        <v>44460</v>
      </c>
      <c r="B881">
        <v>47.49</v>
      </c>
      <c r="C881">
        <v>10535200</v>
      </c>
      <c r="D881" s="26">
        <f t="shared" si="13"/>
        <v>-1.1722972855270937E-2</v>
      </c>
    </row>
    <row r="882" spans="1:4">
      <c r="A882" s="41">
        <v>44459</v>
      </c>
      <c r="B882">
        <v>48.05</v>
      </c>
      <c r="C882">
        <v>15767200</v>
      </c>
      <c r="D882" s="26">
        <f t="shared" si="13"/>
        <v>-6.4278341612232129E-2</v>
      </c>
    </row>
    <row r="883" spans="1:4">
      <c r="A883" s="41">
        <v>44456</v>
      </c>
      <c r="B883">
        <v>51.24</v>
      </c>
      <c r="C883">
        <v>15783600</v>
      </c>
      <c r="D883" s="26">
        <f t="shared" si="13"/>
        <v>-6.807378228025125E-3</v>
      </c>
    </row>
    <row r="884" spans="1:4">
      <c r="A884" s="41">
        <v>44455</v>
      </c>
      <c r="B884">
        <v>51.59</v>
      </c>
      <c r="C884">
        <v>12232800</v>
      </c>
      <c r="D884" s="26">
        <f t="shared" si="13"/>
        <v>8.956446164650609E-3</v>
      </c>
    </row>
    <row r="885" spans="1:4">
      <c r="A885" s="41">
        <v>44454</v>
      </c>
      <c r="B885">
        <v>51.13</v>
      </c>
      <c r="C885">
        <v>9241600</v>
      </c>
      <c r="D885" s="26">
        <f t="shared" si="13"/>
        <v>2.615564200671578E-2</v>
      </c>
    </row>
    <row r="886" spans="1:4">
      <c r="A886" s="41">
        <v>44453</v>
      </c>
      <c r="B886">
        <v>49.81</v>
      </c>
      <c r="C886">
        <v>8566400</v>
      </c>
      <c r="D886" s="26">
        <f t="shared" si="13"/>
        <v>-2.0664355409376903E-2</v>
      </c>
    </row>
    <row r="887" spans="1:4">
      <c r="A887" s="41">
        <v>44452</v>
      </c>
      <c r="B887">
        <v>50.85</v>
      </c>
      <c r="C887">
        <v>17336400</v>
      </c>
      <c r="D887" s="26">
        <f t="shared" si="13"/>
        <v>6.6047361257194612E-2</v>
      </c>
    </row>
    <row r="888" spans="1:4">
      <c r="A888" s="41">
        <v>44449</v>
      </c>
      <c r="B888">
        <v>47.6</v>
      </c>
      <c r="C888">
        <v>12170400</v>
      </c>
      <c r="D888" s="26">
        <f t="shared" si="13"/>
        <v>-4.4981399416716958E-2</v>
      </c>
    </row>
    <row r="889" spans="1:4">
      <c r="A889" s="41">
        <v>44448</v>
      </c>
      <c r="B889">
        <v>49.79</v>
      </c>
      <c r="C889">
        <v>30046000</v>
      </c>
      <c r="D889" s="26">
        <f t="shared" si="13"/>
        <v>1.8092275515082499E-3</v>
      </c>
    </row>
    <row r="890" spans="1:4">
      <c r="A890" s="41">
        <v>44447</v>
      </c>
      <c r="B890">
        <v>49.7</v>
      </c>
      <c r="C890">
        <v>20694400</v>
      </c>
      <c r="D890" s="26">
        <f t="shared" si="13"/>
        <v>-1.0055305020186497E-3</v>
      </c>
    </row>
    <row r="891" spans="1:4">
      <c r="A891" s="41">
        <v>44446</v>
      </c>
      <c r="B891">
        <v>49.75</v>
      </c>
      <c r="C891">
        <v>9985200</v>
      </c>
      <c r="D891" s="26">
        <f t="shared" si="13"/>
        <v>-1.8718188879656209E-2</v>
      </c>
    </row>
    <row r="892" spans="1:4">
      <c r="A892" s="41">
        <v>44442</v>
      </c>
      <c r="B892">
        <v>50.69</v>
      </c>
      <c r="C892">
        <v>10634400</v>
      </c>
      <c r="D892" s="26">
        <f t="shared" si="13"/>
        <v>-5.1707491492120124E-2</v>
      </c>
    </row>
    <row r="893" spans="1:4">
      <c r="A893" s="41">
        <v>44441</v>
      </c>
      <c r="B893">
        <v>53.38</v>
      </c>
      <c r="C893">
        <v>7408000</v>
      </c>
      <c r="D893" s="26">
        <f t="shared" si="13"/>
        <v>2.6261504494671972E-3</v>
      </c>
    </row>
    <row r="894" spans="1:4">
      <c r="A894" s="41">
        <v>44440</v>
      </c>
      <c r="B894">
        <v>53.24</v>
      </c>
      <c r="C894">
        <v>17815200</v>
      </c>
      <c r="D894" s="26">
        <f t="shared" si="13"/>
        <v>-2.4491020008295755E-2</v>
      </c>
    </row>
    <row r="895" spans="1:4">
      <c r="A895" s="41">
        <v>44439</v>
      </c>
      <c r="B895">
        <v>54.56</v>
      </c>
      <c r="C895">
        <v>14298800</v>
      </c>
      <c r="D895" s="26">
        <f t="shared" si="13"/>
        <v>4.230464246432946E-2</v>
      </c>
    </row>
    <row r="896" spans="1:4">
      <c r="A896" s="41">
        <v>44438</v>
      </c>
      <c r="B896">
        <v>52.3</v>
      </c>
      <c r="C896">
        <v>13238400</v>
      </c>
      <c r="D896" s="26">
        <f t="shared" si="13"/>
        <v>2.0475894042343633E-2</v>
      </c>
    </row>
    <row r="897" spans="1:4">
      <c r="A897" s="41">
        <v>44435</v>
      </c>
      <c r="B897">
        <v>51.24</v>
      </c>
      <c r="C897">
        <v>12923200</v>
      </c>
      <c r="D897" s="26">
        <f t="shared" si="13"/>
        <v>-1.3651879253399699E-3</v>
      </c>
    </row>
    <row r="898" spans="1:4">
      <c r="A898" s="41">
        <v>44434</v>
      </c>
      <c r="B898">
        <v>51.31</v>
      </c>
      <c r="C898">
        <v>24954400</v>
      </c>
      <c r="D898" s="26">
        <f t="shared" ref="D898:D961" si="14">LN(B898/B899)</f>
        <v>2.7664281472355664E-2</v>
      </c>
    </row>
    <row r="899" spans="1:4">
      <c r="A899" s="41">
        <v>44433</v>
      </c>
      <c r="B899">
        <v>49.91</v>
      </c>
      <c r="C899">
        <v>51444400</v>
      </c>
      <c r="D899" s="26">
        <f t="shared" si="14"/>
        <v>-5.1924231349838874E-2</v>
      </c>
    </row>
    <row r="900" spans="1:4">
      <c r="A900" s="41">
        <v>44432</v>
      </c>
      <c r="B900">
        <v>52.57</v>
      </c>
      <c r="C900">
        <v>58608800</v>
      </c>
      <c r="D900" s="26">
        <f t="shared" si="14"/>
        <v>0.24322203936904382</v>
      </c>
    </row>
    <row r="901" spans="1:4">
      <c r="A901" s="41">
        <v>44431</v>
      </c>
      <c r="B901">
        <v>41.22</v>
      </c>
      <c r="C901">
        <v>5372000</v>
      </c>
      <c r="D901" s="26">
        <f t="shared" si="14"/>
        <v>3.4303178268760101E-2</v>
      </c>
    </row>
    <row r="902" spans="1:4">
      <c r="A902" s="41">
        <v>44428</v>
      </c>
      <c r="B902">
        <v>39.83</v>
      </c>
      <c r="C902">
        <v>4619600</v>
      </c>
      <c r="D902" s="26">
        <f t="shared" si="14"/>
        <v>4.1261458381425947E-2</v>
      </c>
    </row>
    <row r="903" spans="1:4">
      <c r="A903" s="41">
        <v>44427</v>
      </c>
      <c r="B903">
        <v>38.22</v>
      </c>
      <c r="C903">
        <v>4786000</v>
      </c>
      <c r="D903" s="26">
        <f t="shared" si="14"/>
        <v>-2.6847250036188052E-2</v>
      </c>
    </row>
    <row r="904" spans="1:4">
      <c r="A904" s="41">
        <v>44426</v>
      </c>
      <c r="B904">
        <v>39.26</v>
      </c>
      <c r="C904">
        <v>5647200</v>
      </c>
      <c r="D904" s="26">
        <f t="shared" si="14"/>
        <v>-4.0679345528235961E-2</v>
      </c>
    </row>
    <row r="905" spans="1:4">
      <c r="A905" s="41">
        <v>44425</v>
      </c>
      <c r="B905">
        <v>40.89</v>
      </c>
      <c r="C905">
        <v>4863600</v>
      </c>
      <c r="D905" s="26">
        <f t="shared" si="14"/>
        <v>-2.1986084342026338E-3</v>
      </c>
    </row>
    <row r="906" spans="1:4">
      <c r="A906" s="41">
        <v>44424</v>
      </c>
      <c r="B906">
        <v>40.98</v>
      </c>
      <c r="C906">
        <v>6290400</v>
      </c>
      <c r="D906" s="26">
        <f t="shared" si="14"/>
        <v>8.5774328111181998E-3</v>
      </c>
    </row>
    <row r="907" spans="1:4">
      <c r="A907" s="41">
        <v>44421</v>
      </c>
      <c r="B907">
        <v>40.630000000000003</v>
      </c>
      <c r="C907">
        <v>4059200</v>
      </c>
      <c r="D907" s="26">
        <f t="shared" si="14"/>
        <v>9.8497914882908228E-4</v>
      </c>
    </row>
    <row r="908" spans="1:4">
      <c r="A908" s="41">
        <v>44420</v>
      </c>
      <c r="B908">
        <v>40.590000000000003</v>
      </c>
      <c r="C908">
        <v>5271200</v>
      </c>
      <c r="D908" s="26">
        <f t="shared" si="14"/>
        <v>2.2422464055832526E-2</v>
      </c>
    </row>
    <row r="909" spans="1:4">
      <c r="A909" s="41">
        <v>44419</v>
      </c>
      <c r="B909">
        <v>39.69</v>
      </c>
      <c r="C909">
        <v>3781600</v>
      </c>
      <c r="D909" s="26">
        <f t="shared" si="14"/>
        <v>-1.7621149933993321E-3</v>
      </c>
    </row>
    <row r="910" spans="1:4">
      <c r="A910" s="41">
        <v>44418</v>
      </c>
      <c r="B910">
        <v>39.76</v>
      </c>
      <c r="C910">
        <v>6493200</v>
      </c>
      <c r="D910" s="26">
        <f t="shared" si="14"/>
        <v>-1.2993686061988297E-2</v>
      </c>
    </row>
    <row r="911" spans="1:4">
      <c r="A911" s="41">
        <v>44417</v>
      </c>
      <c r="B911">
        <v>40.28</v>
      </c>
      <c r="C911">
        <v>8996800</v>
      </c>
      <c r="D911" s="26">
        <f t="shared" si="14"/>
        <v>5.984910334349354E-2</v>
      </c>
    </row>
    <row r="912" spans="1:4">
      <c r="A912" s="41">
        <v>44414</v>
      </c>
      <c r="B912">
        <v>37.94</v>
      </c>
      <c r="C912">
        <v>5410800</v>
      </c>
      <c r="D912" s="26">
        <f t="shared" si="14"/>
        <v>-1.1009285508369368E-2</v>
      </c>
    </row>
    <row r="913" spans="1:4">
      <c r="A913" s="41">
        <v>44413</v>
      </c>
      <c r="B913">
        <v>38.36</v>
      </c>
      <c r="C913">
        <v>9648400</v>
      </c>
      <c r="D913" s="26">
        <f t="shared" si="14"/>
        <v>4.4238494954712777E-2</v>
      </c>
    </row>
    <row r="914" spans="1:4">
      <c r="A914" s="41">
        <v>44412</v>
      </c>
      <c r="B914">
        <v>36.700000000000003</v>
      </c>
      <c r="C914">
        <v>9574000</v>
      </c>
      <c r="D914" s="26">
        <f t="shared" si="14"/>
        <v>-3.9796946176900154E-2</v>
      </c>
    </row>
    <row r="915" spans="1:4">
      <c r="A915" s="41">
        <v>44411</v>
      </c>
      <c r="B915">
        <v>38.19</v>
      </c>
      <c r="C915">
        <v>57802400</v>
      </c>
      <c r="D915" s="26">
        <f t="shared" si="14"/>
        <v>-3.1445889969487426E-2</v>
      </c>
    </row>
    <row r="916" spans="1:4">
      <c r="A916" s="41">
        <v>44410</v>
      </c>
      <c r="B916">
        <v>39.409999999999997</v>
      </c>
      <c r="C916">
        <v>10131600</v>
      </c>
      <c r="D916" s="26">
        <f t="shared" si="14"/>
        <v>-2.1835476643449366E-2</v>
      </c>
    </row>
    <row r="917" spans="1:4">
      <c r="A917" s="41">
        <v>44407</v>
      </c>
      <c r="B917">
        <v>40.28</v>
      </c>
      <c r="C917">
        <v>9508400</v>
      </c>
      <c r="D917" s="26">
        <f t="shared" si="14"/>
        <v>-2.3068507611951318E-2</v>
      </c>
    </row>
    <row r="918" spans="1:4">
      <c r="A918" s="41">
        <v>44406</v>
      </c>
      <c r="B918">
        <v>41.22</v>
      </c>
      <c r="C918">
        <v>8960000</v>
      </c>
      <c r="D918" s="26">
        <f t="shared" si="14"/>
        <v>-2.5390585539723978E-2</v>
      </c>
    </row>
    <row r="919" spans="1:4">
      <c r="A919" s="41">
        <v>44405</v>
      </c>
      <c r="B919">
        <v>42.28</v>
      </c>
      <c r="C919">
        <v>16403200</v>
      </c>
      <c r="D919" s="26">
        <f t="shared" si="14"/>
        <v>-5.4092117639141714E-2</v>
      </c>
    </row>
    <row r="920" spans="1:4">
      <c r="A920" s="41">
        <v>44404</v>
      </c>
      <c r="B920">
        <v>44.63</v>
      </c>
      <c r="C920">
        <v>4859200</v>
      </c>
      <c r="D920" s="26">
        <f t="shared" si="14"/>
        <v>-3.0017702910653907E-2</v>
      </c>
    </row>
    <row r="921" spans="1:4">
      <c r="A921" s="41">
        <v>44403</v>
      </c>
      <c r="B921">
        <v>45.99</v>
      </c>
      <c r="C921">
        <v>5042400</v>
      </c>
      <c r="D921" s="26">
        <f t="shared" si="14"/>
        <v>1.9763489118839499E-2</v>
      </c>
    </row>
    <row r="922" spans="1:4">
      <c r="A922" s="41">
        <v>44400</v>
      </c>
      <c r="B922">
        <v>45.09</v>
      </c>
      <c r="C922">
        <v>5264800</v>
      </c>
      <c r="D922" s="26">
        <f t="shared" si="14"/>
        <v>8.4633021871035451E-3</v>
      </c>
    </row>
    <row r="923" spans="1:4">
      <c r="A923" s="41">
        <v>44399</v>
      </c>
      <c r="B923">
        <v>44.71</v>
      </c>
      <c r="C923">
        <v>5652000</v>
      </c>
      <c r="D923" s="26">
        <f t="shared" si="14"/>
        <v>-3.8179275013958312E-2</v>
      </c>
    </row>
    <row r="924" spans="1:4">
      <c r="A924" s="41">
        <v>44398</v>
      </c>
      <c r="B924">
        <v>46.45</v>
      </c>
      <c r="C924">
        <v>8916800</v>
      </c>
      <c r="D924" s="26">
        <f t="shared" si="14"/>
        <v>-2.8439947330219206E-2</v>
      </c>
    </row>
    <row r="925" spans="1:4">
      <c r="A925" s="41">
        <v>44397</v>
      </c>
      <c r="B925">
        <v>47.79</v>
      </c>
      <c r="C925">
        <v>12404400</v>
      </c>
      <c r="D925" s="26">
        <f t="shared" si="14"/>
        <v>9.7048454742792084E-2</v>
      </c>
    </row>
    <row r="926" spans="1:4">
      <c r="A926" s="41">
        <v>44396</v>
      </c>
      <c r="B926">
        <v>43.37</v>
      </c>
      <c r="C926">
        <v>9747600</v>
      </c>
      <c r="D926" s="26">
        <f t="shared" si="14"/>
        <v>2.5926945659364285E-2</v>
      </c>
    </row>
    <row r="927" spans="1:4">
      <c r="A927" s="41">
        <v>44393</v>
      </c>
      <c r="B927">
        <v>42.26</v>
      </c>
      <c r="C927">
        <v>13151600</v>
      </c>
      <c r="D927" s="26">
        <f t="shared" si="14"/>
        <v>1.3100103979056671E-2</v>
      </c>
    </row>
    <row r="928" spans="1:4">
      <c r="A928" s="41">
        <v>44392</v>
      </c>
      <c r="B928">
        <v>41.71</v>
      </c>
      <c r="C928">
        <v>17194400</v>
      </c>
      <c r="D928" s="26">
        <f t="shared" si="14"/>
        <v>-4.544918719238164E-3</v>
      </c>
    </row>
    <row r="929" spans="1:4">
      <c r="A929" s="41">
        <v>44391</v>
      </c>
      <c r="B929">
        <v>41.9</v>
      </c>
      <c r="C929">
        <v>15655200</v>
      </c>
      <c r="D929" s="26">
        <f t="shared" si="14"/>
        <v>-7.1598860376749215E-2</v>
      </c>
    </row>
    <row r="930" spans="1:4">
      <c r="A930" s="41">
        <v>44390</v>
      </c>
      <c r="B930">
        <v>45.01</v>
      </c>
      <c r="C930">
        <v>9591600</v>
      </c>
      <c r="D930" s="26">
        <f t="shared" si="14"/>
        <v>-4.9837002338215503E-2</v>
      </c>
    </row>
    <row r="931" spans="1:4">
      <c r="A931" s="41">
        <v>44389</v>
      </c>
      <c r="B931">
        <v>47.31</v>
      </c>
      <c r="C931">
        <v>6545200</v>
      </c>
      <c r="D931" s="26">
        <f t="shared" si="14"/>
        <v>-1.0513132994955271E-2</v>
      </c>
    </row>
    <row r="932" spans="1:4">
      <c r="A932" s="41">
        <v>44386</v>
      </c>
      <c r="B932">
        <v>47.81</v>
      </c>
      <c r="C932">
        <v>6331600</v>
      </c>
      <c r="D932" s="26">
        <f t="shared" si="14"/>
        <v>-8.362952609512435E-4</v>
      </c>
    </row>
    <row r="933" spans="1:4">
      <c r="A933" s="41">
        <v>44385</v>
      </c>
      <c r="B933">
        <v>47.85</v>
      </c>
      <c r="C933">
        <v>11430000</v>
      </c>
      <c r="D933" s="26">
        <f t="shared" si="14"/>
        <v>3.7688486822288684E-3</v>
      </c>
    </row>
    <row r="934" spans="1:4">
      <c r="A934" s="41">
        <v>44384</v>
      </c>
      <c r="B934">
        <v>47.67</v>
      </c>
      <c r="C934">
        <v>16958000</v>
      </c>
      <c r="D934" s="26">
        <f t="shared" si="14"/>
        <v>-4.5518312656211625E-2</v>
      </c>
    </row>
    <row r="935" spans="1:4">
      <c r="A935" s="41">
        <v>44383</v>
      </c>
      <c r="B935">
        <v>49.89</v>
      </c>
      <c r="C935">
        <v>11072400</v>
      </c>
      <c r="D935" s="26">
        <f t="shared" si="14"/>
        <v>-1.6302547933981733E-2</v>
      </c>
    </row>
    <row r="936" spans="1:4">
      <c r="A936" s="41">
        <v>44379</v>
      </c>
      <c r="B936">
        <v>50.71</v>
      </c>
      <c r="C936">
        <v>10396400</v>
      </c>
      <c r="D936" s="26">
        <f t="shared" si="14"/>
        <v>-7.4656535357789074E-3</v>
      </c>
    </row>
    <row r="937" spans="1:4">
      <c r="A937" s="41">
        <v>44378</v>
      </c>
      <c r="B937">
        <v>51.09</v>
      </c>
      <c r="C937">
        <v>10968400</v>
      </c>
      <c r="D937" s="26">
        <f t="shared" si="14"/>
        <v>-4.6653461062583265E-2</v>
      </c>
    </row>
    <row r="938" spans="1:4">
      <c r="A938" s="41">
        <v>44377</v>
      </c>
      <c r="B938">
        <v>53.53</v>
      </c>
      <c r="C938">
        <v>10158400</v>
      </c>
      <c r="D938" s="26">
        <f t="shared" si="14"/>
        <v>1.5247354211038093E-2</v>
      </c>
    </row>
    <row r="939" spans="1:4">
      <c r="A939" s="41">
        <v>44376</v>
      </c>
      <c r="B939">
        <v>52.72</v>
      </c>
      <c r="C939">
        <v>9920000</v>
      </c>
      <c r="D939" s="26">
        <f t="shared" si="14"/>
        <v>-1.1129040640417911E-2</v>
      </c>
    </row>
    <row r="940" spans="1:4">
      <c r="A940" s="41">
        <v>44375</v>
      </c>
      <c r="B940">
        <v>53.31</v>
      </c>
      <c r="C940">
        <v>19517600</v>
      </c>
      <c r="D940" s="26">
        <f t="shared" si="14"/>
        <v>1.7599091755103758E-2</v>
      </c>
    </row>
    <row r="941" spans="1:4">
      <c r="A941" s="41">
        <v>44372</v>
      </c>
      <c r="B941">
        <v>52.38</v>
      </c>
      <c r="C941">
        <v>50770800</v>
      </c>
      <c r="D941" s="26">
        <f t="shared" si="14"/>
        <v>-1.3275370384440859E-2</v>
      </c>
    </row>
    <row r="942" spans="1:4">
      <c r="A942" s="41">
        <v>44371</v>
      </c>
      <c r="B942">
        <v>53.08</v>
      </c>
      <c r="C942">
        <v>15453200</v>
      </c>
      <c r="D942" s="26">
        <f t="shared" si="14"/>
        <v>-3.2437279951950303E-2</v>
      </c>
    </row>
    <row r="943" spans="1:4">
      <c r="A943" s="41">
        <v>44370</v>
      </c>
      <c r="B943">
        <v>54.83</v>
      </c>
      <c r="C943">
        <v>14220400</v>
      </c>
      <c r="D943" s="26">
        <f t="shared" si="14"/>
        <v>-4.9122267429118124E-3</v>
      </c>
    </row>
    <row r="944" spans="1:4">
      <c r="A944" s="41">
        <v>44369</v>
      </c>
      <c r="B944">
        <v>55.1</v>
      </c>
      <c r="C944">
        <v>32800800</v>
      </c>
      <c r="D944" s="26">
        <f t="shared" si="14"/>
        <v>9.5328328789343303E-2</v>
      </c>
    </row>
    <row r="945" spans="1:4">
      <c r="A945" s="41">
        <v>44368</v>
      </c>
      <c r="B945">
        <v>50.09</v>
      </c>
      <c r="C945">
        <v>20480800</v>
      </c>
      <c r="D945" s="26">
        <f t="shared" si="14"/>
        <v>-6.5112323341247502E-2</v>
      </c>
    </row>
    <row r="946" spans="1:4">
      <c r="A946" s="41">
        <v>44365</v>
      </c>
      <c r="B946">
        <v>53.46</v>
      </c>
      <c r="C946">
        <v>17281200</v>
      </c>
      <c r="D946" s="26">
        <f t="shared" si="14"/>
        <v>-4.4630669450280533E-2</v>
      </c>
    </row>
    <row r="947" spans="1:4">
      <c r="A947" s="41">
        <v>44364</v>
      </c>
      <c r="B947">
        <v>55.9</v>
      </c>
      <c r="C947">
        <v>18434400</v>
      </c>
      <c r="D947" s="26">
        <f t="shared" si="14"/>
        <v>2.8663581072511939E-3</v>
      </c>
    </row>
    <row r="948" spans="1:4">
      <c r="A948" s="41">
        <v>44363</v>
      </c>
      <c r="B948">
        <v>55.74</v>
      </c>
      <c r="C948">
        <v>22259200</v>
      </c>
      <c r="D948" s="26">
        <f t="shared" si="14"/>
        <v>1.9753979666002762E-3</v>
      </c>
    </row>
    <row r="949" spans="1:4">
      <c r="A949" s="41">
        <v>44362</v>
      </c>
      <c r="B949">
        <v>55.63</v>
      </c>
      <c r="C949">
        <v>29207600</v>
      </c>
      <c r="D949" s="26">
        <f t="shared" si="14"/>
        <v>-3.0624572204163047E-2</v>
      </c>
    </row>
    <row r="950" spans="1:4">
      <c r="A950" s="41">
        <v>44361</v>
      </c>
      <c r="B950">
        <v>57.36</v>
      </c>
      <c r="C950">
        <v>28530400</v>
      </c>
      <c r="D950" s="26">
        <f t="shared" si="14"/>
        <v>-1.6769344474181318E-2</v>
      </c>
    </row>
    <row r="951" spans="1:4">
      <c r="A951" s="41">
        <v>44358</v>
      </c>
      <c r="B951">
        <v>58.33</v>
      </c>
      <c r="C951">
        <v>62323200</v>
      </c>
      <c r="D951" s="26">
        <f t="shared" si="14"/>
        <v>5.6966824606677451E-2</v>
      </c>
    </row>
    <row r="952" spans="1:4">
      <c r="A952" s="41">
        <v>44357</v>
      </c>
      <c r="B952">
        <v>55.1</v>
      </c>
      <c r="C952">
        <v>91920800</v>
      </c>
      <c r="D952" s="26">
        <f t="shared" si="14"/>
        <v>-0.31683552763138795</v>
      </c>
    </row>
    <row r="953" spans="1:4">
      <c r="A953" s="41">
        <v>44356</v>
      </c>
      <c r="B953">
        <v>75.64</v>
      </c>
      <c r="C953">
        <v>53717200</v>
      </c>
      <c r="D953" s="26">
        <f t="shared" si="14"/>
        <v>8.4971302539462532E-3</v>
      </c>
    </row>
    <row r="954" spans="1:4">
      <c r="A954" s="41">
        <v>44355</v>
      </c>
      <c r="B954">
        <v>75</v>
      </c>
      <c r="C954">
        <v>69756400</v>
      </c>
      <c r="D954" s="26">
        <f t="shared" si="14"/>
        <v>6.8992871486951421E-2</v>
      </c>
    </row>
    <row r="955" spans="1:4">
      <c r="A955" s="41">
        <v>44354</v>
      </c>
      <c r="B955">
        <v>70</v>
      </c>
      <c r="C955">
        <v>24206000</v>
      </c>
      <c r="D955" s="26">
        <f t="shared" si="14"/>
        <v>0.1199102966725575</v>
      </c>
    </row>
    <row r="956" spans="1:4">
      <c r="A956" s="41">
        <v>44351</v>
      </c>
      <c r="B956">
        <v>62.09</v>
      </c>
      <c r="C956">
        <v>14550000</v>
      </c>
      <c r="D956" s="26">
        <f t="shared" si="14"/>
        <v>-3.8700241247014329E-2</v>
      </c>
    </row>
    <row r="957" spans="1:4">
      <c r="A957" s="41">
        <v>44350</v>
      </c>
      <c r="B957">
        <v>64.540000000000006</v>
      </c>
      <c r="C957">
        <v>32000000</v>
      </c>
      <c r="D957" s="26">
        <f t="shared" si="14"/>
        <v>-8.9178225074720008E-2</v>
      </c>
    </row>
    <row r="958" spans="1:4">
      <c r="A958" s="41">
        <v>44349</v>
      </c>
      <c r="B958">
        <v>70.56</v>
      </c>
      <c r="C958">
        <v>64076800</v>
      </c>
      <c r="D958" s="26">
        <f t="shared" si="14"/>
        <v>0.12514424668507376</v>
      </c>
    </row>
    <row r="959" spans="1:4">
      <c r="A959" s="41">
        <v>44348</v>
      </c>
      <c r="B959">
        <v>62.26</v>
      </c>
      <c r="C959">
        <v>38502400</v>
      </c>
      <c r="D959" s="26">
        <f t="shared" si="14"/>
        <v>0.11493614426107317</v>
      </c>
    </row>
    <row r="960" spans="1:4">
      <c r="A960" s="41">
        <v>44344</v>
      </c>
      <c r="B960">
        <v>55.5</v>
      </c>
      <c r="C960">
        <v>47005600</v>
      </c>
      <c r="D960" s="26">
        <f t="shared" si="14"/>
        <v>-0.13512921452605309</v>
      </c>
    </row>
    <row r="961" spans="1:4">
      <c r="A961" s="41">
        <v>44343</v>
      </c>
      <c r="B961">
        <v>63.53</v>
      </c>
      <c r="C961">
        <v>62105200</v>
      </c>
      <c r="D961" s="26">
        <f t="shared" si="14"/>
        <v>4.6557493944325581E-2</v>
      </c>
    </row>
    <row r="962" spans="1:4">
      <c r="A962" s="41">
        <v>44342</v>
      </c>
      <c r="B962">
        <v>60.64</v>
      </c>
      <c r="C962">
        <v>84479600</v>
      </c>
      <c r="D962" s="26">
        <f t="shared" ref="D962:D1025" si="15">LN(B962/B963)</f>
        <v>0.14681180029241714</v>
      </c>
    </row>
    <row r="963" spans="1:4">
      <c r="A963" s="41">
        <v>44341</v>
      </c>
      <c r="B963">
        <v>52.36</v>
      </c>
      <c r="C963">
        <v>59550000</v>
      </c>
      <c r="D963" s="26">
        <f t="shared" si="15"/>
        <v>0.15148045127137932</v>
      </c>
    </row>
    <row r="964" spans="1:4">
      <c r="A964" s="41">
        <v>44340</v>
      </c>
      <c r="B964">
        <v>45</v>
      </c>
      <c r="C964">
        <v>18657200</v>
      </c>
      <c r="D964" s="26">
        <f t="shared" si="15"/>
        <v>1.7937700686667252E-2</v>
      </c>
    </row>
    <row r="965" spans="1:4">
      <c r="A965" s="41">
        <v>44337</v>
      </c>
      <c r="B965">
        <v>44.2</v>
      </c>
      <c r="C965">
        <v>14618800</v>
      </c>
      <c r="D965" s="26">
        <f t="shared" si="15"/>
        <v>3.6401162413181504E-2</v>
      </c>
    </row>
    <row r="966" spans="1:4">
      <c r="A966" s="41">
        <v>44336</v>
      </c>
      <c r="B966">
        <v>42.62</v>
      </c>
      <c r="C966">
        <v>9912800</v>
      </c>
      <c r="D966" s="26">
        <f t="shared" si="15"/>
        <v>9.6664668760635154E-3</v>
      </c>
    </row>
    <row r="967" spans="1:4">
      <c r="A967" s="41">
        <v>44335</v>
      </c>
      <c r="B967">
        <v>42.21</v>
      </c>
      <c r="C967">
        <v>19303600</v>
      </c>
      <c r="D967" s="26">
        <f t="shared" si="15"/>
        <v>-6.7775989872105438E-2</v>
      </c>
    </row>
    <row r="968" spans="1:4">
      <c r="A968" s="41">
        <v>44334</v>
      </c>
      <c r="B968">
        <v>45.17</v>
      </c>
      <c r="C968">
        <v>30954800</v>
      </c>
      <c r="D968" s="26">
        <f t="shared" si="15"/>
        <v>4.4286980351835475E-4</v>
      </c>
    </row>
    <row r="969" spans="1:4">
      <c r="A969" s="41">
        <v>44333</v>
      </c>
      <c r="B969">
        <v>45.15</v>
      </c>
      <c r="C969">
        <v>29848400</v>
      </c>
      <c r="D969" s="26">
        <f t="shared" si="15"/>
        <v>0.12161095079074041</v>
      </c>
    </row>
    <row r="970" spans="1:4">
      <c r="A970" s="41">
        <v>44330</v>
      </c>
      <c r="B970">
        <v>39.979999999999997</v>
      </c>
      <c r="C970">
        <v>17174000</v>
      </c>
      <c r="D970" s="26">
        <f t="shared" si="15"/>
        <v>-2.8358453170078794E-2</v>
      </c>
    </row>
    <row r="971" spans="1:4">
      <c r="A971" s="41">
        <v>44329</v>
      </c>
      <c r="B971">
        <v>41.13</v>
      </c>
      <c r="C971">
        <v>35494000</v>
      </c>
      <c r="D971" s="26">
        <f t="shared" si="15"/>
        <v>0.12767866341060735</v>
      </c>
    </row>
    <row r="972" spans="1:4">
      <c r="A972" s="41">
        <v>44328</v>
      </c>
      <c r="B972">
        <v>36.200000000000003</v>
      </c>
      <c r="C972">
        <v>10926000</v>
      </c>
      <c r="D972" s="26">
        <f t="shared" si="15"/>
        <v>-1.4534740999850396E-2</v>
      </c>
    </row>
    <row r="973" spans="1:4">
      <c r="A973" s="41">
        <v>44327</v>
      </c>
      <c r="B973">
        <v>36.729999999999997</v>
      </c>
      <c r="C973">
        <v>18738400</v>
      </c>
      <c r="D973" s="26">
        <f t="shared" si="15"/>
        <v>2.5366675821234506E-2</v>
      </c>
    </row>
    <row r="974" spans="1:4">
      <c r="A974" s="41">
        <v>44326</v>
      </c>
      <c r="B974">
        <v>35.81</v>
      </c>
      <c r="C974">
        <v>19226800</v>
      </c>
      <c r="D974" s="26">
        <f t="shared" si="15"/>
        <v>-0.11762788384002015</v>
      </c>
    </row>
    <row r="975" spans="1:4">
      <c r="A975" s="41">
        <v>44323</v>
      </c>
      <c r="B975">
        <v>40.28</v>
      </c>
      <c r="C975">
        <v>11738400</v>
      </c>
      <c r="D975" s="26">
        <f t="shared" si="15"/>
        <v>7.4506398578913816E-4</v>
      </c>
    </row>
    <row r="976" spans="1:4">
      <c r="A976" s="41">
        <v>44322</v>
      </c>
      <c r="B976">
        <v>40.25</v>
      </c>
      <c r="C976">
        <v>11771200</v>
      </c>
      <c r="D976" s="26">
        <f t="shared" si="15"/>
        <v>9.4858424713087312E-3</v>
      </c>
    </row>
    <row r="977" spans="1:4">
      <c r="A977" s="41">
        <v>44321</v>
      </c>
      <c r="B977">
        <v>39.869999999999997</v>
      </c>
      <c r="C977">
        <v>11221600</v>
      </c>
      <c r="D977" s="26">
        <f t="shared" si="15"/>
        <v>-7.7451979935247986E-3</v>
      </c>
    </row>
    <row r="978" spans="1:4">
      <c r="A978" s="41">
        <v>44320</v>
      </c>
      <c r="B978">
        <v>40.18</v>
      </c>
      <c r="C978">
        <v>16030000</v>
      </c>
      <c r="D978" s="26">
        <f t="shared" si="15"/>
        <v>-9.1664211746335274E-3</v>
      </c>
    </row>
    <row r="979" spans="1:4">
      <c r="A979" s="41">
        <v>44319</v>
      </c>
      <c r="B979">
        <v>40.549999999999997</v>
      </c>
      <c r="C979">
        <v>21044000</v>
      </c>
      <c r="D979" s="26">
        <f t="shared" si="15"/>
        <v>-6.7923660544937273E-2</v>
      </c>
    </row>
    <row r="980" spans="1:4">
      <c r="A980" s="41">
        <v>44316</v>
      </c>
      <c r="B980">
        <v>43.4</v>
      </c>
      <c r="C980">
        <v>17734400</v>
      </c>
      <c r="D980" s="26">
        <f t="shared" si="15"/>
        <v>-1.4865911275829254E-2</v>
      </c>
    </row>
    <row r="981" spans="1:4">
      <c r="A981" s="41">
        <v>44315</v>
      </c>
      <c r="B981">
        <v>44.05</v>
      </c>
      <c r="C981">
        <v>15041200</v>
      </c>
      <c r="D981" s="26">
        <f t="shared" si="15"/>
        <v>-1.3528954940319565E-2</v>
      </c>
    </row>
    <row r="982" spans="1:4">
      <c r="A982" s="41">
        <v>44314</v>
      </c>
      <c r="B982">
        <v>44.65</v>
      </c>
      <c r="C982">
        <v>23155600</v>
      </c>
      <c r="D982" s="26">
        <f t="shared" si="15"/>
        <v>4.7143425510788317E-3</v>
      </c>
    </row>
    <row r="983" spans="1:4">
      <c r="A983" s="41">
        <v>44313</v>
      </c>
      <c r="B983">
        <v>44.44</v>
      </c>
      <c r="C983">
        <v>35730800</v>
      </c>
      <c r="D983" s="26">
        <f t="shared" si="15"/>
        <v>5.100909582557716E-2</v>
      </c>
    </row>
    <row r="984" spans="1:4">
      <c r="A984" s="41">
        <v>44312</v>
      </c>
      <c r="B984">
        <v>42.23</v>
      </c>
      <c r="C984">
        <v>42128400</v>
      </c>
      <c r="D984" s="26">
        <f t="shared" si="15"/>
        <v>0.11108635158445448</v>
      </c>
    </row>
    <row r="985" spans="1:4">
      <c r="A985" s="41">
        <v>44309</v>
      </c>
      <c r="B985">
        <v>37.79</v>
      </c>
      <c r="C985">
        <v>16116400</v>
      </c>
      <c r="D985" s="26">
        <f t="shared" si="15"/>
        <v>0</v>
      </c>
    </row>
    <row r="986" spans="1:4">
      <c r="A986" s="41">
        <v>44308</v>
      </c>
      <c r="B986">
        <v>37.79</v>
      </c>
      <c r="C986">
        <v>17383200</v>
      </c>
      <c r="D986" s="26">
        <f t="shared" si="15"/>
        <v>-4.7541889840946081E-2</v>
      </c>
    </row>
    <row r="987" spans="1:4">
      <c r="A987" s="41">
        <v>44307</v>
      </c>
      <c r="B987">
        <v>39.630000000000003</v>
      </c>
      <c r="C987">
        <v>15251200</v>
      </c>
      <c r="D987" s="26">
        <f t="shared" si="15"/>
        <v>0</v>
      </c>
    </row>
    <row r="988" spans="1:4">
      <c r="A988" s="41">
        <v>44306</v>
      </c>
      <c r="B988">
        <v>39.630000000000003</v>
      </c>
      <c r="C988">
        <v>18634400</v>
      </c>
      <c r="D988" s="26">
        <f t="shared" si="15"/>
        <v>-3.6178375692974704E-2</v>
      </c>
    </row>
    <row r="989" spans="1:4">
      <c r="A989" s="41">
        <v>44305</v>
      </c>
      <c r="B989">
        <v>41.09</v>
      </c>
      <c r="C989">
        <v>42080800</v>
      </c>
      <c r="D989" s="26">
        <f t="shared" si="15"/>
        <v>6.0700677276112766E-2</v>
      </c>
    </row>
    <row r="990" spans="1:4">
      <c r="A990" s="41">
        <v>44302</v>
      </c>
      <c r="B990">
        <v>38.67</v>
      </c>
      <c r="C990">
        <v>20858800</v>
      </c>
      <c r="D990" s="26">
        <f t="shared" si="15"/>
        <v>-1.1314083148217033E-2</v>
      </c>
    </row>
    <row r="991" spans="1:4">
      <c r="A991" s="41">
        <v>44301</v>
      </c>
      <c r="B991">
        <v>39.11</v>
      </c>
      <c r="C991">
        <v>31427200</v>
      </c>
      <c r="D991" s="26">
        <f t="shared" si="15"/>
        <v>-6.244287243946138E-2</v>
      </c>
    </row>
    <row r="992" spans="1:4">
      <c r="A992" s="41">
        <v>44300</v>
      </c>
      <c r="B992">
        <v>41.63</v>
      </c>
      <c r="C992">
        <v>84552400</v>
      </c>
      <c r="D992" s="26">
        <f t="shared" si="15"/>
        <v>0.16635553194860647</v>
      </c>
    </row>
    <row r="993" spans="1:4">
      <c r="A993" s="41">
        <v>44299</v>
      </c>
      <c r="B993">
        <v>35.25</v>
      </c>
      <c r="C993">
        <v>27227600</v>
      </c>
      <c r="D993" s="26">
        <f t="shared" si="15"/>
        <v>-5.6721498968304431E-4</v>
      </c>
    </row>
    <row r="994" spans="1:4">
      <c r="A994" s="41">
        <v>44298</v>
      </c>
      <c r="B994">
        <v>35.270000000000003</v>
      </c>
      <c r="C994">
        <v>66734400</v>
      </c>
      <c r="D994" s="26">
        <f t="shared" si="15"/>
        <v>-0.11554381687007857</v>
      </c>
    </row>
    <row r="995" spans="1:4">
      <c r="A995" s="41">
        <v>44295</v>
      </c>
      <c r="B995">
        <v>39.590000000000003</v>
      </c>
      <c r="C995">
        <v>37849600</v>
      </c>
      <c r="D995" s="26">
        <f t="shared" si="15"/>
        <v>-7.2338283915349605E-2</v>
      </c>
    </row>
    <row r="996" spans="1:4">
      <c r="A996" s="41">
        <v>44294</v>
      </c>
      <c r="B996">
        <v>42.56</v>
      </c>
      <c r="C996">
        <v>40189600</v>
      </c>
      <c r="D996" s="26">
        <f t="shared" si="15"/>
        <v>-4.4349599784561426E-2</v>
      </c>
    </row>
    <row r="997" spans="1:4">
      <c r="A997" s="41">
        <v>44293</v>
      </c>
      <c r="B997">
        <v>44.49</v>
      </c>
      <c r="C997">
        <v>19073200</v>
      </c>
      <c r="D997" s="26">
        <f t="shared" si="15"/>
        <v>-3.619905275177876E-2</v>
      </c>
    </row>
    <row r="998" spans="1:4">
      <c r="A998" s="41">
        <v>44292</v>
      </c>
      <c r="B998">
        <v>46.13</v>
      </c>
      <c r="C998">
        <v>24873200</v>
      </c>
      <c r="D998" s="26">
        <f t="shared" si="15"/>
        <v>-1.3136831540982691E-2</v>
      </c>
    </row>
    <row r="999" spans="1:4">
      <c r="A999" s="41">
        <v>44291</v>
      </c>
      <c r="B999">
        <v>46.74</v>
      </c>
      <c r="C999">
        <v>56282000</v>
      </c>
      <c r="D999" s="26">
        <f t="shared" si="15"/>
        <v>-2.3679753369515302E-2</v>
      </c>
    </row>
    <row r="1000" spans="1:4">
      <c r="A1000" s="41">
        <v>44287</v>
      </c>
      <c r="B1000">
        <v>47.86</v>
      </c>
      <c r="C1000">
        <v>37337200</v>
      </c>
      <c r="D1000" s="26">
        <f t="shared" si="15"/>
        <v>8.3928314726097186E-3</v>
      </c>
    </row>
    <row r="1001" spans="1:4">
      <c r="A1001" s="41">
        <v>44286</v>
      </c>
      <c r="B1001">
        <v>47.46</v>
      </c>
      <c r="C1001">
        <v>33575200</v>
      </c>
      <c r="D1001" s="26">
        <f t="shared" si="15"/>
        <v>-2.414771788035977E-2</v>
      </c>
    </row>
    <row r="1002" spans="1:4">
      <c r="A1002" s="41">
        <v>44285</v>
      </c>
      <c r="B1002">
        <v>48.62</v>
      </c>
      <c r="C1002">
        <v>68379600</v>
      </c>
      <c r="D1002" s="26">
        <f t="shared" si="15"/>
        <v>7.0065903935219387E-2</v>
      </c>
    </row>
    <row r="1003" spans="1:4">
      <c r="A1003" s="41">
        <v>44284</v>
      </c>
      <c r="B1003">
        <v>45.33</v>
      </c>
      <c r="C1003">
        <v>40168800</v>
      </c>
      <c r="D1003" s="26">
        <f t="shared" si="15"/>
        <v>1.7663948068227955E-3</v>
      </c>
    </row>
    <row r="1004" spans="1:4">
      <c r="A1004" s="41">
        <v>44281</v>
      </c>
      <c r="B1004">
        <v>45.25</v>
      </c>
      <c r="C1004">
        <v>149722800</v>
      </c>
      <c r="D1004" s="26">
        <f t="shared" si="15"/>
        <v>-1.5133527115017E-2</v>
      </c>
    </row>
    <row r="1005" spans="1:4">
      <c r="A1005" s="41">
        <v>44280</v>
      </c>
      <c r="B1005">
        <v>45.94</v>
      </c>
      <c r="C1005">
        <v>203849200</v>
      </c>
      <c r="D1005" s="26">
        <f t="shared" si="15"/>
        <v>0.42347569817931313</v>
      </c>
    </row>
    <row r="1006" spans="1:4">
      <c r="A1006" s="41">
        <v>44279</v>
      </c>
      <c r="B1006">
        <v>30.08</v>
      </c>
      <c r="C1006">
        <v>96711600</v>
      </c>
      <c r="D1006" s="26">
        <f t="shared" si="15"/>
        <v>-0.4125322753312568</v>
      </c>
    </row>
    <row r="1007" spans="1:4">
      <c r="A1007" s="41">
        <v>44278</v>
      </c>
      <c r="B1007">
        <v>45.44</v>
      </c>
      <c r="C1007">
        <v>57716400</v>
      </c>
      <c r="D1007" s="26">
        <f t="shared" si="15"/>
        <v>-6.7642194475081366E-2</v>
      </c>
    </row>
    <row r="1008" spans="1:4">
      <c r="A1008" s="41">
        <v>44277</v>
      </c>
      <c r="B1008">
        <v>48.62</v>
      </c>
      <c r="C1008">
        <v>40246000</v>
      </c>
      <c r="D1008" s="26">
        <f t="shared" si="15"/>
        <v>-2.9387057453876202E-2</v>
      </c>
    </row>
    <row r="1009" spans="1:4">
      <c r="A1009" s="41">
        <v>44274</v>
      </c>
      <c r="B1009">
        <v>50.07</v>
      </c>
      <c r="C1009">
        <v>98709200</v>
      </c>
      <c r="D1009" s="26">
        <f t="shared" si="15"/>
        <v>-7.3624847548653827E-3</v>
      </c>
    </row>
    <row r="1010" spans="1:4">
      <c r="A1010" s="41">
        <v>44273</v>
      </c>
      <c r="B1010">
        <v>50.44</v>
      </c>
      <c r="C1010">
        <v>47059600</v>
      </c>
      <c r="D1010" s="26">
        <f t="shared" si="15"/>
        <v>-3.9075823745587511E-2</v>
      </c>
    </row>
    <row r="1011" spans="1:4">
      <c r="A1011" s="41">
        <v>44272</v>
      </c>
      <c r="B1011">
        <v>52.45</v>
      </c>
      <c r="C1011">
        <v>65926400</v>
      </c>
      <c r="D1011" s="26">
        <f t="shared" si="15"/>
        <v>7.8476811980017647E-3</v>
      </c>
    </row>
    <row r="1012" spans="1:4">
      <c r="A1012" s="41">
        <v>44271</v>
      </c>
      <c r="B1012">
        <v>52.04</v>
      </c>
      <c r="C1012">
        <v>141691600</v>
      </c>
      <c r="D1012" s="26">
        <f t="shared" si="15"/>
        <v>-5.5865837427362973E-2</v>
      </c>
    </row>
    <row r="1013" spans="1:4">
      <c r="A1013" s="41">
        <v>44270</v>
      </c>
      <c r="B1013">
        <v>55.03</v>
      </c>
      <c r="C1013">
        <v>96401600</v>
      </c>
      <c r="D1013" s="26">
        <f t="shared" si="15"/>
        <v>-0.18374401061490347</v>
      </c>
    </row>
    <row r="1014" spans="1:4">
      <c r="A1014" s="41">
        <v>44267</v>
      </c>
      <c r="B1014">
        <v>66.13</v>
      </c>
      <c r="C1014">
        <v>103383600</v>
      </c>
      <c r="D1014" s="26">
        <f t="shared" si="15"/>
        <v>1.7235231790933843E-2</v>
      </c>
    </row>
    <row r="1015" spans="1:4">
      <c r="A1015" s="41">
        <v>44266</v>
      </c>
      <c r="B1015">
        <v>65</v>
      </c>
      <c r="C1015">
        <v>113250000</v>
      </c>
      <c r="D1015" s="26">
        <f t="shared" si="15"/>
        <v>-1.9048194970694474E-2</v>
      </c>
    </row>
    <row r="1016" spans="1:4">
      <c r="A1016" s="41">
        <v>44265</v>
      </c>
      <c r="B1016">
        <v>66.25</v>
      </c>
      <c r="C1016">
        <v>286282400</v>
      </c>
      <c r="D1016" s="26">
        <f t="shared" si="15"/>
        <v>7.0827437371371552E-2</v>
      </c>
    </row>
    <row r="1017" spans="1:4">
      <c r="A1017" s="41">
        <v>44264</v>
      </c>
      <c r="B1017">
        <v>61.72</v>
      </c>
      <c r="C1017">
        <v>156397200</v>
      </c>
      <c r="D1017" s="26">
        <f t="shared" si="15"/>
        <v>0.23836740307926566</v>
      </c>
    </row>
    <row r="1018" spans="1:4">
      <c r="A1018" s="41">
        <v>44263</v>
      </c>
      <c r="B1018">
        <v>48.63</v>
      </c>
      <c r="C1018">
        <v>254262400</v>
      </c>
      <c r="D1018" s="26">
        <f t="shared" si="15"/>
        <v>0.34502194485616444</v>
      </c>
    </row>
    <row r="1019" spans="1:4">
      <c r="A1019" s="41">
        <v>44260</v>
      </c>
      <c r="B1019">
        <v>34.44</v>
      </c>
      <c r="C1019">
        <v>122934800</v>
      </c>
      <c r="D1019" s="26">
        <f t="shared" si="15"/>
        <v>3.9987557626009057E-2</v>
      </c>
    </row>
    <row r="1020" spans="1:4">
      <c r="A1020" s="41">
        <v>44259</v>
      </c>
      <c r="B1020">
        <v>33.090000000000003</v>
      </c>
      <c r="C1020">
        <v>130427600</v>
      </c>
      <c r="D1020" s="26">
        <f t="shared" si="15"/>
        <v>6.3632313554033135E-2</v>
      </c>
    </row>
    <row r="1021" spans="1:4">
      <c r="A1021" s="41">
        <v>44258</v>
      </c>
      <c r="B1021">
        <v>31.05</v>
      </c>
      <c r="C1021">
        <v>77095600</v>
      </c>
      <c r="D1021" s="26">
        <f t="shared" si="15"/>
        <v>4.9515064527380498E-2</v>
      </c>
    </row>
    <row r="1022" spans="1:4">
      <c r="A1022" s="41">
        <v>44257</v>
      </c>
      <c r="B1022">
        <v>29.55</v>
      </c>
      <c r="C1022">
        <v>135132000</v>
      </c>
      <c r="D1022" s="26">
        <f t="shared" si="15"/>
        <v>-1.8441427902722907E-2</v>
      </c>
    </row>
    <row r="1023" spans="1:4">
      <c r="A1023" s="41">
        <v>44256</v>
      </c>
      <c r="B1023">
        <v>30.1</v>
      </c>
      <c r="C1023">
        <v>199176000</v>
      </c>
      <c r="D1023" s="26">
        <f t="shared" si="15"/>
        <v>0.16859559232080187</v>
      </c>
    </row>
    <row r="1024" spans="1:4">
      <c r="A1024" s="41">
        <v>44253</v>
      </c>
      <c r="B1024">
        <v>25.43</v>
      </c>
      <c r="C1024">
        <v>368776800</v>
      </c>
      <c r="D1024" s="26">
        <f t="shared" si="15"/>
        <v>-6.6551829288969341E-2</v>
      </c>
    </row>
    <row r="1025" spans="1:4">
      <c r="A1025" s="41">
        <v>44252</v>
      </c>
      <c r="B1025">
        <v>27.18</v>
      </c>
      <c r="C1025">
        <v>601235200</v>
      </c>
      <c r="D1025" s="26">
        <f t="shared" si="15"/>
        <v>0.17003531185318455</v>
      </c>
    </row>
    <row r="1026" spans="1:4">
      <c r="A1026" s="41">
        <v>44251</v>
      </c>
      <c r="B1026">
        <v>22.93</v>
      </c>
      <c r="C1026">
        <v>332446800</v>
      </c>
      <c r="D1026" s="26">
        <f t="shared" ref="D1026:D1089" si="16">LN(B1026/B1027)</f>
        <v>0.71296725240426806</v>
      </c>
    </row>
    <row r="1027" spans="1:4">
      <c r="A1027" s="41">
        <v>44250</v>
      </c>
      <c r="B1027">
        <v>11.24</v>
      </c>
      <c r="C1027">
        <v>30260800</v>
      </c>
      <c r="D1027" s="26">
        <f t="shared" si="16"/>
        <v>-2.286819090365939E-2</v>
      </c>
    </row>
    <row r="1028" spans="1:4">
      <c r="A1028" s="41">
        <v>44249</v>
      </c>
      <c r="B1028">
        <v>11.5</v>
      </c>
      <c r="C1028">
        <v>77904000</v>
      </c>
      <c r="D1028" s="26">
        <f t="shared" si="16"/>
        <v>0.12487332988140799</v>
      </c>
    </row>
    <row r="1029" spans="1:4">
      <c r="A1029" s="41">
        <v>44246</v>
      </c>
      <c r="B1029">
        <v>10.15</v>
      </c>
      <c r="C1029">
        <v>59312800</v>
      </c>
      <c r="D1029" s="26">
        <f t="shared" si="16"/>
        <v>-1.9685045726721981E-3</v>
      </c>
    </row>
    <row r="1030" spans="1:4">
      <c r="A1030" s="41">
        <v>44245</v>
      </c>
      <c r="B1030">
        <v>10.17</v>
      </c>
      <c r="C1030">
        <v>95962400</v>
      </c>
      <c r="D1030" s="26">
        <f t="shared" si="16"/>
        <v>-0.12116418083095179</v>
      </c>
    </row>
    <row r="1031" spans="1:4">
      <c r="A1031" s="41">
        <v>44244</v>
      </c>
      <c r="B1031">
        <v>11.48</v>
      </c>
      <c r="C1031">
        <v>36747200</v>
      </c>
      <c r="D1031" s="26">
        <f t="shared" si="16"/>
        <v>-7.547587636502967E-2</v>
      </c>
    </row>
    <row r="1032" spans="1:4">
      <c r="A1032" s="41">
        <v>44243</v>
      </c>
      <c r="B1032">
        <v>12.38</v>
      </c>
      <c r="C1032">
        <v>32700000</v>
      </c>
      <c r="D1032" s="26">
        <f t="shared" si="16"/>
        <v>-5.6529962950655752E-2</v>
      </c>
    </row>
    <row r="1033" spans="1:4">
      <c r="A1033" s="41">
        <v>44239</v>
      </c>
      <c r="B1033">
        <v>13.1</v>
      </c>
      <c r="C1033">
        <v>58293200</v>
      </c>
      <c r="D1033" s="26">
        <f t="shared" si="16"/>
        <v>2.5513560162657861E-2</v>
      </c>
    </row>
    <row r="1034" spans="1:4">
      <c r="A1034" s="41">
        <v>44238</v>
      </c>
      <c r="B1034">
        <v>12.77</v>
      </c>
      <c r="C1034">
        <v>52226800</v>
      </c>
      <c r="D1034" s="26">
        <f t="shared" si="16"/>
        <v>-2.3465008811236481E-3</v>
      </c>
    </row>
    <row r="1035" spans="1:4">
      <c r="A1035" s="41">
        <v>44237</v>
      </c>
      <c r="B1035">
        <v>12.8</v>
      </c>
      <c r="C1035">
        <v>145820000</v>
      </c>
      <c r="D1035" s="26">
        <f t="shared" si="16"/>
        <v>1.7336919653277161E-2</v>
      </c>
    </row>
    <row r="1036" spans="1:4">
      <c r="A1036" s="41">
        <v>44236</v>
      </c>
      <c r="B1036">
        <v>12.58</v>
      </c>
      <c r="C1036">
        <v>107372400</v>
      </c>
      <c r="D1036" s="26">
        <f t="shared" si="16"/>
        <v>-0.17594194982991559</v>
      </c>
    </row>
    <row r="1037" spans="1:4">
      <c r="A1037" s="41">
        <v>44235</v>
      </c>
      <c r="B1037">
        <v>15</v>
      </c>
      <c r="C1037">
        <v>102749200</v>
      </c>
      <c r="D1037" s="26">
        <f t="shared" si="16"/>
        <v>-6.0781472259858887E-2</v>
      </c>
    </row>
    <row r="1038" spans="1:4">
      <c r="A1038" s="41">
        <v>44232</v>
      </c>
      <c r="B1038">
        <v>15.94</v>
      </c>
      <c r="C1038">
        <v>325380000</v>
      </c>
      <c r="D1038" s="26">
        <f t="shared" si="16"/>
        <v>0.17507061866198642</v>
      </c>
    </row>
    <row r="1039" spans="1:4">
      <c r="A1039" s="41">
        <v>44231</v>
      </c>
      <c r="B1039">
        <v>13.38</v>
      </c>
      <c r="C1039">
        <v>249709200</v>
      </c>
      <c r="D1039" s="26">
        <f t="shared" si="16"/>
        <v>-0.54607156282766556</v>
      </c>
    </row>
    <row r="1040" spans="1:4">
      <c r="A1040" s="41">
        <v>44230</v>
      </c>
      <c r="B1040">
        <v>23.1</v>
      </c>
      <c r="C1040">
        <v>170794000</v>
      </c>
      <c r="D1040" s="26">
        <f t="shared" si="16"/>
        <v>2.6317308317373576E-2</v>
      </c>
    </row>
    <row r="1041" spans="1:4">
      <c r="A1041" s="41">
        <v>44229</v>
      </c>
      <c r="B1041">
        <v>22.5</v>
      </c>
      <c r="C1041">
        <v>312732400</v>
      </c>
      <c r="D1041" s="26">
        <f t="shared" si="16"/>
        <v>-0.916290731874155</v>
      </c>
    </row>
    <row r="1042" spans="1:4">
      <c r="A1042" s="41">
        <v>44228</v>
      </c>
      <c r="B1042">
        <v>56.25</v>
      </c>
      <c r="C1042">
        <v>149528800</v>
      </c>
      <c r="D1042" s="26">
        <f t="shared" si="16"/>
        <v>-0.3677247801253174</v>
      </c>
    </row>
    <row r="1043" spans="1:4">
      <c r="A1043" s="41">
        <v>44225</v>
      </c>
      <c r="B1043">
        <v>81.25</v>
      </c>
      <c r="C1043">
        <v>202264400</v>
      </c>
      <c r="D1043" s="26">
        <f t="shared" si="16"/>
        <v>0.51803100748726094</v>
      </c>
    </row>
    <row r="1044" spans="1:4">
      <c r="A1044" s="41">
        <v>44224</v>
      </c>
      <c r="B1044">
        <v>48.4</v>
      </c>
      <c r="C1044">
        <v>235263200</v>
      </c>
      <c r="D1044" s="26">
        <f t="shared" si="16"/>
        <v>-0.5850280424630393</v>
      </c>
    </row>
    <row r="1045" spans="1:4">
      <c r="A1045" s="41">
        <v>44223</v>
      </c>
      <c r="B1045">
        <v>86.88</v>
      </c>
      <c r="C1045">
        <v>373586800</v>
      </c>
      <c r="D1045" s="26">
        <f t="shared" si="16"/>
        <v>0.85388025034126269</v>
      </c>
    </row>
    <row r="1046" spans="1:4">
      <c r="A1046" s="41">
        <v>44222</v>
      </c>
      <c r="B1046">
        <v>36.99</v>
      </c>
      <c r="C1046">
        <v>714352000</v>
      </c>
      <c r="D1046" s="26">
        <f t="shared" si="16"/>
        <v>0.6557373268106268</v>
      </c>
    </row>
    <row r="1047" spans="1:4">
      <c r="A1047" s="41">
        <v>44221</v>
      </c>
      <c r="B1047">
        <v>19.2</v>
      </c>
      <c r="C1047">
        <v>711496000</v>
      </c>
      <c r="D1047" s="26">
        <f t="shared" si="16"/>
        <v>0.16681737025798929</v>
      </c>
    </row>
    <row r="1048" spans="1:4">
      <c r="A1048" s="41">
        <v>44218</v>
      </c>
      <c r="B1048">
        <v>16.25</v>
      </c>
      <c r="C1048">
        <v>788631600</v>
      </c>
      <c r="D1048" s="26">
        <f t="shared" si="16"/>
        <v>0.41225735404210812</v>
      </c>
    </row>
    <row r="1049" spans="1:4">
      <c r="A1049" s="41">
        <v>44217</v>
      </c>
      <c r="B1049">
        <v>10.76</v>
      </c>
      <c r="C1049">
        <v>224867600</v>
      </c>
      <c r="D1049" s="26">
        <f t="shared" si="16"/>
        <v>9.5496070686912335E-2</v>
      </c>
    </row>
    <row r="1050" spans="1:4">
      <c r="A1050" s="41">
        <v>44216</v>
      </c>
      <c r="B1050">
        <v>9.7799999999999994</v>
      </c>
      <c r="C1050">
        <v>133887200</v>
      </c>
      <c r="D1050" s="26">
        <f t="shared" si="16"/>
        <v>-6.1162270174360944E-3</v>
      </c>
    </row>
    <row r="1051" spans="1:4">
      <c r="A1051" s="41">
        <v>44215</v>
      </c>
      <c r="B1051">
        <v>9.84</v>
      </c>
      <c r="C1051">
        <v>298887600</v>
      </c>
      <c r="D1051" s="26">
        <f t="shared" si="16"/>
        <v>0.10265415406008316</v>
      </c>
    </row>
    <row r="1052" spans="1:4">
      <c r="A1052" s="41">
        <v>44211</v>
      </c>
      <c r="B1052">
        <v>8.8800000000000008</v>
      </c>
      <c r="C1052">
        <v>187465600</v>
      </c>
      <c r="D1052" s="26">
        <f t="shared" si="16"/>
        <v>-0.1167815333192939</v>
      </c>
    </row>
    <row r="1053" spans="1:4">
      <c r="A1053" s="41">
        <v>44210</v>
      </c>
      <c r="B1053">
        <v>9.98</v>
      </c>
      <c r="C1053">
        <v>374869600</v>
      </c>
      <c r="D1053" s="26">
        <f t="shared" si="16"/>
        <v>0.24006955852905568</v>
      </c>
    </row>
    <row r="1054" spans="1:4">
      <c r="A1054" s="41">
        <v>44209</v>
      </c>
      <c r="B1054">
        <v>7.85</v>
      </c>
      <c r="C1054">
        <v>578006800</v>
      </c>
      <c r="D1054" s="26">
        <f t="shared" si="16"/>
        <v>0.45307762203088969</v>
      </c>
    </row>
    <row r="1055" spans="1:4">
      <c r="A1055" s="41">
        <v>44208</v>
      </c>
      <c r="B1055">
        <v>4.99</v>
      </c>
      <c r="C1055">
        <v>28242800</v>
      </c>
      <c r="D1055" s="26">
        <f t="shared" si="16"/>
        <v>0</v>
      </c>
    </row>
    <row r="1056" spans="1:4">
      <c r="A1056" s="41">
        <v>44207</v>
      </c>
      <c r="B1056">
        <v>4.99</v>
      </c>
      <c r="C1056">
        <v>59632000</v>
      </c>
      <c r="D1056" s="26">
        <f t="shared" si="16"/>
        <v>0.12129621367382053</v>
      </c>
    </row>
    <row r="1057" spans="1:4">
      <c r="A1057" s="41">
        <v>44204</v>
      </c>
      <c r="B1057">
        <v>4.42</v>
      </c>
      <c r="C1057">
        <v>25928000</v>
      </c>
      <c r="D1057" s="26">
        <f t="shared" si="16"/>
        <v>-2.2372297754532984E-2</v>
      </c>
    </row>
    <row r="1058" spans="1:4">
      <c r="A1058" s="41">
        <v>44203</v>
      </c>
      <c r="B1058">
        <v>4.5199999999999996</v>
      </c>
      <c r="C1058">
        <v>24517200</v>
      </c>
      <c r="D1058" s="26">
        <f t="shared" si="16"/>
        <v>-1.5368030228314062E-2</v>
      </c>
    </row>
    <row r="1059" spans="1:4">
      <c r="A1059" s="41">
        <v>44202</v>
      </c>
      <c r="B1059">
        <v>4.59</v>
      </c>
      <c r="C1059">
        <v>24224800</v>
      </c>
      <c r="D1059" s="26">
        <f t="shared" si="16"/>
        <v>5.6005675960140215E-2</v>
      </c>
    </row>
    <row r="1060" spans="1:4">
      <c r="A1060" s="41">
        <v>44201</v>
      </c>
      <c r="B1060">
        <v>4.34</v>
      </c>
      <c r="C1060">
        <v>19846000</v>
      </c>
      <c r="D1060" s="26">
        <f t="shared" si="16"/>
        <v>6.9364439966571687E-3</v>
      </c>
    </row>
    <row r="1061" spans="1:4">
      <c r="A1061" s="41">
        <v>44200</v>
      </c>
      <c r="B1061">
        <v>4.3099999999999996</v>
      </c>
      <c r="C1061">
        <v>40090000</v>
      </c>
      <c r="D1061" s="26">
        <f t="shared" si="16"/>
        <v>-8.8750003912670059E-2</v>
      </c>
    </row>
    <row r="1062" spans="1:4">
      <c r="A1062" s="41">
        <v>44196</v>
      </c>
      <c r="B1062">
        <v>4.71</v>
      </c>
      <c r="C1062">
        <v>27690800</v>
      </c>
      <c r="D1062" s="26">
        <f t="shared" si="16"/>
        <v>-2.3086020034182586E-2</v>
      </c>
    </row>
    <row r="1063" spans="1:4">
      <c r="A1063" s="41">
        <v>44195</v>
      </c>
      <c r="B1063">
        <v>4.82</v>
      </c>
      <c r="C1063">
        <v>23737600</v>
      </c>
      <c r="D1063" s="26">
        <f t="shared" si="16"/>
        <v>-4.1407926660312769E-3</v>
      </c>
    </row>
    <row r="1064" spans="1:4">
      <c r="A1064" s="41">
        <v>44194</v>
      </c>
      <c r="B1064">
        <v>4.84</v>
      </c>
      <c r="C1064">
        <v>36965600</v>
      </c>
      <c r="D1064" s="26">
        <f t="shared" si="16"/>
        <v>-8.1313355874992055E-2</v>
      </c>
    </row>
    <row r="1065" spans="1:4">
      <c r="A1065" s="41">
        <v>44193</v>
      </c>
      <c r="B1065">
        <v>5.25</v>
      </c>
      <c r="C1065">
        <v>35863600</v>
      </c>
      <c r="D1065" s="26">
        <f t="shared" si="16"/>
        <v>4.08219945202552E-2</v>
      </c>
    </row>
    <row r="1066" spans="1:4">
      <c r="A1066" s="41">
        <v>44189</v>
      </c>
      <c r="B1066">
        <v>5.04</v>
      </c>
      <c r="C1066">
        <v>25048800</v>
      </c>
      <c r="D1066" s="26">
        <f t="shared" si="16"/>
        <v>-1.9646997383796421E-2</v>
      </c>
    </row>
    <row r="1067" spans="1:4">
      <c r="A1067" s="41">
        <v>44188</v>
      </c>
      <c r="B1067">
        <v>5.14</v>
      </c>
      <c r="C1067">
        <v>103321200</v>
      </c>
      <c r="D1067" s="26">
        <f t="shared" si="16"/>
        <v>5.6014641554671306E-2</v>
      </c>
    </row>
    <row r="1068" spans="1:4">
      <c r="A1068" s="41">
        <v>44187</v>
      </c>
      <c r="B1068">
        <v>4.8600000000000003</v>
      </c>
      <c r="C1068">
        <v>122610800</v>
      </c>
      <c r="D1068" s="26">
        <f t="shared" si="16"/>
        <v>0.2252032842772205</v>
      </c>
    </row>
    <row r="1069" spans="1:4">
      <c r="A1069" s="41">
        <v>44186</v>
      </c>
      <c r="B1069">
        <v>3.88</v>
      </c>
      <c r="C1069">
        <v>39504400</v>
      </c>
      <c r="D1069" s="26">
        <f t="shared" si="16"/>
        <v>-7.702220362092351E-3</v>
      </c>
    </row>
    <row r="1070" spans="1:4">
      <c r="A1070" s="41">
        <v>44183</v>
      </c>
      <c r="B1070">
        <v>3.91</v>
      </c>
      <c r="C1070">
        <v>66475200</v>
      </c>
      <c r="D1070" s="26">
        <f t="shared" si="16"/>
        <v>5.2505497377930678E-2</v>
      </c>
    </row>
    <row r="1071" spans="1:4">
      <c r="A1071" s="41">
        <v>44182</v>
      </c>
      <c r="B1071">
        <v>3.71</v>
      </c>
      <c r="C1071">
        <v>32779600</v>
      </c>
      <c r="D1071" s="26">
        <f t="shared" si="16"/>
        <v>6.9763287549710978E-2</v>
      </c>
    </row>
    <row r="1072" spans="1:4">
      <c r="A1072" s="41">
        <v>44181</v>
      </c>
      <c r="B1072">
        <v>3.46</v>
      </c>
      <c r="C1072">
        <v>23460400</v>
      </c>
      <c r="D1072" s="26">
        <f t="shared" si="16"/>
        <v>0</v>
      </c>
    </row>
    <row r="1073" spans="1:4">
      <c r="A1073" s="41">
        <v>44180</v>
      </c>
      <c r="B1073">
        <v>3.46</v>
      </c>
      <c r="C1073">
        <v>32759200</v>
      </c>
      <c r="D1073" s="26">
        <f t="shared" si="16"/>
        <v>8.4387392277547407E-2</v>
      </c>
    </row>
    <row r="1074" spans="1:4">
      <c r="A1074" s="41">
        <v>44179</v>
      </c>
      <c r="B1074">
        <v>3.18</v>
      </c>
      <c r="C1074">
        <v>40028400</v>
      </c>
      <c r="D1074" s="26">
        <f t="shared" si="16"/>
        <v>-4.6091107200266976E-2</v>
      </c>
    </row>
    <row r="1075" spans="1:4">
      <c r="A1075" s="41">
        <v>44176</v>
      </c>
      <c r="B1075">
        <v>3.33</v>
      </c>
      <c r="C1075">
        <v>29987600</v>
      </c>
      <c r="D1075" s="26">
        <f t="shared" si="16"/>
        <v>-5.8325566952852827E-2</v>
      </c>
    </row>
    <row r="1076" spans="1:4">
      <c r="A1076" s="41">
        <v>44175</v>
      </c>
      <c r="B1076">
        <v>3.53</v>
      </c>
      <c r="C1076">
        <v>30235600</v>
      </c>
      <c r="D1076" s="26">
        <f t="shared" si="16"/>
        <v>3.458557964977995E-2</v>
      </c>
    </row>
    <row r="1077" spans="1:4">
      <c r="A1077" s="41">
        <v>44174</v>
      </c>
      <c r="B1077">
        <v>3.41</v>
      </c>
      <c r="C1077">
        <v>97431600</v>
      </c>
      <c r="D1077" s="26">
        <f t="shared" si="16"/>
        <v>-0.21785097794844102</v>
      </c>
    </row>
    <row r="1078" spans="1:4">
      <c r="A1078" s="41">
        <v>44173</v>
      </c>
      <c r="B1078">
        <v>4.24</v>
      </c>
      <c r="C1078">
        <v>64480800</v>
      </c>
      <c r="D1078" s="26">
        <f t="shared" si="16"/>
        <v>3.6018299189156125E-2</v>
      </c>
    </row>
    <row r="1079" spans="1:4">
      <c r="A1079" s="41">
        <v>44172</v>
      </c>
      <c r="B1079">
        <v>4.09</v>
      </c>
      <c r="C1079">
        <v>29545200</v>
      </c>
      <c r="D1079" s="26">
        <f t="shared" si="16"/>
        <v>-3.1290157993209985E-2</v>
      </c>
    </row>
    <row r="1080" spans="1:4">
      <c r="A1080" s="41">
        <v>44169</v>
      </c>
      <c r="B1080">
        <v>4.22</v>
      </c>
      <c r="C1080">
        <v>35890800</v>
      </c>
      <c r="D1080" s="26">
        <f t="shared" si="16"/>
        <v>4.6068752089328716E-2</v>
      </c>
    </row>
    <row r="1081" spans="1:4">
      <c r="A1081" s="41">
        <v>44168</v>
      </c>
      <c r="B1081">
        <v>4.03</v>
      </c>
      <c r="C1081">
        <v>25180000</v>
      </c>
      <c r="D1081" s="26">
        <f t="shared" si="16"/>
        <v>-2.6929411878631293E-2</v>
      </c>
    </row>
    <row r="1082" spans="1:4">
      <c r="A1082" s="41">
        <v>44167</v>
      </c>
      <c r="B1082">
        <v>4.1399999999999997</v>
      </c>
      <c r="C1082">
        <v>31533600</v>
      </c>
      <c r="D1082" s="26">
        <f t="shared" si="16"/>
        <v>4.6980208924192336E-2</v>
      </c>
    </row>
    <row r="1083" spans="1:4">
      <c r="A1083" s="41">
        <v>44166</v>
      </c>
      <c r="B1083">
        <v>3.95</v>
      </c>
      <c r="C1083">
        <v>50615600</v>
      </c>
      <c r="D1083" s="26">
        <f t="shared" si="16"/>
        <v>-4.6980208924192378E-2</v>
      </c>
    </row>
    <row r="1084" spans="1:4">
      <c r="A1084" s="41">
        <v>44165</v>
      </c>
      <c r="B1084">
        <v>4.1399999999999997</v>
      </c>
      <c r="C1084">
        <v>127934000</v>
      </c>
      <c r="D1084" s="26">
        <f t="shared" si="16"/>
        <v>2.9413885206293407E-2</v>
      </c>
    </row>
    <row r="1085" spans="1:4">
      <c r="A1085" s="41">
        <v>44162</v>
      </c>
      <c r="B1085">
        <v>4.0199999999999996</v>
      </c>
      <c r="C1085">
        <v>50016800</v>
      </c>
      <c r="D1085" s="26">
        <f t="shared" si="16"/>
        <v>8.5655444578493806E-2</v>
      </c>
    </row>
    <row r="1086" spans="1:4">
      <c r="A1086" s="41">
        <v>44160</v>
      </c>
      <c r="B1086">
        <v>3.69</v>
      </c>
      <c r="C1086">
        <v>35440400</v>
      </c>
      <c r="D1086" s="26">
        <f t="shared" si="16"/>
        <v>7.5985906977922055E-2</v>
      </c>
    </row>
    <row r="1087" spans="1:4">
      <c r="A1087" s="41">
        <v>44159</v>
      </c>
      <c r="B1087">
        <v>3.42</v>
      </c>
      <c r="C1087">
        <v>28732800</v>
      </c>
      <c r="D1087" s="26">
        <f t="shared" si="16"/>
        <v>-1.4514042884254071E-2</v>
      </c>
    </row>
    <row r="1088" spans="1:4">
      <c r="A1088" s="41">
        <v>44158</v>
      </c>
      <c r="B1088">
        <v>3.47</v>
      </c>
      <c r="C1088">
        <v>38396400</v>
      </c>
      <c r="D1088" s="26">
        <f t="shared" si="16"/>
        <v>8.7273397166682434E-2</v>
      </c>
    </row>
    <row r="1089" spans="1:4">
      <c r="A1089" s="41">
        <v>44155</v>
      </c>
      <c r="B1089">
        <v>3.18</v>
      </c>
      <c r="C1089">
        <v>33581600</v>
      </c>
      <c r="D1089" s="26">
        <f t="shared" si="16"/>
        <v>1.9048194970694411E-2</v>
      </c>
    </row>
    <row r="1090" spans="1:4">
      <c r="A1090" s="41">
        <v>44154</v>
      </c>
      <c r="B1090">
        <v>3.12</v>
      </c>
      <c r="C1090">
        <v>47150400</v>
      </c>
      <c r="D1090" s="26">
        <f t="shared" ref="D1090:D1153" si="17">LN(B1090/B1091)</f>
        <v>7.6576499697050091E-2</v>
      </c>
    </row>
    <row r="1091" spans="1:4">
      <c r="A1091" s="41">
        <v>44153</v>
      </c>
      <c r="B1091">
        <v>2.89</v>
      </c>
      <c r="C1091">
        <v>12676800</v>
      </c>
      <c r="D1091" s="26">
        <f t="shared" si="17"/>
        <v>-6.8965790590603286E-3</v>
      </c>
    </row>
    <row r="1092" spans="1:4">
      <c r="A1092" s="41">
        <v>44152</v>
      </c>
      <c r="B1092">
        <v>2.91</v>
      </c>
      <c r="C1092">
        <v>26712800</v>
      </c>
      <c r="D1092" s="26">
        <f t="shared" si="17"/>
        <v>-3.7103750203377084E-2</v>
      </c>
    </row>
    <row r="1093" spans="1:4">
      <c r="A1093" s="41">
        <v>44151</v>
      </c>
      <c r="B1093">
        <v>3.02</v>
      </c>
      <c r="C1093">
        <v>39099200</v>
      </c>
      <c r="D1093" s="26">
        <f t="shared" si="17"/>
        <v>9.3655919708298313E-2</v>
      </c>
    </row>
    <row r="1094" spans="1:4">
      <c r="A1094" s="41">
        <v>44148</v>
      </c>
      <c r="B1094">
        <v>2.75</v>
      </c>
      <c r="C1094">
        <v>14143600</v>
      </c>
      <c r="D1094" s="26">
        <f t="shared" si="17"/>
        <v>-1.0850016024065705E-2</v>
      </c>
    </row>
    <row r="1095" spans="1:4">
      <c r="A1095" s="41">
        <v>44147</v>
      </c>
      <c r="B1095">
        <v>2.78</v>
      </c>
      <c r="C1095">
        <v>17413200</v>
      </c>
      <c r="D1095" s="26">
        <f t="shared" si="17"/>
        <v>-5.5958653648044608E-2</v>
      </c>
    </row>
    <row r="1096" spans="1:4">
      <c r="A1096" s="41">
        <v>44146</v>
      </c>
      <c r="B1096">
        <v>2.94</v>
      </c>
      <c r="C1096">
        <v>19530400</v>
      </c>
      <c r="D1096" s="26">
        <f t="shared" si="17"/>
        <v>5.5958653648044629E-2</v>
      </c>
    </row>
    <row r="1097" spans="1:4">
      <c r="A1097" s="41">
        <v>44145</v>
      </c>
      <c r="B1097">
        <v>2.78</v>
      </c>
      <c r="C1097">
        <v>15304000</v>
      </c>
      <c r="D1097" s="26">
        <f t="shared" si="17"/>
        <v>-3.1861102068984119E-2</v>
      </c>
    </row>
    <row r="1098" spans="1:4">
      <c r="A1098" s="41">
        <v>44144</v>
      </c>
      <c r="B1098">
        <v>2.87</v>
      </c>
      <c r="C1098">
        <v>24979600</v>
      </c>
      <c r="D1098" s="26">
        <f t="shared" si="17"/>
        <v>-3.0877238564439229E-2</v>
      </c>
    </row>
    <row r="1099" spans="1:4">
      <c r="A1099" s="41">
        <v>44141</v>
      </c>
      <c r="B1099">
        <v>2.96</v>
      </c>
      <c r="C1099">
        <v>22072800</v>
      </c>
      <c r="D1099" s="26">
        <f t="shared" si="17"/>
        <v>3.4367643504207818E-2</v>
      </c>
    </row>
    <row r="1100" spans="1:4">
      <c r="A1100" s="41">
        <v>44140</v>
      </c>
      <c r="B1100">
        <v>2.86</v>
      </c>
      <c r="C1100">
        <v>18820800</v>
      </c>
      <c r="D1100" s="26">
        <f t="shared" si="17"/>
        <v>4.6520015634892907E-2</v>
      </c>
    </row>
    <row r="1101" spans="1:4">
      <c r="A1101" s="41">
        <v>44139</v>
      </c>
      <c r="B1101">
        <v>2.73</v>
      </c>
      <c r="C1101">
        <v>23231600</v>
      </c>
      <c r="D1101" s="26">
        <f t="shared" si="17"/>
        <v>-5.6954892927472502E-2</v>
      </c>
    </row>
    <row r="1102" spans="1:4">
      <c r="A1102" s="41">
        <v>44138</v>
      </c>
      <c r="B1102">
        <v>2.89</v>
      </c>
      <c r="C1102">
        <v>29818000</v>
      </c>
      <c r="D1102" s="26">
        <f t="shared" si="17"/>
        <v>7.1715308510593073E-2</v>
      </c>
    </row>
    <row r="1103" spans="1:4">
      <c r="A1103" s="41">
        <v>44137</v>
      </c>
      <c r="B1103">
        <v>2.69</v>
      </c>
      <c r="C1103">
        <v>20908000</v>
      </c>
      <c r="D1103" s="26">
        <f t="shared" si="17"/>
        <v>2.6366875840742134E-2</v>
      </c>
    </row>
    <row r="1104" spans="1:4">
      <c r="A1104" s="41">
        <v>44134</v>
      </c>
      <c r="B1104">
        <v>2.62</v>
      </c>
      <c r="C1104">
        <v>46187600</v>
      </c>
      <c r="D1104" s="26">
        <f t="shared" si="17"/>
        <v>-0.11182810525597048</v>
      </c>
    </row>
    <row r="1105" spans="1:4">
      <c r="A1105" s="41">
        <v>44133</v>
      </c>
      <c r="B1105">
        <v>2.93</v>
      </c>
      <c r="C1105">
        <v>16663200</v>
      </c>
      <c r="D1105" s="26">
        <f t="shared" si="17"/>
        <v>-6.8027473227525231E-3</v>
      </c>
    </row>
    <row r="1106" spans="1:4">
      <c r="A1106" s="41">
        <v>44132</v>
      </c>
      <c r="B1106">
        <v>2.95</v>
      </c>
      <c r="C1106">
        <v>25554400</v>
      </c>
      <c r="D1106" s="26">
        <f t="shared" si="17"/>
        <v>-7.192641753746068E-2</v>
      </c>
    </row>
    <row r="1107" spans="1:4">
      <c r="A1107" s="41">
        <v>44131</v>
      </c>
      <c r="B1107">
        <v>3.17</v>
      </c>
      <c r="C1107">
        <v>28924000</v>
      </c>
      <c r="D1107" s="26">
        <f t="shared" si="17"/>
        <v>-5.8209386085923645E-2</v>
      </c>
    </row>
    <row r="1108" spans="1:4">
      <c r="A1108" s="41">
        <v>44130</v>
      </c>
      <c r="B1108">
        <v>3.36</v>
      </c>
      <c r="C1108">
        <v>53505200</v>
      </c>
      <c r="D1108" s="26">
        <f t="shared" si="17"/>
        <v>-0.10981486600720657</v>
      </c>
    </row>
    <row r="1109" spans="1:4">
      <c r="A1109" s="41">
        <v>44127</v>
      </c>
      <c r="B1109">
        <v>3.75</v>
      </c>
      <c r="C1109">
        <v>26029200</v>
      </c>
      <c r="D1109" s="26">
        <f t="shared" si="17"/>
        <v>5.3476063265952773E-3</v>
      </c>
    </row>
    <row r="1110" spans="1:4">
      <c r="A1110" s="41">
        <v>44126</v>
      </c>
      <c r="B1110">
        <v>3.73</v>
      </c>
      <c r="C1110">
        <v>64848800</v>
      </c>
      <c r="D1110" s="26">
        <f t="shared" si="17"/>
        <v>5.5110362710518883E-2</v>
      </c>
    </row>
    <row r="1111" spans="1:4">
      <c r="A1111" s="41">
        <v>44125</v>
      </c>
      <c r="B1111">
        <v>3.53</v>
      </c>
      <c r="C1111">
        <v>21447600</v>
      </c>
      <c r="D1111" s="26">
        <f t="shared" si="17"/>
        <v>2.0029281875572364E-2</v>
      </c>
    </row>
    <row r="1112" spans="1:4">
      <c r="A1112" s="41">
        <v>44124</v>
      </c>
      <c r="B1112">
        <v>3.46</v>
      </c>
      <c r="C1112">
        <v>26416000</v>
      </c>
      <c r="D1112" s="26">
        <f t="shared" si="17"/>
        <v>-5.7637047167501294E-3</v>
      </c>
    </row>
    <row r="1113" spans="1:4">
      <c r="A1113" s="41">
        <v>44123</v>
      </c>
      <c r="B1113">
        <v>3.48</v>
      </c>
      <c r="C1113">
        <v>52676400</v>
      </c>
      <c r="D1113" s="26">
        <f t="shared" si="17"/>
        <v>4.4059989794030495E-2</v>
      </c>
    </row>
    <row r="1114" spans="1:4">
      <c r="A1114" s="41">
        <v>44120</v>
      </c>
      <c r="B1114">
        <v>3.33</v>
      </c>
      <c r="C1114">
        <v>46606400</v>
      </c>
      <c r="D1114" s="26">
        <f t="shared" si="17"/>
        <v>-3.8296285077280438E-2</v>
      </c>
    </row>
    <row r="1115" spans="1:4">
      <c r="A1115" s="41">
        <v>44119</v>
      </c>
      <c r="B1115">
        <v>3.46</v>
      </c>
      <c r="C1115">
        <v>159579200</v>
      </c>
      <c r="D1115" s="26">
        <f t="shared" si="17"/>
        <v>0.12285367310534347</v>
      </c>
    </row>
    <row r="1116" spans="1:4">
      <c r="A1116" s="41">
        <v>44118</v>
      </c>
      <c r="B1116">
        <v>3.06</v>
      </c>
      <c r="C1116">
        <v>43045600</v>
      </c>
      <c r="D1116" s="26">
        <f t="shared" si="17"/>
        <v>2.9852963149681128E-2</v>
      </c>
    </row>
    <row r="1117" spans="1:4">
      <c r="A1117" s="41">
        <v>44117</v>
      </c>
      <c r="B1117">
        <v>2.97</v>
      </c>
      <c r="C1117">
        <v>40718800</v>
      </c>
      <c r="D1117" s="26">
        <f t="shared" si="17"/>
        <v>6.7567824628799074E-3</v>
      </c>
    </row>
    <row r="1118" spans="1:4">
      <c r="A1118" s="41">
        <v>44116</v>
      </c>
      <c r="B1118">
        <v>2.95</v>
      </c>
      <c r="C1118">
        <v>94622800</v>
      </c>
      <c r="D1118" s="26">
        <f t="shared" si="17"/>
        <v>-2.013490840905581E-2</v>
      </c>
    </row>
    <row r="1119" spans="1:4">
      <c r="A1119" s="41">
        <v>44113</v>
      </c>
      <c r="B1119">
        <v>3.01</v>
      </c>
      <c r="C1119">
        <v>308611200</v>
      </c>
      <c r="D1119" s="26">
        <f t="shared" si="17"/>
        <v>-0.11297266560348615</v>
      </c>
    </row>
    <row r="1120" spans="1:4">
      <c r="A1120" s="41">
        <v>44112</v>
      </c>
      <c r="B1120">
        <v>3.37</v>
      </c>
      <c r="C1120">
        <v>305814400</v>
      </c>
      <c r="D1120" s="26">
        <f t="shared" si="17"/>
        <v>0.36476181499466043</v>
      </c>
    </row>
    <row r="1121" spans="1:4">
      <c r="A1121" s="41">
        <v>44111</v>
      </c>
      <c r="B1121">
        <v>2.34</v>
      </c>
      <c r="C1121">
        <v>13234400</v>
      </c>
      <c r="D1121" s="26">
        <f t="shared" si="17"/>
        <v>2.5975486403260736E-2</v>
      </c>
    </row>
    <row r="1122" spans="1:4">
      <c r="A1122" s="41">
        <v>44110</v>
      </c>
      <c r="B1122">
        <v>2.2799999999999998</v>
      </c>
      <c r="C1122">
        <v>18141600</v>
      </c>
      <c r="D1122" s="26">
        <f t="shared" si="17"/>
        <v>-3.8714512180690511E-2</v>
      </c>
    </row>
    <row r="1123" spans="1:4">
      <c r="A1123" s="41">
        <v>44109</v>
      </c>
      <c r="B1123">
        <v>2.37</v>
      </c>
      <c r="C1123">
        <v>11220000</v>
      </c>
      <c r="D1123" s="26">
        <f t="shared" si="17"/>
        <v>8.4746269909722356E-3</v>
      </c>
    </row>
    <row r="1124" spans="1:4">
      <c r="A1124" s="41">
        <v>44106</v>
      </c>
      <c r="B1124">
        <v>2.35</v>
      </c>
      <c r="C1124">
        <v>17362000</v>
      </c>
      <c r="D1124" s="26">
        <f t="shared" si="17"/>
        <v>-3.7582711149042894E-2</v>
      </c>
    </row>
    <row r="1125" spans="1:4">
      <c r="A1125" s="41">
        <v>44105</v>
      </c>
      <c r="B1125">
        <v>2.44</v>
      </c>
      <c r="C1125">
        <v>18216400</v>
      </c>
      <c r="D1125" s="26">
        <f t="shared" si="17"/>
        <v>-4.4095319865224233E-2</v>
      </c>
    </row>
    <row r="1126" spans="1:4">
      <c r="A1126" s="41">
        <v>44104</v>
      </c>
      <c r="B1126">
        <v>2.5499999999999998</v>
      </c>
      <c r="C1126">
        <v>24316000</v>
      </c>
      <c r="D1126" s="26">
        <f t="shared" si="17"/>
        <v>-1.5564516541111573E-2</v>
      </c>
    </row>
    <row r="1127" spans="1:4">
      <c r="A1127" s="41">
        <v>44103</v>
      </c>
      <c r="B1127">
        <v>2.59</v>
      </c>
      <c r="C1127">
        <v>20950400</v>
      </c>
      <c r="D1127" s="26">
        <f t="shared" si="17"/>
        <v>2.7398974188114347E-2</v>
      </c>
    </row>
    <row r="1128" spans="1:4">
      <c r="A1128" s="41">
        <v>44102</v>
      </c>
      <c r="B1128">
        <v>2.52</v>
      </c>
      <c r="C1128">
        <v>27057200</v>
      </c>
      <c r="D1128" s="26">
        <f t="shared" si="17"/>
        <v>3.9761483796394168E-3</v>
      </c>
    </row>
    <row r="1129" spans="1:4">
      <c r="A1129" s="41">
        <v>44099</v>
      </c>
      <c r="B1129">
        <v>2.5099999999999998</v>
      </c>
      <c r="C1129">
        <v>30060800</v>
      </c>
      <c r="D1129" s="26">
        <f t="shared" si="17"/>
        <v>9.173093557754404E-2</v>
      </c>
    </row>
    <row r="1130" spans="1:4">
      <c r="A1130" s="41">
        <v>44098</v>
      </c>
      <c r="B1130">
        <v>2.29</v>
      </c>
      <c r="C1130">
        <v>31755200</v>
      </c>
      <c r="D1130" s="26">
        <f t="shared" si="17"/>
        <v>-9.1730935577544151E-2</v>
      </c>
    </row>
    <row r="1131" spans="1:4">
      <c r="A1131" s="41">
        <v>44097</v>
      </c>
      <c r="B1131">
        <v>2.5099999999999998</v>
      </c>
      <c r="C1131">
        <v>42604800</v>
      </c>
      <c r="D1131" s="26">
        <f t="shared" si="17"/>
        <v>-5.0496164014532462E-2</v>
      </c>
    </row>
    <row r="1132" spans="1:4">
      <c r="A1132" s="41">
        <v>44096</v>
      </c>
      <c r="B1132">
        <v>2.64</v>
      </c>
      <c r="C1132">
        <v>139010000</v>
      </c>
      <c r="D1132" s="26">
        <f t="shared" si="17"/>
        <v>0.18687737332981547</v>
      </c>
    </row>
    <row r="1133" spans="1:4">
      <c r="A1133" s="41">
        <v>44095</v>
      </c>
      <c r="B1133">
        <v>2.19</v>
      </c>
      <c r="C1133">
        <v>30559200</v>
      </c>
      <c r="D1133" s="26">
        <f t="shared" si="17"/>
        <v>-7.8988411318630436E-2</v>
      </c>
    </row>
    <row r="1134" spans="1:4">
      <c r="A1134" s="41">
        <v>44092</v>
      </c>
      <c r="B1134">
        <v>2.37</v>
      </c>
      <c r="C1134">
        <v>69630000</v>
      </c>
      <c r="D1134" s="26">
        <f t="shared" si="17"/>
        <v>2.9980832211935857E-2</v>
      </c>
    </row>
    <row r="1135" spans="1:4">
      <c r="A1135" s="41">
        <v>44091</v>
      </c>
      <c r="B1135">
        <v>2.2999999999999998</v>
      </c>
      <c r="C1135">
        <v>68106800</v>
      </c>
      <c r="D1135" s="26">
        <f t="shared" si="17"/>
        <v>5.8181955382735684E-2</v>
      </c>
    </row>
    <row r="1136" spans="1:4">
      <c r="A1136" s="41">
        <v>44090</v>
      </c>
      <c r="B1136">
        <v>2.17</v>
      </c>
      <c r="C1136">
        <v>77025200</v>
      </c>
      <c r="D1136" s="26">
        <f t="shared" si="17"/>
        <v>0.20374762096663035</v>
      </c>
    </row>
    <row r="1137" spans="1:4">
      <c r="A1137" s="41">
        <v>44089</v>
      </c>
      <c r="B1137">
        <v>1.77</v>
      </c>
      <c r="C1137">
        <v>22974000</v>
      </c>
      <c r="D1137" s="26">
        <f t="shared" si="17"/>
        <v>2.2858138076050184E-2</v>
      </c>
    </row>
    <row r="1138" spans="1:4">
      <c r="A1138" s="41">
        <v>44088</v>
      </c>
      <c r="B1138">
        <v>1.73</v>
      </c>
      <c r="C1138">
        <v>40476000</v>
      </c>
      <c r="D1138" s="26">
        <f t="shared" si="17"/>
        <v>0.12941107365150251</v>
      </c>
    </row>
    <row r="1139" spans="1:4">
      <c r="A1139" s="41">
        <v>44085</v>
      </c>
      <c r="B1139">
        <v>1.52</v>
      </c>
      <c r="C1139">
        <v>24244800</v>
      </c>
      <c r="D1139" s="26">
        <f t="shared" si="17"/>
        <v>-2.5975486403260677E-2</v>
      </c>
    </row>
    <row r="1140" spans="1:4">
      <c r="A1140" s="41">
        <v>44084</v>
      </c>
      <c r="B1140">
        <v>1.56</v>
      </c>
      <c r="C1140">
        <v>62233200</v>
      </c>
      <c r="D1140" s="26">
        <f t="shared" si="17"/>
        <v>-0.16507975035944858</v>
      </c>
    </row>
    <row r="1141" spans="1:4">
      <c r="A1141" s="41">
        <v>44083</v>
      </c>
      <c r="B1141">
        <v>1.84</v>
      </c>
      <c r="C1141">
        <v>36272400</v>
      </c>
      <c r="D1141" s="26">
        <f t="shared" si="17"/>
        <v>-4.2559614418795889E-2</v>
      </c>
    </row>
    <row r="1142" spans="1:4">
      <c r="A1142" s="41">
        <v>44082</v>
      </c>
      <c r="B1142">
        <v>1.92</v>
      </c>
      <c r="C1142">
        <v>39266400</v>
      </c>
      <c r="D1142" s="26">
        <f t="shared" si="17"/>
        <v>5.2219439811516249E-3</v>
      </c>
    </row>
    <row r="1143" spans="1:4">
      <c r="A1143" s="41">
        <v>44078</v>
      </c>
      <c r="B1143">
        <v>1.91</v>
      </c>
      <c r="C1143">
        <v>30648000</v>
      </c>
      <c r="D1143" s="26">
        <f t="shared" si="17"/>
        <v>-2.5841231183887328E-2</v>
      </c>
    </row>
    <row r="1144" spans="1:4">
      <c r="A1144" s="41">
        <v>44077</v>
      </c>
      <c r="B1144">
        <v>1.96</v>
      </c>
      <c r="C1144">
        <v>57378000</v>
      </c>
      <c r="D1144" s="26">
        <f t="shared" si="17"/>
        <v>1.5424470325631731E-2</v>
      </c>
    </row>
    <row r="1145" spans="1:4">
      <c r="A1145" s="41">
        <v>44076</v>
      </c>
      <c r="B1145">
        <v>1.93</v>
      </c>
      <c r="C1145">
        <v>52044400</v>
      </c>
      <c r="D1145" s="26">
        <f t="shared" si="17"/>
        <v>1.041676085825558E-2</v>
      </c>
    </row>
    <row r="1146" spans="1:4">
      <c r="A1146" s="41">
        <v>44075</v>
      </c>
      <c r="B1146">
        <v>1.91</v>
      </c>
      <c r="C1146">
        <v>92634400</v>
      </c>
      <c r="D1146" s="26">
        <f t="shared" si="17"/>
        <v>0.13427961562987478</v>
      </c>
    </row>
    <row r="1147" spans="1:4">
      <c r="A1147" s="41">
        <v>44074</v>
      </c>
      <c r="B1147">
        <v>1.67</v>
      </c>
      <c r="C1147">
        <v>151904000</v>
      </c>
      <c r="D1147" s="26">
        <f t="shared" si="17"/>
        <v>0.21271903397832559</v>
      </c>
    </row>
    <row r="1148" spans="1:4">
      <c r="A1148" s="41">
        <v>44071</v>
      </c>
      <c r="B1148">
        <v>1.35</v>
      </c>
      <c r="C1148">
        <v>16947600</v>
      </c>
      <c r="D1148" s="26">
        <f t="shared" si="17"/>
        <v>3.0077455237277954E-2</v>
      </c>
    </row>
    <row r="1149" spans="1:4">
      <c r="A1149" s="41">
        <v>44070</v>
      </c>
      <c r="B1149">
        <v>1.31</v>
      </c>
      <c r="C1149">
        <v>13537600</v>
      </c>
      <c r="D1149" s="26">
        <f t="shared" si="17"/>
        <v>2.3167059281534379E-2</v>
      </c>
    </row>
    <row r="1150" spans="1:4">
      <c r="A1150" s="41">
        <v>44069</v>
      </c>
      <c r="B1150">
        <v>1.28</v>
      </c>
      <c r="C1150">
        <v>11118800</v>
      </c>
      <c r="D1150" s="26">
        <f t="shared" si="17"/>
        <v>2.3716526617316065E-2</v>
      </c>
    </row>
    <row r="1151" spans="1:4">
      <c r="A1151" s="41">
        <v>44068</v>
      </c>
      <c r="B1151">
        <v>1.25</v>
      </c>
      <c r="C1151">
        <v>11994800</v>
      </c>
      <c r="D1151" s="26">
        <f t="shared" si="17"/>
        <v>2.4292692569044483E-2</v>
      </c>
    </row>
    <row r="1152" spans="1:4">
      <c r="A1152" s="41">
        <v>44067</v>
      </c>
      <c r="B1152">
        <v>1.22</v>
      </c>
      <c r="C1152">
        <v>18341600</v>
      </c>
      <c r="D1152" s="26">
        <f t="shared" si="17"/>
        <v>-3.2260862218221435E-2</v>
      </c>
    </row>
    <row r="1153" spans="1:4">
      <c r="A1153" s="41">
        <v>44064</v>
      </c>
      <c r="B1153">
        <v>1.26</v>
      </c>
      <c r="C1153">
        <v>42570400</v>
      </c>
      <c r="D1153" s="26">
        <f t="shared" si="17"/>
        <v>9.1349778588228042E-2</v>
      </c>
    </row>
    <row r="1154" spans="1:4">
      <c r="A1154" s="41">
        <v>44063</v>
      </c>
      <c r="B1154">
        <v>1.1499999999999999</v>
      </c>
      <c r="C1154">
        <v>9764800</v>
      </c>
      <c r="D1154" s="26">
        <f t="shared" ref="D1154:D1217" si="18">LN(B1154/B1155)</f>
        <v>-2.575249610241474E-2</v>
      </c>
    </row>
    <row r="1155" spans="1:4">
      <c r="A1155" s="41">
        <v>44062</v>
      </c>
      <c r="B1155">
        <v>1.18</v>
      </c>
      <c r="C1155">
        <v>10450400</v>
      </c>
      <c r="D1155" s="26">
        <f t="shared" si="18"/>
        <v>-1.6807118316381289E-2</v>
      </c>
    </row>
    <row r="1156" spans="1:4">
      <c r="A1156" s="41">
        <v>44061</v>
      </c>
      <c r="B1156">
        <v>1.2</v>
      </c>
      <c r="C1156">
        <v>15337600</v>
      </c>
      <c r="D1156" s="26">
        <f t="shared" si="18"/>
        <v>3.3901551675681416E-2</v>
      </c>
    </row>
    <row r="1157" spans="1:4">
      <c r="A1157" s="41">
        <v>44060</v>
      </c>
      <c r="B1157">
        <v>1.1599999999999999</v>
      </c>
      <c r="C1157">
        <v>9484000</v>
      </c>
      <c r="D1157" s="26">
        <f t="shared" si="18"/>
        <v>-2.5533302005164762E-2</v>
      </c>
    </row>
    <row r="1158" spans="1:4">
      <c r="A1158" s="41">
        <v>44057</v>
      </c>
      <c r="B1158">
        <v>1.19</v>
      </c>
      <c r="C1158">
        <v>13897600</v>
      </c>
      <c r="D1158" s="26">
        <f t="shared" si="18"/>
        <v>2.5533302005164845E-2</v>
      </c>
    </row>
    <row r="1159" spans="1:4">
      <c r="A1159" s="41">
        <v>44056</v>
      </c>
      <c r="B1159">
        <v>1.1599999999999999</v>
      </c>
      <c r="C1159">
        <v>8513200</v>
      </c>
      <c r="D1159" s="26">
        <f t="shared" si="18"/>
        <v>2.6202372394024117E-2</v>
      </c>
    </row>
    <row r="1160" spans="1:4">
      <c r="A1160" s="41">
        <v>44055</v>
      </c>
      <c r="B1160">
        <v>1.1299999999999999</v>
      </c>
      <c r="C1160">
        <v>12230400</v>
      </c>
      <c r="D1160" s="26">
        <f t="shared" si="18"/>
        <v>3.6039936483196658E-2</v>
      </c>
    </row>
    <row r="1161" spans="1:4">
      <c r="A1161" s="41">
        <v>44054</v>
      </c>
      <c r="B1161">
        <v>1.0900000000000001</v>
      </c>
      <c r="C1161">
        <v>12555200</v>
      </c>
      <c r="D1161" s="26">
        <f t="shared" si="18"/>
        <v>9.2166551049240476E-3</v>
      </c>
    </row>
    <row r="1162" spans="1:4">
      <c r="A1162" s="41">
        <v>44053</v>
      </c>
      <c r="B1162">
        <v>1.08</v>
      </c>
      <c r="C1162">
        <v>18247200</v>
      </c>
      <c r="D1162" s="26">
        <f t="shared" si="18"/>
        <v>3.7740327982847113E-2</v>
      </c>
    </row>
    <row r="1163" spans="1:4">
      <c r="A1163" s="41">
        <v>44050</v>
      </c>
      <c r="B1163">
        <v>1.04</v>
      </c>
      <c r="C1163">
        <v>13364400</v>
      </c>
      <c r="D1163" s="26">
        <f t="shared" si="18"/>
        <v>-6.5139302170961491E-2</v>
      </c>
    </row>
    <row r="1164" spans="1:4">
      <c r="A1164" s="41">
        <v>44049</v>
      </c>
      <c r="B1164">
        <v>1.1100000000000001</v>
      </c>
      <c r="C1164">
        <v>7604800</v>
      </c>
      <c r="D1164" s="26">
        <f t="shared" si="18"/>
        <v>-4.4059989794030308E-2</v>
      </c>
    </row>
    <row r="1165" spans="1:4">
      <c r="A1165" s="41">
        <v>44048</v>
      </c>
      <c r="B1165">
        <v>1.1599999999999999</v>
      </c>
      <c r="C1165">
        <v>19677200</v>
      </c>
      <c r="D1165" s="26">
        <f t="shared" si="18"/>
        <v>4.405998979403028E-2</v>
      </c>
    </row>
    <row r="1166" spans="1:4">
      <c r="A1166" s="41">
        <v>44047</v>
      </c>
      <c r="B1166">
        <v>1.1100000000000001</v>
      </c>
      <c r="C1166">
        <v>41445600</v>
      </c>
      <c r="D1166" s="26">
        <f t="shared" si="18"/>
        <v>6.5139302170961449E-2</v>
      </c>
    </row>
    <row r="1167" spans="1:4">
      <c r="A1167" s="41">
        <v>44046</v>
      </c>
      <c r="B1167">
        <v>1.04</v>
      </c>
      <c r="C1167">
        <v>10070400</v>
      </c>
      <c r="D1167" s="26">
        <f t="shared" si="18"/>
        <v>3.9220713153281329E-2</v>
      </c>
    </row>
    <row r="1168" spans="1:4">
      <c r="A1168" s="41">
        <v>44043</v>
      </c>
      <c r="B1168">
        <v>1</v>
      </c>
      <c r="C1168">
        <v>7517600</v>
      </c>
      <c r="D1168" s="26">
        <f t="shared" si="18"/>
        <v>-1.9802627296179754E-2</v>
      </c>
    </row>
    <row r="1169" spans="1:4">
      <c r="A1169" s="41">
        <v>44042</v>
      </c>
      <c r="B1169">
        <v>1.02</v>
      </c>
      <c r="C1169">
        <v>9594000</v>
      </c>
      <c r="D1169" s="26">
        <f t="shared" si="18"/>
        <v>9.8522964430116395E-3</v>
      </c>
    </row>
    <row r="1170" spans="1:4">
      <c r="A1170" s="41">
        <v>44041</v>
      </c>
      <c r="B1170">
        <v>1.01</v>
      </c>
      <c r="C1170">
        <v>11518400</v>
      </c>
      <c r="D1170" s="26">
        <f t="shared" si="18"/>
        <v>2.0000666706669435E-2</v>
      </c>
    </row>
    <row r="1171" spans="1:4">
      <c r="A1171" s="41">
        <v>44040</v>
      </c>
      <c r="B1171">
        <v>0.99</v>
      </c>
      <c r="C1171">
        <v>18221600</v>
      </c>
      <c r="D1171" s="26">
        <f t="shared" si="18"/>
        <v>-1.0050335853501451E-2</v>
      </c>
    </row>
    <row r="1172" spans="1:4">
      <c r="A1172" s="41">
        <v>44039</v>
      </c>
      <c r="B1172">
        <v>1</v>
      </c>
      <c r="C1172">
        <v>9890800</v>
      </c>
      <c r="D1172" s="26">
        <f t="shared" si="18"/>
        <v>-9.950330853168092E-3</v>
      </c>
    </row>
    <row r="1173" spans="1:4">
      <c r="A1173" s="41">
        <v>44036</v>
      </c>
      <c r="B1173">
        <v>1.01</v>
      </c>
      <c r="C1173">
        <v>8863600</v>
      </c>
      <c r="D1173" s="26">
        <f t="shared" si="18"/>
        <v>-1.9608471388376313E-2</v>
      </c>
    </row>
    <row r="1174" spans="1:4">
      <c r="A1174" s="41">
        <v>44035</v>
      </c>
      <c r="B1174">
        <v>1.03</v>
      </c>
      <c r="C1174">
        <v>12948800</v>
      </c>
      <c r="D1174" s="26">
        <f t="shared" si="18"/>
        <v>0</v>
      </c>
    </row>
    <row r="1175" spans="1:4">
      <c r="A1175" s="41">
        <v>44034</v>
      </c>
      <c r="B1175">
        <v>1.03</v>
      </c>
      <c r="C1175">
        <v>10094000</v>
      </c>
      <c r="D1175" s="26">
        <f t="shared" si="18"/>
        <v>2.9558802241544429E-2</v>
      </c>
    </row>
    <row r="1176" spans="1:4">
      <c r="A1176" s="41">
        <v>44033</v>
      </c>
      <c r="B1176">
        <v>1</v>
      </c>
      <c r="C1176">
        <v>13351600</v>
      </c>
      <c r="D1176" s="26">
        <f t="shared" si="18"/>
        <v>4.08219945202552E-2</v>
      </c>
    </row>
    <row r="1177" spans="1:4">
      <c r="A1177" s="41">
        <v>44032</v>
      </c>
      <c r="B1177">
        <v>0.96</v>
      </c>
      <c r="C1177">
        <v>13604400</v>
      </c>
      <c r="D1177" s="26">
        <f t="shared" si="18"/>
        <v>-3.077165866675366E-2</v>
      </c>
    </row>
    <row r="1178" spans="1:4">
      <c r="A1178" s="41">
        <v>44029</v>
      </c>
      <c r="B1178">
        <v>0.99</v>
      </c>
      <c r="C1178">
        <v>12263600</v>
      </c>
      <c r="D1178" s="26">
        <f t="shared" si="18"/>
        <v>-4.9271049006782794E-2</v>
      </c>
    </row>
    <row r="1179" spans="1:4">
      <c r="A1179" s="41">
        <v>44028</v>
      </c>
      <c r="B1179">
        <v>1.04</v>
      </c>
      <c r="C1179">
        <v>5320400</v>
      </c>
      <c r="D1179" s="26">
        <f t="shared" si="18"/>
        <v>-9.5694510161506725E-3</v>
      </c>
    </row>
    <row r="1180" spans="1:4">
      <c r="A1180" s="41">
        <v>44027</v>
      </c>
      <c r="B1180">
        <v>1.05</v>
      </c>
      <c r="C1180">
        <v>5896400</v>
      </c>
      <c r="D1180" s="26">
        <f t="shared" si="18"/>
        <v>2.8987536873252406E-2</v>
      </c>
    </row>
    <row r="1181" spans="1:4">
      <c r="A1181" s="41">
        <v>44026</v>
      </c>
      <c r="B1181">
        <v>1.02</v>
      </c>
      <c r="C1181">
        <v>9046400</v>
      </c>
      <c r="D1181" s="26">
        <f t="shared" si="18"/>
        <v>-4.78560211776351E-2</v>
      </c>
    </row>
    <row r="1182" spans="1:4">
      <c r="A1182" s="41">
        <v>44025</v>
      </c>
      <c r="B1182">
        <v>1.07</v>
      </c>
      <c r="C1182">
        <v>16864800</v>
      </c>
      <c r="D1182" s="26">
        <f t="shared" si="18"/>
        <v>-1.8519047767237527E-2</v>
      </c>
    </row>
    <row r="1183" spans="1:4">
      <c r="A1183" s="41">
        <v>44022</v>
      </c>
      <c r="B1183">
        <v>1.0900000000000001</v>
      </c>
      <c r="C1183">
        <v>5643200</v>
      </c>
      <c r="D1183" s="26">
        <f t="shared" si="18"/>
        <v>3.7387532071620412E-2</v>
      </c>
    </row>
    <row r="1184" spans="1:4">
      <c r="A1184" s="41">
        <v>44021</v>
      </c>
      <c r="B1184">
        <v>1.05</v>
      </c>
      <c r="C1184">
        <v>7970400</v>
      </c>
      <c r="D1184" s="26">
        <f t="shared" si="18"/>
        <v>-1.8868484304382805E-2</v>
      </c>
    </row>
    <row r="1185" spans="1:4">
      <c r="A1185" s="41">
        <v>44020</v>
      </c>
      <c r="B1185">
        <v>1.07</v>
      </c>
      <c r="C1185">
        <v>8211200</v>
      </c>
      <c r="D1185" s="26">
        <f t="shared" si="18"/>
        <v>4.7856021177635141E-2</v>
      </c>
    </row>
    <row r="1186" spans="1:4">
      <c r="A1186" s="41">
        <v>44019</v>
      </c>
      <c r="B1186">
        <v>1.02</v>
      </c>
      <c r="C1186">
        <v>9826400</v>
      </c>
      <c r="D1186" s="26">
        <f t="shared" si="18"/>
        <v>-3.8466280827796052E-2</v>
      </c>
    </row>
    <row r="1187" spans="1:4">
      <c r="A1187" s="41">
        <v>44018</v>
      </c>
      <c r="B1187">
        <v>1.06</v>
      </c>
      <c r="C1187">
        <v>8563600</v>
      </c>
      <c r="D1187" s="26">
        <f t="shared" si="18"/>
        <v>-9.3897403498390316E-3</v>
      </c>
    </row>
    <row r="1188" spans="1:4">
      <c r="A1188" s="41">
        <v>44014</v>
      </c>
      <c r="B1188">
        <v>1.07</v>
      </c>
      <c r="C1188">
        <v>7550400</v>
      </c>
      <c r="D1188" s="26">
        <f t="shared" si="18"/>
        <v>-3.670136685042804E-2</v>
      </c>
    </row>
    <row r="1189" spans="1:4">
      <c r="A1189" s="41">
        <v>44013</v>
      </c>
      <c r="B1189">
        <v>1.1100000000000001</v>
      </c>
      <c r="C1189">
        <v>9214800</v>
      </c>
      <c r="D1189" s="26">
        <f t="shared" si="18"/>
        <v>1.8182319083190547E-2</v>
      </c>
    </row>
    <row r="1190" spans="1:4">
      <c r="A1190" s="41">
        <v>44012</v>
      </c>
      <c r="B1190">
        <v>1.0900000000000001</v>
      </c>
      <c r="C1190">
        <v>15556000</v>
      </c>
      <c r="D1190" s="26">
        <f t="shared" si="18"/>
        <v>-9.1324835632725868E-3</v>
      </c>
    </row>
    <row r="1191" spans="1:4">
      <c r="A1191" s="41">
        <v>44011</v>
      </c>
      <c r="B1191">
        <v>1.1000000000000001</v>
      </c>
      <c r="C1191">
        <v>8524800</v>
      </c>
      <c r="D1191" s="26">
        <f t="shared" si="18"/>
        <v>9.1324835632724723E-3</v>
      </c>
    </row>
    <row r="1192" spans="1:4">
      <c r="A1192" s="41">
        <v>44008</v>
      </c>
      <c r="B1192">
        <v>1.0900000000000001</v>
      </c>
      <c r="C1192">
        <v>15204800</v>
      </c>
      <c r="D1192" s="26">
        <f t="shared" si="18"/>
        <v>-2.715098906595086E-2</v>
      </c>
    </row>
    <row r="1193" spans="1:4">
      <c r="A1193" s="41">
        <v>44007</v>
      </c>
      <c r="B1193">
        <v>1.1200000000000001</v>
      </c>
      <c r="C1193">
        <v>9803200</v>
      </c>
      <c r="D1193" s="26">
        <f t="shared" si="18"/>
        <v>1.8018505502678431E-2</v>
      </c>
    </row>
    <row r="1194" spans="1:4">
      <c r="A1194" s="41">
        <v>44006</v>
      </c>
      <c r="B1194">
        <v>1.1000000000000001</v>
      </c>
      <c r="C1194">
        <v>11904800</v>
      </c>
      <c r="D1194" s="26">
        <f t="shared" si="18"/>
        <v>-9.5310179804324768E-2</v>
      </c>
    </row>
    <row r="1195" spans="1:4">
      <c r="A1195" s="41">
        <v>44005</v>
      </c>
      <c r="B1195">
        <v>1.21</v>
      </c>
      <c r="C1195">
        <v>12821600</v>
      </c>
      <c r="D1195" s="26">
        <f t="shared" si="18"/>
        <v>-8.23049913651548E-3</v>
      </c>
    </row>
    <row r="1196" spans="1:4">
      <c r="A1196" s="41">
        <v>44004</v>
      </c>
      <c r="B1196">
        <v>1.22</v>
      </c>
      <c r="C1196">
        <v>12715600</v>
      </c>
      <c r="D1196" s="26">
        <f t="shared" si="18"/>
        <v>0</v>
      </c>
    </row>
    <row r="1197" spans="1:4">
      <c r="A1197" s="41">
        <v>44001</v>
      </c>
      <c r="B1197">
        <v>1.22</v>
      </c>
      <c r="C1197">
        <v>29466400</v>
      </c>
      <c r="D1197" s="26">
        <f t="shared" si="18"/>
        <v>-1.6260520871780291E-2</v>
      </c>
    </row>
    <row r="1198" spans="1:4">
      <c r="A1198" s="41">
        <v>44000</v>
      </c>
      <c r="B1198">
        <v>1.24</v>
      </c>
      <c r="C1198">
        <v>13695200</v>
      </c>
      <c r="D1198" s="26">
        <f t="shared" si="18"/>
        <v>4.1158072493507551E-2</v>
      </c>
    </row>
    <row r="1199" spans="1:4">
      <c r="A1199" s="41">
        <v>43999</v>
      </c>
      <c r="B1199">
        <v>1.19</v>
      </c>
      <c r="C1199">
        <v>14374000</v>
      </c>
      <c r="D1199" s="26">
        <f t="shared" si="18"/>
        <v>2.5533302005164845E-2</v>
      </c>
    </row>
    <row r="1200" spans="1:4">
      <c r="A1200" s="41">
        <v>43998</v>
      </c>
      <c r="B1200">
        <v>1.1599999999999999</v>
      </c>
      <c r="C1200">
        <v>12485200</v>
      </c>
      <c r="D1200" s="26">
        <f t="shared" si="18"/>
        <v>-8.5837436913914419E-3</v>
      </c>
    </row>
    <row r="1201" spans="1:4">
      <c r="A1201" s="41">
        <v>43997</v>
      </c>
      <c r="B1201">
        <v>1.17</v>
      </c>
      <c r="C1201">
        <v>15636000</v>
      </c>
      <c r="D1201" s="26">
        <f t="shared" si="18"/>
        <v>-8.5106896679086191E-3</v>
      </c>
    </row>
    <row r="1202" spans="1:4">
      <c r="A1202" s="41">
        <v>43994</v>
      </c>
      <c r="B1202">
        <v>1.18</v>
      </c>
      <c r="C1202">
        <v>17512800</v>
      </c>
      <c r="D1202" s="26">
        <f t="shared" si="18"/>
        <v>7.9336742236521013E-2</v>
      </c>
    </row>
    <row r="1203" spans="1:4">
      <c r="A1203" s="41">
        <v>43993</v>
      </c>
      <c r="B1203">
        <v>1.0900000000000001</v>
      </c>
      <c r="C1203">
        <v>24944000</v>
      </c>
      <c r="D1203" s="26">
        <f t="shared" si="18"/>
        <v>-0.15283920422944755</v>
      </c>
    </row>
    <row r="1204" spans="1:4">
      <c r="A1204" s="41">
        <v>43992</v>
      </c>
      <c r="B1204">
        <v>1.27</v>
      </c>
      <c r="C1204">
        <v>42425600</v>
      </c>
      <c r="D1204" s="26">
        <f t="shared" si="18"/>
        <v>2.3905520853554386E-2</v>
      </c>
    </row>
    <row r="1205" spans="1:4">
      <c r="A1205" s="41">
        <v>43991</v>
      </c>
      <c r="B1205">
        <v>1.24</v>
      </c>
      <c r="C1205">
        <v>32293600</v>
      </c>
      <c r="D1205" s="26">
        <f t="shared" si="18"/>
        <v>-8.0321716972642666E-3</v>
      </c>
    </row>
    <row r="1206" spans="1:4">
      <c r="A1206" s="41">
        <v>43990</v>
      </c>
      <c r="B1206">
        <v>1.25</v>
      </c>
      <c r="C1206">
        <v>40534800</v>
      </c>
      <c r="D1206" s="26">
        <f t="shared" si="18"/>
        <v>0.19358474907266526</v>
      </c>
    </row>
    <row r="1207" spans="1:4">
      <c r="A1207" s="41">
        <v>43987</v>
      </c>
      <c r="B1207">
        <v>1.03</v>
      </c>
      <c r="C1207">
        <v>25097600</v>
      </c>
      <c r="D1207" s="26">
        <f t="shared" si="18"/>
        <v>-8.3769883065458822E-2</v>
      </c>
    </row>
    <row r="1208" spans="1:4">
      <c r="A1208" s="41">
        <v>43986</v>
      </c>
      <c r="B1208">
        <v>1.1200000000000001</v>
      </c>
      <c r="C1208">
        <v>14057200</v>
      </c>
      <c r="D1208" s="26">
        <f t="shared" si="18"/>
        <v>8.9686699827603161E-3</v>
      </c>
    </row>
    <row r="1209" spans="1:4">
      <c r="A1209" s="41">
        <v>43985</v>
      </c>
      <c r="B1209">
        <v>1.1100000000000001</v>
      </c>
      <c r="C1209">
        <v>12149600</v>
      </c>
      <c r="D1209" s="26">
        <f t="shared" si="18"/>
        <v>6.5139302170961449E-2</v>
      </c>
    </row>
    <row r="1210" spans="1:4">
      <c r="A1210" s="41">
        <v>43984</v>
      </c>
      <c r="B1210">
        <v>1.04</v>
      </c>
      <c r="C1210">
        <v>9477600</v>
      </c>
      <c r="D1210" s="26">
        <f t="shared" si="18"/>
        <v>9.6619109117368901E-3</v>
      </c>
    </row>
    <row r="1211" spans="1:4">
      <c r="A1211" s="41">
        <v>43983</v>
      </c>
      <c r="B1211">
        <v>1.03</v>
      </c>
      <c r="C1211">
        <v>10446400</v>
      </c>
      <c r="D1211" s="26">
        <f t="shared" si="18"/>
        <v>1.9608471388376337E-2</v>
      </c>
    </row>
    <row r="1212" spans="1:4">
      <c r="A1212" s="41">
        <v>43980</v>
      </c>
      <c r="B1212">
        <v>1.01</v>
      </c>
      <c r="C1212">
        <v>15846800</v>
      </c>
      <c r="D1212" s="26">
        <f t="shared" si="18"/>
        <v>-6.7010710282960309E-2</v>
      </c>
    </row>
    <row r="1213" spans="1:4">
      <c r="A1213" s="41">
        <v>43979</v>
      </c>
      <c r="B1213">
        <v>1.08</v>
      </c>
      <c r="C1213">
        <v>8735600</v>
      </c>
      <c r="D1213" s="26">
        <f t="shared" si="18"/>
        <v>-8.0042707673536245E-2</v>
      </c>
    </row>
    <row r="1214" spans="1:4">
      <c r="A1214" s="41">
        <v>43978</v>
      </c>
      <c r="B1214">
        <v>1.17</v>
      </c>
      <c r="C1214">
        <v>12586400</v>
      </c>
      <c r="D1214" s="26">
        <f t="shared" si="18"/>
        <v>5.2643733485421881E-2</v>
      </c>
    </row>
    <row r="1215" spans="1:4">
      <c r="A1215" s="41">
        <v>43977</v>
      </c>
      <c r="B1215">
        <v>1.1100000000000001</v>
      </c>
      <c r="C1215">
        <v>14182800</v>
      </c>
      <c r="D1215" s="26">
        <f t="shared" si="18"/>
        <v>6.5139302170961449E-2</v>
      </c>
    </row>
    <row r="1216" spans="1:4">
      <c r="A1216" s="41">
        <v>43973</v>
      </c>
      <c r="B1216">
        <v>1.04</v>
      </c>
      <c r="C1216">
        <v>9519600</v>
      </c>
      <c r="D1216" s="26">
        <f t="shared" si="18"/>
        <v>-6.5139302170961491E-2</v>
      </c>
    </row>
    <row r="1217" spans="1:4">
      <c r="A1217" s="41">
        <v>43972</v>
      </c>
      <c r="B1217">
        <v>1.1100000000000001</v>
      </c>
      <c r="C1217">
        <v>7887600</v>
      </c>
      <c r="D1217" s="26">
        <f t="shared" si="18"/>
        <v>0</v>
      </c>
    </row>
    <row r="1218" spans="1:4">
      <c r="A1218" s="41">
        <v>43971</v>
      </c>
      <c r="B1218">
        <v>1.1100000000000001</v>
      </c>
      <c r="C1218">
        <v>10174400</v>
      </c>
      <c r="D1218" s="26">
        <f t="shared" ref="D1218:D1281" si="19">LN(B1218/B1219)</f>
        <v>0</v>
      </c>
    </row>
    <row r="1219" spans="1:4">
      <c r="A1219" s="41">
        <v>43970</v>
      </c>
      <c r="B1219">
        <v>1.1100000000000001</v>
      </c>
      <c r="C1219">
        <v>7362800</v>
      </c>
      <c r="D1219" s="26">
        <f t="shared" si="19"/>
        <v>-2.666824708216118E-2</v>
      </c>
    </row>
    <row r="1220" spans="1:4">
      <c r="A1220" s="41">
        <v>43969</v>
      </c>
      <c r="B1220">
        <v>1.1399999999999999</v>
      </c>
      <c r="C1220">
        <v>9456800</v>
      </c>
      <c r="D1220" s="26">
        <f t="shared" si="19"/>
        <v>8.2238098236972007E-2</v>
      </c>
    </row>
    <row r="1221" spans="1:4">
      <c r="A1221" s="41">
        <v>43966</v>
      </c>
      <c r="B1221">
        <v>1.05</v>
      </c>
      <c r="C1221">
        <v>7762400</v>
      </c>
      <c r="D1221" s="26">
        <f t="shared" si="19"/>
        <v>1.9231361927887592E-2</v>
      </c>
    </row>
    <row r="1222" spans="1:4">
      <c r="A1222" s="41">
        <v>43965</v>
      </c>
      <c r="B1222">
        <v>1.03</v>
      </c>
      <c r="C1222">
        <v>8019600</v>
      </c>
      <c r="D1222" s="26">
        <f t="shared" si="19"/>
        <v>-1.9231361927887644E-2</v>
      </c>
    </row>
    <row r="1223" spans="1:4">
      <c r="A1223" s="41">
        <v>43964</v>
      </c>
      <c r="B1223">
        <v>1.05</v>
      </c>
      <c r="C1223">
        <v>11531600</v>
      </c>
      <c r="D1223" s="26">
        <f t="shared" si="19"/>
        <v>-7.3427468554817077E-2</v>
      </c>
    </row>
    <row r="1224" spans="1:4">
      <c r="A1224" s="41">
        <v>43963</v>
      </c>
      <c r="B1224">
        <v>1.1299999999999999</v>
      </c>
      <c r="C1224">
        <v>10556800</v>
      </c>
      <c r="D1224" s="26">
        <f t="shared" si="19"/>
        <v>-5.1735674399188865E-2</v>
      </c>
    </row>
    <row r="1225" spans="1:4">
      <c r="A1225" s="41">
        <v>43962</v>
      </c>
      <c r="B1225">
        <v>1.19</v>
      </c>
      <c r="C1225">
        <v>6796800</v>
      </c>
      <c r="D1225" s="26">
        <f t="shared" si="19"/>
        <v>-4.9190244190771781E-2</v>
      </c>
    </row>
    <row r="1226" spans="1:4">
      <c r="A1226" s="41">
        <v>43959</v>
      </c>
      <c r="B1226">
        <v>1.25</v>
      </c>
      <c r="C1226">
        <v>9410400</v>
      </c>
      <c r="D1226" s="26">
        <f t="shared" si="19"/>
        <v>2.4292692569044483E-2</v>
      </c>
    </row>
    <row r="1227" spans="1:4">
      <c r="A1227" s="41">
        <v>43958</v>
      </c>
      <c r="B1227">
        <v>1.22</v>
      </c>
      <c r="C1227">
        <v>10003200</v>
      </c>
      <c r="D1227" s="26">
        <f t="shared" si="19"/>
        <v>-8.1633106391609811E-3</v>
      </c>
    </row>
    <row r="1228" spans="1:4">
      <c r="A1228" s="41">
        <v>43957</v>
      </c>
      <c r="B1228">
        <v>1.23</v>
      </c>
      <c r="C1228">
        <v>13478400</v>
      </c>
      <c r="D1228" s="26">
        <f t="shared" si="19"/>
        <v>-9.309042306601209E-2</v>
      </c>
    </row>
    <row r="1229" spans="1:4">
      <c r="A1229" s="41">
        <v>43956</v>
      </c>
      <c r="B1229">
        <v>1.35</v>
      </c>
      <c r="C1229">
        <v>8423600</v>
      </c>
      <c r="D1229" s="26">
        <f t="shared" si="19"/>
        <v>-1.4706147389695449E-2</v>
      </c>
    </row>
    <row r="1230" spans="1:4">
      <c r="A1230" s="41">
        <v>43955</v>
      </c>
      <c r="B1230">
        <v>1.37</v>
      </c>
      <c r="C1230">
        <v>16272400</v>
      </c>
      <c r="D1230" s="26">
        <f t="shared" si="19"/>
        <v>-9.7298910986799325E-2</v>
      </c>
    </row>
    <row r="1231" spans="1:4">
      <c r="A1231" s="41">
        <v>43952</v>
      </c>
      <c r="B1231">
        <v>1.51</v>
      </c>
      <c r="C1231">
        <v>16022400</v>
      </c>
      <c r="D1231" s="26">
        <f t="shared" si="19"/>
        <v>5.443520655501715E-2</v>
      </c>
    </row>
    <row r="1232" spans="1:4">
      <c r="A1232" s="41">
        <v>43951</v>
      </c>
      <c r="B1232">
        <v>1.43</v>
      </c>
      <c r="C1232">
        <v>8693200</v>
      </c>
      <c r="D1232" s="26">
        <f t="shared" si="19"/>
        <v>-5.4435206555017102E-2</v>
      </c>
    </row>
    <row r="1233" spans="1:4">
      <c r="A1233" s="41">
        <v>43950</v>
      </c>
      <c r="B1233">
        <v>1.51</v>
      </c>
      <c r="C1233">
        <v>13478400</v>
      </c>
      <c r="D1233" s="26">
        <f t="shared" si="19"/>
        <v>6.8519946436756143E-2</v>
      </c>
    </row>
    <row r="1234" spans="1:4">
      <c r="A1234" s="41">
        <v>43949</v>
      </c>
      <c r="B1234">
        <v>1.41</v>
      </c>
      <c r="C1234">
        <v>20800800</v>
      </c>
      <c r="D1234" s="26">
        <f t="shared" si="19"/>
        <v>-3.484673133016819E-2</v>
      </c>
    </row>
    <row r="1235" spans="1:4">
      <c r="A1235" s="41">
        <v>43948</v>
      </c>
      <c r="B1235">
        <v>1.46</v>
      </c>
      <c r="C1235">
        <v>29100400</v>
      </c>
      <c r="D1235" s="26">
        <f t="shared" si="19"/>
        <v>0.20448312859680712</v>
      </c>
    </row>
    <row r="1236" spans="1:4">
      <c r="A1236" s="41">
        <v>43945</v>
      </c>
      <c r="B1236">
        <v>1.19</v>
      </c>
      <c r="C1236">
        <v>8944800</v>
      </c>
      <c r="D1236" s="26">
        <f t="shared" si="19"/>
        <v>1.6949558313773205E-2</v>
      </c>
    </row>
    <row r="1237" spans="1:4">
      <c r="A1237" s="41">
        <v>43944</v>
      </c>
      <c r="B1237">
        <v>1.17</v>
      </c>
      <c r="C1237">
        <v>9063600</v>
      </c>
      <c r="D1237" s="26">
        <f t="shared" si="19"/>
        <v>-4.184710993550049E-2</v>
      </c>
    </row>
    <row r="1238" spans="1:4">
      <c r="A1238" s="41">
        <v>43943</v>
      </c>
      <c r="B1238">
        <v>1.22</v>
      </c>
      <c r="C1238">
        <v>10711200</v>
      </c>
      <c r="D1238" s="26">
        <f t="shared" si="19"/>
        <v>1.6529301951210506E-2</v>
      </c>
    </row>
    <row r="1239" spans="1:4">
      <c r="A1239" s="41">
        <v>43942</v>
      </c>
      <c r="B1239">
        <v>1.2</v>
      </c>
      <c r="C1239">
        <v>16568400</v>
      </c>
      <c r="D1239" s="26">
        <f t="shared" si="19"/>
        <v>-0.15415067982725822</v>
      </c>
    </row>
    <row r="1240" spans="1:4">
      <c r="A1240" s="41">
        <v>43941</v>
      </c>
      <c r="B1240">
        <v>1.4</v>
      </c>
      <c r="C1240">
        <v>24340000</v>
      </c>
      <c r="D1240" s="26">
        <f t="shared" si="19"/>
        <v>0.1376213778760477</v>
      </c>
    </row>
    <row r="1241" spans="1:4">
      <c r="A1241" s="41">
        <v>43938</v>
      </c>
      <c r="B1241">
        <v>1.22</v>
      </c>
      <c r="C1241">
        <v>22612800</v>
      </c>
      <c r="D1241" s="26">
        <f t="shared" si="19"/>
        <v>-3.2260862218221435E-2</v>
      </c>
    </row>
    <row r="1242" spans="1:4">
      <c r="A1242" s="41">
        <v>43937</v>
      </c>
      <c r="B1242">
        <v>1.26</v>
      </c>
      <c r="C1242">
        <v>13487600</v>
      </c>
      <c r="D1242" s="26">
        <f t="shared" si="19"/>
        <v>-4.6520015634892928E-2</v>
      </c>
    </row>
    <row r="1243" spans="1:4">
      <c r="A1243" s="41">
        <v>43936</v>
      </c>
      <c r="B1243">
        <v>1.32</v>
      </c>
      <c r="C1243">
        <v>29999600</v>
      </c>
      <c r="D1243" s="26">
        <f t="shared" si="19"/>
        <v>-0.12114438335908823</v>
      </c>
    </row>
    <row r="1244" spans="1:4">
      <c r="A1244" s="41">
        <v>43935</v>
      </c>
      <c r="B1244">
        <v>1.49</v>
      </c>
      <c r="C1244">
        <v>54026400</v>
      </c>
      <c r="D1244" s="26">
        <f t="shared" si="19"/>
        <v>0.23326168147979434</v>
      </c>
    </row>
    <row r="1245" spans="1:4">
      <c r="A1245" s="41">
        <v>43934</v>
      </c>
      <c r="B1245">
        <v>1.18</v>
      </c>
      <c r="C1245">
        <v>27378000</v>
      </c>
      <c r="D1245" s="26">
        <f t="shared" si="19"/>
        <v>0.19597364596228184</v>
      </c>
    </row>
    <row r="1246" spans="1:4">
      <c r="A1246" s="41">
        <v>43930</v>
      </c>
      <c r="B1246">
        <v>0.97</v>
      </c>
      <c r="C1246">
        <v>23634400</v>
      </c>
      <c r="D1246" s="26">
        <f t="shared" si="19"/>
        <v>0.13205972201306632</v>
      </c>
    </row>
    <row r="1247" spans="1:4">
      <c r="A1247" s="41">
        <v>43929</v>
      </c>
      <c r="B1247">
        <v>0.85</v>
      </c>
      <c r="C1247">
        <v>11538000</v>
      </c>
      <c r="D1247" s="26">
        <f t="shared" si="19"/>
        <v>3.593200922606337E-2</v>
      </c>
    </row>
    <row r="1248" spans="1:4">
      <c r="A1248" s="41">
        <v>43928</v>
      </c>
      <c r="B1248">
        <v>0.82</v>
      </c>
      <c r="C1248">
        <v>11347600</v>
      </c>
      <c r="D1248" s="26">
        <f t="shared" si="19"/>
        <v>6.2913825410569182E-2</v>
      </c>
    </row>
    <row r="1249" spans="1:4">
      <c r="A1249" s="41">
        <v>43927</v>
      </c>
      <c r="B1249">
        <v>0.77</v>
      </c>
      <c r="C1249">
        <v>13362000</v>
      </c>
      <c r="D1249" s="26">
        <f t="shared" si="19"/>
        <v>9.5310179804324935E-2</v>
      </c>
    </row>
    <row r="1250" spans="1:4">
      <c r="A1250" s="41">
        <v>43924</v>
      </c>
      <c r="B1250">
        <v>0.7</v>
      </c>
      <c r="C1250">
        <v>15321600</v>
      </c>
      <c r="D1250" s="26">
        <f t="shared" si="19"/>
        <v>-1.4184634991956413E-2</v>
      </c>
    </row>
    <row r="1251" spans="1:4">
      <c r="A1251" s="41">
        <v>43923</v>
      </c>
      <c r="B1251">
        <v>0.71</v>
      </c>
      <c r="C1251">
        <v>16257200</v>
      </c>
      <c r="D1251" s="26">
        <f t="shared" si="19"/>
        <v>-0.13176927763112345</v>
      </c>
    </row>
    <row r="1252" spans="1:4">
      <c r="A1252" s="41">
        <v>43922</v>
      </c>
      <c r="B1252">
        <v>0.81</v>
      </c>
      <c r="C1252">
        <v>18274800</v>
      </c>
      <c r="D1252" s="26">
        <f t="shared" si="19"/>
        <v>-8.2887659805767636E-2</v>
      </c>
    </row>
    <row r="1253" spans="1:4">
      <c r="A1253" s="41">
        <v>43921</v>
      </c>
      <c r="B1253">
        <v>0.88</v>
      </c>
      <c r="C1253">
        <v>9203600</v>
      </c>
      <c r="D1253" s="26">
        <f t="shared" si="19"/>
        <v>-3.352269203864356E-2</v>
      </c>
    </row>
    <row r="1254" spans="1:4">
      <c r="A1254" s="41">
        <v>43920</v>
      </c>
      <c r="B1254">
        <v>0.91</v>
      </c>
      <c r="C1254">
        <v>13402400</v>
      </c>
      <c r="D1254" s="26">
        <f t="shared" si="19"/>
        <v>-0.1431008436406733</v>
      </c>
    </row>
    <row r="1255" spans="1:4">
      <c r="A1255" s="41">
        <v>43917</v>
      </c>
      <c r="B1255">
        <v>1.05</v>
      </c>
      <c r="C1255">
        <v>28099200</v>
      </c>
      <c r="D1255" s="26">
        <f t="shared" si="19"/>
        <v>-4.6520015634892928E-2</v>
      </c>
    </row>
    <row r="1256" spans="1:4">
      <c r="A1256" s="41">
        <v>43916</v>
      </c>
      <c r="B1256">
        <v>1.1000000000000001</v>
      </c>
      <c r="C1256">
        <v>24742800</v>
      </c>
      <c r="D1256" s="26">
        <f t="shared" si="19"/>
        <v>5.6089466651043578E-2</v>
      </c>
    </row>
    <row r="1257" spans="1:4">
      <c r="A1257" s="41">
        <v>43915</v>
      </c>
      <c r="B1257">
        <v>1.04</v>
      </c>
      <c r="C1257">
        <v>14368400</v>
      </c>
      <c r="D1257" s="26">
        <f t="shared" si="19"/>
        <v>0</v>
      </c>
    </row>
    <row r="1258" spans="1:4">
      <c r="A1258" s="41">
        <v>43914</v>
      </c>
      <c r="B1258">
        <v>1.04</v>
      </c>
      <c r="C1258">
        <v>27222400</v>
      </c>
      <c r="D1258" s="26">
        <f t="shared" si="19"/>
        <v>9.0514007540831901E-2</v>
      </c>
    </row>
    <row r="1259" spans="1:4">
      <c r="A1259" s="41">
        <v>43913</v>
      </c>
      <c r="B1259">
        <v>0.95</v>
      </c>
      <c r="C1259">
        <v>24039200</v>
      </c>
      <c r="D1259" s="26">
        <f t="shared" si="19"/>
        <v>1.0582109330537008E-2</v>
      </c>
    </row>
    <row r="1260" spans="1:4">
      <c r="A1260" s="41">
        <v>43910</v>
      </c>
      <c r="B1260">
        <v>0.94</v>
      </c>
      <c r="C1260">
        <v>30888800</v>
      </c>
      <c r="D1260" s="26">
        <f t="shared" si="19"/>
        <v>-0.11066556788751955</v>
      </c>
    </row>
    <row r="1261" spans="1:4">
      <c r="A1261" s="41">
        <v>43909</v>
      </c>
      <c r="B1261">
        <v>1.05</v>
      </c>
      <c r="C1261">
        <v>20158000</v>
      </c>
      <c r="D1261" s="26">
        <f t="shared" si="19"/>
        <v>0.11066556788751958</v>
      </c>
    </row>
    <row r="1262" spans="1:4">
      <c r="A1262" s="41">
        <v>43908</v>
      </c>
      <c r="B1262">
        <v>0.94</v>
      </c>
      <c r="C1262">
        <v>14606800</v>
      </c>
      <c r="D1262" s="26">
        <f t="shared" si="19"/>
        <v>-0.12014431184206334</v>
      </c>
    </row>
    <row r="1263" spans="1:4">
      <c r="A1263" s="41">
        <v>43907</v>
      </c>
      <c r="B1263">
        <v>1.06</v>
      </c>
      <c r="C1263">
        <v>14248800</v>
      </c>
      <c r="D1263" s="26">
        <f t="shared" si="19"/>
        <v>-2.7908788117076616E-2</v>
      </c>
    </row>
    <row r="1264" spans="1:4">
      <c r="A1264" s="41">
        <v>43906</v>
      </c>
      <c r="B1264">
        <v>1.0900000000000001</v>
      </c>
      <c r="C1264">
        <v>19466800</v>
      </c>
      <c r="D1264" s="26">
        <f t="shared" si="19"/>
        <v>-5.3584246134106166E-2</v>
      </c>
    </row>
    <row r="1265" spans="1:4">
      <c r="A1265" s="41">
        <v>43903</v>
      </c>
      <c r="B1265">
        <v>1.1499999999999999</v>
      </c>
      <c r="C1265">
        <v>23148800</v>
      </c>
      <c r="D1265" s="26">
        <f t="shared" si="19"/>
        <v>0.13976194237515863</v>
      </c>
    </row>
    <row r="1266" spans="1:4">
      <c r="A1266" s="41">
        <v>43902</v>
      </c>
      <c r="B1266">
        <v>1</v>
      </c>
      <c r="C1266">
        <v>20493600</v>
      </c>
      <c r="D1266" s="26">
        <f t="shared" si="19"/>
        <v>-2.9558802241544391E-2</v>
      </c>
    </row>
    <row r="1267" spans="1:4">
      <c r="A1267" s="41">
        <v>43901</v>
      </c>
      <c r="B1267">
        <v>1.03</v>
      </c>
      <c r="C1267">
        <v>17656400</v>
      </c>
      <c r="D1267" s="26">
        <f t="shared" si="19"/>
        <v>-2.8710105882431367E-2</v>
      </c>
    </row>
    <row r="1268" spans="1:4">
      <c r="A1268" s="41">
        <v>43900</v>
      </c>
      <c r="B1268">
        <v>1.06</v>
      </c>
      <c r="C1268">
        <v>19452800</v>
      </c>
      <c r="D1268" s="26">
        <f t="shared" si="19"/>
        <v>0.13083960095881128</v>
      </c>
    </row>
    <row r="1269" spans="1:4">
      <c r="A1269" s="41">
        <v>43899</v>
      </c>
      <c r="B1269">
        <v>0.93</v>
      </c>
      <c r="C1269">
        <v>10928000</v>
      </c>
      <c r="D1269" s="26">
        <f t="shared" si="19"/>
        <v>-5.2367985517315925E-2</v>
      </c>
    </row>
    <row r="1270" spans="1:4">
      <c r="A1270" s="41">
        <v>43896</v>
      </c>
      <c r="B1270">
        <v>0.98</v>
      </c>
      <c r="C1270">
        <v>8387200</v>
      </c>
      <c r="D1270" s="26">
        <f t="shared" si="19"/>
        <v>-1.0152371464017962E-2</v>
      </c>
    </row>
    <row r="1271" spans="1:4">
      <c r="A1271" s="41">
        <v>43895</v>
      </c>
      <c r="B1271">
        <v>0.99</v>
      </c>
      <c r="C1271">
        <v>14397600</v>
      </c>
      <c r="D1271" s="26">
        <f t="shared" si="19"/>
        <v>5.1825067864586155E-2</v>
      </c>
    </row>
    <row r="1272" spans="1:4">
      <c r="A1272" s="41">
        <v>43894</v>
      </c>
      <c r="B1272">
        <v>0.94</v>
      </c>
      <c r="C1272">
        <v>17030400</v>
      </c>
      <c r="D1272" s="26">
        <f t="shared" si="19"/>
        <v>3.243527575315374E-2</v>
      </c>
    </row>
    <row r="1273" spans="1:4">
      <c r="A1273" s="41">
        <v>43893</v>
      </c>
      <c r="B1273">
        <v>0.91</v>
      </c>
      <c r="C1273">
        <v>17130000</v>
      </c>
      <c r="D1273" s="26">
        <f t="shared" si="19"/>
        <v>-5.3488684950986118E-2</v>
      </c>
    </row>
    <row r="1274" spans="1:4">
      <c r="A1274" s="41">
        <v>43892</v>
      </c>
      <c r="B1274">
        <v>0.96</v>
      </c>
      <c r="C1274">
        <v>12833600</v>
      </c>
      <c r="D1274" s="26">
        <f t="shared" si="19"/>
        <v>6.4538521137571164E-2</v>
      </c>
    </row>
    <row r="1275" spans="1:4">
      <c r="A1275" s="41">
        <v>43889</v>
      </c>
      <c r="B1275">
        <v>0.9</v>
      </c>
      <c r="C1275">
        <v>18768800</v>
      </c>
      <c r="D1275" s="26">
        <f t="shared" si="19"/>
        <v>3.3901551675681416E-2</v>
      </c>
    </row>
    <row r="1276" spans="1:4">
      <c r="A1276" s="41">
        <v>43888</v>
      </c>
      <c r="B1276">
        <v>0.87</v>
      </c>
      <c r="C1276">
        <v>15518000</v>
      </c>
      <c r="D1276" s="26">
        <f t="shared" si="19"/>
        <v>2.3256862164267183E-2</v>
      </c>
    </row>
    <row r="1277" spans="1:4">
      <c r="A1277" s="41">
        <v>43887</v>
      </c>
      <c r="B1277">
        <v>0.85</v>
      </c>
      <c r="C1277">
        <v>18899200</v>
      </c>
      <c r="D1277" s="26">
        <f t="shared" si="19"/>
        <v>-4.5985113241823382E-2</v>
      </c>
    </row>
    <row r="1278" spans="1:4">
      <c r="A1278" s="41">
        <v>43886</v>
      </c>
      <c r="B1278">
        <v>0.89</v>
      </c>
      <c r="C1278">
        <v>17791600</v>
      </c>
      <c r="D1278" s="26">
        <f t="shared" si="19"/>
        <v>-4.3963123421116176E-2</v>
      </c>
    </row>
    <row r="1279" spans="1:4">
      <c r="A1279" s="41">
        <v>43885</v>
      </c>
      <c r="B1279">
        <v>0.93</v>
      </c>
      <c r="C1279">
        <v>14265200</v>
      </c>
      <c r="D1279" s="26">
        <f t="shared" si="19"/>
        <v>-8.2521023688003473E-2</v>
      </c>
    </row>
    <row r="1280" spans="1:4">
      <c r="A1280" s="41">
        <v>43882</v>
      </c>
      <c r="B1280">
        <v>1.01</v>
      </c>
      <c r="C1280">
        <v>6782800</v>
      </c>
      <c r="D1280" s="26">
        <f t="shared" si="19"/>
        <v>-1.9608471388376313E-2</v>
      </c>
    </row>
    <row r="1281" spans="1:4">
      <c r="A1281" s="41">
        <v>43881</v>
      </c>
      <c r="B1281">
        <v>1.03</v>
      </c>
      <c r="C1281">
        <v>6249200</v>
      </c>
      <c r="D1281" s="26">
        <f t="shared" si="19"/>
        <v>-9.6619109117368589E-3</v>
      </c>
    </row>
    <row r="1282" spans="1:4">
      <c r="A1282" s="41">
        <v>43880</v>
      </c>
      <c r="B1282">
        <v>1.04</v>
      </c>
      <c r="C1282">
        <v>10372400</v>
      </c>
      <c r="D1282" s="26">
        <f t="shared" ref="D1282:D1313" si="20">LN(B1282/B1283)</f>
        <v>2.9270382300113237E-2</v>
      </c>
    </row>
    <row r="1283" spans="1:4">
      <c r="A1283" s="41">
        <v>43879</v>
      </c>
      <c r="B1283">
        <v>1.01</v>
      </c>
      <c r="C1283">
        <v>5870400</v>
      </c>
      <c r="D1283" s="26">
        <f t="shared" si="20"/>
        <v>9.950330853168092E-3</v>
      </c>
    </row>
    <row r="1284" spans="1:4">
      <c r="A1284" s="41">
        <v>43875</v>
      </c>
      <c r="B1284">
        <v>1</v>
      </c>
      <c r="C1284">
        <v>6330800</v>
      </c>
      <c r="D1284" s="26">
        <f t="shared" si="20"/>
        <v>-2.9558802241544391E-2</v>
      </c>
    </row>
    <row r="1285" spans="1:4">
      <c r="A1285" s="41">
        <v>43874</v>
      </c>
      <c r="B1285">
        <v>1.03</v>
      </c>
      <c r="C1285">
        <v>8326800</v>
      </c>
      <c r="D1285" s="26">
        <f t="shared" si="20"/>
        <v>-1.9231361927887644E-2</v>
      </c>
    </row>
    <row r="1286" spans="1:4">
      <c r="A1286" s="41">
        <v>43873</v>
      </c>
      <c r="B1286">
        <v>1.05</v>
      </c>
      <c r="C1286">
        <v>19282400</v>
      </c>
      <c r="D1286" s="26">
        <f t="shared" si="20"/>
        <v>4.8790164169432049E-2</v>
      </c>
    </row>
    <row r="1287" spans="1:4">
      <c r="A1287" s="41">
        <v>43872</v>
      </c>
      <c r="B1287">
        <v>1</v>
      </c>
      <c r="C1287">
        <v>13660000</v>
      </c>
      <c r="D1287" s="26">
        <f t="shared" si="20"/>
        <v>1.0050335853501506E-2</v>
      </c>
    </row>
    <row r="1288" spans="1:4">
      <c r="A1288" s="41">
        <v>43871</v>
      </c>
      <c r="B1288">
        <v>0.99</v>
      </c>
      <c r="C1288">
        <v>11108000</v>
      </c>
      <c r="D1288" s="26">
        <f t="shared" si="20"/>
        <v>4.1242958534049218E-2</v>
      </c>
    </row>
    <row r="1289" spans="1:4">
      <c r="A1289" s="41">
        <v>43868</v>
      </c>
      <c r="B1289">
        <v>0.95</v>
      </c>
      <c r="C1289">
        <v>10969200</v>
      </c>
      <c r="D1289" s="26">
        <f t="shared" si="20"/>
        <v>-8.0852096629095024E-2</v>
      </c>
    </row>
    <row r="1290" spans="1:4">
      <c r="A1290" s="41">
        <v>43867</v>
      </c>
      <c r="B1290">
        <v>1.03</v>
      </c>
      <c r="C1290">
        <v>6041200</v>
      </c>
      <c r="D1290" s="26">
        <f t="shared" si="20"/>
        <v>-9.6619109117368589E-3</v>
      </c>
    </row>
    <row r="1291" spans="1:4">
      <c r="A1291" s="41">
        <v>43866</v>
      </c>
      <c r="B1291">
        <v>1.04</v>
      </c>
      <c r="C1291">
        <v>10566800</v>
      </c>
      <c r="D1291" s="26">
        <f t="shared" si="20"/>
        <v>1.9418085857101516E-2</v>
      </c>
    </row>
    <row r="1292" spans="1:4">
      <c r="A1292" s="41">
        <v>43865</v>
      </c>
      <c r="B1292">
        <v>1.02</v>
      </c>
      <c r="C1292">
        <v>14252400</v>
      </c>
      <c r="D1292" s="26">
        <f t="shared" si="20"/>
        <v>2.9852963149681128E-2</v>
      </c>
    </row>
    <row r="1293" spans="1:4">
      <c r="A1293" s="41">
        <v>43864</v>
      </c>
      <c r="B1293">
        <v>0.99</v>
      </c>
      <c r="C1293">
        <v>8102400</v>
      </c>
      <c r="D1293" s="26">
        <f t="shared" si="20"/>
        <v>3.0771658666753687E-2</v>
      </c>
    </row>
    <row r="1294" spans="1:4">
      <c r="A1294" s="41">
        <v>43861</v>
      </c>
      <c r="B1294">
        <v>0.96</v>
      </c>
      <c r="C1294">
        <v>11566800</v>
      </c>
      <c r="D1294" s="26">
        <f t="shared" si="20"/>
        <v>-2.0619287202735703E-2</v>
      </c>
    </row>
    <row r="1295" spans="1:4">
      <c r="A1295" s="41">
        <v>43860</v>
      </c>
      <c r="B1295">
        <v>0.98</v>
      </c>
      <c r="C1295">
        <v>12026000</v>
      </c>
      <c r="D1295" s="26">
        <f t="shared" si="20"/>
        <v>-4.9761509559063943E-2</v>
      </c>
    </row>
    <row r="1296" spans="1:4">
      <c r="A1296" s="41">
        <v>43859</v>
      </c>
      <c r="B1296">
        <v>1.03</v>
      </c>
      <c r="C1296">
        <v>6210400</v>
      </c>
      <c r="D1296" s="26">
        <f t="shared" si="20"/>
        <v>-1.9231361927887644E-2</v>
      </c>
    </row>
    <row r="1297" spans="1:4">
      <c r="A1297" s="41">
        <v>43858</v>
      </c>
      <c r="B1297">
        <v>1.05</v>
      </c>
      <c r="C1297">
        <v>8579600</v>
      </c>
      <c r="D1297" s="26">
        <f t="shared" si="20"/>
        <v>-1.8868484304382805E-2</v>
      </c>
    </row>
    <row r="1298" spans="1:4">
      <c r="A1298" s="41">
        <v>43857</v>
      </c>
      <c r="B1298">
        <v>1.07</v>
      </c>
      <c r="C1298">
        <v>8490000</v>
      </c>
      <c r="D1298" s="26">
        <f t="shared" si="20"/>
        <v>-9.3023926623135612E-3</v>
      </c>
    </row>
    <row r="1299" spans="1:4">
      <c r="A1299" s="41">
        <v>43854</v>
      </c>
      <c r="B1299">
        <v>1.08</v>
      </c>
      <c r="C1299">
        <v>16654400</v>
      </c>
      <c r="D1299" s="26">
        <f t="shared" si="20"/>
        <v>-6.2800901239030232E-2</v>
      </c>
    </row>
    <row r="1300" spans="1:4">
      <c r="A1300" s="41">
        <v>43853</v>
      </c>
      <c r="B1300">
        <v>1.1499999999999999</v>
      </c>
      <c r="C1300">
        <v>7520800</v>
      </c>
      <c r="D1300" s="26">
        <f t="shared" si="20"/>
        <v>8.7336799687546315E-3</v>
      </c>
    </row>
    <row r="1301" spans="1:4">
      <c r="A1301" s="41">
        <v>43852</v>
      </c>
      <c r="B1301">
        <v>1.1399999999999999</v>
      </c>
      <c r="C1301">
        <v>10510000</v>
      </c>
      <c r="D1301" s="26">
        <f t="shared" si="20"/>
        <v>-8.7336799687546662E-3</v>
      </c>
    </row>
    <row r="1302" spans="1:4">
      <c r="A1302" s="41">
        <v>43851</v>
      </c>
      <c r="B1302">
        <v>1.1499999999999999</v>
      </c>
      <c r="C1302">
        <v>14128400</v>
      </c>
      <c r="D1302" s="26">
        <f t="shared" si="20"/>
        <v>-3.4191364748279308E-2</v>
      </c>
    </row>
    <row r="1303" spans="1:4">
      <c r="A1303" s="41">
        <v>43847</v>
      </c>
      <c r="B1303">
        <v>1.19</v>
      </c>
      <c r="C1303">
        <v>16078000</v>
      </c>
      <c r="D1303" s="26">
        <f t="shared" si="20"/>
        <v>3.4191364748279343E-2</v>
      </c>
    </row>
    <row r="1304" spans="1:4">
      <c r="A1304" s="41">
        <v>43846</v>
      </c>
      <c r="B1304">
        <v>1.1499999999999999</v>
      </c>
      <c r="C1304">
        <v>17148400</v>
      </c>
      <c r="D1304" s="26">
        <f t="shared" si="20"/>
        <v>0</v>
      </c>
    </row>
    <row r="1305" spans="1:4">
      <c r="A1305" s="41">
        <v>43845</v>
      </c>
      <c r="B1305">
        <v>1.1499999999999999</v>
      </c>
      <c r="C1305">
        <v>19924400</v>
      </c>
      <c r="D1305" s="26">
        <f t="shared" si="20"/>
        <v>-2.575249610241474E-2</v>
      </c>
    </row>
    <row r="1306" spans="1:4">
      <c r="A1306" s="41">
        <v>43844</v>
      </c>
      <c r="B1306">
        <v>1.18</v>
      </c>
      <c r="C1306">
        <v>50247600</v>
      </c>
      <c r="D1306" s="26">
        <f t="shared" si="20"/>
        <v>-0.14197026127038734</v>
      </c>
    </row>
    <row r="1307" spans="1:4">
      <c r="A1307" s="41">
        <v>43843</v>
      </c>
      <c r="B1307">
        <v>1.36</v>
      </c>
      <c r="C1307">
        <v>14500800</v>
      </c>
      <c r="D1307" s="26">
        <f t="shared" si="20"/>
        <v>0</v>
      </c>
    </row>
    <row r="1308" spans="1:4">
      <c r="A1308" s="41">
        <v>43840</v>
      </c>
      <c r="B1308">
        <v>1.36</v>
      </c>
      <c r="C1308">
        <v>11125600</v>
      </c>
      <c r="D1308" s="26">
        <f t="shared" si="20"/>
        <v>-2.181904739463961E-2</v>
      </c>
    </row>
    <row r="1309" spans="1:4">
      <c r="A1309" s="41">
        <v>43839</v>
      </c>
      <c r="B1309">
        <v>1.39</v>
      </c>
      <c r="C1309">
        <v>10572000</v>
      </c>
      <c r="D1309" s="26">
        <f t="shared" si="20"/>
        <v>-2.8370697129215576E-2</v>
      </c>
    </row>
    <row r="1310" spans="1:4">
      <c r="A1310" s="41">
        <v>43838</v>
      </c>
      <c r="B1310">
        <v>1.43</v>
      </c>
      <c r="C1310">
        <v>22517600</v>
      </c>
      <c r="D1310" s="26">
        <f t="shared" si="20"/>
        <v>3.5590945102702533E-2</v>
      </c>
    </row>
    <row r="1311" spans="1:4">
      <c r="A1311" s="41">
        <v>43837</v>
      </c>
      <c r="B1311">
        <v>1.38</v>
      </c>
      <c r="C1311">
        <v>20912000</v>
      </c>
      <c r="D1311" s="26">
        <f t="shared" si="20"/>
        <v>-5.6352936551131744E-2</v>
      </c>
    </row>
    <row r="1312" spans="1:4">
      <c r="A1312" s="41">
        <v>43836</v>
      </c>
      <c r="B1312">
        <v>1.46</v>
      </c>
      <c r="C1312">
        <v>13579200</v>
      </c>
      <c r="D1312" s="26">
        <f t="shared" si="20"/>
        <v>-6.8259650703998706E-3</v>
      </c>
    </row>
    <row r="1313" spans="1:4">
      <c r="A1313" s="41">
        <v>43833</v>
      </c>
      <c r="B1313">
        <v>1.47</v>
      </c>
      <c r="C1313">
        <v>14175600</v>
      </c>
      <c r="D1313" s="26">
        <f t="shared" si="20"/>
        <v>-7.2162446248230538E-2</v>
      </c>
    </row>
    <row r="1314" spans="1:4">
      <c r="A1314" s="41">
        <v>43832</v>
      </c>
      <c r="B1314">
        <v>1.58</v>
      </c>
      <c r="C1314">
        <v>17814400</v>
      </c>
      <c r="D1314" s="26">
        <v>0</v>
      </c>
    </row>
  </sheetData>
  <pageMargins left="0.7" right="0.7" top="0.78740157499999996" bottom="0.78740157499999996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7288A2-372B-429E-AE75-42987DFDB993}">
  <sheetPr>
    <tabColor rgb="FFFFFF00"/>
  </sheetPr>
  <dimension ref="A1:F1818"/>
  <sheetViews>
    <sheetView workbookViewId="0">
      <selection activeCell="G3" sqref="G3"/>
    </sheetView>
  </sheetViews>
  <sheetFormatPr baseColWidth="10" defaultRowHeight="14.25"/>
  <cols>
    <col min="1" max="1" width="10" bestFit="1" customWidth="1"/>
    <col min="2" max="2" width="17.265625" bestFit="1" customWidth="1"/>
    <col min="3" max="3" width="17.265625" customWidth="1"/>
    <col min="4" max="4" width="17.59765625" style="8" bestFit="1" customWidth="1"/>
    <col min="5" max="5" width="17.3984375" bestFit="1" customWidth="1"/>
    <col min="6" max="6" width="10.86328125" bestFit="1" customWidth="1"/>
  </cols>
  <sheetData>
    <row r="1" spans="1:6" s="38" customFormat="1" ht="18.399999999999999" thickBot="1">
      <c r="A1" s="3" t="s">
        <v>0</v>
      </c>
      <c r="B1" s="3" t="s">
        <v>10621</v>
      </c>
      <c r="C1" s="39" t="s">
        <v>12442</v>
      </c>
      <c r="D1" s="7" t="s">
        <v>10622</v>
      </c>
      <c r="E1" s="3" t="s">
        <v>10623</v>
      </c>
      <c r="F1" s="3" t="s">
        <v>12441</v>
      </c>
    </row>
    <row r="2" spans="1:6">
      <c r="A2" t="s">
        <v>10624</v>
      </c>
      <c r="B2">
        <v>6.32</v>
      </c>
      <c r="C2" s="40">
        <f>nyse_gme_short_interest[[#This Row],[short_position]]/nyse_gme_short_interest[[#This Row],[float_shares]]*100</f>
        <v>6.9140651838802025</v>
      </c>
      <c r="D2" s="8">
        <v>28257093</v>
      </c>
      <c r="E2">
        <v>6.81</v>
      </c>
      <c r="F2" s="8">
        <v>408690000</v>
      </c>
    </row>
    <row r="3" spans="1:6">
      <c r="A3" t="s">
        <v>10625</v>
      </c>
      <c r="B3">
        <v>6.32</v>
      </c>
      <c r="C3" s="40">
        <f>nyse_gme_short_interest[[#This Row],[short_position]]/nyse_gme_short_interest[[#This Row],[float_shares]]*100</f>
        <v>6.9140651838802025</v>
      </c>
      <c r="D3" s="8">
        <v>28257093</v>
      </c>
      <c r="E3">
        <v>6.81</v>
      </c>
      <c r="F3" s="8">
        <v>408690000</v>
      </c>
    </row>
    <row r="4" spans="1:6">
      <c r="A4" t="s">
        <v>10626</v>
      </c>
      <c r="B4">
        <v>6.32</v>
      </c>
      <c r="C4" s="40">
        <f>nyse_gme_short_interest[[#This Row],[short_position]]/nyse_gme_short_interest[[#This Row],[float_shares]]*100</f>
        <v>6.9140651838802025</v>
      </c>
      <c r="D4" s="8">
        <v>28257093</v>
      </c>
      <c r="E4">
        <v>6.81</v>
      </c>
      <c r="F4" s="8">
        <v>408690000</v>
      </c>
    </row>
    <row r="5" spans="1:6">
      <c r="A5" t="s">
        <v>10627</v>
      </c>
      <c r="B5">
        <v>6.32</v>
      </c>
      <c r="C5" s="40">
        <f>nyse_gme_short_interest[[#This Row],[short_position]]/nyse_gme_short_interest[[#This Row],[float_shares]]*100</f>
        <v>6.9140651838802025</v>
      </c>
      <c r="D5" s="8">
        <v>28257093</v>
      </c>
      <c r="E5">
        <v>6.81</v>
      </c>
      <c r="F5" s="8">
        <v>408690000</v>
      </c>
    </row>
    <row r="6" spans="1:6">
      <c r="A6" t="s">
        <v>10628</v>
      </c>
      <c r="B6">
        <v>6.32</v>
      </c>
      <c r="C6" s="40">
        <f>nyse_gme_short_interest[[#This Row],[short_position]]/nyse_gme_short_interest[[#This Row],[float_shares]]*100</f>
        <v>6.9140651838802025</v>
      </c>
      <c r="D6" s="8">
        <v>28257093</v>
      </c>
      <c r="E6">
        <v>6.81</v>
      </c>
      <c r="F6" s="8">
        <v>408690000</v>
      </c>
    </row>
    <row r="7" spans="1:6">
      <c r="A7" t="s">
        <v>10629</v>
      </c>
      <c r="B7">
        <v>6.32</v>
      </c>
      <c r="C7" s="40">
        <f>nyse_gme_short_interest[[#This Row],[short_position]]/nyse_gme_short_interest[[#This Row],[float_shares]]*100</f>
        <v>6.9140651838802025</v>
      </c>
      <c r="D7" s="8">
        <v>28257093</v>
      </c>
      <c r="E7">
        <v>6.81</v>
      </c>
      <c r="F7" s="8">
        <v>408690000</v>
      </c>
    </row>
    <row r="8" spans="1:6">
      <c r="A8" t="s">
        <v>10630</v>
      </c>
      <c r="B8">
        <v>6.32</v>
      </c>
      <c r="C8" s="40">
        <f>nyse_gme_short_interest[[#This Row],[short_position]]/nyse_gme_short_interest[[#This Row],[float_shares]]*100</f>
        <v>6.9140651838802025</v>
      </c>
      <c r="D8" s="8">
        <v>28257093</v>
      </c>
      <c r="E8">
        <v>6.81</v>
      </c>
      <c r="F8" s="8">
        <v>408690000</v>
      </c>
    </row>
    <row r="9" spans="1:6">
      <c r="A9" t="s">
        <v>10631</v>
      </c>
      <c r="B9">
        <v>6.38</v>
      </c>
      <c r="C9" s="40">
        <f>nyse_gme_short_interest[[#This Row],[short_position]]/nyse_gme_short_interest[[#This Row],[float_shares]]*100</f>
        <v>6.9774645819569843</v>
      </c>
      <c r="D9" s="8">
        <v>28516200</v>
      </c>
      <c r="E9">
        <v>5.33</v>
      </c>
      <c r="F9" s="8">
        <v>408690000</v>
      </c>
    </row>
    <row r="10" spans="1:6">
      <c r="A10" t="s">
        <v>10632</v>
      </c>
      <c r="B10">
        <v>6.38</v>
      </c>
      <c r="C10" s="40">
        <f>nyse_gme_short_interest[[#This Row],[short_position]]/nyse_gme_short_interest[[#This Row],[float_shares]]*100</f>
        <v>6.9774645819569843</v>
      </c>
      <c r="D10" s="8">
        <v>28516200</v>
      </c>
      <c r="E10">
        <v>5.33</v>
      </c>
      <c r="F10" s="8">
        <v>408690000</v>
      </c>
    </row>
    <row r="11" spans="1:6">
      <c r="A11" t="s">
        <v>10633</v>
      </c>
      <c r="B11">
        <v>6.38</v>
      </c>
      <c r="C11" s="40">
        <f>nyse_gme_short_interest[[#This Row],[short_position]]/nyse_gme_short_interest[[#This Row],[float_shares]]*100</f>
        <v>6.9774645819569843</v>
      </c>
      <c r="D11" s="8">
        <v>28516200</v>
      </c>
      <c r="E11">
        <v>5.33</v>
      </c>
      <c r="F11" s="8">
        <v>408690000</v>
      </c>
    </row>
    <row r="12" spans="1:6">
      <c r="A12" t="s">
        <v>10634</v>
      </c>
      <c r="B12">
        <v>6.38</v>
      </c>
      <c r="C12" s="40">
        <f>nyse_gme_short_interest[[#This Row],[short_position]]/nyse_gme_short_interest[[#This Row],[float_shares]]*100</f>
        <v>6.9774645819569843</v>
      </c>
      <c r="D12" s="8">
        <v>28516200</v>
      </c>
      <c r="E12">
        <v>5.33</v>
      </c>
      <c r="F12" s="8">
        <v>408690000</v>
      </c>
    </row>
    <row r="13" spans="1:6">
      <c r="A13" t="s">
        <v>10635</v>
      </c>
      <c r="B13">
        <v>6.38</v>
      </c>
      <c r="C13" s="40">
        <f>nyse_gme_short_interest[[#This Row],[short_position]]/nyse_gme_short_interest[[#This Row],[float_shares]]*100</f>
        <v>6.9774645819569843</v>
      </c>
      <c r="D13" s="8">
        <v>28516200</v>
      </c>
      <c r="E13">
        <v>5.33</v>
      </c>
      <c r="F13" s="8">
        <v>408690000</v>
      </c>
    </row>
    <row r="14" spans="1:6">
      <c r="A14" t="s">
        <v>10636</v>
      </c>
      <c r="B14">
        <v>6.38</v>
      </c>
      <c r="C14" s="40">
        <f>nyse_gme_short_interest[[#This Row],[short_position]]/nyse_gme_short_interest[[#This Row],[float_shares]]*100</f>
        <v>6.9774645819569843</v>
      </c>
      <c r="D14" s="8">
        <v>28516200</v>
      </c>
      <c r="E14">
        <v>5.33</v>
      </c>
      <c r="F14" s="8">
        <v>408690000</v>
      </c>
    </row>
    <row r="15" spans="1:6">
      <c r="A15" t="s">
        <v>10637</v>
      </c>
      <c r="B15">
        <v>6.38</v>
      </c>
      <c r="C15" s="40">
        <f>nyse_gme_short_interest[[#This Row],[short_position]]/nyse_gme_short_interest[[#This Row],[float_shares]]*100</f>
        <v>6.9774645819569843</v>
      </c>
      <c r="D15" s="8">
        <v>28516200</v>
      </c>
      <c r="E15">
        <v>5.33</v>
      </c>
      <c r="F15" s="8">
        <v>408690000</v>
      </c>
    </row>
    <row r="16" spans="1:6">
      <c r="A16" t="s">
        <v>10638</v>
      </c>
      <c r="B16">
        <v>6.38</v>
      </c>
      <c r="C16" s="40">
        <f>nyse_gme_short_interest[[#This Row],[short_position]]/nyse_gme_short_interest[[#This Row],[float_shares]]*100</f>
        <v>6.9774645819569843</v>
      </c>
      <c r="D16" s="8">
        <v>28516200</v>
      </c>
      <c r="E16">
        <v>5.33</v>
      </c>
      <c r="F16" s="8">
        <v>408690000</v>
      </c>
    </row>
    <row r="17" spans="1:6">
      <c r="A17" t="s">
        <v>10639</v>
      </c>
      <c r="B17">
        <v>6.38</v>
      </c>
      <c r="C17" s="40">
        <f>nyse_gme_short_interest[[#This Row],[short_position]]/nyse_gme_short_interest[[#This Row],[float_shares]]*100</f>
        <v>6.9774645819569843</v>
      </c>
      <c r="D17" s="8">
        <v>28516200</v>
      </c>
      <c r="E17">
        <v>5.33</v>
      </c>
      <c r="F17" s="8">
        <v>408690000</v>
      </c>
    </row>
    <row r="18" spans="1:6">
      <c r="A18" t="s">
        <v>10640</v>
      </c>
      <c r="B18">
        <v>6.38</v>
      </c>
      <c r="C18" s="40">
        <f>nyse_gme_short_interest[[#This Row],[short_position]]/nyse_gme_short_interest[[#This Row],[float_shares]]*100</f>
        <v>6.9774645819569843</v>
      </c>
      <c r="D18" s="8">
        <v>28516200</v>
      </c>
      <c r="E18">
        <v>5.33</v>
      </c>
      <c r="F18" s="8">
        <v>408690000</v>
      </c>
    </row>
    <row r="19" spans="1:6">
      <c r="A19" t="s">
        <v>10641</v>
      </c>
      <c r="B19">
        <v>6.2</v>
      </c>
      <c r="C19" s="40">
        <f>nyse_gme_short_interest[[#This Row],[short_position]]/nyse_gme_short_interest[[#This Row],[float_shares]]*100</f>
        <v>6.7820898480510898</v>
      </c>
      <c r="D19" s="8">
        <v>27717723</v>
      </c>
      <c r="E19">
        <v>4.43</v>
      </c>
      <c r="F19" s="8">
        <v>408690000</v>
      </c>
    </row>
    <row r="20" spans="1:6">
      <c r="A20" t="s">
        <v>10642</v>
      </c>
      <c r="B20">
        <v>6.2</v>
      </c>
      <c r="C20" s="40">
        <f>nyse_gme_short_interest[[#This Row],[short_position]]/nyse_gme_short_interest[[#This Row],[float_shares]]*100</f>
        <v>6.7820898480510898</v>
      </c>
      <c r="D20" s="8">
        <v>27717723</v>
      </c>
      <c r="E20">
        <v>4.43</v>
      </c>
      <c r="F20" s="8">
        <v>408690000</v>
      </c>
    </row>
    <row r="21" spans="1:6">
      <c r="A21" t="s">
        <v>10643</v>
      </c>
      <c r="B21">
        <v>6.2</v>
      </c>
      <c r="C21" s="40">
        <f>nyse_gme_short_interest[[#This Row],[short_position]]/nyse_gme_short_interest[[#This Row],[float_shares]]*100</f>
        <v>6.7820898480510898</v>
      </c>
      <c r="D21" s="8">
        <v>27717723</v>
      </c>
      <c r="E21">
        <v>4.43</v>
      </c>
      <c r="F21" s="8">
        <v>408690000</v>
      </c>
    </row>
    <row r="22" spans="1:6">
      <c r="A22" t="s">
        <v>10644</v>
      </c>
      <c r="B22">
        <v>6.2</v>
      </c>
      <c r="C22" s="40">
        <f>nyse_gme_short_interest[[#This Row],[short_position]]/nyse_gme_short_interest[[#This Row],[float_shares]]*100</f>
        <v>6.7820898480510898</v>
      </c>
      <c r="D22" s="8">
        <v>27717723</v>
      </c>
      <c r="E22">
        <v>4.43</v>
      </c>
      <c r="F22" s="8">
        <v>408690000</v>
      </c>
    </row>
    <row r="23" spans="1:6">
      <c r="A23" t="s">
        <v>10645</v>
      </c>
      <c r="B23">
        <v>6.2</v>
      </c>
      <c r="C23" s="40">
        <f>nyse_gme_short_interest[[#This Row],[short_position]]/nyse_gme_short_interest[[#This Row],[float_shares]]*100</f>
        <v>6.7820898480510898</v>
      </c>
      <c r="D23" s="8">
        <v>27717723</v>
      </c>
      <c r="E23">
        <v>4.43</v>
      </c>
      <c r="F23" s="8">
        <v>408690000</v>
      </c>
    </row>
    <row r="24" spans="1:6">
      <c r="A24" t="s">
        <v>10646</v>
      </c>
      <c r="B24">
        <v>6.2</v>
      </c>
      <c r="C24" s="40">
        <f>nyse_gme_short_interest[[#This Row],[short_position]]/nyse_gme_short_interest[[#This Row],[float_shares]]*100</f>
        <v>6.7820898480510898</v>
      </c>
      <c r="D24" s="8">
        <v>27717723</v>
      </c>
      <c r="E24">
        <v>4.43</v>
      </c>
      <c r="F24" s="8">
        <v>408690000</v>
      </c>
    </row>
    <row r="25" spans="1:6">
      <c r="A25" t="s">
        <v>10647</v>
      </c>
      <c r="B25">
        <v>6.2</v>
      </c>
      <c r="C25" s="40">
        <f>nyse_gme_short_interest[[#This Row],[short_position]]/nyse_gme_short_interest[[#This Row],[float_shares]]*100</f>
        <v>6.7820898480510898</v>
      </c>
      <c r="D25" s="8">
        <v>27717723</v>
      </c>
      <c r="E25">
        <v>4.43</v>
      </c>
      <c r="F25" s="8">
        <v>408690000</v>
      </c>
    </row>
    <row r="26" spans="1:6">
      <c r="A26" t="s">
        <v>10648</v>
      </c>
      <c r="B26">
        <v>6.2</v>
      </c>
      <c r="C26" s="40">
        <f>nyse_gme_short_interest[[#This Row],[short_position]]/nyse_gme_short_interest[[#This Row],[float_shares]]*100</f>
        <v>6.7820898480510898</v>
      </c>
      <c r="D26" s="8">
        <v>27717723</v>
      </c>
      <c r="E26">
        <v>4.43</v>
      </c>
      <c r="F26" s="8">
        <v>408690000</v>
      </c>
    </row>
    <row r="27" spans="1:6">
      <c r="A27" t="s">
        <v>10649</v>
      </c>
      <c r="B27">
        <v>6.2</v>
      </c>
      <c r="C27" s="40">
        <f>nyse_gme_short_interest[[#This Row],[short_position]]/nyse_gme_short_interest[[#This Row],[float_shares]]*100</f>
        <v>6.7820898480510898</v>
      </c>
      <c r="D27" s="8">
        <v>27717723</v>
      </c>
      <c r="E27">
        <v>4.43</v>
      </c>
      <c r="F27" s="8">
        <v>408690000</v>
      </c>
    </row>
    <row r="28" spans="1:6">
      <c r="A28" t="s">
        <v>10650</v>
      </c>
      <c r="B28">
        <v>6.79</v>
      </c>
      <c r="C28" s="40">
        <f>nyse_gme_short_interest[[#This Row],[short_position]]/nyse_gme_short_interest[[#This Row],[float_shares]]*100</f>
        <v>7.4211984633830035</v>
      </c>
      <c r="D28" s="8">
        <v>30329696</v>
      </c>
      <c r="E28">
        <v>5.86</v>
      </c>
      <c r="F28" s="8">
        <v>408690000</v>
      </c>
    </row>
    <row r="29" spans="1:6">
      <c r="A29" t="s">
        <v>10651</v>
      </c>
      <c r="B29">
        <v>6.79</v>
      </c>
      <c r="C29" s="40">
        <f>nyse_gme_short_interest[[#This Row],[short_position]]/nyse_gme_short_interest[[#This Row],[float_shares]]*100</f>
        <v>7.4211984633830035</v>
      </c>
      <c r="D29" s="8">
        <v>30329696</v>
      </c>
      <c r="E29">
        <v>5.86</v>
      </c>
      <c r="F29" s="8">
        <v>408690000</v>
      </c>
    </row>
    <row r="30" spans="1:6">
      <c r="A30" t="s">
        <v>10652</v>
      </c>
      <c r="B30">
        <v>6.79</v>
      </c>
      <c r="C30" s="40">
        <f>nyse_gme_short_interest[[#This Row],[short_position]]/nyse_gme_short_interest[[#This Row],[float_shares]]*100</f>
        <v>7.4211984633830035</v>
      </c>
      <c r="D30" s="8">
        <v>30329696</v>
      </c>
      <c r="E30">
        <v>5.86</v>
      </c>
      <c r="F30" s="8">
        <v>408690000</v>
      </c>
    </row>
    <row r="31" spans="1:6">
      <c r="A31" t="s">
        <v>10653</v>
      </c>
      <c r="B31">
        <v>6.79</v>
      </c>
      <c r="C31" s="40">
        <f>nyse_gme_short_interest[[#This Row],[short_position]]/nyse_gme_short_interest[[#This Row],[float_shares]]*100</f>
        <v>7.4211984633830035</v>
      </c>
      <c r="D31" s="8">
        <v>30329696</v>
      </c>
      <c r="E31">
        <v>5.86</v>
      </c>
      <c r="F31" s="8">
        <v>408690000</v>
      </c>
    </row>
    <row r="32" spans="1:6">
      <c r="A32" t="s">
        <v>10654</v>
      </c>
      <c r="B32">
        <v>6.79</v>
      </c>
      <c r="C32" s="40">
        <f>nyse_gme_short_interest[[#This Row],[short_position]]/nyse_gme_short_interest[[#This Row],[float_shares]]*100</f>
        <v>7.4211984633830035</v>
      </c>
      <c r="D32" s="8">
        <v>30329696</v>
      </c>
      <c r="E32">
        <v>5.86</v>
      </c>
      <c r="F32" s="8">
        <v>408690000</v>
      </c>
    </row>
    <row r="33" spans="1:6">
      <c r="A33" t="s">
        <v>10655</v>
      </c>
      <c r="B33">
        <v>6.79</v>
      </c>
      <c r="C33" s="40">
        <f>nyse_gme_short_interest[[#This Row],[short_position]]/nyse_gme_short_interest[[#This Row],[float_shares]]*100</f>
        <v>7.4211984633830035</v>
      </c>
      <c r="D33" s="8">
        <v>30329696</v>
      </c>
      <c r="E33">
        <v>5.86</v>
      </c>
      <c r="F33" s="8">
        <v>408690000</v>
      </c>
    </row>
    <row r="34" spans="1:6">
      <c r="A34" t="s">
        <v>10656</v>
      </c>
      <c r="B34">
        <v>6.79</v>
      </c>
      <c r="C34" s="40">
        <f>nyse_gme_short_interest[[#This Row],[short_position]]/nyse_gme_short_interest[[#This Row],[float_shares]]*100</f>
        <v>7.4211984633830035</v>
      </c>
      <c r="D34" s="8">
        <v>30329696</v>
      </c>
      <c r="E34">
        <v>5.86</v>
      </c>
      <c r="F34" s="8">
        <v>408690000</v>
      </c>
    </row>
    <row r="35" spans="1:6">
      <c r="A35" t="s">
        <v>10657</v>
      </c>
      <c r="B35">
        <v>6.79</v>
      </c>
      <c r="C35" s="40">
        <f>nyse_gme_short_interest[[#This Row],[short_position]]/nyse_gme_short_interest[[#This Row],[float_shares]]*100</f>
        <v>7.4211984633830035</v>
      </c>
      <c r="D35" s="8">
        <v>30329696</v>
      </c>
      <c r="E35">
        <v>5.86</v>
      </c>
      <c r="F35" s="8">
        <v>408690000</v>
      </c>
    </row>
    <row r="36" spans="1:6">
      <c r="A36" t="s">
        <v>10658</v>
      </c>
      <c r="B36">
        <v>6.79</v>
      </c>
      <c r="C36" s="40">
        <f>nyse_gme_short_interest[[#This Row],[short_position]]/nyse_gme_short_interest[[#This Row],[float_shares]]*100</f>
        <v>7.4211984633830035</v>
      </c>
      <c r="D36" s="8">
        <v>30329696</v>
      </c>
      <c r="E36">
        <v>5.86</v>
      </c>
      <c r="F36" s="8">
        <v>408690000</v>
      </c>
    </row>
    <row r="37" spans="1:6">
      <c r="A37" t="s">
        <v>10659</v>
      </c>
      <c r="B37">
        <v>6.79</v>
      </c>
      <c r="C37" s="40">
        <f>nyse_gme_short_interest[[#This Row],[short_position]]/nyse_gme_short_interest[[#This Row],[float_shares]]*100</f>
        <v>7.4211984633830035</v>
      </c>
      <c r="D37" s="8">
        <v>30329696</v>
      </c>
      <c r="E37">
        <v>5.86</v>
      </c>
      <c r="F37" s="8">
        <v>408690000</v>
      </c>
    </row>
    <row r="38" spans="1:6">
      <c r="A38" t="s">
        <v>10660</v>
      </c>
      <c r="B38">
        <v>7.19</v>
      </c>
      <c r="C38" s="40">
        <f>nyse_gme_short_interest[[#This Row],[short_position]]/nyse_gme_short_interest[[#This Row],[float_shares]]*100</f>
        <v>7.8638652768602118</v>
      </c>
      <c r="D38" s="8">
        <v>32138831</v>
      </c>
      <c r="E38">
        <v>3.7</v>
      </c>
      <c r="F38" s="8">
        <v>408690000</v>
      </c>
    </row>
    <row r="39" spans="1:6">
      <c r="A39" t="s">
        <v>10661</v>
      </c>
      <c r="B39">
        <v>7.19</v>
      </c>
      <c r="C39" s="40">
        <f>nyse_gme_short_interest[[#This Row],[short_position]]/nyse_gme_short_interest[[#This Row],[float_shares]]*100</f>
        <v>7.8638652768602118</v>
      </c>
      <c r="D39" s="8">
        <v>32138831</v>
      </c>
      <c r="E39">
        <v>3.7</v>
      </c>
      <c r="F39" s="8">
        <v>408690000</v>
      </c>
    </row>
    <row r="40" spans="1:6">
      <c r="A40" t="s">
        <v>10662</v>
      </c>
      <c r="B40">
        <v>7.19</v>
      </c>
      <c r="C40" s="40">
        <f>nyse_gme_short_interest[[#This Row],[short_position]]/nyse_gme_short_interest[[#This Row],[float_shares]]*100</f>
        <v>7.8638652768602118</v>
      </c>
      <c r="D40" s="8">
        <v>32138831</v>
      </c>
      <c r="E40">
        <v>3.7</v>
      </c>
      <c r="F40" s="8">
        <v>408690000</v>
      </c>
    </row>
    <row r="41" spans="1:6">
      <c r="A41" t="s">
        <v>10663</v>
      </c>
      <c r="B41">
        <v>7.19</v>
      </c>
      <c r="C41" s="40">
        <f>nyse_gme_short_interest[[#This Row],[short_position]]/nyse_gme_short_interest[[#This Row],[float_shares]]*100</f>
        <v>7.8638652768602118</v>
      </c>
      <c r="D41" s="8">
        <v>32138831</v>
      </c>
      <c r="E41">
        <v>3.7</v>
      </c>
      <c r="F41" s="8">
        <v>408690000</v>
      </c>
    </row>
    <row r="42" spans="1:6">
      <c r="A42" t="s">
        <v>10664</v>
      </c>
      <c r="B42">
        <v>7.19</v>
      </c>
      <c r="C42" s="40">
        <f>nyse_gme_short_interest[[#This Row],[short_position]]/nyse_gme_short_interest[[#This Row],[float_shares]]*100</f>
        <v>7.8638652768602118</v>
      </c>
      <c r="D42" s="8">
        <v>32138831</v>
      </c>
      <c r="E42">
        <v>3.7</v>
      </c>
      <c r="F42" s="8">
        <v>408690000</v>
      </c>
    </row>
    <row r="43" spans="1:6">
      <c r="A43" t="s">
        <v>10665</v>
      </c>
      <c r="B43">
        <v>7.19</v>
      </c>
      <c r="C43" s="40">
        <f>nyse_gme_short_interest[[#This Row],[short_position]]/nyse_gme_short_interest[[#This Row],[float_shares]]*100</f>
        <v>7.8638652768602118</v>
      </c>
      <c r="D43" s="8">
        <v>32138831</v>
      </c>
      <c r="E43">
        <v>3.7</v>
      </c>
      <c r="F43" s="8">
        <v>408690000</v>
      </c>
    </row>
    <row r="44" spans="1:6">
      <c r="A44" t="s">
        <v>10666</v>
      </c>
      <c r="B44">
        <v>7.19</v>
      </c>
      <c r="C44" s="40">
        <f>nyse_gme_short_interest[[#This Row],[short_position]]/nyse_gme_short_interest[[#This Row],[float_shares]]*100</f>
        <v>7.8638652768602118</v>
      </c>
      <c r="D44" s="8">
        <v>32138831</v>
      </c>
      <c r="E44">
        <v>3.7</v>
      </c>
      <c r="F44" s="8">
        <v>408690000</v>
      </c>
    </row>
    <row r="45" spans="1:6">
      <c r="A45" t="s">
        <v>10667</v>
      </c>
      <c r="B45">
        <v>7.19</v>
      </c>
      <c r="C45" s="40">
        <f>nyse_gme_short_interest[[#This Row],[short_position]]/nyse_gme_short_interest[[#This Row],[float_shares]]*100</f>
        <v>7.8638652768602118</v>
      </c>
      <c r="D45" s="8">
        <v>32138831</v>
      </c>
      <c r="E45">
        <v>3.7</v>
      </c>
      <c r="F45" s="8">
        <v>408690000</v>
      </c>
    </row>
    <row r="46" spans="1:6">
      <c r="A46" t="s">
        <v>10668</v>
      </c>
      <c r="B46">
        <v>7.19</v>
      </c>
      <c r="C46" s="40">
        <f>nyse_gme_short_interest[[#This Row],[short_position]]/nyse_gme_short_interest[[#This Row],[float_shares]]*100</f>
        <v>7.8638652768602118</v>
      </c>
      <c r="D46" s="8">
        <v>32138831</v>
      </c>
      <c r="E46">
        <v>3.7</v>
      </c>
      <c r="F46" s="8">
        <v>408690000</v>
      </c>
    </row>
    <row r="47" spans="1:6">
      <c r="A47" t="s">
        <v>10669</v>
      </c>
      <c r="B47">
        <v>7.19</v>
      </c>
      <c r="C47" s="40">
        <f>nyse_gme_short_interest[[#This Row],[short_position]]/nyse_gme_short_interest[[#This Row],[float_shares]]*100</f>
        <v>7.8638652768602118</v>
      </c>
      <c r="D47" s="8">
        <v>32138831</v>
      </c>
      <c r="E47">
        <v>3.7</v>
      </c>
      <c r="F47" s="8">
        <v>408690000</v>
      </c>
    </row>
    <row r="48" spans="1:6">
      <c r="A48" t="s">
        <v>10670</v>
      </c>
      <c r="B48">
        <v>7.19</v>
      </c>
      <c r="C48" s="40">
        <f>nyse_gme_short_interest[[#This Row],[short_position]]/nyse_gme_short_interest[[#This Row],[float_shares]]*100</f>
        <v>7.8638652768602118</v>
      </c>
      <c r="D48" s="8">
        <v>32138831</v>
      </c>
      <c r="E48">
        <v>3.7</v>
      </c>
      <c r="F48" s="8">
        <v>408690000</v>
      </c>
    </row>
    <row r="49" spans="1:6">
      <c r="A49" t="s">
        <v>10671</v>
      </c>
      <c r="B49">
        <v>7.01</v>
      </c>
      <c r="C49" s="40">
        <f>nyse_gme_short_interest[[#This Row],[short_position]]/nyse_gme_short_interest[[#This Row],[float_shares]]*100</f>
        <v>7.6588876654677147</v>
      </c>
      <c r="D49" s="8">
        <v>31301108</v>
      </c>
      <c r="E49">
        <v>2.57</v>
      </c>
      <c r="F49" s="8">
        <v>408690000</v>
      </c>
    </row>
    <row r="50" spans="1:6">
      <c r="A50" t="s">
        <v>10672</v>
      </c>
      <c r="B50">
        <v>7.01</v>
      </c>
      <c r="C50" s="40">
        <f>nyse_gme_short_interest[[#This Row],[short_position]]/nyse_gme_short_interest[[#This Row],[float_shares]]*100</f>
        <v>7.6588876654677147</v>
      </c>
      <c r="D50" s="8">
        <v>31301108</v>
      </c>
      <c r="E50">
        <v>2.57</v>
      </c>
      <c r="F50" s="8">
        <v>408690000</v>
      </c>
    </row>
    <row r="51" spans="1:6">
      <c r="A51" t="s">
        <v>10673</v>
      </c>
      <c r="B51">
        <v>7.01</v>
      </c>
      <c r="C51" s="40">
        <f>nyse_gme_short_interest[[#This Row],[short_position]]/nyse_gme_short_interest[[#This Row],[float_shares]]*100</f>
        <v>7.6588876654677147</v>
      </c>
      <c r="D51" s="8">
        <v>31301108</v>
      </c>
      <c r="E51">
        <v>2.57</v>
      </c>
      <c r="F51" s="8">
        <v>408690000</v>
      </c>
    </row>
    <row r="52" spans="1:6">
      <c r="A52" t="s">
        <v>10674</v>
      </c>
      <c r="B52">
        <v>7.01</v>
      </c>
      <c r="C52" s="40">
        <f>nyse_gme_short_interest[[#This Row],[short_position]]/nyse_gme_short_interest[[#This Row],[float_shares]]*100</f>
        <v>7.6588876654677147</v>
      </c>
      <c r="D52" s="8">
        <v>31301108</v>
      </c>
      <c r="E52">
        <v>2.57</v>
      </c>
      <c r="F52" s="8">
        <v>408690000</v>
      </c>
    </row>
    <row r="53" spans="1:6">
      <c r="A53" t="s">
        <v>10675</v>
      </c>
      <c r="B53">
        <v>7.01</v>
      </c>
      <c r="C53" s="40">
        <f>nyse_gme_short_interest[[#This Row],[short_position]]/nyse_gme_short_interest[[#This Row],[float_shares]]*100</f>
        <v>7.6588876654677147</v>
      </c>
      <c r="D53" s="8">
        <v>31301108</v>
      </c>
      <c r="E53">
        <v>2.57</v>
      </c>
      <c r="F53" s="8">
        <v>408690000</v>
      </c>
    </row>
    <row r="54" spans="1:6">
      <c r="A54" t="s">
        <v>10676</v>
      </c>
      <c r="B54">
        <v>7.01</v>
      </c>
      <c r="C54" s="40">
        <f>nyse_gme_short_interest[[#This Row],[short_position]]/nyse_gme_short_interest[[#This Row],[float_shares]]*100</f>
        <v>7.6588876654677147</v>
      </c>
      <c r="D54" s="8">
        <v>31301108</v>
      </c>
      <c r="E54">
        <v>2.57</v>
      </c>
      <c r="F54" s="8">
        <v>408690000</v>
      </c>
    </row>
    <row r="55" spans="1:6">
      <c r="A55" t="s">
        <v>10677</v>
      </c>
      <c r="B55">
        <v>7.01</v>
      </c>
      <c r="C55" s="40">
        <f>nyse_gme_short_interest[[#This Row],[short_position]]/nyse_gme_short_interest[[#This Row],[float_shares]]*100</f>
        <v>7.6588876654677147</v>
      </c>
      <c r="D55" s="8">
        <v>31301108</v>
      </c>
      <c r="E55">
        <v>2.57</v>
      </c>
      <c r="F55" s="8">
        <v>408690000</v>
      </c>
    </row>
    <row r="56" spans="1:6">
      <c r="A56" t="s">
        <v>10678</v>
      </c>
      <c r="B56">
        <v>7.01</v>
      </c>
      <c r="C56" s="40">
        <f>nyse_gme_short_interest[[#This Row],[short_position]]/nyse_gme_short_interest[[#This Row],[float_shares]]*100</f>
        <v>7.6588876654677147</v>
      </c>
      <c r="D56" s="8">
        <v>31301108</v>
      </c>
      <c r="E56">
        <v>2.57</v>
      </c>
      <c r="F56" s="8">
        <v>408690000</v>
      </c>
    </row>
    <row r="57" spans="1:6">
      <c r="A57" t="s">
        <v>10679</v>
      </c>
      <c r="B57">
        <v>7.01</v>
      </c>
      <c r="C57" s="40">
        <f>nyse_gme_short_interest[[#This Row],[short_position]]/nyse_gme_short_interest[[#This Row],[float_shares]]*100</f>
        <v>7.651960103652276</v>
      </c>
      <c r="D57" s="8">
        <v>31301108</v>
      </c>
      <c r="E57">
        <v>2.57</v>
      </c>
      <c r="F57" s="8">
        <v>409060000</v>
      </c>
    </row>
    <row r="58" spans="1:6">
      <c r="A58" t="s">
        <v>10680</v>
      </c>
      <c r="B58">
        <v>6.95</v>
      </c>
      <c r="C58" s="40">
        <f>nyse_gme_short_interest[[#This Row],[short_position]]/nyse_gme_short_interest[[#This Row],[float_shares]]*100</f>
        <v>7.5934545054515228</v>
      </c>
      <c r="D58" s="8">
        <v>31061785</v>
      </c>
      <c r="E58">
        <v>2.11</v>
      </c>
      <c r="F58" s="8">
        <v>409060000</v>
      </c>
    </row>
    <row r="59" spans="1:6">
      <c r="A59" t="s">
        <v>10681</v>
      </c>
      <c r="B59">
        <v>6.95</v>
      </c>
      <c r="C59" s="40">
        <f>nyse_gme_short_interest[[#This Row],[short_position]]/nyse_gme_short_interest[[#This Row],[float_shares]]*100</f>
        <v>7.5934545054515228</v>
      </c>
      <c r="D59" s="8">
        <v>31061785</v>
      </c>
      <c r="E59">
        <v>2.11</v>
      </c>
      <c r="F59" s="8">
        <v>409060000</v>
      </c>
    </row>
    <row r="60" spans="1:6">
      <c r="A60" t="s">
        <v>10682</v>
      </c>
      <c r="B60">
        <v>6.95</v>
      </c>
      <c r="C60" s="40">
        <f>nyse_gme_short_interest[[#This Row],[short_position]]/nyse_gme_short_interest[[#This Row],[float_shares]]*100</f>
        <v>7.5934545054515228</v>
      </c>
      <c r="D60" s="8">
        <v>31061785</v>
      </c>
      <c r="E60">
        <v>2.11</v>
      </c>
      <c r="F60" s="8">
        <v>409060000</v>
      </c>
    </row>
    <row r="61" spans="1:6">
      <c r="A61" t="s">
        <v>10683</v>
      </c>
      <c r="B61">
        <v>6.95</v>
      </c>
      <c r="C61" s="40">
        <f>nyse_gme_short_interest[[#This Row],[short_position]]/nyse_gme_short_interest[[#This Row],[float_shares]]*100</f>
        <v>7.5934545054515228</v>
      </c>
      <c r="D61" s="8">
        <v>31061785</v>
      </c>
      <c r="E61">
        <v>2.11</v>
      </c>
      <c r="F61" s="8">
        <v>409060000</v>
      </c>
    </row>
    <row r="62" spans="1:6">
      <c r="A62" t="s">
        <v>10684</v>
      </c>
      <c r="B62">
        <v>6.95</v>
      </c>
      <c r="C62" s="40">
        <f>nyse_gme_short_interest[[#This Row],[short_position]]/nyse_gme_short_interest[[#This Row],[float_shares]]*100</f>
        <v>7.5934545054515228</v>
      </c>
      <c r="D62" s="8">
        <v>31061785</v>
      </c>
      <c r="E62">
        <v>2.11</v>
      </c>
      <c r="F62" s="8">
        <v>409060000</v>
      </c>
    </row>
    <row r="63" spans="1:6">
      <c r="A63" t="s">
        <v>10685</v>
      </c>
      <c r="B63">
        <v>6.95</v>
      </c>
      <c r="C63" s="40">
        <f>nyse_gme_short_interest[[#This Row],[short_position]]/nyse_gme_short_interest[[#This Row],[float_shares]]*100</f>
        <v>7.5934545054515228</v>
      </c>
      <c r="D63" s="8">
        <v>31061785</v>
      </c>
      <c r="E63">
        <v>2.11</v>
      </c>
      <c r="F63" s="8">
        <v>409060000</v>
      </c>
    </row>
    <row r="64" spans="1:6">
      <c r="A64" t="s">
        <v>10686</v>
      </c>
      <c r="B64">
        <v>6.95</v>
      </c>
      <c r="C64" s="40">
        <f>nyse_gme_short_interest[[#This Row],[short_position]]/nyse_gme_short_interest[[#This Row],[float_shares]]*100</f>
        <v>7.5934545054515228</v>
      </c>
      <c r="D64" s="8">
        <v>31061785</v>
      </c>
      <c r="E64">
        <v>2.11</v>
      </c>
      <c r="F64" s="8">
        <v>409060000</v>
      </c>
    </row>
    <row r="65" spans="1:6">
      <c r="A65" t="s">
        <v>10687</v>
      </c>
      <c r="B65">
        <v>6.95</v>
      </c>
      <c r="C65" s="40">
        <f>nyse_gme_short_interest[[#This Row],[short_position]]/nyse_gme_short_interest[[#This Row],[float_shares]]*100</f>
        <v>7.5934545054515228</v>
      </c>
      <c r="D65" s="8">
        <v>31061785</v>
      </c>
      <c r="E65">
        <v>2.11</v>
      </c>
      <c r="F65" s="8">
        <v>409060000</v>
      </c>
    </row>
    <row r="66" spans="1:6">
      <c r="A66" t="s">
        <v>10688</v>
      </c>
      <c r="B66">
        <v>6.95</v>
      </c>
      <c r="C66" s="40">
        <f>nyse_gme_short_interest[[#This Row],[short_position]]/nyse_gme_short_interest[[#This Row],[float_shares]]*100</f>
        <v>7.5934545054515228</v>
      </c>
      <c r="D66" s="8">
        <v>31061785</v>
      </c>
      <c r="E66">
        <v>2.11</v>
      </c>
      <c r="F66" s="8">
        <v>409060000</v>
      </c>
    </row>
    <row r="67" spans="1:6">
      <c r="A67" t="s">
        <v>10689</v>
      </c>
      <c r="B67">
        <v>6.95</v>
      </c>
      <c r="C67" s="40">
        <f>nyse_gme_short_interest[[#This Row],[short_position]]/nyse_gme_short_interest[[#This Row],[float_shares]]*100</f>
        <v>7.5934545054515228</v>
      </c>
      <c r="D67" s="8">
        <v>31061785</v>
      </c>
      <c r="E67">
        <v>2.11</v>
      </c>
      <c r="F67" s="8">
        <v>409060000</v>
      </c>
    </row>
    <row r="68" spans="1:6">
      <c r="A68" t="s">
        <v>10690</v>
      </c>
      <c r="B68">
        <v>6.95</v>
      </c>
      <c r="C68" s="40">
        <f>nyse_gme_short_interest[[#This Row],[short_position]]/nyse_gme_short_interest[[#This Row],[float_shares]]*100</f>
        <v>7.5934545054515228</v>
      </c>
      <c r="D68" s="8">
        <v>31061785</v>
      </c>
      <c r="E68">
        <v>2.11</v>
      </c>
      <c r="F68" s="8">
        <v>409060000</v>
      </c>
    </row>
    <row r="69" spans="1:6">
      <c r="A69" t="s">
        <v>10691</v>
      </c>
      <c r="B69">
        <v>7.25</v>
      </c>
      <c r="C69" s="40">
        <f>nyse_gme_short_interest[[#This Row],[short_position]]/nyse_gme_short_interest[[#This Row],[float_shares]]*100</f>
        <v>7.9215772747274231</v>
      </c>
      <c r="D69" s="8">
        <v>32404004</v>
      </c>
      <c r="E69">
        <v>2.4500000000000002</v>
      </c>
      <c r="F69" s="8">
        <v>409060000</v>
      </c>
    </row>
    <row r="70" spans="1:6">
      <c r="A70" t="s">
        <v>10692</v>
      </c>
      <c r="B70">
        <v>7.25</v>
      </c>
      <c r="C70" s="40">
        <f>nyse_gme_short_interest[[#This Row],[short_position]]/nyse_gme_short_interest[[#This Row],[float_shares]]*100</f>
        <v>7.9215772747274231</v>
      </c>
      <c r="D70" s="8">
        <v>32404004</v>
      </c>
      <c r="E70">
        <v>2.4500000000000002</v>
      </c>
      <c r="F70" s="8">
        <v>409060000</v>
      </c>
    </row>
    <row r="71" spans="1:6">
      <c r="A71" t="s">
        <v>10693</v>
      </c>
      <c r="B71">
        <v>7.26</v>
      </c>
      <c r="C71" s="40">
        <f>nyse_gme_short_interest[[#This Row],[short_position]]/nyse_gme_short_interest[[#This Row],[float_shares]]*100</f>
        <v>7.9215772747274231</v>
      </c>
      <c r="D71" s="8">
        <v>32404004</v>
      </c>
      <c r="E71">
        <v>2.4500000000000002</v>
      </c>
      <c r="F71" s="8">
        <v>409060000</v>
      </c>
    </row>
    <row r="72" spans="1:6">
      <c r="A72" t="s">
        <v>10694</v>
      </c>
      <c r="B72">
        <v>7.26</v>
      </c>
      <c r="C72" s="40">
        <f>nyse_gme_short_interest[[#This Row],[short_position]]/nyse_gme_short_interest[[#This Row],[float_shares]]*100</f>
        <v>7.9215772747274231</v>
      </c>
      <c r="D72" s="8">
        <v>32404004</v>
      </c>
      <c r="E72">
        <v>2.4500000000000002</v>
      </c>
      <c r="F72" s="8">
        <v>409060000</v>
      </c>
    </row>
    <row r="73" spans="1:6">
      <c r="A73" t="s">
        <v>10695</v>
      </c>
      <c r="B73">
        <v>7.26</v>
      </c>
      <c r="C73" s="40">
        <f>nyse_gme_short_interest[[#This Row],[short_position]]/nyse_gme_short_interest[[#This Row],[float_shares]]*100</f>
        <v>7.9215772747274231</v>
      </c>
      <c r="D73" s="8">
        <v>32404004</v>
      </c>
      <c r="E73">
        <v>2.4500000000000002</v>
      </c>
      <c r="F73" s="8">
        <v>409060000</v>
      </c>
    </row>
    <row r="74" spans="1:6">
      <c r="A74" t="s">
        <v>10696</v>
      </c>
      <c r="B74">
        <v>7.26</v>
      </c>
      <c r="C74" s="40">
        <f>nyse_gme_short_interest[[#This Row],[short_position]]/nyse_gme_short_interest[[#This Row],[float_shares]]*100</f>
        <v>7.9215772747274231</v>
      </c>
      <c r="D74" s="8">
        <v>32404004</v>
      </c>
      <c r="E74">
        <v>2.4500000000000002</v>
      </c>
      <c r="F74" s="8">
        <v>409060000</v>
      </c>
    </row>
    <row r="75" spans="1:6">
      <c r="A75" t="s">
        <v>10697</v>
      </c>
      <c r="B75">
        <v>7.26</v>
      </c>
      <c r="C75" s="40">
        <f>nyse_gme_short_interest[[#This Row],[short_position]]/nyse_gme_short_interest[[#This Row],[float_shares]]*100</f>
        <v>7.9215772747274231</v>
      </c>
      <c r="D75" s="8">
        <v>32404004</v>
      </c>
      <c r="E75">
        <v>2.4500000000000002</v>
      </c>
      <c r="F75" s="8">
        <v>409060000</v>
      </c>
    </row>
    <row r="76" spans="1:6">
      <c r="A76" t="s">
        <v>10698</v>
      </c>
      <c r="B76">
        <v>7.26</v>
      </c>
      <c r="C76" s="40">
        <f>nyse_gme_short_interest[[#This Row],[short_position]]/nyse_gme_short_interest[[#This Row],[float_shares]]*100</f>
        <v>7.9215772747274231</v>
      </c>
      <c r="D76" s="8">
        <v>32404004</v>
      </c>
      <c r="E76">
        <v>2.4500000000000002</v>
      </c>
      <c r="F76" s="8">
        <v>409060000</v>
      </c>
    </row>
    <row r="77" spans="1:6">
      <c r="A77" t="s">
        <v>10699</v>
      </c>
      <c r="B77">
        <v>7.26</v>
      </c>
      <c r="C77" s="40">
        <f>nyse_gme_short_interest[[#This Row],[short_position]]/nyse_gme_short_interest[[#This Row],[float_shares]]*100</f>
        <v>7.9215772747274231</v>
      </c>
      <c r="D77" s="8">
        <v>32404004</v>
      </c>
      <c r="E77">
        <v>2.4500000000000002</v>
      </c>
      <c r="F77" s="8">
        <v>409060000</v>
      </c>
    </row>
    <row r="78" spans="1:6">
      <c r="A78" t="s">
        <v>10700</v>
      </c>
      <c r="B78">
        <v>7.26</v>
      </c>
      <c r="C78" s="40">
        <f>nyse_gme_short_interest[[#This Row],[short_position]]/nyse_gme_short_interest[[#This Row],[float_shares]]*100</f>
        <v>7.9215772747274231</v>
      </c>
      <c r="D78" s="8">
        <v>32404004</v>
      </c>
      <c r="E78">
        <v>2.4500000000000002</v>
      </c>
      <c r="F78" s="8">
        <v>409060000</v>
      </c>
    </row>
    <row r="79" spans="1:6">
      <c r="A79" t="s">
        <v>10701</v>
      </c>
      <c r="B79">
        <v>7.14</v>
      </c>
      <c r="C79" s="40">
        <f>nyse_gme_short_interest[[#This Row],[short_position]]/nyse_gme_short_interest[[#This Row],[float_shares]]*100</f>
        <v>7.7901765022246119</v>
      </c>
      <c r="D79" s="8">
        <v>31866496</v>
      </c>
      <c r="E79">
        <v>2.5</v>
      </c>
      <c r="F79" s="8">
        <v>409060000</v>
      </c>
    </row>
    <row r="80" spans="1:6">
      <c r="A80" t="s">
        <v>10702</v>
      </c>
      <c r="B80">
        <v>7.14</v>
      </c>
      <c r="C80" s="40">
        <f>nyse_gme_short_interest[[#This Row],[short_position]]/nyse_gme_short_interest[[#This Row],[float_shares]]*100</f>
        <v>7.7901765022246119</v>
      </c>
      <c r="D80" s="8">
        <v>31866496</v>
      </c>
      <c r="E80">
        <v>2.5</v>
      </c>
      <c r="F80" s="8">
        <v>409060000</v>
      </c>
    </row>
    <row r="81" spans="1:6">
      <c r="A81" t="s">
        <v>10703</v>
      </c>
      <c r="B81">
        <v>7.14</v>
      </c>
      <c r="C81" s="40">
        <f>nyse_gme_short_interest[[#This Row],[short_position]]/nyse_gme_short_interest[[#This Row],[float_shares]]*100</f>
        <v>7.7901765022246119</v>
      </c>
      <c r="D81" s="8">
        <v>31866496</v>
      </c>
      <c r="E81">
        <v>2.5</v>
      </c>
      <c r="F81" s="8">
        <v>409060000</v>
      </c>
    </row>
    <row r="82" spans="1:6">
      <c r="A82" t="s">
        <v>10704</v>
      </c>
      <c r="B82">
        <v>7.14</v>
      </c>
      <c r="C82" s="40">
        <f>nyse_gme_short_interest[[#This Row],[short_position]]/nyse_gme_short_interest[[#This Row],[float_shares]]*100</f>
        <v>7.7901765022246119</v>
      </c>
      <c r="D82" s="8">
        <v>31866496</v>
      </c>
      <c r="E82">
        <v>2.5</v>
      </c>
      <c r="F82" s="8">
        <v>409060000</v>
      </c>
    </row>
    <row r="83" spans="1:6">
      <c r="A83" t="s">
        <v>10705</v>
      </c>
      <c r="B83">
        <v>7.14</v>
      </c>
      <c r="C83" s="40">
        <f>nyse_gme_short_interest[[#This Row],[short_position]]/nyse_gme_short_interest[[#This Row],[float_shares]]*100</f>
        <v>7.7901765022246119</v>
      </c>
      <c r="D83" s="8">
        <v>31866496</v>
      </c>
      <c r="E83">
        <v>2.5</v>
      </c>
      <c r="F83" s="8">
        <v>409060000</v>
      </c>
    </row>
    <row r="84" spans="1:6">
      <c r="A84" t="s">
        <v>10706</v>
      </c>
      <c r="B84">
        <v>7.14</v>
      </c>
      <c r="C84" s="40">
        <f>nyse_gme_short_interest[[#This Row],[short_position]]/nyse_gme_short_interest[[#This Row],[float_shares]]*100</f>
        <v>7.7901765022246119</v>
      </c>
      <c r="D84" s="8">
        <v>31866496</v>
      </c>
      <c r="E84">
        <v>2.5</v>
      </c>
      <c r="F84" s="8">
        <v>409060000</v>
      </c>
    </row>
    <row r="85" spans="1:6">
      <c r="A85" t="s">
        <v>10707</v>
      </c>
      <c r="B85">
        <v>7.14</v>
      </c>
      <c r="C85" s="40">
        <f>nyse_gme_short_interest[[#This Row],[short_position]]/nyse_gme_short_interest[[#This Row],[float_shares]]*100</f>
        <v>7.7901765022246119</v>
      </c>
      <c r="D85" s="8">
        <v>31866496</v>
      </c>
      <c r="E85">
        <v>2.5</v>
      </c>
      <c r="F85" s="8">
        <v>409060000</v>
      </c>
    </row>
    <row r="86" spans="1:6">
      <c r="A86" t="s">
        <v>10708</v>
      </c>
      <c r="B86">
        <v>7.14</v>
      </c>
      <c r="C86" s="40">
        <f>nyse_gme_short_interest[[#This Row],[short_position]]/nyse_gme_short_interest[[#This Row],[float_shares]]*100</f>
        <v>7.7901765022246119</v>
      </c>
      <c r="D86" s="8">
        <v>31866496</v>
      </c>
      <c r="E86">
        <v>2.5</v>
      </c>
      <c r="F86" s="8">
        <v>409060000</v>
      </c>
    </row>
    <row r="87" spans="1:6">
      <c r="A87" t="s">
        <v>10709</v>
      </c>
      <c r="B87">
        <v>7.14</v>
      </c>
      <c r="C87" s="40">
        <f>nyse_gme_short_interest[[#This Row],[short_position]]/nyse_gme_short_interest[[#This Row],[float_shares]]*100</f>
        <v>7.7901765022246119</v>
      </c>
      <c r="D87" s="8">
        <v>31866496</v>
      </c>
      <c r="E87">
        <v>2.5</v>
      </c>
      <c r="F87" s="8">
        <v>409060000</v>
      </c>
    </row>
    <row r="88" spans="1:6">
      <c r="A88" t="s">
        <v>10710</v>
      </c>
      <c r="B88">
        <v>8.0500000000000007</v>
      </c>
      <c r="C88" s="40">
        <f>nyse_gme_short_interest[[#This Row],[short_position]]/nyse_gme_short_interest[[#This Row],[float_shares]]*100</f>
        <v>8.786904610570577</v>
      </c>
      <c r="D88" s="8">
        <v>35943712</v>
      </c>
      <c r="E88">
        <v>5.9</v>
      </c>
      <c r="F88" s="8">
        <v>409060000</v>
      </c>
    </row>
    <row r="89" spans="1:6">
      <c r="A89" t="s">
        <v>10711</v>
      </c>
      <c r="B89">
        <v>8.0500000000000007</v>
      </c>
      <c r="C89" s="40">
        <f>nyse_gme_short_interest[[#This Row],[short_position]]/nyse_gme_short_interest[[#This Row],[float_shares]]*100</f>
        <v>8.786904610570577</v>
      </c>
      <c r="D89" s="8">
        <v>35943712</v>
      </c>
      <c r="E89">
        <v>5.9</v>
      </c>
      <c r="F89" s="8">
        <v>409060000</v>
      </c>
    </row>
    <row r="90" spans="1:6">
      <c r="A90" t="s">
        <v>10712</v>
      </c>
      <c r="B90">
        <v>8.0500000000000007</v>
      </c>
      <c r="C90" s="40">
        <f>nyse_gme_short_interest[[#This Row],[short_position]]/nyse_gme_short_interest[[#This Row],[float_shares]]*100</f>
        <v>8.786904610570577</v>
      </c>
      <c r="D90" s="8">
        <v>35943712</v>
      </c>
      <c r="E90">
        <v>5.9</v>
      </c>
      <c r="F90" s="8">
        <v>409060000</v>
      </c>
    </row>
    <row r="91" spans="1:6">
      <c r="A91" t="s">
        <v>10713</v>
      </c>
      <c r="B91">
        <v>8.0500000000000007</v>
      </c>
      <c r="C91" s="40">
        <f>nyse_gme_short_interest[[#This Row],[short_position]]/nyse_gme_short_interest[[#This Row],[float_shares]]*100</f>
        <v>8.786904610570577</v>
      </c>
      <c r="D91" s="8">
        <v>35943712</v>
      </c>
      <c r="E91">
        <v>5.9</v>
      </c>
      <c r="F91" s="8">
        <v>409060000</v>
      </c>
    </row>
    <row r="92" spans="1:6">
      <c r="A92" t="s">
        <v>10714</v>
      </c>
      <c r="B92">
        <v>8.0500000000000007</v>
      </c>
      <c r="C92" s="40">
        <f>nyse_gme_short_interest[[#This Row],[short_position]]/nyse_gme_short_interest[[#This Row],[float_shares]]*100</f>
        <v>8.786904610570577</v>
      </c>
      <c r="D92" s="8">
        <v>35943712</v>
      </c>
      <c r="E92">
        <v>5.9</v>
      </c>
      <c r="F92" s="8">
        <v>409060000</v>
      </c>
    </row>
    <row r="93" spans="1:6">
      <c r="A93" t="s">
        <v>10715</v>
      </c>
      <c r="B93">
        <v>8.0500000000000007</v>
      </c>
      <c r="C93" s="40">
        <f>nyse_gme_short_interest[[#This Row],[short_position]]/nyse_gme_short_interest[[#This Row],[float_shares]]*100</f>
        <v>8.786904610570577</v>
      </c>
      <c r="D93" s="8">
        <v>35943712</v>
      </c>
      <c r="E93">
        <v>5.9</v>
      </c>
      <c r="F93" s="8">
        <v>409060000</v>
      </c>
    </row>
    <row r="94" spans="1:6">
      <c r="A94" t="s">
        <v>10716</v>
      </c>
      <c r="B94">
        <v>8.0500000000000007</v>
      </c>
      <c r="C94" s="40">
        <f>nyse_gme_short_interest[[#This Row],[short_position]]/nyse_gme_short_interest[[#This Row],[float_shares]]*100</f>
        <v>8.786904610570577</v>
      </c>
      <c r="D94" s="8">
        <v>35943712</v>
      </c>
      <c r="E94">
        <v>5.9</v>
      </c>
      <c r="F94" s="8">
        <v>409060000</v>
      </c>
    </row>
    <row r="95" spans="1:6">
      <c r="A95" t="s">
        <v>10717</v>
      </c>
      <c r="B95">
        <v>8.0500000000000007</v>
      </c>
      <c r="C95" s="40">
        <f>nyse_gme_short_interest[[#This Row],[short_position]]/nyse_gme_short_interest[[#This Row],[float_shares]]*100</f>
        <v>8.786904610570577</v>
      </c>
      <c r="D95" s="8">
        <v>35943712</v>
      </c>
      <c r="E95">
        <v>5.9</v>
      </c>
      <c r="F95" s="8">
        <v>409060000</v>
      </c>
    </row>
    <row r="96" spans="1:6">
      <c r="A96" t="s">
        <v>10718</v>
      </c>
      <c r="B96">
        <v>8.0500000000000007</v>
      </c>
      <c r="C96" s="40">
        <f>nyse_gme_short_interest[[#This Row],[short_position]]/nyse_gme_short_interest[[#This Row],[float_shares]]*100</f>
        <v>8.786904610570577</v>
      </c>
      <c r="D96" s="8">
        <v>35943712</v>
      </c>
      <c r="E96">
        <v>5.9</v>
      </c>
      <c r="F96" s="8">
        <v>409060000</v>
      </c>
    </row>
    <row r="97" spans="1:6">
      <c r="A97" t="s">
        <v>10719</v>
      </c>
      <c r="B97">
        <v>8.0500000000000007</v>
      </c>
      <c r="C97" s="40">
        <f>nyse_gme_short_interest[[#This Row],[short_position]]/nyse_gme_short_interest[[#This Row],[float_shares]]*100</f>
        <v>8.786904610570577</v>
      </c>
      <c r="D97" s="8">
        <v>35943712</v>
      </c>
      <c r="E97">
        <v>5.9</v>
      </c>
      <c r="F97" s="8">
        <v>409060000</v>
      </c>
    </row>
    <row r="98" spans="1:6">
      <c r="A98" t="s">
        <v>10720</v>
      </c>
      <c r="B98">
        <v>8.0500000000000007</v>
      </c>
      <c r="C98" s="40">
        <f>nyse_gme_short_interest[[#This Row],[short_position]]/nyse_gme_short_interest[[#This Row],[float_shares]]*100</f>
        <v>8.786904610570577</v>
      </c>
      <c r="D98" s="8">
        <v>35943712</v>
      </c>
      <c r="E98">
        <v>5.9</v>
      </c>
      <c r="F98" s="8">
        <v>409060000</v>
      </c>
    </row>
    <row r="99" spans="1:6">
      <c r="A99" t="s">
        <v>10721</v>
      </c>
      <c r="B99">
        <v>8.0500000000000007</v>
      </c>
      <c r="C99" s="40">
        <f>nyse_gme_short_interest[[#This Row],[short_position]]/nyse_gme_short_interest[[#This Row],[float_shares]]*100</f>
        <v>8.7914076174644311</v>
      </c>
      <c r="D99" s="8">
        <v>35962132</v>
      </c>
      <c r="E99">
        <v>6.92</v>
      </c>
      <c r="F99" s="8">
        <v>409060000</v>
      </c>
    </row>
    <row r="100" spans="1:6">
      <c r="A100" t="s">
        <v>10722</v>
      </c>
      <c r="B100">
        <v>8.0500000000000007</v>
      </c>
      <c r="C100" s="40">
        <f>nyse_gme_short_interest[[#This Row],[short_position]]/nyse_gme_short_interest[[#This Row],[float_shares]]*100</f>
        <v>8.7914076174644311</v>
      </c>
      <c r="D100" s="8">
        <v>35962132</v>
      </c>
      <c r="E100">
        <v>6.92</v>
      </c>
      <c r="F100" s="8">
        <v>409060000</v>
      </c>
    </row>
    <row r="101" spans="1:6">
      <c r="A101" t="s">
        <v>10723</v>
      </c>
      <c r="B101">
        <v>8.0500000000000007</v>
      </c>
      <c r="C101" s="40">
        <f>nyse_gme_short_interest[[#This Row],[short_position]]/nyse_gme_short_interest[[#This Row],[float_shares]]*100</f>
        <v>8.7914076174644311</v>
      </c>
      <c r="D101" s="8">
        <v>35962132</v>
      </c>
      <c r="E101">
        <v>6.92</v>
      </c>
      <c r="F101" s="8">
        <v>409060000</v>
      </c>
    </row>
    <row r="102" spans="1:6">
      <c r="A102" t="s">
        <v>10724</v>
      </c>
      <c r="B102">
        <v>8.0500000000000007</v>
      </c>
      <c r="C102" s="40">
        <f>nyse_gme_short_interest[[#This Row],[short_position]]/nyse_gme_short_interest[[#This Row],[float_shares]]*100</f>
        <v>8.7914076174644311</v>
      </c>
      <c r="D102" s="8">
        <v>35962132</v>
      </c>
      <c r="E102">
        <v>6.92</v>
      </c>
      <c r="F102" s="8">
        <v>409060000</v>
      </c>
    </row>
    <row r="103" spans="1:6">
      <c r="A103" t="s">
        <v>10725</v>
      </c>
      <c r="B103">
        <v>8.0500000000000007</v>
      </c>
      <c r="C103" s="40">
        <f>nyse_gme_short_interest[[#This Row],[short_position]]/nyse_gme_short_interest[[#This Row],[float_shares]]*100</f>
        <v>8.7914076174644311</v>
      </c>
      <c r="D103" s="8">
        <v>35962132</v>
      </c>
      <c r="E103">
        <v>6.92</v>
      </c>
      <c r="F103" s="8">
        <v>409060000</v>
      </c>
    </row>
    <row r="104" spans="1:6">
      <c r="A104" t="s">
        <v>10726</v>
      </c>
      <c r="B104">
        <v>8.0500000000000007</v>
      </c>
      <c r="C104" s="40">
        <f>nyse_gme_short_interest[[#This Row],[short_position]]/nyse_gme_short_interest[[#This Row],[float_shares]]*100</f>
        <v>8.7914076174644311</v>
      </c>
      <c r="D104" s="8">
        <v>35962132</v>
      </c>
      <c r="E104">
        <v>6.92</v>
      </c>
      <c r="F104" s="8">
        <v>409060000</v>
      </c>
    </row>
    <row r="105" spans="1:6">
      <c r="A105" t="s">
        <v>10727</v>
      </c>
      <c r="B105">
        <v>8.0500000000000007</v>
      </c>
      <c r="C105" s="40">
        <f>nyse_gme_short_interest[[#This Row],[short_position]]/nyse_gme_short_interest[[#This Row],[float_shares]]*100</f>
        <v>8.7914076174644311</v>
      </c>
      <c r="D105" s="8">
        <v>35962132</v>
      </c>
      <c r="E105">
        <v>6.92</v>
      </c>
      <c r="F105" s="8">
        <v>409060000</v>
      </c>
    </row>
    <row r="106" spans="1:6">
      <c r="A106" t="s">
        <v>10728</v>
      </c>
      <c r="B106">
        <v>8.0500000000000007</v>
      </c>
      <c r="C106" s="40">
        <f>nyse_gme_short_interest[[#This Row],[short_position]]/nyse_gme_short_interest[[#This Row],[float_shares]]*100</f>
        <v>8.7914076174644311</v>
      </c>
      <c r="D106" s="8">
        <v>35962132</v>
      </c>
      <c r="E106">
        <v>6.92</v>
      </c>
      <c r="F106" s="8">
        <v>409060000</v>
      </c>
    </row>
    <row r="107" spans="1:6">
      <c r="A107" t="s">
        <v>10729</v>
      </c>
      <c r="B107">
        <v>8.0500000000000007</v>
      </c>
      <c r="C107" s="40">
        <f>nyse_gme_short_interest[[#This Row],[short_position]]/nyse_gme_short_interest[[#This Row],[float_shares]]*100</f>
        <v>8.7914076174644311</v>
      </c>
      <c r="D107" s="8">
        <v>35962132</v>
      </c>
      <c r="E107">
        <v>6.92</v>
      </c>
      <c r="F107" s="8">
        <v>409060000</v>
      </c>
    </row>
    <row r="108" spans="1:6">
      <c r="A108" t="s">
        <v>10730</v>
      </c>
      <c r="B108">
        <v>8.0500000000000007</v>
      </c>
      <c r="C108" s="40">
        <f>nyse_gme_short_interest[[#This Row],[short_position]]/nyse_gme_short_interest[[#This Row],[float_shares]]*100</f>
        <v>8.7914076174644311</v>
      </c>
      <c r="D108" s="8">
        <v>35962132</v>
      </c>
      <c r="E108">
        <v>6.92</v>
      </c>
      <c r="F108" s="8">
        <v>409060000</v>
      </c>
    </row>
    <row r="109" spans="1:6">
      <c r="A109" t="s">
        <v>10731</v>
      </c>
      <c r="B109">
        <v>8.0500000000000007</v>
      </c>
      <c r="C109" s="40">
        <f>nyse_gme_short_interest[[#This Row],[short_position]]/nyse_gme_short_interest[[#This Row],[float_shares]]*100</f>
        <v>8.7914076174644311</v>
      </c>
      <c r="D109" s="8">
        <v>35962132</v>
      </c>
      <c r="E109">
        <v>6.92</v>
      </c>
      <c r="F109" s="8">
        <v>409060000</v>
      </c>
    </row>
    <row r="110" spans="1:6">
      <c r="A110" t="s">
        <v>10732</v>
      </c>
      <c r="B110">
        <v>8.0500000000000007</v>
      </c>
      <c r="C110" s="40">
        <f>nyse_gme_short_interest[[#This Row],[short_position]]/nyse_gme_short_interest[[#This Row],[float_shares]]*100</f>
        <v>8.7914076174644311</v>
      </c>
      <c r="D110" s="8">
        <v>35962132</v>
      </c>
      <c r="E110">
        <v>6.92</v>
      </c>
      <c r="F110" s="8">
        <v>409060000</v>
      </c>
    </row>
    <row r="111" spans="1:6">
      <c r="A111" t="s">
        <v>10733</v>
      </c>
      <c r="B111">
        <v>8.5399999999999991</v>
      </c>
      <c r="C111" s="40">
        <f>nyse_gme_short_interest[[#This Row],[short_position]]/nyse_gme_short_interest[[#This Row],[float_shares]]*100</f>
        <v>9.3223016183444969</v>
      </c>
      <c r="D111" s="8">
        <v>38133807</v>
      </c>
      <c r="E111">
        <v>2.81</v>
      </c>
      <c r="F111" s="8">
        <v>409060000</v>
      </c>
    </row>
    <row r="112" spans="1:6">
      <c r="A112" t="s">
        <v>10734</v>
      </c>
      <c r="B112">
        <v>8.5399999999999991</v>
      </c>
      <c r="C112" s="40">
        <f>nyse_gme_short_interest[[#This Row],[short_position]]/nyse_gme_short_interest[[#This Row],[float_shares]]*100</f>
        <v>9.3223016183444969</v>
      </c>
      <c r="D112" s="8">
        <v>38133807</v>
      </c>
      <c r="E112">
        <v>2.81</v>
      </c>
      <c r="F112" s="8">
        <v>409060000</v>
      </c>
    </row>
    <row r="113" spans="1:6">
      <c r="A113" t="s">
        <v>10735</v>
      </c>
      <c r="B113">
        <v>8.5399999999999991</v>
      </c>
      <c r="C113" s="40">
        <f>nyse_gme_short_interest[[#This Row],[short_position]]/nyse_gme_short_interest[[#This Row],[float_shares]]*100</f>
        <v>9.3223016183444969</v>
      </c>
      <c r="D113" s="8">
        <v>38133807</v>
      </c>
      <c r="E113">
        <v>2.81</v>
      </c>
      <c r="F113" s="8">
        <v>409060000</v>
      </c>
    </row>
    <row r="114" spans="1:6">
      <c r="A114" t="s">
        <v>10736</v>
      </c>
      <c r="B114">
        <v>8.5399999999999991</v>
      </c>
      <c r="C114" s="40">
        <f>nyse_gme_short_interest[[#This Row],[short_position]]/nyse_gme_short_interest[[#This Row],[float_shares]]*100</f>
        <v>9.3223016183444969</v>
      </c>
      <c r="D114" s="8">
        <v>38133807</v>
      </c>
      <c r="E114">
        <v>2.81</v>
      </c>
      <c r="F114" s="8">
        <v>409060000</v>
      </c>
    </row>
    <row r="115" spans="1:6">
      <c r="A115" t="s">
        <v>10737</v>
      </c>
      <c r="B115">
        <v>8.5399999999999991</v>
      </c>
      <c r="C115" s="40">
        <f>nyse_gme_short_interest[[#This Row],[short_position]]/nyse_gme_short_interest[[#This Row],[float_shares]]*100</f>
        <v>9.3223016183444969</v>
      </c>
      <c r="D115" s="8">
        <v>38133807</v>
      </c>
      <c r="E115">
        <v>2.81</v>
      </c>
      <c r="F115" s="8">
        <v>409060000</v>
      </c>
    </row>
    <row r="116" spans="1:6">
      <c r="A116" t="s">
        <v>10738</v>
      </c>
      <c r="B116">
        <v>8.5399999999999991</v>
      </c>
      <c r="C116" s="40">
        <f>nyse_gme_short_interest[[#This Row],[short_position]]/nyse_gme_short_interest[[#This Row],[float_shares]]*100</f>
        <v>9.3223016183444969</v>
      </c>
      <c r="D116" s="8">
        <v>38133807</v>
      </c>
      <c r="E116">
        <v>2.81</v>
      </c>
      <c r="F116" s="8">
        <v>409060000</v>
      </c>
    </row>
    <row r="117" spans="1:6">
      <c r="A117" t="s">
        <v>10739</v>
      </c>
      <c r="B117">
        <v>8.5399999999999991</v>
      </c>
      <c r="C117" s="40">
        <f>nyse_gme_short_interest[[#This Row],[short_position]]/nyse_gme_short_interest[[#This Row],[float_shares]]*100</f>
        <v>9.3223016183444969</v>
      </c>
      <c r="D117" s="8">
        <v>38133807</v>
      </c>
      <c r="E117">
        <v>2.81</v>
      </c>
      <c r="F117" s="8">
        <v>409060000</v>
      </c>
    </row>
    <row r="118" spans="1:6">
      <c r="A118" t="s">
        <v>10740</v>
      </c>
      <c r="B118">
        <v>8.5399999999999991</v>
      </c>
      <c r="C118" s="40">
        <f>nyse_gme_short_interest[[#This Row],[short_position]]/nyse_gme_short_interest[[#This Row],[float_shares]]*100</f>
        <v>9.3223016183444969</v>
      </c>
      <c r="D118" s="8">
        <v>38133807</v>
      </c>
      <c r="E118">
        <v>2.81</v>
      </c>
      <c r="F118" s="8">
        <v>409060000</v>
      </c>
    </row>
    <row r="119" spans="1:6">
      <c r="A119" t="s">
        <v>10741</v>
      </c>
      <c r="B119">
        <v>8.5399999999999991</v>
      </c>
      <c r="C119" s="40">
        <f>nyse_gme_short_interest[[#This Row],[short_position]]/nyse_gme_short_interest[[#This Row],[float_shares]]*100</f>
        <v>9.3223016183444969</v>
      </c>
      <c r="D119" s="8">
        <v>38133807</v>
      </c>
      <c r="E119">
        <v>2.81</v>
      </c>
      <c r="F119" s="8">
        <v>409060000</v>
      </c>
    </row>
    <row r="120" spans="1:6">
      <c r="A120" t="s">
        <v>10742</v>
      </c>
      <c r="B120">
        <v>8.5399999999999991</v>
      </c>
      <c r="C120" s="40">
        <f>nyse_gme_short_interest[[#This Row],[short_position]]/nyse_gme_short_interest[[#This Row],[float_shares]]*100</f>
        <v>9.3223016183444969</v>
      </c>
      <c r="D120" s="8">
        <v>38133807</v>
      </c>
      <c r="E120">
        <v>2.81</v>
      </c>
      <c r="F120" s="8">
        <v>409060000</v>
      </c>
    </row>
    <row r="121" spans="1:6">
      <c r="A121" t="s">
        <v>10743</v>
      </c>
      <c r="B121">
        <v>8.5399999999999991</v>
      </c>
      <c r="C121" s="40">
        <f>nyse_gme_short_interest[[#This Row],[short_position]]/nyse_gme_short_interest[[#This Row],[float_shares]]*100</f>
        <v>9.3223016183444969</v>
      </c>
      <c r="D121" s="8">
        <v>38133807</v>
      </c>
      <c r="E121">
        <v>2.81</v>
      </c>
      <c r="F121" s="8">
        <v>409060000</v>
      </c>
    </row>
    <row r="122" spans="1:6">
      <c r="A122" t="s">
        <v>10744</v>
      </c>
      <c r="B122">
        <v>8.19</v>
      </c>
      <c r="C122" s="40">
        <f>nyse_gme_short_interest[[#This Row],[short_position]]/nyse_gme_short_interest[[#This Row],[float_shares]]*100</f>
        <v>8.9355429521341616</v>
      </c>
      <c r="D122" s="8">
        <v>36551732</v>
      </c>
      <c r="E122">
        <v>2.59</v>
      </c>
      <c r="F122" s="8">
        <v>409060000</v>
      </c>
    </row>
    <row r="123" spans="1:6">
      <c r="A123" t="s">
        <v>10745</v>
      </c>
      <c r="B123">
        <v>8.19</v>
      </c>
      <c r="C123" s="40">
        <f>nyse_gme_short_interest[[#This Row],[short_position]]/nyse_gme_short_interest[[#This Row],[float_shares]]*100</f>
        <v>8.9355429521341616</v>
      </c>
      <c r="D123" s="8">
        <v>36551732</v>
      </c>
      <c r="E123">
        <v>2.59</v>
      </c>
      <c r="F123" s="8">
        <v>409060000</v>
      </c>
    </row>
    <row r="124" spans="1:6">
      <c r="A124" t="s">
        <v>10746</v>
      </c>
      <c r="B124">
        <v>8.19</v>
      </c>
      <c r="C124" s="40">
        <f>nyse_gme_short_interest[[#This Row],[short_position]]/nyse_gme_short_interest[[#This Row],[float_shares]]*100</f>
        <v>8.9355429521341616</v>
      </c>
      <c r="D124" s="8">
        <v>36551732</v>
      </c>
      <c r="E124">
        <v>2.59</v>
      </c>
      <c r="F124" s="8">
        <v>409060000</v>
      </c>
    </row>
    <row r="125" spans="1:6">
      <c r="A125" t="s">
        <v>10747</v>
      </c>
      <c r="B125">
        <v>8.19</v>
      </c>
      <c r="C125" s="40">
        <f>nyse_gme_short_interest[[#This Row],[short_position]]/nyse_gme_short_interest[[#This Row],[float_shares]]*100</f>
        <v>8.9355429521341616</v>
      </c>
      <c r="D125" s="8">
        <v>36551732</v>
      </c>
      <c r="E125">
        <v>2.59</v>
      </c>
      <c r="F125" s="8">
        <v>409060000</v>
      </c>
    </row>
    <row r="126" spans="1:6">
      <c r="A126" t="s">
        <v>10748</v>
      </c>
      <c r="B126">
        <v>8.57</v>
      </c>
      <c r="C126" s="40">
        <f>nyse_gme_short_interest[[#This Row],[short_position]]/nyse_gme_short_interest[[#This Row],[float_shares]]*100</f>
        <v>8.9355429521341616</v>
      </c>
      <c r="D126" s="8">
        <v>36551732</v>
      </c>
      <c r="E126">
        <v>2.59</v>
      </c>
      <c r="F126" s="8">
        <v>409060000</v>
      </c>
    </row>
    <row r="127" spans="1:6">
      <c r="A127" t="s">
        <v>10749</v>
      </c>
      <c r="B127">
        <v>8.57</v>
      </c>
      <c r="C127" s="40">
        <f>nyse_gme_short_interest[[#This Row],[short_position]]/nyse_gme_short_interest[[#This Row],[float_shares]]*100</f>
        <v>8.9355429521341616</v>
      </c>
      <c r="D127" s="8">
        <v>36551732</v>
      </c>
      <c r="E127">
        <v>2.59</v>
      </c>
      <c r="F127" s="8">
        <v>409060000</v>
      </c>
    </row>
    <row r="128" spans="1:6">
      <c r="A128" t="s">
        <v>10750</v>
      </c>
      <c r="B128">
        <v>8.57</v>
      </c>
      <c r="C128" s="40">
        <f>nyse_gme_short_interest[[#This Row],[short_position]]/nyse_gme_short_interest[[#This Row],[float_shares]]*100</f>
        <v>8.9355429521341616</v>
      </c>
      <c r="D128" s="8">
        <v>36551732</v>
      </c>
      <c r="E128">
        <v>2.59</v>
      </c>
      <c r="F128" s="8">
        <v>409060000</v>
      </c>
    </row>
    <row r="129" spans="1:6">
      <c r="A129" t="s">
        <v>10751</v>
      </c>
      <c r="B129">
        <v>8.57</v>
      </c>
      <c r="C129" s="40">
        <f>nyse_gme_short_interest[[#This Row],[short_position]]/nyse_gme_short_interest[[#This Row],[float_shares]]*100</f>
        <v>8.9355429521341616</v>
      </c>
      <c r="D129" s="8">
        <v>36551732</v>
      </c>
      <c r="E129">
        <v>2.59</v>
      </c>
      <c r="F129" s="8">
        <v>409060000</v>
      </c>
    </row>
    <row r="130" spans="1:6">
      <c r="A130" t="s">
        <v>10752</v>
      </c>
      <c r="B130">
        <v>8.57</v>
      </c>
      <c r="C130" s="40">
        <f>nyse_gme_short_interest[[#This Row],[short_position]]/nyse_gme_short_interest[[#This Row],[float_shares]]*100</f>
        <v>8.9355429521341616</v>
      </c>
      <c r="D130" s="8">
        <v>36551732</v>
      </c>
      <c r="E130">
        <v>2.59</v>
      </c>
      <c r="F130" s="8">
        <v>409060000</v>
      </c>
    </row>
    <row r="131" spans="1:6">
      <c r="A131" t="s">
        <v>10753</v>
      </c>
      <c r="B131">
        <v>8.57</v>
      </c>
      <c r="C131" s="40">
        <f>nyse_gme_short_interest[[#This Row],[short_position]]/nyse_gme_short_interest[[#This Row],[float_shares]]*100</f>
        <v>8.9355429521341616</v>
      </c>
      <c r="D131" s="8">
        <v>36551732</v>
      </c>
      <c r="E131">
        <v>2.59</v>
      </c>
      <c r="F131" s="8">
        <v>409060000</v>
      </c>
    </row>
    <row r="132" spans="1:6">
      <c r="A132" t="s">
        <v>10754</v>
      </c>
      <c r="B132">
        <v>8.57</v>
      </c>
      <c r="C132" s="40">
        <f>nyse_gme_short_interest[[#This Row],[short_position]]/nyse_gme_short_interest[[#This Row],[float_shares]]*100</f>
        <v>8.9355429521341616</v>
      </c>
      <c r="D132" s="8">
        <v>36551732</v>
      </c>
      <c r="E132">
        <v>2.59</v>
      </c>
      <c r="F132" s="8">
        <v>409060000</v>
      </c>
    </row>
    <row r="133" spans="1:6">
      <c r="A133" t="s">
        <v>10755</v>
      </c>
      <c r="B133">
        <v>8.34</v>
      </c>
      <c r="C133" s="40">
        <f>nyse_gme_short_interest[[#This Row],[short_position]]/nyse_gme_short_interest[[#This Row],[float_shares]]*100</f>
        <v>8.6911101060969056</v>
      </c>
      <c r="D133" s="8">
        <v>35551855</v>
      </c>
      <c r="E133">
        <v>6.25</v>
      </c>
      <c r="F133" s="8">
        <v>409060000</v>
      </c>
    </row>
    <row r="134" spans="1:6">
      <c r="A134" t="s">
        <v>10756</v>
      </c>
      <c r="B134">
        <v>8.34</v>
      </c>
      <c r="C134" s="40">
        <f>nyse_gme_short_interest[[#This Row],[short_position]]/nyse_gme_short_interest[[#This Row],[float_shares]]*100</f>
        <v>8.6911101060969056</v>
      </c>
      <c r="D134" s="8">
        <v>35551855</v>
      </c>
      <c r="E134">
        <v>6.25</v>
      </c>
      <c r="F134" s="8">
        <v>409060000</v>
      </c>
    </row>
    <row r="135" spans="1:6">
      <c r="A135" t="s">
        <v>10757</v>
      </c>
      <c r="B135">
        <v>8.34</v>
      </c>
      <c r="C135" s="40">
        <f>nyse_gme_short_interest[[#This Row],[short_position]]/nyse_gme_short_interest[[#This Row],[float_shares]]*100</f>
        <v>8.6911101060969056</v>
      </c>
      <c r="D135" s="8">
        <v>35551855</v>
      </c>
      <c r="E135">
        <v>6.25</v>
      </c>
      <c r="F135" s="8">
        <v>409060000</v>
      </c>
    </row>
    <row r="136" spans="1:6">
      <c r="A136" t="s">
        <v>10758</v>
      </c>
      <c r="B136">
        <v>8.34</v>
      </c>
      <c r="C136" s="40">
        <f>nyse_gme_short_interest[[#This Row],[short_position]]/nyse_gme_short_interest[[#This Row],[float_shares]]*100</f>
        <v>8.6911101060969056</v>
      </c>
      <c r="D136" s="8">
        <v>35551855</v>
      </c>
      <c r="E136">
        <v>6.25</v>
      </c>
      <c r="F136" s="8">
        <v>409060000</v>
      </c>
    </row>
    <row r="137" spans="1:6">
      <c r="A137" t="s">
        <v>10759</v>
      </c>
      <c r="B137">
        <v>8.34</v>
      </c>
      <c r="C137" s="40">
        <f>nyse_gme_short_interest[[#This Row],[short_position]]/nyse_gme_short_interest[[#This Row],[float_shares]]*100</f>
        <v>8.6911101060969056</v>
      </c>
      <c r="D137" s="8">
        <v>35551855</v>
      </c>
      <c r="E137">
        <v>6.25</v>
      </c>
      <c r="F137" s="8">
        <v>409060000</v>
      </c>
    </row>
    <row r="138" spans="1:6">
      <c r="A138" t="s">
        <v>10760</v>
      </c>
      <c r="B138">
        <v>8.34</v>
      </c>
      <c r="C138" s="40">
        <f>nyse_gme_short_interest[[#This Row],[short_position]]/nyse_gme_short_interest[[#This Row],[float_shares]]*100</f>
        <v>8.6911101060969056</v>
      </c>
      <c r="D138" s="8">
        <v>35551855</v>
      </c>
      <c r="E138">
        <v>6.25</v>
      </c>
      <c r="F138" s="8">
        <v>409060000</v>
      </c>
    </row>
    <row r="139" spans="1:6">
      <c r="A139" t="s">
        <v>10761</v>
      </c>
      <c r="B139">
        <v>8.34</v>
      </c>
      <c r="C139" s="40">
        <f>nyse_gme_short_interest[[#This Row],[short_position]]/nyse_gme_short_interest[[#This Row],[float_shares]]*100</f>
        <v>8.6911101060969056</v>
      </c>
      <c r="D139" s="8">
        <v>35551855</v>
      </c>
      <c r="E139">
        <v>6.25</v>
      </c>
      <c r="F139" s="8">
        <v>409060000</v>
      </c>
    </row>
    <row r="140" spans="1:6">
      <c r="A140" t="s">
        <v>10762</v>
      </c>
      <c r="B140">
        <v>8.34</v>
      </c>
      <c r="C140" s="40">
        <f>nyse_gme_short_interest[[#This Row],[short_position]]/nyse_gme_short_interest[[#This Row],[float_shares]]*100</f>
        <v>8.6911101060969056</v>
      </c>
      <c r="D140" s="8">
        <v>35551855</v>
      </c>
      <c r="E140">
        <v>6.25</v>
      </c>
      <c r="F140" s="8">
        <v>409060000</v>
      </c>
    </row>
    <row r="141" spans="1:6">
      <c r="A141" t="s">
        <v>10763</v>
      </c>
      <c r="B141">
        <v>8.34</v>
      </c>
      <c r="C141" s="40">
        <f>nyse_gme_short_interest[[#This Row],[short_position]]/nyse_gme_short_interest[[#This Row],[float_shares]]*100</f>
        <v>8.6911101060969056</v>
      </c>
      <c r="D141" s="8">
        <v>35551855</v>
      </c>
      <c r="E141">
        <v>6.25</v>
      </c>
      <c r="F141" s="8">
        <v>409060000</v>
      </c>
    </row>
    <row r="142" spans="1:6">
      <c r="A142" t="s">
        <v>10764</v>
      </c>
      <c r="B142">
        <v>8.44</v>
      </c>
      <c r="C142" s="40">
        <f>nyse_gme_short_interest[[#This Row],[short_position]]/nyse_gme_short_interest[[#This Row],[float_shares]]*100</f>
        <v>8.7938055541974283</v>
      </c>
      <c r="D142" s="8">
        <v>35971941</v>
      </c>
      <c r="E142">
        <v>5.6</v>
      </c>
      <c r="F142" s="8">
        <v>409060000</v>
      </c>
    </row>
    <row r="143" spans="1:6">
      <c r="A143" t="s">
        <v>10765</v>
      </c>
      <c r="B143">
        <v>8.44</v>
      </c>
      <c r="C143" s="40">
        <f>nyse_gme_short_interest[[#This Row],[short_position]]/nyse_gme_short_interest[[#This Row],[float_shares]]*100</f>
        <v>8.7938055541974283</v>
      </c>
      <c r="D143" s="8">
        <v>35971941</v>
      </c>
      <c r="E143">
        <v>5.6</v>
      </c>
      <c r="F143" s="8">
        <v>409060000</v>
      </c>
    </row>
    <row r="144" spans="1:6">
      <c r="A144" t="s">
        <v>10766</v>
      </c>
      <c r="B144">
        <v>8.44</v>
      </c>
      <c r="C144" s="40">
        <f>nyse_gme_short_interest[[#This Row],[short_position]]/nyse_gme_short_interest[[#This Row],[float_shares]]*100</f>
        <v>8.7938055541974283</v>
      </c>
      <c r="D144" s="8">
        <v>35971941</v>
      </c>
      <c r="E144">
        <v>5.6</v>
      </c>
      <c r="F144" s="8">
        <v>409060000</v>
      </c>
    </row>
    <row r="145" spans="1:6">
      <c r="A145" t="s">
        <v>10767</v>
      </c>
      <c r="B145">
        <v>8.44</v>
      </c>
      <c r="C145" s="40">
        <f>nyse_gme_short_interest[[#This Row],[short_position]]/nyse_gme_short_interest[[#This Row],[float_shares]]*100</f>
        <v>8.7938055541974283</v>
      </c>
      <c r="D145" s="8">
        <v>35971941</v>
      </c>
      <c r="E145">
        <v>5.6</v>
      </c>
      <c r="F145" s="8">
        <v>409060000</v>
      </c>
    </row>
    <row r="146" spans="1:6">
      <c r="A146" t="s">
        <v>10768</v>
      </c>
      <c r="B146">
        <v>8.44</v>
      </c>
      <c r="C146" s="40">
        <f>nyse_gme_short_interest[[#This Row],[short_position]]/nyse_gme_short_interest[[#This Row],[float_shares]]*100</f>
        <v>8.7938055541974283</v>
      </c>
      <c r="D146" s="8">
        <v>35971941</v>
      </c>
      <c r="E146">
        <v>5.6</v>
      </c>
      <c r="F146" s="8">
        <v>409060000</v>
      </c>
    </row>
    <row r="147" spans="1:6">
      <c r="A147" t="s">
        <v>10769</v>
      </c>
      <c r="B147">
        <v>8.44</v>
      </c>
      <c r="C147" s="40">
        <f>nyse_gme_short_interest[[#This Row],[short_position]]/nyse_gme_short_interest[[#This Row],[float_shares]]*100</f>
        <v>8.7938055541974283</v>
      </c>
      <c r="D147" s="8">
        <v>35971941</v>
      </c>
      <c r="E147">
        <v>5.6</v>
      </c>
      <c r="F147" s="8">
        <v>409060000</v>
      </c>
    </row>
    <row r="148" spans="1:6">
      <c r="A148" t="s">
        <v>10770</v>
      </c>
      <c r="B148">
        <v>8.44</v>
      </c>
      <c r="C148" s="40">
        <f>nyse_gme_short_interest[[#This Row],[short_position]]/nyse_gme_short_interest[[#This Row],[float_shares]]*100</f>
        <v>8.7938055541974283</v>
      </c>
      <c r="D148" s="8">
        <v>35971941</v>
      </c>
      <c r="E148">
        <v>5.6</v>
      </c>
      <c r="F148" s="8">
        <v>409060000</v>
      </c>
    </row>
    <row r="149" spans="1:6">
      <c r="A149" t="s">
        <v>10771</v>
      </c>
      <c r="B149">
        <v>8.44</v>
      </c>
      <c r="C149" s="40">
        <f>nyse_gme_short_interest[[#This Row],[short_position]]/nyse_gme_short_interest[[#This Row],[float_shares]]*100</f>
        <v>8.7938055541974283</v>
      </c>
      <c r="D149" s="8">
        <v>35971941</v>
      </c>
      <c r="E149">
        <v>5.6</v>
      </c>
      <c r="F149" s="8">
        <v>409060000</v>
      </c>
    </row>
    <row r="150" spans="1:6">
      <c r="A150" t="s">
        <v>10772</v>
      </c>
      <c r="B150">
        <v>8.44</v>
      </c>
      <c r="C150" s="40">
        <f>nyse_gme_short_interest[[#This Row],[short_position]]/nyse_gme_short_interest[[#This Row],[float_shares]]*100</f>
        <v>8.7938055541974283</v>
      </c>
      <c r="D150" s="8">
        <v>35971941</v>
      </c>
      <c r="E150">
        <v>5.6</v>
      </c>
      <c r="F150" s="8">
        <v>409060000</v>
      </c>
    </row>
    <row r="151" spans="1:6">
      <c r="A151" t="s">
        <v>10773</v>
      </c>
      <c r="B151">
        <v>8.44</v>
      </c>
      <c r="C151" s="40">
        <f>nyse_gme_short_interest[[#This Row],[short_position]]/nyse_gme_short_interest[[#This Row],[float_shares]]*100</f>
        <v>8.7938055541974283</v>
      </c>
      <c r="D151" s="8">
        <v>35971941</v>
      </c>
      <c r="E151">
        <v>5.6</v>
      </c>
      <c r="F151" s="8">
        <v>409060000</v>
      </c>
    </row>
    <row r="152" spans="1:6">
      <c r="A152" t="s">
        <v>10774</v>
      </c>
      <c r="B152">
        <v>8.44</v>
      </c>
      <c r="C152" s="40">
        <f>nyse_gme_short_interest[[#This Row],[short_position]]/nyse_gme_short_interest[[#This Row],[float_shares]]*100</f>
        <v>8.7938055541974283</v>
      </c>
      <c r="D152" s="8">
        <v>35971941</v>
      </c>
      <c r="E152">
        <v>5.6</v>
      </c>
      <c r="F152" s="8">
        <v>409060000</v>
      </c>
    </row>
    <row r="153" spans="1:6">
      <c r="A153" t="s">
        <v>10775</v>
      </c>
      <c r="B153">
        <v>8.9</v>
      </c>
      <c r="C153" s="40">
        <f>nyse_gme_short_interest[[#This Row],[short_position]]/nyse_gme_short_interest[[#This Row],[float_shares]]*100</f>
        <v>9.2714147068889652</v>
      </c>
      <c r="D153" s="8">
        <v>37925649</v>
      </c>
      <c r="E153">
        <v>3.02</v>
      </c>
      <c r="F153" s="8">
        <v>409060000</v>
      </c>
    </row>
    <row r="154" spans="1:6">
      <c r="A154" t="s">
        <v>10776</v>
      </c>
      <c r="B154">
        <v>8.9</v>
      </c>
      <c r="C154" s="40">
        <f>nyse_gme_short_interest[[#This Row],[short_position]]/nyse_gme_short_interest[[#This Row],[float_shares]]*100</f>
        <v>9.2714147068889652</v>
      </c>
      <c r="D154" s="8">
        <v>37925649</v>
      </c>
      <c r="E154">
        <v>3.02</v>
      </c>
      <c r="F154" s="8">
        <v>409060000</v>
      </c>
    </row>
    <row r="155" spans="1:6">
      <c r="A155" t="s">
        <v>10777</v>
      </c>
      <c r="B155">
        <v>8.9</v>
      </c>
      <c r="C155" s="40">
        <f>nyse_gme_short_interest[[#This Row],[short_position]]/nyse_gme_short_interest[[#This Row],[float_shares]]*100</f>
        <v>9.2714147068889652</v>
      </c>
      <c r="D155" s="8">
        <v>37925649</v>
      </c>
      <c r="E155">
        <v>3.02</v>
      </c>
      <c r="F155" s="8">
        <v>409060000</v>
      </c>
    </row>
    <row r="156" spans="1:6">
      <c r="A156" t="s">
        <v>10778</v>
      </c>
      <c r="B156">
        <v>8.9</v>
      </c>
      <c r="C156" s="40">
        <f>nyse_gme_short_interest[[#This Row],[short_position]]/nyse_gme_short_interest[[#This Row],[float_shares]]*100</f>
        <v>9.2714147068889652</v>
      </c>
      <c r="D156" s="8">
        <v>37925649</v>
      </c>
      <c r="E156">
        <v>3.02</v>
      </c>
      <c r="F156" s="8">
        <v>409060000</v>
      </c>
    </row>
    <row r="157" spans="1:6">
      <c r="A157" t="s">
        <v>10779</v>
      </c>
      <c r="B157">
        <v>8.9</v>
      </c>
      <c r="C157" s="40">
        <f>nyse_gme_short_interest[[#This Row],[short_position]]/nyse_gme_short_interest[[#This Row],[float_shares]]*100</f>
        <v>9.2714147068889652</v>
      </c>
      <c r="D157" s="8">
        <v>37925649</v>
      </c>
      <c r="E157">
        <v>3.02</v>
      </c>
      <c r="F157" s="8">
        <v>409060000</v>
      </c>
    </row>
    <row r="158" spans="1:6">
      <c r="A158" t="s">
        <v>10780</v>
      </c>
      <c r="B158">
        <v>8.9</v>
      </c>
      <c r="C158" s="40">
        <f>nyse_gme_short_interest[[#This Row],[short_position]]/nyse_gme_short_interest[[#This Row],[float_shares]]*100</f>
        <v>9.2714147068889652</v>
      </c>
      <c r="D158" s="8">
        <v>37925649</v>
      </c>
      <c r="E158">
        <v>3.02</v>
      </c>
      <c r="F158" s="8">
        <v>409060000</v>
      </c>
    </row>
    <row r="159" spans="1:6">
      <c r="A159" t="s">
        <v>10781</v>
      </c>
      <c r="B159">
        <v>8.9</v>
      </c>
      <c r="C159" s="40">
        <f>nyse_gme_short_interest[[#This Row],[short_position]]/nyse_gme_short_interest[[#This Row],[float_shares]]*100</f>
        <v>9.2714147068889652</v>
      </c>
      <c r="D159" s="8">
        <v>37925649</v>
      </c>
      <c r="E159">
        <v>3.02</v>
      </c>
      <c r="F159" s="8">
        <v>409060000</v>
      </c>
    </row>
    <row r="160" spans="1:6">
      <c r="A160" t="s">
        <v>10782</v>
      </c>
      <c r="B160">
        <v>8.9</v>
      </c>
      <c r="C160" s="40">
        <f>nyse_gme_short_interest[[#This Row],[short_position]]/nyse_gme_short_interest[[#This Row],[float_shares]]*100</f>
        <v>9.2714147068889652</v>
      </c>
      <c r="D160" s="8">
        <v>37925649</v>
      </c>
      <c r="E160">
        <v>3.02</v>
      </c>
      <c r="F160" s="8">
        <v>409060000</v>
      </c>
    </row>
    <row r="161" spans="1:6">
      <c r="A161" t="s">
        <v>10783</v>
      </c>
      <c r="B161">
        <v>8.9</v>
      </c>
      <c r="C161" s="40">
        <f>nyse_gme_short_interest[[#This Row],[short_position]]/nyse_gme_short_interest[[#This Row],[float_shares]]*100</f>
        <v>9.2714147068889652</v>
      </c>
      <c r="D161" s="8">
        <v>37925649</v>
      </c>
      <c r="E161">
        <v>3.02</v>
      </c>
      <c r="F161" s="8">
        <v>409060000</v>
      </c>
    </row>
    <row r="162" spans="1:6">
      <c r="A162" t="s">
        <v>10784</v>
      </c>
      <c r="B162">
        <v>8.9</v>
      </c>
      <c r="C162" s="40">
        <f>nyse_gme_short_interest[[#This Row],[short_position]]/nyse_gme_short_interest[[#This Row],[float_shares]]*100</f>
        <v>9.2714147068889652</v>
      </c>
      <c r="D162" s="8">
        <v>37925649</v>
      </c>
      <c r="E162">
        <v>3.02</v>
      </c>
      <c r="F162" s="8">
        <v>409060000</v>
      </c>
    </row>
    <row r="163" spans="1:6">
      <c r="A163" t="s">
        <v>10785</v>
      </c>
      <c r="B163">
        <v>8.9</v>
      </c>
      <c r="C163" s="40">
        <f>nyse_gme_short_interest[[#This Row],[short_position]]/nyse_gme_short_interest[[#This Row],[float_shares]]*100</f>
        <v>9.2714147068889652</v>
      </c>
      <c r="D163" s="8">
        <v>37925649</v>
      </c>
      <c r="E163">
        <v>3.02</v>
      </c>
      <c r="F163" s="8">
        <v>409060000</v>
      </c>
    </row>
    <row r="164" spans="1:6">
      <c r="A164" t="s">
        <v>10786</v>
      </c>
      <c r="B164">
        <v>9.4700000000000006</v>
      </c>
      <c r="C164" s="40">
        <f>nyse_gme_short_interest[[#This Row],[short_position]]/nyse_gme_short_interest[[#This Row],[float_shares]]*100</f>
        <v>9.8627052266171216</v>
      </c>
      <c r="D164" s="8">
        <v>40344382</v>
      </c>
      <c r="E164">
        <v>2.5499999999999998</v>
      </c>
      <c r="F164" s="8">
        <v>409060000</v>
      </c>
    </row>
    <row r="165" spans="1:6">
      <c r="A165" t="s">
        <v>10787</v>
      </c>
      <c r="B165">
        <v>9.4700000000000006</v>
      </c>
      <c r="C165" s="40">
        <f>nyse_gme_short_interest[[#This Row],[short_position]]/nyse_gme_short_interest[[#This Row],[float_shares]]*100</f>
        <v>9.8627052266171216</v>
      </c>
      <c r="D165" s="8">
        <v>40344382</v>
      </c>
      <c r="E165">
        <v>2.5499999999999998</v>
      </c>
      <c r="F165" s="8">
        <v>409060000</v>
      </c>
    </row>
    <row r="166" spans="1:6">
      <c r="A166" t="s">
        <v>10788</v>
      </c>
      <c r="B166">
        <v>9.4700000000000006</v>
      </c>
      <c r="C166" s="40">
        <f>nyse_gme_short_interest[[#This Row],[short_position]]/nyse_gme_short_interest[[#This Row],[float_shares]]*100</f>
        <v>9.8627052266171216</v>
      </c>
      <c r="D166" s="8">
        <v>40344382</v>
      </c>
      <c r="E166">
        <v>2.5499999999999998</v>
      </c>
      <c r="F166" s="8">
        <v>409060000</v>
      </c>
    </row>
    <row r="167" spans="1:6">
      <c r="A167" t="s">
        <v>10789</v>
      </c>
      <c r="B167">
        <v>9.4700000000000006</v>
      </c>
      <c r="C167" s="40">
        <f>nyse_gme_short_interest[[#This Row],[short_position]]/nyse_gme_short_interest[[#This Row],[float_shares]]*100</f>
        <v>9.8627052266171216</v>
      </c>
      <c r="D167" s="8">
        <v>40344382</v>
      </c>
      <c r="E167">
        <v>2.5499999999999998</v>
      </c>
      <c r="F167" s="8">
        <v>409060000</v>
      </c>
    </row>
    <row r="168" spans="1:6">
      <c r="A168" t="s">
        <v>10790</v>
      </c>
      <c r="B168">
        <v>9.4700000000000006</v>
      </c>
      <c r="C168" s="40">
        <f>nyse_gme_short_interest[[#This Row],[short_position]]/nyse_gme_short_interest[[#This Row],[float_shares]]*100</f>
        <v>9.8627052266171216</v>
      </c>
      <c r="D168" s="8">
        <v>40344382</v>
      </c>
      <c r="E168">
        <v>2.5499999999999998</v>
      </c>
      <c r="F168" s="8">
        <v>409060000</v>
      </c>
    </row>
    <row r="169" spans="1:6">
      <c r="A169" t="s">
        <v>10791</v>
      </c>
      <c r="B169">
        <v>9.4700000000000006</v>
      </c>
      <c r="C169" s="40">
        <f>nyse_gme_short_interest[[#This Row],[short_position]]/nyse_gme_short_interest[[#This Row],[float_shares]]*100</f>
        <v>9.8627052266171216</v>
      </c>
      <c r="D169" s="8">
        <v>40344382</v>
      </c>
      <c r="E169">
        <v>2.5499999999999998</v>
      </c>
      <c r="F169" s="8">
        <v>409060000</v>
      </c>
    </row>
    <row r="170" spans="1:6">
      <c r="A170" t="s">
        <v>10792</v>
      </c>
      <c r="B170">
        <v>9.4700000000000006</v>
      </c>
      <c r="C170" s="40">
        <f>nyse_gme_short_interest[[#This Row],[short_position]]/nyse_gme_short_interest[[#This Row],[float_shares]]*100</f>
        <v>9.8627052266171216</v>
      </c>
      <c r="D170" s="8">
        <v>40344382</v>
      </c>
      <c r="E170">
        <v>2.5499999999999998</v>
      </c>
      <c r="F170" s="8">
        <v>409060000</v>
      </c>
    </row>
    <row r="171" spans="1:6">
      <c r="A171" t="s">
        <v>10793</v>
      </c>
      <c r="B171">
        <v>9.4700000000000006</v>
      </c>
      <c r="C171" s="40">
        <f>nyse_gme_short_interest[[#This Row],[short_position]]/nyse_gme_short_interest[[#This Row],[float_shares]]*100</f>
        <v>9.8627052266171216</v>
      </c>
      <c r="D171" s="8">
        <v>40344382</v>
      </c>
      <c r="E171">
        <v>2.5499999999999998</v>
      </c>
      <c r="F171" s="8">
        <v>409060000</v>
      </c>
    </row>
    <row r="172" spans="1:6">
      <c r="A172" t="s">
        <v>10794</v>
      </c>
      <c r="B172">
        <v>9.4700000000000006</v>
      </c>
      <c r="C172" s="40">
        <f>nyse_gme_short_interest[[#This Row],[short_position]]/nyse_gme_short_interest[[#This Row],[float_shares]]*100</f>
        <v>9.8627052266171216</v>
      </c>
      <c r="D172" s="8">
        <v>40344382</v>
      </c>
      <c r="E172">
        <v>2.5499999999999998</v>
      </c>
      <c r="F172" s="8">
        <v>409060000</v>
      </c>
    </row>
    <row r="173" spans="1:6">
      <c r="A173" t="s">
        <v>10795</v>
      </c>
      <c r="B173">
        <v>9.4700000000000006</v>
      </c>
      <c r="C173" s="40">
        <f>nyse_gme_short_interest[[#This Row],[short_position]]/nyse_gme_short_interest[[#This Row],[float_shares]]*100</f>
        <v>9.8627052266171216</v>
      </c>
      <c r="D173" s="8">
        <v>40344382</v>
      </c>
      <c r="E173">
        <v>2.5499999999999998</v>
      </c>
      <c r="F173" s="8">
        <v>409060000</v>
      </c>
    </row>
    <row r="174" spans="1:6">
      <c r="A174" t="s">
        <v>10796</v>
      </c>
      <c r="B174">
        <v>9.4700000000000006</v>
      </c>
      <c r="C174" s="40">
        <f>nyse_gme_short_interest[[#This Row],[short_position]]/nyse_gme_short_interest[[#This Row],[float_shares]]*100</f>
        <v>9.8627052266171216</v>
      </c>
      <c r="D174" s="8">
        <v>40344382</v>
      </c>
      <c r="E174">
        <v>2.5499999999999998</v>
      </c>
      <c r="F174" s="8">
        <v>409060000</v>
      </c>
    </row>
    <row r="175" spans="1:6">
      <c r="A175" t="s">
        <v>10797</v>
      </c>
      <c r="B175">
        <v>9.4700000000000006</v>
      </c>
      <c r="C175" s="40">
        <f>nyse_gme_short_interest[[#This Row],[short_position]]/nyse_gme_short_interest[[#This Row],[float_shares]]*100</f>
        <v>9.8627052266171216</v>
      </c>
      <c r="D175" s="8">
        <v>40344382</v>
      </c>
      <c r="E175">
        <v>2.5499999999999998</v>
      </c>
      <c r="F175" s="8">
        <v>409060000</v>
      </c>
    </row>
    <row r="176" spans="1:6">
      <c r="A176" t="s">
        <v>10798</v>
      </c>
      <c r="B176">
        <v>9.84</v>
      </c>
      <c r="C176" s="40">
        <f>nyse_gme_short_interest[[#This Row],[short_position]]/nyse_gme_short_interest[[#This Row],[float_shares]]*100</f>
        <v>10.25607392558549</v>
      </c>
      <c r="D176" s="8">
        <v>41953496</v>
      </c>
      <c r="E176">
        <v>1.2</v>
      </c>
      <c r="F176" s="8">
        <v>409060000</v>
      </c>
    </row>
    <row r="177" spans="1:6">
      <c r="A177" t="s">
        <v>10799</v>
      </c>
      <c r="B177">
        <v>9.84</v>
      </c>
      <c r="C177" s="40">
        <f>nyse_gme_short_interest[[#This Row],[short_position]]/nyse_gme_short_interest[[#This Row],[float_shares]]*100</f>
        <v>10.25607392558549</v>
      </c>
      <c r="D177" s="8">
        <v>41953496</v>
      </c>
      <c r="E177">
        <v>1.2</v>
      </c>
      <c r="F177" s="8">
        <v>409060000</v>
      </c>
    </row>
    <row r="178" spans="1:6">
      <c r="A178" t="s">
        <v>10800</v>
      </c>
      <c r="B178">
        <v>9.84</v>
      </c>
      <c r="C178" s="40">
        <f>nyse_gme_short_interest[[#This Row],[short_position]]/nyse_gme_short_interest[[#This Row],[float_shares]]*100</f>
        <v>10.25607392558549</v>
      </c>
      <c r="D178" s="8">
        <v>41953496</v>
      </c>
      <c r="E178">
        <v>1.2</v>
      </c>
      <c r="F178" s="8">
        <v>409060000</v>
      </c>
    </row>
    <row r="179" spans="1:6">
      <c r="A179" t="s">
        <v>10801</v>
      </c>
      <c r="B179">
        <v>9.84</v>
      </c>
      <c r="C179" s="40">
        <f>nyse_gme_short_interest[[#This Row],[short_position]]/nyse_gme_short_interest[[#This Row],[float_shares]]*100</f>
        <v>10.25607392558549</v>
      </c>
      <c r="D179" s="8">
        <v>41953496</v>
      </c>
      <c r="E179">
        <v>1.2</v>
      </c>
      <c r="F179" s="8">
        <v>409060000</v>
      </c>
    </row>
    <row r="180" spans="1:6">
      <c r="A180" t="s">
        <v>10802</v>
      </c>
      <c r="B180">
        <v>9.84</v>
      </c>
      <c r="C180" s="40">
        <f>nyse_gme_short_interest[[#This Row],[short_position]]/nyse_gme_short_interest[[#This Row],[float_shares]]*100</f>
        <v>10.25607392558549</v>
      </c>
      <c r="D180" s="8">
        <v>41953496</v>
      </c>
      <c r="E180">
        <v>1.2</v>
      </c>
      <c r="F180" s="8">
        <v>409060000</v>
      </c>
    </row>
    <row r="181" spans="1:6">
      <c r="A181" t="s">
        <v>10803</v>
      </c>
      <c r="B181">
        <v>9.84</v>
      </c>
      <c r="C181" s="40">
        <f>nyse_gme_short_interest[[#This Row],[short_position]]/nyse_gme_short_interest[[#This Row],[float_shares]]*100</f>
        <v>10.25607392558549</v>
      </c>
      <c r="D181" s="8">
        <v>41953496</v>
      </c>
      <c r="E181">
        <v>1.2</v>
      </c>
      <c r="F181" s="8">
        <v>409060000</v>
      </c>
    </row>
    <row r="182" spans="1:6">
      <c r="A182" t="s">
        <v>10804</v>
      </c>
      <c r="B182">
        <v>9.84</v>
      </c>
      <c r="C182" s="40">
        <f>nyse_gme_short_interest[[#This Row],[short_position]]/nyse_gme_short_interest[[#This Row],[float_shares]]*100</f>
        <v>10.25607392558549</v>
      </c>
      <c r="D182" s="8">
        <v>41953496</v>
      </c>
      <c r="E182">
        <v>1.2</v>
      </c>
      <c r="F182" s="8">
        <v>409060000</v>
      </c>
    </row>
    <row r="183" spans="1:6">
      <c r="A183" t="s">
        <v>10805</v>
      </c>
      <c r="B183">
        <v>9.84</v>
      </c>
      <c r="C183" s="40">
        <f>nyse_gme_short_interest[[#This Row],[short_position]]/nyse_gme_short_interest[[#This Row],[float_shares]]*100</f>
        <v>10.25607392558549</v>
      </c>
      <c r="D183" s="8">
        <v>41953496</v>
      </c>
      <c r="E183">
        <v>1.2</v>
      </c>
      <c r="F183" s="8">
        <v>409060000</v>
      </c>
    </row>
    <row r="184" spans="1:6">
      <c r="A184" t="s">
        <v>10806</v>
      </c>
      <c r="B184">
        <v>9.84</v>
      </c>
      <c r="C184" s="40">
        <f>nyse_gme_short_interest[[#This Row],[short_position]]/nyse_gme_short_interest[[#This Row],[float_shares]]*100</f>
        <v>10.25607392558549</v>
      </c>
      <c r="D184" s="8">
        <v>41953496</v>
      </c>
      <c r="E184">
        <v>1.2</v>
      </c>
      <c r="F184" s="8">
        <v>409060000</v>
      </c>
    </row>
    <row r="185" spans="1:6">
      <c r="A185" t="s">
        <v>10807</v>
      </c>
      <c r="B185">
        <v>9.84</v>
      </c>
      <c r="C185" s="40">
        <f>nyse_gme_short_interest[[#This Row],[short_position]]/nyse_gme_short_interest[[#This Row],[float_shares]]*100</f>
        <v>10.25607392558549</v>
      </c>
      <c r="D185" s="8">
        <v>41953496</v>
      </c>
      <c r="E185">
        <v>1.2</v>
      </c>
      <c r="F185" s="8">
        <v>409060000</v>
      </c>
    </row>
    <row r="186" spans="1:6">
      <c r="A186" t="s">
        <v>10808</v>
      </c>
      <c r="B186">
        <v>10.49</v>
      </c>
      <c r="C186" s="40">
        <f>nyse_gme_short_interest[[#This Row],[short_position]]/nyse_gme_short_interest[[#This Row],[float_shares]]*100</f>
        <v>10.934780961228181</v>
      </c>
      <c r="D186" s="8">
        <v>44729815</v>
      </c>
      <c r="E186">
        <v>1</v>
      </c>
      <c r="F186" s="8">
        <v>409060000</v>
      </c>
    </row>
    <row r="187" spans="1:6">
      <c r="A187" t="s">
        <v>10809</v>
      </c>
      <c r="B187">
        <v>10.49</v>
      </c>
      <c r="C187" s="40">
        <f>nyse_gme_short_interest[[#This Row],[short_position]]/nyse_gme_short_interest[[#This Row],[float_shares]]*100</f>
        <v>10.934780961228181</v>
      </c>
      <c r="D187" s="8">
        <v>44729815</v>
      </c>
      <c r="E187">
        <v>1</v>
      </c>
      <c r="F187" s="8">
        <v>409060000</v>
      </c>
    </row>
    <row r="188" spans="1:6">
      <c r="A188" t="s">
        <v>10810</v>
      </c>
      <c r="B188">
        <v>12.74</v>
      </c>
      <c r="C188" s="40">
        <f>nyse_gme_short_interest[[#This Row],[short_position]]/nyse_gme_short_interest[[#This Row],[float_shares]]*100</f>
        <v>10.934780961228181</v>
      </c>
      <c r="D188" s="8">
        <v>44729815</v>
      </c>
      <c r="E188">
        <v>1</v>
      </c>
      <c r="F188" s="8">
        <v>409060000</v>
      </c>
    </row>
    <row r="189" spans="1:6">
      <c r="A189" t="s">
        <v>10811</v>
      </c>
      <c r="B189">
        <v>10.49</v>
      </c>
      <c r="C189" s="40">
        <f>nyse_gme_short_interest[[#This Row],[short_position]]/nyse_gme_short_interest[[#This Row],[float_shares]]*100</f>
        <v>10.934780961228181</v>
      </c>
      <c r="D189" s="8">
        <v>44729815</v>
      </c>
      <c r="E189">
        <v>1</v>
      </c>
      <c r="F189" s="8">
        <v>409060000</v>
      </c>
    </row>
    <row r="190" spans="1:6">
      <c r="A190" t="s">
        <v>10812</v>
      </c>
      <c r="B190">
        <v>10.49</v>
      </c>
      <c r="C190" s="40">
        <f>nyse_gme_short_interest[[#This Row],[short_position]]/nyse_gme_short_interest[[#This Row],[float_shares]]*100</f>
        <v>10.934780961228181</v>
      </c>
      <c r="D190" s="8">
        <v>44729815</v>
      </c>
      <c r="E190">
        <v>1</v>
      </c>
      <c r="F190" s="8">
        <v>409060000</v>
      </c>
    </row>
    <row r="191" spans="1:6">
      <c r="A191" t="s">
        <v>10813</v>
      </c>
      <c r="B191">
        <v>10.49</v>
      </c>
      <c r="C191" s="40">
        <f>nyse_gme_short_interest[[#This Row],[short_position]]/nyse_gme_short_interest[[#This Row],[float_shares]]*100</f>
        <v>10.934780961228181</v>
      </c>
      <c r="D191" s="8">
        <v>44729815</v>
      </c>
      <c r="E191">
        <v>1</v>
      </c>
      <c r="F191" s="8">
        <v>409060000</v>
      </c>
    </row>
    <row r="192" spans="1:6">
      <c r="A192" t="s">
        <v>10814</v>
      </c>
      <c r="B192">
        <v>10.49</v>
      </c>
      <c r="C192" s="40">
        <f>nyse_gme_short_interest[[#This Row],[short_position]]/nyse_gme_short_interest[[#This Row],[float_shares]]*100</f>
        <v>10.934780961228181</v>
      </c>
      <c r="D192" s="8">
        <v>44729815</v>
      </c>
      <c r="E192">
        <v>1</v>
      </c>
      <c r="F192" s="8">
        <v>409060000</v>
      </c>
    </row>
    <row r="193" spans="1:6">
      <c r="A193" t="s">
        <v>10815</v>
      </c>
      <c r="B193">
        <v>10.49</v>
      </c>
      <c r="C193" s="40">
        <f>nyse_gme_short_interest[[#This Row],[short_position]]/nyse_gme_short_interest[[#This Row],[float_shares]]*100</f>
        <v>10.934780961228181</v>
      </c>
      <c r="D193" s="8">
        <v>44729815</v>
      </c>
      <c r="E193">
        <v>1</v>
      </c>
      <c r="F193" s="8">
        <v>409060000</v>
      </c>
    </row>
    <row r="194" spans="1:6">
      <c r="A194" t="s">
        <v>10816</v>
      </c>
      <c r="B194">
        <v>10.49</v>
      </c>
      <c r="C194" s="40">
        <f>nyse_gme_short_interest[[#This Row],[short_position]]/nyse_gme_short_interest[[#This Row],[float_shares]]*100</f>
        <v>10.934780961228181</v>
      </c>
      <c r="D194" s="8">
        <v>44729815</v>
      </c>
      <c r="E194">
        <v>1</v>
      </c>
      <c r="F194" s="8">
        <v>409060000</v>
      </c>
    </row>
    <row r="195" spans="1:6">
      <c r="A195" t="s">
        <v>10817</v>
      </c>
      <c r="B195">
        <v>10.92</v>
      </c>
      <c r="C195" s="40">
        <f>nyse_gme_short_interest[[#This Row],[short_position]]/nyse_gme_short_interest[[#This Row],[float_shares]]*100</f>
        <v>11.376872585928714</v>
      </c>
      <c r="D195" s="8">
        <v>46538235</v>
      </c>
      <c r="E195">
        <v>1</v>
      </c>
      <c r="F195" s="8">
        <v>409060000</v>
      </c>
    </row>
    <row r="196" spans="1:6">
      <c r="A196" t="s">
        <v>10818</v>
      </c>
      <c r="B196">
        <v>13.25</v>
      </c>
      <c r="C196" s="40">
        <f>nyse_gme_short_interest[[#This Row],[short_position]]/nyse_gme_short_interest[[#This Row],[float_shares]]*100</f>
        <v>11.376872585928714</v>
      </c>
      <c r="D196" s="8">
        <v>46538235</v>
      </c>
      <c r="E196">
        <v>1</v>
      </c>
      <c r="F196" s="8">
        <v>409060000</v>
      </c>
    </row>
    <row r="197" spans="1:6">
      <c r="A197" t="s">
        <v>10819</v>
      </c>
      <c r="B197">
        <v>13.25</v>
      </c>
      <c r="C197" s="40">
        <f>nyse_gme_short_interest[[#This Row],[short_position]]/nyse_gme_short_interest[[#This Row],[float_shares]]*100</f>
        <v>11.376872585928714</v>
      </c>
      <c r="D197" s="8">
        <v>46538235</v>
      </c>
      <c r="E197">
        <v>1</v>
      </c>
      <c r="F197" s="8">
        <v>409060000</v>
      </c>
    </row>
    <row r="198" spans="1:6">
      <c r="A198" t="s">
        <v>10820</v>
      </c>
      <c r="B198">
        <v>13.25</v>
      </c>
      <c r="C198" s="40">
        <f>nyse_gme_short_interest[[#This Row],[short_position]]/nyse_gme_short_interest[[#This Row],[float_shares]]*100</f>
        <v>11.376872585928714</v>
      </c>
      <c r="D198" s="8">
        <v>46538235</v>
      </c>
      <c r="E198">
        <v>1</v>
      </c>
      <c r="F198" s="8">
        <v>409060000</v>
      </c>
    </row>
    <row r="199" spans="1:6">
      <c r="A199" t="s">
        <v>10821</v>
      </c>
      <c r="B199">
        <v>13.25</v>
      </c>
      <c r="C199" s="40">
        <f>nyse_gme_short_interest[[#This Row],[short_position]]/nyse_gme_short_interest[[#This Row],[float_shares]]*100</f>
        <v>11.376872585928714</v>
      </c>
      <c r="D199" s="8">
        <v>46538235</v>
      </c>
      <c r="E199">
        <v>1</v>
      </c>
      <c r="F199" s="8">
        <v>409060000</v>
      </c>
    </row>
    <row r="200" spans="1:6">
      <c r="A200" t="s">
        <v>10822</v>
      </c>
      <c r="B200">
        <v>13.25</v>
      </c>
      <c r="C200" s="40">
        <f>nyse_gme_short_interest[[#This Row],[short_position]]/nyse_gme_short_interest[[#This Row],[float_shares]]*100</f>
        <v>11.376872585928714</v>
      </c>
      <c r="D200" s="8">
        <v>46538235</v>
      </c>
      <c r="E200">
        <v>1</v>
      </c>
      <c r="F200" s="8">
        <v>409060000</v>
      </c>
    </row>
    <row r="201" spans="1:6">
      <c r="A201" t="s">
        <v>10823</v>
      </c>
      <c r="B201">
        <v>13.25</v>
      </c>
      <c r="C201" s="40">
        <f>nyse_gme_short_interest[[#This Row],[short_position]]/nyse_gme_short_interest[[#This Row],[float_shares]]*100</f>
        <v>11.376872585928714</v>
      </c>
      <c r="D201" s="8">
        <v>46538235</v>
      </c>
      <c r="E201">
        <v>1</v>
      </c>
      <c r="F201" s="8">
        <v>409060000</v>
      </c>
    </row>
    <row r="202" spans="1:6">
      <c r="A202" t="s">
        <v>10824</v>
      </c>
      <c r="B202">
        <v>13.25</v>
      </c>
      <c r="C202" s="40">
        <f>nyse_gme_short_interest[[#This Row],[short_position]]/nyse_gme_short_interest[[#This Row],[float_shares]]*100</f>
        <v>11.376872585928714</v>
      </c>
      <c r="D202" s="8">
        <v>46538235</v>
      </c>
      <c r="E202">
        <v>1</v>
      </c>
      <c r="F202" s="8">
        <v>409060000</v>
      </c>
    </row>
    <row r="203" spans="1:6">
      <c r="A203" t="s">
        <v>10825</v>
      </c>
      <c r="B203">
        <v>13.25</v>
      </c>
      <c r="C203" s="40">
        <f>nyse_gme_short_interest[[#This Row],[short_position]]/nyse_gme_short_interest[[#This Row],[float_shares]]*100</f>
        <v>11.376872585928714</v>
      </c>
      <c r="D203" s="8">
        <v>46538235</v>
      </c>
      <c r="E203">
        <v>1</v>
      </c>
      <c r="F203" s="8">
        <v>409060000</v>
      </c>
    </row>
    <row r="204" spans="1:6">
      <c r="A204" t="s">
        <v>10826</v>
      </c>
      <c r="B204">
        <v>13.25</v>
      </c>
      <c r="C204" s="40">
        <f>nyse_gme_short_interest[[#This Row],[short_position]]/nyse_gme_short_interest[[#This Row],[float_shares]]*100</f>
        <v>11.376872585928714</v>
      </c>
      <c r="D204" s="8">
        <v>46538235</v>
      </c>
      <c r="E204">
        <v>1</v>
      </c>
      <c r="F204" s="8">
        <v>409060000</v>
      </c>
    </row>
    <row r="205" spans="1:6">
      <c r="A205" t="s">
        <v>10827</v>
      </c>
      <c r="B205">
        <v>19.47</v>
      </c>
      <c r="C205" s="40">
        <f>nyse_gme_short_interest[[#This Row],[short_position]]/nyse_gme_short_interest[[#This Row],[float_shares]]*100</f>
        <v>16.719076419107221</v>
      </c>
      <c r="D205" s="8">
        <v>68391054</v>
      </c>
      <c r="E205">
        <v>1.03</v>
      </c>
      <c r="F205" s="8">
        <v>409060000</v>
      </c>
    </row>
    <row r="206" spans="1:6">
      <c r="A206" t="s">
        <v>10828</v>
      </c>
      <c r="B206">
        <v>19.47</v>
      </c>
      <c r="C206" s="40">
        <f>nyse_gme_short_interest[[#This Row],[short_position]]/nyse_gme_short_interest[[#This Row],[float_shares]]*100</f>
        <v>16.719076419107221</v>
      </c>
      <c r="D206" s="8">
        <v>68391054</v>
      </c>
      <c r="E206">
        <v>1.03</v>
      </c>
      <c r="F206" s="8">
        <v>409060000</v>
      </c>
    </row>
    <row r="207" spans="1:6">
      <c r="A207" t="s">
        <v>10829</v>
      </c>
      <c r="B207">
        <v>19.47</v>
      </c>
      <c r="C207" s="40">
        <f>nyse_gme_short_interest[[#This Row],[short_position]]/nyse_gme_short_interest[[#This Row],[float_shares]]*100</f>
        <v>16.719076419107221</v>
      </c>
      <c r="D207" s="8">
        <v>68391054</v>
      </c>
      <c r="E207">
        <v>1.03</v>
      </c>
      <c r="F207" s="8">
        <v>409060000</v>
      </c>
    </row>
    <row r="208" spans="1:6">
      <c r="A208" t="s">
        <v>10830</v>
      </c>
      <c r="B208">
        <v>22.34</v>
      </c>
      <c r="C208" s="40">
        <f>nyse_gme_short_interest[[#This Row],[short_position]]/nyse_gme_short_interest[[#This Row],[float_shares]]*100</f>
        <v>16.719076419107221</v>
      </c>
      <c r="D208" s="8">
        <v>68391054</v>
      </c>
      <c r="E208">
        <v>1.03</v>
      </c>
      <c r="F208" s="8">
        <v>409060000</v>
      </c>
    </row>
    <row r="209" spans="1:6">
      <c r="A209" t="s">
        <v>10831</v>
      </c>
      <c r="B209">
        <v>22.34</v>
      </c>
      <c r="C209" s="40">
        <f>nyse_gme_short_interest[[#This Row],[short_position]]/nyse_gme_short_interest[[#This Row],[float_shares]]*100</f>
        <v>16.719076419107221</v>
      </c>
      <c r="D209" s="8">
        <v>68391054</v>
      </c>
      <c r="E209">
        <v>1.03</v>
      </c>
      <c r="F209" s="8">
        <v>409060000</v>
      </c>
    </row>
    <row r="210" spans="1:6">
      <c r="A210" t="s">
        <v>10832</v>
      </c>
      <c r="B210">
        <v>22.34</v>
      </c>
      <c r="C210" s="40">
        <f>nyse_gme_short_interest[[#This Row],[short_position]]/nyse_gme_short_interest[[#This Row],[float_shares]]*100</f>
        <v>16.719076419107221</v>
      </c>
      <c r="D210" s="8">
        <v>68391054</v>
      </c>
      <c r="E210">
        <v>1.03</v>
      </c>
      <c r="F210" s="8">
        <v>409060000</v>
      </c>
    </row>
    <row r="211" spans="1:6">
      <c r="A211" t="s">
        <v>10833</v>
      </c>
      <c r="B211">
        <v>22.34</v>
      </c>
      <c r="C211" s="40">
        <f>nyse_gme_short_interest[[#This Row],[short_position]]/nyse_gme_short_interest[[#This Row],[float_shares]]*100</f>
        <v>16.719076419107221</v>
      </c>
      <c r="D211" s="8">
        <v>68391054</v>
      </c>
      <c r="E211">
        <v>1.03</v>
      </c>
      <c r="F211" s="8">
        <v>409060000</v>
      </c>
    </row>
    <row r="212" spans="1:6">
      <c r="A212" t="s">
        <v>10834</v>
      </c>
      <c r="B212">
        <v>22.34</v>
      </c>
      <c r="C212" s="40">
        <f>nyse_gme_short_interest[[#This Row],[short_position]]/nyse_gme_short_interest[[#This Row],[float_shares]]*100</f>
        <v>16.719076419107221</v>
      </c>
      <c r="D212" s="8">
        <v>68391054</v>
      </c>
      <c r="E212">
        <v>1.03</v>
      </c>
      <c r="F212" s="8">
        <v>409060000</v>
      </c>
    </row>
    <row r="213" spans="1:6">
      <c r="A213" t="s">
        <v>10835</v>
      </c>
      <c r="B213">
        <v>22.34</v>
      </c>
      <c r="C213" s="40">
        <f>nyse_gme_short_interest[[#This Row],[short_position]]/nyse_gme_short_interest[[#This Row],[float_shares]]*100</f>
        <v>16.719076419107221</v>
      </c>
      <c r="D213" s="8">
        <v>68391054</v>
      </c>
      <c r="E213">
        <v>1.03</v>
      </c>
      <c r="F213" s="8">
        <v>409060000</v>
      </c>
    </row>
    <row r="214" spans="1:6">
      <c r="A214" t="s">
        <v>10836</v>
      </c>
      <c r="B214">
        <v>22.34</v>
      </c>
      <c r="C214" s="40">
        <f>nyse_gme_short_interest[[#This Row],[short_position]]/nyse_gme_short_interest[[#This Row],[float_shares]]*100</f>
        <v>16.719076419107221</v>
      </c>
      <c r="D214" s="8">
        <v>68391054</v>
      </c>
      <c r="E214">
        <v>1.03</v>
      </c>
      <c r="F214" s="8">
        <v>409060000</v>
      </c>
    </row>
    <row r="215" spans="1:6">
      <c r="A215" t="s">
        <v>10837</v>
      </c>
      <c r="B215">
        <v>22.34</v>
      </c>
      <c r="C215" s="40">
        <f>nyse_gme_short_interest[[#This Row],[short_position]]/nyse_gme_short_interest[[#This Row],[float_shares]]*100</f>
        <v>16.719076419107221</v>
      </c>
      <c r="D215" s="8">
        <v>68391054</v>
      </c>
      <c r="E215">
        <v>1.03</v>
      </c>
      <c r="F215" s="8">
        <v>409060000</v>
      </c>
    </row>
    <row r="216" spans="1:6">
      <c r="A216" t="s">
        <v>10838</v>
      </c>
      <c r="B216">
        <v>21.02</v>
      </c>
      <c r="C216" s="40">
        <f>nyse_gme_short_interest[[#This Row],[short_position]]/nyse_gme_short_interest[[#This Row],[float_shares]]*100</f>
        <v>15.736895076516893</v>
      </c>
      <c r="D216" s="8">
        <v>64373343</v>
      </c>
      <c r="E216">
        <v>17.36</v>
      </c>
      <c r="F216" s="8">
        <v>409060000</v>
      </c>
    </row>
    <row r="217" spans="1:6">
      <c r="A217" t="s">
        <v>10839</v>
      </c>
      <c r="B217">
        <v>21.02</v>
      </c>
      <c r="C217" s="40">
        <f>nyse_gme_short_interest[[#This Row],[short_position]]/nyse_gme_short_interest[[#This Row],[float_shares]]*100</f>
        <v>15.736895076516893</v>
      </c>
      <c r="D217" s="8">
        <v>64373343</v>
      </c>
      <c r="E217">
        <v>17.36</v>
      </c>
      <c r="F217" s="8">
        <v>409060000</v>
      </c>
    </row>
    <row r="218" spans="1:6">
      <c r="A218" t="s">
        <v>10840</v>
      </c>
      <c r="B218">
        <v>21.02</v>
      </c>
      <c r="C218" s="40">
        <f>nyse_gme_short_interest[[#This Row],[short_position]]/nyse_gme_short_interest[[#This Row],[float_shares]]*100</f>
        <v>15.736895076516893</v>
      </c>
      <c r="D218" s="8">
        <v>64373343</v>
      </c>
      <c r="E218">
        <v>17.36</v>
      </c>
      <c r="F218" s="8">
        <v>409060000</v>
      </c>
    </row>
    <row r="219" spans="1:6">
      <c r="A219" t="s">
        <v>10841</v>
      </c>
      <c r="B219">
        <v>21.02</v>
      </c>
      <c r="C219" s="40">
        <f>nyse_gme_short_interest[[#This Row],[short_position]]/nyse_gme_short_interest[[#This Row],[float_shares]]*100</f>
        <v>15.736895076516893</v>
      </c>
      <c r="D219" s="8">
        <v>64373343</v>
      </c>
      <c r="E219">
        <v>17.36</v>
      </c>
      <c r="F219" s="8">
        <v>409060000</v>
      </c>
    </row>
    <row r="220" spans="1:6">
      <c r="A220" t="s">
        <v>10842</v>
      </c>
      <c r="B220">
        <v>21.02</v>
      </c>
      <c r="C220" s="40">
        <f>nyse_gme_short_interest[[#This Row],[short_position]]/nyse_gme_short_interest[[#This Row],[float_shares]]*100</f>
        <v>15.736895076516893</v>
      </c>
      <c r="D220" s="8">
        <v>64373343</v>
      </c>
      <c r="E220">
        <v>17.36</v>
      </c>
      <c r="F220" s="8">
        <v>409060000</v>
      </c>
    </row>
    <row r="221" spans="1:6">
      <c r="A221" t="s">
        <v>10843</v>
      </c>
      <c r="B221">
        <v>21.02</v>
      </c>
      <c r="C221" s="40">
        <f>nyse_gme_short_interest[[#This Row],[short_position]]/nyse_gme_short_interest[[#This Row],[float_shares]]*100</f>
        <v>15.736895076516893</v>
      </c>
      <c r="D221" s="8">
        <v>64373343</v>
      </c>
      <c r="E221">
        <v>17.36</v>
      </c>
      <c r="F221" s="8">
        <v>409060000</v>
      </c>
    </row>
    <row r="222" spans="1:6">
      <c r="A222" t="s">
        <v>10844</v>
      </c>
      <c r="B222">
        <v>21.02</v>
      </c>
      <c r="C222" s="40">
        <f>nyse_gme_short_interest[[#This Row],[short_position]]/nyse_gme_short_interest[[#This Row],[float_shares]]*100</f>
        <v>15.736895076516893</v>
      </c>
      <c r="D222" s="8">
        <v>64373343</v>
      </c>
      <c r="E222">
        <v>17.36</v>
      </c>
      <c r="F222" s="8">
        <v>409060000</v>
      </c>
    </row>
    <row r="223" spans="1:6">
      <c r="A223" t="s">
        <v>10845</v>
      </c>
      <c r="B223">
        <v>21.02</v>
      </c>
      <c r="C223" s="40">
        <f>nyse_gme_short_interest[[#This Row],[short_position]]/nyse_gme_short_interest[[#This Row],[float_shares]]*100</f>
        <v>15.736895076516893</v>
      </c>
      <c r="D223" s="8">
        <v>64373343</v>
      </c>
      <c r="E223">
        <v>17.36</v>
      </c>
      <c r="F223" s="8">
        <v>409060000</v>
      </c>
    </row>
    <row r="224" spans="1:6">
      <c r="A224" t="s">
        <v>10846</v>
      </c>
      <c r="B224">
        <v>21.02</v>
      </c>
      <c r="C224" s="40">
        <f>nyse_gme_short_interest[[#This Row],[short_position]]/nyse_gme_short_interest[[#This Row],[float_shares]]*100</f>
        <v>15.736895076516893</v>
      </c>
      <c r="D224" s="8">
        <v>64373343</v>
      </c>
      <c r="E224">
        <v>17.36</v>
      </c>
      <c r="F224" s="8">
        <v>409060000</v>
      </c>
    </row>
    <row r="225" spans="1:6">
      <c r="A225" t="s">
        <v>10847</v>
      </c>
      <c r="B225">
        <v>21.02</v>
      </c>
      <c r="C225" s="40">
        <f>nyse_gme_short_interest[[#This Row],[short_position]]/nyse_gme_short_interest[[#This Row],[float_shares]]*100</f>
        <v>15.736895076516893</v>
      </c>
      <c r="D225" s="8">
        <v>64373343</v>
      </c>
      <c r="E225">
        <v>17.36</v>
      </c>
      <c r="F225" s="8">
        <v>409060000</v>
      </c>
    </row>
    <row r="226" spans="1:6">
      <c r="A226" t="s">
        <v>10848</v>
      </c>
      <c r="B226">
        <v>21.05</v>
      </c>
      <c r="C226" s="40">
        <f>nyse_gme_short_interest[[#This Row],[short_position]]/nyse_gme_short_interest[[#This Row],[float_shares]]*100</f>
        <v>15.736895076516893</v>
      </c>
      <c r="D226" s="8">
        <v>64373343</v>
      </c>
      <c r="E226">
        <v>17.36</v>
      </c>
      <c r="F226" s="8">
        <v>409060000</v>
      </c>
    </row>
    <row r="227" spans="1:6">
      <c r="A227" t="s">
        <v>10849</v>
      </c>
      <c r="B227">
        <v>19.600000000000001</v>
      </c>
      <c r="C227" s="40">
        <f>nyse_gme_short_interest[[#This Row],[short_position]]/nyse_gme_short_interest[[#This Row],[float_shares]]*100</f>
        <v>14.656649880213171</v>
      </c>
      <c r="D227" s="8">
        <v>59954492</v>
      </c>
      <c r="E227">
        <v>12.73</v>
      </c>
      <c r="F227" s="8">
        <v>409060000</v>
      </c>
    </row>
    <row r="228" spans="1:6">
      <c r="A228" t="s">
        <v>10850</v>
      </c>
      <c r="B228">
        <v>19.600000000000001</v>
      </c>
      <c r="C228" s="40">
        <f>nyse_gme_short_interest[[#This Row],[short_position]]/nyse_gme_short_interest[[#This Row],[float_shares]]*100</f>
        <v>14.656649880213171</v>
      </c>
      <c r="D228" s="8">
        <v>59954492</v>
      </c>
      <c r="E228">
        <v>12.73</v>
      </c>
      <c r="F228" s="8">
        <v>409060000</v>
      </c>
    </row>
    <row r="229" spans="1:6">
      <c r="A229" t="s">
        <v>10851</v>
      </c>
      <c r="B229">
        <v>19.600000000000001</v>
      </c>
      <c r="C229" s="40">
        <f>nyse_gme_short_interest[[#This Row],[short_position]]/nyse_gme_short_interest[[#This Row],[float_shares]]*100</f>
        <v>14.656649880213171</v>
      </c>
      <c r="D229" s="8">
        <v>59954492</v>
      </c>
      <c r="E229">
        <v>12.73</v>
      </c>
      <c r="F229" s="8">
        <v>409060000</v>
      </c>
    </row>
    <row r="230" spans="1:6">
      <c r="A230" t="s">
        <v>10852</v>
      </c>
      <c r="B230">
        <v>19.600000000000001</v>
      </c>
      <c r="C230" s="40">
        <f>nyse_gme_short_interest[[#This Row],[short_position]]/nyse_gme_short_interest[[#This Row],[float_shares]]*100</f>
        <v>14.656649880213171</v>
      </c>
      <c r="D230" s="8">
        <v>59954492</v>
      </c>
      <c r="E230">
        <v>12.73</v>
      </c>
      <c r="F230" s="8">
        <v>409060000</v>
      </c>
    </row>
    <row r="231" spans="1:6">
      <c r="A231" t="s">
        <v>10853</v>
      </c>
      <c r="B231">
        <v>19.600000000000001</v>
      </c>
      <c r="C231" s="40">
        <f>nyse_gme_short_interest[[#This Row],[short_position]]/nyse_gme_short_interest[[#This Row],[float_shares]]*100</f>
        <v>14.656649880213171</v>
      </c>
      <c r="D231" s="8">
        <v>59954492</v>
      </c>
      <c r="E231">
        <v>12.73</v>
      </c>
      <c r="F231" s="8">
        <v>409060000</v>
      </c>
    </row>
    <row r="232" spans="1:6">
      <c r="A232" t="s">
        <v>10854</v>
      </c>
      <c r="B232">
        <v>19.600000000000001</v>
      </c>
      <c r="C232" s="40">
        <f>nyse_gme_short_interest[[#This Row],[short_position]]/nyse_gme_short_interest[[#This Row],[float_shares]]*100</f>
        <v>14.656649880213171</v>
      </c>
      <c r="D232" s="8">
        <v>59954492</v>
      </c>
      <c r="E232">
        <v>12.73</v>
      </c>
      <c r="F232" s="8">
        <v>409060000</v>
      </c>
    </row>
    <row r="233" spans="1:6">
      <c r="A233" t="s">
        <v>10855</v>
      </c>
      <c r="B233">
        <v>19.600000000000001</v>
      </c>
      <c r="C233" s="40">
        <f>nyse_gme_short_interest[[#This Row],[short_position]]/nyse_gme_short_interest[[#This Row],[float_shares]]*100</f>
        <v>14.656649880213171</v>
      </c>
      <c r="D233" s="8">
        <v>59954492</v>
      </c>
      <c r="E233">
        <v>12.73</v>
      </c>
      <c r="F233" s="8">
        <v>409060000</v>
      </c>
    </row>
    <row r="234" spans="1:6">
      <c r="A234" t="s">
        <v>10856</v>
      </c>
      <c r="B234">
        <v>19.600000000000001</v>
      </c>
      <c r="C234" s="40">
        <f>nyse_gme_short_interest[[#This Row],[short_position]]/nyse_gme_short_interest[[#This Row],[float_shares]]*100</f>
        <v>14.656649880213171</v>
      </c>
      <c r="D234" s="8">
        <v>59954492</v>
      </c>
      <c r="E234">
        <v>12.73</v>
      </c>
      <c r="F234" s="8">
        <v>409060000</v>
      </c>
    </row>
    <row r="235" spans="1:6">
      <c r="A235" t="s">
        <v>10857</v>
      </c>
      <c r="B235">
        <v>19.600000000000001</v>
      </c>
      <c r="C235" s="40">
        <f>nyse_gme_short_interest[[#This Row],[short_position]]/nyse_gme_short_interest[[#This Row],[float_shares]]*100</f>
        <v>14.656649880213171</v>
      </c>
      <c r="D235" s="8">
        <v>59954492</v>
      </c>
      <c r="E235">
        <v>12.73</v>
      </c>
      <c r="F235" s="8">
        <v>409060000</v>
      </c>
    </row>
    <row r="236" spans="1:6">
      <c r="A236" t="s">
        <v>10858</v>
      </c>
      <c r="B236">
        <v>19.600000000000001</v>
      </c>
      <c r="C236" s="40">
        <f>nyse_gme_short_interest[[#This Row],[short_position]]/nyse_gme_short_interest[[#This Row],[float_shares]]*100</f>
        <v>14.656649880213171</v>
      </c>
      <c r="D236" s="8">
        <v>59954492</v>
      </c>
      <c r="E236">
        <v>12.73</v>
      </c>
      <c r="F236" s="8">
        <v>409060000</v>
      </c>
    </row>
    <row r="237" spans="1:6">
      <c r="A237" t="s">
        <v>10859</v>
      </c>
      <c r="B237">
        <v>19.600000000000001</v>
      </c>
      <c r="C237" s="40">
        <f>nyse_gme_short_interest[[#This Row],[short_position]]/nyse_gme_short_interest[[#This Row],[float_shares]]*100</f>
        <v>14.656649880213171</v>
      </c>
      <c r="D237" s="8">
        <v>59954492</v>
      </c>
      <c r="E237">
        <v>12.73</v>
      </c>
      <c r="F237" s="8">
        <v>409060000</v>
      </c>
    </row>
    <row r="238" spans="1:6">
      <c r="A238" t="s">
        <v>10860</v>
      </c>
      <c r="B238">
        <v>21.48</v>
      </c>
      <c r="C238" s="40">
        <f>nyse_gme_short_interest[[#This Row],[short_position]]/nyse_gme_short_interest[[#This Row],[float_shares]]*100</f>
        <v>16.058376032855815</v>
      </c>
      <c r="D238" s="8">
        <v>65688393</v>
      </c>
      <c r="E238">
        <v>8.09</v>
      </c>
      <c r="F238" s="8">
        <v>409060000</v>
      </c>
    </row>
    <row r="239" spans="1:6">
      <c r="A239" t="s">
        <v>10861</v>
      </c>
      <c r="B239">
        <v>21.48</v>
      </c>
      <c r="C239" s="40">
        <f>nyse_gme_short_interest[[#This Row],[short_position]]/nyse_gme_short_interest[[#This Row],[float_shares]]*100</f>
        <v>16.058376032855815</v>
      </c>
      <c r="D239" s="8">
        <v>65688393</v>
      </c>
      <c r="E239">
        <v>8.09</v>
      </c>
      <c r="F239" s="8">
        <v>409060000</v>
      </c>
    </row>
    <row r="240" spans="1:6">
      <c r="A240" t="s">
        <v>10862</v>
      </c>
      <c r="B240">
        <v>21.48</v>
      </c>
      <c r="C240" s="40">
        <f>nyse_gme_short_interest[[#This Row],[short_position]]/nyse_gme_short_interest[[#This Row],[float_shares]]*100</f>
        <v>16.058376032855815</v>
      </c>
      <c r="D240" s="8">
        <v>65688393</v>
      </c>
      <c r="E240">
        <v>8.09</v>
      </c>
      <c r="F240" s="8">
        <v>409060000</v>
      </c>
    </row>
    <row r="241" spans="1:6">
      <c r="A241" t="s">
        <v>10863</v>
      </c>
      <c r="B241">
        <v>21.48</v>
      </c>
      <c r="C241" s="40">
        <f>nyse_gme_short_interest[[#This Row],[short_position]]/nyse_gme_short_interest[[#This Row],[float_shares]]*100</f>
        <v>16.058376032855815</v>
      </c>
      <c r="D241" s="8">
        <v>65688393</v>
      </c>
      <c r="E241">
        <v>8.09</v>
      </c>
      <c r="F241" s="8">
        <v>409060000</v>
      </c>
    </row>
    <row r="242" spans="1:6">
      <c r="A242" t="s">
        <v>10864</v>
      </c>
      <c r="B242">
        <v>21.48</v>
      </c>
      <c r="C242" s="40">
        <f>nyse_gme_short_interest[[#This Row],[short_position]]/nyse_gme_short_interest[[#This Row],[float_shares]]*100</f>
        <v>16.058376032855815</v>
      </c>
      <c r="D242" s="8">
        <v>65688393</v>
      </c>
      <c r="E242">
        <v>8.09</v>
      </c>
      <c r="F242" s="8">
        <v>409060000</v>
      </c>
    </row>
    <row r="243" spans="1:6">
      <c r="A243" t="s">
        <v>10865</v>
      </c>
      <c r="B243">
        <v>21.48</v>
      </c>
      <c r="C243" s="40">
        <f>nyse_gme_short_interest[[#This Row],[short_position]]/nyse_gme_short_interest[[#This Row],[float_shares]]*100</f>
        <v>16.058376032855815</v>
      </c>
      <c r="D243" s="8">
        <v>65688393</v>
      </c>
      <c r="E243">
        <v>8.09</v>
      </c>
      <c r="F243" s="8">
        <v>409060000</v>
      </c>
    </row>
    <row r="244" spans="1:6">
      <c r="A244" t="s">
        <v>10866</v>
      </c>
      <c r="B244">
        <v>21.48</v>
      </c>
      <c r="C244" s="40">
        <f>nyse_gme_short_interest[[#This Row],[short_position]]/nyse_gme_short_interest[[#This Row],[float_shares]]*100</f>
        <v>16.058376032855815</v>
      </c>
      <c r="D244" s="8">
        <v>65688393</v>
      </c>
      <c r="E244">
        <v>8.09</v>
      </c>
      <c r="F244" s="8">
        <v>409060000</v>
      </c>
    </row>
    <row r="245" spans="1:6">
      <c r="A245" t="s">
        <v>10867</v>
      </c>
      <c r="B245">
        <v>21.48</v>
      </c>
      <c r="C245" s="40">
        <f>nyse_gme_short_interest[[#This Row],[short_position]]/nyse_gme_short_interest[[#This Row],[float_shares]]*100</f>
        <v>16.058376032855815</v>
      </c>
      <c r="D245" s="8">
        <v>65688393</v>
      </c>
      <c r="E245">
        <v>8.09</v>
      </c>
      <c r="F245" s="8">
        <v>409060000</v>
      </c>
    </row>
    <row r="246" spans="1:6">
      <c r="A246" t="s">
        <v>10868</v>
      </c>
      <c r="B246">
        <v>21.48</v>
      </c>
      <c r="C246" s="40">
        <f>nyse_gme_short_interest[[#This Row],[short_position]]/nyse_gme_short_interest[[#This Row],[float_shares]]*100</f>
        <v>16.058376032855815</v>
      </c>
      <c r="D246" s="8">
        <v>65688393</v>
      </c>
      <c r="E246">
        <v>8.09</v>
      </c>
      <c r="F246" s="8">
        <v>409060000</v>
      </c>
    </row>
    <row r="247" spans="1:6">
      <c r="A247" t="s">
        <v>10869</v>
      </c>
      <c r="B247">
        <v>21.48</v>
      </c>
      <c r="C247" s="40">
        <f>nyse_gme_short_interest[[#This Row],[short_position]]/nyse_gme_short_interest[[#This Row],[float_shares]]*100</f>
        <v>16.058376032855815</v>
      </c>
      <c r="D247" s="8">
        <v>65688393</v>
      </c>
      <c r="E247">
        <v>8.09</v>
      </c>
      <c r="F247" s="8">
        <v>409060000</v>
      </c>
    </row>
    <row r="248" spans="1:6">
      <c r="A248" t="s">
        <v>10870</v>
      </c>
      <c r="B248">
        <v>21.48</v>
      </c>
      <c r="C248" s="40">
        <f>nyse_gme_short_interest[[#This Row],[short_position]]/nyse_gme_short_interest[[#This Row],[float_shares]]*100</f>
        <v>16.058376032855815</v>
      </c>
      <c r="D248" s="8">
        <v>65688393</v>
      </c>
      <c r="E248">
        <v>8.09</v>
      </c>
      <c r="F248" s="8">
        <v>409060000</v>
      </c>
    </row>
    <row r="249" spans="1:6">
      <c r="A249" t="s">
        <v>10871</v>
      </c>
      <c r="B249">
        <v>19.47</v>
      </c>
      <c r="C249" s="40">
        <f>nyse_gme_short_interest[[#This Row],[short_position]]/nyse_gme_short_interest[[#This Row],[float_shares]]*100</f>
        <v>14.558769618148926</v>
      </c>
      <c r="D249" s="8">
        <v>59554103</v>
      </c>
      <c r="E249">
        <v>18.23</v>
      </c>
      <c r="F249" s="8">
        <v>409060000</v>
      </c>
    </row>
    <row r="250" spans="1:6">
      <c r="A250" t="s">
        <v>10872</v>
      </c>
      <c r="B250">
        <v>19.489999999999998</v>
      </c>
      <c r="C250" s="40">
        <f>nyse_gme_short_interest[[#This Row],[short_position]]/nyse_gme_short_interest[[#This Row],[float_shares]]*100</f>
        <v>14.558769618148926</v>
      </c>
      <c r="D250" s="8">
        <v>59554103</v>
      </c>
      <c r="E250">
        <v>18.23</v>
      </c>
      <c r="F250" s="8">
        <v>409060000</v>
      </c>
    </row>
    <row r="251" spans="1:6">
      <c r="A251" t="s">
        <v>10873</v>
      </c>
      <c r="B251">
        <v>19.489999999999998</v>
      </c>
      <c r="C251" s="40">
        <f>nyse_gme_short_interest[[#This Row],[short_position]]/nyse_gme_short_interest[[#This Row],[float_shares]]*100</f>
        <v>14.558769618148926</v>
      </c>
      <c r="D251" s="8">
        <v>59554103</v>
      </c>
      <c r="E251">
        <v>18.23</v>
      </c>
      <c r="F251" s="8">
        <v>409060000</v>
      </c>
    </row>
    <row r="252" spans="1:6">
      <c r="A252" t="s">
        <v>10874</v>
      </c>
      <c r="B252">
        <v>19.489999999999998</v>
      </c>
      <c r="C252" s="40">
        <f>nyse_gme_short_interest[[#This Row],[short_position]]/nyse_gme_short_interest[[#This Row],[float_shares]]*100</f>
        <v>14.558769618148926</v>
      </c>
      <c r="D252" s="8">
        <v>59554103</v>
      </c>
      <c r="E252">
        <v>18.23</v>
      </c>
      <c r="F252" s="8">
        <v>409060000</v>
      </c>
    </row>
    <row r="253" spans="1:6">
      <c r="A253" t="s">
        <v>10875</v>
      </c>
      <c r="B253">
        <v>19.489999999999998</v>
      </c>
      <c r="C253" s="40">
        <f>nyse_gme_short_interest[[#This Row],[short_position]]/nyse_gme_short_interest[[#This Row],[float_shares]]*100</f>
        <v>14.558769618148926</v>
      </c>
      <c r="D253" s="8">
        <v>59554103</v>
      </c>
      <c r="E253">
        <v>18.23</v>
      </c>
      <c r="F253" s="8">
        <v>409060000</v>
      </c>
    </row>
    <row r="254" spans="1:6">
      <c r="A254" t="s">
        <v>10876</v>
      </c>
      <c r="B254">
        <v>19.489999999999998</v>
      </c>
      <c r="C254" s="40">
        <f>nyse_gme_short_interest[[#This Row],[short_position]]/nyse_gme_short_interest[[#This Row],[float_shares]]*100</f>
        <v>14.558769618148926</v>
      </c>
      <c r="D254" s="8">
        <v>59554103</v>
      </c>
      <c r="E254">
        <v>18.23</v>
      </c>
      <c r="F254" s="8">
        <v>409060000</v>
      </c>
    </row>
    <row r="255" spans="1:6">
      <c r="A255" t="s">
        <v>10877</v>
      </c>
      <c r="B255">
        <v>19.489999999999998</v>
      </c>
      <c r="C255" s="40">
        <f>nyse_gme_short_interest[[#This Row],[short_position]]/nyse_gme_short_interest[[#This Row],[float_shares]]*100</f>
        <v>14.558769618148926</v>
      </c>
      <c r="D255" s="8">
        <v>59554103</v>
      </c>
      <c r="E255">
        <v>18.23</v>
      </c>
      <c r="F255" s="8">
        <v>409060000</v>
      </c>
    </row>
    <row r="256" spans="1:6">
      <c r="A256" t="s">
        <v>10878</v>
      </c>
      <c r="B256">
        <v>19.489999999999998</v>
      </c>
      <c r="C256" s="40">
        <f>nyse_gme_short_interest[[#This Row],[short_position]]/nyse_gme_short_interest[[#This Row],[float_shares]]*100</f>
        <v>14.558769618148926</v>
      </c>
      <c r="D256" s="8">
        <v>59554103</v>
      </c>
      <c r="E256">
        <v>18.23</v>
      </c>
      <c r="F256" s="8">
        <v>409060000</v>
      </c>
    </row>
    <row r="257" spans="1:6">
      <c r="A257" t="s">
        <v>10879</v>
      </c>
      <c r="B257">
        <v>19.489999999999998</v>
      </c>
      <c r="C257" s="40">
        <f>nyse_gme_short_interest[[#This Row],[short_position]]/nyse_gme_short_interest[[#This Row],[float_shares]]*100</f>
        <v>14.558769618148926</v>
      </c>
      <c r="D257" s="8">
        <v>59554103</v>
      </c>
      <c r="E257">
        <v>18.23</v>
      </c>
      <c r="F257" s="8">
        <v>409060000</v>
      </c>
    </row>
    <row r="258" spans="1:6">
      <c r="A258" t="s">
        <v>10880</v>
      </c>
      <c r="B258">
        <v>19.8</v>
      </c>
      <c r="C258" s="40">
        <f>nyse_gme_short_interest[[#This Row],[short_position]]/nyse_gme_short_interest[[#This Row],[float_shares]]*100</f>
        <v>14.78504180315846</v>
      </c>
      <c r="D258" s="8">
        <v>60479692</v>
      </c>
      <c r="E258">
        <v>24.62</v>
      </c>
      <c r="F258" s="8">
        <v>409060000</v>
      </c>
    </row>
    <row r="259" spans="1:6">
      <c r="A259" t="s">
        <v>10881</v>
      </c>
      <c r="B259">
        <v>19.8</v>
      </c>
      <c r="C259" s="40">
        <f>nyse_gme_short_interest[[#This Row],[short_position]]/nyse_gme_short_interest[[#This Row],[float_shares]]*100</f>
        <v>14.78504180315846</v>
      </c>
      <c r="D259" s="8">
        <v>60479692</v>
      </c>
      <c r="E259">
        <v>24.62</v>
      </c>
      <c r="F259" s="8">
        <v>409060000</v>
      </c>
    </row>
    <row r="260" spans="1:6">
      <c r="A260" t="s">
        <v>10882</v>
      </c>
      <c r="B260">
        <v>19.8</v>
      </c>
      <c r="C260" s="40">
        <f>nyse_gme_short_interest[[#This Row],[short_position]]/nyse_gme_short_interest[[#This Row],[float_shares]]*100</f>
        <v>14.78504180315846</v>
      </c>
      <c r="D260" s="8">
        <v>60479692</v>
      </c>
      <c r="E260">
        <v>24.62</v>
      </c>
      <c r="F260" s="8">
        <v>409060000</v>
      </c>
    </row>
    <row r="261" spans="1:6">
      <c r="A261" t="s">
        <v>10883</v>
      </c>
      <c r="B261">
        <v>19.8</v>
      </c>
      <c r="C261" s="40">
        <f>nyse_gme_short_interest[[#This Row],[short_position]]/nyse_gme_short_interest[[#This Row],[float_shares]]*100</f>
        <v>14.78504180315846</v>
      </c>
      <c r="D261" s="8">
        <v>60479692</v>
      </c>
      <c r="E261">
        <v>24.62</v>
      </c>
      <c r="F261" s="8">
        <v>409060000</v>
      </c>
    </row>
    <row r="262" spans="1:6">
      <c r="A262" t="s">
        <v>10884</v>
      </c>
      <c r="B262">
        <v>19.8</v>
      </c>
      <c r="C262" s="40">
        <f>nyse_gme_short_interest[[#This Row],[short_position]]/nyse_gme_short_interest[[#This Row],[float_shares]]*100</f>
        <v>14.78504180315846</v>
      </c>
      <c r="D262" s="8">
        <v>60479692</v>
      </c>
      <c r="E262">
        <v>24.62</v>
      </c>
      <c r="F262" s="8">
        <v>409060000</v>
      </c>
    </row>
    <row r="263" spans="1:6">
      <c r="A263" t="s">
        <v>10885</v>
      </c>
      <c r="B263">
        <v>19.8</v>
      </c>
      <c r="C263" s="40">
        <f>nyse_gme_short_interest[[#This Row],[short_position]]/nyse_gme_short_interest[[#This Row],[float_shares]]*100</f>
        <v>14.78504180315846</v>
      </c>
      <c r="D263" s="8">
        <v>60479692</v>
      </c>
      <c r="E263">
        <v>24.62</v>
      </c>
      <c r="F263" s="8">
        <v>409060000</v>
      </c>
    </row>
    <row r="264" spans="1:6">
      <c r="A264" t="s">
        <v>10886</v>
      </c>
      <c r="B264">
        <v>19.8</v>
      </c>
      <c r="C264" s="40">
        <f>nyse_gme_short_interest[[#This Row],[short_position]]/nyse_gme_short_interest[[#This Row],[float_shares]]*100</f>
        <v>14.78504180315846</v>
      </c>
      <c r="D264" s="8">
        <v>60479692</v>
      </c>
      <c r="E264">
        <v>24.62</v>
      </c>
      <c r="F264" s="8">
        <v>409060000</v>
      </c>
    </row>
    <row r="265" spans="1:6">
      <c r="A265" t="s">
        <v>10887</v>
      </c>
      <c r="B265">
        <v>19.8</v>
      </c>
      <c r="C265" s="40">
        <f>nyse_gme_short_interest[[#This Row],[short_position]]/nyse_gme_short_interest[[#This Row],[float_shares]]*100</f>
        <v>14.78504180315846</v>
      </c>
      <c r="D265" s="8">
        <v>60479692</v>
      </c>
      <c r="E265">
        <v>24.62</v>
      </c>
      <c r="F265" s="8">
        <v>409060000</v>
      </c>
    </row>
    <row r="266" spans="1:6">
      <c r="A266" t="s">
        <v>10888</v>
      </c>
      <c r="B266">
        <v>19.8</v>
      </c>
      <c r="C266" s="40">
        <f>nyse_gme_short_interest[[#This Row],[short_position]]/nyse_gme_short_interest[[#This Row],[float_shares]]*100</f>
        <v>14.78504180315846</v>
      </c>
      <c r="D266" s="8">
        <v>60479692</v>
      </c>
      <c r="E266">
        <v>24.62</v>
      </c>
      <c r="F266" s="8">
        <v>409060000</v>
      </c>
    </row>
    <row r="267" spans="1:6">
      <c r="A267" t="s">
        <v>10889</v>
      </c>
      <c r="B267">
        <v>19.8</v>
      </c>
      <c r="C267" s="40">
        <f>nyse_gme_short_interest[[#This Row],[short_position]]/nyse_gme_short_interest[[#This Row],[float_shares]]*100</f>
        <v>14.78504180315846</v>
      </c>
      <c r="D267" s="8">
        <v>60479692</v>
      </c>
      <c r="E267">
        <v>24.62</v>
      </c>
      <c r="F267" s="8">
        <v>409060000</v>
      </c>
    </row>
    <row r="268" spans="1:6">
      <c r="A268" t="s">
        <v>10890</v>
      </c>
      <c r="B268">
        <v>19.8</v>
      </c>
      <c r="C268" s="40">
        <f>nyse_gme_short_interest[[#This Row],[short_position]]/nyse_gme_short_interest[[#This Row],[float_shares]]*100</f>
        <v>14.78504180315846</v>
      </c>
      <c r="D268" s="8">
        <v>60479692</v>
      </c>
      <c r="E268">
        <v>24.62</v>
      </c>
      <c r="F268" s="8">
        <v>409060000</v>
      </c>
    </row>
    <row r="269" spans="1:6">
      <c r="A269" t="s">
        <v>10891</v>
      </c>
      <c r="B269">
        <v>19.7</v>
      </c>
      <c r="C269" s="40">
        <f>nyse_gme_short_interest[[#This Row],[short_position]]/nyse_gme_short_interest[[#This Row],[float_shares]]*100</f>
        <v>14.714621815870533</v>
      </c>
      <c r="D269" s="8">
        <v>60191632</v>
      </c>
      <c r="E269">
        <v>21.11</v>
      </c>
      <c r="F269" s="8">
        <v>409060000</v>
      </c>
    </row>
    <row r="270" spans="1:6">
      <c r="A270" t="s">
        <v>10892</v>
      </c>
      <c r="B270">
        <v>19.7</v>
      </c>
      <c r="C270" s="40">
        <f>nyse_gme_short_interest[[#This Row],[short_position]]/nyse_gme_short_interest[[#This Row],[float_shares]]*100</f>
        <v>14.714621815870533</v>
      </c>
      <c r="D270" s="8">
        <v>60191632</v>
      </c>
      <c r="E270">
        <v>21.11</v>
      </c>
      <c r="F270" s="8">
        <v>409060000</v>
      </c>
    </row>
    <row r="271" spans="1:6">
      <c r="A271" t="s">
        <v>10893</v>
      </c>
      <c r="B271">
        <v>19.7</v>
      </c>
      <c r="C271" s="40">
        <f>nyse_gme_short_interest[[#This Row],[short_position]]/nyse_gme_short_interest[[#This Row],[float_shares]]*100</f>
        <v>14.714621815870533</v>
      </c>
      <c r="D271" s="8">
        <v>60191632</v>
      </c>
      <c r="E271">
        <v>21.11</v>
      </c>
      <c r="F271" s="8">
        <v>409060000</v>
      </c>
    </row>
    <row r="272" spans="1:6">
      <c r="A272" t="s">
        <v>10894</v>
      </c>
      <c r="B272">
        <v>19.7</v>
      </c>
      <c r="C272" s="40">
        <f>nyse_gme_short_interest[[#This Row],[short_position]]/nyse_gme_short_interest[[#This Row],[float_shares]]*100</f>
        <v>14.714621815870533</v>
      </c>
      <c r="D272" s="8">
        <v>60191632</v>
      </c>
      <c r="E272">
        <v>21.11</v>
      </c>
      <c r="F272" s="8">
        <v>409060000</v>
      </c>
    </row>
    <row r="273" spans="1:6">
      <c r="A273" t="s">
        <v>10895</v>
      </c>
      <c r="B273">
        <v>19.7</v>
      </c>
      <c r="C273" s="40">
        <f>nyse_gme_short_interest[[#This Row],[short_position]]/nyse_gme_short_interest[[#This Row],[float_shares]]*100</f>
        <v>14.714621815870533</v>
      </c>
      <c r="D273" s="8">
        <v>60191632</v>
      </c>
      <c r="E273">
        <v>21.11</v>
      </c>
      <c r="F273" s="8">
        <v>409060000</v>
      </c>
    </row>
    <row r="274" spans="1:6">
      <c r="A274" t="s">
        <v>10896</v>
      </c>
      <c r="B274">
        <v>19.7</v>
      </c>
      <c r="C274" s="40">
        <f>nyse_gme_short_interest[[#This Row],[short_position]]/nyse_gme_short_interest[[#This Row],[float_shares]]*100</f>
        <v>14.714621815870533</v>
      </c>
      <c r="D274" s="8">
        <v>60191632</v>
      </c>
      <c r="E274">
        <v>21.11</v>
      </c>
      <c r="F274" s="8">
        <v>409060000</v>
      </c>
    </row>
    <row r="275" spans="1:6">
      <c r="A275" t="s">
        <v>10897</v>
      </c>
      <c r="B275">
        <v>19.7</v>
      </c>
      <c r="C275" s="40">
        <f>nyse_gme_short_interest[[#This Row],[short_position]]/nyse_gme_short_interest[[#This Row],[float_shares]]*100</f>
        <v>14.714621815870533</v>
      </c>
      <c r="D275" s="8">
        <v>60191632</v>
      </c>
      <c r="E275">
        <v>21.11</v>
      </c>
      <c r="F275" s="8">
        <v>409060000</v>
      </c>
    </row>
    <row r="276" spans="1:6">
      <c r="A276" t="s">
        <v>10898</v>
      </c>
      <c r="B276">
        <v>19.7</v>
      </c>
      <c r="C276" s="40">
        <f>nyse_gme_short_interest[[#This Row],[short_position]]/nyse_gme_short_interest[[#This Row],[float_shares]]*100</f>
        <v>14.714621815870533</v>
      </c>
      <c r="D276" s="8">
        <v>60191632</v>
      </c>
      <c r="E276">
        <v>21.11</v>
      </c>
      <c r="F276" s="8">
        <v>409060000</v>
      </c>
    </row>
    <row r="277" spans="1:6">
      <c r="A277" t="s">
        <v>10899</v>
      </c>
      <c r="B277">
        <v>19.7</v>
      </c>
      <c r="C277" s="40">
        <f>nyse_gme_short_interest[[#This Row],[short_position]]/nyse_gme_short_interest[[#This Row],[float_shares]]*100</f>
        <v>14.714621815870533</v>
      </c>
      <c r="D277" s="8">
        <v>60191632</v>
      </c>
      <c r="E277">
        <v>21.11</v>
      </c>
      <c r="F277" s="8">
        <v>409060000</v>
      </c>
    </row>
    <row r="278" spans="1:6">
      <c r="A278" t="s">
        <v>10900</v>
      </c>
      <c r="B278">
        <v>19.53</v>
      </c>
      <c r="C278" s="40">
        <f>nyse_gme_short_interest[[#This Row],[short_position]]/nyse_gme_short_interest[[#This Row],[float_shares]]*100</f>
        <v>14.587842125849509</v>
      </c>
      <c r="D278" s="8">
        <v>59673027</v>
      </c>
      <c r="E278">
        <v>20.68</v>
      </c>
      <c r="F278" s="8">
        <v>409060000</v>
      </c>
    </row>
    <row r="279" spans="1:6">
      <c r="A279" t="s">
        <v>10901</v>
      </c>
      <c r="B279">
        <v>19.53</v>
      </c>
      <c r="C279" s="40">
        <f>nyse_gme_short_interest[[#This Row],[short_position]]/nyse_gme_short_interest[[#This Row],[float_shares]]*100</f>
        <v>14.587842125849509</v>
      </c>
      <c r="D279" s="8">
        <v>59673027</v>
      </c>
      <c r="E279">
        <v>20.68</v>
      </c>
      <c r="F279" s="8">
        <v>409060000</v>
      </c>
    </row>
    <row r="280" spans="1:6">
      <c r="A280" t="s">
        <v>10902</v>
      </c>
      <c r="B280">
        <v>19.53</v>
      </c>
      <c r="C280" s="40">
        <f>nyse_gme_short_interest[[#This Row],[short_position]]/nyse_gme_short_interest[[#This Row],[float_shares]]*100</f>
        <v>14.587842125849509</v>
      </c>
      <c r="D280" s="8">
        <v>59673027</v>
      </c>
      <c r="E280">
        <v>20.68</v>
      </c>
      <c r="F280" s="8">
        <v>409060000</v>
      </c>
    </row>
    <row r="281" spans="1:6">
      <c r="A281" t="s">
        <v>10903</v>
      </c>
      <c r="B281">
        <v>19.53</v>
      </c>
      <c r="C281" s="40">
        <f>nyse_gme_short_interest[[#This Row],[short_position]]/nyse_gme_short_interest[[#This Row],[float_shares]]*100</f>
        <v>14.587842125849509</v>
      </c>
      <c r="D281" s="8">
        <v>59673027</v>
      </c>
      <c r="E281">
        <v>20.68</v>
      </c>
      <c r="F281" s="8">
        <v>409060000</v>
      </c>
    </row>
    <row r="282" spans="1:6">
      <c r="A282" t="s">
        <v>10904</v>
      </c>
      <c r="B282">
        <v>19.53</v>
      </c>
      <c r="C282" s="40">
        <f>nyse_gme_short_interest[[#This Row],[short_position]]/nyse_gme_short_interest[[#This Row],[float_shares]]*100</f>
        <v>14.587842125849509</v>
      </c>
      <c r="D282" s="8">
        <v>59673027</v>
      </c>
      <c r="E282">
        <v>20.68</v>
      </c>
      <c r="F282" s="8">
        <v>409060000</v>
      </c>
    </row>
    <row r="283" spans="1:6">
      <c r="A283" t="s">
        <v>10905</v>
      </c>
      <c r="B283">
        <v>19.53</v>
      </c>
      <c r="C283" s="40">
        <f>nyse_gme_short_interest[[#This Row],[short_position]]/nyse_gme_short_interest[[#This Row],[float_shares]]*100</f>
        <v>14.587842125849509</v>
      </c>
      <c r="D283" s="8">
        <v>59673027</v>
      </c>
      <c r="E283">
        <v>20.68</v>
      </c>
      <c r="F283" s="8">
        <v>409060000</v>
      </c>
    </row>
    <row r="284" spans="1:6">
      <c r="A284" t="s">
        <v>10906</v>
      </c>
      <c r="B284">
        <v>19.53</v>
      </c>
      <c r="C284" s="40">
        <f>nyse_gme_short_interest[[#This Row],[short_position]]/nyse_gme_short_interest[[#This Row],[float_shares]]*100</f>
        <v>14.587842125849509</v>
      </c>
      <c r="D284" s="8">
        <v>59673027</v>
      </c>
      <c r="E284">
        <v>20.68</v>
      </c>
      <c r="F284" s="8">
        <v>409060000</v>
      </c>
    </row>
    <row r="285" spans="1:6">
      <c r="A285" t="s">
        <v>10907</v>
      </c>
      <c r="B285">
        <v>19.53</v>
      </c>
      <c r="C285" s="40">
        <f>nyse_gme_short_interest[[#This Row],[short_position]]/nyse_gme_short_interest[[#This Row],[float_shares]]*100</f>
        <v>14.587842125849509</v>
      </c>
      <c r="D285" s="8">
        <v>59673027</v>
      </c>
      <c r="E285">
        <v>20.68</v>
      </c>
      <c r="F285" s="8">
        <v>409060000</v>
      </c>
    </row>
    <row r="286" spans="1:6">
      <c r="A286" t="s">
        <v>10908</v>
      </c>
      <c r="B286">
        <v>19.53</v>
      </c>
      <c r="C286" s="40">
        <f>nyse_gme_short_interest[[#This Row],[short_position]]/nyse_gme_short_interest[[#This Row],[float_shares]]*100</f>
        <v>14.587842125849509</v>
      </c>
      <c r="D286" s="8">
        <v>59673027</v>
      </c>
      <c r="E286">
        <v>20.68</v>
      </c>
      <c r="F286" s="8">
        <v>409060000</v>
      </c>
    </row>
    <row r="287" spans="1:6">
      <c r="A287" t="s">
        <v>10909</v>
      </c>
      <c r="B287">
        <v>19.53</v>
      </c>
      <c r="C287" s="40">
        <f>nyse_gme_short_interest[[#This Row],[short_position]]/nyse_gme_short_interest[[#This Row],[float_shares]]*100</f>
        <v>14.587842125849509</v>
      </c>
      <c r="D287" s="8">
        <v>59673027</v>
      </c>
      <c r="E287">
        <v>20.68</v>
      </c>
      <c r="F287" s="8">
        <v>409060000</v>
      </c>
    </row>
    <row r="288" spans="1:6">
      <c r="A288" t="s">
        <v>10910</v>
      </c>
      <c r="B288">
        <v>19.53</v>
      </c>
      <c r="C288" s="40">
        <f>nyse_gme_short_interest[[#This Row],[short_position]]/nyse_gme_short_interest[[#This Row],[float_shares]]*100</f>
        <v>14.587842125849509</v>
      </c>
      <c r="D288" s="8">
        <v>59673027</v>
      </c>
      <c r="E288">
        <v>20.68</v>
      </c>
      <c r="F288" s="8">
        <v>409060000</v>
      </c>
    </row>
    <row r="289" spans="1:6">
      <c r="A289" t="s">
        <v>10911</v>
      </c>
      <c r="B289">
        <v>19.670000000000002</v>
      </c>
      <c r="C289" s="40">
        <f>nyse_gme_short_interest[[#This Row],[short_position]]/nyse_gme_short_interest[[#This Row],[float_shares]]*100</f>
        <v>14.693437881973303</v>
      </c>
      <c r="D289" s="8">
        <v>60104977</v>
      </c>
      <c r="E289">
        <v>18.84</v>
      </c>
      <c r="F289" s="8">
        <v>409060000</v>
      </c>
    </row>
    <row r="290" spans="1:6">
      <c r="A290" t="s">
        <v>10912</v>
      </c>
      <c r="B290">
        <v>19.670000000000002</v>
      </c>
      <c r="C290" s="40">
        <f>nyse_gme_short_interest[[#This Row],[short_position]]/nyse_gme_short_interest[[#This Row],[float_shares]]*100</f>
        <v>14.693437881973303</v>
      </c>
      <c r="D290" s="8">
        <v>60104977</v>
      </c>
      <c r="E290">
        <v>18.84</v>
      </c>
      <c r="F290" s="8">
        <v>409060000</v>
      </c>
    </row>
    <row r="291" spans="1:6">
      <c r="A291" t="s">
        <v>10913</v>
      </c>
      <c r="B291">
        <v>19.670000000000002</v>
      </c>
      <c r="C291" s="40">
        <f>nyse_gme_short_interest[[#This Row],[short_position]]/nyse_gme_short_interest[[#This Row],[float_shares]]*100</f>
        <v>14.693437881973303</v>
      </c>
      <c r="D291" s="8">
        <v>60104977</v>
      </c>
      <c r="E291">
        <v>18.84</v>
      </c>
      <c r="F291" s="8">
        <v>409060000</v>
      </c>
    </row>
    <row r="292" spans="1:6">
      <c r="A292" t="s">
        <v>10914</v>
      </c>
      <c r="B292">
        <v>19.670000000000002</v>
      </c>
      <c r="C292" s="40">
        <f>nyse_gme_short_interest[[#This Row],[short_position]]/nyse_gme_short_interest[[#This Row],[float_shares]]*100</f>
        <v>14.693437881973303</v>
      </c>
      <c r="D292" s="8">
        <v>60104977</v>
      </c>
      <c r="E292">
        <v>18.84</v>
      </c>
      <c r="F292" s="8">
        <v>409060000</v>
      </c>
    </row>
    <row r="293" spans="1:6">
      <c r="A293" t="s">
        <v>10915</v>
      </c>
      <c r="B293">
        <v>19.670000000000002</v>
      </c>
      <c r="C293" s="40">
        <f>nyse_gme_short_interest[[#This Row],[short_position]]/nyse_gme_short_interest[[#This Row],[float_shares]]*100</f>
        <v>14.693437881973303</v>
      </c>
      <c r="D293" s="8">
        <v>60104977</v>
      </c>
      <c r="E293">
        <v>18.84</v>
      </c>
      <c r="F293" s="8">
        <v>409060000</v>
      </c>
    </row>
    <row r="294" spans="1:6">
      <c r="A294" t="s">
        <v>10916</v>
      </c>
      <c r="B294">
        <v>19.670000000000002</v>
      </c>
      <c r="C294" s="40">
        <f>nyse_gme_short_interest[[#This Row],[short_position]]/nyse_gme_short_interest[[#This Row],[float_shares]]*100</f>
        <v>14.693437881973303</v>
      </c>
      <c r="D294" s="8">
        <v>60104977</v>
      </c>
      <c r="E294">
        <v>18.84</v>
      </c>
      <c r="F294" s="8">
        <v>409060000</v>
      </c>
    </row>
    <row r="295" spans="1:6">
      <c r="A295" t="s">
        <v>10917</v>
      </c>
      <c r="B295">
        <v>19.670000000000002</v>
      </c>
      <c r="C295" s="40">
        <f>nyse_gme_short_interest[[#This Row],[short_position]]/nyse_gme_short_interest[[#This Row],[float_shares]]*100</f>
        <v>14.693437881973303</v>
      </c>
      <c r="D295" s="8">
        <v>60104977</v>
      </c>
      <c r="E295">
        <v>18.84</v>
      </c>
      <c r="F295" s="8">
        <v>409060000</v>
      </c>
    </row>
    <row r="296" spans="1:6">
      <c r="A296" t="s">
        <v>10918</v>
      </c>
      <c r="B296">
        <v>19.670000000000002</v>
      </c>
      <c r="C296" s="40">
        <f>nyse_gme_short_interest[[#This Row],[short_position]]/nyse_gme_short_interest[[#This Row],[float_shares]]*100</f>
        <v>14.693437881973303</v>
      </c>
      <c r="D296" s="8">
        <v>60104977</v>
      </c>
      <c r="E296">
        <v>18.84</v>
      </c>
      <c r="F296" s="8">
        <v>409060000</v>
      </c>
    </row>
    <row r="297" spans="1:6">
      <c r="A297" t="s">
        <v>10919</v>
      </c>
      <c r="B297">
        <v>19.670000000000002</v>
      </c>
      <c r="C297" s="40">
        <f>nyse_gme_short_interest[[#This Row],[short_position]]/nyse_gme_short_interest[[#This Row],[float_shares]]*100</f>
        <v>14.693437881973303</v>
      </c>
      <c r="D297" s="8">
        <v>60104977</v>
      </c>
      <c r="E297">
        <v>18.84</v>
      </c>
      <c r="F297" s="8">
        <v>409060000</v>
      </c>
    </row>
    <row r="298" spans="1:6">
      <c r="A298" t="s">
        <v>10920</v>
      </c>
      <c r="B298">
        <v>19.670000000000002</v>
      </c>
      <c r="C298" s="40">
        <f>nyse_gme_short_interest[[#This Row],[short_position]]/nyse_gme_short_interest[[#This Row],[float_shares]]*100</f>
        <v>14.693437881973303</v>
      </c>
      <c r="D298" s="8">
        <v>60104977</v>
      </c>
      <c r="E298">
        <v>18.84</v>
      </c>
      <c r="F298" s="8">
        <v>409060000</v>
      </c>
    </row>
    <row r="299" spans="1:6">
      <c r="A299" t="s">
        <v>10921</v>
      </c>
      <c r="B299">
        <v>19.670000000000002</v>
      </c>
      <c r="C299" s="40">
        <f>nyse_gme_short_interest[[#This Row],[short_position]]/nyse_gme_short_interest[[#This Row],[float_shares]]*100</f>
        <v>14.693437881973303</v>
      </c>
      <c r="D299" s="8">
        <v>60104977</v>
      </c>
      <c r="E299">
        <v>18.84</v>
      </c>
      <c r="F299" s="8">
        <v>409060000</v>
      </c>
    </row>
    <row r="300" spans="1:6">
      <c r="A300" t="s">
        <v>10922</v>
      </c>
      <c r="B300">
        <v>19.670000000000002</v>
      </c>
      <c r="C300" s="40">
        <f>nyse_gme_short_interest[[#This Row],[short_position]]/nyse_gme_short_interest[[#This Row],[float_shares]]*100</f>
        <v>14.693437881973303</v>
      </c>
      <c r="D300" s="8">
        <v>60104977</v>
      </c>
      <c r="E300">
        <v>18.84</v>
      </c>
      <c r="F300" s="8">
        <v>409060000</v>
      </c>
    </row>
    <row r="301" spans="1:6">
      <c r="A301" t="s">
        <v>10923</v>
      </c>
      <c r="B301">
        <v>20.02</v>
      </c>
      <c r="C301" s="40">
        <f>nyse_gme_short_interest[[#This Row],[short_position]]/nyse_gme_short_interest[[#This Row],[float_shares]]*100</f>
        <v>14.954841099105264</v>
      </c>
      <c r="D301" s="8">
        <v>61174273</v>
      </c>
      <c r="E301">
        <v>13.22</v>
      </c>
      <c r="F301" s="8">
        <v>409060000</v>
      </c>
    </row>
    <row r="302" spans="1:6">
      <c r="A302" t="s">
        <v>10924</v>
      </c>
      <c r="B302">
        <v>20.02</v>
      </c>
      <c r="C302" s="40">
        <f>nyse_gme_short_interest[[#This Row],[short_position]]/nyse_gme_short_interest[[#This Row],[float_shares]]*100</f>
        <v>14.954841099105264</v>
      </c>
      <c r="D302" s="8">
        <v>61174273</v>
      </c>
      <c r="E302">
        <v>13.22</v>
      </c>
      <c r="F302" s="8">
        <v>409060000</v>
      </c>
    </row>
    <row r="303" spans="1:6">
      <c r="A303" t="s">
        <v>10925</v>
      </c>
      <c r="B303">
        <v>20.02</v>
      </c>
      <c r="C303" s="40">
        <f>nyse_gme_short_interest[[#This Row],[short_position]]/nyse_gme_short_interest[[#This Row],[float_shares]]*100</f>
        <v>14.954841099105264</v>
      </c>
      <c r="D303" s="8">
        <v>61174273</v>
      </c>
      <c r="E303">
        <v>13.22</v>
      </c>
      <c r="F303" s="8">
        <v>409060000</v>
      </c>
    </row>
    <row r="304" spans="1:6">
      <c r="A304" t="s">
        <v>10926</v>
      </c>
      <c r="B304">
        <v>20.02</v>
      </c>
      <c r="C304" s="40">
        <f>nyse_gme_short_interest[[#This Row],[short_position]]/nyse_gme_short_interest[[#This Row],[float_shares]]*100</f>
        <v>14.954841099105264</v>
      </c>
      <c r="D304" s="8">
        <v>61174273</v>
      </c>
      <c r="E304">
        <v>13.22</v>
      </c>
      <c r="F304" s="8">
        <v>409060000</v>
      </c>
    </row>
    <row r="305" spans="1:6">
      <c r="A305" t="s">
        <v>10927</v>
      </c>
      <c r="B305">
        <v>20.02</v>
      </c>
      <c r="C305" s="40">
        <f>nyse_gme_short_interest[[#This Row],[short_position]]/nyse_gme_short_interest[[#This Row],[float_shares]]*100</f>
        <v>14.954841099105264</v>
      </c>
      <c r="D305" s="8">
        <v>61174273</v>
      </c>
      <c r="E305">
        <v>13.22</v>
      </c>
      <c r="F305" s="8">
        <v>409060000</v>
      </c>
    </row>
    <row r="306" spans="1:6">
      <c r="A306" t="s">
        <v>10928</v>
      </c>
      <c r="B306">
        <v>20.02</v>
      </c>
      <c r="C306" s="40">
        <f>nyse_gme_short_interest[[#This Row],[short_position]]/nyse_gme_short_interest[[#This Row],[float_shares]]*100</f>
        <v>14.954841099105264</v>
      </c>
      <c r="D306" s="8">
        <v>61174273</v>
      </c>
      <c r="E306">
        <v>13.22</v>
      </c>
      <c r="F306" s="8">
        <v>409060000</v>
      </c>
    </row>
    <row r="307" spans="1:6">
      <c r="A307" t="s">
        <v>10929</v>
      </c>
      <c r="B307">
        <v>20.02</v>
      </c>
      <c r="C307" s="40">
        <f>nyse_gme_short_interest[[#This Row],[short_position]]/nyse_gme_short_interest[[#This Row],[float_shares]]*100</f>
        <v>14.954841099105264</v>
      </c>
      <c r="D307" s="8">
        <v>61174273</v>
      </c>
      <c r="E307">
        <v>13.22</v>
      </c>
      <c r="F307" s="8">
        <v>409060000</v>
      </c>
    </row>
    <row r="308" spans="1:6">
      <c r="A308" t="s">
        <v>10930</v>
      </c>
      <c r="B308">
        <v>20.02</v>
      </c>
      <c r="C308" s="40">
        <f>nyse_gme_short_interest[[#This Row],[short_position]]/nyse_gme_short_interest[[#This Row],[float_shares]]*100</f>
        <v>14.954841099105264</v>
      </c>
      <c r="D308" s="8">
        <v>61174273</v>
      </c>
      <c r="E308">
        <v>13.22</v>
      </c>
      <c r="F308" s="8">
        <v>409060000</v>
      </c>
    </row>
    <row r="309" spans="1:6">
      <c r="A309" t="s">
        <v>10931</v>
      </c>
      <c r="B309">
        <v>20.02</v>
      </c>
      <c r="C309" s="40">
        <f>nyse_gme_short_interest[[#This Row],[short_position]]/nyse_gme_short_interest[[#This Row],[float_shares]]*100</f>
        <v>22.958144937326427</v>
      </c>
      <c r="D309" s="8">
        <v>61174273</v>
      </c>
      <c r="E309">
        <v>13.22</v>
      </c>
      <c r="F309" s="8">
        <v>266460000</v>
      </c>
    </row>
    <row r="310" spans="1:6">
      <c r="A310" t="s">
        <v>10932</v>
      </c>
      <c r="B310">
        <v>20.51</v>
      </c>
      <c r="C310" s="40">
        <f>nyse_gme_short_interest[[#This Row],[short_position]]/nyse_gme_short_interest[[#This Row],[float_shares]]*100</f>
        <v>23.517249493357351</v>
      </c>
      <c r="D310" s="8">
        <v>62664063</v>
      </c>
      <c r="E310">
        <v>5.44</v>
      </c>
      <c r="F310" s="8">
        <v>266460000</v>
      </c>
    </row>
    <row r="311" spans="1:6">
      <c r="A311" t="s">
        <v>10933</v>
      </c>
      <c r="B311">
        <v>20.51</v>
      </c>
      <c r="C311" s="40">
        <f>nyse_gme_short_interest[[#This Row],[short_position]]/nyse_gme_short_interest[[#This Row],[float_shares]]*100</f>
        <v>23.517249493357351</v>
      </c>
      <c r="D311" s="8">
        <v>62664063</v>
      </c>
      <c r="E311">
        <v>5.44</v>
      </c>
      <c r="F311" s="8">
        <v>266460000</v>
      </c>
    </row>
    <row r="312" spans="1:6">
      <c r="A312" t="s">
        <v>10934</v>
      </c>
      <c r="B312">
        <v>20.51</v>
      </c>
      <c r="C312" s="40">
        <f>nyse_gme_short_interest[[#This Row],[short_position]]/nyse_gme_short_interest[[#This Row],[float_shares]]*100</f>
        <v>23.517249493357351</v>
      </c>
      <c r="D312" s="8">
        <v>62664063</v>
      </c>
      <c r="E312">
        <v>5.44</v>
      </c>
      <c r="F312" s="8">
        <v>266460000</v>
      </c>
    </row>
    <row r="313" spans="1:6">
      <c r="A313" t="s">
        <v>10935</v>
      </c>
      <c r="B313">
        <v>20.51</v>
      </c>
      <c r="C313" s="40">
        <f>nyse_gme_short_interest[[#This Row],[short_position]]/nyse_gme_short_interest[[#This Row],[float_shares]]*100</f>
        <v>23.517249493357351</v>
      </c>
      <c r="D313" s="8">
        <v>62664063</v>
      </c>
      <c r="E313">
        <v>5.44</v>
      </c>
      <c r="F313" s="8">
        <v>266460000</v>
      </c>
    </row>
    <row r="314" spans="1:6">
      <c r="A314" t="s">
        <v>10936</v>
      </c>
      <c r="B314">
        <v>20.51</v>
      </c>
      <c r="C314" s="40">
        <f>nyse_gme_short_interest[[#This Row],[short_position]]/nyse_gme_short_interest[[#This Row],[float_shares]]*100</f>
        <v>23.517249493357351</v>
      </c>
      <c r="D314" s="8">
        <v>62664063</v>
      </c>
      <c r="E314">
        <v>5.44</v>
      </c>
      <c r="F314" s="8">
        <v>266460000</v>
      </c>
    </row>
    <row r="315" spans="1:6">
      <c r="A315" t="s">
        <v>10937</v>
      </c>
      <c r="B315">
        <v>20.51</v>
      </c>
      <c r="C315" s="40">
        <f>nyse_gme_short_interest[[#This Row],[short_position]]/nyse_gme_short_interest[[#This Row],[float_shares]]*100</f>
        <v>23.517249493357351</v>
      </c>
      <c r="D315" s="8">
        <v>62664063</v>
      </c>
      <c r="E315">
        <v>5.44</v>
      </c>
      <c r="F315" s="8">
        <v>266460000</v>
      </c>
    </row>
    <row r="316" spans="1:6">
      <c r="A316" t="s">
        <v>10938</v>
      </c>
      <c r="B316">
        <v>20.51</v>
      </c>
      <c r="C316" s="40">
        <f>nyse_gme_short_interest[[#This Row],[short_position]]/nyse_gme_short_interest[[#This Row],[float_shares]]*100</f>
        <v>23.517249493357351</v>
      </c>
      <c r="D316" s="8">
        <v>62664063</v>
      </c>
      <c r="E316">
        <v>5.44</v>
      </c>
      <c r="F316" s="8">
        <v>266460000</v>
      </c>
    </row>
    <row r="317" spans="1:6">
      <c r="A317" t="s">
        <v>10939</v>
      </c>
      <c r="B317">
        <v>20.51</v>
      </c>
      <c r="C317" s="40">
        <f>nyse_gme_short_interest[[#This Row],[short_position]]/nyse_gme_short_interest[[#This Row],[float_shares]]*100</f>
        <v>23.517249493357351</v>
      </c>
      <c r="D317" s="8">
        <v>62664063</v>
      </c>
      <c r="E317">
        <v>5.44</v>
      </c>
      <c r="F317" s="8">
        <v>266460000</v>
      </c>
    </row>
    <row r="318" spans="1:6">
      <c r="A318" t="s">
        <v>10940</v>
      </c>
      <c r="B318">
        <v>20.51</v>
      </c>
      <c r="C318" s="40">
        <f>nyse_gme_short_interest[[#This Row],[short_position]]/nyse_gme_short_interest[[#This Row],[float_shares]]*100</f>
        <v>23.517249493357351</v>
      </c>
      <c r="D318" s="8">
        <v>62664063</v>
      </c>
      <c r="E318">
        <v>5.44</v>
      </c>
      <c r="F318" s="8">
        <v>266460000</v>
      </c>
    </row>
    <row r="319" spans="1:6">
      <c r="A319" t="s">
        <v>10941</v>
      </c>
      <c r="B319">
        <v>20.81</v>
      </c>
      <c r="C319" s="40">
        <f>nyse_gme_short_interest[[#This Row],[short_position]]/nyse_gme_short_interest[[#This Row],[float_shares]]*100</f>
        <v>23.864848007205584</v>
      </c>
      <c r="D319" s="8">
        <v>63590274</v>
      </c>
      <c r="E319">
        <v>5.67</v>
      </c>
      <c r="F319" s="8">
        <v>266460000</v>
      </c>
    </row>
    <row r="320" spans="1:6">
      <c r="A320" t="s">
        <v>10942</v>
      </c>
      <c r="B320">
        <v>20.81</v>
      </c>
      <c r="C320" s="40">
        <f>nyse_gme_short_interest[[#This Row],[short_position]]/nyse_gme_short_interest[[#This Row],[float_shares]]*100</f>
        <v>23.864848007205584</v>
      </c>
      <c r="D320" s="8">
        <v>63590274</v>
      </c>
      <c r="E320">
        <v>5.67</v>
      </c>
      <c r="F320" s="8">
        <v>266460000</v>
      </c>
    </row>
    <row r="321" spans="1:6">
      <c r="A321" t="s">
        <v>10943</v>
      </c>
      <c r="B321">
        <v>20.81</v>
      </c>
      <c r="C321" s="40">
        <f>nyse_gme_short_interest[[#This Row],[short_position]]/nyse_gme_short_interest[[#This Row],[float_shares]]*100</f>
        <v>23.864848007205584</v>
      </c>
      <c r="D321" s="8">
        <v>63590274</v>
      </c>
      <c r="E321">
        <v>5.67</v>
      </c>
      <c r="F321" s="8">
        <v>266460000</v>
      </c>
    </row>
    <row r="322" spans="1:6">
      <c r="A322" t="s">
        <v>10944</v>
      </c>
      <c r="B322">
        <v>20.81</v>
      </c>
      <c r="C322" s="40">
        <f>nyse_gme_short_interest[[#This Row],[short_position]]/nyse_gme_short_interest[[#This Row],[float_shares]]*100</f>
        <v>23.864848007205584</v>
      </c>
      <c r="D322" s="8">
        <v>63590274</v>
      </c>
      <c r="E322">
        <v>5.67</v>
      </c>
      <c r="F322" s="8">
        <v>266460000</v>
      </c>
    </row>
    <row r="323" spans="1:6">
      <c r="A323" t="s">
        <v>10945</v>
      </c>
      <c r="B323">
        <v>20.81</v>
      </c>
      <c r="C323" s="40">
        <f>nyse_gme_short_interest[[#This Row],[short_position]]/nyse_gme_short_interest[[#This Row],[float_shares]]*100</f>
        <v>23.864848007205584</v>
      </c>
      <c r="D323" s="8">
        <v>63590274</v>
      </c>
      <c r="E323">
        <v>5.67</v>
      </c>
      <c r="F323" s="8">
        <v>266460000</v>
      </c>
    </row>
    <row r="324" spans="1:6">
      <c r="A324" t="s">
        <v>10946</v>
      </c>
      <c r="B324">
        <v>20.83</v>
      </c>
      <c r="C324" s="40">
        <f>nyse_gme_short_interest[[#This Row],[short_position]]/nyse_gme_short_interest[[#This Row],[float_shares]]*100</f>
        <v>23.864848007205584</v>
      </c>
      <c r="D324" s="8">
        <v>63590274</v>
      </c>
      <c r="E324">
        <v>5.67</v>
      </c>
      <c r="F324" s="8">
        <v>266460000</v>
      </c>
    </row>
    <row r="325" spans="1:6">
      <c r="A325" t="s">
        <v>10947</v>
      </c>
      <c r="B325">
        <v>20.83</v>
      </c>
      <c r="C325" s="40">
        <f>nyse_gme_short_interest[[#This Row],[short_position]]/nyse_gme_short_interest[[#This Row],[float_shares]]*100</f>
        <v>23.864848007205584</v>
      </c>
      <c r="D325" s="8">
        <v>63590274</v>
      </c>
      <c r="E325">
        <v>5.67</v>
      </c>
      <c r="F325" s="8">
        <v>266460000</v>
      </c>
    </row>
    <row r="326" spans="1:6">
      <c r="A326" t="s">
        <v>10948</v>
      </c>
      <c r="B326">
        <v>20.83</v>
      </c>
      <c r="C326" s="40">
        <f>nyse_gme_short_interest[[#This Row],[short_position]]/nyse_gme_short_interest[[#This Row],[float_shares]]*100</f>
        <v>23.864848007205584</v>
      </c>
      <c r="D326" s="8">
        <v>63590274</v>
      </c>
      <c r="E326">
        <v>5.67</v>
      </c>
      <c r="F326" s="8">
        <v>266460000</v>
      </c>
    </row>
    <row r="327" spans="1:6">
      <c r="A327" t="s">
        <v>10949</v>
      </c>
      <c r="B327">
        <v>20.83</v>
      </c>
      <c r="C327" s="40">
        <f>nyse_gme_short_interest[[#This Row],[short_position]]/nyse_gme_short_interest[[#This Row],[float_shares]]*100</f>
        <v>23.864848007205584</v>
      </c>
      <c r="D327" s="8">
        <v>63590274</v>
      </c>
      <c r="E327">
        <v>5.67</v>
      </c>
      <c r="F327" s="8">
        <v>266460000</v>
      </c>
    </row>
    <row r="328" spans="1:6">
      <c r="A328" t="s">
        <v>10950</v>
      </c>
      <c r="B328">
        <v>20.83</v>
      </c>
      <c r="C328" s="40">
        <f>nyse_gme_short_interest[[#This Row],[short_position]]/nyse_gme_short_interest[[#This Row],[float_shares]]*100</f>
        <v>23.864848007205584</v>
      </c>
      <c r="D328" s="8">
        <v>63590274</v>
      </c>
      <c r="E328">
        <v>5.67</v>
      </c>
      <c r="F328" s="8">
        <v>266460000</v>
      </c>
    </row>
    <row r="329" spans="1:6">
      <c r="A329" t="s">
        <v>10951</v>
      </c>
      <c r="B329">
        <v>20.83</v>
      </c>
      <c r="C329" s="40">
        <f>nyse_gme_short_interest[[#This Row],[short_position]]/nyse_gme_short_interest[[#This Row],[float_shares]]*100</f>
        <v>23.864848007205584</v>
      </c>
      <c r="D329" s="8">
        <v>63590274</v>
      </c>
      <c r="E329">
        <v>5.67</v>
      </c>
      <c r="F329" s="8">
        <v>266460000</v>
      </c>
    </row>
    <row r="330" spans="1:6">
      <c r="A330" t="s">
        <v>10952</v>
      </c>
      <c r="B330">
        <v>19.88</v>
      </c>
      <c r="C330" s="40">
        <f>nyse_gme_short_interest[[#This Row],[short_position]]/nyse_gme_short_interest[[#This Row],[float_shares]]*100</f>
        <v>22.770151992794414</v>
      </c>
      <c r="D330" s="8">
        <v>60673347</v>
      </c>
      <c r="E330">
        <v>18.309999999999999</v>
      </c>
      <c r="F330" s="8">
        <v>266460000</v>
      </c>
    </row>
    <row r="331" spans="1:6">
      <c r="A331" t="s">
        <v>10953</v>
      </c>
      <c r="B331">
        <v>19.88</v>
      </c>
      <c r="C331" s="40">
        <f>nyse_gme_short_interest[[#This Row],[short_position]]/nyse_gme_short_interest[[#This Row],[float_shares]]*100</f>
        <v>22.770151992794414</v>
      </c>
      <c r="D331" s="8">
        <v>60673347</v>
      </c>
      <c r="E331">
        <v>18.309999999999999</v>
      </c>
      <c r="F331" s="8">
        <v>266460000</v>
      </c>
    </row>
    <row r="332" spans="1:6">
      <c r="A332" t="s">
        <v>10954</v>
      </c>
      <c r="B332">
        <v>19.88</v>
      </c>
      <c r="C332" s="40">
        <f>nyse_gme_short_interest[[#This Row],[short_position]]/nyse_gme_short_interest[[#This Row],[float_shares]]*100</f>
        <v>22.770151992794414</v>
      </c>
      <c r="D332" s="8">
        <v>60673347</v>
      </c>
      <c r="E332">
        <v>18.309999999999999</v>
      </c>
      <c r="F332" s="8">
        <v>266460000</v>
      </c>
    </row>
    <row r="333" spans="1:6">
      <c r="A333" t="s">
        <v>10955</v>
      </c>
      <c r="B333">
        <v>19.88</v>
      </c>
      <c r="C333" s="40">
        <f>nyse_gme_short_interest[[#This Row],[short_position]]/nyse_gme_short_interest[[#This Row],[float_shares]]*100</f>
        <v>22.770151992794414</v>
      </c>
      <c r="D333" s="8">
        <v>60673347</v>
      </c>
      <c r="E333">
        <v>18.309999999999999</v>
      </c>
      <c r="F333" s="8">
        <v>266460000</v>
      </c>
    </row>
    <row r="334" spans="1:6">
      <c r="A334" t="s">
        <v>10956</v>
      </c>
      <c r="B334">
        <v>19.88</v>
      </c>
      <c r="C334" s="40">
        <f>nyse_gme_short_interest[[#This Row],[short_position]]/nyse_gme_short_interest[[#This Row],[float_shares]]*100</f>
        <v>22.770151992794414</v>
      </c>
      <c r="D334" s="8">
        <v>60673347</v>
      </c>
      <c r="E334">
        <v>18.309999999999999</v>
      </c>
      <c r="F334" s="8">
        <v>266460000</v>
      </c>
    </row>
    <row r="335" spans="1:6">
      <c r="A335" t="s">
        <v>10957</v>
      </c>
      <c r="B335">
        <v>19.88</v>
      </c>
      <c r="C335" s="40">
        <f>nyse_gme_short_interest[[#This Row],[short_position]]/nyse_gme_short_interest[[#This Row],[float_shares]]*100</f>
        <v>22.770151992794414</v>
      </c>
      <c r="D335" s="8">
        <v>60673347</v>
      </c>
      <c r="E335">
        <v>18.309999999999999</v>
      </c>
      <c r="F335" s="8">
        <v>266460000</v>
      </c>
    </row>
    <row r="336" spans="1:6">
      <c r="A336" t="s">
        <v>10958</v>
      </c>
      <c r="B336">
        <v>19.88</v>
      </c>
      <c r="C336" s="40">
        <f>nyse_gme_short_interest[[#This Row],[short_position]]/nyse_gme_short_interest[[#This Row],[float_shares]]*100</f>
        <v>22.770151992794414</v>
      </c>
      <c r="D336" s="8">
        <v>60673347</v>
      </c>
      <c r="E336">
        <v>18.309999999999999</v>
      </c>
      <c r="F336" s="8">
        <v>266460000</v>
      </c>
    </row>
    <row r="337" spans="1:6">
      <c r="A337" t="s">
        <v>10959</v>
      </c>
      <c r="B337">
        <v>19.88</v>
      </c>
      <c r="C337" s="40">
        <f>nyse_gme_short_interest[[#This Row],[short_position]]/nyse_gme_short_interest[[#This Row],[float_shares]]*100</f>
        <v>22.770151992794414</v>
      </c>
      <c r="D337" s="8">
        <v>60673347</v>
      </c>
      <c r="E337">
        <v>18.309999999999999</v>
      </c>
      <c r="F337" s="8">
        <v>266460000</v>
      </c>
    </row>
    <row r="338" spans="1:6">
      <c r="A338" t="s">
        <v>10960</v>
      </c>
      <c r="B338">
        <v>19.88</v>
      </c>
      <c r="C338" s="40">
        <f>nyse_gme_short_interest[[#This Row],[short_position]]/nyse_gme_short_interest[[#This Row],[float_shares]]*100</f>
        <v>22.770151992794414</v>
      </c>
      <c r="D338" s="8">
        <v>60673347</v>
      </c>
      <c r="E338">
        <v>18.309999999999999</v>
      </c>
      <c r="F338" s="8">
        <v>266460000</v>
      </c>
    </row>
    <row r="339" spans="1:6">
      <c r="A339" t="s">
        <v>10961</v>
      </c>
      <c r="B339">
        <v>19.88</v>
      </c>
      <c r="C339" s="40">
        <f>nyse_gme_short_interest[[#This Row],[short_position]]/nyse_gme_short_interest[[#This Row],[float_shares]]*100</f>
        <v>22.770151992794414</v>
      </c>
      <c r="D339" s="8">
        <v>60673347</v>
      </c>
      <c r="E339">
        <v>18.309999999999999</v>
      </c>
      <c r="F339" s="8">
        <v>266460000</v>
      </c>
    </row>
    <row r="340" spans="1:6">
      <c r="A340" t="s">
        <v>10962</v>
      </c>
      <c r="B340">
        <v>19.64</v>
      </c>
      <c r="C340" s="40">
        <f>nyse_gme_short_interest[[#This Row],[short_position]]/nyse_gme_short_interest[[#This Row],[float_shares]]*100</f>
        <v>22.494315094198004</v>
      </c>
      <c r="D340" s="8">
        <v>59938352</v>
      </c>
      <c r="E340">
        <v>17.16</v>
      </c>
      <c r="F340" s="8">
        <v>266460000</v>
      </c>
    </row>
    <row r="341" spans="1:6">
      <c r="A341" t="s">
        <v>10963</v>
      </c>
      <c r="B341">
        <v>19.64</v>
      </c>
      <c r="C341" s="40">
        <f>nyse_gme_short_interest[[#This Row],[short_position]]/nyse_gme_short_interest[[#This Row],[float_shares]]*100</f>
        <v>22.494315094198004</v>
      </c>
      <c r="D341" s="8">
        <v>59938352</v>
      </c>
      <c r="E341">
        <v>17.16</v>
      </c>
      <c r="F341" s="8">
        <v>266460000</v>
      </c>
    </row>
    <row r="342" spans="1:6">
      <c r="A342" t="s">
        <v>10964</v>
      </c>
      <c r="B342">
        <v>19.64</v>
      </c>
      <c r="C342" s="40">
        <f>nyse_gme_short_interest[[#This Row],[short_position]]/nyse_gme_short_interest[[#This Row],[float_shares]]*100</f>
        <v>22.494315094198004</v>
      </c>
      <c r="D342" s="8">
        <v>59938352</v>
      </c>
      <c r="E342">
        <v>17.16</v>
      </c>
      <c r="F342" s="8">
        <v>266460000</v>
      </c>
    </row>
    <row r="343" spans="1:6">
      <c r="A343" t="s">
        <v>10965</v>
      </c>
      <c r="B343">
        <v>19.64</v>
      </c>
      <c r="C343" s="40">
        <f>nyse_gme_short_interest[[#This Row],[short_position]]/nyse_gme_short_interest[[#This Row],[float_shares]]*100</f>
        <v>22.494315094198004</v>
      </c>
      <c r="D343" s="8">
        <v>59938352</v>
      </c>
      <c r="E343">
        <v>17.16</v>
      </c>
      <c r="F343" s="8">
        <v>266460000</v>
      </c>
    </row>
    <row r="344" spans="1:6">
      <c r="A344" t="s">
        <v>10966</v>
      </c>
      <c r="B344">
        <v>19.64</v>
      </c>
      <c r="C344" s="40">
        <f>nyse_gme_short_interest[[#This Row],[short_position]]/nyse_gme_short_interest[[#This Row],[float_shares]]*100</f>
        <v>22.494315094198004</v>
      </c>
      <c r="D344" s="8">
        <v>59938352</v>
      </c>
      <c r="E344">
        <v>17.16</v>
      </c>
      <c r="F344" s="8">
        <v>266460000</v>
      </c>
    </row>
    <row r="345" spans="1:6">
      <c r="A345" t="s">
        <v>10967</v>
      </c>
      <c r="B345">
        <v>19.64</v>
      </c>
      <c r="C345" s="40">
        <f>nyse_gme_short_interest[[#This Row],[short_position]]/nyse_gme_short_interest[[#This Row],[float_shares]]*100</f>
        <v>22.494315094198004</v>
      </c>
      <c r="D345" s="8">
        <v>59938352</v>
      </c>
      <c r="E345">
        <v>17.16</v>
      </c>
      <c r="F345" s="8">
        <v>266460000</v>
      </c>
    </row>
    <row r="346" spans="1:6">
      <c r="A346" t="s">
        <v>10968</v>
      </c>
      <c r="B346">
        <v>19.64</v>
      </c>
      <c r="C346" s="40">
        <f>nyse_gme_short_interest[[#This Row],[short_position]]/nyse_gme_short_interest[[#This Row],[float_shares]]*100</f>
        <v>22.494315094198004</v>
      </c>
      <c r="D346" s="8">
        <v>59938352</v>
      </c>
      <c r="E346">
        <v>17.16</v>
      </c>
      <c r="F346" s="8">
        <v>266460000</v>
      </c>
    </row>
    <row r="347" spans="1:6">
      <c r="A347" t="s">
        <v>10969</v>
      </c>
      <c r="B347">
        <v>19.64</v>
      </c>
      <c r="C347" s="40">
        <f>nyse_gme_short_interest[[#This Row],[short_position]]/nyse_gme_short_interest[[#This Row],[float_shares]]*100</f>
        <v>22.494315094198004</v>
      </c>
      <c r="D347" s="8">
        <v>59938352</v>
      </c>
      <c r="E347">
        <v>17.16</v>
      </c>
      <c r="F347" s="8">
        <v>266460000</v>
      </c>
    </row>
    <row r="348" spans="1:6">
      <c r="A348" t="s">
        <v>10970</v>
      </c>
      <c r="B348">
        <v>19.64</v>
      </c>
      <c r="C348" s="40">
        <f>nyse_gme_short_interest[[#This Row],[short_position]]/nyse_gme_short_interest[[#This Row],[float_shares]]*100</f>
        <v>22.494315094198004</v>
      </c>
      <c r="D348" s="8">
        <v>59938352</v>
      </c>
      <c r="E348">
        <v>17.16</v>
      </c>
      <c r="F348" s="8">
        <v>266460000</v>
      </c>
    </row>
    <row r="349" spans="1:6">
      <c r="A349" t="s">
        <v>10971</v>
      </c>
      <c r="B349">
        <v>19.64</v>
      </c>
      <c r="C349" s="40">
        <f>nyse_gme_short_interest[[#This Row],[short_position]]/nyse_gme_short_interest[[#This Row],[float_shares]]*100</f>
        <v>22.494315094198004</v>
      </c>
      <c r="D349" s="8">
        <v>59938352</v>
      </c>
      <c r="E349">
        <v>17.16</v>
      </c>
      <c r="F349" s="8">
        <v>266460000</v>
      </c>
    </row>
    <row r="350" spans="1:6">
      <c r="A350" t="s">
        <v>10972</v>
      </c>
      <c r="B350">
        <v>19.64</v>
      </c>
      <c r="C350" s="40">
        <f>nyse_gme_short_interest[[#This Row],[short_position]]/nyse_gme_short_interest[[#This Row],[float_shares]]*100</f>
        <v>22.494315094198004</v>
      </c>
      <c r="D350" s="8">
        <v>59938352</v>
      </c>
      <c r="E350">
        <v>17.16</v>
      </c>
      <c r="F350" s="8">
        <v>266460000</v>
      </c>
    </row>
    <row r="351" spans="1:6">
      <c r="A351" t="s">
        <v>10973</v>
      </c>
      <c r="B351">
        <v>19.18</v>
      </c>
      <c r="C351" s="40">
        <f>nyse_gme_short_interest[[#This Row],[short_position]]/nyse_gme_short_interest[[#This Row],[float_shares]]*100</f>
        <v>21.976450499136831</v>
      </c>
      <c r="D351" s="8">
        <v>58558450</v>
      </c>
      <c r="E351">
        <v>19.579999999999998</v>
      </c>
      <c r="F351" s="8">
        <v>266460000</v>
      </c>
    </row>
    <row r="352" spans="1:6">
      <c r="A352" t="s">
        <v>10974</v>
      </c>
      <c r="B352">
        <v>19.18</v>
      </c>
      <c r="C352" s="40">
        <f>nyse_gme_short_interest[[#This Row],[short_position]]/nyse_gme_short_interest[[#This Row],[float_shares]]*100</f>
        <v>21.976450499136831</v>
      </c>
      <c r="D352" s="8">
        <v>58558450</v>
      </c>
      <c r="E352">
        <v>19.579999999999998</v>
      </c>
      <c r="F352" s="8">
        <v>266460000</v>
      </c>
    </row>
    <row r="353" spans="1:6">
      <c r="A353" t="s">
        <v>10975</v>
      </c>
      <c r="B353">
        <v>19.18</v>
      </c>
      <c r="C353" s="40">
        <f>nyse_gme_short_interest[[#This Row],[short_position]]/nyse_gme_short_interest[[#This Row],[float_shares]]*100</f>
        <v>21.976450499136831</v>
      </c>
      <c r="D353" s="8">
        <v>58558450</v>
      </c>
      <c r="E353">
        <v>19.579999999999998</v>
      </c>
      <c r="F353" s="8">
        <v>266460000</v>
      </c>
    </row>
    <row r="354" spans="1:6">
      <c r="A354" t="s">
        <v>10976</v>
      </c>
      <c r="B354">
        <v>19.18</v>
      </c>
      <c r="C354" s="40">
        <f>nyse_gme_short_interest[[#This Row],[short_position]]/nyse_gme_short_interest[[#This Row],[float_shares]]*100</f>
        <v>21.976450499136831</v>
      </c>
      <c r="D354" s="8">
        <v>58558450</v>
      </c>
      <c r="E354">
        <v>19.579999999999998</v>
      </c>
      <c r="F354" s="8">
        <v>266460000</v>
      </c>
    </row>
    <row r="355" spans="1:6">
      <c r="A355" t="s">
        <v>10977</v>
      </c>
      <c r="B355">
        <v>19.18</v>
      </c>
      <c r="C355" s="40">
        <f>nyse_gme_short_interest[[#This Row],[short_position]]/nyse_gme_short_interest[[#This Row],[float_shares]]*100</f>
        <v>21.976450499136831</v>
      </c>
      <c r="D355" s="8">
        <v>58558450</v>
      </c>
      <c r="E355">
        <v>19.579999999999998</v>
      </c>
      <c r="F355" s="8">
        <v>266460000</v>
      </c>
    </row>
    <row r="356" spans="1:6">
      <c r="A356" t="s">
        <v>10978</v>
      </c>
      <c r="B356">
        <v>19.18</v>
      </c>
      <c r="C356" s="40">
        <f>nyse_gme_short_interest[[#This Row],[short_position]]/nyse_gme_short_interest[[#This Row],[float_shares]]*100</f>
        <v>21.976450499136831</v>
      </c>
      <c r="D356" s="8">
        <v>58558450</v>
      </c>
      <c r="E356">
        <v>19.579999999999998</v>
      </c>
      <c r="F356" s="8">
        <v>266460000</v>
      </c>
    </row>
    <row r="357" spans="1:6">
      <c r="A357" t="s">
        <v>10979</v>
      </c>
      <c r="B357">
        <v>19.18</v>
      </c>
      <c r="C357" s="40">
        <f>nyse_gme_short_interest[[#This Row],[short_position]]/nyse_gme_short_interest[[#This Row],[float_shares]]*100</f>
        <v>21.976450499136831</v>
      </c>
      <c r="D357" s="8">
        <v>58558450</v>
      </c>
      <c r="E357">
        <v>19.579999999999998</v>
      </c>
      <c r="F357" s="8">
        <v>266460000</v>
      </c>
    </row>
    <row r="358" spans="1:6">
      <c r="A358" t="s">
        <v>10980</v>
      </c>
      <c r="B358">
        <v>19.18</v>
      </c>
      <c r="C358" s="40">
        <f>nyse_gme_short_interest[[#This Row],[short_position]]/nyse_gme_short_interest[[#This Row],[float_shares]]*100</f>
        <v>21.976450499136831</v>
      </c>
      <c r="D358" s="8">
        <v>58558450</v>
      </c>
      <c r="E358">
        <v>19.579999999999998</v>
      </c>
      <c r="F358" s="8">
        <v>266460000</v>
      </c>
    </row>
    <row r="359" spans="1:6">
      <c r="A359" t="s">
        <v>10981</v>
      </c>
      <c r="B359">
        <v>19.18</v>
      </c>
      <c r="C359" s="40">
        <f>nyse_gme_short_interest[[#This Row],[short_position]]/nyse_gme_short_interest[[#This Row],[float_shares]]*100</f>
        <v>21.976450499136831</v>
      </c>
      <c r="D359" s="8">
        <v>58558450</v>
      </c>
      <c r="E359">
        <v>19.579999999999998</v>
      </c>
      <c r="F359" s="8">
        <v>266460000</v>
      </c>
    </row>
    <row r="360" spans="1:6">
      <c r="A360" t="s">
        <v>10982</v>
      </c>
      <c r="B360">
        <v>19.18</v>
      </c>
      <c r="C360" s="40">
        <f>nyse_gme_short_interest[[#This Row],[short_position]]/nyse_gme_short_interest[[#This Row],[float_shares]]*100</f>
        <v>21.976450499136831</v>
      </c>
      <c r="D360" s="8">
        <v>58558450</v>
      </c>
      <c r="E360">
        <v>19.579999999999998</v>
      </c>
      <c r="F360" s="8">
        <v>266460000</v>
      </c>
    </row>
    <row r="361" spans="1:6">
      <c r="A361" t="s">
        <v>10983</v>
      </c>
      <c r="B361">
        <v>19.18</v>
      </c>
      <c r="C361" s="40">
        <f>nyse_gme_short_interest[[#This Row],[short_position]]/nyse_gme_short_interest[[#This Row],[float_shares]]*100</f>
        <v>21.976450499136831</v>
      </c>
      <c r="D361" s="8">
        <v>58558450</v>
      </c>
      <c r="E361">
        <v>19.579999999999998</v>
      </c>
      <c r="F361" s="8">
        <v>266460000</v>
      </c>
    </row>
    <row r="362" spans="1:6">
      <c r="A362" t="s">
        <v>10984</v>
      </c>
      <c r="B362">
        <v>19.18</v>
      </c>
      <c r="C362" s="40">
        <f>nyse_gme_short_interest[[#This Row],[short_position]]/nyse_gme_short_interest[[#This Row],[float_shares]]*100</f>
        <v>21.976450499136831</v>
      </c>
      <c r="D362" s="8">
        <v>58558450</v>
      </c>
      <c r="E362">
        <v>19.579999999999998</v>
      </c>
      <c r="F362" s="8">
        <v>266460000</v>
      </c>
    </row>
    <row r="363" spans="1:6">
      <c r="A363" t="s">
        <v>10985</v>
      </c>
      <c r="B363">
        <v>18.309999999999999</v>
      </c>
      <c r="C363" s="40">
        <f>nyse_gme_short_interest[[#This Row],[short_position]]/nyse_gme_short_interest[[#This Row],[float_shares]]*100</f>
        <v>20.976527433761166</v>
      </c>
      <c r="D363" s="8">
        <v>55894055</v>
      </c>
      <c r="E363">
        <v>18.12</v>
      </c>
      <c r="F363" s="8">
        <v>266460000</v>
      </c>
    </row>
    <row r="364" spans="1:6">
      <c r="A364" t="s">
        <v>10986</v>
      </c>
      <c r="B364">
        <v>18.309999999999999</v>
      </c>
      <c r="C364" s="40">
        <f>nyse_gme_short_interest[[#This Row],[short_position]]/nyse_gme_short_interest[[#This Row],[float_shares]]*100</f>
        <v>20.976527433761166</v>
      </c>
      <c r="D364" s="8">
        <v>55894055</v>
      </c>
      <c r="E364">
        <v>18.12</v>
      </c>
      <c r="F364" s="8">
        <v>266460000</v>
      </c>
    </row>
    <row r="365" spans="1:6">
      <c r="A365" t="s">
        <v>10987</v>
      </c>
      <c r="B365">
        <v>18.309999999999999</v>
      </c>
      <c r="C365" s="40">
        <f>nyse_gme_short_interest[[#This Row],[short_position]]/nyse_gme_short_interest[[#This Row],[float_shares]]*100</f>
        <v>20.976527433761166</v>
      </c>
      <c r="D365" s="8">
        <v>55894055</v>
      </c>
      <c r="E365">
        <v>18.12</v>
      </c>
      <c r="F365" s="8">
        <v>266460000</v>
      </c>
    </row>
    <row r="366" spans="1:6">
      <c r="A366" t="s">
        <v>10988</v>
      </c>
      <c r="B366">
        <v>18.309999999999999</v>
      </c>
      <c r="C366" s="40">
        <f>nyse_gme_short_interest[[#This Row],[short_position]]/nyse_gme_short_interest[[#This Row],[float_shares]]*100</f>
        <v>20.976527433761166</v>
      </c>
      <c r="D366" s="8">
        <v>55894055</v>
      </c>
      <c r="E366">
        <v>18.12</v>
      </c>
      <c r="F366" s="8">
        <v>266460000</v>
      </c>
    </row>
    <row r="367" spans="1:6">
      <c r="A367" t="s">
        <v>10989</v>
      </c>
      <c r="B367">
        <v>18.309999999999999</v>
      </c>
      <c r="C367" s="40">
        <f>nyse_gme_short_interest[[#This Row],[short_position]]/nyse_gme_short_interest[[#This Row],[float_shares]]*100</f>
        <v>20.976527433761166</v>
      </c>
      <c r="D367" s="8">
        <v>55894055</v>
      </c>
      <c r="E367">
        <v>18.12</v>
      </c>
      <c r="F367" s="8">
        <v>266460000</v>
      </c>
    </row>
    <row r="368" spans="1:6">
      <c r="A368" t="s">
        <v>10990</v>
      </c>
      <c r="B368">
        <v>18.309999999999999</v>
      </c>
      <c r="C368" s="40">
        <f>nyse_gme_short_interest[[#This Row],[short_position]]/nyse_gme_short_interest[[#This Row],[float_shares]]*100</f>
        <v>20.976527433761166</v>
      </c>
      <c r="D368" s="8">
        <v>55894055</v>
      </c>
      <c r="E368">
        <v>18.12</v>
      </c>
      <c r="F368" s="8">
        <v>266460000</v>
      </c>
    </row>
    <row r="369" spans="1:6">
      <c r="A369" t="s">
        <v>10991</v>
      </c>
      <c r="B369">
        <v>18.309999999999999</v>
      </c>
      <c r="C369" s="40">
        <f>nyse_gme_short_interest[[#This Row],[short_position]]/nyse_gme_short_interest[[#This Row],[float_shares]]*100</f>
        <v>20.976527433761166</v>
      </c>
      <c r="D369" s="8">
        <v>55894055</v>
      </c>
      <c r="E369">
        <v>18.12</v>
      </c>
      <c r="F369" s="8">
        <v>266460000</v>
      </c>
    </row>
    <row r="370" spans="1:6">
      <c r="A370" t="s">
        <v>10992</v>
      </c>
      <c r="B370">
        <v>18.309999999999999</v>
      </c>
      <c r="C370" s="40">
        <f>nyse_gme_short_interest[[#This Row],[short_position]]/nyse_gme_short_interest[[#This Row],[float_shares]]*100</f>
        <v>20.976527433761166</v>
      </c>
      <c r="D370" s="8">
        <v>55894055</v>
      </c>
      <c r="E370">
        <v>18.12</v>
      </c>
      <c r="F370" s="8">
        <v>266460000</v>
      </c>
    </row>
    <row r="371" spans="1:6">
      <c r="A371" t="s">
        <v>10993</v>
      </c>
      <c r="B371">
        <v>18.309999999999999</v>
      </c>
      <c r="C371" s="40">
        <f>nyse_gme_short_interest[[#This Row],[short_position]]/nyse_gme_short_interest[[#This Row],[float_shares]]*100</f>
        <v>20.976527433761166</v>
      </c>
      <c r="D371" s="8">
        <v>55894055</v>
      </c>
      <c r="E371">
        <v>18.12</v>
      </c>
      <c r="F371" s="8">
        <v>266460000</v>
      </c>
    </row>
    <row r="372" spans="1:6">
      <c r="A372" t="s">
        <v>10994</v>
      </c>
      <c r="B372">
        <v>18.309999999999999</v>
      </c>
      <c r="C372" s="40">
        <f>nyse_gme_short_interest[[#This Row],[short_position]]/nyse_gme_short_interest[[#This Row],[float_shares]]*100</f>
        <v>20.976527433761166</v>
      </c>
      <c r="D372" s="8">
        <v>55894055</v>
      </c>
      <c r="E372">
        <v>18.12</v>
      </c>
      <c r="F372" s="8">
        <v>266460000</v>
      </c>
    </row>
    <row r="373" spans="1:6">
      <c r="A373" t="s">
        <v>10995</v>
      </c>
      <c r="B373">
        <v>17.670000000000002</v>
      </c>
      <c r="C373" s="40">
        <f>nyse_gme_short_interest[[#This Row],[short_position]]/nyse_gme_short_interest[[#This Row],[float_shares]]*100</f>
        <v>20.247080612474669</v>
      </c>
      <c r="D373" s="8">
        <v>53950371</v>
      </c>
      <c r="E373">
        <v>12.63</v>
      </c>
      <c r="F373" s="8">
        <v>266460000</v>
      </c>
    </row>
    <row r="374" spans="1:6">
      <c r="A374" t="s">
        <v>10996</v>
      </c>
      <c r="B374">
        <v>17.670000000000002</v>
      </c>
      <c r="C374" s="40">
        <f>nyse_gme_short_interest[[#This Row],[short_position]]/nyse_gme_short_interest[[#This Row],[float_shares]]*100</f>
        <v>20.247080612474669</v>
      </c>
      <c r="D374" s="8">
        <v>53950371</v>
      </c>
      <c r="E374">
        <v>12.63</v>
      </c>
      <c r="F374" s="8">
        <v>266460000</v>
      </c>
    </row>
    <row r="375" spans="1:6">
      <c r="A375" t="s">
        <v>10997</v>
      </c>
      <c r="B375">
        <v>17.670000000000002</v>
      </c>
      <c r="C375" s="40">
        <f>nyse_gme_short_interest[[#This Row],[short_position]]/nyse_gme_short_interest[[#This Row],[float_shares]]*100</f>
        <v>20.247080612474669</v>
      </c>
      <c r="D375" s="8">
        <v>53950371</v>
      </c>
      <c r="E375">
        <v>12.63</v>
      </c>
      <c r="F375" s="8">
        <v>266460000</v>
      </c>
    </row>
    <row r="376" spans="1:6">
      <c r="A376" t="s">
        <v>10998</v>
      </c>
      <c r="B376">
        <v>17.670000000000002</v>
      </c>
      <c r="C376" s="40">
        <f>nyse_gme_short_interest[[#This Row],[short_position]]/nyse_gme_short_interest[[#This Row],[float_shares]]*100</f>
        <v>20.247080612474669</v>
      </c>
      <c r="D376" s="8">
        <v>53950371</v>
      </c>
      <c r="E376">
        <v>12.63</v>
      </c>
      <c r="F376" s="8">
        <v>266460000</v>
      </c>
    </row>
    <row r="377" spans="1:6">
      <c r="A377" t="s">
        <v>10999</v>
      </c>
      <c r="B377">
        <v>17.670000000000002</v>
      </c>
      <c r="C377" s="40">
        <f>nyse_gme_short_interest[[#This Row],[short_position]]/nyse_gme_short_interest[[#This Row],[float_shares]]*100</f>
        <v>20.247080612474669</v>
      </c>
      <c r="D377" s="8">
        <v>53950371</v>
      </c>
      <c r="E377">
        <v>12.63</v>
      </c>
      <c r="F377" s="8">
        <v>266460000</v>
      </c>
    </row>
    <row r="378" spans="1:6">
      <c r="A378" t="s">
        <v>11000</v>
      </c>
      <c r="B378">
        <v>17.670000000000002</v>
      </c>
      <c r="C378" s="40">
        <f>nyse_gme_short_interest[[#This Row],[short_position]]/nyse_gme_short_interest[[#This Row],[float_shares]]*100</f>
        <v>20.247080612474669</v>
      </c>
      <c r="D378" s="8">
        <v>53950371</v>
      </c>
      <c r="E378">
        <v>12.63</v>
      </c>
      <c r="F378" s="8">
        <v>266460000</v>
      </c>
    </row>
    <row r="379" spans="1:6">
      <c r="A379" t="s">
        <v>11001</v>
      </c>
      <c r="B379">
        <v>17.670000000000002</v>
      </c>
      <c r="C379" s="40">
        <f>nyse_gme_short_interest[[#This Row],[short_position]]/nyse_gme_short_interest[[#This Row],[float_shares]]*100</f>
        <v>20.247080612474669</v>
      </c>
      <c r="D379" s="8">
        <v>53950371</v>
      </c>
      <c r="E379">
        <v>12.63</v>
      </c>
      <c r="F379" s="8">
        <v>266460000</v>
      </c>
    </row>
    <row r="380" spans="1:6">
      <c r="A380" t="s">
        <v>11002</v>
      </c>
      <c r="B380">
        <v>17.670000000000002</v>
      </c>
      <c r="C380" s="40">
        <f>nyse_gme_short_interest[[#This Row],[short_position]]/nyse_gme_short_interest[[#This Row],[float_shares]]*100</f>
        <v>20.247080612474669</v>
      </c>
      <c r="D380" s="8">
        <v>53950371</v>
      </c>
      <c r="E380">
        <v>12.63</v>
      </c>
      <c r="F380" s="8">
        <v>266460000</v>
      </c>
    </row>
    <row r="381" spans="1:6">
      <c r="A381" t="s">
        <v>11003</v>
      </c>
      <c r="B381">
        <v>17.670000000000002</v>
      </c>
      <c r="C381" s="40">
        <f>nyse_gme_short_interest[[#This Row],[short_position]]/nyse_gme_short_interest[[#This Row],[float_shares]]*100</f>
        <v>20.247080612474669</v>
      </c>
      <c r="D381" s="8">
        <v>53950371</v>
      </c>
      <c r="E381">
        <v>12.63</v>
      </c>
      <c r="F381" s="8">
        <v>266460000</v>
      </c>
    </row>
    <row r="382" spans="1:6">
      <c r="A382" t="s">
        <v>11004</v>
      </c>
      <c r="B382">
        <v>17.670000000000002</v>
      </c>
      <c r="C382" s="40">
        <f>nyse_gme_short_interest[[#This Row],[short_position]]/nyse_gme_short_interest[[#This Row],[float_shares]]*100</f>
        <v>20.247080612474669</v>
      </c>
      <c r="D382" s="8">
        <v>53950371</v>
      </c>
      <c r="E382">
        <v>12.63</v>
      </c>
      <c r="F382" s="8">
        <v>266460000</v>
      </c>
    </row>
    <row r="383" spans="1:6">
      <c r="A383" t="s">
        <v>11005</v>
      </c>
      <c r="B383">
        <v>16.79</v>
      </c>
      <c r="C383" s="40">
        <f>nyse_gme_short_interest[[#This Row],[short_position]]/nyse_gme_short_interest[[#This Row],[float_shares]]*100</f>
        <v>19.233818959693764</v>
      </c>
      <c r="D383" s="8">
        <v>51250434</v>
      </c>
      <c r="E383">
        <v>17.09</v>
      </c>
      <c r="F383" s="8">
        <v>266460000</v>
      </c>
    </row>
    <row r="384" spans="1:6">
      <c r="A384" t="s">
        <v>11006</v>
      </c>
      <c r="B384">
        <v>16.79</v>
      </c>
      <c r="C384" s="40">
        <f>nyse_gme_short_interest[[#This Row],[short_position]]/nyse_gme_short_interest[[#This Row],[float_shares]]*100</f>
        <v>19.233818959693764</v>
      </c>
      <c r="D384" s="8">
        <v>51250434</v>
      </c>
      <c r="E384">
        <v>17.09</v>
      </c>
      <c r="F384" s="8">
        <v>266460000</v>
      </c>
    </row>
    <row r="385" spans="1:6">
      <c r="A385" t="s">
        <v>11007</v>
      </c>
      <c r="B385">
        <v>16.79</v>
      </c>
      <c r="C385" s="40">
        <f>nyse_gme_short_interest[[#This Row],[short_position]]/nyse_gme_short_interest[[#This Row],[float_shares]]*100</f>
        <v>19.233818959693764</v>
      </c>
      <c r="D385" s="8">
        <v>51250434</v>
      </c>
      <c r="E385">
        <v>17.09</v>
      </c>
      <c r="F385" s="8">
        <v>266460000</v>
      </c>
    </row>
    <row r="386" spans="1:6">
      <c r="A386" t="s">
        <v>11008</v>
      </c>
      <c r="B386">
        <v>16.79</v>
      </c>
      <c r="C386" s="40">
        <f>nyse_gme_short_interest[[#This Row],[short_position]]/nyse_gme_short_interest[[#This Row],[float_shares]]*100</f>
        <v>19.233818959693764</v>
      </c>
      <c r="D386" s="8">
        <v>51250434</v>
      </c>
      <c r="E386">
        <v>17.09</v>
      </c>
      <c r="F386" s="8">
        <v>266460000</v>
      </c>
    </row>
    <row r="387" spans="1:6">
      <c r="A387" t="s">
        <v>11009</v>
      </c>
      <c r="B387">
        <v>16.79</v>
      </c>
      <c r="C387" s="40">
        <f>nyse_gme_short_interest[[#This Row],[short_position]]/nyse_gme_short_interest[[#This Row],[float_shares]]*100</f>
        <v>19.233818959693764</v>
      </c>
      <c r="D387" s="8">
        <v>51250434</v>
      </c>
      <c r="E387">
        <v>17.09</v>
      </c>
      <c r="F387" s="8">
        <v>266460000</v>
      </c>
    </row>
    <row r="388" spans="1:6">
      <c r="A388" t="s">
        <v>11010</v>
      </c>
      <c r="B388">
        <v>16.79</v>
      </c>
      <c r="C388" s="40">
        <f>nyse_gme_short_interest[[#This Row],[short_position]]/nyse_gme_short_interest[[#This Row],[float_shares]]*100</f>
        <v>19.233818959693764</v>
      </c>
      <c r="D388" s="8">
        <v>51250434</v>
      </c>
      <c r="E388">
        <v>17.09</v>
      </c>
      <c r="F388" s="8">
        <v>266460000</v>
      </c>
    </row>
    <row r="389" spans="1:6">
      <c r="A389" t="s">
        <v>11011</v>
      </c>
      <c r="B389">
        <v>16.82</v>
      </c>
      <c r="C389" s="40">
        <f>nyse_gme_short_interest[[#This Row],[short_position]]/nyse_gme_short_interest[[#This Row],[float_shares]]*100</f>
        <v>19.233818959693764</v>
      </c>
      <c r="D389" s="8">
        <v>51250434</v>
      </c>
      <c r="E389">
        <v>17.09</v>
      </c>
      <c r="F389" s="8">
        <v>266460000</v>
      </c>
    </row>
    <row r="390" spans="1:6">
      <c r="A390" t="s">
        <v>11012</v>
      </c>
      <c r="B390">
        <v>16.82</v>
      </c>
      <c r="C390" s="40">
        <f>nyse_gme_short_interest[[#This Row],[short_position]]/nyse_gme_short_interest[[#This Row],[float_shares]]*100</f>
        <v>19.233818959693764</v>
      </c>
      <c r="D390" s="8">
        <v>51250434</v>
      </c>
      <c r="E390">
        <v>17.09</v>
      </c>
      <c r="F390" s="8">
        <v>266460000</v>
      </c>
    </row>
    <row r="391" spans="1:6">
      <c r="A391" t="s">
        <v>11013</v>
      </c>
      <c r="B391">
        <v>16.82</v>
      </c>
      <c r="C391" s="40">
        <f>nyse_gme_short_interest[[#This Row],[short_position]]/nyse_gme_short_interest[[#This Row],[float_shares]]*100</f>
        <v>19.233818959693764</v>
      </c>
      <c r="D391" s="8">
        <v>51250434</v>
      </c>
      <c r="E391">
        <v>17.09</v>
      </c>
      <c r="F391" s="8">
        <v>266460000</v>
      </c>
    </row>
    <row r="392" spans="1:6">
      <c r="A392" t="s">
        <v>11014</v>
      </c>
      <c r="B392">
        <v>16.82</v>
      </c>
      <c r="C392" s="40">
        <f>nyse_gme_short_interest[[#This Row],[short_position]]/nyse_gme_short_interest[[#This Row],[float_shares]]*100</f>
        <v>19.233818959693764</v>
      </c>
      <c r="D392" s="8">
        <v>51250434</v>
      </c>
      <c r="E392">
        <v>17.09</v>
      </c>
      <c r="F392" s="8">
        <v>266460000</v>
      </c>
    </row>
    <row r="393" spans="1:6">
      <c r="A393" t="s">
        <v>11015</v>
      </c>
      <c r="B393">
        <v>16.8</v>
      </c>
      <c r="C393" s="40">
        <f>nyse_gme_short_interest[[#This Row],[short_position]]/nyse_gme_short_interest[[#This Row],[float_shares]]*100</f>
        <v>19.216263979584177</v>
      </c>
      <c r="D393" s="8">
        <v>51203657</v>
      </c>
      <c r="E393">
        <v>24.16</v>
      </c>
      <c r="F393" s="8">
        <v>266460000</v>
      </c>
    </row>
    <row r="394" spans="1:6">
      <c r="A394" t="s">
        <v>11016</v>
      </c>
      <c r="B394">
        <v>16.8</v>
      </c>
      <c r="C394" s="40">
        <f>nyse_gme_short_interest[[#This Row],[short_position]]/nyse_gme_short_interest[[#This Row],[float_shares]]*100</f>
        <v>19.216263979584177</v>
      </c>
      <c r="D394" s="8">
        <v>51203657</v>
      </c>
      <c r="E394">
        <v>24.16</v>
      </c>
      <c r="F394" s="8">
        <v>266460000</v>
      </c>
    </row>
    <row r="395" spans="1:6">
      <c r="A395" t="s">
        <v>11017</v>
      </c>
      <c r="B395">
        <v>16.8</v>
      </c>
      <c r="C395" s="40">
        <f>nyse_gme_short_interest[[#This Row],[short_position]]/nyse_gme_short_interest[[#This Row],[float_shares]]*100</f>
        <v>19.216263979584177</v>
      </c>
      <c r="D395" s="8">
        <v>51203657</v>
      </c>
      <c r="E395">
        <v>24.16</v>
      </c>
      <c r="F395" s="8">
        <v>266460000</v>
      </c>
    </row>
    <row r="396" spans="1:6">
      <c r="A396" t="s">
        <v>11018</v>
      </c>
      <c r="B396">
        <v>16.8</v>
      </c>
      <c r="C396" s="40">
        <f>nyse_gme_short_interest[[#This Row],[short_position]]/nyse_gme_short_interest[[#This Row],[float_shares]]*100</f>
        <v>19.216263979584177</v>
      </c>
      <c r="D396" s="8">
        <v>51203657</v>
      </c>
      <c r="E396">
        <v>24.16</v>
      </c>
      <c r="F396" s="8">
        <v>266460000</v>
      </c>
    </row>
    <row r="397" spans="1:6">
      <c r="A397" t="s">
        <v>11019</v>
      </c>
      <c r="B397">
        <v>16.8</v>
      </c>
      <c r="C397" s="40">
        <f>nyse_gme_short_interest[[#This Row],[short_position]]/nyse_gme_short_interest[[#This Row],[float_shares]]*100</f>
        <v>19.216263979584177</v>
      </c>
      <c r="D397" s="8">
        <v>51203657</v>
      </c>
      <c r="E397">
        <v>24.16</v>
      </c>
      <c r="F397" s="8">
        <v>266460000</v>
      </c>
    </row>
    <row r="398" spans="1:6">
      <c r="A398" t="s">
        <v>11020</v>
      </c>
      <c r="B398">
        <v>16.8</v>
      </c>
      <c r="C398" s="40">
        <f>nyse_gme_short_interest[[#This Row],[short_position]]/nyse_gme_short_interest[[#This Row],[float_shares]]*100</f>
        <v>19.216263979584177</v>
      </c>
      <c r="D398" s="8">
        <v>51203657</v>
      </c>
      <c r="E398">
        <v>24.16</v>
      </c>
      <c r="F398" s="8">
        <v>266460000</v>
      </c>
    </row>
    <row r="399" spans="1:6">
      <c r="A399" t="s">
        <v>11021</v>
      </c>
      <c r="B399">
        <v>16.8</v>
      </c>
      <c r="C399" s="40">
        <f>nyse_gme_short_interest[[#This Row],[short_position]]/nyse_gme_short_interest[[#This Row],[float_shares]]*100</f>
        <v>19.216263979584177</v>
      </c>
      <c r="D399" s="8">
        <v>51203657</v>
      </c>
      <c r="E399">
        <v>24.16</v>
      </c>
      <c r="F399" s="8">
        <v>266460000</v>
      </c>
    </row>
    <row r="400" spans="1:6">
      <c r="A400" t="s">
        <v>11022</v>
      </c>
      <c r="B400">
        <v>16.8</v>
      </c>
      <c r="C400" s="40">
        <f>nyse_gme_short_interest[[#This Row],[short_position]]/nyse_gme_short_interest[[#This Row],[float_shares]]*100</f>
        <v>19.216263979584177</v>
      </c>
      <c r="D400" s="8">
        <v>51203657</v>
      </c>
      <c r="E400">
        <v>24.16</v>
      </c>
      <c r="F400" s="8">
        <v>266460000</v>
      </c>
    </row>
    <row r="401" spans="1:6">
      <c r="A401" t="s">
        <v>11023</v>
      </c>
      <c r="B401">
        <v>16.8</v>
      </c>
      <c r="C401" s="40">
        <f>nyse_gme_short_interest[[#This Row],[short_position]]/nyse_gme_short_interest[[#This Row],[float_shares]]*100</f>
        <v>19.216263979584177</v>
      </c>
      <c r="D401" s="8">
        <v>51203657</v>
      </c>
      <c r="E401">
        <v>24.16</v>
      </c>
      <c r="F401" s="8">
        <v>266460000</v>
      </c>
    </row>
    <row r="402" spans="1:6">
      <c r="A402" t="s">
        <v>11024</v>
      </c>
      <c r="B402">
        <v>16.8</v>
      </c>
      <c r="C402" s="40">
        <f>nyse_gme_short_interest[[#This Row],[short_position]]/nyse_gme_short_interest[[#This Row],[float_shares]]*100</f>
        <v>19.216263979584177</v>
      </c>
      <c r="D402" s="8">
        <v>51203657</v>
      </c>
      <c r="E402">
        <v>24.16</v>
      </c>
      <c r="F402" s="8">
        <v>266460000</v>
      </c>
    </row>
    <row r="403" spans="1:6">
      <c r="A403" t="s">
        <v>11025</v>
      </c>
      <c r="B403">
        <v>16.8</v>
      </c>
      <c r="C403" s="40">
        <f>nyse_gme_short_interest[[#This Row],[short_position]]/nyse_gme_short_interest[[#This Row],[float_shares]]*100</f>
        <v>19.216263979584177</v>
      </c>
      <c r="D403" s="8">
        <v>51203657</v>
      </c>
      <c r="E403">
        <v>24.16</v>
      </c>
      <c r="F403" s="8">
        <v>266460000</v>
      </c>
    </row>
    <row r="404" spans="1:6">
      <c r="A404" t="s">
        <v>11026</v>
      </c>
      <c r="B404">
        <v>16.8</v>
      </c>
      <c r="C404" s="40">
        <f>nyse_gme_short_interest[[#This Row],[short_position]]/nyse_gme_short_interest[[#This Row],[float_shares]]*100</f>
        <v>19.216263979584177</v>
      </c>
      <c r="D404" s="8">
        <v>51203657</v>
      </c>
      <c r="E404">
        <v>24.16</v>
      </c>
      <c r="F404" s="8">
        <v>266460000</v>
      </c>
    </row>
    <row r="405" spans="1:6">
      <c r="A405" t="s">
        <v>11027</v>
      </c>
      <c r="B405">
        <v>16.559999999999999</v>
      </c>
      <c r="C405" s="40">
        <f>nyse_gme_short_interest[[#This Row],[short_position]]/nyse_gme_short_interest[[#This Row],[float_shares]]*100</f>
        <v>18.944288073256775</v>
      </c>
      <c r="D405" s="8">
        <v>50478950</v>
      </c>
      <c r="E405">
        <v>21.21</v>
      </c>
      <c r="F405" s="8">
        <v>266460000</v>
      </c>
    </row>
    <row r="406" spans="1:6">
      <c r="A406" t="s">
        <v>11028</v>
      </c>
      <c r="B406">
        <v>16.559999999999999</v>
      </c>
      <c r="C406" s="40">
        <f>nyse_gme_short_interest[[#This Row],[short_position]]/nyse_gme_short_interest[[#This Row],[float_shares]]*100</f>
        <v>18.944288073256775</v>
      </c>
      <c r="D406" s="8">
        <v>50478950</v>
      </c>
      <c r="E406">
        <v>21.21</v>
      </c>
      <c r="F406" s="8">
        <v>266460000</v>
      </c>
    </row>
    <row r="407" spans="1:6">
      <c r="A407" t="s">
        <v>11029</v>
      </c>
      <c r="B407">
        <v>16.559999999999999</v>
      </c>
      <c r="C407" s="40">
        <f>nyse_gme_short_interest[[#This Row],[short_position]]/nyse_gme_short_interest[[#This Row],[float_shares]]*100</f>
        <v>18.944288073256775</v>
      </c>
      <c r="D407" s="8">
        <v>50478950</v>
      </c>
      <c r="E407">
        <v>21.21</v>
      </c>
      <c r="F407" s="8">
        <v>266460000</v>
      </c>
    </row>
    <row r="408" spans="1:6">
      <c r="A408" t="s">
        <v>11030</v>
      </c>
      <c r="B408">
        <v>16.559999999999999</v>
      </c>
      <c r="C408" s="40">
        <f>nyse_gme_short_interest[[#This Row],[short_position]]/nyse_gme_short_interest[[#This Row],[float_shares]]*100</f>
        <v>18.944288073256775</v>
      </c>
      <c r="D408" s="8">
        <v>50478950</v>
      </c>
      <c r="E408">
        <v>21.21</v>
      </c>
      <c r="F408" s="8">
        <v>266460000</v>
      </c>
    </row>
    <row r="409" spans="1:6">
      <c r="A409" t="s">
        <v>11031</v>
      </c>
      <c r="B409">
        <v>16.559999999999999</v>
      </c>
      <c r="C409" s="40">
        <f>nyse_gme_short_interest[[#This Row],[short_position]]/nyse_gme_short_interest[[#This Row],[float_shares]]*100</f>
        <v>18.944288073256775</v>
      </c>
      <c r="D409" s="8">
        <v>50478950</v>
      </c>
      <c r="E409">
        <v>21.21</v>
      </c>
      <c r="F409" s="8">
        <v>266460000</v>
      </c>
    </row>
    <row r="410" spans="1:6">
      <c r="A410" t="s">
        <v>11032</v>
      </c>
      <c r="B410">
        <v>16.559999999999999</v>
      </c>
      <c r="C410" s="40">
        <f>nyse_gme_short_interest[[#This Row],[short_position]]/nyse_gme_short_interest[[#This Row],[float_shares]]*100</f>
        <v>18.944288073256775</v>
      </c>
      <c r="D410" s="8">
        <v>50478950</v>
      </c>
      <c r="E410">
        <v>21.21</v>
      </c>
      <c r="F410" s="8">
        <v>266460000</v>
      </c>
    </row>
    <row r="411" spans="1:6">
      <c r="A411" t="s">
        <v>11033</v>
      </c>
      <c r="B411">
        <v>16.559999999999999</v>
      </c>
      <c r="C411" s="40">
        <f>nyse_gme_short_interest[[#This Row],[short_position]]/nyse_gme_short_interest[[#This Row],[float_shares]]*100</f>
        <v>18.944288073256775</v>
      </c>
      <c r="D411" s="8">
        <v>50478950</v>
      </c>
      <c r="E411">
        <v>21.21</v>
      </c>
      <c r="F411" s="8">
        <v>266460000</v>
      </c>
    </row>
    <row r="412" spans="1:6">
      <c r="A412" t="s">
        <v>11034</v>
      </c>
      <c r="B412">
        <v>16.559999999999999</v>
      </c>
      <c r="C412" s="40">
        <f>nyse_gme_short_interest[[#This Row],[short_position]]/nyse_gme_short_interest[[#This Row],[float_shares]]*100</f>
        <v>18.944288073256775</v>
      </c>
      <c r="D412" s="8">
        <v>50478950</v>
      </c>
      <c r="E412">
        <v>21.21</v>
      </c>
      <c r="F412" s="8">
        <v>266460000</v>
      </c>
    </row>
    <row r="413" spans="1:6">
      <c r="A413" t="s">
        <v>11035</v>
      </c>
      <c r="B413">
        <v>16.559999999999999</v>
      </c>
      <c r="C413" s="40">
        <f>nyse_gme_short_interest[[#This Row],[short_position]]/nyse_gme_short_interest[[#This Row],[float_shares]]*100</f>
        <v>18.944288073256775</v>
      </c>
      <c r="D413" s="8">
        <v>50478950</v>
      </c>
      <c r="E413">
        <v>21.21</v>
      </c>
      <c r="F413" s="8">
        <v>266460000</v>
      </c>
    </row>
    <row r="414" spans="1:6">
      <c r="A414" t="s">
        <v>11036</v>
      </c>
      <c r="B414">
        <v>16.559999999999999</v>
      </c>
      <c r="C414" s="40">
        <f>nyse_gme_short_interest[[#This Row],[short_position]]/nyse_gme_short_interest[[#This Row],[float_shares]]*100</f>
        <v>18.944288073256775</v>
      </c>
      <c r="D414" s="8">
        <v>50478950</v>
      </c>
      <c r="E414">
        <v>21.21</v>
      </c>
      <c r="F414" s="8">
        <v>266460000</v>
      </c>
    </row>
    <row r="415" spans="1:6">
      <c r="A415" t="s">
        <v>11037</v>
      </c>
      <c r="B415">
        <v>16.559999999999999</v>
      </c>
      <c r="C415" s="40">
        <f>nyse_gme_short_interest[[#This Row],[short_position]]/nyse_gme_short_interest[[#This Row],[float_shares]]*100</f>
        <v>18.944288073256775</v>
      </c>
      <c r="D415" s="8">
        <v>50478950</v>
      </c>
      <c r="E415">
        <v>21.21</v>
      </c>
      <c r="F415" s="8">
        <v>266460000</v>
      </c>
    </row>
    <row r="416" spans="1:6">
      <c r="A416" t="s">
        <v>11038</v>
      </c>
      <c r="B416">
        <v>16.95</v>
      </c>
      <c r="C416" s="40">
        <f>nyse_gme_short_interest[[#This Row],[short_position]]/nyse_gme_short_interest[[#This Row],[float_shares]]*100</f>
        <v>19.387817683704871</v>
      </c>
      <c r="D416" s="8">
        <v>51660779</v>
      </c>
      <c r="E416">
        <v>22.01</v>
      </c>
      <c r="F416" s="8">
        <v>266460000</v>
      </c>
    </row>
    <row r="417" spans="1:6">
      <c r="A417" t="s">
        <v>11039</v>
      </c>
      <c r="B417">
        <v>16.95</v>
      </c>
      <c r="C417" s="40">
        <f>nyse_gme_short_interest[[#This Row],[short_position]]/nyse_gme_short_interest[[#This Row],[float_shares]]*100</f>
        <v>19.387817683704871</v>
      </c>
      <c r="D417" s="8">
        <v>51660779</v>
      </c>
      <c r="E417">
        <v>22.01</v>
      </c>
      <c r="F417" s="8">
        <v>266460000</v>
      </c>
    </row>
    <row r="418" spans="1:6">
      <c r="A418" t="s">
        <v>11040</v>
      </c>
      <c r="B418">
        <v>16.95</v>
      </c>
      <c r="C418" s="40">
        <f>nyse_gme_short_interest[[#This Row],[short_position]]/nyse_gme_short_interest[[#This Row],[float_shares]]*100</f>
        <v>19.387817683704871</v>
      </c>
      <c r="D418" s="8">
        <v>51660779</v>
      </c>
      <c r="E418">
        <v>22.01</v>
      </c>
      <c r="F418" s="8">
        <v>266460000</v>
      </c>
    </row>
    <row r="419" spans="1:6">
      <c r="A419" t="s">
        <v>11041</v>
      </c>
      <c r="B419">
        <v>16.95</v>
      </c>
      <c r="C419" s="40">
        <f>nyse_gme_short_interest[[#This Row],[short_position]]/nyse_gme_short_interest[[#This Row],[float_shares]]*100</f>
        <v>19.387817683704871</v>
      </c>
      <c r="D419" s="8">
        <v>51660779</v>
      </c>
      <c r="E419">
        <v>22.01</v>
      </c>
      <c r="F419" s="8">
        <v>266460000</v>
      </c>
    </row>
    <row r="420" spans="1:6">
      <c r="A420" t="s">
        <v>11042</v>
      </c>
      <c r="B420">
        <v>16.95</v>
      </c>
      <c r="C420" s="40">
        <f>nyse_gme_short_interest[[#This Row],[short_position]]/nyse_gme_short_interest[[#This Row],[float_shares]]*100</f>
        <v>19.387817683704871</v>
      </c>
      <c r="D420" s="8">
        <v>51660779</v>
      </c>
      <c r="E420">
        <v>22.01</v>
      </c>
      <c r="F420" s="8">
        <v>266460000</v>
      </c>
    </row>
    <row r="421" spans="1:6">
      <c r="A421" t="s">
        <v>11043</v>
      </c>
      <c r="B421">
        <v>16.95</v>
      </c>
      <c r="C421" s="40">
        <f>nyse_gme_short_interest[[#This Row],[short_position]]/nyse_gme_short_interest[[#This Row],[float_shares]]*100</f>
        <v>19.387817683704871</v>
      </c>
      <c r="D421" s="8">
        <v>51660779</v>
      </c>
      <c r="E421">
        <v>22.01</v>
      </c>
      <c r="F421" s="8">
        <v>266460000</v>
      </c>
    </row>
    <row r="422" spans="1:6">
      <c r="A422" t="s">
        <v>11044</v>
      </c>
      <c r="B422">
        <v>16.95</v>
      </c>
      <c r="C422" s="40">
        <f>nyse_gme_short_interest[[#This Row],[short_position]]/nyse_gme_short_interest[[#This Row],[float_shares]]*100</f>
        <v>19.387817683704871</v>
      </c>
      <c r="D422" s="8">
        <v>51660779</v>
      </c>
      <c r="E422">
        <v>22.01</v>
      </c>
      <c r="F422" s="8">
        <v>266460000</v>
      </c>
    </row>
    <row r="423" spans="1:6">
      <c r="A423" t="s">
        <v>11045</v>
      </c>
      <c r="B423">
        <v>16.95</v>
      </c>
      <c r="C423" s="40">
        <f>nyse_gme_short_interest[[#This Row],[short_position]]/nyse_gme_short_interest[[#This Row],[float_shares]]*100</f>
        <v>19.387817683704871</v>
      </c>
      <c r="D423" s="8">
        <v>51660779</v>
      </c>
      <c r="E423">
        <v>22.01</v>
      </c>
      <c r="F423" s="8">
        <v>266460000</v>
      </c>
    </row>
    <row r="424" spans="1:6">
      <c r="A424" t="s">
        <v>11046</v>
      </c>
      <c r="B424">
        <v>16.95</v>
      </c>
      <c r="C424" s="40">
        <f>nyse_gme_short_interest[[#This Row],[short_position]]/nyse_gme_short_interest[[#This Row],[float_shares]]*100</f>
        <v>19.387817683704871</v>
      </c>
      <c r="D424" s="8">
        <v>51660779</v>
      </c>
      <c r="E424">
        <v>22.01</v>
      </c>
      <c r="F424" s="8">
        <v>266460000</v>
      </c>
    </row>
    <row r="425" spans="1:6">
      <c r="A425" t="s">
        <v>11047</v>
      </c>
      <c r="B425">
        <v>16.95</v>
      </c>
      <c r="C425" s="40">
        <f>nyse_gme_short_interest[[#This Row],[short_position]]/nyse_gme_short_interest[[#This Row],[float_shares]]*100</f>
        <v>19.387817683704871</v>
      </c>
      <c r="D425" s="8">
        <v>51660779</v>
      </c>
      <c r="E425">
        <v>22.01</v>
      </c>
      <c r="F425" s="8">
        <v>266460000</v>
      </c>
    </row>
    <row r="426" spans="1:6">
      <c r="A426" t="s">
        <v>11048</v>
      </c>
      <c r="B426">
        <v>16.95</v>
      </c>
      <c r="C426" s="40">
        <f>nyse_gme_short_interest[[#This Row],[short_position]]/nyse_gme_short_interest[[#This Row],[float_shares]]*100</f>
        <v>19.387817683704871</v>
      </c>
      <c r="D426" s="8">
        <v>51660779</v>
      </c>
      <c r="E426">
        <v>22.01</v>
      </c>
      <c r="F426" s="8">
        <v>266460000</v>
      </c>
    </row>
    <row r="427" spans="1:6">
      <c r="A427" t="s">
        <v>11049</v>
      </c>
      <c r="B427">
        <v>17.16</v>
      </c>
      <c r="C427" s="40">
        <f>nyse_gme_short_interest[[#This Row],[short_position]]/nyse_gme_short_interest[[#This Row],[float_shares]]*100</f>
        <v>19.620595586579601</v>
      </c>
      <c r="D427" s="8">
        <v>52281039</v>
      </c>
      <c r="E427">
        <v>18.46</v>
      </c>
      <c r="F427" s="8">
        <v>266460000</v>
      </c>
    </row>
    <row r="428" spans="1:6">
      <c r="A428" t="s">
        <v>11050</v>
      </c>
      <c r="B428">
        <v>17.16</v>
      </c>
      <c r="C428" s="40">
        <f>nyse_gme_short_interest[[#This Row],[short_position]]/nyse_gme_short_interest[[#This Row],[float_shares]]*100</f>
        <v>19.620595586579601</v>
      </c>
      <c r="D428" s="8">
        <v>52281039</v>
      </c>
      <c r="E428">
        <v>18.46</v>
      </c>
      <c r="F428" s="8">
        <v>266460000</v>
      </c>
    </row>
    <row r="429" spans="1:6">
      <c r="A429" t="s">
        <v>11051</v>
      </c>
      <c r="B429">
        <v>17.16</v>
      </c>
      <c r="C429" s="40">
        <f>nyse_gme_short_interest[[#This Row],[short_position]]/nyse_gme_short_interest[[#This Row],[float_shares]]*100</f>
        <v>19.620595586579601</v>
      </c>
      <c r="D429" s="8">
        <v>52281039</v>
      </c>
      <c r="E429">
        <v>18.46</v>
      </c>
      <c r="F429" s="8">
        <v>266460000</v>
      </c>
    </row>
    <row r="430" spans="1:6">
      <c r="A430" t="s">
        <v>11052</v>
      </c>
      <c r="B430">
        <v>17.16</v>
      </c>
      <c r="C430" s="40">
        <f>nyse_gme_short_interest[[#This Row],[short_position]]/nyse_gme_short_interest[[#This Row],[float_shares]]*100</f>
        <v>19.620595586579601</v>
      </c>
      <c r="D430" s="8">
        <v>52281039</v>
      </c>
      <c r="E430">
        <v>18.46</v>
      </c>
      <c r="F430" s="8">
        <v>266460000</v>
      </c>
    </row>
    <row r="431" spans="1:6">
      <c r="A431" t="s">
        <v>11053</v>
      </c>
      <c r="B431">
        <v>17.16</v>
      </c>
      <c r="C431" s="40">
        <f>nyse_gme_short_interest[[#This Row],[short_position]]/nyse_gme_short_interest[[#This Row],[float_shares]]*100</f>
        <v>19.620595586579601</v>
      </c>
      <c r="D431" s="8">
        <v>52281039</v>
      </c>
      <c r="E431">
        <v>18.46</v>
      </c>
      <c r="F431" s="8">
        <v>266460000</v>
      </c>
    </row>
    <row r="432" spans="1:6">
      <c r="A432" t="s">
        <v>11054</v>
      </c>
      <c r="B432">
        <v>17.16</v>
      </c>
      <c r="C432" s="40">
        <f>nyse_gme_short_interest[[#This Row],[short_position]]/nyse_gme_short_interest[[#This Row],[float_shares]]*100</f>
        <v>19.620595586579601</v>
      </c>
      <c r="D432" s="8">
        <v>52281039</v>
      </c>
      <c r="E432">
        <v>18.46</v>
      </c>
      <c r="F432" s="8">
        <v>266460000</v>
      </c>
    </row>
    <row r="433" spans="1:6">
      <c r="A433" t="s">
        <v>11055</v>
      </c>
      <c r="B433">
        <v>17.16</v>
      </c>
      <c r="C433" s="40">
        <f>nyse_gme_short_interest[[#This Row],[short_position]]/nyse_gme_short_interest[[#This Row],[float_shares]]*100</f>
        <v>19.620595586579601</v>
      </c>
      <c r="D433" s="8">
        <v>52281039</v>
      </c>
      <c r="E433">
        <v>18.46</v>
      </c>
      <c r="F433" s="8">
        <v>266460000</v>
      </c>
    </row>
    <row r="434" spans="1:6">
      <c r="A434" t="s">
        <v>11056</v>
      </c>
      <c r="B434">
        <v>17.16</v>
      </c>
      <c r="C434" s="40">
        <f>nyse_gme_short_interest[[#This Row],[short_position]]/nyse_gme_short_interest[[#This Row],[float_shares]]*100</f>
        <v>19.620595586579601</v>
      </c>
      <c r="D434" s="8">
        <v>52281039</v>
      </c>
      <c r="E434">
        <v>18.46</v>
      </c>
      <c r="F434" s="8">
        <v>266460000</v>
      </c>
    </row>
    <row r="435" spans="1:6">
      <c r="A435" t="s">
        <v>11057</v>
      </c>
      <c r="B435">
        <v>17.16</v>
      </c>
      <c r="C435" s="40">
        <f>nyse_gme_short_interest[[#This Row],[short_position]]/nyse_gme_short_interest[[#This Row],[float_shares]]*100</f>
        <v>19.620595586579601</v>
      </c>
      <c r="D435" s="8">
        <v>52281039</v>
      </c>
      <c r="E435">
        <v>18.46</v>
      </c>
      <c r="F435" s="8">
        <v>266460000</v>
      </c>
    </row>
    <row r="436" spans="1:6">
      <c r="A436" t="s">
        <v>11058</v>
      </c>
      <c r="B436">
        <v>18.100000000000001</v>
      </c>
      <c r="C436" s="40">
        <f>nyse_gme_short_interest[[#This Row],[short_position]]/nyse_gme_short_interest[[#This Row],[float_shares]]*100</f>
        <v>20.69921226450499</v>
      </c>
      <c r="D436" s="8">
        <v>55155121</v>
      </c>
      <c r="E436">
        <v>6.07</v>
      </c>
      <c r="F436" s="8">
        <v>266460000</v>
      </c>
    </row>
    <row r="437" spans="1:6">
      <c r="A437" t="s">
        <v>11059</v>
      </c>
      <c r="B437">
        <v>18.100000000000001</v>
      </c>
      <c r="C437" s="40">
        <f>nyse_gme_short_interest[[#This Row],[short_position]]/nyse_gme_short_interest[[#This Row],[float_shares]]*100</f>
        <v>20.69921226450499</v>
      </c>
      <c r="D437" s="8">
        <v>55155121</v>
      </c>
      <c r="E437">
        <v>6.07</v>
      </c>
      <c r="F437" s="8">
        <v>266460000</v>
      </c>
    </row>
    <row r="438" spans="1:6">
      <c r="A438" t="s">
        <v>11060</v>
      </c>
      <c r="B438">
        <v>18.100000000000001</v>
      </c>
      <c r="C438" s="40">
        <f>nyse_gme_short_interest[[#This Row],[short_position]]/nyse_gme_short_interest[[#This Row],[float_shares]]*100</f>
        <v>20.69921226450499</v>
      </c>
      <c r="D438" s="8">
        <v>55155121</v>
      </c>
      <c r="E438">
        <v>6.07</v>
      </c>
      <c r="F438" s="8">
        <v>266460000</v>
      </c>
    </row>
    <row r="439" spans="1:6">
      <c r="A439" t="s">
        <v>11061</v>
      </c>
      <c r="B439">
        <v>18.100000000000001</v>
      </c>
      <c r="C439" s="40">
        <f>nyse_gme_short_interest[[#This Row],[short_position]]/nyse_gme_short_interest[[#This Row],[float_shares]]*100</f>
        <v>20.69921226450499</v>
      </c>
      <c r="D439" s="8">
        <v>55155121</v>
      </c>
      <c r="E439">
        <v>6.07</v>
      </c>
      <c r="F439" s="8">
        <v>266460000</v>
      </c>
    </row>
    <row r="440" spans="1:6">
      <c r="A440" t="s">
        <v>11062</v>
      </c>
      <c r="B440">
        <v>18.100000000000001</v>
      </c>
      <c r="C440" s="40">
        <f>nyse_gme_short_interest[[#This Row],[short_position]]/nyse_gme_short_interest[[#This Row],[float_shares]]*100</f>
        <v>20.69921226450499</v>
      </c>
      <c r="D440" s="8">
        <v>55155121</v>
      </c>
      <c r="E440">
        <v>6.07</v>
      </c>
      <c r="F440" s="8">
        <v>266460000</v>
      </c>
    </row>
    <row r="441" spans="1:6">
      <c r="A441" t="s">
        <v>11063</v>
      </c>
      <c r="B441">
        <v>18.100000000000001</v>
      </c>
      <c r="C441" s="40">
        <f>nyse_gme_short_interest[[#This Row],[short_position]]/nyse_gme_short_interest[[#This Row],[float_shares]]*100</f>
        <v>20.69921226450499</v>
      </c>
      <c r="D441" s="8">
        <v>55155121</v>
      </c>
      <c r="E441">
        <v>6.07</v>
      </c>
      <c r="F441" s="8">
        <v>266460000</v>
      </c>
    </row>
    <row r="442" spans="1:6">
      <c r="A442" t="s">
        <v>11064</v>
      </c>
      <c r="B442">
        <v>18.100000000000001</v>
      </c>
      <c r="C442" s="40">
        <f>nyse_gme_short_interest[[#This Row],[short_position]]/nyse_gme_short_interest[[#This Row],[float_shares]]*100</f>
        <v>20.69921226450499</v>
      </c>
      <c r="D442" s="8">
        <v>55155121</v>
      </c>
      <c r="E442">
        <v>6.07</v>
      </c>
      <c r="F442" s="8">
        <v>266460000</v>
      </c>
    </row>
    <row r="443" spans="1:6">
      <c r="A443" t="s">
        <v>11065</v>
      </c>
      <c r="B443">
        <v>18.100000000000001</v>
      </c>
      <c r="C443" s="40">
        <f>nyse_gme_short_interest[[#This Row],[short_position]]/nyse_gme_short_interest[[#This Row],[float_shares]]*100</f>
        <v>20.69921226450499</v>
      </c>
      <c r="D443" s="8">
        <v>55155121</v>
      </c>
      <c r="E443">
        <v>6.07</v>
      </c>
      <c r="F443" s="8">
        <v>266460000</v>
      </c>
    </row>
    <row r="444" spans="1:6">
      <c r="A444" t="s">
        <v>11066</v>
      </c>
      <c r="B444">
        <v>18.100000000000001</v>
      </c>
      <c r="C444" s="40">
        <f>nyse_gme_short_interest[[#This Row],[short_position]]/nyse_gme_short_interest[[#This Row],[float_shares]]*100</f>
        <v>20.69921226450499</v>
      </c>
      <c r="D444" s="8">
        <v>55155121</v>
      </c>
      <c r="E444">
        <v>6.07</v>
      </c>
      <c r="F444" s="8">
        <v>266460000</v>
      </c>
    </row>
    <row r="445" spans="1:6">
      <c r="A445" t="s">
        <v>11067</v>
      </c>
      <c r="B445">
        <v>18.100000000000001</v>
      </c>
      <c r="C445" s="40">
        <f>nyse_gme_short_interest[[#This Row],[short_position]]/nyse_gme_short_interest[[#This Row],[float_shares]]*100</f>
        <v>20.69921226450499</v>
      </c>
      <c r="D445" s="8">
        <v>55155121</v>
      </c>
      <c r="E445">
        <v>6.07</v>
      </c>
      <c r="F445" s="8">
        <v>266460000</v>
      </c>
    </row>
    <row r="446" spans="1:6">
      <c r="A446" t="s">
        <v>11068</v>
      </c>
      <c r="B446">
        <v>18.32</v>
      </c>
      <c r="C446" s="40">
        <f>nyse_gme_short_interest[[#This Row],[short_position]]/nyse_gme_short_interest[[#This Row],[float_shares]]*100</f>
        <v>20.956771372813932</v>
      </c>
      <c r="D446" s="8">
        <v>55841413</v>
      </c>
      <c r="E446">
        <v>16.21</v>
      </c>
      <c r="F446" s="8">
        <v>266460000</v>
      </c>
    </row>
    <row r="447" spans="1:6">
      <c r="A447" t="s">
        <v>11069</v>
      </c>
      <c r="B447">
        <v>18.32</v>
      </c>
      <c r="C447" s="40">
        <f>nyse_gme_short_interest[[#This Row],[short_position]]/nyse_gme_short_interest[[#This Row],[float_shares]]*100</f>
        <v>20.956771372813932</v>
      </c>
      <c r="D447" s="8">
        <v>55841413</v>
      </c>
      <c r="E447">
        <v>16.21</v>
      </c>
      <c r="F447" s="8">
        <v>266460000</v>
      </c>
    </row>
    <row r="448" spans="1:6">
      <c r="A448" t="s">
        <v>11070</v>
      </c>
      <c r="B448">
        <v>18.32</v>
      </c>
      <c r="C448" s="40">
        <f>nyse_gme_short_interest[[#This Row],[short_position]]/nyse_gme_short_interest[[#This Row],[float_shares]]*100</f>
        <v>20.956771372813932</v>
      </c>
      <c r="D448" s="8">
        <v>55841413</v>
      </c>
      <c r="E448">
        <v>16.21</v>
      </c>
      <c r="F448" s="8">
        <v>266460000</v>
      </c>
    </row>
    <row r="449" spans="1:6">
      <c r="A449" t="s">
        <v>11071</v>
      </c>
      <c r="B449">
        <v>18.32</v>
      </c>
      <c r="C449" s="40">
        <f>nyse_gme_short_interest[[#This Row],[short_position]]/nyse_gme_short_interest[[#This Row],[float_shares]]*100</f>
        <v>20.956771372813932</v>
      </c>
      <c r="D449" s="8">
        <v>55841413</v>
      </c>
      <c r="E449">
        <v>16.21</v>
      </c>
      <c r="F449" s="8">
        <v>266460000</v>
      </c>
    </row>
    <row r="450" spans="1:6">
      <c r="A450" t="s">
        <v>11072</v>
      </c>
      <c r="B450">
        <v>18.32</v>
      </c>
      <c r="C450" s="40">
        <f>nyse_gme_short_interest[[#This Row],[short_position]]/nyse_gme_short_interest[[#This Row],[float_shares]]*100</f>
        <v>20.956771372813932</v>
      </c>
      <c r="D450" s="8">
        <v>55841413</v>
      </c>
      <c r="E450">
        <v>16.21</v>
      </c>
      <c r="F450" s="8">
        <v>266460000</v>
      </c>
    </row>
    <row r="451" spans="1:6">
      <c r="A451" t="s">
        <v>11073</v>
      </c>
      <c r="B451">
        <v>18.329999999999998</v>
      </c>
      <c r="C451" s="40">
        <f>nyse_gme_short_interest[[#This Row],[short_position]]/nyse_gme_short_interest[[#This Row],[float_shares]]*100</f>
        <v>20.956771372813932</v>
      </c>
      <c r="D451" s="8">
        <v>55841413</v>
      </c>
      <c r="E451">
        <v>16.21</v>
      </c>
      <c r="F451" s="8">
        <v>266460000</v>
      </c>
    </row>
    <row r="452" spans="1:6">
      <c r="A452" t="s">
        <v>11074</v>
      </c>
      <c r="B452">
        <v>18.329999999999998</v>
      </c>
      <c r="C452" s="40">
        <f>nyse_gme_short_interest[[#This Row],[short_position]]/nyse_gme_short_interest[[#This Row],[float_shares]]*100</f>
        <v>20.956771372813932</v>
      </c>
      <c r="D452" s="8">
        <v>55841413</v>
      </c>
      <c r="E452">
        <v>16.21</v>
      </c>
      <c r="F452" s="8">
        <v>266460000</v>
      </c>
    </row>
    <row r="453" spans="1:6">
      <c r="A453" t="s">
        <v>11075</v>
      </c>
      <c r="B453">
        <v>18.329999999999998</v>
      </c>
      <c r="C453" s="40">
        <f>nyse_gme_short_interest[[#This Row],[short_position]]/nyse_gme_short_interest[[#This Row],[float_shares]]*100</f>
        <v>20.956771372813932</v>
      </c>
      <c r="D453" s="8">
        <v>55841413</v>
      </c>
      <c r="E453">
        <v>16.21</v>
      </c>
      <c r="F453" s="8">
        <v>266460000</v>
      </c>
    </row>
    <row r="454" spans="1:6">
      <c r="A454" t="s">
        <v>11076</v>
      </c>
      <c r="B454">
        <v>18.329999999999998</v>
      </c>
      <c r="C454" s="40">
        <f>nyse_gme_short_interest[[#This Row],[short_position]]/nyse_gme_short_interest[[#This Row],[float_shares]]*100</f>
        <v>20.956771372813932</v>
      </c>
      <c r="D454" s="8">
        <v>55841413</v>
      </c>
      <c r="E454">
        <v>16.21</v>
      </c>
      <c r="F454" s="8">
        <v>266460000</v>
      </c>
    </row>
    <row r="455" spans="1:6">
      <c r="A455" t="s">
        <v>11077</v>
      </c>
      <c r="B455">
        <v>18.329999999999998</v>
      </c>
      <c r="C455" s="40">
        <f>nyse_gme_short_interest[[#This Row],[short_position]]/nyse_gme_short_interest[[#This Row],[float_shares]]*100</f>
        <v>20.956771372813932</v>
      </c>
      <c r="D455" s="8">
        <v>55841413</v>
      </c>
      <c r="E455">
        <v>16.21</v>
      </c>
      <c r="F455" s="8">
        <v>266460000</v>
      </c>
    </row>
    <row r="456" spans="1:6">
      <c r="A456" t="s">
        <v>11078</v>
      </c>
      <c r="B456">
        <v>18.329999999999998</v>
      </c>
      <c r="C456" s="40">
        <f>nyse_gme_short_interest[[#This Row],[short_position]]/nyse_gme_short_interest[[#This Row],[float_shares]]*100</f>
        <v>20.956771372813932</v>
      </c>
      <c r="D456" s="8">
        <v>55841413</v>
      </c>
      <c r="E456">
        <v>16.21</v>
      </c>
      <c r="F456" s="8">
        <v>266460000</v>
      </c>
    </row>
    <row r="457" spans="1:6">
      <c r="A457" t="s">
        <v>11079</v>
      </c>
      <c r="B457">
        <v>18.809999999999999</v>
      </c>
      <c r="C457" s="40">
        <f>nyse_gme_short_interest[[#This Row],[short_position]]/nyse_gme_short_interest[[#This Row],[float_shares]]*100</f>
        <v>21.511974780454853</v>
      </c>
      <c r="D457" s="8">
        <v>57320808</v>
      </c>
      <c r="E457">
        <v>24.08</v>
      </c>
      <c r="F457" s="8">
        <v>266460000</v>
      </c>
    </row>
    <row r="458" spans="1:6">
      <c r="A458" t="s">
        <v>11080</v>
      </c>
      <c r="B458">
        <v>18.809999999999999</v>
      </c>
      <c r="C458" s="40">
        <f>nyse_gme_short_interest[[#This Row],[short_position]]/nyse_gme_short_interest[[#This Row],[float_shares]]*100</f>
        <v>21.511974780454853</v>
      </c>
      <c r="D458" s="8">
        <v>57320808</v>
      </c>
      <c r="E458">
        <v>24.08</v>
      </c>
      <c r="F458" s="8">
        <v>266460000</v>
      </c>
    </row>
    <row r="459" spans="1:6">
      <c r="A459" t="s">
        <v>11081</v>
      </c>
      <c r="B459">
        <v>18.809999999999999</v>
      </c>
      <c r="C459" s="40">
        <f>nyse_gme_short_interest[[#This Row],[short_position]]/nyse_gme_short_interest[[#This Row],[float_shares]]*100</f>
        <v>21.511974780454853</v>
      </c>
      <c r="D459" s="8">
        <v>57320808</v>
      </c>
      <c r="E459">
        <v>24.08</v>
      </c>
      <c r="F459" s="8">
        <v>266460000</v>
      </c>
    </row>
    <row r="460" spans="1:6">
      <c r="A460" t="s">
        <v>11082</v>
      </c>
      <c r="B460">
        <v>18.809999999999999</v>
      </c>
      <c r="C460" s="40">
        <f>nyse_gme_short_interest[[#This Row],[short_position]]/nyse_gme_short_interest[[#This Row],[float_shares]]*100</f>
        <v>21.511974780454853</v>
      </c>
      <c r="D460" s="8">
        <v>57320808</v>
      </c>
      <c r="E460">
        <v>24.08</v>
      </c>
      <c r="F460" s="8">
        <v>266460000</v>
      </c>
    </row>
    <row r="461" spans="1:6">
      <c r="A461" t="s">
        <v>11083</v>
      </c>
      <c r="B461">
        <v>18.809999999999999</v>
      </c>
      <c r="C461" s="40">
        <f>nyse_gme_short_interest[[#This Row],[short_position]]/nyse_gme_short_interest[[#This Row],[float_shares]]*100</f>
        <v>21.511974780454853</v>
      </c>
      <c r="D461" s="8">
        <v>57320808</v>
      </c>
      <c r="E461">
        <v>24.08</v>
      </c>
      <c r="F461" s="8">
        <v>266460000</v>
      </c>
    </row>
    <row r="462" spans="1:6">
      <c r="A462" t="s">
        <v>11084</v>
      </c>
      <c r="B462">
        <v>18.809999999999999</v>
      </c>
      <c r="C462" s="40">
        <f>nyse_gme_short_interest[[#This Row],[short_position]]/nyse_gme_short_interest[[#This Row],[float_shares]]*100</f>
        <v>21.511974780454853</v>
      </c>
      <c r="D462" s="8">
        <v>57320808</v>
      </c>
      <c r="E462">
        <v>24.08</v>
      </c>
      <c r="F462" s="8">
        <v>266460000</v>
      </c>
    </row>
    <row r="463" spans="1:6">
      <c r="A463" t="s">
        <v>11085</v>
      </c>
      <c r="B463">
        <v>18.809999999999999</v>
      </c>
      <c r="C463" s="40">
        <f>nyse_gme_short_interest[[#This Row],[short_position]]/nyse_gme_short_interest[[#This Row],[float_shares]]*100</f>
        <v>21.511974780454853</v>
      </c>
      <c r="D463" s="8">
        <v>57320808</v>
      </c>
      <c r="E463">
        <v>24.08</v>
      </c>
      <c r="F463" s="8">
        <v>266460000</v>
      </c>
    </row>
    <row r="464" spans="1:6">
      <c r="A464" t="s">
        <v>11086</v>
      </c>
      <c r="B464">
        <v>18.809999999999999</v>
      </c>
      <c r="C464" s="40">
        <f>nyse_gme_short_interest[[#This Row],[short_position]]/nyse_gme_short_interest[[#This Row],[float_shares]]*100</f>
        <v>21.511974780454853</v>
      </c>
      <c r="D464" s="8">
        <v>57320808</v>
      </c>
      <c r="E464">
        <v>24.08</v>
      </c>
      <c r="F464" s="8">
        <v>266460000</v>
      </c>
    </row>
    <row r="465" spans="1:6">
      <c r="A465" t="s">
        <v>11087</v>
      </c>
      <c r="B465">
        <v>18.809999999999999</v>
      </c>
      <c r="C465" s="40">
        <f>nyse_gme_short_interest[[#This Row],[short_position]]/nyse_gme_short_interest[[#This Row],[float_shares]]*100</f>
        <v>21.511974780454853</v>
      </c>
      <c r="D465" s="8">
        <v>57320808</v>
      </c>
      <c r="E465">
        <v>24.08</v>
      </c>
      <c r="F465" s="8">
        <v>266460000</v>
      </c>
    </row>
    <row r="466" spans="1:6">
      <c r="A466" t="s">
        <v>11088</v>
      </c>
      <c r="B466">
        <v>18.809999999999999</v>
      </c>
      <c r="C466" s="40">
        <f>nyse_gme_short_interest[[#This Row],[short_position]]/nyse_gme_short_interest[[#This Row],[float_shares]]*100</f>
        <v>21.511974780454853</v>
      </c>
      <c r="D466" s="8">
        <v>57320808</v>
      </c>
      <c r="E466">
        <v>24.08</v>
      </c>
      <c r="F466" s="8">
        <v>266460000</v>
      </c>
    </row>
    <row r="467" spans="1:6">
      <c r="A467" t="s">
        <v>11089</v>
      </c>
      <c r="B467">
        <v>18.809999999999999</v>
      </c>
      <c r="C467" s="40">
        <f>nyse_gme_short_interest[[#This Row],[short_position]]/nyse_gme_short_interest[[#This Row],[float_shares]]*100</f>
        <v>21.511974780454853</v>
      </c>
      <c r="D467" s="8">
        <v>57320808</v>
      </c>
      <c r="E467">
        <v>24.08</v>
      </c>
      <c r="F467" s="8">
        <v>266460000</v>
      </c>
    </row>
    <row r="468" spans="1:6">
      <c r="A468" t="s">
        <v>11090</v>
      </c>
      <c r="B468">
        <v>18.940000000000001</v>
      </c>
      <c r="C468" s="40">
        <f>nyse_gme_short_interest[[#This Row],[short_position]]/nyse_gme_short_interest[[#This Row],[float_shares]]*100</f>
        <v>21.657940028522106</v>
      </c>
      <c r="D468" s="8">
        <v>57709747</v>
      </c>
      <c r="E468">
        <v>23.01</v>
      </c>
      <c r="F468" s="8">
        <v>266460000</v>
      </c>
    </row>
    <row r="469" spans="1:6">
      <c r="A469" t="s">
        <v>11091</v>
      </c>
      <c r="B469">
        <v>18.940000000000001</v>
      </c>
      <c r="C469" s="40">
        <f>nyse_gme_short_interest[[#This Row],[short_position]]/nyse_gme_short_interest[[#This Row],[float_shares]]*100</f>
        <v>21.657940028522106</v>
      </c>
      <c r="D469" s="8">
        <v>57709747</v>
      </c>
      <c r="E469">
        <v>23.01</v>
      </c>
      <c r="F469" s="8">
        <v>266460000</v>
      </c>
    </row>
    <row r="470" spans="1:6">
      <c r="A470" t="s">
        <v>11092</v>
      </c>
      <c r="B470">
        <v>18.940000000000001</v>
      </c>
      <c r="C470" s="40">
        <f>nyse_gme_short_interest[[#This Row],[short_position]]/nyse_gme_short_interest[[#This Row],[float_shares]]*100</f>
        <v>21.657940028522106</v>
      </c>
      <c r="D470" s="8">
        <v>57709747</v>
      </c>
      <c r="E470">
        <v>23.01</v>
      </c>
      <c r="F470" s="8">
        <v>266460000</v>
      </c>
    </row>
    <row r="471" spans="1:6">
      <c r="A471" t="s">
        <v>11093</v>
      </c>
      <c r="B471">
        <v>18.940000000000001</v>
      </c>
      <c r="C471" s="40">
        <f>nyse_gme_short_interest[[#This Row],[short_position]]/nyse_gme_short_interest[[#This Row],[float_shares]]*100</f>
        <v>21.657940028522106</v>
      </c>
      <c r="D471" s="8">
        <v>57709747</v>
      </c>
      <c r="E471">
        <v>23.01</v>
      </c>
      <c r="F471" s="8">
        <v>266460000</v>
      </c>
    </row>
    <row r="472" spans="1:6">
      <c r="A472" t="s">
        <v>11094</v>
      </c>
      <c r="B472">
        <v>18.940000000000001</v>
      </c>
      <c r="C472" s="40">
        <f>nyse_gme_short_interest[[#This Row],[short_position]]/nyse_gme_short_interest[[#This Row],[float_shares]]*100</f>
        <v>21.657940028522106</v>
      </c>
      <c r="D472" s="8">
        <v>57709747</v>
      </c>
      <c r="E472">
        <v>23.01</v>
      </c>
      <c r="F472" s="8">
        <v>266460000</v>
      </c>
    </row>
    <row r="473" spans="1:6">
      <c r="A473" t="s">
        <v>11095</v>
      </c>
      <c r="B473">
        <v>18.940000000000001</v>
      </c>
      <c r="C473" s="40">
        <f>nyse_gme_short_interest[[#This Row],[short_position]]/nyse_gme_short_interest[[#This Row],[float_shares]]*100</f>
        <v>21.657940028522106</v>
      </c>
      <c r="D473" s="8">
        <v>57709747</v>
      </c>
      <c r="E473">
        <v>23.01</v>
      </c>
      <c r="F473" s="8">
        <v>266460000</v>
      </c>
    </row>
    <row r="474" spans="1:6">
      <c r="A474" t="s">
        <v>11096</v>
      </c>
      <c r="B474">
        <v>18.940000000000001</v>
      </c>
      <c r="C474" s="40">
        <f>nyse_gme_short_interest[[#This Row],[short_position]]/nyse_gme_short_interest[[#This Row],[float_shares]]*100</f>
        <v>21.657940028522106</v>
      </c>
      <c r="D474" s="8">
        <v>57709747</v>
      </c>
      <c r="E474">
        <v>23.01</v>
      </c>
      <c r="F474" s="8">
        <v>266460000</v>
      </c>
    </row>
    <row r="475" spans="1:6">
      <c r="A475" t="s">
        <v>11097</v>
      </c>
      <c r="B475">
        <v>18.940000000000001</v>
      </c>
      <c r="C475" s="40">
        <f>nyse_gme_short_interest[[#This Row],[short_position]]/nyse_gme_short_interest[[#This Row],[float_shares]]*100</f>
        <v>21.657940028522106</v>
      </c>
      <c r="D475" s="8">
        <v>57709747</v>
      </c>
      <c r="E475">
        <v>23.01</v>
      </c>
      <c r="F475" s="8">
        <v>266460000</v>
      </c>
    </row>
    <row r="476" spans="1:6">
      <c r="A476" t="s">
        <v>11098</v>
      </c>
      <c r="B476">
        <v>18.940000000000001</v>
      </c>
      <c r="C476" s="40">
        <f>nyse_gme_short_interest[[#This Row],[short_position]]/nyse_gme_short_interest[[#This Row],[float_shares]]*100</f>
        <v>21.657940028522106</v>
      </c>
      <c r="D476" s="8">
        <v>57709747</v>
      </c>
      <c r="E476">
        <v>23.01</v>
      </c>
      <c r="F476" s="8">
        <v>266460000</v>
      </c>
    </row>
    <row r="477" spans="1:6">
      <c r="A477" t="s">
        <v>11099</v>
      </c>
      <c r="B477">
        <v>18.940000000000001</v>
      </c>
      <c r="C477" s="40">
        <f>nyse_gme_short_interest[[#This Row],[short_position]]/nyse_gme_short_interest[[#This Row],[float_shares]]*100</f>
        <v>21.657940028522106</v>
      </c>
      <c r="D477" s="8">
        <v>57709747</v>
      </c>
      <c r="E477">
        <v>23.01</v>
      </c>
      <c r="F477" s="8">
        <v>266460000</v>
      </c>
    </row>
    <row r="478" spans="1:6">
      <c r="A478" t="s">
        <v>11100</v>
      </c>
      <c r="B478">
        <v>18.940000000000001</v>
      </c>
      <c r="C478" s="40">
        <f>nyse_gme_short_interest[[#This Row],[short_position]]/nyse_gme_short_interest[[#This Row],[float_shares]]*100</f>
        <v>21.657940028522106</v>
      </c>
      <c r="D478" s="8">
        <v>57709747</v>
      </c>
      <c r="E478">
        <v>23.01</v>
      </c>
      <c r="F478" s="8">
        <v>266460000</v>
      </c>
    </row>
    <row r="479" spans="1:6">
      <c r="A479" t="s">
        <v>11101</v>
      </c>
      <c r="B479">
        <v>18.399999999999999</v>
      </c>
      <c r="C479" s="40">
        <f>nyse_gme_short_interest[[#This Row],[short_position]]/nyse_gme_short_interest[[#This Row],[float_shares]]*100</f>
        <v>21.043315694663363</v>
      </c>
      <c r="D479" s="8">
        <v>56072019</v>
      </c>
      <c r="E479">
        <v>20.34</v>
      </c>
      <c r="F479" s="8">
        <v>266460000</v>
      </c>
    </row>
    <row r="480" spans="1:6">
      <c r="A480" t="s">
        <v>11102</v>
      </c>
      <c r="B480">
        <v>18.399999999999999</v>
      </c>
      <c r="C480" s="40">
        <f>nyse_gme_short_interest[[#This Row],[short_position]]/nyse_gme_short_interest[[#This Row],[float_shares]]*100</f>
        <v>21.043315694663363</v>
      </c>
      <c r="D480" s="8">
        <v>56072019</v>
      </c>
      <c r="E480">
        <v>20.34</v>
      </c>
      <c r="F480" s="8">
        <v>266460000</v>
      </c>
    </row>
    <row r="481" spans="1:6">
      <c r="A481" t="s">
        <v>11103</v>
      </c>
      <c r="B481">
        <v>18.399999999999999</v>
      </c>
      <c r="C481" s="40">
        <f>nyse_gme_short_interest[[#This Row],[short_position]]/nyse_gme_short_interest[[#This Row],[float_shares]]*100</f>
        <v>21.043315694663363</v>
      </c>
      <c r="D481" s="8">
        <v>56072019</v>
      </c>
      <c r="E481">
        <v>20.34</v>
      </c>
      <c r="F481" s="8">
        <v>266460000</v>
      </c>
    </row>
    <row r="482" spans="1:6">
      <c r="A482" t="s">
        <v>11104</v>
      </c>
      <c r="B482">
        <v>18.399999999999999</v>
      </c>
      <c r="C482" s="40">
        <f>nyse_gme_short_interest[[#This Row],[short_position]]/nyse_gme_short_interest[[#This Row],[float_shares]]*100</f>
        <v>21.043315694663363</v>
      </c>
      <c r="D482" s="8">
        <v>56072019</v>
      </c>
      <c r="E482">
        <v>20.34</v>
      </c>
      <c r="F482" s="8">
        <v>266460000</v>
      </c>
    </row>
    <row r="483" spans="1:6">
      <c r="A483" t="s">
        <v>11105</v>
      </c>
      <c r="B483">
        <v>18.399999999999999</v>
      </c>
      <c r="C483" s="40">
        <f>nyse_gme_short_interest[[#This Row],[short_position]]/nyse_gme_short_interest[[#This Row],[float_shares]]*100</f>
        <v>21.043315694663363</v>
      </c>
      <c r="D483" s="8">
        <v>56072019</v>
      </c>
      <c r="E483">
        <v>20.34</v>
      </c>
      <c r="F483" s="8">
        <v>266460000</v>
      </c>
    </row>
    <row r="484" spans="1:6">
      <c r="A484" t="s">
        <v>11106</v>
      </c>
      <c r="B484">
        <v>18.399999999999999</v>
      </c>
      <c r="C484" s="40">
        <f>nyse_gme_short_interest[[#This Row],[short_position]]/nyse_gme_short_interest[[#This Row],[float_shares]]*100</f>
        <v>21.043315694663363</v>
      </c>
      <c r="D484" s="8">
        <v>56072019</v>
      </c>
      <c r="E484">
        <v>20.34</v>
      </c>
      <c r="F484" s="8">
        <v>266460000</v>
      </c>
    </row>
    <row r="485" spans="1:6">
      <c r="A485" t="s">
        <v>11107</v>
      </c>
      <c r="B485">
        <v>18.399999999999999</v>
      </c>
      <c r="C485" s="40">
        <f>nyse_gme_short_interest[[#This Row],[short_position]]/nyse_gme_short_interest[[#This Row],[float_shares]]*100</f>
        <v>21.043315694663363</v>
      </c>
      <c r="D485" s="8">
        <v>56072019</v>
      </c>
      <c r="E485">
        <v>20.34</v>
      </c>
      <c r="F485" s="8">
        <v>266460000</v>
      </c>
    </row>
    <row r="486" spans="1:6">
      <c r="A486" t="s">
        <v>11108</v>
      </c>
      <c r="B486">
        <v>18.399999999999999</v>
      </c>
      <c r="C486" s="40">
        <f>nyse_gme_short_interest[[#This Row],[short_position]]/nyse_gme_short_interest[[#This Row],[float_shares]]*100</f>
        <v>21.043315694663363</v>
      </c>
      <c r="D486" s="8">
        <v>56072019</v>
      </c>
      <c r="E486">
        <v>20.34</v>
      </c>
      <c r="F486" s="8">
        <v>266460000</v>
      </c>
    </row>
    <row r="487" spans="1:6">
      <c r="A487" t="s">
        <v>11109</v>
      </c>
      <c r="B487">
        <v>18.399999999999999</v>
      </c>
      <c r="C487" s="40">
        <f>nyse_gme_short_interest[[#This Row],[short_position]]/nyse_gme_short_interest[[#This Row],[float_shares]]*100</f>
        <v>21.043315694663363</v>
      </c>
      <c r="D487" s="8">
        <v>56072019</v>
      </c>
      <c r="E487">
        <v>20.34</v>
      </c>
      <c r="F487" s="8">
        <v>266460000</v>
      </c>
    </row>
    <row r="488" spans="1:6">
      <c r="A488" t="s">
        <v>11110</v>
      </c>
      <c r="B488">
        <v>18.399999999999999</v>
      </c>
      <c r="C488" s="40">
        <f>nyse_gme_short_interest[[#This Row],[short_position]]/nyse_gme_short_interest[[#This Row],[float_shares]]*100</f>
        <v>21.043315694663363</v>
      </c>
      <c r="D488" s="8">
        <v>56072019</v>
      </c>
      <c r="E488">
        <v>20.34</v>
      </c>
      <c r="F488" s="8">
        <v>266460000</v>
      </c>
    </row>
    <row r="489" spans="1:6">
      <c r="A489" t="s">
        <v>11111</v>
      </c>
      <c r="B489">
        <v>18.62</v>
      </c>
      <c r="C489" s="40">
        <f>nyse_gme_short_interest[[#This Row],[short_position]]/nyse_gme_short_interest[[#This Row],[float_shares]]*100</f>
        <v>21.287866471515425</v>
      </c>
      <c r="D489" s="8">
        <v>56723649</v>
      </c>
      <c r="E489">
        <v>4.93</v>
      </c>
      <c r="F489" s="8">
        <v>266460000</v>
      </c>
    </row>
    <row r="490" spans="1:6">
      <c r="A490" t="s">
        <v>11112</v>
      </c>
      <c r="B490">
        <v>18.62</v>
      </c>
      <c r="C490" s="40">
        <f>nyse_gme_short_interest[[#This Row],[short_position]]/nyse_gme_short_interest[[#This Row],[float_shares]]*100</f>
        <v>21.287866471515425</v>
      </c>
      <c r="D490" s="8">
        <v>56723649</v>
      </c>
      <c r="E490">
        <v>4.93</v>
      </c>
      <c r="F490" s="8">
        <v>266460000</v>
      </c>
    </row>
    <row r="491" spans="1:6">
      <c r="A491" t="s">
        <v>11113</v>
      </c>
      <c r="B491">
        <v>18.62</v>
      </c>
      <c r="C491" s="40">
        <f>nyse_gme_short_interest[[#This Row],[short_position]]/nyse_gme_short_interest[[#This Row],[float_shares]]*100</f>
        <v>21.287866471515425</v>
      </c>
      <c r="D491" s="8">
        <v>56723649</v>
      </c>
      <c r="E491">
        <v>4.93</v>
      </c>
      <c r="F491" s="8">
        <v>266460000</v>
      </c>
    </row>
    <row r="492" spans="1:6">
      <c r="A492" t="s">
        <v>11114</v>
      </c>
      <c r="B492">
        <v>18.62</v>
      </c>
      <c r="C492" s="40">
        <f>nyse_gme_short_interest[[#This Row],[short_position]]/nyse_gme_short_interest[[#This Row],[float_shares]]*100</f>
        <v>21.287866471515425</v>
      </c>
      <c r="D492" s="8">
        <v>56723649</v>
      </c>
      <c r="E492">
        <v>4.93</v>
      </c>
      <c r="F492" s="8">
        <v>266460000</v>
      </c>
    </row>
    <row r="493" spans="1:6">
      <c r="A493" t="s">
        <v>11115</v>
      </c>
      <c r="B493">
        <v>18.62</v>
      </c>
      <c r="C493" s="40">
        <f>nyse_gme_short_interest[[#This Row],[short_position]]/nyse_gme_short_interest[[#This Row],[float_shares]]*100</f>
        <v>21.287866471515425</v>
      </c>
      <c r="D493" s="8">
        <v>56723649</v>
      </c>
      <c r="E493">
        <v>4.93</v>
      </c>
      <c r="F493" s="8">
        <v>266460000</v>
      </c>
    </row>
    <row r="494" spans="1:6">
      <c r="A494" t="s">
        <v>11116</v>
      </c>
      <c r="B494">
        <v>18.62</v>
      </c>
      <c r="C494" s="40">
        <f>nyse_gme_short_interest[[#This Row],[short_position]]/nyse_gme_short_interest[[#This Row],[float_shares]]*100</f>
        <v>21.287866471515425</v>
      </c>
      <c r="D494" s="8">
        <v>56723649</v>
      </c>
      <c r="E494">
        <v>4.93</v>
      </c>
      <c r="F494" s="8">
        <v>266460000</v>
      </c>
    </row>
    <row r="495" spans="1:6">
      <c r="A495" t="s">
        <v>11117</v>
      </c>
      <c r="B495">
        <v>18.62</v>
      </c>
      <c r="C495" s="40">
        <f>nyse_gme_short_interest[[#This Row],[short_position]]/nyse_gme_short_interest[[#This Row],[float_shares]]*100</f>
        <v>21.287866471515425</v>
      </c>
      <c r="D495" s="8">
        <v>56723649</v>
      </c>
      <c r="E495">
        <v>4.93</v>
      </c>
      <c r="F495" s="8">
        <v>266460000</v>
      </c>
    </row>
    <row r="496" spans="1:6">
      <c r="A496" t="s">
        <v>11118</v>
      </c>
      <c r="B496">
        <v>18.62</v>
      </c>
      <c r="C496" s="40">
        <f>nyse_gme_short_interest[[#This Row],[short_position]]/nyse_gme_short_interest[[#This Row],[float_shares]]*100</f>
        <v>21.287866471515425</v>
      </c>
      <c r="D496" s="8">
        <v>56723649</v>
      </c>
      <c r="E496">
        <v>4.93</v>
      </c>
      <c r="F496" s="8">
        <v>266460000</v>
      </c>
    </row>
    <row r="497" spans="1:6">
      <c r="A497" t="s">
        <v>11119</v>
      </c>
      <c r="B497">
        <v>18.62</v>
      </c>
      <c r="C497" s="40">
        <f>nyse_gme_short_interest[[#This Row],[short_position]]/nyse_gme_short_interest[[#This Row],[float_shares]]*100</f>
        <v>21.287866471515425</v>
      </c>
      <c r="D497" s="8">
        <v>56723649</v>
      </c>
      <c r="E497">
        <v>4.93</v>
      </c>
      <c r="F497" s="8">
        <v>266460000</v>
      </c>
    </row>
    <row r="498" spans="1:6">
      <c r="A498" t="s">
        <v>11120</v>
      </c>
      <c r="B498">
        <v>19.2</v>
      </c>
      <c r="C498" s="40">
        <f>nyse_gme_short_interest[[#This Row],[short_position]]/nyse_gme_short_interest[[#This Row],[float_shares]]*100</f>
        <v>21.95665803497711</v>
      </c>
      <c r="D498" s="8">
        <v>58505711</v>
      </c>
      <c r="E498">
        <v>18.989999999999998</v>
      </c>
      <c r="F498" s="8">
        <v>266460000</v>
      </c>
    </row>
    <row r="499" spans="1:6">
      <c r="A499" t="s">
        <v>11121</v>
      </c>
      <c r="B499">
        <v>19.2</v>
      </c>
      <c r="C499" s="40">
        <f>nyse_gme_short_interest[[#This Row],[short_position]]/nyse_gme_short_interest[[#This Row],[float_shares]]*100</f>
        <v>21.95665803497711</v>
      </c>
      <c r="D499" s="8">
        <v>58505711</v>
      </c>
      <c r="E499">
        <v>18.989999999999998</v>
      </c>
      <c r="F499" s="8">
        <v>266460000</v>
      </c>
    </row>
    <row r="500" spans="1:6">
      <c r="A500" t="s">
        <v>11122</v>
      </c>
      <c r="B500">
        <v>19.21</v>
      </c>
      <c r="C500" s="40">
        <f>nyse_gme_short_interest[[#This Row],[short_position]]/nyse_gme_short_interest[[#This Row],[float_shares]]*100</f>
        <v>21.95665803497711</v>
      </c>
      <c r="D500" s="8">
        <v>58505711</v>
      </c>
      <c r="E500">
        <v>18.989999999999998</v>
      </c>
      <c r="F500" s="8">
        <v>266460000</v>
      </c>
    </row>
    <row r="501" spans="1:6">
      <c r="A501" t="s">
        <v>11123</v>
      </c>
      <c r="B501">
        <v>19.21</v>
      </c>
      <c r="C501" s="40">
        <f>nyse_gme_short_interest[[#This Row],[short_position]]/nyse_gme_short_interest[[#This Row],[float_shares]]*100</f>
        <v>21.95665803497711</v>
      </c>
      <c r="D501" s="8">
        <v>58505711</v>
      </c>
      <c r="E501">
        <v>18.989999999999998</v>
      </c>
      <c r="F501" s="8">
        <v>266460000</v>
      </c>
    </row>
    <row r="502" spans="1:6">
      <c r="A502" t="s">
        <v>11124</v>
      </c>
      <c r="B502">
        <v>19.21</v>
      </c>
      <c r="C502" s="40">
        <f>nyse_gme_short_interest[[#This Row],[short_position]]/nyse_gme_short_interest[[#This Row],[float_shares]]*100</f>
        <v>21.95665803497711</v>
      </c>
      <c r="D502" s="8">
        <v>58505711</v>
      </c>
      <c r="E502">
        <v>18.989999999999998</v>
      </c>
      <c r="F502" s="8">
        <v>266460000</v>
      </c>
    </row>
    <row r="503" spans="1:6">
      <c r="A503" t="s">
        <v>11125</v>
      </c>
      <c r="B503">
        <v>19.21</v>
      </c>
      <c r="C503" s="40">
        <f>nyse_gme_short_interest[[#This Row],[short_position]]/nyse_gme_short_interest[[#This Row],[float_shares]]*100</f>
        <v>21.95665803497711</v>
      </c>
      <c r="D503" s="8">
        <v>58505711</v>
      </c>
      <c r="E503">
        <v>18.989999999999998</v>
      </c>
      <c r="F503" s="8">
        <v>266460000</v>
      </c>
    </row>
    <row r="504" spans="1:6">
      <c r="A504" t="s">
        <v>11126</v>
      </c>
      <c r="B504">
        <v>19.21</v>
      </c>
      <c r="C504" s="40">
        <f>nyse_gme_short_interest[[#This Row],[short_position]]/nyse_gme_short_interest[[#This Row],[float_shares]]*100</f>
        <v>21.95665803497711</v>
      </c>
      <c r="D504" s="8">
        <v>58505711</v>
      </c>
      <c r="E504">
        <v>18.989999999999998</v>
      </c>
      <c r="F504" s="8">
        <v>266460000</v>
      </c>
    </row>
    <row r="505" spans="1:6">
      <c r="A505" t="s">
        <v>11127</v>
      </c>
      <c r="B505">
        <v>19.21</v>
      </c>
      <c r="C505" s="40">
        <f>nyse_gme_short_interest[[#This Row],[short_position]]/nyse_gme_short_interest[[#This Row],[float_shares]]*100</f>
        <v>21.95665803497711</v>
      </c>
      <c r="D505" s="8">
        <v>58505711</v>
      </c>
      <c r="E505">
        <v>18.989999999999998</v>
      </c>
      <c r="F505" s="8">
        <v>266460000</v>
      </c>
    </row>
    <row r="506" spans="1:6">
      <c r="A506" t="s">
        <v>11128</v>
      </c>
      <c r="B506">
        <v>19.21</v>
      </c>
      <c r="C506" s="40">
        <f>nyse_gme_short_interest[[#This Row],[short_position]]/nyse_gme_short_interest[[#This Row],[float_shares]]*100</f>
        <v>21.95665803497711</v>
      </c>
      <c r="D506" s="8">
        <v>58505711</v>
      </c>
      <c r="E506">
        <v>18.989999999999998</v>
      </c>
      <c r="F506" s="8">
        <v>266460000</v>
      </c>
    </row>
    <row r="507" spans="1:6">
      <c r="A507" t="s">
        <v>11129</v>
      </c>
      <c r="B507">
        <v>19.21</v>
      </c>
      <c r="C507" s="40">
        <f>nyse_gme_short_interest[[#This Row],[short_position]]/nyse_gme_short_interest[[#This Row],[float_shares]]*100</f>
        <v>21.95665803497711</v>
      </c>
      <c r="D507" s="8">
        <v>58505711</v>
      </c>
      <c r="E507">
        <v>18.989999999999998</v>
      </c>
      <c r="F507" s="8">
        <v>266460000</v>
      </c>
    </row>
    <row r="508" spans="1:6">
      <c r="A508" t="s">
        <v>11130</v>
      </c>
      <c r="B508">
        <v>19.21</v>
      </c>
      <c r="C508" s="40">
        <f>nyse_gme_short_interest[[#This Row],[short_position]]/nyse_gme_short_interest[[#This Row],[float_shares]]*100</f>
        <v>21.95665803497711</v>
      </c>
      <c r="D508" s="8">
        <v>58505711</v>
      </c>
      <c r="E508">
        <v>18.989999999999998</v>
      </c>
      <c r="F508" s="8">
        <v>266460000</v>
      </c>
    </row>
    <row r="509" spans="1:6">
      <c r="A509" t="s">
        <v>11131</v>
      </c>
      <c r="B509">
        <v>19.21</v>
      </c>
      <c r="C509" s="40">
        <f>nyse_gme_short_interest[[#This Row],[short_position]]/nyse_gme_short_interest[[#This Row],[float_shares]]*100</f>
        <v>21.95665803497711</v>
      </c>
      <c r="D509" s="8">
        <v>58505711</v>
      </c>
      <c r="E509">
        <v>18.989999999999998</v>
      </c>
      <c r="F509" s="8">
        <v>266460000</v>
      </c>
    </row>
    <row r="510" spans="1:6">
      <c r="A510" t="s">
        <v>11132</v>
      </c>
      <c r="B510">
        <v>18.670000000000002</v>
      </c>
      <c r="C510" s="40">
        <f>nyse_gme_short_interest[[#This Row],[short_position]]/nyse_gme_short_interest[[#This Row],[float_shares]]*100</f>
        <v>21.335653756661412</v>
      </c>
      <c r="D510" s="8">
        <v>56850983</v>
      </c>
      <c r="E510">
        <v>18.55</v>
      </c>
      <c r="F510" s="8">
        <v>266460000</v>
      </c>
    </row>
    <row r="511" spans="1:6">
      <c r="A511" t="s">
        <v>11133</v>
      </c>
      <c r="B511">
        <v>18.670000000000002</v>
      </c>
      <c r="C511" s="40">
        <f>nyse_gme_short_interest[[#This Row],[short_position]]/nyse_gme_short_interest[[#This Row],[float_shares]]*100</f>
        <v>21.335653756661412</v>
      </c>
      <c r="D511" s="8">
        <v>56850983</v>
      </c>
      <c r="E511">
        <v>18.55</v>
      </c>
      <c r="F511" s="8">
        <v>266460000</v>
      </c>
    </row>
    <row r="512" spans="1:6">
      <c r="A512" t="s">
        <v>11134</v>
      </c>
      <c r="B512">
        <v>18.670000000000002</v>
      </c>
      <c r="C512" s="40">
        <f>nyse_gme_short_interest[[#This Row],[short_position]]/nyse_gme_short_interest[[#This Row],[float_shares]]*100</f>
        <v>21.335653756661412</v>
      </c>
      <c r="D512" s="8">
        <v>56850983</v>
      </c>
      <c r="E512">
        <v>18.55</v>
      </c>
      <c r="F512" s="8">
        <v>266460000</v>
      </c>
    </row>
    <row r="513" spans="1:6">
      <c r="A513" t="s">
        <v>11135</v>
      </c>
      <c r="B513">
        <v>18.670000000000002</v>
      </c>
      <c r="C513" s="40">
        <f>nyse_gme_short_interest[[#This Row],[short_position]]/nyse_gme_short_interest[[#This Row],[float_shares]]*100</f>
        <v>21.335653756661412</v>
      </c>
      <c r="D513" s="8">
        <v>56850983</v>
      </c>
      <c r="E513">
        <v>18.55</v>
      </c>
      <c r="F513" s="8">
        <v>266460000</v>
      </c>
    </row>
    <row r="514" spans="1:6">
      <c r="A514" t="s">
        <v>11136</v>
      </c>
      <c r="B514">
        <v>18.670000000000002</v>
      </c>
      <c r="C514" s="40">
        <f>nyse_gme_short_interest[[#This Row],[short_position]]/nyse_gme_short_interest[[#This Row],[float_shares]]*100</f>
        <v>21.335653756661412</v>
      </c>
      <c r="D514" s="8">
        <v>56850983</v>
      </c>
      <c r="E514">
        <v>18.55</v>
      </c>
      <c r="F514" s="8">
        <v>266460000</v>
      </c>
    </row>
    <row r="515" spans="1:6">
      <c r="A515" t="s">
        <v>11137</v>
      </c>
      <c r="B515">
        <v>18.670000000000002</v>
      </c>
      <c r="C515" s="40">
        <f>nyse_gme_short_interest[[#This Row],[short_position]]/nyse_gme_short_interest[[#This Row],[float_shares]]*100</f>
        <v>21.335653756661412</v>
      </c>
      <c r="D515" s="8">
        <v>56850983</v>
      </c>
      <c r="E515">
        <v>18.55</v>
      </c>
      <c r="F515" s="8">
        <v>266460000</v>
      </c>
    </row>
    <row r="516" spans="1:6">
      <c r="A516" t="s">
        <v>11138</v>
      </c>
      <c r="B516">
        <v>18.670000000000002</v>
      </c>
      <c r="C516" s="40">
        <f>nyse_gme_short_interest[[#This Row],[short_position]]/nyse_gme_short_interest[[#This Row],[float_shares]]*100</f>
        <v>21.335653756661412</v>
      </c>
      <c r="D516" s="8">
        <v>56850983</v>
      </c>
      <c r="E516">
        <v>18.55</v>
      </c>
      <c r="F516" s="8">
        <v>266460000</v>
      </c>
    </row>
    <row r="517" spans="1:6">
      <c r="A517" t="s">
        <v>11139</v>
      </c>
      <c r="B517">
        <v>18.670000000000002</v>
      </c>
      <c r="C517" s="40">
        <f>nyse_gme_short_interest[[#This Row],[short_position]]/nyse_gme_short_interest[[#This Row],[float_shares]]*100</f>
        <v>21.335653756661412</v>
      </c>
      <c r="D517" s="8">
        <v>56850983</v>
      </c>
      <c r="E517">
        <v>18.55</v>
      </c>
      <c r="F517" s="8">
        <v>266460000</v>
      </c>
    </row>
    <row r="518" spans="1:6">
      <c r="A518" t="s">
        <v>11140</v>
      </c>
      <c r="B518">
        <v>18.670000000000002</v>
      </c>
      <c r="C518" s="40">
        <f>nyse_gme_short_interest[[#This Row],[short_position]]/nyse_gme_short_interest[[#This Row],[float_shares]]*100</f>
        <v>21.335653756661412</v>
      </c>
      <c r="D518" s="8">
        <v>56850983</v>
      </c>
      <c r="E518">
        <v>18.55</v>
      </c>
      <c r="F518" s="8">
        <v>266460000</v>
      </c>
    </row>
    <row r="519" spans="1:6">
      <c r="A519" t="s">
        <v>11141</v>
      </c>
      <c r="B519">
        <v>18.670000000000002</v>
      </c>
      <c r="C519" s="40">
        <f>nyse_gme_short_interest[[#This Row],[short_position]]/nyse_gme_short_interest[[#This Row],[float_shares]]*100</f>
        <v>21.335653756661412</v>
      </c>
      <c r="D519" s="8">
        <v>56850983</v>
      </c>
      <c r="E519">
        <v>18.55</v>
      </c>
      <c r="F519" s="8">
        <v>266460000</v>
      </c>
    </row>
    <row r="520" spans="1:6">
      <c r="A520" t="s">
        <v>11142</v>
      </c>
      <c r="B520">
        <v>18.670000000000002</v>
      </c>
      <c r="C520" s="40">
        <f>nyse_gme_short_interest[[#This Row],[short_position]]/nyse_gme_short_interest[[#This Row],[float_shares]]*100</f>
        <v>21.335653756661412</v>
      </c>
      <c r="D520" s="8">
        <v>56850983</v>
      </c>
      <c r="E520">
        <v>18.55</v>
      </c>
      <c r="F520" s="8">
        <v>266460000</v>
      </c>
    </row>
    <row r="521" spans="1:6">
      <c r="A521" t="s">
        <v>11143</v>
      </c>
      <c r="B521">
        <v>18.809999999999999</v>
      </c>
      <c r="C521" s="40">
        <f>nyse_gme_short_interest[[#This Row],[short_position]]/nyse_gme_short_interest[[#This Row],[float_shares]]*100</f>
        <v>21.500276964647604</v>
      </c>
      <c r="D521" s="8">
        <v>57289638</v>
      </c>
      <c r="E521">
        <v>10.99</v>
      </c>
      <c r="F521" s="8">
        <v>266460000</v>
      </c>
    </row>
    <row r="522" spans="1:6">
      <c r="A522" t="s">
        <v>11144</v>
      </c>
      <c r="B522">
        <v>18.809999999999999</v>
      </c>
      <c r="C522" s="40">
        <f>nyse_gme_short_interest[[#This Row],[short_position]]/nyse_gme_short_interest[[#This Row],[float_shares]]*100</f>
        <v>21.500276964647604</v>
      </c>
      <c r="D522" s="8">
        <v>57289638</v>
      </c>
      <c r="E522">
        <v>10.99</v>
      </c>
      <c r="F522" s="8">
        <v>266460000</v>
      </c>
    </row>
    <row r="523" spans="1:6">
      <c r="A523" t="s">
        <v>11145</v>
      </c>
      <c r="B523">
        <v>18.809999999999999</v>
      </c>
      <c r="C523" s="40">
        <f>nyse_gme_short_interest[[#This Row],[short_position]]/nyse_gme_short_interest[[#This Row],[float_shares]]*100</f>
        <v>21.500276964647604</v>
      </c>
      <c r="D523" s="8">
        <v>57289638</v>
      </c>
      <c r="E523">
        <v>10.99</v>
      </c>
      <c r="F523" s="8">
        <v>266460000</v>
      </c>
    </row>
    <row r="524" spans="1:6">
      <c r="A524" t="s">
        <v>11146</v>
      </c>
      <c r="B524">
        <v>18.809999999999999</v>
      </c>
      <c r="C524" s="40">
        <f>nyse_gme_short_interest[[#This Row],[short_position]]/nyse_gme_short_interest[[#This Row],[float_shares]]*100</f>
        <v>21.500276964647604</v>
      </c>
      <c r="D524" s="8">
        <v>57289638</v>
      </c>
      <c r="E524">
        <v>10.99</v>
      </c>
      <c r="F524" s="8">
        <v>266460000</v>
      </c>
    </row>
    <row r="525" spans="1:6">
      <c r="A525" t="s">
        <v>11147</v>
      </c>
      <c r="B525">
        <v>18.809999999999999</v>
      </c>
      <c r="C525" s="40">
        <f>nyse_gme_short_interest[[#This Row],[short_position]]/nyse_gme_short_interest[[#This Row],[float_shares]]*100</f>
        <v>21.500276964647604</v>
      </c>
      <c r="D525" s="8">
        <v>57289638</v>
      </c>
      <c r="E525">
        <v>10.99</v>
      </c>
      <c r="F525" s="8">
        <v>266460000</v>
      </c>
    </row>
    <row r="526" spans="1:6">
      <c r="A526" t="s">
        <v>11148</v>
      </c>
      <c r="B526">
        <v>18.809999999999999</v>
      </c>
      <c r="C526" s="40">
        <f>nyse_gme_short_interest[[#This Row],[short_position]]/nyse_gme_short_interest[[#This Row],[float_shares]]*100</f>
        <v>21.500276964647604</v>
      </c>
      <c r="D526" s="8">
        <v>57289638</v>
      </c>
      <c r="E526">
        <v>10.99</v>
      </c>
      <c r="F526" s="8">
        <v>266460000</v>
      </c>
    </row>
    <row r="527" spans="1:6">
      <c r="A527" t="s">
        <v>11149</v>
      </c>
      <c r="B527">
        <v>18.809999999999999</v>
      </c>
      <c r="C527" s="40">
        <f>nyse_gme_short_interest[[#This Row],[short_position]]/nyse_gme_short_interest[[#This Row],[float_shares]]*100</f>
        <v>21.500276964647604</v>
      </c>
      <c r="D527" s="8">
        <v>57289638</v>
      </c>
      <c r="E527">
        <v>10.99</v>
      </c>
      <c r="F527" s="8">
        <v>266460000</v>
      </c>
    </row>
    <row r="528" spans="1:6">
      <c r="A528" t="s">
        <v>11150</v>
      </c>
      <c r="B528">
        <v>18.809999999999999</v>
      </c>
      <c r="C528" s="40">
        <f>nyse_gme_short_interest[[#This Row],[short_position]]/nyse_gme_short_interest[[#This Row],[float_shares]]*100</f>
        <v>21.500276964647604</v>
      </c>
      <c r="D528" s="8">
        <v>57289638</v>
      </c>
      <c r="E528">
        <v>10.99</v>
      </c>
      <c r="F528" s="8">
        <v>266460000</v>
      </c>
    </row>
    <row r="529" spans="1:6">
      <c r="A529" t="s">
        <v>11151</v>
      </c>
      <c r="B529">
        <v>19</v>
      </c>
      <c r="C529" s="40">
        <f>nyse_gme_short_interest[[#This Row],[short_position]]/nyse_gme_short_interest[[#This Row],[float_shares]]*100</f>
        <v>21.722593259776328</v>
      </c>
      <c r="D529" s="8">
        <v>57882022</v>
      </c>
      <c r="E529">
        <v>11.43</v>
      </c>
      <c r="F529" s="8">
        <v>266460000</v>
      </c>
    </row>
    <row r="530" spans="1:6">
      <c r="A530" t="s">
        <v>11152</v>
      </c>
      <c r="B530">
        <v>19</v>
      </c>
      <c r="C530" s="40">
        <f>nyse_gme_short_interest[[#This Row],[short_position]]/nyse_gme_short_interest[[#This Row],[float_shares]]*100</f>
        <v>21.722593259776328</v>
      </c>
      <c r="D530" s="8">
        <v>57882022</v>
      </c>
      <c r="E530">
        <v>11.43</v>
      </c>
      <c r="F530" s="8">
        <v>266460000</v>
      </c>
    </row>
    <row r="531" spans="1:6">
      <c r="A531" t="s">
        <v>11153</v>
      </c>
      <c r="B531">
        <v>19</v>
      </c>
      <c r="C531" s="40">
        <f>nyse_gme_short_interest[[#This Row],[short_position]]/nyse_gme_short_interest[[#This Row],[float_shares]]*100</f>
        <v>21.722593259776328</v>
      </c>
      <c r="D531" s="8">
        <v>57882022</v>
      </c>
      <c r="E531">
        <v>11.43</v>
      </c>
      <c r="F531" s="8">
        <v>266460000</v>
      </c>
    </row>
    <row r="532" spans="1:6">
      <c r="A532" t="s">
        <v>11154</v>
      </c>
      <c r="B532">
        <v>19</v>
      </c>
      <c r="C532" s="40">
        <f>nyse_gme_short_interest[[#This Row],[short_position]]/nyse_gme_short_interest[[#This Row],[float_shares]]*100</f>
        <v>21.722593259776328</v>
      </c>
      <c r="D532" s="8">
        <v>57882022</v>
      </c>
      <c r="E532">
        <v>11.43</v>
      </c>
      <c r="F532" s="8">
        <v>266460000</v>
      </c>
    </row>
    <row r="533" spans="1:6">
      <c r="A533" t="s">
        <v>11155</v>
      </c>
      <c r="B533">
        <v>19</v>
      </c>
      <c r="C533" s="40">
        <f>nyse_gme_short_interest[[#This Row],[short_position]]/nyse_gme_short_interest[[#This Row],[float_shares]]*100</f>
        <v>21.722593259776328</v>
      </c>
      <c r="D533" s="8">
        <v>57882022</v>
      </c>
      <c r="E533">
        <v>11.43</v>
      </c>
      <c r="F533" s="8">
        <v>266460000</v>
      </c>
    </row>
    <row r="534" spans="1:6">
      <c r="A534" t="s">
        <v>11156</v>
      </c>
      <c r="B534">
        <v>19</v>
      </c>
      <c r="C534" s="40">
        <f>nyse_gme_short_interest[[#This Row],[short_position]]/nyse_gme_short_interest[[#This Row],[float_shares]]*100</f>
        <v>21.722593259776328</v>
      </c>
      <c r="D534" s="8">
        <v>57882022</v>
      </c>
      <c r="E534">
        <v>11.43</v>
      </c>
      <c r="F534" s="8">
        <v>266460000</v>
      </c>
    </row>
    <row r="535" spans="1:6">
      <c r="A535" t="s">
        <v>11157</v>
      </c>
      <c r="B535">
        <v>19</v>
      </c>
      <c r="C535" s="40">
        <f>nyse_gme_short_interest[[#This Row],[short_position]]/nyse_gme_short_interest[[#This Row],[float_shares]]*100</f>
        <v>21.722593259776328</v>
      </c>
      <c r="D535" s="8">
        <v>57882022</v>
      </c>
      <c r="E535">
        <v>11.43</v>
      </c>
      <c r="F535" s="8">
        <v>266460000</v>
      </c>
    </row>
    <row r="536" spans="1:6">
      <c r="A536" t="s">
        <v>11158</v>
      </c>
      <c r="B536">
        <v>19</v>
      </c>
      <c r="C536" s="40">
        <f>nyse_gme_short_interest[[#This Row],[short_position]]/nyse_gme_short_interest[[#This Row],[float_shares]]*100</f>
        <v>21.722593259776328</v>
      </c>
      <c r="D536" s="8">
        <v>57882022</v>
      </c>
      <c r="E536">
        <v>11.43</v>
      </c>
      <c r="F536" s="8">
        <v>266460000</v>
      </c>
    </row>
    <row r="537" spans="1:6">
      <c r="A537" t="s">
        <v>11159</v>
      </c>
      <c r="B537">
        <v>19</v>
      </c>
      <c r="C537" s="40">
        <f>nyse_gme_short_interest[[#This Row],[short_position]]/nyse_gme_short_interest[[#This Row],[float_shares]]*100</f>
        <v>21.722593259776328</v>
      </c>
      <c r="D537" s="8">
        <v>57882022</v>
      </c>
      <c r="E537">
        <v>11.43</v>
      </c>
      <c r="F537" s="8">
        <v>266460000</v>
      </c>
    </row>
    <row r="538" spans="1:6">
      <c r="A538" t="s">
        <v>11160</v>
      </c>
      <c r="B538">
        <v>19</v>
      </c>
      <c r="C538" s="40">
        <f>nyse_gme_short_interest[[#This Row],[short_position]]/nyse_gme_short_interest[[#This Row],[float_shares]]*100</f>
        <v>21.722593259776328</v>
      </c>
      <c r="D538" s="8">
        <v>57882022</v>
      </c>
      <c r="E538">
        <v>11.43</v>
      </c>
      <c r="F538" s="8">
        <v>266460000</v>
      </c>
    </row>
    <row r="539" spans="1:6">
      <c r="A539" t="s">
        <v>11161</v>
      </c>
      <c r="B539">
        <v>19</v>
      </c>
      <c r="C539" s="40">
        <f>nyse_gme_short_interest[[#This Row],[short_position]]/nyse_gme_short_interest[[#This Row],[float_shares]]*100</f>
        <v>21.722593259776328</v>
      </c>
      <c r="D539" s="8">
        <v>57882022</v>
      </c>
      <c r="E539">
        <v>11.43</v>
      </c>
      <c r="F539" s="8">
        <v>266460000</v>
      </c>
    </row>
    <row r="540" spans="1:6">
      <c r="A540" t="s">
        <v>11162</v>
      </c>
      <c r="B540">
        <v>19.809999999999999</v>
      </c>
      <c r="C540" s="40">
        <f>nyse_gme_short_interest[[#This Row],[short_position]]/nyse_gme_short_interest[[#This Row],[float_shares]]*100</f>
        <v>22.644197252870978</v>
      </c>
      <c r="D540" s="8">
        <v>60337728</v>
      </c>
      <c r="E540">
        <v>11.39</v>
      </c>
      <c r="F540" s="8">
        <v>266460000</v>
      </c>
    </row>
    <row r="541" spans="1:6">
      <c r="A541" t="s">
        <v>11163</v>
      </c>
      <c r="B541">
        <v>19.809999999999999</v>
      </c>
      <c r="C541" s="40">
        <f>nyse_gme_short_interest[[#This Row],[short_position]]/nyse_gme_short_interest[[#This Row],[float_shares]]*100</f>
        <v>22.644197252870978</v>
      </c>
      <c r="D541" s="8">
        <v>60337728</v>
      </c>
      <c r="E541">
        <v>11.39</v>
      </c>
      <c r="F541" s="8">
        <v>266460000</v>
      </c>
    </row>
    <row r="542" spans="1:6">
      <c r="A542" t="s">
        <v>11164</v>
      </c>
      <c r="B542">
        <v>19.809999999999999</v>
      </c>
      <c r="C542" s="40">
        <f>nyse_gme_short_interest[[#This Row],[short_position]]/nyse_gme_short_interest[[#This Row],[float_shares]]*100</f>
        <v>22.644197252870978</v>
      </c>
      <c r="D542" s="8">
        <v>60337728</v>
      </c>
      <c r="E542">
        <v>11.39</v>
      </c>
      <c r="F542" s="8">
        <v>266460000</v>
      </c>
    </row>
    <row r="543" spans="1:6">
      <c r="A543" t="s">
        <v>11165</v>
      </c>
      <c r="B543">
        <v>19.809999999999999</v>
      </c>
      <c r="C543" s="40">
        <f>nyse_gme_short_interest[[#This Row],[short_position]]/nyse_gme_short_interest[[#This Row],[float_shares]]*100</f>
        <v>22.644197252870978</v>
      </c>
      <c r="D543" s="8">
        <v>60337728</v>
      </c>
      <c r="E543">
        <v>11.39</v>
      </c>
      <c r="F543" s="8">
        <v>266460000</v>
      </c>
    </row>
    <row r="544" spans="1:6">
      <c r="A544" t="s">
        <v>11166</v>
      </c>
      <c r="B544">
        <v>19.809999999999999</v>
      </c>
      <c r="C544" s="40">
        <f>nyse_gme_short_interest[[#This Row],[short_position]]/nyse_gme_short_interest[[#This Row],[float_shares]]*100</f>
        <v>22.644197252870978</v>
      </c>
      <c r="D544" s="8">
        <v>60337728</v>
      </c>
      <c r="E544">
        <v>11.39</v>
      </c>
      <c r="F544" s="8">
        <v>266460000</v>
      </c>
    </row>
    <row r="545" spans="1:6">
      <c r="A545" t="s">
        <v>11167</v>
      </c>
      <c r="B545">
        <v>19.809999999999999</v>
      </c>
      <c r="C545" s="40">
        <f>nyse_gme_short_interest[[#This Row],[short_position]]/nyse_gme_short_interest[[#This Row],[float_shares]]*100</f>
        <v>22.644197252870978</v>
      </c>
      <c r="D545" s="8">
        <v>60337728</v>
      </c>
      <c r="E545">
        <v>11.39</v>
      </c>
      <c r="F545" s="8">
        <v>266460000</v>
      </c>
    </row>
    <row r="546" spans="1:6">
      <c r="A546" t="s">
        <v>11168</v>
      </c>
      <c r="B546">
        <v>19.809999999999999</v>
      </c>
      <c r="C546" s="40">
        <f>nyse_gme_short_interest[[#This Row],[short_position]]/nyse_gme_short_interest[[#This Row],[float_shares]]*100</f>
        <v>22.644197252870978</v>
      </c>
      <c r="D546" s="8">
        <v>60337728</v>
      </c>
      <c r="E546">
        <v>11.39</v>
      </c>
      <c r="F546" s="8">
        <v>266460000</v>
      </c>
    </row>
    <row r="547" spans="1:6">
      <c r="A547" t="s">
        <v>11169</v>
      </c>
      <c r="B547">
        <v>19.809999999999999</v>
      </c>
      <c r="C547" s="40">
        <f>nyse_gme_short_interest[[#This Row],[short_position]]/nyse_gme_short_interest[[#This Row],[float_shares]]*100</f>
        <v>22.644197252870978</v>
      </c>
      <c r="D547" s="8">
        <v>60337728</v>
      </c>
      <c r="E547">
        <v>11.39</v>
      </c>
      <c r="F547" s="8">
        <v>266460000</v>
      </c>
    </row>
    <row r="548" spans="1:6">
      <c r="A548" t="s">
        <v>11170</v>
      </c>
      <c r="B548">
        <v>19.809999999999999</v>
      </c>
      <c r="C548" s="40">
        <f>nyse_gme_short_interest[[#This Row],[short_position]]/nyse_gme_short_interest[[#This Row],[float_shares]]*100</f>
        <v>22.644197252870978</v>
      </c>
      <c r="D548" s="8">
        <v>60337728</v>
      </c>
      <c r="E548">
        <v>11.39</v>
      </c>
      <c r="F548" s="8">
        <v>266460000</v>
      </c>
    </row>
    <row r="549" spans="1:6">
      <c r="A549" t="s">
        <v>11171</v>
      </c>
      <c r="B549">
        <v>19.809999999999999</v>
      </c>
      <c r="C549" s="40">
        <f>nyse_gme_short_interest[[#This Row],[short_position]]/nyse_gme_short_interest[[#This Row],[float_shares]]*100</f>
        <v>22.644197252870978</v>
      </c>
      <c r="D549" s="8">
        <v>60337728</v>
      </c>
      <c r="E549">
        <v>11.39</v>
      </c>
      <c r="F549" s="8">
        <v>266460000</v>
      </c>
    </row>
    <row r="550" spans="1:6">
      <c r="A550" t="s">
        <v>11172</v>
      </c>
      <c r="B550">
        <v>19.809999999999999</v>
      </c>
      <c r="C550" s="40">
        <f>nyse_gme_short_interest[[#This Row],[short_position]]/nyse_gme_short_interest[[#This Row],[float_shares]]*100</f>
        <v>22.644197252870978</v>
      </c>
      <c r="D550" s="8">
        <v>60337728</v>
      </c>
      <c r="E550">
        <v>11.39</v>
      </c>
      <c r="F550" s="8">
        <v>266460000</v>
      </c>
    </row>
    <row r="551" spans="1:6">
      <c r="A551" t="s">
        <v>11173</v>
      </c>
      <c r="B551">
        <v>19.18</v>
      </c>
      <c r="C551" s="40">
        <f>nyse_gme_short_interest[[#This Row],[short_position]]/nyse_gme_short_interest[[#This Row],[float_shares]]*100</f>
        <v>21.921419725287098</v>
      </c>
      <c r="D551" s="8">
        <v>58411815</v>
      </c>
      <c r="E551">
        <v>13.01</v>
      </c>
      <c r="F551" s="8">
        <v>266460000</v>
      </c>
    </row>
    <row r="552" spans="1:6">
      <c r="A552" t="s">
        <v>11174</v>
      </c>
      <c r="B552">
        <v>19.18</v>
      </c>
      <c r="C552" s="40">
        <f>nyse_gme_short_interest[[#This Row],[short_position]]/nyse_gme_short_interest[[#This Row],[float_shares]]*100</f>
        <v>21.921419725287098</v>
      </c>
      <c r="D552" s="8">
        <v>58411815</v>
      </c>
      <c r="E552">
        <v>13.01</v>
      </c>
      <c r="F552" s="8">
        <v>266460000</v>
      </c>
    </row>
    <row r="553" spans="1:6">
      <c r="A553" t="s">
        <v>11175</v>
      </c>
      <c r="B553">
        <v>19.18</v>
      </c>
      <c r="C553" s="40">
        <f>nyse_gme_short_interest[[#This Row],[short_position]]/nyse_gme_short_interest[[#This Row],[float_shares]]*100</f>
        <v>21.921419725287098</v>
      </c>
      <c r="D553" s="8">
        <v>58411815</v>
      </c>
      <c r="E553">
        <v>13.01</v>
      </c>
      <c r="F553" s="8">
        <v>266460000</v>
      </c>
    </row>
    <row r="554" spans="1:6">
      <c r="A554" t="s">
        <v>11176</v>
      </c>
      <c r="B554">
        <v>19.18</v>
      </c>
      <c r="C554" s="40">
        <f>nyse_gme_short_interest[[#This Row],[short_position]]/nyse_gme_short_interest[[#This Row],[float_shares]]*100</f>
        <v>21.921419725287098</v>
      </c>
      <c r="D554" s="8">
        <v>58411815</v>
      </c>
      <c r="E554">
        <v>13.01</v>
      </c>
      <c r="F554" s="8">
        <v>266460000</v>
      </c>
    </row>
    <row r="555" spans="1:6">
      <c r="A555" t="s">
        <v>11177</v>
      </c>
      <c r="B555">
        <v>19.18</v>
      </c>
      <c r="C555" s="40">
        <f>nyse_gme_short_interest[[#This Row],[short_position]]/nyse_gme_short_interest[[#This Row],[float_shares]]*100</f>
        <v>21.921419725287098</v>
      </c>
      <c r="D555" s="8">
        <v>58411815</v>
      </c>
      <c r="E555">
        <v>13.01</v>
      </c>
      <c r="F555" s="8">
        <v>266460000</v>
      </c>
    </row>
    <row r="556" spans="1:6">
      <c r="A556" t="s">
        <v>11178</v>
      </c>
      <c r="B556">
        <v>19.18</v>
      </c>
      <c r="C556" s="40">
        <f>nyse_gme_short_interest[[#This Row],[short_position]]/nyse_gme_short_interest[[#This Row],[float_shares]]*100</f>
        <v>21.921419725287098</v>
      </c>
      <c r="D556" s="8">
        <v>58411815</v>
      </c>
      <c r="E556">
        <v>13.01</v>
      </c>
      <c r="F556" s="8">
        <v>266460000</v>
      </c>
    </row>
    <row r="557" spans="1:6">
      <c r="A557" t="s">
        <v>11179</v>
      </c>
      <c r="B557">
        <v>19.18</v>
      </c>
      <c r="C557" s="40">
        <f>nyse_gme_short_interest[[#This Row],[short_position]]/nyse_gme_short_interest[[#This Row],[float_shares]]*100</f>
        <v>21.921419725287098</v>
      </c>
      <c r="D557" s="8">
        <v>58411815</v>
      </c>
      <c r="E557">
        <v>13.01</v>
      </c>
      <c r="F557" s="8">
        <v>266460000</v>
      </c>
    </row>
    <row r="558" spans="1:6">
      <c r="A558" t="s">
        <v>11180</v>
      </c>
      <c r="B558">
        <v>19.18</v>
      </c>
      <c r="C558" s="40">
        <f>nyse_gme_short_interest[[#This Row],[short_position]]/nyse_gme_short_interest[[#This Row],[float_shares]]*100</f>
        <v>22.708893165383717</v>
      </c>
      <c r="D558" s="8">
        <v>58411815</v>
      </c>
      <c r="E558">
        <v>13.01</v>
      </c>
      <c r="F558" s="8">
        <v>257220000</v>
      </c>
    </row>
    <row r="559" spans="1:6">
      <c r="A559" t="s">
        <v>11181</v>
      </c>
      <c r="B559">
        <v>19.18</v>
      </c>
      <c r="C559" s="40">
        <f>nyse_gme_short_interest[[#This Row],[short_position]]/nyse_gme_short_interest[[#This Row],[float_shares]]*100</f>
        <v>22.708893165383717</v>
      </c>
      <c r="D559" s="8">
        <v>58411815</v>
      </c>
      <c r="E559">
        <v>13.01</v>
      </c>
      <c r="F559" s="8">
        <v>257220000</v>
      </c>
    </row>
    <row r="560" spans="1:6">
      <c r="A560" t="s">
        <v>11182</v>
      </c>
      <c r="B560">
        <v>17.96</v>
      </c>
      <c r="C560" s="40">
        <f>nyse_gme_short_interest[[#This Row],[short_position]]/nyse_gme_short_interest[[#This Row],[float_shares]]*100</f>
        <v>21.268601586190812</v>
      </c>
      <c r="D560" s="8">
        <v>54707097</v>
      </c>
      <c r="E560">
        <v>8.4</v>
      </c>
      <c r="F560" s="8">
        <v>257220000</v>
      </c>
    </row>
    <row r="561" spans="1:6">
      <c r="A561" t="s">
        <v>11183</v>
      </c>
      <c r="B561">
        <v>17.96</v>
      </c>
      <c r="C561" s="40">
        <f>nyse_gme_short_interest[[#This Row],[short_position]]/nyse_gme_short_interest[[#This Row],[float_shares]]*100</f>
        <v>21.268601586190812</v>
      </c>
      <c r="D561" s="8">
        <v>54707097</v>
      </c>
      <c r="E561">
        <v>8.4</v>
      </c>
      <c r="F561" s="8">
        <v>257220000</v>
      </c>
    </row>
    <row r="562" spans="1:6">
      <c r="A562" t="s">
        <v>11184</v>
      </c>
      <c r="B562">
        <v>17.96</v>
      </c>
      <c r="C562" s="40">
        <f>nyse_gme_short_interest[[#This Row],[short_position]]/nyse_gme_short_interest[[#This Row],[float_shares]]*100</f>
        <v>21.268601586190812</v>
      </c>
      <c r="D562" s="8">
        <v>54707097</v>
      </c>
      <c r="E562">
        <v>8.4</v>
      </c>
      <c r="F562" s="8">
        <v>257220000</v>
      </c>
    </row>
    <row r="563" spans="1:6">
      <c r="A563" t="s">
        <v>11185</v>
      </c>
      <c r="B563">
        <v>17.96</v>
      </c>
      <c r="C563" s="40">
        <f>nyse_gme_short_interest[[#This Row],[short_position]]/nyse_gme_short_interest[[#This Row],[float_shares]]*100</f>
        <v>21.268601586190812</v>
      </c>
      <c r="D563" s="8">
        <v>54707097</v>
      </c>
      <c r="E563">
        <v>8.4</v>
      </c>
      <c r="F563" s="8">
        <v>257220000</v>
      </c>
    </row>
    <row r="564" spans="1:6">
      <c r="A564" t="s">
        <v>11186</v>
      </c>
      <c r="B564">
        <v>17.96</v>
      </c>
      <c r="C564" s="40">
        <f>nyse_gme_short_interest[[#This Row],[short_position]]/nyse_gme_short_interest[[#This Row],[float_shares]]*100</f>
        <v>21.268601586190812</v>
      </c>
      <c r="D564" s="8">
        <v>54707097</v>
      </c>
      <c r="E564">
        <v>8.4</v>
      </c>
      <c r="F564" s="8">
        <v>257220000</v>
      </c>
    </row>
    <row r="565" spans="1:6">
      <c r="A565" t="s">
        <v>11187</v>
      </c>
      <c r="B565">
        <v>17.96</v>
      </c>
      <c r="C565" s="40">
        <f>nyse_gme_short_interest[[#This Row],[short_position]]/nyse_gme_short_interest[[#This Row],[float_shares]]*100</f>
        <v>21.268601586190812</v>
      </c>
      <c r="D565" s="8">
        <v>54707097</v>
      </c>
      <c r="E565">
        <v>8.4</v>
      </c>
      <c r="F565" s="8">
        <v>257220000</v>
      </c>
    </row>
    <row r="566" spans="1:6">
      <c r="A566" t="s">
        <v>11188</v>
      </c>
      <c r="B566">
        <v>17.96</v>
      </c>
      <c r="C566" s="40">
        <f>nyse_gme_short_interest[[#This Row],[short_position]]/nyse_gme_short_interest[[#This Row],[float_shares]]*100</f>
        <v>21.268601586190812</v>
      </c>
      <c r="D566" s="8">
        <v>54707097</v>
      </c>
      <c r="E566">
        <v>8.4</v>
      </c>
      <c r="F566" s="8">
        <v>257220000</v>
      </c>
    </row>
    <row r="567" spans="1:6">
      <c r="A567" t="s">
        <v>11189</v>
      </c>
      <c r="B567">
        <v>17.96</v>
      </c>
      <c r="C567" s="40">
        <f>nyse_gme_short_interest[[#This Row],[short_position]]/nyse_gme_short_interest[[#This Row],[float_shares]]*100</f>
        <v>21.268601586190812</v>
      </c>
      <c r="D567" s="8">
        <v>54707097</v>
      </c>
      <c r="E567">
        <v>8.4</v>
      </c>
      <c r="F567" s="8">
        <v>257220000</v>
      </c>
    </row>
    <row r="568" spans="1:6">
      <c r="A568" t="s">
        <v>11190</v>
      </c>
      <c r="B568">
        <v>17.96</v>
      </c>
      <c r="C568" s="40">
        <f>nyse_gme_short_interest[[#This Row],[short_position]]/nyse_gme_short_interest[[#This Row],[float_shares]]*100</f>
        <v>21.268601586190812</v>
      </c>
      <c r="D568" s="8">
        <v>54707097</v>
      </c>
      <c r="E568">
        <v>8.4</v>
      </c>
      <c r="F568" s="8">
        <v>257220000</v>
      </c>
    </row>
    <row r="569" spans="1:6">
      <c r="A569" t="s">
        <v>11191</v>
      </c>
      <c r="B569">
        <v>17.96</v>
      </c>
      <c r="C569" s="40">
        <f>nyse_gme_short_interest[[#This Row],[short_position]]/nyse_gme_short_interest[[#This Row],[float_shares]]*100</f>
        <v>21.268601586190812</v>
      </c>
      <c r="D569" s="8">
        <v>54707097</v>
      </c>
      <c r="E569">
        <v>8.4</v>
      </c>
      <c r="F569" s="8">
        <v>257220000</v>
      </c>
    </row>
    <row r="570" spans="1:6">
      <c r="A570" t="s">
        <v>11192</v>
      </c>
      <c r="B570">
        <v>17.93</v>
      </c>
      <c r="C570" s="40">
        <f>nyse_gme_short_interest[[#This Row],[short_position]]/nyse_gme_short_interest[[#This Row],[float_shares]]*100</f>
        <v>21.234833216701656</v>
      </c>
      <c r="D570" s="8">
        <v>54620238</v>
      </c>
      <c r="E570">
        <v>18.98</v>
      </c>
      <c r="F570" s="8">
        <v>257220000</v>
      </c>
    </row>
    <row r="571" spans="1:6">
      <c r="A571" t="s">
        <v>11193</v>
      </c>
      <c r="B571">
        <v>17.93</v>
      </c>
      <c r="C571" s="40">
        <f>nyse_gme_short_interest[[#This Row],[short_position]]/nyse_gme_short_interest[[#This Row],[float_shares]]*100</f>
        <v>21.234833216701656</v>
      </c>
      <c r="D571" s="8">
        <v>54620238</v>
      </c>
      <c r="E571">
        <v>18.98</v>
      </c>
      <c r="F571" s="8">
        <v>257220000</v>
      </c>
    </row>
    <row r="572" spans="1:6">
      <c r="A572" t="s">
        <v>11194</v>
      </c>
      <c r="B572">
        <v>17.93</v>
      </c>
      <c r="C572" s="40">
        <f>nyse_gme_short_interest[[#This Row],[short_position]]/nyse_gme_short_interest[[#This Row],[float_shares]]*100</f>
        <v>21.234833216701656</v>
      </c>
      <c r="D572" s="8">
        <v>54620238</v>
      </c>
      <c r="E572">
        <v>18.98</v>
      </c>
      <c r="F572" s="8">
        <v>257220000</v>
      </c>
    </row>
    <row r="573" spans="1:6">
      <c r="A573" t="s">
        <v>11195</v>
      </c>
      <c r="B573">
        <v>17.93</v>
      </c>
      <c r="C573" s="40">
        <f>nyse_gme_short_interest[[#This Row],[short_position]]/nyse_gme_short_interest[[#This Row],[float_shares]]*100</f>
        <v>21.234833216701656</v>
      </c>
      <c r="D573" s="8">
        <v>54620238</v>
      </c>
      <c r="E573">
        <v>18.98</v>
      </c>
      <c r="F573" s="8">
        <v>257220000</v>
      </c>
    </row>
    <row r="574" spans="1:6">
      <c r="A574" t="s">
        <v>11196</v>
      </c>
      <c r="B574">
        <v>17.93</v>
      </c>
      <c r="C574" s="40">
        <f>nyse_gme_short_interest[[#This Row],[short_position]]/nyse_gme_short_interest[[#This Row],[float_shares]]*100</f>
        <v>21.234833216701656</v>
      </c>
      <c r="D574" s="8">
        <v>54620238</v>
      </c>
      <c r="E574">
        <v>18.98</v>
      </c>
      <c r="F574" s="8">
        <v>257220000</v>
      </c>
    </row>
    <row r="575" spans="1:6">
      <c r="A575" t="s">
        <v>11197</v>
      </c>
      <c r="B575">
        <v>17.940000000000001</v>
      </c>
      <c r="C575" s="40">
        <f>nyse_gme_short_interest[[#This Row],[short_position]]/nyse_gme_short_interest[[#This Row],[float_shares]]*100</f>
        <v>21.234833216701656</v>
      </c>
      <c r="D575" s="8">
        <v>54620238</v>
      </c>
      <c r="E575">
        <v>18.98</v>
      </c>
      <c r="F575" s="8">
        <v>257220000</v>
      </c>
    </row>
    <row r="576" spans="1:6">
      <c r="A576" t="s">
        <v>11198</v>
      </c>
      <c r="B576">
        <v>17.940000000000001</v>
      </c>
      <c r="C576" s="40">
        <f>nyse_gme_short_interest[[#This Row],[short_position]]/nyse_gme_short_interest[[#This Row],[float_shares]]*100</f>
        <v>21.234833216701656</v>
      </c>
      <c r="D576" s="8">
        <v>54620238</v>
      </c>
      <c r="E576">
        <v>18.98</v>
      </c>
      <c r="F576" s="8">
        <v>257220000</v>
      </c>
    </row>
    <row r="577" spans="1:6">
      <c r="A577" t="s">
        <v>11199</v>
      </c>
      <c r="B577">
        <v>17.940000000000001</v>
      </c>
      <c r="C577" s="40">
        <f>nyse_gme_short_interest[[#This Row],[short_position]]/nyse_gme_short_interest[[#This Row],[float_shares]]*100</f>
        <v>21.234833216701656</v>
      </c>
      <c r="D577" s="8">
        <v>54620238</v>
      </c>
      <c r="E577">
        <v>18.98</v>
      </c>
      <c r="F577" s="8">
        <v>257220000</v>
      </c>
    </row>
    <row r="578" spans="1:6">
      <c r="A578" t="s">
        <v>11200</v>
      </c>
      <c r="B578">
        <v>17.940000000000001</v>
      </c>
      <c r="C578" s="40">
        <f>nyse_gme_short_interest[[#This Row],[short_position]]/nyse_gme_short_interest[[#This Row],[float_shares]]*100</f>
        <v>21.234833216701656</v>
      </c>
      <c r="D578" s="8">
        <v>54620238</v>
      </c>
      <c r="E578">
        <v>18.98</v>
      </c>
      <c r="F578" s="8">
        <v>257220000</v>
      </c>
    </row>
    <row r="579" spans="1:6">
      <c r="A579" t="s">
        <v>11201</v>
      </c>
      <c r="B579">
        <v>17.940000000000001</v>
      </c>
      <c r="C579" s="40">
        <f>nyse_gme_short_interest[[#This Row],[short_position]]/nyse_gme_short_interest[[#This Row],[float_shares]]*100</f>
        <v>21.234833216701656</v>
      </c>
      <c r="D579" s="8">
        <v>54620238</v>
      </c>
      <c r="E579">
        <v>18.98</v>
      </c>
      <c r="F579" s="8">
        <v>257220000</v>
      </c>
    </row>
    <row r="580" spans="1:6">
      <c r="A580" t="s">
        <v>11202</v>
      </c>
      <c r="B580">
        <v>17.940000000000001</v>
      </c>
      <c r="C580" s="40">
        <f>nyse_gme_short_interest[[#This Row],[short_position]]/nyse_gme_short_interest[[#This Row],[float_shares]]*100</f>
        <v>21.234833216701656</v>
      </c>
      <c r="D580" s="8">
        <v>54620238</v>
      </c>
      <c r="E580">
        <v>18.98</v>
      </c>
      <c r="F580" s="8">
        <v>257220000</v>
      </c>
    </row>
    <row r="581" spans="1:6">
      <c r="A581" t="s">
        <v>11203</v>
      </c>
      <c r="B581">
        <v>17.95</v>
      </c>
      <c r="C581" s="40">
        <f>nyse_gme_short_interest[[#This Row],[short_position]]/nyse_gme_short_interest[[#This Row],[float_shares]]*100</f>
        <v>21.24856970686572</v>
      </c>
      <c r="D581" s="8">
        <v>54655571</v>
      </c>
      <c r="E581">
        <v>11.32</v>
      </c>
      <c r="F581" s="8">
        <v>257220000</v>
      </c>
    </row>
    <row r="582" spans="1:6">
      <c r="A582" t="s">
        <v>11204</v>
      </c>
      <c r="B582">
        <v>17.95</v>
      </c>
      <c r="C582" s="40">
        <f>nyse_gme_short_interest[[#This Row],[short_position]]/nyse_gme_short_interest[[#This Row],[float_shares]]*100</f>
        <v>21.24856970686572</v>
      </c>
      <c r="D582" s="8">
        <v>54655571</v>
      </c>
      <c r="E582">
        <v>11.32</v>
      </c>
      <c r="F582" s="8">
        <v>257220000</v>
      </c>
    </row>
    <row r="583" spans="1:6">
      <c r="A583" t="s">
        <v>11205</v>
      </c>
      <c r="B583">
        <v>17.95</v>
      </c>
      <c r="C583" s="40">
        <f>nyse_gme_short_interest[[#This Row],[short_position]]/nyse_gme_short_interest[[#This Row],[float_shares]]*100</f>
        <v>21.24856970686572</v>
      </c>
      <c r="D583" s="8">
        <v>54655571</v>
      </c>
      <c r="E583">
        <v>11.32</v>
      </c>
      <c r="F583" s="8">
        <v>257220000</v>
      </c>
    </row>
    <row r="584" spans="1:6">
      <c r="A584" t="s">
        <v>11206</v>
      </c>
      <c r="B584">
        <v>17.95</v>
      </c>
      <c r="C584" s="40">
        <f>nyse_gme_short_interest[[#This Row],[short_position]]/nyse_gme_short_interest[[#This Row],[float_shares]]*100</f>
        <v>21.24856970686572</v>
      </c>
      <c r="D584" s="8">
        <v>54655571</v>
      </c>
      <c r="E584">
        <v>11.32</v>
      </c>
      <c r="F584" s="8">
        <v>257220000</v>
      </c>
    </row>
    <row r="585" spans="1:6">
      <c r="A585" t="s">
        <v>11207</v>
      </c>
      <c r="B585">
        <v>17.95</v>
      </c>
      <c r="C585" s="40">
        <f>nyse_gme_short_interest[[#This Row],[short_position]]/nyse_gme_short_interest[[#This Row],[float_shares]]*100</f>
        <v>21.24856970686572</v>
      </c>
      <c r="D585" s="8">
        <v>54655571</v>
      </c>
      <c r="E585">
        <v>11.32</v>
      </c>
      <c r="F585" s="8">
        <v>257220000</v>
      </c>
    </row>
    <row r="586" spans="1:6">
      <c r="A586" t="s">
        <v>11208</v>
      </c>
      <c r="B586">
        <v>17.95</v>
      </c>
      <c r="C586" s="40">
        <f>nyse_gme_short_interest[[#This Row],[short_position]]/nyse_gme_short_interest[[#This Row],[float_shares]]*100</f>
        <v>21.24856970686572</v>
      </c>
      <c r="D586" s="8">
        <v>54655571</v>
      </c>
      <c r="E586">
        <v>11.32</v>
      </c>
      <c r="F586" s="8">
        <v>257220000</v>
      </c>
    </row>
    <row r="587" spans="1:6">
      <c r="A587" t="s">
        <v>11209</v>
      </c>
      <c r="B587">
        <v>17.95</v>
      </c>
      <c r="C587" s="40">
        <f>nyse_gme_short_interest[[#This Row],[short_position]]/nyse_gme_short_interest[[#This Row],[float_shares]]*100</f>
        <v>21.24856970686572</v>
      </c>
      <c r="D587" s="8">
        <v>54655571</v>
      </c>
      <c r="E587">
        <v>11.32</v>
      </c>
      <c r="F587" s="8">
        <v>257220000</v>
      </c>
    </row>
    <row r="588" spans="1:6">
      <c r="A588" t="s">
        <v>11210</v>
      </c>
      <c r="B588">
        <v>17.95</v>
      </c>
      <c r="C588" s="40">
        <f>nyse_gme_short_interest[[#This Row],[short_position]]/nyse_gme_short_interest[[#This Row],[float_shares]]*100</f>
        <v>21.24856970686572</v>
      </c>
      <c r="D588" s="8">
        <v>54655571</v>
      </c>
      <c r="E588">
        <v>11.32</v>
      </c>
      <c r="F588" s="8">
        <v>257220000</v>
      </c>
    </row>
    <row r="589" spans="1:6">
      <c r="A589" t="s">
        <v>11211</v>
      </c>
      <c r="B589">
        <v>17.95</v>
      </c>
      <c r="C589" s="40">
        <f>nyse_gme_short_interest[[#This Row],[short_position]]/nyse_gme_short_interest[[#This Row],[float_shares]]*100</f>
        <v>21.24856970686572</v>
      </c>
      <c r="D589" s="8">
        <v>54655571</v>
      </c>
      <c r="E589">
        <v>11.32</v>
      </c>
      <c r="F589" s="8">
        <v>257220000</v>
      </c>
    </row>
    <row r="590" spans="1:6">
      <c r="A590" t="s">
        <v>11212</v>
      </c>
      <c r="B590">
        <v>17.95</v>
      </c>
      <c r="C590" s="40">
        <f>nyse_gme_short_interest[[#This Row],[short_position]]/nyse_gme_short_interest[[#This Row],[float_shares]]*100</f>
        <v>21.24856970686572</v>
      </c>
      <c r="D590" s="8">
        <v>54655571</v>
      </c>
      <c r="E590">
        <v>11.32</v>
      </c>
      <c r="F590" s="8">
        <v>257220000</v>
      </c>
    </row>
    <row r="591" spans="1:6">
      <c r="A591" t="s">
        <v>11213</v>
      </c>
      <c r="B591">
        <v>17.53</v>
      </c>
      <c r="C591" s="40">
        <f>nyse_gme_short_interest[[#This Row],[short_position]]/nyse_gme_short_interest[[#This Row],[float_shares]]*100</f>
        <v>20.749834383018428</v>
      </c>
      <c r="D591" s="8">
        <v>53372724</v>
      </c>
      <c r="E591">
        <v>8.34</v>
      </c>
      <c r="F591" s="8">
        <v>257220000</v>
      </c>
    </row>
    <row r="592" spans="1:6">
      <c r="A592" t="s">
        <v>11214</v>
      </c>
      <c r="B592">
        <v>17.53</v>
      </c>
      <c r="C592" s="40">
        <f>nyse_gme_short_interest[[#This Row],[short_position]]/nyse_gme_short_interest[[#This Row],[float_shares]]*100</f>
        <v>20.749834383018428</v>
      </c>
      <c r="D592" s="8">
        <v>53372724</v>
      </c>
      <c r="E592">
        <v>8.34</v>
      </c>
      <c r="F592" s="8">
        <v>257220000</v>
      </c>
    </row>
    <row r="593" spans="1:6">
      <c r="A593" t="s">
        <v>11215</v>
      </c>
      <c r="B593">
        <v>17.53</v>
      </c>
      <c r="C593" s="40">
        <f>nyse_gme_short_interest[[#This Row],[short_position]]/nyse_gme_short_interest[[#This Row],[float_shares]]*100</f>
        <v>20.749834383018428</v>
      </c>
      <c r="D593" s="8">
        <v>53372724</v>
      </c>
      <c r="E593">
        <v>8.34</v>
      </c>
      <c r="F593" s="8">
        <v>257220000</v>
      </c>
    </row>
    <row r="594" spans="1:6">
      <c r="A594" t="s">
        <v>11216</v>
      </c>
      <c r="B594">
        <v>17.53</v>
      </c>
      <c r="C594" s="40">
        <f>nyse_gme_short_interest[[#This Row],[short_position]]/nyse_gme_short_interest[[#This Row],[float_shares]]*100</f>
        <v>20.749834383018428</v>
      </c>
      <c r="D594" s="8">
        <v>53372724</v>
      </c>
      <c r="E594">
        <v>8.34</v>
      </c>
      <c r="F594" s="8">
        <v>257220000</v>
      </c>
    </row>
    <row r="595" spans="1:6">
      <c r="A595" t="s">
        <v>11217</v>
      </c>
      <c r="B595">
        <v>17.53</v>
      </c>
      <c r="C595" s="40">
        <f>nyse_gme_short_interest[[#This Row],[short_position]]/nyse_gme_short_interest[[#This Row],[float_shares]]*100</f>
        <v>20.749834383018428</v>
      </c>
      <c r="D595" s="8">
        <v>53372724</v>
      </c>
      <c r="E595">
        <v>8.34</v>
      </c>
      <c r="F595" s="8">
        <v>257220000</v>
      </c>
    </row>
    <row r="596" spans="1:6">
      <c r="A596" t="s">
        <v>11218</v>
      </c>
      <c r="B596">
        <v>17.53</v>
      </c>
      <c r="C596" s="40">
        <f>nyse_gme_short_interest[[#This Row],[short_position]]/nyse_gme_short_interest[[#This Row],[float_shares]]*100</f>
        <v>20.749834383018428</v>
      </c>
      <c r="D596" s="8">
        <v>53372724</v>
      </c>
      <c r="E596">
        <v>8.34</v>
      </c>
      <c r="F596" s="8">
        <v>257220000</v>
      </c>
    </row>
    <row r="597" spans="1:6">
      <c r="A597" t="s">
        <v>11219</v>
      </c>
      <c r="B597">
        <v>17.53</v>
      </c>
      <c r="C597" s="40">
        <f>nyse_gme_short_interest[[#This Row],[short_position]]/nyse_gme_short_interest[[#This Row],[float_shares]]*100</f>
        <v>20.749834383018428</v>
      </c>
      <c r="D597" s="8">
        <v>53372724</v>
      </c>
      <c r="E597">
        <v>8.34</v>
      </c>
      <c r="F597" s="8">
        <v>257220000</v>
      </c>
    </row>
    <row r="598" spans="1:6">
      <c r="A598" t="s">
        <v>11220</v>
      </c>
      <c r="B598">
        <v>17.53</v>
      </c>
      <c r="C598" s="40">
        <f>nyse_gme_short_interest[[#This Row],[short_position]]/nyse_gme_short_interest[[#This Row],[float_shares]]*100</f>
        <v>20.749834383018428</v>
      </c>
      <c r="D598" s="8">
        <v>53372724</v>
      </c>
      <c r="E598">
        <v>8.34</v>
      </c>
      <c r="F598" s="8">
        <v>257220000</v>
      </c>
    </row>
    <row r="599" spans="1:6">
      <c r="A599" t="s">
        <v>11221</v>
      </c>
      <c r="B599">
        <v>17.53</v>
      </c>
      <c r="C599" s="40">
        <f>nyse_gme_short_interest[[#This Row],[short_position]]/nyse_gme_short_interest[[#This Row],[float_shares]]*100</f>
        <v>20.749834383018428</v>
      </c>
      <c r="D599" s="8">
        <v>53372724</v>
      </c>
      <c r="E599">
        <v>8.34</v>
      </c>
      <c r="F599" s="8">
        <v>257220000</v>
      </c>
    </row>
    <row r="600" spans="1:6">
      <c r="A600" t="s">
        <v>11222</v>
      </c>
      <c r="B600">
        <v>17.53</v>
      </c>
      <c r="C600" s="40">
        <f>nyse_gme_short_interest[[#This Row],[short_position]]/nyse_gme_short_interest[[#This Row],[float_shares]]*100</f>
        <v>20.749834383018428</v>
      </c>
      <c r="D600" s="8">
        <v>53372724</v>
      </c>
      <c r="E600">
        <v>8.34</v>
      </c>
      <c r="F600" s="8">
        <v>257220000</v>
      </c>
    </row>
    <row r="601" spans="1:6">
      <c r="A601" t="s">
        <v>11223</v>
      </c>
      <c r="B601">
        <v>17.53</v>
      </c>
      <c r="C601" s="40">
        <f>nyse_gme_short_interest[[#This Row],[short_position]]/nyse_gme_short_interest[[#This Row],[float_shares]]*100</f>
        <v>20.749834383018428</v>
      </c>
      <c r="D601" s="8">
        <v>53372724</v>
      </c>
      <c r="E601">
        <v>8.34</v>
      </c>
      <c r="F601" s="8">
        <v>257220000</v>
      </c>
    </row>
    <row r="602" spans="1:6">
      <c r="A602" t="s">
        <v>11224</v>
      </c>
      <c r="B602">
        <v>17.690000000000001</v>
      </c>
      <c r="C602" s="40">
        <f>nyse_gme_short_interest[[#This Row],[short_position]]/nyse_gme_short_interest[[#This Row],[float_shares]]*100</f>
        <v>20.948568929321205</v>
      </c>
      <c r="D602" s="8">
        <v>53883909</v>
      </c>
      <c r="E602">
        <v>16.53</v>
      </c>
      <c r="F602" s="8">
        <v>257220000</v>
      </c>
    </row>
    <row r="603" spans="1:6">
      <c r="A603" t="s">
        <v>11225</v>
      </c>
      <c r="B603">
        <v>17.690000000000001</v>
      </c>
      <c r="C603" s="40">
        <f>nyse_gme_short_interest[[#This Row],[short_position]]/nyse_gme_short_interest[[#This Row],[float_shares]]*100</f>
        <v>20.948568929321205</v>
      </c>
      <c r="D603" s="8">
        <v>53883909</v>
      </c>
      <c r="E603">
        <v>16.53</v>
      </c>
      <c r="F603" s="8">
        <v>257220000</v>
      </c>
    </row>
    <row r="604" spans="1:6">
      <c r="A604" t="s">
        <v>11226</v>
      </c>
      <c r="B604">
        <v>17.690000000000001</v>
      </c>
      <c r="C604" s="40">
        <f>nyse_gme_short_interest[[#This Row],[short_position]]/nyse_gme_short_interest[[#This Row],[float_shares]]*100</f>
        <v>20.948568929321205</v>
      </c>
      <c r="D604" s="8">
        <v>53883909</v>
      </c>
      <c r="E604">
        <v>16.53</v>
      </c>
      <c r="F604" s="8">
        <v>257220000</v>
      </c>
    </row>
    <row r="605" spans="1:6">
      <c r="A605" t="s">
        <v>11227</v>
      </c>
      <c r="B605">
        <v>17.690000000000001</v>
      </c>
      <c r="C605" s="40">
        <f>nyse_gme_short_interest[[#This Row],[short_position]]/nyse_gme_short_interest[[#This Row],[float_shares]]*100</f>
        <v>20.948568929321205</v>
      </c>
      <c r="D605" s="8">
        <v>53883909</v>
      </c>
      <c r="E605">
        <v>16.53</v>
      </c>
      <c r="F605" s="8">
        <v>257220000</v>
      </c>
    </row>
    <row r="606" spans="1:6">
      <c r="A606" t="s">
        <v>11228</v>
      </c>
      <c r="B606">
        <v>17.690000000000001</v>
      </c>
      <c r="C606" s="40">
        <f>nyse_gme_short_interest[[#This Row],[short_position]]/nyse_gme_short_interest[[#This Row],[float_shares]]*100</f>
        <v>20.948568929321205</v>
      </c>
      <c r="D606" s="8">
        <v>53883909</v>
      </c>
      <c r="E606">
        <v>16.53</v>
      </c>
      <c r="F606" s="8">
        <v>257220000</v>
      </c>
    </row>
    <row r="607" spans="1:6">
      <c r="A607" t="s">
        <v>11229</v>
      </c>
      <c r="B607">
        <v>17.690000000000001</v>
      </c>
      <c r="C607" s="40">
        <f>nyse_gme_short_interest[[#This Row],[short_position]]/nyse_gme_short_interest[[#This Row],[float_shares]]*100</f>
        <v>20.948568929321205</v>
      </c>
      <c r="D607" s="8">
        <v>53883909</v>
      </c>
      <c r="E607">
        <v>16.53</v>
      </c>
      <c r="F607" s="8">
        <v>257220000</v>
      </c>
    </row>
    <row r="608" spans="1:6">
      <c r="A608" t="s">
        <v>11230</v>
      </c>
      <c r="B608">
        <v>17.690000000000001</v>
      </c>
      <c r="C608" s="40">
        <f>nyse_gme_short_interest[[#This Row],[short_position]]/nyse_gme_short_interest[[#This Row],[float_shares]]*100</f>
        <v>20.948568929321205</v>
      </c>
      <c r="D608" s="8">
        <v>53883909</v>
      </c>
      <c r="E608">
        <v>16.53</v>
      </c>
      <c r="F608" s="8">
        <v>257220000</v>
      </c>
    </row>
    <row r="609" spans="1:6">
      <c r="A609" t="s">
        <v>11231</v>
      </c>
      <c r="B609">
        <v>17.690000000000001</v>
      </c>
      <c r="C609" s="40">
        <f>nyse_gme_short_interest[[#This Row],[short_position]]/nyse_gme_short_interest[[#This Row],[float_shares]]*100</f>
        <v>20.948568929321205</v>
      </c>
      <c r="D609" s="8">
        <v>53883909</v>
      </c>
      <c r="E609">
        <v>16.53</v>
      </c>
      <c r="F609" s="8">
        <v>257220000</v>
      </c>
    </row>
    <row r="610" spans="1:6">
      <c r="A610" t="s">
        <v>11232</v>
      </c>
      <c r="B610">
        <v>17.690000000000001</v>
      </c>
      <c r="C610" s="40">
        <f>nyse_gme_short_interest[[#This Row],[short_position]]/nyse_gme_short_interest[[#This Row],[float_shares]]*100</f>
        <v>20.948568929321205</v>
      </c>
      <c r="D610" s="8">
        <v>53883909</v>
      </c>
      <c r="E610">
        <v>16.53</v>
      </c>
      <c r="F610" s="8">
        <v>257220000</v>
      </c>
    </row>
    <row r="611" spans="1:6">
      <c r="A611" t="s">
        <v>11233</v>
      </c>
      <c r="B611">
        <v>17.690000000000001</v>
      </c>
      <c r="C611" s="40">
        <f>nyse_gme_short_interest[[#This Row],[short_position]]/nyse_gme_short_interest[[#This Row],[float_shares]]*100</f>
        <v>20.948568929321205</v>
      </c>
      <c r="D611" s="8">
        <v>53883909</v>
      </c>
      <c r="E611">
        <v>16.53</v>
      </c>
      <c r="F611" s="8">
        <v>257220000</v>
      </c>
    </row>
    <row r="612" spans="1:6">
      <c r="A612" t="s">
        <v>11234</v>
      </c>
      <c r="B612">
        <v>17.690000000000001</v>
      </c>
      <c r="C612" s="40">
        <f>nyse_gme_short_interest[[#This Row],[short_position]]/nyse_gme_short_interest[[#This Row],[float_shares]]*100</f>
        <v>20.948568929321205</v>
      </c>
      <c r="D612" s="8">
        <v>53883909</v>
      </c>
      <c r="E612">
        <v>16.53</v>
      </c>
      <c r="F612" s="8">
        <v>257220000</v>
      </c>
    </row>
    <row r="613" spans="1:6">
      <c r="A613" t="s">
        <v>11235</v>
      </c>
      <c r="B613">
        <v>16.78</v>
      </c>
      <c r="C613" s="40">
        <f>nyse_gme_short_interest[[#This Row],[short_position]]/nyse_gme_short_interest[[#This Row],[float_shares]]*100</f>
        <v>19.863305341730815</v>
      </c>
      <c r="D613" s="8">
        <v>51092394</v>
      </c>
      <c r="E613">
        <v>13.76</v>
      </c>
      <c r="F613" s="8">
        <v>257220000</v>
      </c>
    </row>
    <row r="614" spans="1:6">
      <c r="A614" t="s">
        <v>11236</v>
      </c>
      <c r="B614">
        <v>16.78</v>
      </c>
      <c r="C614" s="40">
        <f>nyse_gme_short_interest[[#This Row],[short_position]]/nyse_gme_short_interest[[#This Row],[float_shares]]*100</f>
        <v>19.863305341730815</v>
      </c>
      <c r="D614" s="8">
        <v>51092394</v>
      </c>
      <c r="E614">
        <v>13.76</v>
      </c>
      <c r="F614" s="8">
        <v>257220000</v>
      </c>
    </row>
    <row r="615" spans="1:6">
      <c r="A615" t="s">
        <v>11237</v>
      </c>
      <c r="B615">
        <v>16.78</v>
      </c>
      <c r="C615" s="40">
        <f>nyse_gme_short_interest[[#This Row],[short_position]]/nyse_gme_short_interest[[#This Row],[float_shares]]*100</f>
        <v>19.863305341730815</v>
      </c>
      <c r="D615" s="8">
        <v>51092394</v>
      </c>
      <c r="E615">
        <v>13.76</v>
      </c>
      <c r="F615" s="8">
        <v>257220000</v>
      </c>
    </row>
    <row r="616" spans="1:6">
      <c r="A616" t="s">
        <v>11238</v>
      </c>
      <c r="B616">
        <v>16.78</v>
      </c>
      <c r="C616" s="40">
        <f>nyse_gme_short_interest[[#This Row],[short_position]]/nyse_gme_short_interest[[#This Row],[float_shares]]*100</f>
        <v>19.863305341730815</v>
      </c>
      <c r="D616" s="8">
        <v>51092394</v>
      </c>
      <c r="E616">
        <v>13.76</v>
      </c>
      <c r="F616" s="8">
        <v>257220000</v>
      </c>
    </row>
    <row r="617" spans="1:6">
      <c r="A617" t="s">
        <v>11239</v>
      </c>
      <c r="B617">
        <v>16.78</v>
      </c>
      <c r="C617" s="40">
        <f>nyse_gme_short_interest[[#This Row],[short_position]]/nyse_gme_short_interest[[#This Row],[float_shares]]*100</f>
        <v>19.863305341730815</v>
      </c>
      <c r="D617" s="8">
        <v>51092394</v>
      </c>
      <c r="E617">
        <v>13.76</v>
      </c>
      <c r="F617" s="8">
        <v>257220000</v>
      </c>
    </row>
    <row r="618" spans="1:6">
      <c r="A618" t="s">
        <v>11240</v>
      </c>
      <c r="B618">
        <v>16.78</v>
      </c>
      <c r="C618" s="40">
        <f>nyse_gme_short_interest[[#This Row],[short_position]]/nyse_gme_short_interest[[#This Row],[float_shares]]*100</f>
        <v>19.863305341730815</v>
      </c>
      <c r="D618" s="8">
        <v>51092394</v>
      </c>
      <c r="E618">
        <v>13.76</v>
      </c>
      <c r="F618" s="8">
        <v>257220000</v>
      </c>
    </row>
    <row r="619" spans="1:6">
      <c r="A619" t="s">
        <v>11241</v>
      </c>
      <c r="B619">
        <v>16.78</v>
      </c>
      <c r="C619" s="40">
        <f>nyse_gme_short_interest[[#This Row],[short_position]]/nyse_gme_short_interest[[#This Row],[float_shares]]*100</f>
        <v>19.863305341730815</v>
      </c>
      <c r="D619" s="8">
        <v>51092394</v>
      </c>
      <c r="E619">
        <v>13.76</v>
      </c>
      <c r="F619" s="8">
        <v>257220000</v>
      </c>
    </row>
    <row r="620" spans="1:6">
      <c r="A620" t="s">
        <v>11242</v>
      </c>
      <c r="B620">
        <v>16.78</v>
      </c>
      <c r="C620" s="40">
        <f>nyse_gme_short_interest[[#This Row],[short_position]]/nyse_gme_short_interest[[#This Row],[float_shares]]*100</f>
        <v>19.863305341730815</v>
      </c>
      <c r="D620" s="8">
        <v>51092394</v>
      </c>
      <c r="E620">
        <v>13.76</v>
      </c>
      <c r="F620" s="8">
        <v>257220000</v>
      </c>
    </row>
    <row r="621" spans="1:6">
      <c r="A621" t="s">
        <v>11243</v>
      </c>
      <c r="B621">
        <v>16.78</v>
      </c>
      <c r="C621" s="40">
        <f>nyse_gme_short_interest[[#This Row],[short_position]]/nyse_gme_short_interest[[#This Row],[float_shares]]*100</f>
        <v>19.863305341730815</v>
      </c>
      <c r="D621" s="8">
        <v>51092394</v>
      </c>
      <c r="E621">
        <v>13.76</v>
      </c>
      <c r="F621" s="8">
        <v>257220000</v>
      </c>
    </row>
    <row r="622" spans="1:6">
      <c r="A622" t="s">
        <v>11244</v>
      </c>
      <c r="B622">
        <v>16.78</v>
      </c>
      <c r="C622" s="40">
        <f>nyse_gme_short_interest[[#This Row],[short_position]]/nyse_gme_short_interest[[#This Row],[float_shares]]*100</f>
        <v>19.863305341730815</v>
      </c>
      <c r="D622" s="8">
        <v>51092394</v>
      </c>
      <c r="E622">
        <v>13.76</v>
      </c>
      <c r="F622" s="8">
        <v>257220000</v>
      </c>
    </row>
    <row r="623" spans="1:6">
      <c r="A623" t="s">
        <v>11245</v>
      </c>
      <c r="B623">
        <v>16.260000000000002</v>
      </c>
      <c r="C623" s="40">
        <f>nyse_gme_short_interest[[#This Row],[short_position]]/nyse_gme_short_interest[[#This Row],[float_shares]]*100</f>
        <v>19.254006686882825</v>
      </c>
      <c r="D623" s="8">
        <v>49525156</v>
      </c>
      <c r="E623">
        <v>7.25</v>
      </c>
      <c r="F623" s="8">
        <v>257220000</v>
      </c>
    </row>
    <row r="624" spans="1:6">
      <c r="A624" t="s">
        <v>11246</v>
      </c>
      <c r="B624">
        <v>16.260000000000002</v>
      </c>
      <c r="C624" s="40">
        <f>nyse_gme_short_interest[[#This Row],[short_position]]/nyse_gme_short_interest[[#This Row],[float_shares]]*100</f>
        <v>19.254006686882825</v>
      </c>
      <c r="D624" s="8">
        <v>49525156</v>
      </c>
      <c r="E624">
        <v>7.25</v>
      </c>
      <c r="F624" s="8">
        <v>257220000</v>
      </c>
    </row>
    <row r="625" spans="1:6">
      <c r="A625" t="s">
        <v>11247</v>
      </c>
      <c r="B625">
        <v>16.260000000000002</v>
      </c>
      <c r="C625" s="40">
        <f>nyse_gme_short_interest[[#This Row],[short_position]]/nyse_gme_short_interest[[#This Row],[float_shares]]*100</f>
        <v>19.254006686882825</v>
      </c>
      <c r="D625" s="8">
        <v>49525156</v>
      </c>
      <c r="E625">
        <v>7.25</v>
      </c>
      <c r="F625" s="8">
        <v>257220000</v>
      </c>
    </row>
    <row r="626" spans="1:6">
      <c r="A626" t="s">
        <v>11248</v>
      </c>
      <c r="B626">
        <v>16.260000000000002</v>
      </c>
      <c r="C626" s="40">
        <f>nyse_gme_short_interest[[#This Row],[short_position]]/nyse_gme_short_interest[[#This Row],[float_shares]]*100</f>
        <v>19.254006686882825</v>
      </c>
      <c r="D626" s="8">
        <v>49525156</v>
      </c>
      <c r="E626">
        <v>7.25</v>
      </c>
      <c r="F626" s="8">
        <v>257220000</v>
      </c>
    </row>
    <row r="627" spans="1:6">
      <c r="A627" t="s">
        <v>11249</v>
      </c>
      <c r="B627">
        <v>16.260000000000002</v>
      </c>
      <c r="C627" s="40">
        <f>nyse_gme_short_interest[[#This Row],[short_position]]/nyse_gme_short_interest[[#This Row],[float_shares]]*100</f>
        <v>19.254006686882825</v>
      </c>
      <c r="D627" s="8">
        <v>49525156</v>
      </c>
      <c r="E627">
        <v>7.25</v>
      </c>
      <c r="F627" s="8">
        <v>257220000</v>
      </c>
    </row>
    <row r="628" spans="1:6">
      <c r="A628" t="s">
        <v>11250</v>
      </c>
      <c r="B628">
        <v>16.260000000000002</v>
      </c>
      <c r="C628" s="40">
        <f>nyse_gme_short_interest[[#This Row],[short_position]]/nyse_gme_short_interest[[#This Row],[float_shares]]*100</f>
        <v>19.254006686882825</v>
      </c>
      <c r="D628" s="8">
        <v>49525156</v>
      </c>
      <c r="E628">
        <v>7.25</v>
      </c>
      <c r="F628" s="8">
        <v>257220000</v>
      </c>
    </row>
    <row r="629" spans="1:6">
      <c r="A629" t="s">
        <v>11251</v>
      </c>
      <c r="B629">
        <v>16.260000000000002</v>
      </c>
      <c r="C629" s="40">
        <f>nyse_gme_short_interest[[#This Row],[short_position]]/nyse_gme_short_interest[[#This Row],[float_shares]]*100</f>
        <v>19.254006686882825</v>
      </c>
      <c r="D629" s="8">
        <v>49525156</v>
      </c>
      <c r="E629">
        <v>7.25</v>
      </c>
      <c r="F629" s="8">
        <v>257220000</v>
      </c>
    </row>
    <row r="630" spans="1:6">
      <c r="A630" t="s">
        <v>11252</v>
      </c>
      <c r="B630">
        <v>16.260000000000002</v>
      </c>
      <c r="C630" s="40">
        <f>nyse_gme_short_interest[[#This Row],[short_position]]/nyse_gme_short_interest[[#This Row],[float_shares]]*100</f>
        <v>19.254006686882825</v>
      </c>
      <c r="D630" s="8">
        <v>49525156</v>
      </c>
      <c r="E630">
        <v>7.25</v>
      </c>
      <c r="F630" s="8">
        <v>257220000</v>
      </c>
    </row>
    <row r="631" spans="1:6">
      <c r="A631" t="s">
        <v>11253</v>
      </c>
      <c r="B631">
        <v>16.260000000000002</v>
      </c>
      <c r="C631" s="40">
        <f>nyse_gme_short_interest[[#This Row],[short_position]]/nyse_gme_short_interest[[#This Row],[float_shares]]*100</f>
        <v>19.254006686882825</v>
      </c>
      <c r="D631" s="8">
        <v>49525156</v>
      </c>
      <c r="E631">
        <v>7.25</v>
      </c>
      <c r="F631" s="8">
        <v>257220000</v>
      </c>
    </row>
    <row r="632" spans="1:6">
      <c r="A632" t="s">
        <v>11254</v>
      </c>
      <c r="B632">
        <v>16.260000000000002</v>
      </c>
      <c r="C632" s="40">
        <f>nyse_gme_short_interest[[#This Row],[short_position]]/nyse_gme_short_interest[[#This Row],[float_shares]]*100</f>
        <v>19.254006686882825</v>
      </c>
      <c r="D632" s="8">
        <v>49525156</v>
      </c>
      <c r="E632">
        <v>7.25</v>
      </c>
      <c r="F632" s="8">
        <v>257220000</v>
      </c>
    </row>
    <row r="633" spans="1:6">
      <c r="A633" t="s">
        <v>11255</v>
      </c>
      <c r="B633">
        <v>16.260000000000002</v>
      </c>
      <c r="C633" s="40">
        <f>nyse_gme_short_interest[[#This Row],[short_position]]/nyse_gme_short_interest[[#This Row],[float_shares]]*100</f>
        <v>19.254006686882825</v>
      </c>
      <c r="D633" s="8">
        <v>49525156</v>
      </c>
      <c r="E633">
        <v>7.25</v>
      </c>
      <c r="F633" s="8">
        <v>257220000</v>
      </c>
    </row>
    <row r="634" spans="1:6">
      <c r="A634" t="s">
        <v>11256</v>
      </c>
      <c r="B634">
        <v>16.29</v>
      </c>
      <c r="C634" s="40">
        <f>nyse_gme_short_interest[[#This Row],[short_position]]/nyse_gme_short_interest[[#This Row],[float_shares]]*100</f>
        <v>19.28047935619314</v>
      </c>
      <c r="D634" s="8">
        <v>49593249</v>
      </c>
      <c r="E634">
        <v>6.55</v>
      </c>
      <c r="F634" s="8">
        <v>257220000</v>
      </c>
    </row>
    <row r="635" spans="1:6">
      <c r="A635" t="s">
        <v>11257</v>
      </c>
      <c r="B635">
        <v>16.29</v>
      </c>
      <c r="C635" s="40">
        <f>nyse_gme_short_interest[[#This Row],[short_position]]/nyse_gme_short_interest[[#This Row],[float_shares]]*100</f>
        <v>19.28047935619314</v>
      </c>
      <c r="D635" s="8">
        <v>49593249</v>
      </c>
      <c r="E635">
        <v>6.55</v>
      </c>
      <c r="F635" s="8">
        <v>257220000</v>
      </c>
    </row>
    <row r="636" spans="1:6">
      <c r="A636" t="s">
        <v>11258</v>
      </c>
      <c r="B636">
        <v>16.29</v>
      </c>
      <c r="C636" s="40">
        <f>nyse_gme_short_interest[[#This Row],[short_position]]/nyse_gme_short_interest[[#This Row],[float_shares]]*100</f>
        <v>19.28047935619314</v>
      </c>
      <c r="D636" s="8">
        <v>49593249</v>
      </c>
      <c r="E636">
        <v>6.55</v>
      </c>
      <c r="F636" s="8">
        <v>257220000</v>
      </c>
    </row>
    <row r="637" spans="1:6">
      <c r="A637" t="s">
        <v>11259</v>
      </c>
      <c r="B637">
        <v>16.29</v>
      </c>
      <c r="C637" s="40">
        <f>nyse_gme_short_interest[[#This Row],[short_position]]/nyse_gme_short_interest[[#This Row],[float_shares]]*100</f>
        <v>19.28047935619314</v>
      </c>
      <c r="D637" s="8">
        <v>49593249</v>
      </c>
      <c r="E637">
        <v>6.55</v>
      </c>
      <c r="F637" s="8">
        <v>257220000</v>
      </c>
    </row>
    <row r="638" spans="1:6">
      <c r="A638" t="s">
        <v>11260</v>
      </c>
      <c r="B638">
        <v>16.29</v>
      </c>
      <c r="C638" s="40">
        <f>nyse_gme_short_interest[[#This Row],[short_position]]/nyse_gme_short_interest[[#This Row],[float_shares]]*100</f>
        <v>19.28047935619314</v>
      </c>
      <c r="D638" s="8">
        <v>49593249</v>
      </c>
      <c r="E638">
        <v>6.55</v>
      </c>
      <c r="F638" s="8">
        <v>257220000</v>
      </c>
    </row>
    <row r="639" spans="1:6">
      <c r="A639" t="s">
        <v>11261</v>
      </c>
      <c r="B639">
        <v>16.29</v>
      </c>
      <c r="C639" s="40">
        <f>nyse_gme_short_interest[[#This Row],[short_position]]/nyse_gme_short_interest[[#This Row],[float_shares]]*100</f>
        <v>19.28047935619314</v>
      </c>
      <c r="D639" s="8">
        <v>49593249</v>
      </c>
      <c r="E639">
        <v>6.55</v>
      </c>
      <c r="F639" s="8">
        <v>257220000</v>
      </c>
    </row>
    <row r="640" spans="1:6">
      <c r="A640" t="s">
        <v>11262</v>
      </c>
      <c r="B640">
        <v>16.29</v>
      </c>
      <c r="C640" s="40">
        <f>nyse_gme_short_interest[[#This Row],[short_position]]/nyse_gme_short_interest[[#This Row],[float_shares]]*100</f>
        <v>19.28047935619314</v>
      </c>
      <c r="D640" s="8">
        <v>49593249</v>
      </c>
      <c r="E640">
        <v>6.55</v>
      </c>
      <c r="F640" s="8">
        <v>257220000</v>
      </c>
    </row>
    <row r="641" spans="1:6">
      <c r="A641" t="s">
        <v>11263</v>
      </c>
      <c r="B641">
        <v>16.29</v>
      </c>
      <c r="C641" s="40">
        <f>nyse_gme_short_interest[[#This Row],[short_position]]/nyse_gme_short_interest[[#This Row],[float_shares]]*100</f>
        <v>19.28047935619314</v>
      </c>
      <c r="D641" s="8">
        <v>49593249</v>
      </c>
      <c r="E641">
        <v>6.55</v>
      </c>
      <c r="F641" s="8">
        <v>257220000</v>
      </c>
    </row>
    <row r="642" spans="1:6">
      <c r="A642" t="s">
        <v>11264</v>
      </c>
      <c r="B642">
        <v>16.29</v>
      </c>
      <c r="C642" s="40">
        <f>nyse_gme_short_interest[[#This Row],[short_position]]/nyse_gme_short_interest[[#This Row],[float_shares]]*100</f>
        <v>19.28047935619314</v>
      </c>
      <c r="D642" s="8">
        <v>49593249</v>
      </c>
      <c r="E642">
        <v>6.55</v>
      </c>
      <c r="F642" s="8">
        <v>257220000</v>
      </c>
    </row>
    <row r="643" spans="1:6">
      <c r="A643" t="s">
        <v>11265</v>
      </c>
      <c r="B643">
        <v>16.29</v>
      </c>
      <c r="C643" s="40">
        <f>nyse_gme_short_interest[[#This Row],[short_position]]/nyse_gme_short_interest[[#This Row],[float_shares]]*100</f>
        <v>19.28047935619314</v>
      </c>
      <c r="D643" s="8">
        <v>49593249</v>
      </c>
      <c r="E643">
        <v>6.55</v>
      </c>
      <c r="F643" s="8">
        <v>257220000</v>
      </c>
    </row>
    <row r="644" spans="1:6">
      <c r="A644" t="s">
        <v>11266</v>
      </c>
      <c r="B644">
        <v>17.489999999999998</v>
      </c>
      <c r="C644" s="40">
        <f>nyse_gme_short_interest[[#This Row],[short_position]]/nyse_gme_short_interest[[#This Row],[float_shares]]*100</f>
        <v>20.700379052950783</v>
      </c>
      <c r="D644" s="8">
        <v>53245515</v>
      </c>
      <c r="E644">
        <v>7.96</v>
      </c>
      <c r="F644" s="8">
        <v>257220000</v>
      </c>
    </row>
    <row r="645" spans="1:6">
      <c r="A645" t="s">
        <v>11267</v>
      </c>
      <c r="B645">
        <v>17.489999999999998</v>
      </c>
      <c r="C645" s="40">
        <f>nyse_gme_short_interest[[#This Row],[short_position]]/nyse_gme_short_interest[[#This Row],[float_shares]]*100</f>
        <v>20.700379052950783</v>
      </c>
      <c r="D645" s="8">
        <v>53245515</v>
      </c>
      <c r="E645">
        <v>7.96</v>
      </c>
      <c r="F645" s="8">
        <v>257220000</v>
      </c>
    </row>
    <row r="646" spans="1:6">
      <c r="A646" t="s">
        <v>11268</v>
      </c>
      <c r="B646">
        <v>17.489999999999998</v>
      </c>
      <c r="C646" s="40">
        <f>nyse_gme_short_interest[[#This Row],[short_position]]/nyse_gme_short_interest[[#This Row],[float_shares]]*100</f>
        <v>20.700379052950783</v>
      </c>
      <c r="D646" s="8">
        <v>53245515</v>
      </c>
      <c r="E646">
        <v>7.96</v>
      </c>
      <c r="F646" s="8">
        <v>257220000</v>
      </c>
    </row>
    <row r="647" spans="1:6">
      <c r="A647" t="s">
        <v>11269</v>
      </c>
      <c r="B647">
        <v>17.489999999999998</v>
      </c>
      <c r="C647" s="40">
        <f>nyse_gme_short_interest[[#This Row],[short_position]]/nyse_gme_short_interest[[#This Row],[float_shares]]*100</f>
        <v>20.700379052950783</v>
      </c>
      <c r="D647" s="8">
        <v>53245515</v>
      </c>
      <c r="E647">
        <v>7.96</v>
      </c>
      <c r="F647" s="8">
        <v>257220000</v>
      </c>
    </row>
    <row r="648" spans="1:6">
      <c r="A648" t="s">
        <v>11270</v>
      </c>
      <c r="B648">
        <v>17.489999999999998</v>
      </c>
      <c r="C648" s="40">
        <f>nyse_gme_short_interest[[#This Row],[short_position]]/nyse_gme_short_interest[[#This Row],[float_shares]]*100</f>
        <v>20.700379052950783</v>
      </c>
      <c r="D648" s="8">
        <v>53245515</v>
      </c>
      <c r="E648">
        <v>7.96</v>
      </c>
      <c r="F648" s="8">
        <v>257220000</v>
      </c>
    </row>
    <row r="649" spans="1:6">
      <c r="A649" t="s">
        <v>11271</v>
      </c>
      <c r="B649">
        <v>17.489999999999998</v>
      </c>
      <c r="C649" s="40">
        <f>nyse_gme_short_interest[[#This Row],[short_position]]/nyse_gme_short_interest[[#This Row],[float_shares]]*100</f>
        <v>20.700379052950783</v>
      </c>
      <c r="D649" s="8">
        <v>53245515</v>
      </c>
      <c r="E649">
        <v>7.96</v>
      </c>
      <c r="F649" s="8">
        <v>257220000</v>
      </c>
    </row>
    <row r="650" spans="1:6">
      <c r="A650" t="s">
        <v>11272</v>
      </c>
      <c r="B650">
        <v>17.489999999999998</v>
      </c>
      <c r="C650" s="40">
        <f>nyse_gme_short_interest[[#This Row],[short_position]]/nyse_gme_short_interest[[#This Row],[float_shares]]*100</f>
        <v>20.700379052950783</v>
      </c>
      <c r="D650" s="8">
        <v>53245515</v>
      </c>
      <c r="E650">
        <v>7.96</v>
      </c>
      <c r="F650" s="8">
        <v>257220000</v>
      </c>
    </row>
    <row r="651" spans="1:6">
      <c r="A651" t="s">
        <v>11273</v>
      </c>
      <c r="B651">
        <v>17.489999999999998</v>
      </c>
      <c r="C651" s="40">
        <f>nyse_gme_short_interest[[#This Row],[short_position]]/nyse_gme_short_interest[[#This Row],[float_shares]]*100</f>
        <v>20.700379052950783</v>
      </c>
      <c r="D651" s="8">
        <v>53245515</v>
      </c>
      <c r="E651">
        <v>7.96</v>
      </c>
      <c r="F651" s="8">
        <v>257220000</v>
      </c>
    </row>
    <row r="652" spans="1:6">
      <c r="A652" t="s">
        <v>11274</v>
      </c>
      <c r="B652">
        <v>17.489999999999998</v>
      </c>
      <c r="C652" s="40">
        <f>nyse_gme_short_interest[[#This Row],[short_position]]/nyse_gme_short_interest[[#This Row],[float_shares]]*100</f>
        <v>20.700379052950783</v>
      </c>
      <c r="D652" s="8">
        <v>53245515</v>
      </c>
      <c r="E652">
        <v>7.96</v>
      </c>
      <c r="F652" s="8">
        <v>257220000</v>
      </c>
    </row>
    <row r="653" spans="1:6">
      <c r="A653" t="s">
        <v>11275</v>
      </c>
      <c r="B653">
        <v>17.489999999999998</v>
      </c>
      <c r="C653" s="40">
        <f>nyse_gme_short_interest[[#This Row],[short_position]]/nyse_gme_short_interest[[#This Row],[float_shares]]*100</f>
        <v>20.700379052950783</v>
      </c>
      <c r="D653" s="8">
        <v>53245515</v>
      </c>
      <c r="E653">
        <v>7.96</v>
      </c>
      <c r="F653" s="8">
        <v>257220000</v>
      </c>
    </row>
    <row r="654" spans="1:6">
      <c r="A654" t="s">
        <v>11276</v>
      </c>
      <c r="B654">
        <v>17.489999999999998</v>
      </c>
      <c r="C654" s="40">
        <f>nyse_gme_short_interest[[#This Row],[short_position]]/nyse_gme_short_interest[[#This Row],[float_shares]]*100</f>
        <v>20.700379052950783</v>
      </c>
      <c r="D654" s="8">
        <v>53245515</v>
      </c>
      <c r="E654">
        <v>7.96</v>
      </c>
      <c r="F654" s="8">
        <v>257220000</v>
      </c>
    </row>
    <row r="655" spans="1:6">
      <c r="A655" t="s">
        <v>11277</v>
      </c>
      <c r="B655">
        <v>17.489999999999998</v>
      </c>
      <c r="C655" s="40">
        <f>nyse_gme_short_interest[[#This Row],[short_position]]/nyse_gme_short_interest[[#This Row],[float_shares]]*100</f>
        <v>20.700379052950783</v>
      </c>
      <c r="D655" s="8">
        <v>53245515</v>
      </c>
      <c r="E655">
        <v>7.96</v>
      </c>
      <c r="F655" s="8">
        <v>257220000</v>
      </c>
    </row>
    <row r="656" spans="1:6">
      <c r="A656" t="s">
        <v>11278</v>
      </c>
      <c r="B656">
        <v>19.670000000000002</v>
      </c>
      <c r="C656" s="40">
        <f>nyse_gme_short_interest[[#This Row],[short_position]]/nyse_gme_short_interest[[#This Row],[float_shares]]*100</f>
        <v>23.29074177746676</v>
      </c>
      <c r="D656" s="8">
        <v>59908446</v>
      </c>
      <c r="E656">
        <v>7.81</v>
      </c>
      <c r="F656" s="8">
        <v>257220000</v>
      </c>
    </row>
    <row r="657" spans="1:6">
      <c r="A657" t="s">
        <v>11279</v>
      </c>
      <c r="B657">
        <v>19.670000000000002</v>
      </c>
      <c r="C657" s="40">
        <f>nyse_gme_short_interest[[#This Row],[short_position]]/nyse_gme_short_interest[[#This Row],[float_shares]]*100</f>
        <v>23.29074177746676</v>
      </c>
      <c r="D657" s="8">
        <v>59908446</v>
      </c>
      <c r="E657">
        <v>7.81</v>
      </c>
      <c r="F657" s="8">
        <v>257220000</v>
      </c>
    </row>
    <row r="658" spans="1:6">
      <c r="A658" t="s">
        <v>11280</v>
      </c>
      <c r="B658">
        <v>19.670000000000002</v>
      </c>
      <c r="C658" s="40">
        <f>nyse_gme_short_interest[[#This Row],[short_position]]/nyse_gme_short_interest[[#This Row],[float_shares]]*100</f>
        <v>23.29074177746676</v>
      </c>
      <c r="D658" s="8">
        <v>59908446</v>
      </c>
      <c r="E658">
        <v>7.81</v>
      </c>
      <c r="F658" s="8">
        <v>257220000</v>
      </c>
    </row>
    <row r="659" spans="1:6">
      <c r="A659" t="s">
        <v>11281</v>
      </c>
      <c r="B659">
        <v>19.670000000000002</v>
      </c>
      <c r="C659" s="40">
        <f>nyse_gme_short_interest[[#This Row],[short_position]]/nyse_gme_short_interest[[#This Row],[float_shares]]*100</f>
        <v>23.29074177746676</v>
      </c>
      <c r="D659" s="8">
        <v>59908446</v>
      </c>
      <c r="E659">
        <v>7.81</v>
      </c>
      <c r="F659" s="8">
        <v>257220000</v>
      </c>
    </row>
    <row r="660" spans="1:6">
      <c r="A660" t="s">
        <v>11282</v>
      </c>
      <c r="B660">
        <v>19.670000000000002</v>
      </c>
      <c r="C660" s="40">
        <f>nyse_gme_short_interest[[#This Row],[short_position]]/nyse_gme_short_interest[[#This Row],[float_shares]]*100</f>
        <v>23.29074177746676</v>
      </c>
      <c r="D660" s="8">
        <v>59908446</v>
      </c>
      <c r="E660">
        <v>7.81</v>
      </c>
      <c r="F660" s="8">
        <v>257220000</v>
      </c>
    </row>
    <row r="661" spans="1:6">
      <c r="A661" t="s">
        <v>11283</v>
      </c>
      <c r="B661">
        <v>19.670000000000002</v>
      </c>
      <c r="C661" s="40">
        <f>nyse_gme_short_interest[[#This Row],[short_position]]/nyse_gme_short_interest[[#This Row],[float_shares]]*100</f>
        <v>23.29074177746676</v>
      </c>
      <c r="D661" s="8">
        <v>59908446</v>
      </c>
      <c r="E661">
        <v>7.81</v>
      </c>
      <c r="F661" s="8">
        <v>257220000</v>
      </c>
    </row>
    <row r="662" spans="1:6">
      <c r="A662" t="s">
        <v>11284</v>
      </c>
      <c r="B662">
        <v>19.670000000000002</v>
      </c>
      <c r="C662" s="40">
        <f>nyse_gme_short_interest[[#This Row],[short_position]]/nyse_gme_short_interest[[#This Row],[float_shares]]*100</f>
        <v>23.29074177746676</v>
      </c>
      <c r="D662" s="8">
        <v>59908446</v>
      </c>
      <c r="E662">
        <v>7.81</v>
      </c>
      <c r="F662" s="8">
        <v>257220000</v>
      </c>
    </row>
    <row r="663" spans="1:6">
      <c r="A663" t="s">
        <v>11285</v>
      </c>
      <c r="B663">
        <v>19.670000000000002</v>
      </c>
      <c r="C663" s="40">
        <f>nyse_gme_short_interest[[#This Row],[short_position]]/nyse_gme_short_interest[[#This Row],[float_shares]]*100</f>
        <v>23.29074177746676</v>
      </c>
      <c r="D663" s="8">
        <v>59908446</v>
      </c>
      <c r="E663">
        <v>7.81</v>
      </c>
      <c r="F663" s="8">
        <v>257220000</v>
      </c>
    </row>
    <row r="664" spans="1:6">
      <c r="A664" t="s">
        <v>11286</v>
      </c>
      <c r="B664">
        <v>19.670000000000002</v>
      </c>
      <c r="C664" s="40">
        <f>nyse_gme_short_interest[[#This Row],[short_position]]/nyse_gme_short_interest[[#This Row],[float_shares]]*100</f>
        <v>23.29074177746676</v>
      </c>
      <c r="D664" s="8">
        <v>59908446</v>
      </c>
      <c r="E664">
        <v>7.81</v>
      </c>
      <c r="F664" s="8">
        <v>257220000</v>
      </c>
    </row>
    <row r="665" spans="1:6">
      <c r="A665" t="s">
        <v>11287</v>
      </c>
      <c r="B665">
        <v>19.670000000000002</v>
      </c>
      <c r="C665" s="40">
        <f>nyse_gme_short_interest[[#This Row],[short_position]]/nyse_gme_short_interest[[#This Row],[float_shares]]*100</f>
        <v>23.29074177746676</v>
      </c>
      <c r="D665" s="8">
        <v>59908446</v>
      </c>
      <c r="E665">
        <v>7.81</v>
      </c>
      <c r="F665" s="8">
        <v>257220000</v>
      </c>
    </row>
    <row r="666" spans="1:6">
      <c r="A666" t="s">
        <v>11288</v>
      </c>
      <c r="B666">
        <v>19.670000000000002</v>
      </c>
      <c r="C666" s="40">
        <f>nyse_gme_short_interest[[#This Row],[short_position]]/nyse_gme_short_interest[[#This Row],[float_shares]]*100</f>
        <v>23.29074177746676</v>
      </c>
      <c r="D666" s="8">
        <v>59908446</v>
      </c>
      <c r="E666">
        <v>7.81</v>
      </c>
      <c r="F666" s="8">
        <v>257220000</v>
      </c>
    </row>
    <row r="667" spans="1:6">
      <c r="A667" t="s">
        <v>11289</v>
      </c>
      <c r="B667">
        <v>19.579999999999998</v>
      </c>
      <c r="C667" s="40">
        <f>nyse_gme_short_interest[[#This Row],[short_position]]/nyse_gme_short_interest[[#This Row],[float_shares]]*100</f>
        <v>23.179342197340798</v>
      </c>
      <c r="D667" s="8">
        <v>59621904</v>
      </c>
      <c r="E667">
        <v>4.41</v>
      </c>
      <c r="F667" s="8">
        <v>257220000</v>
      </c>
    </row>
    <row r="668" spans="1:6">
      <c r="A668" t="s">
        <v>11290</v>
      </c>
      <c r="B668">
        <v>19.579999999999998</v>
      </c>
      <c r="C668" s="40">
        <f>nyse_gme_short_interest[[#This Row],[short_position]]/nyse_gme_short_interest[[#This Row],[float_shares]]*100</f>
        <v>23.179342197340798</v>
      </c>
      <c r="D668" s="8">
        <v>59621904</v>
      </c>
      <c r="E668">
        <v>4.41</v>
      </c>
      <c r="F668" s="8">
        <v>257220000</v>
      </c>
    </row>
    <row r="669" spans="1:6">
      <c r="A669" t="s">
        <v>11291</v>
      </c>
      <c r="B669">
        <v>19.579999999999998</v>
      </c>
      <c r="C669" s="40">
        <f>nyse_gme_short_interest[[#This Row],[short_position]]/nyse_gme_short_interest[[#This Row],[float_shares]]*100</f>
        <v>23.179342197340798</v>
      </c>
      <c r="D669" s="8">
        <v>59621904</v>
      </c>
      <c r="E669">
        <v>4.41</v>
      </c>
      <c r="F669" s="8">
        <v>257220000</v>
      </c>
    </row>
    <row r="670" spans="1:6">
      <c r="A670" t="s">
        <v>11292</v>
      </c>
      <c r="B670">
        <v>19.579999999999998</v>
      </c>
      <c r="C670" s="40">
        <f>nyse_gme_short_interest[[#This Row],[short_position]]/nyse_gme_short_interest[[#This Row],[float_shares]]*100</f>
        <v>23.179342197340798</v>
      </c>
      <c r="D670" s="8">
        <v>59621904</v>
      </c>
      <c r="E670">
        <v>4.41</v>
      </c>
      <c r="F670" s="8">
        <v>257220000</v>
      </c>
    </row>
    <row r="671" spans="1:6">
      <c r="A671" t="s">
        <v>11293</v>
      </c>
      <c r="B671">
        <v>19.579999999999998</v>
      </c>
      <c r="C671" s="40">
        <f>nyse_gme_short_interest[[#This Row],[short_position]]/nyse_gme_short_interest[[#This Row],[float_shares]]*100</f>
        <v>23.179342197340798</v>
      </c>
      <c r="D671" s="8">
        <v>59621904</v>
      </c>
      <c r="E671">
        <v>4.41</v>
      </c>
      <c r="F671" s="8">
        <v>257220000</v>
      </c>
    </row>
    <row r="672" spans="1:6">
      <c r="A672" t="s">
        <v>11294</v>
      </c>
      <c r="B672">
        <v>19.579999999999998</v>
      </c>
      <c r="C672" s="40">
        <f>nyse_gme_short_interest[[#This Row],[short_position]]/nyse_gme_short_interest[[#This Row],[float_shares]]*100</f>
        <v>23.179342197340798</v>
      </c>
      <c r="D672" s="8">
        <v>59621904</v>
      </c>
      <c r="E672">
        <v>4.41</v>
      </c>
      <c r="F672" s="8">
        <v>257220000</v>
      </c>
    </row>
    <row r="673" spans="1:6">
      <c r="A673" t="s">
        <v>11295</v>
      </c>
      <c r="B673">
        <v>19.579999999999998</v>
      </c>
      <c r="C673" s="40">
        <f>nyse_gme_short_interest[[#This Row],[short_position]]/nyse_gme_short_interest[[#This Row],[float_shares]]*100</f>
        <v>23.179342197340798</v>
      </c>
      <c r="D673" s="8">
        <v>59621904</v>
      </c>
      <c r="E673">
        <v>4.41</v>
      </c>
      <c r="F673" s="8">
        <v>257220000</v>
      </c>
    </row>
    <row r="674" spans="1:6">
      <c r="A674" t="s">
        <v>11296</v>
      </c>
      <c r="B674">
        <v>19.579999999999998</v>
      </c>
      <c r="C674" s="40">
        <f>nyse_gme_short_interest[[#This Row],[short_position]]/nyse_gme_short_interest[[#This Row],[float_shares]]*100</f>
        <v>23.179342197340798</v>
      </c>
      <c r="D674" s="8">
        <v>59621904</v>
      </c>
      <c r="E674">
        <v>4.41</v>
      </c>
      <c r="F674" s="8">
        <v>257220000</v>
      </c>
    </row>
    <row r="675" spans="1:6">
      <c r="A675" t="s">
        <v>11297</v>
      </c>
      <c r="B675">
        <v>19.579999999999998</v>
      </c>
      <c r="C675" s="40">
        <f>nyse_gme_short_interest[[#This Row],[short_position]]/nyse_gme_short_interest[[#This Row],[float_shares]]*100</f>
        <v>23.179342197340798</v>
      </c>
      <c r="D675" s="8">
        <v>59621904</v>
      </c>
      <c r="E675">
        <v>4.41</v>
      </c>
      <c r="F675" s="8">
        <v>257220000</v>
      </c>
    </row>
    <row r="676" spans="1:6">
      <c r="A676" t="s">
        <v>11298</v>
      </c>
      <c r="B676">
        <v>19.579999999999998</v>
      </c>
      <c r="C676" s="40">
        <f>nyse_gme_short_interest[[#This Row],[short_position]]/nyse_gme_short_interest[[#This Row],[float_shares]]*100</f>
        <v>23.179342197340798</v>
      </c>
      <c r="D676" s="8">
        <v>59621904</v>
      </c>
      <c r="E676">
        <v>4.41</v>
      </c>
      <c r="F676" s="8">
        <v>257220000</v>
      </c>
    </row>
    <row r="677" spans="1:6">
      <c r="A677" t="s">
        <v>11299</v>
      </c>
      <c r="B677">
        <v>17.47</v>
      </c>
      <c r="C677" s="40">
        <f>nyse_gme_short_interest[[#This Row],[short_position]]/nyse_gme_short_interest[[#This Row],[float_shares]]*100</f>
        <v>20.68482855143457</v>
      </c>
      <c r="D677" s="8">
        <v>53205516</v>
      </c>
      <c r="E677">
        <v>5.53</v>
      </c>
      <c r="F677" s="8">
        <v>257220000</v>
      </c>
    </row>
    <row r="678" spans="1:6">
      <c r="A678" t="s">
        <v>11300</v>
      </c>
      <c r="B678">
        <v>17.47</v>
      </c>
      <c r="C678" s="40">
        <f>nyse_gme_short_interest[[#This Row],[short_position]]/nyse_gme_short_interest[[#This Row],[float_shares]]*100</f>
        <v>20.68482855143457</v>
      </c>
      <c r="D678" s="8">
        <v>53205516</v>
      </c>
      <c r="E678">
        <v>5.53</v>
      </c>
      <c r="F678" s="8">
        <v>257220000</v>
      </c>
    </row>
    <row r="679" spans="1:6">
      <c r="A679" t="s">
        <v>11301</v>
      </c>
      <c r="B679">
        <v>17.47</v>
      </c>
      <c r="C679" s="40">
        <f>nyse_gme_short_interest[[#This Row],[short_position]]/nyse_gme_short_interest[[#This Row],[float_shares]]*100</f>
        <v>20.68482855143457</v>
      </c>
      <c r="D679" s="8">
        <v>53205516</v>
      </c>
      <c r="E679">
        <v>5.53</v>
      </c>
      <c r="F679" s="8">
        <v>257220000</v>
      </c>
    </row>
    <row r="680" spans="1:6">
      <c r="A680" t="s">
        <v>11302</v>
      </c>
      <c r="B680">
        <v>17.47</v>
      </c>
      <c r="C680" s="40">
        <f>nyse_gme_short_interest[[#This Row],[short_position]]/nyse_gme_short_interest[[#This Row],[float_shares]]*100</f>
        <v>20.68482855143457</v>
      </c>
      <c r="D680" s="8">
        <v>53205516</v>
      </c>
      <c r="E680">
        <v>5.53</v>
      </c>
      <c r="F680" s="8">
        <v>257220000</v>
      </c>
    </row>
    <row r="681" spans="1:6">
      <c r="A681" t="s">
        <v>11303</v>
      </c>
      <c r="B681">
        <v>17.47</v>
      </c>
      <c r="C681" s="40">
        <f>nyse_gme_short_interest[[#This Row],[short_position]]/nyse_gme_short_interest[[#This Row],[float_shares]]*100</f>
        <v>20.68482855143457</v>
      </c>
      <c r="D681" s="8">
        <v>53205516</v>
      </c>
      <c r="E681">
        <v>5.53</v>
      </c>
      <c r="F681" s="8">
        <v>257220000</v>
      </c>
    </row>
    <row r="682" spans="1:6">
      <c r="A682" t="s">
        <v>11304</v>
      </c>
      <c r="B682">
        <v>17.47</v>
      </c>
      <c r="C682" s="40">
        <f>nyse_gme_short_interest[[#This Row],[short_position]]/nyse_gme_short_interest[[#This Row],[float_shares]]*100</f>
        <v>20.68482855143457</v>
      </c>
      <c r="D682" s="8">
        <v>53205516</v>
      </c>
      <c r="E682">
        <v>5.53</v>
      </c>
      <c r="F682" s="8">
        <v>257220000</v>
      </c>
    </row>
    <row r="683" spans="1:6">
      <c r="A683" t="s">
        <v>11305</v>
      </c>
      <c r="B683">
        <v>17.47</v>
      </c>
      <c r="C683" s="40">
        <f>nyse_gme_short_interest[[#This Row],[short_position]]/nyse_gme_short_interest[[#This Row],[float_shares]]*100</f>
        <v>20.68482855143457</v>
      </c>
      <c r="D683" s="8">
        <v>53205516</v>
      </c>
      <c r="E683">
        <v>5.53</v>
      </c>
      <c r="F683" s="8">
        <v>257220000</v>
      </c>
    </row>
    <row r="684" spans="1:6">
      <c r="A684" t="s">
        <v>11306</v>
      </c>
      <c r="B684">
        <v>17.47</v>
      </c>
      <c r="C684" s="40">
        <f>nyse_gme_short_interest[[#This Row],[short_position]]/nyse_gme_short_interest[[#This Row],[float_shares]]*100</f>
        <v>20.68482855143457</v>
      </c>
      <c r="D684" s="8">
        <v>53205516</v>
      </c>
      <c r="E684">
        <v>5.53</v>
      </c>
      <c r="F684" s="8">
        <v>257220000</v>
      </c>
    </row>
    <row r="685" spans="1:6">
      <c r="A685" t="s">
        <v>11307</v>
      </c>
      <c r="B685">
        <v>17.47</v>
      </c>
      <c r="C685" s="40">
        <f>nyse_gme_short_interest[[#This Row],[short_position]]/nyse_gme_short_interest[[#This Row],[float_shares]]*100</f>
        <v>20.68482855143457</v>
      </c>
      <c r="D685" s="8">
        <v>53205516</v>
      </c>
      <c r="E685">
        <v>5.53</v>
      </c>
      <c r="F685" s="8">
        <v>257220000</v>
      </c>
    </row>
    <row r="686" spans="1:6">
      <c r="A686" t="s">
        <v>11308</v>
      </c>
      <c r="B686">
        <v>17.47</v>
      </c>
      <c r="C686" s="40">
        <f>nyse_gme_short_interest[[#This Row],[short_position]]/nyse_gme_short_interest[[#This Row],[float_shares]]*100</f>
        <v>20.68482855143457</v>
      </c>
      <c r="D686" s="8">
        <v>53205516</v>
      </c>
      <c r="E686">
        <v>5.53</v>
      </c>
      <c r="F686" s="8">
        <v>257220000</v>
      </c>
    </row>
    <row r="687" spans="1:6">
      <c r="A687" t="s">
        <v>11309</v>
      </c>
      <c r="B687">
        <v>19.059999999999999</v>
      </c>
      <c r="C687" s="40">
        <f>nyse_gme_short_interest[[#This Row],[short_position]]/nyse_gme_short_interest[[#This Row],[float_shares]]*100</f>
        <v>22.566495606873495</v>
      </c>
      <c r="D687" s="8">
        <v>58045540</v>
      </c>
      <c r="E687">
        <v>3.5</v>
      </c>
      <c r="F687" s="8">
        <v>257220000</v>
      </c>
    </row>
    <row r="688" spans="1:6">
      <c r="A688" t="s">
        <v>11310</v>
      </c>
      <c r="B688">
        <v>19.059999999999999</v>
      </c>
      <c r="C688" s="40">
        <f>nyse_gme_short_interest[[#This Row],[short_position]]/nyse_gme_short_interest[[#This Row],[float_shares]]*100</f>
        <v>22.566495606873495</v>
      </c>
      <c r="D688" s="8">
        <v>58045540</v>
      </c>
      <c r="E688">
        <v>3.5</v>
      </c>
      <c r="F688" s="8">
        <v>257220000</v>
      </c>
    </row>
    <row r="689" spans="1:6">
      <c r="A689" t="s">
        <v>11311</v>
      </c>
      <c r="B689">
        <v>19.059999999999999</v>
      </c>
      <c r="C689" s="40">
        <f>nyse_gme_short_interest[[#This Row],[short_position]]/nyse_gme_short_interest[[#This Row],[float_shares]]*100</f>
        <v>22.566495606873495</v>
      </c>
      <c r="D689" s="8">
        <v>58045540</v>
      </c>
      <c r="E689">
        <v>3.5</v>
      </c>
      <c r="F689" s="8">
        <v>257220000</v>
      </c>
    </row>
    <row r="690" spans="1:6">
      <c r="A690" t="s">
        <v>11312</v>
      </c>
      <c r="B690">
        <v>19.059999999999999</v>
      </c>
      <c r="C690" s="40">
        <f>nyse_gme_short_interest[[#This Row],[short_position]]/nyse_gme_short_interest[[#This Row],[float_shares]]*100</f>
        <v>22.566495606873495</v>
      </c>
      <c r="D690" s="8">
        <v>58045540</v>
      </c>
      <c r="E690">
        <v>3.5</v>
      </c>
      <c r="F690" s="8">
        <v>257220000</v>
      </c>
    </row>
    <row r="691" spans="1:6">
      <c r="A691" t="s">
        <v>11313</v>
      </c>
      <c r="B691">
        <v>19.059999999999999</v>
      </c>
      <c r="C691" s="40">
        <f>nyse_gme_short_interest[[#This Row],[short_position]]/nyse_gme_short_interest[[#This Row],[float_shares]]*100</f>
        <v>22.566495606873495</v>
      </c>
      <c r="D691" s="8">
        <v>58045540</v>
      </c>
      <c r="E691">
        <v>3.5</v>
      </c>
      <c r="F691" s="8">
        <v>257220000</v>
      </c>
    </row>
    <row r="692" spans="1:6">
      <c r="A692" t="s">
        <v>11314</v>
      </c>
      <c r="B692">
        <v>19.059999999999999</v>
      </c>
      <c r="C692" s="40">
        <f>nyse_gme_short_interest[[#This Row],[short_position]]/nyse_gme_short_interest[[#This Row],[float_shares]]*100</f>
        <v>22.566495606873495</v>
      </c>
      <c r="D692" s="8">
        <v>58045540</v>
      </c>
      <c r="E692">
        <v>3.5</v>
      </c>
      <c r="F692" s="8">
        <v>257220000</v>
      </c>
    </row>
    <row r="693" spans="1:6">
      <c r="A693" t="s">
        <v>11315</v>
      </c>
      <c r="B693">
        <v>19.059999999999999</v>
      </c>
      <c r="C693" s="40">
        <f>nyse_gme_short_interest[[#This Row],[short_position]]/nyse_gme_short_interest[[#This Row],[float_shares]]*100</f>
        <v>22.566495606873495</v>
      </c>
      <c r="D693" s="8">
        <v>58045540</v>
      </c>
      <c r="E693">
        <v>3.5</v>
      </c>
      <c r="F693" s="8">
        <v>257220000</v>
      </c>
    </row>
    <row r="694" spans="1:6">
      <c r="A694" t="s">
        <v>11316</v>
      </c>
      <c r="B694">
        <v>19.059999999999999</v>
      </c>
      <c r="C694" s="40">
        <f>nyse_gme_short_interest[[#This Row],[short_position]]/nyse_gme_short_interest[[#This Row],[float_shares]]*100</f>
        <v>22.566495606873495</v>
      </c>
      <c r="D694" s="8">
        <v>58045540</v>
      </c>
      <c r="E694">
        <v>3.5</v>
      </c>
      <c r="F694" s="8">
        <v>257220000</v>
      </c>
    </row>
    <row r="695" spans="1:6">
      <c r="A695" t="s">
        <v>11317</v>
      </c>
      <c r="B695">
        <v>19.059999999999999</v>
      </c>
      <c r="C695" s="40">
        <f>nyse_gme_short_interest[[#This Row],[short_position]]/nyse_gme_short_interest[[#This Row],[float_shares]]*100</f>
        <v>22.566495606873495</v>
      </c>
      <c r="D695" s="8">
        <v>58045540</v>
      </c>
      <c r="E695">
        <v>3.5</v>
      </c>
      <c r="F695" s="8">
        <v>257220000</v>
      </c>
    </row>
    <row r="696" spans="1:6">
      <c r="A696" t="s">
        <v>11318</v>
      </c>
      <c r="B696">
        <v>19.059999999999999</v>
      </c>
      <c r="C696" s="40">
        <f>nyse_gme_short_interest[[#This Row],[short_position]]/nyse_gme_short_interest[[#This Row],[float_shares]]*100</f>
        <v>22.566495606873495</v>
      </c>
      <c r="D696" s="8">
        <v>58045540</v>
      </c>
      <c r="E696">
        <v>3.5</v>
      </c>
      <c r="F696" s="8">
        <v>257220000</v>
      </c>
    </row>
    <row r="697" spans="1:6">
      <c r="A697" t="s">
        <v>11319</v>
      </c>
      <c r="B697">
        <v>20.41</v>
      </c>
      <c r="C697" s="40">
        <f>nyse_gme_short_interest[[#This Row],[short_position]]/nyse_gme_short_interest[[#This Row],[float_shares]]*100</f>
        <v>24.162726071067571</v>
      </c>
      <c r="D697" s="8">
        <v>62151364</v>
      </c>
      <c r="E697">
        <v>3.12</v>
      </c>
      <c r="F697" s="8">
        <v>257220000</v>
      </c>
    </row>
    <row r="698" spans="1:6">
      <c r="A698" t="s">
        <v>11320</v>
      </c>
      <c r="B698">
        <v>20.41</v>
      </c>
      <c r="C698" s="40">
        <f>nyse_gme_short_interest[[#This Row],[short_position]]/nyse_gme_short_interest[[#This Row],[float_shares]]*100</f>
        <v>24.162726071067571</v>
      </c>
      <c r="D698" s="8">
        <v>62151364</v>
      </c>
      <c r="E698">
        <v>3.12</v>
      </c>
      <c r="F698" s="8">
        <v>257220000</v>
      </c>
    </row>
    <row r="699" spans="1:6">
      <c r="A699" t="s">
        <v>11321</v>
      </c>
      <c r="B699">
        <v>20.41</v>
      </c>
      <c r="C699" s="40">
        <f>nyse_gme_short_interest[[#This Row],[short_position]]/nyse_gme_short_interest[[#This Row],[float_shares]]*100</f>
        <v>24.162726071067571</v>
      </c>
      <c r="D699" s="8">
        <v>62151364</v>
      </c>
      <c r="E699">
        <v>3.12</v>
      </c>
      <c r="F699" s="8">
        <v>257220000</v>
      </c>
    </row>
    <row r="700" spans="1:6">
      <c r="A700" t="s">
        <v>11322</v>
      </c>
      <c r="B700">
        <v>20.41</v>
      </c>
      <c r="C700" s="40">
        <f>nyse_gme_short_interest[[#This Row],[short_position]]/nyse_gme_short_interest[[#This Row],[float_shares]]*100</f>
        <v>24.162726071067571</v>
      </c>
      <c r="D700" s="8">
        <v>62151364</v>
      </c>
      <c r="E700">
        <v>3.12</v>
      </c>
      <c r="F700" s="8">
        <v>257220000</v>
      </c>
    </row>
    <row r="701" spans="1:6">
      <c r="A701" t="s">
        <v>11323</v>
      </c>
      <c r="B701">
        <v>20.41</v>
      </c>
      <c r="C701" s="40">
        <f>nyse_gme_short_interest[[#This Row],[short_position]]/nyse_gme_short_interest[[#This Row],[float_shares]]*100</f>
        <v>24.162726071067571</v>
      </c>
      <c r="D701" s="8">
        <v>62151364</v>
      </c>
      <c r="E701">
        <v>3.12</v>
      </c>
      <c r="F701" s="8">
        <v>257220000</v>
      </c>
    </row>
    <row r="702" spans="1:6">
      <c r="A702" t="s">
        <v>11324</v>
      </c>
      <c r="B702">
        <v>20.41</v>
      </c>
      <c r="C702" s="40">
        <f>nyse_gme_short_interest[[#This Row],[short_position]]/nyse_gme_short_interest[[#This Row],[float_shares]]*100</f>
        <v>24.162726071067571</v>
      </c>
      <c r="D702" s="8">
        <v>62151364</v>
      </c>
      <c r="E702">
        <v>3.12</v>
      </c>
      <c r="F702" s="8">
        <v>257220000</v>
      </c>
    </row>
    <row r="703" spans="1:6">
      <c r="A703" t="s">
        <v>11325</v>
      </c>
      <c r="B703">
        <v>20.41</v>
      </c>
      <c r="C703" s="40">
        <f>nyse_gme_short_interest[[#This Row],[short_position]]/nyse_gme_short_interest[[#This Row],[float_shares]]*100</f>
        <v>24.162726071067571</v>
      </c>
      <c r="D703" s="8">
        <v>62151364</v>
      </c>
      <c r="E703">
        <v>3.12</v>
      </c>
      <c r="F703" s="8">
        <v>257220000</v>
      </c>
    </row>
    <row r="704" spans="1:6">
      <c r="A704" t="s">
        <v>11326</v>
      </c>
      <c r="B704">
        <v>20.41</v>
      </c>
      <c r="C704" s="40">
        <f>nyse_gme_short_interest[[#This Row],[short_position]]/nyse_gme_short_interest[[#This Row],[float_shares]]*100</f>
        <v>24.162726071067571</v>
      </c>
      <c r="D704" s="8">
        <v>62151364</v>
      </c>
      <c r="E704">
        <v>3.12</v>
      </c>
      <c r="F704" s="8">
        <v>257220000</v>
      </c>
    </row>
    <row r="705" spans="1:6">
      <c r="A705" t="s">
        <v>11327</v>
      </c>
      <c r="B705">
        <v>20.41</v>
      </c>
      <c r="C705" s="40">
        <f>nyse_gme_short_interest[[#This Row],[short_position]]/nyse_gme_short_interest[[#This Row],[float_shares]]*100</f>
        <v>24.162726071067571</v>
      </c>
      <c r="D705" s="8">
        <v>62151364</v>
      </c>
      <c r="E705">
        <v>3.12</v>
      </c>
      <c r="F705" s="8">
        <v>257220000</v>
      </c>
    </row>
    <row r="706" spans="1:6">
      <c r="A706" t="s">
        <v>11328</v>
      </c>
      <c r="B706">
        <v>20.350000000000001</v>
      </c>
      <c r="C706" s="40">
        <f>nyse_gme_short_interest[[#This Row],[short_position]]/nyse_gme_short_interest[[#This Row],[float_shares]]*100</f>
        <v>24.162726071067571</v>
      </c>
      <c r="D706" s="8">
        <v>62151364</v>
      </c>
      <c r="E706">
        <v>3.12</v>
      </c>
      <c r="F706" s="8">
        <v>257220000</v>
      </c>
    </row>
    <row r="707" spans="1:6">
      <c r="A707" t="s">
        <v>11329</v>
      </c>
      <c r="B707">
        <v>20.350000000000001</v>
      </c>
      <c r="C707" s="40">
        <f>nyse_gme_short_interest[[#This Row],[short_position]]/nyse_gme_short_interest[[#This Row],[float_shares]]*100</f>
        <v>24.162726071067571</v>
      </c>
      <c r="D707" s="8">
        <v>62151364</v>
      </c>
      <c r="E707">
        <v>3.12</v>
      </c>
      <c r="F707" s="8">
        <v>257220000</v>
      </c>
    </row>
    <row r="708" spans="1:6">
      <c r="A708" t="s">
        <v>11330</v>
      </c>
      <c r="B708">
        <v>19.809999999999999</v>
      </c>
      <c r="C708" s="40">
        <f>nyse_gme_short_interest[[#This Row],[short_position]]/nyse_gme_short_interest[[#This Row],[float_shares]]*100</f>
        <v>23.51881191198196</v>
      </c>
      <c r="D708" s="8">
        <v>60495088</v>
      </c>
      <c r="E708">
        <v>4.0599999999999996</v>
      </c>
      <c r="F708" s="8">
        <v>257220000</v>
      </c>
    </row>
    <row r="709" spans="1:6">
      <c r="A709" t="s">
        <v>11331</v>
      </c>
      <c r="B709">
        <v>19.809999999999999</v>
      </c>
      <c r="C709" s="40">
        <f>nyse_gme_short_interest[[#This Row],[short_position]]/nyse_gme_short_interest[[#This Row],[float_shares]]*100</f>
        <v>23.51881191198196</v>
      </c>
      <c r="D709" s="8">
        <v>60495088</v>
      </c>
      <c r="E709">
        <v>4.0599999999999996</v>
      </c>
      <c r="F709" s="8">
        <v>257220000</v>
      </c>
    </row>
    <row r="710" spans="1:6">
      <c r="A710" t="s">
        <v>11332</v>
      </c>
      <c r="B710">
        <v>19.809999999999999</v>
      </c>
      <c r="C710" s="40">
        <f>nyse_gme_short_interest[[#This Row],[short_position]]/nyse_gme_short_interest[[#This Row],[float_shares]]*100</f>
        <v>23.51881191198196</v>
      </c>
      <c r="D710" s="8">
        <v>60495088</v>
      </c>
      <c r="E710">
        <v>4.0599999999999996</v>
      </c>
      <c r="F710" s="8">
        <v>257220000</v>
      </c>
    </row>
    <row r="711" spans="1:6">
      <c r="A711" t="s">
        <v>11333</v>
      </c>
      <c r="B711">
        <v>19.809999999999999</v>
      </c>
      <c r="C711" s="40">
        <f>nyse_gme_short_interest[[#This Row],[short_position]]/nyse_gme_short_interest[[#This Row],[float_shares]]*100</f>
        <v>23.51881191198196</v>
      </c>
      <c r="D711" s="8">
        <v>60495088</v>
      </c>
      <c r="E711">
        <v>4.0599999999999996</v>
      </c>
      <c r="F711" s="8">
        <v>257220000</v>
      </c>
    </row>
    <row r="712" spans="1:6">
      <c r="A712" t="s">
        <v>11334</v>
      </c>
      <c r="B712">
        <v>19.809999999999999</v>
      </c>
      <c r="C712" s="40">
        <f>nyse_gme_short_interest[[#This Row],[short_position]]/nyse_gme_short_interest[[#This Row],[float_shares]]*100</f>
        <v>23.51881191198196</v>
      </c>
      <c r="D712" s="8">
        <v>60495088</v>
      </c>
      <c r="E712">
        <v>4.0599999999999996</v>
      </c>
      <c r="F712" s="8">
        <v>257220000</v>
      </c>
    </row>
    <row r="713" spans="1:6">
      <c r="A713" t="s">
        <v>11335</v>
      </c>
      <c r="B713">
        <v>19.809999999999999</v>
      </c>
      <c r="C713" s="40">
        <f>nyse_gme_short_interest[[#This Row],[short_position]]/nyse_gme_short_interest[[#This Row],[float_shares]]*100</f>
        <v>23.51881191198196</v>
      </c>
      <c r="D713" s="8">
        <v>60495088</v>
      </c>
      <c r="E713">
        <v>4.0599999999999996</v>
      </c>
      <c r="F713" s="8">
        <v>257220000</v>
      </c>
    </row>
    <row r="714" spans="1:6">
      <c r="A714" t="s">
        <v>11336</v>
      </c>
      <c r="B714">
        <v>19.809999999999999</v>
      </c>
      <c r="C714" s="40">
        <f>nyse_gme_short_interest[[#This Row],[short_position]]/nyse_gme_short_interest[[#This Row],[float_shares]]*100</f>
        <v>23.51881191198196</v>
      </c>
      <c r="D714" s="8">
        <v>60495088</v>
      </c>
      <c r="E714">
        <v>4.0599999999999996</v>
      </c>
      <c r="F714" s="8">
        <v>257220000</v>
      </c>
    </row>
    <row r="715" spans="1:6">
      <c r="A715" t="s">
        <v>11337</v>
      </c>
      <c r="B715">
        <v>19.809999999999999</v>
      </c>
      <c r="C715" s="40">
        <f>nyse_gme_short_interest[[#This Row],[short_position]]/nyse_gme_short_interest[[#This Row],[float_shares]]*100</f>
        <v>23.51881191198196</v>
      </c>
      <c r="D715" s="8">
        <v>60495088</v>
      </c>
      <c r="E715">
        <v>4.0599999999999996</v>
      </c>
      <c r="F715" s="8">
        <v>257220000</v>
      </c>
    </row>
    <row r="716" spans="1:6">
      <c r="A716" t="s">
        <v>11338</v>
      </c>
      <c r="B716">
        <v>19.809999999999999</v>
      </c>
      <c r="C716" s="40">
        <f>nyse_gme_short_interest[[#This Row],[short_position]]/nyse_gme_short_interest[[#This Row],[float_shares]]*100</f>
        <v>23.51881191198196</v>
      </c>
      <c r="D716" s="8">
        <v>60495088</v>
      </c>
      <c r="E716">
        <v>4.0599999999999996</v>
      </c>
      <c r="F716" s="8">
        <v>257220000</v>
      </c>
    </row>
    <row r="717" spans="1:6">
      <c r="A717" t="s">
        <v>11339</v>
      </c>
      <c r="B717">
        <v>19.809999999999999</v>
      </c>
      <c r="C717" s="40">
        <f>nyse_gme_short_interest[[#This Row],[short_position]]/nyse_gme_short_interest[[#This Row],[float_shares]]*100</f>
        <v>23.51881191198196</v>
      </c>
      <c r="D717" s="8">
        <v>60495088</v>
      </c>
      <c r="E717">
        <v>4.0599999999999996</v>
      </c>
      <c r="F717" s="8">
        <v>257220000</v>
      </c>
    </row>
    <row r="718" spans="1:6">
      <c r="A718" t="s">
        <v>11340</v>
      </c>
      <c r="B718">
        <v>19.809999999999999</v>
      </c>
      <c r="C718" s="40">
        <f>nyse_gme_short_interest[[#This Row],[short_position]]/nyse_gme_short_interest[[#This Row],[float_shares]]*100</f>
        <v>23.51881191198196</v>
      </c>
      <c r="D718" s="8">
        <v>60495088</v>
      </c>
      <c r="E718">
        <v>4.0599999999999996</v>
      </c>
      <c r="F718" s="8">
        <v>257220000</v>
      </c>
    </row>
    <row r="719" spans="1:6">
      <c r="A719" t="s">
        <v>11341</v>
      </c>
      <c r="B719">
        <v>17.739999999999998</v>
      </c>
      <c r="C719" s="40">
        <f>nyse_gme_short_interest[[#This Row],[short_position]]/nyse_gme_short_interest[[#This Row],[float_shares]]*100</f>
        <v>21.057451209081719</v>
      </c>
      <c r="D719" s="8">
        <v>54163976</v>
      </c>
      <c r="E719">
        <v>8.1199999999999992</v>
      </c>
      <c r="F719" s="8">
        <v>257220000</v>
      </c>
    </row>
    <row r="720" spans="1:6">
      <c r="A720" t="s">
        <v>11342</v>
      </c>
      <c r="B720">
        <v>17.739999999999998</v>
      </c>
      <c r="C720" s="40">
        <f>nyse_gme_short_interest[[#This Row],[short_position]]/nyse_gme_short_interest[[#This Row],[float_shares]]*100</f>
        <v>21.057451209081719</v>
      </c>
      <c r="D720" s="8">
        <v>54163976</v>
      </c>
      <c r="E720">
        <v>8.1199999999999992</v>
      </c>
      <c r="F720" s="8">
        <v>257220000</v>
      </c>
    </row>
    <row r="721" spans="1:6">
      <c r="A721" t="s">
        <v>11343</v>
      </c>
      <c r="B721">
        <v>17.739999999999998</v>
      </c>
      <c r="C721" s="40">
        <f>nyse_gme_short_interest[[#This Row],[short_position]]/nyse_gme_short_interest[[#This Row],[float_shares]]*100</f>
        <v>21.057451209081719</v>
      </c>
      <c r="D721" s="8">
        <v>54163976</v>
      </c>
      <c r="E721">
        <v>8.1199999999999992</v>
      </c>
      <c r="F721" s="8">
        <v>257220000</v>
      </c>
    </row>
    <row r="722" spans="1:6">
      <c r="A722" t="s">
        <v>11344</v>
      </c>
      <c r="B722">
        <v>17.739999999999998</v>
      </c>
      <c r="C722" s="40">
        <f>nyse_gme_short_interest[[#This Row],[short_position]]/nyse_gme_short_interest[[#This Row],[float_shares]]*100</f>
        <v>21.057451209081719</v>
      </c>
      <c r="D722" s="8">
        <v>54163976</v>
      </c>
      <c r="E722">
        <v>8.1199999999999992</v>
      </c>
      <c r="F722" s="8">
        <v>257220000</v>
      </c>
    </row>
    <row r="723" spans="1:6">
      <c r="A723" t="s">
        <v>11345</v>
      </c>
      <c r="B723">
        <v>17.739999999999998</v>
      </c>
      <c r="C723" s="40">
        <f>nyse_gme_short_interest[[#This Row],[short_position]]/nyse_gme_short_interest[[#This Row],[float_shares]]*100</f>
        <v>21.057451209081719</v>
      </c>
      <c r="D723" s="8">
        <v>54163976</v>
      </c>
      <c r="E723">
        <v>8.1199999999999992</v>
      </c>
      <c r="F723" s="8">
        <v>257220000</v>
      </c>
    </row>
    <row r="724" spans="1:6">
      <c r="A724" t="s">
        <v>11346</v>
      </c>
      <c r="B724">
        <v>17.739999999999998</v>
      </c>
      <c r="C724" s="40">
        <f>nyse_gme_short_interest[[#This Row],[short_position]]/nyse_gme_short_interest[[#This Row],[float_shares]]*100</f>
        <v>21.057451209081719</v>
      </c>
      <c r="D724" s="8">
        <v>54163976</v>
      </c>
      <c r="E724">
        <v>8.1199999999999992</v>
      </c>
      <c r="F724" s="8">
        <v>257220000</v>
      </c>
    </row>
    <row r="725" spans="1:6">
      <c r="A725" t="s">
        <v>11347</v>
      </c>
      <c r="B725">
        <v>17.739999999999998</v>
      </c>
      <c r="C725" s="40">
        <f>nyse_gme_short_interest[[#This Row],[short_position]]/nyse_gme_short_interest[[#This Row],[float_shares]]*100</f>
        <v>21.057451209081719</v>
      </c>
      <c r="D725" s="8">
        <v>54163976</v>
      </c>
      <c r="E725">
        <v>8.1199999999999992</v>
      </c>
      <c r="F725" s="8">
        <v>257220000</v>
      </c>
    </row>
    <row r="726" spans="1:6">
      <c r="A726" t="s">
        <v>11348</v>
      </c>
      <c r="B726">
        <v>17.739999999999998</v>
      </c>
      <c r="C726" s="40">
        <f>nyse_gme_short_interest[[#This Row],[short_position]]/nyse_gme_short_interest[[#This Row],[float_shares]]*100</f>
        <v>21.057451209081719</v>
      </c>
      <c r="D726" s="8">
        <v>54163976</v>
      </c>
      <c r="E726">
        <v>8.1199999999999992</v>
      </c>
      <c r="F726" s="8">
        <v>257220000</v>
      </c>
    </row>
    <row r="727" spans="1:6">
      <c r="A727" t="s">
        <v>11349</v>
      </c>
      <c r="B727">
        <v>17.739999999999998</v>
      </c>
      <c r="C727" s="40">
        <f>nyse_gme_short_interest[[#This Row],[short_position]]/nyse_gme_short_interest[[#This Row],[float_shares]]*100</f>
        <v>21.057451209081719</v>
      </c>
      <c r="D727" s="8">
        <v>54163976</v>
      </c>
      <c r="E727">
        <v>8.1199999999999992</v>
      </c>
      <c r="F727" s="8">
        <v>257220000</v>
      </c>
    </row>
    <row r="728" spans="1:6">
      <c r="A728" t="s">
        <v>11350</v>
      </c>
      <c r="B728">
        <v>17.739999999999998</v>
      </c>
      <c r="C728" s="40">
        <f>nyse_gme_short_interest[[#This Row],[short_position]]/nyse_gme_short_interest[[#This Row],[float_shares]]*100</f>
        <v>21.057451209081719</v>
      </c>
      <c r="D728" s="8">
        <v>54163976</v>
      </c>
      <c r="E728">
        <v>8.1199999999999992</v>
      </c>
      <c r="F728" s="8">
        <v>257220000</v>
      </c>
    </row>
    <row r="729" spans="1:6">
      <c r="A729" t="s">
        <v>11351</v>
      </c>
      <c r="B729">
        <v>18.510000000000002</v>
      </c>
      <c r="C729" s="40">
        <f>nyse_gme_short_interest[[#This Row],[short_position]]/nyse_gme_short_interest[[#This Row],[float_shares]]*100</f>
        <v>21.970397325246871</v>
      </c>
      <c r="D729" s="8">
        <v>56512256</v>
      </c>
      <c r="E729">
        <v>3.43</v>
      </c>
      <c r="F729" s="8">
        <v>257220000</v>
      </c>
    </row>
    <row r="730" spans="1:6">
      <c r="A730" t="s">
        <v>11352</v>
      </c>
      <c r="B730">
        <v>18.510000000000002</v>
      </c>
      <c r="C730" s="40">
        <f>nyse_gme_short_interest[[#This Row],[short_position]]/nyse_gme_short_interest[[#This Row],[float_shares]]*100</f>
        <v>21.970397325246871</v>
      </c>
      <c r="D730" s="8">
        <v>56512256</v>
      </c>
      <c r="E730">
        <v>3.43</v>
      </c>
      <c r="F730" s="8">
        <v>257220000</v>
      </c>
    </row>
    <row r="731" spans="1:6">
      <c r="A731" t="s">
        <v>11353</v>
      </c>
      <c r="B731">
        <v>18.510000000000002</v>
      </c>
      <c r="C731" s="40">
        <f>nyse_gme_short_interest[[#This Row],[short_position]]/nyse_gme_short_interest[[#This Row],[float_shares]]*100</f>
        <v>21.970397325246871</v>
      </c>
      <c r="D731" s="8">
        <v>56512256</v>
      </c>
      <c r="E731">
        <v>3.43</v>
      </c>
      <c r="F731" s="8">
        <v>257220000</v>
      </c>
    </row>
    <row r="732" spans="1:6">
      <c r="A732" t="s">
        <v>11354</v>
      </c>
      <c r="B732">
        <v>18.510000000000002</v>
      </c>
      <c r="C732" s="40">
        <f>nyse_gme_short_interest[[#This Row],[short_position]]/nyse_gme_short_interest[[#This Row],[float_shares]]*100</f>
        <v>21.970397325246871</v>
      </c>
      <c r="D732" s="8">
        <v>56512256</v>
      </c>
      <c r="E732">
        <v>3.43</v>
      </c>
      <c r="F732" s="8">
        <v>257220000</v>
      </c>
    </row>
    <row r="733" spans="1:6">
      <c r="A733" t="s">
        <v>11355</v>
      </c>
      <c r="B733">
        <v>18.510000000000002</v>
      </c>
      <c r="C733" s="40">
        <f>nyse_gme_short_interest[[#This Row],[short_position]]/nyse_gme_short_interest[[#This Row],[float_shares]]*100</f>
        <v>21.970397325246871</v>
      </c>
      <c r="D733" s="8">
        <v>56512256</v>
      </c>
      <c r="E733">
        <v>3.43</v>
      </c>
      <c r="F733" s="8">
        <v>257220000</v>
      </c>
    </row>
    <row r="734" spans="1:6">
      <c r="A734" t="s">
        <v>11356</v>
      </c>
      <c r="B734">
        <v>18.510000000000002</v>
      </c>
      <c r="C734" s="40">
        <f>nyse_gme_short_interest[[#This Row],[short_position]]/nyse_gme_short_interest[[#This Row],[float_shares]]*100</f>
        <v>21.970397325246871</v>
      </c>
      <c r="D734" s="8">
        <v>56512256</v>
      </c>
      <c r="E734">
        <v>3.43</v>
      </c>
      <c r="F734" s="8">
        <v>257220000</v>
      </c>
    </row>
    <row r="735" spans="1:6">
      <c r="A735" t="s">
        <v>11357</v>
      </c>
      <c r="B735">
        <v>18.510000000000002</v>
      </c>
      <c r="C735" s="40">
        <f>nyse_gme_short_interest[[#This Row],[short_position]]/nyse_gme_short_interest[[#This Row],[float_shares]]*100</f>
        <v>21.970397325246871</v>
      </c>
      <c r="D735" s="8">
        <v>56512256</v>
      </c>
      <c r="E735">
        <v>3.43</v>
      </c>
      <c r="F735" s="8">
        <v>257220000</v>
      </c>
    </row>
    <row r="736" spans="1:6">
      <c r="A736" t="s">
        <v>11358</v>
      </c>
      <c r="B736">
        <v>18.510000000000002</v>
      </c>
      <c r="C736" s="40">
        <f>nyse_gme_short_interest[[#This Row],[short_position]]/nyse_gme_short_interest[[#This Row],[float_shares]]*100</f>
        <v>21.970397325246871</v>
      </c>
      <c r="D736" s="8">
        <v>56512256</v>
      </c>
      <c r="E736">
        <v>3.43</v>
      </c>
      <c r="F736" s="8">
        <v>257220000</v>
      </c>
    </row>
    <row r="737" spans="1:6">
      <c r="A737" t="s">
        <v>11359</v>
      </c>
      <c r="B737">
        <v>18.510000000000002</v>
      </c>
      <c r="C737" s="40">
        <f>nyse_gme_short_interest[[#This Row],[short_position]]/nyse_gme_short_interest[[#This Row],[float_shares]]*100</f>
        <v>21.970397325246871</v>
      </c>
      <c r="D737" s="8">
        <v>56512256</v>
      </c>
      <c r="E737">
        <v>3.43</v>
      </c>
      <c r="F737" s="8">
        <v>257220000</v>
      </c>
    </row>
    <row r="738" spans="1:6">
      <c r="A738" t="s">
        <v>11360</v>
      </c>
      <c r="B738">
        <v>18.510000000000002</v>
      </c>
      <c r="C738" s="40">
        <f>nyse_gme_short_interest[[#This Row],[short_position]]/nyse_gme_short_interest[[#This Row],[float_shares]]*100</f>
        <v>21.970397325246871</v>
      </c>
      <c r="D738" s="8">
        <v>56512256</v>
      </c>
      <c r="E738">
        <v>3.43</v>
      </c>
      <c r="F738" s="8">
        <v>257220000</v>
      </c>
    </row>
    <row r="739" spans="1:6">
      <c r="A739" t="s">
        <v>11361</v>
      </c>
      <c r="B739">
        <v>16.05</v>
      </c>
      <c r="C739" s="40">
        <f>nyse_gme_short_interest[[#This Row],[short_position]]/nyse_gme_short_interest[[#This Row],[float_shares]]*100</f>
        <v>19.049017961278285</v>
      </c>
      <c r="D739" s="8">
        <v>48997884</v>
      </c>
      <c r="E739">
        <v>1.08</v>
      </c>
      <c r="F739" s="8">
        <v>257220000</v>
      </c>
    </row>
    <row r="740" spans="1:6">
      <c r="A740" t="s">
        <v>11362</v>
      </c>
      <c r="B740">
        <v>16.05</v>
      </c>
      <c r="C740" s="40">
        <f>nyse_gme_short_interest[[#This Row],[short_position]]/nyse_gme_short_interest[[#This Row],[float_shares]]*100</f>
        <v>19.049017961278285</v>
      </c>
      <c r="D740" s="8">
        <v>48997884</v>
      </c>
      <c r="E740">
        <v>1.08</v>
      </c>
      <c r="F740" s="8">
        <v>257220000</v>
      </c>
    </row>
    <row r="741" spans="1:6">
      <c r="A741" t="s">
        <v>11363</v>
      </c>
      <c r="B741">
        <v>16.05</v>
      </c>
      <c r="C741" s="40">
        <f>nyse_gme_short_interest[[#This Row],[short_position]]/nyse_gme_short_interest[[#This Row],[float_shares]]*100</f>
        <v>19.049017961278285</v>
      </c>
      <c r="D741" s="8">
        <v>48997884</v>
      </c>
      <c r="E741">
        <v>1.08</v>
      </c>
      <c r="F741" s="8">
        <v>257220000</v>
      </c>
    </row>
    <row r="742" spans="1:6">
      <c r="A742" t="s">
        <v>11364</v>
      </c>
      <c r="B742">
        <v>16.05</v>
      </c>
      <c r="C742" s="40">
        <f>nyse_gme_short_interest[[#This Row],[short_position]]/nyse_gme_short_interest[[#This Row],[float_shares]]*100</f>
        <v>19.049017961278285</v>
      </c>
      <c r="D742" s="8">
        <v>48997884</v>
      </c>
      <c r="E742">
        <v>1.08</v>
      </c>
      <c r="F742" s="8">
        <v>257220000</v>
      </c>
    </row>
    <row r="743" spans="1:6">
      <c r="A743" t="s">
        <v>11365</v>
      </c>
      <c r="B743">
        <v>16.05</v>
      </c>
      <c r="C743" s="40">
        <f>nyse_gme_short_interest[[#This Row],[short_position]]/nyse_gme_short_interest[[#This Row],[float_shares]]*100</f>
        <v>19.049017961278285</v>
      </c>
      <c r="D743" s="8">
        <v>48997884</v>
      </c>
      <c r="E743">
        <v>1.08</v>
      </c>
      <c r="F743" s="8">
        <v>257220000</v>
      </c>
    </row>
    <row r="744" spans="1:6">
      <c r="A744" t="s">
        <v>11366</v>
      </c>
      <c r="B744">
        <v>16.05</v>
      </c>
      <c r="C744" s="40">
        <f>nyse_gme_short_interest[[#This Row],[short_position]]/nyse_gme_short_interest[[#This Row],[float_shares]]*100</f>
        <v>19.049017961278285</v>
      </c>
      <c r="D744" s="8">
        <v>48997884</v>
      </c>
      <c r="E744">
        <v>1.08</v>
      </c>
      <c r="F744" s="8">
        <v>257220000</v>
      </c>
    </row>
    <row r="745" spans="1:6">
      <c r="A745" t="s">
        <v>11367</v>
      </c>
      <c r="B745">
        <v>16.05</v>
      </c>
      <c r="C745" s="40">
        <f>nyse_gme_short_interest[[#This Row],[short_position]]/nyse_gme_short_interest[[#This Row],[float_shares]]*100</f>
        <v>19.049017961278285</v>
      </c>
      <c r="D745" s="8">
        <v>48997884</v>
      </c>
      <c r="E745">
        <v>1.08</v>
      </c>
      <c r="F745" s="8">
        <v>257220000</v>
      </c>
    </row>
    <row r="746" spans="1:6">
      <c r="A746" t="s">
        <v>11368</v>
      </c>
      <c r="B746">
        <v>16.05</v>
      </c>
      <c r="C746" s="40">
        <f>nyse_gme_short_interest[[#This Row],[short_position]]/nyse_gme_short_interest[[#This Row],[float_shares]]*100</f>
        <v>19.049017961278285</v>
      </c>
      <c r="D746" s="8">
        <v>48997884</v>
      </c>
      <c r="E746">
        <v>1.08</v>
      </c>
      <c r="F746" s="8">
        <v>257220000</v>
      </c>
    </row>
    <row r="747" spans="1:6">
      <c r="A747" t="s">
        <v>11369</v>
      </c>
      <c r="B747">
        <v>16.05</v>
      </c>
      <c r="C747" s="40">
        <f>nyse_gme_short_interest[[#This Row],[short_position]]/nyse_gme_short_interest[[#This Row],[float_shares]]*100</f>
        <v>19.049017961278285</v>
      </c>
      <c r="D747" s="8">
        <v>48997884</v>
      </c>
      <c r="E747">
        <v>1.08</v>
      </c>
      <c r="F747" s="8">
        <v>257220000</v>
      </c>
    </row>
    <row r="748" spans="1:6">
      <c r="A748" t="s">
        <v>11370</v>
      </c>
      <c r="B748">
        <v>16.05</v>
      </c>
      <c r="C748" s="40">
        <f>nyse_gme_short_interest[[#This Row],[short_position]]/nyse_gme_short_interest[[#This Row],[float_shares]]*100</f>
        <v>19.049017961278285</v>
      </c>
      <c r="D748" s="8">
        <v>48997884</v>
      </c>
      <c r="E748">
        <v>1.08</v>
      </c>
      <c r="F748" s="8">
        <v>257220000</v>
      </c>
    </row>
    <row r="749" spans="1:6">
      <c r="A749" t="s">
        <v>11371</v>
      </c>
      <c r="B749">
        <v>16.170000000000002</v>
      </c>
      <c r="C749" s="40">
        <f>nyse_gme_short_interest[[#This Row],[short_position]]/nyse_gme_short_interest[[#This Row],[float_shares]]*100</f>
        <v>19.198286291890209</v>
      </c>
      <c r="D749" s="8">
        <v>49381832</v>
      </c>
      <c r="E749">
        <v>5.82</v>
      </c>
      <c r="F749" s="8">
        <v>257220000</v>
      </c>
    </row>
    <row r="750" spans="1:6">
      <c r="A750" t="s">
        <v>11372</v>
      </c>
      <c r="B750">
        <v>16.170000000000002</v>
      </c>
      <c r="C750" s="40">
        <f>nyse_gme_short_interest[[#This Row],[short_position]]/nyse_gme_short_interest[[#This Row],[float_shares]]*100</f>
        <v>19.198286291890209</v>
      </c>
      <c r="D750" s="8">
        <v>49381832</v>
      </c>
      <c r="E750">
        <v>5.82</v>
      </c>
      <c r="F750" s="8">
        <v>257220000</v>
      </c>
    </row>
    <row r="751" spans="1:6">
      <c r="A751" t="s">
        <v>11373</v>
      </c>
      <c r="B751">
        <v>16.170000000000002</v>
      </c>
      <c r="C751" s="40">
        <f>nyse_gme_short_interest[[#This Row],[short_position]]/nyse_gme_short_interest[[#This Row],[float_shares]]*100</f>
        <v>19.198286291890209</v>
      </c>
      <c r="D751" s="8">
        <v>49381832</v>
      </c>
      <c r="E751">
        <v>5.82</v>
      </c>
      <c r="F751" s="8">
        <v>257220000</v>
      </c>
    </row>
    <row r="752" spans="1:6">
      <c r="A752" t="s">
        <v>11374</v>
      </c>
      <c r="B752">
        <v>16.170000000000002</v>
      </c>
      <c r="C752" s="40">
        <f>nyse_gme_short_interest[[#This Row],[short_position]]/nyse_gme_short_interest[[#This Row],[float_shares]]*100</f>
        <v>19.198286291890209</v>
      </c>
      <c r="D752" s="8">
        <v>49381832</v>
      </c>
      <c r="E752">
        <v>5.82</v>
      </c>
      <c r="F752" s="8">
        <v>257220000</v>
      </c>
    </row>
    <row r="753" spans="1:6">
      <c r="A753" t="s">
        <v>11375</v>
      </c>
      <c r="B753">
        <v>16.170000000000002</v>
      </c>
      <c r="C753" s="40">
        <f>nyse_gme_short_interest[[#This Row],[short_position]]/nyse_gme_short_interest[[#This Row],[float_shares]]*100</f>
        <v>19.198286291890209</v>
      </c>
      <c r="D753" s="8">
        <v>49381832</v>
      </c>
      <c r="E753">
        <v>5.82</v>
      </c>
      <c r="F753" s="8">
        <v>257220000</v>
      </c>
    </row>
    <row r="754" spans="1:6">
      <c r="A754" t="s">
        <v>11376</v>
      </c>
      <c r="B754">
        <v>16.170000000000002</v>
      </c>
      <c r="C754" s="40">
        <f>nyse_gme_short_interest[[#This Row],[short_position]]/nyse_gme_short_interest[[#This Row],[float_shares]]*100</f>
        <v>19.198286291890209</v>
      </c>
      <c r="D754" s="8">
        <v>49381832</v>
      </c>
      <c r="E754">
        <v>5.82</v>
      </c>
      <c r="F754" s="8">
        <v>257220000</v>
      </c>
    </row>
    <row r="755" spans="1:6">
      <c r="A755" t="s">
        <v>11377</v>
      </c>
      <c r="B755">
        <v>16.170000000000002</v>
      </c>
      <c r="C755" s="40">
        <f>nyse_gme_short_interest[[#This Row],[short_position]]/nyse_gme_short_interest[[#This Row],[float_shares]]*100</f>
        <v>19.198286291890209</v>
      </c>
      <c r="D755" s="8">
        <v>49381832</v>
      </c>
      <c r="E755">
        <v>5.82</v>
      </c>
      <c r="F755" s="8">
        <v>257220000</v>
      </c>
    </row>
    <row r="756" spans="1:6">
      <c r="A756" t="s">
        <v>11378</v>
      </c>
      <c r="B756">
        <v>16.170000000000002</v>
      </c>
      <c r="C756" s="40">
        <f>nyse_gme_short_interest[[#This Row],[short_position]]/nyse_gme_short_interest[[#This Row],[float_shares]]*100</f>
        <v>19.198286291890209</v>
      </c>
      <c r="D756" s="8">
        <v>49381832</v>
      </c>
      <c r="E756">
        <v>5.82</v>
      </c>
      <c r="F756" s="8">
        <v>257220000</v>
      </c>
    </row>
    <row r="757" spans="1:6">
      <c r="A757" t="s">
        <v>11379</v>
      </c>
      <c r="B757">
        <v>16.170000000000002</v>
      </c>
      <c r="C757" s="40">
        <f>nyse_gme_short_interest[[#This Row],[short_position]]/nyse_gme_short_interest[[#This Row],[float_shares]]*100</f>
        <v>19.198286291890209</v>
      </c>
      <c r="D757" s="8">
        <v>49381832</v>
      </c>
      <c r="E757">
        <v>5.82</v>
      </c>
      <c r="F757" s="8">
        <v>257220000</v>
      </c>
    </row>
    <row r="758" spans="1:6">
      <c r="A758" t="s">
        <v>11380</v>
      </c>
      <c r="B758">
        <v>16.170000000000002</v>
      </c>
      <c r="C758" s="40">
        <f>nyse_gme_short_interest[[#This Row],[short_position]]/nyse_gme_short_interest[[#This Row],[float_shares]]*100</f>
        <v>19.198286291890209</v>
      </c>
      <c r="D758" s="8">
        <v>49381832</v>
      </c>
      <c r="E758">
        <v>5.82</v>
      </c>
      <c r="F758" s="8">
        <v>257220000</v>
      </c>
    </row>
    <row r="759" spans="1:6">
      <c r="A759" t="s">
        <v>11381</v>
      </c>
      <c r="B759">
        <v>16.170000000000002</v>
      </c>
      <c r="C759" s="40">
        <f>nyse_gme_short_interest[[#This Row],[short_position]]/nyse_gme_short_interest[[#This Row],[float_shares]]*100</f>
        <v>19.198286291890209</v>
      </c>
      <c r="D759" s="8">
        <v>49381832</v>
      </c>
      <c r="E759">
        <v>5.82</v>
      </c>
      <c r="F759" s="8">
        <v>257220000</v>
      </c>
    </row>
    <row r="760" spans="1:6">
      <c r="A760" t="s">
        <v>11382</v>
      </c>
      <c r="B760">
        <v>16.170000000000002</v>
      </c>
      <c r="C760" s="40">
        <f>nyse_gme_short_interest[[#This Row],[short_position]]/nyse_gme_short_interest[[#This Row],[float_shares]]*100</f>
        <v>19.198286291890209</v>
      </c>
      <c r="D760" s="8">
        <v>49381832</v>
      </c>
      <c r="E760">
        <v>5.82</v>
      </c>
      <c r="F760" s="8">
        <v>257220000</v>
      </c>
    </row>
    <row r="761" spans="1:6">
      <c r="A761" t="s">
        <v>11383</v>
      </c>
      <c r="B761">
        <v>15.34</v>
      </c>
      <c r="C761" s="40">
        <f>nyse_gme_short_interest[[#This Row],[short_position]]/nyse_gme_short_interest[[#This Row],[float_shares]]*100</f>
        <v>18.215773268019593</v>
      </c>
      <c r="D761" s="8">
        <v>46854612</v>
      </c>
      <c r="E761">
        <v>6.9</v>
      </c>
      <c r="F761" s="8">
        <v>257220000</v>
      </c>
    </row>
    <row r="762" spans="1:6">
      <c r="A762" t="s">
        <v>11384</v>
      </c>
      <c r="B762">
        <v>15.34</v>
      </c>
      <c r="C762" s="40">
        <f>nyse_gme_short_interest[[#This Row],[short_position]]/nyse_gme_short_interest[[#This Row],[float_shares]]*100</f>
        <v>18.215773268019593</v>
      </c>
      <c r="D762" s="8">
        <v>46854612</v>
      </c>
      <c r="E762">
        <v>6.9</v>
      </c>
      <c r="F762" s="8">
        <v>257220000</v>
      </c>
    </row>
    <row r="763" spans="1:6">
      <c r="A763" t="s">
        <v>11385</v>
      </c>
      <c r="B763">
        <v>15.34</v>
      </c>
      <c r="C763" s="40">
        <f>nyse_gme_short_interest[[#This Row],[short_position]]/nyse_gme_short_interest[[#This Row],[float_shares]]*100</f>
        <v>18.215773268019593</v>
      </c>
      <c r="D763" s="8">
        <v>46854612</v>
      </c>
      <c r="E763">
        <v>6.9</v>
      </c>
      <c r="F763" s="8">
        <v>257220000</v>
      </c>
    </row>
    <row r="764" spans="1:6">
      <c r="A764" t="s">
        <v>11386</v>
      </c>
      <c r="B764">
        <v>15.34</v>
      </c>
      <c r="C764" s="40">
        <f>nyse_gme_short_interest[[#This Row],[short_position]]/nyse_gme_short_interest[[#This Row],[float_shares]]*100</f>
        <v>18.215773268019593</v>
      </c>
      <c r="D764" s="8">
        <v>46854612</v>
      </c>
      <c r="E764">
        <v>6.9</v>
      </c>
      <c r="F764" s="8">
        <v>257220000</v>
      </c>
    </row>
    <row r="765" spans="1:6">
      <c r="A765" t="s">
        <v>11387</v>
      </c>
      <c r="B765">
        <v>15.34</v>
      </c>
      <c r="C765" s="40">
        <f>nyse_gme_short_interest[[#This Row],[short_position]]/nyse_gme_short_interest[[#This Row],[float_shares]]*100</f>
        <v>18.215773268019593</v>
      </c>
      <c r="D765" s="8">
        <v>46854612</v>
      </c>
      <c r="E765">
        <v>6.9</v>
      </c>
      <c r="F765" s="8">
        <v>257220000</v>
      </c>
    </row>
    <row r="766" spans="1:6">
      <c r="A766" t="s">
        <v>11388</v>
      </c>
      <c r="B766">
        <v>15.34</v>
      </c>
      <c r="C766" s="40">
        <f>nyse_gme_short_interest[[#This Row],[short_position]]/nyse_gme_short_interest[[#This Row],[float_shares]]*100</f>
        <v>18.215773268019593</v>
      </c>
      <c r="D766" s="8">
        <v>46854612</v>
      </c>
      <c r="E766">
        <v>6.9</v>
      </c>
      <c r="F766" s="8">
        <v>257220000</v>
      </c>
    </row>
    <row r="767" spans="1:6">
      <c r="A767" t="s">
        <v>11389</v>
      </c>
      <c r="B767">
        <v>15.34</v>
      </c>
      <c r="C767" s="40">
        <f>nyse_gme_short_interest[[#This Row],[short_position]]/nyse_gme_short_interest[[#This Row],[float_shares]]*100</f>
        <v>18.215773268019593</v>
      </c>
      <c r="D767" s="8">
        <v>46854612</v>
      </c>
      <c r="E767">
        <v>6.9</v>
      </c>
      <c r="F767" s="8">
        <v>257220000</v>
      </c>
    </row>
    <row r="768" spans="1:6">
      <c r="A768" t="s">
        <v>11390</v>
      </c>
      <c r="B768">
        <v>15.34</v>
      </c>
      <c r="C768" s="40">
        <f>nyse_gme_short_interest[[#This Row],[short_position]]/nyse_gme_short_interest[[#This Row],[float_shares]]*100</f>
        <v>18.215773268019593</v>
      </c>
      <c r="D768" s="8">
        <v>46854612</v>
      </c>
      <c r="E768">
        <v>6.9</v>
      </c>
      <c r="F768" s="8">
        <v>257220000</v>
      </c>
    </row>
    <row r="769" spans="1:6">
      <c r="A769" t="s">
        <v>11391</v>
      </c>
      <c r="B769">
        <v>15.34</v>
      </c>
      <c r="C769" s="40">
        <f>nyse_gme_short_interest[[#This Row],[short_position]]/nyse_gme_short_interest[[#This Row],[float_shares]]*100</f>
        <v>18.215773268019593</v>
      </c>
      <c r="D769" s="8">
        <v>46854612</v>
      </c>
      <c r="E769">
        <v>6.9</v>
      </c>
      <c r="F769" s="8">
        <v>257220000</v>
      </c>
    </row>
    <row r="770" spans="1:6">
      <c r="A770" t="s">
        <v>11392</v>
      </c>
      <c r="B770">
        <v>15.34</v>
      </c>
      <c r="C770" s="40">
        <f>nyse_gme_short_interest[[#This Row],[short_position]]/nyse_gme_short_interest[[#This Row],[float_shares]]*100</f>
        <v>18.215773268019593</v>
      </c>
      <c r="D770" s="8">
        <v>46854612</v>
      </c>
      <c r="E770">
        <v>6.9</v>
      </c>
      <c r="F770" s="8">
        <v>257220000</v>
      </c>
    </row>
    <row r="771" spans="1:6">
      <c r="A771" t="s">
        <v>11393</v>
      </c>
      <c r="B771">
        <v>15.34</v>
      </c>
      <c r="C771" s="40">
        <f>nyse_gme_short_interest[[#This Row],[short_position]]/nyse_gme_short_interest[[#This Row],[float_shares]]*100</f>
        <v>18.215773268019593</v>
      </c>
      <c r="D771" s="8">
        <v>46854612</v>
      </c>
      <c r="E771">
        <v>6.9</v>
      </c>
      <c r="F771" s="8">
        <v>257220000</v>
      </c>
    </row>
    <row r="772" spans="1:6">
      <c r="A772" t="s">
        <v>11394</v>
      </c>
      <c r="B772">
        <v>15.64</v>
      </c>
      <c r="C772" s="40">
        <f>nyse_gme_short_interest[[#This Row],[short_position]]/nyse_gme_short_interest[[#This Row],[float_shares]]*100</f>
        <v>18.573628800248816</v>
      </c>
      <c r="D772" s="8">
        <v>47775088</v>
      </c>
      <c r="E772">
        <v>4.0199999999999996</v>
      </c>
      <c r="F772" s="8">
        <v>257220000</v>
      </c>
    </row>
    <row r="773" spans="1:6">
      <c r="A773" t="s">
        <v>11395</v>
      </c>
      <c r="B773">
        <v>15.64</v>
      </c>
      <c r="C773" s="40">
        <f>nyse_gme_short_interest[[#This Row],[short_position]]/nyse_gme_short_interest[[#This Row],[float_shares]]*100</f>
        <v>18.573628800248816</v>
      </c>
      <c r="D773" s="8">
        <v>47775088</v>
      </c>
      <c r="E773">
        <v>4.0199999999999996</v>
      </c>
      <c r="F773" s="8">
        <v>257220000</v>
      </c>
    </row>
    <row r="774" spans="1:6">
      <c r="A774" t="s">
        <v>11396</v>
      </c>
      <c r="B774">
        <v>15.64</v>
      </c>
      <c r="C774" s="40">
        <f>nyse_gme_short_interest[[#This Row],[short_position]]/nyse_gme_short_interest[[#This Row],[float_shares]]*100</f>
        <v>18.573628800248816</v>
      </c>
      <c r="D774" s="8">
        <v>47775088</v>
      </c>
      <c r="E774">
        <v>4.0199999999999996</v>
      </c>
      <c r="F774" s="8">
        <v>257220000</v>
      </c>
    </row>
    <row r="775" spans="1:6">
      <c r="A775" t="s">
        <v>11397</v>
      </c>
      <c r="B775">
        <v>15.64</v>
      </c>
      <c r="C775" s="40">
        <f>nyse_gme_short_interest[[#This Row],[short_position]]/nyse_gme_short_interest[[#This Row],[float_shares]]*100</f>
        <v>18.573628800248816</v>
      </c>
      <c r="D775" s="8">
        <v>47775088</v>
      </c>
      <c r="E775">
        <v>4.0199999999999996</v>
      </c>
      <c r="F775" s="8">
        <v>257220000</v>
      </c>
    </row>
    <row r="776" spans="1:6">
      <c r="A776" t="s">
        <v>11398</v>
      </c>
      <c r="B776">
        <v>15.64</v>
      </c>
      <c r="C776" s="40">
        <f>nyse_gme_short_interest[[#This Row],[short_position]]/nyse_gme_short_interest[[#This Row],[float_shares]]*100</f>
        <v>18.573628800248816</v>
      </c>
      <c r="D776" s="8">
        <v>47775088</v>
      </c>
      <c r="E776">
        <v>4.0199999999999996</v>
      </c>
      <c r="F776" s="8">
        <v>257220000</v>
      </c>
    </row>
    <row r="777" spans="1:6">
      <c r="A777" t="s">
        <v>11399</v>
      </c>
      <c r="B777">
        <v>15.64</v>
      </c>
      <c r="C777" s="40">
        <f>nyse_gme_short_interest[[#This Row],[short_position]]/nyse_gme_short_interest[[#This Row],[float_shares]]*100</f>
        <v>18.573628800248816</v>
      </c>
      <c r="D777" s="8">
        <v>47775088</v>
      </c>
      <c r="E777">
        <v>4.0199999999999996</v>
      </c>
      <c r="F777" s="8">
        <v>257220000</v>
      </c>
    </row>
    <row r="778" spans="1:6">
      <c r="A778" t="s">
        <v>11400</v>
      </c>
      <c r="B778">
        <v>15.64</v>
      </c>
      <c r="C778" s="40">
        <f>nyse_gme_short_interest[[#This Row],[short_position]]/nyse_gme_short_interest[[#This Row],[float_shares]]*100</f>
        <v>18.573628800248816</v>
      </c>
      <c r="D778" s="8">
        <v>47775088</v>
      </c>
      <c r="E778">
        <v>4.0199999999999996</v>
      </c>
      <c r="F778" s="8">
        <v>257220000</v>
      </c>
    </row>
    <row r="779" spans="1:6">
      <c r="A779" t="s">
        <v>11401</v>
      </c>
      <c r="B779">
        <v>15.64</v>
      </c>
      <c r="C779" s="40">
        <f>nyse_gme_short_interest[[#This Row],[short_position]]/nyse_gme_short_interest[[#This Row],[float_shares]]*100</f>
        <v>18.573628800248816</v>
      </c>
      <c r="D779" s="8">
        <v>47775088</v>
      </c>
      <c r="E779">
        <v>4.0199999999999996</v>
      </c>
      <c r="F779" s="8">
        <v>257220000</v>
      </c>
    </row>
    <row r="780" spans="1:6">
      <c r="A780" t="s">
        <v>11402</v>
      </c>
      <c r="B780">
        <v>14.41</v>
      </c>
      <c r="C780" s="40">
        <f>nyse_gme_short_interest[[#This Row],[short_position]]/nyse_gme_short_interest[[#This Row],[float_shares]]*100</f>
        <v>17.103466293445297</v>
      </c>
      <c r="D780" s="8">
        <v>43993536</v>
      </c>
      <c r="E780">
        <v>2.5</v>
      </c>
      <c r="F780" s="8">
        <v>257220000</v>
      </c>
    </row>
    <row r="781" spans="1:6">
      <c r="A781" t="s">
        <v>11403</v>
      </c>
      <c r="B781">
        <v>14.41</v>
      </c>
      <c r="C781" s="40">
        <f>nyse_gme_short_interest[[#This Row],[short_position]]/nyse_gme_short_interest[[#This Row],[float_shares]]*100</f>
        <v>17.103466293445297</v>
      </c>
      <c r="D781" s="8">
        <v>43993536</v>
      </c>
      <c r="E781">
        <v>2.5</v>
      </c>
      <c r="F781" s="8">
        <v>257220000</v>
      </c>
    </row>
    <row r="782" spans="1:6">
      <c r="A782" t="s">
        <v>11404</v>
      </c>
      <c r="B782">
        <v>14.41</v>
      </c>
      <c r="C782" s="40">
        <f>nyse_gme_short_interest[[#This Row],[short_position]]/nyse_gme_short_interest[[#This Row],[float_shares]]*100</f>
        <v>17.103466293445297</v>
      </c>
      <c r="D782" s="8">
        <v>43993536</v>
      </c>
      <c r="E782">
        <v>2.5</v>
      </c>
      <c r="F782" s="8">
        <v>257220000</v>
      </c>
    </row>
    <row r="783" spans="1:6">
      <c r="A783" t="s">
        <v>11405</v>
      </c>
      <c r="B783">
        <v>14.41</v>
      </c>
      <c r="C783" s="40">
        <f>nyse_gme_short_interest[[#This Row],[short_position]]/nyse_gme_short_interest[[#This Row],[float_shares]]*100</f>
        <v>17.103466293445297</v>
      </c>
      <c r="D783" s="8">
        <v>43993536</v>
      </c>
      <c r="E783">
        <v>2.5</v>
      </c>
      <c r="F783" s="8">
        <v>257220000</v>
      </c>
    </row>
    <row r="784" spans="1:6">
      <c r="A784" t="s">
        <v>11406</v>
      </c>
      <c r="B784">
        <v>14.41</v>
      </c>
      <c r="C784" s="40">
        <f>nyse_gme_short_interest[[#This Row],[short_position]]/nyse_gme_short_interest[[#This Row],[float_shares]]*100</f>
        <v>17.103466293445297</v>
      </c>
      <c r="D784" s="8">
        <v>43993536</v>
      </c>
      <c r="E784">
        <v>2.5</v>
      </c>
      <c r="F784" s="8">
        <v>257220000</v>
      </c>
    </row>
    <row r="785" spans="1:6">
      <c r="A785" t="s">
        <v>11407</v>
      </c>
      <c r="B785">
        <v>14.41</v>
      </c>
      <c r="C785" s="40">
        <f>nyse_gme_short_interest[[#This Row],[short_position]]/nyse_gme_short_interest[[#This Row],[float_shares]]*100</f>
        <v>17.103466293445297</v>
      </c>
      <c r="D785" s="8">
        <v>43993536</v>
      </c>
      <c r="E785">
        <v>2.5</v>
      </c>
      <c r="F785" s="8">
        <v>257220000</v>
      </c>
    </row>
    <row r="786" spans="1:6">
      <c r="A786" t="s">
        <v>11408</v>
      </c>
      <c r="B786">
        <v>14.41</v>
      </c>
      <c r="C786" s="40">
        <f>nyse_gme_short_interest[[#This Row],[short_position]]/nyse_gme_short_interest[[#This Row],[float_shares]]*100</f>
        <v>17.103466293445297</v>
      </c>
      <c r="D786" s="8">
        <v>43993536</v>
      </c>
      <c r="E786">
        <v>2.5</v>
      </c>
      <c r="F786" s="8">
        <v>257220000</v>
      </c>
    </row>
    <row r="787" spans="1:6">
      <c r="A787" t="s">
        <v>11409</v>
      </c>
      <c r="B787">
        <v>14.41</v>
      </c>
      <c r="C787" s="40">
        <f>nyse_gme_short_interest[[#This Row],[short_position]]/nyse_gme_short_interest[[#This Row],[float_shares]]*100</f>
        <v>17.103466293445297</v>
      </c>
      <c r="D787" s="8">
        <v>43993536</v>
      </c>
      <c r="E787">
        <v>2.5</v>
      </c>
      <c r="F787" s="8">
        <v>257220000</v>
      </c>
    </row>
    <row r="788" spans="1:6">
      <c r="A788" t="s">
        <v>11410</v>
      </c>
      <c r="B788">
        <v>14.41</v>
      </c>
      <c r="C788" s="40">
        <f>nyse_gme_short_interest[[#This Row],[short_position]]/nyse_gme_short_interest[[#This Row],[float_shares]]*100</f>
        <v>17.103466293445297</v>
      </c>
      <c r="D788" s="8">
        <v>43993536</v>
      </c>
      <c r="E788">
        <v>2.5</v>
      </c>
      <c r="F788" s="8">
        <v>257220000</v>
      </c>
    </row>
    <row r="789" spans="1:6">
      <c r="A789" t="s">
        <v>11411</v>
      </c>
      <c r="B789">
        <v>14.41</v>
      </c>
      <c r="C789" s="40">
        <f>nyse_gme_short_interest[[#This Row],[short_position]]/nyse_gme_short_interest[[#This Row],[float_shares]]*100</f>
        <v>17.103466293445297</v>
      </c>
      <c r="D789" s="8">
        <v>43993536</v>
      </c>
      <c r="E789">
        <v>2.5</v>
      </c>
      <c r="F789" s="8">
        <v>257220000</v>
      </c>
    </row>
    <row r="790" spans="1:6">
      <c r="A790" t="s">
        <v>11412</v>
      </c>
      <c r="B790">
        <v>14.41</v>
      </c>
      <c r="C790" s="40">
        <f>nyse_gme_short_interest[[#This Row],[short_position]]/nyse_gme_short_interest[[#This Row],[float_shares]]*100</f>
        <v>17.103466293445297</v>
      </c>
      <c r="D790" s="8">
        <v>43993536</v>
      </c>
      <c r="E790">
        <v>2.5</v>
      </c>
      <c r="F790" s="8">
        <v>257220000</v>
      </c>
    </row>
    <row r="791" spans="1:6">
      <c r="A791" t="s">
        <v>11413</v>
      </c>
      <c r="B791">
        <v>12.28</v>
      </c>
      <c r="C791" s="40">
        <f>nyse_gme_short_interest[[#This Row],[short_position]]/nyse_gme_short_interest[[#This Row],[float_shares]]*100</f>
        <v>14.582897130860742</v>
      </c>
      <c r="D791" s="8">
        <v>37510128</v>
      </c>
      <c r="E791">
        <v>2.31</v>
      </c>
      <c r="F791" s="8">
        <v>257220000</v>
      </c>
    </row>
    <row r="792" spans="1:6">
      <c r="A792" t="s">
        <v>11414</v>
      </c>
      <c r="B792">
        <v>12.28</v>
      </c>
      <c r="C792" s="40">
        <f>nyse_gme_short_interest[[#This Row],[short_position]]/nyse_gme_short_interest[[#This Row],[float_shares]]*100</f>
        <v>14.582897130860742</v>
      </c>
      <c r="D792" s="8">
        <v>37510128</v>
      </c>
      <c r="E792">
        <v>2.31</v>
      </c>
      <c r="F792" s="8">
        <v>257220000</v>
      </c>
    </row>
    <row r="793" spans="1:6">
      <c r="A793" t="s">
        <v>11415</v>
      </c>
      <c r="B793">
        <v>12.28</v>
      </c>
      <c r="C793" s="40">
        <f>nyse_gme_short_interest[[#This Row],[short_position]]/nyse_gme_short_interest[[#This Row],[float_shares]]*100</f>
        <v>14.582897130860742</v>
      </c>
      <c r="D793" s="8">
        <v>37510128</v>
      </c>
      <c r="E793">
        <v>2.31</v>
      </c>
      <c r="F793" s="8">
        <v>257220000</v>
      </c>
    </row>
    <row r="794" spans="1:6">
      <c r="A794" t="s">
        <v>11416</v>
      </c>
      <c r="B794">
        <v>12.28</v>
      </c>
      <c r="C794" s="40">
        <f>nyse_gme_short_interest[[#This Row],[short_position]]/nyse_gme_short_interest[[#This Row],[float_shares]]*100</f>
        <v>14.582897130860742</v>
      </c>
      <c r="D794" s="8">
        <v>37510128</v>
      </c>
      <c r="E794">
        <v>2.31</v>
      </c>
      <c r="F794" s="8">
        <v>257220000</v>
      </c>
    </row>
    <row r="795" spans="1:6">
      <c r="A795" t="s">
        <v>11417</v>
      </c>
      <c r="B795">
        <v>12.28</v>
      </c>
      <c r="C795" s="40">
        <f>nyse_gme_short_interest[[#This Row],[short_position]]/nyse_gme_short_interest[[#This Row],[float_shares]]*100</f>
        <v>14.582897130860742</v>
      </c>
      <c r="D795" s="8">
        <v>37510128</v>
      </c>
      <c r="E795">
        <v>2.31</v>
      </c>
      <c r="F795" s="8">
        <v>257220000</v>
      </c>
    </row>
    <row r="796" spans="1:6">
      <c r="A796" t="s">
        <v>11418</v>
      </c>
      <c r="B796">
        <v>12.28</v>
      </c>
      <c r="C796" s="40">
        <f>nyse_gme_short_interest[[#This Row],[short_position]]/nyse_gme_short_interest[[#This Row],[float_shares]]*100</f>
        <v>14.582897130860742</v>
      </c>
      <c r="D796" s="8">
        <v>37510128</v>
      </c>
      <c r="E796">
        <v>2.31</v>
      </c>
      <c r="F796" s="8">
        <v>257220000</v>
      </c>
    </row>
    <row r="797" spans="1:6">
      <c r="A797" t="s">
        <v>11419</v>
      </c>
      <c r="B797">
        <v>12.28</v>
      </c>
      <c r="C797" s="40">
        <f>nyse_gme_short_interest[[#This Row],[short_position]]/nyse_gme_short_interest[[#This Row],[float_shares]]*100</f>
        <v>14.582897130860742</v>
      </c>
      <c r="D797" s="8">
        <v>37510128</v>
      </c>
      <c r="E797">
        <v>2.31</v>
      </c>
      <c r="F797" s="8">
        <v>257220000</v>
      </c>
    </row>
    <row r="798" spans="1:6">
      <c r="A798" t="s">
        <v>11420</v>
      </c>
      <c r="B798">
        <v>12.28</v>
      </c>
      <c r="C798" s="40">
        <f>nyse_gme_short_interest[[#This Row],[short_position]]/nyse_gme_short_interest[[#This Row],[float_shares]]*100</f>
        <v>14.582897130860742</v>
      </c>
      <c r="D798" s="8">
        <v>37510128</v>
      </c>
      <c r="E798">
        <v>2.31</v>
      </c>
      <c r="F798" s="8">
        <v>257220000</v>
      </c>
    </row>
    <row r="799" spans="1:6">
      <c r="A799" t="s">
        <v>11421</v>
      </c>
      <c r="B799">
        <v>12.28</v>
      </c>
      <c r="C799" s="40">
        <f>nyse_gme_short_interest[[#This Row],[short_position]]/nyse_gme_short_interest[[#This Row],[float_shares]]*100</f>
        <v>14.582897130860742</v>
      </c>
      <c r="D799" s="8">
        <v>37510128</v>
      </c>
      <c r="E799">
        <v>2.31</v>
      </c>
      <c r="F799" s="8">
        <v>257220000</v>
      </c>
    </row>
    <row r="800" spans="1:6">
      <c r="A800" t="s">
        <v>11422</v>
      </c>
      <c r="B800">
        <v>12.28</v>
      </c>
      <c r="C800" s="40">
        <f>nyse_gme_short_interest[[#This Row],[short_position]]/nyse_gme_short_interest[[#This Row],[float_shares]]*100</f>
        <v>14.582897130860742</v>
      </c>
      <c r="D800" s="8">
        <v>37510128</v>
      </c>
      <c r="E800">
        <v>2.31</v>
      </c>
      <c r="F800" s="8">
        <v>257220000</v>
      </c>
    </row>
    <row r="801" spans="1:6">
      <c r="A801" t="s">
        <v>11423</v>
      </c>
      <c r="B801">
        <v>11.07</v>
      </c>
      <c r="C801" s="40">
        <f>nyse_gme_short_interest[[#This Row],[short_position]]/nyse_gme_short_interest[[#This Row],[float_shares]]*100</f>
        <v>13.140494518311174</v>
      </c>
      <c r="D801" s="8">
        <v>33799980</v>
      </c>
      <c r="E801">
        <v>4.7</v>
      </c>
      <c r="F801" s="8">
        <v>257220000</v>
      </c>
    </row>
    <row r="802" spans="1:6">
      <c r="A802" t="s">
        <v>11424</v>
      </c>
      <c r="B802">
        <v>11.07</v>
      </c>
      <c r="C802" s="40">
        <f>nyse_gme_short_interest[[#This Row],[short_position]]/nyse_gme_short_interest[[#This Row],[float_shares]]*100</f>
        <v>13.140494518311174</v>
      </c>
      <c r="D802" s="8">
        <v>33799980</v>
      </c>
      <c r="E802">
        <v>4.7</v>
      </c>
      <c r="F802" s="8">
        <v>257220000</v>
      </c>
    </row>
    <row r="803" spans="1:6">
      <c r="A803" t="s">
        <v>11425</v>
      </c>
      <c r="B803">
        <v>11.07</v>
      </c>
      <c r="C803" s="40">
        <f>nyse_gme_short_interest[[#This Row],[short_position]]/nyse_gme_short_interest[[#This Row],[float_shares]]*100</f>
        <v>13.140494518311174</v>
      </c>
      <c r="D803" s="8">
        <v>33799980</v>
      </c>
      <c r="E803">
        <v>4.7</v>
      </c>
      <c r="F803" s="8">
        <v>257220000</v>
      </c>
    </row>
    <row r="804" spans="1:6">
      <c r="A804" t="s">
        <v>11426</v>
      </c>
      <c r="B804">
        <v>11.07</v>
      </c>
      <c r="C804" s="40">
        <f>nyse_gme_short_interest[[#This Row],[short_position]]/nyse_gme_short_interest[[#This Row],[float_shares]]*100</f>
        <v>13.140494518311174</v>
      </c>
      <c r="D804" s="8">
        <v>33799980</v>
      </c>
      <c r="E804">
        <v>4.7</v>
      </c>
      <c r="F804" s="8">
        <v>257220000</v>
      </c>
    </row>
    <row r="805" spans="1:6">
      <c r="A805" t="s">
        <v>11427</v>
      </c>
      <c r="B805">
        <v>11.07</v>
      </c>
      <c r="C805" s="40">
        <f>nyse_gme_short_interest[[#This Row],[short_position]]/nyse_gme_short_interest[[#This Row],[float_shares]]*100</f>
        <v>13.140494518311174</v>
      </c>
      <c r="D805" s="8">
        <v>33799980</v>
      </c>
      <c r="E805">
        <v>4.7</v>
      </c>
      <c r="F805" s="8">
        <v>257220000</v>
      </c>
    </row>
    <row r="806" spans="1:6">
      <c r="A806" t="s">
        <v>11428</v>
      </c>
      <c r="B806">
        <v>11.07</v>
      </c>
      <c r="C806" s="40">
        <f>nyse_gme_short_interest[[#This Row],[short_position]]/nyse_gme_short_interest[[#This Row],[float_shares]]*100</f>
        <v>13.140494518311174</v>
      </c>
      <c r="D806" s="8">
        <v>33799980</v>
      </c>
      <c r="E806">
        <v>4.7</v>
      </c>
      <c r="F806" s="8">
        <v>257220000</v>
      </c>
    </row>
    <row r="807" spans="1:6">
      <c r="A807" t="s">
        <v>11429</v>
      </c>
      <c r="B807">
        <v>11.07</v>
      </c>
      <c r="C807" s="40">
        <f>nyse_gme_short_interest[[#This Row],[short_position]]/nyse_gme_short_interest[[#This Row],[float_shares]]*100</f>
        <v>13.140494518311174</v>
      </c>
      <c r="D807" s="8">
        <v>33799980</v>
      </c>
      <c r="E807">
        <v>4.7</v>
      </c>
      <c r="F807" s="8">
        <v>257220000</v>
      </c>
    </row>
    <row r="808" spans="1:6">
      <c r="A808" t="s">
        <v>11430</v>
      </c>
      <c r="B808">
        <v>11.07</v>
      </c>
      <c r="C808" s="40">
        <f>nyse_gme_short_interest[[#This Row],[short_position]]/nyse_gme_short_interest[[#This Row],[float_shares]]*100</f>
        <v>13.140494518311174</v>
      </c>
      <c r="D808" s="8">
        <v>33799980</v>
      </c>
      <c r="E808">
        <v>4.7</v>
      </c>
      <c r="F808" s="8">
        <v>257220000</v>
      </c>
    </row>
    <row r="809" spans="1:6">
      <c r="A809" t="s">
        <v>11431</v>
      </c>
      <c r="B809">
        <v>11.07</v>
      </c>
      <c r="C809" s="40">
        <f>nyse_gme_short_interest[[#This Row],[short_position]]/nyse_gme_short_interest[[#This Row],[float_shares]]*100</f>
        <v>13.140494518311174</v>
      </c>
      <c r="D809" s="8">
        <v>33799980</v>
      </c>
      <c r="E809">
        <v>4.7</v>
      </c>
      <c r="F809" s="8">
        <v>257220000</v>
      </c>
    </row>
    <row r="810" spans="1:6">
      <c r="A810" t="s">
        <v>11432</v>
      </c>
      <c r="B810">
        <v>11.07</v>
      </c>
      <c r="C810" s="40">
        <f>nyse_gme_short_interest[[#This Row],[short_position]]/nyse_gme_short_interest[[#This Row],[float_shares]]*100</f>
        <v>13.424943400722883</v>
      </c>
      <c r="D810" s="8">
        <v>33799980</v>
      </c>
      <c r="E810">
        <v>4.7</v>
      </c>
      <c r="F810" s="8">
        <v>251770000</v>
      </c>
    </row>
    <row r="811" spans="1:6">
      <c r="A811" t="s">
        <v>11433</v>
      </c>
      <c r="B811">
        <v>11.28</v>
      </c>
      <c r="C811" s="40">
        <f>nyse_gme_short_interest[[#This Row],[short_position]]/nyse_gme_short_interest[[#This Row],[float_shares]]*100</f>
        <v>13.682079675894665</v>
      </c>
      <c r="D811" s="8">
        <v>34447372</v>
      </c>
      <c r="E811">
        <v>2.38</v>
      </c>
      <c r="F811" s="8">
        <v>251770000</v>
      </c>
    </row>
    <row r="812" spans="1:6">
      <c r="A812" t="s">
        <v>11434</v>
      </c>
      <c r="B812">
        <v>11.28</v>
      </c>
      <c r="C812" s="40">
        <f>nyse_gme_short_interest[[#This Row],[short_position]]/nyse_gme_short_interest[[#This Row],[float_shares]]*100</f>
        <v>13.682079675894665</v>
      </c>
      <c r="D812" s="8">
        <v>34447372</v>
      </c>
      <c r="E812">
        <v>2.38</v>
      </c>
      <c r="F812" s="8">
        <v>251770000</v>
      </c>
    </row>
    <row r="813" spans="1:6">
      <c r="A813" t="s">
        <v>11435</v>
      </c>
      <c r="B813">
        <v>11.28</v>
      </c>
      <c r="C813" s="40">
        <f>nyse_gme_short_interest[[#This Row],[short_position]]/nyse_gme_short_interest[[#This Row],[float_shares]]*100</f>
        <v>13.682079675894665</v>
      </c>
      <c r="D813" s="8">
        <v>34447372</v>
      </c>
      <c r="E813">
        <v>2.38</v>
      </c>
      <c r="F813" s="8">
        <v>251770000</v>
      </c>
    </row>
    <row r="814" spans="1:6">
      <c r="A814" t="s">
        <v>11436</v>
      </c>
      <c r="B814">
        <v>11.28</v>
      </c>
      <c r="C814" s="40">
        <f>nyse_gme_short_interest[[#This Row],[short_position]]/nyse_gme_short_interest[[#This Row],[float_shares]]*100</f>
        <v>13.682079675894665</v>
      </c>
      <c r="D814" s="8">
        <v>34447372</v>
      </c>
      <c r="E814">
        <v>2.38</v>
      </c>
      <c r="F814" s="8">
        <v>251770000</v>
      </c>
    </row>
    <row r="815" spans="1:6">
      <c r="A815" t="s">
        <v>11437</v>
      </c>
      <c r="B815">
        <v>11.28</v>
      </c>
      <c r="C815" s="40">
        <f>nyse_gme_short_interest[[#This Row],[short_position]]/nyse_gme_short_interest[[#This Row],[float_shares]]*100</f>
        <v>13.682079675894665</v>
      </c>
      <c r="D815" s="8">
        <v>34447372</v>
      </c>
      <c r="E815">
        <v>2.38</v>
      </c>
      <c r="F815" s="8">
        <v>251770000</v>
      </c>
    </row>
    <row r="816" spans="1:6">
      <c r="A816" t="s">
        <v>11438</v>
      </c>
      <c r="B816">
        <v>11.28</v>
      </c>
      <c r="C816" s="40">
        <f>nyse_gme_short_interest[[#This Row],[short_position]]/nyse_gme_short_interest[[#This Row],[float_shares]]*100</f>
        <v>13.682079675894665</v>
      </c>
      <c r="D816" s="8">
        <v>34447372</v>
      </c>
      <c r="E816">
        <v>2.38</v>
      </c>
      <c r="F816" s="8">
        <v>251770000</v>
      </c>
    </row>
    <row r="817" spans="1:6">
      <c r="A817" t="s">
        <v>11439</v>
      </c>
      <c r="B817">
        <v>11.28</v>
      </c>
      <c r="C817" s="40">
        <f>nyse_gme_short_interest[[#This Row],[short_position]]/nyse_gme_short_interest[[#This Row],[float_shares]]*100</f>
        <v>13.682079675894665</v>
      </c>
      <c r="D817" s="8">
        <v>34447372</v>
      </c>
      <c r="E817">
        <v>2.38</v>
      </c>
      <c r="F817" s="8">
        <v>251770000</v>
      </c>
    </row>
    <row r="818" spans="1:6">
      <c r="A818" t="s">
        <v>11440</v>
      </c>
      <c r="B818">
        <v>11.28</v>
      </c>
      <c r="C818" s="40">
        <f>nyse_gme_short_interest[[#This Row],[short_position]]/nyse_gme_short_interest[[#This Row],[float_shares]]*100</f>
        <v>13.682079675894665</v>
      </c>
      <c r="D818" s="8">
        <v>34447372</v>
      </c>
      <c r="E818">
        <v>2.38</v>
      </c>
      <c r="F818" s="8">
        <v>251770000</v>
      </c>
    </row>
    <row r="819" spans="1:6">
      <c r="A819" t="s">
        <v>11441</v>
      </c>
      <c r="B819">
        <v>11.28</v>
      </c>
      <c r="C819" s="40">
        <f>nyse_gme_short_interest[[#This Row],[short_position]]/nyse_gme_short_interest[[#This Row],[float_shares]]*100</f>
        <v>13.682079675894665</v>
      </c>
      <c r="D819" s="8">
        <v>34447372</v>
      </c>
      <c r="E819">
        <v>2.38</v>
      </c>
      <c r="F819" s="8">
        <v>251770000</v>
      </c>
    </row>
    <row r="820" spans="1:6">
      <c r="A820" t="s">
        <v>11442</v>
      </c>
      <c r="B820">
        <v>11.28</v>
      </c>
      <c r="C820" s="40">
        <f>nyse_gme_short_interest[[#This Row],[short_position]]/nyse_gme_short_interest[[#This Row],[float_shares]]*100</f>
        <v>13.682079675894665</v>
      </c>
      <c r="D820" s="8">
        <v>34447372</v>
      </c>
      <c r="E820">
        <v>2.38</v>
      </c>
      <c r="F820" s="8">
        <v>251770000</v>
      </c>
    </row>
    <row r="821" spans="1:6">
      <c r="A821" t="s">
        <v>11443</v>
      </c>
      <c r="B821">
        <v>11.28</v>
      </c>
      <c r="C821" s="40">
        <f>nyse_gme_short_interest[[#This Row],[short_position]]/nyse_gme_short_interest[[#This Row],[float_shares]]*100</f>
        <v>13.682079675894665</v>
      </c>
      <c r="D821" s="8">
        <v>34447372</v>
      </c>
      <c r="E821">
        <v>2.38</v>
      </c>
      <c r="F821" s="8">
        <v>251770000</v>
      </c>
    </row>
    <row r="822" spans="1:6">
      <c r="A822" t="s">
        <v>11444</v>
      </c>
      <c r="B822">
        <v>8.41</v>
      </c>
      <c r="C822" s="40">
        <f>nyse_gme_short_interest[[#This Row],[short_position]]/nyse_gme_short_interest[[#This Row],[float_shares]]*100</f>
        <v>10.202926480517933</v>
      </c>
      <c r="D822" s="8">
        <v>25687908</v>
      </c>
      <c r="E822">
        <v>3.26</v>
      </c>
      <c r="F822" s="8">
        <v>251770000</v>
      </c>
    </row>
    <row r="823" spans="1:6">
      <c r="A823" t="s">
        <v>11445</v>
      </c>
      <c r="B823">
        <v>8.41</v>
      </c>
      <c r="C823" s="40">
        <f>nyse_gme_short_interest[[#This Row],[short_position]]/nyse_gme_short_interest[[#This Row],[float_shares]]*100</f>
        <v>10.202926480517933</v>
      </c>
      <c r="D823" s="8">
        <v>25687908</v>
      </c>
      <c r="E823">
        <v>3.26</v>
      </c>
      <c r="F823" s="8">
        <v>251770000</v>
      </c>
    </row>
    <row r="824" spans="1:6">
      <c r="A824" t="s">
        <v>11446</v>
      </c>
      <c r="B824">
        <v>8.41</v>
      </c>
      <c r="C824" s="40">
        <f>nyse_gme_short_interest[[#This Row],[short_position]]/nyse_gme_short_interest[[#This Row],[float_shares]]*100</f>
        <v>10.202926480517933</v>
      </c>
      <c r="D824" s="8">
        <v>25687908</v>
      </c>
      <c r="E824">
        <v>3.26</v>
      </c>
      <c r="F824" s="8">
        <v>251770000</v>
      </c>
    </row>
    <row r="825" spans="1:6">
      <c r="A825" t="s">
        <v>11447</v>
      </c>
      <c r="B825">
        <v>8.41</v>
      </c>
      <c r="C825" s="40">
        <f>nyse_gme_short_interest[[#This Row],[short_position]]/nyse_gme_short_interest[[#This Row],[float_shares]]*100</f>
        <v>10.202926480517933</v>
      </c>
      <c r="D825" s="8">
        <v>25687908</v>
      </c>
      <c r="E825">
        <v>3.26</v>
      </c>
      <c r="F825" s="8">
        <v>251770000</v>
      </c>
    </row>
    <row r="826" spans="1:6">
      <c r="A826" t="s">
        <v>11448</v>
      </c>
      <c r="B826">
        <v>8.41</v>
      </c>
      <c r="C826" s="40">
        <f>nyse_gme_short_interest[[#This Row],[short_position]]/nyse_gme_short_interest[[#This Row],[float_shares]]*100</f>
        <v>10.202926480517933</v>
      </c>
      <c r="D826" s="8">
        <v>25687908</v>
      </c>
      <c r="E826">
        <v>3.26</v>
      </c>
      <c r="F826" s="8">
        <v>251770000</v>
      </c>
    </row>
    <row r="827" spans="1:6">
      <c r="A827" t="s">
        <v>11449</v>
      </c>
      <c r="B827">
        <v>8.41</v>
      </c>
      <c r="C827" s="40">
        <f>nyse_gme_short_interest[[#This Row],[short_position]]/nyse_gme_short_interest[[#This Row],[float_shares]]*100</f>
        <v>10.202926480517933</v>
      </c>
      <c r="D827" s="8">
        <v>25687908</v>
      </c>
      <c r="E827">
        <v>3.26</v>
      </c>
      <c r="F827" s="8">
        <v>251770000</v>
      </c>
    </row>
    <row r="828" spans="1:6">
      <c r="A828" t="s">
        <v>11450</v>
      </c>
      <c r="B828">
        <v>8.41</v>
      </c>
      <c r="C828" s="40">
        <f>nyse_gme_short_interest[[#This Row],[short_position]]/nyse_gme_short_interest[[#This Row],[float_shares]]*100</f>
        <v>10.202926480517933</v>
      </c>
      <c r="D828" s="8">
        <v>25687908</v>
      </c>
      <c r="E828">
        <v>3.26</v>
      </c>
      <c r="F828" s="8">
        <v>251770000</v>
      </c>
    </row>
    <row r="829" spans="1:6">
      <c r="A829" t="s">
        <v>11451</v>
      </c>
      <c r="B829">
        <v>8.41</v>
      </c>
      <c r="C829" s="40">
        <f>nyse_gme_short_interest[[#This Row],[short_position]]/nyse_gme_short_interest[[#This Row],[float_shares]]*100</f>
        <v>10.202926480517933</v>
      </c>
      <c r="D829" s="8">
        <v>25687908</v>
      </c>
      <c r="E829">
        <v>3.26</v>
      </c>
      <c r="F829" s="8">
        <v>251770000</v>
      </c>
    </row>
    <row r="830" spans="1:6">
      <c r="A830" t="s">
        <v>11452</v>
      </c>
      <c r="B830">
        <v>8.41</v>
      </c>
      <c r="C830" s="40">
        <f>nyse_gme_short_interest[[#This Row],[short_position]]/nyse_gme_short_interest[[#This Row],[float_shares]]*100</f>
        <v>10.202926480517933</v>
      </c>
      <c r="D830" s="8">
        <v>25687908</v>
      </c>
      <c r="E830">
        <v>3.26</v>
      </c>
      <c r="F830" s="8">
        <v>251770000</v>
      </c>
    </row>
    <row r="831" spans="1:6">
      <c r="A831" t="s">
        <v>11453</v>
      </c>
      <c r="B831">
        <v>8.41</v>
      </c>
      <c r="C831" s="40">
        <f>nyse_gme_short_interest[[#This Row],[short_position]]/nyse_gme_short_interest[[#This Row],[float_shares]]*100</f>
        <v>10.202926480517933</v>
      </c>
      <c r="D831" s="8">
        <v>25687908</v>
      </c>
      <c r="E831">
        <v>3.26</v>
      </c>
      <c r="F831" s="8">
        <v>251770000</v>
      </c>
    </row>
    <row r="832" spans="1:6">
      <c r="A832" t="s">
        <v>11454</v>
      </c>
      <c r="B832">
        <v>8.41</v>
      </c>
      <c r="C832" s="40">
        <f>nyse_gme_short_interest[[#This Row],[short_position]]/nyse_gme_short_interest[[#This Row],[float_shares]]*100</f>
        <v>10.202926480517933</v>
      </c>
      <c r="D832" s="8">
        <v>25687908</v>
      </c>
      <c r="E832">
        <v>3.26</v>
      </c>
      <c r="F832" s="8">
        <v>251770000</v>
      </c>
    </row>
    <row r="833" spans="1:6">
      <c r="A833" t="s">
        <v>11455</v>
      </c>
      <c r="B833">
        <v>8.8699999999999992</v>
      </c>
      <c r="C833" s="40">
        <f>nyse_gme_short_interest[[#This Row],[short_position]]/nyse_gme_short_interest[[#This Row],[float_shares]]*100</f>
        <v>10.76441831830639</v>
      </c>
      <c r="D833" s="8">
        <v>27101576</v>
      </c>
      <c r="E833">
        <v>2.2200000000000002</v>
      </c>
      <c r="F833" s="8">
        <v>251770000</v>
      </c>
    </row>
    <row r="834" spans="1:6">
      <c r="A834" t="s">
        <v>11456</v>
      </c>
      <c r="B834">
        <v>8.8699999999999992</v>
      </c>
      <c r="C834" s="40">
        <f>nyse_gme_short_interest[[#This Row],[short_position]]/nyse_gme_short_interest[[#This Row],[float_shares]]*100</f>
        <v>10.76441831830639</v>
      </c>
      <c r="D834" s="8">
        <v>27101576</v>
      </c>
      <c r="E834">
        <v>2.2200000000000002</v>
      </c>
      <c r="F834" s="8">
        <v>251770000</v>
      </c>
    </row>
    <row r="835" spans="1:6">
      <c r="A835" t="s">
        <v>11457</v>
      </c>
      <c r="B835">
        <v>8.8699999999999992</v>
      </c>
      <c r="C835" s="40">
        <f>nyse_gme_short_interest[[#This Row],[short_position]]/nyse_gme_short_interest[[#This Row],[float_shares]]*100</f>
        <v>10.76441831830639</v>
      </c>
      <c r="D835" s="8">
        <v>27101576</v>
      </c>
      <c r="E835">
        <v>2.2200000000000002</v>
      </c>
      <c r="F835" s="8">
        <v>251770000</v>
      </c>
    </row>
    <row r="836" spans="1:6">
      <c r="A836" t="s">
        <v>11458</v>
      </c>
      <c r="B836">
        <v>8.8699999999999992</v>
      </c>
      <c r="C836" s="40">
        <f>nyse_gme_short_interest[[#This Row],[short_position]]/nyse_gme_short_interest[[#This Row],[float_shares]]*100</f>
        <v>10.76441831830639</v>
      </c>
      <c r="D836" s="8">
        <v>27101576</v>
      </c>
      <c r="E836">
        <v>2.2200000000000002</v>
      </c>
      <c r="F836" s="8">
        <v>251770000</v>
      </c>
    </row>
    <row r="837" spans="1:6">
      <c r="A837" t="s">
        <v>11459</v>
      </c>
      <c r="B837">
        <v>8.8699999999999992</v>
      </c>
      <c r="C837" s="40">
        <f>nyse_gme_short_interest[[#This Row],[short_position]]/nyse_gme_short_interest[[#This Row],[float_shares]]*100</f>
        <v>10.76441831830639</v>
      </c>
      <c r="D837" s="8">
        <v>27101576</v>
      </c>
      <c r="E837">
        <v>2.2200000000000002</v>
      </c>
      <c r="F837" s="8">
        <v>251770000</v>
      </c>
    </row>
    <row r="838" spans="1:6">
      <c r="A838" t="s">
        <v>11460</v>
      </c>
      <c r="B838">
        <v>8.8699999999999992</v>
      </c>
      <c r="C838" s="40">
        <f>nyse_gme_short_interest[[#This Row],[short_position]]/nyse_gme_short_interest[[#This Row],[float_shares]]*100</f>
        <v>10.76441831830639</v>
      </c>
      <c r="D838" s="8">
        <v>27101576</v>
      </c>
      <c r="E838">
        <v>2.2200000000000002</v>
      </c>
      <c r="F838" s="8">
        <v>251770000</v>
      </c>
    </row>
    <row r="839" spans="1:6">
      <c r="A839" t="s">
        <v>11461</v>
      </c>
      <c r="B839">
        <v>8.8699999999999992</v>
      </c>
      <c r="C839" s="40">
        <f>nyse_gme_short_interest[[#This Row],[short_position]]/nyse_gme_short_interest[[#This Row],[float_shares]]*100</f>
        <v>10.76441831830639</v>
      </c>
      <c r="D839" s="8">
        <v>27101576</v>
      </c>
      <c r="E839">
        <v>2.2200000000000002</v>
      </c>
      <c r="F839" s="8">
        <v>251770000</v>
      </c>
    </row>
    <row r="840" spans="1:6">
      <c r="A840" t="s">
        <v>11462</v>
      </c>
      <c r="B840">
        <v>8.8699999999999992</v>
      </c>
      <c r="C840" s="40">
        <f>nyse_gme_short_interest[[#This Row],[short_position]]/nyse_gme_short_interest[[#This Row],[float_shares]]*100</f>
        <v>10.76441831830639</v>
      </c>
      <c r="D840" s="8">
        <v>27101576</v>
      </c>
      <c r="E840">
        <v>2.2200000000000002</v>
      </c>
      <c r="F840" s="8">
        <v>251770000</v>
      </c>
    </row>
    <row r="841" spans="1:6">
      <c r="A841" t="s">
        <v>11463</v>
      </c>
      <c r="B841">
        <v>8.8699999999999992</v>
      </c>
      <c r="C841" s="40">
        <f>nyse_gme_short_interest[[#This Row],[short_position]]/nyse_gme_short_interest[[#This Row],[float_shares]]*100</f>
        <v>10.76441831830639</v>
      </c>
      <c r="D841" s="8">
        <v>27101576</v>
      </c>
      <c r="E841">
        <v>2.2200000000000002</v>
      </c>
      <c r="F841" s="8">
        <v>251770000</v>
      </c>
    </row>
    <row r="842" spans="1:6">
      <c r="A842" t="s">
        <v>11464</v>
      </c>
      <c r="B842">
        <v>8.8699999999999992</v>
      </c>
      <c r="C842" s="40">
        <f>nyse_gme_short_interest[[#This Row],[short_position]]/nyse_gme_short_interest[[#This Row],[float_shares]]*100</f>
        <v>10.76441831830639</v>
      </c>
      <c r="D842" s="8">
        <v>27101576</v>
      </c>
      <c r="E842">
        <v>2.2200000000000002</v>
      </c>
      <c r="F842" s="8">
        <v>251770000</v>
      </c>
    </row>
    <row r="843" spans="1:6">
      <c r="A843" t="s">
        <v>11465</v>
      </c>
      <c r="B843">
        <v>9.25</v>
      </c>
      <c r="C843" s="40">
        <f>nyse_gme_short_interest[[#This Row],[short_position]]/nyse_gme_short_interest[[#This Row],[float_shares]]*100</f>
        <v>11.217781308336974</v>
      </c>
      <c r="D843" s="8">
        <v>28243008</v>
      </c>
      <c r="E843">
        <v>3.56</v>
      </c>
      <c r="F843" s="8">
        <v>251770000</v>
      </c>
    </row>
    <row r="844" spans="1:6">
      <c r="A844" t="s">
        <v>11466</v>
      </c>
      <c r="B844">
        <v>9.25</v>
      </c>
      <c r="C844" s="40">
        <f>nyse_gme_short_interest[[#This Row],[short_position]]/nyse_gme_short_interest[[#This Row],[float_shares]]*100</f>
        <v>11.217781308336974</v>
      </c>
      <c r="D844" s="8">
        <v>28243008</v>
      </c>
      <c r="E844">
        <v>3.56</v>
      </c>
      <c r="F844" s="8">
        <v>251770000</v>
      </c>
    </row>
    <row r="845" spans="1:6">
      <c r="A845" t="s">
        <v>11467</v>
      </c>
      <c r="B845">
        <v>9.25</v>
      </c>
      <c r="C845" s="40">
        <f>nyse_gme_short_interest[[#This Row],[short_position]]/nyse_gme_short_interest[[#This Row],[float_shares]]*100</f>
        <v>11.217781308336974</v>
      </c>
      <c r="D845" s="8">
        <v>28243008</v>
      </c>
      <c r="E845">
        <v>3.56</v>
      </c>
      <c r="F845" s="8">
        <v>251770000</v>
      </c>
    </row>
    <row r="846" spans="1:6">
      <c r="A846" t="s">
        <v>11468</v>
      </c>
      <c r="B846">
        <v>9.25</v>
      </c>
      <c r="C846" s="40">
        <f>nyse_gme_short_interest[[#This Row],[short_position]]/nyse_gme_short_interest[[#This Row],[float_shares]]*100</f>
        <v>11.217781308336974</v>
      </c>
      <c r="D846" s="8">
        <v>28243008</v>
      </c>
      <c r="E846">
        <v>3.56</v>
      </c>
      <c r="F846" s="8">
        <v>251770000</v>
      </c>
    </row>
    <row r="847" spans="1:6">
      <c r="A847" t="s">
        <v>11469</v>
      </c>
      <c r="B847">
        <v>9.25</v>
      </c>
      <c r="C847" s="40">
        <f>nyse_gme_short_interest[[#This Row],[short_position]]/nyse_gme_short_interest[[#This Row],[float_shares]]*100</f>
        <v>11.217781308336974</v>
      </c>
      <c r="D847" s="8">
        <v>28243008</v>
      </c>
      <c r="E847">
        <v>3.56</v>
      </c>
      <c r="F847" s="8">
        <v>251770000</v>
      </c>
    </row>
    <row r="848" spans="1:6">
      <c r="A848" t="s">
        <v>11470</v>
      </c>
      <c r="B848">
        <v>9.25</v>
      </c>
      <c r="C848" s="40">
        <f>nyse_gme_short_interest[[#This Row],[short_position]]/nyse_gme_short_interest[[#This Row],[float_shares]]*100</f>
        <v>11.217781308336974</v>
      </c>
      <c r="D848" s="8">
        <v>28243008</v>
      </c>
      <c r="E848">
        <v>3.56</v>
      </c>
      <c r="F848" s="8">
        <v>251770000</v>
      </c>
    </row>
    <row r="849" spans="1:6">
      <c r="A849" t="s">
        <v>11471</v>
      </c>
      <c r="B849">
        <v>9.25</v>
      </c>
      <c r="C849" s="40">
        <f>nyse_gme_short_interest[[#This Row],[short_position]]/nyse_gme_short_interest[[#This Row],[float_shares]]*100</f>
        <v>11.217781308336974</v>
      </c>
      <c r="D849" s="8">
        <v>28243008</v>
      </c>
      <c r="E849">
        <v>3.56</v>
      </c>
      <c r="F849" s="8">
        <v>251770000</v>
      </c>
    </row>
    <row r="850" spans="1:6">
      <c r="A850" t="s">
        <v>11472</v>
      </c>
      <c r="B850">
        <v>9.25</v>
      </c>
      <c r="C850" s="40">
        <f>nyse_gme_short_interest[[#This Row],[short_position]]/nyse_gme_short_interest[[#This Row],[float_shares]]*100</f>
        <v>11.217781308336974</v>
      </c>
      <c r="D850" s="8">
        <v>28243008</v>
      </c>
      <c r="E850">
        <v>3.56</v>
      </c>
      <c r="F850" s="8">
        <v>251770000</v>
      </c>
    </row>
    <row r="851" spans="1:6">
      <c r="A851" t="s">
        <v>11473</v>
      </c>
      <c r="B851">
        <v>9.25</v>
      </c>
      <c r="C851" s="40">
        <f>nyse_gme_short_interest[[#This Row],[short_position]]/nyse_gme_short_interest[[#This Row],[float_shares]]*100</f>
        <v>11.217781308336974</v>
      </c>
      <c r="D851" s="8">
        <v>28243008</v>
      </c>
      <c r="E851">
        <v>3.56</v>
      </c>
      <c r="F851" s="8">
        <v>251770000</v>
      </c>
    </row>
    <row r="852" spans="1:6">
      <c r="A852" t="s">
        <v>11474</v>
      </c>
      <c r="B852">
        <v>9.25</v>
      </c>
      <c r="C852" s="40">
        <f>nyse_gme_short_interest[[#This Row],[short_position]]/nyse_gme_short_interest[[#This Row],[float_shares]]*100</f>
        <v>11.217781308336974</v>
      </c>
      <c r="D852" s="8">
        <v>28243008</v>
      </c>
      <c r="E852">
        <v>3.56</v>
      </c>
      <c r="F852" s="8">
        <v>251770000</v>
      </c>
    </row>
    <row r="853" spans="1:6">
      <c r="A853" t="s">
        <v>11475</v>
      </c>
      <c r="B853">
        <v>9.25</v>
      </c>
      <c r="C853" s="40">
        <f>nyse_gme_short_interest[[#This Row],[short_position]]/nyse_gme_short_interest[[#This Row],[float_shares]]*100</f>
        <v>11.217781308336974</v>
      </c>
      <c r="D853" s="8">
        <v>28243008</v>
      </c>
      <c r="E853">
        <v>3.56</v>
      </c>
      <c r="F853" s="8">
        <v>251770000</v>
      </c>
    </row>
    <row r="854" spans="1:6">
      <c r="A854" t="s">
        <v>11476</v>
      </c>
      <c r="B854">
        <v>10.050000000000001</v>
      </c>
      <c r="C854" s="40">
        <f>nyse_gme_short_interest[[#This Row],[short_position]]/nyse_gme_short_interest[[#This Row],[float_shares]]*100</f>
        <v>12.189043968701593</v>
      </c>
      <c r="D854" s="8">
        <v>30688356</v>
      </c>
      <c r="E854">
        <v>5.29</v>
      </c>
      <c r="F854" s="8">
        <v>251770000</v>
      </c>
    </row>
    <row r="855" spans="1:6">
      <c r="A855" t="s">
        <v>11477</v>
      </c>
      <c r="B855">
        <v>10.050000000000001</v>
      </c>
      <c r="C855" s="40">
        <f>nyse_gme_short_interest[[#This Row],[short_position]]/nyse_gme_short_interest[[#This Row],[float_shares]]*100</f>
        <v>12.189043968701593</v>
      </c>
      <c r="D855" s="8">
        <v>30688356</v>
      </c>
      <c r="E855">
        <v>5.29</v>
      </c>
      <c r="F855" s="8">
        <v>251770000</v>
      </c>
    </row>
    <row r="856" spans="1:6">
      <c r="A856" t="s">
        <v>11478</v>
      </c>
      <c r="B856">
        <v>10.050000000000001</v>
      </c>
      <c r="C856" s="40">
        <f>nyse_gme_short_interest[[#This Row],[short_position]]/nyse_gme_short_interest[[#This Row],[float_shares]]*100</f>
        <v>12.189043968701593</v>
      </c>
      <c r="D856" s="8">
        <v>30688356</v>
      </c>
      <c r="E856">
        <v>5.29</v>
      </c>
      <c r="F856" s="8">
        <v>251770000</v>
      </c>
    </row>
    <row r="857" spans="1:6">
      <c r="A857" t="s">
        <v>11479</v>
      </c>
      <c r="B857">
        <v>10.050000000000001</v>
      </c>
      <c r="C857" s="40">
        <f>nyse_gme_short_interest[[#This Row],[short_position]]/nyse_gme_short_interest[[#This Row],[float_shares]]*100</f>
        <v>12.189043968701593</v>
      </c>
      <c r="D857" s="8">
        <v>30688356</v>
      </c>
      <c r="E857">
        <v>5.29</v>
      </c>
      <c r="F857" s="8">
        <v>251770000</v>
      </c>
    </row>
    <row r="858" spans="1:6">
      <c r="A858" t="s">
        <v>11480</v>
      </c>
      <c r="B858">
        <v>10.050000000000001</v>
      </c>
      <c r="C858" s="40">
        <f>nyse_gme_short_interest[[#This Row],[short_position]]/nyse_gme_short_interest[[#This Row],[float_shares]]*100</f>
        <v>12.189043968701593</v>
      </c>
      <c r="D858" s="8">
        <v>30688356</v>
      </c>
      <c r="E858">
        <v>5.29</v>
      </c>
      <c r="F858" s="8">
        <v>251770000</v>
      </c>
    </row>
    <row r="859" spans="1:6">
      <c r="A859" t="s">
        <v>11481</v>
      </c>
      <c r="B859">
        <v>10.050000000000001</v>
      </c>
      <c r="C859" s="40">
        <f>nyse_gme_short_interest[[#This Row],[short_position]]/nyse_gme_short_interest[[#This Row],[float_shares]]*100</f>
        <v>12.189043968701593</v>
      </c>
      <c r="D859" s="8">
        <v>30688356</v>
      </c>
      <c r="E859">
        <v>5.29</v>
      </c>
      <c r="F859" s="8">
        <v>251770000</v>
      </c>
    </row>
    <row r="860" spans="1:6">
      <c r="A860" t="s">
        <v>11482</v>
      </c>
      <c r="B860">
        <v>10.050000000000001</v>
      </c>
      <c r="C860" s="40">
        <f>nyse_gme_short_interest[[#This Row],[short_position]]/nyse_gme_short_interest[[#This Row],[float_shares]]*100</f>
        <v>12.189043968701593</v>
      </c>
      <c r="D860" s="8">
        <v>30688356</v>
      </c>
      <c r="E860">
        <v>5.29</v>
      </c>
      <c r="F860" s="8">
        <v>251770000</v>
      </c>
    </row>
    <row r="861" spans="1:6">
      <c r="A861" t="s">
        <v>11483</v>
      </c>
      <c r="B861">
        <v>10.050000000000001</v>
      </c>
      <c r="C861" s="40">
        <f>nyse_gme_short_interest[[#This Row],[short_position]]/nyse_gme_short_interest[[#This Row],[float_shares]]*100</f>
        <v>12.189043968701593</v>
      </c>
      <c r="D861" s="8">
        <v>30688356</v>
      </c>
      <c r="E861">
        <v>5.29</v>
      </c>
      <c r="F861" s="8">
        <v>251770000</v>
      </c>
    </row>
    <row r="862" spans="1:6">
      <c r="A862" t="s">
        <v>11484</v>
      </c>
      <c r="B862">
        <v>10.050000000000001</v>
      </c>
      <c r="C862" s="40">
        <f>nyse_gme_short_interest[[#This Row],[short_position]]/nyse_gme_short_interest[[#This Row],[float_shares]]*100</f>
        <v>12.189043968701593</v>
      </c>
      <c r="D862" s="8">
        <v>30688356</v>
      </c>
      <c r="E862">
        <v>5.29</v>
      </c>
      <c r="F862" s="8">
        <v>251770000</v>
      </c>
    </row>
    <row r="863" spans="1:6">
      <c r="A863" t="s">
        <v>11485</v>
      </c>
      <c r="B863">
        <v>10.050000000000001</v>
      </c>
      <c r="C863" s="40">
        <f>nyse_gme_short_interest[[#This Row],[short_position]]/nyse_gme_short_interest[[#This Row],[float_shares]]*100</f>
        <v>12.189043968701593</v>
      </c>
      <c r="D863" s="8">
        <v>30688356</v>
      </c>
      <c r="E863">
        <v>5.29</v>
      </c>
      <c r="F863" s="8">
        <v>251770000</v>
      </c>
    </row>
    <row r="864" spans="1:6">
      <c r="A864" t="s">
        <v>11486</v>
      </c>
      <c r="B864">
        <v>10.24</v>
      </c>
      <c r="C864" s="40">
        <f>nyse_gme_short_interest[[#This Row],[short_position]]/nyse_gme_short_interest[[#This Row],[float_shares]]*100</f>
        <v>12.42554236009056</v>
      </c>
      <c r="D864" s="8">
        <v>31283788</v>
      </c>
      <c r="E864">
        <v>3.13</v>
      </c>
      <c r="F864" s="8">
        <v>251770000</v>
      </c>
    </row>
    <row r="865" spans="1:6">
      <c r="A865" t="s">
        <v>11487</v>
      </c>
      <c r="B865">
        <v>10.24</v>
      </c>
      <c r="C865" s="40">
        <f>nyse_gme_short_interest[[#This Row],[short_position]]/nyse_gme_short_interest[[#This Row],[float_shares]]*100</f>
        <v>12.42554236009056</v>
      </c>
      <c r="D865" s="8">
        <v>31283788</v>
      </c>
      <c r="E865">
        <v>3.13</v>
      </c>
      <c r="F865" s="8">
        <v>251770000</v>
      </c>
    </row>
    <row r="866" spans="1:6">
      <c r="A866" t="s">
        <v>11488</v>
      </c>
      <c r="B866">
        <v>10.24</v>
      </c>
      <c r="C866" s="40">
        <f>nyse_gme_short_interest[[#This Row],[short_position]]/nyse_gme_short_interest[[#This Row],[float_shares]]*100</f>
        <v>12.42554236009056</v>
      </c>
      <c r="D866" s="8">
        <v>31283788</v>
      </c>
      <c r="E866">
        <v>3.13</v>
      </c>
      <c r="F866" s="8">
        <v>251770000</v>
      </c>
    </row>
    <row r="867" spans="1:6">
      <c r="A867" t="s">
        <v>11489</v>
      </c>
      <c r="B867">
        <v>10.24</v>
      </c>
      <c r="C867" s="40">
        <f>nyse_gme_short_interest[[#This Row],[short_position]]/nyse_gme_short_interest[[#This Row],[float_shares]]*100</f>
        <v>12.42554236009056</v>
      </c>
      <c r="D867" s="8">
        <v>31283788</v>
      </c>
      <c r="E867">
        <v>3.13</v>
      </c>
      <c r="F867" s="8">
        <v>251770000</v>
      </c>
    </row>
    <row r="868" spans="1:6">
      <c r="A868" t="s">
        <v>11490</v>
      </c>
      <c r="B868">
        <v>10.24</v>
      </c>
      <c r="C868" s="40">
        <f>nyse_gme_short_interest[[#This Row],[short_position]]/nyse_gme_short_interest[[#This Row],[float_shares]]*100</f>
        <v>12.42554236009056</v>
      </c>
      <c r="D868" s="8">
        <v>31283788</v>
      </c>
      <c r="E868">
        <v>3.13</v>
      </c>
      <c r="F868" s="8">
        <v>251770000</v>
      </c>
    </row>
    <row r="869" spans="1:6">
      <c r="A869" t="s">
        <v>11491</v>
      </c>
      <c r="B869">
        <v>10.24</v>
      </c>
      <c r="C869" s="40">
        <f>nyse_gme_short_interest[[#This Row],[short_position]]/nyse_gme_short_interest[[#This Row],[float_shares]]*100</f>
        <v>12.42554236009056</v>
      </c>
      <c r="D869" s="8">
        <v>31283788</v>
      </c>
      <c r="E869">
        <v>3.13</v>
      </c>
      <c r="F869" s="8">
        <v>251770000</v>
      </c>
    </row>
    <row r="870" spans="1:6">
      <c r="A870" t="s">
        <v>11492</v>
      </c>
      <c r="B870">
        <v>10.24</v>
      </c>
      <c r="C870" s="40">
        <f>nyse_gme_short_interest[[#This Row],[short_position]]/nyse_gme_short_interest[[#This Row],[float_shares]]*100</f>
        <v>12.42554236009056</v>
      </c>
      <c r="D870" s="8">
        <v>31283788</v>
      </c>
      <c r="E870">
        <v>3.13</v>
      </c>
      <c r="F870" s="8">
        <v>251770000</v>
      </c>
    </row>
    <row r="871" spans="1:6">
      <c r="A871" t="s">
        <v>11493</v>
      </c>
      <c r="B871">
        <v>10.24</v>
      </c>
      <c r="C871" s="40">
        <f>nyse_gme_short_interest[[#This Row],[short_position]]/nyse_gme_short_interest[[#This Row],[float_shares]]*100</f>
        <v>12.42554236009056</v>
      </c>
      <c r="D871" s="8">
        <v>31283788</v>
      </c>
      <c r="E871">
        <v>3.13</v>
      </c>
      <c r="F871" s="8">
        <v>251770000</v>
      </c>
    </row>
    <row r="872" spans="1:6">
      <c r="A872" t="s">
        <v>11494</v>
      </c>
      <c r="B872">
        <v>10.24</v>
      </c>
      <c r="C872" s="40">
        <f>nyse_gme_short_interest[[#This Row],[short_position]]/nyse_gme_short_interest[[#This Row],[float_shares]]*100</f>
        <v>12.42554236009056</v>
      </c>
      <c r="D872" s="8">
        <v>31283788</v>
      </c>
      <c r="E872">
        <v>3.13</v>
      </c>
      <c r="F872" s="8">
        <v>251770000</v>
      </c>
    </row>
    <row r="873" spans="1:6">
      <c r="A873" t="s">
        <v>11495</v>
      </c>
      <c r="B873">
        <v>10.24</v>
      </c>
      <c r="C873" s="40">
        <f>nyse_gme_short_interest[[#This Row],[short_position]]/nyse_gme_short_interest[[#This Row],[float_shares]]*100</f>
        <v>12.42554236009056</v>
      </c>
      <c r="D873" s="8">
        <v>31283788</v>
      </c>
      <c r="E873">
        <v>3.13</v>
      </c>
      <c r="F873" s="8">
        <v>251770000</v>
      </c>
    </row>
    <row r="874" spans="1:6">
      <c r="A874" t="s">
        <v>11496</v>
      </c>
      <c r="B874">
        <v>10.24</v>
      </c>
      <c r="C874" s="40">
        <f>nyse_gme_short_interest[[#This Row],[short_position]]/nyse_gme_short_interest[[#This Row],[float_shares]]*100</f>
        <v>12.42554236009056</v>
      </c>
      <c r="D874" s="8">
        <v>31283788</v>
      </c>
      <c r="E874">
        <v>3.13</v>
      </c>
      <c r="F874" s="8">
        <v>251770000</v>
      </c>
    </row>
    <row r="875" spans="1:6">
      <c r="A875" t="s">
        <v>11497</v>
      </c>
      <c r="B875">
        <v>9.66</v>
      </c>
      <c r="C875" s="40">
        <f>nyse_gme_short_interest[[#This Row],[short_position]]/nyse_gme_short_interest[[#This Row],[float_shares]]*100</f>
        <v>11.718536759741033</v>
      </c>
      <c r="D875" s="8">
        <v>29503760</v>
      </c>
      <c r="E875">
        <v>2.0499999999999998</v>
      </c>
      <c r="F875" s="8">
        <v>251770000</v>
      </c>
    </row>
    <row r="876" spans="1:6">
      <c r="A876" t="s">
        <v>11498</v>
      </c>
      <c r="B876">
        <v>9.66</v>
      </c>
      <c r="C876" s="40">
        <f>nyse_gme_short_interest[[#This Row],[short_position]]/nyse_gme_short_interest[[#This Row],[float_shares]]*100</f>
        <v>11.718536759741033</v>
      </c>
      <c r="D876" s="8">
        <v>29503760</v>
      </c>
      <c r="E876">
        <v>2.0499999999999998</v>
      </c>
      <c r="F876" s="8">
        <v>251770000</v>
      </c>
    </row>
    <row r="877" spans="1:6">
      <c r="A877" t="s">
        <v>11499</v>
      </c>
      <c r="B877">
        <v>9.66</v>
      </c>
      <c r="C877" s="40">
        <f>nyse_gme_short_interest[[#This Row],[short_position]]/nyse_gme_short_interest[[#This Row],[float_shares]]*100</f>
        <v>11.718536759741033</v>
      </c>
      <c r="D877" s="8">
        <v>29503760</v>
      </c>
      <c r="E877">
        <v>2.0499999999999998</v>
      </c>
      <c r="F877" s="8">
        <v>251770000</v>
      </c>
    </row>
    <row r="878" spans="1:6">
      <c r="A878" t="s">
        <v>11500</v>
      </c>
      <c r="B878">
        <v>9.66</v>
      </c>
      <c r="C878" s="40">
        <f>nyse_gme_short_interest[[#This Row],[short_position]]/nyse_gme_short_interest[[#This Row],[float_shares]]*100</f>
        <v>11.718536759741033</v>
      </c>
      <c r="D878" s="8">
        <v>29503760</v>
      </c>
      <c r="E878">
        <v>2.0499999999999998</v>
      </c>
      <c r="F878" s="8">
        <v>251770000</v>
      </c>
    </row>
    <row r="879" spans="1:6">
      <c r="A879" t="s">
        <v>11501</v>
      </c>
      <c r="B879">
        <v>9.66</v>
      </c>
      <c r="C879" s="40">
        <f>nyse_gme_short_interest[[#This Row],[short_position]]/nyse_gme_short_interest[[#This Row],[float_shares]]*100</f>
        <v>11.718536759741033</v>
      </c>
      <c r="D879" s="8">
        <v>29503760</v>
      </c>
      <c r="E879">
        <v>2.0499999999999998</v>
      </c>
      <c r="F879" s="8">
        <v>251770000</v>
      </c>
    </row>
    <row r="880" spans="1:6">
      <c r="A880" t="s">
        <v>11502</v>
      </c>
      <c r="B880">
        <v>9.66</v>
      </c>
      <c r="C880" s="40">
        <f>nyse_gme_short_interest[[#This Row],[short_position]]/nyse_gme_short_interest[[#This Row],[float_shares]]*100</f>
        <v>11.718536759741033</v>
      </c>
      <c r="D880" s="8">
        <v>29503760</v>
      </c>
      <c r="E880">
        <v>2.0499999999999998</v>
      </c>
      <c r="F880" s="8">
        <v>251770000</v>
      </c>
    </row>
    <row r="881" spans="1:6">
      <c r="A881" t="s">
        <v>11503</v>
      </c>
      <c r="B881">
        <v>9.66</v>
      </c>
      <c r="C881" s="40">
        <f>nyse_gme_short_interest[[#This Row],[short_position]]/nyse_gme_short_interest[[#This Row],[float_shares]]*100</f>
        <v>11.718536759741033</v>
      </c>
      <c r="D881" s="8">
        <v>29503760</v>
      </c>
      <c r="E881">
        <v>2.0499999999999998</v>
      </c>
      <c r="F881" s="8">
        <v>251770000</v>
      </c>
    </row>
    <row r="882" spans="1:6">
      <c r="A882" t="s">
        <v>11504</v>
      </c>
      <c r="B882">
        <v>9.66</v>
      </c>
      <c r="C882" s="40">
        <f>nyse_gme_short_interest[[#This Row],[short_position]]/nyse_gme_short_interest[[#This Row],[float_shares]]*100</f>
        <v>11.718536759741033</v>
      </c>
      <c r="D882" s="8">
        <v>29503760</v>
      </c>
      <c r="E882">
        <v>2.0499999999999998</v>
      </c>
      <c r="F882" s="8">
        <v>251770000</v>
      </c>
    </row>
    <row r="883" spans="1:6">
      <c r="A883" t="s">
        <v>11505</v>
      </c>
      <c r="B883">
        <v>9.66</v>
      </c>
      <c r="C883" s="40">
        <f>nyse_gme_short_interest[[#This Row],[short_position]]/nyse_gme_short_interest[[#This Row],[float_shares]]*100</f>
        <v>11.718536759741033</v>
      </c>
      <c r="D883" s="8">
        <v>29503760</v>
      </c>
      <c r="E883">
        <v>2.0499999999999998</v>
      </c>
      <c r="F883" s="8">
        <v>251770000</v>
      </c>
    </row>
    <row r="884" spans="1:6">
      <c r="A884" t="s">
        <v>11506</v>
      </c>
      <c r="B884">
        <v>9.66</v>
      </c>
      <c r="C884" s="40">
        <f>nyse_gme_short_interest[[#This Row],[short_position]]/nyse_gme_short_interest[[#This Row],[float_shares]]*100</f>
        <v>11.718536759741033</v>
      </c>
      <c r="D884" s="8">
        <v>29503760</v>
      </c>
      <c r="E884">
        <v>2.0499999999999998</v>
      </c>
      <c r="F884" s="8">
        <v>251770000</v>
      </c>
    </row>
    <row r="885" spans="1:6">
      <c r="A885" t="s">
        <v>11507</v>
      </c>
      <c r="B885">
        <v>9.66</v>
      </c>
      <c r="C885" s="40">
        <f>nyse_gme_short_interest[[#This Row],[short_position]]/nyse_gme_short_interest[[#This Row],[float_shares]]*100</f>
        <v>11.718536759741033</v>
      </c>
      <c r="D885" s="8">
        <v>29503760</v>
      </c>
      <c r="E885">
        <v>2.0499999999999998</v>
      </c>
      <c r="F885" s="8">
        <v>251770000</v>
      </c>
    </row>
    <row r="886" spans="1:6">
      <c r="A886" t="s">
        <v>11508</v>
      </c>
      <c r="B886">
        <v>10.210000000000001</v>
      </c>
      <c r="C886" s="40">
        <f>nyse_gme_short_interest[[#This Row],[short_position]]/nyse_gme_short_interest[[#This Row],[float_shares]]*100</f>
        <v>12.387445684553363</v>
      </c>
      <c r="D886" s="8">
        <v>31187872</v>
      </c>
      <c r="E886">
        <v>1.81</v>
      </c>
      <c r="F886" s="8">
        <v>251770000</v>
      </c>
    </row>
    <row r="887" spans="1:6">
      <c r="A887" t="s">
        <v>11509</v>
      </c>
      <c r="B887">
        <v>10.210000000000001</v>
      </c>
      <c r="C887" s="40">
        <f>nyse_gme_short_interest[[#This Row],[short_position]]/nyse_gme_short_interest[[#This Row],[float_shares]]*100</f>
        <v>12.387445684553363</v>
      </c>
      <c r="D887" s="8">
        <v>31187872</v>
      </c>
      <c r="E887">
        <v>1.81</v>
      </c>
      <c r="F887" s="8">
        <v>251770000</v>
      </c>
    </row>
    <row r="888" spans="1:6">
      <c r="A888" t="s">
        <v>11510</v>
      </c>
      <c r="B888">
        <v>10.210000000000001</v>
      </c>
      <c r="C888" s="40">
        <f>nyse_gme_short_interest[[#This Row],[short_position]]/nyse_gme_short_interest[[#This Row],[float_shares]]*100</f>
        <v>12.387445684553363</v>
      </c>
      <c r="D888" s="8">
        <v>31187872</v>
      </c>
      <c r="E888">
        <v>1.81</v>
      </c>
      <c r="F888" s="8">
        <v>251770000</v>
      </c>
    </row>
    <row r="889" spans="1:6">
      <c r="A889" t="s">
        <v>11511</v>
      </c>
      <c r="B889">
        <v>10.210000000000001</v>
      </c>
      <c r="C889" s="40">
        <f>nyse_gme_short_interest[[#This Row],[short_position]]/nyse_gme_short_interest[[#This Row],[float_shares]]*100</f>
        <v>12.387445684553363</v>
      </c>
      <c r="D889" s="8">
        <v>31187872</v>
      </c>
      <c r="E889">
        <v>1.81</v>
      </c>
      <c r="F889" s="8">
        <v>251770000</v>
      </c>
    </row>
    <row r="890" spans="1:6">
      <c r="A890" t="s">
        <v>11512</v>
      </c>
      <c r="B890">
        <v>10.210000000000001</v>
      </c>
      <c r="C890" s="40">
        <f>nyse_gme_short_interest[[#This Row],[short_position]]/nyse_gme_short_interest[[#This Row],[float_shares]]*100</f>
        <v>12.387445684553363</v>
      </c>
      <c r="D890" s="8">
        <v>31187872</v>
      </c>
      <c r="E890">
        <v>1.81</v>
      </c>
      <c r="F890" s="8">
        <v>251770000</v>
      </c>
    </row>
    <row r="891" spans="1:6">
      <c r="A891" t="s">
        <v>11513</v>
      </c>
      <c r="B891">
        <v>10.210000000000001</v>
      </c>
      <c r="C891" s="40">
        <f>nyse_gme_short_interest[[#This Row],[short_position]]/nyse_gme_short_interest[[#This Row],[float_shares]]*100</f>
        <v>12.387445684553363</v>
      </c>
      <c r="D891" s="8">
        <v>31187872</v>
      </c>
      <c r="E891">
        <v>1.81</v>
      </c>
      <c r="F891" s="8">
        <v>251770000</v>
      </c>
    </row>
    <row r="892" spans="1:6">
      <c r="A892" t="s">
        <v>11514</v>
      </c>
      <c r="B892">
        <v>10.210000000000001</v>
      </c>
      <c r="C892" s="40">
        <f>nyse_gme_short_interest[[#This Row],[short_position]]/nyse_gme_short_interest[[#This Row],[float_shares]]*100</f>
        <v>12.387445684553363</v>
      </c>
      <c r="D892" s="8">
        <v>31187872</v>
      </c>
      <c r="E892">
        <v>1.81</v>
      </c>
      <c r="F892" s="8">
        <v>251770000</v>
      </c>
    </row>
    <row r="893" spans="1:6">
      <c r="A893" t="s">
        <v>11515</v>
      </c>
      <c r="B893">
        <v>10.210000000000001</v>
      </c>
      <c r="C893" s="40">
        <f>nyse_gme_short_interest[[#This Row],[short_position]]/nyse_gme_short_interest[[#This Row],[float_shares]]*100</f>
        <v>12.387445684553363</v>
      </c>
      <c r="D893" s="8">
        <v>31187872</v>
      </c>
      <c r="E893">
        <v>1.81</v>
      </c>
      <c r="F893" s="8">
        <v>251770000</v>
      </c>
    </row>
    <row r="894" spans="1:6">
      <c r="A894" t="s">
        <v>11516</v>
      </c>
      <c r="B894">
        <v>10.210000000000001</v>
      </c>
      <c r="C894" s="40">
        <f>nyse_gme_short_interest[[#This Row],[short_position]]/nyse_gme_short_interest[[#This Row],[float_shares]]*100</f>
        <v>12.387445684553363</v>
      </c>
      <c r="D894" s="8">
        <v>31187872</v>
      </c>
      <c r="E894">
        <v>1.81</v>
      </c>
      <c r="F894" s="8">
        <v>251770000</v>
      </c>
    </row>
    <row r="895" spans="1:6">
      <c r="A895" t="s">
        <v>11517</v>
      </c>
      <c r="B895">
        <v>10.210000000000001</v>
      </c>
      <c r="C895" s="40">
        <f>nyse_gme_short_interest[[#This Row],[short_position]]/nyse_gme_short_interest[[#This Row],[float_shares]]*100</f>
        <v>12.387445684553363</v>
      </c>
      <c r="D895" s="8">
        <v>31187872</v>
      </c>
      <c r="E895">
        <v>1.81</v>
      </c>
      <c r="F895" s="8">
        <v>251770000</v>
      </c>
    </row>
    <row r="896" spans="1:6">
      <c r="A896" t="s">
        <v>11518</v>
      </c>
      <c r="B896">
        <v>9.92</v>
      </c>
      <c r="C896" s="40">
        <f>nyse_gme_short_interest[[#This Row],[short_position]]/nyse_gme_short_interest[[#This Row],[float_shares]]*100</f>
        <v>12.033068276601661</v>
      </c>
      <c r="D896" s="8">
        <v>30295656</v>
      </c>
      <c r="E896">
        <v>2.5</v>
      </c>
      <c r="F896" s="8">
        <v>251770000</v>
      </c>
    </row>
    <row r="897" spans="1:6">
      <c r="A897" t="s">
        <v>11519</v>
      </c>
      <c r="B897">
        <v>9.92</v>
      </c>
      <c r="C897" s="40">
        <f>nyse_gme_short_interest[[#This Row],[short_position]]/nyse_gme_short_interest[[#This Row],[float_shares]]*100</f>
        <v>12.033068276601661</v>
      </c>
      <c r="D897" s="8">
        <v>30295656</v>
      </c>
      <c r="E897">
        <v>2.5</v>
      </c>
      <c r="F897" s="8">
        <v>251770000</v>
      </c>
    </row>
    <row r="898" spans="1:6">
      <c r="A898" t="s">
        <v>11520</v>
      </c>
      <c r="B898">
        <v>9.92</v>
      </c>
      <c r="C898" s="40">
        <f>nyse_gme_short_interest[[#This Row],[short_position]]/nyse_gme_short_interest[[#This Row],[float_shares]]*100</f>
        <v>12.033068276601661</v>
      </c>
      <c r="D898" s="8">
        <v>30295656</v>
      </c>
      <c r="E898">
        <v>2.5</v>
      </c>
      <c r="F898" s="8">
        <v>251770000</v>
      </c>
    </row>
    <row r="899" spans="1:6">
      <c r="A899" t="s">
        <v>11521</v>
      </c>
      <c r="B899">
        <v>9.92</v>
      </c>
      <c r="C899" s="40">
        <f>nyse_gme_short_interest[[#This Row],[short_position]]/nyse_gme_short_interest[[#This Row],[float_shares]]*100</f>
        <v>12.033068276601661</v>
      </c>
      <c r="D899" s="8">
        <v>30295656</v>
      </c>
      <c r="E899">
        <v>2.5</v>
      </c>
      <c r="F899" s="8">
        <v>251770000</v>
      </c>
    </row>
    <row r="900" spans="1:6">
      <c r="A900" t="s">
        <v>11522</v>
      </c>
      <c r="B900">
        <v>9.92</v>
      </c>
      <c r="C900" s="40">
        <f>nyse_gme_short_interest[[#This Row],[short_position]]/nyse_gme_short_interest[[#This Row],[float_shares]]*100</f>
        <v>12.033068276601661</v>
      </c>
      <c r="D900" s="8">
        <v>30295656</v>
      </c>
      <c r="E900">
        <v>2.5</v>
      </c>
      <c r="F900" s="8">
        <v>251770000</v>
      </c>
    </row>
    <row r="901" spans="1:6">
      <c r="A901" t="s">
        <v>11523</v>
      </c>
      <c r="B901">
        <v>9.92</v>
      </c>
      <c r="C901" s="40">
        <f>nyse_gme_short_interest[[#This Row],[short_position]]/nyse_gme_short_interest[[#This Row],[float_shares]]*100</f>
        <v>12.033068276601661</v>
      </c>
      <c r="D901" s="8">
        <v>30295656</v>
      </c>
      <c r="E901">
        <v>2.5</v>
      </c>
      <c r="F901" s="8">
        <v>251770000</v>
      </c>
    </row>
    <row r="902" spans="1:6">
      <c r="A902" t="s">
        <v>11524</v>
      </c>
      <c r="B902">
        <v>9.92</v>
      </c>
      <c r="C902" s="40">
        <f>nyse_gme_short_interest[[#This Row],[short_position]]/nyse_gme_short_interest[[#This Row],[float_shares]]*100</f>
        <v>12.033068276601661</v>
      </c>
      <c r="D902" s="8">
        <v>30295656</v>
      </c>
      <c r="E902">
        <v>2.5</v>
      </c>
      <c r="F902" s="8">
        <v>251770000</v>
      </c>
    </row>
    <row r="903" spans="1:6">
      <c r="A903" t="s">
        <v>11525</v>
      </c>
      <c r="B903">
        <v>9.92</v>
      </c>
      <c r="C903" s="40">
        <f>nyse_gme_short_interest[[#This Row],[short_position]]/nyse_gme_short_interest[[#This Row],[float_shares]]*100</f>
        <v>12.033068276601661</v>
      </c>
      <c r="D903" s="8">
        <v>30295656</v>
      </c>
      <c r="E903">
        <v>2.5</v>
      </c>
      <c r="F903" s="8">
        <v>251770000</v>
      </c>
    </row>
    <row r="904" spans="1:6">
      <c r="A904" t="s">
        <v>11526</v>
      </c>
      <c r="B904">
        <v>9.92</v>
      </c>
      <c r="C904" s="40">
        <f>nyse_gme_short_interest[[#This Row],[short_position]]/nyse_gme_short_interest[[#This Row],[float_shares]]*100</f>
        <v>12.033068276601661</v>
      </c>
      <c r="D904" s="8">
        <v>30295656</v>
      </c>
      <c r="E904">
        <v>2.5</v>
      </c>
      <c r="F904" s="8">
        <v>251770000</v>
      </c>
    </row>
    <row r="905" spans="1:6">
      <c r="A905" t="s">
        <v>11527</v>
      </c>
      <c r="B905">
        <v>9.92</v>
      </c>
      <c r="C905" s="40">
        <f>nyse_gme_short_interest[[#This Row],[short_position]]/nyse_gme_short_interest[[#This Row],[float_shares]]*100</f>
        <v>12.033068276601661</v>
      </c>
      <c r="D905" s="8">
        <v>30295656</v>
      </c>
      <c r="E905">
        <v>2.5</v>
      </c>
      <c r="F905" s="8">
        <v>251770000</v>
      </c>
    </row>
    <row r="906" spans="1:6">
      <c r="A906" t="s">
        <v>11528</v>
      </c>
      <c r="B906">
        <v>9.92</v>
      </c>
      <c r="C906" s="40">
        <f>nyse_gme_short_interest[[#This Row],[short_position]]/nyse_gme_short_interest[[#This Row],[float_shares]]*100</f>
        <v>12.033068276601661</v>
      </c>
      <c r="D906" s="8">
        <v>30295656</v>
      </c>
      <c r="E906">
        <v>2.5</v>
      </c>
      <c r="F906" s="8">
        <v>251770000</v>
      </c>
    </row>
    <row r="907" spans="1:6">
      <c r="A907" t="s">
        <v>11529</v>
      </c>
      <c r="B907">
        <v>9.92</v>
      </c>
      <c r="C907" s="40">
        <f>nyse_gme_short_interest[[#This Row],[short_position]]/nyse_gme_short_interest[[#This Row],[float_shares]]*100</f>
        <v>12.033068276601661</v>
      </c>
      <c r="D907" s="8">
        <v>30295656</v>
      </c>
      <c r="E907">
        <v>2.5</v>
      </c>
      <c r="F907" s="8">
        <v>251770000</v>
      </c>
    </row>
    <row r="908" spans="1:6">
      <c r="A908" t="s">
        <v>11530</v>
      </c>
      <c r="B908">
        <v>10.039999999999999</v>
      </c>
      <c r="C908" s="40">
        <f>nyse_gme_short_interest[[#This Row],[short_position]]/nyse_gme_short_interest[[#This Row],[float_shares]]*100</f>
        <v>12.177573181872344</v>
      </c>
      <c r="D908" s="8">
        <v>30659476</v>
      </c>
      <c r="E908">
        <v>3.38</v>
      </c>
      <c r="F908" s="8">
        <v>251770000</v>
      </c>
    </row>
    <row r="909" spans="1:6">
      <c r="A909" t="s">
        <v>11531</v>
      </c>
      <c r="B909">
        <v>10.039999999999999</v>
      </c>
      <c r="C909" s="40">
        <f>nyse_gme_short_interest[[#This Row],[short_position]]/nyse_gme_short_interest[[#This Row],[float_shares]]*100</f>
        <v>12.177573181872344</v>
      </c>
      <c r="D909" s="8">
        <v>30659476</v>
      </c>
      <c r="E909">
        <v>3.38</v>
      </c>
      <c r="F909" s="8">
        <v>251770000</v>
      </c>
    </row>
    <row r="910" spans="1:6">
      <c r="A910" t="s">
        <v>11532</v>
      </c>
      <c r="B910">
        <v>10.039999999999999</v>
      </c>
      <c r="C910" s="40">
        <f>nyse_gme_short_interest[[#This Row],[short_position]]/nyse_gme_short_interest[[#This Row],[float_shares]]*100</f>
        <v>12.177573181872344</v>
      </c>
      <c r="D910" s="8">
        <v>30659476</v>
      </c>
      <c r="E910">
        <v>3.38</v>
      </c>
      <c r="F910" s="8">
        <v>251770000</v>
      </c>
    </row>
    <row r="911" spans="1:6">
      <c r="A911" t="s">
        <v>11533</v>
      </c>
      <c r="B911">
        <v>10.039999999999999</v>
      </c>
      <c r="C911" s="40">
        <f>nyse_gme_short_interest[[#This Row],[short_position]]/nyse_gme_short_interest[[#This Row],[float_shares]]*100</f>
        <v>12.177573181872344</v>
      </c>
      <c r="D911" s="8">
        <v>30659476</v>
      </c>
      <c r="E911">
        <v>3.38</v>
      </c>
      <c r="F911" s="8">
        <v>251770000</v>
      </c>
    </row>
    <row r="912" spans="1:6">
      <c r="A912" t="s">
        <v>11534</v>
      </c>
      <c r="B912">
        <v>10.039999999999999</v>
      </c>
      <c r="C912" s="40">
        <f>nyse_gme_short_interest[[#This Row],[short_position]]/nyse_gme_short_interest[[#This Row],[float_shares]]*100</f>
        <v>12.177573181872344</v>
      </c>
      <c r="D912" s="8">
        <v>30659476</v>
      </c>
      <c r="E912">
        <v>3.38</v>
      </c>
      <c r="F912" s="8">
        <v>251770000</v>
      </c>
    </row>
    <row r="913" spans="1:6">
      <c r="A913" t="s">
        <v>11535</v>
      </c>
      <c r="B913">
        <v>10.039999999999999</v>
      </c>
      <c r="C913" s="40">
        <f>nyse_gme_short_interest[[#This Row],[short_position]]/nyse_gme_short_interest[[#This Row],[float_shares]]*100</f>
        <v>12.177573181872344</v>
      </c>
      <c r="D913" s="8">
        <v>30659476</v>
      </c>
      <c r="E913">
        <v>3.38</v>
      </c>
      <c r="F913" s="8">
        <v>251770000</v>
      </c>
    </row>
    <row r="914" spans="1:6">
      <c r="A914" t="s">
        <v>11536</v>
      </c>
      <c r="B914">
        <v>10.039999999999999</v>
      </c>
      <c r="C914" s="40">
        <f>nyse_gme_short_interest[[#This Row],[short_position]]/nyse_gme_short_interest[[#This Row],[float_shares]]*100</f>
        <v>12.177573181872344</v>
      </c>
      <c r="D914" s="8">
        <v>30659476</v>
      </c>
      <c r="E914">
        <v>3.38</v>
      </c>
      <c r="F914" s="8">
        <v>251770000</v>
      </c>
    </row>
    <row r="915" spans="1:6">
      <c r="A915" t="s">
        <v>11537</v>
      </c>
      <c r="B915">
        <v>10.039999999999999</v>
      </c>
      <c r="C915" s="40">
        <f>nyse_gme_short_interest[[#This Row],[short_position]]/nyse_gme_short_interest[[#This Row],[float_shares]]*100</f>
        <v>12.177573181872344</v>
      </c>
      <c r="D915" s="8">
        <v>30659476</v>
      </c>
      <c r="E915">
        <v>3.38</v>
      </c>
      <c r="F915" s="8">
        <v>251770000</v>
      </c>
    </row>
    <row r="916" spans="1:6">
      <c r="A916" t="s">
        <v>11538</v>
      </c>
      <c r="B916">
        <v>10.039999999999999</v>
      </c>
      <c r="C916" s="40">
        <f>nyse_gme_short_interest[[#This Row],[short_position]]/nyse_gme_short_interest[[#This Row],[float_shares]]*100</f>
        <v>12.177573181872344</v>
      </c>
      <c r="D916" s="8">
        <v>30659476</v>
      </c>
      <c r="E916">
        <v>3.38</v>
      </c>
      <c r="F916" s="8">
        <v>251770000</v>
      </c>
    </row>
    <row r="917" spans="1:6">
      <c r="A917" t="s">
        <v>11539</v>
      </c>
      <c r="B917">
        <v>10.039999999999999</v>
      </c>
      <c r="C917" s="40">
        <f>nyse_gme_short_interest[[#This Row],[short_position]]/nyse_gme_short_interest[[#This Row],[float_shares]]*100</f>
        <v>12.177573181872344</v>
      </c>
      <c r="D917" s="8">
        <v>30659476</v>
      </c>
      <c r="E917">
        <v>3.38</v>
      </c>
      <c r="F917" s="8">
        <v>251770000</v>
      </c>
    </row>
    <row r="918" spans="1:6">
      <c r="A918" t="s">
        <v>11540</v>
      </c>
      <c r="B918">
        <v>10.58</v>
      </c>
      <c r="C918" s="40">
        <f>nyse_gme_short_interest[[#This Row],[short_position]]/nyse_gme_short_interest[[#This Row],[float_shares]]*100</f>
        <v>12.829890773324859</v>
      </c>
      <c r="D918" s="8">
        <v>32301816</v>
      </c>
      <c r="E918">
        <v>2.78</v>
      </c>
      <c r="F918" s="8">
        <v>251770000</v>
      </c>
    </row>
    <row r="919" spans="1:6">
      <c r="A919" t="s">
        <v>11541</v>
      </c>
      <c r="B919">
        <v>10.58</v>
      </c>
      <c r="C919" s="40">
        <f>nyse_gme_short_interest[[#This Row],[short_position]]/nyse_gme_short_interest[[#This Row],[float_shares]]*100</f>
        <v>12.829890773324859</v>
      </c>
      <c r="D919" s="8">
        <v>32301816</v>
      </c>
      <c r="E919">
        <v>2.78</v>
      </c>
      <c r="F919" s="8">
        <v>251770000</v>
      </c>
    </row>
    <row r="920" spans="1:6">
      <c r="A920" t="s">
        <v>11542</v>
      </c>
      <c r="B920">
        <v>10.58</v>
      </c>
      <c r="C920" s="40">
        <f>nyse_gme_short_interest[[#This Row],[short_position]]/nyse_gme_short_interest[[#This Row],[float_shares]]*100</f>
        <v>12.829890773324859</v>
      </c>
      <c r="D920" s="8">
        <v>32301816</v>
      </c>
      <c r="E920">
        <v>2.78</v>
      </c>
      <c r="F920" s="8">
        <v>251770000</v>
      </c>
    </row>
    <row r="921" spans="1:6">
      <c r="A921" t="s">
        <v>11543</v>
      </c>
      <c r="B921">
        <v>10.58</v>
      </c>
      <c r="C921" s="40">
        <f>nyse_gme_short_interest[[#This Row],[short_position]]/nyse_gme_short_interest[[#This Row],[float_shares]]*100</f>
        <v>12.829890773324859</v>
      </c>
      <c r="D921" s="8">
        <v>32301816</v>
      </c>
      <c r="E921">
        <v>2.78</v>
      </c>
      <c r="F921" s="8">
        <v>251770000</v>
      </c>
    </row>
    <row r="922" spans="1:6">
      <c r="A922" t="s">
        <v>11544</v>
      </c>
      <c r="B922">
        <v>10.58</v>
      </c>
      <c r="C922" s="40">
        <f>nyse_gme_short_interest[[#This Row],[short_position]]/nyse_gme_short_interest[[#This Row],[float_shares]]*100</f>
        <v>12.829890773324859</v>
      </c>
      <c r="D922" s="8">
        <v>32301816</v>
      </c>
      <c r="E922">
        <v>2.78</v>
      </c>
      <c r="F922" s="8">
        <v>251770000</v>
      </c>
    </row>
    <row r="923" spans="1:6">
      <c r="A923" t="s">
        <v>11545</v>
      </c>
      <c r="B923">
        <v>10.58</v>
      </c>
      <c r="C923" s="40">
        <f>nyse_gme_short_interest[[#This Row],[short_position]]/nyse_gme_short_interest[[#This Row],[float_shares]]*100</f>
        <v>12.829890773324859</v>
      </c>
      <c r="D923" s="8">
        <v>32301816</v>
      </c>
      <c r="E923">
        <v>2.78</v>
      </c>
      <c r="F923" s="8">
        <v>251770000</v>
      </c>
    </row>
    <row r="924" spans="1:6">
      <c r="A924" t="s">
        <v>11546</v>
      </c>
      <c r="B924">
        <v>10.58</v>
      </c>
      <c r="C924" s="40">
        <f>nyse_gme_short_interest[[#This Row],[short_position]]/nyse_gme_short_interest[[#This Row],[float_shares]]*100</f>
        <v>12.829890773324859</v>
      </c>
      <c r="D924" s="8">
        <v>32301816</v>
      </c>
      <c r="E924">
        <v>2.78</v>
      </c>
      <c r="F924" s="8">
        <v>251770000</v>
      </c>
    </row>
    <row r="925" spans="1:6">
      <c r="A925" t="s">
        <v>11547</v>
      </c>
      <c r="B925">
        <v>10.58</v>
      </c>
      <c r="C925" s="40">
        <f>nyse_gme_short_interest[[#This Row],[short_position]]/nyse_gme_short_interest[[#This Row],[float_shares]]*100</f>
        <v>12.829890773324859</v>
      </c>
      <c r="D925" s="8">
        <v>32301816</v>
      </c>
      <c r="E925">
        <v>2.78</v>
      </c>
      <c r="F925" s="8">
        <v>251770000</v>
      </c>
    </row>
    <row r="926" spans="1:6">
      <c r="A926" t="s">
        <v>11548</v>
      </c>
      <c r="B926">
        <v>10.58</v>
      </c>
      <c r="C926" s="40">
        <f>nyse_gme_short_interest[[#This Row],[short_position]]/nyse_gme_short_interest[[#This Row],[float_shares]]*100</f>
        <v>12.829890773324859</v>
      </c>
      <c r="D926" s="8">
        <v>32301816</v>
      </c>
      <c r="E926">
        <v>2.78</v>
      </c>
      <c r="F926" s="8">
        <v>251770000</v>
      </c>
    </row>
    <row r="927" spans="1:6">
      <c r="A927" t="s">
        <v>11549</v>
      </c>
      <c r="B927">
        <v>10.58</v>
      </c>
      <c r="C927" s="40">
        <f>nyse_gme_short_interest[[#This Row],[short_position]]/nyse_gme_short_interest[[#This Row],[float_shares]]*100</f>
        <v>12.829890773324859</v>
      </c>
      <c r="D927" s="8">
        <v>32301816</v>
      </c>
      <c r="E927">
        <v>2.78</v>
      </c>
      <c r="F927" s="8">
        <v>251770000</v>
      </c>
    </row>
    <row r="928" spans="1:6">
      <c r="A928" t="s">
        <v>11550</v>
      </c>
      <c r="B928">
        <v>10.58</v>
      </c>
      <c r="C928" s="40">
        <f>nyse_gme_short_interest[[#This Row],[short_position]]/nyse_gme_short_interest[[#This Row],[float_shares]]*100</f>
        <v>12.829890773324859</v>
      </c>
      <c r="D928" s="8">
        <v>32301816</v>
      </c>
      <c r="E928">
        <v>2.78</v>
      </c>
      <c r="F928" s="8">
        <v>251770000</v>
      </c>
    </row>
    <row r="929" spans="1:6">
      <c r="A929" t="s">
        <v>11551</v>
      </c>
      <c r="B929">
        <v>10.77</v>
      </c>
      <c r="C929" s="40">
        <f>nyse_gme_short_interest[[#This Row],[short_position]]/nyse_gme_short_interest[[#This Row],[float_shares]]*100</f>
        <v>13.066875322715177</v>
      </c>
      <c r="D929" s="8">
        <v>32898472</v>
      </c>
      <c r="E929">
        <v>1.56</v>
      </c>
      <c r="F929" s="8">
        <v>251770000</v>
      </c>
    </row>
    <row r="930" spans="1:6">
      <c r="A930" t="s">
        <v>11552</v>
      </c>
      <c r="B930">
        <v>10.77</v>
      </c>
      <c r="C930" s="40">
        <f>nyse_gme_short_interest[[#This Row],[short_position]]/nyse_gme_short_interest[[#This Row],[float_shares]]*100</f>
        <v>13.066875322715177</v>
      </c>
      <c r="D930" s="8">
        <v>32898472</v>
      </c>
      <c r="E930">
        <v>1.56</v>
      </c>
      <c r="F930" s="8">
        <v>251770000</v>
      </c>
    </row>
    <row r="931" spans="1:6">
      <c r="A931" t="s">
        <v>11553</v>
      </c>
      <c r="B931">
        <v>10.77</v>
      </c>
      <c r="C931" s="40">
        <f>nyse_gme_short_interest[[#This Row],[short_position]]/nyse_gme_short_interest[[#This Row],[float_shares]]*100</f>
        <v>13.066875322715177</v>
      </c>
      <c r="D931" s="8">
        <v>32898472</v>
      </c>
      <c r="E931">
        <v>1.56</v>
      </c>
      <c r="F931" s="8">
        <v>251770000</v>
      </c>
    </row>
    <row r="932" spans="1:6">
      <c r="A932" t="s">
        <v>11554</v>
      </c>
      <c r="B932">
        <v>10.77</v>
      </c>
      <c r="C932" s="40">
        <f>nyse_gme_short_interest[[#This Row],[short_position]]/nyse_gme_short_interest[[#This Row],[float_shares]]*100</f>
        <v>13.066875322715177</v>
      </c>
      <c r="D932" s="8">
        <v>32898472</v>
      </c>
      <c r="E932">
        <v>1.56</v>
      </c>
      <c r="F932" s="8">
        <v>251770000</v>
      </c>
    </row>
    <row r="933" spans="1:6">
      <c r="A933" t="s">
        <v>11555</v>
      </c>
      <c r="B933">
        <v>10.77</v>
      </c>
      <c r="C933" s="40">
        <f>nyse_gme_short_interest[[#This Row],[short_position]]/nyse_gme_short_interest[[#This Row],[float_shares]]*100</f>
        <v>13.066875322715177</v>
      </c>
      <c r="D933" s="8">
        <v>32898472</v>
      </c>
      <c r="E933">
        <v>1.56</v>
      </c>
      <c r="F933" s="8">
        <v>251770000</v>
      </c>
    </row>
    <row r="934" spans="1:6">
      <c r="A934" t="s">
        <v>11556</v>
      </c>
      <c r="B934">
        <v>10.77</v>
      </c>
      <c r="C934" s="40">
        <f>nyse_gme_short_interest[[#This Row],[short_position]]/nyse_gme_short_interest[[#This Row],[float_shares]]*100</f>
        <v>13.066875322715177</v>
      </c>
      <c r="D934" s="8">
        <v>32898472</v>
      </c>
      <c r="E934">
        <v>1.56</v>
      </c>
      <c r="F934" s="8">
        <v>251770000</v>
      </c>
    </row>
    <row r="935" spans="1:6">
      <c r="A935" t="s">
        <v>11557</v>
      </c>
      <c r="B935">
        <v>10.77</v>
      </c>
      <c r="C935" s="40">
        <f>nyse_gme_short_interest[[#This Row],[short_position]]/nyse_gme_short_interest[[#This Row],[float_shares]]*100</f>
        <v>13.066875322715177</v>
      </c>
      <c r="D935" s="8">
        <v>32898472</v>
      </c>
      <c r="E935">
        <v>1.56</v>
      </c>
      <c r="F935" s="8">
        <v>251770000</v>
      </c>
    </row>
    <row r="936" spans="1:6">
      <c r="A936" t="s">
        <v>11558</v>
      </c>
      <c r="B936">
        <v>10.77</v>
      </c>
      <c r="C936" s="40">
        <f>nyse_gme_short_interest[[#This Row],[short_position]]/nyse_gme_short_interest[[#This Row],[float_shares]]*100</f>
        <v>13.066875322715177</v>
      </c>
      <c r="D936" s="8">
        <v>32898472</v>
      </c>
      <c r="E936">
        <v>1.56</v>
      </c>
      <c r="F936" s="8">
        <v>251770000</v>
      </c>
    </row>
    <row r="937" spans="1:6">
      <c r="A937" t="s">
        <v>11559</v>
      </c>
      <c r="B937">
        <v>10.77</v>
      </c>
      <c r="C937" s="40">
        <f>nyse_gme_short_interest[[#This Row],[short_position]]/nyse_gme_short_interest[[#This Row],[float_shares]]*100</f>
        <v>13.066875322715177</v>
      </c>
      <c r="D937" s="8">
        <v>32898472</v>
      </c>
      <c r="E937">
        <v>1.56</v>
      </c>
      <c r="F937" s="8">
        <v>251770000</v>
      </c>
    </row>
    <row r="938" spans="1:6">
      <c r="A938" t="s">
        <v>11560</v>
      </c>
      <c r="B938">
        <v>10.77</v>
      </c>
      <c r="C938" s="40">
        <f>nyse_gme_short_interest[[#This Row],[short_position]]/nyse_gme_short_interest[[#This Row],[float_shares]]*100</f>
        <v>13.066875322715177</v>
      </c>
      <c r="D938" s="8">
        <v>32898472</v>
      </c>
      <c r="E938">
        <v>1.56</v>
      </c>
      <c r="F938" s="8">
        <v>251770000</v>
      </c>
    </row>
    <row r="939" spans="1:6">
      <c r="A939" t="s">
        <v>11561</v>
      </c>
      <c r="B939">
        <v>12.67</v>
      </c>
      <c r="C939" s="40">
        <f>nyse_gme_short_interest[[#This Row],[short_position]]/nyse_gme_short_interest[[#This Row],[float_shares]]*100</f>
        <v>15.364394487031815</v>
      </c>
      <c r="D939" s="8">
        <v>38682936</v>
      </c>
      <c r="E939">
        <v>1</v>
      </c>
      <c r="F939" s="8">
        <v>251770000</v>
      </c>
    </row>
    <row r="940" spans="1:6">
      <c r="A940" t="s">
        <v>11562</v>
      </c>
      <c r="B940">
        <v>12.67</v>
      </c>
      <c r="C940" s="40">
        <f>nyse_gme_short_interest[[#This Row],[short_position]]/nyse_gme_short_interest[[#This Row],[float_shares]]*100</f>
        <v>15.364394487031815</v>
      </c>
      <c r="D940" s="8">
        <v>38682936</v>
      </c>
      <c r="E940">
        <v>1</v>
      </c>
      <c r="F940" s="8">
        <v>251770000</v>
      </c>
    </row>
    <row r="941" spans="1:6">
      <c r="A941" t="s">
        <v>11563</v>
      </c>
      <c r="B941">
        <v>12.67</v>
      </c>
      <c r="C941" s="40">
        <f>nyse_gme_short_interest[[#This Row],[short_position]]/nyse_gme_short_interest[[#This Row],[float_shares]]*100</f>
        <v>15.364394487031815</v>
      </c>
      <c r="D941" s="8">
        <v>38682936</v>
      </c>
      <c r="E941">
        <v>1</v>
      </c>
      <c r="F941" s="8">
        <v>251770000</v>
      </c>
    </row>
    <row r="942" spans="1:6">
      <c r="A942" t="s">
        <v>11564</v>
      </c>
      <c r="B942">
        <v>12.67</v>
      </c>
      <c r="C942" s="40">
        <f>nyse_gme_short_interest[[#This Row],[short_position]]/nyse_gme_short_interest[[#This Row],[float_shares]]*100</f>
        <v>15.364394487031815</v>
      </c>
      <c r="D942" s="8">
        <v>38682936</v>
      </c>
      <c r="E942">
        <v>1</v>
      </c>
      <c r="F942" s="8">
        <v>251770000</v>
      </c>
    </row>
    <row r="943" spans="1:6">
      <c r="A943" t="s">
        <v>11565</v>
      </c>
      <c r="B943">
        <v>12.67</v>
      </c>
      <c r="C943" s="40">
        <f>nyse_gme_short_interest[[#This Row],[short_position]]/nyse_gme_short_interest[[#This Row],[float_shares]]*100</f>
        <v>15.364394487031815</v>
      </c>
      <c r="D943" s="8">
        <v>38682936</v>
      </c>
      <c r="E943">
        <v>1</v>
      </c>
      <c r="F943" s="8">
        <v>251770000</v>
      </c>
    </row>
    <row r="944" spans="1:6">
      <c r="A944" t="s">
        <v>11566</v>
      </c>
      <c r="B944">
        <v>12.67</v>
      </c>
      <c r="C944" s="40">
        <f>nyse_gme_short_interest[[#This Row],[short_position]]/nyse_gme_short_interest[[#This Row],[float_shares]]*100</f>
        <v>15.364394487031815</v>
      </c>
      <c r="D944" s="8">
        <v>38682936</v>
      </c>
      <c r="E944">
        <v>1</v>
      </c>
      <c r="F944" s="8">
        <v>251770000</v>
      </c>
    </row>
    <row r="945" spans="1:6">
      <c r="A945" t="s">
        <v>11567</v>
      </c>
      <c r="B945">
        <v>12.67</v>
      </c>
      <c r="C945" s="40">
        <f>nyse_gme_short_interest[[#This Row],[short_position]]/nyse_gme_short_interest[[#This Row],[float_shares]]*100</f>
        <v>15.364394487031815</v>
      </c>
      <c r="D945" s="8">
        <v>38682936</v>
      </c>
      <c r="E945">
        <v>1</v>
      </c>
      <c r="F945" s="8">
        <v>251770000</v>
      </c>
    </row>
    <row r="946" spans="1:6">
      <c r="A946" t="s">
        <v>11568</v>
      </c>
      <c r="B946">
        <v>12.67</v>
      </c>
      <c r="C946" s="40">
        <f>nyse_gme_short_interest[[#This Row],[short_position]]/nyse_gme_short_interest[[#This Row],[float_shares]]*100</f>
        <v>15.364394487031815</v>
      </c>
      <c r="D946" s="8">
        <v>38682936</v>
      </c>
      <c r="E946">
        <v>1</v>
      </c>
      <c r="F946" s="8">
        <v>251770000</v>
      </c>
    </row>
    <row r="947" spans="1:6">
      <c r="A947" t="s">
        <v>11569</v>
      </c>
      <c r="B947">
        <v>12.67</v>
      </c>
      <c r="C947" s="40">
        <f>nyse_gme_short_interest[[#This Row],[short_position]]/nyse_gme_short_interest[[#This Row],[float_shares]]*100</f>
        <v>15.364394487031815</v>
      </c>
      <c r="D947" s="8">
        <v>38682936</v>
      </c>
      <c r="E947">
        <v>1</v>
      </c>
      <c r="F947" s="8">
        <v>251770000</v>
      </c>
    </row>
    <row r="948" spans="1:6">
      <c r="A948" t="s">
        <v>11570</v>
      </c>
      <c r="B948">
        <v>12.67</v>
      </c>
      <c r="C948" s="40">
        <f>nyse_gme_short_interest[[#This Row],[short_position]]/nyse_gme_short_interest[[#This Row],[float_shares]]*100</f>
        <v>15.364394487031815</v>
      </c>
      <c r="D948" s="8">
        <v>38682936</v>
      </c>
      <c r="E948">
        <v>1</v>
      </c>
      <c r="F948" s="8">
        <v>251770000</v>
      </c>
    </row>
    <row r="949" spans="1:6">
      <c r="A949" t="s">
        <v>11571</v>
      </c>
      <c r="B949">
        <v>12.67</v>
      </c>
      <c r="C949" s="40">
        <f>nyse_gme_short_interest[[#This Row],[short_position]]/nyse_gme_short_interest[[#This Row],[float_shares]]*100</f>
        <v>15.364394487031815</v>
      </c>
      <c r="D949" s="8">
        <v>38682936</v>
      </c>
      <c r="E949">
        <v>1</v>
      </c>
      <c r="F949" s="8">
        <v>251770000</v>
      </c>
    </row>
    <row r="950" spans="1:6">
      <c r="A950" t="s">
        <v>11572</v>
      </c>
      <c r="B950">
        <v>15.68</v>
      </c>
      <c r="C950" s="40">
        <f>nyse_gme_short_interest[[#This Row],[short_position]]/nyse_gme_short_interest[[#This Row],[float_shares]]*100</f>
        <v>19.020061166938078</v>
      </c>
      <c r="D950" s="8">
        <v>47886808</v>
      </c>
      <c r="E950">
        <v>1.45</v>
      </c>
      <c r="F950" s="8">
        <v>251770000</v>
      </c>
    </row>
    <row r="951" spans="1:6">
      <c r="A951" t="s">
        <v>11573</v>
      </c>
      <c r="B951">
        <v>15.68</v>
      </c>
      <c r="C951" s="40">
        <f>nyse_gme_short_interest[[#This Row],[short_position]]/nyse_gme_short_interest[[#This Row],[float_shares]]*100</f>
        <v>19.020061166938078</v>
      </c>
      <c r="D951" s="8">
        <v>47886808</v>
      </c>
      <c r="E951">
        <v>1.45</v>
      </c>
      <c r="F951" s="8">
        <v>251770000</v>
      </c>
    </row>
    <row r="952" spans="1:6">
      <c r="A952" t="s">
        <v>11574</v>
      </c>
      <c r="B952">
        <v>15.68</v>
      </c>
      <c r="C952" s="40">
        <f>nyse_gme_short_interest[[#This Row],[short_position]]/nyse_gme_short_interest[[#This Row],[float_shares]]*100</f>
        <v>19.020061166938078</v>
      </c>
      <c r="D952" s="8">
        <v>47886808</v>
      </c>
      <c r="E952">
        <v>1.45</v>
      </c>
      <c r="F952" s="8">
        <v>251770000</v>
      </c>
    </row>
    <row r="953" spans="1:6">
      <c r="A953" t="s">
        <v>11575</v>
      </c>
      <c r="B953">
        <v>15.68</v>
      </c>
      <c r="C953" s="40">
        <f>nyse_gme_short_interest[[#This Row],[short_position]]/nyse_gme_short_interest[[#This Row],[float_shares]]*100</f>
        <v>19.020061166938078</v>
      </c>
      <c r="D953" s="8">
        <v>47886808</v>
      </c>
      <c r="E953">
        <v>1.45</v>
      </c>
      <c r="F953" s="8">
        <v>251770000</v>
      </c>
    </row>
    <row r="954" spans="1:6">
      <c r="A954" t="s">
        <v>11576</v>
      </c>
      <c r="B954">
        <v>15.68</v>
      </c>
      <c r="C954" s="40">
        <f>nyse_gme_short_interest[[#This Row],[short_position]]/nyse_gme_short_interest[[#This Row],[float_shares]]*100</f>
        <v>19.020061166938078</v>
      </c>
      <c r="D954" s="8">
        <v>47886808</v>
      </c>
      <c r="E954">
        <v>1.45</v>
      </c>
      <c r="F954" s="8">
        <v>251770000</v>
      </c>
    </row>
    <row r="955" spans="1:6">
      <c r="A955" t="s">
        <v>11577</v>
      </c>
      <c r="B955">
        <v>15.68</v>
      </c>
      <c r="C955" s="40">
        <f>nyse_gme_short_interest[[#This Row],[short_position]]/nyse_gme_short_interest[[#This Row],[float_shares]]*100</f>
        <v>19.020061166938078</v>
      </c>
      <c r="D955" s="8">
        <v>47886808</v>
      </c>
      <c r="E955">
        <v>1.45</v>
      </c>
      <c r="F955" s="8">
        <v>251770000</v>
      </c>
    </row>
    <row r="956" spans="1:6">
      <c r="A956" t="s">
        <v>11578</v>
      </c>
      <c r="B956">
        <v>15.68</v>
      </c>
      <c r="C956" s="40">
        <f>nyse_gme_short_interest[[#This Row],[short_position]]/nyse_gme_short_interest[[#This Row],[float_shares]]*100</f>
        <v>19.020061166938078</v>
      </c>
      <c r="D956" s="8">
        <v>47886808</v>
      </c>
      <c r="E956">
        <v>1.45</v>
      </c>
      <c r="F956" s="8">
        <v>251770000</v>
      </c>
    </row>
    <row r="957" spans="1:6">
      <c r="A957" t="s">
        <v>11579</v>
      </c>
      <c r="B957">
        <v>15.68</v>
      </c>
      <c r="C957" s="40">
        <f>nyse_gme_short_interest[[#This Row],[short_position]]/nyse_gme_short_interest[[#This Row],[float_shares]]*100</f>
        <v>19.020061166938078</v>
      </c>
      <c r="D957" s="8">
        <v>47886808</v>
      </c>
      <c r="E957">
        <v>1.45</v>
      </c>
      <c r="F957" s="8">
        <v>251770000</v>
      </c>
    </row>
    <row r="958" spans="1:6">
      <c r="A958" t="s">
        <v>11580</v>
      </c>
      <c r="B958">
        <v>15.68</v>
      </c>
      <c r="C958" s="40">
        <f>nyse_gme_short_interest[[#This Row],[short_position]]/nyse_gme_short_interest[[#This Row],[float_shares]]*100</f>
        <v>19.020061166938078</v>
      </c>
      <c r="D958" s="8">
        <v>47886808</v>
      </c>
      <c r="E958">
        <v>1.45</v>
      </c>
      <c r="F958" s="8">
        <v>251770000</v>
      </c>
    </row>
    <row r="959" spans="1:6">
      <c r="A959" t="s">
        <v>11581</v>
      </c>
      <c r="B959">
        <v>15.68</v>
      </c>
      <c r="C959" s="40">
        <f>nyse_gme_short_interest[[#This Row],[short_position]]/nyse_gme_short_interest[[#This Row],[float_shares]]*100</f>
        <v>19.020061166938078</v>
      </c>
      <c r="D959" s="8">
        <v>47886808</v>
      </c>
      <c r="E959">
        <v>1.45</v>
      </c>
      <c r="F959" s="8">
        <v>251770000</v>
      </c>
    </row>
    <row r="960" spans="1:6">
      <c r="A960" t="s">
        <v>11582</v>
      </c>
      <c r="B960">
        <v>15.68</v>
      </c>
      <c r="C960" s="40">
        <f>nyse_gme_short_interest[[#This Row],[short_position]]/nyse_gme_short_interest[[#This Row],[float_shares]]*100</f>
        <v>19.020061166938078</v>
      </c>
      <c r="D960" s="8">
        <v>47886808</v>
      </c>
      <c r="E960">
        <v>1.45</v>
      </c>
      <c r="F960" s="8">
        <v>251770000</v>
      </c>
    </row>
    <row r="961" spans="1:6">
      <c r="A961" t="s">
        <v>11583</v>
      </c>
      <c r="B961">
        <v>15.68</v>
      </c>
      <c r="C961" s="40">
        <f>nyse_gme_short_interest[[#This Row],[short_position]]/nyse_gme_short_interest[[#This Row],[float_shares]]*100</f>
        <v>19.021538705961792</v>
      </c>
      <c r="D961" s="8">
        <v>47890528</v>
      </c>
      <c r="E961">
        <v>3.15</v>
      </c>
      <c r="F961" s="8">
        <v>251770000</v>
      </c>
    </row>
    <row r="962" spans="1:6">
      <c r="A962" t="s">
        <v>11584</v>
      </c>
      <c r="B962">
        <v>15.68</v>
      </c>
      <c r="C962" s="40">
        <f>nyse_gme_short_interest[[#This Row],[short_position]]/nyse_gme_short_interest[[#This Row],[float_shares]]*100</f>
        <v>19.021538705961792</v>
      </c>
      <c r="D962" s="8">
        <v>47890528</v>
      </c>
      <c r="E962">
        <v>3.15</v>
      </c>
      <c r="F962" s="8">
        <v>251770000</v>
      </c>
    </row>
    <row r="963" spans="1:6">
      <c r="A963" t="s">
        <v>11585</v>
      </c>
      <c r="B963">
        <v>15.68</v>
      </c>
      <c r="C963" s="40">
        <f>nyse_gme_short_interest[[#This Row],[short_position]]/nyse_gme_short_interest[[#This Row],[float_shares]]*100</f>
        <v>19.021538705961792</v>
      </c>
      <c r="D963" s="8">
        <v>47890528</v>
      </c>
      <c r="E963">
        <v>3.15</v>
      </c>
      <c r="F963" s="8">
        <v>251770000</v>
      </c>
    </row>
    <row r="964" spans="1:6">
      <c r="A964" t="s">
        <v>11586</v>
      </c>
      <c r="B964">
        <v>15.68</v>
      </c>
      <c r="C964" s="40">
        <f>nyse_gme_short_interest[[#This Row],[short_position]]/nyse_gme_short_interest[[#This Row],[float_shares]]*100</f>
        <v>19.021538705961792</v>
      </c>
      <c r="D964" s="8">
        <v>47890528</v>
      </c>
      <c r="E964">
        <v>3.15</v>
      </c>
      <c r="F964" s="8">
        <v>251770000</v>
      </c>
    </row>
    <row r="965" spans="1:6">
      <c r="A965" t="s">
        <v>11587</v>
      </c>
      <c r="B965">
        <v>15.68</v>
      </c>
      <c r="C965" s="40">
        <f>nyse_gme_short_interest[[#This Row],[short_position]]/nyse_gme_short_interest[[#This Row],[float_shares]]*100</f>
        <v>19.021538705961792</v>
      </c>
      <c r="D965" s="8">
        <v>47890528</v>
      </c>
      <c r="E965">
        <v>3.15</v>
      </c>
      <c r="F965" s="8">
        <v>251770000</v>
      </c>
    </row>
    <row r="966" spans="1:6">
      <c r="A966" t="s">
        <v>11588</v>
      </c>
      <c r="B966">
        <v>15.68</v>
      </c>
      <c r="C966" s="40">
        <f>nyse_gme_short_interest[[#This Row],[short_position]]/nyse_gme_short_interest[[#This Row],[float_shares]]*100</f>
        <v>19.021538705961792</v>
      </c>
      <c r="D966" s="8">
        <v>47890528</v>
      </c>
      <c r="E966">
        <v>3.15</v>
      </c>
      <c r="F966" s="8">
        <v>251770000</v>
      </c>
    </row>
    <row r="967" spans="1:6">
      <c r="A967" t="s">
        <v>11589</v>
      </c>
      <c r="B967">
        <v>15.68</v>
      </c>
      <c r="C967" s="40">
        <f>nyse_gme_short_interest[[#This Row],[short_position]]/nyse_gme_short_interest[[#This Row],[float_shares]]*100</f>
        <v>19.021538705961792</v>
      </c>
      <c r="D967" s="8">
        <v>47890528</v>
      </c>
      <c r="E967">
        <v>3.15</v>
      </c>
      <c r="F967" s="8">
        <v>251770000</v>
      </c>
    </row>
    <row r="968" spans="1:6">
      <c r="A968" t="s">
        <v>11590</v>
      </c>
      <c r="B968">
        <v>15.68</v>
      </c>
      <c r="C968" s="40">
        <f>nyse_gme_short_interest[[#This Row],[short_position]]/nyse_gme_short_interest[[#This Row],[float_shares]]*100</f>
        <v>19.021538705961792</v>
      </c>
      <c r="D968" s="8">
        <v>47890528</v>
      </c>
      <c r="E968">
        <v>3.15</v>
      </c>
      <c r="F968" s="8">
        <v>251770000</v>
      </c>
    </row>
    <row r="969" spans="1:6">
      <c r="A969" t="s">
        <v>11591</v>
      </c>
      <c r="B969">
        <v>15.68</v>
      </c>
      <c r="C969" s="40">
        <f>nyse_gme_short_interest[[#This Row],[short_position]]/nyse_gme_short_interest[[#This Row],[float_shares]]*100</f>
        <v>19.021538705961792</v>
      </c>
      <c r="D969" s="8">
        <v>47890528</v>
      </c>
      <c r="E969">
        <v>3.15</v>
      </c>
      <c r="F969" s="8">
        <v>251770000</v>
      </c>
    </row>
    <row r="970" spans="1:6">
      <c r="A970" t="s">
        <v>11592</v>
      </c>
      <c r="B970">
        <v>15.68</v>
      </c>
      <c r="C970" s="40">
        <f>nyse_gme_short_interest[[#This Row],[short_position]]/nyse_gme_short_interest[[#This Row],[float_shares]]*100</f>
        <v>19.021538705961792</v>
      </c>
      <c r="D970" s="8">
        <v>47890528</v>
      </c>
      <c r="E970">
        <v>3.15</v>
      </c>
      <c r="F970" s="8">
        <v>251770000</v>
      </c>
    </row>
    <row r="971" spans="1:6">
      <c r="A971" t="s">
        <v>11593</v>
      </c>
      <c r="B971">
        <v>15.48</v>
      </c>
      <c r="C971" s="40">
        <f>nyse_gme_short_interest[[#This Row],[short_position]]/nyse_gme_short_interest[[#This Row],[float_shares]]*100</f>
        <v>18.775037534257457</v>
      </c>
      <c r="D971" s="8">
        <v>47269912</v>
      </c>
      <c r="E971">
        <v>2.11</v>
      </c>
      <c r="F971" s="8">
        <v>251770000</v>
      </c>
    </row>
    <row r="972" spans="1:6">
      <c r="A972" t="s">
        <v>11594</v>
      </c>
      <c r="B972">
        <v>15.48</v>
      </c>
      <c r="C972" s="40">
        <f>nyse_gme_short_interest[[#This Row],[short_position]]/nyse_gme_short_interest[[#This Row],[float_shares]]*100</f>
        <v>18.775037534257457</v>
      </c>
      <c r="D972" s="8">
        <v>47269912</v>
      </c>
      <c r="E972">
        <v>2.11</v>
      </c>
      <c r="F972" s="8">
        <v>251770000</v>
      </c>
    </row>
    <row r="973" spans="1:6">
      <c r="A973" t="s">
        <v>11595</v>
      </c>
      <c r="B973">
        <v>15.48</v>
      </c>
      <c r="C973" s="40">
        <f>nyse_gme_short_interest[[#This Row],[short_position]]/nyse_gme_short_interest[[#This Row],[float_shares]]*100</f>
        <v>18.775037534257457</v>
      </c>
      <c r="D973" s="8">
        <v>47269912</v>
      </c>
      <c r="E973">
        <v>2.11</v>
      </c>
      <c r="F973" s="8">
        <v>251770000</v>
      </c>
    </row>
    <row r="974" spans="1:6">
      <c r="A974" t="s">
        <v>11596</v>
      </c>
      <c r="B974">
        <v>15.48</v>
      </c>
      <c r="C974" s="40">
        <f>nyse_gme_short_interest[[#This Row],[short_position]]/nyse_gme_short_interest[[#This Row],[float_shares]]*100</f>
        <v>18.775037534257457</v>
      </c>
      <c r="D974" s="8">
        <v>47269912</v>
      </c>
      <c r="E974">
        <v>2.11</v>
      </c>
      <c r="F974" s="8">
        <v>251770000</v>
      </c>
    </row>
    <row r="975" spans="1:6">
      <c r="A975" t="s">
        <v>11597</v>
      </c>
      <c r="B975">
        <v>15.48</v>
      </c>
      <c r="C975" s="40">
        <f>nyse_gme_short_interest[[#This Row],[short_position]]/nyse_gme_short_interest[[#This Row],[float_shares]]*100</f>
        <v>18.775037534257457</v>
      </c>
      <c r="D975" s="8">
        <v>47269912</v>
      </c>
      <c r="E975">
        <v>2.11</v>
      </c>
      <c r="F975" s="8">
        <v>251770000</v>
      </c>
    </row>
    <row r="976" spans="1:6">
      <c r="A976" t="s">
        <v>11598</v>
      </c>
      <c r="B976">
        <v>15.48</v>
      </c>
      <c r="C976" s="40">
        <f>nyse_gme_short_interest[[#This Row],[short_position]]/nyse_gme_short_interest[[#This Row],[float_shares]]*100</f>
        <v>18.775037534257457</v>
      </c>
      <c r="D976" s="8">
        <v>47269912</v>
      </c>
      <c r="E976">
        <v>2.11</v>
      </c>
      <c r="F976" s="8">
        <v>251770000</v>
      </c>
    </row>
    <row r="977" spans="1:6">
      <c r="A977" t="s">
        <v>11599</v>
      </c>
      <c r="B977">
        <v>15.48</v>
      </c>
      <c r="C977" s="40">
        <f>nyse_gme_short_interest[[#This Row],[short_position]]/nyse_gme_short_interest[[#This Row],[float_shares]]*100</f>
        <v>18.775037534257457</v>
      </c>
      <c r="D977" s="8">
        <v>47269912</v>
      </c>
      <c r="E977">
        <v>2.11</v>
      </c>
      <c r="F977" s="8">
        <v>251770000</v>
      </c>
    </row>
    <row r="978" spans="1:6">
      <c r="A978" t="s">
        <v>11600</v>
      </c>
      <c r="B978">
        <v>15.48</v>
      </c>
      <c r="C978" s="40">
        <f>nyse_gme_short_interest[[#This Row],[short_position]]/nyse_gme_short_interest[[#This Row],[float_shares]]*100</f>
        <v>18.775037534257457</v>
      </c>
      <c r="D978" s="8">
        <v>47269912</v>
      </c>
      <c r="E978">
        <v>2.11</v>
      </c>
      <c r="F978" s="8">
        <v>251770000</v>
      </c>
    </row>
    <row r="979" spans="1:6">
      <c r="A979" t="s">
        <v>11601</v>
      </c>
      <c r="B979">
        <v>15.48</v>
      </c>
      <c r="C979" s="40">
        <f>nyse_gme_short_interest[[#This Row],[short_position]]/nyse_gme_short_interest[[#This Row],[float_shares]]*100</f>
        <v>18.775037534257457</v>
      </c>
      <c r="D979" s="8">
        <v>47269912</v>
      </c>
      <c r="E979">
        <v>2.11</v>
      </c>
      <c r="F979" s="8">
        <v>251770000</v>
      </c>
    </row>
    <row r="980" spans="1:6">
      <c r="A980" t="s">
        <v>11602</v>
      </c>
      <c r="B980">
        <v>15.48</v>
      </c>
      <c r="C980" s="40">
        <f>nyse_gme_short_interest[[#This Row],[short_position]]/nyse_gme_short_interest[[#This Row],[float_shares]]*100</f>
        <v>18.775037534257457</v>
      </c>
      <c r="D980" s="8">
        <v>47269912</v>
      </c>
      <c r="E980">
        <v>2.11</v>
      </c>
      <c r="F980" s="8">
        <v>251770000</v>
      </c>
    </row>
    <row r="981" spans="1:6">
      <c r="A981" t="s">
        <v>11603</v>
      </c>
      <c r="B981">
        <v>14.55</v>
      </c>
      <c r="C981" s="40">
        <f>nyse_gme_short_interest[[#This Row],[short_position]]/nyse_gme_short_interest[[#This Row],[float_shares]]*100</f>
        <v>17.654405211105374</v>
      </c>
      <c r="D981" s="8">
        <v>44448496</v>
      </c>
      <c r="E981">
        <v>1.1299999999999999</v>
      </c>
      <c r="F981" s="8">
        <v>251770000</v>
      </c>
    </row>
    <row r="982" spans="1:6">
      <c r="A982" t="s">
        <v>11604</v>
      </c>
      <c r="B982">
        <v>14.55</v>
      </c>
      <c r="C982" s="40">
        <f>nyse_gme_short_interest[[#This Row],[short_position]]/nyse_gme_short_interest[[#This Row],[float_shares]]*100</f>
        <v>17.654405211105374</v>
      </c>
      <c r="D982" s="8">
        <v>44448496</v>
      </c>
      <c r="E982">
        <v>1.1299999999999999</v>
      </c>
      <c r="F982" s="8">
        <v>251770000</v>
      </c>
    </row>
    <row r="983" spans="1:6">
      <c r="A983" t="s">
        <v>11605</v>
      </c>
      <c r="B983">
        <v>14.55</v>
      </c>
      <c r="C983" s="40">
        <f>nyse_gme_short_interest[[#This Row],[short_position]]/nyse_gme_short_interest[[#This Row],[float_shares]]*100</f>
        <v>17.654405211105374</v>
      </c>
      <c r="D983" s="8">
        <v>44448496</v>
      </c>
      <c r="E983">
        <v>1.1299999999999999</v>
      </c>
      <c r="F983" s="8">
        <v>251770000</v>
      </c>
    </row>
    <row r="984" spans="1:6">
      <c r="A984" t="s">
        <v>11606</v>
      </c>
      <c r="B984">
        <v>14.55</v>
      </c>
      <c r="C984" s="40">
        <f>nyse_gme_short_interest[[#This Row],[short_position]]/nyse_gme_short_interest[[#This Row],[float_shares]]*100</f>
        <v>17.654405211105374</v>
      </c>
      <c r="D984" s="8">
        <v>44448496</v>
      </c>
      <c r="E984">
        <v>1.1299999999999999</v>
      </c>
      <c r="F984" s="8">
        <v>251770000</v>
      </c>
    </row>
    <row r="985" spans="1:6">
      <c r="A985" t="s">
        <v>11607</v>
      </c>
      <c r="B985">
        <v>14.55</v>
      </c>
      <c r="C985" s="40">
        <f>nyse_gme_short_interest[[#This Row],[short_position]]/nyse_gme_short_interest[[#This Row],[float_shares]]*100</f>
        <v>17.654405211105374</v>
      </c>
      <c r="D985" s="8">
        <v>44448496</v>
      </c>
      <c r="E985">
        <v>1.1299999999999999</v>
      </c>
      <c r="F985" s="8">
        <v>251770000</v>
      </c>
    </row>
    <row r="986" spans="1:6">
      <c r="A986" t="s">
        <v>11608</v>
      </c>
      <c r="B986">
        <v>14.55</v>
      </c>
      <c r="C986" s="40">
        <f>nyse_gme_short_interest[[#This Row],[short_position]]/nyse_gme_short_interest[[#This Row],[float_shares]]*100</f>
        <v>17.654405211105374</v>
      </c>
      <c r="D986" s="8">
        <v>44448496</v>
      </c>
      <c r="E986">
        <v>1.1299999999999999</v>
      </c>
      <c r="F986" s="8">
        <v>251770000</v>
      </c>
    </row>
    <row r="987" spans="1:6">
      <c r="A987" t="s">
        <v>11609</v>
      </c>
      <c r="B987">
        <v>14.55</v>
      </c>
      <c r="C987" s="40">
        <f>nyse_gme_short_interest[[#This Row],[short_position]]/nyse_gme_short_interest[[#This Row],[float_shares]]*100</f>
        <v>17.654405211105374</v>
      </c>
      <c r="D987" s="8">
        <v>44448496</v>
      </c>
      <c r="E987">
        <v>1.1299999999999999</v>
      </c>
      <c r="F987" s="8">
        <v>251770000</v>
      </c>
    </row>
    <row r="988" spans="1:6">
      <c r="A988" t="s">
        <v>11610</v>
      </c>
      <c r="B988">
        <v>14.55</v>
      </c>
      <c r="C988" s="40">
        <f>nyse_gme_short_interest[[#This Row],[short_position]]/nyse_gme_short_interest[[#This Row],[float_shares]]*100</f>
        <v>17.654405211105374</v>
      </c>
      <c r="D988" s="8">
        <v>44448496</v>
      </c>
      <c r="E988">
        <v>1.1299999999999999</v>
      </c>
      <c r="F988" s="8">
        <v>251770000</v>
      </c>
    </row>
    <row r="989" spans="1:6">
      <c r="A989" t="s">
        <v>11611</v>
      </c>
      <c r="B989">
        <v>14.55</v>
      </c>
      <c r="C989" s="40">
        <f>nyse_gme_short_interest[[#This Row],[short_position]]/nyse_gme_short_interest[[#This Row],[float_shares]]*100</f>
        <v>17.654405211105374</v>
      </c>
      <c r="D989" s="8">
        <v>44448496</v>
      </c>
      <c r="E989">
        <v>1.1299999999999999</v>
      </c>
      <c r="F989" s="8">
        <v>251770000</v>
      </c>
    </row>
    <row r="990" spans="1:6">
      <c r="A990" t="s">
        <v>11612</v>
      </c>
      <c r="B990">
        <v>14.55</v>
      </c>
      <c r="C990" s="40">
        <f>nyse_gme_short_interest[[#This Row],[short_position]]/nyse_gme_short_interest[[#This Row],[float_shares]]*100</f>
        <v>17.654405211105374</v>
      </c>
      <c r="D990" s="8">
        <v>44448496</v>
      </c>
      <c r="E990">
        <v>1.1299999999999999</v>
      </c>
      <c r="F990" s="8">
        <v>251770000</v>
      </c>
    </row>
    <row r="991" spans="1:6">
      <c r="A991" t="s">
        <v>11613</v>
      </c>
      <c r="B991">
        <v>14.55</v>
      </c>
      <c r="C991" s="40">
        <f>nyse_gme_short_interest[[#This Row],[short_position]]/nyse_gme_short_interest[[#This Row],[float_shares]]*100</f>
        <v>17.654405211105374</v>
      </c>
      <c r="D991" s="8">
        <v>44448496</v>
      </c>
      <c r="E991">
        <v>1.1299999999999999</v>
      </c>
      <c r="F991" s="8">
        <v>251770000</v>
      </c>
    </row>
    <row r="992" spans="1:6">
      <c r="A992" t="s">
        <v>11614</v>
      </c>
      <c r="B992">
        <v>14.01</v>
      </c>
      <c r="C992" s="40">
        <f>nyse_gme_short_interest[[#This Row],[short_position]]/nyse_gme_short_interest[[#This Row],[float_shares]]*100</f>
        <v>16.993541724589903</v>
      </c>
      <c r="D992" s="8">
        <v>42784640</v>
      </c>
      <c r="E992">
        <v>1</v>
      </c>
      <c r="F992" s="8">
        <v>251770000</v>
      </c>
    </row>
    <row r="993" spans="1:6">
      <c r="A993" t="s">
        <v>11615</v>
      </c>
      <c r="B993">
        <v>14.01</v>
      </c>
      <c r="C993" s="40">
        <f>nyse_gme_short_interest[[#This Row],[short_position]]/nyse_gme_short_interest[[#This Row],[float_shares]]*100</f>
        <v>16.993541724589903</v>
      </c>
      <c r="D993" s="8">
        <v>42784640</v>
      </c>
      <c r="E993">
        <v>1</v>
      </c>
      <c r="F993" s="8">
        <v>251770000</v>
      </c>
    </row>
    <row r="994" spans="1:6">
      <c r="A994" t="s">
        <v>11616</v>
      </c>
      <c r="B994">
        <v>14.01</v>
      </c>
      <c r="C994" s="40">
        <f>nyse_gme_short_interest[[#This Row],[short_position]]/nyse_gme_short_interest[[#This Row],[float_shares]]*100</f>
        <v>16.993541724589903</v>
      </c>
      <c r="D994" s="8">
        <v>42784640</v>
      </c>
      <c r="E994">
        <v>1</v>
      </c>
      <c r="F994" s="8">
        <v>251770000</v>
      </c>
    </row>
    <row r="995" spans="1:6">
      <c r="A995" t="s">
        <v>11617</v>
      </c>
      <c r="B995">
        <v>14.01</v>
      </c>
      <c r="C995" s="40">
        <f>nyse_gme_short_interest[[#This Row],[short_position]]/nyse_gme_short_interest[[#This Row],[float_shares]]*100</f>
        <v>16.993541724589903</v>
      </c>
      <c r="D995" s="8">
        <v>42784640</v>
      </c>
      <c r="E995">
        <v>1</v>
      </c>
      <c r="F995" s="8">
        <v>251770000</v>
      </c>
    </row>
    <row r="996" spans="1:6">
      <c r="A996" t="s">
        <v>11618</v>
      </c>
      <c r="B996">
        <v>14.01</v>
      </c>
      <c r="C996" s="40">
        <f>nyse_gme_short_interest[[#This Row],[short_position]]/nyse_gme_short_interest[[#This Row],[float_shares]]*100</f>
        <v>16.993541724589903</v>
      </c>
      <c r="D996" s="8">
        <v>42784640</v>
      </c>
      <c r="E996">
        <v>1</v>
      </c>
      <c r="F996" s="8">
        <v>251770000</v>
      </c>
    </row>
    <row r="997" spans="1:6">
      <c r="A997" t="s">
        <v>11619</v>
      </c>
      <c r="B997">
        <v>14.01</v>
      </c>
      <c r="C997" s="40">
        <f>nyse_gme_short_interest[[#This Row],[short_position]]/nyse_gme_short_interest[[#This Row],[float_shares]]*100</f>
        <v>16.993541724589903</v>
      </c>
      <c r="D997" s="8">
        <v>42784640</v>
      </c>
      <c r="E997">
        <v>1</v>
      </c>
      <c r="F997" s="8">
        <v>251770000</v>
      </c>
    </row>
    <row r="998" spans="1:6">
      <c r="A998" t="s">
        <v>11620</v>
      </c>
      <c r="B998">
        <v>14.01</v>
      </c>
      <c r="C998" s="40">
        <f>nyse_gme_short_interest[[#This Row],[short_position]]/nyse_gme_short_interest[[#This Row],[float_shares]]*100</f>
        <v>16.993541724589903</v>
      </c>
      <c r="D998" s="8">
        <v>42784640</v>
      </c>
      <c r="E998">
        <v>1</v>
      </c>
      <c r="F998" s="8">
        <v>251770000</v>
      </c>
    </row>
    <row r="999" spans="1:6">
      <c r="A999" t="s">
        <v>11621</v>
      </c>
      <c r="B999">
        <v>14.01</v>
      </c>
      <c r="C999" s="40">
        <f>nyse_gme_short_interest[[#This Row],[short_position]]/nyse_gme_short_interest[[#This Row],[float_shares]]*100</f>
        <v>16.993541724589903</v>
      </c>
      <c r="D999" s="8">
        <v>42784640</v>
      </c>
      <c r="E999">
        <v>1</v>
      </c>
      <c r="F999" s="8">
        <v>251770000</v>
      </c>
    </row>
    <row r="1000" spans="1:6">
      <c r="A1000" t="s">
        <v>11622</v>
      </c>
      <c r="B1000">
        <v>14.01</v>
      </c>
      <c r="C1000" s="40">
        <f>nyse_gme_short_interest[[#This Row],[short_position]]/nyse_gme_short_interest[[#This Row],[float_shares]]*100</f>
        <v>16.993541724589903</v>
      </c>
      <c r="D1000" s="8">
        <v>42784640</v>
      </c>
      <c r="E1000">
        <v>1</v>
      </c>
      <c r="F1000" s="8">
        <v>251770000</v>
      </c>
    </row>
    <row r="1001" spans="1:6">
      <c r="A1001" t="s">
        <v>11623</v>
      </c>
      <c r="B1001">
        <v>14.01</v>
      </c>
      <c r="C1001" s="40">
        <f>nyse_gme_short_interest[[#This Row],[short_position]]/nyse_gme_short_interest[[#This Row],[float_shares]]*100</f>
        <v>16.993541724589903</v>
      </c>
      <c r="D1001" s="8">
        <v>42784640</v>
      </c>
      <c r="E1001">
        <v>1</v>
      </c>
      <c r="F1001" s="8">
        <v>251770000</v>
      </c>
    </row>
    <row r="1002" spans="1:6">
      <c r="A1002" t="s">
        <v>11624</v>
      </c>
      <c r="B1002">
        <v>13.34</v>
      </c>
      <c r="C1002" s="40">
        <f>nyse_gme_short_interest[[#This Row],[short_position]]/nyse_gme_short_interest[[#This Row],[float_shares]]*100</f>
        <v>16.185127695912939</v>
      </c>
      <c r="D1002" s="8">
        <v>40749296</v>
      </c>
      <c r="E1002">
        <v>1</v>
      </c>
      <c r="F1002" s="8">
        <v>251770000</v>
      </c>
    </row>
    <row r="1003" spans="1:6">
      <c r="A1003" t="s">
        <v>11625</v>
      </c>
      <c r="B1003">
        <v>13.34</v>
      </c>
      <c r="C1003" s="40">
        <f>nyse_gme_short_interest[[#This Row],[short_position]]/nyse_gme_short_interest[[#This Row],[float_shares]]*100</f>
        <v>16.185127695912939</v>
      </c>
      <c r="D1003" s="8">
        <v>40749296</v>
      </c>
      <c r="E1003">
        <v>1</v>
      </c>
      <c r="F1003" s="8">
        <v>251770000</v>
      </c>
    </row>
    <row r="1004" spans="1:6">
      <c r="A1004" t="s">
        <v>11626</v>
      </c>
      <c r="B1004">
        <v>13.34</v>
      </c>
      <c r="C1004" s="40">
        <f>nyse_gme_short_interest[[#This Row],[short_position]]/nyse_gme_short_interest[[#This Row],[float_shares]]*100</f>
        <v>16.185127695912939</v>
      </c>
      <c r="D1004" s="8">
        <v>40749296</v>
      </c>
      <c r="E1004">
        <v>1</v>
      </c>
      <c r="F1004" s="8">
        <v>251770000</v>
      </c>
    </row>
    <row r="1005" spans="1:6">
      <c r="A1005" t="s">
        <v>11627</v>
      </c>
      <c r="B1005">
        <v>13.34</v>
      </c>
      <c r="C1005" s="40">
        <f>nyse_gme_short_interest[[#This Row],[short_position]]/nyse_gme_short_interest[[#This Row],[float_shares]]*100</f>
        <v>16.185127695912939</v>
      </c>
      <c r="D1005" s="8">
        <v>40749296</v>
      </c>
      <c r="E1005">
        <v>1</v>
      </c>
      <c r="F1005" s="8">
        <v>251770000</v>
      </c>
    </row>
    <row r="1006" spans="1:6">
      <c r="A1006" t="s">
        <v>11628</v>
      </c>
      <c r="B1006">
        <v>13.34</v>
      </c>
      <c r="C1006" s="40">
        <f>nyse_gme_short_interest[[#This Row],[short_position]]/nyse_gme_short_interest[[#This Row],[float_shares]]*100</f>
        <v>16.185127695912939</v>
      </c>
      <c r="D1006" s="8">
        <v>40749296</v>
      </c>
      <c r="E1006">
        <v>1</v>
      </c>
      <c r="F1006" s="8">
        <v>251770000</v>
      </c>
    </row>
    <row r="1007" spans="1:6">
      <c r="A1007" t="s">
        <v>11629</v>
      </c>
      <c r="B1007">
        <v>13.34</v>
      </c>
      <c r="C1007" s="40">
        <f>nyse_gme_short_interest[[#This Row],[short_position]]/nyse_gme_short_interest[[#This Row],[float_shares]]*100</f>
        <v>16.185127695912939</v>
      </c>
      <c r="D1007" s="8">
        <v>40749296</v>
      </c>
      <c r="E1007">
        <v>1</v>
      </c>
      <c r="F1007" s="8">
        <v>251770000</v>
      </c>
    </row>
    <row r="1008" spans="1:6">
      <c r="A1008" t="s">
        <v>11630</v>
      </c>
      <c r="B1008">
        <v>13.34</v>
      </c>
      <c r="C1008" s="40">
        <f>nyse_gme_short_interest[[#This Row],[short_position]]/nyse_gme_short_interest[[#This Row],[float_shares]]*100</f>
        <v>16.185127695912939</v>
      </c>
      <c r="D1008" s="8">
        <v>40749296</v>
      </c>
      <c r="E1008">
        <v>1</v>
      </c>
      <c r="F1008" s="8">
        <v>251770000</v>
      </c>
    </row>
    <row r="1009" spans="1:6">
      <c r="A1009" t="s">
        <v>11631</v>
      </c>
      <c r="B1009">
        <v>13.34</v>
      </c>
      <c r="C1009" s="40">
        <f>nyse_gme_short_interest[[#This Row],[short_position]]/nyse_gme_short_interest[[#This Row],[float_shares]]*100</f>
        <v>16.185127695912939</v>
      </c>
      <c r="D1009" s="8">
        <v>40749296</v>
      </c>
      <c r="E1009">
        <v>1</v>
      </c>
      <c r="F1009" s="8">
        <v>251770000</v>
      </c>
    </row>
    <row r="1010" spans="1:6">
      <c r="A1010" t="s">
        <v>11632</v>
      </c>
      <c r="B1010">
        <v>13.34</v>
      </c>
      <c r="C1010" s="40">
        <f>nyse_gme_short_interest[[#This Row],[short_position]]/nyse_gme_short_interest[[#This Row],[float_shares]]*100</f>
        <v>16.185127695912939</v>
      </c>
      <c r="D1010" s="8">
        <v>40749296</v>
      </c>
      <c r="E1010">
        <v>1</v>
      </c>
      <c r="F1010" s="8">
        <v>251770000</v>
      </c>
    </row>
    <row r="1011" spans="1:6">
      <c r="A1011" t="s">
        <v>11633</v>
      </c>
      <c r="B1011">
        <v>13.34</v>
      </c>
      <c r="C1011" s="40">
        <f>nyse_gme_short_interest[[#This Row],[short_position]]/nyse_gme_short_interest[[#This Row],[float_shares]]*100</f>
        <v>16.185127695912939</v>
      </c>
      <c r="D1011" s="8">
        <v>40749296</v>
      </c>
      <c r="E1011">
        <v>1</v>
      </c>
      <c r="F1011" s="8">
        <v>251770000</v>
      </c>
    </row>
    <row r="1012" spans="1:6">
      <c r="A1012" t="s">
        <v>11634</v>
      </c>
      <c r="B1012">
        <v>13.34</v>
      </c>
      <c r="C1012" s="40">
        <f>nyse_gme_short_interest[[#This Row],[short_position]]/nyse_gme_short_interest[[#This Row],[float_shares]]*100</f>
        <v>16.185127695912939</v>
      </c>
      <c r="D1012" s="8">
        <v>40749296</v>
      </c>
      <c r="E1012">
        <v>1</v>
      </c>
      <c r="F1012" s="8">
        <v>251770000</v>
      </c>
    </row>
    <row r="1013" spans="1:6">
      <c r="A1013" t="s">
        <v>11635</v>
      </c>
      <c r="B1013">
        <v>13.34</v>
      </c>
      <c r="C1013" s="40">
        <f>nyse_gme_short_interest[[#This Row],[short_position]]/nyse_gme_short_interest[[#This Row],[float_shares]]*100</f>
        <v>16.185127695912939</v>
      </c>
      <c r="D1013" s="8">
        <v>40749296</v>
      </c>
      <c r="E1013">
        <v>1</v>
      </c>
      <c r="F1013" s="8">
        <v>251770000</v>
      </c>
    </row>
    <row r="1014" spans="1:6">
      <c r="A1014" t="s">
        <v>11636</v>
      </c>
      <c r="B1014">
        <v>18.600000000000001</v>
      </c>
      <c r="C1014" s="40">
        <f>nyse_gme_short_interest[[#This Row],[short_position]]/nyse_gme_short_interest[[#This Row],[float_shares]]*100</f>
        <v>22.560492513007905</v>
      </c>
      <c r="D1014" s="8">
        <v>56800552</v>
      </c>
      <c r="E1014">
        <v>1</v>
      </c>
      <c r="F1014" s="8">
        <v>251770000</v>
      </c>
    </row>
    <row r="1015" spans="1:6">
      <c r="A1015" t="s">
        <v>11637</v>
      </c>
      <c r="B1015">
        <v>18.600000000000001</v>
      </c>
      <c r="C1015" s="40">
        <f>nyse_gme_short_interest[[#This Row],[short_position]]/nyse_gme_short_interest[[#This Row],[float_shares]]*100</f>
        <v>22.560492513007905</v>
      </c>
      <c r="D1015" s="8">
        <v>56800552</v>
      </c>
      <c r="E1015">
        <v>1</v>
      </c>
      <c r="F1015" s="8">
        <v>251770000</v>
      </c>
    </row>
    <row r="1016" spans="1:6">
      <c r="A1016" t="s">
        <v>11638</v>
      </c>
      <c r="B1016">
        <v>18.600000000000001</v>
      </c>
      <c r="C1016" s="40">
        <f>nyse_gme_short_interest[[#This Row],[short_position]]/nyse_gme_short_interest[[#This Row],[float_shares]]*100</f>
        <v>22.560492513007905</v>
      </c>
      <c r="D1016" s="8">
        <v>56800552</v>
      </c>
      <c r="E1016">
        <v>1</v>
      </c>
      <c r="F1016" s="8">
        <v>251770000</v>
      </c>
    </row>
    <row r="1017" spans="1:6">
      <c r="A1017" t="s">
        <v>11639</v>
      </c>
      <c r="B1017">
        <v>18.600000000000001</v>
      </c>
      <c r="C1017" s="40">
        <f>nyse_gme_short_interest[[#This Row],[short_position]]/nyse_gme_short_interest[[#This Row],[float_shares]]*100</f>
        <v>22.560492513007905</v>
      </c>
      <c r="D1017" s="8">
        <v>56800552</v>
      </c>
      <c r="E1017">
        <v>1</v>
      </c>
      <c r="F1017" s="8">
        <v>251770000</v>
      </c>
    </row>
    <row r="1018" spans="1:6">
      <c r="A1018" t="s">
        <v>11640</v>
      </c>
      <c r="B1018">
        <v>18.600000000000001</v>
      </c>
      <c r="C1018" s="40">
        <f>nyse_gme_short_interest[[#This Row],[short_position]]/nyse_gme_short_interest[[#This Row],[float_shares]]*100</f>
        <v>22.560492513007905</v>
      </c>
      <c r="D1018" s="8">
        <v>56800552</v>
      </c>
      <c r="E1018">
        <v>1</v>
      </c>
      <c r="F1018" s="8">
        <v>251770000</v>
      </c>
    </row>
    <row r="1019" spans="1:6">
      <c r="A1019" t="s">
        <v>11641</v>
      </c>
      <c r="B1019">
        <v>18.600000000000001</v>
      </c>
      <c r="C1019" s="40">
        <f>nyse_gme_short_interest[[#This Row],[short_position]]/nyse_gme_short_interest[[#This Row],[float_shares]]*100</f>
        <v>22.560492513007905</v>
      </c>
      <c r="D1019" s="8">
        <v>56800552</v>
      </c>
      <c r="E1019">
        <v>1</v>
      </c>
      <c r="F1019" s="8">
        <v>251770000</v>
      </c>
    </row>
    <row r="1020" spans="1:6">
      <c r="A1020" t="s">
        <v>11642</v>
      </c>
      <c r="B1020">
        <v>18.600000000000001</v>
      </c>
      <c r="C1020" s="40">
        <f>nyse_gme_short_interest[[#This Row],[short_position]]/nyse_gme_short_interest[[#This Row],[float_shares]]*100</f>
        <v>22.560492513007905</v>
      </c>
      <c r="D1020" s="8">
        <v>56800552</v>
      </c>
      <c r="E1020">
        <v>1</v>
      </c>
      <c r="F1020" s="8">
        <v>251770000</v>
      </c>
    </row>
    <row r="1021" spans="1:6">
      <c r="A1021" t="s">
        <v>11643</v>
      </c>
      <c r="B1021">
        <v>18.600000000000001</v>
      </c>
      <c r="C1021" s="40">
        <f>nyse_gme_short_interest[[#This Row],[short_position]]/nyse_gme_short_interest[[#This Row],[float_shares]]*100</f>
        <v>22.560492513007905</v>
      </c>
      <c r="D1021" s="8">
        <v>56800552</v>
      </c>
      <c r="E1021">
        <v>1</v>
      </c>
      <c r="F1021" s="8">
        <v>251770000</v>
      </c>
    </row>
    <row r="1022" spans="1:6">
      <c r="A1022" t="s">
        <v>11644</v>
      </c>
      <c r="B1022">
        <v>18.600000000000001</v>
      </c>
      <c r="C1022" s="40">
        <f>nyse_gme_short_interest[[#This Row],[short_position]]/nyse_gme_short_interest[[#This Row],[float_shares]]*100</f>
        <v>22.560492513007905</v>
      </c>
      <c r="D1022" s="8">
        <v>56800552</v>
      </c>
      <c r="E1022">
        <v>1</v>
      </c>
      <c r="F1022" s="8">
        <v>251770000</v>
      </c>
    </row>
    <row r="1023" spans="1:6">
      <c r="A1023" t="s">
        <v>11645</v>
      </c>
      <c r="B1023">
        <v>18.600000000000001</v>
      </c>
      <c r="C1023" s="40">
        <f>nyse_gme_short_interest[[#This Row],[short_position]]/nyse_gme_short_interest[[#This Row],[float_shares]]*100</f>
        <v>22.560492513007905</v>
      </c>
      <c r="D1023" s="8">
        <v>56800552</v>
      </c>
      <c r="E1023">
        <v>1</v>
      </c>
      <c r="F1023" s="8">
        <v>251770000</v>
      </c>
    </row>
    <row r="1024" spans="1:6">
      <c r="A1024" t="s">
        <v>11646</v>
      </c>
      <c r="B1024">
        <v>18.600000000000001</v>
      </c>
      <c r="C1024" s="40">
        <f>nyse_gme_short_interest[[#This Row],[short_position]]/nyse_gme_short_interest[[#This Row],[float_shares]]*100</f>
        <v>22.560492513007905</v>
      </c>
      <c r="D1024" s="8">
        <v>56800552</v>
      </c>
      <c r="E1024">
        <v>1</v>
      </c>
      <c r="F1024" s="8">
        <v>251770000</v>
      </c>
    </row>
    <row r="1025" spans="1:6">
      <c r="A1025" t="s">
        <v>11647</v>
      </c>
      <c r="B1025">
        <v>21.57</v>
      </c>
      <c r="C1025" s="40">
        <f>nyse_gme_short_interest[[#This Row],[short_position]]/nyse_gme_short_interest[[#This Row],[float_shares]]*100</f>
        <v>26.163622353735555</v>
      </c>
      <c r="D1025" s="8">
        <v>65872152</v>
      </c>
      <c r="E1025">
        <v>1</v>
      </c>
      <c r="F1025" s="8">
        <v>251770000</v>
      </c>
    </row>
    <row r="1026" spans="1:6">
      <c r="A1026" t="s">
        <v>11648</v>
      </c>
      <c r="B1026">
        <v>21.57</v>
      </c>
      <c r="C1026" s="40">
        <f>nyse_gme_short_interest[[#This Row],[short_position]]/nyse_gme_short_interest[[#This Row],[float_shares]]*100</f>
        <v>26.163622353735555</v>
      </c>
      <c r="D1026" s="8">
        <v>65872152</v>
      </c>
      <c r="E1026">
        <v>1</v>
      </c>
      <c r="F1026" s="8">
        <v>251770000</v>
      </c>
    </row>
    <row r="1027" spans="1:6">
      <c r="A1027" t="s">
        <v>11649</v>
      </c>
      <c r="B1027">
        <v>21.57</v>
      </c>
      <c r="C1027" s="40">
        <f>nyse_gme_short_interest[[#This Row],[short_position]]/nyse_gme_short_interest[[#This Row],[float_shares]]*100</f>
        <v>26.163622353735555</v>
      </c>
      <c r="D1027" s="8">
        <v>65872152</v>
      </c>
      <c r="E1027">
        <v>1</v>
      </c>
      <c r="F1027" s="8">
        <v>251770000</v>
      </c>
    </row>
    <row r="1028" spans="1:6">
      <c r="A1028" t="s">
        <v>11650</v>
      </c>
      <c r="B1028">
        <v>21.57</v>
      </c>
      <c r="C1028" s="40">
        <f>nyse_gme_short_interest[[#This Row],[short_position]]/nyse_gme_short_interest[[#This Row],[float_shares]]*100</f>
        <v>26.163622353735555</v>
      </c>
      <c r="D1028" s="8">
        <v>65872152</v>
      </c>
      <c r="E1028">
        <v>1</v>
      </c>
      <c r="F1028" s="8">
        <v>251770000</v>
      </c>
    </row>
    <row r="1029" spans="1:6">
      <c r="A1029" t="s">
        <v>11651</v>
      </c>
      <c r="B1029">
        <v>21.57</v>
      </c>
      <c r="C1029" s="40">
        <f>nyse_gme_short_interest[[#This Row],[short_position]]/nyse_gme_short_interest[[#This Row],[float_shares]]*100</f>
        <v>26.163622353735555</v>
      </c>
      <c r="D1029" s="8">
        <v>65872152</v>
      </c>
      <c r="E1029">
        <v>1</v>
      </c>
      <c r="F1029" s="8">
        <v>251770000</v>
      </c>
    </row>
    <row r="1030" spans="1:6">
      <c r="A1030" t="s">
        <v>11652</v>
      </c>
      <c r="B1030">
        <v>21.57</v>
      </c>
      <c r="C1030" s="40">
        <f>nyse_gme_short_interest[[#This Row],[short_position]]/nyse_gme_short_interest[[#This Row],[float_shares]]*100</f>
        <v>26.163622353735555</v>
      </c>
      <c r="D1030" s="8">
        <v>65872152</v>
      </c>
      <c r="E1030">
        <v>1</v>
      </c>
      <c r="F1030" s="8">
        <v>251770000</v>
      </c>
    </row>
    <row r="1031" spans="1:6">
      <c r="A1031" t="s">
        <v>11653</v>
      </c>
      <c r="B1031">
        <v>21.57</v>
      </c>
      <c r="C1031" s="40">
        <f>nyse_gme_short_interest[[#This Row],[short_position]]/nyse_gme_short_interest[[#This Row],[float_shares]]*100</f>
        <v>26.163622353735555</v>
      </c>
      <c r="D1031" s="8">
        <v>65872152</v>
      </c>
      <c r="E1031">
        <v>1</v>
      </c>
      <c r="F1031" s="8">
        <v>251770000</v>
      </c>
    </row>
    <row r="1032" spans="1:6">
      <c r="A1032" t="s">
        <v>11654</v>
      </c>
      <c r="B1032">
        <v>21.57</v>
      </c>
      <c r="C1032" s="40">
        <f>nyse_gme_short_interest[[#This Row],[short_position]]/nyse_gme_short_interest[[#This Row],[float_shares]]*100</f>
        <v>26.163622353735555</v>
      </c>
      <c r="D1032" s="8">
        <v>65872152</v>
      </c>
      <c r="E1032">
        <v>1</v>
      </c>
      <c r="F1032" s="8">
        <v>251770000</v>
      </c>
    </row>
    <row r="1033" spans="1:6">
      <c r="A1033" t="s">
        <v>11655</v>
      </c>
      <c r="B1033">
        <v>21.57</v>
      </c>
      <c r="C1033" s="40">
        <f>nyse_gme_short_interest[[#This Row],[short_position]]/nyse_gme_short_interest[[#This Row],[float_shares]]*100</f>
        <v>26.163622353735555</v>
      </c>
      <c r="D1033" s="8">
        <v>65872152</v>
      </c>
      <c r="E1033">
        <v>1</v>
      </c>
      <c r="F1033" s="8">
        <v>251770000</v>
      </c>
    </row>
    <row r="1034" spans="1:6">
      <c r="A1034" t="s">
        <v>11656</v>
      </c>
      <c r="B1034">
        <v>28.04</v>
      </c>
      <c r="C1034" s="40">
        <f>nyse_gme_short_interest[[#This Row],[short_position]]/nyse_gme_short_interest[[#This Row],[float_shares]]*100</f>
        <v>34.013590181514871</v>
      </c>
      <c r="D1034" s="8">
        <v>85636016</v>
      </c>
      <c r="E1034">
        <v>1</v>
      </c>
      <c r="F1034" s="8">
        <v>251770000</v>
      </c>
    </row>
    <row r="1035" spans="1:6">
      <c r="A1035" t="s">
        <v>11657</v>
      </c>
      <c r="B1035">
        <v>28.04</v>
      </c>
      <c r="C1035" s="40">
        <f>nyse_gme_short_interest[[#This Row],[short_position]]/nyse_gme_short_interest[[#This Row],[float_shares]]*100</f>
        <v>34.013590181514871</v>
      </c>
      <c r="D1035" s="8">
        <v>85636016</v>
      </c>
      <c r="E1035">
        <v>1</v>
      </c>
      <c r="F1035" s="8">
        <v>251770000</v>
      </c>
    </row>
    <row r="1036" spans="1:6">
      <c r="A1036" t="s">
        <v>11658</v>
      </c>
      <c r="B1036">
        <v>28.04</v>
      </c>
      <c r="C1036" s="40">
        <f>nyse_gme_short_interest[[#This Row],[short_position]]/nyse_gme_short_interest[[#This Row],[float_shares]]*100</f>
        <v>34.013590181514871</v>
      </c>
      <c r="D1036" s="8">
        <v>85636016</v>
      </c>
      <c r="E1036">
        <v>1</v>
      </c>
      <c r="F1036" s="8">
        <v>251770000</v>
      </c>
    </row>
    <row r="1037" spans="1:6">
      <c r="A1037" t="s">
        <v>11659</v>
      </c>
      <c r="B1037">
        <v>28.04</v>
      </c>
      <c r="C1037" s="40">
        <f>nyse_gme_short_interest[[#This Row],[short_position]]/nyse_gme_short_interest[[#This Row],[float_shares]]*100</f>
        <v>34.013590181514871</v>
      </c>
      <c r="D1037" s="8">
        <v>85636016</v>
      </c>
      <c r="E1037">
        <v>1</v>
      </c>
      <c r="F1037" s="8">
        <v>251770000</v>
      </c>
    </row>
    <row r="1038" spans="1:6">
      <c r="A1038" t="s">
        <v>11660</v>
      </c>
      <c r="B1038">
        <v>28.04</v>
      </c>
      <c r="C1038" s="40">
        <f>nyse_gme_short_interest[[#This Row],[short_position]]/nyse_gme_short_interest[[#This Row],[float_shares]]*100</f>
        <v>34.013590181514871</v>
      </c>
      <c r="D1038" s="8">
        <v>85636016</v>
      </c>
      <c r="E1038">
        <v>1</v>
      </c>
      <c r="F1038" s="8">
        <v>251770000</v>
      </c>
    </row>
    <row r="1039" spans="1:6">
      <c r="A1039" t="s">
        <v>11661</v>
      </c>
      <c r="B1039">
        <v>28.04</v>
      </c>
      <c r="C1039" s="40">
        <f>nyse_gme_short_interest[[#This Row],[short_position]]/nyse_gme_short_interest[[#This Row],[float_shares]]*100</f>
        <v>34.013590181514871</v>
      </c>
      <c r="D1039" s="8">
        <v>85636016</v>
      </c>
      <c r="E1039">
        <v>1</v>
      </c>
      <c r="F1039" s="8">
        <v>251770000</v>
      </c>
    </row>
    <row r="1040" spans="1:6">
      <c r="A1040" t="s">
        <v>11662</v>
      </c>
      <c r="B1040">
        <v>28.04</v>
      </c>
      <c r="C1040" s="40">
        <f>nyse_gme_short_interest[[#This Row],[short_position]]/nyse_gme_short_interest[[#This Row],[float_shares]]*100</f>
        <v>34.013590181514871</v>
      </c>
      <c r="D1040" s="8">
        <v>85636016</v>
      </c>
      <c r="E1040">
        <v>1</v>
      </c>
      <c r="F1040" s="8">
        <v>251770000</v>
      </c>
    </row>
    <row r="1041" spans="1:6">
      <c r="A1041" t="s">
        <v>11663</v>
      </c>
      <c r="B1041">
        <v>28.04</v>
      </c>
      <c r="C1041" s="40">
        <f>nyse_gme_short_interest[[#This Row],[short_position]]/nyse_gme_short_interest[[#This Row],[float_shares]]*100</f>
        <v>34.013590181514871</v>
      </c>
      <c r="D1041" s="8">
        <v>85636016</v>
      </c>
      <c r="E1041">
        <v>1</v>
      </c>
      <c r="F1041" s="8">
        <v>251770000</v>
      </c>
    </row>
    <row r="1042" spans="1:6">
      <c r="A1042" t="s">
        <v>11664</v>
      </c>
      <c r="B1042">
        <v>28.04</v>
      </c>
      <c r="C1042" s="40">
        <f>nyse_gme_short_interest[[#This Row],[short_position]]/nyse_gme_short_interest[[#This Row],[float_shares]]*100</f>
        <v>34.013590181514871</v>
      </c>
      <c r="D1042" s="8">
        <v>85636016</v>
      </c>
      <c r="E1042">
        <v>1</v>
      </c>
      <c r="F1042" s="8">
        <v>251770000</v>
      </c>
    </row>
    <row r="1043" spans="1:6">
      <c r="A1043" t="s">
        <v>11665</v>
      </c>
      <c r="B1043">
        <v>28.04</v>
      </c>
      <c r="C1043" s="40">
        <f>nyse_gme_short_interest[[#This Row],[short_position]]/nyse_gme_short_interest[[#This Row],[float_shares]]*100</f>
        <v>34.013590181514871</v>
      </c>
      <c r="D1043" s="8">
        <v>85636016</v>
      </c>
      <c r="E1043">
        <v>1</v>
      </c>
      <c r="F1043" s="8">
        <v>251770000</v>
      </c>
    </row>
    <row r="1044" spans="1:6">
      <c r="A1044" t="s">
        <v>11666</v>
      </c>
      <c r="B1044">
        <v>80.92</v>
      </c>
      <c r="C1044" s="40">
        <f>nyse_gme_short_interest[[#This Row],[short_position]]/nyse_gme_short_interest[[#This Row],[float_shares]]*100</f>
        <v>98.157413512332681</v>
      </c>
      <c r="D1044" s="8">
        <v>247130920</v>
      </c>
      <c r="E1044">
        <v>2.1</v>
      </c>
      <c r="F1044" s="8">
        <v>251770000</v>
      </c>
    </row>
    <row r="1045" spans="1:6">
      <c r="A1045" t="s">
        <v>11667</v>
      </c>
      <c r="B1045">
        <v>80.92</v>
      </c>
      <c r="C1045" s="40">
        <f>nyse_gme_short_interest[[#This Row],[short_position]]/nyse_gme_short_interest[[#This Row],[float_shares]]*100</f>
        <v>98.157413512332681</v>
      </c>
      <c r="D1045" s="8">
        <v>247130920</v>
      </c>
      <c r="E1045">
        <v>2.1</v>
      </c>
      <c r="F1045" s="8">
        <v>251770000</v>
      </c>
    </row>
    <row r="1046" spans="1:6">
      <c r="A1046" t="s">
        <v>11668</v>
      </c>
      <c r="B1046">
        <v>80.92</v>
      </c>
      <c r="C1046" s="40">
        <f>nyse_gme_short_interest[[#This Row],[short_position]]/nyse_gme_short_interest[[#This Row],[float_shares]]*100</f>
        <v>98.157413512332681</v>
      </c>
      <c r="D1046" s="8">
        <v>247130920</v>
      </c>
      <c r="E1046">
        <v>2.1</v>
      </c>
      <c r="F1046" s="8">
        <v>251770000</v>
      </c>
    </row>
    <row r="1047" spans="1:6">
      <c r="A1047" t="s">
        <v>11669</v>
      </c>
      <c r="B1047">
        <v>80.92</v>
      </c>
      <c r="C1047" s="40">
        <f>nyse_gme_short_interest[[#This Row],[short_position]]/nyse_gme_short_interest[[#This Row],[float_shares]]*100</f>
        <v>98.157413512332681</v>
      </c>
      <c r="D1047" s="8">
        <v>247130920</v>
      </c>
      <c r="E1047">
        <v>2.1</v>
      </c>
      <c r="F1047" s="8">
        <v>251770000</v>
      </c>
    </row>
    <row r="1048" spans="1:6">
      <c r="A1048" t="s">
        <v>11670</v>
      </c>
      <c r="B1048">
        <v>80.92</v>
      </c>
      <c r="C1048" s="40">
        <f>nyse_gme_short_interest[[#This Row],[short_position]]/nyse_gme_short_interest[[#This Row],[float_shares]]*100</f>
        <v>98.157413512332681</v>
      </c>
      <c r="D1048" s="8">
        <v>247130920</v>
      </c>
      <c r="E1048">
        <v>2.1</v>
      </c>
      <c r="F1048" s="8">
        <v>251770000</v>
      </c>
    </row>
    <row r="1049" spans="1:6">
      <c r="A1049" t="s">
        <v>11671</v>
      </c>
      <c r="B1049">
        <v>80.92</v>
      </c>
      <c r="C1049" s="40">
        <f>nyse_gme_short_interest[[#This Row],[short_position]]/nyse_gme_short_interest[[#This Row],[float_shares]]*100</f>
        <v>98.157413512332681</v>
      </c>
      <c r="D1049" s="8">
        <v>247130920</v>
      </c>
      <c r="E1049">
        <v>2.1</v>
      </c>
      <c r="F1049" s="8">
        <v>251770000</v>
      </c>
    </row>
    <row r="1050" spans="1:6">
      <c r="A1050" t="s">
        <v>11672</v>
      </c>
      <c r="B1050">
        <v>80.92</v>
      </c>
      <c r="C1050" s="40">
        <f>nyse_gme_short_interest[[#This Row],[short_position]]/nyse_gme_short_interest[[#This Row],[float_shares]]*100</f>
        <v>98.157413512332681</v>
      </c>
      <c r="D1050" s="8">
        <v>247130920</v>
      </c>
      <c r="E1050">
        <v>2.1</v>
      </c>
      <c r="F1050" s="8">
        <v>251770000</v>
      </c>
    </row>
    <row r="1051" spans="1:6">
      <c r="A1051" t="s">
        <v>11673</v>
      </c>
      <c r="B1051">
        <v>80.92</v>
      </c>
      <c r="C1051" s="40">
        <f>nyse_gme_short_interest[[#This Row],[short_position]]/nyse_gme_short_interest[[#This Row],[float_shares]]*100</f>
        <v>98.157413512332681</v>
      </c>
      <c r="D1051" s="8">
        <v>247130920</v>
      </c>
      <c r="E1051">
        <v>2.1</v>
      </c>
      <c r="F1051" s="8">
        <v>251770000</v>
      </c>
    </row>
    <row r="1052" spans="1:6">
      <c r="A1052" t="s">
        <v>11674</v>
      </c>
      <c r="B1052">
        <v>80.92</v>
      </c>
      <c r="C1052" s="40">
        <f>nyse_gme_short_interest[[#This Row],[short_position]]/nyse_gme_short_interest[[#This Row],[float_shares]]*100</f>
        <v>98.157413512332681</v>
      </c>
      <c r="D1052" s="8">
        <v>247130920</v>
      </c>
      <c r="E1052">
        <v>2.1</v>
      </c>
      <c r="F1052" s="8">
        <v>251770000</v>
      </c>
    </row>
    <row r="1053" spans="1:6">
      <c r="A1053" t="s">
        <v>11675</v>
      </c>
      <c r="B1053">
        <v>93.25</v>
      </c>
      <c r="C1053" s="40">
        <f>nyse_gme_short_interest[[#This Row],[short_position]]/nyse_gme_short_interest[[#This Row],[float_shares]]*100</f>
        <v>113.11308893037295</v>
      </c>
      <c r="D1053" s="8">
        <v>284784824</v>
      </c>
      <c r="E1053">
        <v>6.14</v>
      </c>
      <c r="F1053" s="8">
        <v>251770000</v>
      </c>
    </row>
    <row r="1054" spans="1:6">
      <c r="A1054" t="s">
        <v>11676</v>
      </c>
      <c r="B1054">
        <v>93.25</v>
      </c>
      <c r="C1054" s="40">
        <f>nyse_gme_short_interest[[#This Row],[short_position]]/nyse_gme_short_interest[[#This Row],[float_shares]]*100</f>
        <v>113.11308893037295</v>
      </c>
      <c r="D1054" s="8">
        <v>284784824</v>
      </c>
      <c r="E1054">
        <v>6.14</v>
      </c>
      <c r="F1054" s="8">
        <v>251770000</v>
      </c>
    </row>
    <row r="1055" spans="1:6">
      <c r="A1055" t="s">
        <v>11677</v>
      </c>
      <c r="B1055">
        <v>93.25</v>
      </c>
      <c r="C1055" s="40">
        <f>nyse_gme_short_interest[[#This Row],[short_position]]/nyse_gme_short_interest[[#This Row],[float_shares]]*100</f>
        <v>113.11308893037295</v>
      </c>
      <c r="D1055" s="8">
        <v>284784824</v>
      </c>
      <c r="E1055">
        <v>6.14</v>
      </c>
      <c r="F1055" s="8">
        <v>251770000</v>
      </c>
    </row>
    <row r="1056" spans="1:6">
      <c r="A1056" t="s">
        <v>11678</v>
      </c>
      <c r="B1056">
        <v>93.25</v>
      </c>
      <c r="C1056" s="40">
        <f>nyse_gme_short_interest[[#This Row],[short_position]]/nyse_gme_short_interest[[#This Row],[float_shares]]*100</f>
        <v>113.11308893037295</v>
      </c>
      <c r="D1056" s="8">
        <v>284784824</v>
      </c>
      <c r="E1056">
        <v>6.14</v>
      </c>
      <c r="F1056" s="8">
        <v>251770000</v>
      </c>
    </row>
    <row r="1057" spans="1:6">
      <c r="A1057" t="s">
        <v>11679</v>
      </c>
      <c r="B1057">
        <v>93.25</v>
      </c>
      <c r="C1057" s="40">
        <f>nyse_gme_short_interest[[#This Row],[short_position]]/nyse_gme_short_interest[[#This Row],[float_shares]]*100</f>
        <v>113.11308893037295</v>
      </c>
      <c r="D1057" s="8">
        <v>284784824</v>
      </c>
      <c r="E1057">
        <v>6.14</v>
      </c>
      <c r="F1057" s="8">
        <v>251770000</v>
      </c>
    </row>
    <row r="1058" spans="1:6">
      <c r="A1058" t="s">
        <v>11680</v>
      </c>
      <c r="B1058">
        <v>93.25</v>
      </c>
      <c r="C1058" s="40">
        <f>nyse_gme_short_interest[[#This Row],[short_position]]/nyse_gme_short_interest[[#This Row],[float_shares]]*100</f>
        <v>113.11308893037295</v>
      </c>
      <c r="D1058" s="8">
        <v>284784824</v>
      </c>
      <c r="E1058">
        <v>6.14</v>
      </c>
      <c r="F1058" s="8">
        <v>251770000</v>
      </c>
    </row>
    <row r="1059" spans="1:6">
      <c r="A1059" t="s">
        <v>11681</v>
      </c>
      <c r="B1059">
        <v>93.25</v>
      </c>
      <c r="C1059" s="40">
        <f>nyse_gme_short_interest[[#This Row],[short_position]]/nyse_gme_short_interest[[#This Row],[float_shares]]*100</f>
        <v>113.11308893037295</v>
      </c>
      <c r="D1059" s="8">
        <v>284784824</v>
      </c>
      <c r="E1059">
        <v>6.14</v>
      </c>
      <c r="F1059" s="8">
        <v>251770000</v>
      </c>
    </row>
    <row r="1060" spans="1:6">
      <c r="A1060" t="s">
        <v>11682</v>
      </c>
      <c r="B1060">
        <v>93.25</v>
      </c>
      <c r="C1060" s="40">
        <f>nyse_gme_short_interest[[#This Row],[short_position]]/nyse_gme_short_interest[[#This Row],[float_shares]]*100</f>
        <v>113.11308893037295</v>
      </c>
      <c r="D1060" s="8">
        <v>284784824</v>
      </c>
      <c r="E1060">
        <v>6.14</v>
      </c>
      <c r="F1060" s="8">
        <v>251770000</v>
      </c>
    </row>
    <row r="1061" spans="1:6">
      <c r="A1061" t="s">
        <v>11683</v>
      </c>
      <c r="B1061">
        <v>93.25</v>
      </c>
      <c r="C1061" s="40">
        <f>nyse_gme_short_interest[[#This Row],[short_position]]/nyse_gme_short_interest[[#This Row],[float_shares]]*100</f>
        <v>113.11308893037295</v>
      </c>
      <c r="D1061" s="8">
        <v>284784824</v>
      </c>
      <c r="E1061">
        <v>6.14</v>
      </c>
      <c r="F1061" s="8">
        <v>251770000</v>
      </c>
    </row>
    <row r="1062" spans="1:6">
      <c r="A1062" t="s">
        <v>11684</v>
      </c>
      <c r="B1062">
        <v>93.25</v>
      </c>
      <c r="C1062" s="40">
        <f>nyse_gme_short_interest[[#This Row],[short_position]]/nyse_gme_short_interest[[#This Row],[float_shares]]*100</f>
        <v>138.42649297623097</v>
      </c>
      <c r="D1062" s="8">
        <v>284784824</v>
      </c>
      <c r="E1062">
        <v>6.14</v>
      </c>
      <c r="F1062" s="8">
        <v>205730000</v>
      </c>
    </row>
    <row r="1063" spans="1:6">
      <c r="A1063" t="s">
        <v>11685</v>
      </c>
      <c r="B1063">
        <v>89.23</v>
      </c>
      <c r="C1063" s="40">
        <f>nyse_gme_short_interest[[#This Row],[short_position]]/nyse_gme_short_interest[[#This Row],[float_shares]]*100</f>
        <v>132.4592738054732</v>
      </c>
      <c r="D1063" s="8">
        <v>272508464</v>
      </c>
      <c r="E1063">
        <v>6.89</v>
      </c>
      <c r="F1063" s="8">
        <v>205730000</v>
      </c>
    </row>
    <row r="1064" spans="1:6">
      <c r="A1064" t="s">
        <v>11686</v>
      </c>
      <c r="B1064">
        <v>89.23</v>
      </c>
      <c r="C1064" s="40">
        <f>nyse_gme_short_interest[[#This Row],[short_position]]/nyse_gme_short_interest[[#This Row],[float_shares]]*100</f>
        <v>132.4592738054732</v>
      </c>
      <c r="D1064" s="8">
        <v>272508464</v>
      </c>
      <c r="E1064">
        <v>6.89</v>
      </c>
      <c r="F1064" s="8">
        <v>205730000</v>
      </c>
    </row>
    <row r="1065" spans="1:6">
      <c r="A1065" t="s">
        <v>11687</v>
      </c>
      <c r="B1065">
        <v>89.23</v>
      </c>
      <c r="C1065" s="40">
        <f>nyse_gme_short_interest[[#This Row],[short_position]]/nyse_gme_short_interest[[#This Row],[float_shares]]*100</f>
        <v>132.4592738054732</v>
      </c>
      <c r="D1065" s="8">
        <v>272508464</v>
      </c>
      <c r="E1065">
        <v>6.89</v>
      </c>
      <c r="F1065" s="8">
        <v>205730000</v>
      </c>
    </row>
    <row r="1066" spans="1:6">
      <c r="A1066" t="s">
        <v>11688</v>
      </c>
      <c r="B1066">
        <v>89.23</v>
      </c>
      <c r="C1066" s="40">
        <f>nyse_gme_short_interest[[#This Row],[short_position]]/nyse_gme_short_interest[[#This Row],[float_shares]]*100</f>
        <v>132.4592738054732</v>
      </c>
      <c r="D1066" s="8">
        <v>272508464</v>
      </c>
      <c r="E1066">
        <v>6.89</v>
      </c>
      <c r="F1066" s="8">
        <v>205730000</v>
      </c>
    </row>
    <row r="1067" spans="1:6">
      <c r="A1067" t="s">
        <v>11689</v>
      </c>
      <c r="B1067">
        <v>89.23</v>
      </c>
      <c r="C1067" s="40">
        <f>nyse_gme_short_interest[[#This Row],[short_position]]/nyse_gme_short_interest[[#This Row],[float_shares]]*100</f>
        <v>132.4592738054732</v>
      </c>
      <c r="D1067" s="8">
        <v>272508464</v>
      </c>
      <c r="E1067">
        <v>6.89</v>
      </c>
      <c r="F1067" s="8">
        <v>205730000</v>
      </c>
    </row>
    <row r="1068" spans="1:6">
      <c r="A1068" t="s">
        <v>11690</v>
      </c>
      <c r="B1068">
        <v>89.23</v>
      </c>
      <c r="C1068" s="40">
        <f>nyse_gme_short_interest[[#This Row],[short_position]]/nyse_gme_short_interest[[#This Row],[float_shares]]*100</f>
        <v>132.4592738054732</v>
      </c>
      <c r="D1068" s="8">
        <v>272508464</v>
      </c>
      <c r="E1068">
        <v>6.89</v>
      </c>
      <c r="F1068" s="8">
        <v>205730000</v>
      </c>
    </row>
    <row r="1069" spans="1:6">
      <c r="A1069" t="s">
        <v>11691</v>
      </c>
      <c r="B1069">
        <v>89.23</v>
      </c>
      <c r="C1069" s="40">
        <f>nyse_gme_short_interest[[#This Row],[short_position]]/nyse_gme_short_interest[[#This Row],[float_shares]]*100</f>
        <v>132.4592738054732</v>
      </c>
      <c r="D1069" s="8">
        <v>272508464</v>
      </c>
      <c r="E1069">
        <v>6.89</v>
      </c>
      <c r="F1069" s="8">
        <v>205730000</v>
      </c>
    </row>
    <row r="1070" spans="1:6">
      <c r="A1070" t="s">
        <v>11692</v>
      </c>
      <c r="B1070">
        <v>89.23</v>
      </c>
      <c r="C1070" s="40">
        <f>nyse_gme_short_interest[[#This Row],[short_position]]/nyse_gme_short_interest[[#This Row],[float_shares]]*100</f>
        <v>132.4592738054732</v>
      </c>
      <c r="D1070" s="8">
        <v>272508464</v>
      </c>
      <c r="E1070">
        <v>6.89</v>
      </c>
      <c r="F1070" s="8">
        <v>205730000</v>
      </c>
    </row>
    <row r="1071" spans="1:6">
      <c r="A1071" t="s">
        <v>11693</v>
      </c>
      <c r="B1071">
        <v>89.23</v>
      </c>
      <c r="C1071" s="40">
        <f>nyse_gme_short_interest[[#This Row],[short_position]]/nyse_gme_short_interest[[#This Row],[float_shares]]*100</f>
        <v>132.4592738054732</v>
      </c>
      <c r="D1071" s="8">
        <v>272508464</v>
      </c>
      <c r="E1071">
        <v>6.89</v>
      </c>
      <c r="F1071" s="8">
        <v>205730000</v>
      </c>
    </row>
    <row r="1072" spans="1:6">
      <c r="A1072" t="s">
        <v>11694</v>
      </c>
      <c r="B1072">
        <v>89.23</v>
      </c>
      <c r="C1072" s="40">
        <f>nyse_gme_short_interest[[#This Row],[short_position]]/nyse_gme_short_interest[[#This Row],[float_shares]]*100</f>
        <v>132.4592738054732</v>
      </c>
      <c r="D1072" s="8">
        <v>272508464</v>
      </c>
      <c r="E1072">
        <v>6.89</v>
      </c>
      <c r="F1072" s="8">
        <v>205730000</v>
      </c>
    </row>
    <row r="1073" spans="1:6">
      <c r="A1073" t="s">
        <v>11695</v>
      </c>
      <c r="B1073">
        <v>89.23</v>
      </c>
      <c r="C1073" s="40">
        <f>nyse_gme_short_interest[[#This Row],[short_position]]/nyse_gme_short_interest[[#This Row],[float_shares]]*100</f>
        <v>132.4592738054732</v>
      </c>
      <c r="D1073" s="8">
        <v>272508464</v>
      </c>
      <c r="E1073">
        <v>6.89</v>
      </c>
      <c r="F1073" s="8">
        <v>205730000</v>
      </c>
    </row>
    <row r="1074" spans="1:6">
      <c r="A1074" t="s">
        <v>11696</v>
      </c>
      <c r="B1074">
        <v>89.04</v>
      </c>
      <c r="C1074" s="40">
        <f>nyse_gme_short_interest[[#This Row],[short_position]]/nyse_gme_short_interest[[#This Row],[float_shares]]*100</f>
        <v>132.17736061828612</v>
      </c>
      <c r="D1074" s="8">
        <v>271928484</v>
      </c>
      <c r="E1074">
        <v>8.7200000000000006</v>
      </c>
      <c r="F1074" s="8">
        <v>205730000</v>
      </c>
    </row>
    <row r="1075" spans="1:6">
      <c r="A1075" t="s">
        <v>11697</v>
      </c>
      <c r="B1075">
        <v>89.04</v>
      </c>
      <c r="C1075" s="40">
        <f>nyse_gme_short_interest[[#This Row],[short_position]]/nyse_gme_short_interest[[#This Row],[float_shares]]*100</f>
        <v>132.17736061828612</v>
      </c>
      <c r="D1075" s="8">
        <v>271928484</v>
      </c>
      <c r="E1075">
        <v>8.7200000000000006</v>
      </c>
      <c r="F1075" s="8">
        <v>205730000</v>
      </c>
    </row>
    <row r="1076" spans="1:6">
      <c r="A1076" t="s">
        <v>11698</v>
      </c>
      <c r="B1076">
        <v>89.04</v>
      </c>
      <c r="C1076" s="40">
        <f>nyse_gme_short_interest[[#This Row],[short_position]]/nyse_gme_short_interest[[#This Row],[float_shares]]*100</f>
        <v>132.17736061828612</v>
      </c>
      <c r="D1076" s="8">
        <v>271928484</v>
      </c>
      <c r="E1076">
        <v>8.7200000000000006</v>
      </c>
      <c r="F1076" s="8">
        <v>205730000</v>
      </c>
    </row>
    <row r="1077" spans="1:6">
      <c r="A1077" t="s">
        <v>11699</v>
      </c>
      <c r="B1077">
        <v>89.04</v>
      </c>
      <c r="C1077" s="40">
        <f>nyse_gme_short_interest[[#This Row],[short_position]]/nyse_gme_short_interest[[#This Row],[float_shares]]*100</f>
        <v>132.17736061828612</v>
      </c>
      <c r="D1077" s="8">
        <v>271928484</v>
      </c>
      <c r="E1077">
        <v>8.7200000000000006</v>
      </c>
      <c r="F1077" s="8">
        <v>205730000</v>
      </c>
    </row>
    <row r="1078" spans="1:6">
      <c r="A1078" t="s">
        <v>11700</v>
      </c>
      <c r="B1078">
        <v>89.04</v>
      </c>
      <c r="C1078" s="40">
        <f>nyse_gme_short_interest[[#This Row],[short_position]]/nyse_gme_short_interest[[#This Row],[float_shares]]*100</f>
        <v>132.17736061828612</v>
      </c>
      <c r="D1078" s="8">
        <v>271928484</v>
      </c>
      <c r="E1078">
        <v>8.7200000000000006</v>
      </c>
      <c r="F1078" s="8">
        <v>205730000</v>
      </c>
    </row>
    <row r="1079" spans="1:6">
      <c r="A1079" t="s">
        <v>11701</v>
      </c>
      <c r="B1079">
        <v>89.04</v>
      </c>
      <c r="C1079" s="40">
        <f>nyse_gme_short_interest[[#This Row],[short_position]]/nyse_gme_short_interest[[#This Row],[float_shares]]*100</f>
        <v>132.17736061828612</v>
      </c>
      <c r="D1079" s="8">
        <v>271928484</v>
      </c>
      <c r="E1079">
        <v>8.7200000000000006</v>
      </c>
      <c r="F1079" s="8">
        <v>205730000</v>
      </c>
    </row>
    <row r="1080" spans="1:6">
      <c r="A1080" t="s">
        <v>11702</v>
      </c>
      <c r="B1080">
        <v>89.04</v>
      </c>
      <c r="C1080" s="40">
        <f>nyse_gme_short_interest[[#This Row],[short_position]]/nyse_gme_short_interest[[#This Row],[float_shares]]*100</f>
        <v>132.17736061828612</v>
      </c>
      <c r="D1080" s="8">
        <v>271928484</v>
      </c>
      <c r="E1080">
        <v>8.7200000000000006</v>
      </c>
      <c r="F1080" s="8">
        <v>205730000</v>
      </c>
    </row>
    <row r="1081" spans="1:6">
      <c r="A1081" t="s">
        <v>11703</v>
      </c>
      <c r="B1081">
        <v>89.04</v>
      </c>
      <c r="C1081" s="40">
        <f>nyse_gme_short_interest[[#This Row],[short_position]]/nyse_gme_short_interest[[#This Row],[float_shares]]*100</f>
        <v>132.17736061828612</v>
      </c>
      <c r="D1081" s="8">
        <v>271928484</v>
      </c>
      <c r="E1081">
        <v>8.7200000000000006</v>
      </c>
      <c r="F1081" s="8">
        <v>205730000</v>
      </c>
    </row>
    <row r="1082" spans="1:6">
      <c r="A1082" t="s">
        <v>11704</v>
      </c>
      <c r="B1082">
        <v>89.04</v>
      </c>
      <c r="C1082" s="40">
        <f>nyse_gme_short_interest[[#This Row],[short_position]]/nyse_gme_short_interest[[#This Row],[float_shares]]*100</f>
        <v>132.17736061828612</v>
      </c>
      <c r="D1082" s="8">
        <v>271928484</v>
      </c>
      <c r="E1082">
        <v>8.7200000000000006</v>
      </c>
      <c r="F1082" s="8">
        <v>205730000</v>
      </c>
    </row>
    <row r="1083" spans="1:6">
      <c r="A1083" t="s">
        <v>11705</v>
      </c>
      <c r="B1083">
        <v>89.04</v>
      </c>
      <c r="C1083" s="40">
        <f>nyse_gme_short_interest[[#This Row],[short_position]]/nyse_gme_short_interest[[#This Row],[float_shares]]*100</f>
        <v>132.17736061828612</v>
      </c>
      <c r="D1083" s="8">
        <v>271928484</v>
      </c>
      <c r="E1083">
        <v>8.7200000000000006</v>
      </c>
      <c r="F1083" s="8">
        <v>205730000</v>
      </c>
    </row>
    <row r="1084" spans="1:6">
      <c r="A1084" t="s">
        <v>11706</v>
      </c>
      <c r="B1084">
        <v>89.04</v>
      </c>
      <c r="C1084" s="40">
        <f>nyse_gme_short_interest[[#This Row],[short_position]]/nyse_gme_short_interest[[#This Row],[float_shares]]*100</f>
        <v>132.17736061828612</v>
      </c>
      <c r="D1084" s="8">
        <v>271928484</v>
      </c>
      <c r="E1084">
        <v>8.7200000000000006</v>
      </c>
      <c r="F1084" s="8">
        <v>205730000</v>
      </c>
    </row>
    <row r="1085" spans="1:6">
      <c r="A1085" t="s">
        <v>11707</v>
      </c>
      <c r="B1085">
        <v>88.35</v>
      </c>
      <c r="C1085" s="40">
        <f>nyse_gme_short_interest[[#This Row],[short_position]]/nyse_gme_short_interest[[#This Row],[float_shares]]*100</f>
        <v>131.15066154668739</v>
      </c>
      <c r="D1085" s="8">
        <v>269816256</v>
      </c>
      <c r="E1085">
        <v>14.05</v>
      </c>
      <c r="F1085" s="8">
        <v>205730000</v>
      </c>
    </row>
    <row r="1086" spans="1:6">
      <c r="A1086" t="s">
        <v>11708</v>
      </c>
      <c r="B1086">
        <v>88.35</v>
      </c>
      <c r="C1086" s="40">
        <f>nyse_gme_short_interest[[#This Row],[short_position]]/nyse_gme_short_interest[[#This Row],[float_shares]]*100</f>
        <v>131.15066154668739</v>
      </c>
      <c r="D1086" s="8">
        <v>269816256</v>
      </c>
      <c r="E1086">
        <v>14.05</v>
      </c>
      <c r="F1086" s="8">
        <v>205730000</v>
      </c>
    </row>
    <row r="1087" spans="1:6">
      <c r="A1087" t="s">
        <v>11709</v>
      </c>
      <c r="B1087">
        <v>88.35</v>
      </c>
      <c r="C1087" s="40">
        <f>nyse_gme_short_interest[[#This Row],[short_position]]/nyse_gme_short_interest[[#This Row],[float_shares]]*100</f>
        <v>131.15066154668739</v>
      </c>
      <c r="D1087" s="8">
        <v>269816256</v>
      </c>
      <c r="E1087">
        <v>14.05</v>
      </c>
      <c r="F1087" s="8">
        <v>205730000</v>
      </c>
    </row>
    <row r="1088" spans="1:6">
      <c r="A1088" t="s">
        <v>11710</v>
      </c>
      <c r="B1088">
        <v>88.35</v>
      </c>
      <c r="C1088" s="40">
        <f>nyse_gme_short_interest[[#This Row],[short_position]]/nyse_gme_short_interest[[#This Row],[float_shares]]*100</f>
        <v>131.15066154668739</v>
      </c>
      <c r="D1088" s="8">
        <v>269816256</v>
      </c>
      <c r="E1088">
        <v>14.05</v>
      </c>
      <c r="F1088" s="8">
        <v>205730000</v>
      </c>
    </row>
    <row r="1089" spans="1:6">
      <c r="A1089" t="s">
        <v>11711</v>
      </c>
      <c r="B1089">
        <v>88.35</v>
      </c>
      <c r="C1089" s="40">
        <f>nyse_gme_short_interest[[#This Row],[short_position]]/nyse_gme_short_interest[[#This Row],[float_shares]]*100</f>
        <v>131.15066154668739</v>
      </c>
      <c r="D1089" s="8">
        <v>269816256</v>
      </c>
      <c r="E1089">
        <v>14.05</v>
      </c>
      <c r="F1089" s="8">
        <v>205730000</v>
      </c>
    </row>
    <row r="1090" spans="1:6">
      <c r="A1090" t="s">
        <v>11712</v>
      </c>
      <c r="B1090">
        <v>88.35</v>
      </c>
      <c r="C1090" s="40">
        <f>nyse_gme_short_interest[[#This Row],[short_position]]/nyse_gme_short_interest[[#This Row],[float_shares]]*100</f>
        <v>131.15066154668739</v>
      </c>
      <c r="D1090" s="8">
        <v>269816256</v>
      </c>
      <c r="E1090">
        <v>14.05</v>
      </c>
      <c r="F1090" s="8">
        <v>205730000</v>
      </c>
    </row>
    <row r="1091" spans="1:6">
      <c r="A1091" t="s">
        <v>11713</v>
      </c>
      <c r="B1091">
        <v>88.35</v>
      </c>
      <c r="C1091" s="40">
        <f>nyse_gme_short_interest[[#This Row],[short_position]]/nyse_gme_short_interest[[#This Row],[float_shares]]*100</f>
        <v>131.15066154668739</v>
      </c>
      <c r="D1091" s="8">
        <v>269816256</v>
      </c>
      <c r="E1091">
        <v>14.05</v>
      </c>
      <c r="F1091" s="8">
        <v>205730000</v>
      </c>
    </row>
    <row r="1092" spans="1:6">
      <c r="A1092" t="s">
        <v>11714</v>
      </c>
      <c r="B1092">
        <v>88.35</v>
      </c>
      <c r="C1092" s="40">
        <f>nyse_gme_short_interest[[#This Row],[short_position]]/nyse_gme_short_interest[[#This Row],[float_shares]]*100</f>
        <v>131.15066154668739</v>
      </c>
      <c r="D1092" s="8">
        <v>269816256</v>
      </c>
      <c r="E1092">
        <v>14.05</v>
      </c>
      <c r="F1092" s="8">
        <v>205730000</v>
      </c>
    </row>
    <row r="1093" spans="1:6">
      <c r="A1093" t="s">
        <v>11715</v>
      </c>
      <c r="B1093">
        <v>88.35</v>
      </c>
      <c r="C1093" s="40">
        <f>nyse_gme_short_interest[[#This Row],[short_position]]/nyse_gme_short_interest[[#This Row],[float_shares]]*100</f>
        <v>131.15066154668739</v>
      </c>
      <c r="D1093" s="8">
        <v>269816256</v>
      </c>
      <c r="E1093">
        <v>14.05</v>
      </c>
      <c r="F1093" s="8">
        <v>205730000</v>
      </c>
    </row>
    <row r="1094" spans="1:6">
      <c r="A1094" t="s">
        <v>11716</v>
      </c>
      <c r="B1094">
        <v>88.35</v>
      </c>
      <c r="C1094" s="40">
        <f>nyse_gme_short_interest[[#This Row],[short_position]]/nyse_gme_short_interest[[#This Row],[float_shares]]*100</f>
        <v>131.15066154668739</v>
      </c>
      <c r="D1094" s="8">
        <v>269816256</v>
      </c>
      <c r="E1094">
        <v>14.05</v>
      </c>
      <c r="F1094" s="8">
        <v>205730000</v>
      </c>
    </row>
    <row r="1095" spans="1:6">
      <c r="A1095" t="s">
        <v>11717</v>
      </c>
      <c r="B1095">
        <v>87.5</v>
      </c>
      <c r="C1095" s="40">
        <f>nyse_gme_short_interest[[#This Row],[short_position]]/nyse_gme_short_interest[[#This Row],[float_shares]]*100</f>
        <v>129.89117192436689</v>
      </c>
      <c r="D1095" s="8">
        <v>267225108</v>
      </c>
      <c r="E1095">
        <v>8.11</v>
      </c>
      <c r="F1095" s="8">
        <v>205730000</v>
      </c>
    </row>
    <row r="1096" spans="1:6">
      <c r="A1096" t="s">
        <v>11718</v>
      </c>
      <c r="B1096">
        <v>87.5</v>
      </c>
      <c r="C1096" s="40">
        <f>nyse_gme_short_interest[[#This Row],[short_position]]/nyse_gme_short_interest[[#This Row],[float_shares]]*100</f>
        <v>129.89117192436689</v>
      </c>
      <c r="D1096" s="8">
        <v>267225108</v>
      </c>
      <c r="E1096">
        <v>8.11</v>
      </c>
      <c r="F1096" s="8">
        <v>205730000</v>
      </c>
    </row>
    <row r="1097" spans="1:6">
      <c r="A1097" t="s">
        <v>11719</v>
      </c>
      <c r="B1097">
        <v>87.5</v>
      </c>
      <c r="C1097" s="40">
        <f>nyse_gme_short_interest[[#This Row],[short_position]]/nyse_gme_short_interest[[#This Row],[float_shares]]*100</f>
        <v>129.89117192436689</v>
      </c>
      <c r="D1097" s="8">
        <v>267225108</v>
      </c>
      <c r="E1097">
        <v>8.11</v>
      </c>
      <c r="F1097" s="8">
        <v>205730000</v>
      </c>
    </row>
    <row r="1098" spans="1:6">
      <c r="A1098" t="s">
        <v>11720</v>
      </c>
      <c r="B1098">
        <v>87.5</v>
      </c>
      <c r="C1098" s="40">
        <f>nyse_gme_short_interest[[#This Row],[short_position]]/nyse_gme_short_interest[[#This Row],[float_shares]]*100</f>
        <v>129.89117192436689</v>
      </c>
      <c r="D1098" s="8">
        <v>267225108</v>
      </c>
      <c r="E1098">
        <v>8.11</v>
      </c>
      <c r="F1098" s="8">
        <v>205730000</v>
      </c>
    </row>
    <row r="1099" spans="1:6">
      <c r="A1099" t="s">
        <v>11721</v>
      </c>
      <c r="B1099">
        <v>87.5</v>
      </c>
      <c r="C1099" s="40">
        <f>nyse_gme_short_interest[[#This Row],[short_position]]/nyse_gme_short_interest[[#This Row],[float_shares]]*100</f>
        <v>129.89117192436689</v>
      </c>
      <c r="D1099" s="8">
        <v>267225108</v>
      </c>
      <c r="E1099">
        <v>8.11</v>
      </c>
      <c r="F1099" s="8">
        <v>205730000</v>
      </c>
    </row>
    <row r="1100" spans="1:6">
      <c r="A1100" t="s">
        <v>11722</v>
      </c>
      <c r="B1100">
        <v>87.5</v>
      </c>
      <c r="C1100" s="40">
        <f>nyse_gme_short_interest[[#This Row],[short_position]]/nyse_gme_short_interest[[#This Row],[float_shares]]*100</f>
        <v>129.89117192436689</v>
      </c>
      <c r="D1100" s="8">
        <v>267225108</v>
      </c>
      <c r="E1100">
        <v>8.11</v>
      </c>
      <c r="F1100" s="8">
        <v>205730000</v>
      </c>
    </row>
    <row r="1101" spans="1:6">
      <c r="A1101" t="s">
        <v>11723</v>
      </c>
      <c r="B1101">
        <v>87.5</v>
      </c>
      <c r="C1101" s="40">
        <f>nyse_gme_short_interest[[#This Row],[short_position]]/nyse_gme_short_interest[[#This Row],[float_shares]]*100</f>
        <v>129.89117192436689</v>
      </c>
      <c r="D1101" s="8">
        <v>267225108</v>
      </c>
      <c r="E1101">
        <v>8.11</v>
      </c>
      <c r="F1101" s="8">
        <v>205730000</v>
      </c>
    </row>
    <row r="1102" spans="1:6">
      <c r="A1102" t="s">
        <v>11724</v>
      </c>
      <c r="B1102">
        <v>87.5</v>
      </c>
      <c r="C1102" s="40">
        <f>nyse_gme_short_interest[[#This Row],[short_position]]/nyse_gme_short_interest[[#This Row],[float_shares]]*100</f>
        <v>129.89117192436689</v>
      </c>
      <c r="D1102" s="8">
        <v>267225108</v>
      </c>
      <c r="E1102">
        <v>8.11</v>
      </c>
      <c r="F1102" s="8">
        <v>205730000</v>
      </c>
    </row>
    <row r="1103" spans="1:6">
      <c r="A1103" t="s">
        <v>11725</v>
      </c>
      <c r="B1103">
        <v>87.5</v>
      </c>
      <c r="C1103" s="40">
        <f>nyse_gme_short_interest[[#This Row],[short_position]]/nyse_gme_short_interest[[#This Row],[float_shares]]*100</f>
        <v>129.89117192436689</v>
      </c>
      <c r="D1103" s="8">
        <v>267225108</v>
      </c>
      <c r="E1103">
        <v>8.11</v>
      </c>
      <c r="F1103" s="8">
        <v>205730000</v>
      </c>
    </row>
    <row r="1104" spans="1:6">
      <c r="A1104" t="s">
        <v>11726</v>
      </c>
      <c r="B1104">
        <v>87.5</v>
      </c>
      <c r="C1104" s="40">
        <f>nyse_gme_short_interest[[#This Row],[short_position]]/nyse_gme_short_interest[[#This Row],[float_shares]]*100</f>
        <v>129.89117192436689</v>
      </c>
      <c r="D1104" s="8">
        <v>267225108</v>
      </c>
      <c r="E1104">
        <v>8.11</v>
      </c>
      <c r="F1104" s="8">
        <v>205730000</v>
      </c>
    </row>
    <row r="1105" spans="1:6">
      <c r="A1105" t="s">
        <v>11727</v>
      </c>
      <c r="B1105">
        <v>92.12</v>
      </c>
      <c r="C1105" s="40">
        <f>nyse_gme_short_interest[[#This Row],[short_position]]/nyse_gme_short_interest[[#This Row],[float_shares]]*100</f>
        <v>136.75604141350311</v>
      </c>
      <c r="D1105" s="8">
        <v>281348204</v>
      </c>
      <c r="E1105">
        <v>3.55</v>
      </c>
      <c r="F1105" s="8">
        <v>205730000</v>
      </c>
    </row>
    <row r="1106" spans="1:6">
      <c r="A1106" t="s">
        <v>11728</v>
      </c>
      <c r="B1106">
        <v>92.12</v>
      </c>
      <c r="C1106" s="40">
        <f>nyse_gme_short_interest[[#This Row],[short_position]]/nyse_gme_short_interest[[#This Row],[float_shares]]*100</f>
        <v>136.75604141350311</v>
      </c>
      <c r="D1106" s="8">
        <v>281348204</v>
      </c>
      <c r="E1106">
        <v>3.55</v>
      </c>
      <c r="F1106" s="8">
        <v>205730000</v>
      </c>
    </row>
    <row r="1107" spans="1:6">
      <c r="A1107" t="s">
        <v>11729</v>
      </c>
      <c r="B1107">
        <v>92.12</v>
      </c>
      <c r="C1107" s="40">
        <f>nyse_gme_short_interest[[#This Row],[short_position]]/nyse_gme_short_interest[[#This Row],[float_shares]]*100</f>
        <v>136.75604141350311</v>
      </c>
      <c r="D1107" s="8">
        <v>281348204</v>
      </c>
      <c r="E1107">
        <v>3.55</v>
      </c>
      <c r="F1107" s="8">
        <v>205730000</v>
      </c>
    </row>
    <row r="1108" spans="1:6">
      <c r="A1108" t="s">
        <v>11730</v>
      </c>
      <c r="B1108">
        <v>92.12</v>
      </c>
      <c r="C1108" s="40">
        <f>nyse_gme_short_interest[[#This Row],[short_position]]/nyse_gme_short_interest[[#This Row],[float_shares]]*100</f>
        <v>136.75604141350311</v>
      </c>
      <c r="D1108" s="8">
        <v>281348204</v>
      </c>
      <c r="E1108">
        <v>3.55</v>
      </c>
      <c r="F1108" s="8">
        <v>205730000</v>
      </c>
    </row>
    <row r="1109" spans="1:6">
      <c r="A1109" t="s">
        <v>11731</v>
      </c>
      <c r="B1109">
        <v>92.12</v>
      </c>
      <c r="C1109" s="40">
        <f>nyse_gme_short_interest[[#This Row],[short_position]]/nyse_gme_short_interest[[#This Row],[float_shares]]*100</f>
        <v>136.75604141350311</v>
      </c>
      <c r="D1109" s="8">
        <v>281348204</v>
      </c>
      <c r="E1109">
        <v>3.55</v>
      </c>
      <c r="F1109" s="8">
        <v>205730000</v>
      </c>
    </row>
    <row r="1110" spans="1:6">
      <c r="A1110" t="s">
        <v>11732</v>
      </c>
      <c r="B1110">
        <v>92.12</v>
      </c>
      <c r="C1110" s="40">
        <f>nyse_gme_short_interest[[#This Row],[short_position]]/nyse_gme_short_interest[[#This Row],[float_shares]]*100</f>
        <v>136.75604141350311</v>
      </c>
      <c r="D1110" s="8">
        <v>281348204</v>
      </c>
      <c r="E1110">
        <v>3.55</v>
      </c>
      <c r="F1110" s="8">
        <v>205730000</v>
      </c>
    </row>
    <row r="1111" spans="1:6">
      <c r="A1111" t="s">
        <v>11733</v>
      </c>
      <c r="B1111">
        <v>92.12</v>
      </c>
      <c r="C1111" s="40">
        <f>nyse_gme_short_interest[[#This Row],[short_position]]/nyse_gme_short_interest[[#This Row],[float_shares]]*100</f>
        <v>136.75604141350311</v>
      </c>
      <c r="D1111" s="8">
        <v>281348204</v>
      </c>
      <c r="E1111">
        <v>3.55</v>
      </c>
      <c r="F1111" s="8">
        <v>205730000</v>
      </c>
    </row>
    <row r="1112" spans="1:6">
      <c r="A1112" t="s">
        <v>11734</v>
      </c>
      <c r="B1112">
        <v>92.12</v>
      </c>
      <c r="C1112" s="40">
        <f>nyse_gme_short_interest[[#This Row],[short_position]]/nyse_gme_short_interest[[#This Row],[float_shares]]*100</f>
        <v>136.75604141350311</v>
      </c>
      <c r="D1112" s="8">
        <v>281348204</v>
      </c>
      <c r="E1112">
        <v>3.55</v>
      </c>
      <c r="F1112" s="8">
        <v>205730000</v>
      </c>
    </row>
    <row r="1113" spans="1:6">
      <c r="A1113" t="s">
        <v>11735</v>
      </c>
      <c r="B1113">
        <v>92.12</v>
      </c>
      <c r="C1113" s="40">
        <f>nyse_gme_short_interest[[#This Row],[short_position]]/nyse_gme_short_interest[[#This Row],[float_shares]]*100</f>
        <v>136.75604141350311</v>
      </c>
      <c r="D1113" s="8">
        <v>281348204</v>
      </c>
      <c r="E1113">
        <v>3.55</v>
      </c>
      <c r="F1113" s="8">
        <v>205730000</v>
      </c>
    </row>
    <row r="1114" spans="1:6">
      <c r="A1114" t="s">
        <v>11736</v>
      </c>
      <c r="B1114">
        <v>92.12</v>
      </c>
      <c r="C1114" s="40">
        <f>nyse_gme_short_interest[[#This Row],[short_position]]/nyse_gme_short_interest[[#This Row],[float_shares]]*100</f>
        <v>136.75604141350311</v>
      </c>
      <c r="D1114" s="8">
        <v>281348204</v>
      </c>
      <c r="E1114">
        <v>3.55</v>
      </c>
      <c r="F1114" s="8">
        <v>205730000</v>
      </c>
    </row>
    <row r="1115" spans="1:6">
      <c r="A1115" t="s">
        <v>11737</v>
      </c>
      <c r="B1115">
        <v>92.12</v>
      </c>
      <c r="C1115" s="40">
        <f>nyse_gme_short_interest[[#This Row],[short_position]]/nyse_gme_short_interest[[#This Row],[float_shares]]*100</f>
        <v>136.75604141350311</v>
      </c>
      <c r="D1115" s="8">
        <v>281348204</v>
      </c>
      <c r="E1115">
        <v>3.55</v>
      </c>
      <c r="F1115" s="8">
        <v>205730000</v>
      </c>
    </row>
    <row r="1116" spans="1:6">
      <c r="A1116" t="s">
        <v>11738</v>
      </c>
      <c r="B1116">
        <v>89.89</v>
      </c>
      <c r="C1116" s="40">
        <f>nyse_gme_short_interest[[#This Row],[short_position]]/nyse_gme_short_interest[[#This Row],[float_shares]]*100</f>
        <v>133.43413017061195</v>
      </c>
      <c r="D1116" s="8">
        <v>274514036</v>
      </c>
      <c r="E1116">
        <v>5.62</v>
      </c>
      <c r="F1116" s="8">
        <v>205730000</v>
      </c>
    </row>
    <row r="1117" spans="1:6">
      <c r="A1117" t="s">
        <v>11739</v>
      </c>
      <c r="B1117">
        <v>89.89</v>
      </c>
      <c r="C1117" s="40">
        <f>nyse_gme_short_interest[[#This Row],[short_position]]/nyse_gme_short_interest[[#This Row],[float_shares]]*100</f>
        <v>133.43413017061195</v>
      </c>
      <c r="D1117" s="8">
        <v>274514036</v>
      </c>
      <c r="E1117">
        <v>5.62</v>
      </c>
      <c r="F1117" s="8">
        <v>205730000</v>
      </c>
    </row>
    <row r="1118" spans="1:6">
      <c r="A1118" t="s">
        <v>11740</v>
      </c>
      <c r="B1118">
        <v>89.89</v>
      </c>
      <c r="C1118" s="40">
        <f>nyse_gme_short_interest[[#This Row],[short_position]]/nyse_gme_short_interest[[#This Row],[float_shares]]*100</f>
        <v>133.43413017061195</v>
      </c>
      <c r="D1118" s="8">
        <v>274514036</v>
      </c>
      <c r="E1118">
        <v>5.62</v>
      </c>
      <c r="F1118" s="8">
        <v>205730000</v>
      </c>
    </row>
    <row r="1119" spans="1:6">
      <c r="A1119" t="s">
        <v>11741</v>
      </c>
      <c r="B1119">
        <v>89.89</v>
      </c>
      <c r="C1119" s="40">
        <f>nyse_gme_short_interest[[#This Row],[short_position]]/nyse_gme_short_interest[[#This Row],[float_shares]]*100</f>
        <v>133.43413017061195</v>
      </c>
      <c r="D1119" s="8">
        <v>274514036</v>
      </c>
      <c r="E1119">
        <v>5.62</v>
      </c>
      <c r="F1119" s="8">
        <v>205730000</v>
      </c>
    </row>
    <row r="1120" spans="1:6">
      <c r="A1120" t="s">
        <v>11742</v>
      </c>
      <c r="B1120">
        <v>89.89</v>
      </c>
      <c r="C1120" s="40">
        <f>nyse_gme_short_interest[[#This Row],[short_position]]/nyse_gme_short_interest[[#This Row],[float_shares]]*100</f>
        <v>133.43413017061195</v>
      </c>
      <c r="D1120" s="8">
        <v>274514036</v>
      </c>
      <c r="E1120">
        <v>5.62</v>
      </c>
      <c r="F1120" s="8">
        <v>205730000</v>
      </c>
    </row>
    <row r="1121" spans="1:6">
      <c r="A1121" t="s">
        <v>11743</v>
      </c>
      <c r="B1121">
        <v>89.89</v>
      </c>
      <c r="C1121" s="40">
        <f>nyse_gme_short_interest[[#This Row],[short_position]]/nyse_gme_short_interest[[#This Row],[float_shares]]*100</f>
        <v>133.43413017061195</v>
      </c>
      <c r="D1121" s="8">
        <v>274514036</v>
      </c>
      <c r="E1121">
        <v>5.62</v>
      </c>
      <c r="F1121" s="8">
        <v>205730000</v>
      </c>
    </row>
    <row r="1122" spans="1:6">
      <c r="A1122" t="s">
        <v>11744</v>
      </c>
      <c r="B1122">
        <v>89.89</v>
      </c>
      <c r="C1122" s="40">
        <f>nyse_gme_short_interest[[#This Row],[short_position]]/nyse_gme_short_interest[[#This Row],[float_shares]]*100</f>
        <v>133.43413017061195</v>
      </c>
      <c r="D1122" s="8">
        <v>274514036</v>
      </c>
      <c r="E1122">
        <v>5.62</v>
      </c>
      <c r="F1122" s="8">
        <v>205730000</v>
      </c>
    </row>
    <row r="1123" spans="1:6">
      <c r="A1123" t="s">
        <v>11745</v>
      </c>
      <c r="B1123">
        <v>89.89</v>
      </c>
      <c r="C1123" s="40">
        <f>nyse_gme_short_interest[[#This Row],[short_position]]/nyse_gme_short_interest[[#This Row],[float_shares]]*100</f>
        <v>133.43413017061195</v>
      </c>
      <c r="D1123" s="8">
        <v>274514036</v>
      </c>
      <c r="E1123">
        <v>5.62</v>
      </c>
      <c r="F1123" s="8">
        <v>205730000</v>
      </c>
    </row>
    <row r="1124" spans="1:6">
      <c r="A1124" t="s">
        <v>11746</v>
      </c>
      <c r="B1124">
        <v>89.89</v>
      </c>
      <c r="C1124" s="40">
        <f>nyse_gme_short_interest[[#This Row],[short_position]]/nyse_gme_short_interest[[#This Row],[float_shares]]*100</f>
        <v>133.43413017061195</v>
      </c>
      <c r="D1124" s="8">
        <v>274514036</v>
      </c>
      <c r="E1124">
        <v>5.62</v>
      </c>
      <c r="F1124" s="8">
        <v>205730000</v>
      </c>
    </row>
    <row r="1125" spans="1:6">
      <c r="A1125" t="s">
        <v>11747</v>
      </c>
      <c r="B1125">
        <v>89.89</v>
      </c>
      <c r="C1125" s="40">
        <f>nyse_gme_short_interest[[#This Row],[short_position]]/nyse_gme_short_interest[[#This Row],[float_shares]]*100</f>
        <v>133.43413017061195</v>
      </c>
      <c r="D1125" s="8">
        <v>274514036</v>
      </c>
      <c r="E1125">
        <v>5.62</v>
      </c>
      <c r="F1125" s="8">
        <v>205730000</v>
      </c>
    </row>
    <row r="1126" spans="1:6">
      <c r="A1126" t="s">
        <v>11748</v>
      </c>
      <c r="B1126">
        <v>89.89</v>
      </c>
      <c r="C1126" s="40">
        <f>nyse_gme_short_interest[[#This Row],[short_position]]/nyse_gme_short_interest[[#This Row],[float_shares]]*100</f>
        <v>133.43413017061195</v>
      </c>
      <c r="D1126" s="8">
        <v>274514036</v>
      </c>
      <c r="E1126">
        <v>5.62</v>
      </c>
      <c r="F1126" s="8">
        <v>205730000</v>
      </c>
    </row>
    <row r="1127" spans="1:6">
      <c r="A1127" t="s">
        <v>11749</v>
      </c>
      <c r="B1127">
        <v>86.98</v>
      </c>
      <c r="C1127" s="40">
        <f>nyse_gme_short_interest[[#This Row],[short_position]]/nyse_gme_short_interest[[#This Row],[float_shares]]*100</f>
        <v>129.12019637388809</v>
      </c>
      <c r="D1127" s="8">
        <v>265638980</v>
      </c>
      <c r="E1127">
        <v>6.1</v>
      </c>
      <c r="F1127" s="8">
        <v>205730000</v>
      </c>
    </row>
    <row r="1128" spans="1:6">
      <c r="A1128" t="s">
        <v>11750</v>
      </c>
      <c r="B1128">
        <v>86.98</v>
      </c>
      <c r="C1128" s="40">
        <f>nyse_gme_short_interest[[#This Row],[short_position]]/nyse_gme_short_interest[[#This Row],[float_shares]]*100</f>
        <v>129.12019637388809</v>
      </c>
      <c r="D1128" s="8">
        <v>265638980</v>
      </c>
      <c r="E1128">
        <v>6.1</v>
      </c>
      <c r="F1128" s="8">
        <v>205730000</v>
      </c>
    </row>
    <row r="1129" spans="1:6">
      <c r="A1129" t="s">
        <v>11751</v>
      </c>
      <c r="B1129">
        <v>86.98</v>
      </c>
      <c r="C1129" s="40">
        <f>nyse_gme_short_interest[[#This Row],[short_position]]/nyse_gme_short_interest[[#This Row],[float_shares]]*100</f>
        <v>129.12019637388809</v>
      </c>
      <c r="D1129" s="8">
        <v>265638980</v>
      </c>
      <c r="E1129">
        <v>6.1</v>
      </c>
      <c r="F1129" s="8">
        <v>205730000</v>
      </c>
    </row>
    <row r="1130" spans="1:6">
      <c r="A1130" t="s">
        <v>11752</v>
      </c>
      <c r="B1130">
        <v>86.98</v>
      </c>
      <c r="C1130" s="40">
        <f>nyse_gme_short_interest[[#This Row],[short_position]]/nyse_gme_short_interest[[#This Row],[float_shares]]*100</f>
        <v>129.12019637388809</v>
      </c>
      <c r="D1130" s="8">
        <v>265638980</v>
      </c>
      <c r="E1130">
        <v>6.1</v>
      </c>
      <c r="F1130" s="8">
        <v>205730000</v>
      </c>
    </row>
    <row r="1131" spans="1:6">
      <c r="A1131" t="s">
        <v>11753</v>
      </c>
      <c r="B1131">
        <v>86.98</v>
      </c>
      <c r="C1131" s="40">
        <f>nyse_gme_short_interest[[#This Row],[short_position]]/nyse_gme_short_interest[[#This Row],[float_shares]]*100</f>
        <v>129.12019637388809</v>
      </c>
      <c r="D1131" s="8">
        <v>265638980</v>
      </c>
      <c r="E1131">
        <v>6.1</v>
      </c>
      <c r="F1131" s="8">
        <v>205730000</v>
      </c>
    </row>
    <row r="1132" spans="1:6">
      <c r="A1132" t="s">
        <v>11754</v>
      </c>
      <c r="B1132">
        <v>86.98</v>
      </c>
      <c r="C1132" s="40">
        <f>nyse_gme_short_interest[[#This Row],[short_position]]/nyse_gme_short_interest[[#This Row],[float_shares]]*100</f>
        <v>129.12019637388809</v>
      </c>
      <c r="D1132" s="8">
        <v>265638980</v>
      </c>
      <c r="E1132">
        <v>6.1</v>
      </c>
      <c r="F1132" s="8">
        <v>205730000</v>
      </c>
    </row>
    <row r="1133" spans="1:6">
      <c r="A1133" t="s">
        <v>11755</v>
      </c>
      <c r="B1133">
        <v>86.98</v>
      </c>
      <c r="C1133" s="40">
        <f>nyse_gme_short_interest[[#This Row],[short_position]]/nyse_gme_short_interest[[#This Row],[float_shares]]*100</f>
        <v>129.12019637388809</v>
      </c>
      <c r="D1133" s="8">
        <v>265638980</v>
      </c>
      <c r="E1133">
        <v>6.1</v>
      </c>
      <c r="F1133" s="8">
        <v>205730000</v>
      </c>
    </row>
    <row r="1134" spans="1:6">
      <c r="A1134" t="s">
        <v>11756</v>
      </c>
      <c r="B1134">
        <v>86.98</v>
      </c>
      <c r="C1134" s="40">
        <f>nyse_gme_short_interest[[#This Row],[short_position]]/nyse_gme_short_interest[[#This Row],[float_shares]]*100</f>
        <v>129.12019637388809</v>
      </c>
      <c r="D1134" s="8">
        <v>265638980</v>
      </c>
      <c r="E1134">
        <v>6.1</v>
      </c>
      <c r="F1134" s="8">
        <v>205730000</v>
      </c>
    </row>
    <row r="1135" spans="1:6">
      <c r="A1135" t="s">
        <v>11757</v>
      </c>
      <c r="B1135">
        <v>86.98</v>
      </c>
      <c r="C1135" s="40">
        <f>nyse_gme_short_interest[[#This Row],[short_position]]/nyse_gme_short_interest[[#This Row],[float_shares]]*100</f>
        <v>129.12019637388809</v>
      </c>
      <c r="D1135" s="8">
        <v>265638980</v>
      </c>
      <c r="E1135">
        <v>6.1</v>
      </c>
      <c r="F1135" s="8">
        <v>205730000</v>
      </c>
    </row>
    <row r="1136" spans="1:6">
      <c r="A1136" t="s">
        <v>11758</v>
      </c>
      <c r="B1136">
        <v>86.98</v>
      </c>
      <c r="C1136" s="40">
        <f>nyse_gme_short_interest[[#This Row],[short_position]]/nyse_gme_short_interest[[#This Row],[float_shares]]*100</f>
        <v>129.12019637388809</v>
      </c>
      <c r="D1136" s="8">
        <v>265638980</v>
      </c>
      <c r="E1136">
        <v>6.1</v>
      </c>
      <c r="F1136" s="8">
        <v>205730000</v>
      </c>
    </row>
    <row r="1137" spans="1:6">
      <c r="A1137" t="s">
        <v>11759</v>
      </c>
      <c r="B1137">
        <v>86.98</v>
      </c>
      <c r="C1137" s="40">
        <f>nyse_gme_short_interest[[#This Row],[short_position]]/nyse_gme_short_interest[[#This Row],[float_shares]]*100</f>
        <v>129.12019637388809</v>
      </c>
      <c r="D1137" s="8">
        <v>265638980</v>
      </c>
      <c r="E1137">
        <v>6.1</v>
      </c>
      <c r="F1137" s="8">
        <v>205730000</v>
      </c>
    </row>
    <row r="1138" spans="1:6">
      <c r="A1138" t="s">
        <v>11760</v>
      </c>
      <c r="B1138">
        <v>75.78</v>
      </c>
      <c r="C1138" s="40">
        <f>nyse_gme_short_interest[[#This Row],[short_position]]/nyse_gme_short_interest[[#This Row],[float_shares]]*100</f>
        <v>112.49878384290088</v>
      </c>
      <c r="D1138" s="8">
        <v>231443748</v>
      </c>
      <c r="E1138">
        <v>15.96</v>
      </c>
      <c r="F1138" s="8">
        <v>205730000</v>
      </c>
    </row>
    <row r="1139" spans="1:6">
      <c r="A1139" t="s">
        <v>11761</v>
      </c>
      <c r="B1139">
        <v>75.78</v>
      </c>
      <c r="C1139" s="40">
        <f>nyse_gme_short_interest[[#This Row],[short_position]]/nyse_gme_short_interest[[#This Row],[float_shares]]*100</f>
        <v>112.49878384290088</v>
      </c>
      <c r="D1139" s="8">
        <v>231443748</v>
      </c>
      <c r="E1139">
        <v>15.96</v>
      </c>
      <c r="F1139" s="8">
        <v>205730000</v>
      </c>
    </row>
    <row r="1140" spans="1:6">
      <c r="A1140" t="s">
        <v>11762</v>
      </c>
      <c r="B1140">
        <v>75.78</v>
      </c>
      <c r="C1140" s="40">
        <f>nyse_gme_short_interest[[#This Row],[short_position]]/nyse_gme_short_interest[[#This Row],[float_shares]]*100</f>
        <v>112.49878384290088</v>
      </c>
      <c r="D1140" s="8">
        <v>231443748</v>
      </c>
      <c r="E1140">
        <v>15.96</v>
      </c>
      <c r="F1140" s="8">
        <v>205730000</v>
      </c>
    </row>
    <row r="1141" spans="1:6">
      <c r="A1141" t="s">
        <v>11763</v>
      </c>
      <c r="B1141">
        <v>75.78</v>
      </c>
      <c r="C1141" s="40">
        <f>nyse_gme_short_interest[[#This Row],[short_position]]/nyse_gme_short_interest[[#This Row],[float_shares]]*100</f>
        <v>112.49878384290088</v>
      </c>
      <c r="D1141" s="8">
        <v>231443748</v>
      </c>
      <c r="E1141">
        <v>15.96</v>
      </c>
      <c r="F1141" s="8">
        <v>205730000</v>
      </c>
    </row>
    <row r="1142" spans="1:6">
      <c r="A1142" t="s">
        <v>11764</v>
      </c>
      <c r="B1142">
        <v>75.78</v>
      </c>
      <c r="C1142" s="40">
        <f>nyse_gme_short_interest[[#This Row],[short_position]]/nyse_gme_short_interest[[#This Row],[float_shares]]*100</f>
        <v>112.49878384290088</v>
      </c>
      <c r="D1142" s="8">
        <v>231443748</v>
      </c>
      <c r="E1142">
        <v>15.96</v>
      </c>
      <c r="F1142" s="8">
        <v>205730000</v>
      </c>
    </row>
    <row r="1143" spans="1:6">
      <c r="A1143" t="s">
        <v>11765</v>
      </c>
      <c r="B1143">
        <v>75.78</v>
      </c>
      <c r="C1143" s="40">
        <f>nyse_gme_short_interest[[#This Row],[short_position]]/nyse_gme_short_interest[[#This Row],[float_shares]]*100</f>
        <v>112.49878384290088</v>
      </c>
      <c r="D1143" s="8">
        <v>231443748</v>
      </c>
      <c r="E1143">
        <v>15.96</v>
      </c>
      <c r="F1143" s="8">
        <v>205730000</v>
      </c>
    </row>
    <row r="1144" spans="1:6">
      <c r="A1144" t="s">
        <v>11766</v>
      </c>
      <c r="B1144">
        <v>75.78</v>
      </c>
      <c r="C1144" s="40">
        <f>nyse_gme_short_interest[[#This Row],[short_position]]/nyse_gme_short_interest[[#This Row],[float_shares]]*100</f>
        <v>112.49878384290088</v>
      </c>
      <c r="D1144" s="8">
        <v>231443748</v>
      </c>
      <c r="E1144">
        <v>15.96</v>
      </c>
      <c r="F1144" s="8">
        <v>205730000</v>
      </c>
    </row>
    <row r="1145" spans="1:6">
      <c r="A1145" t="s">
        <v>11767</v>
      </c>
      <c r="B1145">
        <v>75.78</v>
      </c>
      <c r="C1145" s="40">
        <f>nyse_gme_short_interest[[#This Row],[short_position]]/nyse_gme_short_interest[[#This Row],[float_shares]]*100</f>
        <v>112.49878384290088</v>
      </c>
      <c r="D1145" s="8">
        <v>231443748</v>
      </c>
      <c r="E1145">
        <v>15.96</v>
      </c>
      <c r="F1145" s="8">
        <v>205730000</v>
      </c>
    </row>
    <row r="1146" spans="1:6">
      <c r="A1146" t="s">
        <v>11768</v>
      </c>
      <c r="B1146">
        <v>75.78</v>
      </c>
      <c r="C1146" s="40">
        <f>nyse_gme_short_interest[[#This Row],[short_position]]/nyse_gme_short_interest[[#This Row],[float_shares]]*100</f>
        <v>112.49878384290088</v>
      </c>
      <c r="D1146" s="8">
        <v>231443748</v>
      </c>
      <c r="E1146">
        <v>15.96</v>
      </c>
      <c r="F1146" s="8">
        <v>205730000</v>
      </c>
    </row>
    <row r="1147" spans="1:6">
      <c r="A1147" t="s">
        <v>11769</v>
      </c>
      <c r="B1147">
        <v>75.78</v>
      </c>
      <c r="C1147" s="40">
        <f>nyse_gme_short_interest[[#This Row],[short_position]]/nyse_gme_short_interest[[#This Row],[float_shares]]*100</f>
        <v>112.49878384290088</v>
      </c>
      <c r="D1147" s="8">
        <v>231443748</v>
      </c>
      <c r="E1147">
        <v>15.96</v>
      </c>
      <c r="F1147" s="8">
        <v>205730000</v>
      </c>
    </row>
    <row r="1148" spans="1:6">
      <c r="A1148" t="s">
        <v>11770</v>
      </c>
      <c r="B1148">
        <v>72.94</v>
      </c>
      <c r="C1148" s="40">
        <f>nyse_gme_short_interest[[#This Row],[short_position]]/nyse_gme_short_interest[[#This Row],[float_shares]]*100</f>
        <v>108.27469984931706</v>
      </c>
      <c r="D1148" s="8">
        <v>222753540</v>
      </c>
      <c r="E1148">
        <v>15.5</v>
      </c>
      <c r="F1148" s="8">
        <v>205730000</v>
      </c>
    </row>
    <row r="1149" spans="1:6">
      <c r="A1149" t="s">
        <v>11771</v>
      </c>
      <c r="B1149">
        <v>72.94</v>
      </c>
      <c r="C1149" s="40">
        <f>nyse_gme_short_interest[[#This Row],[short_position]]/nyse_gme_short_interest[[#This Row],[float_shares]]*100</f>
        <v>108.27469984931706</v>
      </c>
      <c r="D1149" s="8">
        <v>222753540</v>
      </c>
      <c r="E1149">
        <v>15.5</v>
      </c>
      <c r="F1149" s="8">
        <v>205730000</v>
      </c>
    </row>
    <row r="1150" spans="1:6">
      <c r="A1150" t="s">
        <v>11772</v>
      </c>
      <c r="B1150">
        <v>72.94</v>
      </c>
      <c r="C1150" s="40">
        <f>nyse_gme_short_interest[[#This Row],[short_position]]/nyse_gme_short_interest[[#This Row],[float_shares]]*100</f>
        <v>108.27469984931706</v>
      </c>
      <c r="D1150" s="8">
        <v>222753540</v>
      </c>
      <c r="E1150">
        <v>15.5</v>
      </c>
      <c r="F1150" s="8">
        <v>205730000</v>
      </c>
    </row>
    <row r="1151" spans="1:6">
      <c r="A1151" t="s">
        <v>11773</v>
      </c>
      <c r="B1151">
        <v>72.94</v>
      </c>
      <c r="C1151" s="40">
        <f>nyse_gme_short_interest[[#This Row],[short_position]]/nyse_gme_short_interest[[#This Row],[float_shares]]*100</f>
        <v>108.27469984931706</v>
      </c>
      <c r="D1151" s="8">
        <v>222753540</v>
      </c>
      <c r="E1151">
        <v>15.5</v>
      </c>
      <c r="F1151" s="8">
        <v>205730000</v>
      </c>
    </row>
    <row r="1152" spans="1:6">
      <c r="A1152" t="s">
        <v>11774</v>
      </c>
      <c r="B1152">
        <v>72.94</v>
      </c>
      <c r="C1152" s="40">
        <f>nyse_gme_short_interest[[#This Row],[short_position]]/nyse_gme_short_interest[[#This Row],[float_shares]]*100</f>
        <v>108.27469984931706</v>
      </c>
      <c r="D1152" s="8">
        <v>222753540</v>
      </c>
      <c r="E1152">
        <v>15.5</v>
      </c>
      <c r="F1152" s="8">
        <v>205730000</v>
      </c>
    </row>
    <row r="1153" spans="1:6">
      <c r="A1153" t="s">
        <v>11775</v>
      </c>
      <c r="B1153">
        <v>72.94</v>
      </c>
      <c r="C1153" s="40">
        <f>nyse_gme_short_interest[[#This Row],[short_position]]/nyse_gme_short_interest[[#This Row],[float_shares]]*100</f>
        <v>108.27469984931706</v>
      </c>
      <c r="D1153" s="8">
        <v>222753540</v>
      </c>
      <c r="E1153">
        <v>15.5</v>
      </c>
      <c r="F1153" s="8">
        <v>205730000</v>
      </c>
    </row>
    <row r="1154" spans="1:6">
      <c r="A1154" t="s">
        <v>11776</v>
      </c>
      <c r="B1154">
        <v>72.94</v>
      </c>
      <c r="C1154" s="40">
        <f>nyse_gme_short_interest[[#This Row],[short_position]]/nyse_gme_short_interest[[#This Row],[float_shares]]*100</f>
        <v>108.27469984931706</v>
      </c>
      <c r="D1154" s="8">
        <v>222753540</v>
      </c>
      <c r="E1154">
        <v>15.5</v>
      </c>
      <c r="F1154" s="8">
        <v>205730000</v>
      </c>
    </row>
    <row r="1155" spans="1:6">
      <c r="A1155" t="s">
        <v>11777</v>
      </c>
      <c r="B1155">
        <v>72.94</v>
      </c>
      <c r="C1155" s="40">
        <f>nyse_gme_short_interest[[#This Row],[short_position]]/nyse_gme_short_interest[[#This Row],[float_shares]]*100</f>
        <v>108.27469984931706</v>
      </c>
      <c r="D1155" s="8">
        <v>222753540</v>
      </c>
      <c r="E1155">
        <v>15.5</v>
      </c>
      <c r="F1155" s="8">
        <v>205730000</v>
      </c>
    </row>
    <row r="1156" spans="1:6">
      <c r="A1156" t="s">
        <v>11778</v>
      </c>
      <c r="B1156">
        <v>72.94</v>
      </c>
      <c r="C1156" s="40">
        <f>nyse_gme_short_interest[[#This Row],[short_position]]/nyse_gme_short_interest[[#This Row],[float_shares]]*100</f>
        <v>108.27469984931706</v>
      </c>
      <c r="D1156" s="8">
        <v>222753540</v>
      </c>
      <c r="E1156">
        <v>15.5</v>
      </c>
      <c r="F1156" s="8">
        <v>205730000</v>
      </c>
    </row>
    <row r="1157" spans="1:6">
      <c r="A1157" t="s">
        <v>11779</v>
      </c>
      <c r="B1157">
        <v>72.94</v>
      </c>
      <c r="C1157" s="40">
        <f>nyse_gme_short_interest[[#This Row],[short_position]]/nyse_gme_short_interest[[#This Row],[float_shares]]*100</f>
        <v>108.27469984931706</v>
      </c>
      <c r="D1157" s="8">
        <v>222753540</v>
      </c>
      <c r="E1157">
        <v>15.5</v>
      </c>
      <c r="F1157" s="8">
        <v>205730000</v>
      </c>
    </row>
    <row r="1158" spans="1:6">
      <c r="A1158" t="s">
        <v>11780</v>
      </c>
      <c r="B1158">
        <v>72.94</v>
      </c>
      <c r="C1158" s="40">
        <f>nyse_gme_short_interest[[#This Row],[short_position]]/nyse_gme_short_interest[[#This Row],[float_shares]]*100</f>
        <v>108.27469984931706</v>
      </c>
      <c r="D1158" s="8">
        <v>222753540</v>
      </c>
      <c r="E1158">
        <v>15.5</v>
      </c>
      <c r="F1158" s="8">
        <v>205730000</v>
      </c>
    </row>
    <row r="1159" spans="1:6">
      <c r="A1159" t="s">
        <v>11781</v>
      </c>
      <c r="B1159">
        <v>71.41</v>
      </c>
      <c r="C1159" s="40">
        <f>nyse_gme_short_interest[[#This Row],[short_position]]/nyse_gme_short_interest[[#This Row],[float_shares]]*100</f>
        <v>106.01182520779662</v>
      </c>
      <c r="D1159" s="8">
        <v>218098128</v>
      </c>
      <c r="E1159">
        <v>20.82</v>
      </c>
      <c r="F1159" s="8">
        <v>205730000</v>
      </c>
    </row>
    <row r="1160" spans="1:6">
      <c r="A1160" t="s">
        <v>11782</v>
      </c>
      <c r="B1160">
        <v>71.41</v>
      </c>
      <c r="C1160" s="40">
        <f>nyse_gme_short_interest[[#This Row],[short_position]]/nyse_gme_short_interest[[#This Row],[float_shares]]*100</f>
        <v>106.01182520779662</v>
      </c>
      <c r="D1160" s="8">
        <v>218098128</v>
      </c>
      <c r="E1160">
        <v>20.82</v>
      </c>
      <c r="F1160" s="8">
        <v>205730000</v>
      </c>
    </row>
    <row r="1161" spans="1:6">
      <c r="A1161" t="s">
        <v>11783</v>
      </c>
      <c r="B1161">
        <v>71.41</v>
      </c>
      <c r="C1161" s="40">
        <f>nyse_gme_short_interest[[#This Row],[short_position]]/nyse_gme_short_interest[[#This Row],[float_shares]]*100</f>
        <v>106.01182520779662</v>
      </c>
      <c r="D1161" s="8">
        <v>218098128</v>
      </c>
      <c r="E1161">
        <v>20.82</v>
      </c>
      <c r="F1161" s="8">
        <v>205730000</v>
      </c>
    </row>
    <row r="1162" spans="1:6">
      <c r="A1162" t="s">
        <v>11784</v>
      </c>
      <c r="B1162">
        <v>71.41</v>
      </c>
      <c r="C1162" s="40">
        <f>nyse_gme_short_interest[[#This Row],[short_position]]/nyse_gme_short_interest[[#This Row],[float_shares]]*100</f>
        <v>106.01182520779662</v>
      </c>
      <c r="D1162" s="8">
        <v>218098128</v>
      </c>
      <c r="E1162">
        <v>20.82</v>
      </c>
      <c r="F1162" s="8">
        <v>205730000</v>
      </c>
    </row>
    <row r="1163" spans="1:6">
      <c r="A1163" t="s">
        <v>11785</v>
      </c>
      <c r="B1163">
        <v>71.41</v>
      </c>
      <c r="C1163" s="40">
        <f>nyse_gme_short_interest[[#This Row],[short_position]]/nyse_gme_short_interest[[#This Row],[float_shares]]*100</f>
        <v>106.01182520779662</v>
      </c>
      <c r="D1163" s="8">
        <v>218098128</v>
      </c>
      <c r="E1163">
        <v>20.82</v>
      </c>
      <c r="F1163" s="8">
        <v>205730000</v>
      </c>
    </row>
    <row r="1164" spans="1:6">
      <c r="A1164" t="s">
        <v>11786</v>
      </c>
      <c r="B1164">
        <v>71.41</v>
      </c>
      <c r="C1164" s="40">
        <f>nyse_gme_short_interest[[#This Row],[short_position]]/nyse_gme_short_interest[[#This Row],[float_shares]]*100</f>
        <v>106.01182520779662</v>
      </c>
      <c r="D1164" s="8">
        <v>218098128</v>
      </c>
      <c r="E1164">
        <v>20.82</v>
      </c>
      <c r="F1164" s="8">
        <v>205730000</v>
      </c>
    </row>
    <row r="1165" spans="1:6">
      <c r="A1165" t="s">
        <v>11787</v>
      </c>
      <c r="B1165">
        <v>71.41</v>
      </c>
      <c r="C1165" s="40">
        <f>nyse_gme_short_interest[[#This Row],[short_position]]/nyse_gme_short_interest[[#This Row],[float_shares]]*100</f>
        <v>106.01182520779662</v>
      </c>
      <c r="D1165" s="8">
        <v>218098128</v>
      </c>
      <c r="E1165">
        <v>20.82</v>
      </c>
      <c r="F1165" s="8">
        <v>205730000</v>
      </c>
    </row>
    <row r="1166" spans="1:6">
      <c r="A1166" t="s">
        <v>11788</v>
      </c>
      <c r="B1166">
        <v>71.41</v>
      </c>
      <c r="C1166" s="40">
        <f>nyse_gme_short_interest[[#This Row],[short_position]]/nyse_gme_short_interest[[#This Row],[float_shares]]*100</f>
        <v>106.01182520779662</v>
      </c>
      <c r="D1166" s="8">
        <v>218098128</v>
      </c>
      <c r="E1166">
        <v>20.82</v>
      </c>
      <c r="F1166" s="8">
        <v>205730000</v>
      </c>
    </row>
    <row r="1167" spans="1:6">
      <c r="A1167" t="s">
        <v>11789</v>
      </c>
      <c r="B1167">
        <v>71.41</v>
      </c>
      <c r="C1167" s="40">
        <f>nyse_gme_short_interest[[#This Row],[short_position]]/nyse_gme_short_interest[[#This Row],[float_shares]]*100</f>
        <v>106.01182520779662</v>
      </c>
      <c r="D1167" s="8">
        <v>218098128</v>
      </c>
      <c r="E1167">
        <v>20.82</v>
      </c>
      <c r="F1167" s="8">
        <v>205730000</v>
      </c>
    </row>
    <row r="1168" spans="1:6">
      <c r="A1168" t="s">
        <v>11790</v>
      </c>
      <c r="B1168">
        <v>71.41</v>
      </c>
      <c r="C1168" s="40">
        <f>nyse_gme_short_interest[[#This Row],[short_position]]/nyse_gme_short_interest[[#This Row],[float_shares]]*100</f>
        <v>106.01182520779662</v>
      </c>
      <c r="D1168" s="8">
        <v>218098128</v>
      </c>
      <c r="E1168">
        <v>20.82</v>
      </c>
      <c r="F1168" s="8">
        <v>205730000</v>
      </c>
    </row>
    <row r="1169" spans="1:6">
      <c r="A1169" t="s">
        <v>11791</v>
      </c>
      <c r="B1169">
        <v>70.069999999999993</v>
      </c>
      <c r="C1169" s="40">
        <f>nyse_gme_short_interest[[#This Row],[short_position]]/nyse_gme_short_interest[[#This Row],[float_shares]]*100</f>
        <v>104.01976182374956</v>
      </c>
      <c r="D1169" s="8">
        <v>213999856</v>
      </c>
      <c r="E1169">
        <v>25.82</v>
      </c>
      <c r="F1169" s="8">
        <v>205730000</v>
      </c>
    </row>
    <row r="1170" spans="1:6">
      <c r="A1170" t="s">
        <v>11792</v>
      </c>
      <c r="B1170">
        <v>70.069999999999993</v>
      </c>
      <c r="C1170" s="40">
        <f>nyse_gme_short_interest[[#This Row],[short_position]]/nyse_gme_short_interest[[#This Row],[float_shares]]*100</f>
        <v>104.01976182374956</v>
      </c>
      <c r="D1170" s="8">
        <v>213999856</v>
      </c>
      <c r="E1170">
        <v>25.82</v>
      </c>
      <c r="F1170" s="8">
        <v>205730000</v>
      </c>
    </row>
    <row r="1171" spans="1:6">
      <c r="A1171" t="s">
        <v>11793</v>
      </c>
      <c r="B1171">
        <v>70.069999999999993</v>
      </c>
      <c r="C1171" s="40">
        <f>nyse_gme_short_interest[[#This Row],[short_position]]/nyse_gme_short_interest[[#This Row],[float_shares]]*100</f>
        <v>104.01976182374956</v>
      </c>
      <c r="D1171" s="8">
        <v>213999856</v>
      </c>
      <c r="E1171">
        <v>25.82</v>
      </c>
      <c r="F1171" s="8">
        <v>205730000</v>
      </c>
    </row>
    <row r="1172" spans="1:6">
      <c r="A1172" t="s">
        <v>11794</v>
      </c>
      <c r="B1172">
        <v>70.069999999999993</v>
      </c>
      <c r="C1172" s="40">
        <f>nyse_gme_short_interest[[#This Row],[short_position]]/nyse_gme_short_interest[[#This Row],[float_shares]]*100</f>
        <v>104.01976182374956</v>
      </c>
      <c r="D1172" s="8">
        <v>213999856</v>
      </c>
      <c r="E1172">
        <v>25.82</v>
      </c>
      <c r="F1172" s="8">
        <v>205730000</v>
      </c>
    </row>
    <row r="1173" spans="1:6">
      <c r="A1173" t="s">
        <v>11795</v>
      </c>
      <c r="B1173">
        <v>70.069999999999993</v>
      </c>
      <c r="C1173" s="40">
        <f>nyse_gme_short_interest[[#This Row],[short_position]]/nyse_gme_short_interest[[#This Row],[float_shares]]*100</f>
        <v>104.01976182374956</v>
      </c>
      <c r="D1173" s="8">
        <v>213999856</v>
      </c>
      <c r="E1173">
        <v>25.82</v>
      </c>
      <c r="F1173" s="8">
        <v>205730000</v>
      </c>
    </row>
    <row r="1174" spans="1:6">
      <c r="A1174" t="s">
        <v>11796</v>
      </c>
      <c r="B1174">
        <v>70.069999999999993</v>
      </c>
      <c r="C1174" s="40">
        <f>nyse_gme_short_interest[[#This Row],[short_position]]/nyse_gme_short_interest[[#This Row],[float_shares]]*100</f>
        <v>104.01976182374956</v>
      </c>
      <c r="D1174" s="8">
        <v>213999856</v>
      </c>
      <c r="E1174">
        <v>25.82</v>
      </c>
      <c r="F1174" s="8">
        <v>205730000</v>
      </c>
    </row>
    <row r="1175" spans="1:6">
      <c r="A1175" t="s">
        <v>11797</v>
      </c>
      <c r="B1175">
        <v>70.069999999999993</v>
      </c>
      <c r="C1175" s="40">
        <f>nyse_gme_short_interest[[#This Row],[short_position]]/nyse_gme_short_interest[[#This Row],[float_shares]]*100</f>
        <v>104.01976182374956</v>
      </c>
      <c r="D1175" s="8">
        <v>213999856</v>
      </c>
      <c r="E1175">
        <v>25.82</v>
      </c>
      <c r="F1175" s="8">
        <v>205730000</v>
      </c>
    </row>
    <row r="1176" spans="1:6">
      <c r="A1176" t="s">
        <v>11798</v>
      </c>
      <c r="B1176">
        <v>70.069999999999993</v>
      </c>
      <c r="C1176" s="40">
        <f>nyse_gme_short_interest[[#This Row],[short_position]]/nyse_gme_short_interest[[#This Row],[float_shares]]*100</f>
        <v>104.01976182374956</v>
      </c>
      <c r="D1176" s="8">
        <v>213999856</v>
      </c>
      <c r="E1176">
        <v>25.82</v>
      </c>
      <c r="F1176" s="8">
        <v>205730000</v>
      </c>
    </row>
    <row r="1177" spans="1:6">
      <c r="A1177" t="s">
        <v>11799</v>
      </c>
      <c r="B1177">
        <v>70.069999999999993</v>
      </c>
      <c r="C1177" s="40">
        <f>nyse_gme_short_interest[[#This Row],[short_position]]/nyse_gme_short_interest[[#This Row],[float_shares]]*100</f>
        <v>104.01976182374956</v>
      </c>
      <c r="D1177" s="8">
        <v>213999856</v>
      </c>
      <c r="E1177">
        <v>25.82</v>
      </c>
      <c r="F1177" s="8">
        <v>205730000</v>
      </c>
    </row>
    <row r="1178" spans="1:6">
      <c r="A1178" t="s">
        <v>11800</v>
      </c>
      <c r="B1178">
        <v>70.069999999999993</v>
      </c>
      <c r="C1178" s="40">
        <f>nyse_gme_short_interest[[#This Row],[short_position]]/nyse_gme_short_interest[[#This Row],[float_shares]]*100</f>
        <v>104.01976182374956</v>
      </c>
      <c r="D1178" s="8">
        <v>213999856</v>
      </c>
      <c r="E1178">
        <v>25.82</v>
      </c>
      <c r="F1178" s="8">
        <v>205730000</v>
      </c>
    </row>
    <row r="1179" spans="1:6">
      <c r="A1179" t="s">
        <v>11801</v>
      </c>
      <c r="B1179">
        <v>70.069999999999993</v>
      </c>
      <c r="C1179" s="40">
        <f>nyse_gme_short_interest[[#This Row],[short_position]]/nyse_gme_short_interest[[#This Row],[float_shares]]*100</f>
        <v>104.01976182374956</v>
      </c>
      <c r="D1179" s="8">
        <v>213999856</v>
      </c>
      <c r="E1179">
        <v>25.82</v>
      </c>
      <c r="F1179" s="8">
        <v>205730000</v>
      </c>
    </row>
    <row r="1180" spans="1:6">
      <c r="A1180" t="s">
        <v>11802</v>
      </c>
      <c r="B1180">
        <v>70.069999999999993</v>
      </c>
      <c r="C1180" s="40">
        <f>nyse_gme_short_interest[[#This Row],[short_position]]/nyse_gme_short_interest[[#This Row],[float_shares]]*100</f>
        <v>104.01976182374956</v>
      </c>
      <c r="D1180" s="8">
        <v>213999856</v>
      </c>
      <c r="E1180">
        <v>25.82</v>
      </c>
      <c r="F1180" s="8">
        <v>205730000</v>
      </c>
    </row>
    <row r="1181" spans="1:6">
      <c r="A1181" t="s">
        <v>11803</v>
      </c>
      <c r="B1181">
        <v>71.459999999999994</v>
      </c>
      <c r="C1181" s="40">
        <f>nyse_gme_short_interest[[#This Row],[short_position]]/nyse_gme_short_interest[[#This Row],[float_shares]]*100</f>
        <v>106.08002527584699</v>
      </c>
      <c r="D1181" s="8">
        <v>218238436</v>
      </c>
      <c r="E1181">
        <v>17.03</v>
      </c>
      <c r="F1181" s="8">
        <v>205730000</v>
      </c>
    </row>
    <row r="1182" spans="1:6">
      <c r="A1182" t="s">
        <v>11804</v>
      </c>
      <c r="B1182">
        <v>71.459999999999994</v>
      </c>
      <c r="C1182" s="40">
        <f>nyse_gme_short_interest[[#This Row],[short_position]]/nyse_gme_short_interest[[#This Row],[float_shares]]*100</f>
        <v>106.08002527584699</v>
      </c>
      <c r="D1182" s="8">
        <v>218238436</v>
      </c>
      <c r="E1182">
        <v>17.03</v>
      </c>
      <c r="F1182" s="8">
        <v>205730000</v>
      </c>
    </row>
    <row r="1183" spans="1:6">
      <c r="A1183" t="s">
        <v>11805</v>
      </c>
      <c r="B1183">
        <v>71.459999999999994</v>
      </c>
      <c r="C1183" s="40">
        <f>nyse_gme_short_interest[[#This Row],[short_position]]/nyse_gme_short_interest[[#This Row],[float_shares]]*100</f>
        <v>106.08002527584699</v>
      </c>
      <c r="D1183" s="8">
        <v>218238436</v>
      </c>
      <c r="E1183">
        <v>17.03</v>
      </c>
      <c r="F1183" s="8">
        <v>205730000</v>
      </c>
    </row>
    <row r="1184" spans="1:6">
      <c r="A1184" t="s">
        <v>11806</v>
      </c>
      <c r="B1184">
        <v>71.459999999999994</v>
      </c>
      <c r="C1184" s="40">
        <f>nyse_gme_short_interest[[#This Row],[short_position]]/nyse_gme_short_interest[[#This Row],[float_shares]]*100</f>
        <v>106.08002527584699</v>
      </c>
      <c r="D1184" s="8">
        <v>218238436</v>
      </c>
      <c r="E1184">
        <v>17.03</v>
      </c>
      <c r="F1184" s="8">
        <v>205730000</v>
      </c>
    </row>
    <row r="1185" spans="1:6">
      <c r="A1185" t="s">
        <v>11807</v>
      </c>
      <c r="B1185">
        <v>71.459999999999994</v>
      </c>
      <c r="C1185" s="40">
        <f>nyse_gme_short_interest[[#This Row],[short_position]]/nyse_gme_short_interest[[#This Row],[float_shares]]*100</f>
        <v>106.08002527584699</v>
      </c>
      <c r="D1185" s="8">
        <v>218238436</v>
      </c>
      <c r="E1185">
        <v>17.03</v>
      </c>
      <c r="F1185" s="8">
        <v>205730000</v>
      </c>
    </row>
    <row r="1186" spans="1:6">
      <c r="A1186" t="s">
        <v>11808</v>
      </c>
      <c r="B1186">
        <v>71.459999999999994</v>
      </c>
      <c r="C1186" s="40">
        <f>nyse_gme_short_interest[[#This Row],[short_position]]/nyse_gme_short_interest[[#This Row],[float_shares]]*100</f>
        <v>106.08002527584699</v>
      </c>
      <c r="D1186" s="8">
        <v>218238436</v>
      </c>
      <c r="E1186">
        <v>17.03</v>
      </c>
      <c r="F1186" s="8">
        <v>205730000</v>
      </c>
    </row>
    <row r="1187" spans="1:6">
      <c r="A1187" t="s">
        <v>11809</v>
      </c>
      <c r="B1187">
        <v>71.459999999999994</v>
      </c>
      <c r="C1187" s="40">
        <f>nyse_gme_short_interest[[#This Row],[short_position]]/nyse_gme_short_interest[[#This Row],[float_shares]]*100</f>
        <v>106.08002527584699</v>
      </c>
      <c r="D1187" s="8">
        <v>218238436</v>
      </c>
      <c r="E1187">
        <v>17.03</v>
      </c>
      <c r="F1187" s="8">
        <v>205730000</v>
      </c>
    </row>
    <row r="1188" spans="1:6">
      <c r="A1188" t="s">
        <v>11810</v>
      </c>
      <c r="B1188">
        <v>71.459999999999994</v>
      </c>
      <c r="C1188" s="40">
        <f>nyse_gme_short_interest[[#This Row],[short_position]]/nyse_gme_short_interest[[#This Row],[float_shares]]*100</f>
        <v>106.08002527584699</v>
      </c>
      <c r="D1188" s="8">
        <v>218238436</v>
      </c>
      <c r="E1188">
        <v>17.03</v>
      </c>
      <c r="F1188" s="8">
        <v>205730000</v>
      </c>
    </row>
    <row r="1189" spans="1:6">
      <c r="A1189" t="s">
        <v>11811</v>
      </c>
      <c r="B1189">
        <v>71.459999999999994</v>
      </c>
      <c r="C1189" s="40">
        <f>nyse_gme_short_interest[[#This Row],[short_position]]/nyse_gme_short_interest[[#This Row],[float_shares]]*100</f>
        <v>106.08002527584699</v>
      </c>
      <c r="D1189" s="8">
        <v>218238436</v>
      </c>
      <c r="E1189">
        <v>17.03</v>
      </c>
      <c r="F1189" s="8">
        <v>205730000</v>
      </c>
    </row>
    <row r="1190" spans="1:6">
      <c r="A1190" t="s">
        <v>11812</v>
      </c>
      <c r="B1190">
        <v>71.459999999999994</v>
      </c>
      <c r="C1190" s="40">
        <f>nyse_gme_short_interest[[#This Row],[short_position]]/nyse_gme_short_interest[[#This Row],[float_shares]]*100</f>
        <v>106.08002527584699</v>
      </c>
      <c r="D1190" s="8">
        <v>218238436</v>
      </c>
      <c r="E1190">
        <v>17.03</v>
      </c>
      <c r="F1190" s="8">
        <v>205730000</v>
      </c>
    </row>
    <row r="1191" spans="1:6">
      <c r="A1191" t="s">
        <v>11813</v>
      </c>
      <c r="B1191">
        <v>78.569999999999993</v>
      </c>
      <c r="C1191" s="40">
        <f>nyse_gme_short_interest[[#This Row],[short_position]]/nyse_gme_short_interest[[#This Row],[float_shares]]*100</f>
        <v>116.63967724687699</v>
      </c>
      <c r="D1191" s="8">
        <v>239962808</v>
      </c>
      <c r="E1191">
        <v>11.53</v>
      </c>
      <c r="F1191" s="8">
        <v>205730000</v>
      </c>
    </row>
    <row r="1192" spans="1:6">
      <c r="A1192" t="s">
        <v>11814</v>
      </c>
      <c r="B1192">
        <v>78.569999999999993</v>
      </c>
      <c r="C1192" s="40">
        <f>nyse_gme_short_interest[[#This Row],[short_position]]/nyse_gme_short_interest[[#This Row],[float_shares]]*100</f>
        <v>116.63967724687699</v>
      </c>
      <c r="D1192" s="8">
        <v>239962808</v>
      </c>
      <c r="E1192">
        <v>11.53</v>
      </c>
      <c r="F1192" s="8">
        <v>205730000</v>
      </c>
    </row>
    <row r="1193" spans="1:6">
      <c r="A1193" t="s">
        <v>11815</v>
      </c>
      <c r="B1193">
        <v>78.569999999999993</v>
      </c>
      <c r="C1193" s="40">
        <f>nyse_gme_short_interest[[#This Row],[short_position]]/nyse_gme_short_interest[[#This Row],[float_shares]]*100</f>
        <v>116.63967724687699</v>
      </c>
      <c r="D1193" s="8">
        <v>239962808</v>
      </c>
      <c r="E1193">
        <v>11.53</v>
      </c>
      <c r="F1193" s="8">
        <v>205730000</v>
      </c>
    </row>
    <row r="1194" spans="1:6">
      <c r="A1194" t="s">
        <v>11816</v>
      </c>
      <c r="B1194">
        <v>78.569999999999993</v>
      </c>
      <c r="C1194" s="40">
        <f>nyse_gme_short_interest[[#This Row],[short_position]]/nyse_gme_short_interest[[#This Row],[float_shares]]*100</f>
        <v>116.63967724687699</v>
      </c>
      <c r="D1194" s="8">
        <v>239962808</v>
      </c>
      <c r="E1194">
        <v>11.53</v>
      </c>
      <c r="F1194" s="8">
        <v>205730000</v>
      </c>
    </row>
    <row r="1195" spans="1:6">
      <c r="A1195" t="s">
        <v>11817</v>
      </c>
      <c r="B1195">
        <v>78.569999999999993</v>
      </c>
      <c r="C1195" s="40">
        <f>nyse_gme_short_interest[[#This Row],[short_position]]/nyse_gme_short_interest[[#This Row],[float_shares]]*100</f>
        <v>116.63967724687699</v>
      </c>
      <c r="D1195" s="8">
        <v>239962808</v>
      </c>
      <c r="E1195">
        <v>11.53</v>
      </c>
      <c r="F1195" s="8">
        <v>205730000</v>
      </c>
    </row>
    <row r="1196" spans="1:6">
      <c r="A1196" t="s">
        <v>11818</v>
      </c>
      <c r="B1196">
        <v>78.569999999999993</v>
      </c>
      <c r="C1196" s="40">
        <f>nyse_gme_short_interest[[#This Row],[short_position]]/nyse_gme_short_interest[[#This Row],[float_shares]]*100</f>
        <v>116.63967724687699</v>
      </c>
      <c r="D1196" s="8">
        <v>239962808</v>
      </c>
      <c r="E1196">
        <v>11.53</v>
      </c>
      <c r="F1196" s="8">
        <v>205730000</v>
      </c>
    </row>
    <row r="1197" spans="1:6">
      <c r="A1197" t="s">
        <v>11819</v>
      </c>
      <c r="B1197">
        <v>78.569999999999993</v>
      </c>
      <c r="C1197" s="40">
        <f>nyse_gme_short_interest[[#This Row],[short_position]]/nyse_gme_short_interest[[#This Row],[float_shares]]*100</f>
        <v>116.63967724687699</v>
      </c>
      <c r="D1197" s="8">
        <v>239962808</v>
      </c>
      <c r="E1197">
        <v>11.53</v>
      </c>
      <c r="F1197" s="8">
        <v>205730000</v>
      </c>
    </row>
    <row r="1198" spans="1:6">
      <c r="A1198" t="s">
        <v>11820</v>
      </c>
      <c r="B1198">
        <v>78.569999999999993</v>
      </c>
      <c r="C1198" s="40">
        <f>nyse_gme_short_interest[[#This Row],[short_position]]/nyse_gme_short_interest[[#This Row],[float_shares]]*100</f>
        <v>116.63967724687699</v>
      </c>
      <c r="D1198" s="8">
        <v>239962808</v>
      </c>
      <c r="E1198">
        <v>11.53</v>
      </c>
      <c r="F1198" s="8">
        <v>205730000</v>
      </c>
    </row>
    <row r="1199" spans="1:6">
      <c r="A1199" t="s">
        <v>11821</v>
      </c>
      <c r="B1199">
        <v>78.569999999999993</v>
      </c>
      <c r="C1199" s="40">
        <f>nyse_gme_short_interest[[#This Row],[short_position]]/nyse_gme_short_interest[[#This Row],[float_shares]]*100</f>
        <v>116.63967724687699</v>
      </c>
      <c r="D1199" s="8">
        <v>239962808</v>
      </c>
      <c r="E1199">
        <v>11.53</v>
      </c>
      <c r="F1199" s="8">
        <v>205730000</v>
      </c>
    </row>
    <row r="1200" spans="1:6">
      <c r="A1200" t="s">
        <v>11822</v>
      </c>
      <c r="B1200">
        <v>78.569999999999993</v>
      </c>
      <c r="C1200" s="40">
        <f>nyse_gme_short_interest[[#This Row],[short_position]]/nyse_gme_short_interest[[#This Row],[float_shares]]*100</f>
        <v>116.63967724687699</v>
      </c>
      <c r="D1200" s="8">
        <v>239962808</v>
      </c>
      <c r="E1200">
        <v>11.53</v>
      </c>
      <c r="F1200" s="8">
        <v>205730000</v>
      </c>
    </row>
    <row r="1201" spans="1:6">
      <c r="A1201" t="s">
        <v>11823</v>
      </c>
      <c r="B1201">
        <v>78.569999999999993</v>
      </c>
      <c r="C1201" s="40">
        <f>nyse_gme_short_interest[[#This Row],[short_position]]/nyse_gme_short_interest[[#This Row],[float_shares]]*100</f>
        <v>116.63967724687699</v>
      </c>
      <c r="D1201" s="8">
        <v>239962808</v>
      </c>
      <c r="E1201">
        <v>11.53</v>
      </c>
      <c r="F1201" s="8">
        <v>205730000</v>
      </c>
    </row>
    <row r="1202" spans="1:6">
      <c r="A1202" t="s">
        <v>11824</v>
      </c>
      <c r="B1202">
        <v>73.790000000000006</v>
      </c>
      <c r="C1202" s="40">
        <f>nyse_gme_short_interest[[#This Row],[short_position]]/nyse_gme_short_interest[[#This Row],[float_shares]]*100</f>
        <v>109.53689009867303</v>
      </c>
      <c r="D1202" s="8">
        <v>225350244</v>
      </c>
      <c r="E1202">
        <v>25.37</v>
      </c>
      <c r="F1202" s="8">
        <v>205730000</v>
      </c>
    </row>
    <row r="1203" spans="1:6">
      <c r="A1203" t="s">
        <v>11825</v>
      </c>
      <c r="B1203">
        <v>73.790000000000006</v>
      </c>
      <c r="C1203" s="40">
        <f>nyse_gme_short_interest[[#This Row],[short_position]]/nyse_gme_short_interest[[#This Row],[float_shares]]*100</f>
        <v>109.53689009867303</v>
      </c>
      <c r="D1203" s="8">
        <v>225350244</v>
      </c>
      <c r="E1203">
        <v>25.37</v>
      </c>
      <c r="F1203" s="8">
        <v>205730000</v>
      </c>
    </row>
    <row r="1204" spans="1:6">
      <c r="A1204" t="s">
        <v>11826</v>
      </c>
      <c r="B1204">
        <v>73.790000000000006</v>
      </c>
      <c r="C1204" s="40">
        <f>nyse_gme_short_interest[[#This Row],[short_position]]/nyse_gme_short_interest[[#This Row],[float_shares]]*100</f>
        <v>109.53689009867303</v>
      </c>
      <c r="D1204" s="8">
        <v>225350244</v>
      </c>
      <c r="E1204">
        <v>25.37</v>
      </c>
      <c r="F1204" s="8">
        <v>205730000</v>
      </c>
    </row>
    <row r="1205" spans="1:6">
      <c r="A1205" t="s">
        <v>11827</v>
      </c>
      <c r="B1205">
        <v>73.790000000000006</v>
      </c>
      <c r="C1205" s="40">
        <f>nyse_gme_short_interest[[#This Row],[short_position]]/nyse_gme_short_interest[[#This Row],[float_shares]]*100</f>
        <v>109.53689009867303</v>
      </c>
      <c r="D1205" s="8">
        <v>225350244</v>
      </c>
      <c r="E1205">
        <v>25.37</v>
      </c>
      <c r="F1205" s="8">
        <v>205730000</v>
      </c>
    </row>
    <row r="1206" spans="1:6">
      <c r="A1206" t="s">
        <v>11828</v>
      </c>
      <c r="B1206">
        <v>73.790000000000006</v>
      </c>
      <c r="C1206" s="40">
        <f>nyse_gme_short_interest[[#This Row],[short_position]]/nyse_gme_short_interest[[#This Row],[float_shares]]*100</f>
        <v>109.53689009867303</v>
      </c>
      <c r="D1206" s="8">
        <v>225350244</v>
      </c>
      <c r="E1206">
        <v>25.37</v>
      </c>
      <c r="F1206" s="8">
        <v>205730000</v>
      </c>
    </row>
    <row r="1207" spans="1:6">
      <c r="A1207" t="s">
        <v>11829</v>
      </c>
      <c r="B1207">
        <v>73.790000000000006</v>
      </c>
      <c r="C1207" s="40">
        <f>nyse_gme_short_interest[[#This Row],[short_position]]/nyse_gme_short_interest[[#This Row],[float_shares]]*100</f>
        <v>109.53689009867303</v>
      </c>
      <c r="D1207" s="8">
        <v>225350244</v>
      </c>
      <c r="E1207">
        <v>25.37</v>
      </c>
      <c r="F1207" s="8">
        <v>205730000</v>
      </c>
    </row>
    <row r="1208" spans="1:6">
      <c r="A1208" t="s">
        <v>11830</v>
      </c>
      <c r="B1208">
        <v>73.790000000000006</v>
      </c>
      <c r="C1208" s="40">
        <f>nyse_gme_short_interest[[#This Row],[short_position]]/nyse_gme_short_interest[[#This Row],[float_shares]]*100</f>
        <v>109.53689009867303</v>
      </c>
      <c r="D1208" s="8">
        <v>225350244</v>
      </c>
      <c r="E1208">
        <v>25.37</v>
      </c>
      <c r="F1208" s="8">
        <v>205730000</v>
      </c>
    </row>
    <row r="1209" spans="1:6">
      <c r="A1209" t="s">
        <v>11831</v>
      </c>
      <c r="B1209">
        <v>73.790000000000006</v>
      </c>
      <c r="C1209" s="40">
        <f>nyse_gme_short_interest[[#This Row],[short_position]]/nyse_gme_short_interest[[#This Row],[float_shares]]*100</f>
        <v>109.53689009867303</v>
      </c>
      <c r="D1209" s="8">
        <v>225350244</v>
      </c>
      <c r="E1209">
        <v>25.37</v>
      </c>
      <c r="F1209" s="8">
        <v>205730000</v>
      </c>
    </row>
    <row r="1210" spans="1:6">
      <c r="A1210" t="s">
        <v>11832</v>
      </c>
      <c r="B1210">
        <v>73.790000000000006</v>
      </c>
      <c r="C1210" s="40">
        <f>nyse_gme_short_interest[[#This Row],[short_position]]/nyse_gme_short_interest[[#This Row],[float_shares]]*100</f>
        <v>109.53689009867303</v>
      </c>
      <c r="D1210" s="8">
        <v>225350244</v>
      </c>
      <c r="E1210">
        <v>25.37</v>
      </c>
      <c r="F1210" s="8">
        <v>205730000</v>
      </c>
    </row>
    <row r="1211" spans="1:6">
      <c r="A1211" t="s">
        <v>11833</v>
      </c>
      <c r="B1211">
        <v>73.790000000000006</v>
      </c>
      <c r="C1211" s="40">
        <f>nyse_gme_short_interest[[#This Row],[short_position]]/nyse_gme_short_interest[[#This Row],[float_shares]]*100</f>
        <v>109.53689009867303</v>
      </c>
      <c r="D1211" s="8">
        <v>225350244</v>
      </c>
      <c r="E1211">
        <v>25.37</v>
      </c>
      <c r="F1211" s="8">
        <v>205730000</v>
      </c>
    </row>
    <row r="1212" spans="1:6">
      <c r="A1212" t="s">
        <v>11834</v>
      </c>
      <c r="B1212">
        <v>73.790000000000006</v>
      </c>
      <c r="C1212" s="40">
        <f>nyse_gme_short_interest[[#This Row],[short_position]]/nyse_gme_short_interest[[#This Row],[float_shares]]*100</f>
        <v>109.53689009867303</v>
      </c>
      <c r="D1212" s="8">
        <v>225350244</v>
      </c>
      <c r="E1212">
        <v>25.37</v>
      </c>
      <c r="F1212" s="8">
        <v>205730000</v>
      </c>
    </row>
    <row r="1213" spans="1:6">
      <c r="A1213" t="s">
        <v>11835</v>
      </c>
      <c r="B1213">
        <v>72.81</v>
      </c>
      <c r="C1213" s="40">
        <f>nyse_gme_short_interest[[#This Row],[short_position]]/nyse_gme_short_interest[[#This Row],[float_shares]]*100</f>
        <v>108.08928401302677</v>
      </c>
      <c r="D1213" s="8">
        <v>222372084</v>
      </c>
      <c r="E1213">
        <v>22.13</v>
      </c>
      <c r="F1213" s="8">
        <v>205730000</v>
      </c>
    </row>
    <row r="1214" spans="1:6">
      <c r="A1214" t="s">
        <v>11836</v>
      </c>
      <c r="B1214">
        <v>72.81</v>
      </c>
      <c r="C1214" s="40">
        <f>nyse_gme_short_interest[[#This Row],[short_position]]/nyse_gme_short_interest[[#This Row],[float_shares]]*100</f>
        <v>108.08928401302677</v>
      </c>
      <c r="D1214" s="8">
        <v>222372084</v>
      </c>
      <c r="E1214">
        <v>22.13</v>
      </c>
      <c r="F1214" s="8">
        <v>205730000</v>
      </c>
    </row>
    <row r="1215" spans="1:6">
      <c r="A1215" t="s">
        <v>11837</v>
      </c>
      <c r="B1215">
        <v>72.81</v>
      </c>
      <c r="C1215" s="40">
        <f>nyse_gme_short_interest[[#This Row],[short_position]]/nyse_gme_short_interest[[#This Row],[float_shares]]*100</f>
        <v>108.08928401302677</v>
      </c>
      <c r="D1215" s="8">
        <v>222372084</v>
      </c>
      <c r="E1215">
        <v>22.13</v>
      </c>
      <c r="F1215" s="8">
        <v>205730000</v>
      </c>
    </row>
    <row r="1216" spans="1:6">
      <c r="A1216" t="s">
        <v>11838</v>
      </c>
      <c r="B1216">
        <v>72.81</v>
      </c>
      <c r="C1216" s="40">
        <f>nyse_gme_short_interest[[#This Row],[short_position]]/nyse_gme_short_interest[[#This Row],[float_shares]]*100</f>
        <v>108.08928401302677</v>
      </c>
      <c r="D1216" s="8">
        <v>222372084</v>
      </c>
      <c r="E1216">
        <v>22.13</v>
      </c>
      <c r="F1216" s="8">
        <v>205730000</v>
      </c>
    </row>
    <row r="1217" spans="1:6">
      <c r="A1217" t="s">
        <v>11839</v>
      </c>
      <c r="B1217">
        <v>72.81</v>
      </c>
      <c r="C1217" s="40">
        <f>nyse_gme_short_interest[[#This Row],[short_position]]/nyse_gme_short_interest[[#This Row],[float_shares]]*100</f>
        <v>108.08928401302677</v>
      </c>
      <c r="D1217" s="8">
        <v>222372084</v>
      </c>
      <c r="E1217">
        <v>22.13</v>
      </c>
      <c r="F1217" s="8">
        <v>205730000</v>
      </c>
    </row>
    <row r="1218" spans="1:6">
      <c r="A1218" t="s">
        <v>11840</v>
      </c>
      <c r="B1218">
        <v>72.81</v>
      </c>
      <c r="C1218" s="40">
        <f>nyse_gme_short_interest[[#This Row],[short_position]]/nyse_gme_short_interest[[#This Row],[float_shares]]*100</f>
        <v>108.08928401302677</v>
      </c>
      <c r="D1218" s="8">
        <v>222372084</v>
      </c>
      <c r="E1218">
        <v>22.13</v>
      </c>
      <c r="F1218" s="8">
        <v>205730000</v>
      </c>
    </row>
    <row r="1219" spans="1:6">
      <c r="A1219" t="s">
        <v>11841</v>
      </c>
      <c r="B1219">
        <v>72.81</v>
      </c>
      <c r="C1219" s="40">
        <f>nyse_gme_short_interest[[#This Row],[short_position]]/nyse_gme_short_interest[[#This Row],[float_shares]]*100</f>
        <v>108.08928401302677</v>
      </c>
      <c r="D1219" s="8">
        <v>222372084</v>
      </c>
      <c r="E1219">
        <v>22.13</v>
      </c>
      <c r="F1219" s="8">
        <v>205730000</v>
      </c>
    </row>
    <row r="1220" spans="1:6">
      <c r="A1220" t="s">
        <v>11842</v>
      </c>
      <c r="B1220">
        <v>72.81</v>
      </c>
      <c r="C1220" s="40">
        <f>nyse_gme_short_interest[[#This Row],[short_position]]/nyse_gme_short_interest[[#This Row],[float_shares]]*100</f>
        <v>108.08928401302677</v>
      </c>
      <c r="D1220" s="8">
        <v>222372084</v>
      </c>
      <c r="E1220">
        <v>22.13</v>
      </c>
      <c r="F1220" s="8">
        <v>205730000</v>
      </c>
    </row>
    <row r="1221" spans="1:6">
      <c r="A1221" t="s">
        <v>11843</v>
      </c>
      <c r="B1221">
        <v>72.81</v>
      </c>
      <c r="C1221" s="40">
        <f>nyse_gme_short_interest[[#This Row],[short_position]]/nyse_gme_short_interest[[#This Row],[float_shares]]*100</f>
        <v>108.08928401302677</v>
      </c>
      <c r="D1221" s="8">
        <v>222372084</v>
      </c>
      <c r="E1221">
        <v>22.13</v>
      </c>
      <c r="F1221" s="8">
        <v>205730000</v>
      </c>
    </row>
    <row r="1222" spans="1:6">
      <c r="A1222" t="s">
        <v>11844</v>
      </c>
      <c r="B1222">
        <v>74.69</v>
      </c>
      <c r="C1222" s="40">
        <f>nyse_gme_short_interest[[#This Row],[short_position]]/nyse_gme_short_interest[[#This Row],[float_shares]]*100</f>
        <v>110.87180479268946</v>
      </c>
      <c r="D1222" s="8">
        <v>228096564</v>
      </c>
      <c r="E1222">
        <v>14.84</v>
      </c>
      <c r="F1222" s="8">
        <v>205730000</v>
      </c>
    </row>
    <row r="1223" spans="1:6">
      <c r="A1223" t="s">
        <v>11845</v>
      </c>
      <c r="B1223">
        <v>74.69</v>
      </c>
      <c r="C1223" s="40">
        <f>nyse_gme_short_interest[[#This Row],[short_position]]/nyse_gme_short_interest[[#This Row],[float_shares]]*100</f>
        <v>110.87180479268946</v>
      </c>
      <c r="D1223" s="8">
        <v>228096564</v>
      </c>
      <c r="E1223">
        <v>14.84</v>
      </c>
      <c r="F1223" s="8">
        <v>205730000</v>
      </c>
    </row>
    <row r="1224" spans="1:6">
      <c r="A1224" t="s">
        <v>11846</v>
      </c>
      <c r="B1224">
        <v>74.69</v>
      </c>
      <c r="C1224" s="40">
        <f>nyse_gme_short_interest[[#This Row],[short_position]]/nyse_gme_short_interest[[#This Row],[float_shares]]*100</f>
        <v>110.87180479268946</v>
      </c>
      <c r="D1224" s="8">
        <v>228096564</v>
      </c>
      <c r="E1224">
        <v>14.84</v>
      </c>
      <c r="F1224" s="8">
        <v>205730000</v>
      </c>
    </row>
    <row r="1225" spans="1:6">
      <c r="A1225" t="s">
        <v>11847</v>
      </c>
      <c r="B1225">
        <v>74.69</v>
      </c>
      <c r="C1225" s="40">
        <f>nyse_gme_short_interest[[#This Row],[short_position]]/nyse_gme_short_interest[[#This Row],[float_shares]]*100</f>
        <v>110.87180479268946</v>
      </c>
      <c r="D1225" s="8">
        <v>228096564</v>
      </c>
      <c r="E1225">
        <v>14.84</v>
      </c>
      <c r="F1225" s="8">
        <v>205730000</v>
      </c>
    </row>
    <row r="1226" spans="1:6">
      <c r="A1226" t="s">
        <v>11848</v>
      </c>
      <c r="B1226">
        <v>74.69</v>
      </c>
      <c r="C1226" s="40">
        <f>nyse_gme_short_interest[[#This Row],[short_position]]/nyse_gme_short_interest[[#This Row],[float_shares]]*100</f>
        <v>110.87180479268946</v>
      </c>
      <c r="D1226" s="8">
        <v>228096564</v>
      </c>
      <c r="E1226">
        <v>14.84</v>
      </c>
      <c r="F1226" s="8">
        <v>205730000</v>
      </c>
    </row>
    <row r="1227" spans="1:6">
      <c r="A1227" t="s">
        <v>11849</v>
      </c>
      <c r="B1227">
        <v>74.69</v>
      </c>
      <c r="C1227" s="40">
        <f>nyse_gme_short_interest[[#This Row],[short_position]]/nyse_gme_short_interest[[#This Row],[float_shares]]*100</f>
        <v>110.87180479268946</v>
      </c>
      <c r="D1227" s="8">
        <v>228096564</v>
      </c>
      <c r="E1227">
        <v>14.84</v>
      </c>
      <c r="F1227" s="8">
        <v>205730000</v>
      </c>
    </row>
    <row r="1228" spans="1:6">
      <c r="A1228" t="s">
        <v>11850</v>
      </c>
      <c r="B1228">
        <v>74.69</v>
      </c>
      <c r="C1228" s="40">
        <f>nyse_gme_short_interest[[#This Row],[short_position]]/nyse_gme_short_interest[[#This Row],[float_shares]]*100</f>
        <v>110.87180479268946</v>
      </c>
      <c r="D1228" s="8">
        <v>228096564</v>
      </c>
      <c r="E1228">
        <v>14.84</v>
      </c>
      <c r="F1228" s="8">
        <v>205730000</v>
      </c>
    </row>
    <row r="1229" spans="1:6">
      <c r="A1229" t="s">
        <v>11851</v>
      </c>
      <c r="B1229">
        <v>74.69</v>
      </c>
      <c r="C1229" s="40">
        <f>nyse_gme_short_interest[[#This Row],[short_position]]/nyse_gme_short_interest[[#This Row],[float_shares]]*100</f>
        <v>110.87180479268946</v>
      </c>
      <c r="D1229" s="8">
        <v>228096564</v>
      </c>
      <c r="E1229">
        <v>14.84</v>
      </c>
      <c r="F1229" s="8">
        <v>205730000</v>
      </c>
    </row>
    <row r="1230" spans="1:6">
      <c r="A1230" t="s">
        <v>11852</v>
      </c>
      <c r="B1230">
        <v>74.69</v>
      </c>
      <c r="C1230" s="40">
        <f>nyse_gme_short_interest[[#This Row],[short_position]]/nyse_gme_short_interest[[#This Row],[float_shares]]*100</f>
        <v>110.87180479268946</v>
      </c>
      <c r="D1230" s="8">
        <v>228096564</v>
      </c>
      <c r="E1230">
        <v>14.84</v>
      </c>
      <c r="F1230" s="8">
        <v>205730000</v>
      </c>
    </row>
    <row r="1231" spans="1:6">
      <c r="A1231" t="s">
        <v>11853</v>
      </c>
      <c r="B1231">
        <v>74.69</v>
      </c>
      <c r="C1231" s="40">
        <f>nyse_gme_short_interest[[#This Row],[short_position]]/nyse_gme_short_interest[[#This Row],[float_shares]]*100</f>
        <v>110.87180479268946</v>
      </c>
      <c r="D1231" s="8">
        <v>228096564</v>
      </c>
      <c r="E1231">
        <v>14.84</v>
      </c>
      <c r="F1231" s="8">
        <v>205730000</v>
      </c>
    </row>
    <row r="1232" spans="1:6">
      <c r="A1232" t="s">
        <v>11854</v>
      </c>
      <c r="B1232">
        <v>74.69</v>
      </c>
      <c r="C1232" s="40">
        <f>nyse_gme_short_interest[[#This Row],[short_position]]/nyse_gme_short_interest[[#This Row],[float_shares]]*100</f>
        <v>110.87180479268946</v>
      </c>
      <c r="D1232" s="8">
        <v>228096564</v>
      </c>
      <c r="E1232">
        <v>14.84</v>
      </c>
      <c r="F1232" s="8">
        <v>205730000</v>
      </c>
    </row>
    <row r="1233" spans="1:6">
      <c r="A1233" t="s">
        <v>11855</v>
      </c>
      <c r="B1233">
        <v>77.069999999999993</v>
      </c>
      <c r="C1233" s="40">
        <f>nyse_gme_short_interest[[#This Row],[short_position]]/nyse_gme_short_interest[[#This Row],[float_shares]]*100</f>
        <v>114.41140718417344</v>
      </c>
      <c r="D1233" s="8">
        <v>235378588</v>
      </c>
      <c r="E1233">
        <v>12.31</v>
      </c>
      <c r="F1233" s="8">
        <v>205730000</v>
      </c>
    </row>
    <row r="1234" spans="1:6">
      <c r="A1234" t="s">
        <v>11856</v>
      </c>
      <c r="B1234">
        <v>77.069999999999993</v>
      </c>
      <c r="C1234" s="40">
        <f>nyse_gme_short_interest[[#This Row],[short_position]]/nyse_gme_short_interest[[#This Row],[float_shares]]*100</f>
        <v>114.41140718417344</v>
      </c>
      <c r="D1234" s="8">
        <v>235378588</v>
      </c>
      <c r="E1234">
        <v>12.31</v>
      </c>
      <c r="F1234" s="8">
        <v>205730000</v>
      </c>
    </row>
    <row r="1235" spans="1:6">
      <c r="A1235" t="s">
        <v>11857</v>
      </c>
      <c r="B1235">
        <v>77.069999999999993</v>
      </c>
      <c r="C1235" s="40">
        <f>nyse_gme_short_interest[[#This Row],[short_position]]/nyse_gme_short_interest[[#This Row],[float_shares]]*100</f>
        <v>114.41140718417344</v>
      </c>
      <c r="D1235" s="8">
        <v>235378588</v>
      </c>
      <c r="E1235">
        <v>12.31</v>
      </c>
      <c r="F1235" s="8">
        <v>205730000</v>
      </c>
    </row>
    <row r="1236" spans="1:6">
      <c r="A1236" t="s">
        <v>11858</v>
      </c>
      <c r="B1236">
        <v>77.069999999999993</v>
      </c>
      <c r="C1236" s="40">
        <f>nyse_gme_short_interest[[#This Row],[short_position]]/nyse_gme_short_interest[[#This Row],[float_shares]]*100</f>
        <v>114.41140718417344</v>
      </c>
      <c r="D1236" s="8">
        <v>235378588</v>
      </c>
      <c r="E1236">
        <v>12.31</v>
      </c>
      <c r="F1236" s="8">
        <v>205730000</v>
      </c>
    </row>
    <row r="1237" spans="1:6">
      <c r="A1237" t="s">
        <v>11859</v>
      </c>
      <c r="B1237">
        <v>77.069999999999993</v>
      </c>
      <c r="C1237" s="40">
        <f>nyse_gme_short_interest[[#This Row],[short_position]]/nyse_gme_short_interest[[#This Row],[float_shares]]*100</f>
        <v>114.41140718417344</v>
      </c>
      <c r="D1237" s="8">
        <v>235378588</v>
      </c>
      <c r="E1237">
        <v>12.31</v>
      </c>
      <c r="F1237" s="8">
        <v>205730000</v>
      </c>
    </row>
    <row r="1238" spans="1:6">
      <c r="A1238" t="s">
        <v>11860</v>
      </c>
      <c r="B1238">
        <v>77.069999999999993</v>
      </c>
      <c r="C1238" s="40">
        <f>nyse_gme_short_interest[[#This Row],[short_position]]/nyse_gme_short_interest[[#This Row],[float_shares]]*100</f>
        <v>114.41140718417344</v>
      </c>
      <c r="D1238" s="8">
        <v>235378588</v>
      </c>
      <c r="E1238">
        <v>12.31</v>
      </c>
      <c r="F1238" s="8">
        <v>205730000</v>
      </c>
    </row>
    <row r="1239" spans="1:6">
      <c r="A1239" t="s">
        <v>11861</v>
      </c>
      <c r="B1239">
        <v>77.069999999999993</v>
      </c>
      <c r="C1239" s="40">
        <f>nyse_gme_short_interest[[#This Row],[short_position]]/nyse_gme_short_interest[[#This Row],[float_shares]]*100</f>
        <v>114.41140718417344</v>
      </c>
      <c r="D1239" s="8">
        <v>235378588</v>
      </c>
      <c r="E1239">
        <v>12.31</v>
      </c>
      <c r="F1239" s="8">
        <v>205730000</v>
      </c>
    </row>
    <row r="1240" spans="1:6">
      <c r="A1240" t="s">
        <v>11862</v>
      </c>
      <c r="B1240">
        <v>77.069999999999993</v>
      </c>
      <c r="C1240" s="40">
        <f>nyse_gme_short_interest[[#This Row],[short_position]]/nyse_gme_short_interest[[#This Row],[float_shares]]*100</f>
        <v>114.41140718417344</v>
      </c>
      <c r="D1240" s="8">
        <v>235378588</v>
      </c>
      <c r="E1240">
        <v>12.31</v>
      </c>
      <c r="F1240" s="8">
        <v>205730000</v>
      </c>
    </row>
    <row r="1241" spans="1:6">
      <c r="A1241" t="s">
        <v>11863</v>
      </c>
      <c r="B1241">
        <v>77.069999999999993</v>
      </c>
      <c r="C1241" s="40">
        <f>nyse_gme_short_interest[[#This Row],[short_position]]/nyse_gme_short_interest[[#This Row],[float_shares]]*100</f>
        <v>114.41140718417344</v>
      </c>
      <c r="D1241" s="8">
        <v>235378588</v>
      </c>
      <c r="E1241">
        <v>12.31</v>
      </c>
      <c r="F1241" s="8">
        <v>205730000</v>
      </c>
    </row>
    <row r="1242" spans="1:6">
      <c r="A1242" t="s">
        <v>11864</v>
      </c>
      <c r="B1242">
        <v>77.069999999999993</v>
      </c>
      <c r="C1242" s="40">
        <f>nyse_gme_short_interest[[#This Row],[short_position]]/nyse_gme_short_interest[[#This Row],[float_shares]]*100</f>
        <v>114.41140718417344</v>
      </c>
      <c r="D1242" s="8">
        <v>235378588</v>
      </c>
      <c r="E1242">
        <v>12.31</v>
      </c>
      <c r="F1242" s="8">
        <v>205730000</v>
      </c>
    </row>
    <row r="1243" spans="1:6">
      <c r="A1243" t="s">
        <v>11865</v>
      </c>
      <c r="B1243">
        <v>77.069999999999993</v>
      </c>
      <c r="C1243" s="40">
        <f>nyse_gme_short_interest[[#This Row],[short_position]]/nyse_gme_short_interest[[#This Row],[float_shares]]*100</f>
        <v>114.41140718417344</v>
      </c>
      <c r="D1243" s="8">
        <v>235378588</v>
      </c>
      <c r="E1243">
        <v>12.31</v>
      </c>
      <c r="F1243" s="8">
        <v>205730000</v>
      </c>
    </row>
    <row r="1244" spans="1:6">
      <c r="A1244" t="s">
        <v>11866</v>
      </c>
      <c r="B1244">
        <v>73.34</v>
      </c>
      <c r="C1244" s="40">
        <f>nyse_gme_short_interest[[#This Row],[short_position]]/nyse_gme_short_interest[[#This Row],[float_shares]]*100</f>
        <v>108.86805035726437</v>
      </c>
      <c r="D1244" s="8">
        <v>223974240</v>
      </c>
      <c r="E1244">
        <v>11.62</v>
      </c>
      <c r="F1244" s="8">
        <v>205730000</v>
      </c>
    </row>
    <row r="1245" spans="1:6">
      <c r="A1245" t="s">
        <v>11867</v>
      </c>
      <c r="B1245">
        <v>73.34</v>
      </c>
      <c r="C1245" s="40">
        <f>nyse_gme_short_interest[[#This Row],[short_position]]/nyse_gme_short_interest[[#This Row],[float_shares]]*100</f>
        <v>108.86805035726437</v>
      </c>
      <c r="D1245" s="8">
        <v>223974240</v>
      </c>
      <c r="E1245">
        <v>11.62</v>
      </c>
      <c r="F1245" s="8">
        <v>205730000</v>
      </c>
    </row>
    <row r="1246" spans="1:6">
      <c r="A1246" t="s">
        <v>11868</v>
      </c>
      <c r="B1246">
        <v>73.34</v>
      </c>
      <c r="C1246" s="40">
        <f>nyse_gme_short_interest[[#This Row],[short_position]]/nyse_gme_short_interest[[#This Row],[float_shares]]*100</f>
        <v>108.86805035726437</v>
      </c>
      <c r="D1246" s="8">
        <v>223974240</v>
      </c>
      <c r="E1246">
        <v>11.62</v>
      </c>
      <c r="F1246" s="8">
        <v>205730000</v>
      </c>
    </row>
    <row r="1247" spans="1:6">
      <c r="A1247" t="s">
        <v>11869</v>
      </c>
      <c r="B1247">
        <v>73.34</v>
      </c>
      <c r="C1247" s="40">
        <f>nyse_gme_short_interest[[#This Row],[short_position]]/nyse_gme_short_interest[[#This Row],[float_shares]]*100</f>
        <v>108.86805035726437</v>
      </c>
      <c r="D1247" s="8">
        <v>223974240</v>
      </c>
      <c r="E1247">
        <v>11.62</v>
      </c>
      <c r="F1247" s="8">
        <v>205730000</v>
      </c>
    </row>
    <row r="1248" spans="1:6">
      <c r="A1248" t="s">
        <v>11870</v>
      </c>
      <c r="B1248">
        <v>73.34</v>
      </c>
      <c r="C1248" s="40">
        <f>nyse_gme_short_interest[[#This Row],[short_position]]/nyse_gme_short_interest[[#This Row],[float_shares]]*100</f>
        <v>108.86805035726437</v>
      </c>
      <c r="D1248" s="8">
        <v>223974240</v>
      </c>
      <c r="E1248">
        <v>11.62</v>
      </c>
      <c r="F1248" s="8">
        <v>205730000</v>
      </c>
    </row>
    <row r="1249" spans="1:6">
      <c r="A1249" t="s">
        <v>11871</v>
      </c>
      <c r="B1249">
        <v>73.34</v>
      </c>
      <c r="C1249" s="40">
        <f>nyse_gme_short_interest[[#This Row],[short_position]]/nyse_gme_short_interest[[#This Row],[float_shares]]*100</f>
        <v>108.86805035726437</v>
      </c>
      <c r="D1249" s="8">
        <v>223974240</v>
      </c>
      <c r="E1249">
        <v>11.62</v>
      </c>
      <c r="F1249" s="8">
        <v>205730000</v>
      </c>
    </row>
    <row r="1250" spans="1:6">
      <c r="A1250" t="s">
        <v>11872</v>
      </c>
      <c r="B1250">
        <v>73.34</v>
      </c>
      <c r="C1250" s="40">
        <f>nyse_gme_short_interest[[#This Row],[short_position]]/nyse_gme_short_interest[[#This Row],[float_shares]]*100</f>
        <v>108.86805035726437</v>
      </c>
      <c r="D1250" s="8">
        <v>223974240</v>
      </c>
      <c r="E1250">
        <v>11.62</v>
      </c>
      <c r="F1250" s="8">
        <v>205730000</v>
      </c>
    </row>
    <row r="1251" spans="1:6">
      <c r="A1251" t="s">
        <v>11873</v>
      </c>
      <c r="B1251">
        <v>73.34</v>
      </c>
      <c r="C1251" s="40">
        <f>nyse_gme_short_interest[[#This Row],[short_position]]/nyse_gme_short_interest[[#This Row],[float_shares]]*100</f>
        <v>108.86805035726437</v>
      </c>
      <c r="D1251" s="8">
        <v>223974240</v>
      </c>
      <c r="E1251">
        <v>11.62</v>
      </c>
      <c r="F1251" s="8">
        <v>205730000</v>
      </c>
    </row>
    <row r="1252" spans="1:6">
      <c r="A1252" t="s">
        <v>11874</v>
      </c>
      <c r="B1252">
        <v>73.34</v>
      </c>
      <c r="C1252" s="40">
        <f>nyse_gme_short_interest[[#This Row],[short_position]]/nyse_gme_short_interest[[#This Row],[float_shares]]*100</f>
        <v>108.86805035726437</v>
      </c>
      <c r="D1252" s="8">
        <v>223974240</v>
      </c>
      <c r="E1252">
        <v>11.62</v>
      </c>
      <c r="F1252" s="8">
        <v>205730000</v>
      </c>
    </row>
    <row r="1253" spans="1:6">
      <c r="A1253" t="s">
        <v>11875</v>
      </c>
      <c r="B1253">
        <v>73.34</v>
      </c>
      <c r="C1253" s="40">
        <f>nyse_gme_short_interest[[#This Row],[short_position]]/nyse_gme_short_interest[[#This Row],[float_shares]]*100</f>
        <v>108.86805035726437</v>
      </c>
      <c r="D1253" s="8">
        <v>223974240</v>
      </c>
      <c r="E1253">
        <v>11.62</v>
      </c>
      <c r="F1253" s="8">
        <v>205730000</v>
      </c>
    </row>
    <row r="1254" spans="1:6">
      <c r="A1254" t="s">
        <v>11876</v>
      </c>
      <c r="B1254">
        <v>81.88</v>
      </c>
      <c r="C1254" s="40">
        <f>nyse_gme_short_interest[[#This Row],[short_position]]/nyse_gme_short_interest[[#This Row],[float_shares]]*100</f>
        <v>121.54592913041364</v>
      </c>
      <c r="D1254" s="8">
        <v>250056440</v>
      </c>
      <c r="E1254">
        <v>18.079999999999998</v>
      </c>
      <c r="F1254" s="8">
        <v>205730000</v>
      </c>
    </row>
    <row r="1255" spans="1:6">
      <c r="A1255" t="s">
        <v>11877</v>
      </c>
      <c r="B1255">
        <v>81.88</v>
      </c>
      <c r="C1255" s="40">
        <f>nyse_gme_short_interest[[#This Row],[short_position]]/nyse_gme_short_interest[[#This Row],[float_shares]]*100</f>
        <v>121.54592913041364</v>
      </c>
      <c r="D1255" s="8">
        <v>250056440</v>
      </c>
      <c r="E1255">
        <v>18.079999999999998</v>
      </c>
      <c r="F1255" s="8">
        <v>205730000</v>
      </c>
    </row>
    <row r="1256" spans="1:6">
      <c r="A1256" t="s">
        <v>11878</v>
      </c>
      <c r="B1256">
        <v>81.88</v>
      </c>
      <c r="C1256" s="40">
        <f>nyse_gme_short_interest[[#This Row],[short_position]]/nyse_gme_short_interest[[#This Row],[float_shares]]*100</f>
        <v>121.54592913041364</v>
      </c>
      <c r="D1256" s="8">
        <v>250056440</v>
      </c>
      <c r="E1256">
        <v>18.079999999999998</v>
      </c>
      <c r="F1256" s="8">
        <v>205730000</v>
      </c>
    </row>
    <row r="1257" spans="1:6">
      <c r="A1257" t="s">
        <v>11879</v>
      </c>
      <c r="B1257">
        <v>81.88</v>
      </c>
      <c r="C1257" s="40">
        <f>nyse_gme_short_interest[[#This Row],[short_position]]/nyse_gme_short_interest[[#This Row],[float_shares]]*100</f>
        <v>121.54592913041364</v>
      </c>
      <c r="D1257" s="8">
        <v>250056440</v>
      </c>
      <c r="E1257">
        <v>18.079999999999998</v>
      </c>
      <c r="F1257" s="8">
        <v>205730000</v>
      </c>
    </row>
    <row r="1258" spans="1:6">
      <c r="A1258" t="s">
        <v>11880</v>
      </c>
      <c r="B1258">
        <v>81.88</v>
      </c>
      <c r="C1258" s="40">
        <f>nyse_gme_short_interest[[#This Row],[short_position]]/nyse_gme_short_interest[[#This Row],[float_shares]]*100</f>
        <v>121.54592913041364</v>
      </c>
      <c r="D1258" s="8">
        <v>250056440</v>
      </c>
      <c r="E1258">
        <v>18.079999999999998</v>
      </c>
      <c r="F1258" s="8">
        <v>205730000</v>
      </c>
    </row>
    <row r="1259" spans="1:6">
      <c r="A1259" t="s">
        <v>11881</v>
      </c>
      <c r="B1259">
        <v>81.88</v>
      </c>
      <c r="C1259" s="40">
        <f>nyse_gme_short_interest[[#This Row],[short_position]]/nyse_gme_short_interest[[#This Row],[float_shares]]*100</f>
        <v>121.54592913041364</v>
      </c>
      <c r="D1259" s="8">
        <v>250056440</v>
      </c>
      <c r="E1259">
        <v>18.079999999999998</v>
      </c>
      <c r="F1259" s="8">
        <v>205730000</v>
      </c>
    </row>
    <row r="1260" spans="1:6">
      <c r="A1260" t="s">
        <v>11882</v>
      </c>
      <c r="B1260">
        <v>81.88</v>
      </c>
      <c r="C1260" s="40">
        <f>nyse_gme_short_interest[[#This Row],[short_position]]/nyse_gme_short_interest[[#This Row],[float_shares]]*100</f>
        <v>121.54592913041364</v>
      </c>
      <c r="D1260" s="8">
        <v>250056440</v>
      </c>
      <c r="E1260">
        <v>18.079999999999998</v>
      </c>
      <c r="F1260" s="8">
        <v>205730000</v>
      </c>
    </row>
    <row r="1261" spans="1:6">
      <c r="A1261" t="s">
        <v>11883</v>
      </c>
      <c r="B1261">
        <v>81.88</v>
      </c>
      <c r="C1261" s="40">
        <f>nyse_gme_short_interest[[#This Row],[short_position]]/nyse_gme_short_interest[[#This Row],[float_shares]]*100</f>
        <v>121.54592913041364</v>
      </c>
      <c r="D1261" s="8">
        <v>250056440</v>
      </c>
      <c r="E1261">
        <v>18.079999999999998</v>
      </c>
      <c r="F1261" s="8">
        <v>205730000</v>
      </c>
    </row>
    <row r="1262" spans="1:6">
      <c r="A1262" t="s">
        <v>11884</v>
      </c>
      <c r="B1262">
        <v>81.88</v>
      </c>
      <c r="C1262" s="40">
        <f>nyse_gme_short_interest[[#This Row],[short_position]]/nyse_gme_short_interest[[#This Row],[float_shares]]*100</f>
        <v>121.54592913041364</v>
      </c>
      <c r="D1262" s="8">
        <v>250056440</v>
      </c>
      <c r="E1262">
        <v>18.079999999999998</v>
      </c>
      <c r="F1262" s="8">
        <v>205730000</v>
      </c>
    </row>
    <row r="1263" spans="1:6">
      <c r="A1263" t="s">
        <v>11885</v>
      </c>
      <c r="B1263">
        <v>81.88</v>
      </c>
      <c r="C1263" s="40">
        <f>nyse_gme_short_interest[[#This Row],[short_position]]/nyse_gme_short_interest[[#This Row],[float_shares]]*100</f>
        <v>121.54592913041364</v>
      </c>
      <c r="D1263" s="8">
        <v>250056440</v>
      </c>
      <c r="E1263">
        <v>18.079999999999998</v>
      </c>
      <c r="F1263" s="8">
        <v>205730000</v>
      </c>
    </row>
    <row r="1264" spans="1:6">
      <c r="A1264" t="s">
        <v>11886</v>
      </c>
      <c r="B1264">
        <v>81.88</v>
      </c>
      <c r="C1264" s="40">
        <f>nyse_gme_short_interest[[#This Row],[short_position]]/nyse_gme_short_interest[[#This Row],[float_shares]]*100</f>
        <v>121.54592913041364</v>
      </c>
      <c r="D1264" s="8">
        <v>250056440</v>
      </c>
      <c r="E1264">
        <v>18.079999999999998</v>
      </c>
      <c r="F1264" s="8">
        <v>205730000</v>
      </c>
    </row>
    <row r="1265" spans="1:6">
      <c r="A1265" t="s">
        <v>11887</v>
      </c>
      <c r="B1265">
        <v>81.88</v>
      </c>
      <c r="C1265" s="40">
        <f>nyse_gme_short_interest[[#This Row],[short_position]]/nyse_gme_short_interest[[#This Row],[float_shares]]*100</f>
        <v>121.54592913041364</v>
      </c>
      <c r="D1265" s="8">
        <v>250056440</v>
      </c>
      <c r="E1265">
        <v>18.079999999999998</v>
      </c>
      <c r="F1265" s="8">
        <v>205730000</v>
      </c>
    </row>
    <row r="1266" spans="1:6">
      <c r="A1266" t="s">
        <v>11888</v>
      </c>
      <c r="B1266">
        <v>89.23</v>
      </c>
      <c r="C1266" s="40">
        <f>nyse_gme_short_interest[[#This Row],[short_position]]/nyse_gme_short_interest[[#This Row],[float_shares]]*100</f>
        <v>132.46703349049724</v>
      </c>
      <c r="D1266" s="8">
        <v>272524428</v>
      </c>
      <c r="E1266">
        <v>21.42</v>
      </c>
      <c r="F1266" s="8">
        <v>205730000</v>
      </c>
    </row>
    <row r="1267" spans="1:6">
      <c r="A1267" t="s">
        <v>11889</v>
      </c>
      <c r="B1267">
        <v>89.23</v>
      </c>
      <c r="C1267" s="40">
        <f>nyse_gme_short_interest[[#This Row],[short_position]]/nyse_gme_short_interest[[#This Row],[float_shares]]*100</f>
        <v>132.46703349049724</v>
      </c>
      <c r="D1267" s="8">
        <v>272524428</v>
      </c>
      <c r="E1267">
        <v>21.42</v>
      </c>
      <c r="F1267" s="8">
        <v>205730000</v>
      </c>
    </row>
    <row r="1268" spans="1:6">
      <c r="A1268" t="s">
        <v>11890</v>
      </c>
      <c r="B1268">
        <v>89.23</v>
      </c>
      <c r="C1268" s="40">
        <f>nyse_gme_short_interest[[#This Row],[short_position]]/nyse_gme_short_interest[[#This Row],[float_shares]]*100</f>
        <v>132.46703349049724</v>
      </c>
      <c r="D1268" s="8">
        <v>272524428</v>
      </c>
      <c r="E1268">
        <v>21.42</v>
      </c>
      <c r="F1268" s="8">
        <v>205730000</v>
      </c>
    </row>
    <row r="1269" spans="1:6">
      <c r="A1269" t="s">
        <v>11891</v>
      </c>
      <c r="B1269">
        <v>89.23</v>
      </c>
      <c r="C1269" s="40">
        <f>nyse_gme_short_interest[[#This Row],[short_position]]/nyse_gme_short_interest[[#This Row],[float_shares]]*100</f>
        <v>132.46703349049724</v>
      </c>
      <c r="D1269" s="8">
        <v>272524428</v>
      </c>
      <c r="E1269">
        <v>21.42</v>
      </c>
      <c r="F1269" s="8">
        <v>205730000</v>
      </c>
    </row>
    <row r="1270" spans="1:6">
      <c r="A1270" t="s">
        <v>11892</v>
      </c>
      <c r="B1270">
        <v>89.23</v>
      </c>
      <c r="C1270" s="40">
        <f>nyse_gme_short_interest[[#This Row],[short_position]]/nyse_gme_short_interest[[#This Row],[float_shares]]*100</f>
        <v>132.46703349049724</v>
      </c>
      <c r="D1270" s="8">
        <v>272524428</v>
      </c>
      <c r="E1270">
        <v>21.42</v>
      </c>
      <c r="F1270" s="8">
        <v>205730000</v>
      </c>
    </row>
    <row r="1271" spans="1:6">
      <c r="A1271" t="s">
        <v>11893</v>
      </c>
      <c r="B1271">
        <v>89.23</v>
      </c>
      <c r="C1271" s="40">
        <f>nyse_gme_short_interest[[#This Row],[short_position]]/nyse_gme_short_interest[[#This Row],[float_shares]]*100</f>
        <v>132.46703349049724</v>
      </c>
      <c r="D1271" s="8">
        <v>272524428</v>
      </c>
      <c r="E1271">
        <v>21.42</v>
      </c>
      <c r="F1271" s="8">
        <v>205730000</v>
      </c>
    </row>
    <row r="1272" spans="1:6">
      <c r="A1272" t="s">
        <v>11894</v>
      </c>
      <c r="B1272">
        <v>89.23</v>
      </c>
      <c r="C1272" s="40">
        <f>nyse_gme_short_interest[[#This Row],[short_position]]/nyse_gme_short_interest[[#This Row],[float_shares]]*100</f>
        <v>132.46703349049724</v>
      </c>
      <c r="D1272" s="8">
        <v>272524428</v>
      </c>
      <c r="E1272">
        <v>21.42</v>
      </c>
      <c r="F1272" s="8">
        <v>205730000</v>
      </c>
    </row>
    <row r="1273" spans="1:6">
      <c r="A1273" t="s">
        <v>11895</v>
      </c>
      <c r="B1273">
        <v>89.23</v>
      </c>
      <c r="C1273" s="40">
        <f>nyse_gme_short_interest[[#This Row],[short_position]]/nyse_gme_short_interest[[#This Row],[float_shares]]*100</f>
        <v>132.46703349049724</v>
      </c>
      <c r="D1273" s="8">
        <v>272524428</v>
      </c>
      <c r="E1273">
        <v>21.42</v>
      </c>
      <c r="F1273" s="8">
        <v>205730000</v>
      </c>
    </row>
    <row r="1274" spans="1:6">
      <c r="A1274" t="s">
        <v>11896</v>
      </c>
      <c r="B1274">
        <v>89.23</v>
      </c>
      <c r="C1274" s="40">
        <f>nyse_gme_short_interest[[#This Row],[short_position]]/nyse_gme_short_interest[[#This Row],[float_shares]]*100</f>
        <v>132.46703349049724</v>
      </c>
      <c r="D1274" s="8">
        <v>272524428</v>
      </c>
      <c r="E1274">
        <v>21.42</v>
      </c>
      <c r="F1274" s="8">
        <v>205730000</v>
      </c>
    </row>
    <row r="1275" spans="1:6">
      <c r="A1275" t="s">
        <v>11897</v>
      </c>
      <c r="B1275">
        <v>89.23</v>
      </c>
      <c r="C1275" s="40">
        <f>nyse_gme_short_interest[[#This Row],[short_position]]/nyse_gme_short_interest[[#This Row],[float_shares]]*100</f>
        <v>132.46703349049724</v>
      </c>
      <c r="D1275" s="8">
        <v>272524428</v>
      </c>
      <c r="E1275">
        <v>21.42</v>
      </c>
      <c r="F1275" s="8">
        <v>205730000</v>
      </c>
    </row>
    <row r="1276" spans="1:6">
      <c r="A1276" t="s">
        <v>11898</v>
      </c>
      <c r="B1276">
        <v>86.86</v>
      </c>
      <c r="C1276" s="40">
        <f>nyse_gme_short_interest[[#This Row],[short_position]]/nyse_gme_short_interest[[#This Row],[float_shares]]*100</f>
        <v>128.94306323822485</v>
      </c>
      <c r="D1276" s="8">
        <v>265274564</v>
      </c>
      <c r="E1276">
        <v>25.93</v>
      </c>
      <c r="F1276" s="8">
        <v>205730000</v>
      </c>
    </row>
    <row r="1277" spans="1:6">
      <c r="A1277" t="s">
        <v>11899</v>
      </c>
      <c r="B1277">
        <v>86.86</v>
      </c>
      <c r="C1277" s="40">
        <f>nyse_gme_short_interest[[#This Row],[short_position]]/nyse_gme_short_interest[[#This Row],[float_shares]]*100</f>
        <v>128.94306323822485</v>
      </c>
      <c r="D1277" s="8">
        <v>265274564</v>
      </c>
      <c r="E1277">
        <v>25.93</v>
      </c>
      <c r="F1277" s="8">
        <v>205730000</v>
      </c>
    </row>
    <row r="1278" spans="1:6">
      <c r="A1278" t="s">
        <v>11900</v>
      </c>
      <c r="B1278">
        <v>86.86</v>
      </c>
      <c r="C1278" s="40">
        <f>nyse_gme_short_interest[[#This Row],[short_position]]/nyse_gme_short_interest[[#This Row],[float_shares]]*100</f>
        <v>128.94306323822485</v>
      </c>
      <c r="D1278" s="8">
        <v>265274564</v>
      </c>
      <c r="E1278">
        <v>25.93</v>
      </c>
      <c r="F1278" s="8">
        <v>205730000</v>
      </c>
    </row>
    <row r="1279" spans="1:6">
      <c r="A1279" t="s">
        <v>11901</v>
      </c>
      <c r="B1279">
        <v>86.86</v>
      </c>
      <c r="C1279" s="40">
        <f>nyse_gme_short_interest[[#This Row],[short_position]]/nyse_gme_short_interest[[#This Row],[float_shares]]*100</f>
        <v>128.94306323822485</v>
      </c>
      <c r="D1279" s="8">
        <v>265274564</v>
      </c>
      <c r="E1279">
        <v>25.93</v>
      </c>
      <c r="F1279" s="8">
        <v>205730000</v>
      </c>
    </row>
    <row r="1280" spans="1:6">
      <c r="A1280" t="s">
        <v>11902</v>
      </c>
      <c r="B1280">
        <v>86.86</v>
      </c>
      <c r="C1280" s="40">
        <f>nyse_gme_short_interest[[#This Row],[short_position]]/nyse_gme_short_interest[[#This Row],[float_shares]]*100</f>
        <v>128.94306323822485</v>
      </c>
      <c r="D1280" s="8">
        <v>265274564</v>
      </c>
      <c r="E1280">
        <v>25.93</v>
      </c>
      <c r="F1280" s="8">
        <v>205730000</v>
      </c>
    </row>
    <row r="1281" spans="1:6">
      <c r="A1281" t="s">
        <v>11903</v>
      </c>
      <c r="B1281">
        <v>86.86</v>
      </c>
      <c r="C1281" s="40">
        <f>nyse_gme_short_interest[[#This Row],[short_position]]/nyse_gme_short_interest[[#This Row],[float_shares]]*100</f>
        <v>128.94306323822485</v>
      </c>
      <c r="D1281" s="8">
        <v>265274564</v>
      </c>
      <c r="E1281">
        <v>25.93</v>
      </c>
      <c r="F1281" s="8">
        <v>205730000</v>
      </c>
    </row>
    <row r="1282" spans="1:6">
      <c r="A1282" t="s">
        <v>11904</v>
      </c>
      <c r="B1282">
        <v>86.86</v>
      </c>
      <c r="C1282" s="40">
        <f>nyse_gme_short_interest[[#This Row],[short_position]]/nyse_gme_short_interest[[#This Row],[float_shares]]*100</f>
        <v>128.94306323822485</v>
      </c>
      <c r="D1282" s="8">
        <v>265274564</v>
      </c>
      <c r="E1282">
        <v>25.93</v>
      </c>
      <c r="F1282" s="8">
        <v>205730000</v>
      </c>
    </row>
    <row r="1283" spans="1:6">
      <c r="A1283" t="s">
        <v>11905</v>
      </c>
      <c r="B1283">
        <v>86.86</v>
      </c>
      <c r="C1283" s="40">
        <f>nyse_gme_short_interest[[#This Row],[short_position]]/nyse_gme_short_interest[[#This Row],[float_shares]]*100</f>
        <v>128.94306323822485</v>
      </c>
      <c r="D1283" s="8">
        <v>265274564</v>
      </c>
      <c r="E1283">
        <v>25.93</v>
      </c>
      <c r="F1283" s="8">
        <v>205730000</v>
      </c>
    </row>
    <row r="1284" spans="1:6">
      <c r="A1284" t="s">
        <v>11906</v>
      </c>
      <c r="B1284">
        <v>86.86</v>
      </c>
      <c r="C1284" s="40">
        <f>nyse_gme_short_interest[[#This Row],[short_position]]/nyse_gme_short_interest[[#This Row],[float_shares]]*100</f>
        <v>128.94306323822485</v>
      </c>
      <c r="D1284" s="8">
        <v>265274564</v>
      </c>
      <c r="E1284">
        <v>25.93</v>
      </c>
      <c r="F1284" s="8">
        <v>205730000</v>
      </c>
    </row>
    <row r="1285" spans="1:6">
      <c r="A1285" t="s">
        <v>11907</v>
      </c>
      <c r="B1285">
        <v>82.99</v>
      </c>
      <c r="C1285" s="40">
        <f>nyse_gme_short_interest[[#This Row],[short_position]]/nyse_gme_short_interest[[#This Row],[float_shares]]*100</f>
        <v>123.20087104457298</v>
      </c>
      <c r="D1285" s="8">
        <v>253461152</v>
      </c>
      <c r="E1285">
        <v>23.76</v>
      </c>
      <c r="F1285" s="8">
        <v>205730000</v>
      </c>
    </row>
    <row r="1286" spans="1:6">
      <c r="A1286" t="s">
        <v>11908</v>
      </c>
      <c r="B1286">
        <v>82.99</v>
      </c>
      <c r="C1286" s="40">
        <f>nyse_gme_short_interest[[#This Row],[short_position]]/nyse_gme_short_interest[[#This Row],[float_shares]]*100</f>
        <v>123.20087104457298</v>
      </c>
      <c r="D1286" s="8">
        <v>253461152</v>
      </c>
      <c r="E1286">
        <v>23.76</v>
      </c>
      <c r="F1286" s="8">
        <v>205730000</v>
      </c>
    </row>
    <row r="1287" spans="1:6">
      <c r="A1287" t="s">
        <v>11909</v>
      </c>
      <c r="B1287">
        <v>82.99</v>
      </c>
      <c r="C1287" s="40">
        <f>nyse_gme_short_interest[[#This Row],[short_position]]/nyse_gme_short_interest[[#This Row],[float_shares]]*100</f>
        <v>123.20087104457298</v>
      </c>
      <c r="D1287" s="8">
        <v>253461152</v>
      </c>
      <c r="E1287">
        <v>23.76</v>
      </c>
      <c r="F1287" s="8">
        <v>205730000</v>
      </c>
    </row>
    <row r="1288" spans="1:6">
      <c r="A1288" t="s">
        <v>11910</v>
      </c>
      <c r="B1288">
        <v>82.99</v>
      </c>
      <c r="C1288" s="40">
        <f>nyse_gme_short_interest[[#This Row],[short_position]]/nyse_gme_short_interest[[#This Row],[float_shares]]*100</f>
        <v>123.20087104457298</v>
      </c>
      <c r="D1288" s="8">
        <v>253461152</v>
      </c>
      <c r="E1288">
        <v>23.76</v>
      </c>
      <c r="F1288" s="8">
        <v>205730000</v>
      </c>
    </row>
    <row r="1289" spans="1:6">
      <c r="A1289" t="s">
        <v>11911</v>
      </c>
      <c r="B1289">
        <v>82.99</v>
      </c>
      <c r="C1289" s="40">
        <f>nyse_gme_short_interest[[#This Row],[short_position]]/nyse_gme_short_interest[[#This Row],[float_shares]]*100</f>
        <v>123.20087104457298</v>
      </c>
      <c r="D1289" s="8">
        <v>253461152</v>
      </c>
      <c r="E1289">
        <v>23.76</v>
      </c>
      <c r="F1289" s="8">
        <v>205730000</v>
      </c>
    </row>
    <row r="1290" spans="1:6">
      <c r="A1290" t="s">
        <v>11912</v>
      </c>
      <c r="B1290">
        <v>82.99</v>
      </c>
      <c r="C1290" s="40">
        <f>nyse_gme_short_interest[[#This Row],[short_position]]/nyse_gme_short_interest[[#This Row],[float_shares]]*100</f>
        <v>123.20087104457298</v>
      </c>
      <c r="D1290" s="8">
        <v>253461152</v>
      </c>
      <c r="E1290">
        <v>23.76</v>
      </c>
      <c r="F1290" s="8">
        <v>205730000</v>
      </c>
    </row>
    <row r="1291" spans="1:6">
      <c r="A1291" t="s">
        <v>11913</v>
      </c>
      <c r="B1291">
        <v>82.99</v>
      </c>
      <c r="C1291" s="40">
        <f>nyse_gme_short_interest[[#This Row],[short_position]]/nyse_gme_short_interest[[#This Row],[float_shares]]*100</f>
        <v>123.20087104457298</v>
      </c>
      <c r="D1291" s="8">
        <v>253461152</v>
      </c>
      <c r="E1291">
        <v>23.76</v>
      </c>
      <c r="F1291" s="8">
        <v>205730000</v>
      </c>
    </row>
    <row r="1292" spans="1:6">
      <c r="A1292" t="s">
        <v>11914</v>
      </c>
      <c r="B1292">
        <v>82.99</v>
      </c>
      <c r="C1292" s="40">
        <f>nyse_gme_short_interest[[#This Row],[short_position]]/nyse_gme_short_interest[[#This Row],[float_shares]]*100</f>
        <v>123.20087104457298</v>
      </c>
      <c r="D1292" s="8">
        <v>253461152</v>
      </c>
      <c r="E1292">
        <v>23.76</v>
      </c>
      <c r="F1292" s="8">
        <v>205730000</v>
      </c>
    </row>
    <row r="1293" spans="1:6">
      <c r="A1293" t="s">
        <v>11915</v>
      </c>
      <c r="B1293">
        <v>82.99</v>
      </c>
      <c r="C1293" s="40">
        <f>nyse_gme_short_interest[[#This Row],[short_position]]/nyse_gme_short_interest[[#This Row],[float_shares]]*100</f>
        <v>123.20087104457298</v>
      </c>
      <c r="D1293" s="8">
        <v>253461152</v>
      </c>
      <c r="E1293">
        <v>23.76</v>
      </c>
      <c r="F1293" s="8">
        <v>205730000</v>
      </c>
    </row>
    <row r="1294" spans="1:6">
      <c r="A1294" t="s">
        <v>11916</v>
      </c>
      <c r="B1294">
        <v>82.99</v>
      </c>
      <c r="C1294" s="40">
        <f>nyse_gme_short_interest[[#This Row],[short_position]]/nyse_gme_short_interest[[#This Row],[float_shares]]*100</f>
        <v>123.20087104457298</v>
      </c>
      <c r="D1294" s="8">
        <v>253461152</v>
      </c>
      <c r="E1294">
        <v>23.76</v>
      </c>
      <c r="F1294" s="8">
        <v>205730000</v>
      </c>
    </row>
    <row r="1295" spans="1:6">
      <c r="A1295" t="s">
        <v>11917</v>
      </c>
      <c r="B1295">
        <v>85.35</v>
      </c>
      <c r="C1295" s="40">
        <f>nyse_gme_short_interest[[#This Row],[short_position]]/nyse_gme_short_interest[[#This Row],[float_shares]]*100</f>
        <v>126.69776308754193</v>
      </c>
      <c r="D1295" s="8">
        <v>260655308</v>
      </c>
      <c r="E1295">
        <v>14.86</v>
      </c>
      <c r="F1295" s="8">
        <v>205730000</v>
      </c>
    </row>
    <row r="1296" spans="1:6">
      <c r="A1296" t="s">
        <v>11918</v>
      </c>
      <c r="B1296">
        <v>85.35</v>
      </c>
      <c r="C1296" s="40">
        <f>nyse_gme_short_interest[[#This Row],[short_position]]/nyse_gme_short_interest[[#This Row],[float_shares]]*100</f>
        <v>126.69776308754193</v>
      </c>
      <c r="D1296" s="8">
        <v>260655308</v>
      </c>
      <c r="E1296">
        <v>14.86</v>
      </c>
      <c r="F1296" s="8">
        <v>205730000</v>
      </c>
    </row>
    <row r="1297" spans="1:6">
      <c r="A1297" t="s">
        <v>11919</v>
      </c>
      <c r="B1297">
        <v>85.35</v>
      </c>
      <c r="C1297" s="40">
        <f>nyse_gme_short_interest[[#This Row],[short_position]]/nyse_gme_short_interest[[#This Row],[float_shares]]*100</f>
        <v>126.69776308754193</v>
      </c>
      <c r="D1297" s="8">
        <v>260655308</v>
      </c>
      <c r="E1297">
        <v>14.86</v>
      </c>
      <c r="F1297" s="8">
        <v>205730000</v>
      </c>
    </row>
    <row r="1298" spans="1:6">
      <c r="A1298" t="s">
        <v>11920</v>
      </c>
      <c r="B1298">
        <v>85.35</v>
      </c>
      <c r="C1298" s="40">
        <f>nyse_gme_short_interest[[#This Row],[short_position]]/nyse_gme_short_interest[[#This Row],[float_shares]]*100</f>
        <v>126.69776308754193</v>
      </c>
      <c r="D1298" s="8">
        <v>260655308</v>
      </c>
      <c r="E1298">
        <v>14.86</v>
      </c>
      <c r="F1298" s="8">
        <v>205730000</v>
      </c>
    </row>
    <row r="1299" spans="1:6">
      <c r="A1299" t="s">
        <v>11921</v>
      </c>
      <c r="B1299">
        <v>85.35</v>
      </c>
      <c r="C1299" s="40">
        <f>nyse_gme_short_interest[[#This Row],[short_position]]/nyse_gme_short_interest[[#This Row],[float_shares]]*100</f>
        <v>126.69776308754193</v>
      </c>
      <c r="D1299" s="8">
        <v>260655308</v>
      </c>
      <c r="E1299">
        <v>14.86</v>
      </c>
      <c r="F1299" s="8">
        <v>205730000</v>
      </c>
    </row>
    <row r="1300" spans="1:6">
      <c r="A1300" t="s">
        <v>11922</v>
      </c>
      <c r="B1300">
        <v>85.35</v>
      </c>
      <c r="C1300" s="40">
        <f>nyse_gme_short_interest[[#This Row],[short_position]]/nyse_gme_short_interest[[#This Row],[float_shares]]*100</f>
        <v>126.69776308754193</v>
      </c>
      <c r="D1300" s="8">
        <v>260655308</v>
      </c>
      <c r="E1300">
        <v>14.86</v>
      </c>
      <c r="F1300" s="8">
        <v>205730000</v>
      </c>
    </row>
    <row r="1301" spans="1:6">
      <c r="A1301" t="s">
        <v>11923</v>
      </c>
      <c r="B1301">
        <v>85.35</v>
      </c>
      <c r="C1301" s="40">
        <f>nyse_gme_short_interest[[#This Row],[short_position]]/nyse_gme_short_interest[[#This Row],[float_shares]]*100</f>
        <v>126.69776308754193</v>
      </c>
      <c r="D1301" s="8">
        <v>260655308</v>
      </c>
      <c r="E1301">
        <v>14.86</v>
      </c>
      <c r="F1301" s="8">
        <v>205730000</v>
      </c>
    </row>
    <row r="1302" spans="1:6">
      <c r="A1302" t="s">
        <v>11924</v>
      </c>
      <c r="B1302">
        <v>85.35</v>
      </c>
      <c r="C1302" s="40">
        <f>nyse_gme_short_interest[[#This Row],[short_position]]/nyse_gme_short_interest[[#This Row],[float_shares]]*100</f>
        <v>126.69776308754193</v>
      </c>
      <c r="D1302" s="8">
        <v>260655308</v>
      </c>
      <c r="E1302">
        <v>14.86</v>
      </c>
      <c r="F1302" s="8">
        <v>205730000</v>
      </c>
    </row>
    <row r="1303" spans="1:6">
      <c r="A1303" t="s">
        <v>11925</v>
      </c>
      <c r="B1303">
        <v>85.35</v>
      </c>
      <c r="C1303" s="40">
        <f>nyse_gme_short_interest[[#This Row],[short_position]]/nyse_gme_short_interest[[#This Row],[float_shares]]*100</f>
        <v>126.69776308754193</v>
      </c>
      <c r="D1303" s="8">
        <v>260655308</v>
      </c>
      <c r="E1303">
        <v>14.86</v>
      </c>
      <c r="F1303" s="8">
        <v>205730000</v>
      </c>
    </row>
    <row r="1304" spans="1:6">
      <c r="A1304" t="s">
        <v>11926</v>
      </c>
      <c r="B1304">
        <v>85.35</v>
      </c>
      <c r="C1304" s="40">
        <f>nyse_gme_short_interest[[#This Row],[short_position]]/nyse_gme_short_interest[[#This Row],[float_shares]]*100</f>
        <v>126.69776308754193</v>
      </c>
      <c r="D1304" s="8">
        <v>260655308</v>
      </c>
      <c r="E1304">
        <v>14.86</v>
      </c>
      <c r="F1304" s="8">
        <v>205730000</v>
      </c>
    </row>
    <row r="1305" spans="1:6">
      <c r="A1305" t="s">
        <v>11927</v>
      </c>
      <c r="B1305">
        <v>85.35</v>
      </c>
      <c r="C1305" s="40">
        <f>nyse_gme_short_interest[[#This Row],[short_position]]/nyse_gme_short_interest[[#This Row],[float_shares]]*100</f>
        <v>126.69776308754193</v>
      </c>
      <c r="D1305" s="8">
        <v>260655308</v>
      </c>
      <c r="E1305">
        <v>14.86</v>
      </c>
      <c r="F1305" s="8">
        <v>205730000</v>
      </c>
    </row>
    <row r="1306" spans="1:6">
      <c r="A1306" t="s">
        <v>11928</v>
      </c>
      <c r="B1306">
        <v>82.09</v>
      </c>
      <c r="C1306" s="40">
        <f>nyse_gme_short_interest[[#This Row],[short_position]]/nyse_gme_short_interest[[#This Row],[float_shares]]*100</f>
        <v>121.86799591697857</v>
      </c>
      <c r="D1306" s="8">
        <v>250719028</v>
      </c>
      <c r="E1306">
        <v>12.96</v>
      </c>
      <c r="F1306" s="8">
        <v>205730000</v>
      </c>
    </row>
    <row r="1307" spans="1:6">
      <c r="A1307" t="s">
        <v>11929</v>
      </c>
      <c r="B1307">
        <v>82.09</v>
      </c>
      <c r="C1307" s="40">
        <f>nyse_gme_short_interest[[#This Row],[short_position]]/nyse_gme_short_interest[[#This Row],[float_shares]]*100</f>
        <v>121.86799591697857</v>
      </c>
      <c r="D1307" s="8">
        <v>250719028</v>
      </c>
      <c r="E1307">
        <v>12.96</v>
      </c>
      <c r="F1307" s="8">
        <v>205730000</v>
      </c>
    </row>
    <row r="1308" spans="1:6">
      <c r="A1308" t="s">
        <v>11930</v>
      </c>
      <c r="B1308">
        <v>82.09</v>
      </c>
      <c r="C1308" s="40">
        <f>nyse_gme_short_interest[[#This Row],[short_position]]/nyse_gme_short_interest[[#This Row],[float_shares]]*100</f>
        <v>121.86799591697857</v>
      </c>
      <c r="D1308" s="8">
        <v>250719028</v>
      </c>
      <c r="E1308">
        <v>12.96</v>
      </c>
      <c r="F1308" s="8">
        <v>205730000</v>
      </c>
    </row>
    <row r="1309" spans="1:6">
      <c r="A1309" t="s">
        <v>11931</v>
      </c>
      <c r="B1309">
        <v>82.09</v>
      </c>
      <c r="C1309" s="40">
        <f>nyse_gme_short_interest[[#This Row],[short_position]]/nyse_gme_short_interest[[#This Row],[float_shares]]*100</f>
        <v>121.86799591697857</v>
      </c>
      <c r="D1309" s="8">
        <v>250719028</v>
      </c>
      <c r="E1309">
        <v>12.96</v>
      </c>
      <c r="F1309" s="8">
        <v>205730000</v>
      </c>
    </row>
    <row r="1310" spans="1:6">
      <c r="A1310" t="s">
        <v>11932</v>
      </c>
      <c r="B1310">
        <v>82.09</v>
      </c>
      <c r="C1310" s="40">
        <f>nyse_gme_short_interest[[#This Row],[short_position]]/nyse_gme_short_interest[[#This Row],[float_shares]]*100</f>
        <v>121.86799591697857</v>
      </c>
      <c r="D1310" s="8">
        <v>250719028</v>
      </c>
      <c r="E1310">
        <v>12.96</v>
      </c>
      <c r="F1310" s="8">
        <v>205730000</v>
      </c>
    </row>
    <row r="1311" spans="1:6">
      <c r="A1311" t="s">
        <v>11933</v>
      </c>
      <c r="B1311">
        <v>82.09</v>
      </c>
      <c r="C1311" s="40">
        <f>nyse_gme_short_interest[[#This Row],[short_position]]/nyse_gme_short_interest[[#This Row],[float_shares]]*100</f>
        <v>121.86799591697857</v>
      </c>
      <c r="D1311" s="8">
        <v>250719028</v>
      </c>
      <c r="E1311">
        <v>12.96</v>
      </c>
      <c r="F1311" s="8">
        <v>205730000</v>
      </c>
    </row>
    <row r="1312" spans="1:6">
      <c r="A1312" t="s">
        <v>11934</v>
      </c>
      <c r="B1312">
        <v>82.09</v>
      </c>
      <c r="C1312" s="40">
        <f>nyse_gme_short_interest[[#This Row],[short_position]]/nyse_gme_short_interest[[#This Row],[float_shares]]*100</f>
        <v>121.86799591697857</v>
      </c>
      <c r="D1312" s="8">
        <v>250719028</v>
      </c>
      <c r="E1312">
        <v>12.96</v>
      </c>
      <c r="F1312" s="8">
        <v>205730000</v>
      </c>
    </row>
    <row r="1313" spans="1:6">
      <c r="A1313" t="s">
        <v>11935</v>
      </c>
      <c r="B1313">
        <v>82.09</v>
      </c>
      <c r="C1313" s="40">
        <f>nyse_gme_short_interest[[#This Row],[short_position]]/nyse_gme_short_interest[[#This Row],[float_shares]]*100</f>
        <v>121.86799591697857</v>
      </c>
      <c r="D1313" s="8">
        <v>250719028</v>
      </c>
      <c r="E1313">
        <v>12.96</v>
      </c>
      <c r="F1313" s="8">
        <v>205730000</v>
      </c>
    </row>
    <row r="1314" spans="1:6">
      <c r="A1314" t="s">
        <v>11936</v>
      </c>
      <c r="B1314">
        <v>82.09</v>
      </c>
      <c r="C1314" s="40">
        <f>nyse_gme_short_interest[[#This Row],[short_position]]/nyse_gme_short_interest[[#This Row],[float_shares]]*100</f>
        <v>121.86799591697857</v>
      </c>
      <c r="D1314" s="8">
        <v>250719028</v>
      </c>
      <c r="E1314">
        <v>12.96</v>
      </c>
      <c r="F1314" s="8">
        <v>205730000</v>
      </c>
    </row>
    <row r="1315" spans="1:6">
      <c r="A1315" t="s">
        <v>11937</v>
      </c>
      <c r="B1315">
        <v>82.09</v>
      </c>
      <c r="C1315" s="40">
        <f>nyse_gme_short_interest[[#This Row],[short_position]]/nyse_gme_short_interest[[#This Row],[float_shares]]*100</f>
        <v>104.46190908712137</v>
      </c>
      <c r="D1315" s="8">
        <v>250719028</v>
      </c>
      <c r="E1315">
        <v>12.96</v>
      </c>
      <c r="F1315" s="8">
        <v>240010000</v>
      </c>
    </row>
    <row r="1316" spans="1:6">
      <c r="A1316" t="s">
        <v>11938</v>
      </c>
      <c r="B1316">
        <v>90.31</v>
      </c>
      <c r="C1316" s="40">
        <f>nyse_gme_short_interest[[#This Row],[short_position]]/nyse_gme_short_interest[[#This Row],[float_shares]]*100</f>
        <v>114.91482188242156</v>
      </c>
      <c r="D1316" s="8">
        <v>275807064</v>
      </c>
      <c r="E1316">
        <v>11.83</v>
      </c>
      <c r="F1316" s="8">
        <v>240010000</v>
      </c>
    </row>
    <row r="1317" spans="1:6">
      <c r="A1317" t="s">
        <v>11939</v>
      </c>
      <c r="B1317">
        <v>90.31</v>
      </c>
      <c r="C1317" s="40">
        <f>nyse_gme_short_interest[[#This Row],[short_position]]/nyse_gme_short_interest[[#This Row],[float_shares]]*100</f>
        <v>114.91482188242156</v>
      </c>
      <c r="D1317" s="8">
        <v>275807064</v>
      </c>
      <c r="E1317">
        <v>11.83</v>
      </c>
      <c r="F1317" s="8">
        <v>240010000</v>
      </c>
    </row>
    <row r="1318" spans="1:6">
      <c r="A1318" t="s">
        <v>11940</v>
      </c>
      <c r="B1318">
        <v>90.31</v>
      </c>
      <c r="C1318" s="40">
        <f>nyse_gme_short_interest[[#This Row],[short_position]]/nyse_gme_short_interest[[#This Row],[float_shares]]*100</f>
        <v>114.91482188242156</v>
      </c>
      <c r="D1318" s="8">
        <v>275807064</v>
      </c>
      <c r="E1318">
        <v>11.83</v>
      </c>
      <c r="F1318" s="8">
        <v>240010000</v>
      </c>
    </row>
    <row r="1319" spans="1:6">
      <c r="A1319" t="s">
        <v>11941</v>
      </c>
      <c r="B1319">
        <v>90.31</v>
      </c>
      <c r="C1319" s="40">
        <f>nyse_gme_short_interest[[#This Row],[short_position]]/nyse_gme_short_interest[[#This Row],[float_shares]]*100</f>
        <v>114.91482188242156</v>
      </c>
      <c r="D1319" s="8">
        <v>275807064</v>
      </c>
      <c r="E1319">
        <v>11.83</v>
      </c>
      <c r="F1319" s="8">
        <v>240010000</v>
      </c>
    </row>
    <row r="1320" spans="1:6">
      <c r="A1320" t="s">
        <v>11942</v>
      </c>
      <c r="B1320">
        <v>90.31</v>
      </c>
      <c r="C1320" s="40">
        <f>nyse_gme_short_interest[[#This Row],[short_position]]/nyse_gme_short_interest[[#This Row],[float_shares]]*100</f>
        <v>114.91482188242156</v>
      </c>
      <c r="D1320" s="8">
        <v>275807064</v>
      </c>
      <c r="E1320">
        <v>11.83</v>
      </c>
      <c r="F1320" s="8">
        <v>240010000</v>
      </c>
    </row>
    <row r="1321" spans="1:6">
      <c r="A1321" t="s">
        <v>11943</v>
      </c>
      <c r="B1321">
        <v>90.31</v>
      </c>
      <c r="C1321" s="40">
        <f>nyse_gme_short_interest[[#This Row],[short_position]]/nyse_gme_short_interest[[#This Row],[float_shares]]*100</f>
        <v>114.91482188242156</v>
      </c>
      <c r="D1321" s="8">
        <v>275807064</v>
      </c>
      <c r="E1321">
        <v>11.83</v>
      </c>
      <c r="F1321" s="8">
        <v>240010000</v>
      </c>
    </row>
    <row r="1322" spans="1:6">
      <c r="A1322" t="s">
        <v>11944</v>
      </c>
      <c r="B1322">
        <v>90.31</v>
      </c>
      <c r="C1322" s="40">
        <f>nyse_gme_short_interest[[#This Row],[short_position]]/nyse_gme_short_interest[[#This Row],[float_shares]]*100</f>
        <v>114.91482188242156</v>
      </c>
      <c r="D1322" s="8">
        <v>275807064</v>
      </c>
      <c r="E1322">
        <v>11.83</v>
      </c>
      <c r="F1322" s="8">
        <v>240010000</v>
      </c>
    </row>
    <row r="1323" spans="1:6">
      <c r="A1323" t="s">
        <v>11945</v>
      </c>
      <c r="B1323">
        <v>90.31</v>
      </c>
      <c r="C1323" s="40">
        <f>nyse_gme_short_interest[[#This Row],[short_position]]/nyse_gme_short_interest[[#This Row],[float_shares]]*100</f>
        <v>114.91482188242156</v>
      </c>
      <c r="D1323" s="8">
        <v>275807064</v>
      </c>
      <c r="E1323">
        <v>11.83</v>
      </c>
      <c r="F1323" s="8">
        <v>240010000</v>
      </c>
    </row>
    <row r="1324" spans="1:6">
      <c r="A1324" t="s">
        <v>11946</v>
      </c>
      <c r="B1324">
        <v>90.31</v>
      </c>
      <c r="C1324" s="40">
        <f>nyse_gme_short_interest[[#This Row],[short_position]]/nyse_gme_short_interest[[#This Row],[float_shares]]*100</f>
        <v>114.91482188242156</v>
      </c>
      <c r="D1324" s="8">
        <v>275807064</v>
      </c>
      <c r="E1324">
        <v>11.83</v>
      </c>
      <c r="F1324" s="8">
        <v>240010000</v>
      </c>
    </row>
    <row r="1325" spans="1:6">
      <c r="A1325" t="s">
        <v>11947</v>
      </c>
      <c r="B1325">
        <v>90.31</v>
      </c>
      <c r="C1325" s="40">
        <f>nyse_gme_short_interest[[#This Row],[short_position]]/nyse_gme_short_interest[[#This Row],[float_shares]]*100</f>
        <v>114.91482188242156</v>
      </c>
      <c r="D1325" s="8">
        <v>275807064</v>
      </c>
      <c r="E1325">
        <v>11.83</v>
      </c>
      <c r="F1325" s="8">
        <v>240010000</v>
      </c>
    </row>
    <row r="1326" spans="1:6">
      <c r="A1326" t="s">
        <v>11948</v>
      </c>
      <c r="B1326">
        <v>90.31</v>
      </c>
      <c r="C1326" s="40">
        <f>nyse_gme_short_interest[[#This Row],[short_position]]/nyse_gme_short_interest[[#This Row],[float_shares]]*100</f>
        <v>114.91482188242156</v>
      </c>
      <c r="D1326" s="8">
        <v>275807064</v>
      </c>
      <c r="E1326">
        <v>11.83</v>
      </c>
      <c r="F1326" s="8">
        <v>240010000</v>
      </c>
    </row>
    <row r="1327" spans="1:6">
      <c r="A1327" t="s">
        <v>11949</v>
      </c>
      <c r="B1327">
        <v>88.07</v>
      </c>
      <c r="C1327" s="40">
        <f>nyse_gme_short_interest[[#This Row],[short_position]]/nyse_gme_short_interest[[#This Row],[float_shares]]*100</f>
        <v>112.06718386733887</v>
      </c>
      <c r="D1327" s="8">
        <v>268972448</v>
      </c>
      <c r="E1327">
        <v>24.11</v>
      </c>
      <c r="F1327" s="8">
        <v>240010000</v>
      </c>
    </row>
    <row r="1328" spans="1:6">
      <c r="A1328" t="s">
        <v>11950</v>
      </c>
      <c r="B1328">
        <v>88.07</v>
      </c>
      <c r="C1328" s="40">
        <f>nyse_gme_short_interest[[#This Row],[short_position]]/nyse_gme_short_interest[[#This Row],[float_shares]]*100</f>
        <v>112.06718386733887</v>
      </c>
      <c r="D1328" s="8">
        <v>268972448</v>
      </c>
      <c r="E1328">
        <v>24.11</v>
      </c>
      <c r="F1328" s="8">
        <v>240010000</v>
      </c>
    </row>
    <row r="1329" spans="1:6">
      <c r="A1329" t="s">
        <v>11951</v>
      </c>
      <c r="B1329">
        <v>88.07</v>
      </c>
      <c r="C1329" s="40">
        <f>nyse_gme_short_interest[[#This Row],[short_position]]/nyse_gme_short_interest[[#This Row],[float_shares]]*100</f>
        <v>112.06718386733887</v>
      </c>
      <c r="D1329" s="8">
        <v>268972448</v>
      </c>
      <c r="E1329">
        <v>24.11</v>
      </c>
      <c r="F1329" s="8">
        <v>240010000</v>
      </c>
    </row>
    <row r="1330" spans="1:6">
      <c r="A1330" t="s">
        <v>11952</v>
      </c>
      <c r="B1330">
        <v>88.07</v>
      </c>
      <c r="C1330" s="40">
        <f>nyse_gme_short_interest[[#This Row],[short_position]]/nyse_gme_short_interest[[#This Row],[float_shares]]*100</f>
        <v>112.06718386733887</v>
      </c>
      <c r="D1330" s="8">
        <v>268972448</v>
      </c>
      <c r="E1330">
        <v>24.11</v>
      </c>
      <c r="F1330" s="8">
        <v>240010000</v>
      </c>
    </row>
    <row r="1331" spans="1:6">
      <c r="A1331" t="s">
        <v>11953</v>
      </c>
      <c r="B1331">
        <v>88.07</v>
      </c>
      <c r="C1331" s="40">
        <f>nyse_gme_short_interest[[#This Row],[short_position]]/nyse_gme_short_interest[[#This Row],[float_shares]]*100</f>
        <v>112.06718386733887</v>
      </c>
      <c r="D1331" s="8">
        <v>268972448</v>
      </c>
      <c r="E1331">
        <v>24.11</v>
      </c>
      <c r="F1331" s="8">
        <v>240010000</v>
      </c>
    </row>
    <row r="1332" spans="1:6">
      <c r="A1332" t="s">
        <v>11954</v>
      </c>
      <c r="B1332">
        <v>88.07</v>
      </c>
      <c r="C1332" s="40">
        <f>nyse_gme_short_interest[[#This Row],[short_position]]/nyse_gme_short_interest[[#This Row],[float_shares]]*100</f>
        <v>112.06718386733887</v>
      </c>
      <c r="D1332" s="8">
        <v>268972448</v>
      </c>
      <c r="E1332">
        <v>24.11</v>
      </c>
      <c r="F1332" s="8">
        <v>240010000</v>
      </c>
    </row>
    <row r="1333" spans="1:6">
      <c r="A1333" t="s">
        <v>11955</v>
      </c>
      <c r="B1333">
        <v>88.07</v>
      </c>
      <c r="C1333" s="40">
        <f>nyse_gme_short_interest[[#This Row],[short_position]]/nyse_gme_short_interest[[#This Row],[float_shares]]*100</f>
        <v>112.06718386733887</v>
      </c>
      <c r="D1333" s="8">
        <v>268972448</v>
      </c>
      <c r="E1333">
        <v>24.11</v>
      </c>
      <c r="F1333" s="8">
        <v>240010000</v>
      </c>
    </row>
    <row r="1334" spans="1:6">
      <c r="A1334" t="s">
        <v>11956</v>
      </c>
      <c r="B1334">
        <v>88.07</v>
      </c>
      <c r="C1334" s="40">
        <f>nyse_gme_short_interest[[#This Row],[short_position]]/nyse_gme_short_interest[[#This Row],[float_shares]]*100</f>
        <v>112.06718386733887</v>
      </c>
      <c r="D1334" s="8">
        <v>268972448</v>
      </c>
      <c r="E1334">
        <v>24.11</v>
      </c>
      <c r="F1334" s="8">
        <v>240010000</v>
      </c>
    </row>
    <row r="1335" spans="1:6">
      <c r="A1335" t="s">
        <v>11957</v>
      </c>
      <c r="B1335">
        <v>88.07</v>
      </c>
      <c r="C1335" s="40">
        <f>nyse_gme_short_interest[[#This Row],[short_position]]/nyse_gme_short_interest[[#This Row],[float_shares]]*100</f>
        <v>112.06718386733887</v>
      </c>
      <c r="D1335" s="8">
        <v>268972448</v>
      </c>
      <c r="E1335">
        <v>24.11</v>
      </c>
      <c r="F1335" s="8">
        <v>240010000</v>
      </c>
    </row>
    <row r="1336" spans="1:6">
      <c r="A1336" t="s">
        <v>11958</v>
      </c>
      <c r="B1336">
        <v>88.07</v>
      </c>
      <c r="C1336" s="40">
        <f>nyse_gme_short_interest[[#This Row],[short_position]]/nyse_gme_short_interest[[#This Row],[float_shares]]*100</f>
        <v>112.06718386733887</v>
      </c>
      <c r="D1336" s="8">
        <v>268972448</v>
      </c>
      <c r="E1336">
        <v>24.11</v>
      </c>
      <c r="F1336" s="8">
        <v>240010000</v>
      </c>
    </row>
    <row r="1337" spans="1:6">
      <c r="A1337" t="s">
        <v>11959</v>
      </c>
      <c r="B1337">
        <v>88.11</v>
      </c>
      <c r="C1337" s="40">
        <f>nyse_gme_short_interest[[#This Row],[short_position]]/nyse_gme_short_interest[[#This Row],[float_shares]]*100</f>
        <v>112.11170534561059</v>
      </c>
      <c r="D1337" s="8">
        <v>269079304</v>
      </c>
      <c r="E1337">
        <v>23.24</v>
      </c>
      <c r="F1337" s="8">
        <v>240010000</v>
      </c>
    </row>
    <row r="1338" spans="1:6">
      <c r="A1338" t="s">
        <v>11960</v>
      </c>
      <c r="B1338">
        <v>88.11</v>
      </c>
      <c r="C1338" s="40">
        <f>nyse_gme_short_interest[[#This Row],[short_position]]/nyse_gme_short_interest[[#This Row],[float_shares]]*100</f>
        <v>112.11170534561059</v>
      </c>
      <c r="D1338" s="8">
        <v>269079304</v>
      </c>
      <c r="E1338">
        <v>23.24</v>
      </c>
      <c r="F1338" s="8">
        <v>240010000</v>
      </c>
    </row>
    <row r="1339" spans="1:6">
      <c r="A1339" t="s">
        <v>11961</v>
      </c>
      <c r="B1339">
        <v>88.11</v>
      </c>
      <c r="C1339" s="40">
        <f>nyse_gme_short_interest[[#This Row],[short_position]]/nyse_gme_short_interest[[#This Row],[float_shares]]*100</f>
        <v>112.11170534561059</v>
      </c>
      <c r="D1339" s="8">
        <v>269079304</v>
      </c>
      <c r="E1339">
        <v>23.24</v>
      </c>
      <c r="F1339" s="8">
        <v>240010000</v>
      </c>
    </row>
    <row r="1340" spans="1:6">
      <c r="A1340" t="s">
        <v>11962</v>
      </c>
      <c r="B1340">
        <v>88.11</v>
      </c>
      <c r="C1340" s="40">
        <f>nyse_gme_short_interest[[#This Row],[short_position]]/nyse_gme_short_interest[[#This Row],[float_shares]]*100</f>
        <v>112.11170534561059</v>
      </c>
      <c r="D1340" s="8">
        <v>269079304</v>
      </c>
      <c r="E1340">
        <v>23.24</v>
      </c>
      <c r="F1340" s="8">
        <v>240010000</v>
      </c>
    </row>
    <row r="1341" spans="1:6">
      <c r="A1341" t="s">
        <v>11963</v>
      </c>
      <c r="B1341">
        <v>88.11</v>
      </c>
      <c r="C1341" s="40">
        <f>nyse_gme_short_interest[[#This Row],[short_position]]/nyse_gme_short_interest[[#This Row],[float_shares]]*100</f>
        <v>112.11170534561059</v>
      </c>
      <c r="D1341" s="8">
        <v>269079304</v>
      </c>
      <c r="E1341">
        <v>23.24</v>
      </c>
      <c r="F1341" s="8">
        <v>240010000</v>
      </c>
    </row>
    <row r="1342" spans="1:6">
      <c r="A1342" t="s">
        <v>11964</v>
      </c>
      <c r="B1342">
        <v>88.11</v>
      </c>
      <c r="C1342" s="40">
        <f>nyse_gme_short_interest[[#This Row],[short_position]]/nyse_gme_short_interest[[#This Row],[float_shares]]*100</f>
        <v>112.11170534561059</v>
      </c>
      <c r="D1342" s="8">
        <v>269079304</v>
      </c>
      <c r="E1342">
        <v>23.24</v>
      </c>
      <c r="F1342" s="8">
        <v>240010000</v>
      </c>
    </row>
    <row r="1343" spans="1:6">
      <c r="A1343" t="s">
        <v>11965</v>
      </c>
      <c r="B1343">
        <v>88.11</v>
      </c>
      <c r="C1343" s="40">
        <f>nyse_gme_short_interest[[#This Row],[short_position]]/nyse_gme_short_interest[[#This Row],[float_shares]]*100</f>
        <v>112.11170534561059</v>
      </c>
      <c r="D1343" s="8">
        <v>269079304</v>
      </c>
      <c r="E1343">
        <v>23.24</v>
      </c>
      <c r="F1343" s="8">
        <v>240010000</v>
      </c>
    </row>
    <row r="1344" spans="1:6">
      <c r="A1344" t="s">
        <v>11966</v>
      </c>
      <c r="B1344">
        <v>88.11</v>
      </c>
      <c r="C1344" s="40">
        <f>nyse_gme_short_interest[[#This Row],[short_position]]/nyse_gme_short_interest[[#This Row],[float_shares]]*100</f>
        <v>112.11170534561059</v>
      </c>
      <c r="D1344" s="8">
        <v>269079304</v>
      </c>
      <c r="E1344">
        <v>23.24</v>
      </c>
      <c r="F1344" s="8">
        <v>240010000</v>
      </c>
    </row>
    <row r="1345" spans="1:6">
      <c r="A1345" t="s">
        <v>11967</v>
      </c>
      <c r="B1345">
        <v>88.11</v>
      </c>
      <c r="C1345" s="40">
        <f>nyse_gme_short_interest[[#This Row],[short_position]]/nyse_gme_short_interest[[#This Row],[float_shares]]*100</f>
        <v>112.11170534561059</v>
      </c>
      <c r="D1345" s="8">
        <v>269079304</v>
      </c>
      <c r="E1345">
        <v>23.24</v>
      </c>
      <c r="F1345" s="8">
        <v>240010000</v>
      </c>
    </row>
    <row r="1346" spans="1:6">
      <c r="A1346" t="s">
        <v>11968</v>
      </c>
      <c r="B1346">
        <v>85.08</v>
      </c>
      <c r="C1346" s="40">
        <f>nyse_gme_short_interest[[#This Row],[short_position]]/nyse_gme_short_interest[[#This Row],[float_shares]]*100</f>
        <v>108.25541602433233</v>
      </c>
      <c r="D1346" s="8">
        <v>259823824</v>
      </c>
      <c r="E1346">
        <v>17.559999999999999</v>
      </c>
      <c r="F1346" s="8">
        <v>240010000</v>
      </c>
    </row>
    <row r="1347" spans="1:6">
      <c r="A1347" t="s">
        <v>11969</v>
      </c>
      <c r="B1347">
        <v>85.08</v>
      </c>
      <c r="C1347" s="40">
        <f>nyse_gme_short_interest[[#This Row],[short_position]]/nyse_gme_short_interest[[#This Row],[float_shares]]*100</f>
        <v>108.25541602433233</v>
      </c>
      <c r="D1347" s="8">
        <v>259823824</v>
      </c>
      <c r="E1347">
        <v>17.559999999999999</v>
      </c>
      <c r="F1347" s="8">
        <v>240010000</v>
      </c>
    </row>
    <row r="1348" spans="1:6">
      <c r="A1348" t="s">
        <v>11970</v>
      </c>
      <c r="B1348">
        <v>85.08</v>
      </c>
      <c r="C1348" s="40">
        <f>nyse_gme_short_interest[[#This Row],[short_position]]/nyse_gme_short_interest[[#This Row],[float_shares]]*100</f>
        <v>108.25541602433233</v>
      </c>
      <c r="D1348" s="8">
        <v>259823824</v>
      </c>
      <c r="E1348">
        <v>17.559999999999999</v>
      </c>
      <c r="F1348" s="8">
        <v>240010000</v>
      </c>
    </row>
    <row r="1349" spans="1:6">
      <c r="A1349" t="s">
        <v>11971</v>
      </c>
      <c r="B1349">
        <v>85.08</v>
      </c>
      <c r="C1349" s="40">
        <f>nyse_gme_short_interest[[#This Row],[short_position]]/nyse_gme_short_interest[[#This Row],[float_shares]]*100</f>
        <v>108.25541602433233</v>
      </c>
      <c r="D1349" s="8">
        <v>259823824</v>
      </c>
      <c r="E1349">
        <v>17.559999999999999</v>
      </c>
      <c r="F1349" s="8">
        <v>240010000</v>
      </c>
    </row>
    <row r="1350" spans="1:6">
      <c r="A1350" t="s">
        <v>11972</v>
      </c>
      <c r="B1350">
        <v>85.08</v>
      </c>
      <c r="C1350" s="40">
        <f>nyse_gme_short_interest[[#This Row],[short_position]]/nyse_gme_short_interest[[#This Row],[float_shares]]*100</f>
        <v>108.25541602433233</v>
      </c>
      <c r="D1350" s="8">
        <v>259823824</v>
      </c>
      <c r="E1350">
        <v>17.559999999999999</v>
      </c>
      <c r="F1350" s="8">
        <v>240010000</v>
      </c>
    </row>
    <row r="1351" spans="1:6">
      <c r="A1351" t="s">
        <v>11973</v>
      </c>
      <c r="B1351">
        <v>85.08</v>
      </c>
      <c r="C1351" s="40">
        <f>nyse_gme_short_interest[[#This Row],[short_position]]/nyse_gme_short_interest[[#This Row],[float_shares]]*100</f>
        <v>108.25541602433233</v>
      </c>
      <c r="D1351" s="8">
        <v>259823824</v>
      </c>
      <c r="E1351">
        <v>17.559999999999999</v>
      </c>
      <c r="F1351" s="8">
        <v>240010000</v>
      </c>
    </row>
    <row r="1352" spans="1:6">
      <c r="A1352" t="s">
        <v>11974</v>
      </c>
      <c r="B1352">
        <v>85.08</v>
      </c>
      <c r="C1352" s="40">
        <f>nyse_gme_short_interest[[#This Row],[short_position]]/nyse_gme_short_interest[[#This Row],[float_shares]]*100</f>
        <v>108.25541602433233</v>
      </c>
      <c r="D1352" s="8">
        <v>259823824</v>
      </c>
      <c r="E1352">
        <v>17.559999999999999</v>
      </c>
      <c r="F1352" s="8">
        <v>240010000</v>
      </c>
    </row>
    <row r="1353" spans="1:6">
      <c r="A1353" t="s">
        <v>11975</v>
      </c>
      <c r="B1353">
        <v>85.08</v>
      </c>
      <c r="C1353" s="40">
        <f>nyse_gme_short_interest[[#This Row],[short_position]]/nyse_gme_short_interest[[#This Row],[float_shares]]*100</f>
        <v>108.25541602433233</v>
      </c>
      <c r="D1353" s="8">
        <v>259823824</v>
      </c>
      <c r="E1353">
        <v>17.559999999999999</v>
      </c>
      <c r="F1353" s="8">
        <v>240010000</v>
      </c>
    </row>
    <row r="1354" spans="1:6">
      <c r="A1354" t="s">
        <v>11976</v>
      </c>
      <c r="B1354">
        <v>85.08</v>
      </c>
      <c r="C1354" s="40">
        <f>nyse_gme_short_interest[[#This Row],[short_position]]/nyse_gme_short_interest[[#This Row],[float_shares]]*100</f>
        <v>108.25541602433233</v>
      </c>
      <c r="D1354" s="8">
        <v>259823824</v>
      </c>
      <c r="E1354">
        <v>17.559999999999999</v>
      </c>
      <c r="F1354" s="8">
        <v>240010000</v>
      </c>
    </row>
    <row r="1355" spans="1:6">
      <c r="A1355" t="s">
        <v>11977</v>
      </c>
      <c r="B1355">
        <v>85.08</v>
      </c>
      <c r="C1355" s="40">
        <f>nyse_gme_short_interest[[#This Row],[short_position]]/nyse_gme_short_interest[[#This Row],[float_shares]]*100</f>
        <v>108.25541602433233</v>
      </c>
      <c r="D1355" s="8">
        <v>259823824</v>
      </c>
      <c r="E1355">
        <v>17.559999999999999</v>
      </c>
      <c r="F1355" s="8">
        <v>240010000</v>
      </c>
    </row>
    <row r="1356" spans="1:6">
      <c r="A1356" t="s">
        <v>11978</v>
      </c>
      <c r="B1356">
        <v>85.08</v>
      </c>
      <c r="C1356" s="40">
        <f>nyse_gme_short_interest[[#This Row],[short_position]]/nyse_gme_short_interest[[#This Row],[float_shares]]*100</f>
        <v>108.25541602433233</v>
      </c>
      <c r="D1356" s="8">
        <v>259823824</v>
      </c>
      <c r="E1356">
        <v>17.559999999999999</v>
      </c>
      <c r="F1356" s="8">
        <v>240010000</v>
      </c>
    </row>
    <row r="1357" spans="1:6">
      <c r="A1357" t="s">
        <v>11979</v>
      </c>
      <c r="B1357">
        <v>84.92</v>
      </c>
      <c r="C1357" s="40">
        <f>nyse_gme_short_interest[[#This Row],[short_position]]/nyse_gme_short_interest[[#This Row],[float_shares]]*100</f>
        <v>108.0516928461314</v>
      </c>
      <c r="D1357" s="8">
        <v>259334868</v>
      </c>
      <c r="E1357">
        <v>11.54</v>
      </c>
      <c r="F1357" s="8">
        <v>240010000</v>
      </c>
    </row>
    <row r="1358" spans="1:6">
      <c r="A1358" t="s">
        <v>11980</v>
      </c>
      <c r="B1358">
        <v>84.92</v>
      </c>
      <c r="C1358" s="40">
        <f>nyse_gme_short_interest[[#This Row],[short_position]]/nyse_gme_short_interest[[#This Row],[float_shares]]*100</f>
        <v>108.0516928461314</v>
      </c>
      <c r="D1358" s="8">
        <v>259334868</v>
      </c>
      <c r="E1358">
        <v>11.54</v>
      </c>
      <c r="F1358" s="8">
        <v>240010000</v>
      </c>
    </row>
    <row r="1359" spans="1:6">
      <c r="A1359" t="s">
        <v>11981</v>
      </c>
      <c r="B1359">
        <v>84.92</v>
      </c>
      <c r="C1359" s="40">
        <f>nyse_gme_short_interest[[#This Row],[short_position]]/nyse_gme_short_interest[[#This Row],[float_shares]]*100</f>
        <v>108.0516928461314</v>
      </c>
      <c r="D1359" s="8">
        <v>259334868</v>
      </c>
      <c r="E1359">
        <v>11.54</v>
      </c>
      <c r="F1359" s="8">
        <v>240010000</v>
      </c>
    </row>
    <row r="1360" spans="1:6">
      <c r="A1360" t="s">
        <v>11982</v>
      </c>
      <c r="B1360">
        <v>84.92</v>
      </c>
      <c r="C1360" s="40">
        <f>nyse_gme_short_interest[[#This Row],[short_position]]/nyse_gme_short_interest[[#This Row],[float_shares]]*100</f>
        <v>108.0516928461314</v>
      </c>
      <c r="D1360" s="8">
        <v>259334868</v>
      </c>
      <c r="E1360">
        <v>11.54</v>
      </c>
      <c r="F1360" s="8">
        <v>240010000</v>
      </c>
    </row>
    <row r="1361" spans="1:6">
      <c r="A1361" t="s">
        <v>11983</v>
      </c>
      <c r="B1361">
        <v>84.92</v>
      </c>
      <c r="C1361" s="40">
        <f>nyse_gme_short_interest[[#This Row],[short_position]]/nyse_gme_short_interest[[#This Row],[float_shares]]*100</f>
        <v>108.0516928461314</v>
      </c>
      <c r="D1361" s="8">
        <v>259334868</v>
      </c>
      <c r="E1361">
        <v>11.54</v>
      </c>
      <c r="F1361" s="8">
        <v>240010000</v>
      </c>
    </row>
    <row r="1362" spans="1:6">
      <c r="A1362" t="s">
        <v>11984</v>
      </c>
      <c r="B1362">
        <v>84.92</v>
      </c>
      <c r="C1362" s="40">
        <f>nyse_gme_short_interest[[#This Row],[short_position]]/nyse_gme_short_interest[[#This Row],[float_shares]]*100</f>
        <v>108.0516928461314</v>
      </c>
      <c r="D1362" s="8">
        <v>259334868</v>
      </c>
      <c r="E1362">
        <v>11.54</v>
      </c>
      <c r="F1362" s="8">
        <v>240010000</v>
      </c>
    </row>
    <row r="1363" spans="1:6">
      <c r="A1363" t="s">
        <v>11985</v>
      </c>
      <c r="B1363">
        <v>84.92</v>
      </c>
      <c r="C1363" s="40">
        <f>nyse_gme_short_interest[[#This Row],[short_position]]/nyse_gme_short_interest[[#This Row],[float_shares]]*100</f>
        <v>108.0516928461314</v>
      </c>
      <c r="D1363" s="8">
        <v>259334868</v>
      </c>
      <c r="E1363">
        <v>11.54</v>
      </c>
      <c r="F1363" s="8">
        <v>240010000</v>
      </c>
    </row>
    <row r="1364" spans="1:6">
      <c r="A1364" t="s">
        <v>11986</v>
      </c>
      <c r="B1364">
        <v>84.92</v>
      </c>
      <c r="C1364" s="40">
        <f>nyse_gme_short_interest[[#This Row],[short_position]]/nyse_gme_short_interest[[#This Row],[float_shares]]*100</f>
        <v>108.0516928461314</v>
      </c>
      <c r="D1364" s="8">
        <v>259334868</v>
      </c>
      <c r="E1364">
        <v>11.54</v>
      </c>
      <c r="F1364" s="8">
        <v>240010000</v>
      </c>
    </row>
    <row r="1365" spans="1:6">
      <c r="A1365" t="s">
        <v>11987</v>
      </c>
      <c r="B1365">
        <v>84.92</v>
      </c>
      <c r="C1365" s="40">
        <f>nyse_gme_short_interest[[#This Row],[short_position]]/nyse_gme_short_interest[[#This Row],[float_shares]]*100</f>
        <v>108.0516928461314</v>
      </c>
      <c r="D1365" s="8">
        <v>259334868</v>
      </c>
      <c r="E1365">
        <v>11.54</v>
      </c>
      <c r="F1365" s="8">
        <v>240010000</v>
      </c>
    </row>
    <row r="1366" spans="1:6">
      <c r="A1366" t="s">
        <v>11988</v>
      </c>
      <c r="B1366">
        <v>84.92</v>
      </c>
      <c r="C1366" s="40">
        <f>nyse_gme_short_interest[[#This Row],[short_position]]/nyse_gme_short_interest[[#This Row],[float_shares]]*100</f>
        <v>108.0516928461314</v>
      </c>
      <c r="D1366" s="8">
        <v>259334868</v>
      </c>
      <c r="E1366">
        <v>11.54</v>
      </c>
      <c r="F1366" s="8">
        <v>240010000</v>
      </c>
    </row>
    <row r="1367" spans="1:6">
      <c r="A1367" t="s">
        <v>11989</v>
      </c>
      <c r="B1367">
        <v>84.92</v>
      </c>
      <c r="C1367" s="40">
        <f>nyse_gme_short_interest[[#This Row],[short_position]]/nyse_gme_short_interest[[#This Row],[float_shares]]*100</f>
        <v>108.0516928461314</v>
      </c>
      <c r="D1367" s="8">
        <v>259334868</v>
      </c>
      <c r="E1367">
        <v>11.54</v>
      </c>
      <c r="F1367" s="8">
        <v>240010000</v>
      </c>
    </row>
    <row r="1368" spans="1:6">
      <c r="A1368" t="s">
        <v>11990</v>
      </c>
      <c r="B1368">
        <v>84.92</v>
      </c>
      <c r="C1368" s="40">
        <f>nyse_gme_short_interest[[#This Row],[short_position]]/nyse_gme_short_interest[[#This Row],[float_shares]]*100</f>
        <v>108.0516928461314</v>
      </c>
      <c r="D1368" s="8">
        <v>259334868</v>
      </c>
      <c r="E1368">
        <v>11.54</v>
      </c>
      <c r="F1368" s="8">
        <v>240010000</v>
      </c>
    </row>
    <row r="1369" spans="1:6">
      <c r="A1369" t="s">
        <v>11991</v>
      </c>
      <c r="B1369">
        <v>81.48</v>
      </c>
      <c r="C1369" s="40">
        <f>nyse_gme_short_interest[[#This Row],[short_position]]/nyse_gme_short_interest[[#This Row],[float_shares]]*100</f>
        <v>103.6783817340944</v>
      </c>
      <c r="D1369" s="8">
        <v>248838484</v>
      </c>
      <c r="E1369">
        <v>6.75</v>
      </c>
      <c r="F1369" s="8">
        <v>240010000</v>
      </c>
    </row>
    <row r="1370" spans="1:6">
      <c r="A1370" t="s">
        <v>11992</v>
      </c>
      <c r="B1370">
        <v>81.48</v>
      </c>
      <c r="C1370" s="40">
        <f>nyse_gme_short_interest[[#This Row],[short_position]]/nyse_gme_short_interest[[#This Row],[float_shares]]*100</f>
        <v>103.6783817340944</v>
      </c>
      <c r="D1370" s="8">
        <v>248838484</v>
      </c>
      <c r="E1370">
        <v>6.75</v>
      </c>
      <c r="F1370" s="8">
        <v>240010000</v>
      </c>
    </row>
    <row r="1371" spans="1:6">
      <c r="A1371" t="s">
        <v>11993</v>
      </c>
      <c r="B1371">
        <v>81.48</v>
      </c>
      <c r="C1371" s="40">
        <f>nyse_gme_short_interest[[#This Row],[short_position]]/nyse_gme_short_interest[[#This Row],[float_shares]]*100</f>
        <v>103.6783817340944</v>
      </c>
      <c r="D1371" s="8">
        <v>248838484</v>
      </c>
      <c r="E1371">
        <v>6.75</v>
      </c>
      <c r="F1371" s="8">
        <v>240010000</v>
      </c>
    </row>
    <row r="1372" spans="1:6">
      <c r="A1372" t="s">
        <v>11994</v>
      </c>
      <c r="B1372">
        <v>81.48</v>
      </c>
      <c r="C1372" s="40">
        <f>nyse_gme_short_interest[[#This Row],[short_position]]/nyse_gme_short_interest[[#This Row],[float_shares]]*100</f>
        <v>103.6783817340944</v>
      </c>
      <c r="D1372" s="8">
        <v>248838484</v>
      </c>
      <c r="E1372">
        <v>6.75</v>
      </c>
      <c r="F1372" s="8">
        <v>240010000</v>
      </c>
    </row>
    <row r="1373" spans="1:6">
      <c r="A1373" t="s">
        <v>11995</v>
      </c>
      <c r="B1373">
        <v>81.48</v>
      </c>
      <c r="C1373" s="40">
        <f>nyse_gme_short_interest[[#This Row],[short_position]]/nyse_gme_short_interest[[#This Row],[float_shares]]*100</f>
        <v>103.6783817340944</v>
      </c>
      <c r="D1373" s="8">
        <v>248838484</v>
      </c>
      <c r="E1373">
        <v>6.75</v>
      </c>
      <c r="F1373" s="8">
        <v>240010000</v>
      </c>
    </row>
    <row r="1374" spans="1:6">
      <c r="A1374" t="s">
        <v>11996</v>
      </c>
      <c r="B1374">
        <v>81.48</v>
      </c>
      <c r="C1374" s="40">
        <f>nyse_gme_short_interest[[#This Row],[short_position]]/nyse_gme_short_interest[[#This Row],[float_shares]]*100</f>
        <v>103.6783817340944</v>
      </c>
      <c r="D1374" s="8">
        <v>248838484</v>
      </c>
      <c r="E1374">
        <v>6.75</v>
      </c>
      <c r="F1374" s="8">
        <v>240010000</v>
      </c>
    </row>
    <row r="1375" spans="1:6">
      <c r="A1375" t="s">
        <v>11997</v>
      </c>
      <c r="B1375">
        <v>81.48</v>
      </c>
      <c r="C1375" s="40">
        <f>nyse_gme_short_interest[[#This Row],[short_position]]/nyse_gme_short_interest[[#This Row],[float_shares]]*100</f>
        <v>103.6783817340944</v>
      </c>
      <c r="D1375" s="8">
        <v>248838484</v>
      </c>
      <c r="E1375">
        <v>6.75</v>
      </c>
      <c r="F1375" s="8">
        <v>240010000</v>
      </c>
    </row>
    <row r="1376" spans="1:6">
      <c r="A1376" t="s">
        <v>11998</v>
      </c>
      <c r="B1376">
        <v>81.48</v>
      </c>
      <c r="C1376" s="40">
        <f>nyse_gme_short_interest[[#This Row],[short_position]]/nyse_gme_short_interest[[#This Row],[float_shares]]*100</f>
        <v>103.6783817340944</v>
      </c>
      <c r="D1376" s="8">
        <v>248838484</v>
      </c>
      <c r="E1376">
        <v>6.75</v>
      </c>
      <c r="F1376" s="8">
        <v>240010000</v>
      </c>
    </row>
    <row r="1377" spans="1:6">
      <c r="A1377" t="s">
        <v>11999</v>
      </c>
      <c r="B1377">
        <v>81.48</v>
      </c>
      <c r="C1377" s="40">
        <f>nyse_gme_short_interest[[#This Row],[short_position]]/nyse_gme_short_interest[[#This Row],[float_shares]]*100</f>
        <v>103.6783817340944</v>
      </c>
      <c r="D1377" s="8">
        <v>248838484</v>
      </c>
      <c r="E1377">
        <v>6.75</v>
      </c>
      <c r="F1377" s="8">
        <v>240010000</v>
      </c>
    </row>
    <row r="1378" spans="1:6">
      <c r="A1378" t="s">
        <v>12000</v>
      </c>
      <c r="B1378">
        <v>81.48</v>
      </c>
      <c r="C1378" s="40">
        <f>nyse_gme_short_interest[[#This Row],[short_position]]/nyse_gme_short_interest[[#This Row],[float_shares]]*100</f>
        <v>103.6783817340944</v>
      </c>
      <c r="D1378" s="8">
        <v>248838484</v>
      </c>
      <c r="E1378">
        <v>6.75</v>
      </c>
      <c r="F1378" s="8">
        <v>240010000</v>
      </c>
    </row>
    <row r="1379" spans="1:6">
      <c r="A1379" t="s">
        <v>12001</v>
      </c>
      <c r="B1379">
        <v>81.48</v>
      </c>
      <c r="C1379" s="40">
        <f>nyse_gme_short_interest[[#This Row],[short_position]]/nyse_gme_short_interest[[#This Row],[float_shares]]*100</f>
        <v>103.6783817340944</v>
      </c>
      <c r="D1379" s="8">
        <v>248838484</v>
      </c>
      <c r="E1379">
        <v>6.75</v>
      </c>
      <c r="F1379" s="8">
        <v>240010000</v>
      </c>
    </row>
    <row r="1380" spans="1:6">
      <c r="A1380" t="s">
        <v>12002</v>
      </c>
      <c r="B1380">
        <v>79.55</v>
      </c>
      <c r="C1380" s="40">
        <f>nyse_gme_short_interest[[#This Row],[short_position]]/nyse_gme_short_interest[[#This Row],[float_shares]]*100</f>
        <v>101.21875921836589</v>
      </c>
      <c r="D1380" s="8">
        <v>242935144</v>
      </c>
      <c r="E1380">
        <v>5.03</v>
      </c>
      <c r="F1380" s="8">
        <v>240010000</v>
      </c>
    </row>
    <row r="1381" spans="1:6">
      <c r="A1381" t="s">
        <v>12003</v>
      </c>
      <c r="B1381">
        <v>79.55</v>
      </c>
      <c r="C1381" s="40">
        <f>nyse_gme_short_interest[[#This Row],[short_position]]/nyse_gme_short_interest[[#This Row],[float_shares]]*100</f>
        <v>101.21875921836589</v>
      </c>
      <c r="D1381" s="8">
        <v>242935144</v>
      </c>
      <c r="E1381">
        <v>5.03</v>
      </c>
      <c r="F1381" s="8">
        <v>240010000</v>
      </c>
    </row>
    <row r="1382" spans="1:6">
      <c r="A1382" t="s">
        <v>12004</v>
      </c>
      <c r="B1382">
        <v>79.55</v>
      </c>
      <c r="C1382" s="40">
        <f>nyse_gme_short_interest[[#This Row],[short_position]]/nyse_gme_short_interest[[#This Row],[float_shares]]*100</f>
        <v>101.21875921836589</v>
      </c>
      <c r="D1382" s="8">
        <v>242935144</v>
      </c>
      <c r="E1382">
        <v>5.03</v>
      </c>
      <c r="F1382" s="8">
        <v>240010000</v>
      </c>
    </row>
    <row r="1383" spans="1:6">
      <c r="A1383" t="s">
        <v>12005</v>
      </c>
      <c r="B1383">
        <v>79.55</v>
      </c>
      <c r="C1383" s="40">
        <f>nyse_gme_short_interest[[#This Row],[short_position]]/nyse_gme_short_interest[[#This Row],[float_shares]]*100</f>
        <v>101.21875921836589</v>
      </c>
      <c r="D1383" s="8">
        <v>242935144</v>
      </c>
      <c r="E1383">
        <v>5.03</v>
      </c>
      <c r="F1383" s="8">
        <v>240010000</v>
      </c>
    </row>
    <row r="1384" spans="1:6">
      <c r="A1384" t="s">
        <v>12006</v>
      </c>
      <c r="B1384">
        <v>79.55</v>
      </c>
      <c r="C1384" s="40">
        <f>nyse_gme_short_interest[[#This Row],[short_position]]/nyse_gme_short_interest[[#This Row],[float_shares]]*100</f>
        <v>101.21875921836589</v>
      </c>
      <c r="D1384" s="8">
        <v>242935144</v>
      </c>
      <c r="E1384">
        <v>5.03</v>
      </c>
      <c r="F1384" s="8">
        <v>240010000</v>
      </c>
    </row>
    <row r="1385" spans="1:6">
      <c r="A1385" t="s">
        <v>12007</v>
      </c>
      <c r="B1385">
        <v>79.55</v>
      </c>
      <c r="C1385" s="40">
        <f>nyse_gme_short_interest[[#This Row],[short_position]]/nyse_gme_short_interest[[#This Row],[float_shares]]*100</f>
        <v>101.21875921836589</v>
      </c>
      <c r="D1385" s="8">
        <v>242935144</v>
      </c>
      <c r="E1385">
        <v>5.03</v>
      </c>
      <c r="F1385" s="8">
        <v>240010000</v>
      </c>
    </row>
    <row r="1386" spans="1:6">
      <c r="A1386" t="s">
        <v>12008</v>
      </c>
      <c r="B1386">
        <v>79.55</v>
      </c>
      <c r="C1386" s="40">
        <f>nyse_gme_short_interest[[#This Row],[short_position]]/nyse_gme_short_interest[[#This Row],[float_shares]]*100</f>
        <v>101.21875921836589</v>
      </c>
      <c r="D1386" s="8">
        <v>242935144</v>
      </c>
      <c r="E1386">
        <v>5.03</v>
      </c>
      <c r="F1386" s="8">
        <v>240010000</v>
      </c>
    </row>
    <row r="1387" spans="1:6">
      <c r="A1387" t="s">
        <v>12009</v>
      </c>
      <c r="B1387">
        <v>79.55</v>
      </c>
      <c r="C1387" s="40">
        <f>nyse_gme_short_interest[[#This Row],[short_position]]/nyse_gme_short_interest[[#This Row],[float_shares]]*100</f>
        <v>101.21875921836589</v>
      </c>
      <c r="D1387" s="8">
        <v>242935144</v>
      </c>
      <c r="E1387">
        <v>5.03</v>
      </c>
      <c r="F1387" s="8">
        <v>240010000</v>
      </c>
    </row>
    <row r="1388" spans="1:6">
      <c r="A1388" t="s">
        <v>12010</v>
      </c>
      <c r="B1388">
        <v>79.55</v>
      </c>
      <c r="C1388" s="40">
        <f>nyse_gme_short_interest[[#This Row],[short_position]]/nyse_gme_short_interest[[#This Row],[float_shares]]*100</f>
        <v>101.21875921836589</v>
      </c>
      <c r="D1388" s="8">
        <v>242935144</v>
      </c>
      <c r="E1388">
        <v>5.03</v>
      </c>
      <c r="F1388" s="8">
        <v>240010000</v>
      </c>
    </row>
    <row r="1389" spans="1:6">
      <c r="A1389" t="s">
        <v>12011</v>
      </c>
      <c r="B1389">
        <v>79.55</v>
      </c>
      <c r="C1389" s="40">
        <f>nyse_gme_short_interest[[#This Row],[short_position]]/nyse_gme_short_interest[[#This Row],[float_shares]]*100</f>
        <v>101.21875921836589</v>
      </c>
      <c r="D1389" s="8">
        <v>242935144</v>
      </c>
      <c r="E1389">
        <v>5.03</v>
      </c>
      <c r="F1389" s="8">
        <v>240010000</v>
      </c>
    </row>
    <row r="1390" spans="1:6">
      <c r="A1390" t="s">
        <v>12012</v>
      </c>
      <c r="B1390">
        <v>79.55</v>
      </c>
      <c r="C1390" s="40">
        <f>nyse_gme_short_interest[[#This Row],[short_position]]/nyse_gme_short_interest[[#This Row],[float_shares]]*100</f>
        <v>101.21875921836589</v>
      </c>
      <c r="D1390" s="8">
        <v>242935144</v>
      </c>
      <c r="E1390">
        <v>5.03</v>
      </c>
      <c r="F1390" s="8">
        <v>240010000</v>
      </c>
    </row>
    <row r="1391" spans="1:6">
      <c r="A1391" t="s">
        <v>12013</v>
      </c>
      <c r="B1391">
        <v>79.09</v>
      </c>
      <c r="C1391" s="40">
        <f>nyse_gme_short_interest[[#This Row],[short_position]]/nyse_gme_short_interest[[#This Row],[float_shares]]*100</f>
        <v>100.6354685221449</v>
      </c>
      <c r="D1391" s="8">
        <v>241535188</v>
      </c>
      <c r="E1391">
        <v>6.6</v>
      </c>
      <c r="F1391" s="8">
        <v>240010000</v>
      </c>
    </row>
    <row r="1392" spans="1:6">
      <c r="A1392" t="s">
        <v>12014</v>
      </c>
      <c r="B1392">
        <v>79.09</v>
      </c>
      <c r="C1392" s="40">
        <f>nyse_gme_short_interest[[#This Row],[short_position]]/nyse_gme_short_interest[[#This Row],[float_shares]]*100</f>
        <v>100.6354685221449</v>
      </c>
      <c r="D1392" s="8">
        <v>241535188</v>
      </c>
      <c r="E1392">
        <v>6.6</v>
      </c>
      <c r="F1392" s="8">
        <v>240010000</v>
      </c>
    </row>
    <row r="1393" spans="1:6">
      <c r="A1393" t="s">
        <v>12015</v>
      </c>
      <c r="B1393">
        <v>79.09</v>
      </c>
      <c r="C1393" s="40">
        <f>nyse_gme_short_interest[[#This Row],[short_position]]/nyse_gme_short_interest[[#This Row],[float_shares]]*100</f>
        <v>100.6354685221449</v>
      </c>
      <c r="D1393" s="8">
        <v>241535188</v>
      </c>
      <c r="E1393">
        <v>6.6</v>
      </c>
      <c r="F1393" s="8">
        <v>240010000</v>
      </c>
    </row>
    <row r="1394" spans="1:6">
      <c r="A1394" t="s">
        <v>12016</v>
      </c>
      <c r="B1394">
        <v>79.09</v>
      </c>
      <c r="C1394" s="40">
        <f>nyse_gme_short_interest[[#This Row],[short_position]]/nyse_gme_short_interest[[#This Row],[float_shares]]*100</f>
        <v>100.6354685221449</v>
      </c>
      <c r="D1394" s="8">
        <v>241535188</v>
      </c>
      <c r="E1394">
        <v>6.6</v>
      </c>
      <c r="F1394" s="8">
        <v>240010000</v>
      </c>
    </row>
    <row r="1395" spans="1:6">
      <c r="A1395" t="s">
        <v>12017</v>
      </c>
      <c r="B1395">
        <v>79.09</v>
      </c>
      <c r="C1395" s="40">
        <f>nyse_gme_short_interest[[#This Row],[short_position]]/nyse_gme_short_interest[[#This Row],[float_shares]]*100</f>
        <v>100.6354685221449</v>
      </c>
      <c r="D1395" s="8">
        <v>241535188</v>
      </c>
      <c r="E1395">
        <v>6.6</v>
      </c>
      <c r="F1395" s="8">
        <v>240010000</v>
      </c>
    </row>
    <row r="1396" spans="1:6">
      <c r="A1396" t="s">
        <v>12018</v>
      </c>
      <c r="B1396">
        <v>79.09</v>
      </c>
      <c r="C1396" s="40">
        <f>nyse_gme_short_interest[[#This Row],[short_position]]/nyse_gme_short_interest[[#This Row],[float_shares]]*100</f>
        <v>100.6354685221449</v>
      </c>
      <c r="D1396" s="8">
        <v>241535188</v>
      </c>
      <c r="E1396">
        <v>6.6</v>
      </c>
      <c r="F1396" s="8">
        <v>240010000</v>
      </c>
    </row>
    <row r="1397" spans="1:6">
      <c r="A1397" t="s">
        <v>12019</v>
      </c>
      <c r="B1397">
        <v>79.09</v>
      </c>
      <c r="C1397" s="40">
        <f>nyse_gme_short_interest[[#This Row],[short_position]]/nyse_gme_short_interest[[#This Row],[float_shares]]*100</f>
        <v>100.6354685221449</v>
      </c>
      <c r="D1397" s="8">
        <v>241535188</v>
      </c>
      <c r="E1397">
        <v>6.6</v>
      </c>
      <c r="F1397" s="8">
        <v>240010000</v>
      </c>
    </row>
    <row r="1398" spans="1:6">
      <c r="A1398" t="s">
        <v>12020</v>
      </c>
      <c r="B1398">
        <v>79.09</v>
      </c>
      <c r="C1398" s="40">
        <f>nyse_gme_short_interest[[#This Row],[short_position]]/nyse_gme_short_interest[[#This Row],[float_shares]]*100</f>
        <v>100.6354685221449</v>
      </c>
      <c r="D1398" s="8">
        <v>241535188</v>
      </c>
      <c r="E1398">
        <v>6.6</v>
      </c>
      <c r="F1398" s="8">
        <v>240010000</v>
      </c>
    </row>
    <row r="1399" spans="1:6">
      <c r="A1399" t="s">
        <v>12021</v>
      </c>
      <c r="B1399">
        <v>79.09</v>
      </c>
      <c r="C1399" s="40">
        <f>nyse_gme_short_interest[[#This Row],[short_position]]/nyse_gme_short_interest[[#This Row],[float_shares]]*100</f>
        <v>100.6354685221449</v>
      </c>
      <c r="D1399" s="8">
        <v>241535188</v>
      </c>
      <c r="E1399">
        <v>6.6</v>
      </c>
      <c r="F1399" s="8">
        <v>240010000</v>
      </c>
    </row>
    <row r="1400" spans="1:6">
      <c r="A1400" t="s">
        <v>12022</v>
      </c>
      <c r="B1400">
        <v>76.08</v>
      </c>
      <c r="C1400" s="40">
        <f>nyse_gme_short_interest[[#This Row],[short_position]]/nyse_gme_short_interest[[#This Row],[float_shares]]*100</f>
        <v>96.813514436898458</v>
      </c>
      <c r="D1400" s="8">
        <v>232362116</v>
      </c>
      <c r="E1400">
        <v>12.68</v>
      </c>
      <c r="F1400" s="8">
        <v>240010000</v>
      </c>
    </row>
    <row r="1401" spans="1:6">
      <c r="A1401" t="s">
        <v>12023</v>
      </c>
      <c r="B1401">
        <v>76.08</v>
      </c>
      <c r="C1401" s="40">
        <f>nyse_gme_short_interest[[#This Row],[short_position]]/nyse_gme_short_interest[[#This Row],[float_shares]]*100</f>
        <v>96.813514436898458</v>
      </c>
      <c r="D1401" s="8">
        <v>232362116</v>
      </c>
      <c r="E1401">
        <v>12.68</v>
      </c>
      <c r="F1401" s="8">
        <v>240010000</v>
      </c>
    </row>
    <row r="1402" spans="1:6">
      <c r="A1402" t="s">
        <v>12024</v>
      </c>
      <c r="B1402">
        <v>76.08</v>
      </c>
      <c r="C1402" s="40">
        <f>nyse_gme_short_interest[[#This Row],[short_position]]/nyse_gme_short_interest[[#This Row],[float_shares]]*100</f>
        <v>96.813514436898458</v>
      </c>
      <c r="D1402" s="8">
        <v>232362116</v>
      </c>
      <c r="E1402">
        <v>12.68</v>
      </c>
      <c r="F1402" s="8">
        <v>240010000</v>
      </c>
    </row>
    <row r="1403" spans="1:6">
      <c r="A1403" t="s">
        <v>12025</v>
      </c>
      <c r="B1403">
        <v>76.08</v>
      </c>
      <c r="C1403" s="40">
        <f>nyse_gme_short_interest[[#This Row],[short_position]]/nyse_gme_short_interest[[#This Row],[float_shares]]*100</f>
        <v>96.813514436898458</v>
      </c>
      <c r="D1403" s="8">
        <v>232362116</v>
      </c>
      <c r="E1403">
        <v>12.68</v>
      </c>
      <c r="F1403" s="8">
        <v>240010000</v>
      </c>
    </row>
    <row r="1404" spans="1:6">
      <c r="A1404" t="s">
        <v>12026</v>
      </c>
      <c r="B1404">
        <v>76.08</v>
      </c>
      <c r="C1404" s="40">
        <f>nyse_gme_short_interest[[#This Row],[short_position]]/nyse_gme_short_interest[[#This Row],[float_shares]]*100</f>
        <v>96.813514436898458</v>
      </c>
      <c r="D1404" s="8">
        <v>232362116</v>
      </c>
      <c r="E1404">
        <v>12.68</v>
      </c>
      <c r="F1404" s="8">
        <v>240010000</v>
      </c>
    </row>
    <row r="1405" spans="1:6">
      <c r="A1405" t="s">
        <v>12027</v>
      </c>
      <c r="B1405">
        <v>76.08</v>
      </c>
      <c r="C1405" s="40">
        <f>nyse_gme_short_interest[[#This Row],[short_position]]/nyse_gme_short_interest[[#This Row],[float_shares]]*100</f>
        <v>96.813514436898458</v>
      </c>
      <c r="D1405" s="8">
        <v>232362116</v>
      </c>
      <c r="E1405">
        <v>12.68</v>
      </c>
      <c r="F1405" s="8">
        <v>240010000</v>
      </c>
    </row>
    <row r="1406" spans="1:6">
      <c r="A1406" t="s">
        <v>12028</v>
      </c>
      <c r="B1406">
        <v>76.08</v>
      </c>
      <c r="C1406" s="40">
        <f>nyse_gme_short_interest[[#This Row],[short_position]]/nyse_gme_short_interest[[#This Row],[float_shares]]*100</f>
        <v>96.813514436898458</v>
      </c>
      <c r="D1406" s="8">
        <v>232362116</v>
      </c>
      <c r="E1406">
        <v>12.68</v>
      </c>
      <c r="F1406" s="8">
        <v>240010000</v>
      </c>
    </row>
    <row r="1407" spans="1:6">
      <c r="A1407" t="s">
        <v>12029</v>
      </c>
      <c r="B1407">
        <v>76.08</v>
      </c>
      <c r="C1407" s="40">
        <f>nyse_gme_short_interest[[#This Row],[short_position]]/nyse_gme_short_interest[[#This Row],[float_shares]]*100</f>
        <v>96.813514436898458</v>
      </c>
      <c r="D1407" s="8">
        <v>232362116</v>
      </c>
      <c r="E1407">
        <v>12.68</v>
      </c>
      <c r="F1407" s="8">
        <v>240010000</v>
      </c>
    </row>
    <row r="1408" spans="1:6">
      <c r="A1408" t="s">
        <v>12030</v>
      </c>
      <c r="B1408">
        <v>76.08</v>
      </c>
      <c r="C1408" s="40">
        <f>nyse_gme_short_interest[[#This Row],[short_position]]/nyse_gme_short_interest[[#This Row],[float_shares]]*100</f>
        <v>96.813514436898458</v>
      </c>
      <c r="D1408" s="8">
        <v>232362116</v>
      </c>
      <c r="E1408">
        <v>12.68</v>
      </c>
      <c r="F1408" s="8">
        <v>240010000</v>
      </c>
    </row>
    <row r="1409" spans="1:6">
      <c r="A1409" t="s">
        <v>12031</v>
      </c>
      <c r="B1409">
        <v>76.08</v>
      </c>
      <c r="C1409" s="40">
        <f>nyse_gme_short_interest[[#This Row],[short_position]]/nyse_gme_short_interest[[#This Row],[float_shares]]*100</f>
        <v>96.813514436898458</v>
      </c>
      <c r="D1409" s="8">
        <v>232362116</v>
      </c>
      <c r="E1409">
        <v>12.68</v>
      </c>
      <c r="F1409" s="8">
        <v>240010000</v>
      </c>
    </row>
    <row r="1410" spans="1:6">
      <c r="A1410" t="s">
        <v>12032</v>
      </c>
      <c r="B1410">
        <v>76.08</v>
      </c>
      <c r="C1410" s="40">
        <f>nyse_gme_short_interest[[#This Row],[short_position]]/nyse_gme_short_interest[[#This Row],[float_shares]]*100</f>
        <v>96.813514436898458</v>
      </c>
      <c r="D1410" s="8">
        <v>232362116</v>
      </c>
      <c r="E1410">
        <v>12.68</v>
      </c>
      <c r="F1410" s="8">
        <v>240010000</v>
      </c>
    </row>
    <row r="1411" spans="1:6">
      <c r="A1411" t="s">
        <v>12033</v>
      </c>
      <c r="B1411">
        <v>74.95</v>
      </c>
      <c r="C1411" s="40">
        <f>nyse_gme_short_interest[[#This Row],[short_position]]/nyse_gme_short_interest[[#This Row],[float_shares]]*100</f>
        <v>95.373869422107418</v>
      </c>
      <c r="D1411" s="8">
        <v>228906824</v>
      </c>
      <c r="E1411">
        <v>9.01</v>
      </c>
      <c r="F1411" s="8">
        <v>240010000</v>
      </c>
    </row>
    <row r="1412" spans="1:6">
      <c r="A1412" t="s">
        <v>12034</v>
      </c>
      <c r="B1412">
        <v>74.95</v>
      </c>
      <c r="C1412" s="40">
        <f>nyse_gme_short_interest[[#This Row],[short_position]]/nyse_gme_short_interest[[#This Row],[float_shares]]*100</f>
        <v>95.373869422107418</v>
      </c>
      <c r="D1412" s="8">
        <v>228906824</v>
      </c>
      <c r="E1412">
        <v>9.01</v>
      </c>
      <c r="F1412" s="8">
        <v>240010000</v>
      </c>
    </row>
    <row r="1413" spans="1:6">
      <c r="A1413" t="s">
        <v>12035</v>
      </c>
      <c r="B1413">
        <v>74.95</v>
      </c>
      <c r="C1413" s="40">
        <f>nyse_gme_short_interest[[#This Row],[short_position]]/nyse_gme_short_interest[[#This Row],[float_shares]]*100</f>
        <v>95.373869422107418</v>
      </c>
      <c r="D1413" s="8">
        <v>228906824</v>
      </c>
      <c r="E1413">
        <v>9.01</v>
      </c>
      <c r="F1413" s="8">
        <v>240010000</v>
      </c>
    </row>
    <row r="1414" spans="1:6">
      <c r="A1414" t="s">
        <v>12036</v>
      </c>
      <c r="B1414">
        <v>74.95</v>
      </c>
      <c r="C1414" s="40">
        <f>nyse_gme_short_interest[[#This Row],[short_position]]/nyse_gme_short_interest[[#This Row],[float_shares]]*100</f>
        <v>95.373869422107418</v>
      </c>
      <c r="D1414" s="8">
        <v>228906824</v>
      </c>
      <c r="E1414">
        <v>9.01</v>
      </c>
      <c r="F1414" s="8">
        <v>240010000</v>
      </c>
    </row>
    <row r="1415" spans="1:6">
      <c r="A1415" t="s">
        <v>12037</v>
      </c>
      <c r="B1415">
        <v>74.95</v>
      </c>
      <c r="C1415" s="40">
        <f>nyse_gme_short_interest[[#This Row],[short_position]]/nyse_gme_short_interest[[#This Row],[float_shares]]*100</f>
        <v>95.373869422107418</v>
      </c>
      <c r="D1415" s="8">
        <v>228906824</v>
      </c>
      <c r="E1415">
        <v>9.01</v>
      </c>
      <c r="F1415" s="8">
        <v>240010000</v>
      </c>
    </row>
    <row r="1416" spans="1:6">
      <c r="A1416" t="s">
        <v>12038</v>
      </c>
      <c r="B1416">
        <v>74.95</v>
      </c>
      <c r="C1416" s="40">
        <f>nyse_gme_short_interest[[#This Row],[short_position]]/nyse_gme_short_interest[[#This Row],[float_shares]]*100</f>
        <v>95.373869422107418</v>
      </c>
      <c r="D1416" s="8">
        <v>228906824</v>
      </c>
      <c r="E1416">
        <v>9.01</v>
      </c>
      <c r="F1416" s="8">
        <v>240010000</v>
      </c>
    </row>
    <row r="1417" spans="1:6">
      <c r="A1417" t="s">
        <v>12039</v>
      </c>
      <c r="B1417">
        <v>74.95</v>
      </c>
      <c r="C1417" s="40">
        <f>nyse_gme_short_interest[[#This Row],[short_position]]/nyse_gme_short_interest[[#This Row],[float_shares]]*100</f>
        <v>95.373869422107418</v>
      </c>
      <c r="D1417" s="8">
        <v>228906824</v>
      </c>
      <c r="E1417">
        <v>9.01</v>
      </c>
      <c r="F1417" s="8">
        <v>240010000</v>
      </c>
    </row>
    <row r="1418" spans="1:6">
      <c r="A1418" t="s">
        <v>12040</v>
      </c>
      <c r="B1418">
        <v>74.95</v>
      </c>
      <c r="C1418" s="40">
        <f>nyse_gme_short_interest[[#This Row],[short_position]]/nyse_gme_short_interest[[#This Row],[float_shares]]*100</f>
        <v>95.373869422107418</v>
      </c>
      <c r="D1418" s="8">
        <v>228906824</v>
      </c>
      <c r="E1418">
        <v>9.01</v>
      </c>
      <c r="F1418" s="8">
        <v>240010000</v>
      </c>
    </row>
    <row r="1419" spans="1:6">
      <c r="A1419" t="s">
        <v>12041</v>
      </c>
      <c r="B1419">
        <v>74.95</v>
      </c>
      <c r="C1419" s="40">
        <f>nyse_gme_short_interest[[#This Row],[short_position]]/nyse_gme_short_interest[[#This Row],[float_shares]]*100</f>
        <v>95.373869422107418</v>
      </c>
      <c r="D1419" s="8">
        <v>228906824</v>
      </c>
      <c r="E1419">
        <v>9.01</v>
      </c>
      <c r="F1419" s="8">
        <v>240010000</v>
      </c>
    </row>
    <row r="1420" spans="1:6">
      <c r="A1420" t="s">
        <v>12042</v>
      </c>
      <c r="B1420">
        <v>74.95</v>
      </c>
      <c r="C1420" s="40">
        <f>nyse_gme_short_interest[[#This Row],[short_position]]/nyse_gme_short_interest[[#This Row],[float_shares]]*100</f>
        <v>95.373869422107418</v>
      </c>
      <c r="D1420" s="8">
        <v>228906824</v>
      </c>
      <c r="E1420">
        <v>9.01</v>
      </c>
      <c r="F1420" s="8">
        <v>240010000</v>
      </c>
    </row>
    <row r="1421" spans="1:6">
      <c r="A1421" t="s">
        <v>12043</v>
      </c>
      <c r="B1421">
        <v>74.95</v>
      </c>
      <c r="C1421" s="40">
        <f>nyse_gme_short_interest[[#This Row],[short_position]]/nyse_gme_short_interest[[#This Row],[float_shares]]*100</f>
        <v>95.373869422107418</v>
      </c>
      <c r="D1421" s="8">
        <v>228906824</v>
      </c>
      <c r="E1421">
        <v>9.01</v>
      </c>
      <c r="F1421" s="8">
        <v>240010000</v>
      </c>
    </row>
    <row r="1422" spans="1:6">
      <c r="A1422" t="s">
        <v>12044</v>
      </c>
      <c r="B1422">
        <v>87.61</v>
      </c>
      <c r="C1422" s="40">
        <f>nyse_gme_short_interest[[#This Row],[short_position]]/nyse_gme_short_interest[[#This Row],[float_shares]]*100</f>
        <v>111.48117828423815</v>
      </c>
      <c r="D1422" s="8">
        <v>267565976</v>
      </c>
      <c r="E1422">
        <v>8.49</v>
      </c>
      <c r="F1422" s="8">
        <v>240010000</v>
      </c>
    </row>
    <row r="1423" spans="1:6">
      <c r="A1423" t="s">
        <v>12045</v>
      </c>
      <c r="B1423">
        <v>87.61</v>
      </c>
      <c r="C1423" s="40">
        <f>nyse_gme_short_interest[[#This Row],[short_position]]/nyse_gme_short_interest[[#This Row],[float_shares]]*100</f>
        <v>111.48117828423815</v>
      </c>
      <c r="D1423" s="8">
        <v>267565976</v>
      </c>
      <c r="E1423">
        <v>8.49</v>
      </c>
      <c r="F1423" s="8">
        <v>240010000</v>
      </c>
    </row>
    <row r="1424" spans="1:6">
      <c r="A1424" t="s">
        <v>12046</v>
      </c>
      <c r="B1424">
        <v>87.61</v>
      </c>
      <c r="C1424" s="40">
        <f>nyse_gme_short_interest[[#This Row],[short_position]]/nyse_gme_short_interest[[#This Row],[float_shares]]*100</f>
        <v>111.48117828423815</v>
      </c>
      <c r="D1424" s="8">
        <v>267565976</v>
      </c>
      <c r="E1424">
        <v>8.49</v>
      </c>
      <c r="F1424" s="8">
        <v>240010000</v>
      </c>
    </row>
    <row r="1425" spans="1:6">
      <c r="A1425" t="s">
        <v>12047</v>
      </c>
      <c r="B1425">
        <v>87.61</v>
      </c>
      <c r="C1425" s="40">
        <f>nyse_gme_short_interest[[#This Row],[short_position]]/nyse_gme_short_interest[[#This Row],[float_shares]]*100</f>
        <v>111.48117828423815</v>
      </c>
      <c r="D1425" s="8">
        <v>267565976</v>
      </c>
      <c r="E1425">
        <v>8.49</v>
      </c>
      <c r="F1425" s="8">
        <v>240010000</v>
      </c>
    </row>
    <row r="1426" spans="1:6">
      <c r="A1426" t="s">
        <v>12048</v>
      </c>
      <c r="B1426">
        <v>87.61</v>
      </c>
      <c r="C1426" s="40">
        <f>nyse_gme_short_interest[[#This Row],[short_position]]/nyse_gme_short_interest[[#This Row],[float_shares]]*100</f>
        <v>111.48117828423815</v>
      </c>
      <c r="D1426" s="8">
        <v>267565976</v>
      </c>
      <c r="E1426">
        <v>8.49</v>
      </c>
      <c r="F1426" s="8">
        <v>240010000</v>
      </c>
    </row>
    <row r="1427" spans="1:6">
      <c r="A1427" t="s">
        <v>12049</v>
      </c>
      <c r="B1427">
        <v>87.61</v>
      </c>
      <c r="C1427" s="40">
        <f>nyse_gme_short_interest[[#This Row],[short_position]]/nyse_gme_short_interest[[#This Row],[float_shares]]*100</f>
        <v>111.48117828423815</v>
      </c>
      <c r="D1427" s="8">
        <v>267565976</v>
      </c>
      <c r="E1427">
        <v>8.49</v>
      </c>
      <c r="F1427" s="8">
        <v>240010000</v>
      </c>
    </row>
    <row r="1428" spans="1:6">
      <c r="A1428" t="s">
        <v>12050</v>
      </c>
      <c r="B1428">
        <v>87.61</v>
      </c>
      <c r="C1428" s="40">
        <f>nyse_gme_short_interest[[#This Row],[short_position]]/nyse_gme_short_interest[[#This Row],[float_shares]]*100</f>
        <v>111.48117828423815</v>
      </c>
      <c r="D1428" s="8">
        <v>267565976</v>
      </c>
      <c r="E1428">
        <v>8.49</v>
      </c>
      <c r="F1428" s="8">
        <v>240010000</v>
      </c>
    </row>
    <row r="1429" spans="1:6">
      <c r="A1429" t="s">
        <v>12051</v>
      </c>
      <c r="B1429">
        <v>87.61</v>
      </c>
      <c r="C1429" s="40">
        <f>nyse_gme_short_interest[[#This Row],[short_position]]/nyse_gme_short_interest[[#This Row],[float_shares]]*100</f>
        <v>111.48117828423815</v>
      </c>
      <c r="D1429" s="8">
        <v>267565976</v>
      </c>
      <c r="E1429">
        <v>8.49</v>
      </c>
      <c r="F1429" s="8">
        <v>240010000</v>
      </c>
    </row>
    <row r="1430" spans="1:6">
      <c r="A1430" t="s">
        <v>12052</v>
      </c>
      <c r="B1430">
        <v>87.61</v>
      </c>
      <c r="C1430" s="40">
        <f>nyse_gme_short_interest[[#This Row],[short_position]]/nyse_gme_short_interest[[#This Row],[float_shares]]*100</f>
        <v>111.48117828423815</v>
      </c>
      <c r="D1430" s="8">
        <v>267565976</v>
      </c>
      <c r="E1430">
        <v>8.49</v>
      </c>
      <c r="F1430" s="8">
        <v>240010000</v>
      </c>
    </row>
    <row r="1431" spans="1:6">
      <c r="A1431" t="s">
        <v>12053</v>
      </c>
      <c r="B1431">
        <v>87.61</v>
      </c>
      <c r="C1431" s="40">
        <f>nyse_gme_short_interest[[#This Row],[short_position]]/nyse_gme_short_interest[[#This Row],[float_shares]]*100</f>
        <v>111.48117828423815</v>
      </c>
      <c r="D1431" s="8">
        <v>267565976</v>
      </c>
      <c r="E1431">
        <v>8.49</v>
      </c>
      <c r="F1431" s="8">
        <v>240010000</v>
      </c>
    </row>
    <row r="1432" spans="1:6">
      <c r="A1432" t="s">
        <v>12054</v>
      </c>
      <c r="B1432">
        <v>87.61</v>
      </c>
      <c r="C1432" s="40">
        <f>nyse_gme_short_interest[[#This Row],[short_position]]/nyse_gme_short_interest[[#This Row],[float_shares]]*100</f>
        <v>111.48117828423815</v>
      </c>
      <c r="D1432" s="8">
        <v>267565976</v>
      </c>
      <c r="E1432">
        <v>8.49</v>
      </c>
      <c r="F1432" s="8">
        <v>240010000</v>
      </c>
    </row>
    <row r="1433" spans="1:6">
      <c r="A1433" t="s">
        <v>12055</v>
      </c>
      <c r="B1433">
        <v>87.61</v>
      </c>
      <c r="C1433" s="40">
        <f>nyse_gme_short_interest[[#This Row],[short_position]]/nyse_gme_short_interest[[#This Row],[float_shares]]*100</f>
        <v>111.48117828423815</v>
      </c>
      <c r="D1433" s="8">
        <v>267565976</v>
      </c>
      <c r="E1433">
        <v>8.49</v>
      </c>
      <c r="F1433" s="8">
        <v>240010000</v>
      </c>
    </row>
    <row r="1434" spans="1:6">
      <c r="A1434" t="s">
        <v>12056</v>
      </c>
      <c r="B1434">
        <v>62.65</v>
      </c>
      <c r="C1434" s="40">
        <f>nyse_gme_short_interest[[#This Row],[short_position]]/nyse_gme_short_interest[[#This Row],[float_shares]]*100</f>
        <v>79.721269947085531</v>
      </c>
      <c r="D1434" s="8">
        <v>191339020</v>
      </c>
      <c r="E1434">
        <v>11.19</v>
      </c>
      <c r="F1434" s="8">
        <v>240010000</v>
      </c>
    </row>
    <row r="1435" spans="1:6">
      <c r="A1435" t="s">
        <v>12057</v>
      </c>
      <c r="B1435">
        <v>62.65</v>
      </c>
      <c r="C1435" s="40">
        <f>nyse_gme_short_interest[[#This Row],[short_position]]/nyse_gme_short_interest[[#This Row],[float_shares]]*100</f>
        <v>79.721269947085531</v>
      </c>
      <c r="D1435" s="8">
        <v>191339020</v>
      </c>
      <c r="E1435">
        <v>11.19</v>
      </c>
      <c r="F1435" s="8">
        <v>240010000</v>
      </c>
    </row>
    <row r="1436" spans="1:6">
      <c r="A1436" t="s">
        <v>12058</v>
      </c>
      <c r="B1436">
        <v>62.65</v>
      </c>
      <c r="C1436" s="40">
        <f>nyse_gme_short_interest[[#This Row],[short_position]]/nyse_gme_short_interest[[#This Row],[float_shares]]*100</f>
        <v>79.721269947085531</v>
      </c>
      <c r="D1436" s="8">
        <v>191339020</v>
      </c>
      <c r="E1436">
        <v>11.19</v>
      </c>
      <c r="F1436" s="8">
        <v>240010000</v>
      </c>
    </row>
    <row r="1437" spans="1:6">
      <c r="A1437" t="s">
        <v>12059</v>
      </c>
      <c r="B1437">
        <v>62.65</v>
      </c>
      <c r="C1437" s="40">
        <f>nyse_gme_short_interest[[#This Row],[short_position]]/nyse_gme_short_interest[[#This Row],[float_shares]]*100</f>
        <v>79.721269947085531</v>
      </c>
      <c r="D1437" s="8">
        <v>191339020</v>
      </c>
      <c r="E1437">
        <v>11.19</v>
      </c>
      <c r="F1437" s="8">
        <v>240010000</v>
      </c>
    </row>
    <row r="1438" spans="1:6">
      <c r="A1438" t="s">
        <v>12060</v>
      </c>
      <c r="B1438">
        <v>62.65</v>
      </c>
      <c r="C1438" s="40">
        <f>nyse_gme_short_interest[[#This Row],[short_position]]/nyse_gme_short_interest[[#This Row],[float_shares]]*100</f>
        <v>79.721269947085531</v>
      </c>
      <c r="D1438" s="8">
        <v>191339020</v>
      </c>
      <c r="E1438">
        <v>11.19</v>
      </c>
      <c r="F1438" s="8">
        <v>240010000</v>
      </c>
    </row>
    <row r="1439" spans="1:6">
      <c r="A1439" t="s">
        <v>12061</v>
      </c>
      <c r="B1439">
        <v>62.65</v>
      </c>
      <c r="C1439" s="40">
        <f>nyse_gme_short_interest[[#This Row],[short_position]]/nyse_gme_short_interest[[#This Row],[float_shares]]*100</f>
        <v>79.721269947085531</v>
      </c>
      <c r="D1439" s="8">
        <v>191339020</v>
      </c>
      <c r="E1439">
        <v>11.19</v>
      </c>
      <c r="F1439" s="8">
        <v>240010000</v>
      </c>
    </row>
    <row r="1440" spans="1:6">
      <c r="A1440" t="s">
        <v>12062</v>
      </c>
      <c r="B1440">
        <v>62.65</v>
      </c>
      <c r="C1440" s="40">
        <f>nyse_gme_short_interest[[#This Row],[short_position]]/nyse_gme_short_interest[[#This Row],[float_shares]]*100</f>
        <v>79.721269947085531</v>
      </c>
      <c r="D1440" s="8">
        <v>191339020</v>
      </c>
      <c r="E1440">
        <v>11.19</v>
      </c>
      <c r="F1440" s="8">
        <v>240010000</v>
      </c>
    </row>
    <row r="1441" spans="1:6">
      <c r="A1441" t="s">
        <v>12063</v>
      </c>
      <c r="B1441">
        <v>62.65</v>
      </c>
      <c r="C1441" s="40">
        <f>nyse_gme_short_interest[[#This Row],[short_position]]/nyse_gme_short_interest[[#This Row],[float_shares]]*100</f>
        <v>79.721269947085531</v>
      </c>
      <c r="D1441" s="8">
        <v>191339020</v>
      </c>
      <c r="E1441">
        <v>11.19</v>
      </c>
      <c r="F1441" s="8">
        <v>240010000</v>
      </c>
    </row>
    <row r="1442" spans="1:6">
      <c r="A1442" t="s">
        <v>12064</v>
      </c>
      <c r="B1442">
        <v>62.65</v>
      </c>
      <c r="C1442" s="40">
        <f>nyse_gme_short_interest[[#This Row],[short_position]]/nyse_gme_short_interest[[#This Row],[float_shares]]*100</f>
        <v>79.721269947085531</v>
      </c>
      <c r="D1442" s="8">
        <v>191339020</v>
      </c>
      <c r="E1442">
        <v>11.19</v>
      </c>
      <c r="F1442" s="8">
        <v>240010000</v>
      </c>
    </row>
    <row r="1443" spans="1:6">
      <c r="A1443" t="s">
        <v>12065</v>
      </c>
      <c r="B1443">
        <v>62.65</v>
      </c>
      <c r="C1443" s="40">
        <f>nyse_gme_short_interest[[#This Row],[short_position]]/nyse_gme_short_interest[[#This Row],[float_shares]]*100</f>
        <v>79.721269947085531</v>
      </c>
      <c r="D1443" s="8">
        <v>191339020</v>
      </c>
      <c r="E1443">
        <v>11.19</v>
      </c>
      <c r="F1443" s="8">
        <v>240010000</v>
      </c>
    </row>
    <row r="1444" spans="1:6">
      <c r="A1444" t="s">
        <v>12066</v>
      </c>
      <c r="B1444">
        <v>61.44</v>
      </c>
      <c r="C1444" s="40">
        <f>nyse_gme_short_interest[[#This Row],[short_position]]/nyse_gme_short_interest[[#This Row],[float_shares]]*100</f>
        <v>78.17815924336486</v>
      </c>
      <c r="D1444" s="8">
        <v>187635400</v>
      </c>
      <c r="E1444">
        <v>3.68</v>
      </c>
      <c r="F1444" s="8">
        <v>240010000</v>
      </c>
    </row>
    <row r="1445" spans="1:6">
      <c r="A1445" t="s">
        <v>12067</v>
      </c>
      <c r="B1445">
        <v>61.44</v>
      </c>
      <c r="C1445" s="40">
        <f>nyse_gme_short_interest[[#This Row],[short_position]]/nyse_gme_short_interest[[#This Row],[float_shares]]*100</f>
        <v>78.17815924336486</v>
      </c>
      <c r="D1445" s="8">
        <v>187635400</v>
      </c>
      <c r="E1445">
        <v>3.68</v>
      </c>
      <c r="F1445" s="8">
        <v>240010000</v>
      </c>
    </row>
    <row r="1446" spans="1:6">
      <c r="A1446" t="s">
        <v>12068</v>
      </c>
      <c r="B1446">
        <v>61.44</v>
      </c>
      <c r="C1446" s="40">
        <f>nyse_gme_short_interest[[#This Row],[short_position]]/nyse_gme_short_interest[[#This Row],[float_shares]]*100</f>
        <v>78.17815924336486</v>
      </c>
      <c r="D1446" s="8">
        <v>187635400</v>
      </c>
      <c r="E1446">
        <v>3.68</v>
      </c>
      <c r="F1446" s="8">
        <v>240010000</v>
      </c>
    </row>
    <row r="1447" spans="1:6">
      <c r="A1447" t="s">
        <v>12069</v>
      </c>
      <c r="B1447">
        <v>61.44</v>
      </c>
      <c r="C1447" s="40">
        <f>nyse_gme_short_interest[[#This Row],[short_position]]/nyse_gme_short_interest[[#This Row],[float_shares]]*100</f>
        <v>78.17815924336486</v>
      </c>
      <c r="D1447" s="8">
        <v>187635400</v>
      </c>
      <c r="E1447">
        <v>3.68</v>
      </c>
      <c r="F1447" s="8">
        <v>240010000</v>
      </c>
    </row>
    <row r="1448" spans="1:6">
      <c r="A1448" t="s">
        <v>12070</v>
      </c>
      <c r="B1448">
        <v>61.44</v>
      </c>
      <c r="C1448" s="40">
        <f>nyse_gme_short_interest[[#This Row],[short_position]]/nyse_gme_short_interest[[#This Row],[float_shares]]*100</f>
        <v>78.17815924336486</v>
      </c>
      <c r="D1448" s="8">
        <v>187635400</v>
      </c>
      <c r="E1448">
        <v>3.68</v>
      </c>
      <c r="F1448" s="8">
        <v>240010000</v>
      </c>
    </row>
    <row r="1449" spans="1:6">
      <c r="A1449" t="s">
        <v>12071</v>
      </c>
      <c r="B1449">
        <v>61.44</v>
      </c>
      <c r="C1449" s="40">
        <f>nyse_gme_short_interest[[#This Row],[short_position]]/nyse_gme_short_interest[[#This Row],[float_shares]]*100</f>
        <v>78.17815924336486</v>
      </c>
      <c r="D1449" s="8">
        <v>187635400</v>
      </c>
      <c r="E1449">
        <v>3.68</v>
      </c>
      <c r="F1449" s="8">
        <v>240010000</v>
      </c>
    </row>
    <row r="1450" spans="1:6">
      <c r="A1450" t="s">
        <v>12072</v>
      </c>
      <c r="B1450">
        <v>61.44</v>
      </c>
      <c r="C1450" s="40">
        <f>nyse_gme_short_interest[[#This Row],[short_position]]/nyse_gme_short_interest[[#This Row],[float_shares]]*100</f>
        <v>78.17815924336486</v>
      </c>
      <c r="D1450" s="8">
        <v>187635400</v>
      </c>
      <c r="E1450">
        <v>3.68</v>
      </c>
      <c r="F1450" s="8">
        <v>240010000</v>
      </c>
    </row>
    <row r="1451" spans="1:6">
      <c r="A1451" t="s">
        <v>12073</v>
      </c>
      <c r="B1451">
        <v>61.44</v>
      </c>
      <c r="C1451" s="40">
        <f>nyse_gme_short_interest[[#This Row],[short_position]]/nyse_gme_short_interest[[#This Row],[float_shares]]*100</f>
        <v>78.17815924336486</v>
      </c>
      <c r="D1451" s="8">
        <v>187635400</v>
      </c>
      <c r="E1451">
        <v>3.68</v>
      </c>
      <c r="F1451" s="8">
        <v>240010000</v>
      </c>
    </row>
    <row r="1452" spans="1:6">
      <c r="A1452" t="s">
        <v>12074</v>
      </c>
      <c r="B1452">
        <v>61.44</v>
      </c>
      <c r="C1452" s="40">
        <f>nyse_gme_short_interest[[#This Row],[short_position]]/nyse_gme_short_interest[[#This Row],[float_shares]]*100</f>
        <v>78.17815924336486</v>
      </c>
      <c r="D1452" s="8">
        <v>187635400</v>
      </c>
      <c r="E1452">
        <v>3.68</v>
      </c>
      <c r="F1452" s="8">
        <v>240010000</v>
      </c>
    </row>
    <row r="1453" spans="1:6">
      <c r="A1453" t="s">
        <v>12075</v>
      </c>
      <c r="B1453">
        <v>61.44</v>
      </c>
      <c r="C1453" s="40">
        <f>nyse_gme_short_interest[[#This Row],[short_position]]/nyse_gme_short_interest[[#This Row],[float_shares]]*100</f>
        <v>78.17815924336486</v>
      </c>
      <c r="D1453" s="8">
        <v>187635400</v>
      </c>
      <c r="E1453">
        <v>3.68</v>
      </c>
      <c r="F1453" s="8">
        <v>240010000</v>
      </c>
    </row>
    <row r="1454" spans="1:6">
      <c r="A1454" t="s">
        <v>12076</v>
      </c>
      <c r="B1454">
        <v>54.9</v>
      </c>
      <c r="C1454" s="40">
        <f>nyse_gme_short_interest[[#This Row],[short_position]]/nyse_gme_short_interest[[#This Row],[float_shares]]*100</f>
        <v>69.857415941002458</v>
      </c>
      <c r="D1454" s="8">
        <v>167664784</v>
      </c>
      <c r="E1454">
        <v>11.83</v>
      </c>
      <c r="F1454" s="8">
        <v>240010000</v>
      </c>
    </row>
    <row r="1455" spans="1:6">
      <c r="A1455" t="s">
        <v>12077</v>
      </c>
      <c r="B1455">
        <v>54.9</v>
      </c>
      <c r="C1455" s="40">
        <f>nyse_gme_short_interest[[#This Row],[short_position]]/nyse_gme_short_interest[[#This Row],[float_shares]]*100</f>
        <v>69.857415941002458</v>
      </c>
      <c r="D1455" s="8">
        <v>167664784</v>
      </c>
      <c r="E1455">
        <v>11.83</v>
      </c>
      <c r="F1455" s="8">
        <v>240010000</v>
      </c>
    </row>
    <row r="1456" spans="1:6">
      <c r="A1456" t="s">
        <v>12078</v>
      </c>
      <c r="B1456">
        <v>54.9</v>
      </c>
      <c r="C1456" s="40">
        <f>nyse_gme_short_interest[[#This Row],[short_position]]/nyse_gme_short_interest[[#This Row],[float_shares]]*100</f>
        <v>69.857415941002458</v>
      </c>
      <c r="D1456" s="8">
        <v>167664784</v>
      </c>
      <c r="E1456">
        <v>11.83</v>
      </c>
      <c r="F1456" s="8">
        <v>240010000</v>
      </c>
    </row>
    <row r="1457" spans="1:6">
      <c r="A1457" t="s">
        <v>12079</v>
      </c>
      <c r="B1457">
        <v>54.9</v>
      </c>
      <c r="C1457" s="40">
        <f>nyse_gme_short_interest[[#This Row],[short_position]]/nyse_gme_short_interest[[#This Row],[float_shares]]*100</f>
        <v>69.857415941002458</v>
      </c>
      <c r="D1457" s="8">
        <v>167664784</v>
      </c>
      <c r="E1457">
        <v>11.83</v>
      </c>
      <c r="F1457" s="8">
        <v>240010000</v>
      </c>
    </row>
    <row r="1458" spans="1:6">
      <c r="A1458" t="s">
        <v>12080</v>
      </c>
      <c r="B1458">
        <v>54.9</v>
      </c>
      <c r="C1458" s="40">
        <f>nyse_gme_short_interest[[#This Row],[short_position]]/nyse_gme_short_interest[[#This Row],[float_shares]]*100</f>
        <v>69.857415941002458</v>
      </c>
      <c r="D1458" s="8">
        <v>167664784</v>
      </c>
      <c r="E1458">
        <v>11.83</v>
      </c>
      <c r="F1458" s="8">
        <v>240010000</v>
      </c>
    </row>
    <row r="1459" spans="1:6">
      <c r="A1459" t="s">
        <v>12081</v>
      </c>
      <c r="B1459">
        <v>54.9</v>
      </c>
      <c r="C1459" s="40">
        <f>nyse_gme_short_interest[[#This Row],[short_position]]/nyse_gme_short_interest[[#This Row],[float_shares]]*100</f>
        <v>69.857415941002458</v>
      </c>
      <c r="D1459" s="8">
        <v>167664784</v>
      </c>
      <c r="E1459">
        <v>11.83</v>
      </c>
      <c r="F1459" s="8">
        <v>240010000</v>
      </c>
    </row>
    <row r="1460" spans="1:6">
      <c r="A1460" t="s">
        <v>12082</v>
      </c>
      <c r="B1460">
        <v>54.9</v>
      </c>
      <c r="C1460" s="40">
        <f>nyse_gme_short_interest[[#This Row],[short_position]]/nyse_gme_short_interest[[#This Row],[float_shares]]*100</f>
        <v>69.857415941002458</v>
      </c>
      <c r="D1460" s="8">
        <v>167664784</v>
      </c>
      <c r="E1460">
        <v>11.83</v>
      </c>
      <c r="F1460" s="8">
        <v>240010000</v>
      </c>
    </row>
    <row r="1461" spans="1:6">
      <c r="A1461" t="s">
        <v>12083</v>
      </c>
      <c r="B1461">
        <v>54.9</v>
      </c>
      <c r="C1461" s="40">
        <f>nyse_gme_short_interest[[#This Row],[short_position]]/nyse_gme_short_interest[[#This Row],[float_shares]]*100</f>
        <v>69.857415941002458</v>
      </c>
      <c r="D1461" s="8">
        <v>167664784</v>
      </c>
      <c r="E1461">
        <v>11.83</v>
      </c>
      <c r="F1461" s="8">
        <v>240010000</v>
      </c>
    </row>
    <row r="1462" spans="1:6">
      <c r="A1462" t="s">
        <v>12084</v>
      </c>
      <c r="B1462">
        <v>54.9</v>
      </c>
      <c r="C1462" s="40">
        <f>nyse_gme_short_interest[[#This Row],[short_position]]/nyse_gme_short_interest[[#This Row],[float_shares]]*100</f>
        <v>69.857415941002458</v>
      </c>
      <c r="D1462" s="8">
        <v>167664784</v>
      </c>
      <c r="E1462">
        <v>11.83</v>
      </c>
      <c r="F1462" s="8">
        <v>240010000</v>
      </c>
    </row>
    <row r="1463" spans="1:6">
      <c r="A1463" t="s">
        <v>12085</v>
      </c>
      <c r="B1463">
        <v>54.9</v>
      </c>
      <c r="C1463" s="40">
        <f>nyse_gme_short_interest[[#This Row],[short_position]]/nyse_gme_short_interest[[#This Row],[float_shares]]*100</f>
        <v>69.857415941002458</v>
      </c>
      <c r="D1463" s="8">
        <v>167664784</v>
      </c>
      <c r="E1463">
        <v>11.83</v>
      </c>
      <c r="F1463" s="8">
        <v>240010000</v>
      </c>
    </row>
    <row r="1464" spans="1:6">
      <c r="A1464" t="s">
        <v>12086</v>
      </c>
      <c r="B1464">
        <v>52.18</v>
      </c>
      <c r="C1464" s="40">
        <f>nyse_gme_short_interest[[#This Row],[short_position]]/nyse_gme_short_interest[[#This Row],[float_shares]]*100</f>
        <v>66.393658597558442</v>
      </c>
      <c r="D1464" s="8">
        <v>159351420</v>
      </c>
      <c r="E1464">
        <v>15.4</v>
      </c>
      <c r="F1464" s="8">
        <v>240010000</v>
      </c>
    </row>
    <row r="1465" spans="1:6">
      <c r="A1465" t="s">
        <v>12087</v>
      </c>
      <c r="B1465">
        <v>52.18</v>
      </c>
      <c r="C1465" s="40">
        <f>nyse_gme_short_interest[[#This Row],[short_position]]/nyse_gme_short_interest[[#This Row],[float_shares]]*100</f>
        <v>66.393658597558442</v>
      </c>
      <c r="D1465" s="8">
        <v>159351420</v>
      </c>
      <c r="E1465">
        <v>15.4</v>
      </c>
      <c r="F1465" s="8">
        <v>240010000</v>
      </c>
    </row>
    <row r="1466" spans="1:6">
      <c r="A1466" t="s">
        <v>12088</v>
      </c>
      <c r="B1466">
        <v>52.18</v>
      </c>
      <c r="C1466" s="40">
        <f>nyse_gme_short_interest[[#This Row],[short_position]]/nyse_gme_short_interest[[#This Row],[float_shares]]*100</f>
        <v>66.393658597558442</v>
      </c>
      <c r="D1466" s="8">
        <v>159351420</v>
      </c>
      <c r="E1466">
        <v>15.4</v>
      </c>
      <c r="F1466" s="8">
        <v>240010000</v>
      </c>
    </row>
    <row r="1467" spans="1:6">
      <c r="A1467" t="s">
        <v>12089</v>
      </c>
      <c r="B1467">
        <v>52.18</v>
      </c>
      <c r="C1467" s="40">
        <f>nyse_gme_short_interest[[#This Row],[short_position]]/nyse_gme_short_interest[[#This Row],[float_shares]]*100</f>
        <v>66.393658597558442</v>
      </c>
      <c r="D1467" s="8">
        <v>159351420</v>
      </c>
      <c r="E1467">
        <v>15.4</v>
      </c>
      <c r="F1467" s="8">
        <v>240010000</v>
      </c>
    </row>
    <row r="1468" spans="1:6">
      <c r="A1468" t="s">
        <v>12090</v>
      </c>
      <c r="B1468">
        <v>52.18</v>
      </c>
      <c r="C1468" s="40">
        <f>nyse_gme_short_interest[[#This Row],[short_position]]/nyse_gme_short_interest[[#This Row],[float_shares]]*100</f>
        <v>66.393658597558442</v>
      </c>
      <c r="D1468" s="8">
        <v>159351420</v>
      </c>
      <c r="E1468">
        <v>15.4</v>
      </c>
      <c r="F1468" s="8">
        <v>240010000</v>
      </c>
    </row>
    <row r="1469" spans="1:6">
      <c r="A1469" t="s">
        <v>12091</v>
      </c>
      <c r="B1469">
        <v>52.18</v>
      </c>
      <c r="C1469" s="40">
        <f>nyse_gme_short_interest[[#This Row],[short_position]]/nyse_gme_short_interest[[#This Row],[float_shares]]*100</f>
        <v>66.393658597558442</v>
      </c>
      <c r="D1469" s="8">
        <v>159351420</v>
      </c>
      <c r="E1469">
        <v>15.4</v>
      </c>
      <c r="F1469" s="8">
        <v>240010000</v>
      </c>
    </row>
    <row r="1470" spans="1:6">
      <c r="A1470" t="s">
        <v>12092</v>
      </c>
      <c r="B1470">
        <v>52.18</v>
      </c>
      <c r="C1470" s="40">
        <f>nyse_gme_short_interest[[#This Row],[short_position]]/nyse_gme_short_interest[[#This Row],[float_shares]]*100</f>
        <v>66.393658597558442</v>
      </c>
      <c r="D1470" s="8">
        <v>159351420</v>
      </c>
      <c r="E1470">
        <v>15.4</v>
      </c>
      <c r="F1470" s="8">
        <v>240010000</v>
      </c>
    </row>
    <row r="1471" spans="1:6">
      <c r="A1471" t="s">
        <v>12093</v>
      </c>
      <c r="B1471">
        <v>52.18</v>
      </c>
      <c r="C1471" s="40">
        <f>nyse_gme_short_interest[[#This Row],[short_position]]/nyse_gme_short_interest[[#This Row],[float_shares]]*100</f>
        <v>66.393658597558442</v>
      </c>
      <c r="D1471" s="8">
        <v>159351420</v>
      </c>
      <c r="E1471">
        <v>15.4</v>
      </c>
      <c r="F1471" s="8">
        <v>240010000</v>
      </c>
    </row>
    <row r="1472" spans="1:6">
      <c r="A1472" t="s">
        <v>12094</v>
      </c>
      <c r="B1472">
        <v>52.18</v>
      </c>
      <c r="C1472" s="40">
        <f>nyse_gme_short_interest[[#This Row],[short_position]]/nyse_gme_short_interest[[#This Row],[float_shares]]*100</f>
        <v>66.393658597558442</v>
      </c>
      <c r="D1472" s="8">
        <v>159351420</v>
      </c>
      <c r="E1472">
        <v>15.4</v>
      </c>
      <c r="F1472" s="8">
        <v>240010000</v>
      </c>
    </row>
    <row r="1473" spans="1:6">
      <c r="A1473" t="s">
        <v>12095</v>
      </c>
      <c r="B1473">
        <v>52.18</v>
      </c>
      <c r="C1473" s="40">
        <f>nyse_gme_short_interest[[#This Row],[short_position]]/nyse_gme_short_interest[[#This Row],[float_shares]]*100</f>
        <v>66.393658597558442</v>
      </c>
      <c r="D1473" s="8">
        <v>159351420</v>
      </c>
      <c r="E1473">
        <v>15.4</v>
      </c>
      <c r="F1473" s="8">
        <v>240010000</v>
      </c>
    </row>
    <row r="1474" spans="1:6">
      <c r="A1474" t="s">
        <v>12096</v>
      </c>
      <c r="B1474">
        <v>52.18</v>
      </c>
      <c r="C1474" s="40">
        <f>nyse_gme_short_interest[[#This Row],[short_position]]/nyse_gme_short_interest[[#This Row],[float_shares]]*100</f>
        <v>66.393658597558442</v>
      </c>
      <c r="D1474" s="8">
        <v>159351420</v>
      </c>
      <c r="E1474">
        <v>15.4</v>
      </c>
      <c r="F1474" s="8">
        <v>240010000</v>
      </c>
    </row>
    <row r="1475" spans="1:6">
      <c r="A1475" t="s">
        <v>12097</v>
      </c>
      <c r="B1475">
        <v>51.47</v>
      </c>
      <c r="C1475" s="40">
        <f>nyse_gme_short_interest[[#This Row],[short_position]]/nyse_gme_short_interest[[#This Row],[float_shares]]*100</f>
        <v>65.490036248489645</v>
      </c>
      <c r="D1475" s="8">
        <v>157182636</v>
      </c>
      <c r="E1475">
        <v>10.35</v>
      </c>
      <c r="F1475" s="8">
        <v>240010000</v>
      </c>
    </row>
    <row r="1476" spans="1:6">
      <c r="A1476" t="s">
        <v>12098</v>
      </c>
      <c r="B1476">
        <v>51.47</v>
      </c>
      <c r="C1476" s="40">
        <f>nyse_gme_short_interest[[#This Row],[short_position]]/nyse_gme_short_interest[[#This Row],[float_shares]]*100</f>
        <v>65.490036248489645</v>
      </c>
      <c r="D1476" s="8">
        <v>157182636</v>
      </c>
      <c r="E1476">
        <v>10.35</v>
      </c>
      <c r="F1476" s="8">
        <v>240010000</v>
      </c>
    </row>
    <row r="1477" spans="1:6">
      <c r="A1477" t="s">
        <v>12099</v>
      </c>
      <c r="B1477">
        <v>51.47</v>
      </c>
      <c r="C1477" s="40">
        <f>nyse_gme_short_interest[[#This Row],[short_position]]/nyse_gme_short_interest[[#This Row],[float_shares]]*100</f>
        <v>65.490036248489645</v>
      </c>
      <c r="D1477" s="8">
        <v>157182636</v>
      </c>
      <c r="E1477">
        <v>10.35</v>
      </c>
      <c r="F1477" s="8">
        <v>240010000</v>
      </c>
    </row>
    <row r="1478" spans="1:6">
      <c r="A1478" t="s">
        <v>12100</v>
      </c>
      <c r="B1478">
        <v>51.47</v>
      </c>
      <c r="C1478" s="40">
        <f>nyse_gme_short_interest[[#This Row],[short_position]]/nyse_gme_short_interest[[#This Row],[float_shares]]*100</f>
        <v>65.490036248489645</v>
      </c>
      <c r="D1478" s="8">
        <v>157182636</v>
      </c>
      <c r="E1478">
        <v>10.35</v>
      </c>
      <c r="F1478" s="8">
        <v>240010000</v>
      </c>
    </row>
    <row r="1479" spans="1:6">
      <c r="A1479" t="s">
        <v>12101</v>
      </c>
      <c r="B1479">
        <v>51.47</v>
      </c>
      <c r="C1479" s="40">
        <f>nyse_gme_short_interest[[#This Row],[short_position]]/nyse_gme_short_interest[[#This Row],[float_shares]]*100</f>
        <v>65.490036248489645</v>
      </c>
      <c r="D1479" s="8">
        <v>157182636</v>
      </c>
      <c r="E1479">
        <v>10.35</v>
      </c>
      <c r="F1479" s="8">
        <v>240010000</v>
      </c>
    </row>
    <row r="1480" spans="1:6">
      <c r="A1480" t="s">
        <v>12102</v>
      </c>
      <c r="B1480">
        <v>51.47</v>
      </c>
      <c r="C1480" s="40">
        <f>nyse_gme_short_interest[[#This Row],[short_position]]/nyse_gme_short_interest[[#This Row],[float_shares]]*100</f>
        <v>65.490036248489645</v>
      </c>
      <c r="D1480" s="8">
        <v>157182636</v>
      </c>
      <c r="E1480">
        <v>10.35</v>
      </c>
      <c r="F1480" s="8">
        <v>240010000</v>
      </c>
    </row>
    <row r="1481" spans="1:6">
      <c r="A1481" t="s">
        <v>12103</v>
      </c>
      <c r="B1481">
        <v>51.47</v>
      </c>
      <c r="C1481" s="40">
        <f>nyse_gme_short_interest[[#This Row],[short_position]]/nyse_gme_short_interest[[#This Row],[float_shares]]*100</f>
        <v>65.490036248489645</v>
      </c>
      <c r="D1481" s="8">
        <v>157182636</v>
      </c>
      <c r="E1481">
        <v>10.35</v>
      </c>
      <c r="F1481" s="8">
        <v>240010000</v>
      </c>
    </row>
    <row r="1482" spans="1:6">
      <c r="A1482" t="s">
        <v>12104</v>
      </c>
      <c r="B1482">
        <v>51.47</v>
      </c>
      <c r="C1482" s="40">
        <f>nyse_gme_short_interest[[#This Row],[short_position]]/nyse_gme_short_interest[[#This Row],[float_shares]]*100</f>
        <v>65.490036248489645</v>
      </c>
      <c r="D1482" s="8">
        <v>157182636</v>
      </c>
      <c r="E1482">
        <v>10.35</v>
      </c>
      <c r="F1482" s="8">
        <v>240010000</v>
      </c>
    </row>
    <row r="1483" spans="1:6">
      <c r="A1483" t="s">
        <v>12105</v>
      </c>
      <c r="B1483">
        <v>51.47</v>
      </c>
      <c r="C1483" s="40">
        <f>nyse_gme_short_interest[[#This Row],[short_position]]/nyse_gme_short_interest[[#This Row],[float_shares]]*100</f>
        <v>65.490036248489645</v>
      </c>
      <c r="D1483" s="8">
        <v>157182636</v>
      </c>
      <c r="E1483">
        <v>10.35</v>
      </c>
      <c r="F1483" s="8">
        <v>240010000</v>
      </c>
    </row>
    <row r="1484" spans="1:6">
      <c r="A1484" t="s">
        <v>12106</v>
      </c>
      <c r="B1484">
        <v>51.47</v>
      </c>
      <c r="C1484" s="40">
        <f>nyse_gme_short_interest[[#This Row],[short_position]]/nyse_gme_short_interest[[#This Row],[float_shares]]*100</f>
        <v>65.490036248489645</v>
      </c>
      <c r="D1484" s="8">
        <v>157182636</v>
      </c>
      <c r="E1484">
        <v>10.35</v>
      </c>
      <c r="F1484" s="8">
        <v>240010000</v>
      </c>
    </row>
    <row r="1485" spans="1:6">
      <c r="A1485" t="s">
        <v>12107</v>
      </c>
      <c r="B1485">
        <v>51.47</v>
      </c>
      <c r="C1485" s="40">
        <f>nyse_gme_short_interest[[#This Row],[short_position]]/nyse_gme_short_interest[[#This Row],[float_shares]]*100</f>
        <v>65.490036248489645</v>
      </c>
      <c r="D1485" s="8">
        <v>157182636</v>
      </c>
      <c r="E1485">
        <v>10.35</v>
      </c>
      <c r="F1485" s="8">
        <v>240010000</v>
      </c>
    </row>
    <row r="1486" spans="1:6">
      <c r="A1486" t="s">
        <v>12108</v>
      </c>
      <c r="B1486">
        <v>54.05</v>
      </c>
      <c r="C1486" s="40">
        <f>nyse_gme_short_interest[[#This Row],[short_position]]/nyse_gme_short_interest[[#This Row],[float_shares]]*100</f>
        <v>68.776477646764718</v>
      </c>
      <c r="D1486" s="8">
        <v>165070424</v>
      </c>
      <c r="E1486">
        <v>5.93</v>
      </c>
      <c r="F1486" s="8">
        <v>240010000</v>
      </c>
    </row>
    <row r="1487" spans="1:6">
      <c r="A1487" t="s">
        <v>12109</v>
      </c>
      <c r="B1487">
        <v>54.05</v>
      </c>
      <c r="C1487" s="40">
        <f>nyse_gme_short_interest[[#This Row],[short_position]]/nyse_gme_short_interest[[#This Row],[float_shares]]*100</f>
        <v>68.776477646764718</v>
      </c>
      <c r="D1487" s="8">
        <v>165070424</v>
      </c>
      <c r="E1487">
        <v>5.93</v>
      </c>
      <c r="F1487" s="8">
        <v>240010000</v>
      </c>
    </row>
    <row r="1488" spans="1:6">
      <c r="A1488" t="s">
        <v>12110</v>
      </c>
      <c r="B1488">
        <v>54.05</v>
      </c>
      <c r="C1488" s="40">
        <f>nyse_gme_short_interest[[#This Row],[short_position]]/nyse_gme_short_interest[[#This Row],[float_shares]]*100</f>
        <v>68.776477646764718</v>
      </c>
      <c r="D1488" s="8">
        <v>165070424</v>
      </c>
      <c r="E1488">
        <v>5.93</v>
      </c>
      <c r="F1488" s="8">
        <v>240010000</v>
      </c>
    </row>
    <row r="1489" spans="1:6">
      <c r="A1489" t="s">
        <v>12111</v>
      </c>
      <c r="B1489">
        <v>54.05</v>
      </c>
      <c r="C1489" s="40">
        <f>nyse_gme_short_interest[[#This Row],[short_position]]/nyse_gme_short_interest[[#This Row],[float_shares]]*100</f>
        <v>68.776477646764718</v>
      </c>
      <c r="D1489" s="8">
        <v>165070424</v>
      </c>
      <c r="E1489">
        <v>5.93</v>
      </c>
      <c r="F1489" s="8">
        <v>240010000</v>
      </c>
    </row>
    <row r="1490" spans="1:6">
      <c r="A1490" t="s">
        <v>12112</v>
      </c>
      <c r="B1490">
        <v>54.05</v>
      </c>
      <c r="C1490" s="40">
        <f>nyse_gme_short_interest[[#This Row],[short_position]]/nyse_gme_short_interest[[#This Row],[float_shares]]*100</f>
        <v>68.776477646764718</v>
      </c>
      <c r="D1490" s="8">
        <v>165070424</v>
      </c>
      <c r="E1490">
        <v>5.93</v>
      </c>
      <c r="F1490" s="8">
        <v>240010000</v>
      </c>
    </row>
    <row r="1491" spans="1:6">
      <c r="A1491" t="s">
        <v>12113</v>
      </c>
      <c r="B1491">
        <v>54.05</v>
      </c>
      <c r="C1491" s="40">
        <f>nyse_gme_short_interest[[#This Row],[short_position]]/nyse_gme_short_interest[[#This Row],[float_shares]]*100</f>
        <v>68.776477646764718</v>
      </c>
      <c r="D1491" s="8">
        <v>165070424</v>
      </c>
      <c r="E1491">
        <v>5.93</v>
      </c>
      <c r="F1491" s="8">
        <v>240010000</v>
      </c>
    </row>
    <row r="1492" spans="1:6">
      <c r="A1492" t="s">
        <v>12114</v>
      </c>
      <c r="B1492">
        <v>54.05</v>
      </c>
      <c r="C1492" s="40">
        <f>nyse_gme_short_interest[[#This Row],[short_position]]/nyse_gme_short_interest[[#This Row],[float_shares]]*100</f>
        <v>68.776477646764718</v>
      </c>
      <c r="D1492" s="8">
        <v>165070424</v>
      </c>
      <c r="E1492">
        <v>5.93</v>
      </c>
      <c r="F1492" s="8">
        <v>240010000</v>
      </c>
    </row>
    <row r="1493" spans="1:6">
      <c r="A1493" t="s">
        <v>12115</v>
      </c>
      <c r="B1493">
        <v>54.05</v>
      </c>
      <c r="C1493" s="40">
        <f>nyse_gme_short_interest[[#This Row],[short_position]]/nyse_gme_short_interest[[#This Row],[float_shares]]*100</f>
        <v>68.776477646764718</v>
      </c>
      <c r="D1493" s="8">
        <v>165070424</v>
      </c>
      <c r="E1493">
        <v>5.93</v>
      </c>
      <c r="F1493" s="8">
        <v>240010000</v>
      </c>
    </row>
    <row r="1494" spans="1:6">
      <c r="A1494" t="s">
        <v>12116</v>
      </c>
      <c r="B1494">
        <v>54.05</v>
      </c>
      <c r="C1494" s="40">
        <f>nyse_gme_short_interest[[#This Row],[short_position]]/nyse_gme_short_interest[[#This Row],[float_shares]]*100</f>
        <v>68.776477646764718</v>
      </c>
      <c r="D1494" s="8">
        <v>165070424</v>
      </c>
      <c r="E1494">
        <v>5.93</v>
      </c>
      <c r="F1494" s="8">
        <v>240010000</v>
      </c>
    </row>
    <row r="1495" spans="1:6">
      <c r="A1495" t="s">
        <v>12117</v>
      </c>
      <c r="B1495">
        <v>54.05</v>
      </c>
      <c r="C1495" s="40">
        <f>nyse_gme_short_interest[[#This Row],[short_position]]/nyse_gme_short_interest[[#This Row],[float_shares]]*100</f>
        <v>68.776477646764718</v>
      </c>
      <c r="D1495" s="8">
        <v>165070424</v>
      </c>
      <c r="E1495">
        <v>5.93</v>
      </c>
      <c r="F1495" s="8">
        <v>240010000</v>
      </c>
    </row>
    <row r="1496" spans="1:6">
      <c r="A1496" t="s">
        <v>12118</v>
      </c>
      <c r="B1496">
        <v>49.66</v>
      </c>
      <c r="C1496" s="40">
        <f>nyse_gme_short_interest[[#This Row],[short_position]]/nyse_gme_short_interest[[#This Row],[float_shares]]*100</f>
        <v>63.192025332277822</v>
      </c>
      <c r="D1496" s="8">
        <v>151667180</v>
      </c>
      <c r="E1496">
        <v>11.56</v>
      </c>
      <c r="F1496" s="8">
        <v>240010000</v>
      </c>
    </row>
    <row r="1497" spans="1:6">
      <c r="A1497" t="s">
        <v>12119</v>
      </c>
      <c r="B1497">
        <v>49.66</v>
      </c>
      <c r="C1497" s="40">
        <f>nyse_gme_short_interest[[#This Row],[short_position]]/nyse_gme_short_interest[[#This Row],[float_shares]]*100</f>
        <v>63.192025332277822</v>
      </c>
      <c r="D1497" s="8">
        <v>151667180</v>
      </c>
      <c r="E1497">
        <v>11.56</v>
      </c>
      <c r="F1497" s="8">
        <v>240010000</v>
      </c>
    </row>
    <row r="1498" spans="1:6">
      <c r="A1498" t="s">
        <v>12120</v>
      </c>
      <c r="B1498">
        <v>49.66</v>
      </c>
      <c r="C1498" s="40">
        <f>nyse_gme_short_interest[[#This Row],[short_position]]/nyse_gme_short_interest[[#This Row],[float_shares]]*100</f>
        <v>63.192025332277822</v>
      </c>
      <c r="D1498" s="8">
        <v>151667180</v>
      </c>
      <c r="E1498">
        <v>11.56</v>
      </c>
      <c r="F1498" s="8">
        <v>240010000</v>
      </c>
    </row>
    <row r="1499" spans="1:6">
      <c r="A1499" t="s">
        <v>12121</v>
      </c>
      <c r="B1499">
        <v>49.66</v>
      </c>
      <c r="C1499" s="40">
        <f>nyse_gme_short_interest[[#This Row],[short_position]]/nyse_gme_short_interest[[#This Row],[float_shares]]*100</f>
        <v>63.192025332277822</v>
      </c>
      <c r="D1499" s="8">
        <v>151667180</v>
      </c>
      <c r="E1499">
        <v>11.56</v>
      </c>
      <c r="F1499" s="8">
        <v>240010000</v>
      </c>
    </row>
    <row r="1500" spans="1:6">
      <c r="A1500" t="s">
        <v>12122</v>
      </c>
      <c r="B1500">
        <v>49.66</v>
      </c>
      <c r="C1500" s="40">
        <f>nyse_gme_short_interest[[#This Row],[short_position]]/nyse_gme_short_interest[[#This Row],[float_shares]]*100</f>
        <v>63.192025332277822</v>
      </c>
      <c r="D1500" s="8">
        <v>151667180</v>
      </c>
      <c r="E1500">
        <v>11.56</v>
      </c>
      <c r="F1500" s="8">
        <v>240010000</v>
      </c>
    </row>
    <row r="1501" spans="1:6">
      <c r="A1501" t="s">
        <v>12123</v>
      </c>
      <c r="B1501">
        <v>49.66</v>
      </c>
      <c r="C1501" s="40">
        <f>nyse_gme_short_interest[[#This Row],[short_position]]/nyse_gme_short_interest[[#This Row],[float_shares]]*100</f>
        <v>63.192025332277822</v>
      </c>
      <c r="D1501" s="8">
        <v>151667180</v>
      </c>
      <c r="E1501">
        <v>11.56</v>
      </c>
      <c r="F1501" s="8">
        <v>240010000</v>
      </c>
    </row>
    <row r="1502" spans="1:6">
      <c r="A1502" t="s">
        <v>12124</v>
      </c>
      <c r="B1502">
        <v>49.66</v>
      </c>
      <c r="C1502" s="40">
        <f>nyse_gme_short_interest[[#This Row],[short_position]]/nyse_gme_short_interest[[#This Row],[float_shares]]*100</f>
        <v>63.192025332277822</v>
      </c>
      <c r="D1502" s="8">
        <v>151667180</v>
      </c>
      <c r="E1502">
        <v>11.56</v>
      </c>
      <c r="F1502" s="8">
        <v>240010000</v>
      </c>
    </row>
    <row r="1503" spans="1:6">
      <c r="A1503" t="s">
        <v>12125</v>
      </c>
      <c r="B1503">
        <v>49.66</v>
      </c>
      <c r="C1503" s="40">
        <f>nyse_gme_short_interest[[#This Row],[short_position]]/nyse_gme_short_interest[[#This Row],[float_shares]]*100</f>
        <v>63.192025332277822</v>
      </c>
      <c r="D1503" s="8">
        <v>151667180</v>
      </c>
      <c r="E1503">
        <v>11.56</v>
      </c>
      <c r="F1503" s="8">
        <v>240010000</v>
      </c>
    </row>
    <row r="1504" spans="1:6">
      <c r="A1504" t="s">
        <v>12126</v>
      </c>
      <c r="B1504">
        <v>49.66</v>
      </c>
      <c r="C1504" s="40">
        <f>nyse_gme_short_interest[[#This Row],[short_position]]/nyse_gme_short_interest[[#This Row],[float_shares]]*100</f>
        <v>63.192025332277822</v>
      </c>
      <c r="D1504" s="8">
        <v>151667180</v>
      </c>
      <c r="E1504">
        <v>11.56</v>
      </c>
      <c r="F1504" s="8">
        <v>240010000</v>
      </c>
    </row>
    <row r="1505" spans="1:6">
      <c r="A1505" t="s">
        <v>12127</v>
      </c>
      <c r="B1505">
        <v>49.66</v>
      </c>
      <c r="C1505" s="40">
        <f>nyse_gme_short_interest[[#This Row],[short_position]]/nyse_gme_short_interest[[#This Row],[float_shares]]*100</f>
        <v>63.192025332277822</v>
      </c>
      <c r="D1505" s="8">
        <v>151667180</v>
      </c>
      <c r="E1505">
        <v>11.56</v>
      </c>
      <c r="F1505" s="8">
        <v>240010000</v>
      </c>
    </row>
    <row r="1506" spans="1:6">
      <c r="A1506" t="s">
        <v>12128</v>
      </c>
      <c r="B1506">
        <v>49.66</v>
      </c>
      <c r="C1506" s="40">
        <f>nyse_gme_short_interest[[#This Row],[short_position]]/nyse_gme_short_interest[[#This Row],[float_shares]]*100</f>
        <v>63.192025332277822</v>
      </c>
      <c r="D1506" s="8">
        <v>151667180</v>
      </c>
      <c r="E1506">
        <v>11.56</v>
      </c>
      <c r="F1506" s="8">
        <v>240010000</v>
      </c>
    </row>
    <row r="1507" spans="1:6">
      <c r="A1507" t="s">
        <v>12129</v>
      </c>
      <c r="B1507">
        <v>50.46</v>
      </c>
      <c r="C1507" s="40">
        <f>nyse_gme_short_interest[[#This Row],[short_position]]/nyse_gme_short_interest[[#This Row],[float_shares]]*100</f>
        <v>64.203534852714469</v>
      </c>
      <c r="D1507" s="8">
        <v>154094904</v>
      </c>
      <c r="E1507">
        <v>12.32</v>
      </c>
      <c r="F1507" s="8">
        <v>240010000</v>
      </c>
    </row>
    <row r="1508" spans="1:6">
      <c r="A1508" t="s">
        <v>12130</v>
      </c>
      <c r="B1508">
        <v>50.46</v>
      </c>
      <c r="C1508" s="40">
        <f>nyse_gme_short_interest[[#This Row],[short_position]]/nyse_gme_short_interest[[#This Row],[float_shares]]*100</f>
        <v>64.203534852714469</v>
      </c>
      <c r="D1508" s="8">
        <v>154094904</v>
      </c>
      <c r="E1508">
        <v>12.32</v>
      </c>
      <c r="F1508" s="8">
        <v>240010000</v>
      </c>
    </row>
    <row r="1509" spans="1:6">
      <c r="A1509" t="s">
        <v>12131</v>
      </c>
      <c r="B1509">
        <v>50.46</v>
      </c>
      <c r="C1509" s="40">
        <f>nyse_gme_short_interest[[#This Row],[short_position]]/nyse_gme_short_interest[[#This Row],[float_shares]]*100</f>
        <v>64.203534852714469</v>
      </c>
      <c r="D1509" s="8">
        <v>154094904</v>
      </c>
      <c r="E1509">
        <v>12.32</v>
      </c>
      <c r="F1509" s="8">
        <v>240010000</v>
      </c>
    </row>
    <row r="1510" spans="1:6">
      <c r="A1510" t="s">
        <v>12132</v>
      </c>
      <c r="B1510">
        <v>50.46</v>
      </c>
      <c r="C1510" s="40">
        <f>nyse_gme_short_interest[[#This Row],[short_position]]/nyse_gme_short_interest[[#This Row],[float_shares]]*100</f>
        <v>64.203534852714469</v>
      </c>
      <c r="D1510" s="8">
        <v>154094904</v>
      </c>
      <c r="E1510">
        <v>12.32</v>
      </c>
      <c r="F1510" s="8">
        <v>240010000</v>
      </c>
    </row>
    <row r="1511" spans="1:6">
      <c r="A1511" t="s">
        <v>12133</v>
      </c>
      <c r="B1511">
        <v>50.46</v>
      </c>
      <c r="C1511" s="40">
        <f>nyse_gme_short_interest[[#This Row],[short_position]]/nyse_gme_short_interest[[#This Row],[float_shares]]*100</f>
        <v>64.203534852714469</v>
      </c>
      <c r="D1511" s="8">
        <v>154094904</v>
      </c>
      <c r="E1511">
        <v>12.32</v>
      </c>
      <c r="F1511" s="8">
        <v>240010000</v>
      </c>
    </row>
    <row r="1512" spans="1:6">
      <c r="A1512" t="s">
        <v>12134</v>
      </c>
      <c r="B1512">
        <v>50.46</v>
      </c>
      <c r="C1512" s="40">
        <f>nyse_gme_short_interest[[#This Row],[short_position]]/nyse_gme_short_interest[[#This Row],[float_shares]]*100</f>
        <v>64.203534852714469</v>
      </c>
      <c r="D1512" s="8">
        <v>154094904</v>
      </c>
      <c r="E1512">
        <v>12.32</v>
      </c>
      <c r="F1512" s="8">
        <v>240010000</v>
      </c>
    </row>
    <row r="1513" spans="1:6">
      <c r="A1513" t="s">
        <v>12135</v>
      </c>
      <c r="B1513">
        <v>50.46</v>
      </c>
      <c r="C1513" s="40">
        <f>nyse_gme_short_interest[[#This Row],[short_position]]/nyse_gme_short_interest[[#This Row],[float_shares]]*100</f>
        <v>64.203534852714469</v>
      </c>
      <c r="D1513" s="8">
        <v>154094904</v>
      </c>
      <c r="E1513">
        <v>12.32</v>
      </c>
      <c r="F1513" s="8">
        <v>240010000</v>
      </c>
    </row>
    <row r="1514" spans="1:6">
      <c r="A1514" t="s">
        <v>12136</v>
      </c>
      <c r="B1514">
        <v>50.46</v>
      </c>
      <c r="C1514" s="40">
        <f>nyse_gme_short_interest[[#This Row],[short_position]]/nyse_gme_short_interest[[#This Row],[float_shares]]*100</f>
        <v>64.203534852714469</v>
      </c>
      <c r="D1514" s="8">
        <v>154094904</v>
      </c>
      <c r="E1514">
        <v>12.32</v>
      </c>
      <c r="F1514" s="8">
        <v>240010000</v>
      </c>
    </row>
    <row r="1515" spans="1:6">
      <c r="A1515" t="s">
        <v>12137</v>
      </c>
      <c r="B1515">
        <v>50.46</v>
      </c>
      <c r="C1515" s="40">
        <f>nyse_gme_short_interest[[#This Row],[short_position]]/nyse_gme_short_interest[[#This Row],[float_shares]]*100</f>
        <v>64.203534852714469</v>
      </c>
      <c r="D1515" s="8">
        <v>154094904</v>
      </c>
      <c r="E1515">
        <v>12.32</v>
      </c>
      <c r="F1515" s="8">
        <v>240010000</v>
      </c>
    </row>
    <row r="1516" spans="1:6">
      <c r="A1516" t="s">
        <v>12138</v>
      </c>
      <c r="B1516">
        <v>50.46</v>
      </c>
      <c r="C1516" s="40">
        <f>nyse_gme_short_interest[[#This Row],[short_position]]/nyse_gme_short_interest[[#This Row],[float_shares]]*100</f>
        <v>64.203534852714469</v>
      </c>
      <c r="D1516" s="8">
        <v>154094904</v>
      </c>
      <c r="E1516">
        <v>12.32</v>
      </c>
      <c r="F1516" s="8">
        <v>240010000</v>
      </c>
    </row>
    <row r="1517" spans="1:6">
      <c r="A1517" t="s">
        <v>12139</v>
      </c>
      <c r="B1517">
        <v>46.2</v>
      </c>
      <c r="C1517" s="40">
        <f>nyse_gme_short_interest[[#This Row],[short_position]]/nyse_gme_short_interest[[#This Row],[float_shares]]*100</f>
        <v>58.782459064205661</v>
      </c>
      <c r="D1517" s="8">
        <v>141083780</v>
      </c>
      <c r="E1517">
        <v>11.77</v>
      </c>
      <c r="F1517" s="8">
        <v>240010000</v>
      </c>
    </row>
    <row r="1518" spans="1:6">
      <c r="A1518" t="s">
        <v>12140</v>
      </c>
      <c r="B1518">
        <v>46.2</v>
      </c>
      <c r="C1518" s="40">
        <f>nyse_gme_short_interest[[#This Row],[short_position]]/nyse_gme_short_interest[[#This Row],[float_shares]]*100</f>
        <v>58.782459064205661</v>
      </c>
      <c r="D1518" s="8">
        <v>141083780</v>
      </c>
      <c r="E1518">
        <v>11.77</v>
      </c>
      <c r="F1518" s="8">
        <v>240010000</v>
      </c>
    </row>
    <row r="1519" spans="1:6">
      <c r="A1519" t="s">
        <v>12141</v>
      </c>
      <c r="B1519">
        <v>46.2</v>
      </c>
      <c r="C1519" s="40">
        <f>nyse_gme_short_interest[[#This Row],[short_position]]/nyse_gme_short_interest[[#This Row],[float_shares]]*100</f>
        <v>58.782459064205661</v>
      </c>
      <c r="D1519" s="8">
        <v>141083780</v>
      </c>
      <c r="E1519">
        <v>11.77</v>
      </c>
      <c r="F1519" s="8">
        <v>240010000</v>
      </c>
    </row>
    <row r="1520" spans="1:6">
      <c r="A1520" t="s">
        <v>12142</v>
      </c>
      <c r="B1520">
        <v>46.2</v>
      </c>
      <c r="C1520" s="40">
        <f>nyse_gme_short_interest[[#This Row],[short_position]]/nyse_gme_short_interest[[#This Row],[float_shares]]*100</f>
        <v>58.782459064205661</v>
      </c>
      <c r="D1520" s="8">
        <v>141083780</v>
      </c>
      <c r="E1520">
        <v>11.77</v>
      </c>
      <c r="F1520" s="8">
        <v>240010000</v>
      </c>
    </row>
    <row r="1521" spans="1:6">
      <c r="A1521" t="s">
        <v>12143</v>
      </c>
      <c r="B1521">
        <v>46.2</v>
      </c>
      <c r="C1521" s="40">
        <f>nyse_gme_short_interest[[#This Row],[short_position]]/nyse_gme_short_interest[[#This Row],[float_shares]]*100</f>
        <v>58.782459064205661</v>
      </c>
      <c r="D1521" s="8">
        <v>141083780</v>
      </c>
      <c r="E1521">
        <v>11.77</v>
      </c>
      <c r="F1521" s="8">
        <v>240010000</v>
      </c>
    </row>
    <row r="1522" spans="1:6">
      <c r="A1522" t="s">
        <v>12144</v>
      </c>
      <c r="B1522">
        <v>46.2</v>
      </c>
      <c r="C1522" s="40">
        <f>nyse_gme_short_interest[[#This Row],[short_position]]/nyse_gme_short_interest[[#This Row],[float_shares]]*100</f>
        <v>58.782459064205661</v>
      </c>
      <c r="D1522" s="8">
        <v>141083780</v>
      </c>
      <c r="E1522">
        <v>11.77</v>
      </c>
      <c r="F1522" s="8">
        <v>240010000</v>
      </c>
    </row>
    <row r="1523" spans="1:6">
      <c r="A1523" t="s">
        <v>12145</v>
      </c>
      <c r="B1523">
        <v>46.2</v>
      </c>
      <c r="C1523" s="40">
        <f>nyse_gme_short_interest[[#This Row],[short_position]]/nyse_gme_short_interest[[#This Row],[float_shares]]*100</f>
        <v>58.782459064205661</v>
      </c>
      <c r="D1523" s="8">
        <v>141083780</v>
      </c>
      <c r="E1523">
        <v>11.77</v>
      </c>
      <c r="F1523" s="8">
        <v>240010000</v>
      </c>
    </row>
    <row r="1524" spans="1:6">
      <c r="A1524" t="s">
        <v>12146</v>
      </c>
      <c r="B1524">
        <v>46.2</v>
      </c>
      <c r="C1524" s="40">
        <f>nyse_gme_short_interest[[#This Row],[short_position]]/nyse_gme_short_interest[[#This Row],[float_shares]]*100</f>
        <v>58.782459064205661</v>
      </c>
      <c r="D1524" s="8">
        <v>141083780</v>
      </c>
      <c r="E1524">
        <v>11.77</v>
      </c>
      <c r="F1524" s="8">
        <v>240010000</v>
      </c>
    </row>
    <row r="1525" spans="1:6">
      <c r="A1525" t="s">
        <v>12147</v>
      </c>
      <c r="B1525">
        <v>46.2</v>
      </c>
      <c r="C1525" s="40">
        <f>nyse_gme_short_interest[[#This Row],[short_position]]/nyse_gme_short_interest[[#This Row],[float_shares]]*100</f>
        <v>58.782459064205661</v>
      </c>
      <c r="D1525" s="8">
        <v>141083780</v>
      </c>
      <c r="E1525">
        <v>11.77</v>
      </c>
      <c r="F1525" s="8">
        <v>240010000</v>
      </c>
    </row>
    <row r="1526" spans="1:6">
      <c r="A1526" t="s">
        <v>12148</v>
      </c>
      <c r="B1526">
        <v>46.2</v>
      </c>
      <c r="C1526" s="40">
        <f>nyse_gme_short_interest[[#This Row],[short_position]]/nyse_gme_short_interest[[#This Row],[float_shares]]*100</f>
        <v>58.782459064205661</v>
      </c>
      <c r="D1526" s="8">
        <v>141083780</v>
      </c>
      <c r="E1526">
        <v>11.77</v>
      </c>
      <c r="F1526" s="8">
        <v>240010000</v>
      </c>
    </row>
    <row r="1527" spans="1:6">
      <c r="A1527" t="s">
        <v>12149</v>
      </c>
      <c r="B1527">
        <v>46.2</v>
      </c>
      <c r="C1527" s="40">
        <f>nyse_gme_short_interest[[#This Row],[short_position]]/nyse_gme_short_interest[[#This Row],[float_shares]]*100</f>
        <v>58.782459064205661</v>
      </c>
      <c r="D1527" s="8">
        <v>141083780</v>
      </c>
      <c r="E1527">
        <v>11.77</v>
      </c>
      <c r="F1527" s="8">
        <v>240010000</v>
      </c>
    </row>
    <row r="1528" spans="1:6">
      <c r="A1528" t="s">
        <v>12150</v>
      </c>
      <c r="B1528">
        <v>43.12</v>
      </c>
      <c r="C1528" s="40">
        <f>nyse_gme_short_interest[[#This Row],[short_position]]/nyse_gme_short_interest[[#This Row],[float_shares]]*100</f>
        <v>54.864777300945789</v>
      </c>
      <c r="D1528" s="8">
        <v>131680952</v>
      </c>
      <c r="E1528">
        <v>11.78</v>
      </c>
      <c r="F1528" s="8">
        <v>240010000</v>
      </c>
    </row>
    <row r="1529" spans="1:6">
      <c r="A1529" t="s">
        <v>12151</v>
      </c>
      <c r="B1529">
        <v>43.12</v>
      </c>
      <c r="C1529" s="40">
        <f>nyse_gme_short_interest[[#This Row],[short_position]]/nyse_gme_short_interest[[#This Row],[float_shares]]*100</f>
        <v>54.864777300945789</v>
      </c>
      <c r="D1529" s="8">
        <v>131680952</v>
      </c>
      <c r="E1529">
        <v>11.78</v>
      </c>
      <c r="F1529" s="8">
        <v>240010000</v>
      </c>
    </row>
    <row r="1530" spans="1:6">
      <c r="A1530" t="s">
        <v>12152</v>
      </c>
      <c r="B1530">
        <v>43.12</v>
      </c>
      <c r="C1530" s="40">
        <f>nyse_gme_short_interest[[#This Row],[short_position]]/nyse_gme_short_interest[[#This Row],[float_shares]]*100</f>
        <v>54.864777300945789</v>
      </c>
      <c r="D1530" s="8">
        <v>131680952</v>
      </c>
      <c r="E1530">
        <v>11.78</v>
      </c>
      <c r="F1530" s="8">
        <v>240010000</v>
      </c>
    </row>
    <row r="1531" spans="1:6">
      <c r="A1531" t="s">
        <v>12153</v>
      </c>
      <c r="B1531">
        <v>43.12</v>
      </c>
      <c r="C1531" s="40">
        <f>nyse_gme_short_interest[[#This Row],[short_position]]/nyse_gme_short_interest[[#This Row],[float_shares]]*100</f>
        <v>54.864777300945789</v>
      </c>
      <c r="D1531" s="8">
        <v>131680952</v>
      </c>
      <c r="E1531">
        <v>11.78</v>
      </c>
      <c r="F1531" s="8">
        <v>240010000</v>
      </c>
    </row>
    <row r="1532" spans="1:6">
      <c r="A1532" t="s">
        <v>12154</v>
      </c>
      <c r="B1532">
        <v>43.12</v>
      </c>
      <c r="C1532" s="40">
        <f>nyse_gme_short_interest[[#This Row],[short_position]]/nyse_gme_short_interest[[#This Row],[float_shares]]*100</f>
        <v>54.864777300945789</v>
      </c>
      <c r="D1532" s="8">
        <v>131680952</v>
      </c>
      <c r="E1532">
        <v>11.78</v>
      </c>
      <c r="F1532" s="8">
        <v>240010000</v>
      </c>
    </row>
    <row r="1533" spans="1:6">
      <c r="A1533" t="s">
        <v>12155</v>
      </c>
      <c r="B1533">
        <v>43.12</v>
      </c>
      <c r="C1533" s="40">
        <f>nyse_gme_short_interest[[#This Row],[short_position]]/nyse_gme_short_interest[[#This Row],[float_shares]]*100</f>
        <v>54.864777300945789</v>
      </c>
      <c r="D1533" s="8">
        <v>131680952</v>
      </c>
      <c r="E1533">
        <v>11.78</v>
      </c>
      <c r="F1533" s="8">
        <v>240010000</v>
      </c>
    </row>
    <row r="1534" spans="1:6">
      <c r="A1534" t="s">
        <v>12156</v>
      </c>
      <c r="B1534">
        <v>43.12</v>
      </c>
      <c r="C1534" s="40">
        <f>nyse_gme_short_interest[[#This Row],[short_position]]/nyse_gme_short_interest[[#This Row],[float_shares]]*100</f>
        <v>54.864777300945789</v>
      </c>
      <c r="D1534" s="8">
        <v>131680952</v>
      </c>
      <c r="E1534">
        <v>11.78</v>
      </c>
      <c r="F1534" s="8">
        <v>240010000</v>
      </c>
    </row>
    <row r="1535" spans="1:6">
      <c r="A1535" t="s">
        <v>12157</v>
      </c>
      <c r="B1535">
        <v>43.12</v>
      </c>
      <c r="C1535" s="40">
        <f>nyse_gme_short_interest[[#This Row],[short_position]]/nyse_gme_short_interest[[#This Row],[float_shares]]*100</f>
        <v>54.864777300945789</v>
      </c>
      <c r="D1535" s="8">
        <v>131680952</v>
      </c>
      <c r="E1535">
        <v>11.78</v>
      </c>
      <c r="F1535" s="8">
        <v>240010000</v>
      </c>
    </row>
    <row r="1536" spans="1:6">
      <c r="A1536" t="s">
        <v>12158</v>
      </c>
      <c r="B1536">
        <v>44.1</v>
      </c>
      <c r="C1536" s="40">
        <f>nyse_gme_short_interest[[#This Row],[short_position]]/nyse_gme_short_interest[[#This Row],[float_shares]]*100</f>
        <v>56.109905420607475</v>
      </c>
      <c r="D1536" s="8">
        <v>134669384</v>
      </c>
      <c r="E1536">
        <v>5.4</v>
      </c>
      <c r="F1536" s="8">
        <v>240010000</v>
      </c>
    </row>
    <row r="1537" spans="1:6">
      <c r="A1537" t="s">
        <v>12159</v>
      </c>
      <c r="B1537">
        <v>44.1</v>
      </c>
      <c r="C1537" s="40">
        <f>nyse_gme_short_interest[[#This Row],[short_position]]/nyse_gme_short_interest[[#This Row],[float_shares]]*100</f>
        <v>56.109905420607475</v>
      </c>
      <c r="D1537" s="8">
        <v>134669384</v>
      </c>
      <c r="E1537">
        <v>5.4</v>
      </c>
      <c r="F1537" s="8">
        <v>240010000</v>
      </c>
    </row>
    <row r="1538" spans="1:6">
      <c r="A1538" t="s">
        <v>12160</v>
      </c>
      <c r="B1538">
        <v>44.1</v>
      </c>
      <c r="C1538" s="40">
        <f>nyse_gme_short_interest[[#This Row],[short_position]]/nyse_gme_short_interest[[#This Row],[float_shares]]*100</f>
        <v>56.109905420607475</v>
      </c>
      <c r="D1538" s="8">
        <v>134669384</v>
      </c>
      <c r="E1538">
        <v>5.4</v>
      </c>
      <c r="F1538" s="8">
        <v>240010000</v>
      </c>
    </row>
    <row r="1539" spans="1:6">
      <c r="A1539" t="s">
        <v>12161</v>
      </c>
      <c r="B1539">
        <v>44.1</v>
      </c>
      <c r="C1539" s="40">
        <f>nyse_gme_short_interest[[#This Row],[short_position]]/nyse_gme_short_interest[[#This Row],[float_shares]]*100</f>
        <v>56.109905420607475</v>
      </c>
      <c r="D1539" s="8">
        <v>134669384</v>
      </c>
      <c r="E1539">
        <v>5.4</v>
      </c>
      <c r="F1539" s="8">
        <v>240010000</v>
      </c>
    </row>
    <row r="1540" spans="1:6">
      <c r="A1540" t="s">
        <v>12162</v>
      </c>
      <c r="B1540">
        <v>44.1</v>
      </c>
      <c r="C1540" s="40">
        <f>nyse_gme_short_interest[[#This Row],[short_position]]/nyse_gme_short_interest[[#This Row],[float_shares]]*100</f>
        <v>56.109905420607475</v>
      </c>
      <c r="D1540" s="8">
        <v>134669384</v>
      </c>
      <c r="E1540">
        <v>5.4</v>
      </c>
      <c r="F1540" s="8">
        <v>240010000</v>
      </c>
    </row>
    <row r="1541" spans="1:6">
      <c r="A1541" t="s">
        <v>12163</v>
      </c>
      <c r="B1541">
        <v>44.1</v>
      </c>
      <c r="C1541" s="40">
        <f>nyse_gme_short_interest[[#This Row],[short_position]]/nyse_gme_short_interest[[#This Row],[float_shares]]*100</f>
        <v>56.109905420607475</v>
      </c>
      <c r="D1541" s="8">
        <v>134669384</v>
      </c>
      <c r="E1541">
        <v>5.4</v>
      </c>
      <c r="F1541" s="8">
        <v>240010000</v>
      </c>
    </row>
    <row r="1542" spans="1:6">
      <c r="A1542" t="s">
        <v>12164</v>
      </c>
      <c r="B1542">
        <v>44.1</v>
      </c>
      <c r="C1542" s="40">
        <f>nyse_gme_short_interest[[#This Row],[short_position]]/nyse_gme_short_interest[[#This Row],[float_shares]]*100</f>
        <v>56.109905420607475</v>
      </c>
      <c r="D1542" s="8">
        <v>134669384</v>
      </c>
      <c r="E1542">
        <v>5.4</v>
      </c>
      <c r="F1542" s="8">
        <v>240010000</v>
      </c>
    </row>
    <row r="1543" spans="1:6">
      <c r="A1543" t="s">
        <v>12165</v>
      </c>
      <c r="B1543">
        <v>44.1</v>
      </c>
      <c r="C1543" s="40">
        <f>nyse_gme_short_interest[[#This Row],[short_position]]/nyse_gme_short_interest[[#This Row],[float_shares]]*100</f>
        <v>56.109905420607475</v>
      </c>
      <c r="D1543" s="8">
        <v>134669384</v>
      </c>
      <c r="E1543">
        <v>5.4</v>
      </c>
      <c r="F1543" s="8">
        <v>240010000</v>
      </c>
    </row>
    <row r="1544" spans="1:6">
      <c r="A1544" t="s">
        <v>12166</v>
      </c>
      <c r="B1544">
        <v>44.1</v>
      </c>
      <c r="C1544" s="40">
        <f>nyse_gme_short_interest[[#This Row],[short_position]]/nyse_gme_short_interest[[#This Row],[float_shares]]*100</f>
        <v>56.109905420607475</v>
      </c>
      <c r="D1544" s="8">
        <v>134669384</v>
      </c>
      <c r="E1544">
        <v>5.4</v>
      </c>
      <c r="F1544" s="8">
        <v>240010000</v>
      </c>
    </row>
    <row r="1545" spans="1:6">
      <c r="A1545" t="s">
        <v>12167</v>
      </c>
      <c r="B1545">
        <v>44.1</v>
      </c>
      <c r="C1545" s="40">
        <f>nyse_gme_short_interest[[#This Row],[short_position]]/nyse_gme_short_interest[[#This Row],[float_shares]]*100</f>
        <v>56.109905420607475</v>
      </c>
      <c r="D1545" s="8">
        <v>134669384</v>
      </c>
      <c r="E1545">
        <v>5.4</v>
      </c>
      <c r="F1545" s="8">
        <v>240010000</v>
      </c>
    </row>
    <row r="1546" spans="1:6">
      <c r="A1546" t="s">
        <v>12168</v>
      </c>
      <c r="B1546">
        <v>44.1</v>
      </c>
      <c r="C1546" s="40">
        <f>nyse_gme_short_interest[[#This Row],[short_position]]/nyse_gme_short_interest[[#This Row],[float_shares]]*100</f>
        <v>56.109905420607475</v>
      </c>
      <c r="D1546" s="8">
        <v>134669384</v>
      </c>
      <c r="E1546">
        <v>5.4</v>
      </c>
      <c r="F1546" s="8">
        <v>240010000</v>
      </c>
    </row>
    <row r="1547" spans="1:6">
      <c r="A1547" t="s">
        <v>12169</v>
      </c>
      <c r="B1547">
        <v>39.67</v>
      </c>
      <c r="C1547" s="40">
        <f>nyse_gme_short_interest[[#This Row],[short_position]]/nyse_gme_short_interest[[#This Row],[float_shares]]*100</f>
        <v>50.473518603391518</v>
      </c>
      <c r="D1547" s="8">
        <v>121141492</v>
      </c>
      <c r="E1547">
        <v>7.83</v>
      </c>
      <c r="F1547" s="8">
        <v>240010000</v>
      </c>
    </row>
    <row r="1548" spans="1:6">
      <c r="A1548" t="s">
        <v>12170</v>
      </c>
      <c r="B1548">
        <v>39.67</v>
      </c>
      <c r="C1548" s="40">
        <f>nyse_gme_short_interest[[#This Row],[short_position]]/nyse_gme_short_interest[[#This Row],[float_shares]]*100</f>
        <v>50.473518603391518</v>
      </c>
      <c r="D1548" s="8">
        <v>121141492</v>
      </c>
      <c r="E1548">
        <v>7.83</v>
      </c>
      <c r="F1548" s="8">
        <v>240010000</v>
      </c>
    </row>
    <row r="1549" spans="1:6">
      <c r="A1549" t="s">
        <v>12171</v>
      </c>
      <c r="B1549">
        <v>39.67</v>
      </c>
      <c r="C1549" s="40">
        <f>nyse_gme_short_interest[[#This Row],[short_position]]/nyse_gme_short_interest[[#This Row],[float_shares]]*100</f>
        <v>50.473518603391518</v>
      </c>
      <c r="D1549" s="8">
        <v>121141492</v>
      </c>
      <c r="E1549">
        <v>7.83</v>
      </c>
      <c r="F1549" s="8">
        <v>240010000</v>
      </c>
    </row>
    <row r="1550" spans="1:6">
      <c r="A1550" t="s">
        <v>12172</v>
      </c>
      <c r="B1550">
        <v>39.67</v>
      </c>
      <c r="C1550" s="40">
        <f>nyse_gme_short_interest[[#This Row],[short_position]]/nyse_gme_short_interest[[#This Row],[float_shares]]*100</f>
        <v>50.473518603391518</v>
      </c>
      <c r="D1550" s="8">
        <v>121141492</v>
      </c>
      <c r="E1550">
        <v>7.83</v>
      </c>
      <c r="F1550" s="8">
        <v>240010000</v>
      </c>
    </row>
    <row r="1551" spans="1:6">
      <c r="A1551" t="s">
        <v>12173</v>
      </c>
      <c r="B1551">
        <v>39.67</v>
      </c>
      <c r="C1551" s="40">
        <f>nyse_gme_short_interest[[#This Row],[short_position]]/nyse_gme_short_interest[[#This Row],[float_shares]]*100</f>
        <v>50.473518603391518</v>
      </c>
      <c r="D1551" s="8">
        <v>121141492</v>
      </c>
      <c r="E1551">
        <v>7.83</v>
      </c>
      <c r="F1551" s="8">
        <v>240010000</v>
      </c>
    </row>
    <row r="1552" spans="1:6">
      <c r="A1552" t="s">
        <v>12174</v>
      </c>
      <c r="B1552">
        <v>39.67</v>
      </c>
      <c r="C1552" s="40">
        <f>nyse_gme_short_interest[[#This Row],[short_position]]/nyse_gme_short_interest[[#This Row],[float_shares]]*100</f>
        <v>50.473518603391518</v>
      </c>
      <c r="D1552" s="8">
        <v>121141492</v>
      </c>
      <c r="E1552">
        <v>7.83</v>
      </c>
      <c r="F1552" s="8">
        <v>240010000</v>
      </c>
    </row>
    <row r="1553" spans="1:6">
      <c r="A1553" t="s">
        <v>12175</v>
      </c>
      <c r="B1553">
        <v>39.67</v>
      </c>
      <c r="C1553" s="40">
        <f>nyse_gme_short_interest[[#This Row],[short_position]]/nyse_gme_short_interest[[#This Row],[float_shares]]*100</f>
        <v>50.473518603391518</v>
      </c>
      <c r="D1553" s="8">
        <v>121141492</v>
      </c>
      <c r="E1553">
        <v>7.83</v>
      </c>
      <c r="F1553" s="8">
        <v>240010000</v>
      </c>
    </row>
    <row r="1554" spans="1:6">
      <c r="A1554" t="s">
        <v>12176</v>
      </c>
      <c r="B1554">
        <v>39.67</v>
      </c>
      <c r="C1554" s="40">
        <f>nyse_gme_short_interest[[#This Row],[short_position]]/nyse_gme_short_interest[[#This Row],[float_shares]]*100</f>
        <v>50.473518603391518</v>
      </c>
      <c r="D1554" s="8">
        <v>121141492</v>
      </c>
      <c r="E1554">
        <v>7.83</v>
      </c>
      <c r="F1554" s="8">
        <v>240010000</v>
      </c>
    </row>
    <row r="1555" spans="1:6">
      <c r="A1555" t="s">
        <v>12177</v>
      </c>
      <c r="B1555">
        <v>39.67</v>
      </c>
      <c r="C1555" s="40">
        <f>nyse_gme_short_interest[[#This Row],[short_position]]/nyse_gme_short_interest[[#This Row],[float_shares]]*100</f>
        <v>50.473518603391518</v>
      </c>
      <c r="D1555" s="8">
        <v>121141492</v>
      </c>
      <c r="E1555">
        <v>7.83</v>
      </c>
      <c r="F1555" s="8">
        <v>240010000</v>
      </c>
    </row>
    <row r="1556" spans="1:6">
      <c r="A1556" t="s">
        <v>12178</v>
      </c>
      <c r="B1556">
        <v>39.67</v>
      </c>
      <c r="C1556" s="40">
        <f>nyse_gme_short_interest[[#This Row],[short_position]]/nyse_gme_short_interest[[#This Row],[float_shares]]*100</f>
        <v>50.473518603391518</v>
      </c>
      <c r="D1556" s="8">
        <v>121141492</v>
      </c>
      <c r="E1556">
        <v>7.83</v>
      </c>
      <c r="F1556" s="8">
        <v>240010000</v>
      </c>
    </row>
    <row r="1557" spans="1:6">
      <c r="A1557" t="s">
        <v>12179</v>
      </c>
      <c r="B1557">
        <v>39.67</v>
      </c>
      <c r="C1557" s="40">
        <f>nyse_gme_short_interest[[#This Row],[short_position]]/nyse_gme_short_interest[[#This Row],[float_shares]]*100</f>
        <v>50.473518603391518</v>
      </c>
      <c r="D1557" s="8">
        <v>121141492</v>
      </c>
      <c r="E1557">
        <v>7.83</v>
      </c>
      <c r="F1557" s="8">
        <v>240010000</v>
      </c>
    </row>
    <row r="1558" spans="1:6">
      <c r="A1558" t="s">
        <v>12180</v>
      </c>
      <c r="B1558">
        <v>38.93</v>
      </c>
      <c r="C1558" s="40">
        <f>nyse_gme_short_interest[[#This Row],[short_position]]/nyse_gme_short_interest[[#This Row],[float_shares]]*100</f>
        <v>49.539822507395527</v>
      </c>
      <c r="D1558" s="8">
        <v>118900528</v>
      </c>
      <c r="E1558">
        <v>12.01</v>
      </c>
      <c r="F1558" s="8">
        <v>240010000</v>
      </c>
    </row>
    <row r="1559" spans="1:6">
      <c r="A1559" t="s">
        <v>12181</v>
      </c>
      <c r="B1559">
        <v>38.93</v>
      </c>
      <c r="C1559" s="40">
        <f>nyse_gme_short_interest[[#This Row],[short_position]]/nyse_gme_short_interest[[#This Row],[float_shares]]*100</f>
        <v>49.539822507395527</v>
      </c>
      <c r="D1559" s="8">
        <v>118900528</v>
      </c>
      <c r="E1559">
        <v>12.01</v>
      </c>
      <c r="F1559" s="8">
        <v>240010000</v>
      </c>
    </row>
    <row r="1560" spans="1:6">
      <c r="A1560" t="s">
        <v>12182</v>
      </c>
      <c r="B1560">
        <v>38.93</v>
      </c>
      <c r="C1560" s="40">
        <f>nyse_gme_short_interest[[#This Row],[short_position]]/nyse_gme_short_interest[[#This Row],[float_shares]]*100</f>
        <v>49.539822507395527</v>
      </c>
      <c r="D1560" s="8">
        <v>118900528</v>
      </c>
      <c r="E1560">
        <v>12.01</v>
      </c>
      <c r="F1560" s="8">
        <v>240010000</v>
      </c>
    </row>
    <row r="1561" spans="1:6">
      <c r="A1561" t="s">
        <v>12183</v>
      </c>
      <c r="B1561">
        <v>38.93</v>
      </c>
      <c r="C1561" s="40">
        <f>nyse_gme_short_interest[[#This Row],[short_position]]/nyse_gme_short_interest[[#This Row],[float_shares]]*100</f>
        <v>49.539822507395527</v>
      </c>
      <c r="D1561" s="8">
        <v>118900528</v>
      </c>
      <c r="E1561">
        <v>12.01</v>
      </c>
      <c r="F1561" s="8">
        <v>240010000</v>
      </c>
    </row>
    <row r="1562" spans="1:6">
      <c r="A1562" t="s">
        <v>12184</v>
      </c>
      <c r="B1562">
        <v>38.93</v>
      </c>
      <c r="C1562" s="40">
        <f>nyse_gme_short_interest[[#This Row],[short_position]]/nyse_gme_short_interest[[#This Row],[float_shares]]*100</f>
        <v>49.539822507395527</v>
      </c>
      <c r="D1562" s="8">
        <v>118900528</v>
      </c>
      <c r="E1562">
        <v>12.01</v>
      </c>
      <c r="F1562" s="8">
        <v>240010000</v>
      </c>
    </row>
    <row r="1563" spans="1:6">
      <c r="A1563" t="s">
        <v>12185</v>
      </c>
      <c r="B1563">
        <v>38.93</v>
      </c>
      <c r="C1563" s="40">
        <f>nyse_gme_short_interest[[#This Row],[short_position]]/nyse_gme_short_interest[[#This Row],[float_shares]]*100</f>
        <v>49.539822507395527</v>
      </c>
      <c r="D1563" s="8">
        <v>118900528</v>
      </c>
      <c r="E1563">
        <v>12.01</v>
      </c>
      <c r="F1563" s="8">
        <v>240010000</v>
      </c>
    </row>
    <row r="1564" spans="1:6">
      <c r="A1564" t="s">
        <v>12186</v>
      </c>
      <c r="B1564">
        <v>38.93</v>
      </c>
      <c r="C1564" s="40">
        <f>nyse_gme_short_interest[[#This Row],[short_position]]/nyse_gme_short_interest[[#This Row],[float_shares]]*100</f>
        <v>49.539822507395527</v>
      </c>
      <c r="D1564" s="8">
        <v>118900528</v>
      </c>
      <c r="E1564">
        <v>12.01</v>
      </c>
      <c r="F1564" s="8">
        <v>240010000</v>
      </c>
    </row>
    <row r="1565" spans="1:6">
      <c r="A1565" t="s">
        <v>12187</v>
      </c>
      <c r="B1565">
        <v>38.93</v>
      </c>
      <c r="C1565" s="40">
        <f>nyse_gme_short_interest[[#This Row],[short_position]]/nyse_gme_short_interest[[#This Row],[float_shares]]*100</f>
        <v>49.539822507395527</v>
      </c>
      <c r="D1565" s="8">
        <v>118900528</v>
      </c>
      <c r="E1565">
        <v>12.01</v>
      </c>
      <c r="F1565" s="8">
        <v>240010000</v>
      </c>
    </row>
    <row r="1566" spans="1:6">
      <c r="A1566" t="s">
        <v>12188</v>
      </c>
      <c r="B1566">
        <v>38.93</v>
      </c>
      <c r="C1566" s="40">
        <f>nyse_gme_short_interest[[#This Row],[short_position]]/nyse_gme_short_interest[[#This Row],[float_shares]]*100</f>
        <v>49.539822507395527</v>
      </c>
      <c r="D1566" s="8">
        <v>118900528</v>
      </c>
      <c r="E1566">
        <v>12.01</v>
      </c>
      <c r="F1566" s="8">
        <v>240010000</v>
      </c>
    </row>
    <row r="1567" spans="1:6">
      <c r="A1567" t="s">
        <v>12189</v>
      </c>
      <c r="B1567">
        <v>38.93</v>
      </c>
      <c r="C1567" s="40">
        <f>nyse_gme_short_interest[[#This Row],[short_position]]/nyse_gme_short_interest[[#This Row],[float_shares]]*100</f>
        <v>29.794403989275065</v>
      </c>
      <c r="D1567" s="8">
        <v>118900528</v>
      </c>
      <c r="E1567">
        <v>12.01</v>
      </c>
      <c r="F1567" s="8">
        <v>399070000</v>
      </c>
    </row>
    <row r="1568" spans="1:6">
      <c r="A1568" t="s">
        <v>12190</v>
      </c>
      <c r="B1568">
        <v>36.11</v>
      </c>
      <c r="C1568" s="40">
        <f>nyse_gme_short_interest[[#This Row],[short_position]]/nyse_gme_short_interest[[#This Row],[float_shares]]*100</f>
        <v>27.636197158393266</v>
      </c>
      <c r="D1568" s="8">
        <v>110287772</v>
      </c>
      <c r="E1568">
        <v>9.77</v>
      </c>
      <c r="F1568" s="8">
        <v>399070000</v>
      </c>
    </row>
    <row r="1569" spans="1:6">
      <c r="A1569" t="s">
        <v>12191</v>
      </c>
      <c r="B1569">
        <v>36.11</v>
      </c>
      <c r="C1569" s="40">
        <f>nyse_gme_short_interest[[#This Row],[short_position]]/nyse_gme_short_interest[[#This Row],[float_shares]]*100</f>
        <v>27.636197158393266</v>
      </c>
      <c r="D1569" s="8">
        <v>110287772</v>
      </c>
      <c r="E1569">
        <v>9.77</v>
      </c>
      <c r="F1569" s="8">
        <v>399070000</v>
      </c>
    </row>
    <row r="1570" spans="1:6">
      <c r="A1570" t="s">
        <v>12192</v>
      </c>
      <c r="B1570">
        <v>36.11</v>
      </c>
      <c r="C1570" s="40">
        <f>nyse_gme_short_interest[[#This Row],[short_position]]/nyse_gme_short_interest[[#This Row],[float_shares]]*100</f>
        <v>27.636197158393266</v>
      </c>
      <c r="D1570" s="8">
        <v>110287772</v>
      </c>
      <c r="E1570">
        <v>9.77</v>
      </c>
      <c r="F1570" s="8">
        <v>399070000</v>
      </c>
    </row>
    <row r="1571" spans="1:6">
      <c r="A1571" t="s">
        <v>12193</v>
      </c>
      <c r="B1571">
        <v>36.11</v>
      </c>
      <c r="C1571" s="40">
        <f>nyse_gme_short_interest[[#This Row],[short_position]]/nyse_gme_short_interest[[#This Row],[float_shares]]*100</f>
        <v>27.636197158393266</v>
      </c>
      <c r="D1571" s="8">
        <v>110287772</v>
      </c>
      <c r="E1571">
        <v>9.77</v>
      </c>
      <c r="F1571" s="8">
        <v>399070000</v>
      </c>
    </row>
    <row r="1572" spans="1:6">
      <c r="A1572" t="s">
        <v>12194</v>
      </c>
      <c r="B1572">
        <v>36.11</v>
      </c>
      <c r="C1572" s="40">
        <f>nyse_gme_short_interest[[#This Row],[short_position]]/nyse_gme_short_interest[[#This Row],[float_shares]]*100</f>
        <v>27.636197158393266</v>
      </c>
      <c r="D1572" s="8">
        <v>110287772</v>
      </c>
      <c r="E1572">
        <v>9.77</v>
      </c>
      <c r="F1572" s="8">
        <v>399070000</v>
      </c>
    </row>
    <row r="1573" spans="1:6">
      <c r="A1573" t="s">
        <v>12195</v>
      </c>
      <c r="B1573">
        <v>36.11</v>
      </c>
      <c r="C1573" s="40">
        <f>nyse_gme_short_interest[[#This Row],[short_position]]/nyse_gme_short_interest[[#This Row],[float_shares]]*100</f>
        <v>27.636197158393266</v>
      </c>
      <c r="D1573" s="8">
        <v>110287772</v>
      </c>
      <c r="E1573">
        <v>9.77</v>
      </c>
      <c r="F1573" s="8">
        <v>399070000</v>
      </c>
    </row>
    <row r="1574" spans="1:6">
      <c r="A1574" t="s">
        <v>12196</v>
      </c>
      <c r="B1574">
        <v>36.11</v>
      </c>
      <c r="C1574" s="40">
        <f>nyse_gme_short_interest[[#This Row],[short_position]]/nyse_gme_short_interest[[#This Row],[float_shares]]*100</f>
        <v>27.636197158393266</v>
      </c>
      <c r="D1574" s="8">
        <v>110287772</v>
      </c>
      <c r="E1574">
        <v>9.77</v>
      </c>
      <c r="F1574" s="8">
        <v>399070000</v>
      </c>
    </row>
    <row r="1575" spans="1:6">
      <c r="A1575" t="s">
        <v>12197</v>
      </c>
      <c r="B1575">
        <v>36.11</v>
      </c>
      <c r="C1575" s="40">
        <f>nyse_gme_short_interest[[#This Row],[short_position]]/nyse_gme_short_interest[[#This Row],[float_shares]]*100</f>
        <v>27.636197158393266</v>
      </c>
      <c r="D1575" s="8">
        <v>110287772</v>
      </c>
      <c r="E1575">
        <v>9.77</v>
      </c>
      <c r="F1575" s="8">
        <v>399070000</v>
      </c>
    </row>
    <row r="1576" spans="1:6">
      <c r="A1576" t="s">
        <v>12198</v>
      </c>
      <c r="B1576">
        <v>36.11</v>
      </c>
      <c r="C1576" s="40">
        <f>nyse_gme_short_interest[[#This Row],[short_position]]/nyse_gme_short_interest[[#This Row],[float_shares]]*100</f>
        <v>27.636197158393266</v>
      </c>
      <c r="D1576" s="8">
        <v>110287772</v>
      </c>
      <c r="E1576">
        <v>9.77</v>
      </c>
      <c r="F1576" s="8">
        <v>399070000</v>
      </c>
    </row>
    <row r="1577" spans="1:6">
      <c r="A1577" t="s">
        <v>12199</v>
      </c>
      <c r="B1577">
        <v>36.11</v>
      </c>
      <c r="C1577" s="40">
        <f>nyse_gme_short_interest[[#This Row],[short_position]]/nyse_gme_short_interest[[#This Row],[float_shares]]*100</f>
        <v>27.636197158393266</v>
      </c>
      <c r="D1577" s="8">
        <v>110287772</v>
      </c>
      <c r="E1577">
        <v>9.77</v>
      </c>
      <c r="F1577" s="8">
        <v>399070000</v>
      </c>
    </row>
    <row r="1578" spans="1:6">
      <c r="A1578" t="s">
        <v>12200</v>
      </c>
      <c r="B1578">
        <v>36.75</v>
      </c>
      <c r="C1578" s="40">
        <f>nyse_gme_short_interest[[#This Row],[short_position]]/nyse_gme_short_interest[[#This Row],[float_shares]]*100</f>
        <v>28.122128949808307</v>
      </c>
      <c r="D1578" s="8">
        <v>112226980</v>
      </c>
      <c r="E1578">
        <v>4.72</v>
      </c>
      <c r="F1578" s="8">
        <v>399070000</v>
      </c>
    </row>
    <row r="1579" spans="1:6">
      <c r="A1579" t="s">
        <v>12201</v>
      </c>
      <c r="B1579">
        <v>36.75</v>
      </c>
      <c r="C1579" s="40">
        <f>nyse_gme_short_interest[[#This Row],[short_position]]/nyse_gme_short_interest[[#This Row],[float_shares]]*100</f>
        <v>28.122128949808307</v>
      </c>
      <c r="D1579" s="8">
        <v>112226980</v>
      </c>
      <c r="E1579">
        <v>4.72</v>
      </c>
      <c r="F1579" s="8">
        <v>399070000</v>
      </c>
    </row>
    <row r="1580" spans="1:6">
      <c r="A1580" t="s">
        <v>12202</v>
      </c>
      <c r="B1580">
        <v>36.75</v>
      </c>
      <c r="C1580" s="40">
        <f>nyse_gme_short_interest[[#This Row],[short_position]]/nyse_gme_short_interest[[#This Row],[float_shares]]*100</f>
        <v>28.122128949808307</v>
      </c>
      <c r="D1580" s="8">
        <v>112226980</v>
      </c>
      <c r="E1580">
        <v>4.72</v>
      </c>
      <c r="F1580" s="8">
        <v>399070000</v>
      </c>
    </row>
    <row r="1581" spans="1:6">
      <c r="A1581" t="s">
        <v>12203</v>
      </c>
      <c r="B1581">
        <v>36.75</v>
      </c>
      <c r="C1581" s="40">
        <f>nyse_gme_short_interest[[#This Row],[short_position]]/nyse_gme_short_interest[[#This Row],[float_shares]]*100</f>
        <v>28.122128949808307</v>
      </c>
      <c r="D1581" s="8">
        <v>112226980</v>
      </c>
      <c r="E1581">
        <v>4.72</v>
      </c>
      <c r="F1581" s="8">
        <v>399070000</v>
      </c>
    </row>
    <row r="1582" spans="1:6">
      <c r="A1582" t="s">
        <v>12204</v>
      </c>
      <c r="B1582">
        <v>36.75</v>
      </c>
      <c r="C1582" s="40">
        <f>nyse_gme_short_interest[[#This Row],[short_position]]/nyse_gme_short_interest[[#This Row],[float_shares]]*100</f>
        <v>28.122128949808307</v>
      </c>
      <c r="D1582" s="8">
        <v>112226980</v>
      </c>
      <c r="E1582">
        <v>4.72</v>
      </c>
      <c r="F1582" s="8">
        <v>399070000</v>
      </c>
    </row>
    <row r="1583" spans="1:6">
      <c r="A1583" t="s">
        <v>12205</v>
      </c>
      <c r="B1583">
        <v>36.75</v>
      </c>
      <c r="C1583" s="40">
        <f>nyse_gme_short_interest[[#This Row],[short_position]]/nyse_gme_short_interest[[#This Row],[float_shares]]*100</f>
        <v>28.122128949808307</v>
      </c>
      <c r="D1583" s="8">
        <v>112226980</v>
      </c>
      <c r="E1583">
        <v>4.72</v>
      </c>
      <c r="F1583" s="8">
        <v>399070000</v>
      </c>
    </row>
    <row r="1584" spans="1:6">
      <c r="A1584" t="s">
        <v>12206</v>
      </c>
      <c r="B1584">
        <v>36.75</v>
      </c>
      <c r="C1584" s="40">
        <f>nyse_gme_short_interest[[#This Row],[short_position]]/nyse_gme_short_interest[[#This Row],[float_shares]]*100</f>
        <v>28.122128949808307</v>
      </c>
      <c r="D1584" s="8">
        <v>112226980</v>
      </c>
      <c r="E1584">
        <v>4.72</v>
      </c>
      <c r="F1584" s="8">
        <v>399070000</v>
      </c>
    </row>
    <row r="1585" spans="1:6">
      <c r="A1585" t="s">
        <v>12207</v>
      </c>
      <c r="B1585">
        <v>36.75</v>
      </c>
      <c r="C1585" s="40">
        <f>nyse_gme_short_interest[[#This Row],[short_position]]/nyse_gme_short_interest[[#This Row],[float_shares]]*100</f>
        <v>28.122128949808307</v>
      </c>
      <c r="D1585" s="8">
        <v>112226980</v>
      </c>
      <c r="E1585">
        <v>4.72</v>
      </c>
      <c r="F1585" s="8">
        <v>399070000</v>
      </c>
    </row>
    <row r="1586" spans="1:6">
      <c r="A1586" t="s">
        <v>12208</v>
      </c>
      <c r="B1586">
        <v>36.75</v>
      </c>
      <c r="C1586" s="40">
        <f>nyse_gme_short_interest[[#This Row],[short_position]]/nyse_gme_short_interest[[#This Row],[float_shares]]*100</f>
        <v>28.122128949808307</v>
      </c>
      <c r="D1586" s="8">
        <v>112226980</v>
      </c>
      <c r="E1586">
        <v>4.72</v>
      </c>
      <c r="F1586" s="8">
        <v>399070000</v>
      </c>
    </row>
    <row r="1587" spans="1:6">
      <c r="A1587" t="s">
        <v>12209</v>
      </c>
      <c r="B1587">
        <v>35.15</v>
      </c>
      <c r="C1587" s="40">
        <f>nyse_gme_short_interest[[#This Row],[short_position]]/nyse_gme_short_interest[[#This Row],[float_shares]]*100</f>
        <v>26.902184579146514</v>
      </c>
      <c r="D1587" s="8">
        <v>107358548</v>
      </c>
      <c r="E1587">
        <v>11.74</v>
      </c>
      <c r="F1587" s="8">
        <v>399070000</v>
      </c>
    </row>
    <row r="1588" spans="1:6">
      <c r="A1588" t="s">
        <v>12210</v>
      </c>
      <c r="B1588">
        <v>35.15</v>
      </c>
      <c r="C1588" s="40">
        <f>nyse_gme_short_interest[[#This Row],[short_position]]/nyse_gme_short_interest[[#This Row],[float_shares]]*100</f>
        <v>26.902184579146514</v>
      </c>
      <c r="D1588" s="8">
        <v>107358548</v>
      </c>
      <c r="E1588">
        <v>11.74</v>
      </c>
      <c r="F1588" s="8">
        <v>399070000</v>
      </c>
    </row>
    <row r="1589" spans="1:6">
      <c r="A1589" t="s">
        <v>12211</v>
      </c>
      <c r="B1589">
        <v>35.15</v>
      </c>
      <c r="C1589" s="40">
        <f>nyse_gme_short_interest[[#This Row],[short_position]]/nyse_gme_short_interest[[#This Row],[float_shares]]*100</f>
        <v>26.902184579146514</v>
      </c>
      <c r="D1589" s="8">
        <v>107358548</v>
      </c>
      <c r="E1589">
        <v>11.74</v>
      </c>
      <c r="F1589" s="8">
        <v>399070000</v>
      </c>
    </row>
    <row r="1590" spans="1:6">
      <c r="A1590" t="s">
        <v>12212</v>
      </c>
      <c r="B1590">
        <v>35.15</v>
      </c>
      <c r="C1590" s="40">
        <f>nyse_gme_short_interest[[#This Row],[short_position]]/nyse_gme_short_interest[[#This Row],[float_shares]]*100</f>
        <v>26.902184579146514</v>
      </c>
      <c r="D1590" s="8">
        <v>107358548</v>
      </c>
      <c r="E1590">
        <v>11.74</v>
      </c>
      <c r="F1590" s="8">
        <v>399070000</v>
      </c>
    </row>
    <row r="1591" spans="1:6">
      <c r="A1591" t="s">
        <v>12213</v>
      </c>
      <c r="B1591">
        <v>35.15</v>
      </c>
      <c r="C1591" s="40">
        <f>nyse_gme_short_interest[[#This Row],[short_position]]/nyse_gme_short_interest[[#This Row],[float_shares]]*100</f>
        <v>26.902184579146514</v>
      </c>
      <c r="D1591" s="8">
        <v>107358548</v>
      </c>
      <c r="E1591">
        <v>11.74</v>
      </c>
      <c r="F1591" s="8">
        <v>399070000</v>
      </c>
    </row>
    <row r="1592" spans="1:6">
      <c r="A1592" t="s">
        <v>12214</v>
      </c>
      <c r="B1592">
        <v>35.15</v>
      </c>
      <c r="C1592" s="40">
        <f>nyse_gme_short_interest[[#This Row],[short_position]]/nyse_gme_short_interest[[#This Row],[float_shares]]*100</f>
        <v>26.902184579146514</v>
      </c>
      <c r="D1592" s="8">
        <v>107358548</v>
      </c>
      <c r="E1592">
        <v>11.74</v>
      </c>
      <c r="F1592" s="8">
        <v>399070000</v>
      </c>
    </row>
    <row r="1593" spans="1:6">
      <c r="A1593" t="s">
        <v>12215</v>
      </c>
      <c r="B1593">
        <v>35.15</v>
      </c>
      <c r="C1593" s="40">
        <f>nyse_gme_short_interest[[#This Row],[short_position]]/nyse_gme_short_interest[[#This Row],[float_shares]]*100</f>
        <v>26.902184579146514</v>
      </c>
      <c r="D1593" s="8">
        <v>107358548</v>
      </c>
      <c r="E1593">
        <v>11.74</v>
      </c>
      <c r="F1593" s="8">
        <v>399070000</v>
      </c>
    </row>
    <row r="1594" spans="1:6">
      <c r="A1594" t="s">
        <v>12216</v>
      </c>
      <c r="B1594">
        <v>35.15</v>
      </c>
      <c r="C1594" s="40">
        <f>nyse_gme_short_interest[[#This Row],[short_position]]/nyse_gme_short_interest[[#This Row],[float_shares]]*100</f>
        <v>26.902184579146514</v>
      </c>
      <c r="D1594" s="8">
        <v>107358548</v>
      </c>
      <c r="E1594">
        <v>11.74</v>
      </c>
      <c r="F1594" s="8">
        <v>399070000</v>
      </c>
    </row>
    <row r="1595" spans="1:6">
      <c r="A1595" t="s">
        <v>12217</v>
      </c>
      <c r="B1595">
        <v>35.15</v>
      </c>
      <c r="C1595" s="40">
        <f>nyse_gme_short_interest[[#This Row],[short_position]]/nyse_gme_short_interest[[#This Row],[float_shares]]*100</f>
        <v>26.902184579146514</v>
      </c>
      <c r="D1595" s="8">
        <v>107358548</v>
      </c>
      <c r="E1595">
        <v>11.74</v>
      </c>
      <c r="F1595" s="8">
        <v>399070000</v>
      </c>
    </row>
    <row r="1596" spans="1:6">
      <c r="A1596" t="s">
        <v>12218</v>
      </c>
      <c r="B1596">
        <v>35.15</v>
      </c>
      <c r="C1596" s="40">
        <f>nyse_gme_short_interest[[#This Row],[short_position]]/nyse_gme_short_interest[[#This Row],[float_shares]]*100</f>
        <v>26.902184579146514</v>
      </c>
      <c r="D1596" s="8">
        <v>107358548</v>
      </c>
      <c r="E1596">
        <v>11.74</v>
      </c>
      <c r="F1596" s="8">
        <v>399070000</v>
      </c>
    </row>
    <row r="1597" spans="1:6">
      <c r="A1597" t="s">
        <v>12219</v>
      </c>
      <c r="B1597">
        <v>31.46</v>
      </c>
      <c r="C1597" s="40">
        <f>nyse_gme_short_interest[[#This Row],[short_position]]/nyse_gme_short_interest[[#This Row],[float_shares]]*100</f>
        <v>24.075070539003182</v>
      </c>
      <c r="D1597" s="8">
        <v>96076384</v>
      </c>
      <c r="E1597">
        <v>10.54</v>
      </c>
      <c r="F1597" s="8">
        <v>399070000</v>
      </c>
    </row>
    <row r="1598" spans="1:6">
      <c r="A1598" t="s">
        <v>12220</v>
      </c>
      <c r="B1598">
        <v>31.46</v>
      </c>
      <c r="C1598" s="40">
        <f>nyse_gme_short_interest[[#This Row],[short_position]]/nyse_gme_short_interest[[#This Row],[float_shares]]*100</f>
        <v>24.075070539003182</v>
      </c>
      <c r="D1598" s="8">
        <v>96076384</v>
      </c>
      <c r="E1598">
        <v>10.54</v>
      </c>
      <c r="F1598" s="8">
        <v>399070000</v>
      </c>
    </row>
    <row r="1599" spans="1:6">
      <c r="A1599" t="s">
        <v>12221</v>
      </c>
      <c r="B1599">
        <v>31.46</v>
      </c>
      <c r="C1599" s="40">
        <f>nyse_gme_short_interest[[#This Row],[short_position]]/nyse_gme_short_interest[[#This Row],[float_shares]]*100</f>
        <v>24.075070539003182</v>
      </c>
      <c r="D1599" s="8">
        <v>96076384</v>
      </c>
      <c r="E1599">
        <v>10.54</v>
      </c>
      <c r="F1599" s="8">
        <v>399070000</v>
      </c>
    </row>
    <row r="1600" spans="1:6">
      <c r="A1600" t="s">
        <v>12222</v>
      </c>
      <c r="B1600">
        <v>31.46</v>
      </c>
      <c r="C1600" s="40">
        <f>nyse_gme_short_interest[[#This Row],[short_position]]/nyse_gme_short_interest[[#This Row],[float_shares]]*100</f>
        <v>24.075070539003182</v>
      </c>
      <c r="D1600" s="8">
        <v>96076384</v>
      </c>
      <c r="E1600">
        <v>10.54</v>
      </c>
      <c r="F1600" s="8">
        <v>399070000</v>
      </c>
    </row>
    <row r="1601" spans="1:6">
      <c r="A1601" t="s">
        <v>12223</v>
      </c>
      <c r="B1601">
        <v>31.46</v>
      </c>
      <c r="C1601" s="40">
        <f>nyse_gme_short_interest[[#This Row],[short_position]]/nyse_gme_short_interest[[#This Row],[float_shares]]*100</f>
        <v>24.075070539003182</v>
      </c>
      <c r="D1601" s="8">
        <v>96076384</v>
      </c>
      <c r="E1601">
        <v>10.54</v>
      </c>
      <c r="F1601" s="8">
        <v>399070000</v>
      </c>
    </row>
    <row r="1602" spans="1:6">
      <c r="A1602" t="s">
        <v>12224</v>
      </c>
      <c r="B1602">
        <v>31.46</v>
      </c>
      <c r="C1602" s="40">
        <f>nyse_gme_short_interest[[#This Row],[short_position]]/nyse_gme_short_interest[[#This Row],[float_shares]]*100</f>
        <v>24.075070539003182</v>
      </c>
      <c r="D1602" s="8">
        <v>96076384</v>
      </c>
      <c r="E1602">
        <v>10.54</v>
      </c>
      <c r="F1602" s="8">
        <v>399070000</v>
      </c>
    </row>
    <row r="1603" spans="1:6">
      <c r="A1603" t="s">
        <v>12225</v>
      </c>
      <c r="B1603">
        <v>31.46</v>
      </c>
      <c r="C1603" s="40">
        <f>nyse_gme_short_interest[[#This Row],[short_position]]/nyse_gme_short_interest[[#This Row],[float_shares]]*100</f>
        <v>24.075070539003182</v>
      </c>
      <c r="D1603" s="8">
        <v>96076384</v>
      </c>
      <c r="E1603">
        <v>10.54</v>
      </c>
      <c r="F1603" s="8">
        <v>399070000</v>
      </c>
    </row>
    <row r="1604" spans="1:6">
      <c r="A1604" t="s">
        <v>12226</v>
      </c>
      <c r="B1604">
        <v>31.46</v>
      </c>
      <c r="C1604" s="40">
        <f>nyse_gme_short_interest[[#This Row],[short_position]]/nyse_gme_short_interest[[#This Row],[float_shares]]*100</f>
        <v>24.075070539003182</v>
      </c>
      <c r="D1604" s="8">
        <v>96076384</v>
      </c>
      <c r="E1604">
        <v>10.54</v>
      </c>
      <c r="F1604" s="8">
        <v>399070000</v>
      </c>
    </row>
    <row r="1605" spans="1:6">
      <c r="A1605" t="s">
        <v>12227</v>
      </c>
      <c r="B1605">
        <v>31.46</v>
      </c>
      <c r="C1605" s="40">
        <f>nyse_gme_short_interest[[#This Row],[short_position]]/nyse_gme_short_interest[[#This Row],[float_shares]]*100</f>
        <v>24.075070539003182</v>
      </c>
      <c r="D1605" s="8">
        <v>96076384</v>
      </c>
      <c r="E1605">
        <v>10.54</v>
      </c>
      <c r="F1605" s="8">
        <v>399070000</v>
      </c>
    </row>
    <row r="1606" spans="1:6">
      <c r="A1606" t="s">
        <v>12228</v>
      </c>
      <c r="B1606">
        <v>31.46</v>
      </c>
      <c r="C1606" s="40">
        <f>nyse_gme_short_interest[[#This Row],[short_position]]/nyse_gme_short_interest[[#This Row],[float_shares]]*100</f>
        <v>24.075070539003182</v>
      </c>
      <c r="D1606" s="8">
        <v>96076384</v>
      </c>
      <c r="E1606">
        <v>10.54</v>
      </c>
      <c r="F1606" s="8">
        <v>399070000</v>
      </c>
    </row>
    <row r="1607" spans="1:6">
      <c r="A1607" t="s">
        <v>12229</v>
      </c>
      <c r="B1607">
        <v>31.46</v>
      </c>
      <c r="C1607" s="40">
        <f>nyse_gme_short_interest[[#This Row],[short_position]]/nyse_gme_short_interest[[#This Row],[float_shares]]*100</f>
        <v>24.075070539003182</v>
      </c>
      <c r="D1607" s="8">
        <v>96076384</v>
      </c>
      <c r="E1607">
        <v>10.54</v>
      </c>
      <c r="F1607" s="8">
        <v>399070000</v>
      </c>
    </row>
    <row r="1608" spans="1:6">
      <c r="A1608" t="s">
        <v>12230</v>
      </c>
      <c r="B1608">
        <v>34.9</v>
      </c>
      <c r="C1608" s="40">
        <f>nyse_gme_short_interest[[#This Row],[short_position]]/nyse_gme_short_interest[[#This Row],[float_shares]]*100</f>
        <v>26.706543714135368</v>
      </c>
      <c r="D1608" s="8">
        <v>106577804</v>
      </c>
      <c r="E1608">
        <v>11.75</v>
      </c>
      <c r="F1608" s="8">
        <v>399070000</v>
      </c>
    </row>
    <row r="1609" spans="1:6">
      <c r="A1609" t="s">
        <v>12231</v>
      </c>
      <c r="B1609">
        <v>34.9</v>
      </c>
      <c r="C1609" s="40">
        <f>nyse_gme_short_interest[[#This Row],[short_position]]/nyse_gme_short_interest[[#This Row],[float_shares]]*100</f>
        <v>26.706543714135368</v>
      </c>
      <c r="D1609" s="8">
        <v>106577804</v>
      </c>
      <c r="E1609">
        <v>11.75</v>
      </c>
      <c r="F1609" s="8">
        <v>399070000</v>
      </c>
    </row>
    <row r="1610" spans="1:6">
      <c r="A1610" t="s">
        <v>12232</v>
      </c>
      <c r="B1610">
        <v>34.9</v>
      </c>
      <c r="C1610" s="40">
        <f>nyse_gme_short_interest[[#This Row],[short_position]]/nyse_gme_short_interest[[#This Row],[float_shares]]*100</f>
        <v>26.706543714135368</v>
      </c>
      <c r="D1610" s="8">
        <v>106577804</v>
      </c>
      <c r="E1610">
        <v>11.75</v>
      </c>
      <c r="F1610" s="8">
        <v>399070000</v>
      </c>
    </row>
    <row r="1611" spans="1:6">
      <c r="A1611" t="s">
        <v>12233</v>
      </c>
      <c r="B1611">
        <v>34.9</v>
      </c>
      <c r="C1611" s="40">
        <f>nyse_gme_short_interest[[#This Row],[short_position]]/nyse_gme_short_interest[[#This Row],[float_shares]]*100</f>
        <v>26.706543714135368</v>
      </c>
      <c r="D1611" s="8">
        <v>106577804</v>
      </c>
      <c r="E1611">
        <v>11.75</v>
      </c>
      <c r="F1611" s="8">
        <v>399070000</v>
      </c>
    </row>
    <row r="1612" spans="1:6">
      <c r="A1612" t="s">
        <v>12234</v>
      </c>
      <c r="B1612">
        <v>34.9</v>
      </c>
      <c r="C1612" s="40">
        <f>nyse_gme_short_interest[[#This Row],[short_position]]/nyse_gme_short_interest[[#This Row],[float_shares]]*100</f>
        <v>26.706543714135368</v>
      </c>
      <c r="D1612" s="8">
        <v>106577804</v>
      </c>
      <c r="E1612">
        <v>11.75</v>
      </c>
      <c r="F1612" s="8">
        <v>399070000</v>
      </c>
    </row>
    <row r="1613" spans="1:6">
      <c r="A1613" t="s">
        <v>12235</v>
      </c>
      <c r="B1613">
        <v>34.9</v>
      </c>
      <c r="C1613" s="40">
        <f>nyse_gme_short_interest[[#This Row],[short_position]]/nyse_gme_short_interest[[#This Row],[float_shares]]*100</f>
        <v>26.706543714135368</v>
      </c>
      <c r="D1613" s="8">
        <v>106577804</v>
      </c>
      <c r="E1613">
        <v>11.75</v>
      </c>
      <c r="F1613" s="8">
        <v>399070000</v>
      </c>
    </row>
    <row r="1614" spans="1:6">
      <c r="A1614" t="s">
        <v>12236</v>
      </c>
      <c r="B1614">
        <v>34.9</v>
      </c>
      <c r="C1614" s="40">
        <f>nyse_gme_short_interest[[#This Row],[short_position]]/nyse_gme_short_interest[[#This Row],[float_shares]]*100</f>
        <v>26.706543714135368</v>
      </c>
      <c r="D1614" s="8">
        <v>106577804</v>
      </c>
      <c r="E1614">
        <v>11.75</v>
      </c>
      <c r="F1614" s="8">
        <v>399070000</v>
      </c>
    </row>
    <row r="1615" spans="1:6">
      <c r="A1615" t="s">
        <v>12237</v>
      </c>
      <c r="B1615">
        <v>34.9</v>
      </c>
      <c r="C1615" s="40">
        <f>nyse_gme_short_interest[[#This Row],[short_position]]/nyse_gme_short_interest[[#This Row],[float_shares]]*100</f>
        <v>26.706543714135368</v>
      </c>
      <c r="D1615" s="8">
        <v>106577804</v>
      </c>
      <c r="E1615">
        <v>11.75</v>
      </c>
      <c r="F1615" s="8">
        <v>399070000</v>
      </c>
    </row>
    <row r="1616" spans="1:6">
      <c r="A1616" t="s">
        <v>12238</v>
      </c>
      <c r="B1616">
        <v>34.9</v>
      </c>
      <c r="C1616" s="40">
        <f>nyse_gme_short_interest[[#This Row],[short_position]]/nyse_gme_short_interest[[#This Row],[float_shares]]*100</f>
        <v>26.706543714135368</v>
      </c>
      <c r="D1616" s="8">
        <v>106577804</v>
      </c>
      <c r="E1616">
        <v>11.75</v>
      </c>
      <c r="F1616" s="8">
        <v>399070000</v>
      </c>
    </row>
    <row r="1617" spans="1:6">
      <c r="A1617" t="s">
        <v>12239</v>
      </c>
      <c r="B1617">
        <v>34.9</v>
      </c>
      <c r="C1617" s="40">
        <f>nyse_gme_short_interest[[#This Row],[short_position]]/nyse_gme_short_interest[[#This Row],[float_shares]]*100</f>
        <v>26.706543714135368</v>
      </c>
      <c r="D1617" s="8">
        <v>106577804</v>
      </c>
      <c r="E1617">
        <v>11.75</v>
      </c>
      <c r="F1617" s="8">
        <v>399070000</v>
      </c>
    </row>
    <row r="1618" spans="1:6">
      <c r="A1618" t="s">
        <v>12240</v>
      </c>
      <c r="B1618">
        <v>34.9</v>
      </c>
      <c r="C1618" s="40">
        <f>nyse_gme_short_interest[[#This Row],[short_position]]/nyse_gme_short_interest[[#This Row],[float_shares]]*100</f>
        <v>26.706543714135368</v>
      </c>
      <c r="D1618" s="8">
        <v>106577804</v>
      </c>
      <c r="E1618">
        <v>11.75</v>
      </c>
      <c r="F1618" s="8">
        <v>399070000</v>
      </c>
    </row>
    <row r="1619" spans="1:6">
      <c r="A1619" t="s">
        <v>12241</v>
      </c>
      <c r="B1619">
        <v>34.9</v>
      </c>
      <c r="C1619" s="40">
        <f>nyse_gme_short_interest[[#This Row],[short_position]]/nyse_gme_short_interest[[#This Row],[float_shares]]*100</f>
        <v>26.706543714135368</v>
      </c>
      <c r="D1619" s="8">
        <v>106577804</v>
      </c>
      <c r="E1619">
        <v>11.75</v>
      </c>
      <c r="F1619" s="8">
        <v>399070000</v>
      </c>
    </row>
    <row r="1620" spans="1:6">
      <c r="A1620" t="s">
        <v>12242</v>
      </c>
      <c r="B1620">
        <v>42.2</v>
      </c>
      <c r="C1620" s="40">
        <f>nyse_gme_short_interest[[#This Row],[short_position]]/nyse_gme_short_interest[[#This Row],[float_shares]]*100</f>
        <v>32.295579221690431</v>
      </c>
      <c r="D1620" s="8">
        <v>128881968</v>
      </c>
      <c r="E1620">
        <v>14.29</v>
      </c>
      <c r="F1620" s="8">
        <v>399070000</v>
      </c>
    </row>
    <row r="1621" spans="1:6">
      <c r="A1621" t="s">
        <v>12243</v>
      </c>
      <c r="B1621">
        <v>42.2</v>
      </c>
      <c r="C1621" s="40">
        <f>nyse_gme_short_interest[[#This Row],[short_position]]/nyse_gme_short_interest[[#This Row],[float_shares]]*100</f>
        <v>32.295579221690431</v>
      </c>
      <c r="D1621" s="8">
        <v>128881968</v>
      </c>
      <c r="E1621">
        <v>14.29</v>
      </c>
      <c r="F1621" s="8">
        <v>399070000</v>
      </c>
    </row>
    <row r="1622" spans="1:6">
      <c r="A1622" t="s">
        <v>12244</v>
      </c>
      <c r="B1622">
        <v>42.2</v>
      </c>
      <c r="C1622" s="40">
        <f>nyse_gme_short_interest[[#This Row],[short_position]]/nyse_gme_short_interest[[#This Row],[float_shares]]*100</f>
        <v>32.295579221690431</v>
      </c>
      <c r="D1622" s="8">
        <v>128881968</v>
      </c>
      <c r="E1622">
        <v>14.29</v>
      </c>
      <c r="F1622" s="8">
        <v>399070000</v>
      </c>
    </row>
    <row r="1623" spans="1:6">
      <c r="A1623" t="s">
        <v>12245</v>
      </c>
      <c r="B1623">
        <v>42.2</v>
      </c>
      <c r="C1623" s="40">
        <f>nyse_gme_short_interest[[#This Row],[short_position]]/nyse_gme_short_interest[[#This Row],[float_shares]]*100</f>
        <v>32.295579221690431</v>
      </c>
      <c r="D1623" s="8">
        <v>128881968</v>
      </c>
      <c r="E1623">
        <v>14.29</v>
      </c>
      <c r="F1623" s="8">
        <v>399070000</v>
      </c>
    </row>
    <row r="1624" spans="1:6">
      <c r="A1624" t="s">
        <v>12246</v>
      </c>
      <c r="B1624">
        <v>42.2</v>
      </c>
      <c r="C1624" s="40">
        <f>nyse_gme_short_interest[[#This Row],[short_position]]/nyse_gme_short_interest[[#This Row],[float_shares]]*100</f>
        <v>32.295579221690431</v>
      </c>
      <c r="D1624" s="8">
        <v>128881968</v>
      </c>
      <c r="E1624">
        <v>14.29</v>
      </c>
      <c r="F1624" s="8">
        <v>399070000</v>
      </c>
    </row>
    <row r="1625" spans="1:6">
      <c r="A1625" t="s">
        <v>12247</v>
      </c>
      <c r="B1625">
        <v>42.2</v>
      </c>
      <c r="C1625" s="40">
        <f>nyse_gme_short_interest[[#This Row],[short_position]]/nyse_gme_short_interest[[#This Row],[float_shares]]*100</f>
        <v>32.295579221690431</v>
      </c>
      <c r="D1625" s="8">
        <v>128881968</v>
      </c>
      <c r="E1625">
        <v>14.29</v>
      </c>
      <c r="F1625" s="8">
        <v>399070000</v>
      </c>
    </row>
    <row r="1626" spans="1:6">
      <c r="A1626" t="s">
        <v>12248</v>
      </c>
      <c r="B1626">
        <v>42.2</v>
      </c>
      <c r="C1626" s="40">
        <f>nyse_gme_short_interest[[#This Row],[short_position]]/nyse_gme_short_interest[[#This Row],[float_shares]]*100</f>
        <v>32.295579221690431</v>
      </c>
      <c r="D1626" s="8">
        <v>128881968</v>
      </c>
      <c r="E1626">
        <v>14.29</v>
      </c>
      <c r="F1626" s="8">
        <v>399070000</v>
      </c>
    </row>
    <row r="1627" spans="1:6">
      <c r="A1627" t="s">
        <v>12249</v>
      </c>
      <c r="B1627">
        <v>42.2</v>
      </c>
      <c r="C1627" s="40">
        <f>nyse_gme_short_interest[[#This Row],[short_position]]/nyse_gme_short_interest[[#This Row],[float_shares]]*100</f>
        <v>32.295579221690431</v>
      </c>
      <c r="D1627" s="8">
        <v>128881968</v>
      </c>
      <c r="E1627">
        <v>14.29</v>
      </c>
      <c r="F1627" s="8">
        <v>399070000</v>
      </c>
    </row>
    <row r="1628" spans="1:6">
      <c r="A1628" t="s">
        <v>12250</v>
      </c>
      <c r="B1628">
        <v>42.2</v>
      </c>
      <c r="C1628" s="40">
        <f>nyse_gme_short_interest[[#This Row],[short_position]]/nyse_gme_short_interest[[#This Row],[float_shares]]*100</f>
        <v>32.295579221690431</v>
      </c>
      <c r="D1628" s="8">
        <v>128881968</v>
      </c>
      <c r="E1628">
        <v>14.29</v>
      </c>
      <c r="F1628" s="8">
        <v>399070000</v>
      </c>
    </row>
    <row r="1629" spans="1:6">
      <c r="A1629" t="s">
        <v>12251</v>
      </c>
      <c r="B1629">
        <v>42.2</v>
      </c>
      <c r="C1629" s="40">
        <f>nyse_gme_short_interest[[#This Row],[short_position]]/nyse_gme_short_interest[[#This Row],[float_shares]]*100</f>
        <v>32.295579221690431</v>
      </c>
      <c r="D1629" s="8">
        <v>128881968</v>
      </c>
      <c r="E1629">
        <v>14.29</v>
      </c>
      <c r="F1629" s="8">
        <v>399070000</v>
      </c>
    </row>
    <row r="1630" spans="1:6">
      <c r="A1630" t="s">
        <v>12252</v>
      </c>
      <c r="B1630">
        <v>42.2</v>
      </c>
      <c r="C1630" s="40">
        <f>nyse_gme_short_interest[[#This Row],[short_position]]/nyse_gme_short_interest[[#This Row],[float_shares]]*100</f>
        <v>32.295579221690431</v>
      </c>
      <c r="D1630" s="8">
        <v>128881968</v>
      </c>
      <c r="E1630">
        <v>14.29</v>
      </c>
      <c r="F1630" s="8">
        <v>399070000</v>
      </c>
    </row>
    <row r="1631" spans="1:6">
      <c r="A1631" t="s">
        <v>12253</v>
      </c>
      <c r="B1631">
        <v>43.29</v>
      </c>
      <c r="C1631" s="40">
        <f>nyse_gme_short_interest[[#This Row],[short_position]]/nyse_gme_short_interest[[#This Row],[float_shares]]*100</f>
        <v>33.126859949382315</v>
      </c>
      <c r="D1631" s="8">
        <v>132199360</v>
      </c>
      <c r="E1631">
        <v>5.66</v>
      </c>
      <c r="F1631" s="8">
        <v>399070000</v>
      </c>
    </row>
    <row r="1632" spans="1:6">
      <c r="A1632" t="s">
        <v>12254</v>
      </c>
      <c r="B1632">
        <v>43.29</v>
      </c>
      <c r="C1632" s="40">
        <f>nyse_gme_short_interest[[#This Row],[short_position]]/nyse_gme_short_interest[[#This Row],[float_shares]]*100</f>
        <v>33.126859949382315</v>
      </c>
      <c r="D1632" s="8">
        <v>132199360</v>
      </c>
      <c r="E1632">
        <v>5.66</v>
      </c>
      <c r="F1632" s="8">
        <v>399070000</v>
      </c>
    </row>
    <row r="1633" spans="1:6">
      <c r="A1633" t="s">
        <v>12255</v>
      </c>
      <c r="B1633">
        <v>43.29</v>
      </c>
      <c r="C1633" s="40">
        <f>nyse_gme_short_interest[[#This Row],[short_position]]/nyse_gme_short_interest[[#This Row],[float_shares]]*100</f>
        <v>33.126859949382315</v>
      </c>
      <c r="D1633" s="8">
        <v>132199360</v>
      </c>
      <c r="E1633">
        <v>5.66</v>
      </c>
      <c r="F1633" s="8">
        <v>399070000</v>
      </c>
    </row>
    <row r="1634" spans="1:6">
      <c r="A1634" t="s">
        <v>12256</v>
      </c>
      <c r="B1634">
        <v>43.29</v>
      </c>
      <c r="C1634" s="40">
        <f>nyse_gme_short_interest[[#This Row],[short_position]]/nyse_gme_short_interest[[#This Row],[float_shares]]*100</f>
        <v>33.126859949382315</v>
      </c>
      <c r="D1634" s="8">
        <v>132199360</v>
      </c>
      <c r="E1634">
        <v>5.66</v>
      </c>
      <c r="F1634" s="8">
        <v>399070000</v>
      </c>
    </row>
    <row r="1635" spans="1:6">
      <c r="A1635" t="s">
        <v>12257</v>
      </c>
      <c r="B1635">
        <v>43.29</v>
      </c>
      <c r="C1635" s="40">
        <f>nyse_gme_short_interest[[#This Row],[short_position]]/nyse_gme_short_interest[[#This Row],[float_shares]]*100</f>
        <v>33.126859949382315</v>
      </c>
      <c r="D1635" s="8">
        <v>132199360</v>
      </c>
      <c r="E1635">
        <v>5.66</v>
      </c>
      <c r="F1635" s="8">
        <v>399070000</v>
      </c>
    </row>
    <row r="1636" spans="1:6">
      <c r="A1636" t="s">
        <v>12258</v>
      </c>
      <c r="B1636">
        <v>43.29</v>
      </c>
      <c r="C1636" s="40">
        <f>nyse_gme_short_interest[[#This Row],[short_position]]/nyse_gme_short_interest[[#This Row],[float_shares]]*100</f>
        <v>33.126859949382315</v>
      </c>
      <c r="D1636" s="8">
        <v>132199360</v>
      </c>
      <c r="E1636">
        <v>5.66</v>
      </c>
      <c r="F1636" s="8">
        <v>399070000</v>
      </c>
    </row>
    <row r="1637" spans="1:6">
      <c r="A1637" t="s">
        <v>12259</v>
      </c>
      <c r="B1637">
        <v>43.29</v>
      </c>
      <c r="C1637" s="40">
        <f>nyse_gme_short_interest[[#This Row],[short_position]]/nyse_gme_short_interest[[#This Row],[float_shares]]*100</f>
        <v>33.126859949382315</v>
      </c>
      <c r="D1637" s="8">
        <v>132199360</v>
      </c>
      <c r="E1637">
        <v>5.66</v>
      </c>
      <c r="F1637" s="8">
        <v>399070000</v>
      </c>
    </row>
    <row r="1638" spans="1:6">
      <c r="A1638" t="s">
        <v>12260</v>
      </c>
      <c r="B1638">
        <v>43.29</v>
      </c>
      <c r="C1638" s="40">
        <f>nyse_gme_short_interest[[#This Row],[short_position]]/nyse_gme_short_interest[[#This Row],[float_shares]]*100</f>
        <v>33.126859949382315</v>
      </c>
      <c r="D1638" s="8">
        <v>132199360</v>
      </c>
      <c r="E1638">
        <v>5.66</v>
      </c>
      <c r="F1638" s="8">
        <v>399070000</v>
      </c>
    </row>
    <row r="1639" spans="1:6">
      <c r="A1639" t="s">
        <v>12261</v>
      </c>
      <c r="B1639">
        <v>43.29</v>
      </c>
      <c r="C1639" s="40">
        <f>nyse_gme_short_interest[[#This Row],[short_position]]/nyse_gme_short_interest[[#This Row],[float_shares]]*100</f>
        <v>33.126859949382315</v>
      </c>
      <c r="D1639" s="8">
        <v>132199360</v>
      </c>
      <c r="E1639">
        <v>5.66</v>
      </c>
      <c r="F1639" s="8">
        <v>399070000</v>
      </c>
    </row>
    <row r="1640" spans="1:6">
      <c r="A1640" t="s">
        <v>12262</v>
      </c>
      <c r="B1640">
        <v>43.29</v>
      </c>
      <c r="C1640" s="40">
        <f>nyse_gme_short_interest[[#This Row],[short_position]]/nyse_gme_short_interest[[#This Row],[float_shares]]*100</f>
        <v>33.126859949382315</v>
      </c>
      <c r="D1640" s="8">
        <v>132199360</v>
      </c>
      <c r="E1640">
        <v>5.66</v>
      </c>
      <c r="F1640" s="8">
        <v>399070000</v>
      </c>
    </row>
    <row r="1641" spans="1:6">
      <c r="A1641" t="s">
        <v>12263</v>
      </c>
      <c r="B1641">
        <v>51.43</v>
      </c>
      <c r="C1641" s="40">
        <f>nyse_gme_short_interest[[#This Row],[short_position]]/nyse_gme_short_interest[[#This Row],[float_shares]]*100</f>
        <v>39.356239256270833</v>
      </c>
      <c r="D1641" s="8">
        <v>157058944</v>
      </c>
      <c r="E1641">
        <v>7.83</v>
      </c>
      <c r="F1641" s="8">
        <v>399070000</v>
      </c>
    </row>
    <row r="1642" spans="1:6">
      <c r="A1642" t="s">
        <v>12264</v>
      </c>
      <c r="B1642">
        <v>51.43</v>
      </c>
      <c r="C1642" s="40">
        <f>nyse_gme_short_interest[[#This Row],[short_position]]/nyse_gme_short_interest[[#This Row],[float_shares]]*100</f>
        <v>39.356239256270833</v>
      </c>
      <c r="D1642" s="8">
        <v>157058944</v>
      </c>
      <c r="E1642">
        <v>7.83</v>
      </c>
      <c r="F1642" s="8">
        <v>399070000</v>
      </c>
    </row>
    <row r="1643" spans="1:6">
      <c r="A1643" t="s">
        <v>12265</v>
      </c>
      <c r="B1643">
        <v>51.43</v>
      </c>
      <c r="C1643" s="40">
        <f>nyse_gme_short_interest[[#This Row],[short_position]]/nyse_gme_short_interest[[#This Row],[float_shares]]*100</f>
        <v>39.356239256270833</v>
      </c>
      <c r="D1643" s="8">
        <v>157058944</v>
      </c>
      <c r="E1643">
        <v>7.83</v>
      </c>
      <c r="F1643" s="8">
        <v>399070000</v>
      </c>
    </row>
    <row r="1644" spans="1:6">
      <c r="A1644" t="s">
        <v>12266</v>
      </c>
      <c r="B1644">
        <v>51.43</v>
      </c>
      <c r="C1644" s="40">
        <f>nyse_gme_short_interest[[#This Row],[short_position]]/nyse_gme_short_interest[[#This Row],[float_shares]]*100</f>
        <v>39.356239256270833</v>
      </c>
      <c r="D1644" s="8">
        <v>157058944</v>
      </c>
      <c r="E1644">
        <v>7.83</v>
      </c>
      <c r="F1644" s="8">
        <v>399070000</v>
      </c>
    </row>
    <row r="1645" spans="1:6">
      <c r="A1645" t="s">
        <v>12267</v>
      </c>
      <c r="B1645">
        <v>51.43</v>
      </c>
      <c r="C1645" s="40">
        <f>nyse_gme_short_interest[[#This Row],[short_position]]/nyse_gme_short_interest[[#This Row],[float_shares]]*100</f>
        <v>39.356239256270833</v>
      </c>
      <c r="D1645" s="8">
        <v>157058944</v>
      </c>
      <c r="E1645">
        <v>7.83</v>
      </c>
      <c r="F1645" s="8">
        <v>399070000</v>
      </c>
    </row>
    <row r="1646" spans="1:6">
      <c r="A1646" t="s">
        <v>12268</v>
      </c>
      <c r="B1646">
        <v>51.43</v>
      </c>
      <c r="C1646" s="40">
        <f>nyse_gme_short_interest[[#This Row],[short_position]]/nyse_gme_short_interest[[#This Row],[float_shares]]*100</f>
        <v>39.356239256270833</v>
      </c>
      <c r="D1646" s="8">
        <v>157058944</v>
      </c>
      <c r="E1646">
        <v>7.83</v>
      </c>
      <c r="F1646" s="8">
        <v>399070000</v>
      </c>
    </row>
    <row r="1647" spans="1:6">
      <c r="A1647" t="s">
        <v>12269</v>
      </c>
      <c r="B1647">
        <v>51.43</v>
      </c>
      <c r="C1647" s="40">
        <f>nyse_gme_short_interest[[#This Row],[short_position]]/nyse_gme_short_interest[[#This Row],[float_shares]]*100</f>
        <v>39.356239256270833</v>
      </c>
      <c r="D1647" s="8">
        <v>157058944</v>
      </c>
      <c r="E1647">
        <v>7.83</v>
      </c>
      <c r="F1647" s="8">
        <v>399070000</v>
      </c>
    </row>
    <row r="1648" spans="1:6">
      <c r="A1648" t="s">
        <v>12270</v>
      </c>
      <c r="B1648">
        <v>51.43</v>
      </c>
      <c r="C1648" s="40">
        <f>nyse_gme_short_interest[[#This Row],[short_position]]/nyse_gme_short_interest[[#This Row],[float_shares]]*100</f>
        <v>39.356239256270833</v>
      </c>
      <c r="D1648" s="8">
        <v>157058944</v>
      </c>
      <c r="E1648">
        <v>7.83</v>
      </c>
      <c r="F1648" s="8">
        <v>399070000</v>
      </c>
    </row>
    <row r="1649" spans="1:6">
      <c r="A1649" t="s">
        <v>12271</v>
      </c>
      <c r="B1649">
        <v>51.43</v>
      </c>
      <c r="C1649" s="40">
        <f>nyse_gme_short_interest[[#This Row],[short_position]]/nyse_gme_short_interest[[#This Row],[float_shares]]*100</f>
        <v>39.356239256270833</v>
      </c>
      <c r="D1649" s="8">
        <v>157058944</v>
      </c>
      <c r="E1649">
        <v>7.83</v>
      </c>
      <c r="F1649" s="8">
        <v>399070000</v>
      </c>
    </row>
    <row r="1650" spans="1:6">
      <c r="A1650" t="s">
        <v>12272</v>
      </c>
      <c r="B1650">
        <v>51.72</v>
      </c>
      <c r="C1650" s="40">
        <f>nyse_gme_short_interest[[#This Row],[short_position]]/nyse_gme_short_interest[[#This Row],[float_shares]]*100</f>
        <v>39.57964868318841</v>
      </c>
      <c r="D1650" s="8">
        <v>157950504</v>
      </c>
      <c r="E1650">
        <v>17.89</v>
      </c>
      <c r="F1650" s="8">
        <v>399070000</v>
      </c>
    </row>
    <row r="1651" spans="1:6">
      <c r="A1651" t="s">
        <v>12273</v>
      </c>
      <c r="B1651">
        <v>51.72</v>
      </c>
      <c r="C1651" s="40">
        <f>nyse_gme_short_interest[[#This Row],[short_position]]/nyse_gme_short_interest[[#This Row],[float_shares]]*100</f>
        <v>39.57964868318841</v>
      </c>
      <c r="D1651" s="8">
        <v>157950504</v>
      </c>
      <c r="E1651">
        <v>17.89</v>
      </c>
      <c r="F1651" s="8">
        <v>399070000</v>
      </c>
    </row>
    <row r="1652" spans="1:6">
      <c r="A1652" t="s">
        <v>12274</v>
      </c>
      <c r="B1652">
        <v>51.72</v>
      </c>
      <c r="C1652" s="40">
        <f>nyse_gme_short_interest[[#This Row],[short_position]]/nyse_gme_short_interest[[#This Row],[float_shares]]*100</f>
        <v>39.57964868318841</v>
      </c>
      <c r="D1652" s="8">
        <v>157950504</v>
      </c>
      <c r="E1652">
        <v>17.89</v>
      </c>
      <c r="F1652" s="8">
        <v>399070000</v>
      </c>
    </row>
    <row r="1653" spans="1:6">
      <c r="A1653" t="s">
        <v>12275</v>
      </c>
      <c r="B1653">
        <v>51.72</v>
      </c>
      <c r="C1653" s="40">
        <f>nyse_gme_short_interest[[#This Row],[short_position]]/nyse_gme_short_interest[[#This Row],[float_shares]]*100</f>
        <v>39.57964868318841</v>
      </c>
      <c r="D1653" s="8">
        <v>157950504</v>
      </c>
      <c r="E1653">
        <v>17.89</v>
      </c>
      <c r="F1653" s="8">
        <v>399070000</v>
      </c>
    </row>
    <row r="1654" spans="1:6">
      <c r="A1654" t="s">
        <v>12276</v>
      </c>
      <c r="B1654">
        <v>51.72</v>
      </c>
      <c r="C1654" s="40">
        <f>nyse_gme_short_interest[[#This Row],[short_position]]/nyse_gme_short_interest[[#This Row],[float_shares]]*100</f>
        <v>39.57964868318841</v>
      </c>
      <c r="D1654" s="8">
        <v>157950504</v>
      </c>
      <c r="E1654">
        <v>17.89</v>
      </c>
      <c r="F1654" s="8">
        <v>399070000</v>
      </c>
    </row>
    <row r="1655" spans="1:6">
      <c r="A1655" t="s">
        <v>12277</v>
      </c>
      <c r="B1655">
        <v>51.72</v>
      </c>
      <c r="C1655" s="40">
        <f>nyse_gme_short_interest[[#This Row],[short_position]]/nyse_gme_short_interest[[#This Row],[float_shares]]*100</f>
        <v>39.57964868318841</v>
      </c>
      <c r="D1655" s="8">
        <v>157950504</v>
      </c>
      <c r="E1655">
        <v>17.89</v>
      </c>
      <c r="F1655" s="8">
        <v>399070000</v>
      </c>
    </row>
    <row r="1656" spans="1:6">
      <c r="A1656" t="s">
        <v>12278</v>
      </c>
      <c r="B1656">
        <v>51.72</v>
      </c>
      <c r="C1656" s="40">
        <f>nyse_gme_short_interest[[#This Row],[short_position]]/nyse_gme_short_interest[[#This Row],[float_shares]]*100</f>
        <v>39.57964868318841</v>
      </c>
      <c r="D1656" s="8">
        <v>157950504</v>
      </c>
      <c r="E1656">
        <v>17.89</v>
      </c>
      <c r="F1656" s="8">
        <v>399070000</v>
      </c>
    </row>
    <row r="1657" spans="1:6">
      <c r="A1657" t="s">
        <v>12279</v>
      </c>
      <c r="B1657">
        <v>51.72</v>
      </c>
      <c r="C1657" s="40">
        <f>nyse_gme_short_interest[[#This Row],[short_position]]/nyse_gme_short_interest[[#This Row],[float_shares]]*100</f>
        <v>39.57964868318841</v>
      </c>
      <c r="D1657" s="8">
        <v>157950504</v>
      </c>
      <c r="E1657">
        <v>17.89</v>
      </c>
      <c r="F1657" s="8">
        <v>399070000</v>
      </c>
    </row>
    <row r="1658" spans="1:6">
      <c r="A1658" t="s">
        <v>12280</v>
      </c>
      <c r="B1658">
        <v>51.72</v>
      </c>
      <c r="C1658" s="40">
        <f>nyse_gme_short_interest[[#This Row],[short_position]]/nyse_gme_short_interest[[#This Row],[float_shares]]*100</f>
        <v>39.57964868318841</v>
      </c>
      <c r="D1658" s="8">
        <v>157950504</v>
      </c>
      <c r="E1658">
        <v>17.89</v>
      </c>
      <c r="F1658" s="8">
        <v>399070000</v>
      </c>
    </row>
    <row r="1659" spans="1:6">
      <c r="A1659" t="s">
        <v>12281</v>
      </c>
      <c r="B1659">
        <v>51.72</v>
      </c>
      <c r="C1659" s="40">
        <f>nyse_gme_short_interest[[#This Row],[short_position]]/nyse_gme_short_interest[[#This Row],[float_shares]]*100</f>
        <v>39.57964868318841</v>
      </c>
      <c r="D1659" s="8">
        <v>157950504</v>
      </c>
      <c r="E1659">
        <v>17.89</v>
      </c>
      <c r="F1659" s="8">
        <v>399070000</v>
      </c>
    </row>
    <row r="1660" spans="1:6">
      <c r="A1660" t="s">
        <v>12282</v>
      </c>
      <c r="B1660">
        <v>51.72</v>
      </c>
      <c r="C1660" s="40">
        <f>nyse_gme_short_interest[[#This Row],[short_position]]/nyse_gme_short_interest[[#This Row],[float_shares]]*100</f>
        <v>39.57964868318841</v>
      </c>
      <c r="D1660" s="8">
        <v>157950504</v>
      </c>
      <c r="E1660">
        <v>17.89</v>
      </c>
      <c r="F1660" s="8">
        <v>399070000</v>
      </c>
    </row>
    <row r="1661" spans="1:6">
      <c r="A1661" t="s">
        <v>12283</v>
      </c>
      <c r="B1661">
        <v>51.72</v>
      </c>
      <c r="C1661" s="40">
        <f>nyse_gme_short_interest[[#This Row],[short_position]]/nyse_gme_short_interest[[#This Row],[float_shares]]*100</f>
        <v>39.57964868318841</v>
      </c>
      <c r="D1661" s="8">
        <v>157950504</v>
      </c>
      <c r="E1661">
        <v>17.89</v>
      </c>
      <c r="F1661" s="8">
        <v>399070000</v>
      </c>
    </row>
    <row r="1662" spans="1:6">
      <c r="A1662" t="s">
        <v>12284</v>
      </c>
      <c r="B1662">
        <v>52.96</v>
      </c>
      <c r="C1662" s="40">
        <f>nyse_gme_short_interest[[#This Row],[short_position]]/nyse_gme_short_interest[[#This Row],[float_shares]]*100</f>
        <v>40.527726965194077</v>
      </c>
      <c r="D1662" s="8">
        <v>161734000</v>
      </c>
      <c r="E1662">
        <v>19.46</v>
      </c>
      <c r="F1662" s="8">
        <v>399070000</v>
      </c>
    </row>
    <row r="1663" spans="1:6">
      <c r="A1663" t="s">
        <v>12285</v>
      </c>
      <c r="B1663">
        <v>52.96</v>
      </c>
      <c r="C1663" s="40">
        <f>nyse_gme_short_interest[[#This Row],[short_position]]/nyse_gme_short_interest[[#This Row],[float_shares]]*100</f>
        <v>40.527726965194077</v>
      </c>
      <c r="D1663" s="8">
        <v>161734000</v>
      </c>
      <c r="E1663">
        <v>19.46</v>
      </c>
      <c r="F1663" s="8">
        <v>399070000</v>
      </c>
    </row>
    <row r="1664" spans="1:6">
      <c r="A1664" t="s">
        <v>12286</v>
      </c>
      <c r="B1664">
        <v>52.96</v>
      </c>
      <c r="C1664" s="40">
        <f>nyse_gme_short_interest[[#This Row],[short_position]]/nyse_gme_short_interest[[#This Row],[float_shares]]*100</f>
        <v>40.527726965194077</v>
      </c>
      <c r="D1664" s="8">
        <v>161734000</v>
      </c>
      <c r="E1664">
        <v>19.46</v>
      </c>
      <c r="F1664" s="8">
        <v>399070000</v>
      </c>
    </row>
    <row r="1665" spans="1:6">
      <c r="A1665" t="s">
        <v>12287</v>
      </c>
      <c r="B1665">
        <v>52.96</v>
      </c>
      <c r="C1665" s="40">
        <f>nyse_gme_short_interest[[#This Row],[short_position]]/nyse_gme_short_interest[[#This Row],[float_shares]]*100</f>
        <v>40.527726965194077</v>
      </c>
      <c r="D1665" s="8">
        <v>161734000</v>
      </c>
      <c r="E1665">
        <v>19.46</v>
      </c>
      <c r="F1665" s="8">
        <v>399070000</v>
      </c>
    </row>
    <row r="1666" spans="1:6">
      <c r="A1666" t="s">
        <v>12288</v>
      </c>
      <c r="B1666">
        <v>52.96</v>
      </c>
      <c r="C1666" s="40">
        <f>nyse_gme_short_interest[[#This Row],[short_position]]/nyse_gme_short_interest[[#This Row],[float_shares]]*100</f>
        <v>40.527726965194077</v>
      </c>
      <c r="D1666" s="8">
        <v>161734000</v>
      </c>
      <c r="E1666">
        <v>19.46</v>
      </c>
      <c r="F1666" s="8">
        <v>399070000</v>
      </c>
    </row>
    <row r="1667" spans="1:6">
      <c r="A1667" t="s">
        <v>12289</v>
      </c>
      <c r="B1667">
        <v>52.96</v>
      </c>
      <c r="C1667" s="40">
        <f>nyse_gme_short_interest[[#This Row],[short_position]]/nyse_gme_short_interest[[#This Row],[float_shares]]*100</f>
        <v>40.527726965194077</v>
      </c>
      <c r="D1667" s="8">
        <v>161734000</v>
      </c>
      <c r="E1667">
        <v>19.46</v>
      </c>
      <c r="F1667" s="8">
        <v>399070000</v>
      </c>
    </row>
    <row r="1668" spans="1:6">
      <c r="A1668" t="s">
        <v>12290</v>
      </c>
      <c r="B1668">
        <v>52.96</v>
      </c>
      <c r="C1668" s="40">
        <f>nyse_gme_short_interest[[#This Row],[short_position]]/nyse_gme_short_interest[[#This Row],[float_shares]]*100</f>
        <v>40.527726965194077</v>
      </c>
      <c r="D1668" s="8">
        <v>161734000</v>
      </c>
      <c r="E1668">
        <v>19.46</v>
      </c>
      <c r="F1668" s="8">
        <v>399070000</v>
      </c>
    </row>
    <row r="1669" spans="1:6">
      <c r="A1669" t="s">
        <v>12291</v>
      </c>
      <c r="B1669">
        <v>52.96</v>
      </c>
      <c r="C1669" s="40">
        <f>nyse_gme_short_interest[[#This Row],[short_position]]/nyse_gme_short_interest[[#This Row],[float_shares]]*100</f>
        <v>40.527726965194077</v>
      </c>
      <c r="D1669" s="8">
        <v>161734000</v>
      </c>
      <c r="E1669">
        <v>19.46</v>
      </c>
      <c r="F1669" s="8">
        <v>399070000</v>
      </c>
    </row>
    <row r="1670" spans="1:6">
      <c r="A1670" t="s">
        <v>12292</v>
      </c>
      <c r="B1670">
        <v>52.96</v>
      </c>
      <c r="C1670" s="40">
        <f>nyse_gme_short_interest[[#This Row],[short_position]]/nyse_gme_short_interest[[#This Row],[float_shares]]*100</f>
        <v>40.527726965194077</v>
      </c>
      <c r="D1670" s="8">
        <v>161734000</v>
      </c>
      <c r="E1670">
        <v>19.46</v>
      </c>
      <c r="F1670" s="8">
        <v>399070000</v>
      </c>
    </row>
    <row r="1671" spans="1:6">
      <c r="A1671" t="s">
        <v>12293</v>
      </c>
      <c r="B1671">
        <v>52.96</v>
      </c>
      <c r="C1671" s="40">
        <f>nyse_gme_short_interest[[#This Row],[short_position]]/nyse_gme_short_interest[[#This Row],[float_shares]]*100</f>
        <v>40.527726965194077</v>
      </c>
      <c r="D1671" s="8">
        <v>161734000</v>
      </c>
      <c r="E1671">
        <v>19.46</v>
      </c>
      <c r="F1671" s="8">
        <v>399070000</v>
      </c>
    </row>
    <row r="1672" spans="1:6">
      <c r="A1672" t="s">
        <v>12294</v>
      </c>
      <c r="B1672">
        <v>52.96</v>
      </c>
      <c r="C1672" s="40">
        <f>nyse_gme_short_interest[[#This Row],[short_position]]/nyse_gme_short_interest[[#This Row],[float_shares]]*100</f>
        <v>40.527726965194077</v>
      </c>
      <c r="D1672" s="8">
        <v>161734000</v>
      </c>
      <c r="E1672">
        <v>19.46</v>
      </c>
      <c r="F1672" s="8">
        <v>399070000</v>
      </c>
    </row>
    <row r="1673" spans="1:6">
      <c r="A1673" t="s">
        <v>12295</v>
      </c>
      <c r="B1673">
        <v>60.36</v>
      </c>
      <c r="C1673" s="40">
        <f>nyse_gme_short_interest[[#This Row],[short_position]]/nyse_gme_short_interest[[#This Row],[float_shares]]*100</f>
        <v>46.189849399854658</v>
      </c>
      <c r="D1673" s="8">
        <v>184329832</v>
      </c>
      <c r="E1673">
        <v>15.27</v>
      </c>
      <c r="F1673" s="8">
        <v>399070000</v>
      </c>
    </row>
    <row r="1674" spans="1:6">
      <c r="A1674" t="s">
        <v>12296</v>
      </c>
      <c r="B1674">
        <v>60.36</v>
      </c>
      <c r="C1674" s="40">
        <f>nyse_gme_short_interest[[#This Row],[short_position]]/nyse_gme_short_interest[[#This Row],[float_shares]]*100</f>
        <v>46.189849399854658</v>
      </c>
      <c r="D1674" s="8">
        <v>184329832</v>
      </c>
      <c r="E1674">
        <v>15.27</v>
      </c>
      <c r="F1674" s="8">
        <v>399070000</v>
      </c>
    </row>
    <row r="1675" spans="1:6">
      <c r="A1675" t="s">
        <v>12297</v>
      </c>
      <c r="B1675">
        <v>60.36</v>
      </c>
      <c r="C1675" s="40">
        <f>nyse_gme_short_interest[[#This Row],[short_position]]/nyse_gme_short_interest[[#This Row],[float_shares]]*100</f>
        <v>46.189849399854658</v>
      </c>
      <c r="D1675" s="8">
        <v>184329832</v>
      </c>
      <c r="E1675">
        <v>15.27</v>
      </c>
      <c r="F1675" s="8">
        <v>399070000</v>
      </c>
    </row>
    <row r="1676" spans="1:6">
      <c r="A1676" t="s">
        <v>12298</v>
      </c>
      <c r="B1676">
        <v>60.36</v>
      </c>
      <c r="C1676" s="40">
        <f>nyse_gme_short_interest[[#This Row],[short_position]]/nyse_gme_short_interest[[#This Row],[float_shares]]*100</f>
        <v>46.189849399854658</v>
      </c>
      <c r="D1676" s="8">
        <v>184329832</v>
      </c>
      <c r="E1676">
        <v>15.27</v>
      </c>
      <c r="F1676" s="8">
        <v>399070000</v>
      </c>
    </row>
    <row r="1677" spans="1:6">
      <c r="A1677" t="s">
        <v>12299</v>
      </c>
      <c r="B1677">
        <v>60.36</v>
      </c>
      <c r="C1677" s="40">
        <f>nyse_gme_short_interest[[#This Row],[short_position]]/nyse_gme_short_interest[[#This Row],[float_shares]]*100</f>
        <v>46.189849399854658</v>
      </c>
      <c r="D1677" s="8">
        <v>184329832</v>
      </c>
      <c r="E1677">
        <v>15.27</v>
      </c>
      <c r="F1677" s="8">
        <v>399070000</v>
      </c>
    </row>
    <row r="1678" spans="1:6">
      <c r="A1678" t="s">
        <v>12300</v>
      </c>
      <c r="B1678">
        <v>60.36</v>
      </c>
      <c r="C1678" s="40">
        <f>nyse_gme_short_interest[[#This Row],[short_position]]/nyse_gme_short_interest[[#This Row],[float_shares]]*100</f>
        <v>46.189849399854658</v>
      </c>
      <c r="D1678" s="8">
        <v>184329832</v>
      </c>
      <c r="E1678">
        <v>15.27</v>
      </c>
      <c r="F1678" s="8">
        <v>399070000</v>
      </c>
    </row>
    <row r="1679" spans="1:6">
      <c r="A1679" t="s">
        <v>12301</v>
      </c>
      <c r="B1679">
        <v>60.36</v>
      </c>
      <c r="C1679" s="40">
        <f>nyse_gme_short_interest[[#This Row],[short_position]]/nyse_gme_short_interest[[#This Row],[float_shares]]*100</f>
        <v>46.189849399854658</v>
      </c>
      <c r="D1679" s="8">
        <v>184329832</v>
      </c>
      <c r="E1679">
        <v>15.27</v>
      </c>
      <c r="F1679" s="8">
        <v>399070000</v>
      </c>
    </row>
    <row r="1680" spans="1:6">
      <c r="A1680" t="s">
        <v>12302</v>
      </c>
      <c r="B1680">
        <v>60.36</v>
      </c>
      <c r="C1680" s="40">
        <f>nyse_gme_short_interest[[#This Row],[short_position]]/nyse_gme_short_interest[[#This Row],[float_shares]]*100</f>
        <v>46.189849399854658</v>
      </c>
      <c r="D1680" s="8">
        <v>184329832</v>
      </c>
      <c r="E1680">
        <v>15.27</v>
      </c>
      <c r="F1680" s="8">
        <v>399070000</v>
      </c>
    </row>
    <row r="1681" spans="1:6">
      <c r="A1681" t="s">
        <v>12303</v>
      </c>
      <c r="B1681">
        <v>60.36</v>
      </c>
      <c r="C1681" s="40">
        <f>nyse_gme_short_interest[[#This Row],[short_position]]/nyse_gme_short_interest[[#This Row],[float_shares]]*100</f>
        <v>46.189849399854658</v>
      </c>
      <c r="D1681" s="8">
        <v>184329832</v>
      </c>
      <c r="E1681">
        <v>15.27</v>
      </c>
      <c r="F1681" s="8">
        <v>399070000</v>
      </c>
    </row>
    <row r="1682" spans="1:6">
      <c r="A1682" t="s">
        <v>12304</v>
      </c>
      <c r="B1682">
        <v>60.36</v>
      </c>
      <c r="C1682" s="40">
        <f>nyse_gme_short_interest[[#This Row],[short_position]]/nyse_gme_short_interest[[#This Row],[float_shares]]*100</f>
        <v>46.189849399854658</v>
      </c>
      <c r="D1682" s="8">
        <v>184329832</v>
      </c>
      <c r="E1682">
        <v>15.27</v>
      </c>
      <c r="F1682" s="8">
        <v>399070000</v>
      </c>
    </row>
    <row r="1683" spans="1:6">
      <c r="A1683" t="s">
        <v>12305</v>
      </c>
      <c r="B1683">
        <v>60.36</v>
      </c>
      <c r="C1683" s="40">
        <f>nyse_gme_short_interest[[#This Row],[short_position]]/nyse_gme_short_interest[[#This Row],[float_shares]]*100</f>
        <v>46.189849399854658</v>
      </c>
      <c r="D1683" s="8">
        <v>184329832</v>
      </c>
      <c r="E1683">
        <v>15.27</v>
      </c>
      <c r="F1683" s="8">
        <v>399070000</v>
      </c>
    </row>
    <row r="1684" spans="1:6">
      <c r="A1684" t="s">
        <v>12306</v>
      </c>
      <c r="B1684">
        <v>60.36</v>
      </c>
      <c r="C1684" s="40">
        <f>nyse_gme_short_interest[[#This Row],[short_position]]/nyse_gme_short_interest[[#This Row],[float_shares]]*100</f>
        <v>46.189849399854658</v>
      </c>
      <c r="D1684" s="8">
        <v>184329832</v>
      </c>
      <c r="E1684">
        <v>15.27</v>
      </c>
      <c r="F1684" s="8">
        <v>399070000</v>
      </c>
    </row>
    <row r="1685" spans="1:6">
      <c r="A1685" t="s">
        <v>12307</v>
      </c>
      <c r="B1685">
        <v>60.01</v>
      </c>
      <c r="C1685" s="40">
        <f>nyse_gme_short_interest[[#This Row],[short_position]]/nyse_gme_short_interest[[#This Row],[float_shares]]*100</f>
        <v>45.926833888791442</v>
      </c>
      <c r="D1685" s="8">
        <v>183280216</v>
      </c>
      <c r="E1685">
        <v>6.79</v>
      </c>
      <c r="F1685" s="8">
        <v>399070000</v>
      </c>
    </row>
    <row r="1686" spans="1:6">
      <c r="A1686" t="s">
        <v>12308</v>
      </c>
      <c r="B1686">
        <v>60.01</v>
      </c>
      <c r="C1686" s="40">
        <f>nyse_gme_short_interest[[#This Row],[short_position]]/nyse_gme_short_interest[[#This Row],[float_shares]]*100</f>
        <v>45.926833888791442</v>
      </c>
      <c r="D1686" s="8">
        <v>183280216</v>
      </c>
      <c r="E1686">
        <v>6.79</v>
      </c>
      <c r="F1686" s="8">
        <v>399070000</v>
      </c>
    </row>
    <row r="1687" spans="1:6">
      <c r="A1687" t="s">
        <v>12309</v>
      </c>
      <c r="B1687">
        <v>60.01</v>
      </c>
      <c r="C1687" s="40">
        <f>nyse_gme_short_interest[[#This Row],[short_position]]/nyse_gme_short_interest[[#This Row],[float_shares]]*100</f>
        <v>45.926833888791442</v>
      </c>
      <c r="D1687" s="8">
        <v>183280216</v>
      </c>
      <c r="E1687">
        <v>6.79</v>
      </c>
      <c r="F1687" s="8">
        <v>399070000</v>
      </c>
    </row>
    <row r="1688" spans="1:6">
      <c r="A1688" t="s">
        <v>12310</v>
      </c>
      <c r="B1688">
        <v>60.01</v>
      </c>
      <c r="C1688" s="40">
        <f>nyse_gme_short_interest[[#This Row],[short_position]]/nyse_gme_short_interest[[#This Row],[float_shares]]*100</f>
        <v>45.926833888791442</v>
      </c>
      <c r="D1688" s="8">
        <v>183280216</v>
      </c>
      <c r="E1688">
        <v>6.79</v>
      </c>
      <c r="F1688" s="8">
        <v>399070000</v>
      </c>
    </row>
    <row r="1689" spans="1:6">
      <c r="A1689" t="s">
        <v>12311</v>
      </c>
      <c r="B1689">
        <v>60.01</v>
      </c>
      <c r="C1689" s="40">
        <f>nyse_gme_short_interest[[#This Row],[short_position]]/nyse_gme_short_interest[[#This Row],[float_shares]]*100</f>
        <v>45.926833888791442</v>
      </c>
      <c r="D1689" s="8">
        <v>183280216</v>
      </c>
      <c r="E1689">
        <v>6.79</v>
      </c>
      <c r="F1689" s="8">
        <v>399070000</v>
      </c>
    </row>
    <row r="1690" spans="1:6">
      <c r="A1690" t="s">
        <v>12312</v>
      </c>
      <c r="B1690">
        <v>60.01</v>
      </c>
      <c r="C1690" s="40">
        <f>nyse_gme_short_interest[[#This Row],[short_position]]/nyse_gme_short_interest[[#This Row],[float_shares]]*100</f>
        <v>45.926833888791442</v>
      </c>
      <c r="D1690" s="8">
        <v>183280216</v>
      </c>
      <c r="E1690">
        <v>6.79</v>
      </c>
      <c r="F1690" s="8">
        <v>399070000</v>
      </c>
    </row>
    <row r="1691" spans="1:6">
      <c r="A1691" t="s">
        <v>12313</v>
      </c>
      <c r="B1691">
        <v>60.01</v>
      </c>
      <c r="C1691" s="40">
        <f>nyse_gme_short_interest[[#This Row],[short_position]]/nyse_gme_short_interest[[#This Row],[float_shares]]*100</f>
        <v>45.926833888791442</v>
      </c>
      <c r="D1691" s="8">
        <v>183280216</v>
      </c>
      <c r="E1691">
        <v>6.79</v>
      </c>
      <c r="F1691" s="8">
        <v>399070000</v>
      </c>
    </row>
    <row r="1692" spans="1:6">
      <c r="A1692" t="s">
        <v>12314</v>
      </c>
      <c r="B1692">
        <v>60.01</v>
      </c>
      <c r="C1692" s="40">
        <f>nyse_gme_short_interest[[#This Row],[short_position]]/nyse_gme_short_interest[[#This Row],[float_shares]]*100</f>
        <v>45.926833888791442</v>
      </c>
      <c r="D1692" s="8">
        <v>183280216</v>
      </c>
      <c r="E1692">
        <v>6.79</v>
      </c>
      <c r="F1692" s="8">
        <v>399070000</v>
      </c>
    </row>
    <row r="1693" spans="1:6">
      <c r="A1693" t="s">
        <v>12315</v>
      </c>
      <c r="B1693">
        <v>60.01</v>
      </c>
      <c r="C1693" s="40">
        <f>nyse_gme_short_interest[[#This Row],[short_position]]/nyse_gme_short_interest[[#This Row],[float_shares]]*100</f>
        <v>45.926833888791442</v>
      </c>
      <c r="D1693" s="8">
        <v>183280216</v>
      </c>
      <c r="E1693">
        <v>6.79</v>
      </c>
      <c r="F1693" s="8">
        <v>399070000</v>
      </c>
    </row>
    <row r="1694" spans="1:6">
      <c r="A1694" t="s">
        <v>12316</v>
      </c>
      <c r="B1694">
        <v>56.96</v>
      </c>
      <c r="C1694" s="40">
        <f>nyse_gme_short_interest[[#This Row],[short_position]]/nyse_gme_short_interest[[#This Row],[float_shares]]*100</f>
        <v>43.593523943167867</v>
      </c>
      <c r="D1694" s="8">
        <v>173968676</v>
      </c>
      <c r="E1694">
        <v>5.33</v>
      </c>
      <c r="F1694" s="8">
        <v>399070000</v>
      </c>
    </row>
    <row r="1695" spans="1:6">
      <c r="A1695" t="s">
        <v>12317</v>
      </c>
      <c r="B1695">
        <v>56.96</v>
      </c>
      <c r="C1695" s="40">
        <f>nyse_gme_short_interest[[#This Row],[short_position]]/nyse_gme_short_interest[[#This Row],[float_shares]]*100</f>
        <v>43.593523943167867</v>
      </c>
      <c r="D1695" s="8">
        <v>173968676</v>
      </c>
      <c r="E1695">
        <v>5.33</v>
      </c>
      <c r="F1695" s="8">
        <v>399070000</v>
      </c>
    </row>
    <row r="1696" spans="1:6">
      <c r="A1696" t="s">
        <v>12318</v>
      </c>
      <c r="B1696">
        <v>56.96</v>
      </c>
      <c r="C1696" s="40">
        <f>nyse_gme_short_interest[[#This Row],[short_position]]/nyse_gme_short_interest[[#This Row],[float_shares]]*100</f>
        <v>43.593523943167867</v>
      </c>
      <c r="D1696" s="8">
        <v>173968676</v>
      </c>
      <c r="E1696">
        <v>5.33</v>
      </c>
      <c r="F1696" s="8">
        <v>399070000</v>
      </c>
    </row>
    <row r="1697" spans="1:6">
      <c r="A1697" t="s">
        <v>12319</v>
      </c>
      <c r="B1697">
        <v>56.96</v>
      </c>
      <c r="C1697" s="40">
        <f>nyse_gme_short_interest[[#This Row],[short_position]]/nyse_gme_short_interest[[#This Row],[float_shares]]*100</f>
        <v>43.593523943167867</v>
      </c>
      <c r="D1697" s="8">
        <v>173968676</v>
      </c>
      <c r="E1697">
        <v>5.33</v>
      </c>
      <c r="F1697" s="8">
        <v>399070000</v>
      </c>
    </row>
    <row r="1698" spans="1:6">
      <c r="A1698" t="s">
        <v>12320</v>
      </c>
      <c r="B1698">
        <v>56.96</v>
      </c>
      <c r="C1698" s="40">
        <f>nyse_gme_short_interest[[#This Row],[short_position]]/nyse_gme_short_interest[[#This Row],[float_shares]]*100</f>
        <v>43.593523943167867</v>
      </c>
      <c r="D1698" s="8">
        <v>173968676</v>
      </c>
      <c r="E1698">
        <v>5.33</v>
      </c>
      <c r="F1698" s="8">
        <v>399070000</v>
      </c>
    </row>
    <row r="1699" spans="1:6">
      <c r="A1699" t="s">
        <v>12321</v>
      </c>
      <c r="B1699">
        <v>56.96</v>
      </c>
      <c r="C1699" s="40">
        <f>nyse_gme_short_interest[[#This Row],[short_position]]/nyse_gme_short_interest[[#This Row],[float_shares]]*100</f>
        <v>43.593523943167867</v>
      </c>
      <c r="D1699" s="8">
        <v>173968676</v>
      </c>
      <c r="E1699">
        <v>5.33</v>
      </c>
      <c r="F1699" s="8">
        <v>399070000</v>
      </c>
    </row>
    <row r="1700" spans="1:6">
      <c r="A1700" t="s">
        <v>12322</v>
      </c>
      <c r="B1700">
        <v>56.96</v>
      </c>
      <c r="C1700" s="40">
        <f>nyse_gme_short_interest[[#This Row],[short_position]]/nyse_gme_short_interest[[#This Row],[float_shares]]*100</f>
        <v>43.593523943167867</v>
      </c>
      <c r="D1700" s="8">
        <v>173968676</v>
      </c>
      <c r="E1700">
        <v>5.33</v>
      </c>
      <c r="F1700" s="8">
        <v>399070000</v>
      </c>
    </row>
    <row r="1701" spans="1:6">
      <c r="A1701" t="s">
        <v>12323</v>
      </c>
      <c r="B1701">
        <v>56.96</v>
      </c>
      <c r="C1701" s="40">
        <f>nyse_gme_short_interest[[#This Row],[short_position]]/nyse_gme_short_interest[[#This Row],[float_shares]]*100</f>
        <v>43.593523943167867</v>
      </c>
      <c r="D1701" s="8">
        <v>173968676</v>
      </c>
      <c r="E1701">
        <v>5.33</v>
      </c>
      <c r="F1701" s="8">
        <v>399070000</v>
      </c>
    </row>
    <row r="1702" spans="1:6">
      <c r="A1702" t="s">
        <v>12324</v>
      </c>
      <c r="B1702">
        <v>56.96</v>
      </c>
      <c r="C1702" s="40">
        <f>nyse_gme_short_interest[[#This Row],[short_position]]/nyse_gme_short_interest[[#This Row],[float_shares]]*100</f>
        <v>43.593523943167867</v>
      </c>
      <c r="D1702" s="8">
        <v>173968676</v>
      </c>
      <c r="E1702">
        <v>5.33</v>
      </c>
      <c r="F1702" s="8">
        <v>399070000</v>
      </c>
    </row>
    <row r="1703" spans="1:6">
      <c r="A1703" t="s">
        <v>12325</v>
      </c>
      <c r="B1703">
        <v>56.96</v>
      </c>
      <c r="C1703" s="40">
        <f>nyse_gme_short_interest[[#This Row],[short_position]]/nyse_gme_short_interest[[#This Row],[float_shares]]*100</f>
        <v>43.593523943167867</v>
      </c>
      <c r="D1703" s="8">
        <v>173968676</v>
      </c>
      <c r="E1703">
        <v>5.33</v>
      </c>
      <c r="F1703" s="8">
        <v>399070000</v>
      </c>
    </row>
    <row r="1704" spans="1:6">
      <c r="A1704" t="s">
        <v>12326</v>
      </c>
      <c r="B1704">
        <v>57.79</v>
      </c>
      <c r="C1704" s="40">
        <f>nyse_gme_short_interest[[#This Row],[short_position]]/nyse_gme_short_interest[[#This Row],[float_shares]]*100</f>
        <v>44.225536372065051</v>
      </c>
      <c r="D1704" s="8">
        <v>176490848</v>
      </c>
      <c r="E1704">
        <v>9</v>
      </c>
      <c r="F1704" s="8">
        <v>399070000</v>
      </c>
    </row>
    <row r="1705" spans="1:6">
      <c r="A1705" t="s">
        <v>12327</v>
      </c>
      <c r="B1705">
        <v>57.79</v>
      </c>
      <c r="C1705" s="40">
        <f>nyse_gme_short_interest[[#This Row],[short_position]]/nyse_gme_short_interest[[#This Row],[float_shares]]*100</f>
        <v>44.225536372065051</v>
      </c>
      <c r="D1705" s="8">
        <v>176490848</v>
      </c>
      <c r="E1705">
        <v>9</v>
      </c>
      <c r="F1705" s="8">
        <v>399070000</v>
      </c>
    </row>
    <row r="1706" spans="1:6">
      <c r="A1706" t="s">
        <v>12328</v>
      </c>
      <c r="B1706">
        <v>57.79</v>
      </c>
      <c r="C1706" s="40">
        <f>nyse_gme_short_interest[[#This Row],[short_position]]/nyse_gme_short_interest[[#This Row],[float_shares]]*100</f>
        <v>44.225536372065051</v>
      </c>
      <c r="D1706" s="8">
        <v>176490848</v>
      </c>
      <c r="E1706">
        <v>9</v>
      </c>
      <c r="F1706" s="8">
        <v>399070000</v>
      </c>
    </row>
    <row r="1707" spans="1:6">
      <c r="A1707" t="s">
        <v>12329</v>
      </c>
      <c r="B1707">
        <v>57.79</v>
      </c>
      <c r="C1707" s="40">
        <f>nyse_gme_short_interest[[#This Row],[short_position]]/nyse_gme_short_interest[[#This Row],[float_shares]]*100</f>
        <v>44.225536372065051</v>
      </c>
      <c r="D1707" s="8">
        <v>176490848</v>
      </c>
      <c r="E1707">
        <v>9</v>
      </c>
      <c r="F1707" s="8">
        <v>399070000</v>
      </c>
    </row>
    <row r="1708" spans="1:6">
      <c r="A1708" t="s">
        <v>12330</v>
      </c>
      <c r="B1708">
        <v>57.79</v>
      </c>
      <c r="C1708" s="40">
        <f>nyse_gme_short_interest[[#This Row],[short_position]]/nyse_gme_short_interest[[#This Row],[float_shares]]*100</f>
        <v>44.225536372065051</v>
      </c>
      <c r="D1708" s="8">
        <v>176490848</v>
      </c>
      <c r="E1708">
        <v>9</v>
      </c>
      <c r="F1708" s="8">
        <v>399070000</v>
      </c>
    </row>
    <row r="1709" spans="1:6">
      <c r="A1709" t="s">
        <v>12331</v>
      </c>
      <c r="B1709">
        <v>57.79</v>
      </c>
      <c r="C1709" s="40">
        <f>nyse_gme_short_interest[[#This Row],[short_position]]/nyse_gme_short_interest[[#This Row],[float_shares]]*100</f>
        <v>44.225536372065051</v>
      </c>
      <c r="D1709" s="8">
        <v>176490848</v>
      </c>
      <c r="E1709">
        <v>9</v>
      </c>
      <c r="F1709" s="8">
        <v>399070000</v>
      </c>
    </row>
    <row r="1710" spans="1:6">
      <c r="A1710" t="s">
        <v>12332</v>
      </c>
      <c r="B1710">
        <v>57.79</v>
      </c>
      <c r="C1710" s="40">
        <f>nyse_gme_short_interest[[#This Row],[short_position]]/nyse_gme_short_interest[[#This Row],[float_shares]]*100</f>
        <v>44.225536372065051</v>
      </c>
      <c r="D1710" s="8">
        <v>176490848</v>
      </c>
      <c r="E1710">
        <v>9</v>
      </c>
      <c r="F1710" s="8">
        <v>399070000</v>
      </c>
    </row>
    <row r="1711" spans="1:6">
      <c r="A1711" t="s">
        <v>12333</v>
      </c>
      <c r="B1711">
        <v>57.79</v>
      </c>
      <c r="C1711" s="40">
        <f>nyse_gme_short_interest[[#This Row],[short_position]]/nyse_gme_short_interest[[#This Row],[float_shares]]*100</f>
        <v>44.225536372065051</v>
      </c>
      <c r="D1711" s="8">
        <v>176490848</v>
      </c>
      <c r="E1711">
        <v>9</v>
      </c>
      <c r="F1711" s="8">
        <v>399070000</v>
      </c>
    </row>
    <row r="1712" spans="1:6">
      <c r="A1712" t="s">
        <v>12334</v>
      </c>
      <c r="B1712">
        <v>57.79</v>
      </c>
      <c r="C1712" s="40">
        <f>nyse_gme_short_interest[[#This Row],[short_position]]/nyse_gme_short_interest[[#This Row],[float_shares]]*100</f>
        <v>44.225536372065051</v>
      </c>
      <c r="D1712" s="8">
        <v>176490848</v>
      </c>
      <c r="E1712">
        <v>9</v>
      </c>
      <c r="F1712" s="8">
        <v>399070000</v>
      </c>
    </row>
    <row r="1713" spans="1:6">
      <c r="A1713" t="s">
        <v>12335</v>
      </c>
      <c r="B1713">
        <v>57.79</v>
      </c>
      <c r="C1713" s="40">
        <f>nyse_gme_short_interest[[#This Row],[short_position]]/nyse_gme_short_interest[[#This Row],[float_shares]]*100</f>
        <v>44.225536372065051</v>
      </c>
      <c r="D1713" s="8">
        <v>176490848</v>
      </c>
      <c r="E1713">
        <v>9</v>
      </c>
      <c r="F1713" s="8">
        <v>399070000</v>
      </c>
    </row>
    <row r="1714" spans="1:6">
      <c r="A1714" t="s">
        <v>12336</v>
      </c>
      <c r="B1714">
        <v>57.79</v>
      </c>
      <c r="C1714" s="40">
        <f>nyse_gme_short_interest[[#This Row],[short_position]]/nyse_gme_short_interest[[#This Row],[float_shares]]*100</f>
        <v>44.225536372065051</v>
      </c>
      <c r="D1714" s="8">
        <v>176490848</v>
      </c>
      <c r="E1714">
        <v>9</v>
      </c>
      <c r="F1714" s="8">
        <v>399070000</v>
      </c>
    </row>
    <row r="1715" spans="1:6">
      <c r="A1715" t="s">
        <v>12337</v>
      </c>
      <c r="B1715">
        <v>57.07</v>
      </c>
      <c r="C1715" s="40">
        <f>nyse_gme_short_interest[[#This Row],[short_position]]/nyse_gme_short_interest[[#This Row],[float_shares]]*100</f>
        <v>43.678240910116017</v>
      </c>
      <c r="D1715" s="8">
        <v>174306756</v>
      </c>
      <c r="E1715">
        <v>10.74</v>
      </c>
      <c r="F1715" s="8">
        <v>399070000</v>
      </c>
    </row>
    <row r="1716" spans="1:6">
      <c r="A1716" t="s">
        <v>12338</v>
      </c>
      <c r="B1716">
        <v>57.07</v>
      </c>
      <c r="C1716" s="40">
        <f>nyse_gme_short_interest[[#This Row],[short_position]]/nyse_gme_short_interest[[#This Row],[float_shares]]*100</f>
        <v>43.678240910116017</v>
      </c>
      <c r="D1716" s="8">
        <v>174306756</v>
      </c>
      <c r="E1716">
        <v>10.74</v>
      </c>
      <c r="F1716" s="8">
        <v>399070000</v>
      </c>
    </row>
    <row r="1717" spans="1:6">
      <c r="A1717" t="s">
        <v>12339</v>
      </c>
      <c r="B1717">
        <v>57.07</v>
      </c>
      <c r="C1717" s="40">
        <f>nyse_gme_short_interest[[#This Row],[short_position]]/nyse_gme_short_interest[[#This Row],[float_shares]]*100</f>
        <v>43.678240910116017</v>
      </c>
      <c r="D1717" s="8">
        <v>174306756</v>
      </c>
      <c r="E1717">
        <v>10.74</v>
      </c>
      <c r="F1717" s="8">
        <v>399070000</v>
      </c>
    </row>
    <row r="1718" spans="1:6">
      <c r="A1718" t="s">
        <v>12340</v>
      </c>
      <c r="B1718">
        <v>57.07</v>
      </c>
      <c r="C1718" s="40">
        <f>nyse_gme_short_interest[[#This Row],[short_position]]/nyse_gme_short_interest[[#This Row],[float_shares]]*100</f>
        <v>43.678240910116017</v>
      </c>
      <c r="D1718" s="8">
        <v>174306756</v>
      </c>
      <c r="E1718">
        <v>10.74</v>
      </c>
      <c r="F1718" s="8">
        <v>399070000</v>
      </c>
    </row>
    <row r="1719" spans="1:6">
      <c r="A1719" t="s">
        <v>12341</v>
      </c>
      <c r="B1719">
        <v>57.07</v>
      </c>
      <c r="C1719" s="40">
        <f>nyse_gme_short_interest[[#This Row],[short_position]]/nyse_gme_short_interest[[#This Row],[float_shares]]*100</f>
        <v>43.678240910116017</v>
      </c>
      <c r="D1719" s="8">
        <v>174306756</v>
      </c>
      <c r="E1719">
        <v>10.74</v>
      </c>
      <c r="F1719" s="8">
        <v>399070000</v>
      </c>
    </row>
    <row r="1720" spans="1:6">
      <c r="A1720" t="s">
        <v>12342</v>
      </c>
      <c r="B1720">
        <v>57.07</v>
      </c>
      <c r="C1720" s="40">
        <f>nyse_gme_short_interest[[#This Row],[short_position]]/nyse_gme_short_interest[[#This Row],[float_shares]]*100</f>
        <v>43.678240910116017</v>
      </c>
      <c r="D1720" s="8">
        <v>174306756</v>
      </c>
      <c r="E1720">
        <v>10.74</v>
      </c>
      <c r="F1720" s="8">
        <v>399070000</v>
      </c>
    </row>
    <row r="1721" spans="1:6">
      <c r="A1721" t="s">
        <v>12343</v>
      </c>
      <c r="B1721">
        <v>57.07</v>
      </c>
      <c r="C1721" s="40">
        <f>nyse_gme_short_interest[[#This Row],[short_position]]/nyse_gme_short_interest[[#This Row],[float_shares]]*100</f>
        <v>43.678240910116017</v>
      </c>
      <c r="D1721" s="8">
        <v>174306756</v>
      </c>
      <c r="E1721">
        <v>10.74</v>
      </c>
      <c r="F1721" s="8">
        <v>399070000</v>
      </c>
    </row>
    <row r="1722" spans="1:6">
      <c r="A1722" t="s">
        <v>12344</v>
      </c>
      <c r="B1722">
        <v>57.07</v>
      </c>
      <c r="C1722" s="40">
        <f>nyse_gme_short_interest[[#This Row],[short_position]]/nyse_gme_short_interest[[#This Row],[float_shares]]*100</f>
        <v>43.678240910116017</v>
      </c>
      <c r="D1722" s="8">
        <v>174306756</v>
      </c>
      <c r="E1722">
        <v>10.74</v>
      </c>
      <c r="F1722" s="8">
        <v>399070000</v>
      </c>
    </row>
    <row r="1723" spans="1:6">
      <c r="A1723" t="s">
        <v>12345</v>
      </c>
      <c r="B1723">
        <v>57.07</v>
      </c>
      <c r="C1723" s="40">
        <f>nyse_gme_short_interest[[#This Row],[short_position]]/nyse_gme_short_interest[[#This Row],[float_shares]]*100</f>
        <v>43.678240910116017</v>
      </c>
      <c r="D1723" s="8">
        <v>174306756</v>
      </c>
      <c r="E1723">
        <v>10.74</v>
      </c>
      <c r="F1723" s="8">
        <v>399070000</v>
      </c>
    </row>
    <row r="1724" spans="1:6">
      <c r="A1724" t="s">
        <v>12346</v>
      </c>
      <c r="B1724">
        <v>57.07</v>
      </c>
      <c r="C1724" s="40">
        <f>nyse_gme_short_interest[[#This Row],[short_position]]/nyse_gme_short_interest[[#This Row],[float_shares]]*100</f>
        <v>43.678240910116017</v>
      </c>
      <c r="D1724" s="8">
        <v>174306756</v>
      </c>
      <c r="E1724">
        <v>10.74</v>
      </c>
      <c r="F1724" s="8">
        <v>399070000</v>
      </c>
    </row>
    <row r="1725" spans="1:6">
      <c r="A1725" t="s">
        <v>12347</v>
      </c>
      <c r="B1725">
        <v>57.07</v>
      </c>
      <c r="C1725" s="40">
        <f>nyse_gme_short_interest[[#This Row],[short_position]]/nyse_gme_short_interest[[#This Row],[float_shares]]*100</f>
        <v>43.678240910116017</v>
      </c>
      <c r="D1725" s="8">
        <v>174306756</v>
      </c>
      <c r="E1725">
        <v>10.74</v>
      </c>
      <c r="F1725" s="8">
        <v>399070000</v>
      </c>
    </row>
    <row r="1726" spans="1:6">
      <c r="A1726" t="s">
        <v>12348</v>
      </c>
      <c r="B1726">
        <v>53.87</v>
      </c>
      <c r="C1726" s="40">
        <f>nyse_gme_short_interest[[#This Row],[short_position]]/nyse_gme_short_interest[[#This Row],[float_shares]]*100</f>
        <v>41.227893853208705</v>
      </c>
      <c r="D1726" s="8">
        <v>164528156</v>
      </c>
      <c r="E1726">
        <v>11.42</v>
      </c>
      <c r="F1726" s="8">
        <v>399070000</v>
      </c>
    </row>
    <row r="1727" spans="1:6">
      <c r="A1727" t="s">
        <v>12349</v>
      </c>
      <c r="B1727">
        <v>53.87</v>
      </c>
      <c r="C1727" s="40">
        <f>nyse_gme_short_interest[[#This Row],[short_position]]/nyse_gme_short_interest[[#This Row],[float_shares]]*100</f>
        <v>41.227893853208705</v>
      </c>
      <c r="D1727" s="8">
        <v>164528156</v>
      </c>
      <c r="E1727">
        <v>11.42</v>
      </c>
      <c r="F1727" s="8">
        <v>399070000</v>
      </c>
    </row>
    <row r="1728" spans="1:6">
      <c r="A1728" t="s">
        <v>12350</v>
      </c>
      <c r="B1728">
        <v>53.87</v>
      </c>
      <c r="C1728" s="40">
        <f>nyse_gme_short_interest[[#This Row],[short_position]]/nyse_gme_short_interest[[#This Row],[float_shares]]*100</f>
        <v>41.227893853208705</v>
      </c>
      <c r="D1728" s="8">
        <v>164528156</v>
      </c>
      <c r="E1728">
        <v>11.42</v>
      </c>
      <c r="F1728" s="8">
        <v>399070000</v>
      </c>
    </row>
    <row r="1729" spans="1:6">
      <c r="A1729" t="s">
        <v>12351</v>
      </c>
      <c r="B1729">
        <v>53.87</v>
      </c>
      <c r="C1729" s="40">
        <f>nyse_gme_short_interest[[#This Row],[short_position]]/nyse_gme_short_interest[[#This Row],[float_shares]]*100</f>
        <v>41.227893853208705</v>
      </c>
      <c r="D1729" s="8">
        <v>164528156</v>
      </c>
      <c r="E1729">
        <v>11.42</v>
      </c>
      <c r="F1729" s="8">
        <v>399070000</v>
      </c>
    </row>
    <row r="1730" spans="1:6">
      <c r="A1730" t="s">
        <v>12352</v>
      </c>
      <c r="B1730">
        <v>53.87</v>
      </c>
      <c r="C1730" s="40">
        <f>nyse_gme_short_interest[[#This Row],[short_position]]/nyse_gme_short_interest[[#This Row],[float_shares]]*100</f>
        <v>41.227893853208705</v>
      </c>
      <c r="D1730" s="8">
        <v>164528156</v>
      </c>
      <c r="E1730">
        <v>11.42</v>
      </c>
      <c r="F1730" s="8">
        <v>399070000</v>
      </c>
    </row>
    <row r="1731" spans="1:6">
      <c r="A1731" t="s">
        <v>12353</v>
      </c>
      <c r="B1731">
        <v>53.87</v>
      </c>
      <c r="C1731" s="40">
        <f>nyse_gme_short_interest[[#This Row],[short_position]]/nyse_gme_short_interest[[#This Row],[float_shares]]*100</f>
        <v>41.227893853208705</v>
      </c>
      <c r="D1731" s="8">
        <v>164528156</v>
      </c>
      <c r="E1731">
        <v>11.42</v>
      </c>
      <c r="F1731" s="8">
        <v>399070000</v>
      </c>
    </row>
    <row r="1732" spans="1:6">
      <c r="A1732" t="s">
        <v>12354</v>
      </c>
      <c r="B1732">
        <v>53.87</v>
      </c>
      <c r="C1732" s="40">
        <f>nyse_gme_short_interest[[#This Row],[short_position]]/nyse_gme_short_interest[[#This Row],[float_shares]]*100</f>
        <v>41.227893853208705</v>
      </c>
      <c r="D1732" s="8">
        <v>164528156</v>
      </c>
      <c r="E1732">
        <v>11.42</v>
      </c>
      <c r="F1732" s="8">
        <v>399070000</v>
      </c>
    </row>
    <row r="1733" spans="1:6">
      <c r="A1733" t="s">
        <v>12355</v>
      </c>
      <c r="B1733">
        <v>53.87</v>
      </c>
      <c r="C1733" s="40">
        <f>nyse_gme_short_interest[[#This Row],[short_position]]/nyse_gme_short_interest[[#This Row],[float_shares]]*100</f>
        <v>41.227893853208705</v>
      </c>
      <c r="D1733" s="8">
        <v>164528156</v>
      </c>
      <c r="E1733">
        <v>11.42</v>
      </c>
      <c r="F1733" s="8">
        <v>399070000</v>
      </c>
    </row>
    <row r="1734" spans="1:6">
      <c r="A1734" t="s">
        <v>12356</v>
      </c>
      <c r="B1734">
        <v>53.87</v>
      </c>
      <c r="C1734" s="40">
        <f>nyse_gme_short_interest[[#This Row],[short_position]]/nyse_gme_short_interest[[#This Row],[float_shares]]*100</f>
        <v>41.227893853208705</v>
      </c>
      <c r="D1734" s="8">
        <v>164528156</v>
      </c>
      <c r="E1734">
        <v>11.42</v>
      </c>
      <c r="F1734" s="8">
        <v>399070000</v>
      </c>
    </row>
    <row r="1735" spans="1:6">
      <c r="A1735" t="s">
        <v>12357</v>
      </c>
      <c r="B1735">
        <v>53.87</v>
      </c>
      <c r="C1735" s="40">
        <f>nyse_gme_short_interest[[#This Row],[short_position]]/nyse_gme_short_interest[[#This Row],[float_shares]]*100</f>
        <v>41.227893853208705</v>
      </c>
      <c r="D1735" s="8">
        <v>164528156</v>
      </c>
      <c r="E1735">
        <v>11.42</v>
      </c>
      <c r="F1735" s="8">
        <v>399070000</v>
      </c>
    </row>
    <row r="1736" spans="1:6">
      <c r="A1736" t="s">
        <v>12358</v>
      </c>
      <c r="B1736">
        <v>53.87</v>
      </c>
      <c r="C1736" s="40">
        <f>nyse_gme_short_interest[[#This Row],[short_position]]/nyse_gme_short_interest[[#This Row],[float_shares]]*100</f>
        <v>41.227893853208705</v>
      </c>
      <c r="D1736" s="8">
        <v>164528156</v>
      </c>
      <c r="E1736">
        <v>11.42</v>
      </c>
      <c r="F1736" s="8">
        <v>399070000</v>
      </c>
    </row>
    <row r="1737" spans="1:6">
      <c r="A1737" t="s">
        <v>12359</v>
      </c>
      <c r="B1737">
        <v>50.6</v>
      </c>
      <c r="C1737" s="40">
        <f>nyse_gme_short_interest[[#This Row],[short_position]]/nyse_gme_short_interest[[#This Row],[float_shares]]*100</f>
        <v>38.727149622873178</v>
      </c>
      <c r="D1737" s="8">
        <v>154548436</v>
      </c>
      <c r="E1737">
        <v>7.06</v>
      </c>
      <c r="F1737" s="8">
        <v>399070000</v>
      </c>
    </row>
    <row r="1738" spans="1:6">
      <c r="A1738" t="s">
        <v>12360</v>
      </c>
      <c r="B1738">
        <v>50.6</v>
      </c>
      <c r="C1738" s="40">
        <f>nyse_gme_short_interest[[#This Row],[short_position]]/nyse_gme_short_interest[[#This Row],[float_shares]]*100</f>
        <v>38.727149622873178</v>
      </c>
      <c r="D1738" s="8">
        <v>154548436</v>
      </c>
      <c r="E1738">
        <v>7.06</v>
      </c>
      <c r="F1738" s="8">
        <v>399070000</v>
      </c>
    </row>
    <row r="1739" spans="1:6">
      <c r="A1739" t="s">
        <v>12361</v>
      </c>
      <c r="B1739">
        <v>50.6</v>
      </c>
      <c r="C1739" s="40">
        <f>nyse_gme_short_interest[[#This Row],[short_position]]/nyse_gme_short_interest[[#This Row],[float_shares]]*100</f>
        <v>38.727149622873178</v>
      </c>
      <c r="D1739" s="8">
        <v>154548436</v>
      </c>
      <c r="E1739">
        <v>7.06</v>
      </c>
      <c r="F1739" s="8">
        <v>399070000</v>
      </c>
    </row>
    <row r="1740" spans="1:6">
      <c r="A1740" t="s">
        <v>12362</v>
      </c>
      <c r="B1740">
        <v>50.6</v>
      </c>
      <c r="C1740" s="40">
        <f>nyse_gme_short_interest[[#This Row],[short_position]]/nyse_gme_short_interest[[#This Row],[float_shares]]*100</f>
        <v>38.727149622873178</v>
      </c>
      <c r="D1740" s="8">
        <v>154548436</v>
      </c>
      <c r="E1740">
        <v>7.06</v>
      </c>
      <c r="F1740" s="8">
        <v>399070000</v>
      </c>
    </row>
    <row r="1741" spans="1:6">
      <c r="A1741" t="s">
        <v>12363</v>
      </c>
      <c r="B1741">
        <v>50.6</v>
      </c>
      <c r="C1741" s="40">
        <f>nyse_gme_short_interest[[#This Row],[short_position]]/nyse_gme_short_interest[[#This Row],[float_shares]]*100</f>
        <v>38.727149622873178</v>
      </c>
      <c r="D1741" s="8">
        <v>154548436</v>
      </c>
      <c r="E1741">
        <v>7.06</v>
      </c>
      <c r="F1741" s="8">
        <v>399070000</v>
      </c>
    </row>
    <row r="1742" spans="1:6">
      <c r="A1742" t="s">
        <v>12364</v>
      </c>
      <c r="B1742">
        <v>50.6</v>
      </c>
      <c r="C1742" s="40">
        <f>nyse_gme_short_interest[[#This Row],[short_position]]/nyse_gme_short_interest[[#This Row],[float_shares]]*100</f>
        <v>38.727149622873178</v>
      </c>
      <c r="D1742" s="8">
        <v>154548436</v>
      </c>
      <c r="E1742">
        <v>7.06</v>
      </c>
      <c r="F1742" s="8">
        <v>399070000</v>
      </c>
    </row>
    <row r="1743" spans="1:6">
      <c r="A1743" t="s">
        <v>12365</v>
      </c>
      <c r="B1743">
        <v>50.6</v>
      </c>
      <c r="C1743" s="40">
        <f>nyse_gme_short_interest[[#This Row],[short_position]]/nyse_gme_short_interest[[#This Row],[float_shares]]*100</f>
        <v>38.727149622873178</v>
      </c>
      <c r="D1743" s="8">
        <v>154548436</v>
      </c>
      <c r="E1743">
        <v>7.06</v>
      </c>
      <c r="F1743" s="8">
        <v>399070000</v>
      </c>
    </row>
    <row r="1744" spans="1:6">
      <c r="A1744" t="s">
        <v>12366</v>
      </c>
      <c r="B1744">
        <v>50.6</v>
      </c>
      <c r="C1744" s="40">
        <f>nyse_gme_short_interest[[#This Row],[short_position]]/nyse_gme_short_interest[[#This Row],[float_shares]]*100</f>
        <v>38.727149622873178</v>
      </c>
      <c r="D1744" s="8">
        <v>154548436</v>
      </c>
      <c r="E1744">
        <v>7.06</v>
      </c>
      <c r="F1744" s="8">
        <v>399070000</v>
      </c>
    </row>
    <row r="1745" spans="1:6">
      <c r="A1745" t="s">
        <v>12367</v>
      </c>
      <c r="B1745">
        <v>50.6</v>
      </c>
      <c r="C1745" s="40">
        <f>nyse_gme_short_interest[[#This Row],[short_position]]/nyse_gme_short_interest[[#This Row],[float_shares]]*100</f>
        <v>38.727149622873178</v>
      </c>
      <c r="D1745" s="8">
        <v>154548436</v>
      </c>
      <c r="E1745">
        <v>7.06</v>
      </c>
      <c r="F1745" s="8">
        <v>399070000</v>
      </c>
    </row>
    <row r="1746" spans="1:6">
      <c r="A1746" t="s">
        <v>12368</v>
      </c>
      <c r="B1746">
        <v>50.6</v>
      </c>
      <c r="C1746" s="40">
        <f>nyse_gme_short_interest[[#This Row],[short_position]]/nyse_gme_short_interest[[#This Row],[float_shares]]*100</f>
        <v>38.727149622873178</v>
      </c>
      <c r="D1746" s="8">
        <v>154548436</v>
      </c>
      <c r="E1746">
        <v>7.06</v>
      </c>
      <c r="F1746" s="8">
        <v>399070000</v>
      </c>
    </row>
    <row r="1747" spans="1:6">
      <c r="A1747" t="s">
        <v>12369</v>
      </c>
      <c r="B1747">
        <v>50.6</v>
      </c>
      <c r="C1747" s="40">
        <f>nyse_gme_short_interest[[#This Row],[short_position]]/nyse_gme_short_interest[[#This Row],[float_shares]]*100</f>
        <v>38.727149622873178</v>
      </c>
      <c r="D1747" s="8">
        <v>154548436</v>
      </c>
      <c r="E1747">
        <v>7.06</v>
      </c>
      <c r="F1747" s="8">
        <v>399070000</v>
      </c>
    </row>
    <row r="1748" spans="1:6">
      <c r="A1748" t="s">
        <v>12370</v>
      </c>
      <c r="B1748">
        <v>42.88</v>
      </c>
      <c r="C1748" s="40">
        <f>nyse_gme_short_interest[[#This Row],[short_position]]/nyse_gme_short_interest[[#This Row],[float_shares]]*100</f>
        <v>32.817506703084668</v>
      </c>
      <c r="D1748" s="8">
        <v>130964824</v>
      </c>
      <c r="E1748">
        <v>4.7699999999999996</v>
      </c>
      <c r="F1748" s="8">
        <v>399070000</v>
      </c>
    </row>
    <row r="1749" spans="1:6">
      <c r="A1749" t="s">
        <v>12371</v>
      </c>
      <c r="B1749">
        <v>42.88</v>
      </c>
      <c r="C1749" s="40">
        <f>nyse_gme_short_interest[[#This Row],[short_position]]/nyse_gme_short_interest[[#This Row],[float_shares]]*100</f>
        <v>32.817506703084668</v>
      </c>
      <c r="D1749" s="8">
        <v>130964824</v>
      </c>
      <c r="E1749">
        <v>4.7699999999999996</v>
      </c>
      <c r="F1749" s="8">
        <v>399070000</v>
      </c>
    </row>
    <row r="1750" spans="1:6">
      <c r="A1750" t="s">
        <v>12372</v>
      </c>
      <c r="B1750">
        <v>42.88</v>
      </c>
      <c r="C1750" s="40">
        <f>nyse_gme_short_interest[[#This Row],[short_position]]/nyse_gme_short_interest[[#This Row],[float_shares]]*100</f>
        <v>32.817506703084668</v>
      </c>
      <c r="D1750" s="8">
        <v>130964824</v>
      </c>
      <c r="E1750">
        <v>4.7699999999999996</v>
      </c>
      <c r="F1750" s="8">
        <v>399070000</v>
      </c>
    </row>
    <row r="1751" spans="1:6">
      <c r="A1751" t="s">
        <v>12373</v>
      </c>
      <c r="B1751">
        <v>42.88</v>
      </c>
      <c r="C1751" s="40">
        <f>nyse_gme_short_interest[[#This Row],[short_position]]/nyse_gme_short_interest[[#This Row],[float_shares]]*100</f>
        <v>32.817506703084668</v>
      </c>
      <c r="D1751" s="8">
        <v>130964824</v>
      </c>
      <c r="E1751">
        <v>4.7699999999999996</v>
      </c>
      <c r="F1751" s="8">
        <v>399070000</v>
      </c>
    </row>
    <row r="1752" spans="1:6">
      <c r="A1752" t="s">
        <v>12374</v>
      </c>
      <c r="B1752">
        <v>42.88</v>
      </c>
      <c r="C1752" s="40">
        <f>nyse_gme_short_interest[[#This Row],[short_position]]/nyse_gme_short_interest[[#This Row],[float_shares]]*100</f>
        <v>32.817506703084668</v>
      </c>
      <c r="D1752" s="8">
        <v>130964824</v>
      </c>
      <c r="E1752">
        <v>4.7699999999999996</v>
      </c>
      <c r="F1752" s="8">
        <v>399070000</v>
      </c>
    </row>
    <row r="1753" spans="1:6">
      <c r="A1753" t="s">
        <v>12375</v>
      </c>
      <c r="B1753">
        <v>42.88</v>
      </c>
      <c r="C1753" s="40">
        <f>nyse_gme_short_interest[[#This Row],[short_position]]/nyse_gme_short_interest[[#This Row],[float_shares]]*100</f>
        <v>32.817506703084668</v>
      </c>
      <c r="D1753" s="8">
        <v>130964824</v>
      </c>
      <c r="E1753">
        <v>4.7699999999999996</v>
      </c>
      <c r="F1753" s="8">
        <v>399070000</v>
      </c>
    </row>
    <row r="1754" spans="1:6">
      <c r="A1754" t="s">
        <v>12376</v>
      </c>
      <c r="B1754">
        <v>42.88</v>
      </c>
      <c r="C1754" s="40">
        <f>nyse_gme_short_interest[[#This Row],[short_position]]/nyse_gme_short_interest[[#This Row],[float_shares]]*100</f>
        <v>32.817506703084668</v>
      </c>
      <c r="D1754" s="8">
        <v>130964824</v>
      </c>
      <c r="E1754">
        <v>4.7699999999999996</v>
      </c>
      <c r="F1754" s="8">
        <v>399070000</v>
      </c>
    </row>
    <row r="1755" spans="1:6">
      <c r="A1755" t="s">
        <v>12377</v>
      </c>
      <c r="B1755">
        <v>42.88</v>
      </c>
      <c r="C1755" s="40">
        <f>nyse_gme_short_interest[[#This Row],[short_position]]/nyse_gme_short_interest[[#This Row],[float_shares]]*100</f>
        <v>32.817506703084668</v>
      </c>
      <c r="D1755" s="8">
        <v>130964824</v>
      </c>
      <c r="E1755">
        <v>4.7699999999999996</v>
      </c>
      <c r="F1755" s="8">
        <v>399070000</v>
      </c>
    </row>
    <row r="1756" spans="1:6">
      <c r="A1756" t="s">
        <v>12378</v>
      </c>
      <c r="B1756">
        <v>42.88</v>
      </c>
      <c r="C1756" s="40">
        <f>nyse_gme_short_interest[[#This Row],[short_position]]/nyse_gme_short_interest[[#This Row],[float_shares]]*100</f>
        <v>32.817506703084668</v>
      </c>
      <c r="D1756" s="8">
        <v>130964824</v>
      </c>
      <c r="E1756">
        <v>4.7699999999999996</v>
      </c>
      <c r="F1756" s="8">
        <v>399070000</v>
      </c>
    </row>
    <row r="1757" spans="1:6">
      <c r="A1757" t="s">
        <v>12379</v>
      </c>
      <c r="B1757">
        <v>42.88</v>
      </c>
      <c r="C1757" s="40">
        <f>nyse_gme_short_interest[[#This Row],[short_position]]/nyse_gme_short_interest[[#This Row],[float_shares]]*100</f>
        <v>32.817506703084668</v>
      </c>
      <c r="D1757" s="8">
        <v>130964824</v>
      </c>
      <c r="E1757">
        <v>4.7699999999999996</v>
      </c>
      <c r="F1757" s="8">
        <v>399070000</v>
      </c>
    </row>
    <row r="1758" spans="1:6">
      <c r="A1758" t="s">
        <v>12380</v>
      </c>
      <c r="B1758">
        <v>41.35</v>
      </c>
      <c r="C1758" s="40">
        <f>nyse_gme_short_interest[[#This Row],[short_position]]/nyse_gme_short_interest[[#This Row],[float_shares]]*100</f>
        <v>31.646951161450371</v>
      </c>
      <c r="D1758" s="8">
        <v>126293488</v>
      </c>
      <c r="E1758">
        <v>10.01</v>
      </c>
      <c r="F1758" s="8">
        <v>399070000</v>
      </c>
    </row>
    <row r="1759" spans="1:6">
      <c r="A1759" t="s">
        <v>12381</v>
      </c>
      <c r="B1759">
        <v>41.35</v>
      </c>
      <c r="C1759" s="40">
        <f>nyse_gme_short_interest[[#This Row],[short_position]]/nyse_gme_short_interest[[#This Row],[float_shares]]*100</f>
        <v>31.646951161450371</v>
      </c>
      <c r="D1759" s="8">
        <v>126293488</v>
      </c>
      <c r="E1759">
        <v>10.01</v>
      </c>
      <c r="F1759" s="8">
        <v>399070000</v>
      </c>
    </row>
    <row r="1760" spans="1:6">
      <c r="A1760" t="s">
        <v>12382</v>
      </c>
      <c r="B1760">
        <v>41.35</v>
      </c>
      <c r="C1760" s="40">
        <f>nyse_gme_short_interest[[#This Row],[short_position]]/nyse_gme_short_interest[[#This Row],[float_shares]]*100</f>
        <v>31.646951161450371</v>
      </c>
      <c r="D1760" s="8">
        <v>126293488</v>
      </c>
      <c r="E1760">
        <v>10.01</v>
      </c>
      <c r="F1760" s="8">
        <v>399070000</v>
      </c>
    </row>
    <row r="1761" spans="1:6">
      <c r="A1761" t="s">
        <v>12383</v>
      </c>
      <c r="B1761">
        <v>41.35</v>
      </c>
      <c r="C1761" s="40">
        <f>nyse_gme_short_interest[[#This Row],[short_position]]/nyse_gme_short_interest[[#This Row],[float_shares]]*100</f>
        <v>31.646951161450371</v>
      </c>
      <c r="D1761" s="8">
        <v>126293488</v>
      </c>
      <c r="E1761">
        <v>10.01</v>
      </c>
      <c r="F1761" s="8">
        <v>399070000</v>
      </c>
    </row>
    <row r="1762" spans="1:6">
      <c r="A1762" t="s">
        <v>12384</v>
      </c>
      <c r="B1762">
        <v>41.35</v>
      </c>
      <c r="C1762" s="40">
        <f>nyse_gme_short_interest[[#This Row],[short_position]]/nyse_gme_short_interest[[#This Row],[float_shares]]*100</f>
        <v>31.646951161450371</v>
      </c>
      <c r="D1762" s="8">
        <v>126293488</v>
      </c>
      <c r="E1762">
        <v>10.01</v>
      </c>
      <c r="F1762" s="8">
        <v>399070000</v>
      </c>
    </row>
    <row r="1763" spans="1:6">
      <c r="A1763" t="s">
        <v>12385</v>
      </c>
      <c r="B1763">
        <v>41.35</v>
      </c>
      <c r="C1763" s="40">
        <f>nyse_gme_short_interest[[#This Row],[short_position]]/nyse_gme_short_interest[[#This Row],[float_shares]]*100</f>
        <v>31.646951161450371</v>
      </c>
      <c r="D1763" s="8">
        <v>126293488</v>
      </c>
      <c r="E1763">
        <v>10.01</v>
      </c>
      <c r="F1763" s="8">
        <v>399070000</v>
      </c>
    </row>
    <row r="1764" spans="1:6">
      <c r="A1764" t="s">
        <v>12386</v>
      </c>
      <c r="B1764">
        <v>41.35</v>
      </c>
      <c r="C1764" s="40">
        <f>nyse_gme_short_interest[[#This Row],[short_position]]/nyse_gme_short_interest[[#This Row],[float_shares]]*100</f>
        <v>31.646951161450371</v>
      </c>
      <c r="D1764" s="8">
        <v>126293488</v>
      </c>
      <c r="E1764">
        <v>10.01</v>
      </c>
      <c r="F1764" s="8">
        <v>399070000</v>
      </c>
    </row>
    <row r="1765" spans="1:6">
      <c r="A1765" t="s">
        <v>12387</v>
      </c>
      <c r="B1765">
        <v>41.35</v>
      </c>
      <c r="C1765" s="40">
        <f>nyse_gme_short_interest[[#This Row],[short_position]]/nyse_gme_short_interest[[#This Row],[float_shares]]*100</f>
        <v>31.646951161450371</v>
      </c>
      <c r="D1765" s="8">
        <v>126293488</v>
      </c>
      <c r="E1765">
        <v>10.01</v>
      </c>
      <c r="F1765" s="8">
        <v>399070000</v>
      </c>
    </row>
    <row r="1766" spans="1:6">
      <c r="A1766" t="s">
        <v>12388</v>
      </c>
      <c r="B1766">
        <v>41.35</v>
      </c>
      <c r="C1766" s="40">
        <f>nyse_gme_short_interest[[#This Row],[short_position]]/nyse_gme_short_interest[[#This Row],[float_shares]]*100</f>
        <v>31.646951161450371</v>
      </c>
      <c r="D1766" s="8">
        <v>126293488</v>
      </c>
      <c r="E1766">
        <v>10.01</v>
      </c>
      <c r="F1766" s="8">
        <v>399070000</v>
      </c>
    </row>
    <row r="1767" spans="1:6">
      <c r="A1767" t="s">
        <v>12389</v>
      </c>
      <c r="B1767">
        <v>41.35</v>
      </c>
      <c r="C1767" s="40">
        <f>nyse_gme_short_interest[[#This Row],[short_position]]/nyse_gme_short_interest[[#This Row],[float_shares]]*100</f>
        <v>31.646951161450371</v>
      </c>
      <c r="D1767" s="8">
        <v>126293488</v>
      </c>
      <c r="E1767">
        <v>10.01</v>
      </c>
      <c r="F1767" s="8">
        <v>399070000</v>
      </c>
    </row>
    <row r="1768" spans="1:6">
      <c r="A1768" t="s">
        <v>12390</v>
      </c>
      <c r="B1768">
        <v>45.23</v>
      </c>
      <c r="C1768" s="40">
        <f>nyse_gme_short_interest[[#This Row],[short_position]]/nyse_gme_short_interest[[#This Row],[float_shares]]*100</f>
        <v>34.611483699601578</v>
      </c>
      <c r="D1768" s="8">
        <v>138124048</v>
      </c>
      <c r="E1768">
        <v>10.94</v>
      </c>
      <c r="F1768" s="8">
        <v>399070000</v>
      </c>
    </row>
    <row r="1769" spans="1:6">
      <c r="A1769" t="s">
        <v>12391</v>
      </c>
      <c r="B1769">
        <v>45.23</v>
      </c>
      <c r="C1769" s="40">
        <f>nyse_gme_short_interest[[#This Row],[short_position]]/nyse_gme_short_interest[[#This Row],[float_shares]]*100</f>
        <v>34.611483699601578</v>
      </c>
      <c r="D1769" s="8">
        <v>138124048</v>
      </c>
      <c r="E1769">
        <v>10.94</v>
      </c>
      <c r="F1769" s="8">
        <v>399070000</v>
      </c>
    </row>
    <row r="1770" spans="1:6">
      <c r="A1770" t="s">
        <v>12392</v>
      </c>
      <c r="B1770">
        <v>45.23</v>
      </c>
      <c r="C1770" s="40">
        <f>nyse_gme_short_interest[[#This Row],[short_position]]/nyse_gme_short_interest[[#This Row],[float_shares]]*100</f>
        <v>34.611483699601578</v>
      </c>
      <c r="D1770" s="8">
        <v>138124048</v>
      </c>
      <c r="E1770">
        <v>10.94</v>
      </c>
      <c r="F1770" s="8">
        <v>399070000</v>
      </c>
    </row>
    <row r="1771" spans="1:6">
      <c r="A1771" t="s">
        <v>12393</v>
      </c>
      <c r="B1771">
        <v>45.23</v>
      </c>
      <c r="C1771" s="40">
        <f>nyse_gme_short_interest[[#This Row],[short_position]]/nyse_gme_short_interest[[#This Row],[float_shares]]*100</f>
        <v>34.611483699601578</v>
      </c>
      <c r="D1771" s="8">
        <v>138124048</v>
      </c>
      <c r="E1771">
        <v>10.94</v>
      </c>
      <c r="F1771" s="8">
        <v>399070000</v>
      </c>
    </row>
    <row r="1772" spans="1:6">
      <c r="A1772" t="s">
        <v>12394</v>
      </c>
      <c r="B1772">
        <v>45.23</v>
      </c>
      <c r="C1772" s="40">
        <f>nyse_gme_short_interest[[#This Row],[short_position]]/nyse_gme_short_interest[[#This Row],[float_shares]]*100</f>
        <v>34.611483699601578</v>
      </c>
      <c r="D1772" s="8">
        <v>138124048</v>
      </c>
      <c r="E1772">
        <v>10.94</v>
      </c>
      <c r="F1772" s="8">
        <v>399070000</v>
      </c>
    </row>
    <row r="1773" spans="1:6">
      <c r="A1773" t="s">
        <v>12395</v>
      </c>
      <c r="B1773">
        <v>45.23</v>
      </c>
      <c r="C1773" s="40">
        <f>nyse_gme_short_interest[[#This Row],[short_position]]/nyse_gme_short_interest[[#This Row],[float_shares]]*100</f>
        <v>34.611483699601578</v>
      </c>
      <c r="D1773" s="8">
        <v>138124048</v>
      </c>
      <c r="E1773">
        <v>10.94</v>
      </c>
      <c r="F1773" s="8">
        <v>399070000</v>
      </c>
    </row>
    <row r="1774" spans="1:6">
      <c r="A1774" t="s">
        <v>12396</v>
      </c>
      <c r="B1774">
        <v>45.23</v>
      </c>
      <c r="C1774" s="40">
        <f>nyse_gme_short_interest[[#This Row],[short_position]]/nyse_gme_short_interest[[#This Row],[float_shares]]*100</f>
        <v>34.611483699601578</v>
      </c>
      <c r="D1774" s="8">
        <v>138124048</v>
      </c>
      <c r="E1774">
        <v>10.94</v>
      </c>
      <c r="F1774" s="8">
        <v>399070000</v>
      </c>
    </row>
    <row r="1775" spans="1:6">
      <c r="A1775" t="s">
        <v>12397</v>
      </c>
      <c r="B1775">
        <v>45.23</v>
      </c>
      <c r="C1775" s="40">
        <f>nyse_gme_short_interest[[#This Row],[short_position]]/nyse_gme_short_interest[[#This Row],[float_shares]]*100</f>
        <v>34.611483699601578</v>
      </c>
      <c r="D1775" s="8">
        <v>138124048</v>
      </c>
      <c r="E1775">
        <v>10.94</v>
      </c>
      <c r="F1775" s="8">
        <v>399070000</v>
      </c>
    </row>
    <row r="1776" spans="1:6">
      <c r="A1776" t="s">
        <v>12398</v>
      </c>
      <c r="B1776">
        <v>45.23</v>
      </c>
      <c r="C1776" s="40">
        <f>nyse_gme_short_interest[[#This Row],[short_position]]/nyse_gme_short_interest[[#This Row],[float_shares]]*100</f>
        <v>34.611483699601578</v>
      </c>
      <c r="D1776" s="8">
        <v>138124048</v>
      </c>
      <c r="E1776">
        <v>10.94</v>
      </c>
      <c r="F1776" s="8">
        <v>399070000</v>
      </c>
    </row>
    <row r="1777" spans="1:6">
      <c r="A1777" t="s">
        <v>12399</v>
      </c>
      <c r="B1777">
        <v>45.23</v>
      </c>
      <c r="C1777" s="40">
        <f>nyse_gme_short_interest[[#This Row],[short_position]]/nyse_gme_short_interest[[#This Row],[float_shares]]*100</f>
        <v>34.611483699601578</v>
      </c>
      <c r="D1777" s="8">
        <v>138124048</v>
      </c>
      <c r="E1777">
        <v>10.94</v>
      </c>
      <c r="F1777" s="8">
        <v>399070000</v>
      </c>
    </row>
    <row r="1778" spans="1:6">
      <c r="A1778" t="s">
        <v>12400</v>
      </c>
      <c r="B1778">
        <v>45.23</v>
      </c>
      <c r="C1778" s="40">
        <f>nyse_gme_short_interest[[#This Row],[short_position]]/nyse_gme_short_interest[[#This Row],[float_shares]]*100</f>
        <v>34.611483699601578</v>
      </c>
      <c r="D1778" s="8">
        <v>138124048</v>
      </c>
      <c r="E1778">
        <v>10.94</v>
      </c>
      <c r="F1778" s="8">
        <v>399070000</v>
      </c>
    </row>
    <row r="1779" spans="1:6">
      <c r="A1779" t="s">
        <v>12401</v>
      </c>
      <c r="B1779">
        <v>47.2</v>
      </c>
      <c r="C1779" s="40">
        <f>nyse_gme_short_interest[[#This Row],[short_position]]/nyse_gme_short_interest[[#This Row],[float_shares]]*100</f>
        <v>36.120263612899997</v>
      </c>
      <c r="D1779" s="8">
        <v>144145136</v>
      </c>
      <c r="E1779">
        <v>9.91</v>
      </c>
      <c r="F1779" s="8">
        <v>399070000</v>
      </c>
    </row>
    <row r="1780" spans="1:6">
      <c r="A1780" t="s">
        <v>12402</v>
      </c>
      <c r="B1780">
        <v>47.2</v>
      </c>
      <c r="C1780" s="40">
        <f>nyse_gme_short_interest[[#This Row],[short_position]]/nyse_gme_short_interest[[#This Row],[float_shares]]*100</f>
        <v>36.120263612899997</v>
      </c>
      <c r="D1780" s="8">
        <v>144145136</v>
      </c>
      <c r="E1780">
        <v>9.91</v>
      </c>
      <c r="F1780" s="8">
        <v>399070000</v>
      </c>
    </row>
    <row r="1781" spans="1:6">
      <c r="A1781" t="s">
        <v>12403</v>
      </c>
      <c r="B1781">
        <v>47.2</v>
      </c>
      <c r="C1781" s="40">
        <f>nyse_gme_short_interest[[#This Row],[short_position]]/nyse_gme_short_interest[[#This Row],[float_shares]]*100</f>
        <v>36.120263612899997</v>
      </c>
      <c r="D1781" s="8">
        <v>144145136</v>
      </c>
      <c r="E1781">
        <v>9.91</v>
      </c>
      <c r="F1781" s="8">
        <v>399070000</v>
      </c>
    </row>
    <row r="1782" spans="1:6">
      <c r="A1782" t="s">
        <v>12404</v>
      </c>
      <c r="B1782">
        <v>47.2</v>
      </c>
      <c r="C1782" s="40">
        <f>nyse_gme_short_interest[[#This Row],[short_position]]/nyse_gme_short_interest[[#This Row],[float_shares]]*100</f>
        <v>36.120263612899997</v>
      </c>
      <c r="D1782" s="8">
        <v>144145136</v>
      </c>
      <c r="E1782">
        <v>9.91</v>
      </c>
      <c r="F1782" s="8">
        <v>399070000</v>
      </c>
    </row>
    <row r="1783" spans="1:6">
      <c r="A1783" t="s">
        <v>12405</v>
      </c>
      <c r="B1783">
        <v>47.2</v>
      </c>
      <c r="C1783" s="40">
        <f>nyse_gme_short_interest[[#This Row],[short_position]]/nyse_gme_short_interest[[#This Row],[float_shares]]*100</f>
        <v>36.120263612899997</v>
      </c>
      <c r="D1783" s="8">
        <v>144145136</v>
      </c>
      <c r="E1783">
        <v>9.91</v>
      </c>
      <c r="F1783" s="8">
        <v>399070000</v>
      </c>
    </row>
    <row r="1784" spans="1:6">
      <c r="A1784" t="s">
        <v>12406</v>
      </c>
      <c r="B1784">
        <v>47.2</v>
      </c>
      <c r="C1784" s="40">
        <f>nyse_gme_short_interest[[#This Row],[short_position]]/nyse_gme_short_interest[[#This Row],[float_shares]]*100</f>
        <v>36.120263612899997</v>
      </c>
      <c r="D1784" s="8">
        <v>144145136</v>
      </c>
      <c r="E1784">
        <v>9.91</v>
      </c>
      <c r="F1784" s="8">
        <v>399070000</v>
      </c>
    </row>
    <row r="1785" spans="1:6">
      <c r="A1785" t="s">
        <v>12407</v>
      </c>
      <c r="B1785">
        <v>47.2</v>
      </c>
      <c r="C1785" s="40">
        <f>nyse_gme_short_interest[[#This Row],[short_position]]/nyse_gme_short_interest[[#This Row],[float_shares]]*100</f>
        <v>36.120263612899997</v>
      </c>
      <c r="D1785" s="8">
        <v>144145136</v>
      </c>
      <c r="E1785">
        <v>9.91</v>
      </c>
      <c r="F1785" s="8">
        <v>399070000</v>
      </c>
    </row>
    <row r="1786" spans="1:6">
      <c r="A1786" t="s">
        <v>12408</v>
      </c>
      <c r="B1786">
        <v>47.2</v>
      </c>
      <c r="C1786" s="40">
        <f>nyse_gme_short_interest[[#This Row],[short_position]]/nyse_gme_short_interest[[#This Row],[float_shares]]*100</f>
        <v>36.120263612899997</v>
      </c>
      <c r="D1786" s="8">
        <v>144145136</v>
      </c>
      <c r="E1786">
        <v>9.91</v>
      </c>
      <c r="F1786" s="8">
        <v>399070000</v>
      </c>
    </row>
    <row r="1787" spans="1:6">
      <c r="A1787" t="s">
        <v>12409</v>
      </c>
      <c r="B1787">
        <v>45.83</v>
      </c>
      <c r="C1787" s="40">
        <f>nyse_gme_short_interest[[#This Row],[short_position]]/nyse_gme_short_interest[[#This Row],[float_shares]]*100</f>
        <v>35.076867717443058</v>
      </c>
      <c r="D1787" s="8">
        <v>139981256</v>
      </c>
      <c r="E1787">
        <v>9.06</v>
      </c>
      <c r="F1787" s="8">
        <v>399070000</v>
      </c>
    </row>
    <row r="1788" spans="1:6">
      <c r="A1788" t="s">
        <v>12410</v>
      </c>
      <c r="B1788">
        <v>45.83</v>
      </c>
      <c r="C1788" s="40">
        <f>nyse_gme_short_interest[[#This Row],[short_position]]/nyse_gme_short_interest[[#This Row],[float_shares]]*100</f>
        <v>35.076867717443058</v>
      </c>
      <c r="D1788" s="8">
        <v>139981256</v>
      </c>
      <c r="E1788">
        <v>9.06</v>
      </c>
      <c r="F1788" s="8">
        <v>399070000</v>
      </c>
    </row>
    <row r="1789" spans="1:6">
      <c r="A1789" t="s">
        <v>12411</v>
      </c>
      <c r="B1789">
        <v>45.83</v>
      </c>
      <c r="C1789" s="40">
        <f>nyse_gme_short_interest[[#This Row],[short_position]]/nyse_gme_short_interest[[#This Row],[float_shares]]*100</f>
        <v>35.076867717443058</v>
      </c>
      <c r="D1789" s="8">
        <v>139981256</v>
      </c>
      <c r="E1789">
        <v>9.06</v>
      </c>
      <c r="F1789" s="8">
        <v>399070000</v>
      </c>
    </row>
    <row r="1790" spans="1:6">
      <c r="A1790" t="s">
        <v>12412</v>
      </c>
      <c r="B1790">
        <v>45.83</v>
      </c>
      <c r="C1790" s="40">
        <f>nyse_gme_short_interest[[#This Row],[short_position]]/nyse_gme_short_interest[[#This Row],[float_shares]]*100</f>
        <v>35.076867717443058</v>
      </c>
      <c r="D1790" s="8">
        <v>139981256</v>
      </c>
      <c r="E1790">
        <v>9.06</v>
      </c>
      <c r="F1790" s="8">
        <v>399070000</v>
      </c>
    </row>
    <row r="1791" spans="1:6">
      <c r="A1791" t="s">
        <v>12413</v>
      </c>
      <c r="B1791">
        <v>45.83</v>
      </c>
      <c r="C1791" s="40">
        <f>nyse_gme_short_interest[[#This Row],[short_position]]/nyse_gme_short_interest[[#This Row],[float_shares]]*100</f>
        <v>35.076867717443058</v>
      </c>
      <c r="D1791" s="8">
        <v>139981256</v>
      </c>
      <c r="E1791">
        <v>9.06</v>
      </c>
      <c r="F1791" s="8">
        <v>399070000</v>
      </c>
    </row>
    <row r="1792" spans="1:6">
      <c r="A1792" t="s">
        <v>12414</v>
      </c>
      <c r="B1792">
        <v>45.83</v>
      </c>
      <c r="C1792" s="40">
        <f>nyse_gme_short_interest[[#This Row],[short_position]]/nyse_gme_short_interest[[#This Row],[float_shares]]*100</f>
        <v>35.076867717443058</v>
      </c>
      <c r="D1792" s="8">
        <v>139981256</v>
      </c>
      <c r="E1792">
        <v>9.06</v>
      </c>
      <c r="F1792" s="8">
        <v>399070000</v>
      </c>
    </row>
    <row r="1793" spans="1:6">
      <c r="A1793" t="s">
        <v>12415</v>
      </c>
      <c r="B1793">
        <v>45.83</v>
      </c>
      <c r="C1793" s="40">
        <f>nyse_gme_short_interest[[#This Row],[short_position]]/nyse_gme_short_interest[[#This Row],[float_shares]]*100</f>
        <v>35.076867717443058</v>
      </c>
      <c r="D1793" s="8">
        <v>139981256</v>
      </c>
      <c r="E1793">
        <v>9.06</v>
      </c>
      <c r="F1793" s="8">
        <v>399070000</v>
      </c>
    </row>
    <row r="1794" spans="1:6">
      <c r="A1794" t="s">
        <v>12416</v>
      </c>
      <c r="B1794">
        <v>45.83</v>
      </c>
      <c r="C1794" s="40">
        <f>nyse_gme_short_interest[[#This Row],[short_position]]/nyse_gme_short_interest[[#This Row],[float_shares]]*100</f>
        <v>35.076867717443058</v>
      </c>
      <c r="D1794" s="8">
        <v>139981256</v>
      </c>
      <c r="E1794">
        <v>9.06</v>
      </c>
      <c r="F1794" s="8">
        <v>399070000</v>
      </c>
    </row>
    <row r="1795" spans="1:6">
      <c r="A1795" t="s">
        <v>12417</v>
      </c>
      <c r="B1795">
        <v>45.83</v>
      </c>
      <c r="C1795" s="40">
        <f>nyse_gme_short_interest[[#This Row],[short_position]]/nyse_gme_short_interest[[#This Row],[float_shares]]*100</f>
        <v>35.076867717443058</v>
      </c>
      <c r="D1795" s="8">
        <v>139981256</v>
      </c>
      <c r="E1795">
        <v>9.06</v>
      </c>
      <c r="F1795" s="8">
        <v>399070000</v>
      </c>
    </row>
    <row r="1796" spans="1:6">
      <c r="A1796" t="s">
        <v>12418</v>
      </c>
      <c r="B1796">
        <v>45.83</v>
      </c>
      <c r="C1796" s="40">
        <f>nyse_gme_short_interest[[#This Row],[short_position]]/nyse_gme_short_interest[[#This Row],[float_shares]]*100</f>
        <v>35.076867717443058</v>
      </c>
      <c r="D1796" s="8">
        <v>139981256</v>
      </c>
      <c r="E1796">
        <v>9.06</v>
      </c>
      <c r="F1796" s="8">
        <v>399070000</v>
      </c>
    </row>
    <row r="1797" spans="1:6">
      <c r="A1797" t="s">
        <v>12419</v>
      </c>
      <c r="B1797">
        <v>45.83</v>
      </c>
      <c r="C1797" s="40">
        <f>nyse_gme_short_interest[[#This Row],[short_position]]/nyse_gme_short_interest[[#This Row],[float_shares]]*100</f>
        <v>35.076867717443058</v>
      </c>
      <c r="D1797" s="8">
        <v>139981256</v>
      </c>
      <c r="E1797">
        <v>9.06</v>
      </c>
      <c r="F1797" s="8">
        <v>399070000</v>
      </c>
    </row>
    <row r="1798" spans="1:6">
      <c r="A1798" t="s">
        <v>12420</v>
      </c>
      <c r="B1798">
        <v>46.97</v>
      </c>
      <c r="C1798" s="40">
        <f>nyse_gme_short_interest[[#This Row],[short_position]]/nyse_gme_short_interest[[#This Row],[float_shares]]*100</f>
        <v>35.944290475355203</v>
      </c>
      <c r="D1798" s="8">
        <v>143442880</v>
      </c>
      <c r="E1798">
        <v>7.43</v>
      </c>
      <c r="F1798" s="8">
        <v>399070000</v>
      </c>
    </row>
    <row r="1799" spans="1:6">
      <c r="A1799" t="s">
        <v>12421</v>
      </c>
      <c r="B1799">
        <v>46.97</v>
      </c>
      <c r="C1799" s="40">
        <f>nyse_gme_short_interest[[#This Row],[short_position]]/nyse_gme_short_interest[[#This Row],[float_shares]]*100</f>
        <v>35.944290475355203</v>
      </c>
      <c r="D1799" s="8">
        <v>143442880</v>
      </c>
      <c r="E1799">
        <v>7.43</v>
      </c>
      <c r="F1799" s="8">
        <v>399070000</v>
      </c>
    </row>
    <row r="1800" spans="1:6">
      <c r="A1800" t="s">
        <v>12422</v>
      </c>
      <c r="B1800">
        <v>46.97</v>
      </c>
      <c r="C1800" s="40">
        <f>nyse_gme_short_interest[[#This Row],[short_position]]/nyse_gme_short_interest[[#This Row],[float_shares]]*100</f>
        <v>35.944290475355203</v>
      </c>
      <c r="D1800" s="8">
        <v>143442880</v>
      </c>
      <c r="E1800">
        <v>7.43</v>
      </c>
      <c r="F1800" s="8">
        <v>399070000</v>
      </c>
    </row>
    <row r="1801" spans="1:6">
      <c r="A1801" t="s">
        <v>12423</v>
      </c>
      <c r="B1801">
        <v>46.97</v>
      </c>
      <c r="C1801" s="40">
        <f>nyse_gme_short_interest[[#This Row],[short_position]]/nyse_gme_short_interest[[#This Row],[float_shares]]*100</f>
        <v>35.944290475355203</v>
      </c>
      <c r="D1801" s="8">
        <v>143442880</v>
      </c>
      <c r="E1801">
        <v>7.43</v>
      </c>
      <c r="F1801" s="8">
        <v>399070000</v>
      </c>
    </row>
    <row r="1802" spans="1:6">
      <c r="A1802" t="s">
        <v>12424</v>
      </c>
      <c r="B1802">
        <v>46.97</v>
      </c>
      <c r="C1802" s="40">
        <f>nyse_gme_short_interest[[#This Row],[short_position]]/nyse_gme_short_interest[[#This Row],[float_shares]]*100</f>
        <v>35.944290475355203</v>
      </c>
      <c r="D1802" s="8">
        <v>143442880</v>
      </c>
      <c r="E1802">
        <v>7.43</v>
      </c>
      <c r="F1802" s="8">
        <v>399070000</v>
      </c>
    </row>
    <row r="1803" spans="1:6">
      <c r="A1803" t="s">
        <v>12425</v>
      </c>
      <c r="B1803">
        <v>46.97</v>
      </c>
      <c r="C1803" s="40">
        <f>nyse_gme_short_interest[[#This Row],[short_position]]/nyse_gme_short_interest[[#This Row],[float_shares]]*100</f>
        <v>35.944290475355203</v>
      </c>
      <c r="D1803" s="8">
        <v>143442880</v>
      </c>
      <c r="E1803">
        <v>7.43</v>
      </c>
      <c r="F1803" s="8">
        <v>399070000</v>
      </c>
    </row>
    <row r="1804" spans="1:6">
      <c r="A1804" t="s">
        <v>12426</v>
      </c>
      <c r="B1804">
        <v>46.97</v>
      </c>
      <c r="C1804" s="40">
        <f>nyse_gme_short_interest[[#This Row],[short_position]]/nyse_gme_short_interest[[#This Row],[float_shares]]*100</f>
        <v>35.944290475355203</v>
      </c>
      <c r="D1804" s="8">
        <v>143442880</v>
      </c>
      <c r="E1804">
        <v>7.43</v>
      </c>
      <c r="F1804" s="8">
        <v>399070000</v>
      </c>
    </row>
    <row r="1805" spans="1:6">
      <c r="A1805" t="s">
        <v>12427</v>
      </c>
      <c r="B1805">
        <v>46.97</v>
      </c>
      <c r="C1805" s="40">
        <f>nyse_gme_short_interest[[#This Row],[short_position]]/nyse_gme_short_interest[[#This Row],[float_shares]]*100</f>
        <v>35.944290475355203</v>
      </c>
      <c r="D1805" s="8">
        <v>143442880</v>
      </c>
      <c r="E1805">
        <v>7.43</v>
      </c>
      <c r="F1805" s="8">
        <v>399070000</v>
      </c>
    </row>
    <row r="1806" spans="1:6">
      <c r="A1806" t="s">
        <v>12428</v>
      </c>
      <c r="B1806">
        <v>46.97</v>
      </c>
      <c r="C1806" s="40">
        <f>nyse_gme_short_interest[[#This Row],[short_position]]/nyse_gme_short_interest[[#This Row],[float_shares]]*100</f>
        <v>35.944290475355203</v>
      </c>
      <c r="D1806" s="8">
        <v>143442880</v>
      </c>
      <c r="E1806">
        <v>7.43</v>
      </c>
      <c r="F1806" s="8">
        <v>399070000</v>
      </c>
    </row>
    <row r="1807" spans="1:6">
      <c r="A1807" t="s">
        <v>12429</v>
      </c>
      <c r="B1807">
        <v>46.97</v>
      </c>
      <c r="C1807" s="40">
        <f>nyse_gme_short_interest[[#This Row],[short_position]]/nyse_gme_short_interest[[#This Row],[float_shares]]*100</f>
        <v>35.944290475355203</v>
      </c>
      <c r="D1807" s="8">
        <v>143442880</v>
      </c>
      <c r="E1807">
        <v>7.43</v>
      </c>
      <c r="F1807" s="8">
        <v>399070000</v>
      </c>
    </row>
    <row r="1808" spans="1:6">
      <c r="A1808" t="s">
        <v>12430</v>
      </c>
      <c r="B1808">
        <v>46.97</v>
      </c>
      <c r="C1808" s="40">
        <f>nyse_gme_short_interest[[#This Row],[short_position]]/nyse_gme_short_interest[[#This Row],[float_shares]]*100</f>
        <v>35.944290475355203</v>
      </c>
      <c r="D1808" s="8">
        <v>143442880</v>
      </c>
      <c r="E1808">
        <v>7.43</v>
      </c>
      <c r="F1808" s="8">
        <v>399070000</v>
      </c>
    </row>
    <row r="1809" spans="1:6">
      <c r="A1809" t="s">
        <v>12431</v>
      </c>
      <c r="B1809">
        <v>46.97</v>
      </c>
      <c r="C1809" s="40">
        <f>nyse_gme_short_interest[[#This Row],[short_position]]/nyse_gme_short_interest[[#This Row],[float_shares]]*100</f>
        <v>35.944290475355203</v>
      </c>
      <c r="D1809" s="8">
        <v>143442880</v>
      </c>
      <c r="E1809">
        <v>7.43</v>
      </c>
      <c r="F1809" s="8">
        <v>399070000</v>
      </c>
    </row>
    <row r="1810" spans="1:6">
      <c r="A1810" t="s">
        <v>12432</v>
      </c>
      <c r="B1810">
        <v>47.69</v>
      </c>
      <c r="C1810" s="40">
        <f>nyse_gme_short_interest[[#This Row],[short_position]]/nyse_gme_short_interest[[#This Row],[float_shares]]*100</f>
        <v>36.496227729471023</v>
      </c>
      <c r="D1810" s="8">
        <v>145645496</v>
      </c>
      <c r="E1810">
        <v>15.04</v>
      </c>
      <c r="F1810" s="8">
        <v>399070000</v>
      </c>
    </row>
    <row r="1811" spans="1:6">
      <c r="A1811" t="s">
        <v>12433</v>
      </c>
      <c r="B1811">
        <v>47.69</v>
      </c>
      <c r="C1811" s="40">
        <f>nyse_gme_short_interest[[#This Row],[short_position]]/nyse_gme_short_interest[[#This Row],[float_shares]]*100</f>
        <v>36.496227729471023</v>
      </c>
      <c r="D1811" s="8">
        <v>145645496</v>
      </c>
      <c r="E1811">
        <v>15.04</v>
      </c>
      <c r="F1811" s="8">
        <v>399070000</v>
      </c>
    </row>
    <row r="1812" spans="1:6">
      <c r="A1812" t="s">
        <v>12434</v>
      </c>
      <c r="B1812">
        <v>47.69</v>
      </c>
      <c r="C1812" s="40">
        <f>nyse_gme_short_interest[[#This Row],[short_position]]/nyse_gme_short_interest[[#This Row],[float_shares]]*100</f>
        <v>36.496227729471023</v>
      </c>
      <c r="D1812" s="8">
        <v>145645496</v>
      </c>
      <c r="E1812">
        <v>15.04</v>
      </c>
      <c r="F1812" s="8">
        <v>399070000</v>
      </c>
    </row>
    <row r="1813" spans="1:6">
      <c r="A1813" t="s">
        <v>12435</v>
      </c>
      <c r="B1813">
        <v>47.69</v>
      </c>
      <c r="C1813" s="40">
        <f>nyse_gme_short_interest[[#This Row],[short_position]]/nyse_gme_short_interest[[#This Row],[float_shares]]*100</f>
        <v>36.496227729471023</v>
      </c>
      <c r="D1813" s="8">
        <v>145645496</v>
      </c>
      <c r="E1813">
        <v>15.04</v>
      </c>
      <c r="F1813" s="8">
        <v>399070000</v>
      </c>
    </row>
    <row r="1814" spans="1:6">
      <c r="A1814" t="s">
        <v>12436</v>
      </c>
      <c r="B1814">
        <v>47.69</v>
      </c>
      <c r="C1814" s="40">
        <f>nyse_gme_short_interest[[#This Row],[short_position]]/nyse_gme_short_interest[[#This Row],[float_shares]]*100</f>
        <v>36.496227729471023</v>
      </c>
      <c r="D1814" s="8">
        <v>145645496</v>
      </c>
      <c r="E1814">
        <v>15.04</v>
      </c>
      <c r="F1814" s="8">
        <v>399070000</v>
      </c>
    </row>
    <row r="1815" spans="1:6">
      <c r="A1815" t="s">
        <v>12437</v>
      </c>
      <c r="B1815">
        <v>47.69</v>
      </c>
      <c r="C1815" s="40">
        <f>nyse_gme_short_interest[[#This Row],[short_position]]/nyse_gme_short_interest[[#This Row],[float_shares]]*100</f>
        <v>36.496227729471023</v>
      </c>
      <c r="D1815" s="8">
        <v>145645496</v>
      </c>
      <c r="E1815">
        <v>15.04</v>
      </c>
      <c r="F1815" s="8">
        <v>399070000</v>
      </c>
    </row>
    <row r="1816" spans="1:6">
      <c r="A1816" t="s">
        <v>12438</v>
      </c>
      <c r="B1816">
        <v>47.69</v>
      </c>
      <c r="C1816" s="40">
        <f>nyse_gme_short_interest[[#This Row],[short_position]]/nyse_gme_short_interest[[#This Row],[float_shares]]*100</f>
        <v>36.496227729471023</v>
      </c>
      <c r="D1816" s="8">
        <v>145645496</v>
      </c>
      <c r="E1816">
        <v>15.04</v>
      </c>
      <c r="F1816" s="8">
        <v>399070000</v>
      </c>
    </row>
    <row r="1817" spans="1:6">
      <c r="A1817" t="s">
        <v>12439</v>
      </c>
      <c r="B1817">
        <v>47.69</v>
      </c>
      <c r="C1817" s="40">
        <f>nyse_gme_short_interest[[#This Row],[short_position]]/nyse_gme_short_interest[[#This Row],[float_shares]]*100</f>
        <v>36.496227729471023</v>
      </c>
      <c r="D1817" s="8">
        <v>145645496</v>
      </c>
      <c r="E1817">
        <v>15.04</v>
      </c>
      <c r="F1817" s="8">
        <v>399070000</v>
      </c>
    </row>
    <row r="1818" spans="1:6">
      <c r="A1818" t="s">
        <v>12440</v>
      </c>
      <c r="B1818">
        <v>47.69</v>
      </c>
      <c r="C1818" s="40">
        <f>nyse_gme_short_interest[[#This Row],[short_position]]/nyse_gme_short_interest[[#This Row],[float_shares]]*100</f>
        <v>36.496227729471023</v>
      </c>
      <c r="D1818" s="8">
        <v>145645496</v>
      </c>
      <c r="E1818">
        <v>15.04</v>
      </c>
      <c r="F1818">
        <v>399070000</v>
      </c>
    </row>
  </sheetData>
  <pageMargins left="0.7" right="0.7" top="0.78740157499999996" bottom="0.78740157499999996" header="0.3" footer="0.3"/>
  <pageSetup paperSize="9" orientation="portrait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19F9A4-ABE5-4FCA-9C1B-B5E5CDAFD644}">
  <sheetPr>
    <tabColor rgb="FFFFFF00"/>
  </sheetPr>
  <dimension ref="A1:C177"/>
  <sheetViews>
    <sheetView workbookViewId="0">
      <selection activeCell="E34" sqref="E34"/>
    </sheetView>
  </sheetViews>
  <sheetFormatPr baseColWidth="10" defaultRowHeight="14.25"/>
  <sheetData>
    <row r="1" spans="1:3">
      <c r="A1" t="s">
        <v>0</v>
      </c>
      <c r="B1" t="s">
        <v>10621</v>
      </c>
      <c r="C1" t="s">
        <v>10622</v>
      </c>
    </row>
    <row r="2" spans="1:3">
      <c r="A2" s="1">
        <v>45762</v>
      </c>
      <c r="B2">
        <v>318.68</v>
      </c>
      <c r="C2">
        <v>22944648</v>
      </c>
    </row>
    <row r="3" spans="1:3">
      <c r="A3" s="1">
        <v>45747</v>
      </c>
      <c r="B3">
        <v>629.08000000000004</v>
      </c>
      <c r="C3">
        <v>23590453</v>
      </c>
    </row>
    <row r="4" spans="1:3">
      <c r="A4" s="1">
        <v>45730</v>
      </c>
      <c r="B4">
        <v>261.38</v>
      </c>
      <c r="C4">
        <v>21040975</v>
      </c>
    </row>
    <row r="5" spans="1:3">
      <c r="A5" s="1">
        <v>45716</v>
      </c>
      <c r="B5">
        <v>454.22</v>
      </c>
      <c r="C5">
        <v>20894010</v>
      </c>
    </row>
    <row r="6" spans="1:3">
      <c r="A6" s="1">
        <v>45702</v>
      </c>
      <c r="B6">
        <v>220.94</v>
      </c>
      <c r="C6">
        <v>17785268</v>
      </c>
    </row>
    <row r="7" spans="1:3">
      <c r="A7" s="1">
        <v>45688</v>
      </c>
      <c r="B7">
        <v>217.65</v>
      </c>
      <c r="C7">
        <v>17520721</v>
      </c>
    </row>
    <row r="8" spans="1:3">
      <c r="A8" s="1">
        <v>45672</v>
      </c>
      <c r="B8">
        <v>350.74</v>
      </c>
      <c r="C8">
        <v>18063138</v>
      </c>
    </row>
    <row r="9" spans="1:3">
      <c r="A9" s="1">
        <v>45657</v>
      </c>
      <c r="B9">
        <v>315.99</v>
      </c>
      <c r="C9">
        <v>16589698</v>
      </c>
    </row>
    <row r="10" spans="1:3">
      <c r="A10" s="1">
        <v>45639</v>
      </c>
      <c r="B10">
        <v>258.89</v>
      </c>
      <c r="C10">
        <v>15792328</v>
      </c>
    </row>
    <row r="11" spans="1:3">
      <c r="A11" s="1">
        <v>45625</v>
      </c>
      <c r="B11">
        <v>193.02</v>
      </c>
      <c r="C11">
        <v>14669344</v>
      </c>
    </row>
    <row r="12" spans="1:3">
      <c r="A12" s="1">
        <v>45611</v>
      </c>
      <c r="B12">
        <v>308.61</v>
      </c>
      <c r="C12">
        <v>18053589</v>
      </c>
    </row>
    <row r="13" spans="1:3">
      <c r="A13" s="1">
        <v>45596</v>
      </c>
      <c r="B13">
        <v>212.46</v>
      </c>
      <c r="C13">
        <v>17103218</v>
      </c>
    </row>
    <row r="14" spans="1:3">
      <c r="A14" s="1">
        <v>45580</v>
      </c>
      <c r="B14">
        <v>247.44</v>
      </c>
      <c r="C14">
        <v>19918910</v>
      </c>
    </row>
    <row r="15" spans="1:3">
      <c r="A15" s="1">
        <v>45565</v>
      </c>
      <c r="B15">
        <v>229.98</v>
      </c>
      <c r="C15">
        <v>18513354</v>
      </c>
    </row>
    <row r="16" spans="1:3">
      <c r="A16" s="1">
        <v>45548</v>
      </c>
      <c r="B16">
        <v>240.13</v>
      </c>
      <c r="C16">
        <v>19330334</v>
      </c>
    </row>
    <row r="17" spans="1:3">
      <c r="A17" s="1">
        <v>45534</v>
      </c>
      <c r="B17">
        <v>268.92</v>
      </c>
      <c r="C17">
        <v>21647969</v>
      </c>
    </row>
    <row r="18" spans="1:3">
      <c r="A18" s="1">
        <v>45519</v>
      </c>
      <c r="B18">
        <v>287.14999999999998</v>
      </c>
      <c r="C18">
        <v>23115702</v>
      </c>
    </row>
    <row r="19" spans="1:3">
      <c r="A19" s="1">
        <v>45504</v>
      </c>
      <c r="B19">
        <v>240.47</v>
      </c>
      <c r="C19">
        <v>19357857</v>
      </c>
    </row>
    <row r="20" spans="1:3">
      <c r="A20" s="1">
        <v>45488</v>
      </c>
      <c r="B20">
        <v>245.5</v>
      </c>
      <c r="C20">
        <v>19762512</v>
      </c>
    </row>
    <row r="21" spans="1:3">
      <c r="A21" s="1">
        <v>45471</v>
      </c>
      <c r="B21">
        <v>256.08999999999997</v>
      </c>
      <c r="C21">
        <v>20615644</v>
      </c>
    </row>
    <row r="22" spans="1:3">
      <c r="A22" s="1">
        <v>45457</v>
      </c>
      <c r="B22">
        <v>334.17</v>
      </c>
      <c r="C22">
        <v>19715946</v>
      </c>
    </row>
    <row r="23" spans="1:3">
      <c r="A23" s="1">
        <v>45443</v>
      </c>
      <c r="B23">
        <v>251.01</v>
      </c>
      <c r="C23">
        <v>20205912</v>
      </c>
    </row>
    <row r="24" spans="1:3">
      <c r="A24" s="1">
        <v>45427</v>
      </c>
      <c r="B24">
        <v>166.91</v>
      </c>
      <c r="C24">
        <v>20195601</v>
      </c>
    </row>
    <row r="25" spans="1:3">
      <c r="A25" s="1">
        <v>45412</v>
      </c>
      <c r="B25">
        <v>187.45</v>
      </c>
      <c r="C25">
        <v>22681612</v>
      </c>
    </row>
    <row r="26" spans="1:3">
      <c r="A26" s="1">
        <v>45397</v>
      </c>
      <c r="B26">
        <v>189.46</v>
      </c>
      <c r="C26">
        <v>22924616</v>
      </c>
    </row>
    <row r="27" spans="1:3">
      <c r="A27" s="1">
        <v>45379</v>
      </c>
      <c r="B27">
        <v>171.25</v>
      </c>
      <c r="C27">
        <v>20721144</v>
      </c>
    </row>
    <row r="28" spans="1:3">
      <c r="A28" s="1">
        <v>45366</v>
      </c>
      <c r="B28">
        <v>158.77000000000001</v>
      </c>
      <c r="C28">
        <v>20561088</v>
      </c>
    </row>
    <row r="29" spans="1:3">
      <c r="A29" s="1">
        <v>45351</v>
      </c>
      <c r="B29">
        <v>333.24</v>
      </c>
      <c r="C29">
        <v>18161661</v>
      </c>
    </row>
    <row r="30" spans="1:3">
      <c r="A30" s="1">
        <v>45337</v>
      </c>
      <c r="B30">
        <v>146.16999999999999</v>
      </c>
      <c r="C30">
        <v>18929240</v>
      </c>
    </row>
    <row r="31" spans="1:3">
      <c r="A31" s="1">
        <v>45322</v>
      </c>
      <c r="B31">
        <v>137.32</v>
      </c>
      <c r="C31">
        <v>17782741</v>
      </c>
    </row>
    <row r="32" spans="1:3">
      <c r="A32" s="1">
        <v>45303</v>
      </c>
      <c r="B32">
        <v>144.07</v>
      </c>
      <c r="C32">
        <v>18657200</v>
      </c>
    </row>
    <row r="33" spans="1:3">
      <c r="A33" s="1">
        <v>45289</v>
      </c>
      <c r="B33">
        <v>257.83</v>
      </c>
      <c r="C33">
        <v>17016954</v>
      </c>
    </row>
    <row r="34" spans="1:3">
      <c r="A34" s="1">
        <v>45275</v>
      </c>
      <c r="B34">
        <v>151.58000000000001</v>
      </c>
      <c r="C34">
        <v>19629347</v>
      </c>
    </row>
    <row r="35" spans="1:3">
      <c r="A35" s="1">
        <v>45260</v>
      </c>
      <c r="B35">
        <v>147.05000000000001</v>
      </c>
      <c r="C35">
        <v>19043123</v>
      </c>
    </row>
    <row r="36" spans="1:3">
      <c r="A36" s="1">
        <v>45245</v>
      </c>
      <c r="B36">
        <v>170.17</v>
      </c>
      <c r="C36">
        <v>22037261</v>
      </c>
    </row>
    <row r="37" spans="1:3">
      <c r="A37" s="1">
        <v>45230</v>
      </c>
      <c r="B37">
        <v>168.76</v>
      </c>
      <c r="C37">
        <v>21854549</v>
      </c>
    </row>
    <row r="38" spans="1:3">
      <c r="A38" s="1">
        <v>45212</v>
      </c>
      <c r="B38">
        <v>170.47</v>
      </c>
      <c r="C38">
        <v>22075376</v>
      </c>
    </row>
    <row r="39" spans="1:3">
      <c r="A39" s="1">
        <v>45198</v>
      </c>
      <c r="B39">
        <v>488.86</v>
      </c>
      <c r="C39">
        <v>23709824</v>
      </c>
    </row>
    <row r="40" spans="1:3">
      <c r="A40" s="1">
        <v>45184</v>
      </c>
      <c r="B40">
        <v>182.75</v>
      </c>
      <c r="C40">
        <v>23665921</v>
      </c>
    </row>
    <row r="41" spans="1:3">
      <c r="A41" s="1">
        <v>45169</v>
      </c>
      <c r="B41">
        <v>278.45999999999998</v>
      </c>
      <c r="C41">
        <v>17542703</v>
      </c>
    </row>
    <row r="42" spans="1:3">
      <c r="A42" s="1">
        <v>45153</v>
      </c>
      <c r="B42">
        <v>132.61000000000001</v>
      </c>
      <c r="C42">
        <v>17173152</v>
      </c>
    </row>
    <row r="43" spans="1:3">
      <c r="A43" s="1">
        <v>45138</v>
      </c>
      <c r="B43">
        <v>127.57</v>
      </c>
      <c r="C43">
        <v>16520148</v>
      </c>
    </row>
    <row r="44" spans="1:3">
      <c r="A44" s="1">
        <v>45121</v>
      </c>
      <c r="B44">
        <v>153.04</v>
      </c>
      <c r="C44">
        <v>19819028</v>
      </c>
    </row>
    <row r="45" spans="1:3">
      <c r="A45" s="1">
        <v>45107</v>
      </c>
      <c r="B45">
        <v>316.49</v>
      </c>
      <c r="C45">
        <v>22312225</v>
      </c>
    </row>
    <row r="46" spans="1:3">
      <c r="A46" s="1">
        <v>45092</v>
      </c>
      <c r="B46">
        <v>163.58000000000001</v>
      </c>
      <c r="C46">
        <v>21184118</v>
      </c>
    </row>
    <row r="47" spans="1:3">
      <c r="A47" s="1">
        <v>45077</v>
      </c>
      <c r="B47">
        <v>330.64</v>
      </c>
      <c r="C47">
        <v>22648675</v>
      </c>
    </row>
    <row r="48" spans="1:3">
      <c r="A48" s="1">
        <v>45061</v>
      </c>
      <c r="B48">
        <v>410</v>
      </c>
      <c r="C48">
        <v>22549747</v>
      </c>
    </row>
    <row r="49" spans="1:3">
      <c r="A49" s="1">
        <v>45044</v>
      </c>
      <c r="B49">
        <v>168.8</v>
      </c>
      <c r="C49">
        <v>21859881</v>
      </c>
    </row>
    <row r="50" spans="1:3">
      <c r="A50" s="1">
        <v>45030</v>
      </c>
      <c r="B50">
        <v>172.2</v>
      </c>
      <c r="C50">
        <v>22299265</v>
      </c>
    </row>
    <row r="51" spans="1:3">
      <c r="A51" s="1">
        <v>45016</v>
      </c>
      <c r="B51">
        <v>173</v>
      </c>
      <c r="C51">
        <v>22403870</v>
      </c>
    </row>
    <row r="52" spans="1:3">
      <c r="A52" s="1">
        <v>45000</v>
      </c>
      <c r="B52">
        <v>172.81</v>
      </c>
      <c r="C52">
        <v>22378750</v>
      </c>
    </row>
    <row r="53" spans="1:3">
      <c r="A53" s="1">
        <v>44985</v>
      </c>
      <c r="B53">
        <v>139.34</v>
      </c>
      <c r="C53">
        <v>18044594</v>
      </c>
    </row>
    <row r="54" spans="1:3">
      <c r="A54" s="1">
        <v>44972</v>
      </c>
      <c r="B54">
        <v>316.26</v>
      </c>
      <c r="C54">
        <v>18817294</v>
      </c>
    </row>
    <row r="55" spans="1:3">
      <c r="A55" s="1">
        <v>44957</v>
      </c>
      <c r="B55">
        <v>145.65</v>
      </c>
      <c r="C55">
        <v>18861752</v>
      </c>
    </row>
    <row r="56" spans="1:3">
      <c r="A56" s="1">
        <v>44939</v>
      </c>
      <c r="B56">
        <v>427.88</v>
      </c>
      <c r="C56">
        <v>19468420</v>
      </c>
    </row>
    <row r="57" spans="1:3">
      <c r="A57" s="1">
        <v>44925</v>
      </c>
      <c r="B57">
        <v>155.51</v>
      </c>
      <c r="C57">
        <v>20138468</v>
      </c>
    </row>
    <row r="58" spans="1:3">
      <c r="A58" s="1">
        <v>44910</v>
      </c>
      <c r="B58">
        <v>407.88</v>
      </c>
      <c r="C58">
        <v>19170302</v>
      </c>
    </row>
    <row r="59" spans="1:3">
      <c r="A59" s="1">
        <v>44895</v>
      </c>
      <c r="B59">
        <v>284.10000000000002</v>
      </c>
      <c r="C59">
        <v>21307235</v>
      </c>
    </row>
    <row r="60" spans="1:3">
      <c r="A60" s="1">
        <v>44880</v>
      </c>
      <c r="B60">
        <v>261.8</v>
      </c>
      <c r="C60">
        <v>19111068</v>
      </c>
    </row>
    <row r="61" spans="1:3">
      <c r="A61" s="1">
        <v>44865</v>
      </c>
      <c r="B61">
        <v>142.72</v>
      </c>
      <c r="C61">
        <v>18481875</v>
      </c>
    </row>
    <row r="62" spans="1:3">
      <c r="A62" s="1">
        <v>44848</v>
      </c>
      <c r="B62">
        <v>346.61</v>
      </c>
      <c r="C62">
        <v>19929944</v>
      </c>
    </row>
    <row r="63" spans="1:3">
      <c r="A63" s="1">
        <v>44834</v>
      </c>
      <c r="B63">
        <v>162.19999999999999</v>
      </c>
      <c r="C63">
        <v>21004651</v>
      </c>
    </row>
    <row r="64" spans="1:3">
      <c r="A64" s="1">
        <v>44819</v>
      </c>
      <c r="B64">
        <v>450.91</v>
      </c>
      <c r="C64">
        <v>22770767</v>
      </c>
    </row>
    <row r="65" spans="1:3">
      <c r="A65" s="1">
        <v>44804</v>
      </c>
      <c r="B65">
        <v>645.20000000000005</v>
      </c>
      <c r="C65">
        <v>23227049</v>
      </c>
    </row>
    <row r="66" spans="1:3">
      <c r="A66" s="1">
        <v>44788</v>
      </c>
      <c r="B66">
        <v>284.14</v>
      </c>
      <c r="C66">
        <v>20458051</v>
      </c>
    </row>
    <row r="67" spans="1:3">
      <c r="A67" s="1">
        <v>44771</v>
      </c>
      <c r="B67">
        <v>441.94</v>
      </c>
      <c r="C67">
        <v>24306632</v>
      </c>
    </row>
    <row r="68" spans="1:3">
      <c r="A68" s="1">
        <v>44757</v>
      </c>
      <c r="B68">
        <v>199.88</v>
      </c>
      <c r="C68">
        <v>25884104</v>
      </c>
    </row>
    <row r="69" spans="1:3">
      <c r="A69" s="1">
        <v>44742</v>
      </c>
      <c r="B69">
        <v>204.53</v>
      </c>
      <c r="C69">
        <v>26486075</v>
      </c>
    </row>
    <row r="70" spans="1:3">
      <c r="A70" s="1">
        <v>44727</v>
      </c>
      <c r="B70">
        <v>225.78</v>
      </c>
      <c r="C70">
        <v>29237924</v>
      </c>
    </row>
    <row r="71" spans="1:3">
      <c r="A71" s="1">
        <v>44712</v>
      </c>
      <c r="B71">
        <v>206.34</v>
      </c>
      <c r="C71">
        <v>26721056</v>
      </c>
    </row>
    <row r="72" spans="1:3">
      <c r="A72" s="1">
        <v>44694</v>
      </c>
      <c r="B72">
        <v>239.62</v>
      </c>
      <c r="C72">
        <v>31031016</v>
      </c>
    </row>
    <row r="73" spans="1:3">
      <c r="A73" s="1">
        <v>44680</v>
      </c>
      <c r="B73">
        <v>434.29</v>
      </c>
      <c r="C73">
        <v>28880351</v>
      </c>
    </row>
    <row r="74" spans="1:3">
      <c r="A74" s="1">
        <v>44665</v>
      </c>
      <c r="B74">
        <v>240.46</v>
      </c>
      <c r="C74">
        <v>31138959</v>
      </c>
    </row>
    <row r="75" spans="1:3">
      <c r="A75" s="1">
        <v>44651</v>
      </c>
      <c r="B75">
        <v>575.09</v>
      </c>
      <c r="C75">
        <v>29904656</v>
      </c>
    </row>
    <row r="76" spans="1:3">
      <c r="A76" s="1">
        <v>44635</v>
      </c>
      <c r="B76">
        <v>260.38</v>
      </c>
      <c r="C76">
        <v>33718751</v>
      </c>
    </row>
    <row r="77" spans="1:3">
      <c r="A77" s="1">
        <v>44620</v>
      </c>
      <c r="B77">
        <v>224.28</v>
      </c>
      <c r="C77">
        <v>29044161</v>
      </c>
    </row>
    <row r="78" spans="1:3">
      <c r="A78" s="1">
        <v>44607</v>
      </c>
      <c r="B78">
        <v>225.08</v>
      </c>
      <c r="C78">
        <v>29147485</v>
      </c>
    </row>
    <row r="79" spans="1:3">
      <c r="A79" s="1">
        <v>44592</v>
      </c>
      <c r="B79">
        <v>215.01</v>
      </c>
      <c r="C79">
        <v>27844002</v>
      </c>
    </row>
    <row r="80" spans="1:3">
      <c r="A80" s="1">
        <v>44575</v>
      </c>
      <c r="B80">
        <v>195.58</v>
      </c>
      <c r="C80">
        <v>25327037</v>
      </c>
    </row>
    <row r="81" spans="1:3">
      <c r="A81" s="1">
        <v>44561</v>
      </c>
      <c r="B81">
        <v>260.94</v>
      </c>
      <c r="C81">
        <v>22179827</v>
      </c>
    </row>
    <row r="82" spans="1:3">
      <c r="A82" s="1">
        <v>44545</v>
      </c>
      <c r="B82">
        <v>171.2</v>
      </c>
      <c r="C82">
        <v>22169924</v>
      </c>
    </row>
    <row r="83" spans="1:3">
      <c r="A83" s="1">
        <v>44530</v>
      </c>
      <c r="B83">
        <v>149.12</v>
      </c>
      <c r="C83">
        <v>19311344</v>
      </c>
    </row>
    <row r="84" spans="1:3">
      <c r="A84" s="1">
        <v>44515</v>
      </c>
      <c r="B84">
        <v>189.22</v>
      </c>
      <c r="C84">
        <v>22139227</v>
      </c>
    </row>
    <row r="85" spans="1:3">
      <c r="A85" s="1">
        <v>44498</v>
      </c>
      <c r="B85">
        <v>173.22</v>
      </c>
      <c r="C85">
        <v>22431819</v>
      </c>
    </row>
    <row r="86" spans="1:3">
      <c r="A86" s="1">
        <v>44484</v>
      </c>
      <c r="B86">
        <v>190.05</v>
      </c>
      <c r="C86">
        <v>24611783</v>
      </c>
    </row>
    <row r="87" spans="1:3">
      <c r="A87" s="1">
        <v>44469</v>
      </c>
      <c r="B87">
        <v>169.7</v>
      </c>
      <c r="C87">
        <v>21975953</v>
      </c>
    </row>
    <row r="88" spans="1:3">
      <c r="A88" s="1">
        <v>44454</v>
      </c>
      <c r="B88">
        <v>166.89</v>
      </c>
      <c r="C88">
        <v>21611983</v>
      </c>
    </row>
    <row r="89" spans="1:3">
      <c r="A89" s="1">
        <v>44439</v>
      </c>
      <c r="B89">
        <v>159.13</v>
      </c>
      <c r="C89">
        <v>20606780</v>
      </c>
    </row>
    <row r="90" spans="1:3">
      <c r="A90" s="1">
        <v>44421</v>
      </c>
      <c r="B90">
        <v>159.16999999999999</v>
      </c>
      <c r="C90">
        <v>20612249</v>
      </c>
    </row>
    <row r="91" spans="1:3">
      <c r="A91" s="1">
        <v>44407</v>
      </c>
      <c r="B91">
        <v>152.1</v>
      </c>
      <c r="C91">
        <v>19697565</v>
      </c>
    </row>
    <row r="92" spans="1:3">
      <c r="A92" s="1">
        <v>44392</v>
      </c>
      <c r="B92">
        <v>156</v>
      </c>
      <c r="C92">
        <v>19890034</v>
      </c>
    </row>
    <row r="93" spans="1:3">
      <c r="A93" s="1">
        <v>44377</v>
      </c>
      <c r="B93">
        <v>144.35</v>
      </c>
      <c r="C93">
        <v>18693542</v>
      </c>
    </row>
    <row r="94" spans="1:3">
      <c r="A94" s="1">
        <v>44362</v>
      </c>
      <c r="B94">
        <v>137.16</v>
      </c>
      <c r="C94">
        <v>17762767</v>
      </c>
    </row>
    <row r="95" spans="1:3">
      <c r="A95" s="1">
        <v>44344</v>
      </c>
      <c r="B95">
        <v>126.58</v>
      </c>
      <c r="C95">
        <v>16392180</v>
      </c>
    </row>
    <row r="96" spans="1:3">
      <c r="A96" s="1">
        <v>44330</v>
      </c>
      <c r="B96">
        <v>99.09</v>
      </c>
      <c r="C96">
        <v>11444343</v>
      </c>
    </row>
    <row r="97" spans="1:3">
      <c r="A97" s="1">
        <v>44316</v>
      </c>
      <c r="B97">
        <v>82.29</v>
      </c>
      <c r="C97">
        <v>10657136</v>
      </c>
    </row>
    <row r="98" spans="1:3">
      <c r="A98" s="1">
        <v>44301</v>
      </c>
      <c r="B98">
        <v>71.069999999999993</v>
      </c>
      <c r="C98">
        <v>9204062</v>
      </c>
    </row>
    <row r="99" spans="1:3">
      <c r="A99" s="1">
        <v>44286</v>
      </c>
      <c r="B99">
        <v>69.77</v>
      </c>
      <c r="C99">
        <v>9034893</v>
      </c>
    </row>
    <row r="100" spans="1:3">
      <c r="A100" s="1">
        <v>44270</v>
      </c>
      <c r="B100">
        <v>72.91</v>
      </c>
      <c r="C100">
        <v>9442121</v>
      </c>
    </row>
    <row r="101" spans="1:3">
      <c r="A101" s="1">
        <v>44253</v>
      </c>
      <c r="B101">
        <v>75.39</v>
      </c>
      <c r="C101">
        <v>9762665</v>
      </c>
    </row>
    <row r="102" spans="1:3">
      <c r="A102" s="1">
        <v>44239</v>
      </c>
      <c r="B102">
        <v>118.79</v>
      </c>
      <c r="C102">
        <v>10631733</v>
      </c>
    </row>
    <row r="103" spans="1:3">
      <c r="A103" s="1">
        <v>44225</v>
      </c>
      <c r="B103">
        <v>198.45</v>
      </c>
      <c r="C103">
        <v>16173436</v>
      </c>
    </row>
    <row r="104" spans="1:3">
      <c r="A104" s="1">
        <v>44211</v>
      </c>
      <c r="B104">
        <v>96.75</v>
      </c>
      <c r="C104">
        <v>12529750</v>
      </c>
    </row>
    <row r="105" spans="1:3">
      <c r="A105" s="1">
        <v>44196</v>
      </c>
      <c r="B105">
        <v>119.03</v>
      </c>
      <c r="C105">
        <v>12081260</v>
      </c>
    </row>
    <row r="106" spans="1:3">
      <c r="A106" s="1">
        <v>44180</v>
      </c>
      <c r="B106">
        <v>142.25</v>
      </c>
      <c r="C106">
        <v>14367699</v>
      </c>
    </row>
    <row r="107" spans="1:3">
      <c r="A107" s="1">
        <v>44165</v>
      </c>
      <c r="B107">
        <v>145.34</v>
      </c>
      <c r="C107">
        <v>15479022</v>
      </c>
    </row>
    <row r="108" spans="1:3">
      <c r="A108" s="1">
        <v>44148</v>
      </c>
      <c r="B108">
        <v>108.42</v>
      </c>
      <c r="C108">
        <v>14040817</v>
      </c>
    </row>
    <row r="109" spans="1:3">
      <c r="A109" s="1">
        <v>44134</v>
      </c>
      <c r="B109">
        <v>132.24</v>
      </c>
      <c r="C109">
        <v>17124918</v>
      </c>
    </row>
    <row r="110" spans="1:3">
      <c r="A110" s="1">
        <v>44119</v>
      </c>
      <c r="B110">
        <v>131.86000000000001</v>
      </c>
      <c r="C110">
        <v>17076216</v>
      </c>
    </row>
    <row r="111" spans="1:3">
      <c r="A111" s="1">
        <v>44104</v>
      </c>
      <c r="B111">
        <v>140.1</v>
      </c>
      <c r="C111">
        <v>18142998</v>
      </c>
    </row>
    <row r="112" spans="1:3">
      <c r="A112" s="1">
        <v>44089</v>
      </c>
      <c r="B112">
        <v>145.22999999999999</v>
      </c>
      <c r="C112">
        <v>18807622</v>
      </c>
    </row>
    <row r="113" spans="1:3">
      <c r="A113" s="1">
        <v>44074</v>
      </c>
      <c r="B113">
        <v>142.27000000000001</v>
      </c>
      <c r="C113">
        <v>18423938</v>
      </c>
    </row>
    <row r="114" spans="1:3">
      <c r="A114" s="1">
        <v>44057</v>
      </c>
      <c r="B114">
        <v>132.22</v>
      </c>
      <c r="C114">
        <v>17122664</v>
      </c>
    </row>
    <row r="115" spans="1:3">
      <c r="A115" s="1">
        <v>44043</v>
      </c>
      <c r="B115">
        <v>137.25</v>
      </c>
      <c r="C115">
        <v>17774427</v>
      </c>
    </row>
    <row r="116" spans="1:3">
      <c r="A116" s="1">
        <v>44027</v>
      </c>
      <c r="B116">
        <v>155.91999999999999</v>
      </c>
      <c r="C116">
        <v>20192142</v>
      </c>
    </row>
    <row r="117" spans="1:3">
      <c r="A117" s="1">
        <v>44012</v>
      </c>
      <c r="B117">
        <v>161.66</v>
      </c>
      <c r="C117">
        <v>20935260</v>
      </c>
    </row>
    <row r="118" spans="1:3">
      <c r="A118" s="1">
        <v>43997</v>
      </c>
      <c r="B118">
        <v>186.05</v>
      </c>
      <c r="C118">
        <v>17395331</v>
      </c>
    </row>
    <row r="119" spans="1:3">
      <c r="A119" s="1">
        <v>43980</v>
      </c>
      <c r="B119">
        <v>195.04</v>
      </c>
      <c r="C119">
        <v>19211245</v>
      </c>
    </row>
    <row r="120" spans="1:3">
      <c r="A120" s="1">
        <v>43966</v>
      </c>
      <c r="B120">
        <v>167.9</v>
      </c>
      <c r="C120">
        <v>21742869</v>
      </c>
    </row>
    <row r="121" spans="1:3">
      <c r="A121" s="1">
        <v>43951</v>
      </c>
      <c r="B121">
        <v>131.18</v>
      </c>
      <c r="C121">
        <v>16987332</v>
      </c>
    </row>
    <row r="122" spans="1:3">
      <c r="A122" s="1">
        <v>43936</v>
      </c>
      <c r="B122">
        <v>127.63</v>
      </c>
      <c r="C122">
        <v>16528061</v>
      </c>
    </row>
    <row r="123" spans="1:3">
      <c r="A123" s="1">
        <v>43921</v>
      </c>
      <c r="B123">
        <v>167.06</v>
      </c>
      <c r="C123">
        <v>17374599</v>
      </c>
    </row>
    <row r="124" spans="1:3">
      <c r="A124" s="1">
        <v>43903</v>
      </c>
      <c r="B124">
        <v>182.24</v>
      </c>
      <c r="C124">
        <v>23600354</v>
      </c>
    </row>
    <row r="125" spans="1:3">
      <c r="A125" s="1">
        <v>43889</v>
      </c>
      <c r="B125">
        <v>659.63</v>
      </c>
      <c r="C125">
        <v>28364043</v>
      </c>
    </row>
    <row r="126" spans="1:3">
      <c r="A126" s="1">
        <v>43875</v>
      </c>
      <c r="B126">
        <v>200.56</v>
      </c>
      <c r="C126">
        <v>25972722</v>
      </c>
    </row>
    <row r="127" spans="1:3">
      <c r="A127" s="1">
        <v>43861</v>
      </c>
      <c r="B127">
        <v>191.05</v>
      </c>
      <c r="C127">
        <v>24740876</v>
      </c>
    </row>
    <row r="128" spans="1:3">
      <c r="A128" s="1">
        <v>43845</v>
      </c>
      <c r="B128">
        <v>191.04</v>
      </c>
      <c r="C128">
        <v>24740078</v>
      </c>
    </row>
    <row r="129" spans="1:3">
      <c r="A129" s="1">
        <v>43830</v>
      </c>
      <c r="B129">
        <v>191.48</v>
      </c>
      <c r="C129">
        <v>24797130</v>
      </c>
    </row>
    <row r="130" spans="1:3">
      <c r="A130" s="1">
        <v>43812</v>
      </c>
      <c r="B130">
        <v>427.64</v>
      </c>
      <c r="C130">
        <v>26513636</v>
      </c>
    </row>
    <row r="131" spans="1:3">
      <c r="A131" s="1">
        <v>43798</v>
      </c>
      <c r="B131">
        <v>553.5</v>
      </c>
      <c r="C131">
        <v>26291369</v>
      </c>
    </row>
    <row r="132" spans="1:3">
      <c r="A132" s="1">
        <v>43784</v>
      </c>
      <c r="B132">
        <v>191.48</v>
      </c>
      <c r="C132">
        <v>24796957</v>
      </c>
    </row>
    <row r="133" spans="1:3">
      <c r="A133" s="1">
        <v>43769</v>
      </c>
      <c r="B133">
        <v>191.88</v>
      </c>
      <c r="C133">
        <v>24847859</v>
      </c>
    </row>
    <row r="134" spans="1:3">
      <c r="A134" s="1">
        <v>43753</v>
      </c>
      <c r="B134">
        <v>359.4</v>
      </c>
      <c r="C134">
        <v>23361057</v>
      </c>
    </row>
    <row r="135" spans="1:3">
      <c r="A135" s="1">
        <v>43738</v>
      </c>
      <c r="B135">
        <v>399.84</v>
      </c>
      <c r="C135">
        <v>21791330</v>
      </c>
    </row>
    <row r="136" spans="1:3">
      <c r="A136" s="1">
        <v>43721</v>
      </c>
      <c r="B136">
        <v>162.74</v>
      </c>
      <c r="C136">
        <v>21074509</v>
      </c>
    </row>
    <row r="137" spans="1:3">
      <c r="A137" s="1">
        <v>43707</v>
      </c>
      <c r="B137">
        <v>166.78</v>
      </c>
      <c r="C137">
        <v>21597622</v>
      </c>
    </row>
    <row r="138" spans="1:3">
      <c r="A138" s="1">
        <v>43692</v>
      </c>
      <c r="B138">
        <v>170.28</v>
      </c>
      <c r="C138">
        <v>22051030</v>
      </c>
    </row>
    <row r="139" spans="1:3">
      <c r="A139" s="1">
        <v>43677</v>
      </c>
      <c r="B139">
        <v>326.86</v>
      </c>
      <c r="C139">
        <v>22880024</v>
      </c>
    </row>
    <row r="140" spans="1:3">
      <c r="A140" s="1">
        <v>43661</v>
      </c>
      <c r="B140">
        <v>170.83</v>
      </c>
      <c r="C140">
        <v>22122902</v>
      </c>
    </row>
    <row r="141" spans="1:3">
      <c r="A141" s="1">
        <v>43644</v>
      </c>
      <c r="B141">
        <v>409.8</v>
      </c>
      <c r="C141">
        <v>25817087</v>
      </c>
    </row>
    <row r="142" spans="1:3">
      <c r="A142" s="1">
        <v>43630</v>
      </c>
      <c r="B142">
        <v>201.09</v>
      </c>
      <c r="C142">
        <v>22823943</v>
      </c>
    </row>
    <row r="143" spans="1:3">
      <c r="A143" s="1">
        <v>43616</v>
      </c>
      <c r="B143">
        <v>221.65</v>
      </c>
      <c r="C143">
        <v>28703501</v>
      </c>
    </row>
    <row r="144" spans="1:3">
      <c r="A144" s="1">
        <v>43600</v>
      </c>
      <c r="B144">
        <v>210.01</v>
      </c>
      <c r="C144">
        <v>27196472</v>
      </c>
    </row>
    <row r="145" spans="1:3">
      <c r="A145" s="1">
        <v>43585</v>
      </c>
      <c r="B145">
        <v>173.35</v>
      </c>
      <c r="C145">
        <v>22449400</v>
      </c>
    </row>
    <row r="146" spans="1:3">
      <c r="A146" s="1">
        <v>43570</v>
      </c>
      <c r="B146">
        <v>221.92</v>
      </c>
      <c r="C146">
        <v>28738508</v>
      </c>
    </row>
    <row r="147" spans="1:3">
      <c r="A147" s="1">
        <v>43553</v>
      </c>
      <c r="B147">
        <v>350.09</v>
      </c>
      <c r="C147">
        <v>27132044</v>
      </c>
    </row>
    <row r="148" spans="1:3">
      <c r="A148" s="1">
        <v>43539</v>
      </c>
      <c r="B148">
        <v>441.85</v>
      </c>
      <c r="C148">
        <v>32034176</v>
      </c>
    </row>
    <row r="149" spans="1:3">
      <c r="A149" s="1">
        <v>43524</v>
      </c>
      <c r="B149">
        <v>243.73</v>
      </c>
      <c r="C149">
        <v>31563568</v>
      </c>
    </row>
    <row r="150" spans="1:3">
      <c r="A150" s="1">
        <v>43511</v>
      </c>
      <c r="B150">
        <v>187.22</v>
      </c>
      <c r="C150">
        <v>24245511</v>
      </c>
    </row>
    <row r="151" spans="1:3">
      <c r="A151" s="1">
        <v>43496</v>
      </c>
      <c r="B151">
        <v>166.23</v>
      </c>
      <c r="C151">
        <v>21527271</v>
      </c>
    </row>
    <row r="152" spans="1:3">
      <c r="A152" s="1">
        <v>43480</v>
      </c>
      <c r="B152">
        <v>158.35</v>
      </c>
      <c r="C152">
        <v>20505742</v>
      </c>
    </row>
    <row r="153" spans="1:3">
      <c r="A153" s="1">
        <v>43465</v>
      </c>
      <c r="B153">
        <v>192.03</v>
      </c>
      <c r="C153">
        <v>19875399</v>
      </c>
    </row>
    <row r="154" spans="1:3">
      <c r="A154" s="1">
        <v>43448</v>
      </c>
      <c r="B154">
        <v>149.27000000000001</v>
      </c>
      <c r="C154">
        <v>21271588</v>
      </c>
    </row>
    <row r="155" spans="1:3">
      <c r="A155" s="1">
        <v>43434</v>
      </c>
      <c r="B155">
        <v>212.66</v>
      </c>
      <c r="C155">
        <v>25731526</v>
      </c>
    </row>
    <row r="156" spans="1:3">
      <c r="A156" s="1">
        <v>43419</v>
      </c>
      <c r="B156">
        <v>213.05</v>
      </c>
      <c r="C156">
        <v>25778676</v>
      </c>
    </row>
    <row r="157" spans="1:3">
      <c r="A157" s="1">
        <v>43404</v>
      </c>
      <c r="B157">
        <v>266.24</v>
      </c>
      <c r="C157">
        <v>26756870</v>
      </c>
    </row>
    <row r="158" spans="1:3">
      <c r="A158" s="1">
        <v>43388</v>
      </c>
      <c r="B158">
        <v>234.54</v>
      </c>
      <c r="C158">
        <v>28379407</v>
      </c>
    </row>
    <row r="159" spans="1:3">
      <c r="A159" s="1">
        <v>43371</v>
      </c>
      <c r="B159">
        <v>190.58</v>
      </c>
      <c r="C159">
        <v>29254572</v>
      </c>
    </row>
    <row r="160" spans="1:3">
      <c r="A160" s="1">
        <v>43357</v>
      </c>
      <c r="B160">
        <v>194.27</v>
      </c>
      <c r="C160">
        <v>23506743</v>
      </c>
    </row>
    <row r="161" spans="1:3">
      <c r="A161" s="1">
        <v>43343</v>
      </c>
      <c r="B161">
        <v>185.53</v>
      </c>
      <c r="C161">
        <v>23377185</v>
      </c>
    </row>
    <row r="162" spans="1:3">
      <c r="A162" s="1">
        <v>43327</v>
      </c>
      <c r="B162">
        <v>183.65</v>
      </c>
      <c r="C162">
        <v>22222202</v>
      </c>
    </row>
    <row r="163" spans="1:3">
      <c r="A163" s="1">
        <v>43312</v>
      </c>
      <c r="B163">
        <v>229.37</v>
      </c>
      <c r="C163">
        <v>27753510</v>
      </c>
    </row>
    <row r="164" spans="1:3">
      <c r="A164" s="1">
        <v>43294</v>
      </c>
      <c r="B164">
        <v>219.88</v>
      </c>
      <c r="C164">
        <v>26385533</v>
      </c>
    </row>
    <row r="165" spans="1:3">
      <c r="A165" s="1">
        <v>43280</v>
      </c>
      <c r="B165">
        <v>217.09</v>
      </c>
      <c r="C165">
        <v>25291092</v>
      </c>
    </row>
    <row r="166" spans="1:3">
      <c r="A166" s="1">
        <v>43266</v>
      </c>
      <c r="B166">
        <v>179.41</v>
      </c>
      <c r="C166">
        <v>21708273</v>
      </c>
    </row>
    <row r="167" spans="1:3">
      <c r="A167" s="1">
        <v>43251</v>
      </c>
      <c r="B167">
        <v>159.99</v>
      </c>
      <c r="C167">
        <v>19359272</v>
      </c>
    </row>
    <row r="168" spans="1:3">
      <c r="A168" s="1">
        <v>43235</v>
      </c>
      <c r="B168">
        <v>281.85000000000002</v>
      </c>
      <c r="C168">
        <v>19306971</v>
      </c>
    </row>
    <row r="169" spans="1:3">
      <c r="A169" s="1">
        <v>43220</v>
      </c>
      <c r="B169">
        <v>137.61000000000001</v>
      </c>
      <c r="C169">
        <v>16651238</v>
      </c>
    </row>
    <row r="170" spans="1:3">
      <c r="A170" s="1">
        <v>43203</v>
      </c>
      <c r="B170">
        <v>150.22</v>
      </c>
      <c r="C170">
        <v>18177177</v>
      </c>
    </row>
    <row r="171" spans="1:3">
      <c r="A171" s="1">
        <v>43188</v>
      </c>
      <c r="B171">
        <v>159.57</v>
      </c>
      <c r="C171">
        <v>19307474</v>
      </c>
    </row>
    <row r="172" spans="1:3">
      <c r="A172" s="1">
        <v>43174</v>
      </c>
      <c r="B172">
        <v>212.81</v>
      </c>
      <c r="C172">
        <v>25749827</v>
      </c>
    </row>
    <row r="173" spans="1:3">
      <c r="A173" s="1">
        <v>43159</v>
      </c>
      <c r="B173">
        <v>220.05</v>
      </c>
      <c r="C173">
        <v>23765172</v>
      </c>
    </row>
    <row r="174" spans="1:3">
      <c r="A174" s="1">
        <v>43146</v>
      </c>
      <c r="B174">
        <v>233.21</v>
      </c>
      <c r="C174">
        <v>24603286</v>
      </c>
    </row>
    <row r="175" spans="1:3">
      <c r="A175" s="1">
        <v>43131</v>
      </c>
      <c r="B175">
        <v>204.16</v>
      </c>
      <c r="C175">
        <v>24703921</v>
      </c>
    </row>
    <row r="176" spans="1:3">
      <c r="A176" s="1">
        <v>43112</v>
      </c>
      <c r="B176">
        <v>221.05</v>
      </c>
      <c r="C176">
        <v>26747567</v>
      </c>
    </row>
    <row r="177" spans="1:3">
      <c r="A177" s="1">
        <v>43098</v>
      </c>
      <c r="B177">
        <v>150.16999999999999</v>
      </c>
      <c r="C177">
        <v>18170591</v>
      </c>
    </row>
  </sheetData>
  <pageMargins left="0.7" right="0.7" top="0.78740157499999996" bottom="0.78740157499999996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455D14-88EB-4ABB-8BEB-43501213C888}">
  <sheetPr>
    <tabColor rgb="FFFFFF00"/>
  </sheetPr>
  <dimension ref="A1:W1314"/>
  <sheetViews>
    <sheetView zoomScale="85" zoomScaleNormal="85" workbookViewId="0">
      <pane xSplit="1" topLeftCell="B1" activePane="topRight" state="frozen"/>
      <selection pane="topRight" activeCell="H2" sqref="H2"/>
    </sheetView>
  </sheetViews>
  <sheetFormatPr baseColWidth="10" defaultRowHeight="14.25"/>
  <cols>
    <col min="1" max="1" width="10.265625" bestFit="1" customWidth="1"/>
    <col min="2" max="2" width="20.3984375" bestFit="1" customWidth="1"/>
    <col min="3" max="3" width="16.73046875" bestFit="1" customWidth="1"/>
    <col min="4" max="4" width="15.73046875" bestFit="1" customWidth="1"/>
    <col min="5" max="5" width="23.265625" style="10" bestFit="1" customWidth="1"/>
    <col min="6" max="6" width="17.73046875" style="10" bestFit="1" customWidth="1"/>
    <col min="7" max="7" width="19" bestFit="1" customWidth="1"/>
    <col min="8" max="8" width="26.59765625" style="10" bestFit="1" customWidth="1"/>
    <col min="9" max="9" width="20.1328125" bestFit="1" customWidth="1"/>
    <col min="10" max="10" width="10.86328125" bestFit="1" customWidth="1"/>
    <col min="11" max="11" width="10.3984375" bestFit="1" customWidth="1"/>
    <col min="12" max="12" width="11" bestFit="1" customWidth="1"/>
    <col min="13" max="13" width="10.3984375" customWidth="1"/>
    <col min="14" max="14" width="10.86328125" bestFit="1" customWidth="1"/>
    <col min="15" max="15" width="10.59765625" bestFit="1" customWidth="1"/>
    <col min="16" max="16" width="10.73046875" bestFit="1" customWidth="1"/>
    <col min="17" max="17" width="10.86328125" bestFit="1" customWidth="1"/>
    <col min="18" max="18" width="10" bestFit="1" customWidth="1"/>
    <col min="19" max="20" width="10.3984375" bestFit="1" customWidth="1"/>
  </cols>
  <sheetData>
    <row r="1" spans="1:23" ht="18.399999999999999" thickBot="1">
      <c r="A1" s="3" t="s">
        <v>0</v>
      </c>
      <c r="B1" s="3" t="s">
        <v>1</v>
      </c>
      <c r="C1" s="3" t="s">
        <v>2</v>
      </c>
      <c r="D1" s="3" t="s">
        <v>3</v>
      </c>
      <c r="E1" s="5" t="s">
        <v>7052</v>
      </c>
      <c r="F1" s="5" t="s">
        <v>3526</v>
      </c>
      <c r="G1" s="3" t="s">
        <v>3525</v>
      </c>
      <c r="H1" s="5" t="s">
        <v>12451</v>
      </c>
      <c r="I1" s="3" t="s">
        <v>4</v>
      </c>
      <c r="J1" s="3" t="s">
        <v>5</v>
      </c>
      <c r="K1" s="3" t="s">
        <v>6</v>
      </c>
      <c r="L1" s="3" t="s">
        <v>7</v>
      </c>
      <c r="M1" s="3" t="s">
        <v>8</v>
      </c>
      <c r="N1" s="3" t="s">
        <v>9</v>
      </c>
      <c r="O1" s="3" t="s">
        <v>10</v>
      </c>
      <c r="P1" s="3" t="s">
        <v>11</v>
      </c>
      <c r="Q1" s="3" t="s">
        <v>12</v>
      </c>
      <c r="R1" s="3" t="s">
        <v>13</v>
      </c>
      <c r="S1" s="3" t="s">
        <v>14</v>
      </c>
      <c r="T1" s="3" t="s">
        <v>15</v>
      </c>
      <c r="W1" s="4"/>
    </row>
    <row r="2" spans="1:23">
      <c r="A2" s="1">
        <v>45740</v>
      </c>
      <c r="B2" s="8">
        <v>3475678</v>
      </c>
      <c r="C2" s="8">
        <v>1872977</v>
      </c>
      <c r="D2" s="8">
        <v>1602701</v>
      </c>
      <c r="E2" s="10">
        <f>nyse_gme_short_volume__4[[#This Row],[total_short]]/nyse_gme_short_volume__4[[#This Row],[total_reported]]</f>
        <v>0.53888104709354545</v>
      </c>
      <c r="F2" s="10">
        <f>nyse_gme_short_volume__4[[#This Row],[total_long]]/nyse_gme_short_volume__4[[#This Row],[total_reported]]</f>
        <v>0.46111895290645449</v>
      </c>
      <c r="G2" s="8">
        <v>1157880</v>
      </c>
      <c r="H2" s="10">
        <f>nyse_gme_short_volume__4[[#This Row],[Off-Exchange]]/nyse_gme_short_volume__4[[#This Row],[total_reported]]</f>
        <v>0.33313787986113791</v>
      </c>
      <c r="I2" s="8">
        <v>6575</v>
      </c>
      <c r="J2" s="8" t="s">
        <v>16</v>
      </c>
      <c r="K2" s="8" t="s">
        <v>16</v>
      </c>
      <c r="L2" s="8" t="s">
        <v>16</v>
      </c>
      <c r="M2" s="8" t="s">
        <v>16</v>
      </c>
      <c r="N2" s="8">
        <v>4699</v>
      </c>
      <c r="O2" s="8">
        <v>5070</v>
      </c>
      <c r="P2" s="8">
        <v>471558</v>
      </c>
      <c r="Q2" s="8">
        <v>218869</v>
      </c>
      <c r="R2" s="8">
        <v>5554</v>
      </c>
      <c r="S2" s="8">
        <v>2230</v>
      </c>
      <c r="T2" s="8">
        <v>542</v>
      </c>
    </row>
    <row r="3" spans="1:23">
      <c r="A3" s="1">
        <v>45737</v>
      </c>
      <c r="B3" s="8">
        <v>4652454</v>
      </c>
      <c r="C3" s="8">
        <v>2575949</v>
      </c>
      <c r="D3" s="8">
        <v>2076505</v>
      </c>
      <c r="E3" s="10">
        <f>nyse_gme_short_volume__4[[#This Row],[total_short]]/nyse_gme_short_volume__4[[#This Row],[total_reported]]</f>
        <v>0.55367532919186302</v>
      </c>
      <c r="F3" s="10">
        <f>nyse_gme_short_volume__4[[#This Row],[total_long]]/nyse_gme_short_volume__4[[#This Row],[total_reported]]</f>
        <v>0.44632467080813698</v>
      </c>
      <c r="G3" s="8">
        <v>942286</v>
      </c>
      <c r="H3" s="10">
        <f>nyse_gme_short_volume__4[[#This Row],[Off-Exchange]]/nyse_gme_short_volume__4[[#This Row],[total_reported]]</f>
        <v>0.20253526418530951</v>
      </c>
      <c r="I3" s="8">
        <v>213</v>
      </c>
      <c r="J3" s="8" t="s">
        <v>16</v>
      </c>
      <c r="K3" s="8" t="s">
        <v>16</v>
      </c>
      <c r="L3" s="8" t="s">
        <v>16</v>
      </c>
      <c r="M3" s="8" t="s">
        <v>16</v>
      </c>
      <c r="N3" s="8">
        <v>2498</v>
      </c>
      <c r="O3" s="8">
        <v>3435</v>
      </c>
      <c r="P3" s="8">
        <v>1486849</v>
      </c>
      <c r="Q3" s="8">
        <v>136124</v>
      </c>
      <c r="R3" s="8">
        <v>3275</v>
      </c>
      <c r="S3" s="8">
        <v>1269</v>
      </c>
      <c r="T3" s="8"/>
    </row>
    <row r="4" spans="1:23">
      <c r="A4" s="1">
        <v>45736</v>
      </c>
      <c r="B4" s="8">
        <v>1353770</v>
      </c>
      <c r="C4" s="8">
        <v>615482</v>
      </c>
      <c r="D4" s="8">
        <v>738288</v>
      </c>
      <c r="E4" s="10">
        <f>nyse_gme_short_volume__4[[#This Row],[total_short]]/nyse_gme_short_volume__4[[#This Row],[total_reported]]</f>
        <v>0.45464296003013804</v>
      </c>
      <c r="F4" s="10">
        <f>nyse_gme_short_volume__4[[#This Row],[total_long]]/nyse_gme_short_volume__4[[#This Row],[total_reported]]</f>
        <v>0.54535703996986196</v>
      </c>
      <c r="G4" s="8">
        <v>415573</v>
      </c>
      <c r="H4" s="10">
        <f>nyse_gme_short_volume__4[[#This Row],[Off-Exchange]]/nyse_gme_short_volume__4[[#This Row],[total_reported]]</f>
        <v>0.30697459686652828</v>
      </c>
      <c r="I4" s="8">
        <v>3334</v>
      </c>
      <c r="J4" s="8" t="s">
        <v>16</v>
      </c>
      <c r="K4" s="8" t="s">
        <v>16</v>
      </c>
      <c r="L4" s="8" t="s">
        <v>16</v>
      </c>
      <c r="M4" s="8" t="s">
        <v>16</v>
      </c>
      <c r="N4" s="8">
        <v>750</v>
      </c>
      <c r="O4" s="8">
        <v>944</v>
      </c>
      <c r="P4" s="8">
        <v>114497</v>
      </c>
      <c r="Q4" s="8">
        <v>79207</v>
      </c>
      <c r="R4" s="8">
        <v>195</v>
      </c>
      <c r="S4" s="8">
        <v>982</v>
      </c>
      <c r="T4" s="8">
        <v>0</v>
      </c>
    </row>
    <row r="5" spans="1:23">
      <c r="A5" s="1">
        <v>45735</v>
      </c>
      <c r="B5" s="8">
        <v>1997496</v>
      </c>
      <c r="C5" s="8">
        <v>904817</v>
      </c>
      <c r="D5" s="8">
        <v>1092679</v>
      </c>
      <c r="E5" s="10">
        <f>nyse_gme_short_volume__4[[#This Row],[total_short]]/nyse_gme_short_volume__4[[#This Row],[total_reported]]</f>
        <v>0.45297562548310483</v>
      </c>
      <c r="F5" s="10">
        <f>nyse_gme_short_volume__4[[#This Row],[total_long]]/nyse_gme_short_volume__4[[#This Row],[total_reported]]</f>
        <v>0.54702437451689512</v>
      </c>
      <c r="G5" s="8">
        <v>536163</v>
      </c>
      <c r="H5" s="10">
        <f>nyse_gme_short_volume__4[[#This Row],[Off-Exchange]]/nyse_gme_short_volume__4[[#This Row],[total_reported]]</f>
        <v>0.26841755878359708</v>
      </c>
      <c r="I5" s="8">
        <v>1369</v>
      </c>
      <c r="J5" s="8" t="s">
        <v>16</v>
      </c>
      <c r="K5" s="8" t="s">
        <v>16</v>
      </c>
      <c r="L5" s="8" t="s">
        <v>16</v>
      </c>
      <c r="M5" s="8" t="s">
        <v>16</v>
      </c>
      <c r="N5" s="8">
        <v>1455</v>
      </c>
      <c r="O5" s="8">
        <v>0</v>
      </c>
      <c r="P5" s="8">
        <v>286390</v>
      </c>
      <c r="Q5" s="8">
        <v>77950</v>
      </c>
      <c r="R5" s="8">
        <v>1484</v>
      </c>
      <c r="S5" s="8">
        <v>0</v>
      </c>
      <c r="T5" s="8">
        <v>6</v>
      </c>
    </row>
    <row r="6" spans="1:23">
      <c r="A6" s="1">
        <v>45734</v>
      </c>
      <c r="B6" s="8">
        <v>1460005</v>
      </c>
      <c r="C6" s="8">
        <v>681236</v>
      </c>
      <c r="D6" s="8">
        <v>778769</v>
      </c>
      <c r="E6" s="10">
        <f>nyse_gme_short_volume__4[[#This Row],[total_short]]/nyse_gme_short_volume__4[[#This Row],[total_reported]]</f>
        <v>0.46659840206026693</v>
      </c>
      <c r="F6" s="10">
        <f>nyse_gme_short_volume__4[[#This Row],[total_long]]/nyse_gme_short_volume__4[[#This Row],[total_reported]]</f>
        <v>0.53340159793973307</v>
      </c>
      <c r="G6" s="8">
        <v>384845</v>
      </c>
      <c r="H6" s="10">
        <f>nyse_gme_short_volume__4[[#This Row],[Off-Exchange]]/nyse_gme_short_volume__4[[#This Row],[total_reported]]</f>
        <v>0.26359156304259235</v>
      </c>
      <c r="I6" s="8">
        <v>13227</v>
      </c>
      <c r="J6" s="8" t="s">
        <v>16</v>
      </c>
      <c r="K6" s="8" t="s">
        <v>16</v>
      </c>
      <c r="L6" s="8" t="s">
        <v>16</v>
      </c>
      <c r="M6" s="8" t="s">
        <v>16</v>
      </c>
      <c r="N6" s="8">
        <v>450</v>
      </c>
      <c r="O6" s="8">
        <v>223</v>
      </c>
      <c r="P6" s="8">
        <v>233861</v>
      </c>
      <c r="Q6" s="8">
        <v>47289</v>
      </c>
      <c r="R6" s="8">
        <v>957</v>
      </c>
      <c r="S6" s="8">
        <v>384</v>
      </c>
      <c r="T6" s="8">
        <v>0</v>
      </c>
    </row>
    <row r="7" spans="1:23">
      <c r="A7" s="1">
        <v>45733</v>
      </c>
      <c r="B7" s="8">
        <v>1975146</v>
      </c>
      <c r="C7" s="8">
        <v>977387</v>
      </c>
      <c r="D7" s="8">
        <v>997759</v>
      </c>
      <c r="E7" s="10">
        <f>nyse_gme_short_volume__4[[#This Row],[total_short]]/nyse_gme_short_volume__4[[#This Row],[total_reported]]</f>
        <v>0.49484291287833915</v>
      </c>
      <c r="F7" s="10">
        <f>nyse_gme_short_volume__4[[#This Row],[total_long]]/nyse_gme_short_volume__4[[#This Row],[total_reported]]</f>
        <v>0.50515708712166085</v>
      </c>
      <c r="G7" s="8">
        <v>581126</v>
      </c>
      <c r="H7" s="10">
        <f>nyse_gme_short_volume__4[[#This Row],[Off-Exchange]]/nyse_gme_short_volume__4[[#This Row],[total_reported]]</f>
        <v>0.29421926277854904</v>
      </c>
      <c r="I7" s="8">
        <v>8219</v>
      </c>
      <c r="J7" s="8" t="s">
        <v>16</v>
      </c>
      <c r="K7" s="8" t="s">
        <v>16</v>
      </c>
      <c r="L7" s="8" t="s">
        <v>16</v>
      </c>
      <c r="M7" s="8" t="s">
        <v>16</v>
      </c>
      <c r="N7" s="8">
        <v>1974</v>
      </c>
      <c r="O7" s="8">
        <v>100</v>
      </c>
      <c r="P7" s="8">
        <v>276707</v>
      </c>
      <c r="Q7" s="8">
        <v>106580</v>
      </c>
      <c r="R7" s="8">
        <v>1531</v>
      </c>
      <c r="S7" s="8">
        <v>1050</v>
      </c>
      <c r="T7" s="8">
        <v>100</v>
      </c>
    </row>
    <row r="8" spans="1:23">
      <c r="A8" s="1">
        <v>45730</v>
      </c>
      <c r="B8" s="8">
        <v>2773223</v>
      </c>
      <c r="C8" s="8">
        <v>1328708</v>
      </c>
      <c r="D8" s="8">
        <v>1444515</v>
      </c>
      <c r="E8" s="10">
        <f>nyse_gme_short_volume__4[[#This Row],[total_short]]/nyse_gme_short_volume__4[[#This Row],[total_reported]]</f>
        <v>0.47912050347195301</v>
      </c>
      <c r="F8" s="10">
        <f>nyse_gme_short_volume__4[[#This Row],[total_long]]/nyse_gme_short_volume__4[[#This Row],[total_reported]]</f>
        <v>0.52087949652804699</v>
      </c>
      <c r="G8" s="8">
        <v>777214</v>
      </c>
      <c r="H8" s="10">
        <f>nyse_gme_short_volume__4[[#This Row],[Off-Exchange]]/nyse_gme_short_volume__4[[#This Row],[total_reported]]</f>
        <v>0.28025658232316697</v>
      </c>
      <c r="I8" s="8">
        <v>7037</v>
      </c>
      <c r="J8" s="8" t="s">
        <v>16</v>
      </c>
      <c r="K8" s="8" t="s">
        <v>16</v>
      </c>
      <c r="L8" s="8" t="s">
        <v>16</v>
      </c>
      <c r="M8" s="8" t="s">
        <v>16</v>
      </c>
      <c r="N8" s="8">
        <v>1461</v>
      </c>
      <c r="O8" s="8">
        <v>1607</v>
      </c>
      <c r="P8" s="8">
        <v>419903</v>
      </c>
      <c r="Q8" s="8">
        <v>114407</v>
      </c>
      <c r="R8" s="8">
        <v>4517</v>
      </c>
      <c r="S8" s="8">
        <v>1762</v>
      </c>
      <c r="T8" s="8">
        <v>800</v>
      </c>
    </row>
    <row r="9" spans="1:23">
      <c r="A9" s="1">
        <v>45729</v>
      </c>
      <c r="B9" s="8">
        <v>2560127</v>
      </c>
      <c r="C9" s="8">
        <v>1200923</v>
      </c>
      <c r="D9" s="8">
        <v>1359204</v>
      </c>
      <c r="E9" s="10">
        <f>nyse_gme_short_volume__4[[#This Row],[total_short]]/nyse_gme_short_volume__4[[#This Row],[total_reported]]</f>
        <v>0.46908727574842968</v>
      </c>
      <c r="F9" s="10">
        <f>nyse_gme_short_volume__4[[#This Row],[total_long]]/nyse_gme_short_volume__4[[#This Row],[total_reported]]</f>
        <v>0.53091272425157032</v>
      </c>
      <c r="G9" s="8">
        <v>808307</v>
      </c>
      <c r="H9" s="10">
        <f>nyse_gme_short_volume__4[[#This Row],[Off-Exchange]]/nyse_gme_short_volume__4[[#This Row],[total_reported]]</f>
        <v>0.31572925874380453</v>
      </c>
      <c r="I9" s="8">
        <v>4228</v>
      </c>
      <c r="J9" s="8" t="s">
        <v>16</v>
      </c>
      <c r="K9" s="8" t="s">
        <v>16</v>
      </c>
      <c r="L9" s="8" t="s">
        <v>16</v>
      </c>
      <c r="M9" s="8" t="s">
        <v>16</v>
      </c>
      <c r="N9" s="8">
        <v>1880</v>
      </c>
      <c r="O9" s="8">
        <v>637</v>
      </c>
      <c r="P9" s="8">
        <v>266862</v>
      </c>
      <c r="Q9" s="8">
        <v>114255</v>
      </c>
      <c r="R9" s="8">
        <v>1298</v>
      </c>
      <c r="S9" s="8">
        <v>1355</v>
      </c>
      <c r="T9" s="8">
        <v>2101</v>
      </c>
    </row>
    <row r="10" spans="1:23">
      <c r="A10" s="1">
        <v>45728</v>
      </c>
      <c r="B10" s="8">
        <v>2459444</v>
      </c>
      <c r="C10" s="8">
        <v>1311796</v>
      </c>
      <c r="D10" s="8">
        <v>1147648</v>
      </c>
      <c r="E10" s="10">
        <f>nyse_gme_short_volume__4[[#This Row],[total_short]]/nyse_gme_short_volume__4[[#This Row],[total_reported]]</f>
        <v>0.53337095701304849</v>
      </c>
      <c r="F10" s="10">
        <f>nyse_gme_short_volume__4[[#This Row],[total_long]]/nyse_gme_short_volume__4[[#This Row],[total_reported]]</f>
        <v>0.46662904298695151</v>
      </c>
      <c r="G10" s="8">
        <v>755028</v>
      </c>
      <c r="H10" s="10">
        <f>nyse_gme_short_volume__4[[#This Row],[Off-Exchange]]/nyse_gme_short_volume__4[[#This Row],[total_reported]]</f>
        <v>0.30699133625323449</v>
      </c>
      <c r="I10" s="8">
        <v>2710</v>
      </c>
      <c r="J10" s="8" t="s">
        <v>16</v>
      </c>
      <c r="K10" s="8" t="s">
        <v>16</v>
      </c>
      <c r="L10" s="8" t="s">
        <v>16</v>
      </c>
      <c r="M10" s="8" t="s">
        <v>16</v>
      </c>
      <c r="N10" s="8">
        <v>1650</v>
      </c>
      <c r="O10" s="8">
        <v>1120</v>
      </c>
      <c r="P10" s="8">
        <v>395526</v>
      </c>
      <c r="Q10" s="8">
        <v>152155</v>
      </c>
      <c r="R10" s="8">
        <v>1789</v>
      </c>
      <c r="S10" s="8">
        <v>337</v>
      </c>
      <c r="T10" s="8">
        <v>1481</v>
      </c>
    </row>
    <row r="11" spans="1:23">
      <c r="A11" s="1">
        <v>45727</v>
      </c>
      <c r="B11" s="8">
        <v>2856409</v>
      </c>
      <c r="C11" s="8">
        <v>1002286</v>
      </c>
      <c r="D11" s="8">
        <v>1854123</v>
      </c>
      <c r="E11" s="10">
        <f>nyse_gme_short_volume__4[[#This Row],[total_short]]/nyse_gme_short_volume__4[[#This Row],[total_reported]]</f>
        <v>0.35089022615458781</v>
      </c>
      <c r="F11" s="10">
        <f>nyse_gme_short_volume__4[[#This Row],[total_long]]/nyse_gme_short_volume__4[[#This Row],[total_reported]]</f>
        <v>0.64910977384541224</v>
      </c>
      <c r="G11" s="8">
        <v>598818</v>
      </c>
      <c r="H11" s="10">
        <f>nyse_gme_short_volume__4[[#This Row],[Off-Exchange]]/nyse_gme_short_volume__4[[#This Row],[total_reported]]</f>
        <v>0.20964014607151846</v>
      </c>
      <c r="I11" s="8">
        <v>2666</v>
      </c>
      <c r="J11" s="8" t="s">
        <v>16</v>
      </c>
      <c r="K11" s="8" t="s">
        <v>16</v>
      </c>
      <c r="L11" s="8" t="s">
        <v>16</v>
      </c>
      <c r="M11" s="8" t="s">
        <v>16</v>
      </c>
      <c r="N11" s="8">
        <v>3455</v>
      </c>
      <c r="O11" s="8">
        <v>416</v>
      </c>
      <c r="P11" s="8">
        <v>297268</v>
      </c>
      <c r="Q11" s="8">
        <v>96308</v>
      </c>
      <c r="R11" s="8">
        <v>1412</v>
      </c>
      <c r="S11" s="8">
        <v>631</v>
      </c>
      <c r="T11" s="8">
        <v>1312</v>
      </c>
    </row>
    <row r="12" spans="1:23">
      <c r="A12" s="1">
        <v>45726</v>
      </c>
      <c r="B12" s="8">
        <v>4342355</v>
      </c>
      <c r="C12" s="8">
        <v>1733817</v>
      </c>
      <c r="D12" s="8">
        <v>2608538</v>
      </c>
      <c r="E12" s="10">
        <f>nyse_gme_short_volume__4[[#This Row],[total_short]]/nyse_gme_short_volume__4[[#This Row],[total_reported]]</f>
        <v>0.3992803444214027</v>
      </c>
      <c r="F12" s="10">
        <f>nyse_gme_short_volume__4[[#This Row],[total_long]]/nyse_gme_short_volume__4[[#This Row],[total_reported]]</f>
        <v>0.6007196555785973</v>
      </c>
      <c r="G12" s="8">
        <v>762075</v>
      </c>
      <c r="H12" s="10">
        <f>nyse_gme_short_volume__4[[#This Row],[Off-Exchange]]/nyse_gme_short_volume__4[[#This Row],[total_reported]]</f>
        <v>0.17549808801905878</v>
      </c>
      <c r="I12" s="8">
        <v>9988</v>
      </c>
      <c r="J12" s="8" t="s">
        <v>16</v>
      </c>
      <c r="K12" s="8" t="s">
        <v>16</v>
      </c>
      <c r="L12" s="8" t="s">
        <v>16</v>
      </c>
      <c r="M12" s="8" t="s">
        <v>16</v>
      </c>
      <c r="N12" s="8">
        <v>5279</v>
      </c>
      <c r="O12" s="8">
        <v>6902</v>
      </c>
      <c r="P12" s="8">
        <v>704471</v>
      </c>
      <c r="Q12" s="8">
        <v>229889</v>
      </c>
      <c r="R12" s="8">
        <v>6263</v>
      </c>
      <c r="S12" s="8">
        <v>4804</v>
      </c>
      <c r="T12" s="8">
        <v>4146</v>
      </c>
    </row>
    <row r="13" spans="1:23">
      <c r="A13" s="1">
        <v>45723</v>
      </c>
      <c r="B13" s="8">
        <v>2290078</v>
      </c>
      <c r="C13" s="8">
        <v>957833</v>
      </c>
      <c r="D13" s="8">
        <v>1332245</v>
      </c>
      <c r="E13" s="10">
        <f>nyse_gme_short_volume__4[[#This Row],[total_short]]/nyse_gme_short_volume__4[[#This Row],[total_reported]]</f>
        <v>0.4182534394025007</v>
      </c>
      <c r="F13" s="10">
        <f>nyse_gme_short_volume__4[[#This Row],[total_long]]/nyse_gme_short_volume__4[[#This Row],[total_reported]]</f>
        <v>0.5817465605974993</v>
      </c>
      <c r="G13" s="8">
        <v>625629</v>
      </c>
      <c r="H13" s="10">
        <f>nyse_gme_short_volume__4[[#This Row],[Off-Exchange]]/nyse_gme_short_volume__4[[#This Row],[total_reported]]</f>
        <v>0.27319113148111113</v>
      </c>
      <c r="I13" s="8">
        <v>11132</v>
      </c>
      <c r="J13" s="8" t="s">
        <v>16</v>
      </c>
      <c r="K13" s="8" t="s">
        <v>16</v>
      </c>
      <c r="L13" s="8" t="s">
        <v>16</v>
      </c>
      <c r="M13" s="8" t="s">
        <v>16</v>
      </c>
      <c r="N13" s="8">
        <v>1700</v>
      </c>
      <c r="O13" s="8">
        <v>492</v>
      </c>
      <c r="P13" s="8">
        <v>225943</v>
      </c>
      <c r="Q13" s="8">
        <v>89759</v>
      </c>
      <c r="R13" s="8">
        <v>1691</v>
      </c>
      <c r="S13" s="8">
        <v>210</v>
      </c>
      <c r="T13" s="8">
        <v>1277</v>
      </c>
    </row>
    <row r="14" spans="1:23">
      <c r="A14" s="1">
        <v>45722</v>
      </c>
      <c r="B14" s="8">
        <v>2519598</v>
      </c>
      <c r="C14" s="8">
        <v>1182728</v>
      </c>
      <c r="D14" s="8">
        <v>1336870</v>
      </c>
      <c r="E14" s="10">
        <f>nyse_gme_short_volume__4[[#This Row],[total_short]]/nyse_gme_short_volume__4[[#This Row],[total_reported]]</f>
        <v>0.46941139022971123</v>
      </c>
      <c r="F14" s="10">
        <f>nyse_gme_short_volume__4[[#This Row],[total_long]]/nyse_gme_short_volume__4[[#This Row],[total_reported]]</f>
        <v>0.53058860977028877</v>
      </c>
      <c r="G14" s="8">
        <v>753802</v>
      </c>
      <c r="H14" s="10">
        <f>nyse_gme_short_volume__4[[#This Row],[Off-Exchange]]/nyse_gme_short_volume__4[[#This Row],[total_reported]]</f>
        <v>0.29917550339379534</v>
      </c>
      <c r="I14" s="8">
        <v>2778</v>
      </c>
      <c r="J14" s="8" t="s">
        <v>16</v>
      </c>
      <c r="K14" s="8" t="s">
        <v>16</v>
      </c>
      <c r="L14" s="8" t="s">
        <v>16</v>
      </c>
      <c r="M14" s="8" t="s">
        <v>16</v>
      </c>
      <c r="N14" s="8">
        <v>2167</v>
      </c>
      <c r="O14" s="8">
        <v>500</v>
      </c>
      <c r="P14" s="8">
        <v>281436</v>
      </c>
      <c r="Q14" s="8">
        <v>136265</v>
      </c>
      <c r="R14" s="8">
        <v>2144</v>
      </c>
      <c r="S14" s="8">
        <v>1607</v>
      </c>
      <c r="T14" s="8">
        <v>2029</v>
      </c>
    </row>
    <row r="15" spans="1:23">
      <c r="A15" s="1">
        <v>45721</v>
      </c>
      <c r="B15" s="8">
        <v>2274493</v>
      </c>
      <c r="C15" s="8">
        <v>961654</v>
      </c>
      <c r="D15" s="8">
        <v>1312839</v>
      </c>
      <c r="E15" s="10">
        <f>nyse_gme_short_volume__4[[#This Row],[total_short]]/nyse_gme_short_volume__4[[#This Row],[total_reported]]</f>
        <v>0.42279927878432688</v>
      </c>
      <c r="F15" s="10">
        <f>nyse_gme_short_volume__4[[#This Row],[total_long]]/nyse_gme_short_volume__4[[#This Row],[total_reported]]</f>
        <v>0.57720072121567312</v>
      </c>
      <c r="G15" s="8">
        <v>599101</v>
      </c>
      <c r="H15" s="10">
        <f>nyse_gme_short_volume__4[[#This Row],[Off-Exchange]]/nyse_gme_short_volume__4[[#This Row],[total_reported]]</f>
        <v>0.26339979942782854</v>
      </c>
      <c r="I15" s="8">
        <v>2423</v>
      </c>
      <c r="J15" s="8" t="s">
        <v>16</v>
      </c>
      <c r="K15" s="8" t="s">
        <v>16</v>
      </c>
      <c r="L15" s="8" t="s">
        <v>16</v>
      </c>
      <c r="M15" s="8" t="s">
        <v>16</v>
      </c>
      <c r="N15" s="8">
        <v>1738</v>
      </c>
      <c r="O15" s="8">
        <v>320</v>
      </c>
      <c r="P15" s="8">
        <v>284799</v>
      </c>
      <c r="Q15" s="8">
        <v>71352</v>
      </c>
      <c r="R15" s="8">
        <v>650</v>
      </c>
      <c r="S15" s="8">
        <v>385</v>
      </c>
      <c r="T15" s="8">
        <v>886</v>
      </c>
    </row>
    <row r="16" spans="1:23">
      <c r="A16" s="1">
        <v>45720</v>
      </c>
      <c r="B16" s="8">
        <v>3440287</v>
      </c>
      <c r="C16" s="8">
        <v>1353805</v>
      </c>
      <c r="D16" s="8">
        <v>2086482</v>
      </c>
      <c r="E16" s="10">
        <f>nyse_gme_short_volume__4[[#This Row],[total_short]]/nyse_gme_short_volume__4[[#This Row],[total_reported]]</f>
        <v>0.39351513405712951</v>
      </c>
      <c r="F16" s="10">
        <f>nyse_gme_short_volume__4[[#This Row],[total_long]]/nyse_gme_short_volume__4[[#This Row],[total_reported]]</f>
        <v>0.60648486594287043</v>
      </c>
      <c r="G16" s="8">
        <v>788401</v>
      </c>
      <c r="H16" s="10">
        <f>nyse_gme_short_volume__4[[#This Row],[Off-Exchange]]/nyse_gme_short_volume__4[[#This Row],[total_reported]]</f>
        <v>0.22916721773503199</v>
      </c>
      <c r="I16" s="8">
        <v>4479</v>
      </c>
      <c r="J16" s="8" t="s">
        <v>16</v>
      </c>
      <c r="K16" s="8" t="s">
        <v>16</v>
      </c>
      <c r="L16" s="8" t="s">
        <v>16</v>
      </c>
      <c r="M16" s="8" t="s">
        <v>16</v>
      </c>
      <c r="N16" s="8">
        <v>1228</v>
      </c>
      <c r="O16" s="8">
        <v>1185</v>
      </c>
      <c r="P16" s="8">
        <v>441723</v>
      </c>
      <c r="Q16" s="8">
        <v>111765</v>
      </c>
      <c r="R16" s="8">
        <v>2250</v>
      </c>
      <c r="S16" s="8">
        <v>798</v>
      </c>
      <c r="T16" s="8">
        <v>1976</v>
      </c>
    </row>
    <row r="17" spans="1:20">
      <c r="A17" s="1">
        <v>45719</v>
      </c>
      <c r="B17" s="8">
        <v>3096472</v>
      </c>
      <c r="C17" s="8">
        <v>1538753</v>
      </c>
      <c r="D17" s="8">
        <v>1557719</v>
      </c>
      <c r="E17" s="10">
        <f>nyse_gme_short_volume__4[[#This Row],[total_short]]/nyse_gme_short_volume__4[[#This Row],[total_reported]]</f>
        <v>0.49693748239932412</v>
      </c>
      <c r="F17" s="10">
        <f>nyse_gme_short_volume__4[[#This Row],[total_long]]/nyse_gme_short_volume__4[[#This Row],[total_reported]]</f>
        <v>0.50306251760067588</v>
      </c>
      <c r="G17" s="8">
        <v>895306</v>
      </c>
      <c r="H17" s="10">
        <f>nyse_gme_short_volume__4[[#This Row],[Off-Exchange]]/nyse_gme_short_volume__4[[#This Row],[total_reported]]</f>
        <v>0.2891374441622595</v>
      </c>
      <c r="I17" s="8">
        <v>11439</v>
      </c>
      <c r="J17" s="8" t="s">
        <v>16</v>
      </c>
      <c r="K17" s="8" t="s">
        <v>16</v>
      </c>
      <c r="L17" s="8" t="s">
        <v>16</v>
      </c>
      <c r="M17" s="8" t="s">
        <v>16</v>
      </c>
      <c r="N17" s="8">
        <v>2034</v>
      </c>
      <c r="O17" s="8">
        <v>457</v>
      </c>
      <c r="P17" s="8">
        <v>484155</v>
      </c>
      <c r="Q17" s="8">
        <v>139218</v>
      </c>
      <c r="R17" s="8">
        <v>1142</v>
      </c>
      <c r="S17" s="8">
        <v>3301</v>
      </c>
      <c r="T17" s="8">
        <v>1701</v>
      </c>
    </row>
    <row r="18" spans="1:20">
      <c r="A18" s="1">
        <v>45716</v>
      </c>
      <c r="B18" s="8">
        <v>2805307</v>
      </c>
      <c r="C18" s="8">
        <v>1327328</v>
      </c>
      <c r="D18" s="8">
        <v>1477979</v>
      </c>
      <c r="E18" s="10">
        <f>nyse_gme_short_volume__4[[#This Row],[total_short]]/nyse_gme_short_volume__4[[#This Row],[total_reported]]</f>
        <v>0.47314892808523273</v>
      </c>
      <c r="F18" s="10">
        <f>nyse_gme_short_volume__4[[#This Row],[total_long]]/nyse_gme_short_volume__4[[#This Row],[total_reported]]</f>
        <v>0.52685107191476721</v>
      </c>
      <c r="G18" s="8">
        <v>588572</v>
      </c>
      <c r="H18" s="10">
        <f>nyse_gme_short_volume__4[[#This Row],[Off-Exchange]]/nyse_gme_short_volume__4[[#This Row],[total_reported]]</f>
        <v>0.20980662722475651</v>
      </c>
      <c r="I18" s="8">
        <v>5581</v>
      </c>
      <c r="J18" s="8" t="s">
        <v>16</v>
      </c>
      <c r="K18" s="8" t="s">
        <v>16</v>
      </c>
      <c r="L18" s="8" t="s">
        <v>16</v>
      </c>
      <c r="M18" s="8" t="s">
        <v>16</v>
      </c>
      <c r="N18" s="8">
        <v>1608</v>
      </c>
      <c r="O18" s="8">
        <v>2145</v>
      </c>
      <c r="P18" s="8">
        <v>639582</v>
      </c>
      <c r="Q18" s="8">
        <v>82888</v>
      </c>
      <c r="R18" s="8">
        <v>3528</v>
      </c>
      <c r="S18" s="8">
        <v>826</v>
      </c>
      <c r="T18" s="8">
        <v>2598</v>
      </c>
    </row>
    <row r="19" spans="1:20">
      <c r="A19" s="1">
        <v>45715</v>
      </c>
      <c r="B19" s="8">
        <v>3072602</v>
      </c>
      <c r="C19" s="8">
        <v>1319539</v>
      </c>
      <c r="D19" s="8">
        <v>1753063</v>
      </c>
      <c r="E19" s="10">
        <f>nyse_gme_short_volume__4[[#This Row],[total_short]]/nyse_gme_short_volume__4[[#This Row],[total_reported]]</f>
        <v>0.42945327771055281</v>
      </c>
      <c r="F19" s="10">
        <f>nyse_gme_short_volume__4[[#This Row],[total_long]]/nyse_gme_short_volume__4[[#This Row],[total_reported]]</f>
        <v>0.57054672228944714</v>
      </c>
      <c r="G19" s="8">
        <v>830332</v>
      </c>
      <c r="H19" s="10">
        <f>nyse_gme_short_volume__4[[#This Row],[Off-Exchange]]/nyse_gme_short_volume__4[[#This Row],[total_reported]]</f>
        <v>0.27023740790378969</v>
      </c>
      <c r="I19" s="8">
        <v>3902</v>
      </c>
      <c r="J19" s="8" t="s">
        <v>16</v>
      </c>
      <c r="K19" s="8" t="s">
        <v>16</v>
      </c>
      <c r="L19" s="8" t="s">
        <v>16</v>
      </c>
      <c r="M19" s="8" t="s">
        <v>16</v>
      </c>
      <c r="N19" s="8">
        <v>2036</v>
      </c>
      <c r="O19" s="8">
        <v>2100</v>
      </c>
      <c r="P19" s="8">
        <v>355282</v>
      </c>
      <c r="Q19" s="8">
        <v>116959</v>
      </c>
      <c r="R19" s="8">
        <v>2926</v>
      </c>
      <c r="S19" s="8">
        <v>3850</v>
      </c>
      <c r="T19" s="8">
        <v>2152</v>
      </c>
    </row>
    <row r="20" spans="1:20">
      <c r="A20" s="1">
        <v>45714</v>
      </c>
      <c r="B20" s="8">
        <v>2370590</v>
      </c>
      <c r="C20" s="8">
        <v>1029598</v>
      </c>
      <c r="D20" s="8">
        <v>1340992</v>
      </c>
      <c r="E20" s="10">
        <f>nyse_gme_short_volume__4[[#This Row],[total_short]]/nyse_gme_short_volume__4[[#This Row],[total_reported]]</f>
        <v>0.43432141365651589</v>
      </c>
      <c r="F20" s="10">
        <f>nyse_gme_short_volume__4[[#This Row],[total_long]]/nyse_gme_short_volume__4[[#This Row],[total_reported]]</f>
        <v>0.56567858634348411</v>
      </c>
      <c r="G20" s="8">
        <v>658646</v>
      </c>
      <c r="H20" s="10">
        <f>nyse_gme_short_volume__4[[#This Row],[Off-Exchange]]/nyse_gme_short_volume__4[[#This Row],[total_reported]]</f>
        <v>0.27784053758768912</v>
      </c>
      <c r="I20" s="8">
        <v>4045</v>
      </c>
      <c r="J20" s="8" t="s">
        <v>16</v>
      </c>
      <c r="K20" s="8" t="s">
        <v>16</v>
      </c>
      <c r="L20" s="8" t="s">
        <v>16</v>
      </c>
      <c r="M20" s="8" t="s">
        <v>16</v>
      </c>
      <c r="N20" s="8">
        <v>2181</v>
      </c>
      <c r="O20" s="8">
        <v>428</v>
      </c>
      <c r="P20" s="8">
        <v>268683</v>
      </c>
      <c r="Q20" s="8">
        <v>93135</v>
      </c>
      <c r="R20" s="8">
        <v>843</v>
      </c>
      <c r="S20" s="8">
        <v>294</v>
      </c>
      <c r="T20" s="8">
        <v>1343</v>
      </c>
    </row>
    <row r="21" spans="1:20">
      <c r="A21" s="1">
        <v>45713</v>
      </c>
      <c r="B21" s="8">
        <v>4446542</v>
      </c>
      <c r="C21" s="8">
        <v>1853345</v>
      </c>
      <c r="D21" s="8">
        <v>2593197</v>
      </c>
      <c r="E21" s="10">
        <f>nyse_gme_short_volume__4[[#This Row],[total_short]]/nyse_gme_short_volume__4[[#This Row],[total_reported]]</f>
        <v>0.41680591344914769</v>
      </c>
      <c r="F21" s="10">
        <f>nyse_gme_short_volume__4[[#This Row],[total_long]]/nyse_gme_short_volume__4[[#This Row],[total_reported]]</f>
        <v>0.58319408655085236</v>
      </c>
      <c r="G21" s="8">
        <v>1203962</v>
      </c>
      <c r="H21" s="10">
        <f>nyse_gme_short_volume__4[[#This Row],[Off-Exchange]]/nyse_gme_short_volume__4[[#This Row],[total_reported]]</f>
        <v>0.27076366308920508</v>
      </c>
      <c r="I21" s="8">
        <v>9291</v>
      </c>
      <c r="J21" s="8" t="s">
        <v>16</v>
      </c>
      <c r="K21" s="8" t="s">
        <v>16</v>
      </c>
      <c r="L21" s="8" t="s">
        <v>16</v>
      </c>
      <c r="M21" s="8" t="s">
        <v>16</v>
      </c>
      <c r="N21" s="8">
        <v>8508</v>
      </c>
      <c r="O21" s="8">
        <v>2095</v>
      </c>
      <c r="P21" s="8">
        <v>414258</v>
      </c>
      <c r="Q21" s="8">
        <v>208799</v>
      </c>
      <c r="R21" s="8">
        <v>3027</v>
      </c>
      <c r="S21" s="8">
        <v>1109</v>
      </c>
      <c r="T21" s="8">
        <v>2296</v>
      </c>
    </row>
    <row r="22" spans="1:20">
      <c r="A22" s="1">
        <v>45712</v>
      </c>
      <c r="B22" s="8">
        <v>4119135</v>
      </c>
      <c r="C22" s="8">
        <v>2346045</v>
      </c>
      <c r="D22" s="8">
        <v>1773090</v>
      </c>
      <c r="E22" s="10">
        <f>nyse_gme_short_volume__4[[#This Row],[total_short]]/nyse_gme_short_volume__4[[#This Row],[total_reported]]</f>
        <v>0.56954797548514435</v>
      </c>
      <c r="F22" s="10">
        <f>nyse_gme_short_volume__4[[#This Row],[total_long]]/nyse_gme_short_volume__4[[#This Row],[total_reported]]</f>
        <v>0.43045202451485565</v>
      </c>
      <c r="G22" s="8">
        <v>1456794</v>
      </c>
      <c r="H22" s="10">
        <f>nyse_gme_short_volume__4[[#This Row],[Off-Exchange]]/nyse_gme_short_volume__4[[#This Row],[total_reported]]</f>
        <v>0.35366502918695308</v>
      </c>
      <c r="I22" s="8">
        <v>17681</v>
      </c>
      <c r="J22" s="8" t="s">
        <v>16</v>
      </c>
      <c r="K22" s="8" t="s">
        <v>16</v>
      </c>
      <c r="L22" s="8" t="s">
        <v>16</v>
      </c>
      <c r="M22" s="8" t="s">
        <v>16</v>
      </c>
      <c r="N22" s="8">
        <v>4593</v>
      </c>
      <c r="O22" s="8">
        <v>1416</v>
      </c>
      <c r="P22" s="8">
        <v>576314</v>
      </c>
      <c r="Q22" s="8">
        <v>277089</v>
      </c>
      <c r="R22" s="8">
        <v>3076</v>
      </c>
      <c r="S22" s="8">
        <v>4225</v>
      </c>
      <c r="T22" s="8">
        <v>4857</v>
      </c>
    </row>
    <row r="23" spans="1:20">
      <c r="A23" s="1">
        <v>45709</v>
      </c>
      <c r="B23" s="8">
        <v>3894047</v>
      </c>
      <c r="C23" s="8">
        <v>1468483</v>
      </c>
      <c r="D23" s="8">
        <v>2425564</v>
      </c>
      <c r="E23" s="10">
        <f>nyse_gme_short_volume__4[[#This Row],[total_short]]/nyse_gme_short_volume__4[[#This Row],[total_reported]]</f>
        <v>0.37710972671875814</v>
      </c>
      <c r="F23" s="10">
        <f>nyse_gme_short_volume__4[[#This Row],[total_long]]/nyse_gme_short_volume__4[[#This Row],[total_reported]]</f>
        <v>0.6228902732812418</v>
      </c>
      <c r="G23" s="8">
        <v>930054</v>
      </c>
      <c r="H23" s="10">
        <f>nyse_gme_short_volume__4[[#This Row],[Off-Exchange]]/nyse_gme_short_volume__4[[#This Row],[total_reported]]</f>
        <v>0.23883995236832015</v>
      </c>
      <c r="I23" s="8">
        <v>899</v>
      </c>
      <c r="J23" s="8" t="s">
        <v>16</v>
      </c>
      <c r="K23" s="8" t="s">
        <v>16</v>
      </c>
      <c r="L23" s="8" t="s">
        <v>16</v>
      </c>
      <c r="M23" s="8" t="s">
        <v>16</v>
      </c>
      <c r="N23" s="8">
        <v>5413</v>
      </c>
      <c r="O23" s="8">
        <v>400</v>
      </c>
      <c r="P23" s="8">
        <v>349511</v>
      </c>
      <c r="Q23" s="8">
        <v>175143</v>
      </c>
      <c r="R23" s="8">
        <v>2299</v>
      </c>
      <c r="S23" s="8">
        <v>1829</v>
      </c>
      <c r="T23" s="8">
        <v>2935</v>
      </c>
    </row>
    <row r="24" spans="1:20">
      <c r="A24" s="1">
        <v>45708</v>
      </c>
      <c r="B24" s="8">
        <v>5606170</v>
      </c>
      <c r="C24" s="8">
        <v>2404072</v>
      </c>
      <c r="D24" s="8">
        <v>3202098</v>
      </c>
      <c r="E24" s="10">
        <f>nyse_gme_short_volume__4[[#This Row],[total_short]]/nyse_gme_short_volume__4[[#This Row],[total_reported]]</f>
        <v>0.42882609696102686</v>
      </c>
      <c r="F24" s="10">
        <f>nyse_gme_short_volume__4[[#This Row],[total_long]]/nyse_gme_short_volume__4[[#This Row],[total_reported]]</f>
        <v>0.57117390303897309</v>
      </c>
      <c r="G24" s="8">
        <v>1542386</v>
      </c>
      <c r="H24" s="10">
        <f>nyse_gme_short_volume__4[[#This Row],[Off-Exchange]]/nyse_gme_short_volume__4[[#This Row],[total_reported]]</f>
        <v>0.27512294489821038</v>
      </c>
      <c r="I24" s="8">
        <v>6708</v>
      </c>
      <c r="J24" s="8" t="s">
        <v>16</v>
      </c>
      <c r="K24" s="8" t="s">
        <v>16</v>
      </c>
      <c r="L24" s="8" t="s">
        <v>16</v>
      </c>
      <c r="M24" s="8" t="s">
        <v>16</v>
      </c>
      <c r="N24" s="8">
        <v>6647</v>
      </c>
      <c r="O24" s="8">
        <v>5205</v>
      </c>
      <c r="P24" s="8">
        <v>623816</v>
      </c>
      <c r="Q24" s="8">
        <v>193980</v>
      </c>
      <c r="R24" s="8">
        <v>5075</v>
      </c>
      <c r="S24" s="8">
        <v>3437</v>
      </c>
      <c r="T24" s="8">
        <v>16818</v>
      </c>
    </row>
    <row r="25" spans="1:20">
      <c r="A25" s="1">
        <v>45707</v>
      </c>
      <c r="B25" s="8">
        <v>2915167</v>
      </c>
      <c r="C25" s="8">
        <v>1075896</v>
      </c>
      <c r="D25" s="8">
        <v>1839271</v>
      </c>
      <c r="E25" s="10">
        <f>nyse_gme_short_volume__4[[#This Row],[total_short]]/nyse_gme_short_volume__4[[#This Row],[total_reported]]</f>
        <v>0.369068392994295</v>
      </c>
      <c r="F25" s="10">
        <f>nyse_gme_short_volume__4[[#This Row],[total_long]]/nyse_gme_short_volume__4[[#This Row],[total_reported]]</f>
        <v>0.63093160700570494</v>
      </c>
      <c r="G25" s="8">
        <v>637205</v>
      </c>
      <c r="H25" s="10">
        <f>nyse_gme_short_volume__4[[#This Row],[Off-Exchange]]/nyse_gme_short_volume__4[[#This Row],[total_reported]]</f>
        <v>0.21858267468038708</v>
      </c>
      <c r="I25" s="8">
        <v>6346</v>
      </c>
      <c r="J25" s="8" t="s">
        <v>16</v>
      </c>
      <c r="K25" s="8" t="s">
        <v>16</v>
      </c>
      <c r="L25" s="8" t="s">
        <v>16</v>
      </c>
      <c r="M25" s="8" t="s">
        <v>16</v>
      </c>
      <c r="N25" s="8">
        <v>1901</v>
      </c>
      <c r="O25" s="8"/>
      <c r="P25" s="8">
        <v>289862</v>
      </c>
      <c r="Q25" s="8">
        <v>138344</v>
      </c>
      <c r="R25" s="8">
        <v>824</v>
      </c>
      <c r="S25" s="8">
        <v>628</v>
      </c>
      <c r="T25" s="8">
        <v>786</v>
      </c>
    </row>
    <row r="26" spans="1:20">
      <c r="A26" s="1">
        <v>45706</v>
      </c>
      <c r="B26" s="8">
        <v>3646676</v>
      </c>
      <c r="C26" s="8">
        <v>1620181</v>
      </c>
      <c r="D26" s="8">
        <v>2026495</v>
      </c>
      <c r="E26" s="10">
        <f>nyse_gme_short_volume__4[[#This Row],[total_short]]/nyse_gme_short_volume__4[[#This Row],[total_reported]]</f>
        <v>0.44428981351784474</v>
      </c>
      <c r="F26" s="10">
        <f>nyse_gme_short_volume__4[[#This Row],[total_long]]/nyse_gme_short_volume__4[[#This Row],[total_reported]]</f>
        <v>0.55571018648215531</v>
      </c>
      <c r="G26" s="8">
        <v>1014722</v>
      </c>
      <c r="H26" s="10">
        <f>nyse_gme_short_volume__4[[#This Row],[Off-Exchange]]/nyse_gme_short_volume__4[[#This Row],[total_reported]]</f>
        <v>0.2782594340709183</v>
      </c>
      <c r="I26" s="8">
        <v>12719</v>
      </c>
      <c r="J26" s="8" t="s">
        <v>16</v>
      </c>
      <c r="K26" s="8" t="s">
        <v>16</v>
      </c>
      <c r="L26" s="8" t="s">
        <v>16</v>
      </c>
      <c r="M26" s="8" t="s">
        <v>16</v>
      </c>
      <c r="N26" s="8">
        <v>2730</v>
      </c>
      <c r="O26" s="8">
        <v>300</v>
      </c>
      <c r="P26" s="8">
        <v>399173</v>
      </c>
      <c r="Q26" s="8">
        <v>181728</v>
      </c>
      <c r="R26" s="8">
        <v>1258</v>
      </c>
      <c r="S26" s="8">
        <v>1966</v>
      </c>
      <c r="T26" s="8">
        <v>5585</v>
      </c>
    </row>
    <row r="27" spans="1:20">
      <c r="A27" s="1">
        <v>45702</v>
      </c>
      <c r="B27" s="8">
        <v>8268665</v>
      </c>
      <c r="C27" s="8">
        <v>3457006</v>
      </c>
      <c r="D27" s="8">
        <v>4811659</v>
      </c>
      <c r="E27" s="10">
        <f>nyse_gme_short_volume__4[[#This Row],[total_short]]/nyse_gme_short_volume__4[[#This Row],[total_reported]]</f>
        <v>0.41808514433708466</v>
      </c>
      <c r="F27" s="10">
        <f>nyse_gme_short_volume__4[[#This Row],[total_long]]/nyse_gme_short_volume__4[[#This Row],[total_reported]]</f>
        <v>0.58191485566291534</v>
      </c>
      <c r="G27" s="8">
        <v>2400717</v>
      </c>
      <c r="H27" s="10">
        <f>nyse_gme_short_volume__4[[#This Row],[Off-Exchange]]/nyse_gme_short_volume__4[[#This Row],[total_reported]]</f>
        <v>0.29033912971440978</v>
      </c>
      <c r="I27" s="8">
        <v>18110</v>
      </c>
      <c r="J27" s="8" t="s">
        <v>16</v>
      </c>
      <c r="K27" s="8" t="s">
        <v>16</v>
      </c>
      <c r="L27" s="8" t="s">
        <v>16</v>
      </c>
      <c r="M27" s="8" t="s">
        <v>16</v>
      </c>
      <c r="N27" s="8">
        <v>6089</v>
      </c>
      <c r="O27" s="8">
        <v>3465</v>
      </c>
      <c r="P27" s="8">
        <v>716387</v>
      </c>
      <c r="Q27" s="8">
        <v>290795</v>
      </c>
      <c r="R27" s="8">
        <v>4689</v>
      </c>
      <c r="S27" s="8">
        <v>6268</v>
      </c>
      <c r="T27" s="8">
        <v>10486</v>
      </c>
    </row>
    <row r="28" spans="1:20">
      <c r="A28" s="1">
        <v>45701</v>
      </c>
      <c r="B28" s="8">
        <v>2145103</v>
      </c>
      <c r="C28" s="8">
        <v>754126</v>
      </c>
      <c r="D28" s="8">
        <v>1390977</v>
      </c>
      <c r="E28" s="10">
        <f>nyse_gme_short_volume__4[[#This Row],[total_short]]/nyse_gme_short_volume__4[[#This Row],[total_reported]]</f>
        <v>0.35155701148149998</v>
      </c>
      <c r="F28" s="10">
        <f>nyse_gme_short_volume__4[[#This Row],[total_long]]/nyse_gme_short_volume__4[[#This Row],[total_reported]]</f>
        <v>0.64844298851850002</v>
      </c>
      <c r="G28" s="8">
        <v>510199</v>
      </c>
      <c r="H28" s="10">
        <f>nyse_gme_short_volume__4[[#This Row],[Off-Exchange]]/nyse_gme_short_volume__4[[#This Row],[total_reported]]</f>
        <v>0.23784359072734504</v>
      </c>
      <c r="I28" s="8">
        <v>8667</v>
      </c>
      <c r="J28" s="8" t="s">
        <v>16</v>
      </c>
      <c r="K28" s="8" t="s">
        <v>16</v>
      </c>
      <c r="L28" s="8" t="s">
        <v>16</v>
      </c>
      <c r="M28" s="8" t="s">
        <v>16</v>
      </c>
      <c r="N28" s="8">
        <v>1049</v>
      </c>
      <c r="O28" s="8">
        <v>100</v>
      </c>
      <c r="P28" s="8">
        <v>165409</v>
      </c>
      <c r="Q28" s="8">
        <v>65049</v>
      </c>
      <c r="R28" s="8">
        <v>1577</v>
      </c>
      <c r="S28" s="8">
        <v>176</v>
      </c>
      <c r="T28" s="8">
        <v>1900</v>
      </c>
    </row>
    <row r="29" spans="1:20">
      <c r="A29" s="1">
        <v>45700</v>
      </c>
      <c r="B29" s="8">
        <v>2857734</v>
      </c>
      <c r="C29" s="8">
        <v>1020823</v>
      </c>
      <c r="D29" s="8">
        <v>1836911</v>
      </c>
      <c r="E29" s="10">
        <f>nyse_gme_short_volume__4[[#This Row],[total_short]]/nyse_gme_short_volume__4[[#This Row],[total_reported]]</f>
        <v>0.35721414239393867</v>
      </c>
      <c r="F29" s="10">
        <f>nyse_gme_short_volume__4[[#This Row],[total_long]]/nyse_gme_short_volume__4[[#This Row],[total_reported]]</f>
        <v>0.64278585760606133</v>
      </c>
      <c r="G29" s="8">
        <v>677835</v>
      </c>
      <c r="H29" s="10">
        <f>nyse_gme_short_volume__4[[#This Row],[Off-Exchange]]/nyse_gme_short_volume__4[[#This Row],[total_reported]]</f>
        <v>0.23719317473214793</v>
      </c>
      <c r="I29" s="8">
        <v>14374</v>
      </c>
      <c r="J29" s="8" t="s">
        <v>16</v>
      </c>
      <c r="K29" s="8" t="s">
        <v>16</v>
      </c>
      <c r="L29" s="8" t="s">
        <v>16</v>
      </c>
      <c r="M29" s="8" t="s">
        <v>16</v>
      </c>
      <c r="N29" s="8">
        <v>639</v>
      </c>
      <c r="O29" s="8">
        <v>423</v>
      </c>
      <c r="P29" s="8">
        <v>235119</v>
      </c>
      <c r="Q29" s="8">
        <v>86096</v>
      </c>
      <c r="R29" s="8">
        <v>509</v>
      </c>
      <c r="S29" s="8">
        <v>471</v>
      </c>
      <c r="T29" s="8">
        <v>5357</v>
      </c>
    </row>
    <row r="30" spans="1:20">
      <c r="A30" s="1">
        <v>45699</v>
      </c>
      <c r="B30" s="8">
        <v>4919890</v>
      </c>
      <c r="C30" s="8">
        <v>1755004</v>
      </c>
      <c r="D30" s="8">
        <v>3164886</v>
      </c>
      <c r="E30" s="10">
        <f>nyse_gme_short_volume__4[[#This Row],[total_short]]/nyse_gme_short_volume__4[[#This Row],[total_reported]]</f>
        <v>0.35671610544138183</v>
      </c>
      <c r="F30" s="10">
        <f>nyse_gme_short_volume__4[[#This Row],[total_long]]/nyse_gme_short_volume__4[[#This Row],[total_reported]]</f>
        <v>0.64328389455861823</v>
      </c>
      <c r="G30" s="8">
        <v>1129834</v>
      </c>
      <c r="H30" s="10">
        <f>nyse_gme_short_volume__4[[#This Row],[Off-Exchange]]/nyse_gme_short_volume__4[[#This Row],[total_reported]]</f>
        <v>0.22964619127663424</v>
      </c>
      <c r="I30" s="8">
        <v>15637</v>
      </c>
      <c r="J30" s="8" t="s">
        <v>16</v>
      </c>
      <c r="K30" s="8" t="s">
        <v>16</v>
      </c>
      <c r="L30" s="8" t="s">
        <v>16</v>
      </c>
      <c r="M30" s="8" t="s">
        <v>16</v>
      </c>
      <c r="N30" s="8">
        <v>7606</v>
      </c>
      <c r="O30" s="8">
        <v>2455</v>
      </c>
      <c r="P30" s="8">
        <v>415070</v>
      </c>
      <c r="Q30" s="8">
        <v>173176</v>
      </c>
      <c r="R30" s="8">
        <v>2994</v>
      </c>
      <c r="S30" s="8">
        <v>1314</v>
      </c>
      <c r="T30" s="8">
        <v>6918</v>
      </c>
    </row>
    <row r="31" spans="1:20">
      <c r="A31" s="1">
        <v>45698</v>
      </c>
      <c r="B31" s="8">
        <v>6614875</v>
      </c>
      <c r="C31" s="8">
        <v>2886796</v>
      </c>
      <c r="D31" s="8">
        <v>3728079</v>
      </c>
      <c r="E31" s="10">
        <f>nyse_gme_short_volume__4[[#This Row],[total_short]]/nyse_gme_short_volume__4[[#This Row],[total_reported]]</f>
        <v>0.43640975830986978</v>
      </c>
      <c r="F31" s="10">
        <f>nyse_gme_short_volume__4[[#This Row],[total_long]]/nyse_gme_short_volume__4[[#This Row],[total_reported]]</f>
        <v>0.56359024169013017</v>
      </c>
      <c r="G31" s="8">
        <v>2025065</v>
      </c>
      <c r="H31" s="10">
        <f>nyse_gme_short_volume__4[[#This Row],[Off-Exchange]]/nyse_gme_short_volume__4[[#This Row],[total_reported]]</f>
        <v>0.30613806005404487</v>
      </c>
      <c r="I31" s="8">
        <v>9899</v>
      </c>
      <c r="J31" s="8" t="s">
        <v>16</v>
      </c>
      <c r="K31" s="8" t="s">
        <v>16</v>
      </c>
      <c r="L31" s="8" t="s">
        <v>16</v>
      </c>
      <c r="M31" s="8" t="s">
        <v>16</v>
      </c>
      <c r="N31" s="8">
        <v>4550</v>
      </c>
      <c r="O31" s="8">
        <v>1271</v>
      </c>
      <c r="P31" s="8">
        <v>525094</v>
      </c>
      <c r="Q31" s="8">
        <v>306332</v>
      </c>
      <c r="R31" s="8">
        <v>3095</v>
      </c>
      <c r="S31" s="8">
        <v>3300</v>
      </c>
      <c r="T31" s="8">
        <v>8190</v>
      </c>
    </row>
    <row r="32" spans="1:20">
      <c r="A32" s="1">
        <v>45695</v>
      </c>
      <c r="B32" s="8">
        <v>2303521</v>
      </c>
      <c r="C32" s="8">
        <v>1074112</v>
      </c>
      <c r="D32" s="8">
        <v>1229409</v>
      </c>
      <c r="E32" s="10">
        <f>nyse_gme_short_volume__4[[#This Row],[total_short]]/nyse_gme_short_volume__4[[#This Row],[total_reported]]</f>
        <v>0.46629138609980114</v>
      </c>
      <c r="F32" s="10">
        <f>nyse_gme_short_volume__4[[#This Row],[total_long]]/nyse_gme_short_volume__4[[#This Row],[total_reported]]</f>
        <v>0.53370861390019886</v>
      </c>
      <c r="G32" s="8">
        <v>684092</v>
      </c>
      <c r="H32" s="10">
        <f>nyse_gme_short_volume__4[[#This Row],[Off-Exchange]]/nyse_gme_short_volume__4[[#This Row],[total_reported]]</f>
        <v>0.29697667179938886</v>
      </c>
      <c r="I32" s="8">
        <v>13220</v>
      </c>
      <c r="J32" s="8" t="s">
        <v>16</v>
      </c>
      <c r="K32" s="8" t="s">
        <v>16</v>
      </c>
      <c r="L32" s="8" t="s">
        <v>16</v>
      </c>
      <c r="M32" s="8" t="s">
        <v>16</v>
      </c>
      <c r="N32" s="8">
        <v>1607</v>
      </c>
      <c r="O32" s="8">
        <v>117</v>
      </c>
      <c r="P32" s="8">
        <v>274236</v>
      </c>
      <c r="Q32" s="8">
        <v>85355</v>
      </c>
      <c r="R32" s="8">
        <v>1397</v>
      </c>
      <c r="S32" s="8">
        <v>289</v>
      </c>
      <c r="T32" s="8">
        <v>13799</v>
      </c>
    </row>
    <row r="33" spans="1:20">
      <c r="A33" s="1">
        <v>45694</v>
      </c>
      <c r="B33" s="8">
        <v>3027889</v>
      </c>
      <c r="C33" s="8">
        <v>1099866</v>
      </c>
      <c r="D33" s="8">
        <v>1928023</v>
      </c>
      <c r="E33" s="10">
        <f>nyse_gme_short_volume__4[[#This Row],[total_short]]/nyse_gme_short_volume__4[[#This Row],[total_reported]]</f>
        <v>0.36324515198542617</v>
      </c>
      <c r="F33" s="10">
        <f>nyse_gme_short_volume__4[[#This Row],[total_long]]/nyse_gme_short_volume__4[[#This Row],[total_reported]]</f>
        <v>0.63675484801457383</v>
      </c>
      <c r="G33" s="8">
        <v>714098</v>
      </c>
      <c r="H33" s="10">
        <f>nyse_gme_short_volume__4[[#This Row],[Off-Exchange]]/nyse_gme_short_volume__4[[#This Row],[total_reported]]</f>
        <v>0.23584021739238129</v>
      </c>
      <c r="I33" s="8">
        <v>4495</v>
      </c>
      <c r="J33" s="8" t="s">
        <v>16</v>
      </c>
      <c r="K33" s="8" t="s">
        <v>16</v>
      </c>
      <c r="L33" s="8" t="s">
        <v>16</v>
      </c>
      <c r="M33" s="8" t="s">
        <v>16</v>
      </c>
      <c r="N33" s="8">
        <v>2108</v>
      </c>
      <c r="O33" s="8">
        <v>300</v>
      </c>
      <c r="P33" s="8">
        <v>269238</v>
      </c>
      <c r="Q33" s="8">
        <v>105121</v>
      </c>
      <c r="R33" s="8">
        <v>2456</v>
      </c>
      <c r="S33" s="8">
        <v>850</v>
      </c>
      <c r="T33" s="8">
        <v>1200</v>
      </c>
    </row>
    <row r="34" spans="1:20">
      <c r="A34" s="1">
        <v>45693</v>
      </c>
      <c r="B34" s="8">
        <v>3257429</v>
      </c>
      <c r="C34" s="8">
        <v>1082993</v>
      </c>
      <c r="D34" s="8">
        <v>2174436</v>
      </c>
      <c r="E34" s="10">
        <f>nyse_gme_short_volume__4[[#This Row],[total_short]]/nyse_gme_short_volume__4[[#This Row],[total_reported]]</f>
        <v>0.33246864321524738</v>
      </c>
      <c r="F34" s="10">
        <f>nyse_gme_short_volume__4[[#This Row],[total_long]]/nyse_gme_short_volume__4[[#This Row],[total_reported]]</f>
        <v>0.66753135678475262</v>
      </c>
      <c r="G34" s="8">
        <v>631810</v>
      </c>
      <c r="H34" s="10">
        <f>nyse_gme_short_volume__4[[#This Row],[Off-Exchange]]/nyse_gme_short_volume__4[[#This Row],[total_reported]]</f>
        <v>0.19395971485487482</v>
      </c>
      <c r="I34" s="8">
        <v>11533</v>
      </c>
      <c r="J34" s="8" t="s">
        <v>16</v>
      </c>
      <c r="K34" s="8" t="s">
        <v>16</v>
      </c>
      <c r="L34" s="8" t="s">
        <v>16</v>
      </c>
      <c r="M34" s="8" t="s">
        <v>16</v>
      </c>
      <c r="N34" s="8">
        <v>1950</v>
      </c>
      <c r="O34" s="8">
        <v>300</v>
      </c>
      <c r="P34" s="8">
        <v>297460</v>
      </c>
      <c r="Q34" s="8">
        <v>133247</v>
      </c>
      <c r="R34" s="8">
        <v>3369</v>
      </c>
      <c r="S34" s="8">
        <v>1835</v>
      </c>
      <c r="T34" s="8">
        <v>1489</v>
      </c>
    </row>
    <row r="35" spans="1:20">
      <c r="A35" s="1">
        <v>45692</v>
      </c>
      <c r="B35" s="8">
        <v>2330882</v>
      </c>
      <c r="C35" s="8">
        <v>843517</v>
      </c>
      <c r="D35" s="8">
        <v>1487365</v>
      </c>
      <c r="E35" s="10">
        <f>nyse_gme_short_volume__4[[#This Row],[total_short]]/nyse_gme_short_volume__4[[#This Row],[total_reported]]</f>
        <v>0.36188747435520119</v>
      </c>
      <c r="F35" s="10">
        <f>nyse_gme_short_volume__4[[#This Row],[total_long]]/nyse_gme_short_volume__4[[#This Row],[total_reported]]</f>
        <v>0.63811252564479881</v>
      </c>
      <c r="G35" s="8">
        <v>558098</v>
      </c>
      <c r="H35" s="10">
        <f>nyse_gme_short_volume__4[[#This Row],[Off-Exchange]]/nyse_gme_short_volume__4[[#This Row],[total_reported]]</f>
        <v>0.23943640218595363</v>
      </c>
      <c r="I35" s="8">
        <v>2053</v>
      </c>
      <c r="J35" s="8" t="s">
        <v>16</v>
      </c>
      <c r="K35" s="8" t="s">
        <v>16</v>
      </c>
      <c r="L35" s="8" t="s">
        <v>16</v>
      </c>
      <c r="M35" s="8" t="s">
        <v>16</v>
      </c>
      <c r="N35" s="8">
        <v>610</v>
      </c>
      <c r="O35" s="8">
        <v>2057</v>
      </c>
      <c r="P35" s="8">
        <v>188153</v>
      </c>
      <c r="Q35" s="8">
        <v>86672</v>
      </c>
      <c r="R35" s="8">
        <v>2062</v>
      </c>
      <c r="S35" s="8">
        <v>1286</v>
      </c>
      <c r="T35" s="8">
        <v>2526</v>
      </c>
    </row>
    <row r="36" spans="1:20">
      <c r="A36" s="1">
        <v>45691</v>
      </c>
      <c r="B36" s="8">
        <v>3744475</v>
      </c>
      <c r="C36" s="8">
        <v>1290935</v>
      </c>
      <c r="D36" s="8">
        <v>2453540</v>
      </c>
      <c r="E36" s="10">
        <f>nyse_gme_short_volume__4[[#This Row],[total_short]]/nyse_gme_short_volume__4[[#This Row],[total_reported]]</f>
        <v>0.34475727571956016</v>
      </c>
      <c r="F36" s="10">
        <f>nyse_gme_short_volume__4[[#This Row],[total_long]]/nyse_gme_short_volume__4[[#This Row],[total_reported]]</f>
        <v>0.65524272428043984</v>
      </c>
      <c r="G36" s="8">
        <v>771941</v>
      </c>
      <c r="H36" s="10">
        <f>nyse_gme_short_volume__4[[#This Row],[Off-Exchange]]/nyse_gme_short_volume__4[[#This Row],[total_reported]]</f>
        <v>0.20615466787733927</v>
      </c>
      <c r="I36" s="8">
        <v>19996</v>
      </c>
      <c r="J36" s="8" t="s">
        <v>16</v>
      </c>
      <c r="K36" s="8" t="s">
        <v>16</v>
      </c>
      <c r="L36" s="8" t="s">
        <v>16</v>
      </c>
      <c r="M36" s="8" t="s">
        <v>16</v>
      </c>
      <c r="N36" s="8">
        <v>3600</v>
      </c>
      <c r="O36" s="8">
        <v>2316</v>
      </c>
      <c r="P36" s="8">
        <v>361811</v>
      </c>
      <c r="Q36" s="8">
        <v>122899</v>
      </c>
      <c r="R36" s="8">
        <v>3187</v>
      </c>
      <c r="S36" s="8">
        <v>3899</v>
      </c>
      <c r="T36" s="8">
        <v>1286</v>
      </c>
    </row>
    <row r="37" spans="1:20">
      <c r="A37" s="1">
        <v>45688</v>
      </c>
      <c r="B37" s="8">
        <v>3126801</v>
      </c>
      <c r="C37" s="8">
        <v>1185043</v>
      </c>
      <c r="D37" s="8">
        <v>1941758</v>
      </c>
      <c r="E37" s="10">
        <f>nyse_gme_short_volume__4[[#This Row],[total_short]]/nyse_gme_short_volume__4[[#This Row],[total_reported]]</f>
        <v>0.37899533740714553</v>
      </c>
      <c r="F37" s="10">
        <f>nyse_gme_short_volume__4[[#This Row],[total_long]]/nyse_gme_short_volume__4[[#This Row],[total_reported]]</f>
        <v>0.62100466259285447</v>
      </c>
      <c r="G37" s="8">
        <v>612888</v>
      </c>
      <c r="H37" s="10">
        <f>nyse_gme_short_volume__4[[#This Row],[Off-Exchange]]/nyse_gme_short_volume__4[[#This Row],[total_reported]]</f>
        <v>0.19601119482819662</v>
      </c>
      <c r="I37" s="8">
        <v>14287</v>
      </c>
      <c r="J37" s="8" t="s">
        <v>16</v>
      </c>
      <c r="K37" s="8" t="s">
        <v>16</v>
      </c>
      <c r="L37" s="8" t="s">
        <v>16</v>
      </c>
      <c r="M37" s="8" t="s">
        <v>16</v>
      </c>
      <c r="N37" s="8">
        <v>1826</v>
      </c>
      <c r="O37" s="8">
        <v>3400</v>
      </c>
      <c r="P37" s="8">
        <v>395746</v>
      </c>
      <c r="Q37" s="8">
        <v>138439</v>
      </c>
      <c r="R37" s="8">
        <v>1220</v>
      </c>
      <c r="S37" s="8">
        <v>373</v>
      </c>
      <c r="T37" s="8">
        <v>16864</v>
      </c>
    </row>
    <row r="38" spans="1:20">
      <c r="A38" s="1">
        <v>45687</v>
      </c>
      <c r="B38" s="8">
        <v>2287599</v>
      </c>
      <c r="C38" s="8">
        <v>1032221</v>
      </c>
      <c r="D38" s="8">
        <v>1255378</v>
      </c>
      <c r="E38" s="10">
        <f>nyse_gme_short_volume__4[[#This Row],[total_short]]/nyse_gme_short_volume__4[[#This Row],[total_reported]]</f>
        <v>0.45122462459548202</v>
      </c>
      <c r="F38" s="10">
        <f>nyse_gme_short_volume__4[[#This Row],[total_long]]/nyse_gme_short_volume__4[[#This Row],[total_reported]]</f>
        <v>0.54877537540451804</v>
      </c>
      <c r="G38" s="8">
        <v>541615</v>
      </c>
      <c r="H38" s="10">
        <f>nyse_gme_short_volume__4[[#This Row],[Off-Exchange]]/nyse_gme_short_volume__4[[#This Row],[total_reported]]</f>
        <v>0.23676133797925247</v>
      </c>
      <c r="I38" s="8">
        <v>6194</v>
      </c>
      <c r="J38" s="8" t="s">
        <v>16</v>
      </c>
      <c r="K38" s="8" t="s">
        <v>16</v>
      </c>
      <c r="L38" s="8" t="s">
        <v>16</v>
      </c>
      <c r="M38" s="8" t="s">
        <v>16</v>
      </c>
      <c r="N38" s="8">
        <v>2106</v>
      </c>
      <c r="O38" s="8">
        <v>856</v>
      </c>
      <c r="P38" s="8">
        <v>360326</v>
      </c>
      <c r="Q38" s="8">
        <v>116472</v>
      </c>
      <c r="R38" s="8">
        <v>2315</v>
      </c>
      <c r="S38" s="8">
        <v>962</v>
      </c>
      <c r="T38" s="8">
        <v>1375</v>
      </c>
    </row>
    <row r="39" spans="1:20">
      <c r="A39" s="1">
        <v>45686</v>
      </c>
      <c r="B39" s="8">
        <v>2194481</v>
      </c>
      <c r="C39" s="8">
        <v>866908</v>
      </c>
      <c r="D39" s="8">
        <v>1327573</v>
      </c>
      <c r="E39" s="10">
        <f>nyse_gme_short_volume__4[[#This Row],[total_short]]/nyse_gme_short_volume__4[[#This Row],[total_reported]]</f>
        <v>0.39504010287626096</v>
      </c>
      <c r="F39" s="10">
        <f>nyse_gme_short_volume__4[[#This Row],[total_long]]/nyse_gme_short_volume__4[[#This Row],[total_reported]]</f>
        <v>0.6049598971237391</v>
      </c>
      <c r="G39" s="8">
        <v>558290</v>
      </c>
      <c r="H39" s="10">
        <f>nyse_gme_short_volume__4[[#This Row],[Off-Exchange]]/nyse_gme_short_volume__4[[#This Row],[total_reported]]</f>
        <v>0.25440639495169931</v>
      </c>
      <c r="I39" s="8">
        <v>5833</v>
      </c>
      <c r="J39" s="8" t="s">
        <v>16</v>
      </c>
      <c r="K39" s="8" t="s">
        <v>16</v>
      </c>
      <c r="L39" s="8" t="s">
        <v>16</v>
      </c>
      <c r="M39" s="8" t="s">
        <v>16</v>
      </c>
      <c r="N39" s="8">
        <v>1750</v>
      </c>
      <c r="O39" s="8">
        <v>450</v>
      </c>
      <c r="P39" s="8">
        <v>191754</v>
      </c>
      <c r="Q39" s="8">
        <v>93337</v>
      </c>
      <c r="R39" s="8">
        <v>1337</v>
      </c>
      <c r="S39" s="8">
        <v>179</v>
      </c>
      <c r="T39" s="8">
        <v>13978</v>
      </c>
    </row>
    <row r="40" spans="1:20">
      <c r="A40" s="1">
        <v>45685</v>
      </c>
      <c r="B40" s="8">
        <v>2250686</v>
      </c>
      <c r="C40" s="8">
        <v>879285</v>
      </c>
      <c r="D40" s="8">
        <v>1371401</v>
      </c>
      <c r="E40" s="10">
        <f>nyse_gme_short_volume__4[[#This Row],[total_short]]/nyse_gme_short_volume__4[[#This Row],[total_reported]]</f>
        <v>0.39067422110414335</v>
      </c>
      <c r="F40" s="10">
        <f>nyse_gme_short_volume__4[[#This Row],[total_long]]/nyse_gme_short_volume__4[[#This Row],[total_reported]]</f>
        <v>0.6093257788958566</v>
      </c>
      <c r="G40" s="8">
        <v>540465</v>
      </c>
      <c r="H40" s="10">
        <f>nyse_gme_short_volume__4[[#This Row],[Off-Exchange]]/nyse_gme_short_volume__4[[#This Row],[total_reported]]</f>
        <v>0.24013345264510466</v>
      </c>
      <c r="I40" s="8">
        <v>6224</v>
      </c>
      <c r="J40" s="8" t="s">
        <v>16</v>
      </c>
      <c r="K40" s="8" t="s">
        <v>16</v>
      </c>
      <c r="L40" s="8" t="s">
        <v>16</v>
      </c>
      <c r="M40" s="8" t="s">
        <v>16</v>
      </c>
      <c r="N40" s="8">
        <v>2530</v>
      </c>
      <c r="O40" s="8">
        <v>614</v>
      </c>
      <c r="P40" s="8">
        <v>235895</v>
      </c>
      <c r="Q40" s="8">
        <v>91701</v>
      </c>
      <c r="R40" s="8">
        <v>1155</v>
      </c>
      <c r="S40" s="8">
        <v>150</v>
      </c>
      <c r="T40" s="8">
        <v>551</v>
      </c>
    </row>
    <row r="41" spans="1:20">
      <c r="A41" s="1">
        <v>45684</v>
      </c>
      <c r="B41" s="8">
        <v>3150987</v>
      </c>
      <c r="C41" s="8">
        <v>1095390</v>
      </c>
      <c r="D41" s="8">
        <v>2055597</v>
      </c>
      <c r="E41" s="10">
        <f>nyse_gme_short_volume__4[[#This Row],[total_short]]/nyse_gme_short_volume__4[[#This Row],[total_reported]]</f>
        <v>0.3476339318442126</v>
      </c>
      <c r="F41" s="10">
        <f>nyse_gme_short_volume__4[[#This Row],[total_long]]/nyse_gme_short_volume__4[[#This Row],[total_reported]]</f>
        <v>0.65236606815578735</v>
      </c>
      <c r="G41" s="8">
        <v>675699</v>
      </c>
      <c r="H41" s="10">
        <f>nyse_gme_short_volume__4[[#This Row],[Off-Exchange]]/nyse_gme_short_volume__4[[#This Row],[total_reported]]</f>
        <v>0.21444042771360211</v>
      </c>
      <c r="I41" s="8">
        <v>16361</v>
      </c>
      <c r="J41" s="8" t="s">
        <v>16</v>
      </c>
      <c r="K41" s="8" t="s">
        <v>16</v>
      </c>
      <c r="L41" s="8" t="s">
        <v>16</v>
      </c>
      <c r="M41" s="8" t="s">
        <v>16</v>
      </c>
      <c r="N41" s="8">
        <v>1900</v>
      </c>
      <c r="O41" s="8">
        <v>1430</v>
      </c>
      <c r="P41" s="8">
        <v>241426</v>
      </c>
      <c r="Q41" s="8">
        <v>146019</v>
      </c>
      <c r="R41" s="8">
        <v>2218</v>
      </c>
      <c r="S41" s="8">
        <v>719</v>
      </c>
      <c r="T41" s="8">
        <v>9618</v>
      </c>
    </row>
    <row r="42" spans="1:20">
      <c r="A42" s="1">
        <v>45681</v>
      </c>
      <c r="B42" s="8">
        <v>3180834</v>
      </c>
      <c r="C42" s="8">
        <v>1220952</v>
      </c>
      <c r="D42" s="8">
        <v>1959882</v>
      </c>
      <c r="E42" s="10">
        <f>nyse_gme_short_volume__4[[#This Row],[total_short]]/nyse_gme_short_volume__4[[#This Row],[total_reported]]</f>
        <v>0.38384650063473919</v>
      </c>
      <c r="F42" s="10">
        <f>nyse_gme_short_volume__4[[#This Row],[total_long]]/nyse_gme_short_volume__4[[#This Row],[total_reported]]</f>
        <v>0.61615349936526076</v>
      </c>
      <c r="G42" s="8">
        <v>835934</v>
      </c>
      <c r="H42" s="10">
        <f>nyse_gme_short_volume__4[[#This Row],[Off-Exchange]]/nyse_gme_short_volume__4[[#This Row],[total_reported]]</f>
        <v>0.26280340313263756</v>
      </c>
      <c r="I42" s="8">
        <v>7385</v>
      </c>
      <c r="J42" s="8" t="s">
        <v>16</v>
      </c>
      <c r="K42" s="8" t="s">
        <v>16</v>
      </c>
      <c r="L42" s="8" t="s">
        <v>16</v>
      </c>
      <c r="M42" s="8" t="s">
        <v>16</v>
      </c>
      <c r="N42" s="8">
        <v>2586</v>
      </c>
      <c r="O42" s="8">
        <v>300</v>
      </c>
      <c r="P42" s="8">
        <v>228552</v>
      </c>
      <c r="Q42" s="8">
        <v>134415</v>
      </c>
      <c r="R42" s="8">
        <v>1010</v>
      </c>
      <c r="S42" s="8">
        <v>1474</v>
      </c>
      <c r="T42" s="8">
        <v>9296</v>
      </c>
    </row>
    <row r="43" spans="1:20">
      <c r="A43" s="1">
        <v>45680</v>
      </c>
      <c r="B43" s="8">
        <v>5661229</v>
      </c>
      <c r="C43" s="8">
        <v>2643722</v>
      </c>
      <c r="D43" s="8">
        <v>3017507</v>
      </c>
      <c r="E43" s="10">
        <f>nyse_gme_short_volume__4[[#This Row],[total_short]]/nyse_gme_short_volume__4[[#This Row],[total_reported]]</f>
        <v>0.466987291982006</v>
      </c>
      <c r="F43" s="10">
        <f>nyse_gme_short_volume__4[[#This Row],[total_long]]/nyse_gme_short_volume__4[[#This Row],[total_reported]]</f>
        <v>0.53301270801799394</v>
      </c>
      <c r="G43" s="8">
        <v>1784485</v>
      </c>
      <c r="H43" s="10">
        <f>nyse_gme_short_volume__4[[#This Row],[Off-Exchange]]/nyse_gme_short_volume__4[[#This Row],[total_reported]]</f>
        <v>0.3152115909813929</v>
      </c>
      <c r="I43" s="8">
        <v>28163</v>
      </c>
      <c r="J43" s="8" t="s">
        <v>16</v>
      </c>
      <c r="K43" s="8" t="s">
        <v>16</v>
      </c>
      <c r="L43" s="8" t="s">
        <v>16</v>
      </c>
      <c r="M43" s="8" t="s">
        <v>16</v>
      </c>
      <c r="N43" s="8">
        <v>2792</v>
      </c>
      <c r="O43" s="8">
        <v>5977</v>
      </c>
      <c r="P43" s="8">
        <v>505204</v>
      </c>
      <c r="Q43" s="8">
        <v>310752</v>
      </c>
      <c r="R43" s="8">
        <v>2431</v>
      </c>
      <c r="S43" s="8">
        <v>1615</v>
      </c>
      <c r="T43" s="8">
        <v>2303</v>
      </c>
    </row>
    <row r="44" spans="1:20">
      <c r="A44" s="1">
        <v>45679</v>
      </c>
      <c r="B44" s="8">
        <v>3308288</v>
      </c>
      <c r="C44" s="8">
        <v>1326101</v>
      </c>
      <c r="D44" s="8">
        <v>1982187</v>
      </c>
      <c r="E44" s="10">
        <f>nyse_gme_short_volume__4[[#This Row],[total_short]]/nyse_gme_short_volume__4[[#This Row],[total_reported]]</f>
        <v>0.40084206695426761</v>
      </c>
      <c r="F44" s="10">
        <f>nyse_gme_short_volume__4[[#This Row],[total_long]]/nyse_gme_short_volume__4[[#This Row],[total_reported]]</f>
        <v>0.59915793304573239</v>
      </c>
      <c r="G44" s="8">
        <v>785623</v>
      </c>
      <c r="H44" s="10">
        <f>nyse_gme_short_volume__4[[#This Row],[Off-Exchange]]/nyse_gme_short_volume__4[[#This Row],[total_reported]]</f>
        <v>0.23747116333281745</v>
      </c>
      <c r="I44" s="8">
        <v>4300</v>
      </c>
      <c r="J44" s="8" t="s">
        <v>16</v>
      </c>
      <c r="K44" s="8" t="s">
        <v>16</v>
      </c>
      <c r="L44" s="8" t="s">
        <v>16</v>
      </c>
      <c r="M44" s="8" t="s">
        <v>16</v>
      </c>
      <c r="N44" s="8">
        <v>8550</v>
      </c>
      <c r="O44" s="8">
        <v>500</v>
      </c>
      <c r="P44" s="8">
        <v>353300</v>
      </c>
      <c r="Q44" s="8">
        <v>165418</v>
      </c>
      <c r="R44" s="8">
        <v>5992</v>
      </c>
      <c r="S44" s="8">
        <v>101</v>
      </c>
      <c r="T44" s="8">
        <v>2317</v>
      </c>
    </row>
    <row r="45" spans="1:20">
      <c r="A45" s="1">
        <v>45678</v>
      </c>
      <c r="B45" s="8">
        <v>4317720</v>
      </c>
      <c r="C45" s="8">
        <v>1443101</v>
      </c>
      <c r="D45" s="8">
        <v>2874619</v>
      </c>
      <c r="E45" s="10">
        <f>nyse_gme_short_volume__4[[#This Row],[total_short]]/nyse_gme_short_volume__4[[#This Row],[total_reported]]</f>
        <v>0.33422755528380721</v>
      </c>
      <c r="F45" s="10">
        <f>nyse_gme_short_volume__4[[#This Row],[total_long]]/nyse_gme_short_volume__4[[#This Row],[total_reported]]</f>
        <v>0.66577244471619279</v>
      </c>
      <c r="G45" s="8">
        <v>891306</v>
      </c>
      <c r="H45" s="10">
        <f>nyse_gme_short_volume__4[[#This Row],[Off-Exchange]]/nyse_gme_short_volume__4[[#This Row],[total_reported]]</f>
        <v>0.20642978238514773</v>
      </c>
      <c r="I45" s="8">
        <v>50362</v>
      </c>
      <c r="J45" s="8" t="s">
        <v>16</v>
      </c>
      <c r="K45" s="8" t="s">
        <v>16</v>
      </c>
      <c r="L45" s="8" t="s">
        <v>16</v>
      </c>
      <c r="M45" s="8" t="s">
        <v>16</v>
      </c>
      <c r="N45" s="8">
        <v>2085</v>
      </c>
      <c r="O45" s="8">
        <v>700</v>
      </c>
      <c r="P45" s="8">
        <v>327416</v>
      </c>
      <c r="Q45" s="8">
        <v>162886</v>
      </c>
      <c r="R45" s="8">
        <v>562</v>
      </c>
      <c r="S45" s="8">
        <v>2474</v>
      </c>
      <c r="T45" s="8">
        <v>5310</v>
      </c>
    </row>
    <row r="46" spans="1:20">
      <c r="A46" s="1">
        <v>45674</v>
      </c>
      <c r="B46" s="8">
        <v>6478237</v>
      </c>
      <c r="C46" s="8">
        <v>2590715</v>
      </c>
      <c r="D46" s="8">
        <v>3887522</v>
      </c>
      <c r="E46" s="10">
        <f>nyse_gme_short_volume__4[[#This Row],[total_short]]/nyse_gme_short_volume__4[[#This Row],[total_reported]]</f>
        <v>0.39991050034137376</v>
      </c>
      <c r="F46" s="10">
        <f>nyse_gme_short_volume__4[[#This Row],[total_long]]/nyse_gme_short_volume__4[[#This Row],[total_reported]]</f>
        <v>0.60008949965862624</v>
      </c>
      <c r="G46" s="8">
        <v>1744485</v>
      </c>
      <c r="H46" s="10">
        <f>nyse_gme_short_volume__4[[#This Row],[Off-Exchange]]/nyse_gme_short_volume__4[[#This Row],[total_reported]]</f>
        <v>0.26928391165682886</v>
      </c>
      <c r="I46" s="8">
        <v>25628</v>
      </c>
      <c r="J46" s="8" t="s">
        <v>16</v>
      </c>
      <c r="K46" s="8" t="s">
        <v>16</v>
      </c>
      <c r="L46" s="8" t="s">
        <v>16</v>
      </c>
      <c r="M46" s="8" t="s">
        <v>16</v>
      </c>
      <c r="N46" s="8">
        <v>10110</v>
      </c>
      <c r="O46" s="8">
        <v>1259</v>
      </c>
      <c r="P46" s="8">
        <v>554626</v>
      </c>
      <c r="Q46" s="8">
        <v>239421</v>
      </c>
      <c r="R46" s="8">
        <v>5271</v>
      </c>
      <c r="S46" s="8">
        <v>3296</v>
      </c>
      <c r="T46" s="8">
        <v>6619</v>
      </c>
    </row>
    <row r="47" spans="1:20">
      <c r="A47" s="1">
        <v>45673</v>
      </c>
      <c r="B47" s="8">
        <v>3044961</v>
      </c>
      <c r="C47" s="8">
        <v>1370690</v>
      </c>
      <c r="D47" s="8">
        <v>1674271</v>
      </c>
      <c r="E47" s="10">
        <f>nyse_gme_short_volume__4[[#This Row],[total_short]]/nyse_gme_short_volume__4[[#This Row],[total_reported]]</f>
        <v>0.45015026465035185</v>
      </c>
      <c r="F47" s="10">
        <f>nyse_gme_short_volume__4[[#This Row],[total_long]]/nyse_gme_short_volume__4[[#This Row],[total_reported]]</f>
        <v>0.54984973534964821</v>
      </c>
      <c r="G47" s="8">
        <v>881804</v>
      </c>
      <c r="H47" s="10">
        <f>nyse_gme_short_volume__4[[#This Row],[Off-Exchange]]/nyse_gme_short_volume__4[[#This Row],[total_reported]]</f>
        <v>0.28959451368999473</v>
      </c>
      <c r="I47" s="8">
        <v>12651</v>
      </c>
      <c r="J47" s="8" t="s">
        <v>16</v>
      </c>
      <c r="K47" s="8" t="s">
        <v>16</v>
      </c>
      <c r="L47" s="8" t="s">
        <v>16</v>
      </c>
      <c r="M47" s="8" t="s">
        <v>16</v>
      </c>
      <c r="N47" s="8">
        <v>2075</v>
      </c>
      <c r="O47" s="8">
        <v>759</v>
      </c>
      <c r="P47" s="8">
        <v>291125</v>
      </c>
      <c r="Q47" s="8">
        <v>175967</v>
      </c>
      <c r="R47" s="8">
        <v>2956</v>
      </c>
      <c r="S47" s="8">
        <v>2212</v>
      </c>
      <c r="T47" s="8">
        <v>1141</v>
      </c>
    </row>
    <row r="48" spans="1:20">
      <c r="A48" s="1">
        <v>45672</v>
      </c>
      <c r="B48" s="8">
        <v>4164182</v>
      </c>
      <c r="C48" s="8">
        <v>1263618</v>
      </c>
      <c r="D48" s="8">
        <v>2900564</v>
      </c>
      <c r="E48" s="10">
        <f>nyse_gme_short_volume__4[[#This Row],[total_short]]/nyse_gme_short_volume__4[[#This Row],[total_reported]]</f>
        <v>0.30344927287039808</v>
      </c>
      <c r="F48" s="10">
        <f>nyse_gme_short_volume__4[[#This Row],[total_long]]/nyse_gme_short_volume__4[[#This Row],[total_reported]]</f>
        <v>0.69655072712960198</v>
      </c>
      <c r="G48" s="8">
        <v>737788</v>
      </c>
      <c r="H48" s="10">
        <f>nyse_gme_short_volume__4[[#This Row],[Off-Exchange]]/nyse_gme_short_volume__4[[#This Row],[total_reported]]</f>
        <v>0.17717477286055219</v>
      </c>
      <c r="I48" s="8">
        <v>110487</v>
      </c>
      <c r="J48" s="8" t="s">
        <v>16</v>
      </c>
      <c r="K48" s="8" t="s">
        <v>16</v>
      </c>
      <c r="L48" s="8" t="s">
        <v>16</v>
      </c>
      <c r="M48" s="8" t="s">
        <v>16</v>
      </c>
      <c r="N48" s="8">
        <v>2302</v>
      </c>
      <c r="O48" s="8">
        <v>0</v>
      </c>
      <c r="P48" s="8">
        <v>273550</v>
      </c>
      <c r="Q48" s="8">
        <v>120056</v>
      </c>
      <c r="R48" s="8">
        <v>10744</v>
      </c>
      <c r="S48" s="8">
        <v>5898</v>
      </c>
      <c r="T48" s="8">
        <v>2793</v>
      </c>
    </row>
    <row r="49" spans="1:20">
      <c r="A49" s="1">
        <v>45671</v>
      </c>
      <c r="B49" s="8">
        <v>8428270</v>
      </c>
      <c r="C49" s="8">
        <v>2999736</v>
      </c>
      <c r="D49" s="8">
        <v>5428534</v>
      </c>
      <c r="E49" s="10">
        <f>nyse_gme_short_volume__4[[#This Row],[total_short]]/nyse_gme_short_volume__4[[#This Row],[total_reported]]</f>
        <v>0.35591360979180781</v>
      </c>
      <c r="F49" s="10">
        <f>nyse_gme_short_volume__4[[#This Row],[total_long]]/nyse_gme_short_volume__4[[#This Row],[total_reported]]</f>
        <v>0.64408639020819214</v>
      </c>
      <c r="G49" s="8">
        <v>1732276</v>
      </c>
      <c r="H49" s="10">
        <f>nyse_gme_short_volume__4[[#This Row],[Off-Exchange]]/nyse_gme_short_volume__4[[#This Row],[total_reported]]</f>
        <v>0.20553162155460136</v>
      </c>
      <c r="I49" s="8">
        <v>91404</v>
      </c>
      <c r="J49" s="8" t="s">
        <v>16</v>
      </c>
      <c r="K49" s="8" t="s">
        <v>16</v>
      </c>
      <c r="L49" s="8" t="s">
        <v>16</v>
      </c>
      <c r="M49" s="8" t="s">
        <v>16</v>
      </c>
      <c r="N49" s="8">
        <v>6800</v>
      </c>
      <c r="O49" s="8">
        <v>2950</v>
      </c>
      <c r="P49" s="8">
        <v>663872</v>
      </c>
      <c r="Q49" s="8">
        <v>486023</v>
      </c>
      <c r="R49" s="8">
        <v>3403</v>
      </c>
      <c r="S49" s="8">
        <v>3415</v>
      </c>
      <c r="T49" s="8">
        <v>9593</v>
      </c>
    </row>
    <row r="50" spans="1:20">
      <c r="A50" s="1">
        <v>45670</v>
      </c>
      <c r="B50" s="8">
        <v>3888114</v>
      </c>
      <c r="C50" s="8">
        <v>1824387</v>
      </c>
      <c r="D50" s="8">
        <v>2063727</v>
      </c>
      <c r="E50" s="10">
        <f>nyse_gme_short_volume__4[[#This Row],[total_short]]/nyse_gme_short_volume__4[[#This Row],[total_reported]]</f>
        <v>0.46922158146597553</v>
      </c>
      <c r="F50" s="10">
        <f>nyse_gme_short_volume__4[[#This Row],[total_long]]/nyse_gme_short_volume__4[[#This Row],[total_reported]]</f>
        <v>0.53077841853402441</v>
      </c>
      <c r="G50" s="8">
        <v>1140929</v>
      </c>
      <c r="H50" s="10">
        <f>nyse_gme_short_volume__4[[#This Row],[Off-Exchange]]/nyse_gme_short_volume__4[[#This Row],[total_reported]]</f>
        <v>0.29344021291556782</v>
      </c>
      <c r="I50" s="8">
        <v>27488</v>
      </c>
      <c r="J50" s="8" t="s">
        <v>16</v>
      </c>
      <c r="K50" s="8" t="s">
        <v>16</v>
      </c>
      <c r="L50" s="8" t="s">
        <v>16</v>
      </c>
      <c r="M50" s="8" t="s">
        <v>16</v>
      </c>
      <c r="N50" s="8">
        <v>5668</v>
      </c>
      <c r="O50" s="8">
        <v>2648</v>
      </c>
      <c r="P50" s="8">
        <v>487737</v>
      </c>
      <c r="Q50" s="8">
        <v>149469</v>
      </c>
      <c r="R50" s="8">
        <v>2910</v>
      </c>
      <c r="S50" s="8">
        <v>397</v>
      </c>
      <c r="T50" s="8">
        <v>7141</v>
      </c>
    </row>
    <row r="51" spans="1:20">
      <c r="A51" s="1">
        <v>45667</v>
      </c>
      <c r="B51" s="8">
        <v>4556478</v>
      </c>
      <c r="C51" s="8">
        <v>2189419</v>
      </c>
      <c r="D51" s="8">
        <v>2367059</v>
      </c>
      <c r="E51" s="10">
        <f>nyse_gme_short_volume__4[[#This Row],[total_short]]/nyse_gme_short_volume__4[[#This Row],[total_reported]]</f>
        <v>0.48050687394957248</v>
      </c>
      <c r="F51" s="10">
        <f>nyse_gme_short_volume__4[[#This Row],[total_long]]/nyse_gme_short_volume__4[[#This Row],[total_reported]]</f>
        <v>0.51949312605042752</v>
      </c>
      <c r="G51" s="8">
        <v>1359198</v>
      </c>
      <c r="H51" s="10">
        <f>nyse_gme_short_volume__4[[#This Row],[Off-Exchange]]/nyse_gme_short_volume__4[[#This Row],[total_reported]]</f>
        <v>0.29830013444594705</v>
      </c>
      <c r="I51" s="8">
        <v>16120</v>
      </c>
      <c r="J51" s="8" t="s">
        <v>16</v>
      </c>
      <c r="K51" s="8" t="s">
        <v>16</v>
      </c>
      <c r="L51" s="8" t="s">
        <v>16</v>
      </c>
      <c r="M51" s="8" t="s">
        <v>16</v>
      </c>
      <c r="N51" s="8">
        <v>6312</v>
      </c>
      <c r="O51" s="8">
        <v>560</v>
      </c>
      <c r="P51" s="8">
        <v>529915</v>
      </c>
      <c r="Q51" s="8">
        <v>251436</v>
      </c>
      <c r="R51" s="8">
        <v>3112</v>
      </c>
      <c r="S51" s="8">
        <v>497</v>
      </c>
      <c r="T51" s="8">
        <v>22269</v>
      </c>
    </row>
    <row r="52" spans="1:20">
      <c r="A52" s="1">
        <v>45665</v>
      </c>
      <c r="B52" s="8">
        <v>4375084</v>
      </c>
      <c r="C52" s="8">
        <v>2099468</v>
      </c>
      <c r="D52" s="8">
        <v>2275616</v>
      </c>
      <c r="E52" s="10">
        <f>nyse_gme_short_volume__4[[#This Row],[total_short]]/nyse_gme_short_volume__4[[#This Row],[total_reported]]</f>
        <v>0.47986918651161897</v>
      </c>
      <c r="F52" s="10">
        <f>nyse_gme_short_volume__4[[#This Row],[total_long]]/nyse_gme_short_volume__4[[#This Row],[total_reported]]</f>
        <v>0.52013081348838097</v>
      </c>
      <c r="G52" s="8">
        <v>1408459</v>
      </c>
      <c r="H52" s="10">
        <f>nyse_gme_short_volume__4[[#This Row],[Off-Exchange]]/nyse_gme_short_volume__4[[#This Row],[total_reported]]</f>
        <v>0.32192730471003528</v>
      </c>
      <c r="I52" s="8">
        <v>7450</v>
      </c>
      <c r="J52" s="8" t="s">
        <v>16</v>
      </c>
      <c r="K52" s="8" t="s">
        <v>16</v>
      </c>
      <c r="L52" s="8" t="s">
        <v>16</v>
      </c>
      <c r="M52" s="8" t="s">
        <v>16</v>
      </c>
      <c r="N52" s="8">
        <v>10673</v>
      </c>
      <c r="O52" s="8">
        <v>1502</v>
      </c>
      <c r="P52" s="8">
        <v>485461</v>
      </c>
      <c r="Q52" s="8">
        <v>172155</v>
      </c>
      <c r="R52" s="8">
        <v>5102</v>
      </c>
      <c r="S52" s="8">
        <v>911</v>
      </c>
      <c r="T52" s="8">
        <v>7755</v>
      </c>
    </row>
    <row r="53" spans="1:20">
      <c r="A53" s="1">
        <v>45664</v>
      </c>
      <c r="B53" s="8">
        <v>9915549</v>
      </c>
      <c r="C53" s="8">
        <v>4373362</v>
      </c>
      <c r="D53" s="8">
        <v>5542187</v>
      </c>
      <c r="E53" s="10">
        <f>nyse_gme_short_volume__4[[#This Row],[total_short]]/nyse_gme_short_volume__4[[#This Row],[total_reported]]</f>
        <v>0.44106100428730671</v>
      </c>
      <c r="F53" s="10">
        <f>nyse_gme_short_volume__4[[#This Row],[total_long]]/nyse_gme_short_volume__4[[#This Row],[total_reported]]</f>
        <v>0.55893899571269323</v>
      </c>
      <c r="G53" s="8">
        <v>3186507</v>
      </c>
      <c r="H53" s="10">
        <f>nyse_gme_short_volume__4[[#This Row],[Off-Exchange]]/nyse_gme_short_volume__4[[#This Row],[total_reported]]</f>
        <v>0.32136465666197606</v>
      </c>
      <c r="I53" s="8">
        <v>31872</v>
      </c>
      <c r="J53" s="8" t="s">
        <v>16</v>
      </c>
      <c r="K53" s="8" t="s">
        <v>16</v>
      </c>
      <c r="L53" s="8" t="s">
        <v>16</v>
      </c>
      <c r="M53" s="8" t="s">
        <v>16</v>
      </c>
      <c r="N53" s="8">
        <v>10423</v>
      </c>
      <c r="O53" s="8">
        <v>5485</v>
      </c>
      <c r="P53" s="8">
        <v>803122</v>
      </c>
      <c r="Q53" s="8">
        <v>326853</v>
      </c>
      <c r="R53" s="8">
        <v>5214</v>
      </c>
      <c r="S53" s="8">
        <v>1509</v>
      </c>
      <c r="T53" s="8">
        <v>2377</v>
      </c>
    </row>
    <row r="54" spans="1:20">
      <c r="A54" s="1">
        <v>45663</v>
      </c>
      <c r="B54" s="8">
        <v>9402560</v>
      </c>
      <c r="C54" s="8">
        <v>3489370</v>
      </c>
      <c r="D54" s="8">
        <v>5913190</v>
      </c>
      <c r="E54" s="10">
        <f>nyse_gme_short_volume__4[[#This Row],[total_short]]/nyse_gme_short_volume__4[[#This Row],[total_reported]]</f>
        <v>0.37110850661947387</v>
      </c>
      <c r="F54" s="10">
        <f>nyse_gme_short_volume__4[[#This Row],[total_long]]/nyse_gme_short_volume__4[[#This Row],[total_reported]]</f>
        <v>0.62889149338052619</v>
      </c>
      <c r="G54" s="8">
        <v>2358548</v>
      </c>
      <c r="H54" s="10">
        <f>nyse_gme_short_volume__4[[#This Row],[Off-Exchange]]/nyse_gme_short_volume__4[[#This Row],[total_reported]]</f>
        <v>0.25084104754449854</v>
      </c>
      <c r="I54" s="8">
        <v>31115</v>
      </c>
      <c r="J54" s="8" t="s">
        <v>16</v>
      </c>
      <c r="K54" s="8" t="s">
        <v>16</v>
      </c>
      <c r="L54" s="8" t="s">
        <v>16</v>
      </c>
      <c r="M54" s="8" t="s">
        <v>16</v>
      </c>
      <c r="N54" s="8">
        <v>12918</v>
      </c>
      <c r="O54" s="8">
        <v>3851</v>
      </c>
      <c r="P54" s="8">
        <v>673532</v>
      </c>
      <c r="Q54" s="8">
        <v>395178</v>
      </c>
      <c r="R54" s="8">
        <v>7810</v>
      </c>
      <c r="S54" s="8">
        <v>3759</v>
      </c>
      <c r="T54" s="8">
        <v>2659</v>
      </c>
    </row>
    <row r="55" spans="1:20">
      <c r="A55" s="1">
        <v>45660</v>
      </c>
      <c r="B55" s="8">
        <v>5175799</v>
      </c>
      <c r="C55" s="8">
        <v>2109936</v>
      </c>
      <c r="D55" s="8">
        <v>3065863</v>
      </c>
      <c r="E55" s="10">
        <f>nyse_gme_short_volume__4[[#This Row],[total_short]]/nyse_gme_short_volume__4[[#This Row],[total_reported]]</f>
        <v>0.40765416122225767</v>
      </c>
      <c r="F55" s="10">
        <f>nyse_gme_short_volume__4[[#This Row],[total_long]]/nyse_gme_short_volume__4[[#This Row],[total_reported]]</f>
        <v>0.59234583877774238</v>
      </c>
      <c r="G55" s="8">
        <v>1318356</v>
      </c>
      <c r="H55" s="10">
        <f>nyse_gme_short_volume__4[[#This Row],[Off-Exchange]]/nyse_gme_short_volume__4[[#This Row],[total_reported]]</f>
        <v>0.25471545552676988</v>
      </c>
      <c r="I55" s="8">
        <v>11180</v>
      </c>
      <c r="J55" s="8" t="s">
        <v>16</v>
      </c>
      <c r="K55" s="8" t="s">
        <v>16</v>
      </c>
      <c r="L55" s="8" t="s">
        <v>16</v>
      </c>
      <c r="M55" s="8" t="s">
        <v>16</v>
      </c>
      <c r="N55" s="8">
        <v>6064</v>
      </c>
      <c r="O55" s="8">
        <v>3127</v>
      </c>
      <c r="P55" s="8">
        <v>526612</v>
      </c>
      <c r="Q55" s="8">
        <v>236335</v>
      </c>
      <c r="R55" s="8">
        <v>4247</v>
      </c>
      <c r="S55" s="8">
        <v>2383</v>
      </c>
      <c r="T55" s="8">
        <v>1632</v>
      </c>
    </row>
    <row r="56" spans="1:20">
      <c r="A56" s="1">
        <v>45659</v>
      </c>
      <c r="B56" s="8">
        <v>5399252</v>
      </c>
      <c r="C56" s="8">
        <v>2571994</v>
      </c>
      <c r="D56" s="8">
        <v>2827258</v>
      </c>
      <c r="E56" s="10">
        <f>nyse_gme_short_volume__4[[#This Row],[total_short]]/nyse_gme_short_volume__4[[#This Row],[total_reported]]</f>
        <v>0.47636117002873729</v>
      </c>
      <c r="F56" s="10">
        <f>nyse_gme_short_volume__4[[#This Row],[total_long]]/nyse_gme_short_volume__4[[#This Row],[total_reported]]</f>
        <v>0.52363882997126265</v>
      </c>
      <c r="G56" s="8">
        <v>1539443</v>
      </c>
      <c r="H56" s="10">
        <f>nyse_gme_short_volume__4[[#This Row],[Off-Exchange]]/nyse_gme_short_volume__4[[#This Row],[total_reported]]</f>
        <v>0.28512153164919879</v>
      </c>
      <c r="I56" s="8">
        <v>14012</v>
      </c>
      <c r="J56" s="8" t="s">
        <v>16</v>
      </c>
      <c r="K56" s="8" t="s">
        <v>16</v>
      </c>
      <c r="L56" s="8" t="s">
        <v>16</v>
      </c>
      <c r="M56" s="8" t="s">
        <v>16</v>
      </c>
      <c r="N56" s="8">
        <v>12458</v>
      </c>
      <c r="O56" s="8">
        <v>4659</v>
      </c>
      <c r="P56" s="8">
        <v>666160</v>
      </c>
      <c r="Q56" s="8">
        <v>318085</v>
      </c>
      <c r="R56" s="8">
        <v>3913</v>
      </c>
      <c r="S56" s="8">
        <v>2168</v>
      </c>
      <c r="T56" s="8">
        <v>11096</v>
      </c>
    </row>
    <row r="57" spans="1:20">
      <c r="A57" s="1">
        <v>45657</v>
      </c>
      <c r="B57" s="8">
        <v>5274853</v>
      </c>
      <c r="C57" s="8">
        <v>2330496</v>
      </c>
      <c r="D57" s="8">
        <v>2944357</v>
      </c>
      <c r="E57" s="10">
        <f>nyse_gme_short_volume__4[[#This Row],[total_short]]/nyse_gme_short_volume__4[[#This Row],[total_reported]]</f>
        <v>0.44181250169436004</v>
      </c>
      <c r="F57" s="10">
        <f>nyse_gme_short_volume__4[[#This Row],[total_long]]/nyse_gme_short_volume__4[[#This Row],[total_reported]]</f>
        <v>0.55818749830563996</v>
      </c>
      <c r="G57" s="8">
        <v>1405838</v>
      </c>
      <c r="H57" s="10">
        <f>nyse_gme_short_volume__4[[#This Row],[Off-Exchange]]/nyse_gme_short_volume__4[[#This Row],[total_reported]]</f>
        <v>0.26651700056854666</v>
      </c>
      <c r="I57" s="8">
        <v>26126</v>
      </c>
      <c r="J57" s="8" t="s">
        <v>16</v>
      </c>
      <c r="K57" s="8" t="s">
        <v>16</v>
      </c>
      <c r="L57" s="8" t="s">
        <v>16</v>
      </c>
      <c r="M57" s="8" t="s">
        <v>16</v>
      </c>
      <c r="N57" s="8">
        <v>5010</v>
      </c>
      <c r="O57" s="8">
        <v>3077</v>
      </c>
      <c r="P57" s="8">
        <v>625144</v>
      </c>
      <c r="Q57" s="8">
        <v>258512</v>
      </c>
      <c r="R57" s="8">
        <v>2950</v>
      </c>
      <c r="S57" s="8">
        <v>1594</v>
      </c>
      <c r="T57" s="8">
        <v>2245</v>
      </c>
    </row>
    <row r="58" spans="1:20">
      <c r="A58" s="1">
        <v>45656</v>
      </c>
      <c r="B58" s="8">
        <v>6825694</v>
      </c>
      <c r="C58" s="8">
        <v>2992065</v>
      </c>
      <c r="D58" s="8">
        <v>3833629</v>
      </c>
      <c r="E58" s="10">
        <f>nyse_gme_short_volume__4[[#This Row],[total_short]]/nyse_gme_short_volume__4[[#This Row],[total_reported]]</f>
        <v>0.43835322825781525</v>
      </c>
      <c r="F58" s="10">
        <f>nyse_gme_short_volume__4[[#This Row],[total_long]]/nyse_gme_short_volume__4[[#This Row],[total_reported]]</f>
        <v>0.5616467717421848</v>
      </c>
      <c r="G58" s="8">
        <v>1967958</v>
      </c>
      <c r="H58" s="10">
        <f>nyse_gme_short_volume__4[[#This Row],[Off-Exchange]]/nyse_gme_short_volume__4[[#This Row],[total_reported]]</f>
        <v>0.2883161770803086</v>
      </c>
      <c r="I58" s="8">
        <v>28594</v>
      </c>
      <c r="J58" s="8" t="s">
        <v>16</v>
      </c>
      <c r="K58" s="8" t="s">
        <v>16</v>
      </c>
      <c r="L58" s="8" t="s">
        <v>16</v>
      </c>
      <c r="M58" s="8" t="s">
        <v>16</v>
      </c>
      <c r="N58" s="8">
        <v>10868</v>
      </c>
      <c r="O58" s="8">
        <v>2839</v>
      </c>
      <c r="P58" s="8">
        <v>548191</v>
      </c>
      <c r="Q58" s="8">
        <v>407799</v>
      </c>
      <c r="R58" s="8">
        <v>6073</v>
      </c>
      <c r="S58" s="8">
        <v>1941</v>
      </c>
      <c r="T58" s="8">
        <v>17802</v>
      </c>
    </row>
    <row r="59" spans="1:20">
      <c r="A59" s="1">
        <v>45653</v>
      </c>
      <c r="B59" s="8">
        <v>7073547</v>
      </c>
      <c r="C59" s="8">
        <v>2849066</v>
      </c>
      <c r="D59" s="8">
        <v>4224481</v>
      </c>
      <c r="E59" s="10">
        <f>nyse_gme_short_volume__4[[#This Row],[total_short]]/nyse_gme_short_volume__4[[#This Row],[total_reported]]</f>
        <v>0.40277755982960173</v>
      </c>
      <c r="F59" s="10">
        <f>nyse_gme_short_volume__4[[#This Row],[total_long]]/nyse_gme_short_volume__4[[#This Row],[total_reported]]</f>
        <v>0.59722244017039827</v>
      </c>
      <c r="G59" s="8">
        <v>1841784</v>
      </c>
      <c r="H59" s="10">
        <f>nyse_gme_short_volume__4[[#This Row],[Off-Exchange]]/nyse_gme_short_volume__4[[#This Row],[total_reported]]</f>
        <v>0.26037630060279515</v>
      </c>
      <c r="I59" s="8">
        <v>30891</v>
      </c>
      <c r="J59" s="8" t="s">
        <v>16</v>
      </c>
      <c r="K59" s="8" t="s">
        <v>16</v>
      </c>
      <c r="L59" s="8" t="s">
        <v>16</v>
      </c>
      <c r="M59" s="8" t="s">
        <v>16</v>
      </c>
      <c r="N59" s="8">
        <v>8537</v>
      </c>
      <c r="O59" s="8">
        <v>2675</v>
      </c>
      <c r="P59" s="8">
        <v>570760</v>
      </c>
      <c r="Q59" s="8">
        <v>386234</v>
      </c>
      <c r="R59" s="8">
        <v>4008</v>
      </c>
      <c r="S59" s="8">
        <v>1264</v>
      </c>
      <c r="T59" s="8">
        <v>2913</v>
      </c>
    </row>
    <row r="60" spans="1:20">
      <c r="A60" s="1">
        <v>45652</v>
      </c>
      <c r="B60" s="8">
        <v>14386638</v>
      </c>
      <c r="C60" s="8">
        <v>6116629</v>
      </c>
      <c r="D60" s="8">
        <v>8270009</v>
      </c>
      <c r="E60" s="10">
        <f>nyse_gme_short_volume__4[[#This Row],[total_short]]/nyse_gme_short_volume__4[[#This Row],[total_reported]]</f>
        <v>0.4251604162139897</v>
      </c>
      <c r="F60" s="10">
        <f>nyse_gme_short_volume__4[[#This Row],[total_long]]/nyse_gme_short_volume__4[[#This Row],[total_reported]]</f>
        <v>0.5748395837860103</v>
      </c>
      <c r="G60" s="8">
        <v>4292034</v>
      </c>
      <c r="H60" s="10">
        <f>nyse_gme_short_volume__4[[#This Row],[Off-Exchange]]/nyse_gme_short_volume__4[[#This Row],[total_reported]]</f>
        <v>0.29833474645014352</v>
      </c>
      <c r="I60" s="8">
        <v>62977</v>
      </c>
      <c r="J60" s="8" t="s">
        <v>16</v>
      </c>
      <c r="K60" s="8" t="s">
        <v>16</v>
      </c>
      <c r="L60" s="8" t="s">
        <v>16</v>
      </c>
      <c r="M60" s="8" t="s">
        <v>16</v>
      </c>
      <c r="N60" s="8">
        <v>19410</v>
      </c>
      <c r="O60" s="8">
        <v>5926</v>
      </c>
      <c r="P60" s="8">
        <v>1030708</v>
      </c>
      <c r="Q60" s="8">
        <v>681391</v>
      </c>
      <c r="R60" s="8">
        <v>4438</v>
      </c>
      <c r="S60" s="8">
        <v>1484</v>
      </c>
      <c r="T60" s="8">
        <v>18261</v>
      </c>
    </row>
    <row r="61" spans="1:20">
      <c r="A61" s="1">
        <v>45650</v>
      </c>
      <c r="B61" s="8">
        <v>4168859</v>
      </c>
      <c r="C61" s="8">
        <v>1652382</v>
      </c>
      <c r="D61" s="8">
        <v>2516477</v>
      </c>
      <c r="E61" s="10">
        <f>nyse_gme_short_volume__4[[#This Row],[total_short]]/nyse_gme_short_volume__4[[#This Row],[total_reported]]</f>
        <v>0.39636312957574243</v>
      </c>
      <c r="F61" s="10">
        <f>nyse_gme_short_volume__4[[#This Row],[total_long]]/nyse_gme_short_volume__4[[#This Row],[total_reported]]</f>
        <v>0.60363687042425762</v>
      </c>
      <c r="G61" s="8">
        <v>1115063</v>
      </c>
      <c r="H61" s="10">
        <f>nyse_gme_short_volume__4[[#This Row],[Off-Exchange]]/nyse_gme_short_volume__4[[#This Row],[total_reported]]</f>
        <v>0.26747438567723208</v>
      </c>
      <c r="I61" s="8">
        <v>13015</v>
      </c>
      <c r="J61" s="8" t="s">
        <v>16</v>
      </c>
      <c r="K61" s="8" t="s">
        <v>16</v>
      </c>
      <c r="L61" s="8" t="s">
        <v>16</v>
      </c>
      <c r="M61" s="8" t="s">
        <v>16</v>
      </c>
      <c r="N61" s="8">
        <v>10874</v>
      </c>
      <c r="O61" s="8">
        <v>1538</v>
      </c>
      <c r="P61" s="8">
        <v>290173</v>
      </c>
      <c r="Q61" s="8">
        <v>214105</v>
      </c>
      <c r="R61" s="8">
        <v>4528</v>
      </c>
      <c r="S61" s="8">
        <v>1451</v>
      </c>
      <c r="T61" s="8">
        <v>1635</v>
      </c>
    </row>
    <row r="62" spans="1:20">
      <c r="A62" s="1">
        <v>45649</v>
      </c>
      <c r="B62" s="8">
        <v>6003534</v>
      </c>
      <c r="C62" s="8">
        <v>2598150</v>
      </c>
      <c r="D62" s="8">
        <v>3405384</v>
      </c>
      <c r="E62" s="10">
        <f>nyse_gme_short_volume__4[[#This Row],[total_short]]/nyse_gme_short_volume__4[[#This Row],[total_reported]]</f>
        <v>0.43277009841203529</v>
      </c>
      <c r="F62" s="10">
        <f>nyse_gme_short_volume__4[[#This Row],[total_long]]/nyse_gme_short_volume__4[[#This Row],[total_reported]]</f>
        <v>0.56722990158796471</v>
      </c>
      <c r="G62" s="8">
        <v>1778151</v>
      </c>
      <c r="H62" s="10">
        <f>nyse_gme_short_volume__4[[#This Row],[Off-Exchange]]/nyse_gme_short_volume__4[[#This Row],[total_reported]]</f>
        <v>0.29618404759596595</v>
      </c>
      <c r="I62" s="8">
        <v>22424</v>
      </c>
      <c r="J62" s="8" t="s">
        <v>16</v>
      </c>
      <c r="K62" s="8" t="s">
        <v>16</v>
      </c>
      <c r="L62" s="8" t="s">
        <v>16</v>
      </c>
      <c r="M62" s="8" t="s">
        <v>16</v>
      </c>
      <c r="N62" s="8">
        <v>7898</v>
      </c>
      <c r="O62" s="8">
        <v>300</v>
      </c>
      <c r="P62" s="8">
        <v>500714</v>
      </c>
      <c r="Q62" s="8">
        <v>281438</v>
      </c>
      <c r="R62" s="8">
        <v>2878</v>
      </c>
      <c r="S62" s="8">
        <v>1581</v>
      </c>
      <c r="T62" s="8">
        <v>2766</v>
      </c>
    </row>
    <row r="63" spans="1:20">
      <c r="A63" s="1">
        <v>45646</v>
      </c>
      <c r="B63" s="8">
        <v>12384339</v>
      </c>
      <c r="C63" s="8">
        <v>5800612</v>
      </c>
      <c r="D63" s="8">
        <v>6583727</v>
      </c>
      <c r="E63" s="10">
        <f>nyse_gme_short_volume__4[[#This Row],[total_short]]/nyse_gme_short_volume__4[[#This Row],[total_reported]]</f>
        <v>0.46838285030795751</v>
      </c>
      <c r="F63" s="10">
        <f>nyse_gme_short_volume__4[[#This Row],[total_long]]/nyse_gme_short_volume__4[[#This Row],[total_reported]]</f>
        <v>0.53161714969204255</v>
      </c>
      <c r="G63" s="8">
        <v>1557208</v>
      </c>
      <c r="H63" s="10">
        <f>nyse_gme_short_volume__4[[#This Row],[Off-Exchange]]/nyse_gme_short_volume__4[[#This Row],[total_reported]]</f>
        <v>0.12574009803833697</v>
      </c>
      <c r="I63" s="8">
        <v>30749</v>
      </c>
      <c r="J63" s="8" t="s">
        <v>16</v>
      </c>
      <c r="K63" s="8" t="s">
        <v>16</v>
      </c>
      <c r="L63" s="8" t="s">
        <v>16</v>
      </c>
      <c r="M63" s="8" t="s">
        <v>16</v>
      </c>
      <c r="N63" s="8">
        <v>12230</v>
      </c>
      <c r="O63" s="8">
        <v>10638</v>
      </c>
      <c r="P63" s="8">
        <v>3757996</v>
      </c>
      <c r="Q63" s="8">
        <v>411734</v>
      </c>
      <c r="R63" s="8">
        <v>10580</v>
      </c>
      <c r="S63" s="8">
        <v>4925</v>
      </c>
      <c r="T63" s="8">
        <v>4552</v>
      </c>
    </row>
    <row r="64" spans="1:20">
      <c r="A64" s="1">
        <v>45645</v>
      </c>
      <c r="B64" s="8">
        <v>7528915</v>
      </c>
      <c r="C64" s="8">
        <v>2725799</v>
      </c>
      <c r="D64" s="8">
        <v>4803116</v>
      </c>
      <c r="E64" s="10">
        <f>nyse_gme_short_volume__4[[#This Row],[total_short]]/nyse_gme_short_volume__4[[#This Row],[total_reported]]</f>
        <v>0.36204406611045548</v>
      </c>
      <c r="F64" s="10">
        <f>nyse_gme_short_volume__4[[#This Row],[total_long]]/nyse_gme_short_volume__4[[#This Row],[total_reported]]</f>
        <v>0.63795593388954452</v>
      </c>
      <c r="G64" s="8">
        <v>1628431</v>
      </c>
      <c r="H64" s="10">
        <f>nyse_gme_short_volume__4[[#This Row],[Off-Exchange]]/nyse_gme_short_volume__4[[#This Row],[total_reported]]</f>
        <v>0.21629026227550716</v>
      </c>
      <c r="I64" s="8">
        <v>22463</v>
      </c>
      <c r="J64" s="8" t="s">
        <v>16</v>
      </c>
      <c r="K64" s="8" t="s">
        <v>16</v>
      </c>
      <c r="L64" s="8" t="s">
        <v>16</v>
      </c>
      <c r="M64" s="8" t="s">
        <v>16</v>
      </c>
      <c r="N64" s="8">
        <v>11491</v>
      </c>
      <c r="O64" s="8">
        <v>5329</v>
      </c>
      <c r="P64" s="8">
        <v>632608</v>
      </c>
      <c r="Q64" s="8">
        <v>393858</v>
      </c>
      <c r="R64" s="8">
        <v>4713</v>
      </c>
      <c r="S64" s="8">
        <v>750</v>
      </c>
      <c r="T64" s="8">
        <v>26156</v>
      </c>
    </row>
    <row r="65" spans="1:20">
      <c r="A65" s="1">
        <v>45644</v>
      </c>
      <c r="B65" s="8">
        <v>9449754</v>
      </c>
      <c r="C65" s="8">
        <v>3391316</v>
      </c>
      <c r="D65" s="8">
        <v>6058438</v>
      </c>
      <c r="E65" s="10">
        <f>nyse_gme_short_volume__4[[#This Row],[total_short]]/nyse_gme_short_volume__4[[#This Row],[total_reported]]</f>
        <v>0.35887876023016047</v>
      </c>
      <c r="F65" s="10">
        <f>nyse_gme_short_volume__4[[#This Row],[total_long]]/nyse_gme_short_volume__4[[#This Row],[total_reported]]</f>
        <v>0.64112123976983948</v>
      </c>
      <c r="G65" s="8">
        <v>1783552</v>
      </c>
      <c r="H65" s="10">
        <f>nyse_gme_short_volume__4[[#This Row],[Off-Exchange]]/nyse_gme_short_volume__4[[#This Row],[total_reported]]</f>
        <v>0.18874057462236582</v>
      </c>
      <c r="I65" s="8">
        <v>40081</v>
      </c>
      <c r="J65" s="8" t="s">
        <v>16</v>
      </c>
      <c r="K65" s="8" t="s">
        <v>16</v>
      </c>
      <c r="L65" s="8" t="s">
        <v>16</v>
      </c>
      <c r="M65" s="8" t="s">
        <v>16</v>
      </c>
      <c r="N65" s="8">
        <v>19754</v>
      </c>
      <c r="O65" s="8">
        <v>18743</v>
      </c>
      <c r="P65" s="8">
        <v>890893</v>
      </c>
      <c r="Q65" s="8">
        <v>623841</v>
      </c>
      <c r="R65" s="8">
        <v>7309</v>
      </c>
      <c r="S65" s="8">
        <v>2419</v>
      </c>
      <c r="T65" s="8">
        <v>4724</v>
      </c>
    </row>
    <row r="66" spans="1:20">
      <c r="A66" s="1">
        <v>45643</v>
      </c>
      <c r="B66" s="8">
        <v>14505352</v>
      </c>
      <c r="C66" s="8">
        <v>5653759</v>
      </c>
      <c r="D66" s="8">
        <v>8851593</v>
      </c>
      <c r="E66" s="10">
        <f>nyse_gme_short_volume__4[[#This Row],[total_short]]/nyse_gme_short_volume__4[[#This Row],[total_reported]]</f>
        <v>0.38977054813974871</v>
      </c>
      <c r="F66" s="10">
        <f>nyse_gme_short_volume__4[[#This Row],[total_long]]/nyse_gme_short_volume__4[[#This Row],[total_reported]]</f>
        <v>0.61022945186025135</v>
      </c>
      <c r="G66" s="8">
        <v>3634315</v>
      </c>
      <c r="H66" s="10">
        <f>nyse_gme_short_volume__4[[#This Row],[Off-Exchange]]/nyse_gme_short_volume__4[[#This Row],[total_reported]]</f>
        <v>0.25054993494814881</v>
      </c>
      <c r="I66" s="8">
        <v>42162</v>
      </c>
      <c r="J66" s="8" t="s">
        <v>16</v>
      </c>
      <c r="K66" s="8" t="s">
        <v>16</v>
      </c>
      <c r="L66" s="8" t="s">
        <v>16</v>
      </c>
      <c r="M66" s="8" t="s">
        <v>16</v>
      </c>
      <c r="N66" s="8">
        <v>27882</v>
      </c>
      <c r="O66" s="8">
        <v>16542</v>
      </c>
      <c r="P66" s="8">
        <v>1024803</v>
      </c>
      <c r="Q66" s="8">
        <v>867905</v>
      </c>
      <c r="R66" s="8">
        <v>8858</v>
      </c>
      <c r="S66" s="8">
        <v>7630</v>
      </c>
      <c r="T66" s="8">
        <v>23662</v>
      </c>
    </row>
    <row r="67" spans="1:20">
      <c r="A67" s="1">
        <v>45642</v>
      </c>
      <c r="B67" s="8">
        <v>5782671</v>
      </c>
      <c r="C67" s="8">
        <v>2113703</v>
      </c>
      <c r="D67" s="8">
        <v>3668968</v>
      </c>
      <c r="E67" s="10">
        <f>nyse_gme_short_volume__4[[#This Row],[total_short]]/nyse_gme_short_volume__4[[#This Row],[total_reported]]</f>
        <v>0.3655236481549789</v>
      </c>
      <c r="F67" s="10">
        <f>nyse_gme_short_volume__4[[#This Row],[total_long]]/nyse_gme_short_volume__4[[#This Row],[total_reported]]</f>
        <v>0.63447635184502105</v>
      </c>
      <c r="G67" s="8">
        <v>1221555</v>
      </c>
      <c r="H67" s="10">
        <f>nyse_gme_short_volume__4[[#This Row],[Off-Exchange]]/nyse_gme_short_volume__4[[#This Row],[total_reported]]</f>
        <v>0.21124407734764783</v>
      </c>
      <c r="I67" s="8">
        <v>17927</v>
      </c>
      <c r="J67" s="8" t="s">
        <v>16</v>
      </c>
      <c r="K67" s="8" t="s">
        <v>16</v>
      </c>
      <c r="L67" s="8" t="s">
        <v>16</v>
      </c>
      <c r="M67" s="8" t="s">
        <v>16</v>
      </c>
      <c r="N67" s="8">
        <v>12572</v>
      </c>
      <c r="O67" s="8">
        <v>1600</v>
      </c>
      <c r="P67" s="8">
        <v>643132</v>
      </c>
      <c r="Q67" s="8">
        <v>206022</v>
      </c>
      <c r="R67" s="8">
        <v>6089</v>
      </c>
      <c r="S67" s="8">
        <v>2275</v>
      </c>
      <c r="T67" s="8">
        <v>2531</v>
      </c>
    </row>
    <row r="68" spans="1:20">
      <c r="A68" s="1">
        <v>45639</v>
      </c>
      <c r="B68" s="8">
        <v>4771848</v>
      </c>
      <c r="C68" s="8">
        <v>2083326</v>
      </c>
      <c r="D68" s="8">
        <v>2688522</v>
      </c>
      <c r="E68" s="10">
        <f>nyse_gme_short_volume__4[[#This Row],[total_short]]/nyse_gme_short_volume__4[[#This Row],[total_reported]]</f>
        <v>0.43658683176832119</v>
      </c>
      <c r="F68" s="10">
        <f>nyse_gme_short_volume__4[[#This Row],[total_long]]/nyse_gme_short_volume__4[[#This Row],[total_reported]]</f>
        <v>0.56341316823167875</v>
      </c>
      <c r="G68" s="8">
        <v>1486390</v>
      </c>
      <c r="H68" s="10">
        <f>nyse_gme_short_volume__4[[#This Row],[Off-Exchange]]/nyse_gme_short_volume__4[[#This Row],[total_reported]]</f>
        <v>0.31149148086862782</v>
      </c>
      <c r="I68" s="8">
        <v>22288</v>
      </c>
      <c r="J68" s="8" t="s">
        <v>16</v>
      </c>
      <c r="K68" s="8" t="s">
        <v>16</v>
      </c>
      <c r="L68" s="8" t="s">
        <v>16</v>
      </c>
      <c r="M68" s="8" t="s">
        <v>16</v>
      </c>
      <c r="N68" s="8">
        <v>6775</v>
      </c>
      <c r="O68" s="8">
        <v>1100</v>
      </c>
      <c r="P68" s="8">
        <v>328906</v>
      </c>
      <c r="Q68" s="8">
        <v>228917</v>
      </c>
      <c r="R68" s="8">
        <v>2053</v>
      </c>
      <c r="S68" s="8">
        <v>4324</v>
      </c>
      <c r="T68" s="8">
        <v>2573</v>
      </c>
    </row>
    <row r="69" spans="1:20">
      <c r="A69" s="1">
        <v>45638</v>
      </c>
      <c r="B69" s="8">
        <v>6573853</v>
      </c>
      <c r="C69" s="8">
        <v>2490978</v>
      </c>
      <c r="D69" s="8">
        <v>4082875</v>
      </c>
      <c r="E69" s="10">
        <f>nyse_gme_short_volume__4[[#This Row],[total_short]]/nyse_gme_short_volume__4[[#This Row],[total_reported]]</f>
        <v>0.37892207203294626</v>
      </c>
      <c r="F69" s="10">
        <f>nyse_gme_short_volume__4[[#This Row],[total_long]]/nyse_gme_short_volume__4[[#This Row],[total_reported]]</f>
        <v>0.62107792796705374</v>
      </c>
      <c r="G69" s="8">
        <v>1598033</v>
      </c>
      <c r="H69" s="10">
        <f>nyse_gme_short_volume__4[[#This Row],[Off-Exchange]]/nyse_gme_short_volume__4[[#This Row],[total_reported]]</f>
        <v>0.24308925070274617</v>
      </c>
      <c r="I69" s="8">
        <v>25392</v>
      </c>
      <c r="J69" s="8" t="s">
        <v>16</v>
      </c>
      <c r="K69" s="8" t="s">
        <v>16</v>
      </c>
      <c r="L69" s="8" t="s">
        <v>16</v>
      </c>
      <c r="M69" s="8" t="s">
        <v>16</v>
      </c>
      <c r="N69" s="8">
        <v>19258</v>
      </c>
      <c r="O69" s="8">
        <v>7783</v>
      </c>
      <c r="P69" s="8">
        <v>510080</v>
      </c>
      <c r="Q69" s="8">
        <v>316840</v>
      </c>
      <c r="R69" s="8">
        <v>7491</v>
      </c>
      <c r="S69" s="8">
        <v>4434</v>
      </c>
      <c r="T69" s="8">
        <v>1667</v>
      </c>
    </row>
    <row r="70" spans="1:20">
      <c r="A70" s="1">
        <v>45637</v>
      </c>
      <c r="B70" s="8">
        <v>14436595</v>
      </c>
      <c r="C70" s="8">
        <v>5744393</v>
      </c>
      <c r="D70" s="8">
        <v>8692202</v>
      </c>
      <c r="E70" s="10">
        <f>nyse_gme_short_volume__4[[#This Row],[total_short]]/nyse_gme_short_volume__4[[#This Row],[total_reported]]</f>
        <v>0.39790497690071652</v>
      </c>
      <c r="F70" s="10">
        <f>nyse_gme_short_volume__4[[#This Row],[total_long]]/nyse_gme_short_volume__4[[#This Row],[total_reported]]</f>
        <v>0.60209502309928342</v>
      </c>
      <c r="G70" s="8">
        <v>3622272</v>
      </c>
      <c r="H70" s="10">
        <f>nyse_gme_short_volume__4[[#This Row],[Off-Exchange]]/nyse_gme_short_volume__4[[#This Row],[total_reported]]</f>
        <v>0.25090902667838227</v>
      </c>
      <c r="I70" s="8">
        <v>50530</v>
      </c>
      <c r="J70" s="8" t="s">
        <v>16</v>
      </c>
      <c r="K70" s="8" t="s">
        <v>16</v>
      </c>
      <c r="L70" s="8" t="s">
        <v>16</v>
      </c>
      <c r="M70" s="8" t="s">
        <v>16</v>
      </c>
      <c r="N70" s="8">
        <v>24950</v>
      </c>
      <c r="O70" s="8">
        <v>17136</v>
      </c>
      <c r="P70" s="8">
        <v>1135748</v>
      </c>
      <c r="Q70" s="8">
        <v>849767</v>
      </c>
      <c r="R70" s="8">
        <v>14932</v>
      </c>
      <c r="S70" s="8">
        <v>10737</v>
      </c>
      <c r="T70" s="8">
        <v>18321</v>
      </c>
    </row>
    <row r="71" spans="1:20">
      <c r="A71" s="1">
        <v>45636</v>
      </c>
      <c r="B71" s="8">
        <v>7570501</v>
      </c>
      <c r="C71" s="8">
        <v>2665318</v>
      </c>
      <c r="D71" s="8">
        <v>4905183</v>
      </c>
      <c r="E71" s="10">
        <f>nyse_gme_short_volume__4[[#This Row],[total_short]]/nyse_gme_short_volume__4[[#This Row],[total_reported]]</f>
        <v>0.35206626351413201</v>
      </c>
      <c r="F71" s="10">
        <f>nyse_gme_short_volume__4[[#This Row],[total_long]]/nyse_gme_short_volume__4[[#This Row],[total_reported]]</f>
        <v>0.64793373648586794</v>
      </c>
      <c r="G71" s="8">
        <v>1728643</v>
      </c>
      <c r="H71" s="10">
        <f>nyse_gme_short_volume__4[[#This Row],[Off-Exchange]]/nyse_gme_short_volume__4[[#This Row],[total_reported]]</f>
        <v>0.22833931334267046</v>
      </c>
      <c r="I71" s="8">
        <v>27854</v>
      </c>
      <c r="J71" s="8" t="s">
        <v>16</v>
      </c>
      <c r="K71" s="8" t="s">
        <v>16</v>
      </c>
      <c r="L71" s="8" t="s">
        <v>16</v>
      </c>
      <c r="M71" s="8" t="s">
        <v>16</v>
      </c>
      <c r="N71" s="8">
        <v>14836</v>
      </c>
      <c r="O71" s="8">
        <v>13341</v>
      </c>
      <c r="P71" s="8">
        <v>554455</v>
      </c>
      <c r="Q71" s="8">
        <v>303230</v>
      </c>
      <c r="R71" s="8">
        <v>8095</v>
      </c>
      <c r="S71" s="8">
        <v>7716</v>
      </c>
      <c r="T71" s="8">
        <v>7148</v>
      </c>
    </row>
    <row r="72" spans="1:20">
      <c r="A72" s="1">
        <v>45635</v>
      </c>
      <c r="B72" s="8">
        <v>8139712</v>
      </c>
      <c r="C72" s="8">
        <v>2886024</v>
      </c>
      <c r="D72" s="8">
        <v>5253688</v>
      </c>
      <c r="E72" s="10">
        <f>nyse_gme_short_volume__4[[#This Row],[total_short]]/nyse_gme_short_volume__4[[#This Row],[total_reported]]</f>
        <v>0.35456094761092283</v>
      </c>
      <c r="F72" s="10">
        <f>nyse_gme_short_volume__4[[#This Row],[total_long]]/nyse_gme_short_volume__4[[#This Row],[total_reported]]</f>
        <v>0.64543905238907717</v>
      </c>
      <c r="G72" s="8">
        <v>1509873</v>
      </c>
      <c r="H72" s="10">
        <f>nyse_gme_short_volume__4[[#This Row],[Off-Exchange]]/nyse_gme_short_volume__4[[#This Row],[total_reported]]</f>
        <v>0.18549464649363515</v>
      </c>
      <c r="I72" s="8">
        <v>58608</v>
      </c>
      <c r="J72" s="8" t="s">
        <v>16</v>
      </c>
      <c r="K72" s="8" t="s">
        <v>16</v>
      </c>
      <c r="L72" s="8" t="s">
        <v>16</v>
      </c>
      <c r="M72" s="8" t="s">
        <v>16</v>
      </c>
      <c r="N72" s="8">
        <v>10915</v>
      </c>
      <c r="O72" s="8">
        <v>8510</v>
      </c>
      <c r="P72" s="8">
        <v>770964</v>
      </c>
      <c r="Q72" s="8">
        <v>513020</v>
      </c>
      <c r="R72" s="8">
        <v>6539</v>
      </c>
      <c r="S72" s="8">
        <v>3819</v>
      </c>
      <c r="T72" s="8">
        <v>3776</v>
      </c>
    </row>
    <row r="73" spans="1:20">
      <c r="A73" s="1">
        <v>45632</v>
      </c>
      <c r="B73" s="8">
        <v>10056327</v>
      </c>
      <c r="C73" s="8">
        <v>3862997</v>
      </c>
      <c r="D73" s="8">
        <v>6193330</v>
      </c>
      <c r="E73" s="10">
        <f>nyse_gme_short_volume__4[[#This Row],[total_short]]/nyse_gme_short_volume__4[[#This Row],[total_reported]]</f>
        <v>0.38413597728077059</v>
      </c>
      <c r="F73" s="10">
        <f>nyse_gme_short_volume__4[[#This Row],[total_long]]/nyse_gme_short_volume__4[[#This Row],[total_reported]]</f>
        <v>0.61586402271922935</v>
      </c>
      <c r="G73" s="8">
        <v>2425176</v>
      </c>
      <c r="H73" s="10">
        <f>nyse_gme_short_volume__4[[#This Row],[Off-Exchange]]/nyse_gme_short_volume__4[[#This Row],[total_reported]]</f>
        <v>0.24115922244771873</v>
      </c>
      <c r="I73" s="8">
        <v>38436</v>
      </c>
      <c r="J73" s="8" t="s">
        <v>16</v>
      </c>
      <c r="K73" s="8" t="s">
        <v>16</v>
      </c>
      <c r="L73" s="8" t="s">
        <v>16</v>
      </c>
      <c r="M73" s="8" t="s">
        <v>16</v>
      </c>
      <c r="N73" s="8">
        <v>24490</v>
      </c>
      <c r="O73" s="8">
        <v>3673</v>
      </c>
      <c r="P73" s="8">
        <v>857684</v>
      </c>
      <c r="Q73" s="8">
        <v>491995</v>
      </c>
      <c r="R73" s="8">
        <v>6847</v>
      </c>
      <c r="S73" s="8">
        <v>11816</v>
      </c>
      <c r="T73" s="8">
        <v>2880</v>
      </c>
    </row>
    <row r="74" spans="1:20">
      <c r="A74" s="1">
        <v>45631</v>
      </c>
      <c r="B74" s="8">
        <v>28865870</v>
      </c>
      <c r="C74" s="8">
        <v>11519605</v>
      </c>
      <c r="D74" s="8">
        <v>17346265</v>
      </c>
      <c r="E74" s="10">
        <f>nyse_gme_short_volume__4[[#This Row],[total_short]]/nyse_gme_short_volume__4[[#This Row],[total_reported]]</f>
        <v>0.39907354256081662</v>
      </c>
      <c r="F74" s="10">
        <f>nyse_gme_short_volume__4[[#This Row],[total_long]]/nyse_gme_short_volume__4[[#This Row],[total_reported]]</f>
        <v>0.60092645743918338</v>
      </c>
      <c r="G74" s="8">
        <v>7499910</v>
      </c>
      <c r="H74" s="10">
        <f>nyse_gme_short_volume__4[[#This Row],[Off-Exchange]]/nyse_gme_short_volume__4[[#This Row],[total_reported]]</f>
        <v>0.25981929524382946</v>
      </c>
      <c r="I74" s="8">
        <v>107149</v>
      </c>
      <c r="J74" s="8" t="s">
        <v>16</v>
      </c>
      <c r="K74" s="8" t="s">
        <v>16</v>
      </c>
      <c r="L74" s="8" t="s">
        <v>16</v>
      </c>
      <c r="M74" s="8" t="s">
        <v>16</v>
      </c>
      <c r="N74" s="8">
        <v>76344</v>
      </c>
      <c r="O74" s="8">
        <v>35947</v>
      </c>
      <c r="P74" s="8">
        <v>2145324</v>
      </c>
      <c r="Q74" s="8">
        <v>1597877</v>
      </c>
      <c r="R74" s="8">
        <v>38776</v>
      </c>
      <c r="S74" s="8">
        <v>5227</v>
      </c>
      <c r="T74" s="8">
        <v>13051</v>
      </c>
    </row>
    <row r="75" spans="1:20">
      <c r="A75" s="1">
        <v>45630</v>
      </c>
      <c r="B75" s="8">
        <v>4641239</v>
      </c>
      <c r="C75" s="8">
        <v>1532226</v>
      </c>
      <c r="D75" s="8">
        <v>3109013</v>
      </c>
      <c r="E75" s="10">
        <f>nyse_gme_short_volume__4[[#This Row],[total_short]]/nyse_gme_short_volume__4[[#This Row],[total_reported]]</f>
        <v>0.33013296664963815</v>
      </c>
      <c r="F75" s="10">
        <f>nyse_gme_short_volume__4[[#This Row],[total_long]]/nyse_gme_short_volume__4[[#This Row],[total_reported]]</f>
        <v>0.6698670333503618</v>
      </c>
      <c r="G75" s="8">
        <v>951046</v>
      </c>
      <c r="H75" s="10">
        <f>nyse_gme_short_volume__4[[#This Row],[Off-Exchange]]/nyse_gme_short_volume__4[[#This Row],[total_reported]]</f>
        <v>0.20491209351640802</v>
      </c>
      <c r="I75" s="8">
        <v>34010</v>
      </c>
      <c r="J75" s="8" t="s">
        <v>16</v>
      </c>
      <c r="K75" s="8" t="s">
        <v>16</v>
      </c>
      <c r="L75" s="8" t="s">
        <v>16</v>
      </c>
      <c r="M75" s="8" t="s">
        <v>16</v>
      </c>
      <c r="N75" s="8">
        <v>3850</v>
      </c>
      <c r="O75" s="8">
        <v>3379</v>
      </c>
      <c r="P75" s="8">
        <v>314650</v>
      </c>
      <c r="Q75" s="8">
        <v>220221</v>
      </c>
      <c r="R75" s="8">
        <v>2260</v>
      </c>
      <c r="S75" s="8">
        <v>1040</v>
      </c>
      <c r="T75" s="8">
        <v>1770</v>
      </c>
    </row>
    <row r="76" spans="1:20">
      <c r="A76" s="1">
        <v>45629</v>
      </c>
      <c r="B76" s="8">
        <v>3968817</v>
      </c>
      <c r="C76" s="8">
        <v>1109928</v>
      </c>
      <c r="D76" s="8">
        <v>2858889</v>
      </c>
      <c r="E76" s="10">
        <f>nyse_gme_short_volume__4[[#This Row],[total_short]]/nyse_gme_short_volume__4[[#This Row],[total_reported]]</f>
        <v>0.279662176411762</v>
      </c>
      <c r="F76" s="10">
        <f>nyse_gme_short_volume__4[[#This Row],[total_long]]/nyse_gme_short_volume__4[[#This Row],[total_reported]]</f>
        <v>0.72033782358823806</v>
      </c>
      <c r="G76" s="8">
        <v>612718</v>
      </c>
      <c r="H76" s="10">
        <f>nyse_gme_short_volume__4[[#This Row],[Off-Exchange]]/nyse_gme_short_volume__4[[#This Row],[total_reported]]</f>
        <v>0.1543830315179561</v>
      </c>
      <c r="I76" s="8">
        <v>19237</v>
      </c>
      <c r="J76" s="8" t="s">
        <v>16</v>
      </c>
      <c r="K76" s="8" t="s">
        <v>16</v>
      </c>
      <c r="L76" s="8" t="s">
        <v>16</v>
      </c>
      <c r="M76" s="8" t="s">
        <v>16</v>
      </c>
      <c r="N76" s="8">
        <v>6180</v>
      </c>
      <c r="O76" s="8">
        <v>1443</v>
      </c>
      <c r="P76" s="8">
        <v>292819</v>
      </c>
      <c r="Q76" s="8">
        <v>163171</v>
      </c>
      <c r="R76" s="8">
        <v>5120</v>
      </c>
      <c r="S76" s="8">
        <v>8230</v>
      </c>
      <c r="T76" s="8">
        <v>1010</v>
      </c>
    </row>
    <row r="77" spans="1:20">
      <c r="A77" s="1">
        <v>45628</v>
      </c>
      <c r="B77" s="8">
        <v>9601847</v>
      </c>
      <c r="C77" s="8">
        <v>3174803</v>
      </c>
      <c r="D77" s="8">
        <v>6427044</v>
      </c>
      <c r="E77" s="10">
        <f>nyse_gme_short_volume__4[[#This Row],[total_short]]/nyse_gme_short_volume__4[[#This Row],[total_reported]]</f>
        <v>0.33064503110703597</v>
      </c>
      <c r="F77" s="10">
        <f>nyse_gme_short_volume__4[[#This Row],[total_long]]/nyse_gme_short_volume__4[[#This Row],[total_reported]]</f>
        <v>0.66935496889296409</v>
      </c>
      <c r="G77" s="8">
        <v>1809081</v>
      </c>
      <c r="H77" s="10">
        <f>nyse_gme_short_volume__4[[#This Row],[Off-Exchange]]/nyse_gme_short_volume__4[[#This Row],[total_reported]]</f>
        <v>0.18840968826101895</v>
      </c>
      <c r="I77" s="8">
        <v>92583</v>
      </c>
      <c r="J77" s="8" t="s">
        <v>16</v>
      </c>
      <c r="K77" s="8" t="s">
        <v>16</v>
      </c>
      <c r="L77" s="8" t="s">
        <v>16</v>
      </c>
      <c r="M77" s="8" t="s">
        <v>16</v>
      </c>
      <c r="N77" s="8">
        <v>12641</v>
      </c>
      <c r="O77" s="8">
        <v>908</v>
      </c>
      <c r="P77" s="8">
        <v>833688</v>
      </c>
      <c r="Q77" s="8">
        <v>417821</v>
      </c>
      <c r="R77" s="8">
        <v>4951</v>
      </c>
      <c r="S77" s="8">
        <v>1583</v>
      </c>
      <c r="T77" s="8">
        <v>1547</v>
      </c>
    </row>
    <row r="78" spans="1:20">
      <c r="A78" s="1">
        <v>45625</v>
      </c>
      <c r="B78" s="8">
        <v>7622496</v>
      </c>
      <c r="C78" s="8">
        <v>2327268</v>
      </c>
      <c r="D78" s="8">
        <v>5295228</v>
      </c>
      <c r="E78" s="10">
        <f>nyse_gme_short_volume__4[[#This Row],[total_short]]/nyse_gme_short_volume__4[[#This Row],[total_reported]]</f>
        <v>0.30531573909648491</v>
      </c>
      <c r="F78" s="10">
        <f>nyse_gme_short_volume__4[[#This Row],[total_long]]/nyse_gme_short_volume__4[[#This Row],[total_reported]]</f>
        <v>0.69468426090351509</v>
      </c>
      <c r="G78" s="8">
        <v>1427968</v>
      </c>
      <c r="H78" s="10">
        <f>nyse_gme_short_volume__4[[#This Row],[Off-Exchange]]/nyse_gme_short_volume__4[[#This Row],[total_reported]]</f>
        <v>0.18733601172109504</v>
      </c>
      <c r="I78" s="8">
        <v>80659</v>
      </c>
      <c r="J78" s="8" t="s">
        <v>16</v>
      </c>
      <c r="K78" s="8" t="s">
        <v>16</v>
      </c>
      <c r="L78" s="8" t="s">
        <v>16</v>
      </c>
      <c r="M78" s="8" t="s">
        <v>16</v>
      </c>
      <c r="N78" s="8">
        <v>11485</v>
      </c>
      <c r="O78" s="8">
        <v>4184</v>
      </c>
      <c r="P78" s="8">
        <v>498944</v>
      </c>
      <c r="Q78" s="8">
        <v>295021</v>
      </c>
      <c r="R78" s="8">
        <v>6326</v>
      </c>
      <c r="S78" s="8">
        <v>2381</v>
      </c>
      <c r="T78" s="8">
        <v>300</v>
      </c>
    </row>
    <row r="79" spans="1:20">
      <c r="A79" s="1">
        <v>45623</v>
      </c>
      <c r="B79" s="8">
        <v>8851187</v>
      </c>
      <c r="C79" s="8">
        <v>3445908</v>
      </c>
      <c r="D79" s="8">
        <v>5405279</v>
      </c>
      <c r="E79" s="10">
        <f>nyse_gme_short_volume__4[[#This Row],[total_short]]/nyse_gme_short_volume__4[[#This Row],[total_reported]]</f>
        <v>0.38931591887054245</v>
      </c>
      <c r="F79" s="10">
        <f>nyse_gme_short_volume__4[[#This Row],[total_long]]/nyse_gme_short_volume__4[[#This Row],[total_reported]]</f>
        <v>0.6106840811294576</v>
      </c>
      <c r="G79" s="8">
        <v>2261923</v>
      </c>
      <c r="H79" s="10">
        <f>nyse_gme_short_volume__4[[#This Row],[Off-Exchange]]/nyse_gme_short_volume__4[[#This Row],[total_reported]]</f>
        <v>0.25555024427797085</v>
      </c>
      <c r="I79" s="8">
        <v>21233</v>
      </c>
      <c r="J79" s="8" t="s">
        <v>16</v>
      </c>
      <c r="K79" s="8" t="s">
        <v>16</v>
      </c>
      <c r="L79" s="8" t="s">
        <v>16</v>
      </c>
      <c r="M79" s="8" t="s">
        <v>16</v>
      </c>
      <c r="N79" s="8">
        <v>19428</v>
      </c>
      <c r="O79" s="8">
        <v>2788</v>
      </c>
      <c r="P79" s="8">
        <v>730984</v>
      </c>
      <c r="Q79" s="8">
        <v>394414</v>
      </c>
      <c r="R79" s="8">
        <v>7251</v>
      </c>
      <c r="S79" s="8">
        <v>3477</v>
      </c>
      <c r="T79" s="8">
        <v>4410</v>
      </c>
    </row>
    <row r="80" spans="1:20">
      <c r="A80" s="1">
        <v>45622</v>
      </c>
      <c r="B80" s="8">
        <v>17935082</v>
      </c>
      <c r="C80" s="8">
        <v>7731256</v>
      </c>
      <c r="D80" s="8">
        <v>10203826</v>
      </c>
      <c r="E80" s="10">
        <f>nyse_gme_short_volume__4[[#This Row],[total_short]]/nyse_gme_short_volume__4[[#This Row],[total_reported]]</f>
        <v>0.43106889614443916</v>
      </c>
      <c r="F80" s="10">
        <f>nyse_gme_short_volume__4[[#This Row],[total_long]]/nyse_gme_short_volume__4[[#This Row],[total_reported]]</f>
        <v>0.56893110385556089</v>
      </c>
      <c r="G80" s="8">
        <v>5173148</v>
      </c>
      <c r="H80" s="10">
        <f>nyse_gme_short_volume__4[[#This Row],[Off-Exchange]]/nyse_gme_short_volume__4[[#This Row],[total_reported]]</f>
        <v>0.28843737653387924</v>
      </c>
      <c r="I80" s="8">
        <v>107349</v>
      </c>
      <c r="J80" s="8" t="s">
        <v>16</v>
      </c>
      <c r="K80" s="8" t="s">
        <v>16</v>
      </c>
      <c r="L80" s="8" t="s">
        <v>16</v>
      </c>
      <c r="M80" s="8" t="s">
        <v>16</v>
      </c>
      <c r="N80" s="8">
        <v>40899</v>
      </c>
      <c r="O80" s="8">
        <v>5823</v>
      </c>
      <c r="P80" s="8">
        <v>1299947</v>
      </c>
      <c r="Q80" s="8">
        <v>1078467</v>
      </c>
      <c r="R80" s="8">
        <v>8456</v>
      </c>
      <c r="S80" s="8">
        <v>11306</v>
      </c>
      <c r="T80" s="8">
        <v>5861</v>
      </c>
    </row>
    <row r="81" spans="1:20">
      <c r="A81" s="1">
        <v>45621</v>
      </c>
      <c r="B81" s="8">
        <v>9107693</v>
      </c>
      <c r="C81" s="8">
        <v>3310788</v>
      </c>
      <c r="D81" s="8">
        <v>5796905</v>
      </c>
      <c r="E81" s="10">
        <f>nyse_gme_short_volume__4[[#This Row],[total_short]]/nyse_gme_short_volume__4[[#This Row],[total_reported]]</f>
        <v>0.36351554669223041</v>
      </c>
      <c r="F81" s="10">
        <f>nyse_gme_short_volume__4[[#This Row],[total_long]]/nyse_gme_short_volume__4[[#This Row],[total_reported]]</f>
        <v>0.63648445330776959</v>
      </c>
      <c r="G81" s="8">
        <v>1888716</v>
      </c>
      <c r="H81" s="10">
        <f>nyse_gme_short_volume__4[[#This Row],[Off-Exchange]]/nyse_gme_short_volume__4[[#This Row],[total_reported]]</f>
        <v>0.20737589639879167</v>
      </c>
      <c r="I81" s="8">
        <v>45001</v>
      </c>
      <c r="J81" s="8" t="s">
        <v>16</v>
      </c>
      <c r="K81" s="8" t="s">
        <v>16</v>
      </c>
      <c r="L81" s="8" t="s">
        <v>16</v>
      </c>
      <c r="M81" s="8" t="s">
        <v>16</v>
      </c>
      <c r="N81" s="8">
        <v>8157</v>
      </c>
      <c r="O81" s="8">
        <v>1600</v>
      </c>
      <c r="P81" s="8">
        <v>1037471</v>
      </c>
      <c r="Q81" s="8">
        <v>322331</v>
      </c>
      <c r="R81" s="8">
        <v>4017</v>
      </c>
      <c r="S81" s="8">
        <v>2670</v>
      </c>
      <c r="T81" s="8">
        <v>825</v>
      </c>
    </row>
    <row r="82" spans="1:20">
      <c r="A82" s="1">
        <v>45618</v>
      </c>
      <c r="B82" s="8">
        <v>5387632</v>
      </c>
      <c r="C82" s="8">
        <v>1868735</v>
      </c>
      <c r="D82" s="8">
        <v>3518897</v>
      </c>
      <c r="E82" s="10">
        <f>nyse_gme_short_volume__4[[#This Row],[total_short]]/nyse_gme_short_volume__4[[#This Row],[total_reported]]</f>
        <v>0.3468564668113932</v>
      </c>
      <c r="F82" s="10">
        <f>nyse_gme_short_volume__4[[#This Row],[total_long]]/nyse_gme_short_volume__4[[#This Row],[total_reported]]</f>
        <v>0.65314353318860674</v>
      </c>
      <c r="G82" s="8">
        <v>1270364</v>
      </c>
      <c r="H82" s="10">
        <f>nyse_gme_short_volume__4[[#This Row],[Off-Exchange]]/nyse_gme_short_volume__4[[#This Row],[total_reported]]</f>
        <v>0.23579264508043607</v>
      </c>
      <c r="I82" s="8">
        <v>42044</v>
      </c>
      <c r="J82" s="8" t="s">
        <v>16</v>
      </c>
      <c r="K82" s="8" t="s">
        <v>16</v>
      </c>
      <c r="L82" s="8" t="s">
        <v>16</v>
      </c>
      <c r="M82" s="8" t="s">
        <v>16</v>
      </c>
      <c r="N82" s="8">
        <v>2487</v>
      </c>
      <c r="O82" s="8">
        <v>400</v>
      </c>
      <c r="P82" s="8">
        <v>304535</v>
      </c>
      <c r="Q82" s="8">
        <v>246726</v>
      </c>
      <c r="R82" s="8">
        <v>1503</v>
      </c>
      <c r="S82" s="8">
        <v>576</v>
      </c>
      <c r="T82" s="8">
        <v>100</v>
      </c>
    </row>
    <row r="83" spans="1:20">
      <c r="A83" s="1">
        <v>45617</v>
      </c>
      <c r="B83" s="8">
        <v>7242700</v>
      </c>
      <c r="C83" s="8">
        <v>2922779</v>
      </c>
      <c r="D83" s="8">
        <v>4319921</v>
      </c>
      <c r="E83" s="10">
        <f>nyse_gme_short_volume__4[[#This Row],[total_short]]/nyse_gme_short_volume__4[[#This Row],[total_reported]]</f>
        <v>0.40354826238833585</v>
      </c>
      <c r="F83" s="10">
        <f>nyse_gme_short_volume__4[[#This Row],[total_long]]/nyse_gme_short_volume__4[[#This Row],[total_reported]]</f>
        <v>0.59645173761166415</v>
      </c>
      <c r="G83" s="8">
        <v>2046007</v>
      </c>
      <c r="H83" s="10">
        <f>nyse_gme_short_volume__4[[#This Row],[Off-Exchange]]/nyse_gme_short_volume__4[[#This Row],[total_reported]]</f>
        <v>0.28249230259433639</v>
      </c>
      <c r="I83" s="8">
        <v>22868</v>
      </c>
      <c r="J83" s="8" t="s">
        <v>16</v>
      </c>
      <c r="K83" s="8" t="s">
        <v>16</v>
      </c>
      <c r="L83" s="8" t="s">
        <v>16</v>
      </c>
      <c r="M83" s="8" t="s">
        <v>16</v>
      </c>
      <c r="N83" s="8">
        <v>9280</v>
      </c>
      <c r="O83" s="8">
        <v>750</v>
      </c>
      <c r="P83" s="8">
        <v>533534</v>
      </c>
      <c r="Q83" s="8">
        <v>302376</v>
      </c>
      <c r="R83" s="8">
        <v>4500</v>
      </c>
      <c r="S83" s="8">
        <v>3462</v>
      </c>
      <c r="T83" s="8">
        <v>2</v>
      </c>
    </row>
    <row r="84" spans="1:20">
      <c r="A84" s="1">
        <v>45616</v>
      </c>
      <c r="B84" s="8">
        <v>16072200</v>
      </c>
      <c r="C84" s="8">
        <v>6235559</v>
      </c>
      <c r="D84" s="8">
        <v>9836641</v>
      </c>
      <c r="E84" s="10">
        <f>nyse_gme_short_volume__4[[#This Row],[total_short]]/nyse_gme_short_volume__4[[#This Row],[total_reported]]</f>
        <v>0.38797171513545126</v>
      </c>
      <c r="F84" s="10">
        <f>nyse_gme_short_volume__4[[#This Row],[total_long]]/nyse_gme_short_volume__4[[#This Row],[total_reported]]</f>
        <v>0.61202828486454874</v>
      </c>
      <c r="G84" s="8">
        <v>4471690</v>
      </c>
      <c r="H84" s="10">
        <f>nyse_gme_short_volume__4[[#This Row],[Off-Exchange]]/nyse_gme_short_volume__4[[#This Row],[total_reported]]</f>
        <v>0.27822513408245292</v>
      </c>
      <c r="I84" s="8">
        <v>100921</v>
      </c>
      <c r="J84" s="8" t="s">
        <v>16</v>
      </c>
      <c r="K84" s="8" t="s">
        <v>16</v>
      </c>
      <c r="L84" s="8" t="s">
        <v>16</v>
      </c>
      <c r="M84" s="8" t="s">
        <v>16</v>
      </c>
      <c r="N84" s="8">
        <v>15249</v>
      </c>
      <c r="O84" s="8">
        <v>25705</v>
      </c>
      <c r="P84" s="8">
        <v>865996</v>
      </c>
      <c r="Q84" s="8">
        <v>732616</v>
      </c>
      <c r="R84" s="8">
        <v>8444</v>
      </c>
      <c r="S84" s="8">
        <v>1947</v>
      </c>
      <c r="T84" s="8">
        <v>12991</v>
      </c>
    </row>
    <row r="85" spans="1:20">
      <c r="A85" s="1">
        <v>45615</v>
      </c>
      <c r="B85" s="8">
        <v>5827886</v>
      </c>
      <c r="C85" s="8">
        <v>2015534</v>
      </c>
      <c r="D85" s="8">
        <v>3812352</v>
      </c>
      <c r="E85" s="10">
        <f>nyse_gme_short_volume__4[[#This Row],[total_short]]/nyse_gme_short_volume__4[[#This Row],[total_reported]]</f>
        <v>0.34584307242797818</v>
      </c>
      <c r="F85" s="10">
        <f>nyse_gme_short_volume__4[[#This Row],[total_long]]/nyse_gme_short_volume__4[[#This Row],[total_reported]]</f>
        <v>0.65415692757202182</v>
      </c>
      <c r="G85" s="8">
        <v>1419593</v>
      </c>
      <c r="H85" s="10">
        <f>nyse_gme_short_volume__4[[#This Row],[Off-Exchange]]/nyse_gme_short_volume__4[[#This Row],[total_reported]]</f>
        <v>0.2435862678164947</v>
      </c>
      <c r="I85" s="8">
        <v>20287</v>
      </c>
      <c r="J85" s="8" t="s">
        <v>16</v>
      </c>
      <c r="K85" s="8" t="s">
        <v>16</v>
      </c>
      <c r="L85" s="8" t="s">
        <v>16</v>
      </c>
      <c r="M85" s="8" t="s">
        <v>16</v>
      </c>
      <c r="N85" s="8">
        <v>4200</v>
      </c>
      <c r="O85" s="8">
        <v>1298</v>
      </c>
      <c r="P85" s="8">
        <v>378037</v>
      </c>
      <c r="Q85" s="8">
        <v>189238</v>
      </c>
      <c r="R85" s="8">
        <v>2242</v>
      </c>
      <c r="S85" s="8">
        <v>11</v>
      </c>
      <c r="T85" s="8">
        <v>628</v>
      </c>
    </row>
    <row r="86" spans="1:20">
      <c r="A86" s="1">
        <v>45614</v>
      </c>
      <c r="B86" s="8">
        <v>5981066</v>
      </c>
      <c r="C86" s="8">
        <v>2430109</v>
      </c>
      <c r="D86" s="8">
        <v>3550957</v>
      </c>
      <c r="E86" s="10">
        <f>nyse_gme_short_volume__4[[#This Row],[total_short]]/nyse_gme_short_volume__4[[#This Row],[total_reported]]</f>
        <v>0.40630031502745495</v>
      </c>
      <c r="F86" s="10">
        <f>nyse_gme_short_volume__4[[#This Row],[total_long]]/nyse_gme_short_volume__4[[#This Row],[total_reported]]</f>
        <v>0.59369968497254499</v>
      </c>
      <c r="G86" s="8">
        <v>1634818</v>
      </c>
      <c r="H86" s="10">
        <f>nyse_gme_short_volume__4[[#This Row],[Off-Exchange]]/nyse_gme_short_volume__4[[#This Row],[total_reported]]</f>
        <v>0.27333221201705515</v>
      </c>
      <c r="I86" s="8">
        <v>34242</v>
      </c>
      <c r="J86" s="8" t="s">
        <v>16</v>
      </c>
      <c r="K86" s="8" t="s">
        <v>16</v>
      </c>
      <c r="L86" s="8" t="s">
        <v>16</v>
      </c>
      <c r="M86" s="8" t="s">
        <v>16</v>
      </c>
      <c r="N86" s="8">
        <v>3692</v>
      </c>
      <c r="O86" s="8">
        <v>368</v>
      </c>
      <c r="P86" s="8">
        <v>432195</v>
      </c>
      <c r="Q86" s="8">
        <v>321187</v>
      </c>
      <c r="R86" s="8">
        <v>2251</v>
      </c>
      <c r="S86" s="8">
        <v>1206</v>
      </c>
      <c r="T86" s="8">
        <v>150</v>
      </c>
    </row>
    <row r="87" spans="1:20">
      <c r="A87" s="1">
        <v>45611</v>
      </c>
      <c r="B87" s="8">
        <v>11241079</v>
      </c>
      <c r="C87" s="8">
        <v>4901492</v>
      </c>
      <c r="D87" s="8">
        <v>6339587</v>
      </c>
      <c r="E87" s="10">
        <f>nyse_gme_short_volume__4[[#This Row],[total_short]]/nyse_gme_short_volume__4[[#This Row],[total_reported]]</f>
        <v>0.43603394300493753</v>
      </c>
      <c r="F87" s="10">
        <f>nyse_gme_short_volume__4[[#This Row],[total_long]]/nyse_gme_short_volume__4[[#This Row],[total_reported]]</f>
        <v>0.56396605699506253</v>
      </c>
      <c r="G87" s="8">
        <v>3276906</v>
      </c>
      <c r="H87" s="10">
        <f>nyse_gme_short_volume__4[[#This Row],[Off-Exchange]]/nyse_gme_short_volume__4[[#This Row],[total_reported]]</f>
        <v>0.29151169562993018</v>
      </c>
      <c r="I87" s="8">
        <v>139148</v>
      </c>
      <c r="J87" s="8" t="s">
        <v>16</v>
      </c>
      <c r="K87" s="8" t="s">
        <v>16</v>
      </c>
      <c r="L87" s="8" t="s">
        <v>16</v>
      </c>
      <c r="M87" s="8" t="s">
        <v>16</v>
      </c>
      <c r="N87" s="8">
        <v>7318</v>
      </c>
      <c r="O87" s="8">
        <v>7336</v>
      </c>
      <c r="P87" s="8">
        <v>863633</v>
      </c>
      <c r="Q87" s="8">
        <v>597285</v>
      </c>
      <c r="R87" s="8">
        <v>6390</v>
      </c>
      <c r="S87" s="8">
        <v>2741</v>
      </c>
      <c r="T87" s="8">
        <v>735</v>
      </c>
    </row>
    <row r="88" spans="1:20">
      <c r="A88" s="1">
        <v>45610</v>
      </c>
      <c r="B88" s="8">
        <v>12211246</v>
      </c>
      <c r="C88" s="8">
        <v>5650007</v>
      </c>
      <c r="D88" s="8">
        <v>6561239</v>
      </c>
      <c r="E88" s="10">
        <f>nyse_gme_short_volume__4[[#This Row],[total_short]]/nyse_gme_short_volume__4[[#This Row],[total_reported]]</f>
        <v>0.46268881979775039</v>
      </c>
      <c r="F88" s="10">
        <f>nyse_gme_short_volume__4[[#This Row],[total_long]]/nyse_gme_short_volume__4[[#This Row],[total_reported]]</f>
        <v>0.53731118020224966</v>
      </c>
      <c r="G88" s="8">
        <v>3864463</v>
      </c>
      <c r="H88" s="10">
        <f>nyse_gme_short_volume__4[[#This Row],[Off-Exchange]]/nyse_gme_short_volume__4[[#This Row],[total_reported]]</f>
        <v>0.3164675414777493</v>
      </c>
      <c r="I88" s="8">
        <v>203870</v>
      </c>
      <c r="J88" s="8" t="s">
        <v>16</v>
      </c>
      <c r="K88" s="8" t="s">
        <v>16</v>
      </c>
      <c r="L88" s="8" t="s">
        <v>16</v>
      </c>
      <c r="M88" s="8" t="s">
        <v>16</v>
      </c>
      <c r="N88" s="8">
        <v>16233</v>
      </c>
      <c r="O88" s="8">
        <v>10962</v>
      </c>
      <c r="P88" s="8">
        <v>807026</v>
      </c>
      <c r="Q88" s="8">
        <v>732390</v>
      </c>
      <c r="R88" s="8">
        <v>12894</v>
      </c>
      <c r="S88" s="8">
        <v>1396</v>
      </c>
      <c r="T88" s="8">
        <v>773</v>
      </c>
    </row>
    <row r="89" spans="1:20">
      <c r="A89" s="1">
        <v>45609</v>
      </c>
      <c r="B89" s="8">
        <v>12951274</v>
      </c>
      <c r="C89" s="8">
        <v>5719271</v>
      </c>
      <c r="D89" s="8">
        <v>7232003</v>
      </c>
      <c r="E89" s="10">
        <f>nyse_gme_short_volume__4[[#This Row],[total_short]]/nyse_gme_short_volume__4[[#This Row],[total_reported]]</f>
        <v>0.44159910445875827</v>
      </c>
      <c r="F89" s="10">
        <f>nyse_gme_short_volume__4[[#This Row],[total_long]]/nyse_gme_short_volume__4[[#This Row],[total_reported]]</f>
        <v>0.55840089554124173</v>
      </c>
      <c r="G89" s="8">
        <v>4073321</v>
      </c>
      <c r="H89" s="10">
        <f>nyse_gme_short_volume__4[[#This Row],[Off-Exchange]]/nyse_gme_short_volume__4[[#This Row],[total_reported]]</f>
        <v>0.31451122105825263</v>
      </c>
      <c r="I89" s="8">
        <v>129793</v>
      </c>
      <c r="J89" s="8" t="s">
        <v>16</v>
      </c>
      <c r="K89" s="8" t="s">
        <v>16</v>
      </c>
      <c r="L89" s="8" t="s">
        <v>16</v>
      </c>
      <c r="M89" s="8" t="s">
        <v>16</v>
      </c>
      <c r="N89" s="8">
        <v>15818</v>
      </c>
      <c r="O89" s="8">
        <v>15927</v>
      </c>
      <c r="P89" s="8">
        <v>784429</v>
      </c>
      <c r="Q89" s="8">
        <v>682209</v>
      </c>
      <c r="R89" s="8">
        <v>7758</v>
      </c>
      <c r="S89" s="8">
        <v>8159</v>
      </c>
      <c r="T89" s="8">
        <v>1857</v>
      </c>
    </row>
    <row r="90" spans="1:20">
      <c r="A90" s="1">
        <v>45608</v>
      </c>
      <c r="B90" s="8">
        <v>11969786</v>
      </c>
      <c r="C90" s="8">
        <v>4752829</v>
      </c>
      <c r="D90" s="8">
        <v>7216957</v>
      </c>
      <c r="E90" s="10">
        <f>nyse_gme_short_volume__4[[#This Row],[total_short]]/nyse_gme_short_volume__4[[#This Row],[total_reported]]</f>
        <v>0.39706883648546432</v>
      </c>
      <c r="F90" s="10">
        <f>nyse_gme_short_volume__4[[#This Row],[total_long]]/nyse_gme_short_volume__4[[#This Row],[total_reported]]</f>
        <v>0.60293116351453568</v>
      </c>
      <c r="G90" s="8">
        <v>3048720</v>
      </c>
      <c r="H90" s="10">
        <f>nyse_gme_short_volume__4[[#This Row],[Off-Exchange]]/nyse_gme_short_volume__4[[#This Row],[total_reported]]</f>
        <v>0.25470129541163056</v>
      </c>
      <c r="I90" s="8">
        <v>131207</v>
      </c>
      <c r="J90" s="8" t="s">
        <v>16</v>
      </c>
      <c r="K90" s="8" t="s">
        <v>16</v>
      </c>
      <c r="L90" s="8" t="s">
        <v>16</v>
      </c>
      <c r="M90" s="8" t="s">
        <v>16</v>
      </c>
      <c r="N90" s="8">
        <v>23656</v>
      </c>
      <c r="O90" s="8">
        <v>15270</v>
      </c>
      <c r="P90" s="8">
        <v>923881</v>
      </c>
      <c r="Q90" s="8">
        <v>593899</v>
      </c>
      <c r="R90" s="8">
        <v>9157</v>
      </c>
      <c r="S90" s="8">
        <v>4606</v>
      </c>
      <c r="T90" s="8">
        <v>2433</v>
      </c>
    </row>
    <row r="91" spans="1:20">
      <c r="A91" s="1">
        <v>45607</v>
      </c>
      <c r="B91" s="8">
        <v>17844221</v>
      </c>
      <c r="C91" s="8">
        <v>7383428</v>
      </c>
      <c r="D91" s="8">
        <v>10460793</v>
      </c>
      <c r="E91" s="10">
        <f>nyse_gme_short_volume__4[[#This Row],[total_short]]/nyse_gme_short_volume__4[[#This Row],[total_reported]]</f>
        <v>0.41377138290318194</v>
      </c>
      <c r="F91" s="10">
        <f>nyse_gme_short_volume__4[[#This Row],[total_long]]/nyse_gme_short_volume__4[[#This Row],[total_reported]]</f>
        <v>0.58622861709681806</v>
      </c>
      <c r="G91" s="8">
        <v>5039918</v>
      </c>
      <c r="H91" s="10">
        <f>nyse_gme_short_volume__4[[#This Row],[Off-Exchange]]/nyse_gme_short_volume__4[[#This Row],[total_reported]]</f>
        <v>0.28243978820930316</v>
      </c>
      <c r="I91" s="8">
        <v>109554</v>
      </c>
      <c r="J91" s="8" t="s">
        <v>16</v>
      </c>
      <c r="K91" s="8" t="s">
        <v>16</v>
      </c>
      <c r="L91" s="8" t="s">
        <v>16</v>
      </c>
      <c r="M91" s="8" t="s">
        <v>16</v>
      </c>
      <c r="N91" s="8">
        <v>18309</v>
      </c>
      <c r="O91" s="8">
        <v>24419</v>
      </c>
      <c r="P91" s="8">
        <v>978978</v>
      </c>
      <c r="Q91" s="8">
        <v>1140336</v>
      </c>
      <c r="R91" s="8">
        <v>19177</v>
      </c>
      <c r="S91" s="8">
        <v>36132</v>
      </c>
      <c r="T91" s="8">
        <v>16605</v>
      </c>
    </row>
    <row r="92" spans="1:20">
      <c r="A92" s="1">
        <v>45604</v>
      </c>
      <c r="B92" s="8">
        <v>11297240</v>
      </c>
      <c r="C92" s="8">
        <v>4632625</v>
      </c>
      <c r="D92" s="8">
        <v>6664615</v>
      </c>
      <c r="E92" s="10">
        <f>nyse_gme_short_volume__4[[#This Row],[total_short]]/nyse_gme_short_volume__4[[#This Row],[total_reported]]</f>
        <v>0.41006697211000209</v>
      </c>
      <c r="F92" s="10">
        <f>nyse_gme_short_volume__4[[#This Row],[total_long]]/nyse_gme_short_volume__4[[#This Row],[total_reported]]</f>
        <v>0.58993302788999791</v>
      </c>
      <c r="G92" s="8">
        <v>3096324</v>
      </c>
      <c r="H92" s="10">
        <f>nyse_gme_short_volume__4[[#This Row],[Off-Exchange]]/nyse_gme_short_volume__4[[#This Row],[total_reported]]</f>
        <v>0.27407791637603524</v>
      </c>
      <c r="I92" s="8">
        <v>89306</v>
      </c>
      <c r="J92" s="8" t="s">
        <v>16</v>
      </c>
      <c r="K92" s="8" t="s">
        <v>16</v>
      </c>
      <c r="L92" s="8" t="s">
        <v>16</v>
      </c>
      <c r="M92" s="8" t="s">
        <v>16</v>
      </c>
      <c r="N92" s="8">
        <v>9837</v>
      </c>
      <c r="O92" s="8">
        <v>13540</v>
      </c>
      <c r="P92" s="8">
        <v>826305</v>
      </c>
      <c r="Q92" s="8">
        <v>580093</v>
      </c>
      <c r="R92" s="8">
        <v>7086</v>
      </c>
      <c r="S92" s="8">
        <v>6805</v>
      </c>
      <c r="T92" s="8">
        <v>3329</v>
      </c>
    </row>
    <row r="93" spans="1:20">
      <c r="A93" s="1">
        <v>45603</v>
      </c>
      <c r="B93" s="8">
        <v>3907370</v>
      </c>
      <c r="C93" s="8">
        <v>1322133</v>
      </c>
      <c r="D93" s="8">
        <v>2585237</v>
      </c>
      <c r="E93" s="10">
        <f>nyse_gme_short_volume__4[[#This Row],[total_short]]/nyse_gme_short_volume__4[[#This Row],[total_reported]]</f>
        <v>0.33836903083148001</v>
      </c>
      <c r="F93" s="10">
        <f>nyse_gme_short_volume__4[[#This Row],[total_long]]/nyse_gme_short_volume__4[[#This Row],[total_reported]]</f>
        <v>0.66163096916852004</v>
      </c>
      <c r="G93" s="8">
        <v>791298</v>
      </c>
      <c r="H93" s="10">
        <f>nyse_gme_short_volume__4[[#This Row],[Off-Exchange]]/nyse_gme_short_volume__4[[#This Row],[total_reported]]</f>
        <v>0.20251422312194647</v>
      </c>
      <c r="I93" s="8">
        <v>32017</v>
      </c>
      <c r="J93" s="8" t="s">
        <v>16</v>
      </c>
      <c r="K93" s="8" t="s">
        <v>16</v>
      </c>
      <c r="L93" s="8" t="s">
        <v>16</v>
      </c>
      <c r="M93" s="8" t="s">
        <v>16</v>
      </c>
      <c r="N93" s="8">
        <v>1510</v>
      </c>
      <c r="O93" s="8">
        <v>2277</v>
      </c>
      <c r="P93" s="8">
        <v>281407</v>
      </c>
      <c r="Q93" s="8">
        <v>208427</v>
      </c>
      <c r="R93" s="8">
        <v>3631</v>
      </c>
      <c r="S93" s="8">
        <v>1566</v>
      </c>
      <c r="T93" s="8">
        <v>0</v>
      </c>
    </row>
    <row r="94" spans="1:20">
      <c r="A94" s="1">
        <v>45602</v>
      </c>
      <c r="B94" s="8">
        <v>4260450</v>
      </c>
      <c r="C94" s="8">
        <v>1692630</v>
      </c>
      <c r="D94" s="8">
        <v>2567820</v>
      </c>
      <c r="E94" s="10">
        <f>nyse_gme_short_volume__4[[#This Row],[total_short]]/nyse_gme_short_volume__4[[#This Row],[total_reported]]</f>
        <v>0.39728901876562334</v>
      </c>
      <c r="F94" s="10">
        <f>nyse_gme_short_volume__4[[#This Row],[total_long]]/nyse_gme_short_volume__4[[#This Row],[total_reported]]</f>
        <v>0.60271098123437661</v>
      </c>
      <c r="G94" s="8">
        <v>946461</v>
      </c>
      <c r="H94" s="10">
        <f>nyse_gme_short_volume__4[[#This Row],[Off-Exchange]]/nyse_gme_short_volume__4[[#This Row],[total_reported]]</f>
        <v>0.22215047706228216</v>
      </c>
      <c r="I94" s="8">
        <v>19573</v>
      </c>
      <c r="J94" s="8" t="s">
        <v>16</v>
      </c>
      <c r="K94" s="8" t="s">
        <v>16</v>
      </c>
      <c r="L94" s="8" t="s">
        <v>16</v>
      </c>
      <c r="M94" s="8" t="s">
        <v>16</v>
      </c>
      <c r="N94" s="8">
        <v>2418</v>
      </c>
      <c r="O94" s="8">
        <v>2045</v>
      </c>
      <c r="P94" s="8">
        <v>444265</v>
      </c>
      <c r="Q94" s="8">
        <v>266434</v>
      </c>
      <c r="R94" s="8">
        <v>3952</v>
      </c>
      <c r="S94" s="8">
        <v>2362</v>
      </c>
      <c r="T94" s="8">
        <v>5120</v>
      </c>
    </row>
    <row r="95" spans="1:20">
      <c r="A95" s="1">
        <v>45601</v>
      </c>
      <c r="B95" s="8">
        <v>4071083</v>
      </c>
      <c r="C95" s="8">
        <v>1750069</v>
      </c>
      <c r="D95" s="8">
        <v>2321014</v>
      </c>
      <c r="E95" s="10">
        <f>nyse_gme_short_volume__4[[#This Row],[total_short]]/nyse_gme_short_volume__4[[#This Row],[total_reported]]</f>
        <v>0.42987799560952211</v>
      </c>
      <c r="F95" s="10">
        <f>nyse_gme_short_volume__4[[#This Row],[total_long]]/nyse_gme_short_volume__4[[#This Row],[total_reported]]</f>
        <v>0.57012200439047789</v>
      </c>
      <c r="G95" s="8">
        <v>1044693</v>
      </c>
      <c r="H95" s="10">
        <f>nyse_gme_short_volume__4[[#This Row],[Off-Exchange]]/nyse_gme_short_volume__4[[#This Row],[total_reported]]</f>
        <v>0.25661304375273114</v>
      </c>
      <c r="I95" s="8">
        <v>30729</v>
      </c>
      <c r="J95" s="8" t="s">
        <v>16</v>
      </c>
      <c r="K95" s="8" t="s">
        <v>16</v>
      </c>
      <c r="L95" s="8" t="s">
        <v>16</v>
      </c>
      <c r="M95" s="8" t="s">
        <v>16</v>
      </c>
      <c r="N95" s="8">
        <v>5257</v>
      </c>
      <c r="O95" s="8">
        <v>4863</v>
      </c>
      <c r="P95" s="8">
        <v>363862</v>
      </c>
      <c r="Q95" s="8">
        <v>296992</v>
      </c>
      <c r="R95" s="8">
        <v>2799</v>
      </c>
      <c r="S95" s="8">
        <v>733</v>
      </c>
      <c r="T95" s="8">
        <v>141</v>
      </c>
    </row>
    <row r="96" spans="1:20">
      <c r="A96" s="1">
        <v>45600</v>
      </c>
      <c r="B96" s="8">
        <v>3058541</v>
      </c>
      <c r="C96" s="8">
        <v>1178473</v>
      </c>
      <c r="D96" s="8">
        <v>1880068</v>
      </c>
      <c r="E96" s="10">
        <f>nyse_gme_short_volume__4[[#This Row],[total_short]]/nyse_gme_short_volume__4[[#This Row],[total_reported]]</f>
        <v>0.38530560813145875</v>
      </c>
      <c r="F96" s="10">
        <f>nyse_gme_short_volume__4[[#This Row],[total_long]]/nyse_gme_short_volume__4[[#This Row],[total_reported]]</f>
        <v>0.61469439186854125</v>
      </c>
      <c r="G96" s="8">
        <v>727404</v>
      </c>
      <c r="H96" s="10">
        <f>nyse_gme_short_volume__4[[#This Row],[Off-Exchange]]/nyse_gme_short_volume__4[[#This Row],[total_reported]]</f>
        <v>0.23782712083964216</v>
      </c>
      <c r="I96" s="8">
        <v>26037</v>
      </c>
      <c r="J96" s="8" t="s">
        <v>16</v>
      </c>
      <c r="K96" s="8" t="s">
        <v>16</v>
      </c>
      <c r="L96" s="8" t="s">
        <v>16</v>
      </c>
      <c r="M96" s="8" t="s">
        <v>16</v>
      </c>
      <c r="N96" s="8">
        <v>4939</v>
      </c>
      <c r="O96" s="8">
        <v>1221</v>
      </c>
      <c r="P96" s="8">
        <v>265553</v>
      </c>
      <c r="Q96" s="8">
        <v>151795</v>
      </c>
      <c r="R96" s="8">
        <v>936</v>
      </c>
      <c r="S96" s="8">
        <v>509</v>
      </c>
      <c r="T96" s="8">
        <v>79</v>
      </c>
    </row>
    <row r="97" spans="1:20">
      <c r="A97" s="1">
        <v>45597</v>
      </c>
      <c r="B97" s="8">
        <v>3419368</v>
      </c>
      <c r="C97" s="8">
        <v>1526831</v>
      </c>
      <c r="D97" s="8">
        <v>1892537</v>
      </c>
      <c r="E97" s="10">
        <f>nyse_gme_short_volume__4[[#This Row],[total_short]]/nyse_gme_short_volume__4[[#This Row],[total_reported]]</f>
        <v>0.44652432847239609</v>
      </c>
      <c r="F97" s="10">
        <f>nyse_gme_short_volume__4[[#This Row],[total_long]]/nyse_gme_short_volume__4[[#This Row],[total_reported]]</f>
        <v>0.55347567152760391</v>
      </c>
      <c r="G97" s="8">
        <v>957275</v>
      </c>
      <c r="H97" s="10">
        <f>nyse_gme_short_volume__4[[#This Row],[Off-Exchange]]/nyse_gme_short_volume__4[[#This Row],[total_reported]]</f>
        <v>0.27995670544966206</v>
      </c>
      <c r="I97" s="8">
        <v>19157</v>
      </c>
      <c r="J97" s="8" t="s">
        <v>16</v>
      </c>
      <c r="K97" s="8" t="s">
        <v>16</v>
      </c>
      <c r="L97" s="8" t="s">
        <v>16</v>
      </c>
      <c r="M97" s="8" t="s">
        <v>16</v>
      </c>
      <c r="N97" s="8">
        <v>2663</v>
      </c>
      <c r="O97" s="8">
        <v>7921</v>
      </c>
      <c r="P97" s="8">
        <v>343627</v>
      </c>
      <c r="Q97" s="8">
        <v>190799</v>
      </c>
      <c r="R97" s="8">
        <v>3186</v>
      </c>
      <c r="S97" s="8">
        <v>1157</v>
      </c>
      <c r="T97" s="8">
        <v>1046</v>
      </c>
    </row>
    <row r="98" spans="1:20">
      <c r="A98" s="1">
        <v>45596</v>
      </c>
      <c r="B98" s="8">
        <v>3980169</v>
      </c>
      <c r="C98" s="8">
        <v>1610811</v>
      </c>
      <c r="D98" s="8">
        <v>2369358</v>
      </c>
      <c r="E98" s="10">
        <f>nyse_gme_short_volume__4[[#This Row],[total_short]]/nyse_gme_short_volume__4[[#This Row],[total_reported]]</f>
        <v>0.40470919702153352</v>
      </c>
      <c r="F98" s="10">
        <f>nyse_gme_short_volume__4[[#This Row],[total_long]]/nyse_gme_short_volume__4[[#This Row],[total_reported]]</f>
        <v>0.59529080297846648</v>
      </c>
      <c r="G98" s="8">
        <v>1032273</v>
      </c>
      <c r="H98" s="10">
        <f>nyse_gme_short_volume__4[[#This Row],[Off-Exchange]]/nyse_gme_short_volume__4[[#This Row],[total_reported]]</f>
        <v>0.25935406260387434</v>
      </c>
      <c r="I98" s="8">
        <v>30218</v>
      </c>
      <c r="J98" s="8" t="s">
        <v>16</v>
      </c>
      <c r="K98" s="8" t="s">
        <v>16</v>
      </c>
      <c r="L98" s="8" t="s">
        <v>16</v>
      </c>
      <c r="M98" s="8" t="s">
        <v>16</v>
      </c>
      <c r="N98" s="8">
        <v>2819</v>
      </c>
      <c r="O98" s="8">
        <v>3992</v>
      </c>
      <c r="P98" s="8">
        <v>320660</v>
      </c>
      <c r="Q98" s="8">
        <v>211806</v>
      </c>
      <c r="R98" s="8">
        <v>3931</v>
      </c>
      <c r="S98" s="8">
        <v>4712</v>
      </c>
      <c r="T98" s="8">
        <v>400</v>
      </c>
    </row>
    <row r="99" spans="1:20">
      <c r="A99" s="1">
        <v>45595</v>
      </c>
      <c r="B99" s="8">
        <v>8179168</v>
      </c>
      <c r="C99" s="8">
        <v>3440999</v>
      </c>
      <c r="D99" s="8">
        <v>4738169</v>
      </c>
      <c r="E99" s="10">
        <f>nyse_gme_short_volume__4[[#This Row],[total_short]]/nyse_gme_short_volume__4[[#This Row],[total_reported]]</f>
        <v>0.4207028147606211</v>
      </c>
      <c r="F99" s="10">
        <f>nyse_gme_short_volume__4[[#This Row],[total_long]]/nyse_gme_short_volume__4[[#This Row],[total_reported]]</f>
        <v>0.5792971852393789</v>
      </c>
      <c r="G99" s="8">
        <v>2283149</v>
      </c>
      <c r="H99" s="10">
        <f>nyse_gme_short_volume__4[[#This Row],[Off-Exchange]]/nyse_gme_short_volume__4[[#This Row],[total_reported]]</f>
        <v>0.27914196162739291</v>
      </c>
      <c r="I99" s="8">
        <v>56559</v>
      </c>
      <c r="J99" s="8" t="s">
        <v>16</v>
      </c>
      <c r="K99" s="8" t="s">
        <v>16</v>
      </c>
      <c r="L99" s="8" t="s">
        <v>16</v>
      </c>
      <c r="M99" s="8" t="s">
        <v>16</v>
      </c>
      <c r="N99" s="8">
        <v>7767</v>
      </c>
      <c r="O99" s="8">
        <v>3531</v>
      </c>
      <c r="P99" s="8">
        <v>627780</v>
      </c>
      <c r="Q99" s="8">
        <v>424145</v>
      </c>
      <c r="R99" s="8">
        <v>10161</v>
      </c>
      <c r="S99" s="8">
        <v>26584</v>
      </c>
      <c r="T99" s="8">
        <v>1323</v>
      </c>
    </row>
    <row r="100" spans="1:20">
      <c r="A100" s="1">
        <v>45594</v>
      </c>
      <c r="B100" s="8">
        <v>5940594</v>
      </c>
      <c r="C100" s="8">
        <v>2103369</v>
      </c>
      <c r="D100" s="8">
        <v>3837225</v>
      </c>
      <c r="E100" s="10">
        <f>nyse_gme_short_volume__4[[#This Row],[total_short]]/nyse_gme_short_volume__4[[#This Row],[total_reported]]</f>
        <v>0.35406711854067119</v>
      </c>
      <c r="F100" s="10">
        <f>nyse_gme_short_volume__4[[#This Row],[total_long]]/nyse_gme_short_volume__4[[#This Row],[total_reported]]</f>
        <v>0.64593288145932881</v>
      </c>
      <c r="G100" s="8">
        <v>1243230</v>
      </c>
      <c r="H100" s="10">
        <f>nyse_gme_short_volume__4[[#This Row],[Off-Exchange]]/nyse_gme_short_volume__4[[#This Row],[total_reported]]</f>
        <v>0.20927705209277053</v>
      </c>
      <c r="I100" s="8">
        <v>36449</v>
      </c>
      <c r="J100" s="8" t="s">
        <v>16</v>
      </c>
      <c r="K100" s="8" t="s">
        <v>16</v>
      </c>
      <c r="L100" s="8" t="s">
        <v>16</v>
      </c>
      <c r="M100" s="8" t="s">
        <v>16</v>
      </c>
      <c r="N100" s="8">
        <v>4486</v>
      </c>
      <c r="O100" s="8">
        <v>13087</v>
      </c>
      <c r="P100" s="8">
        <v>443606</v>
      </c>
      <c r="Q100" s="8">
        <v>329376</v>
      </c>
      <c r="R100" s="8">
        <v>3701</v>
      </c>
      <c r="S100" s="8">
        <v>27059</v>
      </c>
      <c r="T100" s="8">
        <v>2375</v>
      </c>
    </row>
    <row r="101" spans="1:20">
      <c r="A101" s="1">
        <v>45593</v>
      </c>
      <c r="B101" s="8">
        <v>9499004</v>
      </c>
      <c r="C101" s="8">
        <v>4153617</v>
      </c>
      <c r="D101" s="8">
        <v>5345387</v>
      </c>
      <c r="E101" s="10">
        <f>nyse_gme_short_volume__4[[#This Row],[total_short]]/nyse_gme_short_volume__4[[#This Row],[total_reported]]</f>
        <v>0.4372686862748979</v>
      </c>
      <c r="F101" s="10">
        <f>nyse_gme_short_volume__4[[#This Row],[total_long]]/nyse_gme_short_volume__4[[#This Row],[total_reported]]</f>
        <v>0.5627313137251021</v>
      </c>
      <c r="G101" s="8">
        <v>2812051</v>
      </c>
      <c r="H101" s="10">
        <f>nyse_gme_short_volume__4[[#This Row],[Off-Exchange]]/nyse_gme_short_volume__4[[#This Row],[total_reported]]</f>
        <v>0.29603640550103988</v>
      </c>
      <c r="I101" s="8">
        <v>86971</v>
      </c>
      <c r="J101" s="8" t="s">
        <v>16</v>
      </c>
      <c r="K101" s="8" t="s">
        <v>16</v>
      </c>
      <c r="L101" s="8" t="s">
        <v>16</v>
      </c>
      <c r="M101" s="8" t="s">
        <v>16</v>
      </c>
      <c r="N101" s="8">
        <v>6654</v>
      </c>
      <c r="O101" s="8">
        <v>12688</v>
      </c>
      <c r="P101" s="8">
        <v>744568</v>
      </c>
      <c r="Q101" s="8">
        <v>460099</v>
      </c>
      <c r="R101" s="8">
        <v>7033</v>
      </c>
      <c r="S101" s="8">
        <v>22653</v>
      </c>
      <c r="T101" s="8">
        <v>900</v>
      </c>
    </row>
    <row r="102" spans="1:20">
      <c r="A102" s="1">
        <v>45590</v>
      </c>
      <c r="B102" s="8">
        <v>4235819</v>
      </c>
      <c r="C102" s="8">
        <v>1714701</v>
      </c>
      <c r="D102" s="8">
        <v>2521118</v>
      </c>
      <c r="E102" s="10">
        <f>nyse_gme_short_volume__4[[#This Row],[total_short]]/nyse_gme_short_volume__4[[#This Row],[total_reported]]</f>
        <v>0.40480979003116047</v>
      </c>
      <c r="F102" s="10">
        <f>nyse_gme_short_volume__4[[#This Row],[total_long]]/nyse_gme_short_volume__4[[#This Row],[total_reported]]</f>
        <v>0.59519020996883953</v>
      </c>
      <c r="G102" s="8">
        <v>1210982</v>
      </c>
      <c r="H102" s="10">
        <f>nyse_gme_short_volume__4[[#This Row],[Off-Exchange]]/nyse_gme_short_volume__4[[#This Row],[total_reported]]</f>
        <v>0.2858908749405959</v>
      </c>
      <c r="I102" s="8">
        <v>19747</v>
      </c>
      <c r="J102" s="8" t="s">
        <v>16</v>
      </c>
      <c r="K102" s="8" t="s">
        <v>16</v>
      </c>
      <c r="L102" s="8" t="s">
        <v>16</v>
      </c>
      <c r="M102" s="8" t="s">
        <v>16</v>
      </c>
      <c r="N102" s="8">
        <v>4656</v>
      </c>
      <c r="O102" s="8">
        <v>3497</v>
      </c>
      <c r="P102" s="8">
        <v>255025</v>
      </c>
      <c r="Q102" s="8">
        <v>210788</v>
      </c>
      <c r="R102" s="8">
        <v>6455</v>
      </c>
      <c r="S102" s="8">
        <v>1587</v>
      </c>
      <c r="T102" s="8">
        <v>1964</v>
      </c>
    </row>
    <row r="103" spans="1:20">
      <c r="A103" s="1">
        <v>45589</v>
      </c>
      <c r="B103" s="8">
        <v>1799742</v>
      </c>
      <c r="C103" s="8">
        <v>746723</v>
      </c>
      <c r="D103" s="8">
        <v>1053019</v>
      </c>
      <c r="E103" s="10">
        <f>nyse_gme_short_volume__4[[#This Row],[total_short]]/nyse_gme_short_volume__4[[#This Row],[total_reported]]</f>
        <v>0.41490558091104168</v>
      </c>
      <c r="F103" s="10">
        <f>nyse_gme_short_volume__4[[#This Row],[total_long]]/nyse_gme_short_volume__4[[#This Row],[total_reported]]</f>
        <v>0.58509441908895832</v>
      </c>
      <c r="G103" s="8">
        <v>468276</v>
      </c>
      <c r="H103" s="10">
        <f>nyse_gme_short_volume__4[[#This Row],[Off-Exchange]]/nyse_gme_short_volume__4[[#This Row],[total_reported]]</f>
        <v>0.26019062732324966</v>
      </c>
      <c r="I103" s="8">
        <v>14021</v>
      </c>
      <c r="J103" s="8" t="s">
        <v>16</v>
      </c>
      <c r="K103" s="8" t="s">
        <v>16</v>
      </c>
      <c r="L103" s="8" t="s">
        <v>16</v>
      </c>
      <c r="M103" s="8" t="s">
        <v>16</v>
      </c>
      <c r="N103" s="8">
        <v>999</v>
      </c>
      <c r="O103" s="8">
        <v>700</v>
      </c>
      <c r="P103" s="8">
        <v>165633</v>
      </c>
      <c r="Q103" s="8">
        <v>93981</v>
      </c>
      <c r="R103" s="8">
        <v>2908</v>
      </c>
      <c r="S103" s="8">
        <v>78</v>
      </c>
      <c r="T103" s="8">
        <v>127</v>
      </c>
    </row>
    <row r="104" spans="1:20">
      <c r="A104" s="1">
        <v>45588</v>
      </c>
      <c r="B104" s="8">
        <v>2141985</v>
      </c>
      <c r="C104" s="8">
        <v>855292</v>
      </c>
      <c r="D104" s="8">
        <v>1286693</v>
      </c>
      <c r="E104" s="10">
        <f>nyse_gme_short_volume__4[[#This Row],[total_short]]/nyse_gme_short_volume__4[[#This Row],[total_reported]]</f>
        <v>0.39929878127064383</v>
      </c>
      <c r="F104" s="10">
        <f>nyse_gme_short_volume__4[[#This Row],[total_long]]/nyse_gme_short_volume__4[[#This Row],[total_reported]]</f>
        <v>0.60070121872935622</v>
      </c>
      <c r="G104" s="8">
        <v>556980</v>
      </c>
      <c r="H104" s="10">
        <f>nyse_gme_short_volume__4[[#This Row],[Off-Exchange]]/nyse_gme_short_volume__4[[#This Row],[total_reported]]</f>
        <v>0.26002983214168168</v>
      </c>
      <c r="I104" s="8">
        <v>22827</v>
      </c>
      <c r="J104" s="8" t="s">
        <v>16</v>
      </c>
      <c r="K104" s="8" t="s">
        <v>16</v>
      </c>
      <c r="L104" s="8" t="s">
        <v>16</v>
      </c>
      <c r="M104" s="8" t="s">
        <v>16</v>
      </c>
      <c r="N104" s="8">
        <v>500</v>
      </c>
      <c r="O104" s="8">
        <v>2472</v>
      </c>
      <c r="P104" s="8">
        <v>199771</v>
      </c>
      <c r="Q104" s="8">
        <v>67693</v>
      </c>
      <c r="R104" s="8">
        <v>3834</v>
      </c>
      <c r="S104" s="8">
        <v>1215</v>
      </c>
      <c r="T104" s="8"/>
    </row>
    <row r="105" spans="1:20">
      <c r="A105" s="1">
        <v>45587</v>
      </c>
      <c r="B105" s="8">
        <v>2378790</v>
      </c>
      <c r="C105" s="8">
        <v>1013719</v>
      </c>
      <c r="D105" s="8">
        <v>1365071</v>
      </c>
      <c r="E105" s="10">
        <f>nyse_gme_short_volume__4[[#This Row],[total_short]]/nyse_gme_short_volume__4[[#This Row],[total_reported]]</f>
        <v>0.42614900852954651</v>
      </c>
      <c r="F105" s="10">
        <f>nyse_gme_short_volume__4[[#This Row],[total_long]]/nyse_gme_short_volume__4[[#This Row],[total_reported]]</f>
        <v>0.57385099147045349</v>
      </c>
      <c r="G105" s="8">
        <v>649068</v>
      </c>
      <c r="H105" s="10">
        <f>nyse_gme_short_volume__4[[#This Row],[Off-Exchange]]/nyse_gme_short_volume__4[[#This Row],[total_reported]]</f>
        <v>0.27285636815355707</v>
      </c>
      <c r="I105" s="8">
        <v>18370</v>
      </c>
      <c r="J105" s="8" t="s">
        <v>16</v>
      </c>
      <c r="K105" s="8" t="s">
        <v>16</v>
      </c>
      <c r="L105" s="8" t="s">
        <v>16</v>
      </c>
      <c r="M105" s="8" t="s">
        <v>16</v>
      </c>
      <c r="N105" s="8">
        <v>502</v>
      </c>
      <c r="O105" s="8">
        <v>200</v>
      </c>
      <c r="P105" s="8">
        <v>222212</v>
      </c>
      <c r="Q105" s="8">
        <v>118620</v>
      </c>
      <c r="R105" s="8">
        <v>3899</v>
      </c>
      <c r="S105" s="8">
        <v>635</v>
      </c>
      <c r="T105" s="8">
        <v>213</v>
      </c>
    </row>
    <row r="106" spans="1:20">
      <c r="A106" s="1">
        <v>45586</v>
      </c>
      <c r="B106" s="8">
        <v>2878807</v>
      </c>
      <c r="C106" s="8">
        <v>1328138</v>
      </c>
      <c r="D106" s="8">
        <v>1550669</v>
      </c>
      <c r="E106" s="10">
        <f>nyse_gme_short_volume__4[[#This Row],[total_short]]/nyse_gme_short_volume__4[[#This Row],[total_reported]]</f>
        <v>0.46135013566383576</v>
      </c>
      <c r="F106" s="10">
        <f>nyse_gme_short_volume__4[[#This Row],[total_long]]/nyse_gme_short_volume__4[[#This Row],[total_reported]]</f>
        <v>0.53864986433616424</v>
      </c>
      <c r="G106" s="8">
        <v>731546</v>
      </c>
      <c r="H106" s="10">
        <f>nyse_gme_short_volume__4[[#This Row],[Off-Exchange]]/nyse_gme_short_volume__4[[#This Row],[total_reported]]</f>
        <v>0.25411429109349809</v>
      </c>
      <c r="I106" s="8">
        <v>43509</v>
      </c>
      <c r="J106" s="8" t="s">
        <v>16</v>
      </c>
      <c r="K106" s="8" t="s">
        <v>16</v>
      </c>
      <c r="L106" s="8" t="s">
        <v>16</v>
      </c>
      <c r="M106" s="8" t="s">
        <v>16</v>
      </c>
      <c r="N106" s="8">
        <v>1600</v>
      </c>
      <c r="O106" s="8">
        <v>293</v>
      </c>
      <c r="P106" s="8">
        <v>432875</v>
      </c>
      <c r="Q106" s="8">
        <v>113918</v>
      </c>
      <c r="R106" s="8">
        <v>4237</v>
      </c>
      <c r="S106" s="8">
        <v>60</v>
      </c>
      <c r="T106" s="8">
        <v>100</v>
      </c>
    </row>
    <row r="107" spans="1:20">
      <c r="A107" s="1">
        <v>45583</v>
      </c>
      <c r="B107" s="8">
        <v>3696247</v>
      </c>
      <c r="C107" s="8">
        <v>1512333</v>
      </c>
      <c r="D107" s="8">
        <v>2183914</v>
      </c>
      <c r="E107" s="10">
        <f>nyse_gme_short_volume__4[[#This Row],[total_short]]/nyse_gme_short_volume__4[[#This Row],[total_reported]]</f>
        <v>0.40915366316157986</v>
      </c>
      <c r="F107" s="10">
        <f>nyse_gme_short_volume__4[[#This Row],[total_long]]/nyse_gme_short_volume__4[[#This Row],[total_reported]]</f>
        <v>0.59084633683842014</v>
      </c>
      <c r="G107" s="8">
        <v>923813</v>
      </c>
      <c r="H107" s="10">
        <f>nyse_gme_short_volume__4[[#This Row],[Off-Exchange]]/nyse_gme_short_volume__4[[#This Row],[total_reported]]</f>
        <v>0.2499327020082803</v>
      </c>
      <c r="I107" s="8">
        <v>22710</v>
      </c>
      <c r="J107" s="8" t="s">
        <v>16</v>
      </c>
      <c r="K107" s="8" t="s">
        <v>16</v>
      </c>
      <c r="L107" s="8" t="s">
        <v>16</v>
      </c>
      <c r="M107" s="8" t="s">
        <v>16</v>
      </c>
      <c r="N107" s="8">
        <v>1850</v>
      </c>
      <c r="O107" s="8">
        <v>3453</v>
      </c>
      <c r="P107" s="8">
        <v>411615</v>
      </c>
      <c r="Q107" s="8">
        <v>142340</v>
      </c>
      <c r="R107" s="8">
        <v>5388</v>
      </c>
      <c r="S107" s="8">
        <v>822</v>
      </c>
      <c r="T107" s="8">
        <v>342</v>
      </c>
    </row>
    <row r="108" spans="1:20">
      <c r="A108" s="1">
        <v>45582</v>
      </c>
      <c r="B108" s="8">
        <v>2217287</v>
      </c>
      <c r="C108" s="8">
        <v>852443</v>
      </c>
      <c r="D108" s="8">
        <v>1364844</v>
      </c>
      <c r="E108" s="10">
        <f>nyse_gme_short_volume__4[[#This Row],[total_short]]/nyse_gme_short_volume__4[[#This Row],[total_reported]]</f>
        <v>0.38445316280661906</v>
      </c>
      <c r="F108" s="10">
        <f>nyse_gme_short_volume__4[[#This Row],[total_long]]/nyse_gme_short_volume__4[[#This Row],[total_reported]]</f>
        <v>0.61554683719338088</v>
      </c>
      <c r="G108" s="8">
        <v>566909</v>
      </c>
      <c r="H108" s="10">
        <f>nyse_gme_short_volume__4[[#This Row],[Off-Exchange]]/nyse_gme_short_volume__4[[#This Row],[total_reported]]</f>
        <v>0.2556768699766877</v>
      </c>
      <c r="I108" s="8">
        <v>27242</v>
      </c>
      <c r="J108" s="8" t="s">
        <v>16</v>
      </c>
      <c r="K108" s="8" t="s">
        <v>16</v>
      </c>
      <c r="L108" s="8" t="s">
        <v>16</v>
      </c>
      <c r="M108" s="8" t="s">
        <v>16</v>
      </c>
      <c r="N108" s="8">
        <v>2212</v>
      </c>
      <c r="O108" s="8">
        <v>1368</v>
      </c>
      <c r="P108" s="8">
        <v>188943</v>
      </c>
      <c r="Q108" s="8">
        <v>58219</v>
      </c>
      <c r="R108" s="8">
        <v>2339</v>
      </c>
      <c r="S108" s="8">
        <v>4862</v>
      </c>
      <c r="T108" s="8">
        <v>349</v>
      </c>
    </row>
    <row r="109" spans="1:20">
      <c r="A109" s="1">
        <v>45581</v>
      </c>
      <c r="B109" s="8">
        <v>3087673</v>
      </c>
      <c r="C109" s="8">
        <v>1097065</v>
      </c>
      <c r="D109" s="8">
        <v>1990608</v>
      </c>
      <c r="E109" s="10">
        <f>nyse_gme_short_volume__4[[#This Row],[total_short]]/nyse_gme_short_volume__4[[#This Row],[total_reported]]</f>
        <v>0.35530478778031221</v>
      </c>
      <c r="F109" s="10">
        <f>nyse_gme_short_volume__4[[#This Row],[total_long]]/nyse_gme_short_volume__4[[#This Row],[total_reported]]</f>
        <v>0.64469521221968773</v>
      </c>
      <c r="G109" s="8">
        <v>739843</v>
      </c>
      <c r="H109" s="10">
        <f>nyse_gme_short_volume__4[[#This Row],[Off-Exchange]]/nyse_gme_short_volume__4[[#This Row],[total_reported]]</f>
        <v>0.23961183713430795</v>
      </c>
      <c r="I109" s="8">
        <v>38158</v>
      </c>
      <c r="J109" s="8" t="s">
        <v>16</v>
      </c>
      <c r="K109" s="8" t="s">
        <v>16</v>
      </c>
      <c r="L109" s="8" t="s">
        <v>16</v>
      </c>
      <c r="M109" s="8" t="s">
        <v>16</v>
      </c>
      <c r="N109" s="8">
        <v>569</v>
      </c>
      <c r="O109" s="8">
        <v>1250</v>
      </c>
      <c r="P109" s="8">
        <v>203712</v>
      </c>
      <c r="Q109" s="8">
        <v>109476</v>
      </c>
      <c r="R109" s="8">
        <v>3750</v>
      </c>
      <c r="S109" s="8">
        <v>1</v>
      </c>
      <c r="T109" s="8">
        <v>306</v>
      </c>
    </row>
    <row r="110" spans="1:20">
      <c r="A110" s="1">
        <v>45580</v>
      </c>
      <c r="B110" s="8">
        <v>3438120</v>
      </c>
      <c r="C110" s="8">
        <v>1325480</v>
      </c>
      <c r="D110" s="8">
        <v>2112640</v>
      </c>
      <c r="E110" s="10">
        <f>nyse_gme_short_volume__4[[#This Row],[total_short]]/nyse_gme_short_volume__4[[#This Row],[total_reported]]</f>
        <v>0.38552464719090668</v>
      </c>
      <c r="F110" s="10">
        <f>nyse_gme_short_volume__4[[#This Row],[total_long]]/nyse_gme_short_volume__4[[#This Row],[total_reported]]</f>
        <v>0.61447535280909338</v>
      </c>
      <c r="G110" s="8">
        <v>768947</v>
      </c>
      <c r="H110" s="10">
        <f>nyse_gme_short_volume__4[[#This Row],[Off-Exchange]]/nyse_gme_short_volume__4[[#This Row],[total_reported]]</f>
        <v>0.22365333379870395</v>
      </c>
      <c r="I110" s="8">
        <v>52561</v>
      </c>
      <c r="J110" s="8" t="s">
        <v>16</v>
      </c>
      <c r="K110" s="8" t="s">
        <v>16</v>
      </c>
      <c r="L110" s="8" t="s">
        <v>16</v>
      </c>
      <c r="M110" s="8" t="s">
        <v>16</v>
      </c>
      <c r="N110" s="8">
        <v>9300</v>
      </c>
      <c r="O110" s="8">
        <v>5656</v>
      </c>
      <c r="P110" s="8">
        <v>328118</v>
      </c>
      <c r="Q110" s="8">
        <v>152447</v>
      </c>
      <c r="R110" s="8">
        <v>6180</v>
      </c>
      <c r="S110" s="8">
        <v>1771</v>
      </c>
      <c r="T110" s="8">
        <v>500</v>
      </c>
    </row>
    <row r="111" spans="1:20">
      <c r="A111" s="1">
        <v>45579</v>
      </c>
      <c r="B111" s="8">
        <v>5006729</v>
      </c>
      <c r="C111" s="8">
        <v>2014068</v>
      </c>
      <c r="D111" s="8">
        <v>2992661</v>
      </c>
      <c r="E111" s="10">
        <f>nyse_gme_short_volume__4[[#This Row],[total_short]]/nyse_gme_short_volume__4[[#This Row],[total_reported]]</f>
        <v>0.40227222204357377</v>
      </c>
      <c r="F111" s="10">
        <f>nyse_gme_short_volume__4[[#This Row],[total_long]]/nyse_gme_short_volume__4[[#This Row],[total_reported]]</f>
        <v>0.59772777795642629</v>
      </c>
      <c r="G111" s="8">
        <v>1369651</v>
      </c>
      <c r="H111" s="10">
        <f>nyse_gme_short_volume__4[[#This Row],[Off-Exchange]]/nyse_gme_short_volume__4[[#This Row],[total_reported]]</f>
        <v>0.27356204020629038</v>
      </c>
      <c r="I111" s="8">
        <v>47795</v>
      </c>
      <c r="J111" s="8" t="s">
        <v>16</v>
      </c>
      <c r="K111" s="8" t="s">
        <v>16</v>
      </c>
      <c r="L111" s="8" t="s">
        <v>16</v>
      </c>
      <c r="M111" s="8" t="s">
        <v>16</v>
      </c>
      <c r="N111" s="8">
        <v>2150</v>
      </c>
      <c r="O111" s="8">
        <v>9629</v>
      </c>
      <c r="P111" s="8">
        <v>357542</v>
      </c>
      <c r="Q111" s="8">
        <v>208679</v>
      </c>
      <c r="R111" s="8">
        <v>3547</v>
      </c>
      <c r="S111" s="8">
        <v>14875</v>
      </c>
      <c r="T111" s="8">
        <v>200</v>
      </c>
    </row>
    <row r="112" spans="1:20">
      <c r="A112" s="1">
        <v>45576</v>
      </c>
      <c r="B112" s="8">
        <v>2768100</v>
      </c>
      <c r="C112" s="8">
        <v>1152912</v>
      </c>
      <c r="D112" s="8">
        <v>1615188</v>
      </c>
      <c r="E112" s="10">
        <f>nyse_gme_short_volume__4[[#This Row],[total_short]]/nyse_gme_short_volume__4[[#This Row],[total_reported]]</f>
        <v>0.41649940392326867</v>
      </c>
      <c r="F112" s="10">
        <f>nyse_gme_short_volume__4[[#This Row],[total_long]]/nyse_gme_short_volume__4[[#This Row],[total_reported]]</f>
        <v>0.58350059607673133</v>
      </c>
      <c r="G112" s="8">
        <v>647512</v>
      </c>
      <c r="H112" s="10">
        <f>nyse_gme_short_volume__4[[#This Row],[Off-Exchange]]/nyse_gme_short_volume__4[[#This Row],[total_reported]]</f>
        <v>0.2339192948231639</v>
      </c>
      <c r="I112" s="8">
        <v>24009</v>
      </c>
      <c r="J112" s="8" t="s">
        <v>16</v>
      </c>
      <c r="K112" s="8" t="s">
        <v>16</v>
      </c>
      <c r="L112" s="8" t="s">
        <v>16</v>
      </c>
      <c r="M112" s="8" t="s">
        <v>16</v>
      </c>
      <c r="N112" s="8">
        <v>5973</v>
      </c>
      <c r="O112" s="8">
        <v>26606</v>
      </c>
      <c r="P112" s="8">
        <v>291023</v>
      </c>
      <c r="Q112" s="8">
        <v>130183</v>
      </c>
      <c r="R112" s="8">
        <v>4328</v>
      </c>
      <c r="S112" s="8">
        <v>22232</v>
      </c>
      <c r="T112" s="8">
        <v>1046</v>
      </c>
    </row>
    <row r="113" spans="1:20">
      <c r="A113" s="1">
        <v>45575</v>
      </c>
      <c r="B113" s="8">
        <v>2999731</v>
      </c>
      <c r="C113" s="8">
        <v>1184552</v>
      </c>
      <c r="D113" s="8">
        <v>1815179</v>
      </c>
      <c r="E113" s="10">
        <f>nyse_gme_short_volume__4[[#This Row],[total_short]]/nyse_gme_short_volume__4[[#This Row],[total_reported]]</f>
        <v>0.39488607478470572</v>
      </c>
      <c r="F113" s="10">
        <f>nyse_gme_short_volume__4[[#This Row],[total_long]]/nyse_gme_short_volume__4[[#This Row],[total_reported]]</f>
        <v>0.60511392521529428</v>
      </c>
      <c r="G113" s="8">
        <v>764957</v>
      </c>
      <c r="H113" s="10">
        <f>nyse_gme_short_volume__4[[#This Row],[Off-Exchange]]/nyse_gme_short_volume__4[[#This Row],[total_reported]]</f>
        <v>0.25500853243174137</v>
      </c>
      <c r="I113" s="8">
        <v>21669</v>
      </c>
      <c r="J113" s="8" t="s">
        <v>16</v>
      </c>
      <c r="K113" s="8" t="s">
        <v>16</v>
      </c>
      <c r="L113" s="8" t="s">
        <v>16</v>
      </c>
      <c r="M113" s="8" t="s">
        <v>16</v>
      </c>
      <c r="N113" s="8">
        <v>3377</v>
      </c>
      <c r="O113" s="8">
        <v>3047</v>
      </c>
      <c r="P113" s="8">
        <v>187817</v>
      </c>
      <c r="Q113" s="8">
        <v>191160</v>
      </c>
      <c r="R113" s="8">
        <v>2458</v>
      </c>
      <c r="S113" s="8">
        <v>9343</v>
      </c>
      <c r="T113" s="8">
        <v>724</v>
      </c>
    </row>
    <row r="114" spans="1:20">
      <c r="A114" s="1">
        <v>45574</v>
      </c>
      <c r="B114" s="8">
        <v>2776206</v>
      </c>
      <c r="C114" s="8">
        <v>1278489</v>
      </c>
      <c r="D114" s="8">
        <v>1497717</v>
      </c>
      <c r="E114" s="10">
        <f>nyse_gme_short_volume__4[[#This Row],[total_short]]/nyse_gme_short_volume__4[[#This Row],[total_reported]]</f>
        <v>0.46051661872353855</v>
      </c>
      <c r="F114" s="10">
        <f>nyse_gme_short_volume__4[[#This Row],[total_long]]/nyse_gme_short_volume__4[[#This Row],[total_reported]]</f>
        <v>0.53948338127646145</v>
      </c>
      <c r="G114" s="8">
        <v>767734</v>
      </c>
      <c r="H114" s="10">
        <f>nyse_gme_short_volume__4[[#This Row],[Off-Exchange]]/nyse_gme_short_volume__4[[#This Row],[total_reported]]</f>
        <v>0.27654071779975981</v>
      </c>
      <c r="I114" s="8">
        <v>17832</v>
      </c>
      <c r="J114" s="8" t="s">
        <v>16</v>
      </c>
      <c r="K114" s="8" t="s">
        <v>16</v>
      </c>
      <c r="L114" s="8" t="s">
        <v>16</v>
      </c>
      <c r="M114" s="8" t="s">
        <v>16</v>
      </c>
      <c r="N114" s="8">
        <v>645</v>
      </c>
      <c r="O114" s="8">
        <v>1471</v>
      </c>
      <c r="P114" s="8">
        <v>333664</v>
      </c>
      <c r="Q114" s="8">
        <v>147013</v>
      </c>
      <c r="R114" s="8">
        <v>1861</v>
      </c>
      <c r="S114" s="8">
        <v>8165</v>
      </c>
      <c r="T114" s="8">
        <v>104</v>
      </c>
    </row>
    <row r="115" spans="1:20">
      <c r="A115" s="1">
        <v>45573</v>
      </c>
      <c r="B115" s="8">
        <v>3567379</v>
      </c>
      <c r="C115" s="8">
        <v>1524293</v>
      </c>
      <c r="D115" s="8">
        <v>2043086</v>
      </c>
      <c r="E115" s="10">
        <f>nyse_gme_short_volume__4[[#This Row],[total_short]]/nyse_gme_short_volume__4[[#This Row],[total_reported]]</f>
        <v>0.42728653165251013</v>
      </c>
      <c r="F115" s="10">
        <f>nyse_gme_short_volume__4[[#This Row],[total_long]]/nyse_gme_short_volume__4[[#This Row],[total_reported]]</f>
        <v>0.57271346834748982</v>
      </c>
      <c r="G115" s="8">
        <v>937359</v>
      </c>
      <c r="H115" s="10">
        <f>nyse_gme_short_volume__4[[#This Row],[Off-Exchange]]/nyse_gme_short_volume__4[[#This Row],[total_reported]]</f>
        <v>0.26275845655872282</v>
      </c>
      <c r="I115" s="8">
        <v>47010</v>
      </c>
      <c r="J115" s="8" t="s">
        <v>16</v>
      </c>
      <c r="K115" s="8" t="s">
        <v>16</v>
      </c>
      <c r="L115" s="8" t="s">
        <v>16</v>
      </c>
      <c r="M115" s="8" t="s">
        <v>16</v>
      </c>
      <c r="N115" s="8">
        <v>650</v>
      </c>
      <c r="O115" s="8">
        <v>2200</v>
      </c>
      <c r="P115" s="8">
        <v>337257</v>
      </c>
      <c r="Q115" s="8">
        <v>191694</v>
      </c>
      <c r="R115" s="8">
        <v>2925</v>
      </c>
      <c r="S115" s="8">
        <v>2238</v>
      </c>
      <c r="T115" s="8">
        <v>2960</v>
      </c>
    </row>
    <row r="116" spans="1:20">
      <c r="A116" s="1">
        <v>45572</v>
      </c>
      <c r="B116" s="8">
        <v>4187648</v>
      </c>
      <c r="C116" s="8">
        <v>1970626</v>
      </c>
      <c r="D116" s="8">
        <v>2217022</v>
      </c>
      <c r="E116" s="10">
        <f>nyse_gme_short_volume__4[[#This Row],[total_short]]/nyse_gme_short_volume__4[[#This Row],[total_reported]]</f>
        <v>0.47058062186697641</v>
      </c>
      <c r="F116" s="10">
        <f>nyse_gme_short_volume__4[[#This Row],[total_long]]/nyse_gme_short_volume__4[[#This Row],[total_reported]]</f>
        <v>0.52941937813302364</v>
      </c>
      <c r="G116" s="8">
        <v>1037278</v>
      </c>
      <c r="H116" s="10">
        <f>nyse_gme_short_volume__4[[#This Row],[Off-Exchange]]/nyse_gme_short_volume__4[[#This Row],[total_reported]]</f>
        <v>0.24769942459347108</v>
      </c>
      <c r="I116" s="8">
        <v>42480</v>
      </c>
      <c r="J116" s="8" t="s">
        <v>16</v>
      </c>
      <c r="K116" s="8" t="s">
        <v>16</v>
      </c>
      <c r="L116" s="8" t="s">
        <v>16</v>
      </c>
      <c r="M116" s="8" t="s">
        <v>16</v>
      </c>
      <c r="N116" s="8">
        <v>1500</v>
      </c>
      <c r="O116" s="8">
        <v>2126</v>
      </c>
      <c r="P116" s="8">
        <v>654429</v>
      </c>
      <c r="Q116" s="8">
        <v>221493</v>
      </c>
      <c r="R116" s="8">
        <v>8551</v>
      </c>
      <c r="S116" s="8">
        <v>1349</v>
      </c>
      <c r="T116" s="8">
        <v>1420</v>
      </c>
    </row>
    <row r="117" spans="1:20">
      <c r="A117" s="1">
        <v>45569</v>
      </c>
      <c r="B117" s="8">
        <v>3340650</v>
      </c>
      <c r="C117" s="8">
        <v>1637422</v>
      </c>
      <c r="D117" s="8">
        <v>1703228</v>
      </c>
      <c r="E117" s="10">
        <f>nyse_gme_short_volume__4[[#This Row],[total_short]]/nyse_gme_short_volume__4[[#This Row],[total_reported]]</f>
        <v>0.49015071917141873</v>
      </c>
      <c r="F117" s="10">
        <f>nyse_gme_short_volume__4[[#This Row],[total_long]]/nyse_gme_short_volume__4[[#This Row],[total_reported]]</f>
        <v>0.50984928082858127</v>
      </c>
      <c r="G117" s="8">
        <v>858763</v>
      </c>
      <c r="H117" s="10">
        <f>nyse_gme_short_volume__4[[#This Row],[Off-Exchange]]/nyse_gme_short_volume__4[[#This Row],[total_reported]]</f>
        <v>0.25706464310837712</v>
      </c>
      <c r="I117" s="8">
        <v>15468</v>
      </c>
      <c r="J117" s="8" t="s">
        <v>16</v>
      </c>
      <c r="K117" s="8" t="s">
        <v>16</v>
      </c>
      <c r="L117" s="8" t="s">
        <v>16</v>
      </c>
      <c r="M117" s="8" t="s">
        <v>16</v>
      </c>
      <c r="N117" s="8">
        <v>2100</v>
      </c>
      <c r="O117" s="8">
        <v>4037</v>
      </c>
      <c r="P117" s="8">
        <v>507390</v>
      </c>
      <c r="Q117" s="8">
        <v>237979</v>
      </c>
      <c r="R117" s="8">
        <v>8277</v>
      </c>
      <c r="S117" s="8">
        <v>1282</v>
      </c>
      <c r="T117" s="8">
        <v>2126</v>
      </c>
    </row>
    <row r="118" spans="1:20">
      <c r="A118" s="1">
        <v>45568</v>
      </c>
      <c r="B118" s="8">
        <v>3343792</v>
      </c>
      <c r="C118" s="8">
        <v>1505645</v>
      </c>
      <c r="D118" s="8">
        <v>1838147</v>
      </c>
      <c r="E118" s="10">
        <f>nyse_gme_short_volume__4[[#This Row],[total_short]]/nyse_gme_short_volume__4[[#This Row],[total_reported]]</f>
        <v>0.45028069927794551</v>
      </c>
      <c r="F118" s="10">
        <f>nyse_gme_short_volume__4[[#This Row],[total_long]]/nyse_gme_short_volume__4[[#This Row],[total_reported]]</f>
        <v>0.54971930072205444</v>
      </c>
      <c r="G118" s="8">
        <v>829386</v>
      </c>
      <c r="H118" s="10">
        <f>nyse_gme_short_volume__4[[#This Row],[Off-Exchange]]/nyse_gme_short_volume__4[[#This Row],[total_reported]]</f>
        <v>0.24803755736002717</v>
      </c>
      <c r="I118" s="8">
        <v>10216</v>
      </c>
      <c r="J118" s="8" t="s">
        <v>16</v>
      </c>
      <c r="K118" s="8" t="s">
        <v>16</v>
      </c>
      <c r="L118" s="8" t="s">
        <v>16</v>
      </c>
      <c r="M118" s="8" t="s">
        <v>16</v>
      </c>
      <c r="N118" s="8">
        <v>2100</v>
      </c>
      <c r="O118" s="8">
        <v>2403</v>
      </c>
      <c r="P118" s="8">
        <v>452284</v>
      </c>
      <c r="Q118" s="8">
        <v>200321</v>
      </c>
      <c r="R118" s="8">
        <v>3798</v>
      </c>
      <c r="S118" s="8">
        <v>3139</v>
      </c>
      <c r="T118" s="8">
        <v>1998</v>
      </c>
    </row>
    <row r="119" spans="1:20">
      <c r="A119" s="1">
        <v>45567</v>
      </c>
      <c r="B119" s="8">
        <v>4074816</v>
      </c>
      <c r="C119" s="8">
        <v>1820061</v>
      </c>
      <c r="D119" s="8">
        <v>2254755</v>
      </c>
      <c r="E119" s="10">
        <f>nyse_gme_short_volume__4[[#This Row],[total_short]]/nyse_gme_short_volume__4[[#This Row],[total_reported]]</f>
        <v>0.44666090444329265</v>
      </c>
      <c r="F119" s="10">
        <f>nyse_gme_short_volume__4[[#This Row],[total_long]]/nyse_gme_short_volume__4[[#This Row],[total_reported]]</f>
        <v>0.55333909555670735</v>
      </c>
      <c r="G119" s="8">
        <v>1134285</v>
      </c>
      <c r="H119" s="10">
        <f>nyse_gme_short_volume__4[[#This Row],[Off-Exchange]]/nyse_gme_short_volume__4[[#This Row],[total_reported]]</f>
        <v>0.27836471634547427</v>
      </c>
      <c r="I119" s="8">
        <v>46316</v>
      </c>
      <c r="J119" s="8" t="s">
        <v>16</v>
      </c>
      <c r="K119" s="8" t="s">
        <v>16</v>
      </c>
      <c r="L119" s="8" t="s">
        <v>16</v>
      </c>
      <c r="M119" s="8" t="s">
        <v>16</v>
      </c>
      <c r="N119" s="8">
        <v>1950</v>
      </c>
      <c r="O119" s="8">
        <v>766</v>
      </c>
      <c r="P119" s="8">
        <v>446896</v>
      </c>
      <c r="Q119" s="8">
        <v>175025</v>
      </c>
      <c r="R119" s="8">
        <v>3822</v>
      </c>
      <c r="S119" s="8">
        <v>6609</v>
      </c>
      <c r="T119" s="8">
        <v>4392</v>
      </c>
    </row>
    <row r="120" spans="1:20">
      <c r="A120" s="1">
        <v>45566</v>
      </c>
      <c r="B120" s="8">
        <v>5201499</v>
      </c>
      <c r="C120" s="8">
        <v>2143137</v>
      </c>
      <c r="D120" s="8">
        <v>3058362</v>
      </c>
      <c r="E120" s="10">
        <f>nyse_gme_short_volume__4[[#This Row],[total_short]]/nyse_gme_short_volume__4[[#This Row],[total_reported]]</f>
        <v>0.4120229572282913</v>
      </c>
      <c r="F120" s="10">
        <f>nyse_gme_short_volume__4[[#This Row],[total_long]]/nyse_gme_short_volume__4[[#This Row],[total_reported]]</f>
        <v>0.5879770427717087</v>
      </c>
      <c r="G120" s="8">
        <v>1227272</v>
      </c>
      <c r="H120" s="10">
        <f>nyse_gme_short_volume__4[[#This Row],[Off-Exchange]]/nyse_gme_short_volume__4[[#This Row],[total_reported]]</f>
        <v>0.2359458302308623</v>
      </c>
      <c r="I120" s="8">
        <v>33954</v>
      </c>
      <c r="J120" s="8" t="s">
        <v>16</v>
      </c>
      <c r="K120" s="8" t="s">
        <v>16</v>
      </c>
      <c r="L120" s="8" t="s">
        <v>16</v>
      </c>
      <c r="M120" s="8" t="s">
        <v>16</v>
      </c>
      <c r="N120" s="8">
        <v>4279</v>
      </c>
      <c r="O120" s="8">
        <v>11761</v>
      </c>
      <c r="P120" s="8">
        <v>656760</v>
      </c>
      <c r="Q120" s="8">
        <v>200177</v>
      </c>
      <c r="R120" s="8">
        <v>6175</v>
      </c>
      <c r="S120" s="8">
        <v>148</v>
      </c>
      <c r="T120" s="8">
        <v>2611</v>
      </c>
    </row>
    <row r="121" spans="1:20">
      <c r="A121" s="1">
        <v>45565</v>
      </c>
      <c r="B121" s="8">
        <v>7487483</v>
      </c>
      <c r="C121" s="8">
        <v>2722120</v>
      </c>
      <c r="D121" s="8">
        <v>4765363</v>
      </c>
      <c r="E121" s="10">
        <f>nyse_gme_short_volume__4[[#This Row],[total_short]]/nyse_gme_short_volume__4[[#This Row],[total_reported]]</f>
        <v>0.36355608420079216</v>
      </c>
      <c r="F121" s="10">
        <f>nyse_gme_short_volume__4[[#This Row],[total_long]]/nyse_gme_short_volume__4[[#This Row],[total_reported]]</f>
        <v>0.63644391579920778</v>
      </c>
      <c r="G121" s="8">
        <v>1784250</v>
      </c>
      <c r="H121" s="10">
        <f>nyse_gme_short_volume__4[[#This Row],[Off-Exchange]]/nyse_gme_short_volume__4[[#This Row],[total_reported]]</f>
        <v>0.23829770297975969</v>
      </c>
      <c r="I121" s="8">
        <v>133242</v>
      </c>
      <c r="J121" s="8" t="s">
        <v>16</v>
      </c>
      <c r="K121" s="8" t="s">
        <v>16</v>
      </c>
      <c r="L121" s="8" t="s">
        <v>16</v>
      </c>
      <c r="M121" s="8" t="s">
        <v>16</v>
      </c>
      <c r="N121" s="8">
        <v>3339</v>
      </c>
      <c r="O121" s="8">
        <v>3928</v>
      </c>
      <c r="P121" s="8">
        <v>481535</v>
      </c>
      <c r="Q121" s="8">
        <v>306954</v>
      </c>
      <c r="R121" s="8">
        <v>5356</v>
      </c>
      <c r="S121" s="8">
        <v>1170</v>
      </c>
      <c r="T121" s="8">
        <v>2346</v>
      </c>
    </row>
    <row r="122" spans="1:20">
      <c r="A122" s="1">
        <v>45562</v>
      </c>
      <c r="B122" s="8">
        <v>5341258</v>
      </c>
      <c r="C122" s="8">
        <v>2183201</v>
      </c>
      <c r="D122" s="8">
        <v>3158057</v>
      </c>
      <c r="E122" s="10">
        <f>nyse_gme_short_volume__4[[#This Row],[total_short]]/nyse_gme_short_volume__4[[#This Row],[total_reported]]</f>
        <v>0.40874284672262601</v>
      </c>
      <c r="F122" s="10">
        <f>nyse_gme_short_volume__4[[#This Row],[total_long]]/nyse_gme_short_volume__4[[#This Row],[total_reported]]</f>
        <v>0.59125715327737394</v>
      </c>
      <c r="G122" s="8">
        <v>1190554</v>
      </c>
      <c r="H122" s="10">
        <f>nyse_gme_short_volume__4[[#This Row],[Off-Exchange]]/nyse_gme_short_volume__4[[#This Row],[total_reported]]</f>
        <v>0.22289767691431495</v>
      </c>
      <c r="I122" s="8">
        <v>63013</v>
      </c>
      <c r="J122" s="8" t="s">
        <v>16</v>
      </c>
      <c r="K122" s="8" t="s">
        <v>16</v>
      </c>
      <c r="L122" s="8" t="s">
        <v>16</v>
      </c>
      <c r="M122" s="8" t="s">
        <v>16</v>
      </c>
      <c r="N122" s="8">
        <v>8974</v>
      </c>
      <c r="O122" s="8">
        <v>64449</v>
      </c>
      <c r="P122" s="8">
        <v>588469</v>
      </c>
      <c r="Q122" s="8">
        <v>243957</v>
      </c>
      <c r="R122" s="8">
        <v>2836</v>
      </c>
      <c r="S122" s="8">
        <v>15675</v>
      </c>
      <c r="T122" s="8">
        <v>5274</v>
      </c>
    </row>
    <row r="123" spans="1:20">
      <c r="A123" s="1">
        <v>45561</v>
      </c>
      <c r="B123" s="8">
        <v>4224285</v>
      </c>
      <c r="C123" s="8">
        <v>1908013</v>
      </c>
      <c r="D123" s="8">
        <v>2316272</v>
      </c>
      <c r="E123" s="10">
        <f>nyse_gme_short_volume__4[[#This Row],[total_short]]/nyse_gme_short_volume__4[[#This Row],[total_reported]]</f>
        <v>0.45167714773032597</v>
      </c>
      <c r="F123" s="10">
        <f>nyse_gme_short_volume__4[[#This Row],[total_long]]/nyse_gme_short_volume__4[[#This Row],[total_reported]]</f>
        <v>0.54832285226967403</v>
      </c>
      <c r="G123" s="8">
        <v>1105859</v>
      </c>
      <c r="H123" s="10">
        <f>nyse_gme_short_volume__4[[#This Row],[Off-Exchange]]/nyse_gme_short_volume__4[[#This Row],[total_reported]]</f>
        <v>0.26178607740718252</v>
      </c>
      <c r="I123" s="8">
        <v>51801</v>
      </c>
      <c r="J123" s="8" t="s">
        <v>16</v>
      </c>
      <c r="K123" s="8" t="s">
        <v>16</v>
      </c>
      <c r="L123" s="8" t="s">
        <v>16</v>
      </c>
      <c r="M123" s="8" t="s">
        <v>16</v>
      </c>
      <c r="N123" s="8">
        <v>1627</v>
      </c>
      <c r="O123" s="8">
        <v>1100</v>
      </c>
      <c r="P123" s="8">
        <v>542333</v>
      </c>
      <c r="Q123" s="8">
        <v>198148</v>
      </c>
      <c r="R123" s="8">
        <v>4058</v>
      </c>
      <c r="S123" s="8">
        <v>1640</v>
      </c>
      <c r="T123" s="8">
        <v>1447</v>
      </c>
    </row>
    <row r="124" spans="1:20">
      <c r="A124" s="1">
        <v>45560</v>
      </c>
      <c r="B124" s="8">
        <v>4190422</v>
      </c>
      <c r="C124" s="8">
        <v>1811195</v>
      </c>
      <c r="D124" s="8">
        <v>2379227</v>
      </c>
      <c r="E124" s="10">
        <f>nyse_gme_short_volume__4[[#This Row],[total_short]]/nyse_gme_short_volume__4[[#This Row],[total_reported]]</f>
        <v>0.43222257806015718</v>
      </c>
      <c r="F124" s="10">
        <f>nyse_gme_short_volume__4[[#This Row],[total_long]]/nyse_gme_short_volume__4[[#This Row],[total_reported]]</f>
        <v>0.56777742193984282</v>
      </c>
      <c r="G124" s="8">
        <v>1038269</v>
      </c>
      <c r="H124" s="10">
        <f>nyse_gme_short_volume__4[[#This Row],[Off-Exchange]]/nyse_gme_short_volume__4[[#This Row],[total_reported]]</f>
        <v>0.24777194277807821</v>
      </c>
      <c r="I124" s="8">
        <v>50297</v>
      </c>
      <c r="J124" s="8" t="s">
        <v>16</v>
      </c>
      <c r="K124" s="8" t="s">
        <v>16</v>
      </c>
      <c r="L124" s="8" t="s">
        <v>16</v>
      </c>
      <c r="M124" s="8" t="s">
        <v>16</v>
      </c>
      <c r="N124" s="8">
        <v>2914</v>
      </c>
      <c r="O124" s="8">
        <v>1938</v>
      </c>
      <c r="P124" s="8">
        <v>440604</v>
      </c>
      <c r="Q124" s="8">
        <v>269041</v>
      </c>
      <c r="R124" s="8">
        <v>4646</v>
      </c>
      <c r="S124" s="8">
        <v>918</v>
      </c>
      <c r="T124" s="8">
        <v>2568</v>
      </c>
    </row>
    <row r="125" spans="1:20">
      <c r="A125" s="1">
        <v>45559</v>
      </c>
      <c r="B125" s="8">
        <v>8902151</v>
      </c>
      <c r="C125" s="8">
        <v>4596581</v>
      </c>
      <c r="D125" s="8">
        <v>4305570</v>
      </c>
      <c r="E125" s="10">
        <f>nyse_gme_short_volume__4[[#This Row],[total_short]]/nyse_gme_short_volume__4[[#This Row],[total_reported]]</f>
        <v>0.51634498224080894</v>
      </c>
      <c r="F125" s="10">
        <f>nyse_gme_short_volume__4[[#This Row],[total_long]]/nyse_gme_short_volume__4[[#This Row],[total_reported]]</f>
        <v>0.48365501775919101</v>
      </c>
      <c r="G125" s="8">
        <v>2221946</v>
      </c>
      <c r="H125" s="10">
        <f>nyse_gme_short_volume__4[[#This Row],[Off-Exchange]]/nyse_gme_short_volume__4[[#This Row],[total_reported]]</f>
        <v>0.24959653009705182</v>
      </c>
      <c r="I125" s="8">
        <v>87450</v>
      </c>
      <c r="J125" s="8" t="s">
        <v>16</v>
      </c>
      <c r="K125" s="8" t="s">
        <v>16</v>
      </c>
      <c r="L125" s="8" t="s">
        <v>16</v>
      </c>
      <c r="M125" s="8" t="s">
        <v>16</v>
      </c>
      <c r="N125" s="8">
        <v>3976</v>
      </c>
      <c r="O125" s="8">
        <v>838</v>
      </c>
      <c r="P125" s="8">
        <v>1760063</v>
      </c>
      <c r="Q125" s="8">
        <v>490595</v>
      </c>
      <c r="R125" s="8">
        <v>8562</v>
      </c>
      <c r="S125" s="8">
        <v>16560</v>
      </c>
      <c r="T125" s="8">
        <v>6591</v>
      </c>
    </row>
    <row r="126" spans="1:20">
      <c r="A126" s="1">
        <v>45558</v>
      </c>
      <c r="B126" s="8">
        <v>9494738</v>
      </c>
      <c r="C126" s="8">
        <v>4864279</v>
      </c>
      <c r="D126" s="8">
        <v>4630459</v>
      </c>
      <c r="E126" s="10">
        <f>nyse_gme_short_volume__4[[#This Row],[total_short]]/nyse_gme_short_volume__4[[#This Row],[total_reported]]</f>
        <v>0.51231313597068184</v>
      </c>
      <c r="F126" s="10">
        <f>nyse_gme_short_volume__4[[#This Row],[total_long]]/nyse_gme_short_volume__4[[#This Row],[total_reported]]</f>
        <v>0.48768686402931816</v>
      </c>
      <c r="G126" s="8">
        <v>2489462</v>
      </c>
      <c r="H126" s="10">
        <f>nyse_gme_short_volume__4[[#This Row],[Off-Exchange]]/nyse_gme_short_volume__4[[#This Row],[total_reported]]</f>
        <v>0.26219385937768896</v>
      </c>
      <c r="I126" s="8">
        <v>46538</v>
      </c>
      <c r="J126" s="8" t="s">
        <v>16</v>
      </c>
      <c r="K126" s="8" t="s">
        <v>16</v>
      </c>
      <c r="L126" s="8" t="s">
        <v>16</v>
      </c>
      <c r="M126" s="8" t="s">
        <v>16</v>
      </c>
      <c r="N126" s="8">
        <v>6603</v>
      </c>
      <c r="O126" s="8">
        <v>5742</v>
      </c>
      <c r="P126" s="8">
        <v>1808853</v>
      </c>
      <c r="Q126" s="8">
        <v>489192</v>
      </c>
      <c r="R126" s="8">
        <v>8401</v>
      </c>
      <c r="S126" s="8">
        <v>3073</v>
      </c>
      <c r="T126" s="8">
        <v>6415</v>
      </c>
    </row>
    <row r="127" spans="1:20">
      <c r="A127" s="1">
        <v>45555</v>
      </c>
      <c r="B127" s="8">
        <v>46964797</v>
      </c>
      <c r="C127" s="8">
        <v>20839270</v>
      </c>
      <c r="D127" s="8">
        <v>26125527</v>
      </c>
      <c r="E127" s="10">
        <f>nyse_gme_short_volume__4[[#This Row],[total_short]]/nyse_gme_short_volume__4[[#This Row],[total_reported]]</f>
        <v>0.44372107048604936</v>
      </c>
      <c r="F127" s="10">
        <f>nyse_gme_short_volume__4[[#This Row],[total_long]]/nyse_gme_short_volume__4[[#This Row],[total_reported]]</f>
        <v>0.55627892951395064</v>
      </c>
      <c r="G127" s="8">
        <v>6475150</v>
      </c>
      <c r="H127" s="10">
        <f>nyse_gme_short_volume__4[[#This Row],[Off-Exchange]]/nyse_gme_short_volume__4[[#This Row],[total_reported]]</f>
        <v>0.1378724153752863</v>
      </c>
      <c r="I127" s="8">
        <v>138994</v>
      </c>
      <c r="J127" s="8" t="s">
        <v>16</v>
      </c>
      <c r="K127" s="8" t="s">
        <v>16</v>
      </c>
      <c r="L127" s="8" t="s">
        <v>16</v>
      </c>
      <c r="M127" s="8" t="s">
        <v>16</v>
      </c>
      <c r="N127" s="8">
        <v>36336</v>
      </c>
      <c r="O127" s="8">
        <v>48407</v>
      </c>
      <c r="P127" s="8">
        <v>12997223</v>
      </c>
      <c r="Q127" s="8">
        <v>1069679</v>
      </c>
      <c r="R127" s="8">
        <v>48765</v>
      </c>
      <c r="S127" s="8">
        <v>13619</v>
      </c>
      <c r="T127" s="8">
        <v>11097</v>
      </c>
    </row>
    <row r="128" spans="1:20">
      <c r="A128" s="1">
        <v>45554</v>
      </c>
      <c r="B128" s="8">
        <v>6229421</v>
      </c>
      <c r="C128" s="8">
        <v>2430447</v>
      </c>
      <c r="D128" s="8">
        <v>3798974</v>
      </c>
      <c r="E128" s="10">
        <f>nyse_gme_short_volume__4[[#This Row],[total_short]]/nyse_gme_short_volume__4[[#This Row],[total_reported]]</f>
        <v>0.39015616379114526</v>
      </c>
      <c r="F128" s="10">
        <f>nyse_gme_short_volume__4[[#This Row],[total_long]]/nyse_gme_short_volume__4[[#This Row],[total_reported]]</f>
        <v>0.60984383620885474</v>
      </c>
      <c r="G128" s="8">
        <v>1226884</v>
      </c>
      <c r="H128" s="10">
        <f>nyse_gme_short_volume__4[[#This Row],[Off-Exchange]]/nyse_gme_short_volume__4[[#This Row],[total_reported]]</f>
        <v>0.19694992520171617</v>
      </c>
      <c r="I128" s="8">
        <v>25271</v>
      </c>
      <c r="J128" s="8" t="s">
        <v>16</v>
      </c>
      <c r="K128" s="8" t="s">
        <v>16</v>
      </c>
      <c r="L128" s="8" t="s">
        <v>16</v>
      </c>
      <c r="M128" s="8" t="s">
        <v>16</v>
      </c>
      <c r="N128" s="8">
        <v>2579</v>
      </c>
      <c r="O128" s="8">
        <v>13478</v>
      </c>
      <c r="P128" s="8">
        <v>825572</v>
      </c>
      <c r="Q128" s="8">
        <v>315988</v>
      </c>
      <c r="R128" s="8">
        <v>18206</v>
      </c>
      <c r="S128" s="8">
        <v>1384</v>
      </c>
      <c r="T128" s="8">
        <v>1085</v>
      </c>
    </row>
    <row r="129" spans="1:20">
      <c r="A129" s="1">
        <v>45553</v>
      </c>
      <c r="B129" s="8">
        <v>7362157</v>
      </c>
      <c r="C129" s="8">
        <v>2684004</v>
      </c>
      <c r="D129" s="8">
        <v>4678153</v>
      </c>
      <c r="E129" s="10">
        <f>nyse_gme_short_volume__4[[#This Row],[total_short]]/nyse_gme_short_volume__4[[#This Row],[total_reported]]</f>
        <v>0.36456761245379582</v>
      </c>
      <c r="F129" s="10">
        <f>nyse_gme_short_volume__4[[#This Row],[total_long]]/nyse_gme_short_volume__4[[#This Row],[total_reported]]</f>
        <v>0.63543238754620424</v>
      </c>
      <c r="G129" s="8">
        <v>1591479</v>
      </c>
      <c r="H129" s="10">
        <f>nyse_gme_short_volume__4[[#This Row],[Off-Exchange]]/nyse_gme_short_volume__4[[#This Row],[total_reported]]</f>
        <v>0.21617020663916839</v>
      </c>
      <c r="I129" s="8">
        <v>51119</v>
      </c>
      <c r="J129" s="8" t="s">
        <v>16</v>
      </c>
      <c r="K129" s="8" t="s">
        <v>16</v>
      </c>
      <c r="L129" s="8" t="s">
        <v>16</v>
      </c>
      <c r="M129" s="8" t="s">
        <v>16</v>
      </c>
      <c r="N129" s="8">
        <v>2139</v>
      </c>
      <c r="O129" s="8">
        <v>10236</v>
      </c>
      <c r="P129" s="8">
        <v>727833</v>
      </c>
      <c r="Q129" s="8">
        <v>283183</v>
      </c>
      <c r="R129" s="8">
        <v>9177</v>
      </c>
      <c r="S129" s="8">
        <v>1488</v>
      </c>
      <c r="T129" s="8">
        <v>7350</v>
      </c>
    </row>
    <row r="130" spans="1:20">
      <c r="A130" s="1">
        <v>45552</v>
      </c>
      <c r="B130" s="8">
        <v>4084822</v>
      </c>
      <c r="C130" s="8">
        <v>1714962</v>
      </c>
      <c r="D130" s="8">
        <v>2369860</v>
      </c>
      <c r="E130" s="10">
        <f>nyse_gme_short_volume__4[[#This Row],[total_short]]/nyse_gme_short_volume__4[[#This Row],[total_reported]]</f>
        <v>0.41983763307189398</v>
      </c>
      <c r="F130" s="10">
        <f>nyse_gme_short_volume__4[[#This Row],[total_long]]/nyse_gme_short_volume__4[[#This Row],[total_reported]]</f>
        <v>0.58016236692810608</v>
      </c>
      <c r="G130" s="8">
        <v>1025371</v>
      </c>
      <c r="H130" s="10">
        <f>nyse_gme_short_volume__4[[#This Row],[Off-Exchange]]/nyse_gme_short_volume__4[[#This Row],[total_reported]]</f>
        <v>0.25101975067701848</v>
      </c>
      <c r="I130" s="8">
        <v>25193</v>
      </c>
      <c r="J130" s="8" t="s">
        <v>16</v>
      </c>
      <c r="K130" s="8" t="s">
        <v>16</v>
      </c>
      <c r="L130" s="8" t="s">
        <v>16</v>
      </c>
      <c r="M130" s="8" t="s">
        <v>16</v>
      </c>
      <c r="N130" s="8">
        <v>986</v>
      </c>
      <c r="O130" s="8">
        <v>13476</v>
      </c>
      <c r="P130" s="8">
        <v>419766</v>
      </c>
      <c r="Q130" s="8">
        <v>210099</v>
      </c>
      <c r="R130" s="8">
        <v>14471</v>
      </c>
      <c r="S130" s="8">
        <v>1573</v>
      </c>
      <c r="T130" s="8">
        <v>4027</v>
      </c>
    </row>
    <row r="131" spans="1:20">
      <c r="A131" s="1">
        <v>45551</v>
      </c>
      <c r="B131" s="8">
        <v>4166639</v>
      </c>
      <c r="C131" s="8">
        <v>1581534</v>
      </c>
      <c r="D131" s="8">
        <v>2585105</v>
      </c>
      <c r="E131" s="10">
        <f>nyse_gme_short_volume__4[[#This Row],[total_short]]/nyse_gme_short_volume__4[[#This Row],[total_reported]]</f>
        <v>0.37957068034931751</v>
      </c>
      <c r="F131" s="10">
        <f>nyse_gme_short_volume__4[[#This Row],[total_long]]/nyse_gme_short_volume__4[[#This Row],[total_reported]]</f>
        <v>0.62042931965068249</v>
      </c>
      <c r="G131" s="8">
        <v>1039490</v>
      </c>
      <c r="H131" s="10">
        <f>nyse_gme_short_volume__4[[#This Row],[Off-Exchange]]/nyse_gme_short_volume__4[[#This Row],[total_reported]]</f>
        <v>0.24947925654226344</v>
      </c>
      <c r="I131" s="8">
        <v>18630</v>
      </c>
      <c r="J131" s="8" t="s">
        <v>16</v>
      </c>
      <c r="K131" s="8" t="s">
        <v>16</v>
      </c>
      <c r="L131" s="8" t="s">
        <v>16</v>
      </c>
      <c r="M131" s="8" t="s">
        <v>16</v>
      </c>
      <c r="N131" s="8">
        <v>1556</v>
      </c>
      <c r="O131" s="8">
        <v>200</v>
      </c>
      <c r="P131" s="8">
        <v>333939</v>
      </c>
      <c r="Q131" s="8">
        <v>180059</v>
      </c>
      <c r="R131" s="8">
        <v>682</v>
      </c>
      <c r="S131" s="8">
        <v>2292</v>
      </c>
      <c r="T131" s="8">
        <v>4686</v>
      </c>
    </row>
    <row r="132" spans="1:20">
      <c r="A132" s="1">
        <v>45548</v>
      </c>
      <c r="B132" s="8">
        <v>5432648</v>
      </c>
      <c r="C132" s="8">
        <v>1859793</v>
      </c>
      <c r="D132" s="8">
        <v>3572855</v>
      </c>
      <c r="E132" s="10">
        <f>nyse_gme_short_volume__4[[#This Row],[total_short]]/nyse_gme_short_volume__4[[#This Row],[total_reported]]</f>
        <v>0.34233637077167522</v>
      </c>
      <c r="F132" s="10">
        <f>nyse_gme_short_volume__4[[#This Row],[total_long]]/nyse_gme_short_volume__4[[#This Row],[total_reported]]</f>
        <v>0.65766362922832478</v>
      </c>
      <c r="G132" s="8">
        <v>1223071</v>
      </c>
      <c r="H132" s="10">
        <f>nyse_gme_short_volume__4[[#This Row],[Off-Exchange]]/nyse_gme_short_volume__4[[#This Row],[total_reported]]</f>
        <v>0.225133489230298</v>
      </c>
      <c r="I132" s="8">
        <v>64013</v>
      </c>
      <c r="J132" s="8" t="s">
        <v>16</v>
      </c>
      <c r="K132" s="8" t="s">
        <v>16</v>
      </c>
      <c r="L132" s="8" t="s">
        <v>16</v>
      </c>
      <c r="M132" s="8" t="s">
        <v>16</v>
      </c>
      <c r="N132" s="8">
        <v>2706</v>
      </c>
      <c r="O132" s="8">
        <v>2663</v>
      </c>
      <c r="P132" s="8">
        <v>460568</v>
      </c>
      <c r="Q132" s="8">
        <v>98536</v>
      </c>
      <c r="R132" s="8">
        <v>993</v>
      </c>
      <c r="S132" s="8">
        <v>400</v>
      </c>
      <c r="T132" s="8">
        <v>6843</v>
      </c>
    </row>
    <row r="133" spans="1:20">
      <c r="A133" s="1">
        <v>45547</v>
      </c>
      <c r="B133" s="8">
        <v>6328058</v>
      </c>
      <c r="C133" s="8">
        <v>1662688</v>
      </c>
      <c r="D133" s="8">
        <v>4665370</v>
      </c>
      <c r="E133" s="10">
        <f>nyse_gme_short_volume__4[[#This Row],[total_short]]/nyse_gme_short_volume__4[[#This Row],[total_reported]]</f>
        <v>0.26274853991540531</v>
      </c>
      <c r="F133" s="10">
        <f>nyse_gme_short_volume__4[[#This Row],[total_long]]/nyse_gme_short_volume__4[[#This Row],[total_reported]]</f>
        <v>0.73725146008459463</v>
      </c>
      <c r="G133" s="8">
        <v>992087</v>
      </c>
      <c r="H133" s="10">
        <f>nyse_gme_short_volume__4[[#This Row],[Off-Exchange]]/nyse_gme_short_volume__4[[#This Row],[total_reported]]</f>
        <v>0.15677590186436344</v>
      </c>
      <c r="I133" s="8">
        <v>136322</v>
      </c>
      <c r="J133" s="8" t="s">
        <v>16</v>
      </c>
      <c r="K133" s="8" t="s">
        <v>16</v>
      </c>
      <c r="L133" s="8" t="s">
        <v>16</v>
      </c>
      <c r="M133" s="8" t="s">
        <v>16</v>
      </c>
      <c r="N133" s="8">
        <v>5374</v>
      </c>
      <c r="O133" s="8">
        <v>6976</v>
      </c>
      <c r="P133" s="8">
        <v>358191</v>
      </c>
      <c r="Q133" s="8">
        <v>142317</v>
      </c>
      <c r="R133" s="8">
        <v>9948</v>
      </c>
      <c r="S133" s="8">
        <v>2367</v>
      </c>
      <c r="T133" s="8">
        <v>9106</v>
      </c>
    </row>
    <row r="134" spans="1:20">
      <c r="A134" s="1">
        <v>45546</v>
      </c>
      <c r="B134" s="8">
        <v>18700143</v>
      </c>
      <c r="C134" s="8">
        <v>6901637</v>
      </c>
      <c r="D134" s="8">
        <v>11798506</v>
      </c>
      <c r="E134" s="10">
        <f>nyse_gme_short_volume__4[[#This Row],[total_short]]/nyse_gme_short_volume__4[[#This Row],[total_reported]]</f>
        <v>0.36906867503633528</v>
      </c>
      <c r="F134" s="10">
        <f>nyse_gme_short_volume__4[[#This Row],[total_long]]/nyse_gme_short_volume__4[[#This Row],[total_reported]]</f>
        <v>0.63093132496366466</v>
      </c>
      <c r="G134" s="8">
        <v>4459569</v>
      </c>
      <c r="H134" s="10">
        <f>nyse_gme_short_volume__4[[#This Row],[Off-Exchange]]/nyse_gme_short_volume__4[[#This Row],[total_reported]]</f>
        <v>0.23847780201466909</v>
      </c>
      <c r="I134" s="8">
        <v>460057</v>
      </c>
      <c r="J134" s="8" t="s">
        <v>16</v>
      </c>
      <c r="K134" s="8" t="s">
        <v>16</v>
      </c>
      <c r="L134" s="8" t="s">
        <v>16</v>
      </c>
      <c r="M134" s="8" t="s">
        <v>16</v>
      </c>
      <c r="N134" s="8">
        <v>55076</v>
      </c>
      <c r="O134" s="8">
        <v>5275</v>
      </c>
      <c r="P134" s="8">
        <v>1221967</v>
      </c>
      <c r="Q134" s="8">
        <v>633012</v>
      </c>
      <c r="R134" s="8">
        <v>44073</v>
      </c>
      <c r="S134" s="8">
        <v>10923</v>
      </c>
      <c r="T134" s="8">
        <v>11685</v>
      </c>
    </row>
    <row r="135" spans="1:20">
      <c r="A135" s="1">
        <v>45545</v>
      </c>
      <c r="B135" s="8">
        <v>9144524</v>
      </c>
      <c r="C135" s="8">
        <v>4467661</v>
      </c>
      <c r="D135" s="8">
        <v>4676863</v>
      </c>
      <c r="E135" s="10">
        <f>nyse_gme_short_volume__4[[#This Row],[total_short]]/nyse_gme_short_volume__4[[#This Row],[total_reported]]</f>
        <v>0.48856135103368969</v>
      </c>
      <c r="F135" s="10">
        <f>nyse_gme_short_volume__4[[#This Row],[total_long]]/nyse_gme_short_volume__4[[#This Row],[total_reported]]</f>
        <v>0.51143864896631031</v>
      </c>
      <c r="G135" s="8">
        <v>2706121</v>
      </c>
      <c r="H135" s="10">
        <f>nyse_gme_short_volume__4[[#This Row],[Off-Exchange]]/nyse_gme_short_volume__4[[#This Row],[total_reported]]</f>
        <v>0.29592803299548454</v>
      </c>
      <c r="I135" s="8">
        <v>38032</v>
      </c>
      <c r="J135" s="8" t="s">
        <v>16</v>
      </c>
      <c r="K135" s="8" t="s">
        <v>16</v>
      </c>
      <c r="L135" s="8" t="s">
        <v>16</v>
      </c>
      <c r="M135" s="8" t="s">
        <v>16</v>
      </c>
      <c r="N135" s="8">
        <v>6486</v>
      </c>
      <c r="O135" s="8">
        <v>24678</v>
      </c>
      <c r="P135" s="8">
        <v>1212749</v>
      </c>
      <c r="Q135" s="8">
        <v>464122</v>
      </c>
      <c r="R135" s="8">
        <v>3965</v>
      </c>
      <c r="S135" s="8">
        <v>8536</v>
      </c>
      <c r="T135" s="8">
        <v>2972</v>
      </c>
    </row>
    <row r="136" spans="1:20">
      <c r="A136" s="1">
        <v>45544</v>
      </c>
      <c r="B136" s="8">
        <v>9228562</v>
      </c>
      <c r="C136" s="8">
        <v>3890440</v>
      </c>
      <c r="D136" s="8">
        <v>5338122</v>
      </c>
      <c r="E136" s="10">
        <f>nyse_gme_short_volume__4[[#This Row],[total_short]]/nyse_gme_short_volume__4[[#This Row],[total_reported]]</f>
        <v>0.42156513658357608</v>
      </c>
      <c r="F136" s="10">
        <f>nyse_gme_short_volume__4[[#This Row],[total_long]]/nyse_gme_short_volume__4[[#This Row],[total_reported]]</f>
        <v>0.57843486341642392</v>
      </c>
      <c r="G136" s="8">
        <v>2372171</v>
      </c>
      <c r="H136" s="10">
        <f>nyse_gme_short_volume__4[[#This Row],[Off-Exchange]]/nyse_gme_short_volume__4[[#This Row],[total_reported]]</f>
        <v>0.25704665580618086</v>
      </c>
      <c r="I136" s="8">
        <v>65833</v>
      </c>
      <c r="J136" s="8" t="s">
        <v>16</v>
      </c>
      <c r="K136" s="8" t="s">
        <v>16</v>
      </c>
      <c r="L136" s="8" t="s">
        <v>16</v>
      </c>
      <c r="M136" s="8" t="s">
        <v>16</v>
      </c>
      <c r="N136" s="8">
        <v>5834</v>
      </c>
      <c r="O136" s="8">
        <v>7120</v>
      </c>
      <c r="P136" s="8">
        <v>876401</v>
      </c>
      <c r="Q136" s="8">
        <v>548553</v>
      </c>
      <c r="R136" s="8">
        <v>3340</v>
      </c>
      <c r="S136" s="8">
        <v>2688</v>
      </c>
      <c r="T136" s="8">
        <v>8500</v>
      </c>
    </row>
    <row r="137" spans="1:20">
      <c r="A137" s="1">
        <v>45541</v>
      </c>
      <c r="B137" s="8">
        <v>17569658</v>
      </c>
      <c r="C137" s="8">
        <v>8208579</v>
      </c>
      <c r="D137" s="8">
        <v>9361079</v>
      </c>
      <c r="E137" s="10">
        <f>nyse_gme_short_volume__4[[#This Row],[total_short]]/nyse_gme_short_volume__4[[#This Row],[total_reported]]</f>
        <v>0.46720197968566035</v>
      </c>
      <c r="F137" s="10">
        <f>nyse_gme_short_volume__4[[#This Row],[total_long]]/nyse_gme_short_volume__4[[#This Row],[total_reported]]</f>
        <v>0.53279802031433965</v>
      </c>
      <c r="G137" s="8">
        <v>5871770</v>
      </c>
      <c r="H137" s="10">
        <f>nyse_gme_short_volume__4[[#This Row],[Off-Exchange]]/nyse_gme_short_volume__4[[#This Row],[total_reported]]</f>
        <v>0.33419944770695026</v>
      </c>
      <c r="I137" s="8">
        <v>116478</v>
      </c>
      <c r="J137" s="8" t="s">
        <v>16</v>
      </c>
      <c r="K137" s="8" t="s">
        <v>16</v>
      </c>
      <c r="L137" s="8" t="s">
        <v>16</v>
      </c>
      <c r="M137" s="8" t="s">
        <v>16</v>
      </c>
      <c r="N137" s="8">
        <v>30725</v>
      </c>
      <c r="O137" s="8">
        <v>63633</v>
      </c>
      <c r="P137" s="8">
        <v>1410927</v>
      </c>
      <c r="Q137" s="8">
        <v>668101</v>
      </c>
      <c r="R137" s="8">
        <v>7484</v>
      </c>
      <c r="S137" s="8">
        <v>4171</v>
      </c>
      <c r="T137" s="8">
        <v>35290</v>
      </c>
    </row>
    <row r="138" spans="1:20">
      <c r="A138" s="1">
        <v>45540</v>
      </c>
      <c r="B138" s="8">
        <v>3365616</v>
      </c>
      <c r="C138" s="8">
        <v>1398473</v>
      </c>
      <c r="D138" s="8">
        <v>1967143</v>
      </c>
      <c r="E138" s="10">
        <f>nyse_gme_short_volume__4[[#This Row],[total_short]]/nyse_gme_short_volume__4[[#This Row],[total_reported]]</f>
        <v>0.41551769423487411</v>
      </c>
      <c r="F138" s="10">
        <f>nyse_gme_short_volume__4[[#This Row],[total_long]]/nyse_gme_short_volume__4[[#This Row],[total_reported]]</f>
        <v>0.58448230576512594</v>
      </c>
      <c r="G138" s="8">
        <v>787829</v>
      </c>
      <c r="H138" s="10">
        <f>nyse_gme_short_volume__4[[#This Row],[Off-Exchange]]/nyse_gme_short_volume__4[[#This Row],[total_reported]]</f>
        <v>0.23408166588226345</v>
      </c>
      <c r="I138" s="8">
        <v>25850</v>
      </c>
      <c r="J138" s="8" t="s">
        <v>16</v>
      </c>
      <c r="K138" s="8" t="s">
        <v>16</v>
      </c>
      <c r="L138" s="8" t="s">
        <v>16</v>
      </c>
      <c r="M138" s="8" t="s">
        <v>16</v>
      </c>
      <c r="N138" s="8">
        <v>2650</v>
      </c>
      <c r="O138" s="8">
        <v>1316</v>
      </c>
      <c r="P138" s="8">
        <v>401551</v>
      </c>
      <c r="Q138" s="8">
        <v>173057</v>
      </c>
      <c r="R138" s="8">
        <v>3612</v>
      </c>
      <c r="S138" s="8">
        <v>516</v>
      </c>
      <c r="T138" s="8">
        <v>2092</v>
      </c>
    </row>
    <row r="139" spans="1:20">
      <c r="A139" s="1">
        <v>45539</v>
      </c>
      <c r="B139" s="8">
        <v>4728865</v>
      </c>
      <c r="C139" s="8">
        <v>1716335</v>
      </c>
      <c r="D139" s="8">
        <v>3012530</v>
      </c>
      <c r="E139" s="10">
        <f>nyse_gme_short_volume__4[[#This Row],[total_short]]/nyse_gme_short_volume__4[[#This Row],[total_reported]]</f>
        <v>0.36294861451955174</v>
      </c>
      <c r="F139" s="10">
        <f>nyse_gme_short_volume__4[[#This Row],[total_long]]/nyse_gme_short_volume__4[[#This Row],[total_reported]]</f>
        <v>0.63705138548044826</v>
      </c>
      <c r="G139" s="8">
        <v>1088993</v>
      </c>
      <c r="H139" s="10">
        <f>nyse_gme_short_volume__4[[#This Row],[Off-Exchange]]/nyse_gme_short_volume__4[[#This Row],[total_reported]]</f>
        <v>0.23028633720776551</v>
      </c>
      <c r="I139" s="8">
        <v>35538</v>
      </c>
      <c r="J139" s="8" t="s">
        <v>16</v>
      </c>
      <c r="K139" s="8" t="s">
        <v>16</v>
      </c>
      <c r="L139" s="8" t="s">
        <v>16</v>
      </c>
      <c r="M139" s="8" t="s">
        <v>16</v>
      </c>
      <c r="N139" s="8">
        <v>2713</v>
      </c>
      <c r="O139" s="8">
        <v>2088</v>
      </c>
      <c r="P139" s="8">
        <v>356221</v>
      </c>
      <c r="Q139" s="8">
        <v>216285</v>
      </c>
      <c r="R139" s="8">
        <v>6290</v>
      </c>
      <c r="S139" s="8">
        <v>2317</v>
      </c>
      <c r="T139" s="8">
        <v>5890</v>
      </c>
    </row>
    <row r="140" spans="1:20">
      <c r="A140" s="1">
        <v>45538</v>
      </c>
      <c r="B140" s="8">
        <v>7968545</v>
      </c>
      <c r="C140" s="8">
        <v>3583089</v>
      </c>
      <c r="D140" s="8">
        <v>4385456</v>
      </c>
      <c r="E140" s="10">
        <f>nyse_gme_short_volume__4[[#This Row],[total_short]]/nyse_gme_short_volume__4[[#This Row],[total_reported]]</f>
        <v>0.44965410874883682</v>
      </c>
      <c r="F140" s="10">
        <f>nyse_gme_short_volume__4[[#This Row],[total_long]]/nyse_gme_short_volume__4[[#This Row],[total_reported]]</f>
        <v>0.55034589125116318</v>
      </c>
      <c r="G140" s="8">
        <v>2269231</v>
      </c>
      <c r="H140" s="10">
        <f>nyse_gme_short_volume__4[[#This Row],[Off-Exchange]]/nyse_gme_short_volume__4[[#This Row],[total_reported]]</f>
        <v>0.28477356907691431</v>
      </c>
      <c r="I140" s="8">
        <v>59400</v>
      </c>
      <c r="J140" s="8" t="s">
        <v>16</v>
      </c>
      <c r="K140" s="8" t="s">
        <v>16</v>
      </c>
      <c r="L140" s="8" t="s">
        <v>16</v>
      </c>
      <c r="M140" s="8" t="s">
        <v>16</v>
      </c>
      <c r="N140" s="8">
        <v>10129</v>
      </c>
      <c r="O140" s="8">
        <v>3648</v>
      </c>
      <c r="P140" s="8">
        <v>785151</v>
      </c>
      <c r="Q140" s="8">
        <v>435971</v>
      </c>
      <c r="R140" s="8">
        <v>5175</v>
      </c>
      <c r="S140" s="8">
        <v>3501</v>
      </c>
      <c r="T140" s="8">
        <v>10883</v>
      </c>
    </row>
    <row r="141" spans="1:20">
      <c r="A141" s="1">
        <v>45534</v>
      </c>
      <c r="B141" s="8">
        <v>11262775</v>
      </c>
      <c r="C141" s="8">
        <v>5043145</v>
      </c>
      <c r="D141" s="8">
        <v>6219630</v>
      </c>
      <c r="E141" s="10">
        <f>nyse_gme_short_volume__4[[#This Row],[total_short]]/nyse_gme_short_volume__4[[#This Row],[total_reported]]</f>
        <v>0.44777108661053783</v>
      </c>
      <c r="F141" s="10">
        <f>nyse_gme_short_volume__4[[#This Row],[total_long]]/nyse_gme_short_volume__4[[#This Row],[total_reported]]</f>
        <v>0.55222891338946223</v>
      </c>
      <c r="G141" s="8">
        <v>2818954</v>
      </c>
      <c r="H141" s="10">
        <f>nyse_gme_short_volume__4[[#This Row],[Off-Exchange]]/nyse_gme_short_volume__4[[#This Row],[total_reported]]</f>
        <v>0.25028947128926932</v>
      </c>
      <c r="I141" s="8">
        <v>77250</v>
      </c>
      <c r="J141" s="8" t="s">
        <v>16</v>
      </c>
      <c r="K141" s="8" t="s">
        <v>16</v>
      </c>
      <c r="L141" s="8" t="s">
        <v>16</v>
      </c>
      <c r="M141" s="8" t="s">
        <v>16</v>
      </c>
      <c r="N141" s="8">
        <v>9458</v>
      </c>
      <c r="O141" s="8">
        <v>7204</v>
      </c>
      <c r="P141" s="8">
        <v>1747326</v>
      </c>
      <c r="Q141" s="8">
        <v>338483</v>
      </c>
      <c r="R141" s="8">
        <v>19736</v>
      </c>
      <c r="S141" s="8">
        <v>21305</v>
      </c>
      <c r="T141" s="8">
        <v>3429</v>
      </c>
    </row>
    <row r="142" spans="1:20">
      <c r="A142" s="1">
        <v>45533</v>
      </c>
      <c r="B142" s="8">
        <v>7499830</v>
      </c>
      <c r="C142" s="8">
        <v>3058094</v>
      </c>
      <c r="D142" s="8">
        <v>4441736</v>
      </c>
      <c r="E142" s="10">
        <f>nyse_gme_short_volume__4[[#This Row],[total_short]]/nyse_gme_short_volume__4[[#This Row],[total_reported]]</f>
        <v>0.40775510911580665</v>
      </c>
      <c r="F142" s="10">
        <f>nyse_gme_short_volume__4[[#This Row],[total_long]]/nyse_gme_short_volume__4[[#This Row],[total_reported]]</f>
        <v>0.59224489088419341</v>
      </c>
      <c r="G142" s="8">
        <v>2264173</v>
      </c>
      <c r="H142" s="10">
        <f>nyse_gme_short_volume__4[[#This Row],[Off-Exchange]]/nyse_gme_short_volume__4[[#This Row],[total_reported]]</f>
        <v>0.30189657632239664</v>
      </c>
      <c r="I142" s="8">
        <v>51636</v>
      </c>
      <c r="J142" s="8" t="s">
        <v>16</v>
      </c>
      <c r="K142" s="8" t="s">
        <v>16</v>
      </c>
      <c r="L142" s="8" t="s">
        <v>16</v>
      </c>
      <c r="M142" s="8" t="s">
        <v>16</v>
      </c>
      <c r="N142" s="8">
        <v>5221</v>
      </c>
      <c r="O142" s="8">
        <v>8241</v>
      </c>
      <c r="P142" s="8">
        <v>474221</v>
      </c>
      <c r="Q142" s="8">
        <v>244190</v>
      </c>
      <c r="R142" s="8">
        <v>2760</v>
      </c>
      <c r="S142" s="8">
        <v>4481</v>
      </c>
      <c r="T142" s="8">
        <v>3171</v>
      </c>
    </row>
    <row r="143" spans="1:20">
      <c r="A143" s="1">
        <v>45532</v>
      </c>
      <c r="B143" s="8">
        <v>3585661</v>
      </c>
      <c r="C143" s="8">
        <v>997277</v>
      </c>
      <c r="D143" s="8">
        <v>2588384</v>
      </c>
      <c r="E143" s="10">
        <f>nyse_gme_short_volume__4[[#This Row],[total_short]]/nyse_gme_short_volume__4[[#This Row],[total_reported]]</f>
        <v>0.27812919291589472</v>
      </c>
      <c r="F143" s="10">
        <f>nyse_gme_short_volume__4[[#This Row],[total_long]]/nyse_gme_short_volume__4[[#This Row],[total_reported]]</f>
        <v>0.72187080708410523</v>
      </c>
      <c r="G143" s="8">
        <v>600681</v>
      </c>
      <c r="H143" s="10">
        <f>nyse_gme_short_volume__4[[#This Row],[Off-Exchange]]/nyse_gme_short_volume__4[[#This Row],[total_reported]]</f>
        <v>0.16752308709607516</v>
      </c>
      <c r="I143" s="8">
        <v>26861</v>
      </c>
      <c r="J143" s="8" t="s">
        <v>16</v>
      </c>
      <c r="K143" s="8" t="s">
        <v>16</v>
      </c>
      <c r="L143" s="8" t="s">
        <v>16</v>
      </c>
      <c r="M143" s="8" t="s">
        <v>16</v>
      </c>
      <c r="N143" s="8">
        <v>2158</v>
      </c>
      <c r="O143" s="8">
        <v>7729</v>
      </c>
      <c r="P143" s="8">
        <v>191966</v>
      </c>
      <c r="Q143" s="8">
        <v>157299</v>
      </c>
      <c r="R143" s="8">
        <v>2722</v>
      </c>
      <c r="S143" s="8">
        <v>7460</v>
      </c>
      <c r="T143" s="8">
        <v>401</v>
      </c>
    </row>
    <row r="144" spans="1:20">
      <c r="A144" s="1">
        <v>45531</v>
      </c>
      <c r="B144" s="8">
        <v>2834029</v>
      </c>
      <c r="C144" s="8">
        <v>1024778</v>
      </c>
      <c r="D144" s="8">
        <v>1809251</v>
      </c>
      <c r="E144" s="10">
        <f>nyse_gme_short_volume__4[[#This Row],[total_short]]/nyse_gme_short_volume__4[[#This Row],[total_reported]]</f>
        <v>0.36159757010249366</v>
      </c>
      <c r="F144" s="10">
        <f>nyse_gme_short_volume__4[[#This Row],[total_long]]/nyse_gme_short_volume__4[[#This Row],[total_reported]]</f>
        <v>0.6384024298975064</v>
      </c>
      <c r="G144" s="8">
        <v>583908</v>
      </c>
      <c r="H144" s="10">
        <f>nyse_gme_short_volume__4[[#This Row],[Off-Exchange]]/nyse_gme_short_volume__4[[#This Row],[total_reported]]</f>
        <v>0.20603458891916773</v>
      </c>
      <c r="I144" s="8">
        <v>24405</v>
      </c>
      <c r="J144" s="8" t="s">
        <v>16</v>
      </c>
      <c r="K144" s="8" t="s">
        <v>16</v>
      </c>
      <c r="L144" s="8" t="s">
        <v>16</v>
      </c>
      <c r="M144" s="8" t="s">
        <v>16</v>
      </c>
      <c r="N144" s="8">
        <v>2900</v>
      </c>
      <c r="O144" s="8">
        <v>4276</v>
      </c>
      <c r="P144" s="8">
        <v>260579</v>
      </c>
      <c r="Q144" s="8">
        <v>141038</v>
      </c>
      <c r="R144" s="8">
        <v>6084</v>
      </c>
      <c r="S144" s="8">
        <v>806</v>
      </c>
      <c r="T144" s="8">
        <v>782</v>
      </c>
    </row>
    <row r="145" spans="1:20">
      <c r="A145" s="1">
        <v>45530</v>
      </c>
      <c r="B145" s="8">
        <v>3300815</v>
      </c>
      <c r="C145" s="8">
        <v>1142536</v>
      </c>
      <c r="D145" s="8">
        <v>2158279</v>
      </c>
      <c r="E145" s="10">
        <f>nyse_gme_short_volume__4[[#This Row],[total_short]]/nyse_gme_short_volume__4[[#This Row],[total_reported]]</f>
        <v>0.34613754481847664</v>
      </c>
      <c r="F145" s="10">
        <f>nyse_gme_short_volume__4[[#This Row],[total_long]]/nyse_gme_short_volume__4[[#This Row],[total_reported]]</f>
        <v>0.65386245518152331</v>
      </c>
      <c r="G145" s="8">
        <v>538923</v>
      </c>
      <c r="H145" s="10">
        <f>nyse_gme_short_volume__4[[#This Row],[Off-Exchange]]/nyse_gme_short_volume__4[[#This Row],[total_reported]]</f>
        <v>0.16326967733726366</v>
      </c>
      <c r="I145" s="8">
        <v>19563</v>
      </c>
      <c r="J145" s="8" t="s">
        <v>16</v>
      </c>
      <c r="K145" s="8" t="s">
        <v>16</v>
      </c>
      <c r="L145" s="8" t="s">
        <v>16</v>
      </c>
      <c r="M145" s="8" t="s">
        <v>16</v>
      </c>
      <c r="N145" s="8">
        <v>1458</v>
      </c>
      <c r="O145" s="8">
        <v>1378</v>
      </c>
      <c r="P145" s="8">
        <v>419529</v>
      </c>
      <c r="Q145" s="8">
        <v>157925</v>
      </c>
      <c r="R145" s="8">
        <v>2867</v>
      </c>
      <c r="S145" s="8">
        <v>304</v>
      </c>
      <c r="T145" s="8">
        <v>589</v>
      </c>
    </row>
    <row r="146" spans="1:20">
      <c r="A146" s="1">
        <v>45527</v>
      </c>
      <c r="B146" s="8">
        <v>2761926</v>
      </c>
      <c r="C146" s="8">
        <v>938070</v>
      </c>
      <c r="D146" s="8">
        <v>1823856</v>
      </c>
      <c r="E146" s="10">
        <f>nyse_gme_short_volume__4[[#This Row],[total_short]]/nyse_gme_short_volume__4[[#This Row],[total_reported]]</f>
        <v>0.33964342274195614</v>
      </c>
      <c r="F146" s="10">
        <f>nyse_gme_short_volume__4[[#This Row],[total_long]]/nyse_gme_short_volume__4[[#This Row],[total_reported]]</f>
        <v>0.66035657725804386</v>
      </c>
      <c r="G146" s="8">
        <v>381576</v>
      </c>
      <c r="H146" s="10">
        <f>nyse_gme_short_volume__4[[#This Row],[Off-Exchange]]/nyse_gme_short_volume__4[[#This Row],[total_reported]]</f>
        <v>0.13815576521601231</v>
      </c>
      <c r="I146" s="8">
        <v>17736</v>
      </c>
      <c r="J146" s="8" t="s">
        <v>16</v>
      </c>
      <c r="K146" s="8" t="s">
        <v>16</v>
      </c>
      <c r="L146" s="8" t="s">
        <v>16</v>
      </c>
      <c r="M146" s="8" t="s">
        <v>16</v>
      </c>
      <c r="N146" s="8">
        <v>1700</v>
      </c>
      <c r="O146" s="8">
        <v>1500</v>
      </c>
      <c r="P146" s="8">
        <v>397234</v>
      </c>
      <c r="Q146" s="8">
        <v>128870</v>
      </c>
      <c r="R146" s="8">
        <v>3561</v>
      </c>
      <c r="S146" s="8">
        <v>734</v>
      </c>
      <c r="T146" s="8">
        <v>5159</v>
      </c>
    </row>
    <row r="147" spans="1:20">
      <c r="A147" s="1">
        <v>45526</v>
      </c>
      <c r="B147" s="8">
        <v>2336761</v>
      </c>
      <c r="C147" s="8">
        <v>760759</v>
      </c>
      <c r="D147" s="8">
        <v>1576002</v>
      </c>
      <c r="E147" s="10">
        <f>nyse_gme_short_volume__4[[#This Row],[total_short]]/nyse_gme_short_volume__4[[#This Row],[total_reported]]</f>
        <v>0.3255613218467785</v>
      </c>
      <c r="F147" s="10">
        <f>nyse_gme_short_volume__4[[#This Row],[total_long]]/nyse_gme_short_volume__4[[#This Row],[total_reported]]</f>
        <v>0.67443867815322145</v>
      </c>
      <c r="G147" s="8">
        <v>405193</v>
      </c>
      <c r="H147" s="10">
        <f>nyse_gme_short_volume__4[[#This Row],[Off-Exchange]]/nyse_gme_short_volume__4[[#This Row],[total_reported]]</f>
        <v>0.17339941911046958</v>
      </c>
      <c r="I147" s="8">
        <v>19200</v>
      </c>
      <c r="J147" s="8" t="s">
        <v>16</v>
      </c>
      <c r="K147" s="8" t="s">
        <v>16</v>
      </c>
      <c r="L147" s="8" t="s">
        <v>16</v>
      </c>
      <c r="M147" s="8" t="s">
        <v>16</v>
      </c>
      <c r="N147" s="8">
        <v>1300</v>
      </c>
      <c r="O147" s="8">
        <v>150</v>
      </c>
      <c r="P147" s="8">
        <v>235092</v>
      </c>
      <c r="Q147" s="8">
        <v>95276</v>
      </c>
      <c r="R147" s="8">
        <v>1880</v>
      </c>
      <c r="S147" s="8">
        <v>559</v>
      </c>
      <c r="T147" s="8">
        <v>2109</v>
      </c>
    </row>
    <row r="148" spans="1:20">
      <c r="A148" s="1">
        <v>45525</v>
      </c>
      <c r="B148" s="8">
        <v>2166706</v>
      </c>
      <c r="C148" s="8">
        <v>806910</v>
      </c>
      <c r="D148" s="8">
        <v>1359796</v>
      </c>
      <c r="E148" s="10">
        <f>nyse_gme_short_volume__4[[#This Row],[total_short]]/nyse_gme_short_volume__4[[#This Row],[total_reported]]</f>
        <v>0.37241323926734871</v>
      </c>
      <c r="F148" s="10">
        <f>nyse_gme_short_volume__4[[#This Row],[total_long]]/nyse_gme_short_volume__4[[#This Row],[total_reported]]</f>
        <v>0.62758676073265129</v>
      </c>
      <c r="G148" s="8">
        <v>415293</v>
      </c>
      <c r="H148" s="10">
        <f>nyse_gme_short_volume__4[[#This Row],[Off-Exchange]]/nyse_gme_short_volume__4[[#This Row],[total_reported]]</f>
        <v>0.19167021275613766</v>
      </c>
      <c r="I148" s="8">
        <v>11602</v>
      </c>
      <c r="J148" s="8" t="s">
        <v>16</v>
      </c>
      <c r="K148" s="8" t="s">
        <v>16</v>
      </c>
      <c r="L148" s="8" t="s">
        <v>16</v>
      </c>
      <c r="M148" s="8" t="s">
        <v>16</v>
      </c>
      <c r="N148" s="8">
        <v>1325</v>
      </c>
      <c r="O148" s="8">
        <v>300</v>
      </c>
      <c r="P148" s="8">
        <v>224393</v>
      </c>
      <c r="Q148" s="8">
        <v>137108</v>
      </c>
      <c r="R148" s="8">
        <v>6551</v>
      </c>
      <c r="S148" s="8">
        <v>5543</v>
      </c>
      <c r="T148" s="8">
        <v>4795</v>
      </c>
    </row>
    <row r="149" spans="1:20">
      <c r="A149" s="1">
        <v>45524</v>
      </c>
      <c r="B149" s="8">
        <v>2414436</v>
      </c>
      <c r="C149" s="8">
        <v>917502</v>
      </c>
      <c r="D149" s="8">
        <v>1496934</v>
      </c>
      <c r="E149" s="10">
        <f>nyse_gme_short_volume__4[[#This Row],[total_short]]/nyse_gme_short_volume__4[[#This Row],[total_reported]]</f>
        <v>0.38000675934255451</v>
      </c>
      <c r="F149" s="10">
        <f>nyse_gme_short_volume__4[[#This Row],[total_long]]/nyse_gme_short_volume__4[[#This Row],[total_reported]]</f>
        <v>0.61999324065744543</v>
      </c>
      <c r="G149" s="8">
        <v>590201</v>
      </c>
      <c r="H149" s="10">
        <f>nyse_gme_short_volume__4[[#This Row],[Off-Exchange]]/nyse_gme_short_volume__4[[#This Row],[total_reported]]</f>
        <v>0.2444467362150001</v>
      </c>
      <c r="I149" s="8">
        <v>28781</v>
      </c>
      <c r="J149" s="8" t="s">
        <v>16</v>
      </c>
      <c r="K149" s="8" t="s">
        <v>16</v>
      </c>
      <c r="L149" s="8" t="s">
        <v>16</v>
      </c>
      <c r="M149" s="8" t="s">
        <v>16</v>
      </c>
      <c r="N149" s="8">
        <v>900</v>
      </c>
      <c r="O149" s="8">
        <v>282</v>
      </c>
      <c r="P149" s="8">
        <v>191196</v>
      </c>
      <c r="Q149" s="8">
        <v>103265</v>
      </c>
      <c r="R149" s="8">
        <v>2011</v>
      </c>
      <c r="S149" s="8">
        <v>469</v>
      </c>
      <c r="T149" s="8">
        <v>397</v>
      </c>
    </row>
    <row r="150" spans="1:20">
      <c r="A150" s="1">
        <v>45523</v>
      </c>
      <c r="B150" s="8">
        <v>3000709</v>
      </c>
      <c r="C150" s="8">
        <v>1023257</v>
      </c>
      <c r="D150" s="8">
        <v>1977452</v>
      </c>
      <c r="E150" s="10">
        <f>nyse_gme_short_volume__4[[#This Row],[total_short]]/nyse_gme_short_volume__4[[#This Row],[total_reported]]</f>
        <v>0.34100507580041917</v>
      </c>
      <c r="F150" s="10">
        <f>nyse_gme_short_volume__4[[#This Row],[total_long]]/nyse_gme_short_volume__4[[#This Row],[total_reported]]</f>
        <v>0.65899492419958083</v>
      </c>
      <c r="G150" s="8">
        <v>665762</v>
      </c>
      <c r="H150" s="10">
        <f>nyse_gme_short_volume__4[[#This Row],[Off-Exchange]]/nyse_gme_short_volume__4[[#This Row],[total_reported]]</f>
        <v>0.22186823180788273</v>
      </c>
      <c r="I150" s="8">
        <v>12249</v>
      </c>
      <c r="J150" s="8" t="s">
        <v>16</v>
      </c>
      <c r="K150" s="8" t="s">
        <v>16</v>
      </c>
      <c r="L150" s="8" t="s">
        <v>16</v>
      </c>
      <c r="M150" s="8" t="s">
        <v>16</v>
      </c>
      <c r="N150" s="8">
        <v>2147</v>
      </c>
      <c r="O150" s="8">
        <v>350</v>
      </c>
      <c r="P150" s="8">
        <v>196063</v>
      </c>
      <c r="Q150" s="8">
        <v>138759</v>
      </c>
      <c r="R150" s="8">
        <v>3639</v>
      </c>
      <c r="S150" s="8">
        <v>873</v>
      </c>
      <c r="T150" s="8">
        <v>3415</v>
      </c>
    </row>
    <row r="151" spans="1:20">
      <c r="A151" s="1">
        <v>45520</v>
      </c>
      <c r="B151" s="8">
        <v>2300036</v>
      </c>
      <c r="C151" s="8">
        <v>820126</v>
      </c>
      <c r="D151" s="8">
        <v>1479910</v>
      </c>
      <c r="E151" s="10">
        <f>nyse_gme_short_volume__4[[#This Row],[total_short]]/nyse_gme_short_volume__4[[#This Row],[total_reported]]</f>
        <v>0.35657094062875538</v>
      </c>
      <c r="F151" s="10">
        <f>nyse_gme_short_volume__4[[#This Row],[total_long]]/nyse_gme_short_volume__4[[#This Row],[total_reported]]</f>
        <v>0.64342905937124462</v>
      </c>
      <c r="G151" s="8">
        <v>511184</v>
      </c>
      <c r="H151" s="10">
        <f>nyse_gme_short_volume__4[[#This Row],[Off-Exchange]]/nyse_gme_short_volume__4[[#This Row],[total_reported]]</f>
        <v>0.2222504343410277</v>
      </c>
      <c r="I151" s="8">
        <v>14468</v>
      </c>
      <c r="J151" s="8" t="s">
        <v>16</v>
      </c>
      <c r="K151" s="8" t="s">
        <v>16</v>
      </c>
      <c r="L151" s="8" t="s">
        <v>16</v>
      </c>
      <c r="M151" s="8" t="s">
        <v>16</v>
      </c>
      <c r="N151" s="8">
        <v>573</v>
      </c>
      <c r="O151" s="8">
        <v>2614</v>
      </c>
      <c r="P151" s="8">
        <v>194409</v>
      </c>
      <c r="Q151" s="8">
        <v>86328</v>
      </c>
      <c r="R151" s="8">
        <v>435</v>
      </c>
      <c r="S151" s="8">
        <v>9422</v>
      </c>
      <c r="T151" s="8">
        <v>693</v>
      </c>
    </row>
    <row r="152" spans="1:20">
      <c r="A152" s="1">
        <v>45519</v>
      </c>
      <c r="B152" s="8">
        <v>3542063</v>
      </c>
      <c r="C152" s="8">
        <v>1384328</v>
      </c>
      <c r="D152" s="8">
        <v>2157735</v>
      </c>
      <c r="E152" s="10">
        <f>nyse_gme_short_volume__4[[#This Row],[total_short]]/nyse_gme_short_volume__4[[#This Row],[total_reported]]</f>
        <v>0.3908253466976731</v>
      </c>
      <c r="F152" s="10">
        <f>nyse_gme_short_volume__4[[#This Row],[total_long]]/nyse_gme_short_volume__4[[#This Row],[total_reported]]</f>
        <v>0.6091746533023269</v>
      </c>
      <c r="G152" s="8">
        <v>654011</v>
      </c>
      <c r="H152" s="10">
        <f>nyse_gme_short_volume__4[[#This Row],[Off-Exchange]]/nyse_gme_short_volume__4[[#This Row],[total_reported]]</f>
        <v>0.1846412669678659</v>
      </c>
      <c r="I152" s="8">
        <v>23915</v>
      </c>
      <c r="J152" s="8" t="s">
        <v>16</v>
      </c>
      <c r="K152" s="8" t="s">
        <v>16</v>
      </c>
      <c r="L152" s="8" t="s">
        <v>16</v>
      </c>
      <c r="M152" s="8" t="s">
        <v>16</v>
      </c>
      <c r="N152" s="8">
        <v>735</v>
      </c>
      <c r="O152" s="8">
        <v>3048</v>
      </c>
      <c r="P152" s="8">
        <v>482611</v>
      </c>
      <c r="Q152" s="8">
        <v>206674</v>
      </c>
      <c r="R152" s="8">
        <v>471</v>
      </c>
      <c r="S152" s="8">
        <v>12133</v>
      </c>
      <c r="T152" s="8">
        <v>730</v>
      </c>
    </row>
    <row r="153" spans="1:20">
      <c r="A153" s="1">
        <v>45518</v>
      </c>
      <c r="B153" s="8">
        <v>2336062</v>
      </c>
      <c r="C153" s="8">
        <v>959056</v>
      </c>
      <c r="D153" s="8">
        <v>1377006</v>
      </c>
      <c r="E153" s="10">
        <f>nyse_gme_short_volume__4[[#This Row],[total_short]]/nyse_gme_short_volume__4[[#This Row],[total_reported]]</f>
        <v>0.41054389823557763</v>
      </c>
      <c r="F153" s="10">
        <f>nyse_gme_short_volume__4[[#This Row],[total_long]]/nyse_gme_short_volume__4[[#This Row],[total_reported]]</f>
        <v>0.58945610176442231</v>
      </c>
      <c r="G153" s="8">
        <v>486568</v>
      </c>
      <c r="H153" s="10">
        <f>nyse_gme_short_volume__4[[#This Row],[Off-Exchange]]/nyse_gme_short_volume__4[[#This Row],[total_reported]]</f>
        <v>0.20828556776318435</v>
      </c>
      <c r="I153" s="8">
        <v>14272</v>
      </c>
      <c r="J153" s="8" t="s">
        <v>16</v>
      </c>
      <c r="K153" s="8" t="s">
        <v>16</v>
      </c>
      <c r="L153" s="8" t="s">
        <v>16</v>
      </c>
      <c r="M153" s="8" t="s">
        <v>16</v>
      </c>
      <c r="N153" s="8">
        <v>800</v>
      </c>
      <c r="O153" s="8">
        <v>143</v>
      </c>
      <c r="P153" s="8">
        <v>226992</v>
      </c>
      <c r="Q153" s="8">
        <v>227619</v>
      </c>
      <c r="R153" s="8">
        <v>617</v>
      </c>
      <c r="S153" s="8">
        <v>700</v>
      </c>
      <c r="T153" s="8">
        <v>1345</v>
      </c>
    </row>
    <row r="154" spans="1:20">
      <c r="A154" s="1">
        <v>45517</v>
      </c>
      <c r="B154" s="8">
        <v>2554068</v>
      </c>
      <c r="C154" s="8">
        <v>840112</v>
      </c>
      <c r="D154" s="8">
        <v>1713956</v>
      </c>
      <c r="E154" s="10">
        <f>nyse_gme_short_volume__4[[#This Row],[total_short]]/nyse_gme_short_volume__4[[#This Row],[total_reported]]</f>
        <v>0.32893094467336031</v>
      </c>
      <c r="F154" s="10">
        <f>nyse_gme_short_volume__4[[#This Row],[total_long]]/nyse_gme_short_volume__4[[#This Row],[total_reported]]</f>
        <v>0.67106905532663974</v>
      </c>
      <c r="G154" s="8">
        <v>441070</v>
      </c>
      <c r="H154" s="10">
        <f>nyse_gme_short_volume__4[[#This Row],[Off-Exchange]]/nyse_gme_short_volume__4[[#This Row],[total_reported]]</f>
        <v>0.17269313111475498</v>
      </c>
      <c r="I154" s="8">
        <v>7999</v>
      </c>
      <c r="J154" s="8" t="s">
        <v>16</v>
      </c>
      <c r="K154" s="8" t="s">
        <v>16</v>
      </c>
      <c r="L154" s="8" t="s">
        <v>16</v>
      </c>
      <c r="M154" s="8" t="s">
        <v>16</v>
      </c>
      <c r="N154" s="8">
        <v>1300</v>
      </c>
      <c r="O154" s="8">
        <v>200</v>
      </c>
      <c r="P154" s="8">
        <v>199277</v>
      </c>
      <c r="Q154" s="8">
        <v>185510</v>
      </c>
      <c r="R154" s="8">
        <v>2142</v>
      </c>
      <c r="S154" s="8">
        <v>1060</v>
      </c>
      <c r="T154" s="8">
        <v>1554</v>
      </c>
    </row>
    <row r="155" spans="1:20">
      <c r="A155" s="1">
        <v>45516</v>
      </c>
      <c r="B155" s="8">
        <v>3138995</v>
      </c>
      <c r="C155" s="8">
        <v>1332953</v>
      </c>
      <c r="D155" s="8">
        <v>1806042</v>
      </c>
      <c r="E155" s="10">
        <f>nyse_gme_short_volume__4[[#This Row],[total_short]]/nyse_gme_short_volume__4[[#This Row],[total_reported]]</f>
        <v>0.42464323772417606</v>
      </c>
      <c r="F155" s="10">
        <f>nyse_gme_short_volume__4[[#This Row],[total_long]]/nyse_gme_short_volume__4[[#This Row],[total_reported]]</f>
        <v>0.575356762275824</v>
      </c>
      <c r="G155" s="8">
        <v>697927</v>
      </c>
      <c r="H155" s="10">
        <f>nyse_gme_short_volume__4[[#This Row],[Off-Exchange]]/nyse_gme_short_volume__4[[#This Row],[total_reported]]</f>
        <v>0.22234090847548341</v>
      </c>
      <c r="I155" s="8">
        <v>27493</v>
      </c>
      <c r="J155" s="8" t="s">
        <v>16</v>
      </c>
      <c r="K155" s="8" t="s">
        <v>16</v>
      </c>
      <c r="L155" s="8" t="s">
        <v>16</v>
      </c>
      <c r="M155" s="8" t="s">
        <v>16</v>
      </c>
      <c r="N155" s="8">
        <v>10071</v>
      </c>
      <c r="O155" s="8">
        <v>5289</v>
      </c>
      <c r="P155" s="8">
        <v>404581</v>
      </c>
      <c r="Q155" s="8">
        <v>171891</v>
      </c>
      <c r="R155" s="8">
        <v>1999</v>
      </c>
      <c r="S155" s="8">
        <v>9168</v>
      </c>
      <c r="T155" s="8">
        <v>4534</v>
      </c>
    </row>
    <row r="156" spans="1:20">
      <c r="A156" s="1">
        <v>45513</v>
      </c>
      <c r="B156" s="8">
        <v>3212007</v>
      </c>
      <c r="C156" s="8">
        <v>1369519</v>
      </c>
      <c r="D156" s="8">
        <v>1842488</v>
      </c>
      <c r="E156" s="10">
        <f>nyse_gme_short_volume__4[[#This Row],[total_short]]/nyse_gme_short_volume__4[[#This Row],[total_reported]]</f>
        <v>0.42637484912081447</v>
      </c>
      <c r="F156" s="10">
        <f>nyse_gme_short_volume__4[[#This Row],[total_long]]/nyse_gme_short_volume__4[[#This Row],[total_reported]]</f>
        <v>0.57362515087918553</v>
      </c>
      <c r="G156" s="8">
        <v>845472</v>
      </c>
      <c r="H156" s="10">
        <f>nyse_gme_short_volume__4[[#This Row],[Off-Exchange]]/nyse_gme_short_volume__4[[#This Row],[total_reported]]</f>
        <v>0.26322234042453829</v>
      </c>
      <c r="I156" s="8">
        <v>23983</v>
      </c>
      <c r="J156" s="8" t="s">
        <v>16</v>
      </c>
      <c r="K156" s="8" t="s">
        <v>16</v>
      </c>
      <c r="L156" s="8" t="s">
        <v>16</v>
      </c>
      <c r="M156" s="8" t="s">
        <v>16</v>
      </c>
      <c r="N156" s="8">
        <v>1669</v>
      </c>
      <c r="O156" s="8">
        <v>2429</v>
      </c>
      <c r="P156" s="8">
        <v>204329</v>
      </c>
      <c r="Q156" s="8">
        <v>272926</v>
      </c>
      <c r="R156" s="8">
        <v>1213</v>
      </c>
      <c r="S156" s="8">
        <v>15533</v>
      </c>
      <c r="T156" s="8">
        <v>1965</v>
      </c>
    </row>
    <row r="157" spans="1:20">
      <c r="A157" s="1">
        <v>45512</v>
      </c>
      <c r="B157" s="8">
        <v>3597922</v>
      </c>
      <c r="C157" s="8">
        <v>1355506</v>
      </c>
      <c r="D157" s="8">
        <v>2242416</v>
      </c>
      <c r="E157" s="10">
        <f>nyse_gme_short_volume__4[[#This Row],[total_short]]/nyse_gme_short_volume__4[[#This Row],[total_reported]]</f>
        <v>0.3767469111337044</v>
      </c>
      <c r="F157" s="10">
        <f>nyse_gme_short_volume__4[[#This Row],[total_long]]/nyse_gme_short_volume__4[[#This Row],[total_reported]]</f>
        <v>0.6232530888662956</v>
      </c>
      <c r="G157" s="8">
        <v>822479</v>
      </c>
      <c r="H157" s="10">
        <f>nyse_gme_short_volume__4[[#This Row],[Off-Exchange]]/nyse_gme_short_volume__4[[#This Row],[total_reported]]</f>
        <v>0.22859834093123754</v>
      </c>
      <c r="I157" s="8">
        <v>12669</v>
      </c>
      <c r="J157" s="8" t="s">
        <v>16</v>
      </c>
      <c r="K157" s="8" t="s">
        <v>16</v>
      </c>
      <c r="L157" s="8" t="s">
        <v>16</v>
      </c>
      <c r="M157" s="8" t="s">
        <v>16</v>
      </c>
      <c r="N157" s="8">
        <v>6046</v>
      </c>
      <c r="O157" s="8">
        <v>900</v>
      </c>
      <c r="P157" s="8">
        <v>252648</v>
      </c>
      <c r="Q157" s="8">
        <v>246268</v>
      </c>
      <c r="R157" s="8">
        <v>4291</v>
      </c>
      <c r="S157" s="8">
        <v>6100</v>
      </c>
      <c r="T157" s="8">
        <v>4105</v>
      </c>
    </row>
    <row r="158" spans="1:20">
      <c r="A158" s="1">
        <v>45511</v>
      </c>
      <c r="B158" s="8">
        <v>4052995</v>
      </c>
      <c r="C158" s="8">
        <v>1741892</v>
      </c>
      <c r="D158" s="8">
        <v>2311103</v>
      </c>
      <c r="E158" s="10">
        <f>nyse_gme_short_volume__4[[#This Row],[total_short]]/nyse_gme_short_volume__4[[#This Row],[total_reported]]</f>
        <v>0.42977896592519854</v>
      </c>
      <c r="F158" s="10">
        <f>nyse_gme_short_volume__4[[#This Row],[total_long]]/nyse_gme_short_volume__4[[#This Row],[total_reported]]</f>
        <v>0.57022103407480151</v>
      </c>
      <c r="G158" s="8">
        <v>965126</v>
      </c>
      <c r="H158" s="10">
        <f>nyse_gme_short_volume__4[[#This Row],[Off-Exchange]]/nyse_gme_short_volume__4[[#This Row],[total_reported]]</f>
        <v>0.23812661994401671</v>
      </c>
      <c r="I158" s="8">
        <v>28512</v>
      </c>
      <c r="J158" s="8" t="s">
        <v>16</v>
      </c>
      <c r="K158" s="8" t="s">
        <v>16</v>
      </c>
      <c r="L158" s="8" t="s">
        <v>16</v>
      </c>
      <c r="M158" s="8" t="s">
        <v>16</v>
      </c>
      <c r="N158" s="8">
        <v>4628</v>
      </c>
      <c r="O158" s="8">
        <v>1350</v>
      </c>
      <c r="P158" s="8">
        <v>461624</v>
      </c>
      <c r="Q158" s="8">
        <v>272323</v>
      </c>
      <c r="R158" s="8">
        <v>3446</v>
      </c>
      <c r="S158" s="8">
        <v>2280</v>
      </c>
      <c r="T158" s="8">
        <v>2603</v>
      </c>
    </row>
    <row r="159" spans="1:20">
      <c r="A159" s="1">
        <v>45510</v>
      </c>
      <c r="B159" s="8">
        <v>4293891</v>
      </c>
      <c r="C159" s="8">
        <v>1632765</v>
      </c>
      <c r="D159" s="8">
        <v>2661126</v>
      </c>
      <c r="E159" s="10">
        <f>nyse_gme_short_volume__4[[#This Row],[total_short]]/nyse_gme_short_volume__4[[#This Row],[total_reported]]</f>
        <v>0.38025301527216226</v>
      </c>
      <c r="F159" s="10">
        <f>nyse_gme_short_volume__4[[#This Row],[total_long]]/nyse_gme_short_volume__4[[#This Row],[total_reported]]</f>
        <v>0.61974698472783774</v>
      </c>
      <c r="G159" s="8">
        <v>1095585</v>
      </c>
      <c r="H159" s="10">
        <f>nyse_gme_short_volume__4[[#This Row],[Off-Exchange]]/nyse_gme_short_volume__4[[#This Row],[total_reported]]</f>
        <v>0.25514969988758446</v>
      </c>
      <c r="I159" s="8">
        <v>134585</v>
      </c>
      <c r="J159" s="8" t="s">
        <v>16</v>
      </c>
      <c r="K159" s="8" t="s">
        <v>16</v>
      </c>
      <c r="L159" s="8" t="s">
        <v>16</v>
      </c>
      <c r="M159" s="8" t="s">
        <v>16</v>
      </c>
      <c r="N159" s="8">
        <v>6098</v>
      </c>
      <c r="O159" s="8">
        <v>1333</v>
      </c>
      <c r="P159" s="8">
        <v>200079</v>
      </c>
      <c r="Q159" s="8">
        <v>182574</v>
      </c>
      <c r="R159" s="8">
        <v>8068</v>
      </c>
      <c r="S159" s="8">
        <v>1350</v>
      </c>
      <c r="T159" s="8">
        <v>3093</v>
      </c>
    </row>
    <row r="160" spans="1:20">
      <c r="A160" s="1">
        <v>45509</v>
      </c>
      <c r="B160" s="8">
        <v>6972428</v>
      </c>
      <c r="C160" s="8">
        <v>2211554</v>
      </c>
      <c r="D160" s="8">
        <v>4760874</v>
      </c>
      <c r="E160" s="10">
        <f>nyse_gme_short_volume__4[[#This Row],[total_short]]/nyse_gme_short_volume__4[[#This Row],[total_reported]]</f>
        <v>0.31718563461680782</v>
      </c>
      <c r="F160" s="10">
        <f>nyse_gme_short_volume__4[[#This Row],[total_long]]/nyse_gme_short_volume__4[[#This Row],[total_reported]]</f>
        <v>0.68281436538319218</v>
      </c>
      <c r="G160" s="8">
        <v>1267532</v>
      </c>
      <c r="H160" s="10">
        <f>nyse_gme_short_volume__4[[#This Row],[Off-Exchange]]/nyse_gme_short_volume__4[[#This Row],[total_reported]]</f>
        <v>0.18179205292618297</v>
      </c>
      <c r="I160" s="8">
        <v>193881</v>
      </c>
      <c r="J160" s="8" t="s">
        <v>16</v>
      </c>
      <c r="K160" s="8" t="s">
        <v>16</v>
      </c>
      <c r="L160" s="8" t="s">
        <v>16</v>
      </c>
      <c r="M160" s="8" t="s">
        <v>16</v>
      </c>
      <c r="N160" s="8">
        <v>9610</v>
      </c>
      <c r="O160" s="8">
        <v>2952</v>
      </c>
      <c r="P160" s="8">
        <v>451382</v>
      </c>
      <c r="Q160" s="8">
        <v>267154</v>
      </c>
      <c r="R160" s="8">
        <v>7561</v>
      </c>
      <c r="S160" s="8">
        <v>7610</v>
      </c>
      <c r="T160" s="8">
        <v>3872</v>
      </c>
    </row>
    <row r="161" spans="1:20">
      <c r="A161" s="1">
        <v>45506</v>
      </c>
      <c r="B161" s="8">
        <v>6415290</v>
      </c>
      <c r="C161" s="8">
        <v>2806473</v>
      </c>
      <c r="D161" s="8">
        <v>3608817</v>
      </c>
      <c r="E161" s="10">
        <f>nyse_gme_short_volume__4[[#This Row],[total_short]]/nyse_gme_short_volume__4[[#This Row],[total_reported]]</f>
        <v>0.43746627198458682</v>
      </c>
      <c r="F161" s="10">
        <f>nyse_gme_short_volume__4[[#This Row],[total_long]]/nyse_gme_short_volume__4[[#This Row],[total_reported]]</f>
        <v>0.56253372801541313</v>
      </c>
      <c r="G161" s="8">
        <v>1679005</v>
      </c>
      <c r="H161" s="10">
        <f>nyse_gme_short_volume__4[[#This Row],[Off-Exchange]]/nyse_gme_short_volume__4[[#This Row],[total_reported]]</f>
        <v>0.26171926756233937</v>
      </c>
      <c r="I161" s="8">
        <v>59901</v>
      </c>
      <c r="J161" s="8" t="s">
        <v>16</v>
      </c>
      <c r="K161" s="8" t="s">
        <v>16</v>
      </c>
      <c r="L161" s="8" t="s">
        <v>16</v>
      </c>
      <c r="M161" s="8" t="s">
        <v>16</v>
      </c>
      <c r="N161" s="8">
        <v>4892</v>
      </c>
      <c r="O161" s="8">
        <v>2229</v>
      </c>
      <c r="P161" s="8">
        <v>630742</v>
      </c>
      <c r="Q161" s="8">
        <v>412423</v>
      </c>
      <c r="R161" s="8">
        <v>5258</v>
      </c>
      <c r="S161" s="8">
        <v>6141</v>
      </c>
      <c r="T161" s="8">
        <v>5882</v>
      </c>
    </row>
    <row r="162" spans="1:20">
      <c r="A162" s="1">
        <v>45505</v>
      </c>
      <c r="B162" s="8">
        <v>6355738</v>
      </c>
      <c r="C162" s="8">
        <v>2764646</v>
      </c>
      <c r="D162" s="8">
        <v>3591092</v>
      </c>
      <c r="E162" s="10">
        <f>nyse_gme_short_volume__4[[#This Row],[total_short]]/nyse_gme_short_volume__4[[#This Row],[total_reported]]</f>
        <v>0.43498426146578101</v>
      </c>
      <c r="F162" s="10">
        <f>nyse_gme_short_volume__4[[#This Row],[total_long]]/nyse_gme_short_volume__4[[#This Row],[total_reported]]</f>
        <v>0.56501573853421905</v>
      </c>
      <c r="G162" s="8">
        <v>1800313</v>
      </c>
      <c r="H162" s="10">
        <f>nyse_gme_short_volume__4[[#This Row],[Off-Exchange]]/nyse_gme_short_volume__4[[#This Row],[total_reported]]</f>
        <v>0.28325790018405417</v>
      </c>
      <c r="I162" s="8">
        <v>44017</v>
      </c>
      <c r="J162" s="8" t="s">
        <v>16</v>
      </c>
      <c r="K162" s="8" t="s">
        <v>16</v>
      </c>
      <c r="L162" s="8" t="s">
        <v>16</v>
      </c>
      <c r="M162" s="8" t="s">
        <v>16</v>
      </c>
      <c r="N162" s="8">
        <v>4549</v>
      </c>
      <c r="O162" s="8">
        <v>1048</v>
      </c>
      <c r="P162" s="8">
        <v>521579</v>
      </c>
      <c r="Q162" s="8">
        <v>364106</v>
      </c>
      <c r="R162" s="8">
        <v>4846</v>
      </c>
      <c r="S162" s="8">
        <v>22798</v>
      </c>
      <c r="T162" s="8">
        <v>1390</v>
      </c>
    </row>
    <row r="163" spans="1:20">
      <c r="A163" s="1">
        <v>45504</v>
      </c>
      <c r="B163" s="8">
        <v>5464836</v>
      </c>
      <c r="C163" s="8">
        <v>2387443</v>
      </c>
      <c r="D163" s="8">
        <v>3077393</v>
      </c>
      <c r="E163" s="10">
        <f>nyse_gme_short_volume__4[[#This Row],[total_short]]/nyse_gme_short_volume__4[[#This Row],[total_reported]]</f>
        <v>0.43687367745344968</v>
      </c>
      <c r="F163" s="10">
        <f>nyse_gme_short_volume__4[[#This Row],[total_long]]/nyse_gme_short_volume__4[[#This Row],[total_reported]]</f>
        <v>0.56312632254655037</v>
      </c>
      <c r="G163" s="8">
        <v>1376026</v>
      </c>
      <c r="H163" s="10">
        <f>nyse_gme_short_volume__4[[#This Row],[Off-Exchange]]/nyse_gme_short_volume__4[[#This Row],[total_reported]]</f>
        <v>0.25179639425593009</v>
      </c>
      <c r="I163" s="8">
        <v>59584</v>
      </c>
      <c r="J163" s="8" t="s">
        <v>16</v>
      </c>
      <c r="K163" s="8" t="s">
        <v>16</v>
      </c>
      <c r="L163" s="8" t="s">
        <v>16</v>
      </c>
      <c r="M163" s="8" t="s">
        <v>16</v>
      </c>
      <c r="N163" s="8">
        <v>3475</v>
      </c>
      <c r="O163" s="8">
        <v>1350</v>
      </c>
      <c r="P163" s="8">
        <v>607484</v>
      </c>
      <c r="Q163" s="8">
        <v>318546</v>
      </c>
      <c r="R163" s="8">
        <v>9233</v>
      </c>
      <c r="S163" s="8">
        <v>5656</v>
      </c>
      <c r="T163" s="8">
        <v>6089</v>
      </c>
    </row>
    <row r="164" spans="1:20">
      <c r="A164" s="1">
        <v>45503</v>
      </c>
      <c r="B164" s="8">
        <v>6330219</v>
      </c>
      <c r="C164" s="8">
        <v>2576142</v>
      </c>
      <c r="D164" s="8">
        <v>3754077</v>
      </c>
      <c r="E164" s="10">
        <f>nyse_gme_short_volume__4[[#This Row],[total_short]]/nyse_gme_short_volume__4[[#This Row],[total_reported]]</f>
        <v>0.40695938007831955</v>
      </c>
      <c r="F164" s="10">
        <f>nyse_gme_short_volume__4[[#This Row],[total_long]]/nyse_gme_short_volume__4[[#This Row],[total_reported]]</f>
        <v>0.59304061992168045</v>
      </c>
      <c r="G164" s="8">
        <v>1661421</v>
      </c>
      <c r="H164" s="10">
        <f>nyse_gme_short_volume__4[[#This Row],[Off-Exchange]]/nyse_gme_short_volume__4[[#This Row],[total_reported]]</f>
        <v>0.26245869218742668</v>
      </c>
      <c r="I164" s="8">
        <v>49171</v>
      </c>
      <c r="J164" s="8" t="s">
        <v>16</v>
      </c>
      <c r="K164" s="8" t="s">
        <v>16</v>
      </c>
      <c r="L164" s="8" t="s">
        <v>16</v>
      </c>
      <c r="M164" s="8" t="s">
        <v>16</v>
      </c>
      <c r="N164" s="8">
        <v>4612</v>
      </c>
      <c r="O164" s="8">
        <v>2001</v>
      </c>
      <c r="P164" s="8">
        <v>501297</v>
      </c>
      <c r="Q164" s="8">
        <v>345845</v>
      </c>
      <c r="R164" s="8">
        <v>7715</v>
      </c>
      <c r="S164" s="8">
        <v>1091</v>
      </c>
      <c r="T164" s="8">
        <v>2989</v>
      </c>
    </row>
    <row r="165" spans="1:20">
      <c r="A165" s="1">
        <v>45502</v>
      </c>
      <c r="B165" s="8">
        <v>5122271</v>
      </c>
      <c r="C165" s="8">
        <v>2207817</v>
      </c>
      <c r="D165" s="8">
        <v>2914454</v>
      </c>
      <c r="E165" s="10">
        <f>nyse_gme_short_volume__4[[#This Row],[total_short]]/nyse_gme_short_volume__4[[#This Row],[total_reported]]</f>
        <v>0.43102307550693825</v>
      </c>
      <c r="F165" s="10">
        <f>nyse_gme_short_volume__4[[#This Row],[total_long]]/nyse_gme_short_volume__4[[#This Row],[total_reported]]</f>
        <v>0.56897692449306181</v>
      </c>
      <c r="G165" s="8">
        <v>1522809</v>
      </c>
      <c r="H165" s="10">
        <f>nyse_gme_short_volume__4[[#This Row],[Off-Exchange]]/nyse_gme_short_volume__4[[#This Row],[total_reported]]</f>
        <v>0.29729176765540127</v>
      </c>
      <c r="I165" s="8">
        <v>34127</v>
      </c>
      <c r="J165" s="8" t="s">
        <v>16</v>
      </c>
      <c r="K165" s="8" t="s">
        <v>16</v>
      </c>
      <c r="L165" s="8" t="s">
        <v>16</v>
      </c>
      <c r="M165" s="8" t="s">
        <v>16</v>
      </c>
      <c r="N165" s="8">
        <v>3472</v>
      </c>
      <c r="O165" s="8">
        <v>1157</v>
      </c>
      <c r="P165" s="8">
        <v>359099</v>
      </c>
      <c r="Q165" s="8">
        <v>281008</v>
      </c>
      <c r="R165" s="8">
        <v>2533</v>
      </c>
      <c r="S165" s="8">
        <v>656</v>
      </c>
      <c r="T165" s="8">
        <v>2956</v>
      </c>
    </row>
    <row r="166" spans="1:20">
      <c r="A166" s="1">
        <v>45499</v>
      </c>
      <c r="B166" s="8">
        <v>4563998</v>
      </c>
      <c r="C166" s="8">
        <v>1979074</v>
      </c>
      <c r="D166" s="8">
        <v>2584924</v>
      </c>
      <c r="E166" s="10">
        <f>nyse_gme_short_volume__4[[#This Row],[total_short]]/nyse_gme_short_volume__4[[#This Row],[total_reported]]</f>
        <v>0.43362727152816455</v>
      </c>
      <c r="F166" s="10">
        <f>nyse_gme_short_volume__4[[#This Row],[total_long]]/nyse_gme_short_volume__4[[#This Row],[total_reported]]</f>
        <v>0.5663727284718354</v>
      </c>
      <c r="G166" s="8">
        <v>1252679</v>
      </c>
      <c r="H166" s="10">
        <f>nyse_gme_short_volume__4[[#This Row],[Off-Exchange]]/nyse_gme_short_volume__4[[#This Row],[total_reported]]</f>
        <v>0.27446966453534816</v>
      </c>
      <c r="I166" s="8">
        <v>34408</v>
      </c>
      <c r="J166" s="8" t="s">
        <v>16</v>
      </c>
      <c r="K166" s="8" t="s">
        <v>16</v>
      </c>
      <c r="L166" s="8" t="s">
        <v>16</v>
      </c>
      <c r="M166" s="8" t="s">
        <v>16</v>
      </c>
      <c r="N166" s="8">
        <v>5595</v>
      </c>
      <c r="O166" s="8">
        <v>5718</v>
      </c>
      <c r="P166" s="8">
        <v>336566</v>
      </c>
      <c r="Q166" s="8">
        <v>324187</v>
      </c>
      <c r="R166" s="8">
        <v>2230</v>
      </c>
      <c r="S166" s="8">
        <v>11411</v>
      </c>
      <c r="T166" s="8">
        <v>6280</v>
      </c>
    </row>
    <row r="167" spans="1:20">
      <c r="A167" s="1">
        <v>45498</v>
      </c>
      <c r="B167" s="8">
        <v>5848274</v>
      </c>
      <c r="C167" s="8">
        <v>2345896</v>
      </c>
      <c r="D167" s="8">
        <v>3502378</v>
      </c>
      <c r="E167" s="10">
        <f>nyse_gme_short_volume__4[[#This Row],[total_short]]/nyse_gme_short_volume__4[[#This Row],[total_reported]]</f>
        <v>0.40112621262273279</v>
      </c>
      <c r="F167" s="10">
        <f>nyse_gme_short_volume__4[[#This Row],[total_long]]/nyse_gme_short_volume__4[[#This Row],[total_reported]]</f>
        <v>0.59887378737726715</v>
      </c>
      <c r="G167" s="8">
        <v>1497085</v>
      </c>
      <c r="H167" s="10">
        <f>nyse_gme_short_volume__4[[#This Row],[Off-Exchange]]/nyse_gme_short_volume__4[[#This Row],[total_reported]]</f>
        <v>0.25598749306205559</v>
      </c>
      <c r="I167" s="8">
        <v>34912</v>
      </c>
      <c r="J167" s="8" t="s">
        <v>16</v>
      </c>
      <c r="K167" s="8" t="s">
        <v>16</v>
      </c>
      <c r="L167" s="8" t="s">
        <v>16</v>
      </c>
      <c r="M167" s="8" t="s">
        <v>16</v>
      </c>
      <c r="N167" s="8">
        <v>4361</v>
      </c>
      <c r="O167" s="8">
        <v>803</v>
      </c>
      <c r="P167" s="8">
        <v>477534</v>
      </c>
      <c r="Q167" s="8">
        <v>320812</v>
      </c>
      <c r="R167" s="8">
        <v>1767</v>
      </c>
      <c r="S167" s="8">
        <v>1023</v>
      </c>
      <c r="T167" s="8">
        <v>7599</v>
      </c>
    </row>
    <row r="168" spans="1:20">
      <c r="A168" s="1">
        <v>45497</v>
      </c>
      <c r="B168" s="8">
        <v>6570513</v>
      </c>
      <c r="C168" s="8">
        <v>2971437</v>
      </c>
      <c r="D168" s="8">
        <v>3599076</v>
      </c>
      <c r="E168" s="10">
        <f>nyse_gme_short_volume__4[[#This Row],[total_short]]/nyse_gme_short_volume__4[[#This Row],[total_reported]]</f>
        <v>0.45223820423154176</v>
      </c>
      <c r="F168" s="10">
        <f>nyse_gme_short_volume__4[[#This Row],[total_long]]/nyse_gme_short_volume__4[[#This Row],[total_reported]]</f>
        <v>0.54776179576845829</v>
      </c>
      <c r="G168" s="8">
        <v>1768921</v>
      </c>
      <c r="H168" s="10">
        <f>nyse_gme_short_volume__4[[#This Row],[Off-Exchange]]/nyse_gme_short_volume__4[[#This Row],[total_reported]]</f>
        <v>0.26922113996273961</v>
      </c>
      <c r="I168" s="8">
        <v>75866</v>
      </c>
      <c r="J168" s="8" t="s">
        <v>16</v>
      </c>
      <c r="K168" s="8" t="s">
        <v>16</v>
      </c>
      <c r="L168" s="8" t="s">
        <v>16</v>
      </c>
      <c r="M168" s="8" t="s">
        <v>16</v>
      </c>
      <c r="N168" s="8">
        <v>10198</v>
      </c>
      <c r="O168" s="8">
        <v>650</v>
      </c>
      <c r="P168" s="8">
        <v>664052</v>
      </c>
      <c r="Q168" s="8">
        <v>433329</v>
      </c>
      <c r="R168" s="8">
        <v>10373</v>
      </c>
      <c r="S168" s="8">
        <v>431</v>
      </c>
      <c r="T168" s="8">
        <v>7617</v>
      </c>
    </row>
    <row r="169" spans="1:20">
      <c r="A169" s="1">
        <v>45496</v>
      </c>
      <c r="B169" s="8">
        <v>5597942</v>
      </c>
      <c r="C169" s="8">
        <v>2426020</v>
      </c>
      <c r="D169" s="8">
        <v>3171922</v>
      </c>
      <c r="E169" s="10">
        <f>nyse_gme_short_volume__4[[#This Row],[total_short]]/nyse_gme_short_volume__4[[#This Row],[total_reported]]</f>
        <v>0.43337712323564626</v>
      </c>
      <c r="F169" s="10">
        <f>nyse_gme_short_volume__4[[#This Row],[total_long]]/nyse_gme_short_volume__4[[#This Row],[total_reported]]</f>
        <v>0.56662287676435374</v>
      </c>
      <c r="G169" s="8">
        <v>1542621</v>
      </c>
      <c r="H169" s="10">
        <f>nyse_gme_short_volume__4[[#This Row],[Off-Exchange]]/nyse_gme_short_volume__4[[#This Row],[total_reported]]</f>
        <v>0.27556930743476798</v>
      </c>
      <c r="I169" s="8">
        <v>71153</v>
      </c>
      <c r="J169" s="8" t="s">
        <v>16</v>
      </c>
      <c r="K169" s="8" t="s">
        <v>16</v>
      </c>
      <c r="L169" s="8" t="s">
        <v>16</v>
      </c>
      <c r="M169" s="8" t="s">
        <v>16</v>
      </c>
      <c r="N169" s="8">
        <v>3400</v>
      </c>
      <c r="O169" s="8">
        <v>1033</v>
      </c>
      <c r="P169" s="8">
        <v>473758</v>
      </c>
      <c r="Q169" s="8">
        <v>315068</v>
      </c>
      <c r="R169" s="8">
        <v>6785</v>
      </c>
      <c r="S169" s="8">
        <v>4517</v>
      </c>
      <c r="T169" s="8">
        <v>7685</v>
      </c>
    </row>
    <row r="170" spans="1:20">
      <c r="A170" s="1">
        <v>45495</v>
      </c>
      <c r="B170" s="8">
        <v>9948109</v>
      </c>
      <c r="C170" s="8">
        <v>4566412</v>
      </c>
      <c r="D170" s="8">
        <v>5381697</v>
      </c>
      <c r="E170" s="10">
        <f>nyse_gme_short_volume__4[[#This Row],[total_short]]/nyse_gme_short_volume__4[[#This Row],[total_reported]]</f>
        <v>0.45902311685567576</v>
      </c>
      <c r="F170" s="10">
        <f>nyse_gme_short_volume__4[[#This Row],[total_long]]/nyse_gme_short_volume__4[[#This Row],[total_reported]]</f>
        <v>0.54097688314432424</v>
      </c>
      <c r="G170" s="8">
        <v>2848255</v>
      </c>
      <c r="H170" s="10">
        <f>nyse_gme_short_volume__4[[#This Row],[Off-Exchange]]/nyse_gme_short_volume__4[[#This Row],[total_reported]]</f>
        <v>0.28631119743460792</v>
      </c>
      <c r="I170" s="8">
        <v>86978</v>
      </c>
      <c r="J170" s="8" t="s">
        <v>16</v>
      </c>
      <c r="K170" s="8" t="s">
        <v>16</v>
      </c>
      <c r="L170" s="8" t="s">
        <v>16</v>
      </c>
      <c r="M170" s="8" t="s">
        <v>16</v>
      </c>
      <c r="N170" s="8">
        <v>13966</v>
      </c>
      <c r="O170" s="8">
        <v>7233</v>
      </c>
      <c r="P170" s="8">
        <v>887889</v>
      </c>
      <c r="Q170" s="8">
        <v>697490</v>
      </c>
      <c r="R170" s="8">
        <v>11663</v>
      </c>
      <c r="S170" s="8">
        <v>3117</v>
      </c>
      <c r="T170" s="8">
        <v>9821</v>
      </c>
    </row>
    <row r="171" spans="1:20">
      <c r="A171" s="1">
        <v>45492</v>
      </c>
      <c r="B171" s="8">
        <v>8652139</v>
      </c>
      <c r="C171" s="8">
        <v>3862834</v>
      </c>
      <c r="D171" s="8">
        <v>4789305</v>
      </c>
      <c r="E171" s="10">
        <f>nyse_gme_short_volume__4[[#This Row],[total_short]]/nyse_gme_short_volume__4[[#This Row],[total_reported]]</f>
        <v>0.44646000254965851</v>
      </c>
      <c r="F171" s="10">
        <f>nyse_gme_short_volume__4[[#This Row],[total_long]]/nyse_gme_short_volume__4[[#This Row],[total_reported]]</f>
        <v>0.55353999745034144</v>
      </c>
      <c r="G171" s="8">
        <v>2444324</v>
      </c>
      <c r="H171" s="10">
        <f>nyse_gme_short_volume__4[[#This Row],[Off-Exchange]]/nyse_gme_short_volume__4[[#This Row],[total_reported]]</f>
        <v>0.28251094902659329</v>
      </c>
      <c r="I171" s="8">
        <v>86273</v>
      </c>
      <c r="J171" s="8" t="s">
        <v>16</v>
      </c>
      <c r="K171" s="8" t="s">
        <v>16</v>
      </c>
      <c r="L171" s="8" t="s">
        <v>16</v>
      </c>
      <c r="M171" s="8" t="s">
        <v>16</v>
      </c>
      <c r="N171" s="8">
        <v>12393</v>
      </c>
      <c r="O171" s="8">
        <v>5861</v>
      </c>
      <c r="P171" s="8">
        <v>882712</v>
      </c>
      <c r="Q171" s="8">
        <v>411042</v>
      </c>
      <c r="R171" s="8">
        <v>9650</v>
      </c>
      <c r="S171" s="8">
        <v>4073</v>
      </c>
      <c r="T171" s="8">
        <v>6506</v>
      </c>
    </row>
    <row r="172" spans="1:20">
      <c r="A172" s="1">
        <v>45491</v>
      </c>
      <c r="B172" s="8">
        <v>12062777</v>
      </c>
      <c r="C172" s="8">
        <v>5333464</v>
      </c>
      <c r="D172" s="8">
        <v>6729313</v>
      </c>
      <c r="E172" s="10">
        <f>nyse_gme_short_volume__4[[#This Row],[total_short]]/nyse_gme_short_volume__4[[#This Row],[total_reported]]</f>
        <v>0.44214230272183597</v>
      </c>
      <c r="F172" s="10">
        <f>nyse_gme_short_volume__4[[#This Row],[total_long]]/nyse_gme_short_volume__4[[#This Row],[total_reported]]</f>
        <v>0.55785769727816403</v>
      </c>
      <c r="G172" s="8">
        <v>3773195</v>
      </c>
      <c r="H172" s="10">
        <f>nyse_gme_short_volume__4[[#This Row],[Off-Exchange]]/nyse_gme_short_volume__4[[#This Row],[total_reported]]</f>
        <v>0.31279654759430603</v>
      </c>
      <c r="I172" s="8">
        <v>130351</v>
      </c>
      <c r="J172" s="8" t="s">
        <v>16</v>
      </c>
      <c r="K172" s="8" t="s">
        <v>16</v>
      </c>
      <c r="L172" s="8" t="s">
        <v>16</v>
      </c>
      <c r="M172" s="8" t="s">
        <v>16</v>
      </c>
      <c r="N172" s="8">
        <v>19550</v>
      </c>
      <c r="O172" s="8">
        <v>6002</v>
      </c>
      <c r="P172" s="8">
        <v>713626</v>
      </c>
      <c r="Q172" s="8">
        <v>663513</v>
      </c>
      <c r="R172" s="8">
        <v>5259</v>
      </c>
      <c r="S172" s="8">
        <v>9077</v>
      </c>
      <c r="T172" s="8">
        <v>12891</v>
      </c>
    </row>
    <row r="173" spans="1:20">
      <c r="A173" s="1">
        <v>45490</v>
      </c>
      <c r="B173" s="8">
        <v>16035448</v>
      </c>
      <c r="C173" s="8">
        <v>7735161</v>
      </c>
      <c r="D173" s="8">
        <v>8300287</v>
      </c>
      <c r="E173" s="10">
        <f>nyse_gme_short_volume__4[[#This Row],[total_short]]/nyse_gme_short_volume__4[[#This Row],[total_reported]]</f>
        <v>0.48237885215305493</v>
      </c>
      <c r="F173" s="10">
        <f>nyse_gme_short_volume__4[[#This Row],[total_long]]/nyse_gme_short_volume__4[[#This Row],[total_reported]]</f>
        <v>0.51762114784694513</v>
      </c>
      <c r="G173" s="8">
        <v>5131528</v>
      </c>
      <c r="H173" s="10">
        <f>nyse_gme_short_volume__4[[#This Row],[Off-Exchange]]/nyse_gme_short_volume__4[[#This Row],[total_reported]]</f>
        <v>0.32001151448964821</v>
      </c>
      <c r="I173" s="8">
        <v>146747</v>
      </c>
      <c r="J173" s="8" t="s">
        <v>16</v>
      </c>
      <c r="K173" s="8" t="s">
        <v>16</v>
      </c>
      <c r="L173" s="8" t="s">
        <v>16</v>
      </c>
      <c r="M173" s="8" t="s">
        <v>16</v>
      </c>
      <c r="N173" s="8">
        <v>32709</v>
      </c>
      <c r="O173" s="8">
        <v>6356</v>
      </c>
      <c r="P173" s="8">
        <v>1409703</v>
      </c>
      <c r="Q173" s="8">
        <v>970765</v>
      </c>
      <c r="R173" s="8">
        <v>26077</v>
      </c>
      <c r="S173" s="8">
        <v>1475</v>
      </c>
      <c r="T173" s="8">
        <v>9801</v>
      </c>
    </row>
    <row r="174" spans="1:20">
      <c r="A174" s="1">
        <v>45489</v>
      </c>
      <c r="B174" s="8">
        <v>16039741</v>
      </c>
      <c r="C174" s="8">
        <v>7296105</v>
      </c>
      <c r="D174" s="8">
        <v>8743636</v>
      </c>
      <c r="E174" s="10">
        <f>nyse_gme_short_volume__4[[#This Row],[total_short]]/nyse_gme_short_volume__4[[#This Row],[total_reported]]</f>
        <v>0.45487673398217587</v>
      </c>
      <c r="F174" s="10">
        <f>nyse_gme_short_volume__4[[#This Row],[total_long]]/nyse_gme_short_volume__4[[#This Row],[total_reported]]</f>
        <v>0.54512326601782413</v>
      </c>
      <c r="G174" s="8">
        <v>5029774</v>
      </c>
      <c r="H174" s="10">
        <f>nyse_gme_short_volume__4[[#This Row],[Off-Exchange]]/nyse_gme_short_volume__4[[#This Row],[total_reported]]</f>
        <v>0.31358199611826648</v>
      </c>
      <c r="I174" s="8">
        <v>160905</v>
      </c>
      <c r="J174" s="8" t="s">
        <v>16</v>
      </c>
      <c r="K174" s="8" t="s">
        <v>16</v>
      </c>
      <c r="L174" s="8" t="s">
        <v>16</v>
      </c>
      <c r="M174" s="8" t="s">
        <v>16</v>
      </c>
      <c r="N174" s="8">
        <v>23082</v>
      </c>
      <c r="O174" s="8">
        <v>12031</v>
      </c>
      <c r="P174" s="8">
        <v>1089782</v>
      </c>
      <c r="Q174" s="8">
        <v>934888</v>
      </c>
      <c r="R174" s="8">
        <v>33538</v>
      </c>
      <c r="S174" s="8">
        <v>453</v>
      </c>
      <c r="T174" s="8">
        <v>11652</v>
      </c>
    </row>
    <row r="175" spans="1:20">
      <c r="A175" s="1">
        <v>45488</v>
      </c>
      <c r="B175" s="8">
        <v>12105666</v>
      </c>
      <c r="C175" s="8">
        <v>5483219</v>
      </c>
      <c r="D175" s="8">
        <v>6622447</v>
      </c>
      <c r="E175" s="10">
        <f>nyse_gme_short_volume__4[[#This Row],[total_short]]/nyse_gme_short_volume__4[[#This Row],[total_reported]]</f>
        <v>0.45294649629355377</v>
      </c>
      <c r="F175" s="10">
        <f>nyse_gme_short_volume__4[[#This Row],[total_long]]/nyse_gme_short_volume__4[[#This Row],[total_reported]]</f>
        <v>0.54705350370644623</v>
      </c>
      <c r="G175" s="8">
        <v>3735745</v>
      </c>
      <c r="H175" s="10">
        <f>nyse_gme_short_volume__4[[#This Row],[Off-Exchange]]/nyse_gme_short_volume__4[[#This Row],[total_reported]]</f>
        <v>0.30859475224246236</v>
      </c>
      <c r="I175" s="8">
        <v>123305</v>
      </c>
      <c r="J175" s="8" t="s">
        <v>16</v>
      </c>
      <c r="K175" s="8" t="s">
        <v>16</v>
      </c>
      <c r="L175" s="8" t="s">
        <v>16</v>
      </c>
      <c r="M175" s="8" t="s">
        <v>16</v>
      </c>
      <c r="N175" s="8">
        <v>17070</v>
      </c>
      <c r="O175" s="8">
        <v>5737</v>
      </c>
      <c r="P175" s="8">
        <v>919723</v>
      </c>
      <c r="Q175" s="8">
        <v>649469</v>
      </c>
      <c r="R175" s="8">
        <v>6525</v>
      </c>
      <c r="S175" s="8">
        <v>1454</v>
      </c>
      <c r="T175" s="8">
        <v>24191</v>
      </c>
    </row>
    <row r="176" spans="1:20">
      <c r="A176" s="1">
        <v>45485</v>
      </c>
      <c r="B176" s="8">
        <v>11514479</v>
      </c>
      <c r="C176" s="8">
        <v>4899279</v>
      </c>
      <c r="D176" s="8">
        <v>6615200</v>
      </c>
      <c r="E176" s="10">
        <f>nyse_gme_short_volume__4[[#This Row],[total_short]]/nyse_gme_short_volume__4[[#This Row],[total_reported]]</f>
        <v>0.42548855228273896</v>
      </c>
      <c r="F176" s="10">
        <f>nyse_gme_short_volume__4[[#This Row],[total_long]]/nyse_gme_short_volume__4[[#This Row],[total_reported]]</f>
        <v>0.57451144771726104</v>
      </c>
      <c r="G176" s="8">
        <v>3403060</v>
      </c>
      <c r="H176" s="10">
        <f>nyse_gme_short_volume__4[[#This Row],[Off-Exchange]]/nyse_gme_short_volume__4[[#This Row],[total_reported]]</f>
        <v>0.29554615541007112</v>
      </c>
      <c r="I176" s="8">
        <v>109397</v>
      </c>
      <c r="J176" s="8" t="s">
        <v>16</v>
      </c>
      <c r="K176" s="8" t="s">
        <v>16</v>
      </c>
      <c r="L176" s="8" t="s">
        <v>16</v>
      </c>
      <c r="M176" s="8" t="s">
        <v>16</v>
      </c>
      <c r="N176" s="8">
        <v>15600</v>
      </c>
      <c r="O176" s="8">
        <v>4295</v>
      </c>
      <c r="P176" s="8">
        <v>700137</v>
      </c>
      <c r="Q176" s="8">
        <v>644070</v>
      </c>
      <c r="R176" s="8">
        <v>7468</v>
      </c>
      <c r="S176" s="8">
        <v>7668</v>
      </c>
      <c r="T176" s="8">
        <v>7584</v>
      </c>
    </row>
    <row r="177" spans="1:20">
      <c r="A177" s="1">
        <v>45484</v>
      </c>
      <c r="B177" s="8">
        <v>8944654</v>
      </c>
      <c r="C177" s="8">
        <v>3879766</v>
      </c>
      <c r="D177" s="8">
        <v>5064888</v>
      </c>
      <c r="E177" s="10">
        <f>nyse_gme_short_volume__4[[#This Row],[total_short]]/nyse_gme_short_volume__4[[#This Row],[total_reported]]</f>
        <v>0.433752496183754</v>
      </c>
      <c r="F177" s="10">
        <f>nyse_gme_short_volume__4[[#This Row],[total_long]]/nyse_gme_short_volume__4[[#This Row],[total_reported]]</f>
        <v>0.566247503816246</v>
      </c>
      <c r="G177" s="8">
        <v>2603774</v>
      </c>
      <c r="H177" s="10">
        <f>nyse_gme_short_volume__4[[#This Row],[Off-Exchange]]/nyse_gme_short_volume__4[[#This Row],[total_reported]]</f>
        <v>0.2910983476834319</v>
      </c>
      <c r="I177" s="8">
        <v>90866</v>
      </c>
      <c r="J177" s="8" t="s">
        <v>16</v>
      </c>
      <c r="K177" s="8" t="s">
        <v>16</v>
      </c>
      <c r="L177" s="8" t="s">
        <v>16</v>
      </c>
      <c r="M177" s="8" t="s">
        <v>16</v>
      </c>
      <c r="N177" s="8">
        <v>11919</v>
      </c>
      <c r="O177" s="8">
        <v>2788</v>
      </c>
      <c r="P177" s="8">
        <v>673218</v>
      </c>
      <c r="Q177" s="8">
        <v>483139</v>
      </c>
      <c r="R177" s="8">
        <v>3468</v>
      </c>
      <c r="S177" s="8">
        <v>1419</v>
      </c>
      <c r="T177" s="8">
        <v>9175</v>
      </c>
    </row>
    <row r="178" spans="1:20">
      <c r="A178" s="1">
        <v>45483</v>
      </c>
      <c r="B178" s="8">
        <v>16096563</v>
      </c>
      <c r="C178" s="8">
        <v>6981393</v>
      </c>
      <c r="D178" s="8">
        <v>9115170</v>
      </c>
      <c r="E178" s="10">
        <f>nyse_gme_short_volume__4[[#This Row],[total_short]]/nyse_gme_short_volume__4[[#This Row],[total_reported]]</f>
        <v>0.43371948409110689</v>
      </c>
      <c r="F178" s="10">
        <f>nyse_gme_short_volume__4[[#This Row],[total_long]]/nyse_gme_short_volume__4[[#This Row],[total_reported]]</f>
        <v>0.56628051590889306</v>
      </c>
      <c r="G178" s="8">
        <v>4754816</v>
      </c>
      <c r="H178" s="10">
        <f>nyse_gme_short_volume__4[[#This Row],[Off-Exchange]]/nyse_gme_short_volume__4[[#This Row],[total_reported]]</f>
        <v>0.29539324637191183</v>
      </c>
      <c r="I178" s="8">
        <v>155708</v>
      </c>
      <c r="J178" s="8" t="s">
        <v>16</v>
      </c>
      <c r="K178" s="8" t="s">
        <v>16</v>
      </c>
      <c r="L178" s="8" t="s">
        <v>16</v>
      </c>
      <c r="M178" s="8" t="s">
        <v>16</v>
      </c>
      <c r="N178" s="8">
        <v>17250</v>
      </c>
      <c r="O178" s="8">
        <v>5748</v>
      </c>
      <c r="P178" s="8">
        <v>1083259</v>
      </c>
      <c r="Q178" s="8">
        <v>934216</v>
      </c>
      <c r="R178" s="8">
        <v>6123</v>
      </c>
      <c r="S178" s="8">
        <v>4047</v>
      </c>
      <c r="T178" s="8">
        <v>20226</v>
      </c>
    </row>
    <row r="179" spans="1:20">
      <c r="A179" s="1">
        <v>45482</v>
      </c>
      <c r="B179" s="8">
        <v>6471981</v>
      </c>
      <c r="C179" s="8">
        <v>2948818</v>
      </c>
      <c r="D179" s="8">
        <v>3523163</v>
      </c>
      <c r="E179" s="10">
        <f>nyse_gme_short_volume__4[[#This Row],[total_short]]/nyse_gme_short_volume__4[[#This Row],[total_reported]]</f>
        <v>0.45562834625132553</v>
      </c>
      <c r="F179" s="10">
        <f>nyse_gme_short_volume__4[[#This Row],[total_long]]/nyse_gme_short_volume__4[[#This Row],[total_reported]]</f>
        <v>0.54437165374867447</v>
      </c>
      <c r="G179" s="8">
        <v>1998416</v>
      </c>
      <c r="H179" s="10">
        <f>nyse_gme_short_volume__4[[#This Row],[Off-Exchange]]/nyse_gme_short_volume__4[[#This Row],[total_reported]]</f>
        <v>0.30877964567572125</v>
      </c>
      <c r="I179" s="8">
        <v>107050</v>
      </c>
      <c r="J179" s="8" t="s">
        <v>16</v>
      </c>
      <c r="K179" s="8" t="s">
        <v>16</v>
      </c>
      <c r="L179" s="8" t="s">
        <v>16</v>
      </c>
      <c r="M179" s="8" t="s">
        <v>16</v>
      </c>
      <c r="N179" s="8">
        <v>7455</v>
      </c>
      <c r="O179" s="8">
        <v>1059</v>
      </c>
      <c r="P179" s="8">
        <v>405979</v>
      </c>
      <c r="Q179" s="8">
        <v>416780</v>
      </c>
      <c r="R179" s="8">
        <v>2865</v>
      </c>
      <c r="S179" s="8">
        <v>2260</v>
      </c>
      <c r="T179" s="8">
        <v>6954</v>
      </c>
    </row>
    <row r="180" spans="1:20">
      <c r="A180" s="1">
        <v>45481</v>
      </c>
      <c r="B180" s="8">
        <v>8385878</v>
      </c>
      <c r="C180" s="8">
        <v>3488454</v>
      </c>
      <c r="D180" s="8">
        <v>4897424</v>
      </c>
      <c r="E180" s="10">
        <f>nyse_gme_short_volume__4[[#This Row],[total_short]]/nyse_gme_short_volume__4[[#This Row],[total_reported]]</f>
        <v>0.41599150381152694</v>
      </c>
      <c r="F180" s="10">
        <f>nyse_gme_short_volume__4[[#This Row],[total_long]]/nyse_gme_short_volume__4[[#This Row],[total_reported]]</f>
        <v>0.58400849618847306</v>
      </c>
      <c r="G180" s="8">
        <v>2496842</v>
      </c>
      <c r="H180" s="10">
        <f>nyse_gme_short_volume__4[[#This Row],[Off-Exchange]]/nyse_gme_short_volume__4[[#This Row],[total_reported]]</f>
        <v>0.29774365904202277</v>
      </c>
      <c r="I180" s="8">
        <v>110465</v>
      </c>
      <c r="J180" s="8" t="s">
        <v>16</v>
      </c>
      <c r="K180" s="8" t="s">
        <v>16</v>
      </c>
      <c r="L180" s="8" t="s">
        <v>16</v>
      </c>
      <c r="M180" s="8" t="s">
        <v>16</v>
      </c>
      <c r="N180" s="8">
        <v>5901</v>
      </c>
      <c r="O180" s="8">
        <v>888</v>
      </c>
      <c r="P180" s="8">
        <v>457057</v>
      </c>
      <c r="Q180" s="8">
        <v>402543</v>
      </c>
      <c r="R180" s="8">
        <v>4014</v>
      </c>
      <c r="S180" s="8">
        <v>200</v>
      </c>
      <c r="T180" s="8">
        <v>10544</v>
      </c>
    </row>
    <row r="181" spans="1:20">
      <c r="A181" s="1">
        <v>45478</v>
      </c>
      <c r="B181" s="8">
        <v>8203933</v>
      </c>
      <c r="C181" s="8">
        <v>3635291</v>
      </c>
      <c r="D181" s="8">
        <v>4568642</v>
      </c>
      <c r="E181" s="10">
        <f>nyse_gme_short_volume__4[[#This Row],[total_short]]/nyse_gme_short_volume__4[[#This Row],[total_reported]]</f>
        <v>0.44311563734126058</v>
      </c>
      <c r="F181" s="10">
        <f>nyse_gme_short_volume__4[[#This Row],[total_long]]/nyse_gme_short_volume__4[[#This Row],[total_reported]]</f>
        <v>0.55688436265873942</v>
      </c>
      <c r="G181" s="8">
        <v>2469603</v>
      </c>
      <c r="H181" s="10">
        <f>nyse_gme_short_volume__4[[#This Row],[Off-Exchange]]/nyse_gme_short_volume__4[[#This Row],[total_reported]]</f>
        <v>0.30102671486956317</v>
      </c>
      <c r="I181" s="8">
        <v>179798</v>
      </c>
      <c r="J181" s="8" t="s">
        <v>16</v>
      </c>
      <c r="K181" s="8" t="s">
        <v>16</v>
      </c>
      <c r="L181" s="8" t="s">
        <v>16</v>
      </c>
      <c r="M181" s="8" t="s">
        <v>16</v>
      </c>
      <c r="N181" s="8">
        <v>6586</v>
      </c>
      <c r="O181" s="8">
        <v>5576</v>
      </c>
      <c r="P181" s="8">
        <v>509423</v>
      </c>
      <c r="Q181" s="8">
        <v>441069</v>
      </c>
      <c r="R181" s="8">
        <v>5221</v>
      </c>
      <c r="S181" s="8">
        <v>3370</v>
      </c>
      <c r="T181" s="8">
        <v>14645</v>
      </c>
    </row>
    <row r="182" spans="1:20">
      <c r="A182" s="1">
        <v>45476</v>
      </c>
      <c r="B182" s="8">
        <v>8723573</v>
      </c>
      <c r="C182" s="8">
        <v>3868363</v>
      </c>
      <c r="D182" s="8">
        <v>4855210</v>
      </c>
      <c r="E182" s="10">
        <f>nyse_gme_short_volume__4[[#This Row],[total_short]]/nyse_gme_short_volume__4[[#This Row],[total_reported]]</f>
        <v>0.44343791242418673</v>
      </c>
      <c r="F182" s="10">
        <f>nyse_gme_short_volume__4[[#This Row],[total_long]]/nyse_gme_short_volume__4[[#This Row],[total_reported]]</f>
        <v>0.55656208757581327</v>
      </c>
      <c r="G182" s="8">
        <v>2571714</v>
      </c>
      <c r="H182" s="10">
        <f>nyse_gme_short_volume__4[[#This Row],[Off-Exchange]]/nyse_gme_short_volume__4[[#This Row],[total_reported]]</f>
        <v>0.29480053643157456</v>
      </c>
      <c r="I182" s="8">
        <v>218812</v>
      </c>
      <c r="J182" s="8" t="s">
        <v>16</v>
      </c>
      <c r="K182" s="8" t="s">
        <v>16</v>
      </c>
      <c r="L182" s="8" t="s">
        <v>16</v>
      </c>
      <c r="M182" s="8" t="s">
        <v>16</v>
      </c>
      <c r="N182" s="8">
        <v>13613</v>
      </c>
      <c r="O182" s="8">
        <v>14522</v>
      </c>
      <c r="P182" s="8">
        <v>553557</v>
      </c>
      <c r="Q182" s="8">
        <v>457267</v>
      </c>
      <c r="R182" s="8">
        <v>9695</v>
      </c>
      <c r="S182" s="8">
        <v>16041</v>
      </c>
      <c r="T182" s="8">
        <v>13142</v>
      </c>
    </row>
    <row r="183" spans="1:20">
      <c r="A183" s="1">
        <v>45475</v>
      </c>
      <c r="B183" s="8">
        <v>9844160</v>
      </c>
      <c r="C183" s="8">
        <v>4564666</v>
      </c>
      <c r="D183" s="8">
        <v>5279494</v>
      </c>
      <c r="E183" s="10">
        <f>nyse_gme_short_volume__4[[#This Row],[total_short]]/nyse_gme_short_volume__4[[#This Row],[total_reported]]</f>
        <v>0.46369278841465394</v>
      </c>
      <c r="F183" s="10">
        <f>nyse_gme_short_volume__4[[#This Row],[total_long]]/nyse_gme_short_volume__4[[#This Row],[total_reported]]</f>
        <v>0.536307211585346</v>
      </c>
      <c r="G183" s="8">
        <v>3116214</v>
      </c>
      <c r="H183" s="10">
        <f>nyse_gme_short_volume__4[[#This Row],[Off-Exchange]]/nyse_gme_short_volume__4[[#This Row],[total_reported]]</f>
        <v>0.31655458667880243</v>
      </c>
      <c r="I183" s="8">
        <v>175076</v>
      </c>
      <c r="J183" s="8" t="s">
        <v>16</v>
      </c>
      <c r="K183" s="8" t="s">
        <v>16</v>
      </c>
      <c r="L183" s="8" t="s">
        <v>16</v>
      </c>
      <c r="M183" s="8" t="s">
        <v>16</v>
      </c>
      <c r="N183" s="8">
        <v>13071</v>
      </c>
      <c r="O183" s="8">
        <v>1442</v>
      </c>
      <c r="P183" s="8">
        <v>692648</v>
      </c>
      <c r="Q183" s="8">
        <v>530385</v>
      </c>
      <c r="R183" s="8">
        <v>6958</v>
      </c>
      <c r="S183" s="8">
        <v>522</v>
      </c>
      <c r="T183" s="8">
        <v>28350</v>
      </c>
    </row>
    <row r="184" spans="1:20">
      <c r="A184" s="1">
        <v>45474</v>
      </c>
      <c r="B184" s="8">
        <v>19333609</v>
      </c>
      <c r="C184" s="8">
        <v>9807656</v>
      </c>
      <c r="D184" s="8">
        <v>9525953</v>
      </c>
      <c r="E184" s="10">
        <f>nyse_gme_short_volume__4[[#This Row],[total_short]]/nyse_gme_short_volume__4[[#This Row],[total_reported]]</f>
        <v>0.50728531853519954</v>
      </c>
      <c r="F184" s="10">
        <f>nyse_gme_short_volume__4[[#This Row],[total_long]]/nyse_gme_short_volume__4[[#This Row],[total_reported]]</f>
        <v>0.49271468146480052</v>
      </c>
      <c r="G184" s="8">
        <v>6568025</v>
      </c>
      <c r="H184" s="10">
        <f>nyse_gme_short_volume__4[[#This Row],[Off-Exchange]]/nyse_gme_short_volume__4[[#This Row],[total_reported]]</f>
        <v>0.33972058708749103</v>
      </c>
      <c r="I184" s="8">
        <v>279577</v>
      </c>
      <c r="J184" s="8" t="s">
        <v>16</v>
      </c>
      <c r="K184" s="8" t="s">
        <v>16</v>
      </c>
      <c r="L184" s="8" t="s">
        <v>16</v>
      </c>
      <c r="M184" s="8" t="s">
        <v>16</v>
      </c>
      <c r="N184" s="8">
        <v>50250</v>
      </c>
      <c r="O184" s="8">
        <v>13845</v>
      </c>
      <c r="P184" s="8">
        <v>1567049</v>
      </c>
      <c r="Q184" s="8">
        <v>1218194</v>
      </c>
      <c r="R184" s="8">
        <v>30298</v>
      </c>
      <c r="S184" s="8">
        <v>41025</v>
      </c>
      <c r="T184" s="8">
        <v>39393</v>
      </c>
    </row>
    <row r="185" spans="1:20">
      <c r="A185" s="1">
        <v>45471</v>
      </c>
      <c r="B185" s="8">
        <v>14089530</v>
      </c>
      <c r="C185" s="8">
        <v>5994853</v>
      </c>
      <c r="D185" s="8">
        <v>8094677</v>
      </c>
      <c r="E185" s="10">
        <f>nyse_gme_short_volume__4[[#This Row],[total_short]]/nyse_gme_short_volume__4[[#This Row],[total_reported]]</f>
        <v>0.42548282306081181</v>
      </c>
      <c r="F185" s="10">
        <f>nyse_gme_short_volume__4[[#This Row],[total_long]]/nyse_gme_short_volume__4[[#This Row],[total_reported]]</f>
        <v>0.57451717693918813</v>
      </c>
      <c r="G185" s="8">
        <v>3901418</v>
      </c>
      <c r="H185" s="10">
        <f>nyse_gme_short_volume__4[[#This Row],[Off-Exchange]]/nyse_gme_short_volume__4[[#This Row],[total_reported]]</f>
        <v>0.27690192646596445</v>
      </c>
      <c r="I185" s="8">
        <v>211947</v>
      </c>
      <c r="J185" s="8" t="s">
        <v>16</v>
      </c>
      <c r="K185" s="8" t="s">
        <v>16</v>
      </c>
      <c r="L185" s="8" t="s">
        <v>16</v>
      </c>
      <c r="M185" s="8" t="s">
        <v>16</v>
      </c>
      <c r="N185" s="8">
        <v>15241</v>
      </c>
      <c r="O185" s="8">
        <v>7253</v>
      </c>
      <c r="P185" s="8">
        <v>1076823</v>
      </c>
      <c r="Q185" s="8">
        <v>738494</v>
      </c>
      <c r="R185" s="8">
        <v>13000</v>
      </c>
      <c r="S185" s="8">
        <v>3661</v>
      </c>
      <c r="T185" s="8">
        <v>27016</v>
      </c>
    </row>
    <row r="186" spans="1:20">
      <c r="A186" s="1">
        <v>45470</v>
      </c>
      <c r="B186" s="8">
        <v>25435601</v>
      </c>
      <c r="C186" s="8">
        <v>10129833</v>
      </c>
      <c r="D186" s="8">
        <v>15305768</v>
      </c>
      <c r="E186" s="10">
        <f>nyse_gme_short_volume__4[[#This Row],[total_short]]/nyse_gme_short_volume__4[[#This Row],[total_reported]]</f>
        <v>0.39825412420960682</v>
      </c>
      <c r="F186" s="10">
        <f>nyse_gme_short_volume__4[[#This Row],[total_long]]/nyse_gme_short_volume__4[[#This Row],[total_reported]]</f>
        <v>0.60174587579039318</v>
      </c>
      <c r="G186" s="8">
        <v>6881799</v>
      </c>
      <c r="H186" s="10">
        <f>nyse_gme_short_volume__4[[#This Row],[Off-Exchange]]/nyse_gme_short_volume__4[[#This Row],[total_reported]]</f>
        <v>0.27055775092556295</v>
      </c>
      <c r="I186" s="8">
        <v>333726</v>
      </c>
      <c r="J186" s="8" t="s">
        <v>16</v>
      </c>
      <c r="K186" s="8" t="s">
        <v>16</v>
      </c>
      <c r="L186" s="8" t="s">
        <v>16</v>
      </c>
      <c r="M186" s="8" t="s">
        <v>16</v>
      </c>
      <c r="N186" s="8">
        <v>47732</v>
      </c>
      <c r="O186" s="8">
        <v>55944</v>
      </c>
      <c r="P186" s="8">
        <v>1312961</v>
      </c>
      <c r="Q186" s="8">
        <v>1441470</v>
      </c>
      <c r="R186" s="8">
        <v>24525</v>
      </c>
      <c r="S186" s="8">
        <v>15947</v>
      </c>
      <c r="T186" s="8">
        <v>15729</v>
      </c>
    </row>
    <row r="187" spans="1:20">
      <c r="A187" s="1">
        <v>45469</v>
      </c>
      <c r="B187" s="8">
        <v>12385855</v>
      </c>
      <c r="C187" s="8">
        <v>5420677</v>
      </c>
      <c r="D187" s="8">
        <v>6965178</v>
      </c>
      <c r="E187" s="10">
        <f>nyse_gme_short_volume__4[[#This Row],[total_short]]/nyse_gme_short_volume__4[[#This Row],[total_reported]]</f>
        <v>0.4376506103131354</v>
      </c>
      <c r="F187" s="10">
        <f>nyse_gme_short_volume__4[[#This Row],[total_long]]/nyse_gme_short_volume__4[[#This Row],[total_reported]]</f>
        <v>0.56234938968686454</v>
      </c>
      <c r="G187" s="8">
        <v>3651939</v>
      </c>
      <c r="H187" s="10">
        <f>nyse_gme_short_volume__4[[#This Row],[Off-Exchange]]/nyse_gme_short_volume__4[[#This Row],[total_reported]]</f>
        <v>0.29484754988654399</v>
      </c>
      <c r="I187" s="8">
        <v>228332</v>
      </c>
      <c r="J187" s="8" t="s">
        <v>16</v>
      </c>
      <c r="K187" s="8" t="s">
        <v>16</v>
      </c>
      <c r="L187" s="8" t="s">
        <v>16</v>
      </c>
      <c r="M187" s="8" t="s">
        <v>16</v>
      </c>
      <c r="N187" s="8">
        <v>24326</v>
      </c>
      <c r="O187" s="8">
        <v>19808</v>
      </c>
      <c r="P187" s="8">
        <v>763818</v>
      </c>
      <c r="Q187" s="8">
        <v>703256</v>
      </c>
      <c r="R187" s="8">
        <v>13970</v>
      </c>
      <c r="S187" s="8">
        <v>2275</v>
      </c>
      <c r="T187" s="8">
        <v>12953</v>
      </c>
    </row>
    <row r="188" spans="1:20">
      <c r="A188" s="1">
        <v>45468</v>
      </c>
      <c r="B188" s="8">
        <v>19445851</v>
      </c>
      <c r="C188" s="8">
        <v>9537421</v>
      </c>
      <c r="D188" s="8">
        <v>9908430</v>
      </c>
      <c r="E188" s="10">
        <f>nyse_gme_short_volume__4[[#This Row],[total_short]]/nyse_gme_short_volume__4[[#This Row],[total_reported]]</f>
        <v>0.49046045863459509</v>
      </c>
      <c r="F188" s="10">
        <f>nyse_gme_short_volume__4[[#This Row],[total_long]]/nyse_gme_short_volume__4[[#This Row],[total_reported]]</f>
        <v>0.50953954136540491</v>
      </c>
      <c r="G188" s="8">
        <v>6141544</v>
      </c>
      <c r="H188" s="10">
        <f>nyse_gme_short_volume__4[[#This Row],[Off-Exchange]]/nyse_gme_short_volume__4[[#This Row],[total_reported]]</f>
        <v>0.31582798819141422</v>
      </c>
      <c r="I188" s="8">
        <v>326701</v>
      </c>
      <c r="J188" s="8" t="s">
        <v>16</v>
      </c>
      <c r="K188" s="8" t="s">
        <v>16</v>
      </c>
      <c r="L188" s="8" t="s">
        <v>16</v>
      </c>
      <c r="M188" s="8" t="s">
        <v>16</v>
      </c>
      <c r="N188" s="8">
        <v>31486</v>
      </c>
      <c r="O188" s="8">
        <v>18858</v>
      </c>
      <c r="P188" s="8">
        <v>1854911</v>
      </c>
      <c r="Q188" s="8">
        <v>1131057</v>
      </c>
      <c r="R188" s="8">
        <v>13867</v>
      </c>
      <c r="S188" s="8">
        <v>614</v>
      </c>
      <c r="T188" s="8">
        <v>18383</v>
      </c>
    </row>
    <row r="189" spans="1:20">
      <c r="A189" s="1">
        <v>45467</v>
      </c>
      <c r="B189" s="8">
        <v>15136526</v>
      </c>
      <c r="C189" s="8">
        <v>6667658</v>
      </c>
      <c r="D189" s="8">
        <v>8468868</v>
      </c>
      <c r="E189" s="10">
        <f>nyse_gme_short_volume__4[[#This Row],[total_short]]/nyse_gme_short_volume__4[[#This Row],[total_reported]]</f>
        <v>0.44050120879784438</v>
      </c>
      <c r="F189" s="10">
        <f>nyse_gme_short_volume__4[[#This Row],[total_long]]/nyse_gme_short_volume__4[[#This Row],[total_reported]]</f>
        <v>0.55949879120215562</v>
      </c>
      <c r="G189" s="8">
        <v>4154568</v>
      </c>
      <c r="H189" s="10">
        <f>nyse_gme_short_volume__4[[#This Row],[Off-Exchange]]/nyse_gme_short_volume__4[[#This Row],[total_reported]]</f>
        <v>0.27447301976688704</v>
      </c>
      <c r="I189" s="8">
        <v>232882</v>
      </c>
      <c r="J189" s="8" t="s">
        <v>16</v>
      </c>
      <c r="K189" s="8" t="s">
        <v>16</v>
      </c>
      <c r="L189" s="8" t="s">
        <v>16</v>
      </c>
      <c r="M189" s="8" t="s">
        <v>16</v>
      </c>
      <c r="N189" s="8">
        <v>25754</v>
      </c>
      <c r="O189" s="8">
        <v>30257</v>
      </c>
      <c r="P189" s="8">
        <v>1466230</v>
      </c>
      <c r="Q189" s="8">
        <v>723492</v>
      </c>
      <c r="R189" s="8">
        <v>8100</v>
      </c>
      <c r="S189" s="8">
        <v>3100</v>
      </c>
      <c r="T189" s="8">
        <v>23275</v>
      </c>
    </row>
    <row r="190" spans="1:20">
      <c r="A190" s="1">
        <v>45464</v>
      </c>
      <c r="B190" s="8">
        <v>19512228</v>
      </c>
      <c r="C190" s="8">
        <v>9209752</v>
      </c>
      <c r="D190" s="8">
        <v>10302476</v>
      </c>
      <c r="E190" s="10">
        <f>nyse_gme_short_volume__4[[#This Row],[total_short]]/nyse_gme_short_volume__4[[#This Row],[total_reported]]</f>
        <v>0.47199899468169398</v>
      </c>
      <c r="F190" s="10">
        <f>nyse_gme_short_volume__4[[#This Row],[total_long]]/nyse_gme_short_volume__4[[#This Row],[total_reported]]</f>
        <v>0.52800100531830607</v>
      </c>
      <c r="G190" s="8">
        <v>5919770</v>
      </c>
      <c r="H190" s="10">
        <f>nyse_gme_short_volume__4[[#This Row],[Off-Exchange]]/nyse_gme_short_volume__4[[#This Row],[total_reported]]</f>
        <v>0.30338770129172332</v>
      </c>
      <c r="I190" s="8">
        <v>323293</v>
      </c>
      <c r="J190" s="8" t="s">
        <v>16</v>
      </c>
      <c r="K190" s="8" t="s">
        <v>16</v>
      </c>
      <c r="L190" s="8" t="s">
        <v>16</v>
      </c>
      <c r="M190" s="8" t="s">
        <v>16</v>
      </c>
      <c r="N190" s="8">
        <v>28843</v>
      </c>
      <c r="O190" s="8">
        <v>14309</v>
      </c>
      <c r="P190" s="8">
        <v>1928689</v>
      </c>
      <c r="Q190" s="8">
        <v>959572</v>
      </c>
      <c r="R190" s="8">
        <v>19240</v>
      </c>
      <c r="S190" s="8">
        <v>1202</v>
      </c>
      <c r="T190" s="8">
        <v>14834</v>
      </c>
    </row>
    <row r="191" spans="1:20">
      <c r="A191" s="1">
        <v>45463</v>
      </c>
      <c r="B191" s="8">
        <v>25985002</v>
      </c>
      <c r="C191" s="8">
        <v>11784651</v>
      </c>
      <c r="D191" s="8">
        <v>14200351</v>
      </c>
      <c r="E191" s="10">
        <f>nyse_gme_short_volume__4[[#This Row],[total_short]]/nyse_gme_short_volume__4[[#This Row],[total_reported]]</f>
        <v>0.45351741747027768</v>
      </c>
      <c r="F191" s="10">
        <f>nyse_gme_short_volume__4[[#This Row],[total_long]]/nyse_gme_short_volume__4[[#This Row],[total_reported]]</f>
        <v>0.54648258252972237</v>
      </c>
      <c r="G191" s="8">
        <v>8022970</v>
      </c>
      <c r="H191" s="10">
        <f>nyse_gme_short_volume__4[[#This Row],[Off-Exchange]]/nyse_gme_short_volume__4[[#This Row],[total_reported]]</f>
        <v>0.30875387271472982</v>
      </c>
      <c r="I191" s="8">
        <v>481563</v>
      </c>
      <c r="J191" s="8" t="s">
        <v>16</v>
      </c>
      <c r="K191" s="8" t="s">
        <v>16</v>
      </c>
      <c r="L191" s="8" t="s">
        <v>16</v>
      </c>
      <c r="M191" s="8" t="s">
        <v>16</v>
      </c>
      <c r="N191" s="8">
        <v>29754</v>
      </c>
      <c r="O191" s="8">
        <v>14865</v>
      </c>
      <c r="P191" s="8">
        <v>1710465</v>
      </c>
      <c r="Q191" s="8">
        <v>1465865</v>
      </c>
      <c r="R191" s="8">
        <v>12276</v>
      </c>
      <c r="S191" s="8">
        <v>7532</v>
      </c>
      <c r="T191" s="8">
        <v>39361</v>
      </c>
    </row>
    <row r="192" spans="1:20">
      <c r="A192" s="1">
        <v>45461</v>
      </c>
      <c r="B192" s="8">
        <v>26668489</v>
      </c>
      <c r="C192" s="8">
        <v>11177246</v>
      </c>
      <c r="D192" s="8">
        <v>15491243</v>
      </c>
      <c r="E192" s="10">
        <f>nyse_gme_short_volume__4[[#This Row],[total_short]]/nyse_gme_short_volume__4[[#This Row],[total_reported]]</f>
        <v>0.41911808351796759</v>
      </c>
      <c r="F192" s="10">
        <f>nyse_gme_short_volume__4[[#This Row],[total_long]]/nyse_gme_short_volume__4[[#This Row],[total_reported]]</f>
        <v>0.58088191648203236</v>
      </c>
      <c r="G192" s="8">
        <v>7240946</v>
      </c>
      <c r="H192" s="10">
        <f>nyse_gme_short_volume__4[[#This Row],[Off-Exchange]]/nyse_gme_short_volume__4[[#This Row],[total_reported]]</f>
        <v>0.27151692021246498</v>
      </c>
      <c r="I192" s="8">
        <v>984507</v>
      </c>
      <c r="J192" s="8" t="s">
        <v>16</v>
      </c>
      <c r="K192" s="8" t="s">
        <v>16</v>
      </c>
      <c r="L192" s="8" t="s">
        <v>16</v>
      </c>
      <c r="M192" s="8" t="s">
        <v>16</v>
      </c>
      <c r="N192" s="8">
        <v>45589</v>
      </c>
      <c r="O192" s="8">
        <v>17643</v>
      </c>
      <c r="P192" s="8">
        <v>1518877</v>
      </c>
      <c r="Q192" s="8">
        <v>1337075</v>
      </c>
      <c r="R192" s="8">
        <v>24295</v>
      </c>
      <c r="S192" s="8">
        <v>2511</v>
      </c>
      <c r="T192" s="8">
        <v>5803</v>
      </c>
    </row>
    <row r="193" spans="1:20">
      <c r="A193" s="1">
        <v>45460</v>
      </c>
      <c r="B193" s="8">
        <v>58832659</v>
      </c>
      <c r="C193" s="8">
        <v>27667861</v>
      </c>
      <c r="D193" s="8">
        <v>31164798</v>
      </c>
      <c r="E193" s="10">
        <f>nyse_gme_short_volume__4[[#This Row],[total_short]]/nyse_gme_short_volume__4[[#This Row],[total_reported]]</f>
        <v>0.4702806480325834</v>
      </c>
      <c r="F193" s="10">
        <f>nyse_gme_short_volume__4[[#This Row],[total_long]]/nyse_gme_short_volume__4[[#This Row],[total_reported]]</f>
        <v>0.5297193519674166</v>
      </c>
      <c r="G193" s="8">
        <v>18456455</v>
      </c>
      <c r="H193" s="10">
        <f>nyse_gme_short_volume__4[[#This Row],[Off-Exchange]]/nyse_gme_short_volume__4[[#This Row],[total_reported]]</f>
        <v>0.31371104610451145</v>
      </c>
      <c r="I193" s="8">
        <v>1544135</v>
      </c>
      <c r="J193" s="8" t="s">
        <v>16</v>
      </c>
      <c r="K193" s="8" t="s">
        <v>16</v>
      </c>
      <c r="L193" s="8" t="s">
        <v>16</v>
      </c>
      <c r="M193" s="8" t="s">
        <v>16</v>
      </c>
      <c r="N193" s="8">
        <v>147665</v>
      </c>
      <c r="O193" s="8">
        <v>44393</v>
      </c>
      <c r="P193" s="8">
        <v>3426408</v>
      </c>
      <c r="Q193" s="8">
        <v>3941962</v>
      </c>
      <c r="R193" s="8">
        <v>87407</v>
      </c>
      <c r="S193" s="8">
        <v>5577</v>
      </c>
      <c r="T193" s="8">
        <v>13859</v>
      </c>
    </row>
    <row r="194" spans="1:20">
      <c r="A194" s="1">
        <v>45457</v>
      </c>
      <c r="B194" s="8">
        <v>56565365</v>
      </c>
      <c r="C194" s="8">
        <v>27445483</v>
      </c>
      <c r="D194" s="8">
        <v>29119882</v>
      </c>
      <c r="E194" s="10">
        <f>nyse_gme_short_volume__4[[#This Row],[total_short]]/nyse_gme_short_volume__4[[#This Row],[total_reported]]</f>
        <v>0.48519943255028941</v>
      </c>
      <c r="F194" s="10">
        <f>nyse_gme_short_volume__4[[#This Row],[total_long]]/nyse_gme_short_volume__4[[#This Row],[total_reported]]</f>
        <v>0.51480056744971059</v>
      </c>
      <c r="G194" s="8">
        <v>19159260</v>
      </c>
      <c r="H194" s="10">
        <f>nyse_gme_short_volume__4[[#This Row],[Off-Exchange]]/nyse_gme_short_volume__4[[#This Row],[total_reported]]</f>
        <v>0.33871009229764537</v>
      </c>
      <c r="I194" s="8">
        <v>768287</v>
      </c>
      <c r="J194" s="8" t="s">
        <v>16</v>
      </c>
      <c r="K194" s="8" t="s">
        <v>16</v>
      </c>
      <c r="L194" s="8" t="s">
        <v>16</v>
      </c>
      <c r="M194" s="8" t="s">
        <v>16</v>
      </c>
      <c r="N194" s="8">
        <v>63485</v>
      </c>
      <c r="O194" s="8">
        <v>52732</v>
      </c>
      <c r="P194" s="8">
        <v>3659822</v>
      </c>
      <c r="Q194" s="8">
        <v>3612103</v>
      </c>
      <c r="R194" s="8">
        <v>54083</v>
      </c>
      <c r="S194" s="8">
        <v>9446</v>
      </c>
      <c r="T194" s="8">
        <v>66265</v>
      </c>
    </row>
    <row r="195" spans="1:20">
      <c r="A195" s="1">
        <v>45456</v>
      </c>
      <c r="B195" s="8">
        <v>68318339</v>
      </c>
      <c r="C195" s="8">
        <v>30054666</v>
      </c>
      <c r="D195" s="8">
        <v>38263673</v>
      </c>
      <c r="E195" s="10">
        <f>nyse_gme_short_volume__4[[#This Row],[total_short]]/nyse_gme_short_volume__4[[#This Row],[total_reported]]</f>
        <v>0.43992091201163425</v>
      </c>
      <c r="F195" s="10">
        <f>nyse_gme_short_volume__4[[#This Row],[total_long]]/nyse_gme_short_volume__4[[#This Row],[total_reported]]</f>
        <v>0.56007908798836581</v>
      </c>
      <c r="G195" s="8">
        <v>20697857</v>
      </c>
      <c r="H195" s="10">
        <f>nyse_gme_short_volume__4[[#This Row],[Off-Exchange]]/nyse_gme_short_volume__4[[#This Row],[total_reported]]</f>
        <v>0.30296194701103607</v>
      </c>
      <c r="I195" s="8">
        <v>1994294</v>
      </c>
      <c r="J195" s="8" t="s">
        <v>16</v>
      </c>
      <c r="K195" s="8" t="s">
        <v>16</v>
      </c>
      <c r="L195" s="8" t="s">
        <v>16</v>
      </c>
      <c r="M195" s="8" t="s">
        <v>16</v>
      </c>
      <c r="N195" s="8">
        <v>158067</v>
      </c>
      <c r="O195" s="8">
        <v>45658</v>
      </c>
      <c r="P195" s="8">
        <v>3457668</v>
      </c>
      <c r="Q195" s="8">
        <v>3463775</v>
      </c>
      <c r="R195" s="8">
        <v>156469</v>
      </c>
      <c r="S195" s="8">
        <v>12650</v>
      </c>
      <c r="T195" s="8">
        <v>68228</v>
      </c>
    </row>
    <row r="196" spans="1:20">
      <c r="A196" s="1">
        <v>45455</v>
      </c>
      <c r="B196" s="8">
        <v>96636685</v>
      </c>
      <c r="C196" s="8">
        <v>43049392</v>
      </c>
      <c r="D196" s="8">
        <v>53587293</v>
      </c>
      <c r="E196" s="10">
        <f>nyse_gme_short_volume__4[[#This Row],[total_short]]/nyse_gme_short_volume__4[[#This Row],[total_reported]]</f>
        <v>0.445476704835229</v>
      </c>
      <c r="F196" s="10">
        <f>nyse_gme_short_volume__4[[#This Row],[total_long]]/nyse_gme_short_volume__4[[#This Row],[total_reported]]</f>
        <v>0.55452329516477106</v>
      </c>
      <c r="G196" s="8">
        <v>30799726</v>
      </c>
      <c r="H196" s="10">
        <f>nyse_gme_short_volume__4[[#This Row],[Off-Exchange]]/nyse_gme_short_volume__4[[#This Row],[total_reported]]</f>
        <v>0.31871670680756486</v>
      </c>
      <c r="I196" s="8">
        <v>1552836</v>
      </c>
      <c r="J196" s="8" t="s">
        <v>16</v>
      </c>
      <c r="K196" s="8" t="s">
        <v>16</v>
      </c>
      <c r="L196" s="8" t="s">
        <v>16</v>
      </c>
      <c r="M196" s="8" t="s">
        <v>16</v>
      </c>
      <c r="N196" s="8">
        <v>44019</v>
      </c>
      <c r="O196" s="8">
        <v>28296</v>
      </c>
      <c r="P196" s="8">
        <v>4454922</v>
      </c>
      <c r="Q196" s="8">
        <v>5959423</v>
      </c>
      <c r="R196" s="8">
        <v>143481</v>
      </c>
      <c r="S196" s="8">
        <v>6001</v>
      </c>
      <c r="T196" s="8">
        <v>60688</v>
      </c>
    </row>
    <row r="197" spans="1:20">
      <c r="A197" s="1">
        <v>45454</v>
      </c>
      <c r="B197" s="8">
        <v>88869604</v>
      </c>
      <c r="C197" s="8">
        <v>34505645</v>
      </c>
      <c r="D197" s="8">
        <v>54363959</v>
      </c>
      <c r="E197" s="10">
        <f>nyse_gme_short_volume__4[[#This Row],[total_short]]/nyse_gme_short_volume__4[[#This Row],[total_reported]]</f>
        <v>0.38827274396316652</v>
      </c>
      <c r="F197" s="10">
        <f>nyse_gme_short_volume__4[[#This Row],[total_long]]/nyse_gme_short_volume__4[[#This Row],[total_reported]]</f>
        <v>0.61172725603683342</v>
      </c>
      <c r="G197" s="8">
        <v>25646494</v>
      </c>
      <c r="H197" s="10">
        <f>nyse_gme_short_volume__4[[#This Row],[Off-Exchange]]/nyse_gme_short_volume__4[[#This Row],[total_reported]]</f>
        <v>0.28858566760351489</v>
      </c>
      <c r="I197" s="8">
        <v>2366587</v>
      </c>
      <c r="J197" s="8" t="s">
        <v>16</v>
      </c>
      <c r="K197" s="8" t="s">
        <v>16</v>
      </c>
      <c r="L197" s="8" t="s">
        <v>16</v>
      </c>
      <c r="M197" s="8" t="s">
        <v>16</v>
      </c>
      <c r="N197" s="8">
        <v>101468</v>
      </c>
      <c r="O197" s="8">
        <v>69375</v>
      </c>
      <c r="P197" s="8">
        <v>3682032</v>
      </c>
      <c r="Q197" s="8">
        <v>2519512</v>
      </c>
      <c r="R197" s="8">
        <v>88870</v>
      </c>
      <c r="S197" s="8">
        <v>4708</v>
      </c>
      <c r="T197" s="8">
        <v>26599</v>
      </c>
    </row>
    <row r="198" spans="1:20">
      <c r="A198" s="1">
        <v>45453</v>
      </c>
      <c r="B198" s="8">
        <v>78152564</v>
      </c>
      <c r="C198" s="8">
        <v>26715772</v>
      </c>
      <c r="D198" s="8">
        <v>51436792</v>
      </c>
      <c r="E198" s="10">
        <f>nyse_gme_short_volume__4[[#This Row],[total_short]]/nyse_gme_short_volume__4[[#This Row],[total_reported]]</f>
        <v>0.34184127343537957</v>
      </c>
      <c r="F198" s="10">
        <f>nyse_gme_short_volume__4[[#This Row],[total_long]]/nyse_gme_short_volume__4[[#This Row],[total_reported]]</f>
        <v>0.65815872656462049</v>
      </c>
      <c r="G198" s="8">
        <v>19357994</v>
      </c>
      <c r="H198" s="10">
        <f>nyse_gme_short_volume__4[[#This Row],[Off-Exchange]]/nyse_gme_short_volume__4[[#This Row],[total_reported]]</f>
        <v>0.24769493167236331</v>
      </c>
      <c r="I198" s="8">
        <v>1687576</v>
      </c>
      <c r="J198" s="8" t="s">
        <v>16</v>
      </c>
      <c r="K198" s="8" t="s">
        <v>16</v>
      </c>
      <c r="L198" s="8" t="s">
        <v>16</v>
      </c>
      <c r="M198" s="8" t="s">
        <v>16</v>
      </c>
      <c r="N198" s="8">
        <v>89810</v>
      </c>
      <c r="O198" s="8">
        <v>91385</v>
      </c>
      <c r="P198" s="8">
        <v>3263324</v>
      </c>
      <c r="Q198" s="8">
        <v>2130225</v>
      </c>
      <c r="R198" s="8">
        <v>72434</v>
      </c>
      <c r="S198" s="8">
        <v>2582</v>
      </c>
      <c r="T198" s="8">
        <v>20442</v>
      </c>
    </row>
    <row r="199" spans="1:20">
      <c r="A199" s="1">
        <v>45450</v>
      </c>
      <c r="B199" s="8">
        <v>149080568</v>
      </c>
      <c r="C199" s="8">
        <v>64431136</v>
      </c>
      <c r="D199" s="8">
        <v>84649432</v>
      </c>
      <c r="E199" s="10">
        <f>nyse_gme_short_volume__4[[#This Row],[total_short]]/nyse_gme_short_volume__4[[#This Row],[total_reported]]</f>
        <v>0.43219003565910752</v>
      </c>
      <c r="F199" s="10">
        <f>nyse_gme_short_volume__4[[#This Row],[total_long]]/nyse_gme_short_volume__4[[#This Row],[total_reported]]</f>
        <v>0.56780996434089248</v>
      </c>
      <c r="G199" s="8">
        <v>42059325</v>
      </c>
      <c r="H199" s="10">
        <f>nyse_gme_short_volume__4[[#This Row],[Off-Exchange]]/nyse_gme_short_volume__4[[#This Row],[total_reported]]</f>
        <v>0.28212479710970784</v>
      </c>
      <c r="I199" s="8">
        <v>4144050</v>
      </c>
      <c r="J199" s="8" t="s">
        <v>16</v>
      </c>
      <c r="K199" s="8" t="s">
        <v>16</v>
      </c>
      <c r="L199" s="8" t="s">
        <v>16</v>
      </c>
      <c r="M199" s="8" t="s">
        <v>16</v>
      </c>
      <c r="N199" s="8">
        <v>533071</v>
      </c>
      <c r="O199" s="8">
        <v>60976</v>
      </c>
      <c r="P199" s="8">
        <v>9874525</v>
      </c>
      <c r="Q199" s="8">
        <v>6885703</v>
      </c>
      <c r="R199" s="8">
        <v>581492</v>
      </c>
      <c r="S199" s="8">
        <v>34713</v>
      </c>
      <c r="T199" s="8">
        <v>257281</v>
      </c>
    </row>
    <row r="200" spans="1:20">
      <c r="A200" s="1">
        <v>45449</v>
      </c>
      <c r="B200" s="8">
        <v>122790735</v>
      </c>
      <c r="C200" s="8">
        <v>60756787</v>
      </c>
      <c r="D200" s="8">
        <v>62033948</v>
      </c>
      <c r="E200" s="10">
        <f>nyse_gme_short_volume__4[[#This Row],[total_short]]/nyse_gme_short_volume__4[[#This Row],[total_reported]]</f>
        <v>0.49479944069070031</v>
      </c>
      <c r="F200" s="10">
        <f>nyse_gme_short_volume__4[[#This Row],[total_long]]/nyse_gme_short_volume__4[[#This Row],[total_reported]]</f>
        <v>0.50520055930929963</v>
      </c>
      <c r="G200" s="8">
        <v>44315337</v>
      </c>
      <c r="H200" s="10">
        <f>nyse_gme_short_volume__4[[#This Row],[Off-Exchange]]/nyse_gme_short_volume__4[[#This Row],[total_reported]]</f>
        <v>0.36090130904420437</v>
      </c>
      <c r="I200" s="8">
        <v>1833162</v>
      </c>
      <c r="J200" s="8" t="s">
        <v>16</v>
      </c>
      <c r="K200" s="8" t="s">
        <v>16</v>
      </c>
      <c r="L200" s="8" t="s">
        <v>16</v>
      </c>
      <c r="M200" s="8" t="s">
        <v>16</v>
      </c>
      <c r="N200" s="8">
        <v>206535</v>
      </c>
      <c r="O200" s="8">
        <v>97574</v>
      </c>
      <c r="P200" s="8">
        <v>8382940</v>
      </c>
      <c r="Q200" s="8">
        <v>5365215</v>
      </c>
      <c r="R200" s="8">
        <v>223238</v>
      </c>
      <c r="S200" s="8">
        <v>24231</v>
      </c>
      <c r="T200" s="8">
        <v>308555</v>
      </c>
    </row>
    <row r="201" spans="1:20">
      <c r="A201" s="1">
        <v>45448</v>
      </c>
      <c r="B201" s="8">
        <v>48777517</v>
      </c>
      <c r="C201" s="8">
        <v>20876032</v>
      </c>
      <c r="D201" s="8">
        <v>27901485</v>
      </c>
      <c r="E201" s="10">
        <f>nyse_gme_short_volume__4[[#This Row],[total_short]]/nyse_gme_short_volume__4[[#This Row],[total_reported]]</f>
        <v>0.4279847209114806</v>
      </c>
      <c r="F201" s="10">
        <f>nyse_gme_short_volume__4[[#This Row],[total_long]]/nyse_gme_short_volume__4[[#This Row],[total_reported]]</f>
        <v>0.57201527908851946</v>
      </c>
      <c r="G201" s="8">
        <v>15295019</v>
      </c>
      <c r="H201" s="10">
        <f>nyse_gme_short_volume__4[[#This Row],[Off-Exchange]]/nyse_gme_short_volume__4[[#This Row],[total_reported]]</f>
        <v>0.31356698619981005</v>
      </c>
      <c r="I201" s="8">
        <v>1500686</v>
      </c>
      <c r="J201" s="8" t="s">
        <v>16</v>
      </c>
      <c r="K201" s="8" t="s">
        <v>16</v>
      </c>
      <c r="L201" s="8" t="s">
        <v>16</v>
      </c>
      <c r="M201" s="8" t="s">
        <v>16</v>
      </c>
      <c r="N201" s="8">
        <v>28490</v>
      </c>
      <c r="O201" s="8">
        <v>15175</v>
      </c>
      <c r="P201" s="8">
        <v>2612295</v>
      </c>
      <c r="Q201" s="8">
        <v>1336889</v>
      </c>
      <c r="R201" s="8">
        <v>55204</v>
      </c>
      <c r="S201" s="8">
        <v>5388</v>
      </c>
      <c r="T201" s="8">
        <v>26886</v>
      </c>
    </row>
    <row r="202" spans="1:20">
      <c r="A202" s="1">
        <v>45447</v>
      </c>
      <c r="B202" s="8">
        <v>31088246</v>
      </c>
      <c r="C202" s="8">
        <v>13599744</v>
      </c>
      <c r="D202" s="8">
        <v>17488502</v>
      </c>
      <c r="E202" s="10">
        <f>nyse_gme_short_volume__4[[#This Row],[total_short]]/nyse_gme_short_volume__4[[#This Row],[total_reported]]</f>
        <v>0.43745613695928681</v>
      </c>
      <c r="F202" s="10">
        <f>nyse_gme_short_volume__4[[#This Row],[total_long]]/nyse_gme_short_volume__4[[#This Row],[total_reported]]</f>
        <v>0.56254386304071324</v>
      </c>
      <c r="G202" s="8">
        <v>9589946</v>
      </c>
      <c r="H202" s="10">
        <f>nyse_gme_short_volume__4[[#This Row],[Off-Exchange]]/nyse_gme_short_volume__4[[#This Row],[total_reported]]</f>
        <v>0.30847497797077389</v>
      </c>
      <c r="I202" s="8">
        <v>809502</v>
      </c>
      <c r="J202" s="8" t="s">
        <v>16</v>
      </c>
      <c r="K202" s="8" t="s">
        <v>16</v>
      </c>
      <c r="L202" s="8" t="s">
        <v>16</v>
      </c>
      <c r="M202" s="8" t="s">
        <v>16</v>
      </c>
      <c r="N202" s="8">
        <v>24412</v>
      </c>
      <c r="O202" s="8">
        <v>74461</v>
      </c>
      <c r="P202" s="8">
        <v>2003136</v>
      </c>
      <c r="Q202" s="8">
        <v>997985</v>
      </c>
      <c r="R202" s="8">
        <v>43670</v>
      </c>
      <c r="S202" s="8">
        <v>13729</v>
      </c>
      <c r="T202" s="8">
        <v>42903</v>
      </c>
    </row>
    <row r="203" spans="1:20">
      <c r="A203" s="1">
        <v>45446</v>
      </c>
      <c r="B203" s="8">
        <v>88841043</v>
      </c>
      <c r="C203" s="8">
        <v>44373041</v>
      </c>
      <c r="D203" s="8">
        <v>44468002</v>
      </c>
      <c r="E203" s="10">
        <f>nyse_gme_short_volume__4[[#This Row],[total_short]]/nyse_gme_short_volume__4[[#This Row],[total_reported]]</f>
        <v>0.49946555670221027</v>
      </c>
      <c r="F203" s="10">
        <f>nyse_gme_short_volume__4[[#This Row],[total_long]]/nyse_gme_short_volume__4[[#This Row],[total_reported]]</f>
        <v>0.50053444329778973</v>
      </c>
      <c r="G203" s="8">
        <v>30824039</v>
      </c>
      <c r="H203" s="10">
        <f>nyse_gme_short_volume__4[[#This Row],[Off-Exchange]]/nyse_gme_short_volume__4[[#This Row],[total_reported]]</f>
        <v>0.34695719409777753</v>
      </c>
      <c r="I203" s="8">
        <v>893907</v>
      </c>
      <c r="J203" s="8" t="s">
        <v>16</v>
      </c>
      <c r="K203" s="8" t="s">
        <v>16</v>
      </c>
      <c r="L203" s="8" t="s">
        <v>16</v>
      </c>
      <c r="M203" s="8" t="s">
        <v>16</v>
      </c>
      <c r="N203" s="8">
        <v>313358</v>
      </c>
      <c r="O203" s="8">
        <v>76004</v>
      </c>
      <c r="P203" s="8">
        <v>7875786</v>
      </c>
      <c r="Q203" s="8">
        <v>3920478</v>
      </c>
      <c r="R203" s="8">
        <v>289259</v>
      </c>
      <c r="S203" s="8">
        <v>29457</v>
      </c>
      <c r="T203" s="8">
        <v>150753</v>
      </c>
    </row>
    <row r="204" spans="1:20">
      <c r="A204" s="1">
        <v>45443</v>
      </c>
      <c r="B204" s="8">
        <v>14885570</v>
      </c>
      <c r="C204" s="8">
        <v>6162532</v>
      </c>
      <c r="D204" s="8">
        <v>8723038</v>
      </c>
      <c r="E204" s="10">
        <f>nyse_gme_short_volume__4[[#This Row],[total_short]]/nyse_gme_short_volume__4[[#This Row],[total_reported]]</f>
        <v>0.41399368650310336</v>
      </c>
      <c r="F204" s="10">
        <f>nyse_gme_short_volume__4[[#This Row],[total_long]]/nyse_gme_short_volume__4[[#This Row],[total_reported]]</f>
        <v>0.58600631349689669</v>
      </c>
      <c r="G204" s="8">
        <v>4644315</v>
      </c>
      <c r="H204" s="10">
        <f>nyse_gme_short_volume__4[[#This Row],[Off-Exchange]]/nyse_gme_short_volume__4[[#This Row],[total_reported]]</f>
        <v>0.31200115279428331</v>
      </c>
      <c r="I204" s="8">
        <v>209773</v>
      </c>
      <c r="J204" s="8" t="s">
        <v>16</v>
      </c>
      <c r="K204" s="8" t="s">
        <v>16</v>
      </c>
      <c r="L204" s="8" t="s">
        <v>16</v>
      </c>
      <c r="M204" s="8" t="s">
        <v>16</v>
      </c>
      <c r="N204" s="8">
        <v>6553</v>
      </c>
      <c r="O204" s="8">
        <v>21129</v>
      </c>
      <c r="P204" s="8">
        <v>891258</v>
      </c>
      <c r="Q204" s="8">
        <v>330563</v>
      </c>
      <c r="R204" s="8">
        <v>32936</v>
      </c>
      <c r="S204" s="8">
        <v>6769</v>
      </c>
      <c r="T204" s="8">
        <v>19236</v>
      </c>
    </row>
    <row r="205" spans="1:20">
      <c r="A205" s="1">
        <v>45442</v>
      </c>
      <c r="B205" s="8">
        <v>17403942</v>
      </c>
      <c r="C205" s="8">
        <v>6452981</v>
      </c>
      <c r="D205" s="8">
        <v>10950961</v>
      </c>
      <c r="E205" s="10">
        <f>nyse_gme_short_volume__4[[#This Row],[total_short]]/nyse_gme_short_volume__4[[#This Row],[total_reported]]</f>
        <v>0.37077697684811867</v>
      </c>
      <c r="F205" s="10">
        <f>nyse_gme_short_volume__4[[#This Row],[total_long]]/nyse_gme_short_volume__4[[#This Row],[total_reported]]</f>
        <v>0.62922302315188139</v>
      </c>
      <c r="G205" s="8">
        <v>4841963</v>
      </c>
      <c r="H205" s="10">
        <f>nyse_gme_short_volume__4[[#This Row],[Off-Exchange]]/nyse_gme_short_volume__4[[#This Row],[total_reported]]</f>
        <v>0.27821070651694885</v>
      </c>
      <c r="I205" s="8">
        <v>434821</v>
      </c>
      <c r="J205" s="8" t="s">
        <v>16</v>
      </c>
      <c r="K205" s="8" t="s">
        <v>16</v>
      </c>
      <c r="L205" s="8" t="s">
        <v>16</v>
      </c>
      <c r="M205" s="8" t="s">
        <v>16</v>
      </c>
      <c r="N205" s="8">
        <v>11832</v>
      </c>
      <c r="O205" s="8">
        <v>11052</v>
      </c>
      <c r="P205" s="8">
        <v>815295</v>
      </c>
      <c r="Q205" s="8">
        <v>278559</v>
      </c>
      <c r="R205" s="8">
        <v>11822</v>
      </c>
      <c r="S205" s="8">
        <v>11233</v>
      </c>
      <c r="T205" s="8">
        <v>36404</v>
      </c>
    </row>
    <row r="206" spans="1:20">
      <c r="A206" s="1">
        <v>45441</v>
      </c>
      <c r="B206" s="8">
        <v>16677276</v>
      </c>
      <c r="C206" s="8">
        <v>7959734</v>
      </c>
      <c r="D206" s="8">
        <v>8717542</v>
      </c>
      <c r="E206" s="10">
        <f>nyse_gme_short_volume__4[[#This Row],[total_short]]/nyse_gme_short_volume__4[[#This Row],[total_reported]]</f>
        <v>0.47728022250156438</v>
      </c>
      <c r="F206" s="10">
        <f>nyse_gme_short_volume__4[[#This Row],[total_long]]/nyse_gme_short_volume__4[[#This Row],[total_reported]]</f>
        <v>0.52271977749843557</v>
      </c>
      <c r="G206" s="8">
        <v>6068135</v>
      </c>
      <c r="H206" s="10">
        <f>nyse_gme_short_volume__4[[#This Row],[Off-Exchange]]/nyse_gme_short_volume__4[[#This Row],[total_reported]]</f>
        <v>0.36385648351685251</v>
      </c>
      <c r="I206" s="8">
        <v>358755</v>
      </c>
      <c r="J206" s="8" t="s">
        <v>16</v>
      </c>
      <c r="K206" s="8" t="s">
        <v>16</v>
      </c>
      <c r="L206" s="8" t="s">
        <v>16</v>
      </c>
      <c r="M206" s="8" t="s">
        <v>16</v>
      </c>
      <c r="N206" s="8">
        <v>27090</v>
      </c>
      <c r="O206" s="8">
        <v>4386</v>
      </c>
      <c r="P206" s="8">
        <v>861083</v>
      </c>
      <c r="Q206" s="8">
        <v>547789</v>
      </c>
      <c r="R206" s="8">
        <v>47359</v>
      </c>
      <c r="S206" s="8">
        <v>23598</v>
      </c>
      <c r="T206" s="8">
        <v>21539</v>
      </c>
    </row>
    <row r="207" spans="1:20">
      <c r="A207" s="1">
        <v>45440</v>
      </c>
      <c r="B207" s="8">
        <v>69898283</v>
      </c>
      <c r="C207" s="8">
        <v>31242798</v>
      </c>
      <c r="D207" s="8">
        <v>38655485</v>
      </c>
      <c r="E207" s="10">
        <f>nyse_gme_short_volume__4[[#This Row],[total_short]]/nyse_gme_short_volume__4[[#This Row],[total_reported]]</f>
        <v>0.44697518535612668</v>
      </c>
      <c r="F207" s="10">
        <f>nyse_gme_short_volume__4[[#This Row],[total_long]]/nyse_gme_short_volume__4[[#This Row],[total_reported]]</f>
        <v>0.55302481464387332</v>
      </c>
      <c r="G207" s="8">
        <v>24587769</v>
      </c>
      <c r="H207" s="10">
        <f>nyse_gme_short_volume__4[[#This Row],[Off-Exchange]]/nyse_gme_short_volume__4[[#This Row],[total_reported]]</f>
        <v>0.35176499256784322</v>
      </c>
      <c r="I207" s="8">
        <v>785747</v>
      </c>
      <c r="J207" s="8" t="s">
        <v>16</v>
      </c>
      <c r="K207" s="8" t="s">
        <v>16</v>
      </c>
      <c r="L207" s="8" t="s">
        <v>16</v>
      </c>
      <c r="M207" s="8" t="s">
        <v>16</v>
      </c>
      <c r="N207" s="8">
        <v>50518</v>
      </c>
      <c r="O207" s="8">
        <v>41563</v>
      </c>
      <c r="P207" s="8">
        <v>3571914</v>
      </c>
      <c r="Q207" s="8">
        <v>2112430</v>
      </c>
      <c r="R207" s="8">
        <v>29012</v>
      </c>
      <c r="S207" s="8">
        <v>31261</v>
      </c>
      <c r="T207" s="8">
        <v>32584</v>
      </c>
    </row>
    <row r="208" spans="1:20">
      <c r="A208" s="1">
        <v>45436</v>
      </c>
      <c r="B208" s="8">
        <v>21342671</v>
      </c>
      <c r="C208" s="8">
        <v>7316597</v>
      </c>
      <c r="D208" s="8">
        <v>14026074</v>
      </c>
      <c r="E208" s="10">
        <f>nyse_gme_short_volume__4[[#This Row],[total_short]]/nyse_gme_short_volume__4[[#This Row],[total_reported]]</f>
        <v>0.34281543298868261</v>
      </c>
      <c r="F208" s="10">
        <f>nyse_gme_short_volume__4[[#This Row],[total_long]]/nyse_gme_short_volume__4[[#This Row],[total_reported]]</f>
        <v>0.65718456701131733</v>
      </c>
      <c r="G208" s="8">
        <v>5287796</v>
      </c>
      <c r="H208" s="10">
        <f>nyse_gme_short_volume__4[[#This Row],[Off-Exchange]]/nyse_gme_short_volume__4[[#This Row],[total_reported]]</f>
        <v>0.24775699348970895</v>
      </c>
      <c r="I208" s="8">
        <v>567583</v>
      </c>
      <c r="J208" s="8" t="s">
        <v>16</v>
      </c>
      <c r="K208" s="8" t="s">
        <v>16</v>
      </c>
      <c r="L208" s="8" t="s">
        <v>16</v>
      </c>
      <c r="M208" s="8" t="s">
        <v>16</v>
      </c>
      <c r="N208" s="8">
        <v>13110</v>
      </c>
      <c r="O208" s="8">
        <v>66637</v>
      </c>
      <c r="P208" s="8">
        <v>859563</v>
      </c>
      <c r="Q208" s="8">
        <v>429064</v>
      </c>
      <c r="R208" s="8">
        <v>3557</v>
      </c>
      <c r="S208" s="8">
        <v>54775</v>
      </c>
      <c r="T208" s="8">
        <v>34512</v>
      </c>
    </row>
    <row r="209" spans="1:20">
      <c r="A209" s="1">
        <v>45435</v>
      </c>
      <c r="B209" s="8">
        <v>20610989</v>
      </c>
      <c r="C209" s="8">
        <v>6959184</v>
      </c>
      <c r="D209" s="8">
        <v>13651805</v>
      </c>
      <c r="E209" s="10">
        <f>nyse_gme_short_volume__4[[#This Row],[total_short]]/nyse_gme_short_volume__4[[#This Row],[total_reported]]</f>
        <v>0.3376443507878249</v>
      </c>
      <c r="F209" s="10">
        <f>nyse_gme_short_volume__4[[#This Row],[total_long]]/nyse_gme_short_volume__4[[#This Row],[total_reported]]</f>
        <v>0.66235564921217516</v>
      </c>
      <c r="G209" s="8">
        <v>4847669</v>
      </c>
      <c r="H209" s="10">
        <f>nyse_gme_short_volume__4[[#This Row],[Off-Exchange]]/nyse_gme_short_volume__4[[#This Row],[total_reported]]</f>
        <v>0.23519827214501934</v>
      </c>
      <c r="I209" s="8">
        <v>378974</v>
      </c>
      <c r="J209" s="8" t="s">
        <v>16</v>
      </c>
      <c r="K209" s="8" t="s">
        <v>16</v>
      </c>
      <c r="L209" s="8" t="s">
        <v>16</v>
      </c>
      <c r="M209" s="8" t="s">
        <v>16</v>
      </c>
      <c r="N209" s="8">
        <v>11626</v>
      </c>
      <c r="O209" s="8">
        <v>20392</v>
      </c>
      <c r="P209" s="8">
        <v>1088788</v>
      </c>
      <c r="Q209" s="8">
        <v>565112</v>
      </c>
      <c r="R209" s="8">
        <v>8021</v>
      </c>
      <c r="S209" s="8">
        <v>10610</v>
      </c>
      <c r="T209" s="8">
        <v>27992</v>
      </c>
    </row>
    <row r="210" spans="1:20">
      <c r="A210" s="1">
        <v>45434</v>
      </c>
      <c r="B210" s="8">
        <v>28809891</v>
      </c>
      <c r="C210" s="8">
        <v>7610772</v>
      </c>
      <c r="D210" s="8">
        <v>21199119</v>
      </c>
      <c r="E210" s="10">
        <f>nyse_gme_short_volume__4[[#This Row],[total_short]]/nyse_gme_short_volume__4[[#This Row],[total_reported]]</f>
        <v>0.26417219003015319</v>
      </c>
      <c r="F210" s="10">
        <f>nyse_gme_short_volume__4[[#This Row],[total_long]]/nyse_gme_short_volume__4[[#This Row],[total_reported]]</f>
        <v>0.73582780996984687</v>
      </c>
      <c r="G210" s="8">
        <v>4984732</v>
      </c>
      <c r="H210" s="10">
        <f>nyse_gme_short_volume__4[[#This Row],[Off-Exchange]]/nyse_gme_short_volume__4[[#This Row],[total_reported]]</f>
        <v>0.17302155013359821</v>
      </c>
      <c r="I210" s="8">
        <v>592020</v>
      </c>
      <c r="J210" s="8" t="s">
        <v>16</v>
      </c>
      <c r="K210" s="8" t="s">
        <v>16</v>
      </c>
      <c r="L210" s="8" t="s">
        <v>16</v>
      </c>
      <c r="M210" s="8" t="s">
        <v>16</v>
      </c>
      <c r="N210" s="8">
        <v>62491</v>
      </c>
      <c r="O210" s="8">
        <v>82519</v>
      </c>
      <c r="P210" s="8">
        <v>1086944</v>
      </c>
      <c r="Q210" s="8">
        <v>614224</v>
      </c>
      <c r="R210" s="8">
        <v>50487</v>
      </c>
      <c r="S210" s="8">
        <v>2074</v>
      </c>
      <c r="T210" s="8">
        <v>135281</v>
      </c>
    </row>
    <row r="211" spans="1:20">
      <c r="A211" s="1">
        <v>45433</v>
      </c>
      <c r="B211" s="8">
        <v>32311226</v>
      </c>
      <c r="C211" s="8">
        <v>13279660</v>
      </c>
      <c r="D211" s="8">
        <v>19031566</v>
      </c>
      <c r="E211" s="10">
        <f>nyse_gme_short_volume__4[[#This Row],[total_short]]/nyse_gme_short_volume__4[[#This Row],[total_reported]]</f>
        <v>0.41099214248323479</v>
      </c>
      <c r="F211" s="10">
        <f>nyse_gme_short_volume__4[[#This Row],[total_long]]/nyse_gme_short_volume__4[[#This Row],[total_reported]]</f>
        <v>0.58900785751676521</v>
      </c>
      <c r="G211" s="8">
        <v>9527181</v>
      </c>
      <c r="H211" s="10">
        <f>nyse_gme_short_volume__4[[#This Row],[Off-Exchange]]/nyse_gme_short_volume__4[[#This Row],[total_reported]]</f>
        <v>0.29485668541329879</v>
      </c>
      <c r="I211" s="8">
        <v>967992</v>
      </c>
      <c r="J211" s="8" t="s">
        <v>16</v>
      </c>
      <c r="K211" s="8" t="s">
        <v>16</v>
      </c>
      <c r="L211" s="8" t="s">
        <v>16</v>
      </c>
      <c r="M211" s="8" t="s">
        <v>16</v>
      </c>
      <c r="N211" s="8">
        <v>43057</v>
      </c>
      <c r="O211" s="8">
        <v>52098</v>
      </c>
      <c r="P211" s="8">
        <v>1822336</v>
      </c>
      <c r="Q211" s="8">
        <v>768108</v>
      </c>
      <c r="R211" s="8">
        <v>43407</v>
      </c>
      <c r="S211" s="8">
        <v>14997</v>
      </c>
      <c r="T211" s="8">
        <v>40484</v>
      </c>
    </row>
    <row r="212" spans="1:20">
      <c r="A212" s="1">
        <v>45432</v>
      </c>
      <c r="B212" s="8">
        <v>33990571</v>
      </c>
      <c r="C212" s="8">
        <v>14893630</v>
      </c>
      <c r="D212" s="8">
        <v>19096941</v>
      </c>
      <c r="E212" s="10">
        <f>nyse_gme_short_volume__4[[#This Row],[total_short]]/nyse_gme_short_volume__4[[#This Row],[total_reported]]</f>
        <v>0.43816945587645467</v>
      </c>
      <c r="F212" s="10">
        <f>nyse_gme_short_volume__4[[#This Row],[total_long]]/nyse_gme_short_volume__4[[#This Row],[total_reported]]</f>
        <v>0.56183054412354527</v>
      </c>
      <c r="G212" s="8">
        <v>11043672</v>
      </c>
      <c r="H212" s="10">
        <f>nyse_gme_short_volume__4[[#This Row],[Off-Exchange]]/nyse_gme_short_volume__4[[#This Row],[total_reported]]</f>
        <v>0.32490398587302344</v>
      </c>
      <c r="I212" s="8">
        <v>1064451</v>
      </c>
      <c r="J212" s="8" t="s">
        <v>16</v>
      </c>
      <c r="K212" s="8" t="s">
        <v>16</v>
      </c>
      <c r="L212" s="8" t="s">
        <v>16</v>
      </c>
      <c r="M212" s="8" t="s">
        <v>16</v>
      </c>
      <c r="N212" s="8">
        <v>24629</v>
      </c>
      <c r="O212" s="8">
        <v>22630</v>
      </c>
      <c r="P212" s="8">
        <v>1886821</v>
      </c>
      <c r="Q212" s="8">
        <v>794356</v>
      </c>
      <c r="R212" s="8">
        <v>20464</v>
      </c>
      <c r="S212" s="8">
        <v>9168</v>
      </c>
      <c r="T212" s="8">
        <v>27439</v>
      </c>
    </row>
    <row r="213" spans="1:20">
      <c r="A213" s="1">
        <v>45429</v>
      </c>
      <c r="B213" s="8">
        <v>50530261</v>
      </c>
      <c r="C213" s="8">
        <v>26637065</v>
      </c>
      <c r="D213" s="8">
        <v>23893196</v>
      </c>
      <c r="E213" s="10">
        <f>nyse_gme_short_volume__4[[#This Row],[total_short]]/nyse_gme_short_volume__4[[#This Row],[total_reported]]</f>
        <v>0.52715075031969461</v>
      </c>
      <c r="F213" s="10">
        <f>nyse_gme_short_volume__4[[#This Row],[total_long]]/nyse_gme_short_volume__4[[#This Row],[total_reported]]</f>
        <v>0.47284924968030545</v>
      </c>
      <c r="G213" s="8">
        <v>19900660</v>
      </c>
      <c r="H213" s="10">
        <f>nyse_gme_short_volume__4[[#This Row],[Off-Exchange]]/nyse_gme_short_volume__4[[#This Row],[total_reported]]</f>
        <v>0.3938364775119606</v>
      </c>
      <c r="I213" s="8">
        <v>1655911</v>
      </c>
      <c r="J213" s="8" t="s">
        <v>16</v>
      </c>
      <c r="K213" s="8" t="s">
        <v>16</v>
      </c>
      <c r="L213" s="8" t="s">
        <v>16</v>
      </c>
      <c r="M213" s="8" t="s">
        <v>16</v>
      </c>
      <c r="N213" s="8">
        <v>55300</v>
      </c>
      <c r="O213" s="8">
        <v>73342</v>
      </c>
      <c r="P213" s="8">
        <v>3382654</v>
      </c>
      <c r="Q213" s="8">
        <v>1510232</v>
      </c>
      <c r="R213" s="8">
        <v>32061</v>
      </c>
      <c r="S213" s="8">
        <v>8502</v>
      </c>
      <c r="T213" s="8">
        <v>18403</v>
      </c>
    </row>
    <row r="214" spans="1:20">
      <c r="A214" s="1">
        <v>45428</v>
      </c>
      <c r="B214" s="8">
        <v>48026242</v>
      </c>
      <c r="C214" s="8">
        <v>26589962</v>
      </c>
      <c r="D214" s="8">
        <v>21436280</v>
      </c>
      <c r="E214" s="10">
        <f>nyse_gme_short_volume__4[[#This Row],[total_short]]/nyse_gme_short_volume__4[[#This Row],[total_reported]]</f>
        <v>0.55365485394422487</v>
      </c>
      <c r="F214" s="10">
        <f>nyse_gme_short_volume__4[[#This Row],[total_long]]/nyse_gme_short_volume__4[[#This Row],[total_reported]]</f>
        <v>0.44634514605577508</v>
      </c>
      <c r="G214" s="8">
        <v>19505604</v>
      </c>
      <c r="H214" s="10">
        <f>nyse_gme_short_volume__4[[#This Row],[Off-Exchange]]/nyse_gme_short_volume__4[[#This Row],[total_reported]]</f>
        <v>0.40614470730397767</v>
      </c>
      <c r="I214" s="8">
        <v>1808411</v>
      </c>
      <c r="J214" s="8" t="s">
        <v>16</v>
      </c>
      <c r="K214" s="8" t="s">
        <v>16</v>
      </c>
      <c r="L214" s="8" t="s">
        <v>16</v>
      </c>
      <c r="M214" s="8" t="s">
        <v>16</v>
      </c>
      <c r="N214" s="8">
        <v>57948</v>
      </c>
      <c r="O214" s="8">
        <v>19911</v>
      </c>
      <c r="P214" s="8">
        <v>2841588</v>
      </c>
      <c r="Q214" s="8">
        <v>2255026</v>
      </c>
      <c r="R214" s="8">
        <v>53798</v>
      </c>
      <c r="S214" s="8">
        <v>15069</v>
      </c>
      <c r="T214" s="8">
        <v>32607</v>
      </c>
    </row>
    <row r="215" spans="1:20">
      <c r="A215" s="1">
        <v>45427</v>
      </c>
      <c r="B215" s="8">
        <v>73720236</v>
      </c>
      <c r="C215" s="8">
        <v>33055603</v>
      </c>
      <c r="D215" s="8">
        <v>40664633</v>
      </c>
      <c r="E215" s="10">
        <f>nyse_gme_short_volume__4[[#This Row],[total_short]]/nyse_gme_short_volume__4[[#This Row],[total_reported]]</f>
        <v>0.44839252820623093</v>
      </c>
      <c r="F215" s="10">
        <f>nyse_gme_short_volume__4[[#This Row],[total_long]]/nyse_gme_short_volume__4[[#This Row],[total_reported]]</f>
        <v>0.55160747179376912</v>
      </c>
      <c r="G215" s="8">
        <v>22705993</v>
      </c>
      <c r="H215" s="10">
        <f>nyse_gme_short_volume__4[[#This Row],[Off-Exchange]]/nyse_gme_short_volume__4[[#This Row],[total_reported]]</f>
        <v>0.30800217459965812</v>
      </c>
      <c r="I215" s="8">
        <v>1937323</v>
      </c>
      <c r="J215" s="8" t="s">
        <v>16</v>
      </c>
      <c r="K215" s="8" t="s">
        <v>16</v>
      </c>
      <c r="L215" s="8" t="s">
        <v>16</v>
      </c>
      <c r="M215" s="8" t="s">
        <v>16</v>
      </c>
      <c r="N215" s="8">
        <v>115863</v>
      </c>
      <c r="O215" s="8">
        <v>9701</v>
      </c>
      <c r="P215" s="8">
        <v>4490130</v>
      </c>
      <c r="Q215" s="8">
        <v>3340650</v>
      </c>
      <c r="R215" s="8">
        <v>124485</v>
      </c>
      <c r="S215" s="8">
        <v>9536</v>
      </c>
      <c r="T215" s="8">
        <v>321922</v>
      </c>
    </row>
    <row r="216" spans="1:20">
      <c r="A216" s="1">
        <v>45426</v>
      </c>
      <c r="B216" s="8">
        <v>105109337</v>
      </c>
      <c r="C216" s="8">
        <v>52979014</v>
      </c>
      <c r="D216" s="8">
        <v>52130323</v>
      </c>
      <c r="E216" s="10">
        <f>nyse_gme_short_volume__4[[#This Row],[total_short]]/nyse_gme_short_volume__4[[#This Row],[total_reported]]</f>
        <v>0.50403718177767598</v>
      </c>
      <c r="F216" s="10">
        <f>nyse_gme_short_volume__4[[#This Row],[total_long]]/nyse_gme_short_volume__4[[#This Row],[total_reported]]</f>
        <v>0.49596281822232408</v>
      </c>
      <c r="G216" s="8">
        <v>31475849</v>
      </c>
      <c r="H216" s="10">
        <f>nyse_gme_short_volume__4[[#This Row],[Off-Exchange]]/nyse_gme_short_volume__4[[#This Row],[total_reported]]</f>
        <v>0.29945816326479158</v>
      </c>
      <c r="I216" s="8">
        <v>1029093</v>
      </c>
      <c r="J216" s="8" t="s">
        <v>16</v>
      </c>
      <c r="K216" s="8" t="s">
        <v>16</v>
      </c>
      <c r="L216" s="8" t="s">
        <v>16</v>
      </c>
      <c r="M216" s="8" t="s">
        <v>16</v>
      </c>
      <c r="N216" s="8">
        <v>155360</v>
      </c>
      <c r="O216" s="8">
        <v>38085</v>
      </c>
      <c r="P216" s="8">
        <v>10053348</v>
      </c>
      <c r="Q216" s="8">
        <v>8909671</v>
      </c>
      <c r="R216" s="8">
        <v>136941</v>
      </c>
      <c r="S216" s="8">
        <v>16845</v>
      </c>
      <c r="T216" s="8">
        <v>1163822</v>
      </c>
    </row>
    <row r="217" spans="1:20">
      <c r="A217" s="1">
        <v>45425</v>
      </c>
      <c r="B217" s="8">
        <v>117219025</v>
      </c>
      <c r="C217" s="8">
        <v>57953703</v>
      </c>
      <c r="D217" s="8">
        <v>59265322</v>
      </c>
      <c r="E217" s="10">
        <f>nyse_gme_short_volume__4[[#This Row],[total_short]]/nyse_gme_short_volume__4[[#This Row],[total_reported]]</f>
        <v>0.49440526399191598</v>
      </c>
      <c r="F217" s="10">
        <f>nyse_gme_short_volume__4[[#This Row],[total_long]]/nyse_gme_short_volume__4[[#This Row],[total_reported]]</f>
        <v>0.50559473600808402</v>
      </c>
      <c r="G217" s="8">
        <v>37481041</v>
      </c>
      <c r="H217" s="10">
        <f>nyse_gme_short_volume__4[[#This Row],[Off-Exchange]]/nyse_gme_short_volume__4[[#This Row],[total_reported]]</f>
        <v>0.31975219892845891</v>
      </c>
      <c r="I217" s="8">
        <v>1161062</v>
      </c>
      <c r="J217" s="8" t="s">
        <v>16</v>
      </c>
      <c r="K217" s="8" t="s">
        <v>16</v>
      </c>
      <c r="L217" s="8" t="s">
        <v>16</v>
      </c>
      <c r="M217" s="8" t="s">
        <v>16</v>
      </c>
      <c r="N217" s="8">
        <v>290231</v>
      </c>
      <c r="O217" s="8">
        <v>76233</v>
      </c>
      <c r="P217" s="8">
        <v>8359584</v>
      </c>
      <c r="Q217" s="8">
        <v>9635162</v>
      </c>
      <c r="R217" s="8">
        <v>276286</v>
      </c>
      <c r="S217" s="8">
        <v>20622</v>
      </c>
      <c r="T217" s="8">
        <v>653482</v>
      </c>
    </row>
    <row r="218" spans="1:20">
      <c r="A218" s="1">
        <v>45422</v>
      </c>
      <c r="B218" s="8">
        <v>26710479</v>
      </c>
      <c r="C218" s="8">
        <v>16831867</v>
      </c>
      <c r="D218" s="8">
        <v>9878612</v>
      </c>
      <c r="E218" s="10">
        <f>nyse_gme_short_volume__4[[#This Row],[total_short]]/nyse_gme_short_volume__4[[#This Row],[total_reported]]</f>
        <v>0.63015968377055309</v>
      </c>
      <c r="F218" s="10">
        <f>nyse_gme_short_volume__4[[#This Row],[total_long]]/nyse_gme_short_volume__4[[#This Row],[total_reported]]</f>
        <v>0.36984031622944685</v>
      </c>
      <c r="G218" s="8">
        <v>11324601</v>
      </c>
      <c r="H218" s="10">
        <f>nyse_gme_short_volume__4[[#This Row],[Off-Exchange]]/nyse_gme_short_volume__4[[#This Row],[total_reported]]</f>
        <v>0.4239759608953475</v>
      </c>
      <c r="I218" s="8">
        <v>326356</v>
      </c>
      <c r="J218" s="8" t="s">
        <v>16</v>
      </c>
      <c r="K218" s="8" t="s">
        <v>16</v>
      </c>
      <c r="L218" s="8" t="s">
        <v>16</v>
      </c>
      <c r="M218" s="8" t="s">
        <v>16</v>
      </c>
      <c r="N218" s="8">
        <v>28731</v>
      </c>
      <c r="O218" s="8">
        <v>12809</v>
      </c>
      <c r="P218" s="8">
        <v>3140007</v>
      </c>
      <c r="Q218" s="8">
        <v>1938817</v>
      </c>
      <c r="R218" s="8">
        <v>6871</v>
      </c>
      <c r="S218" s="8">
        <v>3511</v>
      </c>
      <c r="T218" s="8">
        <v>50164</v>
      </c>
    </row>
    <row r="219" spans="1:20">
      <c r="A219" s="1">
        <v>45421</v>
      </c>
      <c r="B219" s="8">
        <v>18901498</v>
      </c>
      <c r="C219" s="8">
        <v>11816371</v>
      </c>
      <c r="D219" s="8">
        <v>7085127</v>
      </c>
      <c r="E219" s="10">
        <f>nyse_gme_short_volume__4[[#This Row],[total_short]]/nyse_gme_short_volume__4[[#This Row],[total_reported]]</f>
        <v>0.62515526547155154</v>
      </c>
      <c r="F219" s="10">
        <f>nyse_gme_short_volume__4[[#This Row],[total_long]]/nyse_gme_short_volume__4[[#This Row],[total_reported]]</f>
        <v>0.37484473452844846</v>
      </c>
      <c r="G219" s="8">
        <v>8418830</v>
      </c>
      <c r="H219" s="10">
        <f>nyse_gme_short_volume__4[[#This Row],[Off-Exchange]]/nyse_gme_short_volume__4[[#This Row],[total_reported]]</f>
        <v>0.44540543823563616</v>
      </c>
      <c r="I219" s="8">
        <v>239449</v>
      </c>
      <c r="J219" s="8" t="s">
        <v>16</v>
      </c>
      <c r="K219" s="8" t="s">
        <v>16</v>
      </c>
      <c r="L219" s="8" t="s">
        <v>16</v>
      </c>
      <c r="M219" s="8" t="s">
        <v>16</v>
      </c>
      <c r="N219" s="8">
        <v>7876</v>
      </c>
      <c r="O219" s="8">
        <v>8633</v>
      </c>
      <c r="P219" s="8">
        <v>1930847</v>
      </c>
      <c r="Q219" s="8">
        <v>1174463</v>
      </c>
      <c r="R219" s="8">
        <v>14653</v>
      </c>
      <c r="S219" s="8">
        <v>6704</v>
      </c>
      <c r="T219" s="8">
        <v>14916</v>
      </c>
    </row>
    <row r="220" spans="1:20">
      <c r="A220" s="1">
        <v>45420</v>
      </c>
      <c r="B220" s="8">
        <v>18509398</v>
      </c>
      <c r="C220" s="8">
        <v>11417317</v>
      </c>
      <c r="D220" s="8">
        <v>7092081</v>
      </c>
      <c r="E220" s="10">
        <f>nyse_gme_short_volume__4[[#This Row],[total_short]]/nyse_gme_short_volume__4[[#This Row],[total_reported]]</f>
        <v>0.61683891610089103</v>
      </c>
      <c r="F220" s="10">
        <f>nyse_gme_short_volume__4[[#This Row],[total_long]]/nyse_gme_short_volume__4[[#This Row],[total_reported]]</f>
        <v>0.38316108389910897</v>
      </c>
      <c r="G220" s="8">
        <v>7975681</v>
      </c>
      <c r="H220" s="10">
        <f>nyse_gme_short_volume__4[[#This Row],[Off-Exchange]]/nyse_gme_short_volume__4[[#This Row],[total_reported]]</f>
        <v>0.4308989952023291</v>
      </c>
      <c r="I220" s="8">
        <v>295111</v>
      </c>
      <c r="J220" s="8" t="s">
        <v>16</v>
      </c>
      <c r="K220" s="8" t="s">
        <v>16</v>
      </c>
      <c r="L220" s="8" t="s">
        <v>16</v>
      </c>
      <c r="M220" s="8" t="s">
        <v>16</v>
      </c>
      <c r="N220" s="8">
        <v>3624</v>
      </c>
      <c r="O220" s="8">
        <v>10631</v>
      </c>
      <c r="P220" s="8">
        <v>1973334</v>
      </c>
      <c r="Q220" s="8">
        <v>1127060</v>
      </c>
      <c r="R220" s="8">
        <v>14611</v>
      </c>
      <c r="S220" s="8">
        <v>5943</v>
      </c>
      <c r="T220" s="8">
        <v>11322</v>
      </c>
    </row>
    <row r="221" spans="1:20">
      <c r="A221" s="1">
        <v>45419</v>
      </c>
      <c r="B221" s="8">
        <v>18370715</v>
      </c>
      <c r="C221" s="8">
        <v>10330875</v>
      </c>
      <c r="D221" s="8">
        <v>8039840</v>
      </c>
      <c r="E221" s="10">
        <f>nyse_gme_short_volume__4[[#This Row],[total_short]]/nyse_gme_short_volume__4[[#This Row],[total_reported]]</f>
        <v>0.56235562959852137</v>
      </c>
      <c r="F221" s="10">
        <f>nyse_gme_short_volume__4[[#This Row],[total_long]]/nyse_gme_short_volume__4[[#This Row],[total_reported]]</f>
        <v>0.43764437040147863</v>
      </c>
      <c r="G221" s="8">
        <v>7168834</v>
      </c>
      <c r="H221" s="10">
        <f>nyse_gme_short_volume__4[[#This Row],[Off-Exchange]]/nyse_gme_short_volume__4[[#This Row],[total_reported]]</f>
        <v>0.39023162680385604</v>
      </c>
      <c r="I221" s="8">
        <v>721364</v>
      </c>
      <c r="J221" s="8" t="s">
        <v>16</v>
      </c>
      <c r="K221" s="8" t="s">
        <v>16</v>
      </c>
      <c r="L221" s="8" t="s">
        <v>16</v>
      </c>
      <c r="M221" s="8" t="s">
        <v>16</v>
      </c>
      <c r="N221" s="8">
        <v>19035</v>
      </c>
      <c r="O221" s="8">
        <v>9229</v>
      </c>
      <c r="P221" s="8">
        <v>1585363</v>
      </c>
      <c r="Q221" s="8">
        <v>777124</v>
      </c>
      <c r="R221" s="8">
        <v>27628</v>
      </c>
      <c r="S221" s="8">
        <v>13633</v>
      </c>
      <c r="T221" s="8">
        <v>8665</v>
      </c>
    </row>
    <row r="222" spans="1:20">
      <c r="A222" s="1">
        <v>45418</v>
      </c>
      <c r="B222" s="8">
        <v>32737150</v>
      </c>
      <c r="C222" s="8">
        <v>20142803</v>
      </c>
      <c r="D222" s="8">
        <v>12594347</v>
      </c>
      <c r="E222" s="10">
        <f>nyse_gme_short_volume__4[[#This Row],[total_short]]/nyse_gme_short_volume__4[[#This Row],[total_reported]]</f>
        <v>0.61528883852137406</v>
      </c>
      <c r="F222" s="10">
        <f>nyse_gme_short_volume__4[[#This Row],[total_long]]/nyse_gme_short_volume__4[[#This Row],[total_reported]]</f>
        <v>0.38471116147862594</v>
      </c>
      <c r="G222" s="8">
        <v>13339096</v>
      </c>
      <c r="H222" s="10">
        <f>nyse_gme_short_volume__4[[#This Row],[Off-Exchange]]/nyse_gme_short_volume__4[[#This Row],[total_reported]]</f>
        <v>0.40746051504177977</v>
      </c>
      <c r="I222" s="8">
        <v>1271321</v>
      </c>
      <c r="J222" s="8" t="s">
        <v>16</v>
      </c>
      <c r="K222" s="8" t="s">
        <v>16</v>
      </c>
      <c r="L222" s="8" t="s">
        <v>16</v>
      </c>
      <c r="M222" s="8" t="s">
        <v>16</v>
      </c>
      <c r="N222" s="8">
        <v>72920</v>
      </c>
      <c r="O222" s="8">
        <v>34628</v>
      </c>
      <c r="P222" s="8">
        <v>3289923</v>
      </c>
      <c r="Q222" s="8">
        <v>2042554</v>
      </c>
      <c r="R222" s="8">
        <v>33043</v>
      </c>
      <c r="S222" s="8">
        <v>8695</v>
      </c>
      <c r="T222" s="8">
        <v>50623</v>
      </c>
    </row>
    <row r="223" spans="1:20">
      <c r="A223" s="1">
        <v>45415</v>
      </c>
      <c r="B223" s="8">
        <v>24729462</v>
      </c>
      <c r="C223" s="8">
        <v>14921557</v>
      </c>
      <c r="D223" s="8">
        <v>9807905</v>
      </c>
      <c r="E223" s="10">
        <f>nyse_gme_short_volume__4[[#This Row],[total_short]]/nyse_gme_short_volume__4[[#This Row],[total_reported]]</f>
        <v>0.60339189748648803</v>
      </c>
      <c r="F223" s="10">
        <f>nyse_gme_short_volume__4[[#This Row],[total_long]]/nyse_gme_short_volume__4[[#This Row],[total_reported]]</f>
        <v>0.39660810251351203</v>
      </c>
      <c r="G223" s="8">
        <v>8971345</v>
      </c>
      <c r="H223" s="10">
        <f>nyse_gme_short_volume__4[[#This Row],[Off-Exchange]]/nyse_gme_short_volume__4[[#This Row],[total_reported]]</f>
        <v>0.36277962698905458</v>
      </c>
      <c r="I223" s="8">
        <v>333805</v>
      </c>
      <c r="J223" s="8" t="s">
        <v>16</v>
      </c>
      <c r="K223" s="8" t="s">
        <v>16</v>
      </c>
      <c r="L223" s="8" t="s">
        <v>16</v>
      </c>
      <c r="M223" s="8" t="s">
        <v>16</v>
      </c>
      <c r="N223" s="8">
        <v>52466</v>
      </c>
      <c r="O223" s="8">
        <v>22281</v>
      </c>
      <c r="P223" s="8">
        <v>3272621</v>
      </c>
      <c r="Q223" s="8">
        <v>2075566</v>
      </c>
      <c r="R223" s="8">
        <v>59022</v>
      </c>
      <c r="S223" s="8">
        <v>13785</v>
      </c>
      <c r="T223" s="8">
        <v>120666</v>
      </c>
    </row>
    <row r="224" spans="1:20">
      <c r="A224" s="1">
        <v>45414</v>
      </c>
      <c r="B224" s="8">
        <v>6041966</v>
      </c>
      <c r="C224" s="8">
        <v>3714996</v>
      </c>
      <c r="D224" s="8">
        <v>2326970</v>
      </c>
      <c r="E224" s="10">
        <f>nyse_gme_short_volume__4[[#This Row],[total_short]]/nyse_gme_short_volume__4[[#This Row],[total_reported]]</f>
        <v>0.61486542625363994</v>
      </c>
      <c r="F224" s="10">
        <f>nyse_gme_short_volume__4[[#This Row],[total_long]]/nyse_gme_short_volume__4[[#This Row],[total_reported]]</f>
        <v>0.38513457374636006</v>
      </c>
      <c r="G224" s="8">
        <v>2113443</v>
      </c>
      <c r="H224" s="10">
        <f>nyse_gme_short_volume__4[[#This Row],[Off-Exchange]]/nyse_gme_short_volume__4[[#This Row],[total_reported]]</f>
        <v>0.34979392469272419</v>
      </c>
      <c r="I224" s="8">
        <v>80495</v>
      </c>
      <c r="J224" s="8" t="s">
        <v>16</v>
      </c>
      <c r="K224" s="8" t="s">
        <v>16</v>
      </c>
      <c r="L224" s="8" t="s">
        <v>16</v>
      </c>
      <c r="M224" s="8" t="s">
        <v>16</v>
      </c>
      <c r="N224" s="8">
        <v>5544</v>
      </c>
      <c r="O224" s="8">
        <v>7331</v>
      </c>
      <c r="P224" s="8">
        <v>1090108</v>
      </c>
      <c r="Q224" s="8">
        <v>391520</v>
      </c>
      <c r="R224" s="8">
        <v>18451</v>
      </c>
      <c r="S224" s="8">
        <v>1849</v>
      </c>
      <c r="T224" s="8">
        <v>6255</v>
      </c>
    </row>
    <row r="225" spans="1:20">
      <c r="A225" s="1">
        <v>45413</v>
      </c>
      <c r="B225" s="8">
        <v>1883656</v>
      </c>
      <c r="C225" s="8">
        <v>1189987</v>
      </c>
      <c r="D225" s="8">
        <v>693669</v>
      </c>
      <c r="E225" s="10">
        <f>nyse_gme_short_volume__4[[#This Row],[total_short]]/nyse_gme_short_volume__4[[#This Row],[total_reported]]</f>
        <v>0.63174326947170822</v>
      </c>
      <c r="F225" s="10">
        <f>nyse_gme_short_volume__4[[#This Row],[total_long]]/nyse_gme_short_volume__4[[#This Row],[total_reported]]</f>
        <v>0.36825673052829178</v>
      </c>
      <c r="G225" s="8">
        <v>560148</v>
      </c>
      <c r="H225" s="10">
        <f>nyse_gme_short_volume__4[[#This Row],[Off-Exchange]]/nyse_gme_short_volume__4[[#This Row],[total_reported]]</f>
        <v>0.29737276870086682</v>
      </c>
      <c r="I225" s="8">
        <v>5531</v>
      </c>
      <c r="J225" s="8" t="s">
        <v>16</v>
      </c>
      <c r="K225" s="8" t="s">
        <v>16</v>
      </c>
      <c r="L225" s="8" t="s">
        <v>16</v>
      </c>
      <c r="M225" s="8" t="s">
        <v>16</v>
      </c>
      <c r="N225" s="8">
        <v>5102</v>
      </c>
      <c r="O225" s="8">
        <v>1047</v>
      </c>
      <c r="P225" s="8">
        <v>533487</v>
      </c>
      <c r="Q225" s="8">
        <v>68466</v>
      </c>
      <c r="R225" s="8">
        <v>10821</v>
      </c>
      <c r="S225" s="8">
        <v>1469</v>
      </c>
      <c r="T225" s="8">
        <v>3916</v>
      </c>
    </row>
    <row r="226" spans="1:20">
      <c r="A226" s="1">
        <v>45412</v>
      </c>
      <c r="B226" s="8">
        <v>2043475</v>
      </c>
      <c r="C226" s="8">
        <v>1166317</v>
      </c>
      <c r="D226" s="8">
        <v>877158</v>
      </c>
      <c r="E226" s="10">
        <f>nyse_gme_short_volume__4[[#This Row],[total_short]]/nyse_gme_short_volume__4[[#This Row],[total_reported]]</f>
        <v>0.57075178311454755</v>
      </c>
      <c r="F226" s="10">
        <f>nyse_gme_short_volume__4[[#This Row],[total_long]]/nyse_gme_short_volume__4[[#This Row],[total_reported]]</f>
        <v>0.42924821688545245</v>
      </c>
      <c r="G226" s="8">
        <v>512892</v>
      </c>
      <c r="H226" s="10">
        <f>nyse_gme_short_volume__4[[#This Row],[Off-Exchange]]/nyse_gme_short_volume__4[[#This Row],[total_reported]]</f>
        <v>0.2509901026437808</v>
      </c>
      <c r="I226" s="8">
        <v>16438</v>
      </c>
      <c r="J226" s="8" t="s">
        <v>16</v>
      </c>
      <c r="K226" s="8" t="s">
        <v>16</v>
      </c>
      <c r="L226" s="8" t="s">
        <v>16</v>
      </c>
      <c r="M226" s="8" t="s">
        <v>16</v>
      </c>
      <c r="N226" s="8">
        <v>3100</v>
      </c>
      <c r="O226" s="8">
        <v>2922</v>
      </c>
      <c r="P226" s="8">
        <v>513031</v>
      </c>
      <c r="Q226" s="8">
        <v>95784</v>
      </c>
      <c r="R226" s="8">
        <v>19231</v>
      </c>
      <c r="S226" s="8">
        <v>909</v>
      </c>
      <c r="T226" s="8">
        <v>2010</v>
      </c>
    </row>
    <row r="227" spans="1:20">
      <c r="A227" s="1">
        <v>45411</v>
      </c>
      <c r="B227" s="8">
        <v>2656966</v>
      </c>
      <c r="C227" s="8">
        <v>1794698</v>
      </c>
      <c r="D227" s="8">
        <v>862268</v>
      </c>
      <c r="E227" s="10">
        <f>nyse_gme_short_volume__4[[#This Row],[total_short]]/nyse_gme_short_volume__4[[#This Row],[total_reported]]</f>
        <v>0.67546893712603018</v>
      </c>
      <c r="F227" s="10">
        <f>nyse_gme_short_volume__4[[#This Row],[total_long]]/nyse_gme_short_volume__4[[#This Row],[total_reported]]</f>
        <v>0.32453106287396977</v>
      </c>
      <c r="G227" s="8">
        <v>845095</v>
      </c>
      <c r="H227" s="10">
        <f>nyse_gme_short_volume__4[[#This Row],[Off-Exchange]]/nyse_gme_short_volume__4[[#This Row],[total_reported]]</f>
        <v>0.31806767568723121</v>
      </c>
      <c r="I227" s="8">
        <v>22146</v>
      </c>
      <c r="J227" s="8" t="s">
        <v>16</v>
      </c>
      <c r="K227" s="8" t="s">
        <v>16</v>
      </c>
      <c r="L227" s="8" t="s">
        <v>16</v>
      </c>
      <c r="M227" s="8" t="s">
        <v>16</v>
      </c>
      <c r="N227" s="8">
        <v>1900</v>
      </c>
      <c r="O227" s="8">
        <v>2325</v>
      </c>
      <c r="P227" s="8">
        <v>723852</v>
      </c>
      <c r="Q227" s="8">
        <v>170943</v>
      </c>
      <c r="R227" s="8">
        <v>14355</v>
      </c>
      <c r="S227" s="8">
        <v>11378</v>
      </c>
      <c r="T227" s="8">
        <v>2704</v>
      </c>
    </row>
    <row r="228" spans="1:20">
      <c r="A228" s="1">
        <v>45408</v>
      </c>
      <c r="B228" s="8">
        <v>5117380</v>
      </c>
      <c r="C228" s="8">
        <v>3428348</v>
      </c>
      <c r="D228" s="8">
        <v>1689032</v>
      </c>
      <c r="E228" s="10">
        <f>nyse_gme_short_volume__4[[#This Row],[total_short]]/nyse_gme_short_volume__4[[#This Row],[total_reported]]</f>
        <v>0.66994204065361573</v>
      </c>
      <c r="F228" s="10">
        <f>nyse_gme_short_volume__4[[#This Row],[total_long]]/nyse_gme_short_volume__4[[#This Row],[total_reported]]</f>
        <v>0.33005795934638427</v>
      </c>
      <c r="G228" s="8">
        <v>1857784</v>
      </c>
      <c r="H228" s="10">
        <f>nyse_gme_short_volume__4[[#This Row],[Off-Exchange]]/nyse_gme_short_volume__4[[#This Row],[total_reported]]</f>
        <v>0.36303420891159149</v>
      </c>
      <c r="I228" s="8">
        <v>63191</v>
      </c>
      <c r="J228" s="8" t="s">
        <v>16</v>
      </c>
      <c r="K228" s="8" t="s">
        <v>16</v>
      </c>
      <c r="L228" s="8" t="s">
        <v>16</v>
      </c>
      <c r="M228" s="8" t="s">
        <v>16</v>
      </c>
      <c r="N228" s="8">
        <v>1482</v>
      </c>
      <c r="O228" s="8">
        <v>18105</v>
      </c>
      <c r="P228" s="8">
        <v>1298512</v>
      </c>
      <c r="Q228" s="8">
        <v>167608</v>
      </c>
      <c r="R228" s="8">
        <v>17627</v>
      </c>
      <c r="S228" s="8">
        <v>2609</v>
      </c>
      <c r="T228" s="8">
        <v>1430</v>
      </c>
    </row>
    <row r="229" spans="1:20">
      <c r="A229" s="1">
        <v>45407</v>
      </c>
      <c r="B229" s="8">
        <v>3334258</v>
      </c>
      <c r="C229" s="8">
        <v>2353659</v>
      </c>
      <c r="D229" s="8">
        <v>980599</v>
      </c>
      <c r="E229" s="10">
        <f>nyse_gme_short_volume__4[[#This Row],[total_short]]/nyse_gme_short_volume__4[[#This Row],[total_reported]]</f>
        <v>0.70590188281770638</v>
      </c>
      <c r="F229" s="10">
        <f>nyse_gme_short_volume__4[[#This Row],[total_long]]/nyse_gme_short_volume__4[[#This Row],[total_reported]]</f>
        <v>0.29409811718229362</v>
      </c>
      <c r="G229" s="8">
        <v>1261583</v>
      </c>
      <c r="H229" s="10">
        <f>nyse_gme_short_volume__4[[#This Row],[Off-Exchange]]/nyse_gme_short_volume__4[[#This Row],[total_reported]]</f>
        <v>0.37836994017859443</v>
      </c>
      <c r="I229" s="8">
        <v>37114</v>
      </c>
      <c r="J229" s="8" t="s">
        <v>16</v>
      </c>
      <c r="K229" s="8" t="s">
        <v>16</v>
      </c>
      <c r="L229" s="8" t="s">
        <v>16</v>
      </c>
      <c r="M229" s="8" t="s">
        <v>16</v>
      </c>
      <c r="N229" s="8">
        <v>3846</v>
      </c>
      <c r="O229" s="8">
        <v>11046</v>
      </c>
      <c r="P229" s="8">
        <v>826908</v>
      </c>
      <c r="Q229" s="8">
        <v>150136</v>
      </c>
      <c r="R229" s="8">
        <v>28426</v>
      </c>
      <c r="S229" s="8">
        <v>22196</v>
      </c>
      <c r="T229" s="8">
        <v>12404</v>
      </c>
    </row>
    <row r="230" spans="1:20">
      <c r="A230" s="1">
        <v>45406</v>
      </c>
      <c r="B230" s="8">
        <v>3295388</v>
      </c>
      <c r="C230" s="8">
        <v>2271451</v>
      </c>
      <c r="D230" s="8">
        <v>1023937</v>
      </c>
      <c r="E230" s="10">
        <f>nyse_gme_short_volume__4[[#This Row],[total_short]]/nyse_gme_short_volume__4[[#This Row],[total_reported]]</f>
        <v>0.6892818083940343</v>
      </c>
      <c r="F230" s="10">
        <f>nyse_gme_short_volume__4[[#This Row],[total_long]]/nyse_gme_short_volume__4[[#This Row],[total_reported]]</f>
        <v>0.31071819160596564</v>
      </c>
      <c r="G230" s="8">
        <v>1397530</v>
      </c>
      <c r="H230" s="10">
        <f>nyse_gme_short_volume__4[[#This Row],[Off-Exchange]]/nyse_gme_short_volume__4[[#This Row],[total_reported]]</f>
        <v>0.42408663259076018</v>
      </c>
      <c r="I230" s="8">
        <v>23307</v>
      </c>
      <c r="J230" s="8" t="s">
        <v>16</v>
      </c>
      <c r="K230" s="8" t="s">
        <v>16</v>
      </c>
      <c r="L230" s="8" t="s">
        <v>16</v>
      </c>
      <c r="M230" s="8" t="s">
        <v>16</v>
      </c>
      <c r="N230" s="8">
        <v>2152</v>
      </c>
      <c r="O230" s="8">
        <v>10053</v>
      </c>
      <c r="P230" s="8">
        <v>668339</v>
      </c>
      <c r="Q230" s="8">
        <v>129640</v>
      </c>
      <c r="R230" s="8">
        <v>9686</v>
      </c>
      <c r="S230" s="8">
        <v>20027</v>
      </c>
      <c r="T230" s="8">
        <v>10717</v>
      </c>
    </row>
    <row r="231" spans="1:20">
      <c r="A231" s="1">
        <v>45405</v>
      </c>
      <c r="B231" s="8">
        <v>1636551</v>
      </c>
      <c r="C231" s="8">
        <v>1234601</v>
      </c>
      <c r="D231" s="8">
        <v>401950</v>
      </c>
      <c r="E231" s="10">
        <f>nyse_gme_short_volume__4[[#This Row],[total_short]]/nyse_gme_short_volume__4[[#This Row],[total_reported]]</f>
        <v>0.75439201100362896</v>
      </c>
      <c r="F231" s="10">
        <f>nyse_gme_short_volume__4[[#This Row],[total_long]]/nyse_gme_short_volume__4[[#This Row],[total_reported]]</f>
        <v>0.24560798899637101</v>
      </c>
      <c r="G231" s="8">
        <v>573306</v>
      </c>
      <c r="H231" s="10">
        <f>nyse_gme_short_volume__4[[#This Row],[Off-Exchange]]/nyse_gme_short_volume__4[[#This Row],[total_reported]]</f>
        <v>0.3503135557645316</v>
      </c>
      <c r="I231" s="8">
        <v>10382</v>
      </c>
      <c r="J231" s="8" t="s">
        <v>16</v>
      </c>
      <c r="K231" s="8" t="s">
        <v>16</v>
      </c>
      <c r="L231" s="8" t="s">
        <v>16</v>
      </c>
      <c r="M231" s="8" t="s">
        <v>16</v>
      </c>
      <c r="N231" s="8">
        <v>500</v>
      </c>
      <c r="O231" s="8">
        <v>5037</v>
      </c>
      <c r="P231" s="8">
        <v>581600</v>
      </c>
      <c r="Q231" s="8">
        <v>58123</v>
      </c>
      <c r="R231" s="8">
        <v>1201</v>
      </c>
      <c r="S231" s="8">
        <v>4075</v>
      </c>
      <c r="T231" s="8">
        <v>377</v>
      </c>
    </row>
    <row r="232" spans="1:20">
      <c r="A232" s="1">
        <v>45404</v>
      </c>
      <c r="B232" s="8">
        <v>2019484</v>
      </c>
      <c r="C232" s="8">
        <v>1428652</v>
      </c>
      <c r="D232" s="8">
        <v>590832</v>
      </c>
      <c r="E232" s="10">
        <f>nyse_gme_short_volume__4[[#This Row],[total_short]]/nyse_gme_short_volume__4[[#This Row],[total_reported]]</f>
        <v>0.70743417625492455</v>
      </c>
      <c r="F232" s="10">
        <f>nyse_gme_short_volume__4[[#This Row],[total_long]]/nyse_gme_short_volume__4[[#This Row],[total_reported]]</f>
        <v>0.29256582374507545</v>
      </c>
      <c r="G232" s="8">
        <v>696698</v>
      </c>
      <c r="H232" s="10">
        <f>nyse_gme_short_volume__4[[#This Row],[Off-Exchange]]/nyse_gme_short_volume__4[[#This Row],[total_reported]]</f>
        <v>0.34498812567962905</v>
      </c>
      <c r="I232" s="8">
        <v>11597</v>
      </c>
      <c r="J232" s="8" t="s">
        <v>16</v>
      </c>
      <c r="K232" s="8" t="s">
        <v>16</v>
      </c>
      <c r="L232" s="8" t="s">
        <v>16</v>
      </c>
      <c r="M232" s="8" t="s">
        <v>16</v>
      </c>
      <c r="N232" s="8">
        <v>2120</v>
      </c>
      <c r="O232" s="8">
        <v>4500</v>
      </c>
      <c r="P232" s="8">
        <v>554375</v>
      </c>
      <c r="Q232" s="8">
        <v>153036</v>
      </c>
      <c r="R232" s="8">
        <v>2891</v>
      </c>
      <c r="S232" s="8">
        <v>2535</v>
      </c>
      <c r="T232" s="8">
        <v>900</v>
      </c>
    </row>
    <row r="233" spans="1:20">
      <c r="A233" s="1">
        <v>45401</v>
      </c>
      <c r="B233" s="8">
        <v>1576556</v>
      </c>
      <c r="C233" s="8">
        <v>828744</v>
      </c>
      <c r="D233" s="8">
        <v>747812</v>
      </c>
      <c r="E233" s="10">
        <f>nyse_gme_short_volume__4[[#This Row],[total_short]]/nyse_gme_short_volume__4[[#This Row],[total_reported]]</f>
        <v>0.52566734070974963</v>
      </c>
      <c r="F233" s="10">
        <f>nyse_gme_short_volume__4[[#This Row],[total_long]]/nyse_gme_short_volume__4[[#This Row],[total_reported]]</f>
        <v>0.47433265929025037</v>
      </c>
      <c r="G233" s="8">
        <v>412719</v>
      </c>
      <c r="H233" s="10">
        <f>nyse_gme_short_volume__4[[#This Row],[Off-Exchange]]/nyse_gme_short_volume__4[[#This Row],[total_reported]]</f>
        <v>0.26178518238489468</v>
      </c>
      <c r="I233" s="8">
        <v>9687</v>
      </c>
      <c r="J233" s="8" t="s">
        <v>16</v>
      </c>
      <c r="K233" s="8" t="s">
        <v>16</v>
      </c>
      <c r="L233" s="8" t="s">
        <v>16</v>
      </c>
      <c r="M233" s="8" t="s">
        <v>16</v>
      </c>
      <c r="N233" s="8">
        <v>3802</v>
      </c>
      <c r="O233" s="8">
        <v>4488</v>
      </c>
      <c r="P233" s="8">
        <v>354803</v>
      </c>
      <c r="Q233" s="8">
        <v>36074</v>
      </c>
      <c r="R233" s="8">
        <v>2399</v>
      </c>
      <c r="S233" s="8">
        <v>4069</v>
      </c>
      <c r="T233" s="8">
        <v>703</v>
      </c>
    </row>
    <row r="234" spans="1:20">
      <c r="A234" s="1">
        <v>45400</v>
      </c>
      <c r="B234" s="8">
        <v>1409501</v>
      </c>
      <c r="C234" s="8">
        <v>714933</v>
      </c>
      <c r="D234" s="8">
        <v>694568</v>
      </c>
      <c r="E234" s="10">
        <f>nyse_gme_short_volume__4[[#This Row],[total_short]]/nyse_gme_short_volume__4[[#This Row],[total_reported]]</f>
        <v>0.50722418785087775</v>
      </c>
      <c r="F234" s="10">
        <f>nyse_gme_short_volume__4[[#This Row],[total_long]]/nyse_gme_short_volume__4[[#This Row],[total_reported]]</f>
        <v>0.49277581214912231</v>
      </c>
      <c r="G234" s="8">
        <v>360823</v>
      </c>
      <c r="H234" s="10">
        <f>nyse_gme_short_volume__4[[#This Row],[Off-Exchange]]/nyse_gme_short_volume__4[[#This Row],[total_reported]]</f>
        <v>0.25599343313697542</v>
      </c>
      <c r="I234" s="8">
        <v>2920</v>
      </c>
      <c r="J234" s="8" t="s">
        <v>16</v>
      </c>
      <c r="K234" s="8" t="s">
        <v>16</v>
      </c>
      <c r="L234" s="8" t="s">
        <v>16</v>
      </c>
      <c r="M234" s="8" t="s">
        <v>16</v>
      </c>
      <c r="N234" s="8">
        <v>900</v>
      </c>
      <c r="O234" s="8">
        <v>623</v>
      </c>
      <c r="P234" s="8">
        <v>312302</v>
      </c>
      <c r="Q234" s="8">
        <v>30289</v>
      </c>
      <c r="R234" s="8">
        <v>2443</v>
      </c>
      <c r="S234" s="8">
        <v>3682</v>
      </c>
      <c r="T234" s="8">
        <v>951</v>
      </c>
    </row>
    <row r="235" spans="1:20">
      <c r="A235" s="1">
        <v>45399</v>
      </c>
      <c r="B235" s="8">
        <v>1408337</v>
      </c>
      <c r="C235" s="8">
        <v>788062</v>
      </c>
      <c r="D235" s="8">
        <v>620275</v>
      </c>
      <c r="E235" s="10">
        <f>nyse_gme_short_volume__4[[#This Row],[total_short]]/nyse_gme_short_volume__4[[#This Row],[total_reported]]</f>
        <v>0.55956919402103333</v>
      </c>
      <c r="F235" s="10">
        <f>nyse_gme_short_volume__4[[#This Row],[total_long]]/nyse_gme_short_volume__4[[#This Row],[total_reported]]</f>
        <v>0.44043080597896667</v>
      </c>
      <c r="G235" s="8">
        <v>407454</v>
      </c>
      <c r="H235" s="10">
        <f>nyse_gme_short_volume__4[[#This Row],[Off-Exchange]]/nyse_gme_short_volume__4[[#This Row],[total_reported]]</f>
        <v>0.28931569645617489</v>
      </c>
      <c r="I235" s="8">
        <v>3495</v>
      </c>
      <c r="J235" s="8" t="s">
        <v>16</v>
      </c>
      <c r="K235" s="8" t="s">
        <v>16</v>
      </c>
      <c r="L235" s="8" t="s">
        <v>16</v>
      </c>
      <c r="M235" s="8" t="s">
        <v>16</v>
      </c>
      <c r="N235" s="8">
        <v>6931</v>
      </c>
      <c r="O235" s="8">
        <v>1300</v>
      </c>
      <c r="P235" s="8">
        <v>314611</v>
      </c>
      <c r="Q235" s="8">
        <v>41809</v>
      </c>
      <c r="R235" s="8">
        <v>8658</v>
      </c>
      <c r="S235" s="8">
        <v>3684</v>
      </c>
      <c r="T235" s="8">
        <v>120</v>
      </c>
    </row>
    <row r="236" spans="1:20">
      <c r="A236" s="1">
        <v>45398</v>
      </c>
      <c r="B236" s="8">
        <v>2700577</v>
      </c>
      <c r="C236" s="8">
        <v>1540924</v>
      </c>
      <c r="D236" s="8">
        <v>1159653</v>
      </c>
      <c r="E236" s="10">
        <f>nyse_gme_short_volume__4[[#This Row],[total_short]]/nyse_gme_short_volume__4[[#This Row],[total_reported]]</f>
        <v>0.57059065525626562</v>
      </c>
      <c r="F236" s="10">
        <f>nyse_gme_short_volume__4[[#This Row],[total_long]]/nyse_gme_short_volume__4[[#This Row],[total_reported]]</f>
        <v>0.42940934474373438</v>
      </c>
      <c r="G236" s="8">
        <v>804627</v>
      </c>
      <c r="H236" s="10">
        <f>nyse_gme_short_volume__4[[#This Row],[Off-Exchange]]/nyse_gme_short_volume__4[[#This Row],[total_reported]]</f>
        <v>0.29794632776625146</v>
      </c>
      <c r="I236" s="8">
        <v>10872</v>
      </c>
      <c r="J236" s="8" t="s">
        <v>16</v>
      </c>
      <c r="K236" s="8" t="s">
        <v>16</v>
      </c>
      <c r="L236" s="8" t="s">
        <v>16</v>
      </c>
      <c r="M236" s="8" t="s">
        <v>16</v>
      </c>
      <c r="N236" s="8">
        <v>2242</v>
      </c>
      <c r="O236" s="8">
        <v>2910</v>
      </c>
      <c r="P236" s="8">
        <v>594147</v>
      </c>
      <c r="Q236" s="8">
        <v>98640</v>
      </c>
      <c r="R236" s="8">
        <v>18604</v>
      </c>
      <c r="S236" s="8">
        <v>7329</v>
      </c>
      <c r="T236" s="8">
        <v>1553</v>
      </c>
    </row>
    <row r="237" spans="1:20">
      <c r="A237" s="1">
        <v>45397</v>
      </c>
      <c r="B237" s="8">
        <v>3462674</v>
      </c>
      <c r="C237" s="8">
        <v>2295463</v>
      </c>
      <c r="D237" s="8">
        <v>1167211</v>
      </c>
      <c r="E237" s="10">
        <f>nyse_gme_short_volume__4[[#This Row],[total_short]]/nyse_gme_short_volume__4[[#This Row],[total_reported]]</f>
        <v>0.66291628954963711</v>
      </c>
      <c r="F237" s="10">
        <f>nyse_gme_short_volume__4[[#This Row],[total_long]]/nyse_gme_short_volume__4[[#This Row],[total_reported]]</f>
        <v>0.33708371045036295</v>
      </c>
      <c r="G237" s="8">
        <v>1228909</v>
      </c>
      <c r="H237" s="10">
        <f>nyse_gme_short_volume__4[[#This Row],[Off-Exchange]]/nyse_gme_short_volume__4[[#This Row],[total_reported]]</f>
        <v>0.35490173201404462</v>
      </c>
      <c r="I237" s="8">
        <v>13473</v>
      </c>
      <c r="J237" s="8" t="s">
        <v>16</v>
      </c>
      <c r="K237" s="8" t="s">
        <v>16</v>
      </c>
      <c r="L237" s="8" t="s">
        <v>16</v>
      </c>
      <c r="M237" s="8" t="s">
        <v>16</v>
      </c>
      <c r="N237" s="8">
        <v>17242</v>
      </c>
      <c r="O237" s="8">
        <v>1726</v>
      </c>
      <c r="P237" s="8">
        <v>832020</v>
      </c>
      <c r="Q237" s="8">
        <v>165845</v>
      </c>
      <c r="R237" s="8">
        <v>24561</v>
      </c>
      <c r="S237" s="8">
        <v>9362</v>
      </c>
      <c r="T237" s="8">
        <v>2325</v>
      </c>
    </row>
    <row r="238" spans="1:20">
      <c r="A238" s="1">
        <v>45394</v>
      </c>
      <c r="B238" s="8">
        <v>2036495</v>
      </c>
      <c r="C238" s="8">
        <v>1242951</v>
      </c>
      <c r="D238" s="8">
        <v>793544</v>
      </c>
      <c r="E238" s="10">
        <f>nyse_gme_short_volume__4[[#This Row],[total_short]]/nyse_gme_short_volume__4[[#This Row],[total_reported]]</f>
        <v>0.61033835094120048</v>
      </c>
      <c r="F238" s="10">
        <f>nyse_gme_short_volume__4[[#This Row],[total_long]]/nyse_gme_short_volume__4[[#This Row],[total_reported]]</f>
        <v>0.38966164905879958</v>
      </c>
      <c r="G238" s="8">
        <v>567758</v>
      </c>
      <c r="H238" s="10">
        <f>nyse_gme_short_volume__4[[#This Row],[Off-Exchange]]/nyse_gme_short_volume__4[[#This Row],[total_reported]]</f>
        <v>0.27879174758592584</v>
      </c>
      <c r="I238" s="8">
        <v>5110</v>
      </c>
      <c r="J238" s="8" t="s">
        <v>16</v>
      </c>
      <c r="K238" s="8" t="s">
        <v>16</v>
      </c>
      <c r="L238" s="8" t="s">
        <v>16</v>
      </c>
      <c r="M238" s="8" t="s">
        <v>16</v>
      </c>
      <c r="N238" s="8">
        <v>3610</v>
      </c>
      <c r="O238" s="8">
        <v>2701</v>
      </c>
      <c r="P238" s="8">
        <v>540238</v>
      </c>
      <c r="Q238" s="8">
        <v>90364</v>
      </c>
      <c r="R238" s="8">
        <v>27280</v>
      </c>
      <c r="S238" s="8">
        <v>5328</v>
      </c>
      <c r="T238" s="8">
        <v>562</v>
      </c>
    </row>
    <row r="239" spans="1:20">
      <c r="A239" s="1">
        <v>45393</v>
      </c>
      <c r="B239" s="8">
        <v>2386208</v>
      </c>
      <c r="C239" s="8">
        <v>1481153</v>
      </c>
      <c r="D239" s="8">
        <v>905055</v>
      </c>
      <c r="E239" s="10">
        <f>nyse_gme_short_volume__4[[#This Row],[total_short]]/nyse_gme_short_volume__4[[#This Row],[total_reported]]</f>
        <v>0.62071412047901942</v>
      </c>
      <c r="F239" s="10">
        <f>nyse_gme_short_volume__4[[#This Row],[total_long]]/nyse_gme_short_volume__4[[#This Row],[total_reported]]</f>
        <v>0.37928587952098058</v>
      </c>
      <c r="G239" s="8">
        <v>702312</v>
      </c>
      <c r="H239" s="10">
        <f>nyse_gme_short_volume__4[[#This Row],[Off-Exchange]]/nyse_gme_short_volume__4[[#This Row],[total_reported]]</f>
        <v>0.29432136678780729</v>
      </c>
      <c r="I239" s="8">
        <v>30960</v>
      </c>
      <c r="J239" s="8" t="s">
        <v>16</v>
      </c>
      <c r="K239" s="8" t="s">
        <v>16</v>
      </c>
      <c r="L239" s="8" t="s">
        <v>16</v>
      </c>
      <c r="M239" s="8" t="s">
        <v>16</v>
      </c>
      <c r="N239" s="8">
        <v>2750</v>
      </c>
      <c r="O239" s="8">
        <v>6005</v>
      </c>
      <c r="P239" s="8">
        <v>603831</v>
      </c>
      <c r="Q239" s="8">
        <v>106859</v>
      </c>
      <c r="R239" s="8">
        <v>20086</v>
      </c>
      <c r="S239" s="8">
        <v>6335</v>
      </c>
      <c r="T239" s="8">
        <v>2015</v>
      </c>
    </row>
    <row r="240" spans="1:20">
      <c r="A240" s="1">
        <v>45392</v>
      </c>
      <c r="B240" s="8">
        <v>2226378</v>
      </c>
      <c r="C240" s="8">
        <v>1671072</v>
      </c>
      <c r="D240" s="8">
        <v>555306</v>
      </c>
      <c r="E240" s="10">
        <f>nyse_gme_short_volume__4[[#This Row],[total_short]]/nyse_gme_short_volume__4[[#This Row],[total_reported]]</f>
        <v>0.75057874269328928</v>
      </c>
      <c r="F240" s="10">
        <f>nyse_gme_short_volume__4[[#This Row],[total_long]]/nyse_gme_short_volume__4[[#This Row],[total_reported]]</f>
        <v>0.24942125730671072</v>
      </c>
      <c r="G240" s="8">
        <v>821250</v>
      </c>
      <c r="H240" s="10">
        <f>nyse_gme_short_volume__4[[#This Row],[Off-Exchange]]/nyse_gme_short_volume__4[[#This Row],[total_reported]]</f>
        <v>0.36887267121755607</v>
      </c>
      <c r="I240" s="8">
        <v>10806</v>
      </c>
      <c r="J240" s="8" t="s">
        <v>16</v>
      </c>
      <c r="K240" s="8" t="s">
        <v>16</v>
      </c>
      <c r="L240" s="8" t="s">
        <v>16</v>
      </c>
      <c r="M240" s="8" t="s">
        <v>16</v>
      </c>
      <c r="N240" s="8">
        <v>4584</v>
      </c>
      <c r="O240" s="8">
        <v>2052</v>
      </c>
      <c r="P240" s="8">
        <v>711013</v>
      </c>
      <c r="Q240" s="8">
        <v>99732</v>
      </c>
      <c r="R240" s="8">
        <v>15099</v>
      </c>
      <c r="S240" s="8">
        <v>4265</v>
      </c>
      <c r="T240" s="8">
        <v>2271</v>
      </c>
    </row>
    <row r="241" spans="1:20">
      <c r="A241" s="1">
        <v>45391</v>
      </c>
      <c r="B241" s="8">
        <v>2252876</v>
      </c>
      <c r="C241" s="8">
        <v>1442009</v>
      </c>
      <c r="D241" s="8">
        <v>810867</v>
      </c>
      <c r="E241" s="10">
        <f>nyse_gme_short_volume__4[[#This Row],[total_short]]/nyse_gme_short_volume__4[[#This Row],[total_reported]]</f>
        <v>0.6400747311436582</v>
      </c>
      <c r="F241" s="10">
        <f>nyse_gme_short_volume__4[[#This Row],[total_long]]/nyse_gme_short_volume__4[[#This Row],[total_reported]]</f>
        <v>0.35992526885634185</v>
      </c>
      <c r="G241" s="8">
        <v>715174</v>
      </c>
      <c r="H241" s="10">
        <f>nyse_gme_short_volume__4[[#This Row],[Off-Exchange]]/nyse_gme_short_volume__4[[#This Row],[total_reported]]</f>
        <v>0.31744934030989724</v>
      </c>
      <c r="I241" s="8">
        <v>43549</v>
      </c>
      <c r="J241" s="8" t="s">
        <v>16</v>
      </c>
      <c r="K241" s="8" t="s">
        <v>16</v>
      </c>
      <c r="L241" s="8" t="s">
        <v>16</v>
      </c>
      <c r="M241" s="8" t="s">
        <v>16</v>
      </c>
      <c r="N241" s="8">
        <v>4265</v>
      </c>
      <c r="O241" s="8">
        <v>3133</v>
      </c>
      <c r="P241" s="8">
        <v>572418</v>
      </c>
      <c r="Q241" s="8">
        <v>86227</v>
      </c>
      <c r="R241" s="8">
        <v>12792</v>
      </c>
      <c r="S241" s="8">
        <v>2694</v>
      </c>
      <c r="T241" s="8">
        <v>1757</v>
      </c>
    </row>
    <row r="242" spans="1:20">
      <c r="A242" s="1">
        <v>45390</v>
      </c>
      <c r="B242" s="8">
        <v>2365847</v>
      </c>
      <c r="C242" s="8">
        <v>1668576</v>
      </c>
      <c r="D242" s="8">
        <v>697271</v>
      </c>
      <c r="E242" s="10">
        <f>nyse_gme_short_volume__4[[#This Row],[total_short]]/nyse_gme_short_volume__4[[#This Row],[total_reported]]</f>
        <v>0.70527637670567878</v>
      </c>
      <c r="F242" s="10">
        <f>nyse_gme_short_volume__4[[#This Row],[total_long]]/nyse_gme_short_volume__4[[#This Row],[total_reported]]</f>
        <v>0.29472362329432122</v>
      </c>
      <c r="G242" s="8">
        <v>869356</v>
      </c>
      <c r="H242" s="10">
        <f>nyse_gme_short_volume__4[[#This Row],[Off-Exchange]]/nyse_gme_short_volume__4[[#This Row],[total_reported]]</f>
        <v>0.36746078677108029</v>
      </c>
      <c r="I242" s="8">
        <v>18593</v>
      </c>
      <c r="J242" s="8" t="s">
        <v>16</v>
      </c>
      <c r="K242" s="8" t="s">
        <v>16</v>
      </c>
      <c r="L242" s="8" t="s">
        <v>16</v>
      </c>
      <c r="M242" s="8" t="s">
        <v>16</v>
      </c>
      <c r="N242" s="8">
        <v>2000</v>
      </c>
      <c r="O242" s="8">
        <v>1802</v>
      </c>
      <c r="P242" s="8">
        <v>679335</v>
      </c>
      <c r="Q242" s="8">
        <v>82269</v>
      </c>
      <c r="R242" s="8">
        <v>10338</v>
      </c>
      <c r="S242" s="8">
        <v>3832</v>
      </c>
      <c r="T242" s="8">
        <v>1051</v>
      </c>
    </row>
    <row r="243" spans="1:20">
      <c r="A243" s="1">
        <v>45387</v>
      </c>
      <c r="B243" s="8">
        <v>2901947</v>
      </c>
      <c r="C243" s="8">
        <v>2122380</v>
      </c>
      <c r="D243" s="8">
        <v>779567</v>
      </c>
      <c r="E243" s="10">
        <f>nyse_gme_short_volume__4[[#This Row],[total_short]]/nyse_gme_short_volume__4[[#This Row],[total_reported]]</f>
        <v>0.73136414965538654</v>
      </c>
      <c r="F243" s="10">
        <f>nyse_gme_short_volume__4[[#This Row],[total_long]]/nyse_gme_short_volume__4[[#This Row],[total_reported]]</f>
        <v>0.26863585034461346</v>
      </c>
      <c r="G243" s="8">
        <v>1310720</v>
      </c>
      <c r="H243" s="10">
        <f>nyse_gme_short_volume__4[[#This Row],[Off-Exchange]]/nyse_gme_short_volume__4[[#This Row],[total_reported]]</f>
        <v>0.45166917245559618</v>
      </c>
      <c r="I243" s="8">
        <v>42602</v>
      </c>
      <c r="J243" s="8" t="s">
        <v>16</v>
      </c>
      <c r="K243" s="8" t="s">
        <v>16</v>
      </c>
      <c r="L243" s="8" t="s">
        <v>16</v>
      </c>
      <c r="M243" s="8" t="s">
        <v>16</v>
      </c>
      <c r="N243" s="8">
        <v>8257</v>
      </c>
      <c r="O243" s="8">
        <v>7372</v>
      </c>
      <c r="P243" s="8">
        <v>612173</v>
      </c>
      <c r="Q243" s="8">
        <v>118058</v>
      </c>
      <c r="R243" s="8">
        <v>13648</v>
      </c>
      <c r="S243" s="8">
        <v>8442</v>
      </c>
      <c r="T243" s="8">
        <v>1108</v>
      </c>
    </row>
    <row r="244" spans="1:20">
      <c r="A244" s="1">
        <v>45386</v>
      </c>
      <c r="B244" s="8">
        <v>2615942</v>
      </c>
      <c r="C244" s="8">
        <v>1691954</v>
      </c>
      <c r="D244" s="8">
        <v>923988</v>
      </c>
      <c r="E244" s="10">
        <f>nyse_gme_short_volume__4[[#This Row],[total_short]]/nyse_gme_short_volume__4[[#This Row],[total_reported]]</f>
        <v>0.64678574677878942</v>
      </c>
      <c r="F244" s="10">
        <f>nyse_gme_short_volume__4[[#This Row],[total_long]]/nyse_gme_short_volume__4[[#This Row],[total_reported]]</f>
        <v>0.35321425322121058</v>
      </c>
      <c r="G244" s="8">
        <v>999131</v>
      </c>
      <c r="H244" s="10">
        <f>nyse_gme_short_volume__4[[#This Row],[Off-Exchange]]/nyse_gme_short_volume__4[[#This Row],[total_reported]]</f>
        <v>0.38193927847024134</v>
      </c>
      <c r="I244" s="8">
        <v>23006</v>
      </c>
      <c r="J244" s="8" t="s">
        <v>16</v>
      </c>
      <c r="K244" s="8" t="s">
        <v>16</v>
      </c>
      <c r="L244" s="8" t="s">
        <v>16</v>
      </c>
      <c r="M244" s="8" t="s">
        <v>16</v>
      </c>
      <c r="N244" s="8">
        <v>4400</v>
      </c>
      <c r="O244" s="8">
        <v>4370</v>
      </c>
      <c r="P244" s="8">
        <v>533327</v>
      </c>
      <c r="Q244" s="8">
        <v>89533</v>
      </c>
      <c r="R244" s="8">
        <v>33600</v>
      </c>
      <c r="S244" s="8">
        <v>3933</v>
      </c>
      <c r="T244" s="8">
        <v>654</v>
      </c>
    </row>
    <row r="245" spans="1:20">
      <c r="A245" s="1">
        <v>45385</v>
      </c>
      <c r="B245" s="8">
        <v>2867563</v>
      </c>
      <c r="C245" s="8">
        <v>1935273</v>
      </c>
      <c r="D245" s="8">
        <v>932290</v>
      </c>
      <c r="E245" s="10">
        <f>nyse_gme_short_volume__4[[#This Row],[total_short]]/nyse_gme_short_volume__4[[#This Row],[total_reported]]</f>
        <v>0.67488421352904893</v>
      </c>
      <c r="F245" s="10">
        <f>nyse_gme_short_volume__4[[#This Row],[total_long]]/nyse_gme_short_volume__4[[#This Row],[total_reported]]</f>
        <v>0.32511578647095113</v>
      </c>
      <c r="G245" s="8">
        <v>1056580</v>
      </c>
      <c r="H245" s="10">
        <f>nyse_gme_short_volume__4[[#This Row],[Off-Exchange]]/nyse_gme_short_volume__4[[#This Row],[total_reported]]</f>
        <v>0.36845921083512378</v>
      </c>
      <c r="I245" s="8">
        <v>20579</v>
      </c>
      <c r="J245" s="8" t="s">
        <v>16</v>
      </c>
      <c r="K245" s="8" t="s">
        <v>16</v>
      </c>
      <c r="L245" s="8" t="s">
        <v>16</v>
      </c>
      <c r="M245" s="8" t="s">
        <v>16</v>
      </c>
      <c r="N245" s="8">
        <v>5306</v>
      </c>
      <c r="O245" s="8">
        <v>2771</v>
      </c>
      <c r="P245" s="8">
        <v>678811</v>
      </c>
      <c r="Q245" s="8">
        <v>155453</v>
      </c>
      <c r="R245" s="8">
        <v>11188</v>
      </c>
      <c r="S245" s="8">
        <v>2565</v>
      </c>
      <c r="T245" s="8">
        <v>2020</v>
      </c>
    </row>
    <row r="246" spans="1:20">
      <c r="A246" s="1">
        <v>45384</v>
      </c>
      <c r="B246" s="8">
        <v>4104351</v>
      </c>
      <c r="C246" s="8">
        <v>2977833</v>
      </c>
      <c r="D246" s="8">
        <v>1126518</v>
      </c>
      <c r="E246" s="10">
        <f>nyse_gme_short_volume__4[[#This Row],[total_short]]/nyse_gme_short_volume__4[[#This Row],[total_reported]]</f>
        <v>0.72553078428233841</v>
      </c>
      <c r="F246" s="10">
        <f>nyse_gme_short_volume__4[[#This Row],[total_long]]/nyse_gme_short_volume__4[[#This Row],[total_reported]]</f>
        <v>0.27446921571766159</v>
      </c>
      <c r="G246" s="8">
        <v>1466540</v>
      </c>
      <c r="H246" s="10">
        <f>nyse_gme_short_volume__4[[#This Row],[Off-Exchange]]/nyse_gme_short_volume__4[[#This Row],[total_reported]]</f>
        <v>0.35731349487409825</v>
      </c>
      <c r="I246" s="8">
        <v>25332</v>
      </c>
      <c r="J246" s="8" t="s">
        <v>16</v>
      </c>
      <c r="K246" s="8" t="s">
        <v>16</v>
      </c>
      <c r="L246" s="8" t="s">
        <v>16</v>
      </c>
      <c r="M246" s="8" t="s">
        <v>16</v>
      </c>
      <c r="N246" s="8">
        <v>7641</v>
      </c>
      <c r="O246" s="8">
        <v>18702</v>
      </c>
      <c r="P246" s="8">
        <v>1268670</v>
      </c>
      <c r="Q246" s="8">
        <v>161002</v>
      </c>
      <c r="R246" s="8">
        <v>22154</v>
      </c>
      <c r="S246" s="8">
        <v>6009</v>
      </c>
      <c r="T246" s="8">
        <v>1783</v>
      </c>
    </row>
    <row r="247" spans="1:20">
      <c r="A247" s="1">
        <v>45383</v>
      </c>
      <c r="B247" s="8">
        <v>6063068</v>
      </c>
      <c r="C247" s="8">
        <v>4333298</v>
      </c>
      <c r="D247" s="8">
        <v>1729770</v>
      </c>
      <c r="E247" s="10">
        <f>nyse_gme_short_volume__4[[#This Row],[total_short]]/nyse_gme_short_volume__4[[#This Row],[total_reported]]</f>
        <v>0.71470384300489453</v>
      </c>
      <c r="F247" s="10">
        <f>nyse_gme_short_volume__4[[#This Row],[total_long]]/nyse_gme_short_volume__4[[#This Row],[total_reported]]</f>
        <v>0.28529615699510547</v>
      </c>
      <c r="G247" s="8">
        <v>2406540</v>
      </c>
      <c r="H247" s="10">
        <f>nyse_gme_short_volume__4[[#This Row],[Off-Exchange]]/nyse_gme_short_volume__4[[#This Row],[total_reported]]</f>
        <v>0.39691786402527568</v>
      </c>
      <c r="I247" s="8">
        <v>73725</v>
      </c>
      <c r="J247" s="8" t="s">
        <v>16</v>
      </c>
      <c r="K247" s="8" t="s">
        <v>16</v>
      </c>
      <c r="L247" s="8" t="s">
        <v>16</v>
      </c>
      <c r="M247" s="8" t="s">
        <v>16</v>
      </c>
      <c r="N247" s="8">
        <v>8339</v>
      </c>
      <c r="O247" s="8">
        <v>5810</v>
      </c>
      <c r="P247" s="8">
        <v>1514308</v>
      </c>
      <c r="Q247" s="8">
        <v>264401</v>
      </c>
      <c r="R247" s="8">
        <v>45100</v>
      </c>
      <c r="S247" s="8">
        <v>7526</v>
      </c>
      <c r="T247" s="8">
        <v>7549</v>
      </c>
    </row>
    <row r="248" spans="1:20">
      <c r="A248" s="1">
        <v>45379</v>
      </c>
      <c r="B248" s="8">
        <v>5387860</v>
      </c>
      <c r="C248" s="8">
        <v>3360845</v>
      </c>
      <c r="D248" s="8">
        <v>2027015</v>
      </c>
      <c r="E248" s="10">
        <f>nyse_gme_short_volume__4[[#This Row],[total_short]]/nyse_gme_short_volume__4[[#This Row],[total_reported]]</f>
        <v>0.62378105592944133</v>
      </c>
      <c r="F248" s="10">
        <f>nyse_gme_short_volume__4[[#This Row],[total_long]]/nyse_gme_short_volume__4[[#This Row],[total_reported]]</f>
        <v>0.37621894407055861</v>
      </c>
      <c r="G248" s="8">
        <v>2367024</v>
      </c>
      <c r="H248" s="10">
        <f>nyse_gme_short_volume__4[[#This Row],[Off-Exchange]]/nyse_gme_short_volume__4[[#This Row],[total_reported]]</f>
        <v>0.4393254464666862</v>
      </c>
      <c r="I248" s="8">
        <v>161901</v>
      </c>
      <c r="J248" s="8" t="s">
        <v>16</v>
      </c>
      <c r="K248" s="8" t="s">
        <v>16</v>
      </c>
      <c r="L248" s="8" t="s">
        <v>16</v>
      </c>
      <c r="M248" s="8" t="s">
        <v>16</v>
      </c>
      <c r="N248" s="8">
        <v>17543</v>
      </c>
      <c r="O248" s="8">
        <v>9781</v>
      </c>
      <c r="P248" s="8">
        <v>619714</v>
      </c>
      <c r="Q248" s="8">
        <v>138125</v>
      </c>
      <c r="R248" s="8">
        <v>42208</v>
      </c>
      <c r="S248" s="8">
        <v>3918</v>
      </c>
      <c r="T248" s="8">
        <v>631</v>
      </c>
    </row>
    <row r="249" spans="1:20">
      <c r="A249" s="1">
        <v>45378</v>
      </c>
      <c r="B249" s="8">
        <v>11704394</v>
      </c>
      <c r="C249" s="8">
        <v>6902193</v>
      </c>
      <c r="D249" s="8">
        <v>4802201</v>
      </c>
      <c r="E249" s="10">
        <f>nyse_gme_short_volume__4[[#This Row],[total_short]]/nyse_gme_short_volume__4[[#This Row],[total_reported]]</f>
        <v>0.58970955694075233</v>
      </c>
      <c r="F249" s="10">
        <f>nyse_gme_short_volume__4[[#This Row],[total_long]]/nyse_gme_short_volume__4[[#This Row],[total_reported]]</f>
        <v>0.41029044305924767</v>
      </c>
      <c r="G249" s="8">
        <v>4435546</v>
      </c>
      <c r="H249" s="10">
        <f>nyse_gme_short_volume__4[[#This Row],[Off-Exchange]]/nyse_gme_short_volume__4[[#This Row],[total_reported]]</f>
        <v>0.37896417362573404</v>
      </c>
      <c r="I249" s="8">
        <v>354898</v>
      </c>
      <c r="J249" s="8" t="s">
        <v>16</v>
      </c>
      <c r="K249" s="8" t="s">
        <v>16</v>
      </c>
      <c r="L249" s="8" t="s">
        <v>16</v>
      </c>
      <c r="M249" s="8" t="s">
        <v>16</v>
      </c>
      <c r="N249" s="8">
        <v>18623</v>
      </c>
      <c r="O249" s="8">
        <v>11411</v>
      </c>
      <c r="P249" s="8">
        <v>1604222</v>
      </c>
      <c r="Q249" s="8">
        <v>392812</v>
      </c>
      <c r="R249" s="8">
        <v>51885</v>
      </c>
      <c r="S249" s="8">
        <v>5682</v>
      </c>
      <c r="T249" s="8">
        <v>27114</v>
      </c>
    </row>
    <row r="250" spans="1:20">
      <c r="A250" s="1">
        <v>45377</v>
      </c>
      <c r="B250" s="8">
        <v>8819514</v>
      </c>
      <c r="C250" s="8">
        <v>6013487</v>
      </c>
      <c r="D250" s="8">
        <v>2806027</v>
      </c>
      <c r="E250" s="10">
        <f>nyse_gme_short_volume__4[[#This Row],[total_short]]/nyse_gme_short_volume__4[[#This Row],[total_reported]]</f>
        <v>0.68183881787590561</v>
      </c>
      <c r="F250" s="10">
        <f>nyse_gme_short_volume__4[[#This Row],[total_long]]/nyse_gme_short_volume__4[[#This Row],[total_reported]]</f>
        <v>0.31816118212409439</v>
      </c>
      <c r="G250" s="8">
        <v>3709698</v>
      </c>
      <c r="H250" s="10">
        <f>nyse_gme_short_volume__4[[#This Row],[Off-Exchange]]/nyse_gme_short_volume__4[[#This Row],[total_reported]]</f>
        <v>0.42062385750507342</v>
      </c>
      <c r="I250" s="8">
        <v>61933</v>
      </c>
      <c r="J250" s="8" t="s">
        <v>16</v>
      </c>
      <c r="K250" s="8" t="s">
        <v>16</v>
      </c>
      <c r="L250" s="8" t="s">
        <v>16</v>
      </c>
      <c r="M250" s="8" t="s">
        <v>16</v>
      </c>
      <c r="N250" s="8">
        <v>21900</v>
      </c>
      <c r="O250" s="8">
        <v>55143</v>
      </c>
      <c r="P250" s="8">
        <v>1773442</v>
      </c>
      <c r="Q250" s="8">
        <v>331935</v>
      </c>
      <c r="R250" s="8">
        <v>33272</v>
      </c>
      <c r="S250" s="8">
        <v>16036</v>
      </c>
      <c r="T250" s="8">
        <v>10128</v>
      </c>
    </row>
    <row r="251" spans="1:20">
      <c r="A251" s="1">
        <v>45376</v>
      </c>
      <c r="B251" s="8">
        <v>6898758</v>
      </c>
      <c r="C251" s="8">
        <v>3803212</v>
      </c>
      <c r="D251" s="8">
        <v>3095546</v>
      </c>
      <c r="E251" s="10">
        <f>nyse_gme_short_volume__4[[#This Row],[total_short]]/nyse_gme_short_volume__4[[#This Row],[total_reported]]</f>
        <v>0.55128937701539904</v>
      </c>
      <c r="F251" s="10">
        <f>nyse_gme_short_volume__4[[#This Row],[total_long]]/nyse_gme_short_volume__4[[#This Row],[total_reported]]</f>
        <v>0.44871062298460102</v>
      </c>
      <c r="G251" s="8">
        <v>2285225</v>
      </c>
      <c r="H251" s="10">
        <f>nyse_gme_short_volume__4[[#This Row],[Off-Exchange]]/nyse_gme_short_volume__4[[#This Row],[total_reported]]</f>
        <v>0.33125165428327824</v>
      </c>
      <c r="I251" s="8">
        <v>40952</v>
      </c>
      <c r="J251" s="8" t="s">
        <v>16</v>
      </c>
      <c r="K251" s="8" t="s">
        <v>16</v>
      </c>
      <c r="L251" s="8" t="s">
        <v>16</v>
      </c>
      <c r="M251" s="8" t="s">
        <v>16</v>
      </c>
      <c r="N251" s="8">
        <v>603</v>
      </c>
      <c r="O251" s="8">
        <v>21032</v>
      </c>
      <c r="P251" s="8">
        <v>1169977</v>
      </c>
      <c r="Q251" s="8">
        <v>269839</v>
      </c>
      <c r="R251" s="8">
        <v>5440</v>
      </c>
      <c r="S251" s="8">
        <v>5025</v>
      </c>
      <c r="T251" s="8">
        <v>5119</v>
      </c>
    </row>
    <row r="252" spans="1:20">
      <c r="A252" s="1">
        <v>45373</v>
      </c>
      <c r="B252" s="8">
        <v>2725879</v>
      </c>
      <c r="C252" s="8">
        <v>2245376</v>
      </c>
      <c r="D252" s="8">
        <v>480503</v>
      </c>
      <c r="E252" s="10">
        <f>nyse_gme_short_volume__4[[#This Row],[total_short]]/nyse_gme_short_volume__4[[#This Row],[total_reported]]</f>
        <v>0.82372548451343586</v>
      </c>
      <c r="F252" s="10">
        <f>nyse_gme_short_volume__4[[#This Row],[total_long]]/nyse_gme_short_volume__4[[#This Row],[total_reported]]</f>
        <v>0.17627451548656414</v>
      </c>
      <c r="G252" s="8">
        <v>1080844</v>
      </c>
      <c r="H252" s="10">
        <f>nyse_gme_short_volume__4[[#This Row],[Off-Exchange]]/nyse_gme_short_volume__4[[#This Row],[total_reported]]</f>
        <v>0.39651209756559258</v>
      </c>
      <c r="I252" s="8">
        <v>19467</v>
      </c>
      <c r="J252" s="8" t="s">
        <v>16</v>
      </c>
      <c r="K252" s="8" t="s">
        <v>16</v>
      </c>
      <c r="L252" s="8" t="s">
        <v>16</v>
      </c>
      <c r="M252" s="8" t="s">
        <v>16</v>
      </c>
      <c r="N252" s="8">
        <v>5702</v>
      </c>
      <c r="O252" s="8">
        <v>1507</v>
      </c>
      <c r="P252" s="8">
        <v>954530</v>
      </c>
      <c r="Q252" s="8">
        <v>164642</v>
      </c>
      <c r="R252" s="8">
        <v>5993</v>
      </c>
      <c r="S252" s="8">
        <v>12291</v>
      </c>
      <c r="T252" s="8">
        <v>400</v>
      </c>
    </row>
    <row r="253" spans="1:20">
      <c r="A253" s="1">
        <v>45372</v>
      </c>
      <c r="B253" s="8">
        <v>2143956</v>
      </c>
      <c r="C253" s="8">
        <v>1451497</v>
      </c>
      <c r="D253" s="8">
        <v>692459</v>
      </c>
      <c r="E253" s="10">
        <f>nyse_gme_short_volume__4[[#This Row],[total_short]]/nyse_gme_short_volume__4[[#This Row],[total_reported]]</f>
        <v>0.67701809178919714</v>
      </c>
      <c r="F253" s="10">
        <f>nyse_gme_short_volume__4[[#This Row],[total_long]]/nyse_gme_short_volume__4[[#This Row],[total_reported]]</f>
        <v>0.32298190821080286</v>
      </c>
      <c r="G253" s="8">
        <v>823561</v>
      </c>
      <c r="H253" s="10">
        <f>nyse_gme_short_volume__4[[#This Row],[Off-Exchange]]/nyse_gme_short_volume__4[[#This Row],[total_reported]]</f>
        <v>0.3841314840416501</v>
      </c>
      <c r="I253" s="8">
        <v>4189</v>
      </c>
      <c r="J253" s="8" t="s">
        <v>16</v>
      </c>
      <c r="K253" s="8" t="s">
        <v>16</v>
      </c>
      <c r="L253" s="8" t="s">
        <v>16</v>
      </c>
      <c r="M253" s="8" t="s">
        <v>16</v>
      </c>
      <c r="N253" s="8">
        <v>2304</v>
      </c>
      <c r="O253" s="8">
        <v>2557</v>
      </c>
      <c r="P253" s="8">
        <v>522774</v>
      </c>
      <c r="Q253" s="8">
        <v>90124</v>
      </c>
      <c r="R253" s="8">
        <v>1716</v>
      </c>
      <c r="S253" s="8">
        <v>4072</v>
      </c>
      <c r="T253" s="8">
        <v>200</v>
      </c>
    </row>
    <row r="254" spans="1:20">
      <c r="A254" s="1">
        <v>45371</v>
      </c>
      <c r="B254" s="8">
        <v>1952952</v>
      </c>
      <c r="C254" s="8">
        <v>1546199</v>
      </c>
      <c r="D254" s="8">
        <v>406753</v>
      </c>
      <c r="E254" s="10">
        <f>nyse_gme_short_volume__4[[#This Row],[total_short]]/nyse_gme_short_volume__4[[#This Row],[total_reported]]</f>
        <v>0.79172401574641871</v>
      </c>
      <c r="F254" s="10">
        <f>nyse_gme_short_volume__4[[#This Row],[total_long]]/nyse_gme_short_volume__4[[#This Row],[total_reported]]</f>
        <v>0.20827598425358124</v>
      </c>
      <c r="G254" s="8">
        <v>732214</v>
      </c>
      <c r="H254" s="10">
        <f>nyse_gme_short_volume__4[[#This Row],[Off-Exchange]]/nyse_gme_short_volume__4[[#This Row],[total_reported]]</f>
        <v>0.37492677751424508</v>
      </c>
      <c r="I254" s="8">
        <v>8084</v>
      </c>
      <c r="J254" s="8" t="s">
        <v>16</v>
      </c>
      <c r="K254" s="8" t="s">
        <v>16</v>
      </c>
      <c r="L254" s="8" t="s">
        <v>16</v>
      </c>
      <c r="M254" s="8" t="s">
        <v>16</v>
      </c>
      <c r="N254" s="8">
        <v>10890</v>
      </c>
      <c r="O254" s="8">
        <v>2381</v>
      </c>
      <c r="P254" s="8">
        <v>664072</v>
      </c>
      <c r="Q254" s="8">
        <v>120357</v>
      </c>
      <c r="R254" s="8">
        <v>2342</v>
      </c>
      <c r="S254" s="8">
        <v>5476</v>
      </c>
      <c r="T254" s="8">
        <v>383</v>
      </c>
    </row>
    <row r="255" spans="1:20">
      <c r="A255" s="1">
        <v>45370</v>
      </c>
      <c r="B255" s="8">
        <v>2387325</v>
      </c>
      <c r="C255" s="8">
        <v>1861891</v>
      </c>
      <c r="D255" s="8">
        <v>525434</v>
      </c>
      <c r="E255" s="10">
        <f>nyse_gme_short_volume__4[[#This Row],[total_short]]/nyse_gme_short_volume__4[[#This Row],[total_reported]]</f>
        <v>0.77990679945126873</v>
      </c>
      <c r="F255" s="10">
        <f>nyse_gme_short_volume__4[[#This Row],[total_long]]/nyse_gme_short_volume__4[[#This Row],[total_reported]]</f>
        <v>0.22009320054873133</v>
      </c>
      <c r="G255" s="8">
        <v>858807</v>
      </c>
      <c r="H255" s="10">
        <f>nyse_gme_short_volume__4[[#This Row],[Off-Exchange]]/nyse_gme_short_volume__4[[#This Row],[total_reported]]</f>
        <v>0.35973610631145736</v>
      </c>
      <c r="I255" s="8">
        <v>7405</v>
      </c>
      <c r="J255" s="8" t="s">
        <v>16</v>
      </c>
      <c r="K255" s="8" t="s">
        <v>16</v>
      </c>
      <c r="L255" s="8" t="s">
        <v>16</v>
      </c>
      <c r="M255" s="8" t="s">
        <v>16</v>
      </c>
      <c r="N255" s="8">
        <v>5349</v>
      </c>
      <c r="O255" s="8">
        <v>6036</v>
      </c>
      <c r="P255" s="8">
        <v>826677</v>
      </c>
      <c r="Q255" s="8">
        <v>144496</v>
      </c>
      <c r="R255" s="8">
        <v>10089</v>
      </c>
      <c r="S255" s="8">
        <v>1655</v>
      </c>
      <c r="T255" s="8">
        <v>1377</v>
      </c>
    </row>
    <row r="256" spans="1:20">
      <c r="A256" s="1">
        <v>45369</v>
      </c>
      <c r="B256" s="8">
        <v>2249042</v>
      </c>
      <c r="C256" s="8">
        <v>1603362</v>
      </c>
      <c r="D256" s="8">
        <v>645680</v>
      </c>
      <c r="E256" s="10">
        <f>nyse_gme_short_volume__4[[#This Row],[total_short]]/nyse_gme_short_volume__4[[#This Row],[total_reported]]</f>
        <v>0.71290887408950121</v>
      </c>
      <c r="F256" s="10">
        <f>nyse_gme_short_volume__4[[#This Row],[total_long]]/nyse_gme_short_volume__4[[#This Row],[total_reported]]</f>
        <v>0.28709112591049879</v>
      </c>
      <c r="G256" s="8">
        <v>730664</v>
      </c>
      <c r="H256" s="10">
        <f>nyse_gme_short_volume__4[[#This Row],[Off-Exchange]]/nyse_gme_short_volume__4[[#This Row],[total_reported]]</f>
        <v>0.32487788133792078</v>
      </c>
      <c r="I256" s="8">
        <v>1756</v>
      </c>
      <c r="J256" s="8" t="s">
        <v>16</v>
      </c>
      <c r="K256" s="8" t="s">
        <v>16</v>
      </c>
      <c r="L256" s="8" t="s">
        <v>16</v>
      </c>
      <c r="M256" s="8" t="s">
        <v>16</v>
      </c>
      <c r="N256" s="8">
        <v>7714</v>
      </c>
      <c r="O256" s="8">
        <v>2012</v>
      </c>
      <c r="P256" s="8">
        <v>706843</v>
      </c>
      <c r="Q256" s="8">
        <v>144110</v>
      </c>
      <c r="R256" s="8">
        <v>6891</v>
      </c>
      <c r="S256" s="8">
        <v>2221</v>
      </c>
      <c r="T256" s="8">
        <v>1151</v>
      </c>
    </row>
    <row r="257" spans="1:20">
      <c r="A257" s="1">
        <v>45366</v>
      </c>
      <c r="B257" s="8">
        <v>3193742</v>
      </c>
      <c r="C257" s="8">
        <v>2071893</v>
      </c>
      <c r="D257" s="8">
        <v>1121849</v>
      </c>
      <c r="E257" s="10">
        <f>nyse_gme_short_volume__4[[#This Row],[total_short]]/nyse_gme_short_volume__4[[#This Row],[total_reported]]</f>
        <v>0.64873524536421534</v>
      </c>
      <c r="F257" s="10">
        <f>nyse_gme_short_volume__4[[#This Row],[total_long]]/nyse_gme_short_volume__4[[#This Row],[total_reported]]</f>
        <v>0.3512647546357846</v>
      </c>
      <c r="G257" s="8">
        <v>664884</v>
      </c>
      <c r="H257" s="10">
        <f>nyse_gme_short_volume__4[[#This Row],[Off-Exchange]]/nyse_gme_short_volume__4[[#This Row],[total_reported]]</f>
        <v>0.20818337861981337</v>
      </c>
      <c r="I257" s="8">
        <v>15925</v>
      </c>
      <c r="J257" s="8" t="s">
        <v>16</v>
      </c>
      <c r="K257" s="8" t="s">
        <v>16</v>
      </c>
      <c r="L257" s="8" t="s">
        <v>16</v>
      </c>
      <c r="M257" s="8" t="s">
        <v>16</v>
      </c>
      <c r="N257" s="8">
        <v>600</v>
      </c>
      <c r="O257" s="8">
        <v>2430</v>
      </c>
      <c r="P257" s="8">
        <v>1258270</v>
      </c>
      <c r="Q257" s="8">
        <v>117534</v>
      </c>
      <c r="R257" s="8">
        <v>11198</v>
      </c>
      <c r="S257" s="8">
        <v>743</v>
      </c>
      <c r="T257" s="8">
        <v>309</v>
      </c>
    </row>
    <row r="258" spans="1:20">
      <c r="A258" s="1">
        <v>45365</v>
      </c>
      <c r="B258" s="8">
        <v>1674232</v>
      </c>
      <c r="C258" s="8">
        <v>1178651</v>
      </c>
      <c r="D258" s="8">
        <v>495581</v>
      </c>
      <c r="E258" s="10">
        <f>nyse_gme_short_volume__4[[#This Row],[total_short]]/nyse_gme_short_volume__4[[#This Row],[total_reported]]</f>
        <v>0.70399502577898398</v>
      </c>
      <c r="F258" s="10">
        <f>nyse_gme_short_volume__4[[#This Row],[total_long]]/nyse_gme_short_volume__4[[#This Row],[total_reported]]</f>
        <v>0.29600497422101596</v>
      </c>
      <c r="G258" s="8">
        <v>550919</v>
      </c>
      <c r="H258" s="10">
        <f>nyse_gme_short_volume__4[[#This Row],[Off-Exchange]]/nyse_gme_short_volume__4[[#This Row],[total_reported]]</f>
        <v>0.32905774110159164</v>
      </c>
      <c r="I258" s="8">
        <v>8087</v>
      </c>
      <c r="J258" s="8" t="s">
        <v>16</v>
      </c>
      <c r="K258" s="8" t="s">
        <v>16</v>
      </c>
      <c r="L258" s="8" t="s">
        <v>16</v>
      </c>
      <c r="M258" s="8" t="s">
        <v>16</v>
      </c>
      <c r="N258" s="8">
        <v>3100</v>
      </c>
      <c r="O258" s="8">
        <v>2210</v>
      </c>
      <c r="P258" s="8">
        <v>523302</v>
      </c>
      <c r="Q258" s="8">
        <v>80915</v>
      </c>
      <c r="R258" s="8">
        <v>7799</v>
      </c>
      <c r="S258" s="8">
        <v>2097</v>
      </c>
      <c r="T258" s="8">
        <v>222</v>
      </c>
    </row>
    <row r="259" spans="1:20">
      <c r="A259" s="1">
        <v>45364</v>
      </c>
      <c r="B259" s="8">
        <v>1788854</v>
      </c>
      <c r="C259" s="8">
        <v>1191701</v>
      </c>
      <c r="D259" s="8">
        <v>597153</v>
      </c>
      <c r="E259" s="10">
        <f>nyse_gme_short_volume__4[[#This Row],[total_short]]/nyse_gme_short_volume__4[[#This Row],[total_reported]]</f>
        <v>0.66618125347289381</v>
      </c>
      <c r="F259" s="10">
        <f>nyse_gme_short_volume__4[[#This Row],[total_long]]/nyse_gme_short_volume__4[[#This Row],[total_reported]]</f>
        <v>0.33381874652710619</v>
      </c>
      <c r="G259" s="8">
        <v>584212</v>
      </c>
      <c r="H259" s="10">
        <f>nyse_gme_short_volume__4[[#This Row],[Off-Exchange]]/nyse_gme_short_volume__4[[#This Row],[total_reported]]</f>
        <v>0.32658450605806844</v>
      </c>
      <c r="I259" s="8">
        <v>5570</v>
      </c>
      <c r="J259" s="8" t="s">
        <v>16</v>
      </c>
      <c r="K259" s="8" t="s">
        <v>16</v>
      </c>
      <c r="L259" s="8" t="s">
        <v>16</v>
      </c>
      <c r="M259" s="8" t="s">
        <v>16</v>
      </c>
      <c r="N259" s="8">
        <v>4593</v>
      </c>
      <c r="O259" s="8">
        <v>850</v>
      </c>
      <c r="P259" s="8">
        <v>475087</v>
      </c>
      <c r="Q259" s="8">
        <v>106699</v>
      </c>
      <c r="R259" s="8">
        <v>11932</v>
      </c>
      <c r="S259" s="8">
        <v>2250</v>
      </c>
      <c r="T259" s="8">
        <v>508</v>
      </c>
    </row>
    <row r="260" spans="1:20">
      <c r="A260" s="1">
        <v>45363</v>
      </c>
      <c r="B260" s="8">
        <v>1500768</v>
      </c>
      <c r="C260" s="8">
        <v>983425</v>
      </c>
      <c r="D260" s="8">
        <v>517343</v>
      </c>
      <c r="E260" s="10">
        <f>nyse_gme_short_volume__4[[#This Row],[total_short]]/nyse_gme_short_volume__4[[#This Row],[total_reported]]</f>
        <v>0.6552811627113585</v>
      </c>
      <c r="F260" s="10">
        <f>nyse_gme_short_volume__4[[#This Row],[total_long]]/nyse_gme_short_volume__4[[#This Row],[total_reported]]</f>
        <v>0.34471883728864156</v>
      </c>
      <c r="G260" s="8">
        <v>565406</v>
      </c>
      <c r="H260" s="10">
        <f>nyse_gme_short_volume__4[[#This Row],[Off-Exchange]]/nyse_gme_short_volume__4[[#This Row],[total_reported]]</f>
        <v>0.37674444017996117</v>
      </c>
      <c r="I260" s="8">
        <v>8883</v>
      </c>
      <c r="J260" s="8" t="s">
        <v>16</v>
      </c>
      <c r="K260" s="8" t="s">
        <v>16</v>
      </c>
      <c r="L260" s="8" t="s">
        <v>16</v>
      </c>
      <c r="M260" s="8" t="s">
        <v>16</v>
      </c>
      <c r="N260" s="8">
        <v>800</v>
      </c>
      <c r="O260" s="8">
        <v>1406</v>
      </c>
      <c r="P260" s="8">
        <v>340470</v>
      </c>
      <c r="Q260" s="8">
        <v>59080</v>
      </c>
      <c r="R260" s="8">
        <v>6311</v>
      </c>
      <c r="S260" s="8">
        <v>469</v>
      </c>
      <c r="T260" s="8">
        <v>600</v>
      </c>
    </row>
    <row r="261" spans="1:20">
      <c r="A261" s="1">
        <v>45362</v>
      </c>
      <c r="B261" s="8">
        <v>1362356</v>
      </c>
      <c r="C261" s="8">
        <v>813562</v>
      </c>
      <c r="D261" s="8">
        <v>548794</v>
      </c>
      <c r="E261" s="10">
        <f>nyse_gme_short_volume__4[[#This Row],[total_short]]/nyse_gme_short_volume__4[[#This Row],[total_reported]]</f>
        <v>0.59717283881746031</v>
      </c>
      <c r="F261" s="10">
        <f>nyse_gme_short_volume__4[[#This Row],[total_long]]/nyse_gme_short_volume__4[[#This Row],[total_reported]]</f>
        <v>0.40282716118253964</v>
      </c>
      <c r="G261" s="8">
        <v>433421</v>
      </c>
      <c r="H261" s="10">
        <f>nyse_gme_short_volume__4[[#This Row],[Off-Exchange]]/nyse_gme_short_volume__4[[#This Row],[total_reported]]</f>
        <v>0.3181407796493721</v>
      </c>
      <c r="I261" s="8">
        <v>9251</v>
      </c>
      <c r="J261" s="8" t="s">
        <v>16</v>
      </c>
      <c r="K261" s="8" t="s">
        <v>16</v>
      </c>
      <c r="L261" s="8" t="s">
        <v>16</v>
      </c>
      <c r="M261" s="8" t="s">
        <v>16</v>
      </c>
      <c r="N261" s="8">
        <v>2208</v>
      </c>
      <c r="O261" s="8">
        <v>2557</v>
      </c>
      <c r="P261" s="8">
        <v>310160</v>
      </c>
      <c r="Q261" s="8">
        <v>50289</v>
      </c>
      <c r="R261" s="8">
        <v>5029</v>
      </c>
      <c r="S261" s="8">
        <v>647</v>
      </c>
      <c r="T261" s="8">
        <v>0</v>
      </c>
    </row>
    <row r="262" spans="1:20">
      <c r="A262" s="1">
        <v>45359</v>
      </c>
      <c r="B262" s="8">
        <v>2112726</v>
      </c>
      <c r="C262" s="8">
        <v>1197686</v>
      </c>
      <c r="D262" s="8">
        <v>915040</v>
      </c>
      <c r="E262" s="10">
        <f>nyse_gme_short_volume__4[[#This Row],[total_short]]/nyse_gme_short_volume__4[[#This Row],[total_reported]]</f>
        <v>0.56689130535620802</v>
      </c>
      <c r="F262" s="10">
        <f>nyse_gme_short_volume__4[[#This Row],[total_long]]/nyse_gme_short_volume__4[[#This Row],[total_reported]]</f>
        <v>0.43310869464379198</v>
      </c>
      <c r="G262" s="8">
        <v>592074</v>
      </c>
      <c r="H262" s="10">
        <f>nyse_gme_short_volume__4[[#This Row],[Off-Exchange]]/nyse_gme_short_volume__4[[#This Row],[total_reported]]</f>
        <v>0.28024173508538258</v>
      </c>
      <c r="I262" s="8">
        <v>19240</v>
      </c>
      <c r="J262" s="8" t="s">
        <v>16</v>
      </c>
      <c r="K262" s="8" t="s">
        <v>16</v>
      </c>
      <c r="L262" s="8" t="s">
        <v>16</v>
      </c>
      <c r="M262" s="8" t="s">
        <v>16</v>
      </c>
      <c r="N262" s="8">
        <v>2713</v>
      </c>
      <c r="O262" s="8">
        <v>2400</v>
      </c>
      <c r="P262" s="8">
        <v>499726</v>
      </c>
      <c r="Q262" s="8">
        <v>71512</v>
      </c>
      <c r="R262" s="8">
        <v>6876</v>
      </c>
      <c r="S262" s="8">
        <v>2745</v>
      </c>
      <c r="T262" s="8">
        <v>400</v>
      </c>
    </row>
    <row r="263" spans="1:20">
      <c r="A263" s="1">
        <v>45358</v>
      </c>
      <c r="B263" s="8">
        <v>1388636</v>
      </c>
      <c r="C263" s="8">
        <v>860289</v>
      </c>
      <c r="D263" s="8">
        <v>528347</v>
      </c>
      <c r="E263" s="10">
        <f>nyse_gme_short_volume__4[[#This Row],[total_short]]/nyse_gme_short_volume__4[[#This Row],[total_reported]]</f>
        <v>0.61952088236226055</v>
      </c>
      <c r="F263" s="10">
        <f>nyse_gme_short_volume__4[[#This Row],[total_long]]/nyse_gme_short_volume__4[[#This Row],[total_reported]]</f>
        <v>0.38047911763773951</v>
      </c>
      <c r="G263" s="8">
        <v>466516</v>
      </c>
      <c r="H263" s="10">
        <f>nyse_gme_short_volume__4[[#This Row],[Off-Exchange]]/nyse_gme_short_volume__4[[#This Row],[total_reported]]</f>
        <v>0.33595269026584362</v>
      </c>
      <c r="I263" s="8">
        <v>13337</v>
      </c>
      <c r="J263" s="8" t="s">
        <v>16</v>
      </c>
      <c r="K263" s="8" t="s">
        <v>16</v>
      </c>
      <c r="L263" s="8" t="s">
        <v>16</v>
      </c>
      <c r="M263" s="8" t="s">
        <v>16</v>
      </c>
      <c r="N263" s="8">
        <v>2000</v>
      </c>
      <c r="O263" s="8">
        <v>5198</v>
      </c>
      <c r="P263" s="8">
        <v>330234</v>
      </c>
      <c r="Q263" s="8">
        <v>38535</v>
      </c>
      <c r="R263" s="8">
        <v>2177</v>
      </c>
      <c r="S263" s="8">
        <v>1789</v>
      </c>
      <c r="T263" s="8">
        <v>503</v>
      </c>
    </row>
    <row r="264" spans="1:20">
      <c r="A264" s="1">
        <v>45357</v>
      </c>
      <c r="B264" s="8">
        <v>2406461</v>
      </c>
      <c r="C264" s="8">
        <v>1600594</v>
      </c>
      <c r="D264" s="8">
        <v>805867</v>
      </c>
      <c r="E264" s="10">
        <f>nyse_gme_short_volume__4[[#This Row],[total_short]]/nyse_gme_short_volume__4[[#This Row],[total_reported]]</f>
        <v>0.66512359851250447</v>
      </c>
      <c r="F264" s="10">
        <f>nyse_gme_short_volume__4[[#This Row],[total_long]]/nyse_gme_short_volume__4[[#This Row],[total_reported]]</f>
        <v>0.33487640148749553</v>
      </c>
      <c r="G264" s="8">
        <v>867386</v>
      </c>
      <c r="H264" s="10">
        <f>nyse_gme_short_volume__4[[#This Row],[Off-Exchange]]/nyse_gme_short_volume__4[[#This Row],[total_reported]]</f>
        <v>0.36044049747741602</v>
      </c>
      <c r="I264" s="8">
        <v>24761</v>
      </c>
      <c r="J264" s="8" t="s">
        <v>16</v>
      </c>
      <c r="K264" s="8" t="s">
        <v>16</v>
      </c>
      <c r="L264" s="8" t="s">
        <v>16</v>
      </c>
      <c r="M264" s="8" t="s">
        <v>16</v>
      </c>
      <c r="N264" s="8">
        <v>18873</v>
      </c>
      <c r="O264" s="8">
        <v>1817</v>
      </c>
      <c r="P264" s="8">
        <v>595340</v>
      </c>
      <c r="Q264" s="8">
        <v>83051</v>
      </c>
      <c r="R264" s="8">
        <v>4669</v>
      </c>
      <c r="S264" s="8">
        <v>3804</v>
      </c>
      <c r="T264" s="8">
        <v>893</v>
      </c>
    </row>
    <row r="265" spans="1:20">
      <c r="A265" s="1">
        <v>45356</v>
      </c>
      <c r="B265" s="8">
        <v>1956345</v>
      </c>
      <c r="C265" s="8">
        <v>1313307</v>
      </c>
      <c r="D265" s="8">
        <v>643038</v>
      </c>
      <c r="E265" s="10">
        <f>nyse_gme_short_volume__4[[#This Row],[total_short]]/nyse_gme_short_volume__4[[#This Row],[total_reported]]</f>
        <v>0.67130644134853512</v>
      </c>
      <c r="F265" s="10">
        <f>nyse_gme_short_volume__4[[#This Row],[total_long]]/nyse_gme_short_volume__4[[#This Row],[total_reported]]</f>
        <v>0.32869355865146482</v>
      </c>
      <c r="G265" s="8">
        <v>690244</v>
      </c>
      <c r="H265" s="10">
        <f>nyse_gme_short_volume__4[[#This Row],[Off-Exchange]]/nyse_gme_short_volume__4[[#This Row],[total_reported]]</f>
        <v>0.3528232494779806</v>
      </c>
      <c r="I265" s="8">
        <v>13497</v>
      </c>
      <c r="J265" s="8" t="s">
        <v>16</v>
      </c>
      <c r="K265" s="8" t="s">
        <v>16</v>
      </c>
      <c r="L265" s="8" t="s">
        <v>16</v>
      </c>
      <c r="M265" s="8" t="s">
        <v>16</v>
      </c>
      <c r="N265" s="8">
        <v>4457</v>
      </c>
      <c r="O265" s="8">
        <v>2105</v>
      </c>
      <c r="P265" s="8">
        <v>500588</v>
      </c>
      <c r="Q265" s="8">
        <v>90521</v>
      </c>
      <c r="R265" s="8">
        <v>7943</v>
      </c>
      <c r="S265" s="8">
        <v>1200</v>
      </c>
      <c r="T265" s="8">
        <v>2752</v>
      </c>
    </row>
    <row r="266" spans="1:20">
      <c r="A266" s="1">
        <v>45355</v>
      </c>
      <c r="B266" s="8">
        <v>2841865</v>
      </c>
      <c r="C266" s="8">
        <v>1955165</v>
      </c>
      <c r="D266" s="8">
        <v>886700</v>
      </c>
      <c r="E266" s="10">
        <f>nyse_gme_short_volume__4[[#This Row],[total_short]]/nyse_gme_short_volume__4[[#This Row],[total_reported]]</f>
        <v>0.68798658627345066</v>
      </c>
      <c r="F266" s="10">
        <f>nyse_gme_short_volume__4[[#This Row],[total_long]]/nyse_gme_short_volume__4[[#This Row],[total_reported]]</f>
        <v>0.31201341372654928</v>
      </c>
      <c r="G266" s="8">
        <v>1017748</v>
      </c>
      <c r="H266" s="10">
        <f>nyse_gme_short_volume__4[[#This Row],[Off-Exchange]]/nyse_gme_short_volume__4[[#This Row],[total_reported]]</f>
        <v>0.35812679349652426</v>
      </c>
      <c r="I266" s="8">
        <v>12022</v>
      </c>
      <c r="J266" s="8" t="s">
        <v>16</v>
      </c>
      <c r="K266" s="8" t="s">
        <v>16</v>
      </c>
      <c r="L266" s="8" t="s">
        <v>16</v>
      </c>
      <c r="M266" s="8" t="s">
        <v>16</v>
      </c>
      <c r="N266" s="8">
        <v>1700</v>
      </c>
      <c r="O266" s="8">
        <v>1056</v>
      </c>
      <c r="P266" s="8">
        <v>777119</v>
      </c>
      <c r="Q266" s="8">
        <v>126218</v>
      </c>
      <c r="R266" s="8">
        <v>6632</v>
      </c>
      <c r="S266" s="8">
        <v>9334</v>
      </c>
      <c r="T266" s="8">
        <v>3336</v>
      </c>
    </row>
    <row r="267" spans="1:20">
      <c r="A267" s="1">
        <v>45352</v>
      </c>
      <c r="B267" s="8">
        <v>3346050</v>
      </c>
      <c r="C267" s="8">
        <v>2093291</v>
      </c>
      <c r="D267" s="8">
        <v>1252759</v>
      </c>
      <c r="E267" s="10">
        <f>nyse_gme_short_volume__4[[#This Row],[total_short]]/nyse_gme_short_volume__4[[#This Row],[total_reported]]</f>
        <v>0.62560063358288132</v>
      </c>
      <c r="F267" s="10">
        <f>nyse_gme_short_volume__4[[#This Row],[total_long]]/nyse_gme_short_volume__4[[#This Row],[total_reported]]</f>
        <v>0.37439936641711868</v>
      </c>
      <c r="G267" s="8">
        <v>1177461</v>
      </c>
      <c r="H267" s="10">
        <f>nyse_gme_short_volume__4[[#This Row],[Off-Exchange]]/nyse_gme_short_volume__4[[#This Row],[total_reported]]</f>
        <v>0.3518958174564038</v>
      </c>
      <c r="I267" s="8">
        <v>46224</v>
      </c>
      <c r="J267" s="8" t="s">
        <v>16</v>
      </c>
      <c r="K267" s="8" t="s">
        <v>16</v>
      </c>
      <c r="L267" s="8" t="s">
        <v>16</v>
      </c>
      <c r="M267" s="8" t="s">
        <v>16</v>
      </c>
      <c r="N267" s="8">
        <v>2610</v>
      </c>
      <c r="O267" s="8">
        <v>9971</v>
      </c>
      <c r="P267" s="8">
        <v>738115</v>
      </c>
      <c r="Q267" s="8">
        <v>97073</v>
      </c>
      <c r="R267" s="8">
        <v>11018</v>
      </c>
      <c r="S267" s="8">
        <v>6256</v>
      </c>
      <c r="T267" s="8">
        <v>4563</v>
      </c>
    </row>
    <row r="268" spans="1:20">
      <c r="A268" s="1">
        <v>45351</v>
      </c>
      <c r="B268" s="8">
        <v>1774820</v>
      </c>
      <c r="C268" s="8">
        <v>1035890</v>
      </c>
      <c r="D268" s="8">
        <v>738930</v>
      </c>
      <c r="E268" s="10">
        <f>nyse_gme_short_volume__4[[#This Row],[total_short]]/nyse_gme_short_volume__4[[#This Row],[total_reported]]</f>
        <v>0.58365918797399174</v>
      </c>
      <c r="F268" s="10">
        <f>nyse_gme_short_volume__4[[#This Row],[total_long]]/nyse_gme_short_volume__4[[#This Row],[total_reported]]</f>
        <v>0.41634081202600826</v>
      </c>
      <c r="G268" s="8">
        <v>560173</v>
      </c>
      <c r="H268" s="10">
        <f>nyse_gme_short_volume__4[[#This Row],[Off-Exchange]]/nyse_gme_short_volume__4[[#This Row],[total_reported]]</f>
        <v>0.31562242931677581</v>
      </c>
      <c r="I268" s="8">
        <v>13428</v>
      </c>
      <c r="J268" s="8" t="s">
        <v>16</v>
      </c>
      <c r="K268" s="8" t="s">
        <v>16</v>
      </c>
      <c r="L268" s="8" t="s">
        <v>16</v>
      </c>
      <c r="M268" s="8" t="s">
        <v>16</v>
      </c>
      <c r="N268" s="8">
        <v>500</v>
      </c>
      <c r="O268" s="8">
        <v>1193</v>
      </c>
      <c r="P268" s="8">
        <v>411616</v>
      </c>
      <c r="Q268" s="8">
        <v>43315</v>
      </c>
      <c r="R268" s="8">
        <v>4666</v>
      </c>
      <c r="S268" s="8">
        <v>293</v>
      </c>
      <c r="T268" s="8">
        <v>706</v>
      </c>
    </row>
    <row r="269" spans="1:20">
      <c r="A269" s="1">
        <v>45350</v>
      </c>
      <c r="B269" s="8">
        <v>1645927</v>
      </c>
      <c r="C269" s="8">
        <v>861828</v>
      </c>
      <c r="D269" s="8">
        <v>784099</v>
      </c>
      <c r="E269" s="10">
        <f>nyse_gme_short_volume__4[[#This Row],[total_short]]/nyse_gme_short_volume__4[[#This Row],[total_reported]]</f>
        <v>0.52361252959578397</v>
      </c>
      <c r="F269" s="10">
        <f>nyse_gme_short_volume__4[[#This Row],[total_long]]/nyse_gme_short_volume__4[[#This Row],[total_reported]]</f>
        <v>0.47638747040421597</v>
      </c>
      <c r="G269" s="8">
        <v>454793</v>
      </c>
      <c r="H269" s="10">
        <f>nyse_gme_short_volume__4[[#This Row],[Off-Exchange]]/nyse_gme_short_volume__4[[#This Row],[total_reported]]</f>
        <v>0.27631419862484791</v>
      </c>
      <c r="I269" s="8">
        <v>10147</v>
      </c>
      <c r="J269" s="8" t="s">
        <v>16</v>
      </c>
      <c r="K269" s="8" t="s">
        <v>16</v>
      </c>
      <c r="L269" s="8" t="s">
        <v>16</v>
      </c>
      <c r="M269" s="8" t="s">
        <v>16</v>
      </c>
      <c r="N269" s="8">
        <v>3721</v>
      </c>
      <c r="O269" s="8">
        <v>700</v>
      </c>
      <c r="P269" s="8">
        <v>346905</v>
      </c>
      <c r="Q269" s="8">
        <v>36952</v>
      </c>
      <c r="R269" s="8">
        <v>5473</v>
      </c>
      <c r="S269" s="8">
        <v>2837</v>
      </c>
      <c r="T269" s="8">
        <v>300</v>
      </c>
    </row>
    <row r="270" spans="1:20">
      <c r="A270" s="1">
        <v>45349</v>
      </c>
      <c r="B270" s="8">
        <v>1778206</v>
      </c>
      <c r="C270" s="8">
        <v>1059978</v>
      </c>
      <c r="D270" s="8">
        <v>718228</v>
      </c>
      <c r="E270" s="10">
        <f>nyse_gme_short_volume__4[[#This Row],[total_short]]/nyse_gme_short_volume__4[[#This Row],[total_reported]]</f>
        <v>0.59609404084791073</v>
      </c>
      <c r="F270" s="10">
        <f>nyse_gme_short_volume__4[[#This Row],[total_long]]/nyse_gme_short_volume__4[[#This Row],[total_reported]]</f>
        <v>0.40390595915208927</v>
      </c>
      <c r="G270" s="8">
        <v>514752</v>
      </c>
      <c r="H270" s="10">
        <f>nyse_gme_short_volume__4[[#This Row],[Off-Exchange]]/nyse_gme_short_volume__4[[#This Row],[total_reported]]</f>
        <v>0.28947827192125097</v>
      </c>
      <c r="I270" s="8">
        <v>17773</v>
      </c>
      <c r="J270" s="8" t="s">
        <v>16</v>
      </c>
      <c r="K270" s="8" t="s">
        <v>16</v>
      </c>
      <c r="L270" s="8" t="s">
        <v>16</v>
      </c>
      <c r="M270" s="8" t="s">
        <v>16</v>
      </c>
      <c r="N270" s="8">
        <v>1000</v>
      </c>
      <c r="O270" s="8">
        <v>1100</v>
      </c>
      <c r="P270" s="8">
        <v>476534</v>
      </c>
      <c r="Q270" s="8">
        <v>42229</v>
      </c>
      <c r="R270" s="8">
        <v>4072</v>
      </c>
      <c r="S270" s="8">
        <v>1918</v>
      </c>
      <c r="T270" s="8">
        <v>600</v>
      </c>
    </row>
    <row r="271" spans="1:20">
      <c r="A271" s="1">
        <v>45348</v>
      </c>
      <c r="B271" s="8">
        <v>1571616</v>
      </c>
      <c r="C271" s="8">
        <v>1094803</v>
      </c>
      <c r="D271" s="8">
        <v>476813</v>
      </c>
      <c r="E271" s="10">
        <f>nyse_gme_short_volume__4[[#This Row],[total_short]]/nyse_gme_short_volume__4[[#This Row],[total_reported]]</f>
        <v>0.69660973163928086</v>
      </c>
      <c r="F271" s="10">
        <f>nyse_gme_short_volume__4[[#This Row],[total_long]]/nyse_gme_short_volume__4[[#This Row],[total_reported]]</f>
        <v>0.30339026836071914</v>
      </c>
      <c r="G271" s="8">
        <v>610407</v>
      </c>
      <c r="H271" s="10">
        <f>nyse_gme_short_volume__4[[#This Row],[Off-Exchange]]/nyse_gme_short_volume__4[[#This Row],[total_reported]]</f>
        <v>0.38839449331134324</v>
      </c>
      <c r="I271" s="8">
        <v>13787</v>
      </c>
      <c r="J271" s="8" t="s">
        <v>16</v>
      </c>
      <c r="K271" s="8" t="s">
        <v>16</v>
      </c>
      <c r="L271" s="8" t="s">
        <v>16</v>
      </c>
      <c r="M271" s="8" t="s">
        <v>16</v>
      </c>
      <c r="N271" s="8">
        <v>300</v>
      </c>
      <c r="O271" s="8">
        <v>400</v>
      </c>
      <c r="P271" s="8">
        <v>417705</v>
      </c>
      <c r="Q271" s="8">
        <v>47719</v>
      </c>
      <c r="R271" s="8">
        <v>2767</v>
      </c>
      <c r="S271" s="8">
        <v>956</v>
      </c>
      <c r="T271" s="8">
        <v>762</v>
      </c>
    </row>
    <row r="272" spans="1:20">
      <c r="A272" s="1">
        <v>45345</v>
      </c>
      <c r="B272" s="8">
        <v>1522011</v>
      </c>
      <c r="C272" s="8">
        <v>1008815</v>
      </c>
      <c r="D272" s="8">
        <v>513196</v>
      </c>
      <c r="E272" s="10">
        <f>nyse_gme_short_volume__4[[#This Row],[total_short]]/nyse_gme_short_volume__4[[#This Row],[total_reported]]</f>
        <v>0.66281715440952793</v>
      </c>
      <c r="F272" s="10">
        <f>nyse_gme_short_volume__4[[#This Row],[total_long]]/nyse_gme_short_volume__4[[#This Row],[total_reported]]</f>
        <v>0.33718284559047207</v>
      </c>
      <c r="G272" s="8">
        <v>543969</v>
      </c>
      <c r="H272" s="10">
        <f>nyse_gme_short_volume__4[[#This Row],[Off-Exchange]]/nyse_gme_short_volume__4[[#This Row],[total_reported]]</f>
        <v>0.35740149052799225</v>
      </c>
      <c r="I272" s="8">
        <v>11349</v>
      </c>
      <c r="J272" s="8" t="s">
        <v>16</v>
      </c>
      <c r="K272" s="8" t="s">
        <v>16</v>
      </c>
      <c r="L272" s="8" t="s">
        <v>16</v>
      </c>
      <c r="M272" s="8" t="s">
        <v>16</v>
      </c>
      <c r="N272" s="8">
        <v>4220</v>
      </c>
      <c r="O272" s="8">
        <v>2600</v>
      </c>
      <c r="P272" s="8">
        <v>381407</v>
      </c>
      <c r="Q272" s="8">
        <v>57687</v>
      </c>
      <c r="R272" s="8">
        <v>6033</v>
      </c>
      <c r="S272" s="8">
        <v>1547</v>
      </c>
      <c r="T272" s="8">
        <v>3</v>
      </c>
    </row>
    <row r="273" spans="1:20">
      <c r="A273" s="1">
        <v>45344</v>
      </c>
      <c r="B273" s="8">
        <v>1274146</v>
      </c>
      <c r="C273" s="8">
        <v>827479</v>
      </c>
      <c r="D273" s="8">
        <v>446667</v>
      </c>
      <c r="E273" s="10">
        <f>nyse_gme_short_volume__4[[#This Row],[total_short]]/nyse_gme_short_volume__4[[#This Row],[total_reported]]</f>
        <v>0.64943813346351198</v>
      </c>
      <c r="F273" s="10">
        <f>nyse_gme_short_volume__4[[#This Row],[total_long]]/nyse_gme_short_volume__4[[#This Row],[total_reported]]</f>
        <v>0.35056186653648796</v>
      </c>
      <c r="G273" s="8">
        <v>428952</v>
      </c>
      <c r="H273" s="10">
        <f>nyse_gme_short_volume__4[[#This Row],[Off-Exchange]]/nyse_gme_short_volume__4[[#This Row],[total_reported]]</f>
        <v>0.3366584363173451</v>
      </c>
      <c r="I273" s="8">
        <v>9692</v>
      </c>
      <c r="J273" s="8" t="s">
        <v>16</v>
      </c>
      <c r="K273" s="8" t="s">
        <v>16</v>
      </c>
      <c r="L273" s="8" t="s">
        <v>16</v>
      </c>
      <c r="M273" s="8" t="s">
        <v>16</v>
      </c>
      <c r="N273" s="8">
        <v>400</v>
      </c>
      <c r="O273" s="8">
        <v>700</v>
      </c>
      <c r="P273" s="8">
        <v>337850</v>
      </c>
      <c r="Q273" s="8">
        <v>43225</v>
      </c>
      <c r="R273" s="8">
        <v>4452</v>
      </c>
      <c r="S273" s="8">
        <v>1700</v>
      </c>
      <c r="T273" s="8">
        <v>508</v>
      </c>
    </row>
    <row r="274" spans="1:20">
      <c r="A274" s="1">
        <v>45343</v>
      </c>
      <c r="B274" s="8">
        <v>1187761</v>
      </c>
      <c r="C274" s="8">
        <v>763908</v>
      </c>
      <c r="D274" s="8">
        <v>423853</v>
      </c>
      <c r="E274" s="10">
        <f>nyse_gme_short_volume__4[[#This Row],[total_short]]/nyse_gme_short_volume__4[[#This Row],[total_reported]]</f>
        <v>0.64314958985856585</v>
      </c>
      <c r="F274" s="10">
        <f>nyse_gme_short_volume__4[[#This Row],[total_long]]/nyse_gme_short_volume__4[[#This Row],[total_reported]]</f>
        <v>0.3568504101414342</v>
      </c>
      <c r="G274" s="8">
        <v>386770</v>
      </c>
      <c r="H274" s="10">
        <f>nyse_gme_short_volume__4[[#This Row],[Off-Exchange]]/nyse_gme_short_volume__4[[#This Row],[total_reported]]</f>
        <v>0.32562948269896047</v>
      </c>
      <c r="I274" s="8">
        <v>4297</v>
      </c>
      <c r="J274" s="8" t="s">
        <v>16</v>
      </c>
      <c r="K274" s="8" t="s">
        <v>16</v>
      </c>
      <c r="L274" s="8" t="s">
        <v>16</v>
      </c>
      <c r="M274" s="8" t="s">
        <v>16</v>
      </c>
      <c r="N274" s="8">
        <v>1025</v>
      </c>
      <c r="O274" s="8">
        <v>1586</v>
      </c>
      <c r="P274" s="8">
        <v>330049</v>
      </c>
      <c r="Q274" s="8">
        <v>36800</v>
      </c>
      <c r="R274" s="8">
        <v>2598</v>
      </c>
      <c r="S274" s="8">
        <v>581</v>
      </c>
      <c r="T274" s="8">
        <v>202</v>
      </c>
    </row>
    <row r="275" spans="1:20">
      <c r="A275" s="1">
        <v>45342</v>
      </c>
      <c r="B275" s="8">
        <v>2445663</v>
      </c>
      <c r="C275" s="8">
        <v>1868986</v>
      </c>
      <c r="D275" s="8">
        <v>576677</v>
      </c>
      <c r="E275" s="10">
        <f>nyse_gme_short_volume__4[[#This Row],[total_short]]/nyse_gme_short_volume__4[[#This Row],[total_reported]]</f>
        <v>0.76420422601151505</v>
      </c>
      <c r="F275" s="10">
        <f>nyse_gme_short_volume__4[[#This Row],[total_long]]/nyse_gme_short_volume__4[[#This Row],[total_reported]]</f>
        <v>0.23579577398848492</v>
      </c>
      <c r="G275" s="8">
        <v>1076587</v>
      </c>
      <c r="H275" s="10">
        <f>nyse_gme_short_volume__4[[#This Row],[Off-Exchange]]/nyse_gme_short_volume__4[[#This Row],[total_reported]]</f>
        <v>0.44020251359242873</v>
      </c>
      <c r="I275" s="8">
        <v>6477</v>
      </c>
      <c r="J275" s="8" t="s">
        <v>16</v>
      </c>
      <c r="K275" s="8" t="s">
        <v>16</v>
      </c>
      <c r="L275" s="8" t="s">
        <v>16</v>
      </c>
      <c r="M275" s="8" t="s">
        <v>16</v>
      </c>
      <c r="N275" s="8">
        <v>2508</v>
      </c>
      <c r="O275" s="8">
        <v>2017</v>
      </c>
      <c r="P275" s="8">
        <v>680519</v>
      </c>
      <c r="Q275" s="8">
        <v>90393</v>
      </c>
      <c r="R275" s="8">
        <v>7578</v>
      </c>
      <c r="S275" s="8">
        <v>2893</v>
      </c>
      <c r="T275" s="8">
        <v>14</v>
      </c>
    </row>
    <row r="276" spans="1:20">
      <c r="A276" s="1">
        <v>45338</v>
      </c>
      <c r="B276" s="8">
        <v>1398380</v>
      </c>
      <c r="C276" s="8">
        <v>1062712</v>
      </c>
      <c r="D276" s="8">
        <v>335668</v>
      </c>
      <c r="E276" s="10">
        <f>nyse_gme_short_volume__4[[#This Row],[total_short]]/nyse_gme_short_volume__4[[#This Row],[total_reported]]</f>
        <v>0.75995938157010257</v>
      </c>
      <c r="F276" s="10">
        <f>nyse_gme_short_volume__4[[#This Row],[total_long]]/nyse_gme_short_volume__4[[#This Row],[total_reported]]</f>
        <v>0.24004061842989746</v>
      </c>
      <c r="G276" s="8">
        <v>414914</v>
      </c>
      <c r="H276" s="10">
        <f>nyse_gme_short_volume__4[[#This Row],[Off-Exchange]]/nyse_gme_short_volume__4[[#This Row],[total_reported]]</f>
        <v>0.29671047926886829</v>
      </c>
      <c r="I276" s="8">
        <v>7036</v>
      </c>
      <c r="J276" s="8" t="s">
        <v>16</v>
      </c>
      <c r="K276" s="8" t="s">
        <v>16</v>
      </c>
      <c r="L276" s="8" t="s">
        <v>16</v>
      </c>
      <c r="M276" s="8" t="s">
        <v>16</v>
      </c>
      <c r="N276" s="8">
        <v>1361</v>
      </c>
      <c r="O276" s="8">
        <v>3833</v>
      </c>
      <c r="P276" s="8">
        <v>557143</v>
      </c>
      <c r="Q276" s="8">
        <v>65855</v>
      </c>
      <c r="R276" s="8">
        <v>11493</v>
      </c>
      <c r="S276" s="8">
        <v>777</v>
      </c>
      <c r="T276" s="8">
        <v>300</v>
      </c>
    </row>
    <row r="277" spans="1:20">
      <c r="A277" s="1">
        <v>45337</v>
      </c>
      <c r="B277" s="8">
        <v>1560824</v>
      </c>
      <c r="C277" s="8">
        <v>1047408</v>
      </c>
      <c r="D277" s="8">
        <v>513416</v>
      </c>
      <c r="E277" s="10">
        <f>nyse_gme_short_volume__4[[#This Row],[total_short]]/nyse_gme_short_volume__4[[#This Row],[total_reported]]</f>
        <v>0.67106092679251472</v>
      </c>
      <c r="F277" s="10">
        <f>nyse_gme_short_volume__4[[#This Row],[total_long]]/nyse_gme_short_volume__4[[#This Row],[total_reported]]</f>
        <v>0.32893907320748528</v>
      </c>
      <c r="G277" s="8">
        <v>546125</v>
      </c>
      <c r="H277" s="10">
        <f>nyse_gme_short_volume__4[[#This Row],[Off-Exchange]]/nyse_gme_short_volume__4[[#This Row],[total_reported]]</f>
        <v>0.34989531170714955</v>
      </c>
      <c r="I277" s="8">
        <v>11465</v>
      </c>
      <c r="J277" s="8" t="s">
        <v>16</v>
      </c>
      <c r="K277" s="8" t="s">
        <v>16</v>
      </c>
      <c r="L277" s="8" t="s">
        <v>16</v>
      </c>
      <c r="M277" s="8" t="s">
        <v>16</v>
      </c>
      <c r="N277" s="8">
        <v>3373</v>
      </c>
      <c r="O277" s="8">
        <v>4200</v>
      </c>
      <c r="P277" s="8">
        <v>403072</v>
      </c>
      <c r="Q277" s="8">
        <v>72725</v>
      </c>
      <c r="R277" s="8">
        <v>3897</v>
      </c>
      <c r="S277" s="8">
        <v>2467</v>
      </c>
      <c r="T277" s="8">
        <v>84</v>
      </c>
    </row>
    <row r="278" spans="1:20">
      <c r="A278" s="1">
        <v>45336</v>
      </c>
      <c r="B278" s="8">
        <v>1592568</v>
      </c>
      <c r="C278" s="8">
        <v>1040909</v>
      </c>
      <c r="D278" s="8">
        <v>551659</v>
      </c>
      <c r="E278" s="10">
        <f>nyse_gme_short_volume__4[[#This Row],[total_short]]/nyse_gme_short_volume__4[[#This Row],[total_reported]]</f>
        <v>0.65360411611937452</v>
      </c>
      <c r="F278" s="10">
        <f>nyse_gme_short_volume__4[[#This Row],[total_long]]/nyse_gme_short_volume__4[[#This Row],[total_reported]]</f>
        <v>0.34639588388062553</v>
      </c>
      <c r="G278" s="8">
        <v>481033</v>
      </c>
      <c r="H278" s="10">
        <f>nyse_gme_short_volume__4[[#This Row],[Off-Exchange]]/nyse_gme_short_volume__4[[#This Row],[total_reported]]</f>
        <v>0.30204864093715306</v>
      </c>
      <c r="I278" s="8">
        <v>27213</v>
      </c>
      <c r="J278" s="8" t="s">
        <v>16</v>
      </c>
      <c r="K278" s="8" t="s">
        <v>16</v>
      </c>
      <c r="L278" s="8" t="s">
        <v>16</v>
      </c>
      <c r="M278" s="8" t="s">
        <v>16</v>
      </c>
      <c r="N278" s="8">
        <v>2633</v>
      </c>
      <c r="O278" s="8">
        <v>1100</v>
      </c>
      <c r="P278" s="8">
        <v>439925</v>
      </c>
      <c r="Q278" s="8">
        <v>84591</v>
      </c>
      <c r="R278" s="8">
        <v>3433</v>
      </c>
      <c r="S278" s="8">
        <v>781</v>
      </c>
      <c r="T278" s="8">
        <v>200</v>
      </c>
    </row>
    <row r="279" spans="1:20">
      <c r="A279" s="1">
        <v>45335</v>
      </c>
      <c r="B279" s="8">
        <v>2314912</v>
      </c>
      <c r="C279" s="8">
        <v>1694123</v>
      </c>
      <c r="D279" s="8">
        <v>620789</v>
      </c>
      <c r="E279" s="10">
        <f>nyse_gme_short_volume__4[[#This Row],[total_short]]/nyse_gme_short_volume__4[[#This Row],[total_reported]]</f>
        <v>0.7318304108320316</v>
      </c>
      <c r="F279" s="10">
        <f>nyse_gme_short_volume__4[[#This Row],[total_long]]/nyse_gme_short_volume__4[[#This Row],[total_reported]]</f>
        <v>0.26816958916796835</v>
      </c>
      <c r="G279" s="8">
        <v>771236</v>
      </c>
      <c r="H279" s="10">
        <f>nyse_gme_short_volume__4[[#This Row],[Off-Exchange]]/nyse_gme_short_volume__4[[#This Row],[total_reported]]</f>
        <v>0.33315996461204572</v>
      </c>
      <c r="I279" s="8">
        <v>6830</v>
      </c>
      <c r="J279" s="8" t="s">
        <v>16</v>
      </c>
      <c r="K279" s="8" t="s">
        <v>16</v>
      </c>
      <c r="L279" s="8" t="s">
        <v>16</v>
      </c>
      <c r="M279" s="8" t="s">
        <v>16</v>
      </c>
      <c r="N279" s="8">
        <v>1739</v>
      </c>
      <c r="O279" s="8">
        <v>5081</v>
      </c>
      <c r="P279" s="8">
        <v>557976</v>
      </c>
      <c r="Q279" s="8">
        <v>344035</v>
      </c>
      <c r="R279" s="8">
        <v>5097</v>
      </c>
      <c r="S279" s="8">
        <v>1150</v>
      </c>
      <c r="T279" s="8">
        <v>979</v>
      </c>
    </row>
    <row r="280" spans="1:20">
      <c r="A280" s="1">
        <v>45334</v>
      </c>
      <c r="B280" s="8">
        <v>1819093</v>
      </c>
      <c r="C280" s="8">
        <v>1291837</v>
      </c>
      <c r="D280" s="8">
        <v>527256</v>
      </c>
      <c r="E280" s="10">
        <f>nyse_gme_short_volume__4[[#This Row],[total_short]]/nyse_gme_short_volume__4[[#This Row],[total_reported]]</f>
        <v>0.71015445609432837</v>
      </c>
      <c r="F280" s="10">
        <f>nyse_gme_short_volume__4[[#This Row],[total_long]]/nyse_gme_short_volume__4[[#This Row],[total_reported]]</f>
        <v>0.28984554390567169</v>
      </c>
      <c r="G280" s="8">
        <v>687372</v>
      </c>
      <c r="H280" s="10">
        <f>nyse_gme_short_volume__4[[#This Row],[Off-Exchange]]/nyse_gme_short_volume__4[[#This Row],[total_reported]]</f>
        <v>0.37786523283856294</v>
      </c>
      <c r="I280" s="8">
        <v>9660</v>
      </c>
      <c r="J280" s="8" t="s">
        <v>16</v>
      </c>
      <c r="K280" s="8" t="s">
        <v>16</v>
      </c>
      <c r="L280" s="8" t="s">
        <v>16</v>
      </c>
      <c r="M280" s="8" t="s">
        <v>16</v>
      </c>
      <c r="N280" s="8">
        <v>2400</v>
      </c>
      <c r="O280" s="8">
        <v>2100</v>
      </c>
      <c r="P280" s="8">
        <v>486298</v>
      </c>
      <c r="Q280" s="8">
        <v>93038</v>
      </c>
      <c r="R280" s="8">
        <v>8730</v>
      </c>
      <c r="S280" s="8">
        <v>1939</v>
      </c>
      <c r="T280" s="8">
        <v>300</v>
      </c>
    </row>
    <row r="281" spans="1:20">
      <c r="A281" s="1">
        <v>45331</v>
      </c>
      <c r="B281" s="8">
        <v>2124731</v>
      </c>
      <c r="C281" s="8">
        <v>1476719</v>
      </c>
      <c r="D281" s="8">
        <v>648012</v>
      </c>
      <c r="E281" s="10">
        <f>nyse_gme_short_volume__4[[#This Row],[total_short]]/nyse_gme_short_volume__4[[#This Row],[total_reported]]</f>
        <v>0.69501456890307522</v>
      </c>
      <c r="F281" s="10">
        <f>nyse_gme_short_volume__4[[#This Row],[total_long]]/nyse_gme_short_volume__4[[#This Row],[total_reported]]</f>
        <v>0.30498543109692472</v>
      </c>
      <c r="G281" s="8">
        <v>823625</v>
      </c>
      <c r="H281" s="10">
        <f>nyse_gme_short_volume__4[[#This Row],[Off-Exchange]]/nyse_gme_short_volume__4[[#This Row],[total_reported]]</f>
        <v>0.38763730561656984</v>
      </c>
      <c r="I281" s="8">
        <v>42668</v>
      </c>
      <c r="J281" s="8" t="s">
        <v>16</v>
      </c>
      <c r="K281" s="8" t="s">
        <v>16</v>
      </c>
      <c r="L281" s="8" t="s">
        <v>16</v>
      </c>
      <c r="M281" s="8" t="s">
        <v>16</v>
      </c>
      <c r="N281" s="8">
        <v>5490</v>
      </c>
      <c r="O281" s="8">
        <v>4249</v>
      </c>
      <c r="P281" s="8">
        <v>483895</v>
      </c>
      <c r="Q281" s="8">
        <v>108310</v>
      </c>
      <c r="R281" s="8">
        <v>5452</v>
      </c>
      <c r="S281" s="8">
        <v>2628</v>
      </c>
      <c r="T281" s="8">
        <v>402</v>
      </c>
    </row>
    <row r="282" spans="1:20">
      <c r="A282" s="1">
        <v>45330</v>
      </c>
      <c r="B282" s="8">
        <v>1205362</v>
      </c>
      <c r="C282" s="8">
        <v>806847</v>
      </c>
      <c r="D282" s="8">
        <v>398515</v>
      </c>
      <c r="E282" s="10">
        <f>nyse_gme_short_volume__4[[#This Row],[total_short]]/nyse_gme_short_volume__4[[#This Row],[total_reported]]</f>
        <v>0.66938148041833079</v>
      </c>
      <c r="F282" s="10">
        <f>nyse_gme_short_volume__4[[#This Row],[total_long]]/nyse_gme_short_volume__4[[#This Row],[total_reported]]</f>
        <v>0.33061851958166927</v>
      </c>
      <c r="G282" s="8">
        <v>411364</v>
      </c>
      <c r="H282" s="10">
        <f>nyse_gme_short_volume__4[[#This Row],[Off-Exchange]]/nyse_gme_short_volume__4[[#This Row],[total_reported]]</f>
        <v>0.34127838773745978</v>
      </c>
      <c r="I282" s="8">
        <v>15837</v>
      </c>
      <c r="J282" s="8" t="s">
        <v>16</v>
      </c>
      <c r="K282" s="8" t="s">
        <v>16</v>
      </c>
      <c r="L282" s="8" t="s">
        <v>16</v>
      </c>
      <c r="M282" s="8" t="s">
        <v>16</v>
      </c>
      <c r="N282" s="8">
        <v>2600</v>
      </c>
      <c r="O282" s="8">
        <v>500</v>
      </c>
      <c r="P282" s="8">
        <v>325638</v>
      </c>
      <c r="Q282" s="8">
        <v>46806</v>
      </c>
      <c r="R282" s="8">
        <v>2917</v>
      </c>
      <c r="S282" s="8">
        <v>769</v>
      </c>
      <c r="T282" s="8">
        <v>416</v>
      </c>
    </row>
    <row r="283" spans="1:20">
      <c r="A283" s="1">
        <v>45329</v>
      </c>
      <c r="B283" s="8">
        <v>1247610</v>
      </c>
      <c r="C283" s="8">
        <v>896246</v>
      </c>
      <c r="D283" s="8">
        <v>351364</v>
      </c>
      <c r="E283" s="10">
        <f>nyse_gme_short_volume__4[[#This Row],[total_short]]/nyse_gme_short_volume__4[[#This Row],[total_reported]]</f>
        <v>0.71837032405960199</v>
      </c>
      <c r="F283" s="10">
        <f>nyse_gme_short_volume__4[[#This Row],[total_long]]/nyse_gme_short_volume__4[[#This Row],[total_reported]]</f>
        <v>0.28162967594039806</v>
      </c>
      <c r="G283" s="8">
        <v>423100</v>
      </c>
      <c r="H283" s="10">
        <f>nyse_gme_short_volume__4[[#This Row],[Off-Exchange]]/nyse_gme_short_volume__4[[#This Row],[total_reported]]</f>
        <v>0.33912841352666295</v>
      </c>
      <c r="I283" s="8">
        <v>3660</v>
      </c>
      <c r="J283" s="8" t="s">
        <v>16</v>
      </c>
      <c r="K283" s="8" t="s">
        <v>16</v>
      </c>
      <c r="L283" s="8" t="s">
        <v>16</v>
      </c>
      <c r="M283" s="8" t="s">
        <v>16</v>
      </c>
      <c r="N283" s="8">
        <v>2289</v>
      </c>
      <c r="O283" s="8">
        <v>1170</v>
      </c>
      <c r="P283" s="8">
        <v>404992</v>
      </c>
      <c r="Q283" s="8">
        <v>56186</v>
      </c>
      <c r="R283" s="8">
        <v>2975</v>
      </c>
      <c r="S283" s="8">
        <v>1775</v>
      </c>
      <c r="T283" s="8">
        <v>99</v>
      </c>
    </row>
    <row r="284" spans="1:20">
      <c r="A284" s="1">
        <v>45328</v>
      </c>
      <c r="B284" s="8">
        <v>1949281</v>
      </c>
      <c r="C284" s="8">
        <v>1368253</v>
      </c>
      <c r="D284" s="8">
        <v>581028</v>
      </c>
      <c r="E284" s="10">
        <f>nyse_gme_short_volume__4[[#This Row],[total_short]]/nyse_gme_short_volume__4[[#This Row],[total_reported]]</f>
        <v>0.70192701821851233</v>
      </c>
      <c r="F284" s="10">
        <f>nyse_gme_short_volume__4[[#This Row],[total_long]]/nyse_gme_short_volume__4[[#This Row],[total_reported]]</f>
        <v>0.29807298178148761</v>
      </c>
      <c r="G284" s="8">
        <v>768334</v>
      </c>
      <c r="H284" s="10">
        <f>nyse_gme_short_volume__4[[#This Row],[Off-Exchange]]/nyse_gme_short_volume__4[[#This Row],[total_reported]]</f>
        <v>0.39416277078574102</v>
      </c>
      <c r="I284" s="8">
        <v>12684</v>
      </c>
      <c r="J284" s="8" t="s">
        <v>16</v>
      </c>
      <c r="K284" s="8" t="s">
        <v>16</v>
      </c>
      <c r="L284" s="8" t="s">
        <v>16</v>
      </c>
      <c r="M284" s="8" t="s">
        <v>16</v>
      </c>
      <c r="N284" s="8">
        <v>2290</v>
      </c>
      <c r="O284" s="8">
        <v>2402</v>
      </c>
      <c r="P284" s="8">
        <v>487604</v>
      </c>
      <c r="Q284" s="8">
        <v>86525</v>
      </c>
      <c r="R284" s="8">
        <v>5139</v>
      </c>
      <c r="S284" s="8">
        <v>2452</v>
      </c>
      <c r="T284" s="8">
        <v>823</v>
      </c>
    </row>
    <row r="285" spans="1:20">
      <c r="A285" s="1">
        <v>45327</v>
      </c>
      <c r="B285" s="8">
        <v>2821343</v>
      </c>
      <c r="C285" s="8">
        <v>2109912</v>
      </c>
      <c r="D285" s="8">
        <v>711431</v>
      </c>
      <c r="E285" s="10">
        <f>nyse_gme_short_volume__4[[#This Row],[total_short]]/nyse_gme_short_volume__4[[#This Row],[total_reported]]</f>
        <v>0.74783959270460909</v>
      </c>
      <c r="F285" s="10">
        <f>nyse_gme_short_volume__4[[#This Row],[total_long]]/nyse_gme_short_volume__4[[#This Row],[total_reported]]</f>
        <v>0.25216040729539091</v>
      </c>
      <c r="G285" s="8">
        <v>1351075</v>
      </c>
      <c r="H285" s="10">
        <f>nyse_gme_short_volume__4[[#This Row],[Off-Exchange]]/nyse_gme_short_volume__4[[#This Row],[total_reported]]</f>
        <v>0.47887654921787248</v>
      </c>
      <c r="I285" s="8">
        <v>10483</v>
      </c>
      <c r="J285" s="8" t="s">
        <v>16</v>
      </c>
      <c r="K285" s="8" t="s">
        <v>16</v>
      </c>
      <c r="L285" s="8" t="s">
        <v>16</v>
      </c>
      <c r="M285" s="8" t="s">
        <v>16</v>
      </c>
      <c r="N285" s="8">
        <v>2468</v>
      </c>
      <c r="O285" s="8">
        <v>6827</v>
      </c>
      <c r="P285" s="8">
        <v>544683</v>
      </c>
      <c r="Q285" s="8">
        <v>172300</v>
      </c>
      <c r="R285" s="8">
        <v>11688</v>
      </c>
      <c r="S285" s="8">
        <v>5983</v>
      </c>
      <c r="T285" s="8">
        <v>4405</v>
      </c>
    </row>
    <row r="286" spans="1:20">
      <c r="A286" s="1">
        <v>45324</v>
      </c>
      <c r="B286" s="8">
        <v>1801330</v>
      </c>
      <c r="C286" s="8">
        <v>1270915</v>
      </c>
      <c r="D286" s="8">
        <v>530415</v>
      </c>
      <c r="E286" s="10">
        <f>nyse_gme_short_volume__4[[#This Row],[total_short]]/nyse_gme_short_volume__4[[#This Row],[total_reported]]</f>
        <v>0.70554257132230069</v>
      </c>
      <c r="F286" s="10">
        <f>nyse_gme_short_volume__4[[#This Row],[total_long]]/nyse_gme_short_volume__4[[#This Row],[total_reported]]</f>
        <v>0.29445742867769925</v>
      </c>
      <c r="G286" s="8">
        <v>665933</v>
      </c>
      <c r="H286" s="10">
        <f>nyse_gme_short_volume__4[[#This Row],[Off-Exchange]]/nyse_gme_short_volume__4[[#This Row],[total_reported]]</f>
        <v>0.36968961822653262</v>
      </c>
      <c r="I286" s="8">
        <v>14930</v>
      </c>
      <c r="J286" s="8" t="s">
        <v>16</v>
      </c>
      <c r="K286" s="8" t="s">
        <v>16</v>
      </c>
      <c r="L286" s="8" t="s">
        <v>16</v>
      </c>
      <c r="M286" s="8" t="s">
        <v>16</v>
      </c>
      <c r="N286" s="8">
        <v>900</v>
      </c>
      <c r="O286" s="8">
        <v>6148</v>
      </c>
      <c r="P286" s="8">
        <v>491079</v>
      </c>
      <c r="Q286" s="8">
        <v>78312</v>
      </c>
      <c r="R286" s="8">
        <v>9540</v>
      </c>
      <c r="S286" s="8">
        <v>3047</v>
      </c>
      <c r="T286" s="8">
        <v>1026</v>
      </c>
    </row>
    <row r="287" spans="1:20">
      <c r="A287" s="1">
        <v>45323</v>
      </c>
      <c r="B287" s="8">
        <v>1421221</v>
      </c>
      <c r="C287" s="8">
        <v>1067140</v>
      </c>
      <c r="D287" s="8">
        <v>354081</v>
      </c>
      <c r="E287" s="10">
        <f>nyse_gme_short_volume__4[[#This Row],[total_short]]/nyse_gme_short_volume__4[[#This Row],[total_reported]]</f>
        <v>0.75086140719845818</v>
      </c>
      <c r="F287" s="10">
        <f>nyse_gme_short_volume__4[[#This Row],[total_long]]/nyse_gme_short_volume__4[[#This Row],[total_reported]]</f>
        <v>0.24913859280154177</v>
      </c>
      <c r="G287" s="8">
        <v>438955</v>
      </c>
      <c r="H287" s="10">
        <f>nyse_gme_short_volume__4[[#This Row],[Off-Exchange]]/nyse_gme_short_volume__4[[#This Row],[total_reported]]</f>
        <v>0.30885766534550219</v>
      </c>
      <c r="I287" s="8">
        <v>2010</v>
      </c>
      <c r="J287" s="8" t="s">
        <v>16</v>
      </c>
      <c r="K287" s="8" t="s">
        <v>16</v>
      </c>
      <c r="L287" s="8" t="s">
        <v>16</v>
      </c>
      <c r="M287" s="8" t="s">
        <v>16</v>
      </c>
      <c r="N287" s="8">
        <v>1300</v>
      </c>
      <c r="O287" s="8">
        <v>2189</v>
      </c>
      <c r="P287" s="8">
        <v>553807</v>
      </c>
      <c r="Q287" s="8">
        <v>62479</v>
      </c>
      <c r="R287" s="8">
        <v>2587</v>
      </c>
      <c r="S287" s="8">
        <v>3313</v>
      </c>
      <c r="T287" s="8">
        <v>500</v>
      </c>
    </row>
    <row r="288" spans="1:20">
      <c r="A288" s="1">
        <v>45322</v>
      </c>
      <c r="B288" s="8">
        <v>1800971</v>
      </c>
      <c r="C288" s="8">
        <v>1334977</v>
      </c>
      <c r="D288" s="8">
        <v>465994</v>
      </c>
      <c r="E288" s="10">
        <f>nyse_gme_short_volume__4[[#This Row],[total_short]]/nyse_gme_short_volume__4[[#This Row],[total_reported]]</f>
        <v>0.74125402352397673</v>
      </c>
      <c r="F288" s="10">
        <f>nyse_gme_short_volume__4[[#This Row],[total_long]]/nyse_gme_short_volume__4[[#This Row],[total_reported]]</f>
        <v>0.25874597647602321</v>
      </c>
      <c r="G288" s="8">
        <v>617625</v>
      </c>
      <c r="H288" s="10">
        <f>nyse_gme_short_volume__4[[#This Row],[Off-Exchange]]/nyse_gme_short_volume__4[[#This Row],[total_reported]]</f>
        <v>0.34294000292064669</v>
      </c>
      <c r="I288" s="8">
        <v>3541</v>
      </c>
      <c r="J288" s="8" t="s">
        <v>16</v>
      </c>
      <c r="K288" s="8" t="s">
        <v>16</v>
      </c>
      <c r="L288" s="8" t="s">
        <v>16</v>
      </c>
      <c r="M288" s="8" t="s">
        <v>16</v>
      </c>
      <c r="N288" s="8">
        <v>2737</v>
      </c>
      <c r="O288" s="8">
        <v>1124</v>
      </c>
      <c r="P288" s="8">
        <v>625447</v>
      </c>
      <c r="Q288" s="8">
        <v>74180</v>
      </c>
      <c r="R288" s="8">
        <v>5646</v>
      </c>
      <c r="S288" s="8">
        <v>2879</v>
      </c>
      <c r="T288" s="8">
        <v>1798</v>
      </c>
    </row>
    <row r="289" spans="1:20">
      <c r="A289" s="1">
        <v>45321</v>
      </c>
      <c r="B289" s="8">
        <v>1051968</v>
      </c>
      <c r="C289" s="8">
        <v>751979</v>
      </c>
      <c r="D289" s="8">
        <v>299989</v>
      </c>
      <c r="E289" s="10">
        <f>nyse_gme_short_volume__4[[#This Row],[total_short]]/nyse_gme_short_volume__4[[#This Row],[total_reported]]</f>
        <v>0.7148306792602056</v>
      </c>
      <c r="F289" s="10">
        <f>nyse_gme_short_volume__4[[#This Row],[total_long]]/nyse_gme_short_volume__4[[#This Row],[total_reported]]</f>
        <v>0.28516932073979434</v>
      </c>
      <c r="G289" s="8">
        <v>348316</v>
      </c>
      <c r="H289" s="10">
        <f>nyse_gme_short_volume__4[[#This Row],[Off-Exchange]]/nyse_gme_short_volume__4[[#This Row],[total_reported]]</f>
        <v>0.33110893107014661</v>
      </c>
      <c r="I289" s="8">
        <v>3882</v>
      </c>
      <c r="J289" s="8" t="s">
        <v>16</v>
      </c>
      <c r="K289" s="8" t="s">
        <v>16</v>
      </c>
      <c r="L289" s="8" t="s">
        <v>16</v>
      </c>
      <c r="M289" s="8" t="s">
        <v>16</v>
      </c>
      <c r="N289" s="8">
        <v>2688</v>
      </c>
      <c r="O289" s="8">
        <v>800</v>
      </c>
      <c r="P289" s="8">
        <v>341178</v>
      </c>
      <c r="Q289" s="8">
        <v>48445</v>
      </c>
      <c r="R289" s="8">
        <v>3784</v>
      </c>
      <c r="S289" s="8">
        <v>2502</v>
      </c>
      <c r="T289" s="8">
        <v>384</v>
      </c>
    </row>
    <row r="290" spans="1:20">
      <c r="A290" s="1">
        <v>45320</v>
      </c>
      <c r="B290" s="8">
        <v>1455960</v>
      </c>
      <c r="C290" s="8">
        <v>893750</v>
      </c>
      <c r="D290" s="8">
        <v>562210</v>
      </c>
      <c r="E290" s="10">
        <f>nyse_gme_short_volume__4[[#This Row],[total_short]]/nyse_gme_short_volume__4[[#This Row],[total_reported]]</f>
        <v>0.61385614989422788</v>
      </c>
      <c r="F290" s="10">
        <f>nyse_gme_short_volume__4[[#This Row],[total_long]]/nyse_gme_short_volume__4[[#This Row],[total_reported]]</f>
        <v>0.38614385010577212</v>
      </c>
      <c r="G290" s="8">
        <v>513537</v>
      </c>
      <c r="H290" s="10">
        <f>nyse_gme_short_volume__4[[#This Row],[Off-Exchange]]/nyse_gme_short_volume__4[[#This Row],[total_reported]]</f>
        <v>0.35271367345256738</v>
      </c>
      <c r="I290" s="8">
        <v>5763</v>
      </c>
      <c r="J290" s="8" t="s">
        <v>16</v>
      </c>
      <c r="K290" s="8" t="s">
        <v>16</v>
      </c>
      <c r="L290" s="8" t="s">
        <v>16</v>
      </c>
      <c r="M290" s="8" t="s">
        <v>16</v>
      </c>
      <c r="N290" s="8">
        <v>800</v>
      </c>
      <c r="O290" s="8">
        <v>1000</v>
      </c>
      <c r="P290" s="8">
        <v>326515</v>
      </c>
      <c r="Q290" s="8">
        <v>41057</v>
      </c>
      <c r="R290" s="8">
        <v>2320</v>
      </c>
      <c r="S290" s="8">
        <v>1911</v>
      </c>
      <c r="T290" s="8">
        <v>847</v>
      </c>
    </row>
    <row r="291" spans="1:20">
      <c r="A291" s="1">
        <v>45317</v>
      </c>
      <c r="B291" s="8">
        <v>1445338</v>
      </c>
      <c r="C291" s="8">
        <v>991702</v>
      </c>
      <c r="D291" s="8">
        <v>453636</v>
      </c>
      <c r="E291" s="10">
        <f>nyse_gme_short_volume__4[[#This Row],[total_short]]/nyse_gme_short_volume__4[[#This Row],[total_reported]]</f>
        <v>0.68613846726509642</v>
      </c>
      <c r="F291" s="10">
        <f>nyse_gme_short_volume__4[[#This Row],[total_long]]/nyse_gme_short_volume__4[[#This Row],[total_reported]]</f>
        <v>0.31386153273490353</v>
      </c>
      <c r="G291" s="8">
        <v>540868</v>
      </c>
      <c r="H291" s="10">
        <f>nyse_gme_short_volume__4[[#This Row],[Off-Exchange]]/nyse_gme_short_volume__4[[#This Row],[total_reported]]</f>
        <v>0.37421558140725558</v>
      </c>
      <c r="I291" s="8">
        <v>2645</v>
      </c>
      <c r="J291" s="8" t="s">
        <v>16</v>
      </c>
      <c r="K291" s="8" t="s">
        <v>16</v>
      </c>
      <c r="L291" s="8" t="s">
        <v>16</v>
      </c>
      <c r="M291" s="8" t="s">
        <v>16</v>
      </c>
      <c r="N291" s="8">
        <v>2798</v>
      </c>
      <c r="O291" s="8">
        <v>2035</v>
      </c>
      <c r="P291" s="8">
        <v>389363</v>
      </c>
      <c r="Q291" s="8">
        <v>46185</v>
      </c>
      <c r="R291" s="8">
        <v>5467</v>
      </c>
      <c r="S291" s="8">
        <v>1709</v>
      </c>
      <c r="T291" s="8">
        <v>632</v>
      </c>
    </row>
    <row r="292" spans="1:20">
      <c r="A292" s="1">
        <v>45316</v>
      </c>
      <c r="B292" s="8">
        <v>2453905</v>
      </c>
      <c r="C292" s="8">
        <v>1806589</v>
      </c>
      <c r="D292" s="8">
        <v>647316</v>
      </c>
      <c r="E292" s="10">
        <f>nyse_gme_short_volume__4[[#This Row],[total_short]]/nyse_gme_short_volume__4[[#This Row],[total_reported]]</f>
        <v>0.73620983697412901</v>
      </c>
      <c r="F292" s="10">
        <f>nyse_gme_short_volume__4[[#This Row],[total_long]]/nyse_gme_short_volume__4[[#This Row],[total_reported]]</f>
        <v>0.26379016302587099</v>
      </c>
      <c r="G292" s="8">
        <v>1104274</v>
      </c>
      <c r="H292" s="10">
        <f>nyse_gme_short_volume__4[[#This Row],[Off-Exchange]]/nyse_gme_short_volume__4[[#This Row],[total_reported]]</f>
        <v>0.45000682585511664</v>
      </c>
      <c r="I292" s="8">
        <v>19010</v>
      </c>
      <c r="J292" s="8" t="s">
        <v>16</v>
      </c>
      <c r="K292" s="8" t="s">
        <v>16</v>
      </c>
      <c r="L292" s="8" t="s">
        <v>16</v>
      </c>
      <c r="M292" s="8" t="s">
        <v>16</v>
      </c>
      <c r="N292" s="8">
        <v>5239</v>
      </c>
      <c r="O292" s="8">
        <v>1300</v>
      </c>
      <c r="P292" s="8">
        <v>579637</v>
      </c>
      <c r="Q292" s="8">
        <v>89742</v>
      </c>
      <c r="R292" s="8">
        <v>2462</v>
      </c>
      <c r="S292" s="8">
        <v>3411</v>
      </c>
      <c r="T292" s="8">
        <v>1514</v>
      </c>
    </row>
    <row r="293" spans="1:20">
      <c r="A293" s="1">
        <v>45315</v>
      </c>
      <c r="B293" s="8">
        <v>1756059</v>
      </c>
      <c r="C293" s="8">
        <v>1054564</v>
      </c>
      <c r="D293" s="8">
        <v>701495</v>
      </c>
      <c r="E293" s="10">
        <f>nyse_gme_short_volume__4[[#This Row],[total_short]]/nyse_gme_short_volume__4[[#This Row],[total_reported]]</f>
        <v>0.60052879772262779</v>
      </c>
      <c r="F293" s="10">
        <f>nyse_gme_short_volume__4[[#This Row],[total_long]]/nyse_gme_short_volume__4[[#This Row],[total_reported]]</f>
        <v>0.39947120227737221</v>
      </c>
      <c r="G293" s="8">
        <v>617826</v>
      </c>
      <c r="H293" s="10">
        <f>nyse_gme_short_volume__4[[#This Row],[Off-Exchange]]/nyse_gme_short_volume__4[[#This Row],[total_reported]]</f>
        <v>0.35182530883073976</v>
      </c>
      <c r="I293" s="8">
        <v>19738</v>
      </c>
      <c r="J293" s="8" t="s">
        <v>16</v>
      </c>
      <c r="K293" s="8" t="s">
        <v>16</v>
      </c>
      <c r="L293" s="8" t="s">
        <v>16</v>
      </c>
      <c r="M293" s="8" t="s">
        <v>16</v>
      </c>
      <c r="N293" s="8">
        <v>2573</v>
      </c>
      <c r="O293" s="8">
        <v>1037</v>
      </c>
      <c r="P293" s="8">
        <v>361970</v>
      </c>
      <c r="Q293" s="8">
        <v>45731</v>
      </c>
      <c r="R293" s="8">
        <v>489</v>
      </c>
      <c r="S293" s="8">
        <v>4330</v>
      </c>
      <c r="T293" s="8">
        <v>870</v>
      </c>
    </row>
    <row r="294" spans="1:20">
      <c r="A294" s="1">
        <v>45314</v>
      </c>
      <c r="B294" s="8">
        <v>2297524</v>
      </c>
      <c r="C294" s="8">
        <v>1644487</v>
      </c>
      <c r="D294" s="8">
        <v>653037</v>
      </c>
      <c r="E294" s="10">
        <f>nyse_gme_short_volume__4[[#This Row],[total_short]]/nyse_gme_short_volume__4[[#This Row],[total_reported]]</f>
        <v>0.71576488428412499</v>
      </c>
      <c r="F294" s="10">
        <f>nyse_gme_short_volume__4[[#This Row],[total_long]]/nyse_gme_short_volume__4[[#This Row],[total_reported]]</f>
        <v>0.28423511571587501</v>
      </c>
      <c r="G294" s="8">
        <v>844823</v>
      </c>
      <c r="H294" s="10">
        <f>nyse_gme_short_volume__4[[#This Row],[Off-Exchange]]/nyse_gme_short_volume__4[[#This Row],[total_reported]]</f>
        <v>0.36771019584561465</v>
      </c>
      <c r="I294" s="8">
        <v>20253</v>
      </c>
      <c r="J294" s="8" t="s">
        <v>16</v>
      </c>
      <c r="K294" s="8" t="s">
        <v>16</v>
      </c>
      <c r="L294" s="8" t="s">
        <v>16</v>
      </c>
      <c r="M294" s="8" t="s">
        <v>16</v>
      </c>
      <c r="N294" s="8">
        <v>11507</v>
      </c>
      <c r="O294" s="8">
        <v>3218</v>
      </c>
      <c r="P294" s="8">
        <v>611536</v>
      </c>
      <c r="Q294" s="8">
        <v>125706</v>
      </c>
      <c r="R294" s="8">
        <v>22062</v>
      </c>
      <c r="S294" s="8">
        <v>4930</v>
      </c>
      <c r="T294" s="8">
        <v>452</v>
      </c>
    </row>
    <row r="295" spans="1:20">
      <c r="A295" s="1">
        <v>45313</v>
      </c>
      <c r="B295" s="8">
        <v>2272668</v>
      </c>
      <c r="C295" s="8">
        <v>1497890</v>
      </c>
      <c r="D295" s="8">
        <v>774778</v>
      </c>
      <c r="E295" s="10">
        <f>nyse_gme_short_volume__4[[#This Row],[total_short]]/nyse_gme_short_volume__4[[#This Row],[total_reported]]</f>
        <v>0.65908878903561807</v>
      </c>
      <c r="F295" s="10">
        <f>nyse_gme_short_volume__4[[#This Row],[total_long]]/nyse_gme_short_volume__4[[#This Row],[total_reported]]</f>
        <v>0.34091121096438193</v>
      </c>
      <c r="G295" s="8">
        <v>795506</v>
      </c>
      <c r="H295" s="10">
        <f>nyse_gme_short_volume__4[[#This Row],[Off-Exchange]]/nyse_gme_short_volume__4[[#This Row],[total_reported]]</f>
        <v>0.35003176882853104</v>
      </c>
      <c r="I295" s="8">
        <v>10393</v>
      </c>
      <c r="J295" s="8" t="s">
        <v>16</v>
      </c>
      <c r="K295" s="8" t="s">
        <v>16</v>
      </c>
      <c r="L295" s="8" t="s">
        <v>16</v>
      </c>
      <c r="M295" s="8" t="s">
        <v>16</v>
      </c>
      <c r="N295" s="8">
        <v>2515</v>
      </c>
      <c r="O295" s="8">
        <v>11088</v>
      </c>
      <c r="P295" s="8">
        <v>565402</v>
      </c>
      <c r="Q295" s="8">
        <v>107313</v>
      </c>
      <c r="R295" s="8">
        <v>387</v>
      </c>
      <c r="S295" s="8">
        <v>3781</v>
      </c>
      <c r="T295" s="8">
        <v>1505</v>
      </c>
    </row>
    <row r="296" spans="1:20">
      <c r="A296" s="1">
        <v>45310</v>
      </c>
      <c r="B296" s="8">
        <v>1513074</v>
      </c>
      <c r="C296" s="8">
        <v>1079118</v>
      </c>
      <c r="D296" s="8">
        <v>433956</v>
      </c>
      <c r="E296" s="10">
        <f>nyse_gme_short_volume__4[[#This Row],[total_short]]/nyse_gme_short_volume__4[[#This Row],[total_reported]]</f>
        <v>0.71319578553329188</v>
      </c>
      <c r="F296" s="10">
        <f>nyse_gme_short_volume__4[[#This Row],[total_long]]/nyse_gme_short_volume__4[[#This Row],[total_reported]]</f>
        <v>0.28680421446670817</v>
      </c>
      <c r="G296" s="8">
        <v>531561</v>
      </c>
      <c r="H296" s="10">
        <f>nyse_gme_short_volume__4[[#This Row],[Off-Exchange]]/nyse_gme_short_volume__4[[#This Row],[total_reported]]</f>
        <v>0.35131196491381123</v>
      </c>
      <c r="I296" s="8">
        <v>10530</v>
      </c>
      <c r="J296" s="8" t="s">
        <v>16</v>
      </c>
      <c r="K296" s="8" t="s">
        <v>16</v>
      </c>
      <c r="L296" s="8" t="s">
        <v>16</v>
      </c>
      <c r="M296" s="8" t="s">
        <v>16</v>
      </c>
      <c r="N296" s="8">
        <v>852</v>
      </c>
      <c r="O296" s="8">
        <v>1061</v>
      </c>
      <c r="P296" s="8">
        <v>463123</v>
      </c>
      <c r="Q296" s="8">
        <v>65394</v>
      </c>
      <c r="R296" s="8">
        <v>1395</v>
      </c>
      <c r="S296" s="8">
        <v>2686</v>
      </c>
      <c r="T296" s="8">
        <v>2516</v>
      </c>
    </row>
    <row r="297" spans="1:20">
      <c r="A297" s="1">
        <v>45309</v>
      </c>
      <c r="B297" s="8">
        <v>2521503</v>
      </c>
      <c r="C297" s="8">
        <v>1725959</v>
      </c>
      <c r="D297" s="8">
        <v>795544</v>
      </c>
      <c r="E297" s="10">
        <f>nyse_gme_short_volume__4[[#This Row],[total_short]]/nyse_gme_short_volume__4[[#This Row],[total_reported]]</f>
        <v>0.68449611204111194</v>
      </c>
      <c r="F297" s="10">
        <f>nyse_gme_short_volume__4[[#This Row],[total_long]]/nyse_gme_short_volume__4[[#This Row],[total_reported]]</f>
        <v>0.31550388795888801</v>
      </c>
      <c r="G297" s="8">
        <v>944694</v>
      </c>
      <c r="H297" s="10">
        <f>nyse_gme_short_volume__4[[#This Row],[Off-Exchange]]/nyse_gme_short_volume__4[[#This Row],[total_reported]]</f>
        <v>0.37465511641271099</v>
      </c>
      <c r="I297" s="8">
        <v>11321</v>
      </c>
      <c r="J297" s="8" t="s">
        <v>16</v>
      </c>
      <c r="K297" s="8" t="s">
        <v>16</v>
      </c>
      <c r="L297" s="8" t="s">
        <v>16</v>
      </c>
      <c r="M297" s="8" t="s">
        <v>16</v>
      </c>
      <c r="N297" s="8">
        <v>1500</v>
      </c>
      <c r="O297" s="8">
        <v>2809</v>
      </c>
      <c r="P297" s="8">
        <v>638604</v>
      </c>
      <c r="Q297" s="8">
        <v>115445</v>
      </c>
      <c r="R297" s="8">
        <v>6705</v>
      </c>
      <c r="S297" s="8">
        <v>1735</v>
      </c>
      <c r="T297" s="8">
        <v>3146</v>
      </c>
    </row>
    <row r="298" spans="1:20">
      <c r="A298" s="1">
        <v>45308</v>
      </c>
      <c r="B298" s="8">
        <v>1783022</v>
      </c>
      <c r="C298" s="8">
        <v>1283012</v>
      </c>
      <c r="D298" s="8">
        <v>500010</v>
      </c>
      <c r="E298" s="10">
        <f>nyse_gme_short_volume__4[[#This Row],[total_short]]/nyse_gme_short_volume__4[[#This Row],[total_reported]]</f>
        <v>0.71957160371548978</v>
      </c>
      <c r="F298" s="10">
        <f>nyse_gme_short_volume__4[[#This Row],[total_long]]/nyse_gme_short_volume__4[[#This Row],[total_reported]]</f>
        <v>0.28042839628451022</v>
      </c>
      <c r="G298" s="8">
        <v>633052</v>
      </c>
      <c r="H298" s="10">
        <f>nyse_gme_short_volume__4[[#This Row],[Off-Exchange]]/nyse_gme_short_volume__4[[#This Row],[total_reported]]</f>
        <v>0.35504441336113629</v>
      </c>
      <c r="I298" s="8">
        <v>3296</v>
      </c>
      <c r="J298" s="8" t="s">
        <v>16</v>
      </c>
      <c r="K298" s="8" t="s">
        <v>16</v>
      </c>
      <c r="L298" s="8" t="s">
        <v>16</v>
      </c>
      <c r="M298" s="8" t="s">
        <v>16</v>
      </c>
      <c r="N298" s="8">
        <v>8918</v>
      </c>
      <c r="O298" s="8">
        <v>1500</v>
      </c>
      <c r="P298" s="8">
        <v>555023</v>
      </c>
      <c r="Q298" s="8">
        <v>78710</v>
      </c>
      <c r="R298" s="8">
        <v>646</v>
      </c>
      <c r="S298" s="8">
        <v>936</v>
      </c>
      <c r="T298" s="8">
        <v>931</v>
      </c>
    </row>
    <row r="299" spans="1:20">
      <c r="A299" s="1">
        <v>45307</v>
      </c>
      <c r="B299" s="8">
        <v>2287385</v>
      </c>
      <c r="C299" s="8">
        <v>1499758</v>
      </c>
      <c r="D299" s="8">
        <v>787627</v>
      </c>
      <c r="E299" s="10">
        <f>nyse_gme_short_volume__4[[#This Row],[total_short]]/nyse_gme_short_volume__4[[#This Row],[total_reported]]</f>
        <v>0.65566487495546222</v>
      </c>
      <c r="F299" s="10">
        <f>nyse_gme_short_volume__4[[#This Row],[total_long]]/nyse_gme_short_volume__4[[#This Row],[total_reported]]</f>
        <v>0.34433512504453778</v>
      </c>
      <c r="G299" s="8">
        <v>905542</v>
      </c>
      <c r="H299" s="10">
        <f>nyse_gme_short_volume__4[[#This Row],[Off-Exchange]]/nyse_gme_short_volume__4[[#This Row],[total_reported]]</f>
        <v>0.39588525761950877</v>
      </c>
      <c r="I299" s="8">
        <v>11157</v>
      </c>
      <c r="J299" s="8" t="s">
        <v>16</v>
      </c>
      <c r="K299" s="8" t="s">
        <v>16</v>
      </c>
      <c r="L299" s="8" t="s">
        <v>16</v>
      </c>
      <c r="M299" s="8" t="s">
        <v>16</v>
      </c>
      <c r="N299" s="8">
        <v>2022</v>
      </c>
      <c r="O299" s="8">
        <v>725</v>
      </c>
      <c r="P299" s="8">
        <v>488738</v>
      </c>
      <c r="Q299" s="8">
        <v>85901</v>
      </c>
      <c r="R299" s="8">
        <v>1425</v>
      </c>
      <c r="S299" s="8">
        <v>2482</v>
      </c>
      <c r="T299" s="8">
        <v>1766</v>
      </c>
    </row>
    <row r="300" spans="1:20">
      <c r="A300" s="1">
        <v>45303</v>
      </c>
      <c r="B300" s="8">
        <v>1584769</v>
      </c>
      <c r="C300" s="8">
        <v>1076352</v>
      </c>
      <c r="D300" s="8">
        <v>508417</v>
      </c>
      <c r="E300" s="10">
        <f>nyse_gme_short_volume__4[[#This Row],[total_short]]/nyse_gme_short_volume__4[[#This Row],[total_reported]]</f>
        <v>0.67918542071431232</v>
      </c>
      <c r="F300" s="10">
        <f>nyse_gme_short_volume__4[[#This Row],[total_long]]/nyse_gme_short_volume__4[[#This Row],[total_reported]]</f>
        <v>0.32081457928568768</v>
      </c>
      <c r="G300" s="8">
        <v>543977</v>
      </c>
      <c r="H300" s="10">
        <f>nyse_gme_short_volume__4[[#This Row],[Off-Exchange]]/nyse_gme_short_volume__4[[#This Row],[total_reported]]</f>
        <v>0.34325318074747802</v>
      </c>
      <c r="I300" s="8">
        <v>6170</v>
      </c>
      <c r="J300" s="8" t="s">
        <v>16</v>
      </c>
      <c r="K300" s="8" t="s">
        <v>16</v>
      </c>
      <c r="L300" s="8" t="s">
        <v>16</v>
      </c>
      <c r="M300" s="8" t="s">
        <v>16</v>
      </c>
      <c r="N300" s="8">
        <v>16072</v>
      </c>
      <c r="O300" s="8">
        <v>1100</v>
      </c>
      <c r="P300" s="8">
        <v>443738</v>
      </c>
      <c r="Q300" s="8">
        <v>55139</v>
      </c>
      <c r="R300" s="8">
        <v>8660</v>
      </c>
      <c r="S300" s="8">
        <v>1138</v>
      </c>
      <c r="T300" s="8">
        <v>358</v>
      </c>
    </row>
    <row r="301" spans="1:20">
      <c r="A301" s="1">
        <v>45302</v>
      </c>
      <c r="B301" s="8">
        <v>1876690</v>
      </c>
      <c r="C301" s="8">
        <v>1303790</v>
      </c>
      <c r="D301" s="8">
        <v>572900</v>
      </c>
      <c r="E301" s="10">
        <f>nyse_gme_short_volume__4[[#This Row],[total_short]]/nyse_gme_short_volume__4[[#This Row],[total_reported]]</f>
        <v>0.6947284847257672</v>
      </c>
      <c r="F301" s="10">
        <f>nyse_gme_short_volume__4[[#This Row],[total_long]]/nyse_gme_short_volume__4[[#This Row],[total_reported]]</f>
        <v>0.30527151527423285</v>
      </c>
      <c r="G301" s="8">
        <v>691234</v>
      </c>
      <c r="H301" s="10">
        <f>nyse_gme_short_volume__4[[#This Row],[Off-Exchange]]/nyse_gme_short_volume__4[[#This Row],[total_reported]]</f>
        <v>0.36832614869797353</v>
      </c>
      <c r="I301" s="8">
        <v>5671</v>
      </c>
      <c r="J301" s="8" t="s">
        <v>16</v>
      </c>
      <c r="K301" s="8" t="s">
        <v>16</v>
      </c>
      <c r="L301" s="8" t="s">
        <v>16</v>
      </c>
      <c r="M301" s="8" t="s">
        <v>16</v>
      </c>
      <c r="N301" s="8">
        <v>3218</v>
      </c>
      <c r="O301" s="8">
        <v>3643</v>
      </c>
      <c r="P301" s="8">
        <v>510788</v>
      </c>
      <c r="Q301" s="8">
        <v>80108</v>
      </c>
      <c r="R301" s="8">
        <v>4116</v>
      </c>
      <c r="S301" s="8">
        <v>4605</v>
      </c>
      <c r="T301" s="8">
        <v>407</v>
      </c>
    </row>
    <row r="302" spans="1:20">
      <c r="A302" s="1">
        <v>45301</v>
      </c>
      <c r="B302" s="8">
        <v>2113474</v>
      </c>
      <c r="C302" s="8">
        <v>1515050</v>
      </c>
      <c r="D302" s="8">
        <v>598424</v>
      </c>
      <c r="E302" s="10">
        <f>nyse_gme_short_volume__4[[#This Row],[total_short]]/nyse_gme_short_volume__4[[#This Row],[total_reported]]</f>
        <v>0.71685291609927537</v>
      </c>
      <c r="F302" s="10">
        <f>nyse_gme_short_volume__4[[#This Row],[total_long]]/nyse_gme_short_volume__4[[#This Row],[total_reported]]</f>
        <v>0.28314708390072457</v>
      </c>
      <c r="G302" s="8">
        <v>757116</v>
      </c>
      <c r="H302" s="10">
        <f>nyse_gme_short_volume__4[[#This Row],[Off-Exchange]]/nyse_gme_short_volume__4[[#This Row],[total_reported]]</f>
        <v>0.35823293780760967</v>
      </c>
      <c r="I302" s="8">
        <v>5122</v>
      </c>
      <c r="J302" s="8" t="s">
        <v>16</v>
      </c>
      <c r="K302" s="8" t="s">
        <v>16</v>
      </c>
      <c r="L302" s="8" t="s">
        <v>16</v>
      </c>
      <c r="M302" s="8" t="s">
        <v>16</v>
      </c>
      <c r="N302" s="8">
        <v>5503</v>
      </c>
      <c r="O302" s="8">
        <v>10500</v>
      </c>
      <c r="P302" s="8">
        <v>617691</v>
      </c>
      <c r="Q302" s="8">
        <v>105448</v>
      </c>
      <c r="R302" s="8">
        <v>10697</v>
      </c>
      <c r="S302" s="8">
        <v>2619</v>
      </c>
      <c r="T302" s="8">
        <v>354</v>
      </c>
    </row>
    <row r="303" spans="1:20">
      <c r="A303" s="1">
        <v>45300</v>
      </c>
      <c r="B303" s="8">
        <v>1950431</v>
      </c>
      <c r="C303" s="8">
        <v>1398460</v>
      </c>
      <c r="D303" s="8">
        <v>551971</v>
      </c>
      <c r="E303" s="10">
        <f>nyse_gme_short_volume__4[[#This Row],[total_short]]/nyse_gme_short_volume__4[[#This Row],[total_reported]]</f>
        <v>0.71700049886409722</v>
      </c>
      <c r="F303" s="10">
        <f>nyse_gme_short_volume__4[[#This Row],[total_long]]/nyse_gme_short_volume__4[[#This Row],[total_reported]]</f>
        <v>0.28299950113590278</v>
      </c>
      <c r="G303" s="8">
        <v>817245</v>
      </c>
      <c r="H303" s="10">
        <f>nyse_gme_short_volume__4[[#This Row],[Off-Exchange]]/nyse_gme_short_volume__4[[#This Row],[total_reported]]</f>
        <v>0.41900738862333503</v>
      </c>
      <c r="I303" s="8">
        <v>9944</v>
      </c>
      <c r="J303" s="8" t="s">
        <v>16</v>
      </c>
      <c r="K303" s="8" t="s">
        <v>16</v>
      </c>
      <c r="L303" s="8" t="s">
        <v>16</v>
      </c>
      <c r="M303" s="8" t="s">
        <v>16</v>
      </c>
      <c r="N303" s="8">
        <v>3261</v>
      </c>
      <c r="O303" s="8">
        <v>3912</v>
      </c>
      <c r="P303" s="8">
        <v>477502</v>
      </c>
      <c r="Q303" s="8">
        <v>75016</v>
      </c>
      <c r="R303" s="8">
        <v>7956</v>
      </c>
      <c r="S303" s="8">
        <v>3327</v>
      </c>
      <c r="T303" s="8">
        <v>297</v>
      </c>
    </row>
    <row r="304" spans="1:20">
      <c r="A304" s="1">
        <v>45299</v>
      </c>
      <c r="B304" s="8">
        <v>1970815</v>
      </c>
      <c r="C304" s="8">
        <v>1234209</v>
      </c>
      <c r="D304" s="8">
        <v>736606</v>
      </c>
      <c r="E304" s="10">
        <f>nyse_gme_short_volume__4[[#This Row],[total_short]]/nyse_gme_short_volume__4[[#This Row],[total_reported]]</f>
        <v>0.62624295025154564</v>
      </c>
      <c r="F304" s="10">
        <f>nyse_gme_short_volume__4[[#This Row],[total_long]]/nyse_gme_short_volume__4[[#This Row],[total_reported]]</f>
        <v>0.37375704974845431</v>
      </c>
      <c r="G304" s="8">
        <v>659681</v>
      </c>
      <c r="H304" s="10">
        <f>nyse_gme_short_volume__4[[#This Row],[Off-Exchange]]/nyse_gme_short_volume__4[[#This Row],[total_reported]]</f>
        <v>0.33472497418580638</v>
      </c>
      <c r="I304" s="8">
        <v>15351</v>
      </c>
      <c r="J304" s="8" t="s">
        <v>16</v>
      </c>
      <c r="K304" s="8" t="s">
        <v>16</v>
      </c>
      <c r="L304" s="8" t="s">
        <v>16</v>
      </c>
      <c r="M304" s="8" t="s">
        <v>16</v>
      </c>
      <c r="N304" s="8">
        <v>6465</v>
      </c>
      <c r="O304" s="8">
        <v>3067</v>
      </c>
      <c r="P304" s="8">
        <v>472383</v>
      </c>
      <c r="Q304" s="8">
        <v>71928</v>
      </c>
      <c r="R304" s="8">
        <v>4101</v>
      </c>
      <c r="S304" s="8">
        <v>833</v>
      </c>
      <c r="T304" s="8">
        <v>400</v>
      </c>
    </row>
    <row r="305" spans="1:20">
      <c r="A305" s="1">
        <v>45296</v>
      </c>
      <c r="B305" s="8">
        <v>1816409</v>
      </c>
      <c r="C305" s="8">
        <v>1119524</v>
      </c>
      <c r="D305" s="8">
        <v>696885</v>
      </c>
      <c r="E305" s="10">
        <f>nyse_gme_short_volume__4[[#This Row],[total_short]]/nyse_gme_short_volume__4[[#This Row],[total_reported]]</f>
        <v>0.61633916149942003</v>
      </c>
      <c r="F305" s="10">
        <f>nyse_gme_short_volume__4[[#This Row],[total_long]]/nyse_gme_short_volume__4[[#This Row],[total_reported]]</f>
        <v>0.38366083850057997</v>
      </c>
      <c r="G305" s="8">
        <v>498471</v>
      </c>
      <c r="H305" s="10">
        <f>nyse_gme_short_volume__4[[#This Row],[Off-Exchange]]/nyse_gme_short_volume__4[[#This Row],[total_reported]]</f>
        <v>0.27442662968527465</v>
      </c>
      <c r="I305" s="8">
        <v>21886</v>
      </c>
      <c r="J305" s="8" t="s">
        <v>16</v>
      </c>
      <c r="K305" s="8" t="s">
        <v>16</v>
      </c>
      <c r="L305" s="8" t="s">
        <v>16</v>
      </c>
      <c r="M305" s="8" t="s">
        <v>16</v>
      </c>
      <c r="N305" s="8">
        <v>6368</v>
      </c>
      <c r="O305" s="8">
        <v>1901</v>
      </c>
      <c r="P305" s="8">
        <v>505076</v>
      </c>
      <c r="Q305" s="8">
        <v>79336</v>
      </c>
      <c r="R305" s="8">
        <v>4447</v>
      </c>
      <c r="S305" s="8">
        <v>460</v>
      </c>
      <c r="T305" s="8">
        <v>1579</v>
      </c>
    </row>
    <row r="306" spans="1:20">
      <c r="A306" s="1">
        <v>45295</v>
      </c>
      <c r="B306" s="8">
        <v>1740014</v>
      </c>
      <c r="C306" s="8">
        <v>1101372</v>
      </c>
      <c r="D306" s="8">
        <v>638642</v>
      </c>
      <c r="E306" s="10">
        <f>nyse_gme_short_volume__4[[#This Row],[total_short]]/nyse_gme_short_volume__4[[#This Row],[total_reported]]</f>
        <v>0.63296732095259001</v>
      </c>
      <c r="F306" s="10">
        <f>nyse_gme_short_volume__4[[#This Row],[total_long]]/nyse_gme_short_volume__4[[#This Row],[total_reported]]</f>
        <v>0.36703267904740994</v>
      </c>
      <c r="G306" s="8">
        <v>586229</v>
      </c>
      <c r="H306" s="10">
        <f>nyse_gme_short_volume__4[[#This Row],[Off-Exchange]]/nyse_gme_short_volume__4[[#This Row],[total_reported]]</f>
        <v>0.3369105076166054</v>
      </c>
      <c r="I306" s="8">
        <v>4132</v>
      </c>
      <c r="J306" s="8" t="s">
        <v>16</v>
      </c>
      <c r="K306" s="8" t="s">
        <v>16</v>
      </c>
      <c r="L306" s="8" t="s">
        <v>16</v>
      </c>
      <c r="M306" s="8" t="s">
        <v>16</v>
      </c>
      <c r="N306" s="8">
        <v>2117</v>
      </c>
      <c r="O306" s="8">
        <v>2905</v>
      </c>
      <c r="P306" s="8">
        <v>407108</v>
      </c>
      <c r="Q306" s="8">
        <v>89298</v>
      </c>
      <c r="R306" s="8">
        <v>6765</v>
      </c>
      <c r="S306" s="8">
        <v>2358</v>
      </c>
      <c r="T306" s="8">
        <v>460</v>
      </c>
    </row>
    <row r="307" spans="1:20">
      <c r="A307" s="1">
        <v>45294</v>
      </c>
      <c r="B307" s="8">
        <v>2838445</v>
      </c>
      <c r="C307" s="8">
        <v>1722114</v>
      </c>
      <c r="D307" s="8">
        <v>1116331</v>
      </c>
      <c r="E307" s="10">
        <f>nyse_gme_short_volume__4[[#This Row],[total_short]]/nyse_gme_short_volume__4[[#This Row],[total_reported]]</f>
        <v>0.60671036430158065</v>
      </c>
      <c r="F307" s="10">
        <f>nyse_gme_short_volume__4[[#This Row],[total_long]]/nyse_gme_short_volume__4[[#This Row],[total_reported]]</f>
        <v>0.3932896356984194</v>
      </c>
      <c r="G307" s="8">
        <v>960081</v>
      </c>
      <c r="H307" s="10">
        <f>nyse_gme_short_volume__4[[#This Row],[Off-Exchange]]/nyse_gme_short_volume__4[[#This Row],[total_reported]]</f>
        <v>0.33824188948526396</v>
      </c>
      <c r="I307" s="8">
        <v>8116</v>
      </c>
      <c r="J307" s="8" t="s">
        <v>16</v>
      </c>
      <c r="K307" s="8" t="s">
        <v>16</v>
      </c>
      <c r="L307" s="8" t="s">
        <v>16</v>
      </c>
      <c r="M307" s="8" t="s">
        <v>16</v>
      </c>
      <c r="N307" s="8">
        <v>6820</v>
      </c>
      <c r="O307" s="8">
        <v>1772</v>
      </c>
      <c r="P307" s="8">
        <v>630990</v>
      </c>
      <c r="Q307" s="8">
        <v>101251</v>
      </c>
      <c r="R307" s="8">
        <v>5992</v>
      </c>
      <c r="S307" s="8">
        <v>3472</v>
      </c>
      <c r="T307" s="8">
        <v>3620</v>
      </c>
    </row>
    <row r="308" spans="1:20">
      <c r="A308" s="1">
        <v>45293</v>
      </c>
      <c r="B308" s="8">
        <v>2707366</v>
      </c>
      <c r="C308" s="8">
        <v>1698538</v>
      </c>
      <c r="D308" s="8">
        <v>1008828</v>
      </c>
      <c r="E308" s="10">
        <f>nyse_gme_short_volume__4[[#This Row],[total_short]]/nyse_gme_short_volume__4[[#This Row],[total_reported]]</f>
        <v>0.62737657191528595</v>
      </c>
      <c r="F308" s="10">
        <f>nyse_gme_short_volume__4[[#This Row],[total_long]]/nyse_gme_short_volume__4[[#This Row],[total_reported]]</f>
        <v>0.37262342808471405</v>
      </c>
      <c r="G308" s="8">
        <v>931098</v>
      </c>
      <c r="H308" s="10">
        <f>nyse_gme_short_volume__4[[#This Row],[Off-Exchange]]/nyse_gme_short_volume__4[[#This Row],[total_reported]]</f>
        <v>0.3439128658629827</v>
      </c>
      <c r="I308" s="8">
        <v>6210</v>
      </c>
      <c r="J308" s="8" t="s">
        <v>16</v>
      </c>
      <c r="K308" s="8" t="s">
        <v>16</v>
      </c>
      <c r="L308" s="8" t="s">
        <v>16</v>
      </c>
      <c r="M308" s="8" t="s">
        <v>16</v>
      </c>
      <c r="N308" s="8">
        <v>11887</v>
      </c>
      <c r="O308" s="8">
        <v>3979</v>
      </c>
      <c r="P308" s="8">
        <v>578328</v>
      </c>
      <c r="Q308" s="8">
        <v>144320</v>
      </c>
      <c r="R308" s="8">
        <v>15884</v>
      </c>
      <c r="S308" s="8">
        <v>6313</v>
      </c>
      <c r="T308" s="8">
        <v>519</v>
      </c>
    </row>
    <row r="309" spans="1:20">
      <c r="A309" s="1">
        <v>45289</v>
      </c>
      <c r="B309" s="8">
        <v>3003580</v>
      </c>
      <c r="C309" s="8">
        <v>1928311</v>
      </c>
      <c r="D309" s="8">
        <v>1075269</v>
      </c>
      <c r="E309" s="10">
        <f>nyse_gme_short_volume__4[[#This Row],[total_short]]/nyse_gme_short_volume__4[[#This Row],[total_reported]]</f>
        <v>0.64200420831141503</v>
      </c>
      <c r="F309" s="10">
        <f>nyse_gme_short_volume__4[[#This Row],[total_long]]/nyse_gme_short_volume__4[[#This Row],[total_reported]]</f>
        <v>0.35799579168858497</v>
      </c>
      <c r="G309" s="8">
        <v>1026678</v>
      </c>
      <c r="H309" s="10">
        <f>nyse_gme_short_volume__4[[#This Row],[Off-Exchange]]/nyse_gme_short_volume__4[[#This Row],[total_reported]]</f>
        <v>0.34181809707082883</v>
      </c>
      <c r="I309" s="8">
        <v>21171</v>
      </c>
      <c r="J309" s="8" t="s">
        <v>16</v>
      </c>
      <c r="K309" s="8" t="s">
        <v>16</v>
      </c>
      <c r="L309" s="8" t="s">
        <v>16</v>
      </c>
      <c r="M309" s="8" t="s">
        <v>16</v>
      </c>
      <c r="N309" s="8">
        <v>8393</v>
      </c>
      <c r="O309" s="8">
        <v>18285</v>
      </c>
      <c r="P309" s="8">
        <v>703340</v>
      </c>
      <c r="Q309" s="8">
        <v>138434</v>
      </c>
      <c r="R309" s="8">
        <v>7969</v>
      </c>
      <c r="S309" s="8">
        <v>1840</v>
      </c>
      <c r="T309" s="8">
        <v>2201</v>
      </c>
    </row>
    <row r="310" spans="1:20">
      <c r="A310" s="1">
        <v>45288</v>
      </c>
      <c r="B310" s="8">
        <v>2395711</v>
      </c>
      <c r="C310" s="8">
        <v>1335245</v>
      </c>
      <c r="D310" s="8">
        <v>1060466</v>
      </c>
      <c r="E310" s="10">
        <f>nyse_gme_short_volume__4[[#This Row],[total_short]]/nyse_gme_short_volume__4[[#This Row],[total_reported]]</f>
        <v>0.55734811085310376</v>
      </c>
      <c r="F310" s="10">
        <f>nyse_gme_short_volume__4[[#This Row],[total_long]]/nyse_gme_short_volume__4[[#This Row],[total_reported]]</f>
        <v>0.44265188914689629</v>
      </c>
      <c r="G310" s="8">
        <v>803926</v>
      </c>
      <c r="H310" s="10">
        <f>nyse_gme_short_volume__4[[#This Row],[Off-Exchange]]/nyse_gme_short_volume__4[[#This Row],[total_reported]]</f>
        <v>0.33556885617672583</v>
      </c>
      <c r="I310" s="8">
        <v>18284</v>
      </c>
      <c r="J310" s="8" t="s">
        <v>16</v>
      </c>
      <c r="K310" s="8" t="s">
        <v>16</v>
      </c>
      <c r="L310" s="8" t="s">
        <v>16</v>
      </c>
      <c r="M310" s="8" t="s">
        <v>16</v>
      </c>
      <c r="N310" s="8">
        <v>4160</v>
      </c>
      <c r="O310" s="8">
        <v>2570</v>
      </c>
      <c r="P310" s="8">
        <v>395759</v>
      </c>
      <c r="Q310" s="8">
        <v>99416</v>
      </c>
      <c r="R310" s="8">
        <v>9458</v>
      </c>
      <c r="S310" s="8">
        <v>1476</v>
      </c>
      <c r="T310" s="8">
        <v>196</v>
      </c>
    </row>
    <row r="311" spans="1:20">
      <c r="A311" s="1">
        <v>45287</v>
      </c>
      <c r="B311" s="8">
        <v>3316340</v>
      </c>
      <c r="C311" s="8">
        <v>1554273</v>
      </c>
      <c r="D311" s="8">
        <v>1762067</v>
      </c>
      <c r="E311" s="10">
        <f>nyse_gme_short_volume__4[[#This Row],[total_short]]/nyse_gme_short_volume__4[[#This Row],[total_reported]]</f>
        <v>0.46867118570472266</v>
      </c>
      <c r="F311" s="10">
        <f>nyse_gme_short_volume__4[[#This Row],[total_long]]/nyse_gme_short_volume__4[[#This Row],[total_reported]]</f>
        <v>0.53132881429527734</v>
      </c>
      <c r="G311" s="8">
        <v>942752</v>
      </c>
      <c r="H311" s="10">
        <f>nyse_gme_short_volume__4[[#This Row],[Off-Exchange]]/nyse_gme_short_volume__4[[#This Row],[total_reported]]</f>
        <v>0.28427483309913942</v>
      </c>
      <c r="I311" s="8">
        <v>30069</v>
      </c>
      <c r="J311" s="8" t="s">
        <v>16</v>
      </c>
      <c r="K311" s="8" t="s">
        <v>16</v>
      </c>
      <c r="L311" s="8" t="s">
        <v>16</v>
      </c>
      <c r="M311" s="8" t="s">
        <v>16</v>
      </c>
      <c r="N311" s="8">
        <v>8745</v>
      </c>
      <c r="O311" s="8">
        <v>2233</v>
      </c>
      <c r="P311" s="8">
        <v>460271</v>
      </c>
      <c r="Q311" s="8">
        <v>96983</v>
      </c>
      <c r="R311" s="8">
        <v>9233</v>
      </c>
      <c r="S311" s="8">
        <v>2804</v>
      </c>
      <c r="T311" s="8">
        <v>1183</v>
      </c>
    </row>
    <row r="312" spans="1:20">
      <c r="A312" s="1">
        <v>45286</v>
      </c>
      <c r="B312" s="8">
        <v>2006645</v>
      </c>
      <c r="C312" s="8">
        <v>978368</v>
      </c>
      <c r="D312" s="8">
        <v>1028277</v>
      </c>
      <c r="E312" s="10">
        <f>nyse_gme_short_volume__4[[#This Row],[total_short]]/nyse_gme_short_volume__4[[#This Row],[total_reported]]</f>
        <v>0.48756406838279814</v>
      </c>
      <c r="F312" s="10">
        <f>nyse_gme_short_volume__4[[#This Row],[total_long]]/nyse_gme_short_volume__4[[#This Row],[total_reported]]</f>
        <v>0.5124359316172018</v>
      </c>
      <c r="G312" s="8">
        <v>547578</v>
      </c>
      <c r="H312" s="10">
        <f>nyse_gme_short_volume__4[[#This Row],[Off-Exchange]]/nyse_gme_short_volume__4[[#This Row],[total_reported]]</f>
        <v>0.27288234839744946</v>
      </c>
      <c r="I312" s="8">
        <v>20068</v>
      </c>
      <c r="J312" s="8" t="s">
        <v>16</v>
      </c>
      <c r="K312" s="8" t="s">
        <v>16</v>
      </c>
      <c r="L312" s="8" t="s">
        <v>16</v>
      </c>
      <c r="M312" s="8" t="s">
        <v>16</v>
      </c>
      <c r="N312" s="8">
        <v>2388</v>
      </c>
      <c r="O312" s="8">
        <v>3095</v>
      </c>
      <c r="P312" s="8">
        <v>338360</v>
      </c>
      <c r="Q312" s="8">
        <v>63272</v>
      </c>
      <c r="R312" s="8">
        <v>1506</v>
      </c>
      <c r="S312" s="8">
        <v>1701</v>
      </c>
      <c r="T312" s="8">
        <v>400</v>
      </c>
    </row>
    <row r="313" spans="1:20">
      <c r="A313" s="1">
        <v>45282</v>
      </c>
      <c r="B313" s="8">
        <v>2244936</v>
      </c>
      <c r="C313" s="8">
        <v>1062696</v>
      </c>
      <c r="D313" s="8">
        <v>1182240</v>
      </c>
      <c r="E313" s="10">
        <f>nyse_gme_short_volume__4[[#This Row],[total_short]]/nyse_gme_short_volume__4[[#This Row],[total_reported]]</f>
        <v>0.47337474208618863</v>
      </c>
      <c r="F313" s="10">
        <f>nyse_gme_short_volume__4[[#This Row],[total_long]]/nyse_gme_short_volume__4[[#This Row],[total_reported]]</f>
        <v>0.52662525791381132</v>
      </c>
      <c r="G313" s="8">
        <v>552335</v>
      </c>
      <c r="H313" s="10">
        <f>nyse_gme_short_volume__4[[#This Row],[Off-Exchange]]/nyse_gme_short_volume__4[[#This Row],[total_reported]]</f>
        <v>0.24603596717233811</v>
      </c>
      <c r="I313" s="8">
        <v>29463</v>
      </c>
      <c r="J313" s="8" t="s">
        <v>16</v>
      </c>
      <c r="K313" s="8" t="s">
        <v>16</v>
      </c>
      <c r="L313" s="8" t="s">
        <v>16</v>
      </c>
      <c r="M313" s="8" t="s">
        <v>16</v>
      </c>
      <c r="N313" s="8">
        <v>10119</v>
      </c>
      <c r="O313" s="8">
        <v>1200</v>
      </c>
      <c r="P313" s="8">
        <v>393674</v>
      </c>
      <c r="Q313" s="8">
        <v>71146</v>
      </c>
      <c r="R313" s="8">
        <v>1959</v>
      </c>
      <c r="S313" s="8">
        <v>2038</v>
      </c>
      <c r="T313" s="8">
        <v>762</v>
      </c>
    </row>
    <row r="314" spans="1:20">
      <c r="A314" s="1">
        <v>45281</v>
      </c>
      <c r="B314" s="8">
        <v>2441880</v>
      </c>
      <c r="C314" s="8">
        <v>1350475</v>
      </c>
      <c r="D314" s="8">
        <v>1091405</v>
      </c>
      <c r="E314" s="10">
        <f>nyse_gme_short_volume__4[[#This Row],[total_short]]/nyse_gme_short_volume__4[[#This Row],[total_reported]]</f>
        <v>0.55304724228872837</v>
      </c>
      <c r="F314" s="10">
        <f>nyse_gme_short_volume__4[[#This Row],[total_long]]/nyse_gme_short_volume__4[[#This Row],[total_reported]]</f>
        <v>0.44695275771127163</v>
      </c>
      <c r="G314" s="8">
        <v>800000</v>
      </c>
      <c r="H314" s="10">
        <f>nyse_gme_short_volume__4[[#This Row],[Off-Exchange]]/nyse_gme_short_volume__4[[#This Row],[total_reported]]</f>
        <v>0.32761642668763413</v>
      </c>
      <c r="I314" s="8">
        <v>21384</v>
      </c>
      <c r="J314" s="8" t="s">
        <v>16</v>
      </c>
      <c r="K314" s="8" t="s">
        <v>16</v>
      </c>
      <c r="L314" s="8" t="s">
        <v>16</v>
      </c>
      <c r="M314" s="8" t="s">
        <v>16</v>
      </c>
      <c r="N314" s="8">
        <v>4352</v>
      </c>
      <c r="O314" s="8">
        <v>3100</v>
      </c>
      <c r="P314" s="8">
        <v>451074</v>
      </c>
      <c r="Q314" s="8">
        <v>64583</v>
      </c>
      <c r="R314" s="8">
        <v>4212</v>
      </c>
      <c r="S314" s="8">
        <v>342</v>
      </c>
      <c r="T314" s="8">
        <v>1428</v>
      </c>
    </row>
    <row r="315" spans="1:20">
      <c r="A315" s="1">
        <v>45280</v>
      </c>
      <c r="B315" s="8">
        <v>3744903</v>
      </c>
      <c r="C315" s="8">
        <v>2207809</v>
      </c>
      <c r="D315" s="8">
        <v>1537094</v>
      </c>
      <c r="E315" s="10">
        <f>nyse_gme_short_volume__4[[#This Row],[total_short]]/nyse_gme_short_volume__4[[#This Row],[total_reported]]</f>
        <v>0.58955038354798506</v>
      </c>
      <c r="F315" s="10">
        <f>nyse_gme_short_volume__4[[#This Row],[total_long]]/nyse_gme_short_volume__4[[#This Row],[total_reported]]</f>
        <v>0.41044961645201489</v>
      </c>
      <c r="G315" s="8">
        <v>1351138</v>
      </c>
      <c r="H315" s="10">
        <f>nyse_gme_short_volume__4[[#This Row],[Off-Exchange]]/nyse_gme_short_volume__4[[#This Row],[total_reported]]</f>
        <v>0.36079385767802263</v>
      </c>
      <c r="I315" s="8">
        <v>17271</v>
      </c>
      <c r="J315" s="8" t="s">
        <v>16</v>
      </c>
      <c r="K315" s="8" t="s">
        <v>16</v>
      </c>
      <c r="L315" s="8" t="s">
        <v>16</v>
      </c>
      <c r="M315" s="8" t="s">
        <v>16</v>
      </c>
      <c r="N315" s="8">
        <v>13274</v>
      </c>
      <c r="O315" s="8">
        <v>6610</v>
      </c>
      <c r="P315" s="8">
        <v>662172</v>
      </c>
      <c r="Q315" s="8">
        <v>144054</v>
      </c>
      <c r="R315" s="8">
        <v>8310</v>
      </c>
      <c r="S315" s="8">
        <v>2789</v>
      </c>
      <c r="T315" s="8">
        <v>2191</v>
      </c>
    </row>
    <row r="316" spans="1:20">
      <c r="A316" s="1">
        <v>45279</v>
      </c>
      <c r="B316" s="8">
        <v>3704224</v>
      </c>
      <c r="C316" s="8">
        <v>1740156</v>
      </c>
      <c r="D316" s="8">
        <v>1964068</v>
      </c>
      <c r="E316" s="10">
        <f>nyse_gme_short_volume__4[[#This Row],[total_short]]/nyse_gme_short_volume__4[[#This Row],[total_reported]]</f>
        <v>0.46977612584984063</v>
      </c>
      <c r="F316" s="10">
        <f>nyse_gme_short_volume__4[[#This Row],[total_long]]/nyse_gme_short_volume__4[[#This Row],[total_reported]]</f>
        <v>0.53022387415015937</v>
      </c>
      <c r="G316" s="8">
        <v>1002217</v>
      </c>
      <c r="H316" s="10">
        <f>nyse_gme_short_volume__4[[#This Row],[Off-Exchange]]/nyse_gme_short_volume__4[[#This Row],[total_reported]]</f>
        <v>0.27056058164948987</v>
      </c>
      <c r="I316" s="8">
        <v>37925</v>
      </c>
      <c r="J316" s="8" t="s">
        <v>16</v>
      </c>
      <c r="K316" s="8" t="s">
        <v>16</v>
      </c>
      <c r="L316" s="8" t="s">
        <v>16</v>
      </c>
      <c r="M316" s="8" t="s">
        <v>16</v>
      </c>
      <c r="N316" s="8">
        <v>10099</v>
      </c>
      <c r="O316" s="8">
        <v>4853</v>
      </c>
      <c r="P316" s="8">
        <v>554236</v>
      </c>
      <c r="Q316" s="8">
        <v>123790</v>
      </c>
      <c r="R316" s="8">
        <v>2574</v>
      </c>
      <c r="S316" s="8">
        <v>1639</v>
      </c>
      <c r="T316" s="8">
        <v>2823</v>
      </c>
    </row>
    <row r="317" spans="1:20">
      <c r="A317" s="1">
        <v>45278</v>
      </c>
      <c r="B317" s="8">
        <v>5056039</v>
      </c>
      <c r="C317" s="8">
        <v>2450207</v>
      </c>
      <c r="D317" s="8">
        <v>2605832</v>
      </c>
      <c r="E317" s="10">
        <f>nyse_gme_short_volume__4[[#This Row],[total_short]]/nyse_gme_short_volume__4[[#This Row],[total_reported]]</f>
        <v>0.48460998817453743</v>
      </c>
      <c r="F317" s="10">
        <f>nyse_gme_short_volume__4[[#This Row],[total_long]]/nyse_gme_short_volume__4[[#This Row],[total_reported]]</f>
        <v>0.51539001182546262</v>
      </c>
      <c r="G317" s="8">
        <v>1443664</v>
      </c>
      <c r="H317" s="10">
        <f>nyse_gme_short_volume__4[[#This Row],[Off-Exchange]]/nyse_gme_short_volume__4[[#This Row],[total_reported]]</f>
        <v>0.28553260764009136</v>
      </c>
      <c r="I317" s="8">
        <v>66699</v>
      </c>
      <c r="J317" s="8" t="s">
        <v>16</v>
      </c>
      <c r="K317" s="8" t="s">
        <v>16</v>
      </c>
      <c r="L317" s="8" t="s">
        <v>16</v>
      </c>
      <c r="M317" s="8" t="s">
        <v>16</v>
      </c>
      <c r="N317" s="8">
        <v>19226</v>
      </c>
      <c r="O317" s="8">
        <v>2109</v>
      </c>
      <c r="P317" s="8">
        <v>769016</v>
      </c>
      <c r="Q317" s="8">
        <v>139751</v>
      </c>
      <c r="R317" s="8">
        <v>4846</v>
      </c>
      <c r="S317" s="8">
        <v>2939</v>
      </c>
      <c r="T317" s="8">
        <v>1957</v>
      </c>
    </row>
    <row r="318" spans="1:20">
      <c r="A318" s="1">
        <v>45275</v>
      </c>
      <c r="B318" s="8">
        <v>4829021</v>
      </c>
      <c r="C318" s="8">
        <v>2321354</v>
      </c>
      <c r="D318" s="8">
        <v>2507667</v>
      </c>
      <c r="E318" s="10">
        <f>nyse_gme_short_volume__4[[#This Row],[total_short]]/nyse_gme_short_volume__4[[#This Row],[total_reported]]</f>
        <v>0.48070902984269481</v>
      </c>
      <c r="F318" s="10">
        <f>nyse_gme_short_volume__4[[#This Row],[total_long]]/nyse_gme_short_volume__4[[#This Row],[total_reported]]</f>
        <v>0.51929097015730519</v>
      </c>
      <c r="G318" s="8">
        <v>1051180</v>
      </c>
      <c r="H318" s="10">
        <f>nyse_gme_short_volume__4[[#This Row],[Off-Exchange]]/nyse_gme_short_volume__4[[#This Row],[total_reported]]</f>
        <v>0.21767973260004461</v>
      </c>
      <c r="I318" s="8">
        <v>20625</v>
      </c>
      <c r="J318" s="8" t="s">
        <v>16</v>
      </c>
      <c r="K318" s="8" t="s">
        <v>16</v>
      </c>
      <c r="L318" s="8" t="s">
        <v>16</v>
      </c>
      <c r="M318" s="8" t="s">
        <v>16</v>
      </c>
      <c r="N318" s="8">
        <v>7005</v>
      </c>
      <c r="O318" s="8">
        <v>2050</v>
      </c>
      <c r="P318" s="8">
        <v>1106071</v>
      </c>
      <c r="Q318" s="8">
        <v>119663</v>
      </c>
      <c r="R318" s="8">
        <v>11177</v>
      </c>
      <c r="S318" s="8">
        <v>1781</v>
      </c>
      <c r="T318" s="8">
        <v>1802</v>
      </c>
    </row>
    <row r="319" spans="1:20">
      <c r="A319" s="1">
        <v>45274</v>
      </c>
      <c r="B319" s="8">
        <v>7175610</v>
      </c>
      <c r="C319" s="8">
        <v>3569491</v>
      </c>
      <c r="D319" s="8">
        <v>3606119</v>
      </c>
      <c r="E319" s="10">
        <f>nyse_gme_short_volume__4[[#This Row],[total_short]]/nyse_gme_short_volume__4[[#This Row],[total_reported]]</f>
        <v>0.49744774311870349</v>
      </c>
      <c r="F319" s="10">
        <f>nyse_gme_short_volume__4[[#This Row],[total_long]]/nyse_gme_short_volume__4[[#This Row],[total_reported]]</f>
        <v>0.50255225688129646</v>
      </c>
      <c r="G319" s="8">
        <v>1989014</v>
      </c>
      <c r="H319" s="10">
        <f>nyse_gme_short_volume__4[[#This Row],[Off-Exchange]]/nyse_gme_short_volume__4[[#This Row],[total_reported]]</f>
        <v>0.27719092871546808</v>
      </c>
      <c r="I319" s="8">
        <v>64096</v>
      </c>
      <c r="J319" s="8" t="s">
        <v>16</v>
      </c>
      <c r="K319" s="8" t="s">
        <v>16</v>
      </c>
      <c r="L319" s="8" t="s">
        <v>16</v>
      </c>
      <c r="M319" s="8" t="s">
        <v>16</v>
      </c>
      <c r="N319" s="8">
        <v>14614</v>
      </c>
      <c r="O319" s="8">
        <v>11170</v>
      </c>
      <c r="P319" s="8">
        <v>1276148</v>
      </c>
      <c r="Q319" s="8">
        <v>188505</v>
      </c>
      <c r="R319" s="8">
        <v>10418</v>
      </c>
      <c r="S319" s="8">
        <v>13654</v>
      </c>
      <c r="T319" s="8">
        <v>1872</v>
      </c>
    </row>
    <row r="320" spans="1:20">
      <c r="A320" s="1">
        <v>45273</v>
      </c>
      <c r="B320" s="8">
        <v>6179267</v>
      </c>
      <c r="C320" s="8">
        <v>3344834</v>
      </c>
      <c r="D320" s="8">
        <v>2834433</v>
      </c>
      <c r="E320" s="10">
        <f>nyse_gme_short_volume__4[[#This Row],[total_short]]/nyse_gme_short_volume__4[[#This Row],[total_reported]]</f>
        <v>0.54129947775359111</v>
      </c>
      <c r="F320" s="10">
        <f>nyse_gme_short_volume__4[[#This Row],[total_long]]/nyse_gme_short_volume__4[[#This Row],[total_reported]]</f>
        <v>0.45870052224640884</v>
      </c>
      <c r="G320" s="8">
        <v>1991523</v>
      </c>
      <c r="H320" s="10">
        <f>nyse_gme_short_volume__4[[#This Row],[Off-Exchange]]/nyse_gme_short_volume__4[[#This Row],[total_reported]]</f>
        <v>0.32229113906228685</v>
      </c>
      <c r="I320" s="8">
        <v>48530</v>
      </c>
      <c r="J320" s="8" t="s">
        <v>16</v>
      </c>
      <c r="K320" s="8" t="s">
        <v>16</v>
      </c>
      <c r="L320" s="8" t="s">
        <v>16</v>
      </c>
      <c r="M320" s="8" t="s">
        <v>16</v>
      </c>
      <c r="N320" s="8">
        <v>16592</v>
      </c>
      <c r="O320" s="8">
        <v>11708</v>
      </c>
      <c r="P320" s="8">
        <v>982375</v>
      </c>
      <c r="Q320" s="8">
        <v>267723</v>
      </c>
      <c r="R320" s="8">
        <v>16962</v>
      </c>
      <c r="S320" s="8">
        <v>7168</v>
      </c>
      <c r="T320" s="8">
        <v>2253</v>
      </c>
    </row>
    <row r="321" spans="1:20">
      <c r="A321" s="1">
        <v>45272</v>
      </c>
      <c r="B321" s="8">
        <v>2797991</v>
      </c>
      <c r="C321" s="8">
        <v>1594099</v>
      </c>
      <c r="D321" s="8">
        <v>1203892</v>
      </c>
      <c r="E321" s="10">
        <f>nyse_gme_short_volume__4[[#This Row],[total_short]]/nyse_gme_short_volume__4[[#This Row],[total_reported]]</f>
        <v>0.56972985259781039</v>
      </c>
      <c r="F321" s="10">
        <f>nyse_gme_short_volume__4[[#This Row],[total_long]]/nyse_gme_short_volume__4[[#This Row],[total_reported]]</f>
        <v>0.43027014740218966</v>
      </c>
      <c r="G321" s="8">
        <v>916339</v>
      </c>
      <c r="H321" s="10">
        <f>nyse_gme_short_volume__4[[#This Row],[Off-Exchange]]/nyse_gme_short_volume__4[[#This Row],[total_reported]]</f>
        <v>0.3274989090386638</v>
      </c>
      <c r="I321" s="8">
        <v>14237</v>
      </c>
      <c r="J321" s="8" t="s">
        <v>16</v>
      </c>
      <c r="K321" s="8" t="s">
        <v>16</v>
      </c>
      <c r="L321" s="8" t="s">
        <v>16</v>
      </c>
      <c r="M321" s="8" t="s">
        <v>16</v>
      </c>
      <c r="N321" s="8">
        <v>6722</v>
      </c>
      <c r="O321" s="8">
        <v>4647</v>
      </c>
      <c r="P321" s="8">
        <v>567946</v>
      </c>
      <c r="Q321" s="8">
        <v>74276</v>
      </c>
      <c r="R321" s="8">
        <v>5363</v>
      </c>
      <c r="S321" s="8">
        <v>4145</v>
      </c>
      <c r="T321" s="8">
        <v>424</v>
      </c>
    </row>
    <row r="322" spans="1:20">
      <c r="A322" s="1">
        <v>45271</v>
      </c>
      <c r="B322" s="8">
        <v>3414647</v>
      </c>
      <c r="C322" s="8">
        <v>1789422</v>
      </c>
      <c r="D322" s="8">
        <v>1625225</v>
      </c>
      <c r="E322" s="10">
        <f>nyse_gme_short_volume__4[[#This Row],[total_short]]/nyse_gme_short_volume__4[[#This Row],[total_reported]]</f>
        <v>0.52404304163797899</v>
      </c>
      <c r="F322" s="10">
        <f>nyse_gme_short_volume__4[[#This Row],[total_long]]/nyse_gme_short_volume__4[[#This Row],[total_reported]]</f>
        <v>0.47595695836202101</v>
      </c>
      <c r="G322" s="8">
        <v>1094555</v>
      </c>
      <c r="H322" s="10">
        <f>nyse_gme_short_volume__4[[#This Row],[Off-Exchange]]/nyse_gme_short_volume__4[[#This Row],[total_reported]]</f>
        <v>0.32054704336934386</v>
      </c>
      <c r="I322" s="8">
        <v>31918</v>
      </c>
      <c r="J322" s="8" t="s">
        <v>16</v>
      </c>
      <c r="K322" s="8" t="s">
        <v>16</v>
      </c>
      <c r="L322" s="8" t="s">
        <v>16</v>
      </c>
      <c r="M322" s="8" t="s">
        <v>16</v>
      </c>
      <c r="N322" s="8">
        <v>4269</v>
      </c>
      <c r="O322" s="8">
        <v>1546</v>
      </c>
      <c r="P322" s="8">
        <v>565166</v>
      </c>
      <c r="Q322" s="8">
        <v>82254</v>
      </c>
      <c r="R322" s="8">
        <v>8931</v>
      </c>
      <c r="S322" s="8">
        <v>402</v>
      </c>
      <c r="T322" s="8">
        <v>381</v>
      </c>
    </row>
    <row r="323" spans="1:20">
      <c r="A323" s="1">
        <v>45268</v>
      </c>
      <c r="B323" s="8">
        <v>7211673</v>
      </c>
      <c r="C323" s="8">
        <v>2647953</v>
      </c>
      <c r="D323" s="8">
        <v>4563720</v>
      </c>
      <c r="E323" s="10">
        <f>nyse_gme_short_volume__4[[#This Row],[total_short]]/nyse_gme_short_volume__4[[#This Row],[total_reported]]</f>
        <v>0.36717596596517893</v>
      </c>
      <c r="F323" s="10">
        <f>nyse_gme_short_volume__4[[#This Row],[total_long]]/nyse_gme_short_volume__4[[#This Row],[total_reported]]</f>
        <v>0.63282403403482101</v>
      </c>
      <c r="G323" s="8">
        <v>1695151</v>
      </c>
      <c r="H323" s="10">
        <f>nyse_gme_short_volume__4[[#This Row],[Off-Exchange]]/nyse_gme_short_volume__4[[#This Row],[total_reported]]</f>
        <v>0.23505655345160548</v>
      </c>
      <c r="I323" s="8">
        <v>78740</v>
      </c>
      <c r="J323" s="8" t="s">
        <v>16</v>
      </c>
      <c r="K323" s="8" t="s">
        <v>16</v>
      </c>
      <c r="L323" s="8" t="s">
        <v>16</v>
      </c>
      <c r="M323" s="8" t="s">
        <v>16</v>
      </c>
      <c r="N323" s="8">
        <v>15661</v>
      </c>
      <c r="O323" s="8">
        <v>3534</v>
      </c>
      <c r="P323" s="8">
        <v>747031</v>
      </c>
      <c r="Q323" s="8">
        <v>87963</v>
      </c>
      <c r="R323" s="8">
        <v>14495</v>
      </c>
      <c r="S323" s="8">
        <v>3236</v>
      </c>
      <c r="T323" s="8">
        <v>2142</v>
      </c>
    </row>
    <row r="324" spans="1:20">
      <c r="A324" s="1">
        <v>45267</v>
      </c>
      <c r="B324" s="8">
        <v>13236765</v>
      </c>
      <c r="C324" s="8">
        <v>6256540</v>
      </c>
      <c r="D324" s="8">
        <v>6980225</v>
      </c>
      <c r="E324" s="10">
        <f>nyse_gme_short_volume__4[[#This Row],[total_short]]/nyse_gme_short_volume__4[[#This Row],[total_reported]]</f>
        <v>0.47266382684893177</v>
      </c>
      <c r="F324" s="10">
        <f>nyse_gme_short_volume__4[[#This Row],[total_long]]/nyse_gme_short_volume__4[[#This Row],[total_reported]]</f>
        <v>0.52733617315106829</v>
      </c>
      <c r="G324" s="8">
        <v>3856786</v>
      </c>
      <c r="H324" s="10">
        <f>nyse_gme_short_volume__4[[#This Row],[Off-Exchange]]/nyse_gme_short_volume__4[[#This Row],[total_reported]]</f>
        <v>0.29136922805534432</v>
      </c>
      <c r="I324" s="8">
        <v>158785</v>
      </c>
      <c r="J324" s="8" t="s">
        <v>16</v>
      </c>
      <c r="K324" s="8" t="s">
        <v>16</v>
      </c>
      <c r="L324" s="8" t="s">
        <v>16</v>
      </c>
      <c r="M324" s="8" t="s">
        <v>16</v>
      </c>
      <c r="N324" s="8">
        <v>22443</v>
      </c>
      <c r="O324" s="8">
        <v>13952</v>
      </c>
      <c r="P324" s="8">
        <v>1850929</v>
      </c>
      <c r="Q324" s="8">
        <v>304728</v>
      </c>
      <c r="R324" s="8">
        <v>21817</v>
      </c>
      <c r="S324" s="8">
        <v>9691</v>
      </c>
      <c r="T324" s="8">
        <v>17409</v>
      </c>
    </row>
    <row r="325" spans="1:20">
      <c r="A325" s="1">
        <v>45266</v>
      </c>
      <c r="B325" s="8">
        <v>7367291</v>
      </c>
      <c r="C325" s="8">
        <v>4666260</v>
      </c>
      <c r="D325" s="8">
        <v>2701031</v>
      </c>
      <c r="E325" s="10">
        <f>nyse_gme_short_volume__4[[#This Row],[total_short]]/nyse_gme_short_volume__4[[#This Row],[total_reported]]</f>
        <v>0.63337528000454979</v>
      </c>
      <c r="F325" s="10">
        <f>nyse_gme_short_volume__4[[#This Row],[total_long]]/nyse_gme_short_volume__4[[#This Row],[total_reported]]</f>
        <v>0.36662471999545015</v>
      </c>
      <c r="G325" s="8">
        <v>3142706</v>
      </c>
      <c r="H325" s="10">
        <f>nyse_gme_short_volume__4[[#This Row],[Off-Exchange]]/nyse_gme_short_volume__4[[#This Row],[total_reported]]</f>
        <v>0.42657552145015037</v>
      </c>
      <c r="I325" s="8">
        <v>194268</v>
      </c>
      <c r="J325" s="8" t="s">
        <v>16</v>
      </c>
      <c r="K325" s="8" t="s">
        <v>16</v>
      </c>
      <c r="L325" s="8" t="s">
        <v>16</v>
      </c>
      <c r="M325" s="8" t="s">
        <v>16</v>
      </c>
      <c r="N325" s="8">
        <v>70125</v>
      </c>
      <c r="O325" s="8">
        <v>2300</v>
      </c>
      <c r="P325" s="8">
        <v>1055604</v>
      </c>
      <c r="Q325" s="8">
        <v>109824</v>
      </c>
      <c r="R325" s="8">
        <v>87186</v>
      </c>
      <c r="S325" s="8">
        <v>3048</v>
      </c>
      <c r="T325" s="8">
        <v>1199</v>
      </c>
    </row>
    <row r="326" spans="1:20">
      <c r="A326" s="1">
        <v>45265</v>
      </c>
      <c r="B326" s="8">
        <v>9263918</v>
      </c>
      <c r="C326" s="8">
        <v>5771546</v>
      </c>
      <c r="D326" s="8">
        <v>3492372</v>
      </c>
      <c r="E326" s="10">
        <f>nyse_gme_short_volume__4[[#This Row],[total_short]]/nyse_gme_short_volume__4[[#This Row],[total_reported]]</f>
        <v>0.62301350249430099</v>
      </c>
      <c r="F326" s="10">
        <f>nyse_gme_short_volume__4[[#This Row],[total_long]]/nyse_gme_short_volume__4[[#This Row],[total_reported]]</f>
        <v>0.37698649750569901</v>
      </c>
      <c r="G326" s="8">
        <v>3843061</v>
      </c>
      <c r="H326" s="10">
        <f>nyse_gme_short_volume__4[[#This Row],[Off-Exchange]]/nyse_gme_short_volume__4[[#This Row],[total_reported]]</f>
        <v>0.41484186280578045</v>
      </c>
      <c r="I326" s="8">
        <v>125142</v>
      </c>
      <c r="J326" s="8" t="s">
        <v>16</v>
      </c>
      <c r="K326" s="8" t="s">
        <v>16</v>
      </c>
      <c r="L326" s="8" t="s">
        <v>16</v>
      </c>
      <c r="M326" s="8" t="s">
        <v>16</v>
      </c>
      <c r="N326" s="8">
        <v>73254</v>
      </c>
      <c r="O326" s="8">
        <v>68479</v>
      </c>
      <c r="P326" s="8">
        <v>1306479</v>
      </c>
      <c r="Q326" s="8">
        <v>259130</v>
      </c>
      <c r="R326" s="8">
        <v>55233</v>
      </c>
      <c r="S326" s="8">
        <v>35979</v>
      </c>
      <c r="T326" s="8">
        <v>4789</v>
      </c>
    </row>
    <row r="327" spans="1:20">
      <c r="A327" s="1">
        <v>45264</v>
      </c>
      <c r="B327" s="8">
        <v>13001379</v>
      </c>
      <c r="C327" s="8">
        <v>7741194</v>
      </c>
      <c r="D327" s="8">
        <v>5260185</v>
      </c>
      <c r="E327" s="10">
        <f>nyse_gme_short_volume__4[[#This Row],[total_short]]/nyse_gme_short_volume__4[[#This Row],[total_reported]]</f>
        <v>0.59541330192743402</v>
      </c>
      <c r="F327" s="10">
        <f>nyse_gme_short_volume__4[[#This Row],[total_long]]/nyse_gme_short_volume__4[[#This Row],[total_reported]]</f>
        <v>0.40458669807256598</v>
      </c>
      <c r="G327" s="8">
        <v>5712435</v>
      </c>
      <c r="H327" s="10">
        <f>nyse_gme_short_volume__4[[#This Row],[Off-Exchange]]/nyse_gme_short_volume__4[[#This Row],[total_reported]]</f>
        <v>0.43937146974947811</v>
      </c>
      <c r="I327" s="8">
        <v>138038</v>
      </c>
      <c r="J327" s="8" t="s">
        <v>16</v>
      </c>
      <c r="K327" s="8" t="s">
        <v>16</v>
      </c>
      <c r="L327" s="8" t="s">
        <v>16</v>
      </c>
      <c r="M327" s="8" t="s">
        <v>16</v>
      </c>
      <c r="N327" s="8">
        <v>50745</v>
      </c>
      <c r="O327" s="8">
        <v>42691</v>
      </c>
      <c r="P327" s="8">
        <v>1342102</v>
      </c>
      <c r="Q327" s="8">
        <v>394655</v>
      </c>
      <c r="R327" s="8">
        <v>29731</v>
      </c>
      <c r="S327" s="8">
        <v>20912</v>
      </c>
      <c r="T327" s="8">
        <v>9885</v>
      </c>
    </row>
    <row r="328" spans="1:20">
      <c r="A328" s="1">
        <v>45261</v>
      </c>
      <c r="B328" s="8">
        <v>8878044</v>
      </c>
      <c r="C328" s="8">
        <v>5051052</v>
      </c>
      <c r="D328" s="8">
        <v>3826992</v>
      </c>
      <c r="E328" s="10">
        <f>nyse_gme_short_volume__4[[#This Row],[total_short]]/nyse_gme_short_volume__4[[#This Row],[total_reported]]</f>
        <v>0.56893748217512774</v>
      </c>
      <c r="F328" s="10">
        <f>nyse_gme_short_volume__4[[#This Row],[total_long]]/nyse_gme_short_volume__4[[#This Row],[total_reported]]</f>
        <v>0.43106251782487226</v>
      </c>
      <c r="G328" s="8">
        <v>3722163</v>
      </c>
      <c r="H328" s="10">
        <f>nyse_gme_short_volume__4[[#This Row],[Off-Exchange]]/nyse_gme_short_volume__4[[#This Row],[total_reported]]</f>
        <v>0.41925484937898483</v>
      </c>
      <c r="I328" s="8">
        <v>261606</v>
      </c>
      <c r="J328" s="8" t="s">
        <v>16</v>
      </c>
      <c r="K328" s="8" t="s">
        <v>16</v>
      </c>
      <c r="L328" s="8" t="s">
        <v>16</v>
      </c>
      <c r="M328" s="8" t="s">
        <v>16</v>
      </c>
      <c r="N328" s="8">
        <v>42515</v>
      </c>
      <c r="O328" s="8">
        <v>18902</v>
      </c>
      <c r="P328" s="8">
        <v>679689</v>
      </c>
      <c r="Q328" s="8">
        <v>251136</v>
      </c>
      <c r="R328" s="8">
        <v>60267</v>
      </c>
      <c r="S328" s="8">
        <v>11704</v>
      </c>
      <c r="T328" s="8">
        <v>3070</v>
      </c>
    </row>
    <row r="329" spans="1:20">
      <c r="A329" s="1">
        <v>45260</v>
      </c>
      <c r="B329" s="8">
        <v>10913751</v>
      </c>
      <c r="C329" s="8">
        <v>6201037</v>
      </c>
      <c r="D329" s="8">
        <v>4712714</v>
      </c>
      <c r="E329" s="10">
        <f>nyse_gme_short_volume__4[[#This Row],[total_short]]/nyse_gme_short_volume__4[[#This Row],[total_reported]]</f>
        <v>0.56818567695011546</v>
      </c>
      <c r="F329" s="10">
        <f>nyse_gme_short_volume__4[[#This Row],[total_long]]/nyse_gme_short_volume__4[[#This Row],[total_reported]]</f>
        <v>0.43181432304988449</v>
      </c>
      <c r="G329" s="8">
        <v>4630682</v>
      </c>
      <c r="H329" s="10">
        <f>nyse_gme_short_volume__4[[#This Row],[Off-Exchange]]/nyse_gme_short_volume__4[[#This Row],[total_reported]]</f>
        <v>0.42429793386343523</v>
      </c>
      <c r="I329" s="8">
        <v>186751</v>
      </c>
      <c r="J329" s="8" t="s">
        <v>16</v>
      </c>
      <c r="K329" s="8" t="s">
        <v>16</v>
      </c>
      <c r="L329" s="8" t="s">
        <v>16</v>
      </c>
      <c r="M329" s="8" t="s">
        <v>16</v>
      </c>
      <c r="N329" s="8">
        <v>29313</v>
      </c>
      <c r="O329" s="8">
        <v>14933</v>
      </c>
      <c r="P329" s="8">
        <v>1003951</v>
      </c>
      <c r="Q329" s="8">
        <v>260369</v>
      </c>
      <c r="R329" s="8">
        <v>26002</v>
      </c>
      <c r="S329" s="8">
        <v>9936</v>
      </c>
      <c r="T329" s="8">
        <v>39100</v>
      </c>
    </row>
    <row r="330" spans="1:20">
      <c r="A330" s="1">
        <v>45259</v>
      </c>
      <c r="B330" s="8">
        <v>41290782</v>
      </c>
      <c r="C330" s="8">
        <v>25866549</v>
      </c>
      <c r="D330" s="8">
        <v>15424233</v>
      </c>
      <c r="E330" s="10">
        <f>nyse_gme_short_volume__4[[#This Row],[total_short]]/nyse_gme_short_volume__4[[#This Row],[total_reported]]</f>
        <v>0.6264485133752129</v>
      </c>
      <c r="F330" s="10">
        <f>nyse_gme_short_volume__4[[#This Row],[total_long]]/nyse_gme_short_volume__4[[#This Row],[total_reported]]</f>
        <v>0.3735514866247871</v>
      </c>
      <c r="G330" s="8">
        <v>19577943</v>
      </c>
      <c r="H330" s="10">
        <f>nyse_gme_short_volume__4[[#This Row],[Off-Exchange]]/nyse_gme_short_volume__4[[#This Row],[total_reported]]</f>
        <v>0.47414803139354444</v>
      </c>
      <c r="I330" s="8">
        <v>261167</v>
      </c>
      <c r="J330" s="8" t="s">
        <v>16</v>
      </c>
      <c r="K330" s="8" t="s">
        <v>16</v>
      </c>
      <c r="L330" s="8" t="s">
        <v>16</v>
      </c>
      <c r="M330" s="8" t="s">
        <v>16</v>
      </c>
      <c r="N330" s="8">
        <v>120772</v>
      </c>
      <c r="O330" s="8">
        <v>144348</v>
      </c>
      <c r="P330" s="8">
        <v>3843746</v>
      </c>
      <c r="Q330" s="8">
        <v>1773824</v>
      </c>
      <c r="R330" s="8">
        <v>12591</v>
      </c>
      <c r="S330" s="8">
        <v>74258</v>
      </c>
      <c r="T330" s="8">
        <v>57900</v>
      </c>
    </row>
    <row r="331" spans="1:20">
      <c r="A331" s="1">
        <v>45258</v>
      </c>
      <c r="B331" s="8">
        <v>9030293</v>
      </c>
      <c r="C331" s="8">
        <v>6140813</v>
      </c>
      <c r="D331" s="8">
        <v>2889480</v>
      </c>
      <c r="E331" s="10">
        <f>nyse_gme_short_volume__4[[#This Row],[total_short]]/nyse_gme_short_volume__4[[#This Row],[total_reported]]</f>
        <v>0.68002367143568876</v>
      </c>
      <c r="F331" s="10">
        <f>nyse_gme_short_volume__4[[#This Row],[total_long]]/nyse_gme_short_volume__4[[#This Row],[total_reported]]</f>
        <v>0.31997632856431124</v>
      </c>
      <c r="G331" s="8">
        <v>4175756</v>
      </c>
      <c r="H331" s="10">
        <f>nyse_gme_short_volume__4[[#This Row],[Off-Exchange]]/nyse_gme_short_volume__4[[#This Row],[total_reported]]</f>
        <v>0.46241644650954294</v>
      </c>
      <c r="I331" s="8">
        <v>56760</v>
      </c>
      <c r="J331" s="8" t="s">
        <v>16</v>
      </c>
      <c r="K331" s="8" t="s">
        <v>16</v>
      </c>
      <c r="L331" s="8" t="s">
        <v>16</v>
      </c>
      <c r="M331" s="8" t="s">
        <v>16</v>
      </c>
      <c r="N331" s="8">
        <v>18205</v>
      </c>
      <c r="O331" s="8">
        <v>28723</v>
      </c>
      <c r="P331" s="8">
        <v>1583159</v>
      </c>
      <c r="Q331" s="8">
        <v>246692</v>
      </c>
      <c r="R331" s="8">
        <v>16321</v>
      </c>
      <c r="S331" s="8">
        <v>12895</v>
      </c>
      <c r="T331" s="8">
        <v>2302</v>
      </c>
    </row>
    <row r="332" spans="1:20">
      <c r="A332" s="1">
        <v>45257</v>
      </c>
      <c r="B332" s="8">
        <v>2349746</v>
      </c>
      <c r="C332" s="8">
        <v>1761657</v>
      </c>
      <c r="D332" s="8">
        <v>588089</v>
      </c>
      <c r="E332" s="10">
        <f>nyse_gme_short_volume__4[[#This Row],[total_short]]/nyse_gme_short_volume__4[[#This Row],[total_reported]]</f>
        <v>0.74972231041142323</v>
      </c>
      <c r="F332" s="10">
        <f>nyse_gme_short_volume__4[[#This Row],[total_long]]/nyse_gme_short_volume__4[[#This Row],[total_reported]]</f>
        <v>0.25027768958857682</v>
      </c>
      <c r="G332" s="8">
        <v>894553</v>
      </c>
      <c r="H332" s="10">
        <f>nyse_gme_short_volume__4[[#This Row],[Off-Exchange]]/nyse_gme_short_volume__4[[#This Row],[total_reported]]</f>
        <v>0.38070199927992215</v>
      </c>
      <c r="I332" s="8">
        <v>3150</v>
      </c>
      <c r="J332" s="8" t="s">
        <v>16</v>
      </c>
      <c r="K332" s="8" t="s">
        <v>16</v>
      </c>
      <c r="L332" s="8" t="s">
        <v>16</v>
      </c>
      <c r="M332" s="8" t="s">
        <v>16</v>
      </c>
      <c r="N332" s="8">
        <v>6025</v>
      </c>
      <c r="O332" s="8">
        <v>1631</v>
      </c>
      <c r="P332" s="8">
        <v>680688</v>
      </c>
      <c r="Q332" s="8">
        <v>160942</v>
      </c>
      <c r="R332" s="8">
        <v>6334</v>
      </c>
      <c r="S332" s="8">
        <v>2702</v>
      </c>
      <c r="T332" s="8">
        <v>5632</v>
      </c>
    </row>
    <row r="333" spans="1:20">
      <c r="A333" s="1">
        <v>45254</v>
      </c>
      <c r="B333" s="8">
        <v>798740</v>
      </c>
      <c r="C333" s="8">
        <v>577490</v>
      </c>
      <c r="D333" s="8">
        <v>221250</v>
      </c>
      <c r="E333" s="10">
        <f>nyse_gme_short_volume__4[[#This Row],[total_short]]/nyse_gme_short_volume__4[[#This Row],[total_reported]]</f>
        <v>0.72300122693241853</v>
      </c>
      <c r="F333" s="10">
        <f>nyse_gme_short_volume__4[[#This Row],[total_long]]/nyse_gme_short_volume__4[[#This Row],[total_reported]]</f>
        <v>0.27699877306758142</v>
      </c>
      <c r="G333" s="8">
        <v>284829</v>
      </c>
      <c r="H333" s="10">
        <f>nyse_gme_short_volume__4[[#This Row],[Off-Exchange]]/nyse_gme_short_volume__4[[#This Row],[total_reported]]</f>
        <v>0.35659789167939504</v>
      </c>
      <c r="I333" s="8">
        <v>733</v>
      </c>
      <c r="J333" s="8" t="s">
        <v>16</v>
      </c>
      <c r="K333" s="8" t="s">
        <v>16</v>
      </c>
      <c r="L333" s="8" t="s">
        <v>16</v>
      </c>
      <c r="M333" s="8" t="s">
        <v>16</v>
      </c>
      <c r="N333" s="8">
        <v>1258</v>
      </c>
      <c r="O333" s="8">
        <v>2100</v>
      </c>
      <c r="P333" s="8">
        <v>237399</v>
      </c>
      <c r="Q333" s="8">
        <v>42734</v>
      </c>
      <c r="R333" s="8">
        <v>6818</v>
      </c>
      <c r="S333" s="8">
        <v>694</v>
      </c>
      <c r="T333" s="8">
        <v>925</v>
      </c>
    </row>
    <row r="334" spans="1:20">
      <c r="A334" s="1">
        <v>45252</v>
      </c>
      <c r="B334" s="8">
        <v>1596402</v>
      </c>
      <c r="C334" s="8">
        <v>1221717</v>
      </c>
      <c r="D334" s="8">
        <v>374685</v>
      </c>
      <c r="E334" s="10">
        <f>nyse_gme_short_volume__4[[#This Row],[total_short]]/nyse_gme_short_volume__4[[#This Row],[total_reported]]</f>
        <v>0.76529408006254063</v>
      </c>
      <c r="F334" s="10">
        <f>nyse_gme_short_volume__4[[#This Row],[total_long]]/nyse_gme_short_volume__4[[#This Row],[total_reported]]</f>
        <v>0.23470591993745937</v>
      </c>
      <c r="G334" s="8">
        <v>661922</v>
      </c>
      <c r="H334" s="10">
        <f>nyse_gme_short_volume__4[[#This Row],[Off-Exchange]]/nyse_gme_short_volume__4[[#This Row],[total_reported]]</f>
        <v>0.4146336574371618</v>
      </c>
      <c r="I334" s="8">
        <v>893</v>
      </c>
      <c r="J334" s="8" t="s">
        <v>16</v>
      </c>
      <c r="K334" s="8" t="s">
        <v>16</v>
      </c>
      <c r="L334" s="8" t="s">
        <v>16</v>
      </c>
      <c r="M334" s="8" t="s">
        <v>16</v>
      </c>
      <c r="N334" s="8">
        <v>7335</v>
      </c>
      <c r="O334" s="8">
        <v>900</v>
      </c>
      <c r="P334" s="8">
        <v>437442</v>
      </c>
      <c r="Q334" s="8">
        <v>67055</v>
      </c>
      <c r="R334" s="8">
        <v>31251</v>
      </c>
      <c r="S334" s="8">
        <v>13432</v>
      </c>
      <c r="T334" s="8">
        <v>1487</v>
      </c>
    </row>
    <row r="335" spans="1:20">
      <c r="A335" s="1">
        <v>45251</v>
      </c>
      <c r="B335" s="8">
        <v>2257527</v>
      </c>
      <c r="C335" s="8">
        <v>1669892</v>
      </c>
      <c r="D335" s="8">
        <v>587635</v>
      </c>
      <c r="E335" s="10">
        <f>nyse_gme_short_volume__4[[#This Row],[total_short]]/nyse_gme_short_volume__4[[#This Row],[total_reported]]</f>
        <v>0.73969968022530852</v>
      </c>
      <c r="F335" s="10">
        <f>nyse_gme_short_volume__4[[#This Row],[total_long]]/nyse_gme_short_volume__4[[#This Row],[total_reported]]</f>
        <v>0.26030031977469154</v>
      </c>
      <c r="G335" s="8">
        <v>789595</v>
      </c>
      <c r="H335" s="10">
        <f>nyse_gme_short_volume__4[[#This Row],[Off-Exchange]]/nyse_gme_short_volume__4[[#This Row],[total_reported]]</f>
        <v>0.34976104383247686</v>
      </c>
      <c r="I335" s="8">
        <v>5532</v>
      </c>
      <c r="J335" s="8" t="s">
        <v>16</v>
      </c>
      <c r="K335" s="8" t="s">
        <v>16</v>
      </c>
      <c r="L335" s="8" t="s">
        <v>16</v>
      </c>
      <c r="M335" s="8" t="s">
        <v>16</v>
      </c>
      <c r="N335" s="8">
        <v>11056</v>
      </c>
      <c r="O335" s="8">
        <v>3284</v>
      </c>
      <c r="P335" s="8">
        <v>711104</v>
      </c>
      <c r="Q335" s="8">
        <v>133804</v>
      </c>
      <c r="R335" s="8">
        <v>11443</v>
      </c>
      <c r="S335" s="8">
        <v>1478</v>
      </c>
      <c r="T335" s="8">
        <v>2596</v>
      </c>
    </row>
    <row r="336" spans="1:20">
      <c r="A336" s="1">
        <v>45250</v>
      </c>
      <c r="B336" s="8">
        <v>1458199</v>
      </c>
      <c r="C336" s="8">
        <v>1012190</v>
      </c>
      <c r="D336" s="8">
        <v>446009</v>
      </c>
      <c r="E336" s="10">
        <f>nyse_gme_short_volume__4[[#This Row],[total_short]]/nyse_gme_short_volume__4[[#This Row],[total_reported]]</f>
        <v>0.69413708279871267</v>
      </c>
      <c r="F336" s="10">
        <f>nyse_gme_short_volume__4[[#This Row],[total_long]]/nyse_gme_short_volume__4[[#This Row],[total_reported]]</f>
        <v>0.30586291720128733</v>
      </c>
      <c r="G336" s="8">
        <v>527701</v>
      </c>
      <c r="H336" s="10">
        <f>nyse_gme_short_volume__4[[#This Row],[Off-Exchange]]/nyse_gme_short_volume__4[[#This Row],[total_reported]]</f>
        <v>0.36188544910536902</v>
      </c>
      <c r="I336" s="8">
        <v>2859</v>
      </c>
      <c r="J336" s="8" t="s">
        <v>16</v>
      </c>
      <c r="K336" s="8" t="s">
        <v>16</v>
      </c>
      <c r="L336" s="8" t="s">
        <v>16</v>
      </c>
      <c r="M336" s="8" t="s">
        <v>16</v>
      </c>
      <c r="N336" s="8">
        <v>2997</v>
      </c>
      <c r="O336" s="8">
        <v>1300</v>
      </c>
      <c r="P336" s="8">
        <v>422863</v>
      </c>
      <c r="Q336" s="8">
        <v>39425</v>
      </c>
      <c r="R336" s="8">
        <v>12087</v>
      </c>
      <c r="S336" s="8">
        <v>1310</v>
      </c>
      <c r="T336" s="8">
        <v>1648</v>
      </c>
    </row>
    <row r="337" spans="1:20">
      <c r="A337" s="1">
        <v>45247</v>
      </c>
      <c r="B337" s="8">
        <v>2124644</v>
      </c>
      <c r="C337" s="8">
        <v>1420130</v>
      </c>
      <c r="D337" s="8">
        <v>704514</v>
      </c>
      <c r="E337" s="10">
        <f>nyse_gme_short_volume__4[[#This Row],[total_short]]/nyse_gme_short_volume__4[[#This Row],[total_reported]]</f>
        <v>0.6684084486624583</v>
      </c>
      <c r="F337" s="10">
        <f>nyse_gme_short_volume__4[[#This Row],[total_long]]/nyse_gme_short_volume__4[[#This Row],[total_reported]]</f>
        <v>0.3315915513375417</v>
      </c>
      <c r="G337" s="8">
        <v>682128</v>
      </c>
      <c r="H337" s="10">
        <f>nyse_gme_short_volume__4[[#This Row],[Off-Exchange]]/nyse_gme_short_volume__4[[#This Row],[total_reported]]</f>
        <v>0.32105519795316295</v>
      </c>
      <c r="I337" s="8">
        <v>3666</v>
      </c>
      <c r="J337" s="8" t="s">
        <v>16</v>
      </c>
      <c r="K337" s="8" t="s">
        <v>16</v>
      </c>
      <c r="L337" s="8" t="s">
        <v>16</v>
      </c>
      <c r="M337" s="8" t="s">
        <v>16</v>
      </c>
      <c r="N337" s="8">
        <v>6024</v>
      </c>
      <c r="O337" s="8">
        <v>7746</v>
      </c>
      <c r="P337" s="8">
        <v>640742</v>
      </c>
      <c r="Q337" s="8">
        <v>64718</v>
      </c>
      <c r="R337" s="8">
        <v>9997</v>
      </c>
      <c r="S337" s="8">
        <v>690</v>
      </c>
      <c r="T337" s="8">
        <v>4419</v>
      </c>
    </row>
    <row r="338" spans="1:20">
      <c r="A338" s="1">
        <v>45246</v>
      </c>
      <c r="B338" s="8">
        <v>2240567</v>
      </c>
      <c r="C338" s="8">
        <v>1522810</v>
      </c>
      <c r="D338" s="8">
        <v>717757</v>
      </c>
      <c r="E338" s="10">
        <f>nyse_gme_short_volume__4[[#This Row],[total_short]]/nyse_gme_short_volume__4[[#This Row],[total_reported]]</f>
        <v>0.6796538554749757</v>
      </c>
      <c r="F338" s="10">
        <f>nyse_gme_short_volume__4[[#This Row],[total_long]]/nyse_gme_short_volume__4[[#This Row],[total_reported]]</f>
        <v>0.32034614452502425</v>
      </c>
      <c r="G338" s="8">
        <v>749018</v>
      </c>
      <c r="H338" s="10">
        <f>nyse_gme_short_volume__4[[#This Row],[Off-Exchange]]/nyse_gme_short_volume__4[[#This Row],[total_reported]]</f>
        <v>0.33429841642762748</v>
      </c>
      <c r="I338" s="8">
        <v>2377</v>
      </c>
      <c r="J338" s="8" t="s">
        <v>16</v>
      </c>
      <c r="K338" s="8" t="s">
        <v>16</v>
      </c>
      <c r="L338" s="8" t="s">
        <v>16</v>
      </c>
      <c r="M338" s="8" t="s">
        <v>16</v>
      </c>
      <c r="N338" s="8">
        <v>9234</v>
      </c>
      <c r="O338" s="8">
        <v>2900</v>
      </c>
      <c r="P338" s="8">
        <v>683251</v>
      </c>
      <c r="Q338" s="8">
        <v>72242</v>
      </c>
      <c r="R338" s="8">
        <v>1889</v>
      </c>
      <c r="S338" s="8">
        <v>586</v>
      </c>
      <c r="T338" s="8">
        <v>1313</v>
      </c>
    </row>
    <row r="339" spans="1:20">
      <c r="A339" s="1">
        <v>45245</v>
      </c>
      <c r="B339" s="8">
        <v>2699457</v>
      </c>
      <c r="C339" s="8">
        <v>1826312</v>
      </c>
      <c r="D339" s="8">
        <v>873145</v>
      </c>
      <c r="E339" s="10">
        <f>nyse_gme_short_volume__4[[#This Row],[total_short]]/nyse_gme_short_volume__4[[#This Row],[total_reported]]</f>
        <v>0.67654791315438623</v>
      </c>
      <c r="F339" s="10">
        <f>nyse_gme_short_volume__4[[#This Row],[total_long]]/nyse_gme_short_volume__4[[#This Row],[total_reported]]</f>
        <v>0.32345208684561377</v>
      </c>
      <c r="G339" s="8">
        <v>1034573</v>
      </c>
      <c r="H339" s="10">
        <f>nyse_gme_short_volume__4[[#This Row],[Off-Exchange]]/nyse_gme_short_volume__4[[#This Row],[total_reported]]</f>
        <v>0.38325226147332592</v>
      </c>
      <c r="I339" s="8">
        <v>29269</v>
      </c>
      <c r="J339" s="8" t="s">
        <v>16</v>
      </c>
      <c r="K339" s="8" t="s">
        <v>16</v>
      </c>
      <c r="L339" s="8" t="s">
        <v>16</v>
      </c>
      <c r="M339" s="8" t="s">
        <v>16</v>
      </c>
      <c r="N339" s="8">
        <v>11637</v>
      </c>
      <c r="O339" s="8">
        <v>3180</v>
      </c>
      <c r="P339" s="8">
        <v>623624</v>
      </c>
      <c r="Q339" s="8">
        <v>107564</v>
      </c>
      <c r="R339" s="8">
        <v>9414</v>
      </c>
      <c r="S339" s="8">
        <v>4682</v>
      </c>
      <c r="T339" s="8">
        <v>2369</v>
      </c>
    </row>
    <row r="340" spans="1:20">
      <c r="A340" s="1">
        <v>45244</v>
      </c>
      <c r="B340" s="8">
        <v>3250507</v>
      </c>
      <c r="C340" s="8">
        <v>2207541</v>
      </c>
      <c r="D340" s="8">
        <v>1042966</v>
      </c>
      <c r="E340" s="10">
        <f>nyse_gme_short_volume__4[[#This Row],[total_short]]/nyse_gme_short_volume__4[[#This Row],[total_reported]]</f>
        <v>0.67913743917487335</v>
      </c>
      <c r="F340" s="10">
        <f>nyse_gme_short_volume__4[[#This Row],[total_long]]/nyse_gme_short_volume__4[[#This Row],[total_reported]]</f>
        <v>0.32086256082512665</v>
      </c>
      <c r="G340" s="8">
        <v>1244023</v>
      </c>
      <c r="H340" s="10">
        <f>nyse_gme_short_volume__4[[#This Row],[Off-Exchange]]/nyse_gme_short_volume__4[[#This Row],[total_reported]]</f>
        <v>0.38271660390209894</v>
      </c>
      <c r="I340" s="8">
        <v>14631</v>
      </c>
      <c r="J340" s="8" t="s">
        <v>16</v>
      </c>
      <c r="K340" s="8" t="s">
        <v>16</v>
      </c>
      <c r="L340" s="8" t="s">
        <v>16</v>
      </c>
      <c r="M340" s="8" t="s">
        <v>16</v>
      </c>
      <c r="N340" s="8">
        <v>5746</v>
      </c>
      <c r="O340" s="8">
        <v>4731</v>
      </c>
      <c r="P340" s="8">
        <v>766787</v>
      </c>
      <c r="Q340" s="8">
        <v>147169</v>
      </c>
      <c r="R340" s="8">
        <v>21257</v>
      </c>
      <c r="S340" s="8">
        <v>1307</v>
      </c>
      <c r="T340" s="8">
        <v>1890</v>
      </c>
    </row>
    <row r="341" spans="1:20">
      <c r="A341" s="1">
        <v>45243</v>
      </c>
      <c r="B341" s="8">
        <v>2793711</v>
      </c>
      <c r="C341" s="8">
        <v>2068494</v>
      </c>
      <c r="D341" s="8">
        <v>725217</v>
      </c>
      <c r="E341" s="10">
        <f>nyse_gme_short_volume__4[[#This Row],[total_short]]/nyse_gme_short_volume__4[[#This Row],[total_reported]]</f>
        <v>0.74041087284976859</v>
      </c>
      <c r="F341" s="10">
        <f>nyse_gme_short_volume__4[[#This Row],[total_long]]/nyse_gme_short_volume__4[[#This Row],[total_reported]]</f>
        <v>0.25958912715023136</v>
      </c>
      <c r="G341" s="8">
        <v>1133425</v>
      </c>
      <c r="H341" s="10">
        <f>nyse_gme_short_volume__4[[#This Row],[Off-Exchange]]/nyse_gme_short_volume__4[[#This Row],[total_reported]]</f>
        <v>0.40570588725891832</v>
      </c>
      <c r="I341" s="8">
        <v>6257</v>
      </c>
      <c r="J341" s="8" t="s">
        <v>16</v>
      </c>
      <c r="K341" s="8" t="s">
        <v>16</v>
      </c>
      <c r="L341" s="8" t="s">
        <v>16</v>
      </c>
      <c r="M341" s="8" t="s">
        <v>16</v>
      </c>
      <c r="N341" s="8">
        <v>7498</v>
      </c>
      <c r="O341" s="8">
        <v>3268</v>
      </c>
      <c r="P341" s="8">
        <v>811795</v>
      </c>
      <c r="Q341" s="8">
        <v>93566</v>
      </c>
      <c r="R341" s="8">
        <v>10251</v>
      </c>
      <c r="S341" s="8">
        <v>992</v>
      </c>
      <c r="T341" s="8">
        <v>1442</v>
      </c>
    </row>
    <row r="342" spans="1:20">
      <c r="A342" s="1">
        <v>45240</v>
      </c>
      <c r="B342" s="8">
        <v>2328129</v>
      </c>
      <c r="C342" s="8">
        <v>1633912</v>
      </c>
      <c r="D342" s="8">
        <v>694217</v>
      </c>
      <c r="E342" s="10">
        <f>nyse_gme_short_volume__4[[#This Row],[total_short]]/nyse_gme_short_volume__4[[#This Row],[total_reported]]</f>
        <v>0.70181334453546174</v>
      </c>
      <c r="F342" s="10">
        <f>nyse_gme_short_volume__4[[#This Row],[total_long]]/nyse_gme_short_volume__4[[#This Row],[total_reported]]</f>
        <v>0.29818665546453826</v>
      </c>
      <c r="G342" s="8">
        <v>879555</v>
      </c>
      <c r="H342" s="10">
        <f>nyse_gme_short_volume__4[[#This Row],[Off-Exchange]]/nyse_gme_short_volume__4[[#This Row],[total_reported]]</f>
        <v>0.3777947871445268</v>
      </c>
      <c r="I342" s="8">
        <v>840</v>
      </c>
      <c r="J342" s="8" t="s">
        <v>16</v>
      </c>
      <c r="K342" s="8" t="s">
        <v>16</v>
      </c>
      <c r="L342" s="8" t="s">
        <v>16</v>
      </c>
      <c r="M342" s="8" t="s">
        <v>16</v>
      </c>
      <c r="N342" s="8">
        <v>6659</v>
      </c>
      <c r="O342" s="8">
        <v>3049</v>
      </c>
      <c r="P342" s="8">
        <v>642710</v>
      </c>
      <c r="Q342" s="8">
        <v>94251</v>
      </c>
      <c r="R342" s="8">
        <v>5212</v>
      </c>
      <c r="S342" s="8">
        <v>936</v>
      </c>
      <c r="T342" s="8">
        <v>700</v>
      </c>
    </row>
    <row r="343" spans="1:20">
      <c r="A343" s="1">
        <v>45239</v>
      </c>
      <c r="B343" s="8">
        <v>1812699</v>
      </c>
      <c r="C343" s="8">
        <v>1277632</v>
      </c>
      <c r="D343" s="8">
        <v>535067</v>
      </c>
      <c r="E343" s="10">
        <f>nyse_gme_short_volume__4[[#This Row],[total_short]]/nyse_gme_short_volume__4[[#This Row],[total_reported]]</f>
        <v>0.70482302908535832</v>
      </c>
      <c r="F343" s="10">
        <f>nyse_gme_short_volume__4[[#This Row],[total_long]]/nyse_gme_short_volume__4[[#This Row],[total_reported]]</f>
        <v>0.29517697091464162</v>
      </c>
      <c r="G343" s="8">
        <v>587203</v>
      </c>
      <c r="H343" s="10">
        <f>nyse_gme_short_volume__4[[#This Row],[Off-Exchange]]/nyse_gme_short_volume__4[[#This Row],[total_reported]]</f>
        <v>0.32393850275197372</v>
      </c>
      <c r="I343" s="8">
        <v>6504</v>
      </c>
      <c r="J343" s="8" t="s">
        <v>16</v>
      </c>
      <c r="K343" s="8" t="s">
        <v>16</v>
      </c>
      <c r="L343" s="8" t="s">
        <v>16</v>
      </c>
      <c r="M343" s="8" t="s">
        <v>16</v>
      </c>
      <c r="N343" s="8">
        <v>1811</v>
      </c>
      <c r="O343" s="8">
        <v>3243</v>
      </c>
      <c r="P343" s="8">
        <v>603642</v>
      </c>
      <c r="Q343" s="8">
        <v>63558</v>
      </c>
      <c r="R343" s="8">
        <v>6396</v>
      </c>
      <c r="S343" s="8">
        <v>2975</v>
      </c>
      <c r="T343" s="8">
        <v>2300</v>
      </c>
    </row>
    <row r="344" spans="1:20">
      <c r="A344" s="1">
        <v>45238</v>
      </c>
      <c r="B344" s="8">
        <v>1081870</v>
      </c>
      <c r="C344" s="8">
        <v>663662</v>
      </c>
      <c r="D344" s="8">
        <v>418208</v>
      </c>
      <c r="E344" s="10">
        <f>nyse_gme_short_volume__4[[#This Row],[total_short]]/nyse_gme_short_volume__4[[#This Row],[total_reported]]</f>
        <v>0.61343969238448237</v>
      </c>
      <c r="F344" s="10">
        <f>nyse_gme_short_volume__4[[#This Row],[total_long]]/nyse_gme_short_volume__4[[#This Row],[total_reported]]</f>
        <v>0.38656030761551757</v>
      </c>
      <c r="G344" s="8">
        <v>344715</v>
      </c>
      <c r="H344" s="10">
        <f>nyse_gme_short_volume__4[[#This Row],[Off-Exchange]]/nyse_gme_short_volume__4[[#This Row],[total_reported]]</f>
        <v>0.31862885559263127</v>
      </c>
      <c r="I344" s="8">
        <v>9272</v>
      </c>
      <c r="J344" s="8" t="s">
        <v>16</v>
      </c>
      <c r="K344" s="8" t="s">
        <v>16</v>
      </c>
      <c r="L344" s="8" t="s">
        <v>16</v>
      </c>
      <c r="M344" s="8" t="s">
        <v>16</v>
      </c>
      <c r="N344" s="8">
        <v>4201</v>
      </c>
      <c r="O344" s="8">
        <v>1289</v>
      </c>
      <c r="P344" s="8">
        <v>265776</v>
      </c>
      <c r="Q344" s="8">
        <v>35351</v>
      </c>
      <c r="R344" s="8">
        <v>1112</v>
      </c>
      <c r="S344" s="8">
        <v>1828</v>
      </c>
      <c r="T344" s="8">
        <v>118</v>
      </c>
    </row>
    <row r="345" spans="1:20">
      <c r="A345" s="1">
        <v>45237</v>
      </c>
      <c r="B345" s="8">
        <v>1475723</v>
      </c>
      <c r="C345" s="8">
        <v>914373</v>
      </c>
      <c r="D345" s="8">
        <v>561350</v>
      </c>
      <c r="E345" s="10">
        <f>nyse_gme_short_volume__4[[#This Row],[total_short]]/nyse_gme_short_volume__4[[#This Row],[total_reported]]</f>
        <v>0.61961018429610437</v>
      </c>
      <c r="F345" s="10">
        <f>nyse_gme_short_volume__4[[#This Row],[total_long]]/nyse_gme_short_volume__4[[#This Row],[total_reported]]</f>
        <v>0.38038981570389563</v>
      </c>
      <c r="G345" s="8">
        <v>571138</v>
      </c>
      <c r="H345" s="10">
        <f>nyse_gme_short_volume__4[[#This Row],[Off-Exchange]]/nyse_gme_short_volume__4[[#This Row],[total_reported]]</f>
        <v>0.38702249676938016</v>
      </c>
      <c r="I345" s="8">
        <v>8495</v>
      </c>
      <c r="J345" s="8" t="s">
        <v>16</v>
      </c>
      <c r="K345" s="8" t="s">
        <v>16</v>
      </c>
      <c r="L345" s="8" t="s">
        <v>16</v>
      </c>
      <c r="M345" s="8" t="s">
        <v>16</v>
      </c>
      <c r="N345" s="8">
        <v>4284</v>
      </c>
      <c r="O345" s="8">
        <v>1988</v>
      </c>
      <c r="P345" s="8">
        <v>277823</v>
      </c>
      <c r="Q345" s="8">
        <v>42788</v>
      </c>
      <c r="R345" s="8">
        <v>1858</v>
      </c>
      <c r="S345" s="8">
        <v>4899</v>
      </c>
      <c r="T345" s="8">
        <v>1100</v>
      </c>
    </row>
    <row r="346" spans="1:20">
      <c r="A346" s="1">
        <v>45236</v>
      </c>
      <c r="B346" s="8">
        <v>1333223</v>
      </c>
      <c r="C346" s="8">
        <v>823176</v>
      </c>
      <c r="D346" s="8">
        <v>510047</v>
      </c>
      <c r="E346" s="10">
        <f>nyse_gme_short_volume__4[[#This Row],[total_short]]/nyse_gme_short_volume__4[[#This Row],[total_reported]]</f>
        <v>0.61743309258841172</v>
      </c>
      <c r="F346" s="10">
        <f>nyse_gme_short_volume__4[[#This Row],[total_long]]/nyse_gme_short_volume__4[[#This Row],[total_reported]]</f>
        <v>0.38256690741158833</v>
      </c>
      <c r="G346" s="8">
        <v>466701</v>
      </c>
      <c r="H346" s="10">
        <f>nyse_gme_short_volume__4[[#This Row],[Off-Exchange]]/nyse_gme_short_volume__4[[#This Row],[total_reported]]</f>
        <v>0.35005471702783403</v>
      </c>
      <c r="I346" s="8">
        <v>3295</v>
      </c>
      <c r="J346" s="8" t="s">
        <v>16</v>
      </c>
      <c r="K346" s="8" t="s">
        <v>16</v>
      </c>
      <c r="L346" s="8" t="s">
        <v>16</v>
      </c>
      <c r="M346" s="8" t="s">
        <v>16</v>
      </c>
      <c r="N346" s="8">
        <v>1820</v>
      </c>
      <c r="O346" s="8">
        <v>1093</v>
      </c>
      <c r="P346" s="8">
        <v>316855</v>
      </c>
      <c r="Q346" s="8">
        <v>30426</v>
      </c>
      <c r="R346" s="8">
        <v>1020</v>
      </c>
      <c r="S346" s="8">
        <v>1860</v>
      </c>
      <c r="T346" s="8">
        <v>106</v>
      </c>
    </row>
    <row r="347" spans="1:20">
      <c r="A347" s="1">
        <v>45233</v>
      </c>
      <c r="B347" s="8">
        <v>1829523</v>
      </c>
      <c r="C347" s="8">
        <v>1205039</v>
      </c>
      <c r="D347" s="8">
        <v>624484</v>
      </c>
      <c r="E347" s="10">
        <f>nyse_gme_short_volume__4[[#This Row],[total_short]]/nyse_gme_short_volume__4[[#This Row],[total_reported]]</f>
        <v>0.65866294110541379</v>
      </c>
      <c r="F347" s="10">
        <f>nyse_gme_short_volume__4[[#This Row],[total_long]]/nyse_gme_short_volume__4[[#This Row],[total_reported]]</f>
        <v>0.34133705889458621</v>
      </c>
      <c r="G347" s="8">
        <v>655397</v>
      </c>
      <c r="H347" s="10">
        <f>nyse_gme_short_volume__4[[#This Row],[Off-Exchange]]/nyse_gme_short_volume__4[[#This Row],[total_reported]]</f>
        <v>0.3582338128572311</v>
      </c>
      <c r="I347" s="8">
        <v>13947</v>
      </c>
      <c r="J347" s="8" t="s">
        <v>16</v>
      </c>
      <c r="K347" s="8" t="s">
        <v>16</v>
      </c>
      <c r="L347" s="8" t="s">
        <v>16</v>
      </c>
      <c r="M347" s="8" t="s">
        <v>16</v>
      </c>
      <c r="N347" s="8">
        <v>3850</v>
      </c>
      <c r="O347" s="8">
        <v>2608</v>
      </c>
      <c r="P347" s="8">
        <v>449411</v>
      </c>
      <c r="Q347" s="8">
        <v>73640</v>
      </c>
      <c r="R347" s="8">
        <v>1739</v>
      </c>
      <c r="S347" s="8">
        <v>2352</v>
      </c>
      <c r="T347" s="8">
        <v>2095</v>
      </c>
    </row>
    <row r="348" spans="1:20">
      <c r="A348" s="1">
        <v>45232</v>
      </c>
      <c r="B348" s="8">
        <v>2295093</v>
      </c>
      <c r="C348" s="8">
        <v>1374260</v>
      </c>
      <c r="D348" s="8">
        <v>920833</v>
      </c>
      <c r="E348" s="10">
        <f>nyse_gme_short_volume__4[[#This Row],[total_short]]/nyse_gme_short_volume__4[[#This Row],[total_reported]]</f>
        <v>0.59878183585588907</v>
      </c>
      <c r="F348" s="10">
        <f>nyse_gme_short_volume__4[[#This Row],[total_long]]/nyse_gme_short_volume__4[[#This Row],[total_reported]]</f>
        <v>0.40121816414411093</v>
      </c>
      <c r="G348" s="8">
        <v>672575</v>
      </c>
      <c r="H348" s="10">
        <f>nyse_gme_short_volume__4[[#This Row],[Off-Exchange]]/nyse_gme_short_volume__4[[#This Row],[total_reported]]</f>
        <v>0.29304912698526814</v>
      </c>
      <c r="I348" s="8">
        <v>13375</v>
      </c>
      <c r="J348" s="8" t="s">
        <v>16</v>
      </c>
      <c r="K348" s="8" t="s">
        <v>16</v>
      </c>
      <c r="L348" s="8" t="s">
        <v>16</v>
      </c>
      <c r="M348" s="8" t="s">
        <v>16</v>
      </c>
      <c r="N348" s="8">
        <v>6434</v>
      </c>
      <c r="O348" s="8">
        <v>4055</v>
      </c>
      <c r="P348" s="8">
        <v>602303</v>
      </c>
      <c r="Q348" s="8">
        <v>60652</v>
      </c>
      <c r="R348" s="8">
        <v>8434</v>
      </c>
      <c r="S348" s="8">
        <v>5728</v>
      </c>
      <c r="T348" s="8">
        <v>704</v>
      </c>
    </row>
    <row r="349" spans="1:20">
      <c r="A349" s="1">
        <v>45231</v>
      </c>
      <c r="B349" s="8">
        <v>2231884</v>
      </c>
      <c r="C349" s="8">
        <v>1508634</v>
      </c>
      <c r="D349" s="8">
        <v>723250</v>
      </c>
      <c r="E349" s="10">
        <f>nyse_gme_short_volume__4[[#This Row],[total_short]]/nyse_gme_short_volume__4[[#This Row],[total_reported]]</f>
        <v>0.6759464201544525</v>
      </c>
      <c r="F349" s="10">
        <f>nyse_gme_short_volume__4[[#This Row],[total_long]]/nyse_gme_short_volume__4[[#This Row],[total_reported]]</f>
        <v>0.3240535798455475</v>
      </c>
      <c r="G349" s="8">
        <v>645965</v>
      </c>
      <c r="H349" s="10">
        <f>nyse_gme_short_volume__4[[#This Row],[Off-Exchange]]/nyse_gme_short_volume__4[[#This Row],[total_reported]]</f>
        <v>0.28942588414093207</v>
      </c>
      <c r="I349" s="8">
        <v>3460</v>
      </c>
      <c r="J349" s="8" t="s">
        <v>16</v>
      </c>
      <c r="K349" s="8" t="s">
        <v>16</v>
      </c>
      <c r="L349" s="8" t="s">
        <v>16</v>
      </c>
      <c r="M349" s="8" t="s">
        <v>16</v>
      </c>
      <c r="N349" s="8">
        <v>5090</v>
      </c>
      <c r="O349" s="8">
        <v>1800</v>
      </c>
      <c r="P349" s="8">
        <v>761065</v>
      </c>
      <c r="Q349" s="8">
        <v>79340</v>
      </c>
      <c r="R349" s="8">
        <v>10309</v>
      </c>
      <c r="S349" s="8">
        <v>1405</v>
      </c>
      <c r="T349" s="8">
        <v>200</v>
      </c>
    </row>
    <row r="350" spans="1:20">
      <c r="A350" s="1">
        <v>45230</v>
      </c>
      <c r="B350" s="8">
        <v>2999238</v>
      </c>
      <c r="C350" s="8">
        <v>2212717</v>
      </c>
      <c r="D350" s="8">
        <v>786521</v>
      </c>
      <c r="E350" s="10">
        <f>nyse_gme_short_volume__4[[#This Row],[total_short]]/nyse_gme_short_volume__4[[#This Row],[total_reported]]</f>
        <v>0.73775972430330639</v>
      </c>
      <c r="F350" s="10">
        <f>nyse_gme_short_volume__4[[#This Row],[total_long]]/nyse_gme_short_volume__4[[#This Row],[total_reported]]</f>
        <v>0.26224027569669361</v>
      </c>
      <c r="G350" s="8">
        <v>1118845</v>
      </c>
      <c r="H350" s="10">
        <f>nyse_gme_short_volume__4[[#This Row],[Off-Exchange]]/nyse_gme_short_volume__4[[#This Row],[total_reported]]</f>
        <v>0.37304308627724775</v>
      </c>
      <c r="I350" s="8">
        <v>11880</v>
      </c>
      <c r="J350" s="8" t="s">
        <v>16</v>
      </c>
      <c r="K350" s="8" t="s">
        <v>16</v>
      </c>
      <c r="L350" s="8" t="s">
        <v>16</v>
      </c>
      <c r="M350" s="8" t="s">
        <v>16</v>
      </c>
      <c r="N350" s="8">
        <v>6460</v>
      </c>
      <c r="O350" s="8">
        <v>13111</v>
      </c>
      <c r="P350" s="8">
        <v>910839</v>
      </c>
      <c r="Q350" s="8">
        <v>116922</v>
      </c>
      <c r="R350" s="8">
        <v>18250</v>
      </c>
      <c r="S350" s="8">
        <v>14710</v>
      </c>
      <c r="T350" s="8">
        <v>1700</v>
      </c>
    </row>
    <row r="351" spans="1:20">
      <c r="A351" s="1">
        <v>45229</v>
      </c>
      <c r="B351" s="8">
        <v>2290435</v>
      </c>
      <c r="C351" s="8">
        <v>1577395</v>
      </c>
      <c r="D351" s="8">
        <v>713040</v>
      </c>
      <c r="E351" s="10">
        <f>nyse_gme_short_volume__4[[#This Row],[total_short]]/nyse_gme_short_volume__4[[#This Row],[total_reported]]</f>
        <v>0.68868795665452198</v>
      </c>
      <c r="F351" s="10">
        <f>nyse_gme_short_volume__4[[#This Row],[total_long]]/nyse_gme_short_volume__4[[#This Row],[total_reported]]</f>
        <v>0.31131204334547802</v>
      </c>
      <c r="G351" s="8">
        <v>777667</v>
      </c>
      <c r="H351" s="10">
        <f>nyse_gme_short_volume__4[[#This Row],[Off-Exchange]]/nyse_gme_short_volume__4[[#This Row],[total_reported]]</f>
        <v>0.33952808091039477</v>
      </c>
      <c r="I351" s="8">
        <v>2875</v>
      </c>
      <c r="J351" s="8" t="s">
        <v>16</v>
      </c>
      <c r="K351" s="8" t="s">
        <v>16</v>
      </c>
      <c r="L351" s="8" t="s">
        <v>16</v>
      </c>
      <c r="M351" s="8" t="s">
        <v>16</v>
      </c>
      <c r="N351" s="8">
        <v>7452</v>
      </c>
      <c r="O351" s="8">
        <v>2469</v>
      </c>
      <c r="P351" s="8">
        <v>720501</v>
      </c>
      <c r="Q351" s="8">
        <v>59808</v>
      </c>
      <c r="R351" s="8">
        <v>3809</v>
      </c>
      <c r="S351" s="8">
        <v>2586</v>
      </c>
      <c r="T351" s="8">
        <v>228</v>
      </c>
    </row>
    <row r="352" spans="1:20">
      <c r="A352" s="1">
        <v>45226</v>
      </c>
      <c r="B352" s="8">
        <v>1597049</v>
      </c>
      <c r="C352" s="8">
        <v>1121068</v>
      </c>
      <c r="D352" s="8">
        <v>475981</v>
      </c>
      <c r="E352" s="10">
        <f>nyse_gme_short_volume__4[[#This Row],[total_short]]/nyse_gme_short_volume__4[[#This Row],[total_reported]]</f>
        <v>0.70196218149850131</v>
      </c>
      <c r="F352" s="10">
        <f>nyse_gme_short_volume__4[[#This Row],[total_long]]/nyse_gme_short_volume__4[[#This Row],[total_reported]]</f>
        <v>0.29803781850149869</v>
      </c>
      <c r="G352" s="8">
        <v>560395</v>
      </c>
      <c r="H352" s="10">
        <f>nyse_gme_short_volume__4[[#This Row],[Off-Exchange]]/nyse_gme_short_volume__4[[#This Row],[total_reported]]</f>
        <v>0.35089405522310213</v>
      </c>
      <c r="I352" s="8">
        <v>3265</v>
      </c>
      <c r="J352" s="8" t="s">
        <v>16</v>
      </c>
      <c r="K352" s="8" t="s">
        <v>16</v>
      </c>
      <c r="L352" s="8" t="s">
        <v>16</v>
      </c>
      <c r="M352" s="8" t="s">
        <v>16</v>
      </c>
      <c r="N352" s="8">
        <v>4031</v>
      </c>
      <c r="O352" s="8">
        <v>1200</v>
      </c>
      <c r="P352" s="8">
        <v>490562</v>
      </c>
      <c r="Q352" s="8">
        <v>51302</v>
      </c>
      <c r="R352" s="8">
        <v>8987</v>
      </c>
      <c r="S352" s="8">
        <v>798</v>
      </c>
      <c r="T352" s="8">
        <v>528</v>
      </c>
    </row>
    <row r="353" spans="1:20">
      <c r="A353" s="1">
        <v>45225</v>
      </c>
      <c r="B353" s="8">
        <v>1292350</v>
      </c>
      <c r="C353" s="8">
        <v>884345</v>
      </c>
      <c r="D353" s="8">
        <v>408005</v>
      </c>
      <c r="E353" s="10">
        <f>nyse_gme_short_volume__4[[#This Row],[total_short]]/nyse_gme_short_volume__4[[#This Row],[total_reported]]</f>
        <v>0.68429218091074395</v>
      </c>
      <c r="F353" s="10">
        <f>nyse_gme_short_volume__4[[#This Row],[total_long]]/nyse_gme_short_volume__4[[#This Row],[total_reported]]</f>
        <v>0.31570781908925599</v>
      </c>
      <c r="G353" s="8">
        <v>426964</v>
      </c>
      <c r="H353" s="10">
        <f>nyse_gme_short_volume__4[[#This Row],[Off-Exchange]]/nyse_gme_short_volume__4[[#This Row],[total_reported]]</f>
        <v>0.33037799357759123</v>
      </c>
      <c r="I353" s="8">
        <v>5820</v>
      </c>
      <c r="J353" s="8" t="s">
        <v>16</v>
      </c>
      <c r="K353" s="8" t="s">
        <v>16</v>
      </c>
      <c r="L353" s="8" t="s">
        <v>16</v>
      </c>
      <c r="M353" s="8" t="s">
        <v>16</v>
      </c>
      <c r="N353" s="8">
        <v>3520</v>
      </c>
      <c r="O353" s="8">
        <v>1100</v>
      </c>
      <c r="P353" s="8">
        <v>382991</v>
      </c>
      <c r="Q353" s="8">
        <v>54320</v>
      </c>
      <c r="R353" s="8">
        <v>7515</v>
      </c>
      <c r="S353" s="8">
        <v>1944</v>
      </c>
      <c r="T353" s="8">
        <v>171</v>
      </c>
    </row>
    <row r="354" spans="1:20">
      <c r="A354" s="1">
        <v>45224</v>
      </c>
      <c r="B354" s="8">
        <v>1141051</v>
      </c>
      <c r="C354" s="8">
        <v>760331</v>
      </c>
      <c r="D354" s="8">
        <v>380720</v>
      </c>
      <c r="E354" s="10">
        <f>nyse_gme_short_volume__4[[#This Row],[total_short]]/nyse_gme_short_volume__4[[#This Row],[total_reported]]</f>
        <v>0.66634269633872634</v>
      </c>
      <c r="F354" s="10">
        <f>nyse_gme_short_volume__4[[#This Row],[total_long]]/nyse_gme_short_volume__4[[#This Row],[total_reported]]</f>
        <v>0.33365730366127366</v>
      </c>
      <c r="G354" s="8">
        <v>375089</v>
      </c>
      <c r="H354" s="10">
        <f>nyse_gme_short_volume__4[[#This Row],[Off-Exchange]]/nyse_gme_short_volume__4[[#This Row],[total_reported]]</f>
        <v>0.32872237963070888</v>
      </c>
      <c r="I354" s="8">
        <v>9384</v>
      </c>
      <c r="J354" s="8" t="s">
        <v>16</v>
      </c>
      <c r="K354" s="8" t="s">
        <v>16</v>
      </c>
      <c r="L354" s="8" t="s">
        <v>16</v>
      </c>
      <c r="M354" s="8" t="s">
        <v>16</v>
      </c>
      <c r="N354" s="8">
        <v>600</v>
      </c>
      <c r="O354" s="8">
        <v>645</v>
      </c>
      <c r="P354" s="8">
        <v>316994</v>
      </c>
      <c r="Q354" s="8">
        <v>50352</v>
      </c>
      <c r="R354" s="8">
        <v>5429</v>
      </c>
      <c r="S354" s="8">
        <v>1613</v>
      </c>
      <c r="T354" s="8">
        <v>225</v>
      </c>
    </row>
    <row r="355" spans="1:20">
      <c r="A355" s="1">
        <v>45223</v>
      </c>
      <c r="B355" s="8">
        <v>2377236</v>
      </c>
      <c r="C355" s="8">
        <v>1730996</v>
      </c>
      <c r="D355" s="8">
        <v>646240</v>
      </c>
      <c r="E355" s="10">
        <f>nyse_gme_short_volume__4[[#This Row],[total_short]]/nyse_gme_short_volume__4[[#This Row],[total_reported]]</f>
        <v>0.72815488239282933</v>
      </c>
      <c r="F355" s="10">
        <f>nyse_gme_short_volume__4[[#This Row],[total_long]]/nyse_gme_short_volume__4[[#This Row],[total_reported]]</f>
        <v>0.27184511760717067</v>
      </c>
      <c r="G355" s="8">
        <v>858672</v>
      </c>
      <c r="H355" s="10">
        <f>nyse_gme_short_volume__4[[#This Row],[Off-Exchange]]/nyse_gme_short_volume__4[[#This Row],[total_reported]]</f>
        <v>0.36120603928259543</v>
      </c>
      <c r="I355" s="8">
        <v>6812</v>
      </c>
      <c r="J355" s="8" t="s">
        <v>16</v>
      </c>
      <c r="K355" s="8" t="s">
        <v>16</v>
      </c>
      <c r="L355" s="8" t="s">
        <v>16</v>
      </c>
      <c r="M355" s="8" t="s">
        <v>16</v>
      </c>
      <c r="N355" s="8">
        <v>8863</v>
      </c>
      <c r="O355" s="8">
        <v>1775</v>
      </c>
      <c r="P355" s="8">
        <v>754883</v>
      </c>
      <c r="Q355" s="8">
        <v>90378</v>
      </c>
      <c r="R355" s="8">
        <v>8246</v>
      </c>
      <c r="S355" s="8">
        <v>842</v>
      </c>
      <c r="T355" s="8">
        <v>525</v>
      </c>
    </row>
    <row r="356" spans="1:20">
      <c r="A356" s="1">
        <v>45222</v>
      </c>
      <c r="B356" s="8">
        <v>1741638</v>
      </c>
      <c r="C356" s="8">
        <v>1229409</v>
      </c>
      <c r="D356" s="8">
        <v>512229</v>
      </c>
      <c r="E356" s="10">
        <f>nyse_gme_short_volume__4[[#This Row],[total_short]]/nyse_gme_short_volume__4[[#This Row],[total_reported]]</f>
        <v>0.70589238406603438</v>
      </c>
      <c r="F356" s="10">
        <f>nyse_gme_short_volume__4[[#This Row],[total_long]]/nyse_gme_short_volume__4[[#This Row],[total_reported]]</f>
        <v>0.29410761593396562</v>
      </c>
      <c r="G356" s="8">
        <v>572971</v>
      </c>
      <c r="H356" s="10">
        <f>nyse_gme_short_volume__4[[#This Row],[Off-Exchange]]/nyse_gme_short_volume__4[[#This Row],[total_reported]]</f>
        <v>0.32898397944923113</v>
      </c>
      <c r="I356" s="8">
        <v>3410</v>
      </c>
      <c r="J356" s="8" t="s">
        <v>16</v>
      </c>
      <c r="K356" s="8" t="s">
        <v>16</v>
      </c>
      <c r="L356" s="8" t="s">
        <v>16</v>
      </c>
      <c r="M356" s="8" t="s">
        <v>16</v>
      </c>
      <c r="N356" s="8">
        <v>6814</v>
      </c>
      <c r="O356" s="8">
        <v>1937</v>
      </c>
      <c r="P356" s="8">
        <v>552410</v>
      </c>
      <c r="Q356" s="8">
        <v>75842</v>
      </c>
      <c r="R356" s="8">
        <v>13639</v>
      </c>
      <c r="S356" s="8">
        <v>2079</v>
      </c>
      <c r="T356" s="8">
        <v>307</v>
      </c>
    </row>
    <row r="357" spans="1:20">
      <c r="A357" s="1">
        <v>45219</v>
      </c>
      <c r="B357" s="8">
        <v>2365934</v>
      </c>
      <c r="C357" s="8">
        <v>1554172</v>
      </c>
      <c r="D357" s="8">
        <v>811762</v>
      </c>
      <c r="E357" s="10">
        <f>nyse_gme_short_volume__4[[#This Row],[total_short]]/nyse_gme_short_volume__4[[#This Row],[total_reported]]</f>
        <v>0.65689575448850224</v>
      </c>
      <c r="F357" s="10">
        <f>nyse_gme_short_volume__4[[#This Row],[total_long]]/nyse_gme_short_volume__4[[#This Row],[total_reported]]</f>
        <v>0.34310424551149776</v>
      </c>
      <c r="G357" s="8">
        <v>946767</v>
      </c>
      <c r="H357" s="10">
        <f>nyse_gme_short_volume__4[[#This Row],[Off-Exchange]]/nyse_gme_short_volume__4[[#This Row],[total_reported]]</f>
        <v>0.40016627682767142</v>
      </c>
      <c r="I357" s="8">
        <v>5113</v>
      </c>
      <c r="J357" s="8" t="s">
        <v>16</v>
      </c>
      <c r="K357" s="8" t="s">
        <v>16</v>
      </c>
      <c r="L357" s="8" t="s">
        <v>16</v>
      </c>
      <c r="M357" s="8" t="s">
        <v>16</v>
      </c>
      <c r="N357" s="8">
        <v>3708</v>
      </c>
      <c r="O357" s="8">
        <v>2500</v>
      </c>
      <c r="P357" s="8">
        <v>504814</v>
      </c>
      <c r="Q357" s="8">
        <v>78978</v>
      </c>
      <c r="R357" s="8">
        <v>9774</v>
      </c>
      <c r="S357" s="8">
        <v>1917</v>
      </c>
      <c r="T357" s="8">
        <v>601</v>
      </c>
    </row>
    <row r="358" spans="1:20">
      <c r="A358" s="1">
        <v>45218</v>
      </c>
      <c r="B358" s="8">
        <v>3599156</v>
      </c>
      <c r="C358" s="8">
        <v>2554168</v>
      </c>
      <c r="D358" s="8">
        <v>1044988</v>
      </c>
      <c r="E358" s="10">
        <f>nyse_gme_short_volume__4[[#This Row],[total_short]]/nyse_gme_short_volume__4[[#This Row],[total_reported]]</f>
        <v>0.70965748636624804</v>
      </c>
      <c r="F358" s="10">
        <f>nyse_gme_short_volume__4[[#This Row],[total_long]]/nyse_gme_short_volume__4[[#This Row],[total_reported]]</f>
        <v>0.29034251363375191</v>
      </c>
      <c r="G358" s="8">
        <v>1447099</v>
      </c>
      <c r="H358" s="10">
        <f>nyse_gme_short_volume__4[[#This Row],[Off-Exchange]]/nyse_gme_short_volume__4[[#This Row],[total_reported]]</f>
        <v>0.40206620663288839</v>
      </c>
      <c r="I358" s="8">
        <v>11167</v>
      </c>
      <c r="J358" s="8" t="s">
        <v>16</v>
      </c>
      <c r="K358" s="8" t="s">
        <v>16</v>
      </c>
      <c r="L358" s="8" t="s">
        <v>16</v>
      </c>
      <c r="M358" s="8" t="s">
        <v>16</v>
      </c>
      <c r="N358" s="8">
        <v>9947</v>
      </c>
      <c r="O358" s="8">
        <v>7678</v>
      </c>
      <c r="P358" s="8">
        <v>872087</v>
      </c>
      <c r="Q358" s="8">
        <v>174389</v>
      </c>
      <c r="R358" s="8">
        <v>23470</v>
      </c>
      <c r="S358" s="8">
        <v>7900</v>
      </c>
      <c r="T358" s="8">
        <v>431</v>
      </c>
    </row>
    <row r="359" spans="1:20">
      <c r="A359" s="1">
        <v>45217</v>
      </c>
      <c r="B359" s="8">
        <v>2461936</v>
      </c>
      <c r="C359" s="8">
        <v>1809753</v>
      </c>
      <c r="D359" s="8">
        <v>652183</v>
      </c>
      <c r="E359" s="10">
        <f>nyse_gme_short_volume__4[[#This Row],[total_short]]/nyse_gme_short_volume__4[[#This Row],[total_reported]]</f>
        <v>0.73509343865965648</v>
      </c>
      <c r="F359" s="10">
        <f>nyse_gme_short_volume__4[[#This Row],[total_long]]/nyse_gme_short_volume__4[[#This Row],[total_reported]]</f>
        <v>0.26490656134034352</v>
      </c>
      <c r="G359" s="8">
        <v>937699</v>
      </c>
      <c r="H359" s="10">
        <f>nyse_gme_short_volume__4[[#This Row],[Off-Exchange]]/nyse_gme_short_volume__4[[#This Row],[total_reported]]</f>
        <v>0.3808787068388455</v>
      </c>
      <c r="I359" s="8">
        <v>6944</v>
      </c>
      <c r="J359" s="8" t="s">
        <v>16</v>
      </c>
      <c r="K359" s="8" t="s">
        <v>16</v>
      </c>
      <c r="L359" s="8" t="s">
        <v>16</v>
      </c>
      <c r="M359" s="8" t="s">
        <v>16</v>
      </c>
      <c r="N359" s="8">
        <v>13711</v>
      </c>
      <c r="O359" s="8">
        <v>4654</v>
      </c>
      <c r="P359" s="8">
        <v>689199</v>
      </c>
      <c r="Q359" s="8">
        <v>138556</v>
      </c>
      <c r="R359" s="8">
        <v>14950</v>
      </c>
      <c r="S359" s="8">
        <v>2859</v>
      </c>
      <c r="T359" s="8">
        <v>1181</v>
      </c>
    </row>
    <row r="360" spans="1:20">
      <c r="A360" s="1">
        <v>45216</v>
      </c>
      <c r="B360" s="8">
        <v>2573132</v>
      </c>
      <c r="C360" s="8">
        <v>1709012</v>
      </c>
      <c r="D360" s="8">
        <v>864120</v>
      </c>
      <c r="E360" s="10">
        <f>nyse_gme_short_volume__4[[#This Row],[total_short]]/nyse_gme_short_volume__4[[#This Row],[total_reported]]</f>
        <v>0.66417579821011907</v>
      </c>
      <c r="F360" s="10">
        <f>nyse_gme_short_volume__4[[#This Row],[total_long]]/nyse_gme_short_volume__4[[#This Row],[total_reported]]</f>
        <v>0.33582420178988098</v>
      </c>
      <c r="G360" s="8">
        <v>833767</v>
      </c>
      <c r="H360" s="10">
        <f>nyse_gme_short_volume__4[[#This Row],[Off-Exchange]]/nyse_gme_short_volume__4[[#This Row],[total_reported]]</f>
        <v>0.32402807162632929</v>
      </c>
      <c r="I360" s="8">
        <v>1914</v>
      </c>
      <c r="J360" s="8" t="s">
        <v>16</v>
      </c>
      <c r="K360" s="8" t="s">
        <v>16</v>
      </c>
      <c r="L360" s="8" t="s">
        <v>16</v>
      </c>
      <c r="M360" s="8" t="s">
        <v>16</v>
      </c>
      <c r="N360" s="8">
        <v>2642</v>
      </c>
      <c r="O360" s="8">
        <v>3426</v>
      </c>
      <c r="P360" s="8">
        <v>763564</v>
      </c>
      <c r="Q360" s="8">
        <v>89636</v>
      </c>
      <c r="R360" s="8">
        <v>12231</v>
      </c>
      <c r="S360" s="8">
        <v>1214</v>
      </c>
      <c r="T360" s="8">
        <v>618</v>
      </c>
    </row>
    <row r="361" spans="1:20">
      <c r="A361" s="1">
        <v>45215</v>
      </c>
      <c r="B361" s="8">
        <v>2311346</v>
      </c>
      <c r="C361" s="8">
        <v>1694456</v>
      </c>
      <c r="D361" s="8">
        <v>616890</v>
      </c>
      <c r="E361" s="10">
        <f>nyse_gme_short_volume__4[[#This Row],[total_short]]/nyse_gme_short_volume__4[[#This Row],[total_reported]]</f>
        <v>0.73310356822388345</v>
      </c>
      <c r="F361" s="10">
        <f>nyse_gme_short_volume__4[[#This Row],[total_long]]/nyse_gme_short_volume__4[[#This Row],[total_reported]]</f>
        <v>0.2668964317761166</v>
      </c>
      <c r="G361" s="8">
        <v>910605</v>
      </c>
      <c r="H361" s="10">
        <f>nyse_gme_short_volume__4[[#This Row],[Off-Exchange]]/nyse_gme_short_volume__4[[#This Row],[total_reported]]</f>
        <v>0.39397173768012234</v>
      </c>
      <c r="I361" s="8">
        <v>12976</v>
      </c>
      <c r="J361" s="8" t="s">
        <v>16</v>
      </c>
      <c r="K361" s="8" t="s">
        <v>16</v>
      </c>
      <c r="L361" s="8" t="s">
        <v>16</v>
      </c>
      <c r="M361" s="8" t="s">
        <v>16</v>
      </c>
      <c r="N361" s="8">
        <v>3847</v>
      </c>
      <c r="O361" s="8">
        <v>2684</v>
      </c>
      <c r="P361" s="8">
        <v>675031</v>
      </c>
      <c r="Q361" s="8">
        <v>80688</v>
      </c>
      <c r="R361" s="8">
        <v>6468</v>
      </c>
      <c r="S361" s="8">
        <v>893</v>
      </c>
      <c r="T361" s="8">
        <v>1264</v>
      </c>
    </row>
    <row r="362" spans="1:20">
      <c r="A362" s="1">
        <v>45212</v>
      </c>
      <c r="B362" s="8">
        <v>1178665</v>
      </c>
      <c r="C362" s="8">
        <v>815745</v>
      </c>
      <c r="D362" s="8">
        <v>362920</v>
      </c>
      <c r="E362" s="10">
        <f>nyse_gme_short_volume__4[[#This Row],[total_short]]/nyse_gme_short_volume__4[[#This Row],[total_reported]]</f>
        <v>0.69209232479118321</v>
      </c>
      <c r="F362" s="10">
        <f>nyse_gme_short_volume__4[[#This Row],[total_long]]/nyse_gme_short_volume__4[[#This Row],[total_reported]]</f>
        <v>0.30790767520881673</v>
      </c>
      <c r="G362" s="8">
        <v>387700</v>
      </c>
      <c r="H362" s="10">
        <f>nyse_gme_short_volume__4[[#This Row],[Off-Exchange]]/nyse_gme_short_volume__4[[#This Row],[total_reported]]</f>
        <v>0.32893146059312867</v>
      </c>
      <c r="I362" s="8">
        <v>3575</v>
      </c>
      <c r="J362" s="8" t="s">
        <v>16</v>
      </c>
      <c r="K362" s="8" t="s">
        <v>16</v>
      </c>
      <c r="L362" s="8" t="s">
        <v>16</v>
      </c>
      <c r="M362" s="8" t="s">
        <v>16</v>
      </c>
      <c r="N362" s="8">
        <v>3200</v>
      </c>
      <c r="O362" s="8">
        <v>2710</v>
      </c>
      <c r="P362" s="8">
        <v>357358</v>
      </c>
      <c r="Q362" s="8">
        <v>53716</v>
      </c>
      <c r="R362" s="8">
        <v>6507</v>
      </c>
      <c r="S362" s="8">
        <v>656</v>
      </c>
      <c r="T362" s="8">
        <v>323</v>
      </c>
    </row>
    <row r="363" spans="1:20">
      <c r="A363" s="1">
        <v>45211</v>
      </c>
      <c r="B363" s="8">
        <v>2034735</v>
      </c>
      <c r="C363" s="8">
        <v>1533375</v>
      </c>
      <c r="D363" s="8">
        <v>501360</v>
      </c>
      <c r="E363" s="10">
        <f>nyse_gme_short_volume__4[[#This Row],[total_short]]/nyse_gme_short_volume__4[[#This Row],[total_reported]]</f>
        <v>0.75359936306202036</v>
      </c>
      <c r="F363" s="10">
        <f>nyse_gme_short_volume__4[[#This Row],[total_long]]/nyse_gme_short_volume__4[[#This Row],[total_reported]]</f>
        <v>0.24640063693797964</v>
      </c>
      <c r="G363" s="8">
        <v>788692</v>
      </c>
      <c r="H363" s="10">
        <f>nyse_gme_short_volume__4[[#This Row],[Off-Exchange]]/nyse_gme_short_volume__4[[#This Row],[total_reported]]</f>
        <v>0.38761411191137912</v>
      </c>
      <c r="I363" s="8">
        <v>12765</v>
      </c>
      <c r="J363" s="8" t="s">
        <v>16</v>
      </c>
      <c r="K363" s="8" t="s">
        <v>16</v>
      </c>
      <c r="L363" s="8" t="s">
        <v>16</v>
      </c>
      <c r="M363" s="8" t="s">
        <v>16</v>
      </c>
      <c r="N363" s="8">
        <v>6601</v>
      </c>
      <c r="O363" s="8">
        <v>3112</v>
      </c>
      <c r="P363" s="8">
        <v>612503</v>
      </c>
      <c r="Q363" s="8">
        <v>92345</v>
      </c>
      <c r="R363" s="8">
        <v>13852</v>
      </c>
      <c r="S363" s="8">
        <v>2149</v>
      </c>
      <c r="T363" s="8">
        <v>1356</v>
      </c>
    </row>
    <row r="364" spans="1:20">
      <c r="A364" s="1">
        <v>45210</v>
      </c>
      <c r="B364" s="8">
        <v>1364601</v>
      </c>
      <c r="C364" s="8">
        <v>935617</v>
      </c>
      <c r="D364" s="8">
        <v>428984</v>
      </c>
      <c r="E364" s="10">
        <f>nyse_gme_short_volume__4[[#This Row],[total_short]]/nyse_gme_short_volume__4[[#This Row],[total_reported]]</f>
        <v>0.68563411575984479</v>
      </c>
      <c r="F364" s="10">
        <f>nyse_gme_short_volume__4[[#This Row],[total_long]]/nyse_gme_short_volume__4[[#This Row],[total_reported]]</f>
        <v>0.31436588424015516</v>
      </c>
      <c r="G364" s="8">
        <v>507375</v>
      </c>
      <c r="H364" s="10">
        <f>nyse_gme_short_volume__4[[#This Row],[Off-Exchange]]/nyse_gme_short_volume__4[[#This Row],[total_reported]]</f>
        <v>0.37181198020520284</v>
      </c>
      <c r="I364" s="8">
        <v>4161</v>
      </c>
      <c r="J364" s="8" t="s">
        <v>16</v>
      </c>
      <c r="K364" s="8" t="s">
        <v>16</v>
      </c>
      <c r="L364" s="8" t="s">
        <v>16</v>
      </c>
      <c r="M364" s="8" t="s">
        <v>16</v>
      </c>
      <c r="N364" s="8">
        <v>5073</v>
      </c>
      <c r="O364" s="8">
        <v>1378</v>
      </c>
      <c r="P364" s="8">
        <v>350600</v>
      </c>
      <c r="Q364" s="8">
        <v>58706</v>
      </c>
      <c r="R364" s="8">
        <v>6750</v>
      </c>
      <c r="S364" s="8">
        <v>1241</v>
      </c>
      <c r="T364" s="8">
        <v>333</v>
      </c>
    </row>
    <row r="365" spans="1:20">
      <c r="A365" s="1">
        <v>45209</v>
      </c>
      <c r="B365" s="8">
        <v>1896235</v>
      </c>
      <c r="C365" s="8">
        <v>987811</v>
      </c>
      <c r="D365" s="8">
        <v>908424</v>
      </c>
      <c r="E365" s="10">
        <f>nyse_gme_short_volume__4[[#This Row],[total_short]]/nyse_gme_short_volume__4[[#This Row],[total_reported]]</f>
        <v>0.52093279577689477</v>
      </c>
      <c r="F365" s="10">
        <f>nyse_gme_short_volume__4[[#This Row],[total_long]]/nyse_gme_short_volume__4[[#This Row],[total_reported]]</f>
        <v>0.47906720422310528</v>
      </c>
      <c r="G365" s="8">
        <v>495232</v>
      </c>
      <c r="H365" s="10">
        <f>nyse_gme_short_volume__4[[#This Row],[Off-Exchange]]/nyse_gme_short_volume__4[[#This Row],[total_reported]]</f>
        <v>0.26116594198503879</v>
      </c>
      <c r="I365" s="8">
        <v>7764</v>
      </c>
      <c r="J365" s="8" t="s">
        <v>16</v>
      </c>
      <c r="K365" s="8" t="s">
        <v>16</v>
      </c>
      <c r="L365" s="8" t="s">
        <v>16</v>
      </c>
      <c r="M365" s="8" t="s">
        <v>16</v>
      </c>
      <c r="N365" s="8">
        <v>5826</v>
      </c>
      <c r="O365" s="8">
        <v>1914</v>
      </c>
      <c r="P365" s="8">
        <v>414025</v>
      </c>
      <c r="Q365" s="8">
        <v>54002</v>
      </c>
      <c r="R365" s="8">
        <v>7671</v>
      </c>
      <c r="S365" s="8">
        <v>1154</v>
      </c>
      <c r="T365" s="8">
        <v>223</v>
      </c>
    </row>
    <row r="366" spans="1:20">
      <c r="A366" s="1">
        <v>45208</v>
      </c>
      <c r="B366" s="8">
        <v>1433397</v>
      </c>
      <c r="C366" s="8">
        <v>887325</v>
      </c>
      <c r="D366" s="8">
        <v>546072</v>
      </c>
      <c r="E366" s="10">
        <f>nyse_gme_short_volume__4[[#This Row],[total_short]]/nyse_gme_short_volume__4[[#This Row],[total_reported]]</f>
        <v>0.61903645675273489</v>
      </c>
      <c r="F366" s="10">
        <f>nyse_gme_short_volume__4[[#This Row],[total_long]]/nyse_gme_short_volume__4[[#This Row],[total_reported]]</f>
        <v>0.38096354324726506</v>
      </c>
      <c r="G366" s="8">
        <v>374770</v>
      </c>
      <c r="H366" s="10">
        <f>nyse_gme_short_volume__4[[#This Row],[Off-Exchange]]/nyse_gme_short_volume__4[[#This Row],[total_reported]]</f>
        <v>0.26145582835739156</v>
      </c>
      <c r="I366" s="8">
        <v>11546</v>
      </c>
      <c r="J366" s="8" t="s">
        <v>16</v>
      </c>
      <c r="K366" s="8" t="s">
        <v>16</v>
      </c>
      <c r="L366" s="8" t="s">
        <v>16</v>
      </c>
      <c r="M366" s="8" t="s">
        <v>16</v>
      </c>
      <c r="N366" s="8">
        <v>900</v>
      </c>
      <c r="O366" s="8">
        <v>978</v>
      </c>
      <c r="P366" s="8">
        <v>439241</v>
      </c>
      <c r="Q366" s="8">
        <v>52876</v>
      </c>
      <c r="R366" s="8">
        <v>5675</v>
      </c>
      <c r="S366" s="8">
        <v>701</v>
      </c>
      <c r="T366" s="8">
        <v>638</v>
      </c>
    </row>
    <row r="367" spans="1:20">
      <c r="A367" s="1">
        <v>45205</v>
      </c>
      <c r="B367" s="8">
        <v>1553758</v>
      </c>
      <c r="C367" s="8">
        <v>802317</v>
      </c>
      <c r="D367" s="8">
        <v>751441</v>
      </c>
      <c r="E367" s="10">
        <f>nyse_gme_short_volume__4[[#This Row],[total_short]]/nyse_gme_short_volume__4[[#This Row],[total_reported]]</f>
        <v>0.51637191892173684</v>
      </c>
      <c r="F367" s="10">
        <f>nyse_gme_short_volume__4[[#This Row],[total_long]]/nyse_gme_short_volume__4[[#This Row],[total_reported]]</f>
        <v>0.48362808107826316</v>
      </c>
      <c r="G367" s="8">
        <v>411520</v>
      </c>
      <c r="H367" s="10">
        <f>nyse_gme_short_volume__4[[#This Row],[Off-Exchange]]/nyse_gme_short_volume__4[[#This Row],[total_reported]]</f>
        <v>0.26485462987157588</v>
      </c>
      <c r="I367" s="8">
        <v>16942</v>
      </c>
      <c r="J367" s="8" t="s">
        <v>16</v>
      </c>
      <c r="K367" s="8" t="s">
        <v>16</v>
      </c>
      <c r="L367" s="8" t="s">
        <v>16</v>
      </c>
      <c r="M367" s="8" t="s">
        <v>16</v>
      </c>
      <c r="N367" s="8">
        <v>4100</v>
      </c>
      <c r="O367" s="8">
        <v>2600</v>
      </c>
      <c r="P367" s="8">
        <v>307021</v>
      </c>
      <c r="Q367" s="8">
        <v>52059</v>
      </c>
      <c r="R367" s="8">
        <v>6518</v>
      </c>
      <c r="S367" s="8">
        <v>765</v>
      </c>
      <c r="T367" s="8">
        <v>792</v>
      </c>
    </row>
    <row r="368" spans="1:20">
      <c r="A368" s="1">
        <v>45204</v>
      </c>
      <c r="B368" s="8">
        <v>1223149</v>
      </c>
      <c r="C368" s="8">
        <v>702241</v>
      </c>
      <c r="D368" s="8">
        <v>520908</v>
      </c>
      <c r="E368" s="10">
        <f>nyse_gme_short_volume__4[[#This Row],[total_short]]/nyse_gme_short_volume__4[[#This Row],[total_reported]]</f>
        <v>0.57412547449247797</v>
      </c>
      <c r="F368" s="10">
        <f>nyse_gme_short_volume__4[[#This Row],[total_long]]/nyse_gme_short_volume__4[[#This Row],[total_reported]]</f>
        <v>0.42587452550752197</v>
      </c>
      <c r="G368" s="8">
        <v>350979</v>
      </c>
      <c r="H368" s="10">
        <f>nyse_gme_short_volume__4[[#This Row],[Off-Exchange]]/nyse_gme_short_volume__4[[#This Row],[total_reported]]</f>
        <v>0.28694705223975164</v>
      </c>
      <c r="I368" s="8">
        <v>3246</v>
      </c>
      <c r="J368" s="8" t="s">
        <v>16</v>
      </c>
      <c r="K368" s="8" t="s">
        <v>16</v>
      </c>
      <c r="L368" s="8" t="s">
        <v>16</v>
      </c>
      <c r="M368" s="8" t="s">
        <v>16</v>
      </c>
      <c r="N368" s="8">
        <v>3430</v>
      </c>
      <c r="O368" s="8">
        <v>1100</v>
      </c>
      <c r="P368" s="8">
        <v>289782</v>
      </c>
      <c r="Q368" s="8">
        <v>46791</v>
      </c>
      <c r="R368" s="8">
        <v>5660</v>
      </c>
      <c r="S368" s="8">
        <v>608</v>
      </c>
      <c r="T368" s="8">
        <v>645</v>
      </c>
    </row>
    <row r="369" spans="1:20">
      <c r="A369" s="1">
        <v>45203</v>
      </c>
      <c r="B369" s="8">
        <v>1718243</v>
      </c>
      <c r="C369" s="8">
        <v>1057828</v>
      </c>
      <c r="D369" s="8">
        <v>660415</v>
      </c>
      <c r="E369" s="10">
        <f>nyse_gme_short_volume__4[[#This Row],[total_short]]/nyse_gme_short_volume__4[[#This Row],[total_reported]]</f>
        <v>0.61564516776730649</v>
      </c>
      <c r="F369" s="10">
        <f>nyse_gme_short_volume__4[[#This Row],[total_long]]/nyse_gme_short_volume__4[[#This Row],[total_reported]]</f>
        <v>0.38435483223269351</v>
      </c>
      <c r="G369" s="8">
        <v>609808</v>
      </c>
      <c r="H369" s="10">
        <f>nyse_gme_short_volume__4[[#This Row],[Off-Exchange]]/nyse_gme_short_volume__4[[#This Row],[total_reported]]</f>
        <v>0.35490207147650243</v>
      </c>
      <c r="I369" s="8">
        <v>4180</v>
      </c>
      <c r="J369" s="8" t="s">
        <v>16</v>
      </c>
      <c r="K369" s="8" t="s">
        <v>16</v>
      </c>
      <c r="L369" s="8" t="s">
        <v>16</v>
      </c>
      <c r="M369" s="8" t="s">
        <v>16</v>
      </c>
      <c r="N369" s="8">
        <v>2147</v>
      </c>
      <c r="O369" s="8">
        <v>200</v>
      </c>
      <c r="P369" s="8">
        <v>385695</v>
      </c>
      <c r="Q369" s="8">
        <v>50694</v>
      </c>
      <c r="R369" s="8">
        <v>4021</v>
      </c>
      <c r="S369" s="8">
        <v>260</v>
      </c>
      <c r="T369" s="8">
        <v>823</v>
      </c>
    </row>
    <row r="370" spans="1:20">
      <c r="A370" s="1">
        <v>45202</v>
      </c>
      <c r="B370" s="8">
        <v>2883618</v>
      </c>
      <c r="C370" s="8">
        <v>2027510</v>
      </c>
      <c r="D370" s="8">
        <v>856108</v>
      </c>
      <c r="E370" s="10">
        <f>nyse_gme_short_volume__4[[#This Row],[total_short]]/nyse_gme_short_volume__4[[#This Row],[total_reported]]</f>
        <v>0.70311324176780698</v>
      </c>
      <c r="F370" s="10">
        <f>nyse_gme_short_volume__4[[#This Row],[total_long]]/nyse_gme_short_volume__4[[#This Row],[total_reported]]</f>
        <v>0.29688675823219302</v>
      </c>
      <c r="G370" s="8">
        <v>1096205</v>
      </c>
      <c r="H370" s="10">
        <f>nyse_gme_short_volume__4[[#This Row],[Off-Exchange]]/nyse_gme_short_volume__4[[#This Row],[total_reported]]</f>
        <v>0.38014917371163587</v>
      </c>
      <c r="I370" s="8">
        <v>10288</v>
      </c>
      <c r="J370" s="8" t="s">
        <v>16</v>
      </c>
      <c r="K370" s="8" t="s">
        <v>16</v>
      </c>
      <c r="L370" s="8" t="s">
        <v>16</v>
      </c>
      <c r="M370" s="8" t="s">
        <v>16</v>
      </c>
      <c r="N370" s="8">
        <v>3673</v>
      </c>
      <c r="O370" s="8">
        <v>4634</v>
      </c>
      <c r="P370" s="8">
        <v>782932</v>
      </c>
      <c r="Q370" s="8">
        <v>111153</v>
      </c>
      <c r="R370" s="8">
        <v>6549</v>
      </c>
      <c r="S370" s="8">
        <v>11355</v>
      </c>
      <c r="T370" s="8">
        <v>721</v>
      </c>
    </row>
    <row r="371" spans="1:20">
      <c r="A371" s="1">
        <v>45201</v>
      </c>
      <c r="B371" s="8">
        <v>3820981</v>
      </c>
      <c r="C371" s="8">
        <v>2889123</v>
      </c>
      <c r="D371" s="8">
        <v>931858</v>
      </c>
      <c r="E371" s="10">
        <f>nyse_gme_short_volume__4[[#This Row],[total_short]]/nyse_gme_short_volume__4[[#This Row],[total_reported]]</f>
        <v>0.75612074490817938</v>
      </c>
      <c r="F371" s="10">
        <f>nyse_gme_short_volume__4[[#This Row],[total_long]]/nyse_gme_short_volume__4[[#This Row],[total_reported]]</f>
        <v>0.24387925509182065</v>
      </c>
      <c r="G371" s="8">
        <v>1778824</v>
      </c>
      <c r="H371" s="10">
        <f>nyse_gme_short_volume__4[[#This Row],[Off-Exchange]]/nyse_gme_short_volume__4[[#This Row],[total_reported]]</f>
        <v>0.46554117908463821</v>
      </c>
      <c r="I371" s="8">
        <v>6892</v>
      </c>
      <c r="J371" s="8" t="s">
        <v>16</v>
      </c>
      <c r="K371" s="8" t="s">
        <v>16</v>
      </c>
      <c r="L371" s="8" t="s">
        <v>16</v>
      </c>
      <c r="M371" s="8" t="s">
        <v>16</v>
      </c>
      <c r="N371" s="8">
        <v>10317</v>
      </c>
      <c r="O371" s="8">
        <v>1900</v>
      </c>
      <c r="P371" s="8">
        <v>900079</v>
      </c>
      <c r="Q371" s="8">
        <v>169232</v>
      </c>
      <c r="R371" s="8">
        <v>16111</v>
      </c>
      <c r="S371" s="8">
        <v>842</v>
      </c>
      <c r="T371" s="8">
        <v>4926</v>
      </c>
    </row>
    <row r="372" spans="1:20">
      <c r="A372" s="1">
        <v>45198</v>
      </c>
      <c r="B372" s="8">
        <v>2143451</v>
      </c>
      <c r="C372" s="8">
        <v>1251916</v>
      </c>
      <c r="D372" s="8">
        <v>891535</v>
      </c>
      <c r="E372" s="10">
        <f>nyse_gme_short_volume__4[[#This Row],[total_short]]/nyse_gme_short_volume__4[[#This Row],[total_reported]]</f>
        <v>0.58406560261932738</v>
      </c>
      <c r="F372" s="10">
        <f>nyse_gme_short_volume__4[[#This Row],[total_long]]/nyse_gme_short_volume__4[[#This Row],[total_reported]]</f>
        <v>0.41593439738067256</v>
      </c>
      <c r="G372" s="8">
        <v>681736</v>
      </c>
      <c r="H372" s="10">
        <f>nyse_gme_short_volume__4[[#This Row],[Off-Exchange]]/nyse_gme_short_volume__4[[#This Row],[total_reported]]</f>
        <v>0.31805532293483735</v>
      </c>
      <c r="I372" s="8">
        <v>6552</v>
      </c>
      <c r="J372" s="8" t="s">
        <v>16</v>
      </c>
      <c r="K372" s="8" t="s">
        <v>16</v>
      </c>
      <c r="L372" s="8" t="s">
        <v>16</v>
      </c>
      <c r="M372" s="8" t="s">
        <v>16</v>
      </c>
      <c r="N372" s="8">
        <v>9434</v>
      </c>
      <c r="O372" s="8">
        <v>1900</v>
      </c>
      <c r="P372" s="8">
        <v>473740</v>
      </c>
      <c r="Q372" s="8">
        <v>70876</v>
      </c>
      <c r="R372" s="8">
        <v>5302</v>
      </c>
      <c r="S372" s="8">
        <v>1818</v>
      </c>
      <c r="T372" s="8">
        <v>558</v>
      </c>
    </row>
    <row r="373" spans="1:20">
      <c r="A373" s="1">
        <v>45197</v>
      </c>
      <c r="B373" s="8">
        <v>4536592</v>
      </c>
      <c r="C373" s="8">
        <v>3127985</v>
      </c>
      <c r="D373" s="8">
        <v>1408607</v>
      </c>
      <c r="E373" s="10">
        <f>nyse_gme_short_volume__4[[#This Row],[total_short]]/nyse_gme_short_volume__4[[#This Row],[total_reported]]</f>
        <v>0.68950106158984537</v>
      </c>
      <c r="F373" s="10">
        <f>nyse_gme_short_volume__4[[#This Row],[total_long]]/nyse_gme_short_volume__4[[#This Row],[total_reported]]</f>
        <v>0.31049893841015458</v>
      </c>
      <c r="G373" s="8">
        <v>2096206</v>
      </c>
      <c r="H373" s="10">
        <f>nyse_gme_short_volume__4[[#This Row],[Off-Exchange]]/nyse_gme_short_volume__4[[#This Row],[total_reported]]</f>
        <v>0.46206623826872684</v>
      </c>
      <c r="I373" s="8">
        <v>49807</v>
      </c>
      <c r="J373" s="8" t="s">
        <v>16</v>
      </c>
      <c r="K373" s="8" t="s">
        <v>16</v>
      </c>
      <c r="L373" s="8" t="s">
        <v>16</v>
      </c>
      <c r="M373" s="8" t="s">
        <v>16</v>
      </c>
      <c r="N373" s="8">
        <v>9060</v>
      </c>
      <c r="O373" s="8">
        <v>4226</v>
      </c>
      <c r="P373" s="8">
        <v>803728</v>
      </c>
      <c r="Q373" s="8">
        <v>143560</v>
      </c>
      <c r="R373" s="8">
        <v>10319</v>
      </c>
      <c r="S373" s="8">
        <v>2554</v>
      </c>
      <c r="T373" s="8">
        <v>8525</v>
      </c>
    </row>
    <row r="374" spans="1:20">
      <c r="A374" s="1">
        <v>45196</v>
      </c>
      <c r="B374" s="8">
        <v>1064251</v>
      </c>
      <c r="C374" s="8">
        <v>575840</v>
      </c>
      <c r="D374" s="8">
        <v>488411</v>
      </c>
      <c r="E374" s="10">
        <f>nyse_gme_short_volume__4[[#This Row],[total_short]]/nyse_gme_short_volume__4[[#This Row],[total_reported]]</f>
        <v>0.54107536661934075</v>
      </c>
      <c r="F374" s="10">
        <f>nyse_gme_short_volume__4[[#This Row],[total_long]]/nyse_gme_short_volume__4[[#This Row],[total_reported]]</f>
        <v>0.45892463338065925</v>
      </c>
      <c r="G374" s="8">
        <v>281182</v>
      </c>
      <c r="H374" s="10">
        <f>nyse_gme_short_volume__4[[#This Row],[Off-Exchange]]/nyse_gme_short_volume__4[[#This Row],[total_reported]]</f>
        <v>0.26420647009023246</v>
      </c>
      <c r="I374" s="8">
        <v>4148</v>
      </c>
      <c r="J374" s="8" t="s">
        <v>16</v>
      </c>
      <c r="K374" s="8" t="s">
        <v>16</v>
      </c>
      <c r="L374" s="8" t="s">
        <v>16</v>
      </c>
      <c r="M374" s="8" t="s">
        <v>16</v>
      </c>
      <c r="N374" s="8">
        <v>900</v>
      </c>
      <c r="O374" s="8">
        <v>800</v>
      </c>
      <c r="P374" s="8">
        <v>252201</v>
      </c>
      <c r="Q374" s="8">
        <v>32317</v>
      </c>
      <c r="R374" s="8">
        <v>3324</v>
      </c>
      <c r="S374" s="8">
        <v>744</v>
      </c>
      <c r="T374" s="8">
        <v>224</v>
      </c>
    </row>
    <row r="375" spans="1:20">
      <c r="A375" s="1">
        <v>45195</v>
      </c>
      <c r="B375" s="8">
        <v>1558349</v>
      </c>
      <c r="C375" s="8">
        <v>1033129</v>
      </c>
      <c r="D375" s="8">
        <v>525220</v>
      </c>
      <c r="E375" s="10">
        <f>nyse_gme_short_volume__4[[#This Row],[total_short]]/nyse_gme_short_volume__4[[#This Row],[total_reported]]</f>
        <v>0.66296381619264999</v>
      </c>
      <c r="F375" s="10">
        <f>nyse_gme_short_volume__4[[#This Row],[total_long]]/nyse_gme_short_volume__4[[#This Row],[total_reported]]</f>
        <v>0.33703618380734995</v>
      </c>
      <c r="G375" s="8">
        <v>566744</v>
      </c>
      <c r="H375" s="10">
        <f>nyse_gme_short_volume__4[[#This Row],[Off-Exchange]]/nyse_gme_short_volume__4[[#This Row],[total_reported]]</f>
        <v>0.36368233303322939</v>
      </c>
      <c r="I375" s="8">
        <v>1205</v>
      </c>
      <c r="J375" s="8" t="s">
        <v>16</v>
      </c>
      <c r="K375" s="8" t="s">
        <v>16</v>
      </c>
      <c r="L375" s="8" t="s">
        <v>16</v>
      </c>
      <c r="M375" s="8" t="s">
        <v>16</v>
      </c>
      <c r="N375" s="8">
        <v>9305</v>
      </c>
      <c r="O375" s="8">
        <v>6164</v>
      </c>
      <c r="P375" s="8">
        <v>360232</v>
      </c>
      <c r="Q375" s="8">
        <v>76478</v>
      </c>
      <c r="R375" s="8">
        <v>9352</v>
      </c>
      <c r="S375" s="8">
        <v>2849</v>
      </c>
      <c r="T375" s="8">
        <v>800</v>
      </c>
    </row>
    <row r="376" spans="1:20">
      <c r="A376" s="1">
        <v>45194</v>
      </c>
      <c r="B376" s="8">
        <v>1414925</v>
      </c>
      <c r="C376" s="8">
        <v>786940</v>
      </c>
      <c r="D376" s="8">
        <v>627985</v>
      </c>
      <c r="E376" s="10">
        <f>nyse_gme_short_volume__4[[#This Row],[total_short]]/nyse_gme_short_volume__4[[#This Row],[total_reported]]</f>
        <v>0.55617082177500576</v>
      </c>
      <c r="F376" s="10">
        <f>nyse_gme_short_volume__4[[#This Row],[total_long]]/nyse_gme_short_volume__4[[#This Row],[total_reported]]</f>
        <v>0.44382917822499424</v>
      </c>
      <c r="G376" s="8">
        <v>390031</v>
      </c>
      <c r="H376" s="10">
        <f>nyse_gme_short_volume__4[[#This Row],[Off-Exchange]]/nyse_gme_short_volume__4[[#This Row],[total_reported]]</f>
        <v>0.27565489336890647</v>
      </c>
      <c r="I376" s="8">
        <v>11243</v>
      </c>
      <c r="J376" s="8" t="s">
        <v>16</v>
      </c>
      <c r="K376" s="8" t="s">
        <v>16</v>
      </c>
      <c r="L376" s="8" t="s">
        <v>16</v>
      </c>
      <c r="M376" s="8" t="s">
        <v>16</v>
      </c>
      <c r="N376" s="8">
        <v>1487</v>
      </c>
      <c r="O376" s="8">
        <v>2317</v>
      </c>
      <c r="P376" s="8">
        <v>305561</v>
      </c>
      <c r="Q376" s="8">
        <v>67639</v>
      </c>
      <c r="R376" s="8">
        <v>7275</v>
      </c>
      <c r="S376" s="8">
        <v>779</v>
      </c>
      <c r="T376" s="8">
        <v>608</v>
      </c>
    </row>
    <row r="377" spans="1:20">
      <c r="A377" s="1">
        <v>45191</v>
      </c>
      <c r="B377" s="8">
        <v>1269288</v>
      </c>
      <c r="C377" s="8">
        <v>912123</v>
      </c>
      <c r="D377" s="8">
        <v>357165</v>
      </c>
      <c r="E377" s="10">
        <f>nyse_gme_short_volume__4[[#This Row],[total_short]]/nyse_gme_short_volume__4[[#This Row],[total_reported]]</f>
        <v>0.71860996085994666</v>
      </c>
      <c r="F377" s="10">
        <f>nyse_gme_short_volume__4[[#This Row],[total_long]]/nyse_gme_short_volume__4[[#This Row],[total_reported]]</f>
        <v>0.28139003914005334</v>
      </c>
      <c r="G377" s="8">
        <v>479766</v>
      </c>
      <c r="H377" s="10">
        <f>nyse_gme_short_volume__4[[#This Row],[Off-Exchange]]/nyse_gme_short_volume__4[[#This Row],[total_reported]]</f>
        <v>0.37798041106510105</v>
      </c>
      <c r="I377" s="8">
        <v>11116</v>
      </c>
      <c r="J377" s="8" t="s">
        <v>16</v>
      </c>
      <c r="K377" s="8" t="s">
        <v>16</v>
      </c>
      <c r="L377" s="8" t="s">
        <v>16</v>
      </c>
      <c r="M377" s="8" t="s">
        <v>16</v>
      </c>
      <c r="N377" s="8">
        <v>3843</v>
      </c>
      <c r="O377" s="8">
        <v>2039</v>
      </c>
      <c r="P377" s="8">
        <v>347236</v>
      </c>
      <c r="Q377" s="8">
        <v>59924</v>
      </c>
      <c r="R377" s="8">
        <v>7021</v>
      </c>
      <c r="S377" s="8">
        <v>563</v>
      </c>
      <c r="T377" s="8">
        <v>615</v>
      </c>
    </row>
    <row r="378" spans="1:20">
      <c r="A378" s="1">
        <v>45190</v>
      </c>
      <c r="B378" s="8">
        <v>1825028</v>
      </c>
      <c r="C378" s="8">
        <v>1512750</v>
      </c>
      <c r="D378" s="8">
        <v>312278</v>
      </c>
      <c r="E378" s="10">
        <f>nyse_gme_short_volume__4[[#This Row],[total_short]]/nyse_gme_short_volume__4[[#This Row],[total_reported]]</f>
        <v>0.82889139235124065</v>
      </c>
      <c r="F378" s="10">
        <f>nyse_gme_short_volume__4[[#This Row],[total_long]]/nyse_gme_short_volume__4[[#This Row],[total_reported]]</f>
        <v>0.17110860764875935</v>
      </c>
      <c r="G378" s="8">
        <v>891144</v>
      </c>
      <c r="H378" s="10">
        <f>nyse_gme_short_volume__4[[#This Row],[Off-Exchange]]/nyse_gme_short_volume__4[[#This Row],[total_reported]]</f>
        <v>0.48829059061011665</v>
      </c>
      <c r="I378" s="8">
        <v>8633</v>
      </c>
      <c r="J378" s="8" t="s">
        <v>16</v>
      </c>
      <c r="K378" s="8" t="s">
        <v>16</v>
      </c>
      <c r="L378" s="8" t="s">
        <v>16</v>
      </c>
      <c r="M378" s="8" t="s">
        <v>16</v>
      </c>
      <c r="N378" s="8">
        <v>5320</v>
      </c>
      <c r="O378" s="8">
        <v>3124</v>
      </c>
      <c r="P378" s="8">
        <v>516608</v>
      </c>
      <c r="Q378" s="8">
        <v>71524</v>
      </c>
      <c r="R378" s="8">
        <v>12132</v>
      </c>
      <c r="S378" s="8">
        <v>2231</v>
      </c>
      <c r="T378" s="8">
        <v>2034</v>
      </c>
    </row>
    <row r="379" spans="1:20">
      <c r="A379" s="1">
        <v>45189</v>
      </c>
      <c r="B379" s="8">
        <v>1306516</v>
      </c>
      <c r="C379" s="8">
        <v>893987</v>
      </c>
      <c r="D379" s="8">
        <v>412529</v>
      </c>
      <c r="E379" s="10">
        <f>nyse_gme_short_volume__4[[#This Row],[total_short]]/nyse_gme_short_volume__4[[#This Row],[total_reported]]</f>
        <v>0.68425262300653034</v>
      </c>
      <c r="F379" s="10">
        <f>nyse_gme_short_volume__4[[#This Row],[total_long]]/nyse_gme_short_volume__4[[#This Row],[total_reported]]</f>
        <v>0.31574737699346966</v>
      </c>
      <c r="G379" s="8">
        <v>384163</v>
      </c>
      <c r="H379" s="10">
        <f>nyse_gme_short_volume__4[[#This Row],[Off-Exchange]]/nyse_gme_short_volume__4[[#This Row],[total_reported]]</f>
        <v>0.29403620009245962</v>
      </c>
      <c r="I379" s="8">
        <v>8323</v>
      </c>
      <c r="J379" s="8" t="s">
        <v>16</v>
      </c>
      <c r="K379" s="8" t="s">
        <v>16</v>
      </c>
      <c r="L379" s="8" t="s">
        <v>16</v>
      </c>
      <c r="M379" s="8" t="s">
        <v>16</v>
      </c>
      <c r="N379" s="8">
        <v>4102</v>
      </c>
      <c r="O379" s="8">
        <v>4718</v>
      </c>
      <c r="P379" s="8">
        <v>389796</v>
      </c>
      <c r="Q379" s="8">
        <v>90644</v>
      </c>
      <c r="R379" s="8">
        <v>7398</v>
      </c>
      <c r="S379" s="8">
        <v>3641</v>
      </c>
      <c r="T379" s="8">
        <v>1202</v>
      </c>
    </row>
    <row r="380" spans="1:20">
      <c r="A380" s="1">
        <v>45188</v>
      </c>
      <c r="B380" s="8">
        <v>1616431</v>
      </c>
      <c r="C380" s="8">
        <v>1225148</v>
      </c>
      <c r="D380" s="8">
        <v>391283</v>
      </c>
      <c r="E380" s="10">
        <f>nyse_gme_short_volume__4[[#This Row],[total_short]]/nyse_gme_short_volume__4[[#This Row],[total_reported]]</f>
        <v>0.75793399161486019</v>
      </c>
      <c r="F380" s="10">
        <f>nyse_gme_short_volume__4[[#This Row],[total_long]]/nyse_gme_short_volume__4[[#This Row],[total_reported]]</f>
        <v>0.24206600838513986</v>
      </c>
      <c r="G380" s="8">
        <v>543353</v>
      </c>
      <c r="H380" s="10">
        <f>nyse_gme_short_volume__4[[#This Row],[Off-Exchange]]/nyse_gme_short_volume__4[[#This Row],[total_reported]]</f>
        <v>0.33614363990792062</v>
      </c>
      <c r="I380" s="8">
        <v>1995</v>
      </c>
      <c r="J380" s="8" t="s">
        <v>16</v>
      </c>
      <c r="K380" s="8" t="s">
        <v>16</v>
      </c>
      <c r="L380" s="8" t="s">
        <v>16</v>
      </c>
      <c r="M380" s="8" t="s">
        <v>16</v>
      </c>
      <c r="N380" s="8">
        <v>2711</v>
      </c>
      <c r="O380" s="8">
        <v>2102</v>
      </c>
      <c r="P380" s="8">
        <v>595216</v>
      </c>
      <c r="Q380" s="8">
        <v>70425</v>
      </c>
      <c r="R380" s="8">
        <v>6832</v>
      </c>
      <c r="S380" s="8">
        <v>1521</v>
      </c>
      <c r="T380" s="8">
        <v>993</v>
      </c>
    </row>
    <row r="381" spans="1:20">
      <c r="A381" s="1">
        <v>45187</v>
      </c>
      <c r="B381" s="8">
        <v>2182970</v>
      </c>
      <c r="C381" s="8">
        <v>1603237</v>
      </c>
      <c r="D381" s="8">
        <v>579733</v>
      </c>
      <c r="E381" s="10">
        <f>nyse_gme_short_volume__4[[#This Row],[total_short]]/nyse_gme_short_volume__4[[#This Row],[total_reported]]</f>
        <v>0.73442924089657668</v>
      </c>
      <c r="F381" s="10">
        <f>nyse_gme_short_volume__4[[#This Row],[total_long]]/nyse_gme_short_volume__4[[#This Row],[total_reported]]</f>
        <v>0.26557075910342332</v>
      </c>
      <c r="G381" s="8">
        <v>760267</v>
      </c>
      <c r="H381" s="10">
        <f>nyse_gme_short_volume__4[[#This Row],[Off-Exchange]]/nyse_gme_short_volume__4[[#This Row],[total_reported]]</f>
        <v>0.34827184981928289</v>
      </c>
      <c r="I381" s="8">
        <v>4050</v>
      </c>
      <c r="J381" s="8" t="s">
        <v>16</v>
      </c>
      <c r="K381" s="8" t="s">
        <v>16</v>
      </c>
      <c r="L381" s="8" t="s">
        <v>16</v>
      </c>
      <c r="M381" s="8" t="s">
        <v>16</v>
      </c>
      <c r="N381" s="8">
        <v>2707</v>
      </c>
      <c r="O381" s="8">
        <v>1983</v>
      </c>
      <c r="P381" s="8">
        <v>741038</v>
      </c>
      <c r="Q381" s="8">
        <v>85024</v>
      </c>
      <c r="R381" s="8">
        <v>5967</v>
      </c>
      <c r="S381" s="8">
        <v>1142</v>
      </c>
      <c r="T381" s="8">
        <v>1059</v>
      </c>
    </row>
    <row r="382" spans="1:20">
      <c r="A382" s="1">
        <v>45184</v>
      </c>
      <c r="B382" s="8">
        <v>4052610</v>
      </c>
      <c r="C382" s="8">
        <v>2628000</v>
      </c>
      <c r="D382" s="8">
        <v>1424610</v>
      </c>
      <c r="E382" s="10">
        <f>nyse_gme_short_volume__4[[#This Row],[total_short]]/nyse_gme_short_volume__4[[#This Row],[total_reported]]</f>
        <v>0.64847098536498704</v>
      </c>
      <c r="F382" s="10">
        <f>nyse_gme_short_volume__4[[#This Row],[total_long]]/nyse_gme_short_volume__4[[#This Row],[total_reported]]</f>
        <v>0.35152901463501302</v>
      </c>
      <c r="G382" s="8">
        <v>594816</v>
      </c>
      <c r="H382" s="10">
        <f>nyse_gme_short_volume__4[[#This Row],[Off-Exchange]]/nyse_gme_short_volume__4[[#This Row],[total_reported]]</f>
        <v>0.14677356074233641</v>
      </c>
      <c r="I382" s="8">
        <v>5328</v>
      </c>
      <c r="J382" s="8" t="s">
        <v>16</v>
      </c>
      <c r="K382" s="8" t="s">
        <v>16</v>
      </c>
      <c r="L382" s="8" t="s">
        <v>16</v>
      </c>
      <c r="M382" s="8" t="s">
        <v>16</v>
      </c>
      <c r="N382" s="8">
        <v>31550</v>
      </c>
      <c r="O382" s="8">
        <v>34132</v>
      </c>
      <c r="P382" s="8">
        <v>1787611</v>
      </c>
      <c r="Q382" s="8">
        <v>153820</v>
      </c>
      <c r="R382" s="8">
        <v>14919</v>
      </c>
      <c r="S382" s="8">
        <v>1848</v>
      </c>
      <c r="T382" s="8">
        <v>3976</v>
      </c>
    </row>
    <row r="383" spans="1:20">
      <c r="A383" s="1">
        <v>45183</v>
      </c>
      <c r="B383" s="8">
        <v>1989605</v>
      </c>
      <c r="C383" s="8">
        <v>1256053</v>
      </c>
      <c r="D383" s="8">
        <v>733552</v>
      </c>
      <c r="E383" s="10">
        <f>nyse_gme_short_volume__4[[#This Row],[total_short]]/nyse_gme_short_volume__4[[#This Row],[total_reported]]</f>
        <v>0.63130772188449469</v>
      </c>
      <c r="F383" s="10">
        <f>nyse_gme_short_volume__4[[#This Row],[total_long]]/nyse_gme_short_volume__4[[#This Row],[total_reported]]</f>
        <v>0.36869227811550531</v>
      </c>
      <c r="G383" s="8">
        <v>646634</v>
      </c>
      <c r="H383" s="10">
        <f>nyse_gme_short_volume__4[[#This Row],[Off-Exchange]]/nyse_gme_short_volume__4[[#This Row],[total_reported]]</f>
        <v>0.32500621982755373</v>
      </c>
      <c r="I383" s="8">
        <v>18450</v>
      </c>
      <c r="J383" s="8" t="s">
        <v>16</v>
      </c>
      <c r="K383" s="8" t="s">
        <v>16</v>
      </c>
      <c r="L383" s="8" t="s">
        <v>16</v>
      </c>
      <c r="M383" s="8" t="s">
        <v>16</v>
      </c>
      <c r="N383" s="8">
        <v>6865</v>
      </c>
      <c r="O383" s="8">
        <v>4877</v>
      </c>
      <c r="P383" s="8">
        <v>503718</v>
      </c>
      <c r="Q383" s="8">
        <v>57174</v>
      </c>
      <c r="R383" s="8">
        <v>16763</v>
      </c>
      <c r="S383" s="8">
        <v>672</v>
      </c>
      <c r="T383" s="8">
        <v>900</v>
      </c>
    </row>
    <row r="384" spans="1:20">
      <c r="A384" s="1">
        <v>45182</v>
      </c>
      <c r="B384" s="8">
        <v>1988308</v>
      </c>
      <c r="C384" s="8">
        <v>1253458</v>
      </c>
      <c r="D384" s="8">
        <v>734850</v>
      </c>
      <c r="E384" s="10">
        <f>nyse_gme_short_volume__4[[#This Row],[total_short]]/nyse_gme_short_volume__4[[#This Row],[total_reported]]</f>
        <v>0.63041440259758552</v>
      </c>
      <c r="F384" s="10">
        <f>nyse_gme_short_volume__4[[#This Row],[total_long]]/nyse_gme_short_volume__4[[#This Row],[total_reported]]</f>
        <v>0.36958559740241453</v>
      </c>
      <c r="G384" s="8">
        <v>755458</v>
      </c>
      <c r="H384" s="10">
        <f>nyse_gme_short_volume__4[[#This Row],[Off-Exchange]]/nyse_gme_short_volume__4[[#This Row],[total_reported]]</f>
        <v>0.3799501888037467</v>
      </c>
      <c r="I384" s="8">
        <v>15061</v>
      </c>
      <c r="J384" s="8" t="s">
        <v>16</v>
      </c>
      <c r="K384" s="8" t="s">
        <v>16</v>
      </c>
      <c r="L384" s="8" t="s">
        <v>16</v>
      </c>
      <c r="M384" s="8" t="s">
        <v>16</v>
      </c>
      <c r="N384" s="8">
        <v>14279</v>
      </c>
      <c r="O384" s="8">
        <v>6062</v>
      </c>
      <c r="P384" s="8">
        <v>373830</v>
      </c>
      <c r="Q384" s="8">
        <v>78642</v>
      </c>
      <c r="R384" s="8">
        <v>7959</v>
      </c>
      <c r="S384" s="8">
        <v>1833</v>
      </c>
      <c r="T384" s="8">
        <v>334</v>
      </c>
    </row>
    <row r="385" spans="1:20">
      <c r="A385" s="1">
        <v>45181</v>
      </c>
      <c r="B385" s="8">
        <v>3337712</v>
      </c>
      <c r="C385" s="8">
        <v>2233478</v>
      </c>
      <c r="D385" s="8">
        <v>1104234</v>
      </c>
      <c r="E385" s="10">
        <f>nyse_gme_short_volume__4[[#This Row],[total_short]]/nyse_gme_short_volume__4[[#This Row],[total_reported]]</f>
        <v>0.66916438566299308</v>
      </c>
      <c r="F385" s="10">
        <f>nyse_gme_short_volume__4[[#This Row],[total_long]]/nyse_gme_short_volume__4[[#This Row],[total_reported]]</f>
        <v>0.33083561433700692</v>
      </c>
      <c r="G385" s="8">
        <v>1365794</v>
      </c>
      <c r="H385" s="10">
        <f>nyse_gme_short_volume__4[[#This Row],[Off-Exchange]]/nyse_gme_short_volume__4[[#This Row],[total_reported]]</f>
        <v>0.40920067399464066</v>
      </c>
      <c r="I385" s="8">
        <v>20340</v>
      </c>
      <c r="J385" s="8" t="s">
        <v>16</v>
      </c>
      <c r="K385" s="8" t="s">
        <v>16</v>
      </c>
      <c r="L385" s="8" t="s">
        <v>16</v>
      </c>
      <c r="M385" s="8" t="s">
        <v>16</v>
      </c>
      <c r="N385" s="8">
        <v>12612</v>
      </c>
      <c r="O385" s="8">
        <v>13191</v>
      </c>
      <c r="P385" s="8">
        <v>685363</v>
      </c>
      <c r="Q385" s="8">
        <v>103327</v>
      </c>
      <c r="R385" s="8">
        <v>8779</v>
      </c>
      <c r="S385" s="8">
        <v>21290</v>
      </c>
      <c r="T385" s="8">
        <v>2782</v>
      </c>
    </row>
    <row r="386" spans="1:20">
      <c r="A386" s="1">
        <v>45180</v>
      </c>
      <c r="B386" s="8">
        <v>2167733</v>
      </c>
      <c r="C386" s="8">
        <v>1531074</v>
      </c>
      <c r="D386" s="8">
        <v>636659</v>
      </c>
      <c r="E386" s="10">
        <f>nyse_gme_short_volume__4[[#This Row],[total_short]]/nyse_gme_short_volume__4[[#This Row],[total_reported]]</f>
        <v>0.70630192925051194</v>
      </c>
      <c r="F386" s="10">
        <f>nyse_gme_short_volume__4[[#This Row],[total_long]]/nyse_gme_short_volume__4[[#This Row],[total_reported]]</f>
        <v>0.29369807074948806</v>
      </c>
      <c r="G386" s="8">
        <v>901429</v>
      </c>
      <c r="H386" s="10">
        <f>nyse_gme_short_volume__4[[#This Row],[Off-Exchange]]/nyse_gme_short_volume__4[[#This Row],[total_reported]]</f>
        <v>0.41583949683840216</v>
      </c>
      <c r="I386" s="8">
        <v>30408</v>
      </c>
      <c r="J386" s="8" t="s">
        <v>16</v>
      </c>
      <c r="K386" s="8" t="s">
        <v>16</v>
      </c>
      <c r="L386" s="8" t="s">
        <v>16</v>
      </c>
      <c r="M386" s="8" t="s">
        <v>16</v>
      </c>
      <c r="N386" s="8">
        <v>5282</v>
      </c>
      <c r="O386" s="8">
        <v>5501</v>
      </c>
      <c r="P386" s="8">
        <v>470241</v>
      </c>
      <c r="Q386" s="8">
        <v>105160</v>
      </c>
      <c r="R386" s="8">
        <v>10226</v>
      </c>
      <c r="S386" s="8">
        <v>1707</v>
      </c>
      <c r="T386" s="8">
        <v>1120</v>
      </c>
    </row>
    <row r="387" spans="1:20">
      <c r="A387" s="1">
        <v>45177</v>
      </c>
      <c r="B387" s="8">
        <v>3106966</v>
      </c>
      <c r="C387" s="8">
        <v>2330189</v>
      </c>
      <c r="D387" s="8">
        <v>776777</v>
      </c>
      <c r="E387" s="10">
        <f>nyse_gme_short_volume__4[[#This Row],[total_short]]/nyse_gme_short_volume__4[[#This Row],[total_reported]]</f>
        <v>0.74998857406228459</v>
      </c>
      <c r="F387" s="10">
        <f>nyse_gme_short_volume__4[[#This Row],[total_long]]/nyse_gme_short_volume__4[[#This Row],[total_reported]]</f>
        <v>0.25001142593771547</v>
      </c>
      <c r="G387" s="8">
        <v>1422046</v>
      </c>
      <c r="H387" s="10">
        <f>nyse_gme_short_volume__4[[#This Row],[Off-Exchange]]/nyse_gme_short_volume__4[[#This Row],[total_reported]]</f>
        <v>0.45769602885902194</v>
      </c>
      <c r="I387" s="8">
        <v>36288</v>
      </c>
      <c r="J387" s="8" t="s">
        <v>16</v>
      </c>
      <c r="K387" s="8" t="s">
        <v>16</v>
      </c>
      <c r="L387" s="8" t="s">
        <v>16</v>
      </c>
      <c r="M387" s="8" t="s">
        <v>16</v>
      </c>
      <c r="N387" s="8">
        <v>12369</v>
      </c>
      <c r="O387" s="8">
        <v>10807</v>
      </c>
      <c r="P387" s="8">
        <v>711732</v>
      </c>
      <c r="Q387" s="8">
        <v>120735</v>
      </c>
      <c r="R387" s="8">
        <v>10458</v>
      </c>
      <c r="S387" s="8">
        <v>4015</v>
      </c>
      <c r="T387" s="8">
        <v>1739</v>
      </c>
    </row>
    <row r="388" spans="1:20">
      <c r="A388" s="1">
        <v>45176</v>
      </c>
      <c r="B388" s="8">
        <v>3055965</v>
      </c>
      <c r="C388" s="8">
        <v>2153231</v>
      </c>
      <c r="D388" s="8">
        <v>902734</v>
      </c>
      <c r="E388" s="10">
        <f>nyse_gme_short_volume__4[[#This Row],[total_short]]/nyse_gme_short_volume__4[[#This Row],[total_reported]]</f>
        <v>0.70459936550320434</v>
      </c>
      <c r="F388" s="10">
        <f>nyse_gme_short_volume__4[[#This Row],[total_long]]/nyse_gme_short_volume__4[[#This Row],[total_reported]]</f>
        <v>0.2954006344967956</v>
      </c>
      <c r="G388" s="8">
        <v>1217914</v>
      </c>
      <c r="H388" s="10">
        <f>nyse_gme_short_volume__4[[#This Row],[Off-Exchange]]/nyse_gme_short_volume__4[[#This Row],[total_reported]]</f>
        <v>0.39853663245488741</v>
      </c>
      <c r="I388" s="8">
        <v>15913</v>
      </c>
      <c r="J388" s="8" t="s">
        <v>16</v>
      </c>
      <c r="K388" s="8" t="s">
        <v>16</v>
      </c>
      <c r="L388" s="8" t="s">
        <v>16</v>
      </c>
      <c r="M388" s="8" t="s">
        <v>16</v>
      </c>
      <c r="N388" s="8">
        <v>12026</v>
      </c>
      <c r="O388" s="8">
        <v>2304</v>
      </c>
      <c r="P388" s="8">
        <v>731721</v>
      </c>
      <c r="Q388" s="8">
        <v>154243</v>
      </c>
      <c r="R388" s="8">
        <v>16064</v>
      </c>
      <c r="S388" s="8">
        <v>1725</v>
      </c>
      <c r="T388" s="8">
        <v>1321</v>
      </c>
    </row>
    <row r="389" spans="1:20">
      <c r="A389" s="1">
        <v>45175</v>
      </c>
      <c r="B389" s="8">
        <v>2481257</v>
      </c>
      <c r="C389" s="8">
        <v>1870005</v>
      </c>
      <c r="D389" s="8">
        <v>611252</v>
      </c>
      <c r="E389" s="10">
        <f>nyse_gme_short_volume__4[[#This Row],[total_short]]/nyse_gme_short_volume__4[[#This Row],[total_reported]]</f>
        <v>0.753652281887769</v>
      </c>
      <c r="F389" s="10">
        <f>nyse_gme_short_volume__4[[#This Row],[total_long]]/nyse_gme_short_volume__4[[#This Row],[total_reported]]</f>
        <v>0.24634771811223102</v>
      </c>
      <c r="G389" s="8">
        <v>1103616</v>
      </c>
      <c r="H389" s="10">
        <f>nyse_gme_short_volume__4[[#This Row],[Off-Exchange]]/nyse_gme_short_volume__4[[#This Row],[total_reported]]</f>
        <v>0.44478101220470107</v>
      </c>
      <c r="I389" s="8">
        <v>21110</v>
      </c>
      <c r="J389" s="8" t="s">
        <v>16</v>
      </c>
      <c r="K389" s="8" t="s">
        <v>16</v>
      </c>
      <c r="L389" s="8" t="s">
        <v>16</v>
      </c>
      <c r="M389" s="8" t="s">
        <v>16</v>
      </c>
      <c r="N389" s="8">
        <v>10509</v>
      </c>
      <c r="O389" s="8">
        <v>4000</v>
      </c>
      <c r="P389" s="8">
        <v>627852</v>
      </c>
      <c r="Q389" s="8">
        <v>87191</v>
      </c>
      <c r="R389" s="8">
        <v>9197</v>
      </c>
      <c r="S389" s="8">
        <v>5376</v>
      </c>
      <c r="T389" s="8">
        <v>1154</v>
      </c>
    </row>
    <row r="390" spans="1:20">
      <c r="A390" s="1">
        <v>45174</v>
      </c>
      <c r="B390" s="8">
        <v>2493958</v>
      </c>
      <c r="C390" s="8">
        <v>1744282</v>
      </c>
      <c r="D390" s="8">
        <v>749676</v>
      </c>
      <c r="E390" s="10">
        <f>nyse_gme_short_volume__4[[#This Row],[total_short]]/nyse_gme_short_volume__4[[#This Row],[total_reported]]</f>
        <v>0.69940311745426342</v>
      </c>
      <c r="F390" s="10">
        <f>nyse_gme_short_volume__4[[#This Row],[total_long]]/nyse_gme_short_volume__4[[#This Row],[total_reported]]</f>
        <v>0.30059688254573652</v>
      </c>
      <c r="G390" s="8">
        <v>919681</v>
      </c>
      <c r="H390" s="10">
        <f>nyse_gme_short_volume__4[[#This Row],[Off-Exchange]]/nyse_gme_short_volume__4[[#This Row],[total_reported]]</f>
        <v>0.36876362793599571</v>
      </c>
      <c r="I390" s="8">
        <v>19580</v>
      </c>
      <c r="J390" s="8" t="s">
        <v>16</v>
      </c>
      <c r="K390" s="8" t="s">
        <v>16</v>
      </c>
      <c r="L390" s="8" t="s">
        <v>16</v>
      </c>
      <c r="M390" s="8" t="s">
        <v>16</v>
      </c>
      <c r="N390" s="8">
        <v>4751</v>
      </c>
      <c r="O390" s="8">
        <v>6347</v>
      </c>
      <c r="P390" s="8">
        <v>685659</v>
      </c>
      <c r="Q390" s="8">
        <v>94150</v>
      </c>
      <c r="R390" s="8">
        <v>9556</v>
      </c>
      <c r="S390" s="8">
        <v>3868</v>
      </c>
      <c r="T390" s="8">
        <v>690</v>
      </c>
    </row>
    <row r="391" spans="1:20">
      <c r="A391" s="1">
        <v>45170</v>
      </c>
      <c r="B391" s="8">
        <v>1401840</v>
      </c>
      <c r="C391" s="8">
        <v>1004043</v>
      </c>
      <c r="D391" s="8">
        <v>397797</v>
      </c>
      <c r="E391" s="10">
        <f>nyse_gme_short_volume__4[[#This Row],[total_short]]/nyse_gme_short_volume__4[[#This Row],[total_reported]]</f>
        <v>0.71623223763054267</v>
      </c>
      <c r="F391" s="10">
        <f>nyse_gme_short_volume__4[[#This Row],[total_long]]/nyse_gme_short_volume__4[[#This Row],[total_reported]]</f>
        <v>0.28376776236945728</v>
      </c>
      <c r="G391" s="8">
        <v>501631</v>
      </c>
      <c r="H391" s="10">
        <f>nyse_gme_short_volume__4[[#This Row],[Off-Exchange]]/nyse_gme_short_volume__4[[#This Row],[total_reported]]</f>
        <v>0.35783755635450548</v>
      </c>
      <c r="I391" s="8">
        <v>7849</v>
      </c>
      <c r="J391" s="8" t="s">
        <v>16</v>
      </c>
      <c r="K391" s="8" t="s">
        <v>16</v>
      </c>
      <c r="L391" s="8" t="s">
        <v>16</v>
      </c>
      <c r="M391" s="8" t="s">
        <v>16</v>
      </c>
      <c r="N391" s="8">
        <v>4500</v>
      </c>
      <c r="O391" s="8">
        <v>3121</v>
      </c>
      <c r="P391" s="8">
        <v>428669</v>
      </c>
      <c r="Q391" s="8">
        <v>51248</v>
      </c>
      <c r="R391" s="8">
        <v>3856</v>
      </c>
      <c r="S391" s="8">
        <v>2957</v>
      </c>
      <c r="T391" s="8">
        <v>212</v>
      </c>
    </row>
    <row r="392" spans="1:20">
      <c r="A392" s="1">
        <v>45169</v>
      </c>
      <c r="B392" s="8">
        <v>2700582</v>
      </c>
      <c r="C392" s="8">
        <v>1565534</v>
      </c>
      <c r="D392" s="8">
        <v>1135048</v>
      </c>
      <c r="E392" s="10">
        <f>nyse_gme_short_volume__4[[#This Row],[total_short]]/nyse_gme_short_volume__4[[#This Row],[total_reported]]</f>
        <v>0.57970244932388648</v>
      </c>
      <c r="F392" s="10">
        <f>nyse_gme_short_volume__4[[#This Row],[total_long]]/nyse_gme_short_volume__4[[#This Row],[total_reported]]</f>
        <v>0.42029755067611352</v>
      </c>
      <c r="G392" s="8">
        <v>747564</v>
      </c>
      <c r="H392" s="10">
        <f>nyse_gme_short_volume__4[[#This Row],[Off-Exchange]]/nyse_gme_short_volume__4[[#This Row],[total_reported]]</f>
        <v>0.27681588635338605</v>
      </c>
      <c r="I392" s="8">
        <v>23409</v>
      </c>
      <c r="J392" s="8" t="s">
        <v>16</v>
      </c>
      <c r="K392" s="8" t="s">
        <v>16</v>
      </c>
      <c r="L392" s="8" t="s">
        <v>16</v>
      </c>
      <c r="M392" s="8" t="s">
        <v>16</v>
      </c>
      <c r="N392" s="8">
        <v>6855</v>
      </c>
      <c r="O392" s="8">
        <v>10080</v>
      </c>
      <c r="P392" s="8">
        <v>625343</v>
      </c>
      <c r="Q392" s="8">
        <v>127114</v>
      </c>
      <c r="R392" s="8">
        <v>12912</v>
      </c>
      <c r="S392" s="8">
        <v>8349</v>
      </c>
      <c r="T392" s="8">
        <v>3908</v>
      </c>
    </row>
    <row r="393" spans="1:20">
      <c r="A393" s="1">
        <v>45168</v>
      </c>
      <c r="B393" s="8">
        <v>1210665</v>
      </c>
      <c r="C393" s="8">
        <v>660315</v>
      </c>
      <c r="D393" s="8">
        <v>550350</v>
      </c>
      <c r="E393" s="10">
        <f>nyse_gme_short_volume__4[[#This Row],[total_short]]/nyse_gme_short_volume__4[[#This Row],[total_reported]]</f>
        <v>0.54541512309350648</v>
      </c>
      <c r="F393" s="10">
        <f>nyse_gme_short_volume__4[[#This Row],[total_long]]/nyse_gme_short_volume__4[[#This Row],[total_reported]]</f>
        <v>0.45458487690649352</v>
      </c>
      <c r="G393" s="8">
        <v>318962</v>
      </c>
      <c r="H393" s="10">
        <f>nyse_gme_short_volume__4[[#This Row],[Off-Exchange]]/nyse_gme_short_volume__4[[#This Row],[total_reported]]</f>
        <v>0.2634601644550722</v>
      </c>
      <c r="I393" s="8">
        <v>10912</v>
      </c>
      <c r="J393" s="8" t="s">
        <v>16</v>
      </c>
      <c r="K393" s="8" t="s">
        <v>16</v>
      </c>
      <c r="L393" s="8" t="s">
        <v>16</v>
      </c>
      <c r="M393" s="8" t="s">
        <v>16</v>
      </c>
      <c r="N393" s="8">
        <v>1744</v>
      </c>
      <c r="O393" s="8">
        <v>3275</v>
      </c>
      <c r="P393" s="8">
        <v>277682</v>
      </c>
      <c r="Q393" s="8">
        <v>44785</v>
      </c>
      <c r="R393" s="8">
        <v>1761</v>
      </c>
      <c r="S393" s="8">
        <v>996</v>
      </c>
      <c r="T393" s="8">
        <v>198</v>
      </c>
    </row>
    <row r="394" spans="1:20">
      <c r="A394" s="1">
        <v>45167</v>
      </c>
      <c r="B394" s="8">
        <v>1753474</v>
      </c>
      <c r="C394" s="8">
        <v>945510</v>
      </c>
      <c r="D394" s="8">
        <v>807964</v>
      </c>
      <c r="E394" s="10">
        <f>nyse_gme_short_volume__4[[#This Row],[total_short]]/nyse_gme_short_volume__4[[#This Row],[total_reported]]</f>
        <v>0.53922099785910715</v>
      </c>
      <c r="F394" s="10">
        <f>nyse_gme_short_volume__4[[#This Row],[total_long]]/nyse_gme_short_volume__4[[#This Row],[total_reported]]</f>
        <v>0.4607790021408929</v>
      </c>
      <c r="G394" s="8">
        <v>487769</v>
      </c>
      <c r="H394" s="10">
        <f>nyse_gme_short_volume__4[[#This Row],[Off-Exchange]]/nyse_gme_short_volume__4[[#This Row],[total_reported]]</f>
        <v>0.27817292985239589</v>
      </c>
      <c r="I394" s="8">
        <v>9252</v>
      </c>
      <c r="J394" s="8" t="s">
        <v>16</v>
      </c>
      <c r="K394" s="8" t="s">
        <v>16</v>
      </c>
      <c r="L394" s="8" t="s">
        <v>16</v>
      </c>
      <c r="M394" s="8" t="s">
        <v>16</v>
      </c>
      <c r="N394" s="8">
        <v>4530</v>
      </c>
      <c r="O394" s="8">
        <v>3969</v>
      </c>
      <c r="P394" s="8">
        <v>369009</v>
      </c>
      <c r="Q394" s="8">
        <v>61764</v>
      </c>
      <c r="R394" s="8">
        <v>6878</v>
      </c>
      <c r="S394" s="8">
        <v>1579</v>
      </c>
      <c r="T394" s="8">
        <v>760</v>
      </c>
    </row>
    <row r="395" spans="1:20">
      <c r="A395" s="1">
        <v>45166</v>
      </c>
      <c r="B395" s="8">
        <v>1944206</v>
      </c>
      <c r="C395" s="8">
        <v>1117684</v>
      </c>
      <c r="D395" s="8">
        <v>826522</v>
      </c>
      <c r="E395" s="10">
        <f>nyse_gme_short_volume__4[[#This Row],[total_short]]/nyse_gme_short_volume__4[[#This Row],[total_reported]]</f>
        <v>0.57487941092661987</v>
      </c>
      <c r="F395" s="10">
        <f>nyse_gme_short_volume__4[[#This Row],[total_long]]/nyse_gme_short_volume__4[[#This Row],[total_reported]]</f>
        <v>0.42512058907338007</v>
      </c>
      <c r="G395" s="8">
        <v>662569</v>
      </c>
      <c r="H395" s="10">
        <f>nyse_gme_short_volume__4[[#This Row],[Off-Exchange]]/nyse_gme_short_volume__4[[#This Row],[total_reported]]</f>
        <v>0.34079156221100027</v>
      </c>
      <c r="I395" s="8">
        <v>24208</v>
      </c>
      <c r="J395" s="8" t="s">
        <v>16</v>
      </c>
      <c r="K395" s="8" t="s">
        <v>16</v>
      </c>
      <c r="L395" s="8" t="s">
        <v>16</v>
      </c>
      <c r="M395" s="8" t="s">
        <v>16</v>
      </c>
      <c r="N395" s="8">
        <v>6268</v>
      </c>
      <c r="O395" s="8">
        <v>1100</v>
      </c>
      <c r="P395" s="8">
        <v>358845</v>
      </c>
      <c r="Q395" s="8">
        <v>59224</v>
      </c>
      <c r="R395" s="8">
        <v>4304</v>
      </c>
      <c r="S395" s="8">
        <v>1141</v>
      </c>
      <c r="T395" s="8">
        <v>25</v>
      </c>
    </row>
    <row r="396" spans="1:20">
      <c r="A396" s="1">
        <v>45163</v>
      </c>
      <c r="B396" s="8">
        <v>2190638</v>
      </c>
      <c r="C396" s="8">
        <v>1429027</v>
      </c>
      <c r="D396" s="8">
        <v>761611</v>
      </c>
      <c r="E396" s="10">
        <f>nyse_gme_short_volume__4[[#This Row],[total_short]]/nyse_gme_short_volume__4[[#This Row],[total_reported]]</f>
        <v>0.65233370369727905</v>
      </c>
      <c r="F396" s="10">
        <f>nyse_gme_short_volume__4[[#This Row],[total_long]]/nyse_gme_short_volume__4[[#This Row],[total_reported]]</f>
        <v>0.34766629630272095</v>
      </c>
      <c r="G396" s="8">
        <v>710600</v>
      </c>
      <c r="H396" s="10">
        <f>nyse_gme_short_volume__4[[#This Row],[Off-Exchange]]/nyse_gme_short_volume__4[[#This Row],[total_reported]]</f>
        <v>0.32438038598800895</v>
      </c>
      <c r="I396" s="8">
        <v>8466</v>
      </c>
      <c r="J396" s="8" t="s">
        <v>16</v>
      </c>
      <c r="K396" s="8" t="s">
        <v>16</v>
      </c>
      <c r="L396" s="8" t="s">
        <v>16</v>
      </c>
      <c r="M396" s="8" t="s">
        <v>16</v>
      </c>
      <c r="N396" s="8">
        <v>2800</v>
      </c>
      <c r="O396" s="8">
        <v>2697</v>
      </c>
      <c r="P396" s="8">
        <v>585997</v>
      </c>
      <c r="Q396" s="8">
        <v>107588</v>
      </c>
      <c r="R396" s="8">
        <v>8916</v>
      </c>
      <c r="S396" s="8">
        <v>1755</v>
      </c>
      <c r="T396" s="8">
        <v>208</v>
      </c>
    </row>
    <row r="397" spans="1:20">
      <c r="A397" s="1">
        <v>45162</v>
      </c>
      <c r="B397" s="8">
        <v>2341952</v>
      </c>
      <c r="C397" s="8">
        <v>1612648</v>
      </c>
      <c r="D397" s="8">
        <v>729304</v>
      </c>
      <c r="E397" s="10">
        <f>nyse_gme_short_volume__4[[#This Row],[total_short]]/nyse_gme_short_volume__4[[#This Row],[total_reported]]</f>
        <v>0.68859139726177143</v>
      </c>
      <c r="F397" s="10">
        <f>nyse_gme_short_volume__4[[#This Row],[total_long]]/nyse_gme_short_volume__4[[#This Row],[total_reported]]</f>
        <v>0.31140860273822862</v>
      </c>
      <c r="G397" s="8">
        <v>850412</v>
      </c>
      <c r="H397" s="10">
        <f>nyse_gme_short_volume__4[[#This Row],[Off-Exchange]]/nyse_gme_short_volume__4[[#This Row],[total_reported]]</f>
        <v>0.36312102041374034</v>
      </c>
      <c r="I397" s="8">
        <v>5559</v>
      </c>
      <c r="J397" s="8" t="s">
        <v>16</v>
      </c>
      <c r="K397" s="8" t="s">
        <v>16</v>
      </c>
      <c r="L397" s="8" t="s">
        <v>16</v>
      </c>
      <c r="M397" s="8" t="s">
        <v>16</v>
      </c>
      <c r="N397" s="8">
        <v>5005</v>
      </c>
      <c r="O397" s="8">
        <v>2134</v>
      </c>
      <c r="P397" s="8">
        <v>629429</v>
      </c>
      <c r="Q397" s="8">
        <v>106422</v>
      </c>
      <c r="R397" s="8">
        <v>7696</v>
      </c>
      <c r="S397" s="8">
        <v>3114</v>
      </c>
      <c r="T397" s="8">
        <v>2877</v>
      </c>
    </row>
    <row r="398" spans="1:20">
      <c r="A398" s="1">
        <v>45161</v>
      </c>
      <c r="B398" s="8">
        <v>1710487</v>
      </c>
      <c r="C398" s="8">
        <v>1152392</v>
      </c>
      <c r="D398" s="8">
        <v>558095</v>
      </c>
      <c r="E398" s="10">
        <f>nyse_gme_short_volume__4[[#This Row],[total_short]]/nyse_gme_short_volume__4[[#This Row],[total_reported]]</f>
        <v>0.67372157753902839</v>
      </c>
      <c r="F398" s="10">
        <f>nyse_gme_short_volume__4[[#This Row],[total_long]]/nyse_gme_short_volume__4[[#This Row],[total_reported]]</f>
        <v>0.32627842246097166</v>
      </c>
      <c r="G398" s="8">
        <v>569288</v>
      </c>
      <c r="H398" s="10">
        <f>nyse_gme_short_volume__4[[#This Row],[Off-Exchange]]/nyse_gme_short_volume__4[[#This Row],[total_reported]]</f>
        <v>0.33282217286655791</v>
      </c>
      <c r="I398" s="8">
        <v>7181</v>
      </c>
      <c r="J398" s="8" t="s">
        <v>16</v>
      </c>
      <c r="K398" s="8" t="s">
        <v>16</v>
      </c>
      <c r="L398" s="8" t="s">
        <v>16</v>
      </c>
      <c r="M398" s="8" t="s">
        <v>16</v>
      </c>
      <c r="N398" s="8">
        <v>1759</v>
      </c>
      <c r="O398" s="8">
        <v>2293</v>
      </c>
      <c r="P398" s="8">
        <v>481577</v>
      </c>
      <c r="Q398" s="8">
        <v>80702</v>
      </c>
      <c r="R398" s="8">
        <v>7573</v>
      </c>
      <c r="S398" s="8">
        <v>1133</v>
      </c>
      <c r="T398" s="8">
        <v>886</v>
      </c>
    </row>
    <row r="399" spans="1:20">
      <c r="A399" s="1">
        <v>45160</v>
      </c>
      <c r="B399" s="8">
        <v>2443195</v>
      </c>
      <c r="C399" s="8">
        <v>1840779</v>
      </c>
      <c r="D399" s="8">
        <v>602416</v>
      </c>
      <c r="E399" s="10">
        <f>nyse_gme_short_volume__4[[#This Row],[total_short]]/nyse_gme_short_volume__4[[#This Row],[total_reported]]</f>
        <v>0.7534310605579988</v>
      </c>
      <c r="F399" s="10">
        <f>nyse_gme_short_volume__4[[#This Row],[total_long]]/nyse_gme_short_volume__4[[#This Row],[total_reported]]</f>
        <v>0.24656893944200114</v>
      </c>
      <c r="G399" s="8">
        <v>1003638</v>
      </c>
      <c r="H399" s="10">
        <f>nyse_gme_short_volume__4[[#This Row],[Off-Exchange]]/nyse_gme_short_volume__4[[#This Row],[total_reported]]</f>
        <v>0.41078915109109176</v>
      </c>
      <c r="I399" s="8">
        <v>14397</v>
      </c>
      <c r="J399" s="8" t="s">
        <v>16</v>
      </c>
      <c r="K399" s="8" t="s">
        <v>16</v>
      </c>
      <c r="L399" s="8" t="s">
        <v>16</v>
      </c>
      <c r="M399" s="8" t="s">
        <v>16</v>
      </c>
      <c r="N399" s="8">
        <v>10295</v>
      </c>
      <c r="O399" s="8">
        <v>2003</v>
      </c>
      <c r="P399" s="8">
        <v>685606</v>
      </c>
      <c r="Q399" s="8">
        <v>116191</v>
      </c>
      <c r="R399" s="8">
        <v>7246</v>
      </c>
      <c r="S399" s="8">
        <v>1084</v>
      </c>
      <c r="T399" s="8">
        <v>319</v>
      </c>
    </row>
    <row r="400" spans="1:20">
      <c r="A400" s="1">
        <v>45159</v>
      </c>
      <c r="B400" s="8">
        <v>1995948</v>
      </c>
      <c r="C400" s="8">
        <v>1574802</v>
      </c>
      <c r="D400" s="8">
        <v>421146</v>
      </c>
      <c r="E400" s="10">
        <f>nyse_gme_short_volume__4[[#This Row],[total_short]]/nyse_gme_short_volume__4[[#This Row],[total_reported]]</f>
        <v>0.78899951301336513</v>
      </c>
      <c r="F400" s="10">
        <f>nyse_gme_short_volume__4[[#This Row],[total_long]]/nyse_gme_short_volume__4[[#This Row],[total_reported]]</f>
        <v>0.21100048698663493</v>
      </c>
      <c r="G400" s="8">
        <v>954307</v>
      </c>
      <c r="H400" s="10">
        <f>nyse_gme_short_volume__4[[#This Row],[Off-Exchange]]/nyse_gme_short_volume__4[[#This Row],[total_reported]]</f>
        <v>0.47812217552761893</v>
      </c>
      <c r="I400" s="8">
        <v>5792</v>
      </c>
      <c r="J400" s="8" t="s">
        <v>16</v>
      </c>
      <c r="K400" s="8" t="s">
        <v>16</v>
      </c>
      <c r="L400" s="8" t="s">
        <v>16</v>
      </c>
      <c r="M400" s="8" t="s">
        <v>16</v>
      </c>
      <c r="N400" s="8">
        <v>4740</v>
      </c>
      <c r="O400" s="8">
        <v>2908</v>
      </c>
      <c r="P400" s="8">
        <v>500771</v>
      </c>
      <c r="Q400" s="8">
        <v>95557</v>
      </c>
      <c r="R400" s="8">
        <v>8293</v>
      </c>
      <c r="S400" s="8">
        <v>1981</v>
      </c>
      <c r="T400" s="8">
        <v>453</v>
      </c>
    </row>
    <row r="401" spans="1:20">
      <c r="A401" s="1">
        <v>45156</v>
      </c>
      <c r="B401" s="8">
        <v>1251948</v>
      </c>
      <c r="C401" s="8">
        <v>859391</v>
      </c>
      <c r="D401" s="8">
        <v>392557</v>
      </c>
      <c r="E401" s="10">
        <f>nyse_gme_short_volume__4[[#This Row],[total_short]]/nyse_gme_short_volume__4[[#This Row],[total_reported]]</f>
        <v>0.68644304715531312</v>
      </c>
      <c r="F401" s="10">
        <f>nyse_gme_short_volume__4[[#This Row],[total_long]]/nyse_gme_short_volume__4[[#This Row],[total_reported]]</f>
        <v>0.31355695284468682</v>
      </c>
      <c r="G401" s="8">
        <v>444471</v>
      </c>
      <c r="H401" s="10">
        <f>nyse_gme_short_volume__4[[#This Row],[Off-Exchange]]/nyse_gme_short_volume__4[[#This Row],[total_reported]]</f>
        <v>0.35502353132877723</v>
      </c>
      <c r="I401" s="8">
        <v>6655</v>
      </c>
      <c r="J401" s="8" t="s">
        <v>16</v>
      </c>
      <c r="K401" s="8" t="s">
        <v>16</v>
      </c>
      <c r="L401" s="8" t="s">
        <v>16</v>
      </c>
      <c r="M401" s="8" t="s">
        <v>16</v>
      </c>
      <c r="N401" s="8">
        <v>1318</v>
      </c>
      <c r="O401" s="8">
        <v>2941</v>
      </c>
      <c r="P401" s="8">
        <v>338570</v>
      </c>
      <c r="Q401" s="8">
        <v>58516</v>
      </c>
      <c r="R401" s="8">
        <v>5920</v>
      </c>
      <c r="S401" s="8">
        <v>900</v>
      </c>
      <c r="T401" s="8">
        <v>100</v>
      </c>
    </row>
    <row r="402" spans="1:20">
      <c r="A402" s="1">
        <v>45155</v>
      </c>
      <c r="B402" s="8">
        <v>1229276</v>
      </c>
      <c r="C402" s="8">
        <v>922114</v>
      </c>
      <c r="D402" s="8">
        <v>307162</v>
      </c>
      <c r="E402" s="10">
        <f>nyse_gme_short_volume__4[[#This Row],[total_short]]/nyse_gme_short_volume__4[[#This Row],[total_reported]]</f>
        <v>0.75012771745320006</v>
      </c>
      <c r="F402" s="10">
        <f>nyse_gme_short_volume__4[[#This Row],[total_long]]/nyse_gme_short_volume__4[[#This Row],[total_reported]]</f>
        <v>0.24987228254679991</v>
      </c>
      <c r="G402" s="8">
        <v>440665</v>
      </c>
      <c r="H402" s="10">
        <f>nyse_gme_short_volume__4[[#This Row],[Off-Exchange]]/nyse_gme_short_volume__4[[#This Row],[total_reported]]</f>
        <v>0.35847523257592273</v>
      </c>
      <c r="I402" s="8">
        <v>7108</v>
      </c>
      <c r="J402" s="8" t="s">
        <v>16</v>
      </c>
      <c r="K402" s="8" t="s">
        <v>16</v>
      </c>
      <c r="L402" s="8" t="s">
        <v>16</v>
      </c>
      <c r="M402" s="8" t="s">
        <v>16</v>
      </c>
      <c r="N402" s="8">
        <v>2980</v>
      </c>
      <c r="O402" s="8">
        <v>3286</v>
      </c>
      <c r="P402" s="8">
        <v>371380</v>
      </c>
      <c r="Q402" s="8">
        <v>87969</v>
      </c>
      <c r="R402" s="8">
        <v>5669</v>
      </c>
      <c r="S402" s="8">
        <v>2314</v>
      </c>
      <c r="T402" s="8">
        <v>743</v>
      </c>
    </row>
    <row r="403" spans="1:20">
      <c r="A403" s="1">
        <v>45154</v>
      </c>
      <c r="B403" s="8">
        <v>1830088</v>
      </c>
      <c r="C403" s="8">
        <v>1373537</v>
      </c>
      <c r="D403" s="8">
        <v>456551</v>
      </c>
      <c r="E403" s="10">
        <f>nyse_gme_short_volume__4[[#This Row],[total_short]]/nyse_gme_short_volume__4[[#This Row],[total_reported]]</f>
        <v>0.75053057557887926</v>
      </c>
      <c r="F403" s="10">
        <f>nyse_gme_short_volume__4[[#This Row],[total_long]]/nyse_gme_short_volume__4[[#This Row],[total_reported]]</f>
        <v>0.24946942442112074</v>
      </c>
      <c r="G403" s="8">
        <v>794831</v>
      </c>
      <c r="H403" s="10">
        <f>nyse_gme_short_volume__4[[#This Row],[Off-Exchange]]/nyse_gme_short_volume__4[[#This Row],[total_reported]]</f>
        <v>0.43431299478495022</v>
      </c>
      <c r="I403" s="8">
        <v>8534</v>
      </c>
      <c r="J403" s="8" t="s">
        <v>16</v>
      </c>
      <c r="K403" s="8" t="s">
        <v>16</v>
      </c>
      <c r="L403" s="8" t="s">
        <v>16</v>
      </c>
      <c r="M403" s="8" t="s">
        <v>16</v>
      </c>
      <c r="N403" s="8">
        <v>4400</v>
      </c>
      <c r="O403" s="8">
        <v>2710</v>
      </c>
      <c r="P403" s="8">
        <v>482606</v>
      </c>
      <c r="Q403" s="8">
        <v>71370</v>
      </c>
      <c r="R403" s="8">
        <v>7136</v>
      </c>
      <c r="S403" s="8">
        <v>1825</v>
      </c>
      <c r="T403" s="8">
        <v>125</v>
      </c>
    </row>
    <row r="404" spans="1:20">
      <c r="A404" s="1">
        <v>45153</v>
      </c>
      <c r="B404" s="8">
        <v>1437873</v>
      </c>
      <c r="C404" s="8">
        <v>1105608</v>
      </c>
      <c r="D404" s="8">
        <v>332265</v>
      </c>
      <c r="E404" s="10">
        <f>nyse_gme_short_volume__4[[#This Row],[total_short]]/nyse_gme_short_volume__4[[#This Row],[total_reported]]</f>
        <v>0.76891909090719412</v>
      </c>
      <c r="F404" s="10">
        <f>nyse_gme_short_volume__4[[#This Row],[total_long]]/nyse_gme_short_volume__4[[#This Row],[total_reported]]</f>
        <v>0.23108090909280582</v>
      </c>
      <c r="G404" s="8">
        <v>554662</v>
      </c>
      <c r="H404" s="10">
        <f>nyse_gme_short_volume__4[[#This Row],[Off-Exchange]]/nyse_gme_short_volume__4[[#This Row],[total_reported]]</f>
        <v>0.38575173189843609</v>
      </c>
      <c r="I404" s="8">
        <v>5192</v>
      </c>
      <c r="J404" s="8" t="s">
        <v>16</v>
      </c>
      <c r="K404" s="8" t="s">
        <v>16</v>
      </c>
      <c r="L404" s="8" t="s">
        <v>16</v>
      </c>
      <c r="M404" s="8" t="s">
        <v>16</v>
      </c>
      <c r="N404" s="8">
        <v>2195</v>
      </c>
      <c r="O404" s="8">
        <v>2188</v>
      </c>
      <c r="P404" s="8">
        <v>460984</v>
      </c>
      <c r="Q404" s="8">
        <v>70868</v>
      </c>
      <c r="R404" s="8">
        <v>7504</v>
      </c>
      <c r="S404" s="8">
        <v>1927</v>
      </c>
      <c r="T404" s="8">
        <v>88</v>
      </c>
    </row>
    <row r="405" spans="1:20">
      <c r="A405" s="1">
        <v>45152</v>
      </c>
      <c r="B405" s="8">
        <v>2026933</v>
      </c>
      <c r="C405" s="8">
        <v>1557429</v>
      </c>
      <c r="D405" s="8">
        <v>469504</v>
      </c>
      <c r="E405" s="10">
        <f>nyse_gme_short_volume__4[[#This Row],[total_short]]/nyse_gme_short_volume__4[[#This Row],[total_reported]]</f>
        <v>0.76836728199698756</v>
      </c>
      <c r="F405" s="10">
        <f>nyse_gme_short_volume__4[[#This Row],[total_long]]/nyse_gme_short_volume__4[[#This Row],[total_reported]]</f>
        <v>0.23163271800301244</v>
      </c>
      <c r="G405" s="8">
        <v>799962</v>
      </c>
      <c r="H405" s="10">
        <f>nyse_gme_short_volume__4[[#This Row],[Off-Exchange]]/nyse_gme_short_volume__4[[#This Row],[total_reported]]</f>
        <v>0.39466622725072809</v>
      </c>
      <c r="I405" s="8">
        <v>3716</v>
      </c>
      <c r="J405" s="8" t="s">
        <v>16</v>
      </c>
      <c r="K405" s="8" t="s">
        <v>16</v>
      </c>
      <c r="L405" s="8" t="s">
        <v>16</v>
      </c>
      <c r="M405" s="8" t="s">
        <v>16</v>
      </c>
      <c r="N405" s="8">
        <v>9036</v>
      </c>
      <c r="O405" s="8">
        <v>3550</v>
      </c>
      <c r="P405" s="8">
        <v>587520</v>
      </c>
      <c r="Q405" s="8">
        <v>125201</v>
      </c>
      <c r="R405" s="8">
        <v>25237</v>
      </c>
      <c r="S405" s="8">
        <v>3095</v>
      </c>
      <c r="T405" s="8">
        <v>112</v>
      </c>
    </row>
    <row r="406" spans="1:20">
      <c r="A406" s="1">
        <v>45149</v>
      </c>
      <c r="B406" s="8">
        <v>923484</v>
      </c>
      <c r="C406" s="8">
        <v>616630</v>
      </c>
      <c r="D406" s="8">
        <v>306854</v>
      </c>
      <c r="E406" s="10">
        <f>nyse_gme_short_volume__4[[#This Row],[total_short]]/nyse_gme_short_volume__4[[#This Row],[total_reported]]</f>
        <v>0.66772136820995276</v>
      </c>
      <c r="F406" s="10">
        <f>nyse_gme_short_volume__4[[#This Row],[total_long]]/nyse_gme_short_volume__4[[#This Row],[total_reported]]</f>
        <v>0.33227863179004724</v>
      </c>
      <c r="G406" s="8">
        <v>303556</v>
      </c>
      <c r="H406" s="10">
        <f>nyse_gme_short_volume__4[[#This Row],[Off-Exchange]]/nyse_gme_short_volume__4[[#This Row],[total_reported]]</f>
        <v>0.328707373381672</v>
      </c>
      <c r="I406" s="8">
        <v>5897</v>
      </c>
      <c r="J406" s="8" t="s">
        <v>16</v>
      </c>
      <c r="K406" s="8" t="s">
        <v>16</v>
      </c>
      <c r="L406" s="8" t="s">
        <v>16</v>
      </c>
      <c r="M406" s="8" t="s">
        <v>16</v>
      </c>
      <c r="N406" s="8">
        <v>300</v>
      </c>
      <c r="O406" s="8">
        <v>3512</v>
      </c>
      <c r="P406" s="8">
        <v>212256</v>
      </c>
      <c r="Q406" s="8">
        <v>86469</v>
      </c>
      <c r="R406" s="8">
        <v>3246</v>
      </c>
      <c r="S406" s="8">
        <v>1394</v>
      </c>
      <c r="T406" s="8"/>
    </row>
    <row r="407" spans="1:20">
      <c r="A407" s="1">
        <v>45148</v>
      </c>
      <c r="B407" s="8">
        <v>940164</v>
      </c>
      <c r="C407" s="8">
        <v>579642</v>
      </c>
      <c r="D407" s="8">
        <v>360522</v>
      </c>
      <c r="E407" s="10">
        <f>nyse_gme_short_volume__4[[#This Row],[total_short]]/nyse_gme_short_volume__4[[#This Row],[total_reported]]</f>
        <v>0.61653286022438636</v>
      </c>
      <c r="F407" s="10">
        <f>nyse_gme_short_volume__4[[#This Row],[total_long]]/nyse_gme_short_volume__4[[#This Row],[total_reported]]</f>
        <v>0.38346713977561364</v>
      </c>
      <c r="G407" s="8">
        <v>281004</v>
      </c>
      <c r="H407" s="10">
        <f>nyse_gme_short_volume__4[[#This Row],[Off-Exchange]]/nyse_gme_short_volume__4[[#This Row],[total_reported]]</f>
        <v>0.29888827906620546</v>
      </c>
      <c r="I407" s="8">
        <v>3632</v>
      </c>
      <c r="J407" s="8" t="s">
        <v>16</v>
      </c>
      <c r="K407" s="8" t="s">
        <v>16</v>
      </c>
      <c r="L407" s="8" t="s">
        <v>16</v>
      </c>
      <c r="M407" s="8" t="s">
        <v>16</v>
      </c>
      <c r="N407" s="8">
        <v>3126</v>
      </c>
      <c r="O407" s="8">
        <v>2279</v>
      </c>
      <c r="P407" s="8">
        <v>245372</v>
      </c>
      <c r="Q407" s="8">
        <v>40108</v>
      </c>
      <c r="R407" s="8">
        <v>2673</v>
      </c>
      <c r="S407" s="8">
        <v>1114</v>
      </c>
      <c r="T407" s="8">
        <v>334</v>
      </c>
    </row>
    <row r="408" spans="1:20">
      <c r="A408" s="1">
        <v>45147</v>
      </c>
      <c r="B408" s="8">
        <v>1791800</v>
      </c>
      <c r="C408" s="8">
        <v>1445713</v>
      </c>
      <c r="D408" s="8">
        <v>346087</v>
      </c>
      <c r="E408" s="10">
        <f>nyse_gme_short_volume__4[[#This Row],[total_short]]/nyse_gme_short_volume__4[[#This Row],[total_reported]]</f>
        <v>0.80684953677865834</v>
      </c>
      <c r="F408" s="10">
        <f>nyse_gme_short_volume__4[[#This Row],[total_long]]/nyse_gme_short_volume__4[[#This Row],[total_reported]]</f>
        <v>0.19315046322134166</v>
      </c>
      <c r="G408" s="8">
        <v>698089</v>
      </c>
      <c r="H408" s="10">
        <f>nyse_gme_short_volume__4[[#This Row],[Off-Exchange]]/nyse_gme_short_volume__4[[#This Row],[total_reported]]</f>
        <v>0.38960207612456749</v>
      </c>
      <c r="I408" s="8">
        <v>4661</v>
      </c>
      <c r="J408" s="8" t="s">
        <v>16</v>
      </c>
      <c r="K408" s="8" t="s">
        <v>16</v>
      </c>
      <c r="L408" s="8" t="s">
        <v>16</v>
      </c>
      <c r="M408" s="8" t="s">
        <v>16</v>
      </c>
      <c r="N408" s="8">
        <v>5812</v>
      </c>
      <c r="O408" s="8">
        <v>2300</v>
      </c>
      <c r="P408" s="8">
        <v>635025</v>
      </c>
      <c r="Q408" s="8">
        <v>87985</v>
      </c>
      <c r="R408" s="8">
        <v>10163</v>
      </c>
      <c r="S408" s="8">
        <v>1102</v>
      </c>
      <c r="T408" s="8">
        <v>576</v>
      </c>
    </row>
    <row r="409" spans="1:20">
      <c r="A409" s="1">
        <v>45146</v>
      </c>
      <c r="B409" s="8">
        <v>919106</v>
      </c>
      <c r="C409" s="8">
        <v>630043</v>
      </c>
      <c r="D409" s="8">
        <v>289063</v>
      </c>
      <c r="E409" s="10">
        <f>nyse_gme_short_volume__4[[#This Row],[total_short]]/nyse_gme_short_volume__4[[#This Row],[total_reported]]</f>
        <v>0.68549547059860338</v>
      </c>
      <c r="F409" s="10">
        <f>nyse_gme_short_volume__4[[#This Row],[total_long]]/nyse_gme_short_volume__4[[#This Row],[total_reported]]</f>
        <v>0.31450452940139656</v>
      </c>
      <c r="G409" s="8">
        <v>338163</v>
      </c>
      <c r="H409" s="10">
        <f>nyse_gme_short_volume__4[[#This Row],[Off-Exchange]]/nyse_gme_short_volume__4[[#This Row],[total_reported]]</f>
        <v>0.3679260063583526</v>
      </c>
      <c r="I409" s="8">
        <v>2419</v>
      </c>
      <c r="J409" s="8" t="s">
        <v>16</v>
      </c>
      <c r="K409" s="8" t="s">
        <v>16</v>
      </c>
      <c r="L409" s="8" t="s">
        <v>16</v>
      </c>
      <c r="M409" s="8" t="s">
        <v>16</v>
      </c>
      <c r="N409" s="8">
        <v>1800</v>
      </c>
      <c r="O409" s="8">
        <v>1055</v>
      </c>
      <c r="P409" s="8">
        <v>233486</v>
      </c>
      <c r="Q409" s="8">
        <v>46023</v>
      </c>
      <c r="R409" s="8">
        <v>4993</v>
      </c>
      <c r="S409" s="8">
        <v>1812</v>
      </c>
      <c r="T409" s="8">
        <v>292</v>
      </c>
    </row>
    <row r="410" spans="1:20">
      <c r="A410" s="1">
        <v>45145</v>
      </c>
      <c r="B410" s="8">
        <v>993144</v>
      </c>
      <c r="C410" s="8">
        <v>640591</v>
      </c>
      <c r="D410" s="8">
        <v>352553</v>
      </c>
      <c r="E410" s="10">
        <f>nyse_gme_short_volume__4[[#This Row],[total_short]]/nyse_gme_short_volume__4[[#This Row],[total_reported]]</f>
        <v>0.64501321057167949</v>
      </c>
      <c r="F410" s="10">
        <f>nyse_gme_short_volume__4[[#This Row],[total_long]]/nyse_gme_short_volume__4[[#This Row],[total_reported]]</f>
        <v>0.35498678942832057</v>
      </c>
      <c r="G410" s="8">
        <v>349228</v>
      </c>
      <c r="H410" s="10">
        <f>nyse_gme_short_volume__4[[#This Row],[Off-Exchange]]/nyse_gme_short_volume__4[[#This Row],[total_reported]]</f>
        <v>0.35163883585864686</v>
      </c>
      <c r="I410" s="8">
        <v>4485</v>
      </c>
      <c r="J410" s="8" t="s">
        <v>16</v>
      </c>
      <c r="K410" s="8" t="s">
        <v>16</v>
      </c>
      <c r="L410" s="8" t="s">
        <v>16</v>
      </c>
      <c r="M410" s="8" t="s">
        <v>16</v>
      </c>
      <c r="N410" s="8">
        <v>1100</v>
      </c>
      <c r="O410" s="8">
        <v>1100</v>
      </c>
      <c r="P410" s="8">
        <v>253836</v>
      </c>
      <c r="Q410" s="8">
        <v>26882</v>
      </c>
      <c r="R410" s="8">
        <v>3144</v>
      </c>
      <c r="S410" s="8">
        <v>328</v>
      </c>
      <c r="T410" s="8">
        <v>488</v>
      </c>
    </row>
    <row r="411" spans="1:20">
      <c r="A411" s="1">
        <v>45142</v>
      </c>
      <c r="B411" s="8">
        <v>1584150</v>
      </c>
      <c r="C411" s="8">
        <v>1058771</v>
      </c>
      <c r="D411" s="8">
        <v>525379</v>
      </c>
      <c r="E411" s="10">
        <f>nyse_gme_short_volume__4[[#This Row],[total_short]]/nyse_gme_short_volume__4[[#This Row],[total_reported]]</f>
        <v>0.66835274437395453</v>
      </c>
      <c r="F411" s="10">
        <f>nyse_gme_short_volume__4[[#This Row],[total_long]]/nyse_gme_short_volume__4[[#This Row],[total_reported]]</f>
        <v>0.33164725562604552</v>
      </c>
      <c r="G411" s="8">
        <v>632241</v>
      </c>
      <c r="H411" s="10">
        <f>nyse_gme_short_volume__4[[#This Row],[Off-Exchange]]/nyse_gme_short_volume__4[[#This Row],[total_reported]]</f>
        <v>0.39910425149133605</v>
      </c>
      <c r="I411" s="8">
        <v>17978</v>
      </c>
      <c r="J411" s="8" t="s">
        <v>16</v>
      </c>
      <c r="K411" s="8" t="s">
        <v>16</v>
      </c>
      <c r="L411" s="8" t="s">
        <v>16</v>
      </c>
      <c r="M411" s="8" t="s">
        <v>16</v>
      </c>
      <c r="N411" s="8">
        <v>1930</v>
      </c>
      <c r="O411" s="8">
        <v>700</v>
      </c>
      <c r="P411" s="8">
        <v>341874</v>
      </c>
      <c r="Q411" s="8">
        <v>55719</v>
      </c>
      <c r="R411" s="8">
        <v>6884</v>
      </c>
      <c r="S411" s="8">
        <v>144</v>
      </c>
      <c r="T411" s="8">
        <v>1301</v>
      </c>
    </row>
    <row r="412" spans="1:20">
      <c r="A412" s="1">
        <v>45141</v>
      </c>
      <c r="B412" s="8">
        <v>868748</v>
      </c>
      <c r="C412" s="8">
        <v>596777</v>
      </c>
      <c r="D412" s="8">
        <v>271971</v>
      </c>
      <c r="E412" s="10">
        <f>nyse_gme_short_volume__4[[#This Row],[total_short]]/nyse_gme_short_volume__4[[#This Row],[total_reported]]</f>
        <v>0.6869391353994484</v>
      </c>
      <c r="F412" s="10">
        <f>nyse_gme_short_volume__4[[#This Row],[total_long]]/nyse_gme_short_volume__4[[#This Row],[total_reported]]</f>
        <v>0.3130608646005516</v>
      </c>
      <c r="G412" s="8">
        <v>302944</v>
      </c>
      <c r="H412" s="10">
        <f>nyse_gme_short_volume__4[[#This Row],[Off-Exchange]]/nyse_gme_short_volume__4[[#This Row],[total_reported]]</f>
        <v>0.34871332077886796</v>
      </c>
      <c r="I412" s="8">
        <v>10234</v>
      </c>
      <c r="J412" s="8" t="s">
        <v>16</v>
      </c>
      <c r="K412" s="8" t="s">
        <v>16</v>
      </c>
      <c r="L412" s="8" t="s">
        <v>16</v>
      </c>
      <c r="M412" s="8" t="s">
        <v>16</v>
      </c>
      <c r="N412" s="8">
        <v>3326</v>
      </c>
      <c r="O412" s="8">
        <v>600</v>
      </c>
      <c r="P412" s="8">
        <v>246089</v>
      </c>
      <c r="Q412" s="8">
        <v>27421</v>
      </c>
      <c r="R412" s="8">
        <v>4104</v>
      </c>
      <c r="S412" s="8">
        <v>1829</v>
      </c>
      <c r="T412" s="8">
        <v>230</v>
      </c>
    </row>
    <row r="413" spans="1:20">
      <c r="A413" s="1">
        <v>45140</v>
      </c>
      <c r="B413" s="8">
        <v>1864868</v>
      </c>
      <c r="C413" s="8">
        <v>1309745</v>
      </c>
      <c r="D413" s="8">
        <v>555123</v>
      </c>
      <c r="E413" s="10">
        <f>nyse_gme_short_volume__4[[#This Row],[total_short]]/nyse_gme_short_volume__4[[#This Row],[total_reported]]</f>
        <v>0.7023258482637913</v>
      </c>
      <c r="F413" s="10">
        <f>nyse_gme_short_volume__4[[#This Row],[total_long]]/nyse_gme_short_volume__4[[#This Row],[total_reported]]</f>
        <v>0.2976741517362087</v>
      </c>
      <c r="G413" s="8">
        <v>684042</v>
      </c>
      <c r="H413" s="10">
        <f>nyse_gme_short_volume__4[[#This Row],[Off-Exchange]]/nyse_gme_short_volume__4[[#This Row],[total_reported]]</f>
        <v>0.36680451377791884</v>
      </c>
      <c r="I413" s="8">
        <v>4272</v>
      </c>
      <c r="J413" s="8" t="s">
        <v>16</v>
      </c>
      <c r="K413" s="8" t="s">
        <v>16</v>
      </c>
      <c r="L413" s="8" t="s">
        <v>16</v>
      </c>
      <c r="M413" s="8" t="s">
        <v>16</v>
      </c>
      <c r="N413" s="8">
        <v>2696</v>
      </c>
      <c r="O413" s="8">
        <v>2195</v>
      </c>
      <c r="P413" s="8">
        <v>564712</v>
      </c>
      <c r="Q413" s="8">
        <v>45480</v>
      </c>
      <c r="R413" s="8">
        <v>4208</v>
      </c>
      <c r="S413" s="8">
        <v>1161</v>
      </c>
      <c r="T413" s="8">
        <v>979</v>
      </c>
    </row>
    <row r="414" spans="1:20">
      <c r="A414" s="1">
        <v>45139</v>
      </c>
      <c r="B414" s="8">
        <v>1742561</v>
      </c>
      <c r="C414" s="8">
        <v>1183712</v>
      </c>
      <c r="D414" s="8">
        <v>558849</v>
      </c>
      <c r="E414" s="10">
        <f>nyse_gme_short_volume__4[[#This Row],[total_short]]/nyse_gme_short_volume__4[[#This Row],[total_reported]]</f>
        <v>0.6792944407685011</v>
      </c>
      <c r="F414" s="10">
        <f>nyse_gme_short_volume__4[[#This Row],[total_long]]/nyse_gme_short_volume__4[[#This Row],[total_reported]]</f>
        <v>0.3207055592314989</v>
      </c>
      <c r="G414" s="8">
        <v>601465</v>
      </c>
      <c r="H414" s="10">
        <f>nyse_gme_short_volume__4[[#This Row],[Off-Exchange]]/nyse_gme_short_volume__4[[#This Row],[total_reported]]</f>
        <v>0.34516151801859446</v>
      </c>
      <c r="I414" s="8">
        <v>16637</v>
      </c>
      <c r="J414" s="8" t="s">
        <v>16</v>
      </c>
      <c r="K414" s="8" t="s">
        <v>16</v>
      </c>
      <c r="L414" s="8" t="s">
        <v>16</v>
      </c>
      <c r="M414" s="8" t="s">
        <v>16</v>
      </c>
      <c r="N414" s="8">
        <v>1969</v>
      </c>
      <c r="O414" s="8">
        <v>5000</v>
      </c>
      <c r="P414" s="8">
        <v>483664</v>
      </c>
      <c r="Q414" s="8">
        <v>66810</v>
      </c>
      <c r="R414" s="8">
        <v>5078</v>
      </c>
      <c r="S414" s="8">
        <v>2525</v>
      </c>
      <c r="T414" s="8">
        <v>564</v>
      </c>
    </row>
    <row r="415" spans="1:20">
      <c r="A415" s="1">
        <v>45138</v>
      </c>
      <c r="B415" s="8">
        <v>1349949</v>
      </c>
      <c r="C415" s="8">
        <v>897533</v>
      </c>
      <c r="D415" s="8">
        <v>452416</v>
      </c>
      <c r="E415" s="10">
        <f>nyse_gme_short_volume__4[[#This Row],[total_short]]/nyse_gme_short_volume__4[[#This Row],[total_reported]]</f>
        <v>0.66486437635792162</v>
      </c>
      <c r="F415" s="10">
        <f>nyse_gme_short_volume__4[[#This Row],[total_long]]/nyse_gme_short_volume__4[[#This Row],[total_reported]]</f>
        <v>0.33513562364207833</v>
      </c>
      <c r="G415" s="8">
        <v>437199</v>
      </c>
      <c r="H415" s="10">
        <f>nyse_gme_short_volume__4[[#This Row],[Off-Exchange]]/nyse_gme_short_volume__4[[#This Row],[total_reported]]</f>
        <v>0.3238633459486247</v>
      </c>
      <c r="I415" s="8">
        <v>11993</v>
      </c>
      <c r="J415" s="8" t="s">
        <v>16</v>
      </c>
      <c r="K415" s="8" t="s">
        <v>16</v>
      </c>
      <c r="L415" s="8" t="s">
        <v>16</v>
      </c>
      <c r="M415" s="8" t="s">
        <v>16</v>
      </c>
      <c r="N415" s="8">
        <v>2344</v>
      </c>
      <c r="O415" s="8">
        <v>1600</v>
      </c>
      <c r="P415" s="8">
        <v>392643</v>
      </c>
      <c r="Q415" s="8">
        <v>44191</v>
      </c>
      <c r="R415" s="8">
        <v>5968</v>
      </c>
      <c r="S415" s="8">
        <v>1495</v>
      </c>
      <c r="T415" s="8">
        <v>100</v>
      </c>
    </row>
    <row r="416" spans="1:20">
      <c r="A416" s="1">
        <v>45135</v>
      </c>
      <c r="B416" s="8">
        <v>1738124</v>
      </c>
      <c r="C416" s="8">
        <v>1283740</v>
      </c>
      <c r="D416" s="8">
        <v>454384</v>
      </c>
      <c r="E416" s="10">
        <f>nyse_gme_short_volume__4[[#This Row],[total_short]]/nyse_gme_short_volume__4[[#This Row],[total_reported]]</f>
        <v>0.73857791503943337</v>
      </c>
      <c r="F416" s="10">
        <f>nyse_gme_short_volume__4[[#This Row],[total_long]]/nyse_gme_short_volume__4[[#This Row],[total_reported]]</f>
        <v>0.26142208496056668</v>
      </c>
      <c r="G416" s="8">
        <v>770166</v>
      </c>
      <c r="H416" s="10">
        <f>nyse_gme_short_volume__4[[#This Row],[Off-Exchange]]/nyse_gme_short_volume__4[[#This Row],[total_reported]]</f>
        <v>0.44310187305393633</v>
      </c>
      <c r="I416" s="8">
        <v>23956</v>
      </c>
      <c r="J416" s="8" t="s">
        <v>16</v>
      </c>
      <c r="K416" s="8" t="s">
        <v>16</v>
      </c>
      <c r="L416" s="8" t="s">
        <v>16</v>
      </c>
      <c r="M416" s="8" t="s">
        <v>16</v>
      </c>
      <c r="N416" s="8">
        <v>1042</v>
      </c>
      <c r="O416" s="8">
        <v>836</v>
      </c>
      <c r="P416" s="8">
        <v>418640</v>
      </c>
      <c r="Q416" s="8">
        <v>61857</v>
      </c>
      <c r="R416" s="8">
        <v>5649</v>
      </c>
      <c r="S416" s="8">
        <v>1094</v>
      </c>
      <c r="T416" s="8">
        <v>500</v>
      </c>
    </row>
    <row r="417" spans="1:20">
      <c r="A417" s="1">
        <v>45134</v>
      </c>
      <c r="B417" s="8">
        <v>2229171</v>
      </c>
      <c r="C417" s="8">
        <v>1500165</v>
      </c>
      <c r="D417" s="8">
        <v>729006</v>
      </c>
      <c r="E417" s="10">
        <f>nyse_gme_short_volume__4[[#This Row],[total_short]]/nyse_gme_short_volume__4[[#This Row],[total_reported]]</f>
        <v>0.67296990675008783</v>
      </c>
      <c r="F417" s="10">
        <f>nyse_gme_short_volume__4[[#This Row],[total_long]]/nyse_gme_short_volume__4[[#This Row],[total_reported]]</f>
        <v>0.32703009324991217</v>
      </c>
      <c r="G417" s="8">
        <v>798715</v>
      </c>
      <c r="H417" s="10">
        <f>nyse_gme_short_volume__4[[#This Row],[Off-Exchange]]/nyse_gme_short_volume__4[[#This Row],[total_reported]]</f>
        <v>0.35830135956371223</v>
      </c>
      <c r="I417" s="8">
        <v>21792</v>
      </c>
      <c r="J417" s="8" t="s">
        <v>16</v>
      </c>
      <c r="K417" s="8" t="s">
        <v>16</v>
      </c>
      <c r="L417" s="8" t="s">
        <v>16</v>
      </c>
      <c r="M417" s="8" t="s">
        <v>16</v>
      </c>
      <c r="N417" s="8">
        <v>1976</v>
      </c>
      <c r="O417" s="8">
        <v>2903</v>
      </c>
      <c r="P417" s="8">
        <v>559948</v>
      </c>
      <c r="Q417" s="8">
        <v>101715</v>
      </c>
      <c r="R417" s="8">
        <v>7360</v>
      </c>
      <c r="S417" s="8">
        <v>3837</v>
      </c>
      <c r="T417" s="8">
        <v>1919</v>
      </c>
    </row>
    <row r="418" spans="1:20">
      <c r="A418" s="1">
        <v>45133</v>
      </c>
      <c r="B418" s="8">
        <v>1030610</v>
      </c>
      <c r="C418" s="8">
        <v>702357</v>
      </c>
      <c r="D418" s="8">
        <v>328253</v>
      </c>
      <c r="E418" s="10">
        <f>nyse_gme_short_volume__4[[#This Row],[total_short]]/nyse_gme_short_volume__4[[#This Row],[total_reported]]</f>
        <v>0.68149639533868289</v>
      </c>
      <c r="F418" s="10">
        <f>nyse_gme_short_volume__4[[#This Row],[total_long]]/nyse_gme_short_volume__4[[#This Row],[total_reported]]</f>
        <v>0.31850360466131711</v>
      </c>
      <c r="G418" s="8">
        <v>348809</v>
      </c>
      <c r="H418" s="10">
        <f>nyse_gme_short_volume__4[[#This Row],[Off-Exchange]]/nyse_gme_short_volume__4[[#This Row],[total_reported]]</f>
        <v>0.33844907384946782</v>
      </c>
      <c r="I418" s="8">
        <v>5101</v>
      </c>
      <c r="J418" s="8" t="s">
        <v>16</v>
      </c>
      <c r="K418" s="8" t="s">
        <v>16</v>
      </c>
      <c r="L418" s="8" t="s">
        <v>16</v>
      </c>
      <c r="M418" s="8" t="s">
        <v>16</v>
      </c>
      <c r="N418" s="8">
        <v>1523</v>
      </c>
      <c r="O418" s="8">
        <v>500</v>
      </c>
      <c r="P418" s="8">
        <v>306996</v>
      </c>
      <c r="Q418" s="8">
        <v>33858</v>
      </c>
      <c r="R418" s="8">
        <v>4759</v>
      </c>
      <c r="S418" s="8">
        <v>237</v>
      </c>
      <c r="T418" s="8">
        <v>574</v>
      </c>
    </row>
    <row r="419" spans="1:20">
      <c r="A419" s="1">
        <v>45132</v>
      </c>
      <c r="B419" s="8">
        <v>1116996</v>
      </c>
      <c r="C419" s="8">
        <v>741632</v>
      </c>
      <c r="D419" s="8">
        <v>375364</v>
      </c>
      <c r="E419" s="10">
        <f>nyse_gme_short_volume__4[[#This Row],[total_short]]/nyse_gme_short_volume__4[[#This Row],[total_reported]]</f>
        <v>0.66395224333838254</v>
      </c>
      <c r="F419" s="10">
        <f>nyse_gme_short_volume__4[[#This Row],[total_long]]/nyse_gme_short_volume__4[[#This Row],[total_reported]]</f>
        <v>0.3360477566616174</v>
      </c>
      <c r="G419" s="8">
        <v>358580</v>
      </c>
      <c r="H419" s="10">
        <f>nyse_gme_short_volume__4[[#This Row],[Off-Exchange]]/nyse_gme_short_volume__4[[#This Row],[total_reported]]</f>
        <v>0.32102174045386017</v>
      </c>
      <c r="I419" s="8">
        <v>8698</v>
      </c>
      <c r="J419" s="8" t="s">
        <v>16</v>
      </c>
      <c r="K419" s="8" t="s">
        <v>16</v>
      </c>
      <c r="L419" s="8" t="s">
        <v>16</v>
      </c>
      <c r="M419" s="8" t="s">
        <v>16</v>
      </c>
      <c r="N419" s="8">
        <v>3426</v>
      </c>
      <c r="O419" s="8">
        <v>3400</v>
      </c>
      <c r="P419" s="8">
        <v>311238</v>
      </c>
      <c r="Q419" s="8">
        <v>38286</v>
      </c>
      <c r="R419" s="8">
        <v>11677</v>
      </c>
      <c r="S419" s="8">
        <v>4973</v>
      </c>
      <c r="T419" s="8">
        <v>1354</v>
      </c>
    </row>
    <row r="420" spans="1:20">
      <c r="A420" s="1">
        <v>45131</v>
      </c>
      <c r="B420" s="8">
        <v>1951549</v>
      </c>
      <c r="C420" s="8">
        <v>1246437</v>
      </c>
      <c r="D420" s="8">
        <v>705112</v>
      </c>
      <c r="E420" s="10">
        <f>nyse_gme_short_volume__4[[#This Row],[total_short]]/nyse_gme_short_volume__4[[#This Row],[total_reported]]</f>
        <v>0.63869111152218061</v>
      </c>
      <c r="F420" s="10">
        <f>nyse_gme_short_volume__4[[#This Row],[total_long]]/nyse_gme_short_volume__4[[#This Row],[total_reported]]</f>
        <v>0.36130888847781939</v>
      </c>
      <c r="G420" s="8">
        <v>691074</v>
      </c>
      <c r="H420" s="10">
        <f>nyse_gme_short_volume__4[[#This Row],[Off-Exchange]]/nyse_gme_short_volume__4[[#This Row],[total_reported]]</f>
        <v>0.35411562814974157</v>
      </c>
      <c r="I420" s="8">
        <v>15026</v>
      </c>
      <c r="J420" s="8" t="s">
        <v>16</v>
      </c>
      <c r="K420" s="8" t="s">
        <v>16</v>
      </c>
      <c r="L420" s="8" t="s">
        <v>16</v>
      </c>
      <c r="M420" s="8" t="s">
        <v>16</v>
      </c>
      <c r="N420" s="8">
        <v>1711</v>
      </c>
      <c r="O420" s="8">
        <v>2649</v>
      </c>
      <c r="P420" s="8">
        <v>483500</v>
      </c>
      <c r="Q420" s="8">
        <v>46870</v>
      </c>
      <c r="R420" s="8">
        <v>4240</v>
      </c>
      <c r="S420" s="8">
        <v>790</v>
      </c>
      <c r="T420" s="8">
        <v>577</v>
      </c>
    </row>
    <row r="421" spans="1:20">
      <c r="A421" s="1">
        <v>45128</v>
      </c>
      <c r="B421" s="8">
        <v>1701656</v>
      </c>
      <c r="C421" s="8">
        <v>1209266</v>
      </c>
      <c r="D421" s="8">
        <v>492390</v>
      </c>
      <c r="E421" s="10">
        <f>nyse_gme_short_volume__4[[#This Row],[total_short]]/nyse_gme_short_volume__4[[#This Row],[total_reported]]</f>
        <v>0.71064069353617887</v>
      </c>
      <c r="F421" s="10">
        <f>nyse_gme_short_volume__4[[#This Row],[total_long]]/nyse_gme_short_volume__4[[#This Row],[total_reported]]</f>
        <v>0.28935930646382113</v>
      </c>
      <c r="G421" s="8">
        <v>542981</v>
      </c>
      <c r="H421" s="10">
        <f>nyse_gme_short_volume__4[[#This Row],[Off-Exchange]]/nyse_gme_short_volume__4[[#This Row],[total_reported]]</f>
        <v>0.31908975727173999</v>
      </c>
      <c r="I421" s="8">
        <v>18687</v>
      </c>
      <c r="J421" s="8" t="s">
        <v>16</v>
      </c>
      <c r="K421" s="8" t="s">
        <v>16</v>
      </c>
      <c r="L421" s="8" t="s">
        <v>16</v>
      </c>
      <c r="M421" s="8" t="s">
        <v>16</v>
      </c>
      <c r="N421" s="8">
        <v>2259</v>
      </c>
      <c r="O421" s="8">
        <v>400</v>
      </c>
      <c r="P421" s="8">
        <v>559228</v>
      </c>
      <c r="Q421" s="8">
        <v>76036</v>
      </c>
      <c r="R421" s="8">
        <v>6805</v>
      </c>
      <c r="S421" s="8">
        <v>2470</v>
      </c>
      <c r="T421" s="8">
        <v>400</v>
      </c>
    </row>
    <row r="422" spans="1:20">
      <c r="A422" s="1">
        <v>45127</v>
      </c>
      <c r="B422" s="8">
        <v>1507031</v>
      </c>
      <c r="C422" s="8">
        <v>946845</v>
      </c>
      <c r="D422" s="8">
        <v>560186</v>
      </c>
      <c r="E422" s="10">
        <f>nyse_gme_short_volume__4[[#This Row],[total_short]]/nyse_gme_short_volume__4[[#This Row],[total_reported]]</f>
        <v>0.62828501868906483</v>
      </c>
      <c r="F422" s="10">
        <f>nyse_gme_short_volume__4[[#This Row],[total_long]]/nyse_gme_short_volume__4[[#This Row],[total_reported]]</f>
        <v>0.37171498131093522</v>
      </c>
      <c r="G422" s="8">
        <v>439227</v>
      </c>
      <c r="H422" s="10">
        <f>nyse_gme_short_volume__4[[#This Row],[Off-Exchange]]/nyse_gme_short_volume__4[[#This Row],[total_reported]]</f>
        <v>0.29145186794432232</v>
      </c>
      <c r="I422" s="8">
        <v>14354</v>
      </c>
      <c r="J422" s="8" t="s">
        <v>16</v>
      </c>
      <c r="K422" s="8" t="s">
        <v>16</v>
      </c>
      <c r="L422" s="8" t="s">
        <v>16</v>
      </c>
      <c r="M422" s="8" t="s">
        <v>16</v>
      </c>
      <c r="N422" s="8">
        <v>1067</v>
      </c>
      <c r="O422" s="8">
        <v>1200</v>
      </c>
      <c r="P422" s="8">
        <v>438737</v>
      </c>
      <c r="Q422" s="8">
        <v>44026</v>
      </c>
      <c r="R422" s="8">
        <v>6749</v>
      </c>
      <c r="S422" s="8">
        <v>1458</v>
      </c>
      <c r="T422" s="8">
        <v>27</v>
      </c>
    </row>
    <row r="423" spans="1:20">
      <c r="A423" s="1">
        <v>45126</v>
      </c>
      <c r="B423" s="8">
        <v>1535522</v>
      </c>
      <c r="C423" s="8">
        <v>938550</v>
      </c>
      <c r="D423" s="8">
        <v>596972</v>
      </c>
      <c r="E423" s="10">
        <f>nyse_gme_short_volume__4[[#This Row],[total_short]]/nyse_gme_short_volume__4[[#This Row],[total_reported]]</f>
        <v>0.61122536831123231</v>
      </c>
      <c r="F423" s="10">
        <f>nyse_gme_short_volume__4[[#This Row],[total_long]]/nyse_gme_short_volume__4[[#This Row],[total_reported]]</f>
        <v>0.38877463168876775</v>
      </c>
      <c r="G423" s="8">
        <v>505319</v>
      </c>
      <c r="H423" s="10">
        <f>nyse_gme_short_volume__4[[#This Row],[Off-Exchange]]/nyse_gme_short_volume__4[[#This Row],[total_reported]]</f>
        <v>0.32908613487791122</v>
      </c>
      <c r="I423" s="8">
        <v>27138</v>
      </c>
      <c r="J423" s="8" t="s">
        <v>16</v>
      </c>
      <c r="K423" s="8" t="s">
        <v>16</v>
      </c>
      <c r="L423" s="8" t="s">
        <v>16</v>
      </c>
      <c r="M423" s="8" t="s">
        <v>16</v>
      </c>
      <c r="N423" s="8">
        <v>2877</v>
      </c>
      <c r="O423" s="8">
        <v>4700</v>
      </c>
      <c r="P423" s="8">
        <v>349035</v>
      </c>
      <c r="Q423" s="8">
        <v>40265</v>
      </c>
      <c r="R423" s="8">
        <v>5529</v>
      </c>
      <c r="S423" s="8">
        <v>2790</v>
      </c>
      <c r="T423" s="8">
        <v>897</v>
      </c>
    </row>
    <row r="424" spans="1:20">
      <c r="A424" s="1">
        <v>45125</v>
      </c>
      <c r="B424" s="8">
        <v>1523328</v>
      </c>
      <c r="C424" s="8">
        <v>862613</v>
      </c>
      <c r="D424" s="8">
        <v>660715</v>
      </c>
      <c r="E424" s="10">
        <f>nyse_gme_short_volume__4[[#This Row],[total_short]]/nyse_gme_short_volume__4[[#This Row],[total_reported]]</f>
        <v>0.5662687221662045</v>
      </c>
      <c r="F424" s="10">
        <f>nyse_gme_short_volume__4[[#This Row],[total_long]]/nyse_gme_short_volume__4[[#This Row],[total_reported]]</f>
        <v>0.4337312778337955</v>
      </c>
      <c r="G424" s="8">
        <v>482832</v>
      </c>
      <c r="H424" s="10">
        <f>nyse_gme_short_volume__4[[#This Row],[Off-Exchange]]/nyse_gme_short_volume__4[[#This Row],[total_reported]]</f>
        <v>0.31695865893622382</v>
      </c>
      <c r="I424" s="8">
        <v>16254</v>
      </c>
      <c r="J424" s="8" t="s">
        <v>16</v>
      </c>
      <c r="K424" s="8" t="s">
        <v>16</v>
      </c>
      <c r="L424" s="8" t="s">
        <v>16</v>
      </c>
      <c r="M424" s="8" t="s">
        <v>16</v>
      </c>
      <c r="N424" s="8">
        <v>4562</v>
      </c>
      <c r="O424" s="8">
        <v>1500</v>
      </c>
      <c r="P424" s="8">
        <v>308281</v>
      </c>
      <c r="Q424" s="8">
        <v>38298</v>
      </c>
      <c r="R424" s="8">
        <v>8740</v>
      </c>
      <c r="S424" s="8">
        <v>1300</v>
      </c>
      <c r="T424" s="8">
        <v>846</v>
      </c>
    </row>
    <row r="425" spans="1:20">
      <c r="A425" s="1">
        <v>45124</v>
      </c>
      <c r="B425" s="8">
        <v>1454083</v>
      </c>
      <c r="C425" s="8">
        <v>939875</v>
      </c>
      <c r="D425" s="8">
        <v>514208</v>
      </c>
      <c r="E425" s="10">
        <f>nyse_gme_short_volume__4[[#This Row],[total_short]]/nyse_gme_short_volume__4[[#This Row],[total_reported]]</f>
        <v>0.64636956762440656</v>
      </c>
      <c r="F425" s="10">
        <f>nyse_gme_short_volume__4[[#This Row],[total_long]]/nyse_gme_short_volume__4[[#This Row],[total_reported]]</f>
        <v>0.35363043237559344</v>
      </c>
      <c r="G425" s="8">
        <v>541646</v>
      </c>
      <c r="H425" s="10">
        <f>nyse_gme_short_volume__4[[#This Row],[Off-Exchange]]/nyse_gme_short_volume__4[[#This Row],[total_reported]]</f>
        <v>0.37250005673678876</v>
      </c>
      <c r="I425" s="8">
        <v>18260</v>
      </c>
      <c r="J425" s="8" t="s">
        <v>16</v>
      </c>
      <c r="K425" s="8" t="s">
        <v>16</v>
      </c>
      <c r="L425" s="8" t="s">
        <v>16</v>
      </c>
      <c r="M425" s="8" t="s">
        <v>16</v>
      </c>
      <c r="N425" s="8">
        <v>374</v>
      </c>
      <c r="O425" s="8">
        <v>1879</v>
      </c>
      <c r="P425" s="8">
        <v>344173</v>
      </c>
      <c r="Q425" s="8">
        <v>30324</v>
      </c>
      <c r="R425" s="8">
        <v>791</v>
      </c>
      <c r="S425" s="8">
        <v>2265</v>
      </c>
      <c r="T425" s="8">
        <v>163</v>
      </c>
    </row>
    <row r="426" spans="1:20">
      <c r="A426" s="1">
        <v>45121</v>
      </c>
      <c r="B426" s="8">
        <v>1473366</v>
      </c>
      <c r="C426" s="8">
        <v>986088</v>
      </c>
      <c r="D426" s="8">
        <v>487278</v>
      </c>
      <c r="E426" s="10">
        <f>nyse_gme_short_volume__4[[#This Row],[total_short]]/nyse_gme_short_volume__4[[#This Row],[total_reported]]</f>
        <v>0.66927565859399496</v>
      </c>
      <c r="F426" s="10">
        <f>nyse_gme_short_volume__4[[#This Row],[total_long]]/nyse_gme_short_volume__4[[#This Row],[total_reported]]</f>
        <v>0.33072434140600504</v>
      </c>
      <c r="G426" s="8">
        <v>529338</v>
      </c>
      <c r="H426" s="10">
        <f>nyse_gme_short_volume__4[[#This Row],[Off-Exchange]]/nyse_gme_short_volume__4[[#This Row],[total_reported]]</f>
        <v>0.359271219778385</v>
      </c>
      <c r="I426" s="8">
        <v>20197</v>
      </c>
      <c r="J426" s="8" t="s">
        <v>16</v>
      </c>
      <c r="K426" s="8" t="s">
        <v>16</v>
      </c>
      <c r="L426" s="8" t="s">
        <v>16</v>
      </c>
      <c r="M426" s="8" t="s">
        <v>16</v>
      </c>
      <c r="N426" s="8">
        <v>1569</v>
      </c>
      <c r="O426" s="8">
        <v>1827</v>
      </c>
      <c r="P426" s="8">
        <v>366548</v>
      </c>
      <c r="Q426" s="8">
        <v>56412</v>
      </c>
      <c r="R426" s="8">
        <v>2712</v>
      </c>
      <c r="S426" s="8">
        <v>7275</v>
      </c>
      <c r="T426" s="8">
        <v>210</v>
      </c>
    </row>
    <row r="427" spans="1:20">
      <c r="A427" s="1">
        <v>45120</v>
      </c>
      <c r="B427" s="8">
        <v>1263554</v>
      </c>
      <c r="C427" s="8">
        <v>737133</v>
      </c>
      <c r="D427" s="8">
        <v>526421</v>
      </c>
      <c r="E427" s="10">
        <f>nyse_gme_short_volume__4[[#This Row],[total_short]]/nyse_gme_short_volume__4[[#This Row],[total_reported]]</f>
        <v>0.58338068653971253</v>
      </c>
      <c r="F427" s="10">
        <f>nyse_gme_short_volume__4[[#This Row],[total_long]]/nyse_gme_short_volume__4[[#This Row],[total_reported]]</f>
        <v>0.41661931346028741</v>
      </c>
      <c r="G427" s="8">
        <v>383800</v>
      </c>
      <c r="H427" s="10">
        <f>nyse_gme_short_volume__4[[#This Row],[Off-Exchange]]/nyse_gme_short_volume__4[[#This Row],[total_reported]]</f>
        <v>0.30374641685278192</v>
      </c>
      <c r="I427" s="8">
        <v>5011</v>
      </c>
      <c r="J427" s="8" t="s">
        <v>16</v>
      </c>
      <c r="K427" s="8" t="s">
        <v>16</v>
      </c>
      <c r="L427" s="8" t="s">
        <v>16</v>
      </c>
      <c r="M427" s="8" t="s">
        <v>16</v>
      </c>
      <c r="N427" s="8">
        <v>4227</v>
      </c>
      <c r="O427" s="8">
        <v>200</v>
      </c>
      <c r="P427" s="8">
        <v>278625</v>
      </c>
      <c r="Q427" s="8">
        <v>60043</v>
      </c>
      <c r="R427" s="8">
        <v>3830</v>
      </c>
      <c r="S427" s="8">
        <v>505</v>
      </c>
      <c r="T427" s="8">
        <v>892</v>
      </c>
    </row>
    <row r="428" spans="1:20">
      <c r="A428" s="1">
        <v>45119</v>
      </c>
      <c r="B428" s="8">
        <v>1194399</v>
      </c>
      <c r="C428" s="8">
        <v>756720</v>
      </c>
      <c r="D428" s="8">
        <v>437679</v>
      </c>
      <c r="E428" s="10">
        <f>nyse_gme_short_volume__4[[#This Row],[total_short]]/nyse_gme_short_volume__4[[#This Row],[total_reported]]</f>
        <v>0.63355712789444729</v>
      </c>
      <c r="F428" s="10">
        <f>nyse_gme_short_volume__4[[#This Row],[total_long]]/nyse_gme_short_volume__4[[#This Row],[total_reported]]</f>
        <v>0.36644287210555265</v>
      </c>
      <c r="G428" s="8">
        <v>389656</v>
      </c>
      <c r="H428" s="10">
        <f>nyse_gme_short_volume__4[[#This Row],[Off-Exchange]]/nyse_gme_short_volume__4[[#This Row],[total_reported]]</f>
        <v>0.32623604005026796</v>
      </c>
      <c r="I428" s="8">
        <v>9843</v>
      </c>
      <c r="J428" s="8" t="s">
        <v>16</v>
      </c>
      <c r="K428" s="8" t="s">
        <v>16</v>
      </c>
      <c r="L428" s="8" t="s">
        <v>16</v>
      </c>
      <c r="M428" s="8" t="s">
        <v>16</v>
      </c>
      <c r="N428" s="8">
        <v>3965</v>
      </c>
      <c r="O428" s="8">
        <v>880</v>
      </c>
      <c r="P428" s="8">
        <v>309357</v>
      </c>
      <c r="Q428" s="8">
        <v>34397</v>
      </c>
      <c r="R428" s="8">
        <v>5619</v>
      </c>
      <c r="S428" s="8">
        <v>1850</v>
      </c>
      <c r="T428" s="8">
        <v>1153</v>
      </c>
    </row>
    <row r="429" spans="1:20">
      <c r="A429" s="1">
        <v>45118</v>
      </c>
      <c r="B429" s="8">
        <v>1956659</v>
      </c>
      <c r="C429" s="8">
        <v>1115604</v>
      </c>
      <c r="D429" s="8">
        <v>841055</v>
      </c>
      <c r="E429" s="10">
        <f>nyse_gme_short_volume__4[[#This Row],[total_short]]/nyse_gme_short_volume__4[[#This Row],[total_reported]]</f>
        <v>0.5701576002767984</v>
      </c>
      <c r="F429" s="10">
        <f>nyse_gme_short_volume__4[[#This Row],[total_long]]/nyse_gme_short_volume__4[[#This Row],[total_reported]]</f>
        <v>0.42984239972320165</v>
      </c>
      <c r="G429" s="8">
        <v>601223</v>
      </c>
      <c r="H429" s="10">
        <f>nyse_gme_short_volume__4[[#This Row],[Off-Exchange]]/nyse_gme_short_volume__4[[#This Row],[total_reported]]</f>
        <v>0.30727019884404999</v>
      </c>
      <c r="I429" s="8">
        <v>12949</v>
      </c>
      <c r="J429" s="8" t="s">
        <v>16</v>
      </c>
      <c r="K429" s="8" t="s">
        <v>16</v>
      </c>
      <c r="L429" s="8" t="s">
        <v>16</v>
      </c>
      <c r="M429" s="8" t="s">
        <v>16</v>
      </c>
      <c r="N429" s="8">
        <v>1211</v>
      </c>
      <c r="O429" s="8">
        <v>1857</v>
      </c>
      <c r="P429" s="8">
        <v>412731</v>
      </c>
      <c r="Q429" s="8">
        <v>78660</v>
      </c>
      <c r="R429" s="8">
        <v>2695</v>
      </c>
      <c r="S429" s="8">
        <v>911</v>
      </c>
      <c r="T429" s="8">
        <v>3367</v>
      </c>
    </row>
    <row r="430" spans="1:20">
      <c r="A430" s="1">
        <v>45117</v>
      </c>
      <c r="B430" s="8">
        <v>2259833</v>
      </c>
      <c r="C430" s="8">
        <v>1440364</v>
      </c>
      <c r="D430" s="8">
        <v>819469</v>
      </c>
      <c r="E430" s="10">
        <f>nyse_gme_short_volume__4[[#This Row],[total_short]]/nyse_gme_short_volume__4[[#This Row],[total_reported]]</f>
        <v>0.6373763017001699</v>
      </c>
      <c r="F430" s="10">
        <f>nyse_gme_short_volume__4[[#This Row],[total_long]]/nyse_gme_short_volume__4[[#This Row],[total_reported]]</f>
        <v>0.3626236982998301</v>
      </c>
      <c r="G430" s="8">
        <v>924145</v>
      </c>
      <c r="H430" s="10">
        <f>nyse_gme_short_volume__4[[#This Row],[Off-Exchange]]/nyse_gme_short_volume__4[[#This Row],[total_reported]]</f>
        <v>0.40894393523769235</v>
      </c>
      <c r="I430" s="8">
        <v>14640</v>
      </c>
      <c r="J430" s="8" t="s">
        <v>16</v>
      </c>
      <c r="K430" s="8" t="s">
        <v>16</v>
      </c>
      <c r="L430" s="8" t="s">
        <v>16</v>
      </c>
      <c r="M430" s="8" t="s">
        <v>16</v>
      </c>
      <c r="N430" s="8">
        <v>2625</v>
      </c>
      <c r="O430" s="8">
        <v>2536</v>
      </c>
      <c r="P430" s="8">
        <v>411966</v>
      </c>
      <c r="Q430" s="8">
        <v>77661</v>
      </c>
      <c r="R430" s="8">
        <v>2909</v>
      </c>
      <c r="S430" s="8">
        <v>994</v>
      </c>
      <c r="T430" s="8">
        <v>2888</v>
      </c>
    </row>
    <row r="431" spans="1:20">
      <c r="A431" s="1">
        <v>45114</v>
      </c>
      <c r="B431" s="8">
        <v>1671708</v>
      </c>
      <c r="C431" s="8">
        <v>1118933</v>
      </c>
      <c r="D431" s="8">
        <v>552775</v>
      </c>
      <c r="E431" s="10">
        <f>nyse_gme_short_volume__4[[#This Row],[total_short]]/nyse_gme_short_volume__4[[#This Row],[total_reported]]</f>
        <v>0.66933519490245907</v>
      </c>
      <c r="F431" s="10">
        <f>nyse_gme_short_volume__4[[#This Row],[total_long]]/nyse_gme_short_volume__4[[#This Row],[total_reported]]</f>
        <v>0.33066480509754098</v>
      </c>
      <c r="G431" s="8">
        <v>645353</v>
      </c>
      <c r="H431" s="10">
        <f>nyse_gme_short_volume__4[[#This Row],[Off-Exchange]]/nyse_gme_short_volume__4[[#This Row],[total_reported]]</f>
        <v>0.38604409382499816</v>
      </c>
      <c r="I431" s="8">
        <v>14456</v>
      </c>
      <c r="J431" s="8" t="s">
        <v>16</v>
      </c>
      <c r="K431" s="8" t="s">
        <v>16</v>
      </c>
      <c r="L431" s="8" t="s">
        <v>16</v>
      </c>
      <c r="M431" s="8" t="s">
        <v>16</v>
      </c>
      <c r="N431" s="8">
        <v>1399</v>
      </c>
      <c r="O431" s="8">
        <v>2473</v>
      </c>
      <c r="P431" s="8">
        <v>384426</v>
      </c>
      <c r="Q431" s="8">
        <v>64306</v>
      </c>
      <c r="R431" s="8">
        <v>2976</v>
      </c>
      <c r="S431" s="8">
        <v>2554</v>
      </c>
      <c r="T431" s="8">
        <v>990</v>
      </c>
    </row>
    <row r="432" spans="1:20">
      <c r="A432" s="1">
        <v>45113</v>
      </c>
      <c r="B432" s="8">
        <v>1550758</v>
      </c>
      <c r="C432" s="8">
        <v>1020496</v>
      </c>
      <c r="D432" s="8">
        <v>530262</v>
      </c>
      <c r="E432" s="10">
        <f>nyse_gme_short_volume__4[[#This Row],[total_short]]/nyse_gme_short_volume__4[[#This Row],[total_reported]]</f>
        <v>0.6580627022398079</v>
      </c>
      <c r="F432" s="10">
        <f>nyse_gme_short_volume__4[[#This Row],[total_long]]/nyse_gme_short_volume__4[[#This Row],[total_reported]]</f>
        <v>0.3419372977601921</v>
      </c>
      <c r="G432" s="8">
        <v>496919</v>
      </c>
      <c r="H432" s="10">
        <f>nyse_gme_short_volume__4[[#This Row],[Off-Exchange]]/nyse_gme_short_volume__4[[#This Row],[total_reported]]</f>
        <v>0.32043619958755654</v>
      </c>
      <c r="I432" s="8">
        <v>4901</v>
      </c>
      <c r="J432" s="8" t="s">
        <v>16</v>
      </c>
      <c r="K432" s="8" t="s">
        <v>16</v>
      </c>
      <c r="L432" s="8" t="s">
        <v>16</v>
      </c>
      <c r="M432" s="8" t="s">
        <v>16</v>
      </c>
      <c r="N432" s="8">
        <v>1923</v>
      </c>
      <c r="O432" s="8">
        <v>2828</v>
      </c>
      <c r="P432" s="8">
        <v>427827</v>
      </c>
      <c r="Q432" s="8">
        <v>80272</v>
      </c>
      <c r="R432" s="8">
        <v>3532</v>
      </c>
      <c r="S432" s="8">
        <v>1894</v>
      </c>
      <c r="T432" s="8">
        <v>400</v>
      </c>
    </row>
    <row r="433" spans="1:20">
      <c r="A433" s="1">
        <v>45112</v>
      </c>
      <c r="B433" s="8">
        <v>1489143</v>
      </c>
      <c r="C433" s="8">
        <v>762284</v>
      </c>
      <c r="D433" s="8">
        <v>726859</v>
      </c>
      <c r="E433" s="10">
        <f>nyse_gme_short_volume__4[[#This Row],[total_short]]/nyse_gme_short_volume__4[[#This Row],[total_reported]]</f>
        <v>0.51189442518280648</v>
      </c>
      <c r="F433" s="10">
        <f>nyse_gme_short_volume__4[[#This Row],[total_long]]/nyse_gme_short_volume__4[[#This Row],[total_reported]]</f>
        <v>0.48810557481719352</v>
      </c>
      <c r="G433" s="8">
        <v>457673</v>
      </c>
      <c r="H433" s="10">
        <f>nyse_gme_short_volume__4[[#This Row],[Off-Exchange]]/nyse_gme_short_volume__4[[#This Row],[total_reported]]</f>
        <v>0.30733985923447243</v>
      </c>
      <c r="I433" s="8">
        <v>16870</v>
      </c>
      <c r="J433" s="8" t="s">
        <v>16</v>
      </c>
      <c r="K433" s="8" t="s">
        <v>16</v>
      </c>
      <c r="L433" s="8" t="s">
        <v>16</v>
      </c>
      <c r="M433" s="8" t="s">
        <v>16</v>
      </c>
      <c r="N433" s="8">
        <v>1393</v>
      </c>
      <c r="O433" s="8">
        <v>100</v>
      </c>
      <c r="P433" s="8">
        <v>253305</v>
      </c>
      <c r="Q433" s="8">
        <v>29539</v>
      </c>
      <c r="R433" s="8">
        <v>2518</v>
      </c>
      <c r="S433" s="8">
        <v>654</v>
      </c>
      <c r="T433" s="8">
        <v>232</v>
      </c>
    </row>
    <row r="434" spans="1:20">
      <c r="A434" s="1">
        <v>45110</v>
      </c>
      <c r="B434" s="8">
        <v>1258914</v>
      </c>
      <c r="C434" s="8">
        <v>625522</v>
      </c>
      <c r="D434" s="8">
        <v>633392</v>
      </c>
      <c r="E434" s="10">
        <f>nyse_gme_short_volume__4[[#This Row],[total_short]]/nyse_gme_short_volume__4[[#This Row],[total_reported]]</f>
        <v>0.49687429006270484</v>
      </c>
      <c r="F434" s="10">
        <f>nyse_gme_short_volume__4[[#This Row],[total_long]]/nyse_gme_short_volume__4[[#This Row],[total_reported]]</f>
        <v>0.50312570993729511</v>
      </c>
      <c r="G434" s="8">
        <v>290853</v>
      </c>
      <c r="H434" s="10">
        <f>nyse_gme_short_volume__4[[#This Row],[Off-Exchange]]/nyse_gme_short_volume__4[[#This Row],[total_reported]]</f>
        <v>0.23103484431819807</v>
      </c>
      <c r="I434" s="8">
        <v>25180</v>
      </c>
      <c r="J434" s="8" t="s">
        <v>16</v>
      </c>
      <c r="K434" s="8" t="s">
        <v>16</v>
      </c>
      <c r="L434" s="8" t="s">
        <v>16</v>
      </c>
      <c r="M434" s="8" t="s">
        <v>16</v>
      </c>
      <c r="N434" s="8">
        <v>2992</v>
      </c>
      <c r="O434" s="8">
        <v>1725</v>
      </c>
      <c r="P434" s="8">
        <v>267044</v>
      </c>
      <c r="Q434" s="8">
        <v>33651</v>
      </c>
      <c r="R434" s="8">
        <v>1286</v>
      </c>
      <c r="S434" s="8">
        <v>237</v>
      </c>
      <c r="T434" s="8">
        <v>2554</v>
      </c>
    </row>
    <row r="435" spans="1:20">
      <c r="A435" s="1">
        <v>45107</v>
      </c>
      <c r="B435" s="8">
        <v>1780444</v>
      </c>
      <c r="C435" s="8">
        <v>879777</v>
      </c>
      <c r="D435" s="8">
        <v>900667</v>
      </c>
      <c r="E435" s="10">
        <f>nyse_gme_short_volume__4[[#This Row],[total_short]]/nyse_gme_short_volume__4[[#This Row],[total_reported]]</f>
        <v>0.49413348580466443</v>
      </c>
      <c r="F435" s="10">
        <f>nyse_gme_short_volume__4[[#This Row],[total_long]]/nyse_gme_short_volume__4[[#This Row],[total_reported]]</f>
        <v>0.50586651419533557</v>
      </c>
      <c r="G435" s="8">
        <v>424079</v>
      </c>
      <c r="H435" s="10">
        <f>nyse_gme_short_volume__4[[#This Row],[Off-Exchange]]/nyse_gme_short_volume__4[[#This Row],[total_reported]]</f>
        <v>0.23818721622247035</v>
      </c>
      <c r="I435" s="8">
        <v>18057</v>
      </c>
      <c r="J435" s="8" t="s">
        <v>16</v>
      </c>
      <c r="K435" s="8" t="s">
        <v>16</v>
      </c>
      <c r="L435" s="8" t="s">
        <v>16</v>
      </c>
      <c r="M435" s="8" t="s">
        <v>16</v>
      </c>
      <c r="N435" s="8">
        <v>5664</v>
      </c>
      <c r="O435" s="8">
        <v>1000</v>
      </c>
      <c r="P435" s="8">
        <v>377306</v>
      </c>
      <c r="Q435" s="8">
        <v>39121</v>
      </c>
      <c r="R435" s="8">
        <v>5349</v>
      </c>
      <c r="S435" s="8">
        <v>1690</v>
      </c>
      <c r="T435" s="8">
        <v>7511</v>
      </c>
    </row>
    <row r="436" spans="1:20">
      <c r="A436" s="1">
        <v>45106</v>
      </c>
      <c r="B436" s="8">
        <v>2589328</v>
      </c>
      <c r="C436" s="8">
        <v>1359417</v>
      </c>
      <c r="D436" s="8">
        <v>1229911</v>
      </c>
      <c r="E436" s="10">
        <f>nyse_gme_short_volume__4[[#This Row],[total_short]]/nyse_gme_short_volume__4[[#This Row],[total_reported]]</f>
        <v>0.525007646771672</v>
      </c>
      <c r="F436" s="10">
        <f>nyse_gme_short_volume__4[[#This Row],[total_long]]/nyse_gme_short_volume__4[[#This Row],[total_reported]]</f>
        <v>0.47499235322832795</v>
      </c>
      <c r="G436" s="8">
        <v>592658</v>
      </c>
      <c r="H436" s="10">
        <f>nyse_gme_short_volume__4[[#This Row],[Off-Exchange]]/nyse_gme_short_volume__4[[#This Row],[total_reported]]</f>
        <v>0.22888486896986399</v>
      </c>
      <c r="I436" s="8">
        <v>41543</v>
      </c>
      <c r="J436" s="8" t="s">
        <v>17</v>
      </c>
      <c r="K436" s="8" t="s">
        <v>18</v>
      </c>
      <c r="L436" s="8" t="s">
        <v>19</v>
      </c>
      <c r="M436" s="8" t="s">
        <v>20</v>
      </c>
      <c r="N436" s="8">
        <v>2100</v>
      </c>
      <c r="O436" s="8">
        <v>5915</v>
      </c>
      <c r="P436" s="8">
        <v>294967</v>
      </c>
      <c r="Q436" s="8">
        <v>130772</v>
      </c>
      <c r="R436" s="8">
        <v>5267</v>
      </c>
      <c r="S436" s="8">
        <v>2258</v>
      </c>
      <c r="T436" s="8">
        <v>3693</v>
      </c>
    </row>
    <row r="437" spans="1:20">
      <c r="A437" s="1">
        <v>45105</v>
      </c>
      <c r="B437" s="8">
        <v>2934818</v>
      </c>
      <c r="C437" s="8">
        <v>1529005</v>
      </c>
      <c r="D437" s="8">
        <v>1405813</v>
      </c>
      <c r="E437" s="10">
        <f>nyse_gme_short_volume__4[[#This Row],[total_short]]/nyse_gme_short_volume__4[[#This Row],[total_reported]]</f>
        <v>0.52098801356676971</v>
      </c>
      <c r="F437" s="10">
        <f>nyse_gme_short_volume__4[[#This Row],[total_long]]/nyse_gme_short_volume__4[[#This Row],[total_reported]]</f>
        <v>0.47901198643323029</v>
      </c>
      <c r="G437" s="8">
        <v>646487</v>
      </c>
      <c r="H437" s="10">
        <f>nyse_gme_short_volume__4[[#This Row],[Off-Exchange]]/nyse_gme_short_volume__4[[#This Row],[total_reported]]</f>
        <v>0.2202818028238889</v>
      </c>
      <c r="I437" s="8">
        <v>14954</v>
      </c>
      <c r="J437" s="8" t="s">
        <v>21</v>
      </c>
      <c r="K437" s="8" t="s">
        <v>22</v>
      </c>
      <c r="L437" s="8" t="s">
        <v>23</v>
      </c>
      <c r="M437" s="8" t="s">
        <v>24</v>
      </c>
      <c r="N437" s="8">
        <v>4433</v>
      </c>
      <c r="O437" s="8">
        <v>8731</v>
      </c>
      <c r="P437" s="8">
        <v>522145</v>
      </c>
      <c r="Q437" s="8">
        <v>48605</v>
      </c>
      <c r="R437" s="8">
        <v>2361</v>
      </c>
      <c r="S437" s="8">
        <v>1965</v>
      </c>
      <c r="T437" s="8">
        <v>2465</v>
      </c>
    </row>
    <row r="438" spans="1:20">
      <c r="A438" s="1">
        <v>45104</v>
      </c>
      <c r="B438" s="8">
        <v>1761793</v>
      </c>
      <c r="C438" s="8">
        <v>836963</v>
      </c>
      <c r="D438" s="8">
        <v>924830</v>
      </c>
      <c r="E438" s="10">
        <f>nyse_gme_short_volume__4[[#This Row],[total_short]]/nyse_gme_short_volume__4[[#This Row],[total_reported]]</f>
        <v>0.47506318846765766</v>
      </c>
      <c r="F438" s="10">
        <f>nyse_gme_short_volume__4[[#This Row],[total_long]]/nyse_gme_short_volume__4[[#This Row],[total_reported]]</f>
        <v>0.52493681153234228</v>
      </c>
      <c r="G438" s="8">
        <v>413218</v>
      </c>
      <c r="H438" s="10">
        <f>nyse_gme_short_volume__4[[#This Row],[Off-Exchange]]/nyse_gme_short_volume__4[[#This Row],[total_reported]]</f>
        <v>0.23454401283238155</v>
      </c>
      <c r="I438" s="8">
        <v>14324</v>
      </c>
      <c r="J438" s="8" t="s">
        <v>25</v>
      </c>
      <c r="K438" s="8" t="s">
        <v>26</v>
      </c>
      <c r="L438" s="8" t="s">
        <v>27</v>
      </c>
      <c r="M438" s="8" t="s">
        <v>28</v>
      </c>
      <c r="N438" s="8">
        <v>986</v>
      </c>
      <c r="O438" s="8">
        <v>2566</v>
      </c>
      <c r="P438" s="8">
        <v>215382</v>
      </c>
      <c r="Q438" s="8">
        <v>20704</v>
      </c>
      <c r="R438" s="8">
        <v>2558</v>
      </c>
      <c r="S438" s="8">
        <v>772</v>
      </c>
      <c r="T438" s="8">
        <v>1160</v>
      </c>
    </row>
    <row r="439" spans="1:20">
      <c r="A439" s="1">
        <v>45103</v>
      </c>
      <c r="B439" s="8">
        <v>2097916</v>
      </c>
      <c r="C439" s="8">
        <v>1022922</v>
      </c>
      <c r="D439" s="8">
        <v>1074994</v>
      </c>
      <c r="E439" s="10">
        <f>nyse_gme_short_volume__4[[#This Row],[total_short]]/nyse_gme_short_volume__4[[#This Row],[total_reported]]</f>
        <v>0.4875895889063242</v>
      </c>
      <c r="F439" s="10">
        <f>nyse_gme_short_volume__4[[#This Row],[total_long]]/nyse_gme_short_volume__4[[#This Row],[total_reported]]</f>
        <v>0.5124104110936758</v>
      </c>
      <c r="G439" s="8">
        <v>467261</v>
      </c>
      <c r="H439" s="10">
        <f>nyse_gme_short_volume__4[[#This Row],[Off-Exchange]]/nyse_gme_short_volume__4[[#This Row],[total_reported]]</f>
        <v>0.22272626740060136</v>
      </c>
      <c r="I439" s="8">
        <v>2879</v>
      </c>
      <c r="J439" s="8" t="s">
        <v>29</v>
      </c>
      <c r="K439" s="8" t="s">
        <v>30</v>
      </c>
      <c r="L439" s="8" t="s">
        <v>31</v>
      </c>
      <c r="M439" s="8" t="s">
        <v>32</v>
      </c>
      <c r="N439" s="8">
        <v>4353</v>
      </c>
      <c r="O439" s="8">
        <v>7600</v>
      </c>
      <c r="P439" s="8">
        <v>274648</v>
      </c>
      <c r="Q439" s="8">
        <v>42716</v>
      </c>
      <c r="R439" s="8">
        <v>4535</v>
      </c>
      <c r="S439" s="8">
        <v>1247</v>
      </c>
      <c r="T439" s="8">
        <v>8671</v>
      </c>
    </row>
    <row r="440" spans="1:20">
      <c r="A440" s="1">
        <v>45100</v>
      </c>
      <c r="B440" s="8">
        <v>1772599</v>
      </c>
      <c r="C440" s="8">
        <v>769992</v>
      </c>
      <c r="D440" s="8">
        <v>1002607</v>
      </c>
      <c r="E440" s="10">
        <f>nyse_gme_short_volume__4[[#This Row],[total_short]]/nyse_gme_short_volume__4[[#This Row],[total_reported]]</f>
        <v>0.43438589325617355</v>
      </c>
      <c r="F440" s="10">
        <f>nyse_gme_short_volume__4[[#This Row],[total_long]]/nyse_gme_short_volume__4[[#This Row],[total_reported]]</f>
        <v>0.56561410674382639</v>
      </c>
      <c r="G440" s="8">
        <v>248253</v>
      </c>
      <c r="H440" s="10">
        <f>nyse_gme_short_volume__4[[#This Row],[Off-Exchange]]/nyse_gme_short_volume__4[[#This Row],[total_reported]]</f>
        <v>0.14005028774133349</v>
      </c>
      <c r="I440" s="8">
        <v>2729</v>
      </c>
      <c r="J440" s="8" t="s">
        <v>33</v>
      </c>
      <c r="K440" s="8" t="s">
        <v>34</v>
      </c>
      <c r="L440" s="8" t="s">
        <v>35</v>
      </c>
      <c r="M440" s="8" t="s">
        <v>36</v>
      </c>
      <c r="N440" s="8">
        <v>1200</v>
      </c>
      <c r="O440" s="8">
        <v>663</v>
      </c>
      <c r="P440" s="8">
        <v>319347</v>
      </c>
      <c r="Q440" s="8">
        <v>46663</v>
      </c>
      <c r="R440" s="8">
        <v>2130</v>
      </c>
      <c r="S440" s="8">
        <v>798</v>
      </c>
      <c r="T440" s="8">
        <v>549</v>
      </c>
    </row>
    <row r="441" spans="1:20">
      <c r="A441" s="1">
        <v>45099</v>
      </c>
      <c r="B441" s="8">
        <v>1534197</v>
      </c>
      <c r="C441" s="8">
        <v>868794</v>
      </c>
      <c r="D441" s="8">
        <v>665403</v>
      </c>
      <c r="E441" s="10">
        <f>nyse_gme_short_volume__4[[#This Row],[total_short]]/nyse_gme_short_volume__4[[#This Row],[total_reported]]</f>
        <v>0.56628581596757133</v>
      </c>
      <c r="F441" s="10">
        <f>nyse_gme_short_volume__4[[#This Row],[total_long]]/nyse_gme_short_volume__4[[#This Row],[total_reported]]</f>
        <v>0.43371418403242867</v>
      </c>
      <c r="G441" s="8">
        <v>361026</v>
      </c>
      <c r="H441" s="10">
        <f>nyse_gme_short_volume__4[[#This Row],[Off-Exchange]]/nyse_gme_short_volume__4[[#This Row],[total_reported]]</f>
        <v>0.2353191930371393</v>
      </c>
      <c r="I441" s="8">
        <v>5450</v>
      </c>
      <c r="J441" s="8" t="s">
        <v>37</v>
      </c>
      <c r="K441" s="8" t="s">
        <v>38</v>
      </c>
      <c r="L441" s="8" t="s">
        <v>39</v>
      </c>
      <c r="M441" s="8" t="s">
        <v>40</v>
      </c>
      <c r="N441" s="8">
        <v>1627</v>
      </c>
      <c r="O441" s="8">
        <v>4123</v>
      </c>
      <c r="P441" s="8">
        <v>292427</v>
      </c>
      <c r="Q441" s="8">
        <v>48027</v>
      </c>
      <c r="R441" s="8">
        <v>2137</v>
      </c>
      <c r="S441" s="8">
        <v>757</v>
      </c>
      <c r="T441" s="8">
        <v>1484</v>
      </c>
    </row>
    <row r="442" spans="1:20">
      <c r="A442" s="1">
        <v>45098</v>
      </c>
      <c r="B442" s="8">
        <v>1997569</v>
      </c>
      <c r="C442" s="8">
        <v>1018434</v>
      </c>
      <c r="D442" s="8">
        <v>979135</v>
      </c>
      <c r="E442" s="10">
        <f>nyse_gme_short_volume__4[[#This Row],[total_short]]/nyse_gme_short_volume__4[[#This Row],[total_reported]]</f>
        <v>0.50983670651677115</v>
      </c>
      <c r="F442" s="10">
        <f>nyse_gme_short_volume__4[[#This Row],[total_long]]/nyse_gme_short_volume__4[[#This Row],[total_reported]]</f>
        <v>0.49016329348322885</v>
      </c>
      <c r="G442" s="8">
        <v>413369</v>
      </c>
      <c r="H442" s="10">
        <f>nyse_gme_short_volume__4[[#This Row],[Off-Exchange]]/nyse_gme_short_volume__4[[#This Row],[total_reported]]</f>
        <v>0.20693603074537101</v>
      </c>
      <c r="I442" s="8">
        <v>12599</v>
      </c>
      <c r="J442" s="8" t="s">
        <v>41</v>
      </c>
      <c r="K442" s="8" t="s">
        <v>42</v>
      </c>
      <c r="L442" s="8" t="s">
        <v>43</v>
      </c>
      <c r="M442" s="8" t="s">
        <v>44</v>
      </c>
      <c r="N442" s="8">
        <v>1173</v>
      </c>
      <c r="O442" s="8">
        <v>5422</v>
      </c>
      <c r="P442" s="8">
        <v>377313</v>
      </c>
      <c r="Q442" s="8">
        <v>37666</v>
      </c>
      <c r="R442" s="8">
        <v>2907</v>
      </c>
      <c r="S442" s="8">
        <v>870</v>
      </c>
      <c r="T442" s="8">
        <v>1270</v>
      </c>
    </row>
    <row r="443" spans="1:20">
      <c r="A443" s="1">
        <v>45097</v>
      </c>
      <c r="B443" s="8">
        <v>2727828</v>
      </c>
      <c r="C443" s="8">
        <v>1343003</v>
      </c>
      <c r="D443" s="8">
        <v>1384825</v>
      </c>
      <c r="E443" s="10">
        <f>nyse_gme_short_volume__4[[#This Row],[total_short]]/nyse_gme_short_volume__4[[#This Row],[total_reported]]</f>
        <v>0.49233419409141632</v>
      </c>
      <c r="F443" s="10">
        <f>nyse_gme_short_volume__4[[#This Row],[total_long]]/nyse_gme_short_volume__4[[#This Row],[total_reported]]</f>
        <v>0.50766580590858368</v>
      </c>
      <c r="G443" s="8">
        <v>542265</v>
      </c>
      <c r="H443" s="10">
        <f>nyse_gme_short_volume__4[[#This Row],[Off-Exchange]]/nyse_gme_short_volume__4[[#This Row],[total_reported]]</f>
        <v>0.198790026350635</v>
      </c>
      <c r="I443" s="8">
        <v>30602</v>
      </c>
      <c r="J443" s="8" t="s">
        <v>45</v>
      </c>
      <c r="K443" s="8" t="s">
        <v>46</v>
      </c>
      <c r="L443" s="8" t="s">
        <v>47</v>
      </c>
      <c r="M443" s="8" t="s">
        <v>48</v>
      </c>
      <c r="N443" s="8">
        <v>800</v>
      </c>
      <c r="O443" s="8">
        <v>7181</v>
      </c>
      <c r="P443" s="8">
        <v>338059</v>
      </c>
      <c r="Q443" s="8">
        <v>106410</v>
      </c>
      <c r="R443" s="8">
        <v>6918</v>
      </c>
      <c r="S443" s="8">
        <v>4034</v>
      </c>
      <c r="T443" s="8">
        <v>2108</v>
      </c>
    </row>
    <row r="444" spans="1:20">
      <c r="A444" s="1">
        <v>45093</v>
      </c>
      <c r="B444" s="8">
        <v>3298435</v>
      </c>
      <c r="C444" s="8">
        <v>1422295</v>
      </c>
      <c r="D444" s="8">
        <v>1876140</v>
      </c>
      <c r="E444" s="10">
        <f>nyse_gme_short_volume__4[[#This Row],[total_short]]/nyse_gme_short_volume__4[[#This Row],[total_reported]]</f>
        <v>0.43120297959486847</v>
      </c>
      <c r="F444" s="10">
        <f>nyse_gme_short_volume__4[[#This Row],[total_long]]/nyse_gme_short_volume__4[[#This Row],[total_reported]]</f>
        <v>0.56879702040513147</v>
      </c>
      <c r="G444" s="8">
        <v>520877</v>
      </c>
      <c r="H444" s="10">
        <f>nyse_gme_short_volume__4[[#This Row],[Off-Exchange]]/nyse_gme_short_volume__4[[#This Row],[total_reported]]</f>
        <v>0.15791640581063443</v>
      </c>
      <c r="I444" s="8">
        <v>17357</v>
      </c>
      <c r="J444" s="8" t="s">
        <v>49</v>
      </c>
      <c r="K444" s="8" t="s">
        <v>50</v>
      </c>
      <c r="L444" s="8" t="s">
        <v>51</v>
      </c>
      <c r="M444" s="8" t="s">
        <v>52</v>
      </c>
      <c r="N444" s="8">
        <v>1000</v>
      </c>
      <c r="O444" s="8">
        <v>11065</v>
      </c>
      <c r="P444" s="8">
        <v>524492</v>
      </c>
      <c r="Q444" s="8">
        <v>60117</v>
      </c>
      <c r="R444" s="8">
        <v>9248</v>
      </c>
      <c r="S444" s="8">
        <v>1149</v>
      </c>
      <c r="T444" s="8">
        <v>2887</v>
      </c>
    </row>
    <row r="445" spans="1:20">
      <c r="A445" s="1">
        <v>45092</v>
      </c>
      <c r="B445" s="8">
        <v>4503274</v>
      </c>
      <c r="C445" s="8">
        <v>2180914</v>
      </c>
      <c r="D445" s="8">
        <v>2322360</v>
      </c>
      <c r="E445" s="10">
        <f>nyse_gme_short_volume__4[[#This Row],[total_short]]/nyse_gme_short_volume__4[[#This Row],[total_reported]]</f>
        <v>0.48429520388943686</v>
      </c>
      <c r="F445" s="10">
        <f>nyse_gme_short_volume__4[[#This Row],[total_long]]/nyse_gme_short_volume__4[[#This Row],[total_reported]]</f>
        <v>0.51570479611056308</v>
      </c>
      <c r="G445" s="8">
        <v>994822</v>
      </c>
      <c r="H445" s="10">
        <f>nyse_gme_short_volume__4[[#This Row],[Off-Exchange]]/nyse_gme_short_volume__4[[#This Row],[total_reported]]</f>
        <v>0.22091083065343126</v>
      </c>
      <c r="I445" s="8">
        <v>57837</v>
      </c>
      <c r="J445" s="8" t="s">
        <v>53</v>
      </c>
      <c r="K445" s="8" t="s">
        <v>54</v>
      </c>
      <c r="L445" s="8" t="s">
        <v>55</v>
      </c>
      <c r="M445" s="8" t="s">
        <v>56</v>
      </c>
      <c r="N445" s="8">
        <v>7444</v>
      </c>
      <c r="O445" s="8">
        <v>12082</v>
      </c>
      <c r="P445" s="8">
        <v>489437</v>
      </c>
      <c r="Q445" s="8">
        <v>88873</v>
      </c>
      <c r="R445" s="8">
        <v>7325</v>
      </c>
      <c r="S445" s="8">
        <v>1224</v>
      </c>
      <c r="T445" s="8">
        <v>7070</v>
      </c>
    </row>
    <row r="446" spans="1:20">
      <c r="A446" s="1">
        <v>45091</v>
      </c>
      <c r="B446" s="8">
        <v>5896631</v>
      </c>
      <c r="C446" s="8">
        <v>2774111</v>
      </c>
      <c r="D446" s="8">
        <v>3122520</v>
      </c>
      <c r="E446" s="10">
        <f>nyse_gme_short_volume__4[[#This Row],[total_short]]/nyse_gme_short_volume__4[[#This Row],[total_reported]]</f>
        <v>0.47045694397360122</v>
      </c>
      <c r="F446" s="10">
        <f>nyse_gme_short_volume__4[[#This Row],[total_long]]/nyse_gme_short_volume__4[[#This Row],[total_reported]]</f>
        <v>0.52954305602639884</v>
      </c>
      <c r="G446" s="8">
        <v>1315854</v>
      </c>
      <c r="H446" s="10">
        <f>nyse_gme_short_volume__4[[#This Row],[Off-Exchange]]/nyse_gme_short_volume__4[[#This Row],[total_reported]]</f>
        <v>0.22315352614060469</v>
      </c>
      <c r="I446" s="8">
        <v>108832</v>
      </c>
      <c r="J446" s="8" t="s">
        <v>57</v>
      </c>
      <c r="K446" s="8" t="s">
        <v>58</v>
      </c>
      <c r="L446" s="8" t="s">
        <v>59</v>
      </c>
      <c r="M446" s="8" t="s">
        <v>60</v>
      </c>
      <c r="N446" s="8">
        <v>14375</v>
      </c>
      <c r="O446" s="8">
        <v>10958</v>
      </c>
      <c r="P446" s="8">
        <v>531817</v>
      </c>
      <c r="Q446" s="8">
        <v>144211</v>
      </c>
      <c r="R446" s="8">
        <v>9828</v>
      </c>
      <c r="S446" s="8">
        <v>1424</v>
      </c>
      <c r="T446" s="8">
        <v>18695</v>
      </c>
    </row>
    <row r="447" spans="1:20">
      <c r="A447" s="1">
        <v>45090</v>
      </c>
      <c r="B447" s="8">
        <v>13606659</v>
      </c>
      <c r="C447" s="8">
        <v>6539099</v>
      </c>
      <c r="D447" s="8">
        <v>7067560</v>
      </c>
      <c r="E447" s="10">
        <f>nyse_gme_short_volume__4[[#This Row],[total_short]]/nyse_gme_short_volume__4[[#This Row],[total_reported]]</f>
        <v>0.48058079503572476</v>
      </c>
      <c r="F447" s="10">
        <f>nyse_gme_short_volume__4[[#This Row],[total_long]]/nyse_gme_short_volume__4[[#This Row],[total_reported]]</f>
        <v>0.51941920496427518</v>
      </c>
      <c r="G447" s="8">
        <v>3050131</v>
      </c>
      <c r="H447" s="10">
        <f>nyse_gme_short_volume__4[[#This Row],[Off-Exchange]]/nyse_gme_short_volume__4[[#This Row],[total_reported]]</f>
        <v>0.22416458000454043</v>
      </c>
      <c r="I447" s="8">
        <v>125454</v>
      </c>
      <c r="J447" s="8" t="s">
        <v>61</v>
      </c>
      <c r="K447" s="8" t="s">
        <v>62</v>
      </c>
      <c r="L447" s="8" t="s">
        <v>63</v>
      </c>
      <c r="M447" s="8" t="s">
        <v>64</v>
      </c>
      <c r="N447" s="8">
        <v>19630</v>
      </c>
      <c r="O447" s="8">
        <v>18396</v>
      </c>
      <c r="P447" s="8">
        <v>1300383</v>
      </c>
      <c r="Q447" s="8">
        <v>421017</v>
      </c>
      <c r="R447" s="8">
        <v>15720</v>
      </c>
      <c r="S447" s="8">
        <v>4263</v>
      </c>
      <c r="T447" s="8">
        <v>29907</v>
      </c>
    </row>
    <row r="448" spans="1:20">
      <c r="A448" s="1">
        <v>45089</v>
      </c>
      <c r="B448" s="8">
        <v>5798187</v>
      </c>
      <c r="C448" s="8">
        <v>2822483</v>
      </c>
      <c r="D448" s="8">
        <v>2975704</v>
      </c>
      <c r="E448" s="10">
        <f>nyse_gme_short_volume__4[[#This Row],[total_short]]/nyse_gme_short_volume__4[[#This Row],[total_reported]]</f>
        <v>0.48678716295283336</v>
      </c>
      <c r="F448" s="10">
        <f>nyse_gme_short_volume__4[[#This Row],[total_long]]/nyse_gme_short_volume__4[[#This Row],[total_reported]]</f>
        <v>0.51321283704716669</v>
      </c>
      <c r="G448" s="8">
        <v>1197120</v>
      </c>
      <c r="H448" s="10">
        <f>nyse_gme_short_volume__4[[#This Row],[Off-Exchange]]/nyse_gme_short_volume__4[[#This Row],[total_reported]]</f>
        <v>0.20646453796678169</v>
      </c>
      <c r="I448" s="8">
        <v>112713</v>
      </c>
      <c r="J448" s="8" t="s">
        <v>65</v>
      </c>
      <c r="K448" s="8" t="s">
        <v>66</v>
      </c>
      <c r="L448" s="8" t="s">
        <v>67</v>
      </c>
      <c r="M448" s="8" t="s">
        <v>68</v>
      </c>
      <c r="N448" s="8">
        <v>8430</v>
      </c>
      <c r="O448" s="8">
        <v>2937</v>
      </c>
      <c r="P448" s="8">
        <v>743876</v>
      </c>
      <c r="Q448" s="8">
        <v>175559</v>
      </c>
      <c r="R448" s="8">
        <v>9047</v>
      </c>
      <c r="S448" s="8">
        <v>4661</v>
      </c>
      <c r="T448" s="8">
        <v>8317</v>
      </c>
    </row>
    <row r="449" spans="1:20">
      <c r="A449" s="1">
        <v>45086</v>
      </c>
      <c r="B449" s="8">
        <v>8491672</v>
      </c>
      <c r="C449" s="8">
        <v>3740259</v>
      </c>
      <c r="D449" s="8">
        <v>4751413</v>
      </c>
      <c r="E449" s="10">
        <f>nyse_gme_short_volume__4[[#This Row],[total_short]]/nyse_gme_short_volume__4[[#This Row],[total_reported]]</f>
        <v>0.44046201972944787</v>
      </c>
      <c r="F449" s="10">
        <f>nyse_gme_short_volume__4[[#This Row],[total_long]]/nyse_gme_short_volume__4[[#This Row],[total_reported]]</f>
        <v>0.55953798027055213</v>
      </c>
      <c r="G449" s="8">
        <v>1711295</v>
      </c>
      <c r="H449" s="10">
        <f>nyse_gme_short_volume__4[[#This Row],[Off-Exchange]]/nyse_gme_short_volume__4[[#This Row],[total_reported]]</f>
        <v>0.20152627185788619</v>
      </c>
      <c r="I449" s="8">
        <v>231102</v>
      </c>
      <c r="J449" s="8" t="s">
        <v>69</v>
      </c>
      <c r="K449" s="8" t="s">
        <v>70</v>
      </c>
      <c r="L449" s="8" t="s">
        <v>71</v>
      </c>
      <c r="M449" s="8" t="s">
        <v>72</v>
      </c>
      <c r="N449" s="8">
        <v>17333</v>
      </c>
      <c r="O449" s="8">
        <v>6403</v>
      </c>
      <c r="P449" s="8">
        <v>708337</v>
      </c>
      <c r="Q449" s="8">
        <v>237939</v>
      </c>
      <c r="R449" s="8">
        <v>20585</v>
      </c>
      <c r="S449" s="8">
        <v>3251</v>
      </c>
      <c r="T449" s="8">
        <v>3190</v>
      </c>
    </row>
    <row r="450" spans="1:20">
      <c r="A450" s="1">
        <v>45085</v>
      </c>
      <c r="B450" s="8">
        <v>15359900</v>
      </c>
      <c r="C450" s="8">
        <v>8428356</v>
      </c>
      <c r="D450" s="8">
        <v>6931544</v>
      </c>
      <c r="E450" s="10">
        <f>nyse_gme_short_volume__4[[#This Row],[total_short]]/nyse_gme_short_volume__4[[#This Row],[total_reported]]</f>
        <v>0.54872466617621207</v>
      </c>
      <c r="F450" s="10">
        <f>nyse_gme_short_volume__4[[#This Row],[total_long]]/nyse_gme_short_volume__4[[#This Row],[total_reported]]</f>
        <v>0.45127533382378793</v>
      </c>
      <c r="G450" s="8">
        <v>4421823</v>
      </c>
      <c r="H450" s="10">
        <f>nyse_gme_short_volume__4[[#This Row],[Off-Exchange]]/nyse_gme_short_volume__4[[#This Row],[total_reported]]</f>
        <v>0.2878809757876028</v>
      </c>
      <c r="I450" s="8">
        <v>238992</v>
      </c>
      <c r="J450" s="8" t="s">
        <v>73</v>
      </c>
      <c r="K450" s="8" t="s">
        <v>74</v>
      </c>
      <c r="L450" s="8" t="s">
        <v>75</v>
      </c>
      <c r="M450" s="8" t="s">
        <v>76</v>
      </c>
      <c r="N450" s="8">
        <v>65340</v>
      </c>
      <c r="O450" s="8">
        <v>5003</v>
      </c>
      <c r="P450" s="8">
        <v>1321951</v>
      </c>
      <c r="Q450" s="8">
        <v>410961</v>
      </c>
      <c r="R450" s="8">
        <v>92064</v>
      </c>
      <c r="S450" s="8">
        <v>10208</v>
      </c>
      <c r="T450" s="8">
        <v>11414</v>
      </c>
    </row>
    <row r="451" spans="1:20">
      <c r="A451" s="1">
        <v>45084</v>
      </c>
      <c r="B451" s="8">
        <v>10783675</v>
      </c>
      <c r="C451" s="8">
        <v>7123489</v>
      </c>
      <c r="D451" s="8">
        <v>3660186</v>
      </c>
      <c r="E451" s="10">
        <f>nyse_gme_short_volume__4[[#This Row],[total_short]]/nyse_gme_short_volume__4[[#This Row],[total_reported]]</f>
        <v>0.66058083167380321</v>
      </c>
      <c r="F451" s="10">
        <f>nyse_gme_short_volume__4[[#This Row],[total_long]]/nyse_gme_short_volume__4[[#This Row],[total_reported]]</f>
        <v>0.33941916832619679</v>
      </c>
      <c r="G451" s="8">
        <v>3095506</v>
      </c>
      <c r="H451" s="10">
        <f>nyse_gme_short_volume__4[[#This Row],[Off-Exchange]]/nyse_gme_short_volume__4[[#This Row],[total_reported]]</f>
        <v>0.28705483056564668</v>
      </c>
      <c r="I451" s="8">
        <v>130035</v>
      </c>
      <c r="J451" s="8" t="s">
        <v>77</v>
      </c>
      <c r="K451" s="8" t="s">
        <v>78</v>
      </c>
      <c r="L451" s="8" t="s">
        <v>79</v>
      </c>
      <c r="M451" s="8" t="s">
        <v>80</v>
      </c>
      <c r="N451" s="8">
        <v>13170</v>
      </c>
      <c r="O451" s="8">
        <v>45024</v>
      </c>
      <c r="P451" s="8">
        <v>1142268</v>
      </c>
      <c r="Q451" s="8">
        <v>297398</v>
      </c>
      <c r="R451" s="8">
        <v>16565</v>
      </c>
      <c r="S451" s="8">
        <v>10949</v>
      </c>
      <c r="T451" s="8">
        <v>22704</v>
      </c>
    </row>
    <row r="452" spans="1:20">
      <c r="A452" s="1">
        <v>45083</v>
      </c>
      <c r="B452" s="8">
        <v>3237692</v>
      </c>
      <c r="C452" s="8">
        <v>1827727</v>
      </c>
      <c r="D452" s="8">
        <v>1409965</v>
      </c>
      <c r="E452" s="10">
        <f>nyse_gme_short_volume__4[[#This Row],[total_short]]/nyse_gme_short_volume__4[[#This Row],[total_reported]]</f>
        <v>0.56451540171208381</v>
      </c>
      <c r="F452" s="10">
        <f>nyse_gme_short_volume__4[[#This Row],[total_long]]/nyse_gme_short_volume__4[[#This Row],[total_reported]]</f>
        <v>0.43548459828791619</v>
      </c>
      <c r="G452" s="8">
        <v>898205</v>
      </c>
      <c r="H452" s="10">
        <f>nyse_gme_short_volume__4[[#This Row],[Off-Exchange]]/nyse_gme_short_volume__4[[#This Row],[total_reported]]</f>
        <v>0.2774213853572236</v>
      </c>
      <c r="I452" s="8">
        <v>20098</v>
      </c>
      <c r="J452" s="8" t="s">
        <v>81</v>
      </c>
      <c r="K452" s="8" t="s">
        <v>82</v>
      </c>
      <c r="L452" s="8" t="s">
        <v>83</v>
      </c>
      <c r="M452" s="8" t="s">
        <v>84</v>
      </c>
      <c r="N452" s="8">
        <v>9315</v>
      </c>
      <c r="O452" s="8">
        <v>1819</v>
      </c>
      <c r="P452" s="8">
        <v>437438</v>
      </c>
      <c r="Q452" s="8">
        <v>118452</v>
      </c>
      <c r="R452" s="8">
        <v>15369</v>
      </c>
      <c r="S452" s="8">
        <v>6723</v>
      </c>
      <c r="T452" s="8">
        <v>4747</v>
      </c>
    </row>
    <row r="453" spans="1:20">
      <c r="A453" s="1">
        <v>45082</v>
      </c>
      <c r="B453" s="8">
        <v>4126267</v>
      </c>
      <c r="C453" s="8">
        <v>2187184</v>
      </c>
      <c r="D453" s="8">
        <v>1939083</v>
      </c>
      <c r="E453" s="10">
        <f>nyse_gme_short_volume__4[[#This Row],[total_short]]/nyse_gme_short_volume__4[[#This Row],[total_reported]]</f>
        <v>0.5300636144001345</v>
      </c>
      <c r="F453" s="10">
        <f>nyse_gme_short_volume__4[[#This Row],[total_long]]/nyse_gme_short_volume__4[[#This Row],[total_reported]]</f>
        <v>0.46993638559986545</v>
      </c>
      <c r="G453" s="8">
        <v>1051766</v>
      </c>
      <c r="H453" s="10">
        <f>nyse_gme_short_volume__4[[#This Row],[Off-Exchange]]/nyse_gme_short_volume__4[[#This Row],[total_reported]]</f>
        <v>0.25489528428480268</v>
      </c>
      <c r="I453" s="8">
        <v>19861</v>
      </c>
      <c r="J453" s="8" t="s">
        <v>85</v>
      </c>
      <c r="K453" s="8" t="s">
        <v>86</v>
      </c>
      <c r="L453" s="8" t="s">
        <v>87</v>
      </c>
      <c r="M453" s="8" t="s">
        <v>88</v>
      </c>
      <c r="N453" s="8">
        <v>2133</v>
      </c>
      <c r="O453" s="8">
        <v>2319</v>
      </c>
      <c r="P453" s="8">
        <v>587181</v>
      </c>
      <c r="Q453" s="8">
        <v>107915</v>
      </c>
      <c r="R453" s="8">
        <v>7228</v>
      </c>
      <c r="S453" s="8">
        <v>2452</v>
      </c>
      <c r="T453" s="8">
        <v>2412</v>
      </c>
    </row>
    <row r="454" spans="1:20">
      <c r="A454" s="1">
        <v>45079</v>
      </c>
      <c r="B454" s="8">
        <v>2674738</v>
      </c>
      <c r="C454" s="8">
        <v>1545270</v>
      </c>
      <c r="D454" s="8">
        <v>1129468</v>
      </c>
      <c r="E454" s="10">
        <f>nyse_gme_short_volume__4[[#This Row],[total_short]]/nyse_gme_short_volume__4[[#This Row],[total_reported]]</f>
        <v>0.57772761294751107</v>
      </c>
      <c r="F454" s="10">
        <f>nyse_gme_short_volume__4[[#This Row],[total_long]]/nyse_gme_short_volume__4[[#This Row],[total_reported]]</f>
        <v>0.42227238705248887</v>
      </c>
      <c r="G454" s="8">
        <v>637359</v>
      </c>
      <c r="H454" s="10">
        <f>nyse_gme_short_volume__4[[#This Row],[Off-Exchange]]/nyse_gme_short_volume__4[[#This Row],[total_reported]]</f>
        <v>0.23828838562879803</v>
      </c>
      <c r="I454" s="8">
        <v>43300</v>
      </c>
      <c r="J454" s="8" t="s">
        <v>89</v>
      </c>
      <c r="K454" s="8" t="s">
        <v>90</v>
      </c>
      <c r="L454" s="8" t="s">
        <v>91</v>
      </c>
      <c r="M454" s="8" t="s">
        <v>92</v>
      </c>
      <c r="N454" s="8">
        <v>2336</v>
      </c>
      <c r="O454" s="8">
        <v>10117</v>
      </c>
      <c r="P454" s="8">
        <v>424695</v>
      </c>
      <c r="Q454" s="8">
        <v>70146</v>
      </c>
      <c r="R454" s="8">
        <v>6583</v>
      </c>
      <c r="S454" s="8">
        <v>4035</v>
      </c>
      <c r="T454" s="8">
        <v>5687</v>
      </c>
    </row>
    <row r="455" spans="1:20">
      <c r="A455" s="1">
        <v>45078</v>
      </c>
      <c r="B455" s="8">
        <v>3200772</v>
      </c>
      <c r="C455" s="8">
        <v>2094469</v>
      </c>
      <c r="D455" s="8">
        <v>1106303</v>
      </c>
      <c r="E455" s="10">
        <f>nyse_gme_short_volume__4[[#This Row],[total_short]]/nyse_gme_short_volume__4[[#This Row],[total_reported]]</f>
        <v>0.65436369725803645</v>
      </c>
      <c r="F455" s="10">
        <f>nyse_gme_short_volume__4[[#This Row],[total_long]]/nyse_gme_short_volume__4[[#This Row],[total_reported]]</f>
        <v>0.3456363027419635</v>
      </c>
      <c r="G455" s="8">
        <v>936262</v>
      </c>
      <c r="H455" s="10">
        <f>nyse_gme_short_volume__4[[#This Row],[Off-Exchange]]/nyse_gme_short_volume__4[[#This Row],[total_reported]]</f>
        <v>0.29251130664727132</v>
      </c>
      <c r="I455" s="8">
        <v>14030</v>
      </c>
      <c r="J455" s="8" t="s">
        <v>93</v>
      </c>
      <c r="K455" s="8" t="s">
        <v>94</v>
      </c>
      <c r="L455" s="8" t="s">
        <v>95</v>
      </c>
      <c r="M455" s="8" t="s">
        <v>96</v>
      </c>
      <c r="N455" s="8">
        <v>4363</v>
      </c>
      <c r="O455" s="8">
        <v>7587</v>
      </c>
      <c r="P455" s="8">
        <v>547793</v>
      </c>
      <c r="Q455" s="8">
        <v>128700</v>
      </c>
      <c r="R455" s="8">
        <v>6086</v>
      </c>
      <c r="S455" s="8">
        <v>2218</v>
      </c>
      <c r="T455" s="8">
        <v>2335</v>
      </c>
    </row>
    <row r="456" spans="1:20">
      <c r="A456" s="1">
        <v>45077</v>
      </c>
      <c r="B456" s="8">
        <v>3273492</v>
      </c>
      <c r="C456" s="8">
        <v>2142182</v>
      </c>
      <c r="D456" s="8">
        <v>1131310</v>
      </c>
      <c r="E456" s="10">
        <f>nyse_gme_short_volume__4[[#This Row],[total_short]]/nyse_gme_short_volume__4[[#This Row],[total_reported]]</f>
        <v>0.6544026990137749</v>
      </c>
      <c r="F456" s="10">
        <f>nyse_gme_short_volume__4[[#This Row],[total_long]]/nyse_gme_short_volume__4[[#This Row],[total_reported]]</f>
        <v>0.3455973009862251</v>
      </c>
      <c r="G456" s="8">
        <v>774867</v>
      </c>
      <c r="H456" s="10">
        <f>nyse_gme_short_volume__4[[#This Row],[Off-Exchange]]/nyse_gme_short_volume__4[[#This Row],[total_reported]]</f>
        <v>0.23670960552217632</v>
      </c>
      <c r="I456" s="8">
        <v>16863</v>
      </c>
      <c r="J456" s="8" t="s">
        <v>97</v>
      </c>
      <c r="K456" s="8" t="s">
        <v>98</v>
      </c>
      <c r="L456" s="8" t="s">
        <v>99</v>
      </c>
      <c r="M456" s="8" t="s">
        <v>100</v>
      </c>
      <c r="N456" s="8">
        <v>4250</v>
      </c>
      <c r="O456" s="8">
        <v>12120</v>
      </c>
      <c r="P456" s="8">
        <v>841896</v>
      </c>
      <c r="Q456" s="8">
        <v>121099</v>
      </c>
      <c r="R456" s="8">
        <v>8934</v>
      </c>
      <c r="S456" s="8">
        <v>3613</v>
      </c>
      <c r="T456" s="8">
        <v>647</v>
      </c>
    </row>
    <row r="457" spans="1:20">
      <c r="A457" s="1">
        <v>45076</v>
      </c>
      <c r="B457" s="8">
        <v>4057587</v>
      </c>
      <c r="C457" s="8">
        <v>2344593</v>
      </c>
      <c r="D457" s="8">
        <v>1712994</v>
      </c>
      <c r="E457" s="10">
        <f>nyse_gme_short_volume__4[[#This Row],[total_short]]/nyse_gme_short_volume__4[[#This Row],[total_reported]]</f>
        <v>0.57782938480431845</v>
      </c>
      <c r="F457" s="10">
        <f>nyse_gme_short_volume__4[[#This Row],[total_long]]/nyse_gme_short_volume__4[[#This Row],[total_reported]]</f>
        <v>0.42217061519568155</v>
      </c>
      <c r="G457" s="8">
        <v>1006727</v>
      </c>
      <c r="H457" s="10">
        <f>nyse_gme_short_volume__4[[#This Row],[Off-Exchange]]/nyse_gme_short_volume__4[[#This Row],[total_reported]]</f>
        <v>0.24810977558829916</v>
      </c>
      <c r="I457" s="8">
        <v>21673</v>
      </c>
      <c r="J457" s="8" t="s">
        <v>101</v>
      </c>
      <c r="K457" s="8" t="s">
        <v>102</v>
      </c>
      <c r="L457" s="8" t="s">
        <v>103</v>
      </c>
      <c r="M457" s="8" t="s">
        <v>104</v>
      </c>
      <c r="N457" s="8">
        <v>5597</v>
      </c>
      <c r="O457" s="8">
        <v>25995</v>
      </c>
      <c r="P457" s="8">
        <v>607152</v>
      </c>
      <c r="Q457" s="8">
        <v>203106</v>
      </c>
      <c r="R457" s="8">
        <v>7005</v>
      </c>
      <c r="S457" s="8">
        <v>5213</v>
      </c>
      <c r="T457" s="8">
        <v>4575</v>
      </c>
    </row>
    <row r="458" spans="1:20">
      <c r="A458" s="1">
        <v>45072</v>
      </c>
      <c r="B458" s="8">
        <v>1793203</v>
      </c>
      <c r="C458" s="8">
        <v>1210884</v>
      </c>
      <c r="D458" s="8">
        <v>582319</v>
      </c>
      <c r="E458" s="10">
        <f>nyse_gme_short_volume__4[[#This Row],[total_short]]/nyse_gme_short_volume__4[[#This Row],[total_reported]]</f>
        <v>0.6752632022141386</v>
      </c>
      <c r="F458" s="10">
        <f>nyse_gme_short_volume__4[[#This Row],[total_long]]/nyse_gme_short_volume__4[[#This Row],[total_reported]]</f>
        <v>0.3247367977858614</v>
      </c>
      <c r="G458" s="8">
        <v>565133</v>
      </c>
      <c r="H458" s="10">
        <f>nyse_gme_short_volume__4[[#This Row],[Off-Exchange]]/nyse_gme_short_volume__4[[#This Row],[total_reported]]</f>
        <v>0.31515282988038723</v>
      </c>
      <c r="I458" s="8">
        <v>19667</v>
      </c>
      <c r="J458" s="8" t="s">
        <v>105</v>
      </c>
      <c r="K458" s="8" t="s">
        <v>106</v>
      </c>
      <c r="L458" s="8" t="s">
        <v>107</v>
      </c>
      <c r="M458" s="8" t="s">
        <v>108</v>
      </c>
      <c r="N458" s="8">
        <v>2400</v>
      </c>
      <c r="O458" s="8">
        <v>4879</v>
      </c>
      <c r="P458" s="8">
        <v>263705</v>
      </c>
      <c r="Q458" s="8">
        <v>72457</v>
      </c>
      <c r="R458" s="8">
        <v>3570</v>
      </c>
      <c r="S458" s="8">
        <v>546</v>
      </c>
      <c r="T458" s="8">
        <v>658</v>
      </c>
    </row>
    <row r="459" spans="1:20">
      <c r="A459" s="1">
        <v>45071</v>
      </c>
      <c r="B459" s="8">
        <v>2056102</v>
      </c>
      <c r="C459" s="8">
        <v>1369223</v>
      </c>
      <c r="D459" s="8">
        <v>686879</v>
      </c>
      <c r="E459" s="10">
        <f>nyse_gme_short_volume__4[[#This Row],[total_short]]/nyse_gme_short_volume__4[[#This Row],[total_reported]]</f>
        <v>0.66593145670788711</v>
      </c>
      <c r="F459" s="10">
        <f>nyse_gme_short_volume__4[[#This Row],[total_long]]/nyse_gme_short_volume__4[[#This Row],[total_reported]]</f>
        <v>0.33406854329211294</v>
      </c>
      <c r="G459" s="8">
        <v>533651</v>
      </c>
      <c r="H459" s="10">
        <f>nyse_gme_short_volume__4[[#This Row],[Off-Exchange]]/nyse_gme_short_volume__4[[#This Row],[total_reported]]</f>
        <v>0.25954500311754963</v>
      </c>
      <c r="I459" s="8">
        <v>19201</v>
      </c>
      <c r="J459" s="8" t="s">
        <v>109</v>
      </c>
      <c r="K459" s="8" t="s">
        <v>110</v>
      </c>
      <c r="L459" s="8" t="s">
        <v>111</v>
      </c>
      <c r="M459" s="8" t="s">
        <v>112</v>
      </c>
      <c r="N459" s="8">
        <v>1531</v>
      </c>
      <c r="O459" s="8">
        <v>2200</v>
      </c>
      <c r="P459" s="8">
        <v>378876</v>
      </c>
      <c r="Q459" s="8">
        <v>109277</v>
      </c>
      <c r="R459" s="8">
        <v>2256</v>
      </c>
      <c r="S459" s="8">
        <v>2026</v>
      </c>
      <c r="T459" s="8">
        <v>263</v>
      </c>
    </row>
    <row r="460" spans="1:20">
      <c r="A460" s="1">
        <v>45070</v>
      </c>
      <c r="B460" s="8">
        <v>1514266</v>
      </c>
      <c r="C460" s="8">
        <v>719136</v>
      </c>
      <c r="D460" s="8">
        <v>795130</v>
      </c>
      <c r="E460" s="10">
        <f>nyse_gme_short_volume__4[[#This Row],[total_short]]/nyse_gme_short_volume__4[[#This Row],[total_reported]]</f>
        <v>0.4749073148310799</v>
      </c>
      <c r="F460" s="10">
        <f>nyse_gme_short_volume__4[[#This Row],[total_long]]/nyse_gme_short_volume__4[[#This Row],[total_reported]]</f>
        <v>0.52509268516892016</v>
      </c>
      <c r="G460" s="8">
        <v>280575</v>
      </c>
      <c r="H460" s="10">
        <f>nyse_gme_short_volume__4[[#This Row],[Off-Exchange]]/nyse_gme_short_volume__4[[#This Row],[total_reported]]</f>
        <v>0.18528778959575135</v>
      </c>
      <c r="I460" s="8">
        <v>4979</v>
      </c>
      <c r="J460" s="8" t="s">
        <v>113</v>
      </c>
      <c r="K460" s="8" t="s">
        <v>114</v>
      </c>
      <c r="L460" s="8" t="s">
        <v>115</v>
      </c>
      <c r="M460" s="8" t="s">
        <v>116</v>
      </c>
      <c r="N460" s="8">
        <v>5021</v>
      </c>
      <c r="O460" s="8">
        <v>4751</v>
      </c>
      <c r="P460" s="8">
        <v>220242</v>
      </c>
      <c r="Q460" s="8">
        <v>29633</v>
      </c>
      <c r="R460" s="8">
        <v>3921</v>
      </c>
      <c r="S460" s="8">
        <v>1639</v>
      </c>
      <c r="T460" s="8">
        <v>2668</v>
      </c>
    </row>
    <row r="461" spans="1:20">
      <c r="A461" s="1">
        <v>45069</v>
      </c>
      <c r="B461" s="8">
        <v>3130356</v>
      </c>
      <c r="C461" s="8">
        <v>1754710</v>
      </c>
      <c r="D461" s="8">
        <v>1375646</v>
      </c>
      <c r="E461" s="10">
        <f>nyse_gme_short_volume__4[[#This Row],[total_short]]/nyse_gme_short_volume__4[[#This Row],[total_reported]]</f>
        <v>0.56054646819722742</v>
      </c>
      <c r="F461" s="10">
        <f>nyse_gme_short_volume__4[[#This Row],[total_long]]/nyse_gme_short_volume__4[[#This Row],[total_reported]]</f>
        <v>0.43945353180277258</v>
      </c>
      <c r="G461" s="8">
        <v>892535</v>
      </c>
      <c r="H461" s="10">
        <f>nyse_gme_short_volume__4[[#This Row],[Off-Exchange]]/nyse_gme_short_volume__4[[#This Row],[total_reported]]</f>
        <v>0.28512252280571282</v>
      </c>
      <c r="I461" s="8">
        <v>8693</v>
      </c>
      <c r="J461" s="8" t="s">
        <v>117</v>
      </c>
      <c r="K461" s="8" t="s">
        <v>118</v>
      </c>
      <c r="L461" s="8" t="s">
        <v>119</v>
      </c>
      <c r="M461" s="8" t="s">
        <v>120</v>
      </c>
      <c r="N461" s="8">
        <v>8555</v>
      </c>
      <c r="O461" s="8">
        <v>3700</v>
      </c>
      <c r="P461" s="8">
        <v>486812</v>
      </c>
      <c r="Q461" s="8">
        <v>77366</v>
      </c>
      <c r="R461" s="8">
        <v>3220</v>
      </c>
      <c r="S461" s="8">
        <v>2894</v>
      </c>
      <c r="T461" s="8">
        <v>3543</v>
      </c>
    </row>
    <row r="462" spans="1:20">
      <c r="A462" s="1">
        <v>45068</v>
      </c>
      <c r="B462" s="8">
        <v>4902452</v>
      </c>
      <c r="C462" s="8">
        <v>2569421</v>
      </c>
      <c r="D462" s="8">
        <v>2333031</v>
      </c>
      <c r="E462" s="10">
        <f>nyse_gme_short_volume__4[[#This Row],[total_short]]/nyse_gme_short_volume__4[[#This Row],[total_reported]]</f>
        <v>0.52410936404884745</v>
      </c>
      <c r="F462" s="10">
        <f>nyse_gme_short_volume__4[[#This Row],[total_long]]/nyse_gme_short_volume__4[[#This Row],[total_reported]]</f>
        <v>0.47589063595115261</v>
      </c>
      <c r="G462" s="8">
        <v>998524</v>
      </c>
      <c r="H462" s="10">
        <f>nyse_gme_short_volume__4[[#This Row],[Off-Exchange]]/nyse_gme_short_volume__4[[#This Row],[total_reported]]</f>
        <v>0.20367848578629633</v>
      </c>
      <c r="I462" s="8">
        <v>19103</v>
      </c>
      <c r="J462" s="8" t="s">
        <v>121</v>
      </c>
      <c r="K462" s="8" t="s">
        <v>122</v>
      </c>
      <c r="L462" s="8" t="s">
        <v>123</v>
      </c>
      <c r="M462" s="8" t="s">
        <v>124</v>
      </c>
      <c r="N462" s="8">
        <v>9481</v>
      </c>
      <c r="O462" s="8">
        <v>27577</v>
      </c>
      <c r="P462" s="8">
        <v>553790</v>
      </c>
      <c r="Q462" s="8">
        <v>203791</v>
      </c>
      <c r="R462" s="8">
        <v>6264</v>
      </c>
      <c r="S462" s="8">
        <v>10058</v>
      </c>
      <c r="T462" s="8">
        <v>21465</v>
      </c>
    </row>
    <row r="463" spans="1:20">
      <c r="A463" s="1">
        <v>45065</v>
      </c>
      <c r="B463" s="8">
        <v>2169835</v>
      </c>
      <c r="C463" s="8">
        <v>1116793</v>
      </c>
      <c r="D463" s="8">
        <v>1053042</v>
      </c>
      <c r="E463" s="10">
        <f>nyse_gme_short_volume__4[[#This Row],[total_short]]/nyse_gme_short_volume__4[[#This Row],[total_reported]]</f>
        <v>0.51469028751034063</v>
      </c>
      <c r="F463" s="10">
        <f>nyse_gme_short_volume__4[[#This Row],[total_long]]/nyse_gme_short_volume__4[[#This Row],[total_reported]]</f>
        <v>0.48530971248965937</v>
      </c>
      <c r="G463" s="8">
        <v>538066</v>
      </c>
      <c r="H463" s="10">
        <f>nyse_gme_short_volume__4[[#This Row],[Off-Exchange]]/nyse_gme_short_volume__4[[#This Row],[total_reported]]</f>
        <v>0.24797553731044067</v>
      </c>
      <c r="I463" s="8">
        <v>15760</v>
      </c>
      <c r="J463" s="8" t="s">
        <v>125</v>
      </c>
      <c r="K463" s="8" t="s">
        <v>126</v>
      </c>
      <c r="L463" s="8" t="s">
        <v>127</v>
      </c>
      <c r="M463" s="8" t="s">
        <v>128</v>
      </c>
      <c r="N463" s="8">
        <v>3683</v>
      </c>
      <c r="O463" s="8">
        <v>5027</v>
      </c>
      <c r="P463" s="8">
        <v>239881</v>
      </c>
      <c r="Q463" s="8">
        <v>58500</v>
      </c>
      <c r="R463" s="8">
        <v>1717</v>
      </c>
      <c r="S463" s="8">
        <v>8354</v>
      </c>
      <c r="T463" s="8">
        <v>3050</v>
      </c>
    </row>
    <row r="464" spans="1:20">
      <c r="A464" s="1">
        <v>45064</v>
      </c>
      <c r="B464" s="8">
        <v>1692436</v>
      </c>
      <c r="C464" s="8">
        <v>992010</v>
      </c>
      <c r="D464" s="8">
        <v>700426</v>
      </c>
      <c r="E464" s="10">
        <f>nyse_gme_short_volume__4[[#This Row],[total_short]]/nyse_gme_short_volume__4[[#This Row],[total_reported]]</f>
        <v>0.58614328695442541</v>
      </c>
      <c r="F464" s="10">
        <f>nyse_gme_short_volume__4[[#This Row],[total_long]]/nyse_gme_short_volume__4[[#This Row],[total_reported]]</f>
        <v>0.41385671304557453</v>
      </c>
      <c r="G464" s="8">
        <v>384414</v>
      </c>
      <c r="H464" s="10">
        <f>nyse_gme_short_volume__4[[#This Row],[Off-Exchange]]/nyse_gme_short_volume__4[[#This Row],[total_reported]]</f>
        <v>0.22713650619580297</v>
      </c>
      <c r="I464" s="8">
        <v>8513</v>
      </c>
      <c r="J464" s="8" t="s">
        <v>129</v>
      </c>
      <c r="K464" s="8" t="s">
        <v>130</v>
      </c>
      <c r="L464" s="8" t="s">
        <v>131</v>
      </c>
      <c r="M464" s="8" t="s">
        <v>132</v>
      </c>
      <c r="N464" s="8">
        <v>1973</v>
      </c>
      <c r="O464" s="8">
        <v>2011</v>
      </c>
      <c r="P464" s="8">
        <v>242512</v>
      </c>
      <c r="Q464" s="8">
        <v>71453</v>
      </c>
      <c r="R464" s="8">
        <v>1653</v>
      </c>
      <c r="S464" s="8">
        <v>4226</v>
      </c>
      <c r="T464" s="8">
        <v>3819</v>
      </c>
    </row>
    <row r="465" spans="1:20">
      <c r="A465" s="1">
        <v>45063</v>
      </c>
      <c r="B465" s="8">
        <v>3871591</v>
      </c>
      <c r="C465" s="8">
        <v>2618314</v>
      </c>
      <c r="D465" s="8">
        <v>1253277</v>
      </c>
      <c r="E465" s="10">
        <f>nyse_gme_short_volume__4[[#This Row],[total_short]]/nyse_gme_short_volume__4[[#This Row],[total_reported]]</f>
        <v>0.67628889518546764</v>
      </c>
      <c r="F465" s="10">
        <f>nyse_gme_short_volume__4[[#This Row],[total_long]]/nyse_gme_short_volume__4[[#This Row],[total_reported]]</f>
        <v>0.3237111048145323</v>
      </c>
      <c r="G465" s="8">
        <v>1174240</v>
      </c>
      <c r="H465" s="10">
        <f>nyse_gme_short_volume__4[[#This Row],[Off-Exchange]]/nyse_gme_short_volume__4[[#This Row],[total_reported]]</f>
        <v>0.30329650006935133</v>
      </c>
      <c r="I465" s="8">
        <v>16022</v>
      </c>
      <c r="J465" s="8" t="s">
        <v>133</v>
      </c>
      <c r="K465" s="8" t="s">
        <v>134</v>
      </c>
      <c r="L465" s="8" t="s">
        <v>135</v>
      </c>
      <c r="M465" s="8" t="s">
        <v>136</v>
      </c>
      <c r="N465" s="8">
        <v>7075</v>
      </c>
      <c r="O465" s="8">
        <v>8084</v>
      </c>
      <c r="P465" s="8">
        <v>673313</v>
      </c>
      <c r="Q465" s="8">
        <v>110252</v>
      </c>
      <c r="R465" s="8">
        <v>4170</v>
      </c>
      <c r="S465" s="8">
        <v>1886</v>
      </c>
      <c r="T465" s="8">
        <v>5919</v>
      </c>
    </row>
    <row r="466" spans="1:20">
      <c r="A466" s="1">
        <v>45062</v>
      </c>
      <c r="B466" s="8">
        <v>2023022</v>
      </c>
      <c r="C466" s="8">
        <v>1340193</v>
      </c>
      <c r="D466" s="8">
        <v>682829</v>
      </c>
      <c r="E466" s="10">
        <f>nyse_gme_short_volume__4[[#This Row],[total_short]]/nyse_gme_short_volume__4[[#This Row],[total_reported]]</f>
        <v>0.66247079863689073</v>
      </c>
      <c r="F466" s="10">
        <f>nyse_gme_short_volume__4[[#This Row],[total_long]]/nyse_gme_short_volume__4[[#This Row],[total_reported]]</f>
        <v>0.33752920136310927</v>
      </c>
      <c r="G466" s="8">
        <v>595509</v>
      </c>
      <c r="H466" s="10">
        <f>nyse_gme_short_volume__4[[#This Row],[Off-Exchange]]/nyse_gme_short_volume__4[[#This Row],[total_reported]]</f>
        <v>0.29436605237115565</v>
      </c>
      <c r="I466" s="8">
        <v>12679</v>
      </c>
      <c r="J466" s="8" t="s">
        <v>137</v>
      </c>
      <c r="K466" s="8" t="s">
        <v>138</v>
      </c>
      <c r="L466" s="8" t="s">
        <v>139</v>
      </c>
      <c r="M466" s="8" t="s">
        <v>140</v>
      </c>
      <c r="N466" s="8">
        <v>3300</v>
      </c>
      <c r="O466" s="8">
        <v>2900</v>
      </c>
      <c r="P466" s="8">
        <v>306222</v>
      </c>
      <c r="Q466" s="8">
        <v>81439</v>
      </c>
      <c r="R466" s="8">
        <v>8955</v>
      </c>
      <c r="S466" s="8">
        <v>5122</v>
      </c>
      <c r="T466" s="8">
        <v>1335</v>
      </c>
    </row>
    <row r="467" spans="1:20">
      <c r="A467" s="1">
        <v>45061</v>
      </c>
      <c r="B467" s="8">
        <v>2122399</v>
      </c>
      <c r="C467" s="8">
        <v>1213562</v>
      </c>
      <c r="D467" s="8">
        <v>908837</v>
      </c>
      <c r="E467" s="10">
        <f>nyse_gme_short_volume__4[[#This Row],[total_short]]/nyse_gme_short_volume__4[[#This Row],[total_reported]]</f>
        <v>0.57178786835086148</v>
      </c>
      <c r="F467" s="10">
        <f>nyse_gme_short_volume__4[[#This Row],[total_long]]/nyse_gme_short_volume__4[[#This Row],[total_reported]]</f>
        <v>0.42821213164913857</v>
      </c>
      <c r="G467" s="8">
        <v>434560</v>
      </c>
      <c r="H467" s="10">
        <f>nyse_gme_short_volume__4[[#This Row],[Off-Exchange]]/nyse_gme_short_volume__4[[#This Row],[total_reported]]</f>
        <v>0.20474943684010405</v>
      </c>
      <c r="I467" s="8">
        <v>5494</v>
      </c>
      <c r="J467" s="8" t="s">
        <v>141</v>
      </c>
      <c r="K467" s="8" t="s">
        <v>142</v>
      </c>
      <c r="L467" s="8" t="s">
        <v>143</v>
      </c>
      <c r="M467" s="8" t="s">
        <v>144</v>
      </c>
      <c r="N467" s="8">
        <v>2500</v>
      </c>
      <c r="O467" s="8">
        <v>1240</v>
      </c>
      <c r="P467" s="8">
        <v>390000</v>
      </c>
      <c r="Q467" s="8">
        <v>46554</v>
      </c>
      <c r="R467" s="8">
        <v>3095</v>
      </c>
      <c r="S467" s="8">
        <v>6</v>
      </c>
      <c r="T467" s="8">
        <v>1145</v>
      </c>
    </row>
    <row r="468" spans="1:20">
      <c r="A468" s="1">
        <v>45058</v>
      </c>
      <c r="B468" s="8">
        <v>1502160</v>
      </c>
      <c r="C468" s="8">
        <v>852544</v>
      </c>
      <c r="D468" s="8">
        <v>649616</v>
      </c>
      <c r="E468" s="10">
        <f>nyse_gme_short_volume__4[[#This Row],[total_short]]/nyse_gme_short_volume__4[[#This Row],[total_reported]]</f>
        <v>0.56754540128881081</v>
      </c>
      <c r="F468" s="10">
        <f>nyse_gme_short_volume__4[[#This Row],[total_long]]/nyse_gme_short_volume__4[[#This Row],[total_reported]]</f>
        <v>0.43245459871118924</v>
      </c>
      <c r="G468" s="8">
        <v>332173</v>
      </c>
      <c r="H468" s="10">
        <f>nyse_gme_short_volume__4[[#This Row],[Off-Exchange]]/nyse_gme_short_volume__4[[#This Row],[total_reported]]</f>
        <v>0.22113023912233051</v>
      </c>
      <c r="I468" s="8">
        <v>12766</v>
      </c>
      <c r="J468" s="8" t="s">
        <v>145</v>
      </c>
      <c r="K468" s="8" t="s">
        <v>146</v>
      </c>
      <c r="L468" s="8" t="s">
        <v>147</v>
      </c>
      <c r="M468" s="8" t="s">
        <v>148</v>
      </c>
      <c r="N468" s="8">
        <v>3100</v>
      </c>
      <c r="O468" s="8">
        <v>2323</v>
      </c>
      <c r="P468" s="8">
        <v>230077</v>
      </c>
      <c r="Q468" s="8">
        <v>55471</v>
      </c>
      <c r="R468" s="8">
        <v>5571</v>
      </c>
      <c r="S468" s="8">
        <v>1387</v>
      </c>
      <c r="T468" s="8">
        <v>2754</v>
      </c>
    </row>
    <row r="469" spans="1:20">
      <c r="A469" s="1">
        <v>45057</v>
      </c>
      <c r="B469" s="8">
        <v>1403417</v>
      </c>
      <c r="C469" s="8">
        <v>728254</v>
      </c>
      <c r="D469" s="8">
        <v>675163</v>
      </c>
      <c r="E469" s="10">
        <f>nyse_gme_short_volume__4[[#This Row],[total_short]]/nyse_gme_short_volume__4[[#This Row],[total_reported]]</f>
        <v>0.5189149055483866</v>
      </c>
      <c r="F469" s="10">
        <f>nyse_gme_short_volume__4[[#This Row],[total_long]]/nyse_gme_short_volume__4[[#This Row],[total_reported]]</f>
        <v>0.48108509445161346</v>
      </c>
      <c r="G469" s="8">
        <v>346109</v>
      </c>
      <c r="H469" s="10">
        <f>nyse_gme_short_volume__4[[#This Row],[Off-Exchange]]/nyse_gme_short_volume__4[[#This Row],[total_reported]]</f>
        <v>0.24661878828601905</v>
      </c>
      <c r="I469" s="8">
        <v>6962</v>
      </c>
      <c r="J469" s="8" t="s">
        <v>149</v>
      </c>
      <c r="K469" s="8" t="s">
        <v>150</v>
      </c>
      <c r="L469" s="8" t="s">
        <v>151</v>
      </c>
      <c r="M469" s="8" t="s">
        <v>152</v>
      </c>
      <c r="N469" s="8">
        <v>1200</v>
      </c>
      <c r="O469" s="8">
        <v>1169</v>
      </c>
      <c r="P469" s="8">
        <v>189258</v>
      </c>
      <c r="Q469" s="8">
        <v>24847</v>
      </c>
      <c r="R469" s="8">
        <v>3378</v>
      </c>
      <c r="S469" s="8">
        <v>19</v>
      </c>
      <c r="T469" s="8">
        <v>1191</v>
      </c>
    </row>
    <row r="470" spans="1:20">
      <c r="A470" s="1">
        <v>45056</v>
      </c>
      <c r="B470" s="8">
        <v>1767332</v>
      </c>
      <c r="C470" s="8">
        <v>981479</v>
      </c>
      <c r="D470" s="8">
        <v>785853</v>
      </c>
      <c r="E470" s="10">
        <f>nyse_gme_short_volume__4[[#This Row],[total_short]]/nyse_gme_short_volume__4[[#This Row],[total_reported]]</f>
        <v>0.55534500591852576</v>
      </c>
      <c r="F470" s="10">
        <f>nyse_gme_short_volume__4[[#This Row],[total_long]]/nyse_gme_short_volume__4[[#This Row],[total_reported]]</f>
        <v>0.44465499408147424</v>
      </c>
      <c r="G470" s="8">
        <v>369908</v>
      </c>
      <c r="H470" s="10">
        <f>nyse_gme_short_volume__4[[#This Row],[Off-Exchange]]/nyse_gme_short_volume__4[[#This Row],[total_reported]]</f>
        <v>0.20930306246930402</v>
      </c>
      <c r="I470" s="8">
        <v>12339</v>
      </c>
      <c r="J470" s="8" t="s">
        <v>153</v>
      </c>
      <c r="K470" s="8" t="s">
        <v>154</v>
      </c>
      <c r="L470" s="8" t="s">
        <v>155</v>
      </c>
      <c r="M470" s="8" t="s">
        <v>156</v>
      </c>
      <c r="N470" s="8">
        <v>1200</v>
      </c>
      <c r="O470" s="8">
        <v>2804</v>
      </c>
      <c r="P470" s="8">
        <v>312048</v>
      </c>
      <c r="Q470" s="8">
        <v>62629</v>
      </c>
      <c r="R470" s="8">
        <v>2235</v>
      </c>
      <c r="S470" s="8">
        <v>3573</v>
      </c>
      <c r="T470" s="8">
        <v>1013</v>
      </c>
    </row>
    <row r="471" spans="1:20">
      <c r="A471" s="1">
        <v>45055</v>
      </c>
      <c r="B471" s="8">
        <v>1176367</v>
      </c>
      <c r="C471" s="8">
        <v>704932</v>
      </c>
      <c r="D471" s="8">
        <v>471435</v>
      </c>
      <c r="E471" s="10">
        <f>nyse_gme_short_volume__4[[#This Row],[total_short]]/nyse_gme_short_volume__4[[#This Row],[total_reported]]</f>
        <v>0.59924496351903789</v>
      </c>
      <c r="F471" s="10">
        <f>nyse_gme_short_volume__4[[#This Row],[total_long]]/nyse_gme_short_volume__4[[#This Row],[total_reported]]</f>
        <v>0.40075503648096217</v>
      </c>
      <c r="G471" s="8">
        <v>261551</v>
      </c>
      <c r="H471" s="10">
        <f>nyse_gme_short_volume__4[[#This Row],[Off-Exchange]]/nyse_gme_short_volume__4[[#This Row],[total_reported]]</f>
        <v>0.22233792685445952</v>
      </c>
      <c r="I471" s="8">
        <v>9023</v>
      </c>
      <c r="J471" s="8" t="s">
        <v>157</v>
      </c>
      <c r="K471" s="8" t="s">
        <v>158</v>
      </c>
      <c r="L471" s="8" t="s">
        <v>159</v>
      </c>
      <c r="M471" s="8" t="s">
        <v>160</v>
      </c>
      <c r="N471" s="8">
        <v>769</v>
      </c>
      <c r="O471" s="8">
        <v>635</v>
      </c>
      <c r="P471" s="8">
        <v>237261</v>
      </c>
      <c r="Q471" s="8">
        <v>25341</v>
      </c>
      <c r="R471" s="8">
        <v>865</v>
      </c>
      <c r="S471" s="8">
        <v>502</v>
      </c>
      <c r="T471" s="8">
        <v>2033</v>
      </c>
    </row>
    <row r="472" spans="1:20">
      <c r="A472" s="1">
        <v>45054</v>
      </c>
      <c r="B472" s="8">
        <v>2015131</v>
      </c>
      <c r="C472" s="8">
        <v>1054331</v>
      </c>
      <c r="D472" s="8">
        <v>960800</v>
      </c>
      <c r="E472" s="10">
        <f>nyse_gme_short_volume__4[[#This Row],[total_short]]/nyse_gme_short_volume__4[[#This Row],[total_reported]]</f>
        <v>0.52320717610914624</v>
      </c>
      <c r="F472" s="10">
        <f>nyse_gme_short_volume__4[[#This Row],[total_long]]/nyse_gme_short_volume__4[[#This Row],[total_reported]]</f>
        <v>0.47679282389085376</v>
      </c>
      <c r="G472" s="8">
        <v>455290</v>
      </c>
      <c r="H472" s="10">
        <f>nyse_gme_short_volume__4[[#This Row],[Off-Exchange]]/nyse_gme_short_volume__4[[#This Row],[total_reported]]</f>
        <v>0.22593568358583138</v>
      </c>
      <c r="I472" s="8">
        <v>100021</v>
      </c>
      <c r="J472" s="8" t="s">
        <v>161</v>
      </c>
      <c r="K472" s="8" t="s">
        <v>162</v>
      </c>
      <c r="L472" s="8" t="s">
        <v>163</v>
      </c>
      <c r="M472" s="8" t="s">
        <v>164</v>
      </c>
      <c r="N472" s="8">
        <v>3503</v>
      </c>
      <c r="O472" s="8">
        <v>3959</v>
      </c>
      <c r="P472" s="8">
        <v>200464</v>
      </c>
      <c r="Q472" s="8">
        <v>35422</v>
      </c>
      <c r="R472" s="8">
        <v>1026</v>
      </c>
      <c r="S472" s="8">
        <v>9048</v>
      </c>
      <c r="T472" s="8">
        <v>4259</v>
      </c>
    </row>
    <row r="473" spans="1:20">
      <c r="A473" s="1">
        <v>45051</v>
      </c>
      <c r="B473" s="8">
        <v>3571609</v>
      </c>
      <c r="C473" s="8">
        <v>2470738</v>
      </c>
      <c r="D473" s="8">
        <v>1100871</v>
      </c>
      <c r="E473" s="10">
        <f>nyse_gme_short_volume__4[[#This Row],[total_short]]/nyse_gme_short_volume__4[[#This Row],[total_reported]]</f>
        <v>0.69177169169413566</v>
      </c>
      <c r="F473" s="10">
        <f>nyse_gme_short_volume__4[[#This Row],[total_long]]/nyse_gme_short_volume__4[[#This Row],[total_reported]]</f>
        <v>0.3082283083058644</v>
      </c>
      <c r="G473" s="8">
        <v>1056584</v>
      </c>
      <c r="H473" s="10">
        <f>nyse_gme_short_volume__4[[#This Row],[Off-Exchange]]/nyse_gme_short_volume__4[[#This Row],[total_reported]]</f>
        <v>0.29582857474040414</v>
      </c>
      <c r="I473" s="8">
        <v>9235</v>
      </c>
      <c r="J473" s="8" t="s">
        <v>165</v>
      </c>
      <c r="K473" s="8" t="s">
        <v>166</v>
      </c>
      <c r="L473" s="8" t="s">
        <v>167</v>
      </c>
      <c r="M473" s="8" t="s">
        <v>168</v>
      </c>
      <c r="N473" s="8">
        <v>2959</v>
      </c>
      <c r="O473" s="8">
        <v>2096</v>
      </c>
      <c r="P473" s="8">
        <v>678862</v>
      </c>
      <c r="Q473" s="8">
        <v>138862</v>
      </c>
      <c r="R473" s="8">
        <v>15379</v>
      </c>
      <c r="S473" s="8">
        <v>4082</v>
      </c>
      <c r="T473" s="8">
        <v>934</v>
      </c>
    </row>
    <row r="474" spans="1:20">
      <c r="A474" s="1">
        <v>45050</v>
      </c>
      <c r="B474" s="8">
        <v>1732951</v>
      </c>
      <c r="C474" s="8">
        <v>1130247</v>
      </c>
      <c r="D474" s="8">
        <v>602704</v>
      </c>
      <c r="E474" s="10">
        <f>nyse_gme_short_volume__4[[#This Row],[total_short]]/nyse_gme_short_volume__4[[#This Row],[total_reported]]</f>
        <v>0.65220943927439379</v>
      </c>
      <c r="F474" s="10">
        <f>nyse_gme_short_volume__4[[#This Row],[total_long]]/nyse_gme_short_volume__4[[#This Row],[total_reported]]</f>
        <v>0.34779056072560621</v>
      </c>
      <c r="G474" s="8">
        <v>502557</v>
      </c>
      <c r="H474" s="10">
        <f>nyse_gme_short_volume__4[[#This Row],[Off-Exchange]]/nyse_gme_short_volume__4[[#This Row],[total_reported]]</f>
        <v>0.29000069823093672</v>
      </c>
      <c r="I474" s="8">
        <v>8565</v>
      </c>
      <c r="J474" s="8" t="s">
        <v>169</v>
      </c>
      <c r="K474" s="8" t="s">
        <v>170</v>
      </c>
      <c r="L474" s="8" t="s">
        <v>171</v>
      </c>
      <c r="M474" s="8" t="s">
        <v>172</v>
      </c>
      <c r="N474" s="8">
        <v>700</v>
      </c>
      <c r="O474" s="8">
        <v>4051</v>
      </c>
      <c r="P474" s="8">
        <v>291845</v>
      </c>
      <c r="Q474" s="8">
        <v>42032</v>
      </c>
      <c r="R474" s="8">
        <v>1843</v>
      </c>
      <c r="S474" s="8">
        <v>3678</v>
      </c>
      <c r="T474" s="8">
        <v>2359</v>
      </c>
    </row>
    <row r="475" spans="1:20">
      <c r="A475" s="1">
        <v>45049</v>
      </c>
      <c r="B475" s="8">
        <v>2526528</v>
      </c>
      <c r="C475" s="8">
        <v>1758011</v>
      </c>
      <c r="D475" s="8">
        <v>768517</v>
      </c>
      <c r="E475" s="10">
        <f>nyse_gme_short_volume__4[[#This Row],[total_short]]/nyse_gme_short_volume__4[[#This Row],[total_reported]]</f>
        <v>0.695820905210629</v>
      </c>
      <c r="F475" s="10">
        <f>nyse_gme_short_volume__4[[#This Row],[total_long]]/nyse_gme_short_volume__4[[#This Row],[total_reported]]</f>
        <v>0.30417909478937105</v>
      </c>
      <c r="G475" s="8">
        <v>620502</v>
      </c>
      <c r="H475" s="10">
        <f>nyse_gme_short_volume__4[[#This Row],[Off-Exchange]]/nyse_gme_short_volume__4[[#This Row],[total_reported]]</f>
        <v>0.24559474504141651</v>
      </c>
      <c r="I475" s="8">
        <v>18549</v>
      </c>
      <c r="J475" s="8" t="s">
        <v>173</v>
      </c>
      <c r="K475" s="8" t="s">
        <v>174</v>
      </c>
      <c r="L475" s="8" t="s">
        <v>175</v>
      </c>
      <c r="M475" s="8" t="s">
        <v>176</v>
      </c>
      <c r="N475" s="8">
        <v>2661</v>
      </c>
      <c r="O475" s="8">
        <v>1947</v>
      </c>
      <c r="P475" s="8">
        <v>502757</v>
      </c>
      <c r="Q475" s="8">
        <v>121934</v>
      </c>
      <c r="R475" s="8">
        <v>4972</v>
      </c>
      <c r="S475" s="8">
        <v>9792</v>
      </c>
      <c r="T475" s="8">
        <v>1835</v>
      </c>
    </row>
    <row r="476" spans="1:20">
      <c r="A476" s="1">
        <v>45048</v>
      </c>
      <c r="B476" s="8">
        <v>1545564</v>
      </c>
      <c r="C476" s="8">
        <v>1076096</v>
      </c>
      <c r="D476" s="8">
        <v>469468</v>
      </c>
      <c r="E476" s="10">
        <f>nyse_gme_short_volume__4[[#This Row],[total_short]]/nyse_gme_short_volume__4[[#This Row],[total_reported]]</f>
        <v>0.69624810101684564</v>
      </c>
      <c r="F476" s="10">
        <f>nyse_gme_short_volume__4[[#This Row],[total_long]]/nyse_gme_short_volume__4[[#This Row],[total_reported]]</f>
        <v>0.30375189898315436</v>
      </c>
      <c r="G476" s="8">
        <v>425660</v>
      </c>
      <c r="H476" s="10">
        <f>nyse_gme_short_volume__4[[#This Row],[Off-Exchange]]/nyse_gme_short_volume__4[[#This Row],[total_reported]]</f>
        <v>0.27540755348856472</v>
      </c>
      <c r="I476" s="8">
        <v>8526</v>
      </c>
      <c r="J476" s="8" t="s">
        <v>177</v>
      </c>
      <c r="K476" s="8" t="s">
        <v>178</v>
      </c>
      <c r="L476" s="8" t="s">
        <v>179</v>
      </c>
      <c r="M476" s="8" t="s">
        <v>180</v>
      </c>
      <c r="N476" s="8">
        <v>5709</v>
      </c>
      <c r="O476" s="8">
        <v>1477</v>
      </c>
      <c r="P476" s="8">
        <v>317997</v>
      </c>
      <c r="Q476" s="8">
        <v>34547</v>
      </c>
      <c r="R476" s="8">
        <v>7399</v>
      </c>
      <c r="S476" s="8">
        <v>4629</v>
      </c>
      <c r="T476" s="8">
        <v>1535</v>
      </c>
    </row>
    <row r="477" spans="1:20">
      <c r="A477" s="1">
        <v>45047</v>
      </c>
      <c r="B477" s="8">
        <v>1903380</v>
      </c>
      <c r="C477" s="8">
        <v>1372265</v>
      </c>
      <c r="D477" s="8">
        <v>531115</v>
      </c>
      <c r="E477" s="10">
        <f>nyse_gme_short_volume__4[[#This Row],[total_short]]/nyse_gme_short_volume__4[[#This Row],[total_reported]]</f>
        <v>0.72096218306381277</v>
      </c>
      <c r="F477" s="10">
        <f>nyse_gme_short_volume__4[[#This Row],[total_long]]/nyse_gme_short_volume__4[[#This Row],[total_reported]]</f>
        <v>0.27903781693618718</v>
      </c>
      <c r="G477" s="8">
        <v>561619</v>
      </c>
      <c r="H477" s="10">
        <f>nyse_gme_short_volume__4[[#This Row],[Off-Exchange]]/nyse_gme_short_volume__4[[#This Row],[total_reported]]</f>
        <v>0.29506404396389579</v>
      </c>
      <c r="I477" s="8">
        <v>3302</v>
      </c>
      <c r="J477" s="8" t="s">
        <v>181</v>
      </c>
      <c r="K477" s="8" t="s">
        <v>182</v>
      </c>
      <c r="L477" s="8" t="s">
        <v>183</v>
      </c>
      <c r="M477" s="8" t="s">
        <v>184</v>
      </c>
      <c r="N477" s="8">
        <v>1000</v>
      </c>
      <c r="O477" s="8">
        <v>4210</v>
      </c>
      <c r="P477" s="8">
        <v>378781</v>
      </c>
      <c r="Q477" s="8">
        <v>93310</v>
      </c>
      <c r="R477" s="8">
        <v>1296</v>
      </c>
      <c r="S477" s="8">
        <v>6763</v>
      </c>
      <c r="T477" s="8">
        <v>438</v>
      </c>
    </row>
    <row r="478" spans="1:20">
      <c r="A478" s="1">
        <v>45044</v>
      </c>
      <c r="B478" s="8">
        <v>2168694</v>
      </c>
      <c r="C478" s="8">
        <v>1553889</v>
      </c>
      <c r="D478" s="8">
        <v>614805</v>
      </c>
      <c r="E478" s="10">
        <f>nyse_gme_short_volume__4[[#This Row],[total_short]]/nyse_gme_short_volume__4[[#This Row],[total_reported]]</f>
        <v>0.71650910640228638</v>
      </c>
      <c r="F478" s="10">
        <f>nyse_gme_short_volume__4[[#This Row],[total_long]]/nyse_gme_short_volume__4[[#This Row],[total_reported]]</f>
        <v>0.28349089359771362</v>
      </c>
      <c r="G478" s="8">
        <v>527580</v>
      </c>
      <c r="H478" s="10">
        <f>nyse_gme_short_volume__4[[#This Row],[Off-Exchange]]/nyse_gme_short_volume__4[[#This Row],[total_reported]]</f>
        <v>0.24327083488956949</v>
      </c>
      <c r="I478" s="8">
        <v>15774</v>
      </c>
      <c r="J478" s="8" t="s">
        <v>185</v>
      </c>
      <c r="K478" s="8" t="s">
        <v>186</v>
      </c>
      <c r="L478" s="8" t="s">
        <v>187</v>
      </c>
      <c r="M478" s="8" t="s">
        <v>188</v>
      </c>
      <c r="N478" s="8">
        <v>6782</v>
      </c>
      <c r="O478" s="8">
        <v>5420</v>
      </c>
      <c r="P478" s="8">
        <v>556871</v>
      </c>
      <c r="Q478" s="8">
        <v>96952</v>
      </c>
      <c r="R478" s="8">
        <v>15181</v>
      </c>
      <c r="S478" s="8">
        <v>5465</v>
      </c>
      <c r="T478" s="8">
        <v>1539</v>
      </c>
    </row>
    <row r="479" spans="1:20">
      <c r="A479" s="1">
        <v>45043</v>
      </c>
      <c r="B479" s="8">
        <v>1782280</v>
      </c>
      <c r="C479" s="8">
        <v>1266908</v>
      </c>
      <c r="D479" s="8">
        <v>515372</v>
      </c>
      <c r="E479" s="10">
        <f>nyse_gme_short_volume__4[[#This Row],[total_short]]/nyse_gme_short_volume__4[[#This Row],[total_reported]]</f>
        <v>0.71083555894696682</v>
      </c>
      <c r="F479" s="10">
        <f>nyse_gme_short_volume__4[[#This Row],[total_long]]/nyse_gme_short_volume__4[[#This Row],[total_reported]]</f>
        <v>0.28916444105303318</v>
      </c>
      <c r="G479" s="8">
        <v>486092</v>
      </c>
      <c r="H479" s="10">
        <f>nyse_gme_short_volume__4[[#This Row],[Off-Exchange]]/nyse_gme_short_volume__4[[#This Row],[total_reported]]</f>
        <v>0.27273604596359718</v>
      </c>
      <c r="I479" s="8">
        <v>6092</v>
      </c>
      <c r="J479" s="8" t="s">
        <v>189</v>
      </c>
      <c r="K479" s="8" t="s">
        <v>190</v>
      </c>
      <c r="L479" s="8" t="s">
        <v>191</v>
      </c>
      <c r="M479" s="8" t="s">
        <v>192</v>
      </c>
      <c r="N479" s="8">
        <v>1754</v>
      </c>
      <c r="O479" s="8">
        <v>1706</v>
      </c>
      <c r="P479" s="8">
        <v>368737</v>
      </c>
      <c r="Q479" s="8">
        <v>115744</v>
      </c>
      <c r="R479" s="8">
        <v>3418</v>
      </c>
      <c r="S479" s="8">
        <v>2737</v>
      </c>
      <c r="T479" s="8">
        <v>970</v>
      </c>
    </row>
    <row r="480" spans="1:20">
      <c r="A480" s="1">
        <v>45042</v>
      </c>
      <c r="B480" s="8">
        <v>1798351</v>
      </c>
      <c r="C480" s="8">
        <v>1331232</v>
      </c>
      <c r="D480" s="8">
        <v>467119</v>
      </c>
      <c r="E480" s="10">
        <f>nyse_gme_short_volume__4[[#This Row],[total_short]]/nyse_gme_short_volume__4[[#This Row],[total_reported]]</f>
        <v>0.74025148594462375</v>
      </c>
      <c r="F480" s="10">
        <f>nyse_gme_short_volume__4[[#This Row],[total_long]]/nyse_gme_short_volume__4[[#This Row],[total_reported]]</f>
        <v>0.2597485140553763</v>
      </c>
      <c r="G480" s="8">
        <v>479512</v>
      </c>
      <c r="H480" s="10">
        <f>nyse_gme_short_volume__4[[#This Row],[Off-Exchange]]/nyse_gme_short_volume__4[[#This Row],[total_reported]]</f>
        <v>0.26663982726397684</v>
      </c>
      <c r="I480" s="8">
        <v>7011</v>
      </c>
      <c r="J480" s="8" t="s">
        <v>193</v>
      </c>
      <c r="K480" s="8" t="s">
        <v>194</v>
      </c>
      <c r="L480" s="8" t="s">
        <v>195</v>
      </c>
      <c r="M480" s="8" t="s">
        <v>196</v>
      </c>
      <c r="N480" s="8">
        <v>1300</v>
      </c>
      <c r="O480" s="8">
        <v>3146</v>
      </c>
      <c r="P480" s="8">
        <v>431843</v>
      </c>
      <c r="Q480" s="8">
        <v>75416</v>
      </c>
      <c r="R480" s="8">
        <v>4167</v>
      </c>
      <c r="S480" s="8">
        <v>381</v>
      </c>
      <c r="T480" s="8">
        <v>1959</v>
      </c>
    </row>
    <row r="481" spans="1:20">
      <c r="A481" s="1">
        <v>45041</v>
      </c>
      <c r="B481" s="8">
        <v>2139047</v>
      </c>
      <c r="C481" s="8">
        <v>1574942</v>
      </c>
      <c r="D481" s="8">
        <v>564105</v>
      </c>
      <c r="E481" s="10">
        <f>nyse_gme_short_volume__4[[#This Row],[total_short]]/nyse_gme_short_volume__4[[#This Row],[total_reported]]</f>
        <v>0.7362820919783436</v>
      </c>
      <c r="F481" s="10">
        <f>nyse_gme_short_volume__4[[#This Row],[total_long]]/nyse_gme_short_volume__4[[#This Row],[total_reported]]</f>
        <v>0.2637179080216564</v>
      </c>
      <c r="G481" s="8">
        <v>537448</v>
      </c>
      <c r="H481" s="10">
        <f>nyse_gme_short_volume__4[[#This Row],[Off-Exchange]]/nyse_gme_short_volume__4[[#This Row],[total_reported]]</f>
        <v>0.2512558162583618</v>
      </c>
      <c r="I481" s="8">
        <v>7383</v>
      </c>
      <c r="J481" s="8" t="s">
        <v>197</v>
      </c>
      <c r="K481" s="8" t="s">
        <v>198</v>
      </c>
      <c r="L481" s="8" t="s">
        <v>199</v>
      </c>
      <c r="M481" s="8" t="s">
        <v>200</v>
      </c>
      <c r="N481" s="8">
        <v>1300</v>
      </c>
      <c r="O481" s="8">
        <v>2156</v>
      </c>
      <c r="P481" s="8">
        <v>598082</v>
      </c>
      <c r="Q481" s="8">
        <v>116253</v>
      </c>
      <c r="R481" s="8">
        <v>4825</v>
      </c>
      <c r="S481" s="8">
        <v>24237</v>
      </c>
      <c r="T481" s="8">
        <v>1076</v>
      </c>
    </row>
    <row r="482" spans="1:20">
      <c r="A482" s="1">
        <v>45040</v>
      </c>
      <c r="B482" s="8">
        <v>2185821</v>
      </c>
      <c r="C482" s="8">
        <v>1626543</v>
      </c>
      <c r="D482" s="8">
        <v>559278</v>
      </c>
      <c r="E482" s="10">
        <f>nyse_gme_short_volume__4[[#This Row],[total_short]]/nyse_gme_short_volume__4[[#This Row],[total_reported]]</f>
        <v>0.74413366876793663</v>
      </c>
      <c r="F482" s="10">
        <f>nyse_gme_short_volume__4[[#This Row],[total_long]]/nyse_gme_short_volume__4[[#This Row],[total_reported]]</f>
        <v>0.25586633123206337</v>
      </c>
      <c r="G482" s="8">
        <v>759230</v>
      </c>
      <c r="H482" s="10">
        <f>nyse_gme_short_volume__4[[#This Row],[Off-Exchange]]/nyse_gme_short_volume__4[[#This Row],[total_reported]]</f>
        <v>0.34734317219937039</v>
      </c>
      <c r="I482" s="8">
        <v>9085</v>
      </c>
      <c r="J482" s="8" t="s">
        <v>201</v>
      </c>
      <c r="K482" s="8" t="s">
        <v>202</v>
      </c>
      <c r="L482" s="8" t="s">
        <v>203</v>
      </c>
      <c r="M482" s="8" t="s">
        <v>204</v>
      </c>
      <c r="N482" s="8">
        <v>1100</v>
      </c>
      <c r="O482" s="8">
        <v>1349</v>
      </c>
      <c r="P482" s="8">
        <v>430376</v>
      </c>
      <c r="Q482" s="8">
        <v>96418</v>
      </c>
      <c r="R482" s="8">
        <v>5458</v>
      </c>
      <c r="S482" s="8">
        <v>649</v>
      </c>
      <c r="T482" s="8">
        <v>1979</v>
      </c>
    </row>
    <row r="483" spans="1:20">
      <c r="A483" s="1">
        <v>45037</v>
      </c>
      <c r="B483" s="8">
        <v>1602276</v>
      </c>
      <c r="C483" s="8">
        <v>1067023</v>
      </c>
      <c r="D483" s="8">
        <v>535253</v>
      </c>
      <c r="E483" s="10">
        <f>nyse_gme_short_volume__4[[#This Row],[total_short]]/nyse_gme_short_volume__4[[#This Row],[total_reported]]</f>
        <v>0.66594207240200809</v>
      </c>
      <c r="F483" s="10">
        <f>nyse_gme_short_volume__4[[#This Row],[total_long]]/nyse_gme_short_volume__4[[#This Row],[total_reported]]</f>
        <v>0.33405792759799185</v>
      </c>
      <c r="G483" s="8">
        <v>438006</v>
      </c>
      <c r="H483" s="10">
        <f>nyse_gme_short_volume__4[[#This Row],[Off-Exchange]]/nyse_gme_short_volume__4[[#This Row],[total_reported]]</f>
        <v>0.27336488844618528</v>
      </c>
      <c r="I483" s="8">
        <v>5145</v>
      </c>
      <c r="J483" s="8" t="s">
        <v>205</v>
      </c>
      <c r="K483" s="8" t="s">
        <v>206</v>
      </c>
      <c r="L483" s="8" t="s">
        <v>207</v>
      </c>
      <c r="M483" s="8" t="s">
        <v>208</v>
      </c>
      <c r="N483" s="8">
        <v>4381</v>
      </c>
      <c r="O483" s="8">
        <v>1900</v>
      </c>
      <c r="P483" s="8">
        <v>306536</v>
      </c>
      <c r="Q483" s="8">
        <v>45860</v>
      </c>
      <c r="R483" s="8">
        <v>3095</v>
      </c>
      <c r="S483" s="8">
        <v>2407</v>
      </c>
      <c r="T483" s="8">
        <v>5383</v>
      </c>
    </row>
    <row r="484" spans="1:20">
      <c r="A484" s="1">
        <v>45036</v>
      </c>
      <c r="B484" s="8">
        <v>2368511</v>
      </c>
      <c r="C484" s="8">
        <v>1722258</v>
      </c>
      <c r="D484" s="8">
        <v>646253</v>
      </c>
      <c r="E484" s="10">
        <f>nyse_gme_short_volume__4[[#This Row],[total_short]]/nyse_gme_short_volume__4[[#This Row],[total_reported]]</f>
        <v>0.72714798453543172</v>
      </c>
      <c r="F484" s="10">
        <f>nyse_gme_short_volume__4[[#This Row],[total_long]]/nyse_gme_short_volume__4[[#This Row],[total_reported]]</f>
        <v>0.27285201546456822</v>
      </c>
      <c r="G484" s="8">
        <v>756790</v>
      </c>
      <c r="H484" s="10">
        <f>nyse_gme_short_volume__4[[#This Row],[Off-Exchange]]/nyse_gme_short_volume__4[[#This Row],[total_reported]]</f>
        <v>0.31952142084203955</v>
      </c>
      <c r="I484" s="8">
        <v>12097</v>
      </c>
      <c r="J484" s="8" t="s">
        <v>209</v>
      </c>
      <c r="K484" s="8" t="s">
        <v>210</v>
      </c>
      <c r="L484" s="8" t="s">
        <v>211</v>
      </c>
      <c r="M484" s="8" t="s">
        <v>212</v>
      </c>
      <c r="N484" s="8">
        <v>4479</v>
      </c>
      <c r="O484" s="8">
        <v>3900</v>
      </c>
      <c r="P484" s="8">
        <v>442658</v>
      </c>
      <c r="Q484" s="8">
        <v>88662</v>
      </c>
      <c r="R484" s="8">
        <v>11106</v>
      </c>
      <c r="S484" s="8">
        <v>3621</v>
      </c>
      <c r="T484" s="8">
        <v>2615</v>
      </c>
    </row>
    <row r="485" spans="1:20">
      <c r="A485" s="1">
        <v>45035</v>
      </c>
      <c r="B485" s="8">
        <v>1957837</v>
      </c>
      <c r="C485" s="8">
        <v>1437672</v>
      </c>
      <c r="D485" s="8">
        <v>520165</v>
      </c>
      <c r="E485" s="10">
        <f>nyse_gme_short_volume__4[[#This Row],[total_short]]/nyse_gme_short_volume__4[[#This Row],[total_reported]]</f>
        <v>0.73431649315034908</v>
      </c>
      <c r="F485" s="10">
        <f>nyse_gme_short_volume__4[[#This Row],[total_long]]/nyse_gme_short_volume__4[[#This Row],[total_reported]]</f>
        <v>0.26568350684965092</v>
      </c>
      <c r="G485" s="8">
        <v>480910</v>
      </c>
      <c r="H485" s="10">
        <f>nyse_gme_short_volume__4[[#This Row],[Off-Exchange]]/nyse_gme_short_volume__4[[#This Row],[total_reported]]</f>
        <v>0.24563331881050363</v>
      </c>
      <c r="I485" s="8">
        <v>111848</v>
      </c>
      <c r="J485" s="8" t="s">
        <v>213</v>
      </c>
      <c r="K485" s="8" t="s">
        <v>214</v>
      </c>
      <c r="L485" s="8" t="s">
        <v>215</v>
      </c>
      <c r="M485" s="8" t="s">
        <v>216</v>
      </c>
      <c r="N485" s="8">
        <v>2600</v>
      </c>
      <c r="O485" s="8">
        <v>2516</v>
      </c>
      <c r="P485" s="8">
        <v>390426</v>
      </c>
      <c r="Q485" s="8">
        <v>101897</v>
      </c>
      <c r="R485" s="8">
        <v>10092</v>
      </c>
      <c r="S485" s="8">
        <v>1084</v>
      </c>
      <c r="T485" s="8">
        <v>3434</v>
      </c>
    </row>
    <row r="486" spans="1:20">
      <c r="A486" s="1">
        <v>45034</v>
      </c>
      <c r="B486" s="8">
        <v>2213238</v>
      </c>
      <c r="C486" s="8">
        <v>1642276</v>
      </c>
      <c r="D486" s="8">
        <v>570962</v>
      </c>
      <c r="E486" s="10">
        <f>nyse_gme_short_volume__4[[#This Row],[total_short]]/nyse_gme_short_volume__4[[#This Row],[total_reported]]</f>
        <v>0.74202412935255946</v>
      </c>
      <c r="F486" s="10">
        <f>nyse_gme_short_volume__4[[#This Row],[total_long]]/nyse_gme_short_volume__4[[#This Row],[total_reported]]</f>
        <v>0.25797587064744054</v>
      </c>
      <c r="G486" s="8">
        <v>663408</v>
      </c>
      <c r="H486" s="10">
        <f>nyse_gme_short_volume__4[[#This Row],[Off-Exchange]]/nyse_gme_short_volume__4[[#This Row],[total_reported]]</f>
        <v>0.29974544084278326</v>
      </c>
      <c r="I486" s="8">
        <v>9651</v>
      </c>
      <c r="J486" s="8" t="s">
        <v>217</v>
      </c>
      <c r="K486" s="8" t="s">
        <v>218</v>
      </c>
      <c r="L486" s="8" t="s">
        <v>219</v>
      </c>
      <c r="M486" s="8" t="s">
        <v>220</v>
      </c>
      <c r="N486" s="8">
        <v>3400</v>
      </c>
      <c r="O486" s="8">
        <v>4799</v>
      </c>
      <c r="P486" s="8">
        <v>452608</v>
      </c>
      <c r="Q486" s="8">
        <v>115967</v>
      </c>
      <c r="R486" s="8">
        <v>5066</v>
      </c>
      <c r="S486" s="8">
        <v>1173</v>
      </c>
      <c r="T486" s="8">
        <v>2445</v>
      </c>
    </row>
    <row r="487" spans="1:20">
      <c r="A487" s="1">
        <v>45033</v>
      </c>
      <c r="B487" s="8">
        <v>1719790</v>
      </c>
      <c r="C487" s="8">
        <v>1119977</v>
      </c>
      <c r="D487" s="8">
        <v>599813</v>
      </c>
      <c r="E487" s="10">
        <f>nyse_gme_short_volume__4[[#This Row],[total_short]]/nyse_gme_short_volume__4[[#This Row],[total_reported]]</f>
        <v>0.65122892911343822</v>
      </c>
      <c r="F487" s="10">
        <f>nyse_gme_short_volume__4[[#This Row],[total_long]]/nyse_gme_short_volume__4[[#This Row],[total_reported]]</f>
        <v>0.34877107088656173</v>
      </c>
      <c r="G487" s="8">
        <v>384778</v>
      </c>
      <c r="H487" s="10">
        <f>nyse_gme_short_volume__4[[#This Row],[Off-Exchange]]/nyse_gme_short_volume__4[[#This Row],[total_reported]]</f>
        <v>0.2237354560731252</v>
      </c>
      <c r="I487" s="8">
        <v>7921</v>
      </c>
      <c r="J487" s="8" t="s">
        <v>221</v>
      </c>
      <c r="K487" s="8" t="s">
        <v>222</v>
      </c>
      <c r="L487" s="8" t="s">
        <v>223</v>
      </c>
      <c r="M487" s="8" t="s">
        <v>224</v>
      </c>
      <c r="N487" s="8">
        <v>2013</v>
      </c>
      <c r="O487" s="8">
        <v>1000</v>
      </c>
      <c r="P487" s="8">
        <v>321978</v>
      </c>
      <c r="Q487" s="8">
        <v>115385</v>
      </c>
      <c r="R487" s="8">
        <v>5162</v>
      </c>
      <c r="S487" s="8">
        <v>1404</v>
      </c>
      <c r="T487" s="8">
        <v>971</v>
      </c>
    </row>
    <row r="488" spans="1:20">
      <c r="A488" s="1">
        <v>45030</v>
      </c>
      <c r="B488" s="8">
        <v>1944835</v>
      </c>
      <c r="C488" s="8">
        <v>1382275</v>
      </c>
      <c r="D488" s="8">
        <v>562560</v>
      </c>
      <c r="E488" s="10">
        <f>nyse_gme_short_volume__4[[#This Row],[total_short]]/nyse_gme_short_volume__4[[#This Row],[total_reported]]</f>
        <v>0.71074152820162118</v>
      </c>
      <c r="F488" s="10">
        <f>nyse_gme_short_volume__4[[#This Row],[total_long]]/nyse_gme_short_volume__4[[#This Row],[total_reported]]</f>
        <v>0.28925847179837877</v>
      </c>
      <c r="G488" s="8">
        <v>544703</v>
      </c>
      <c r="H488" s="10">
        <f>nyse_gme_short_volume__4[[#This Row],[Off-Exchange]]/nyse_gme_short_volume__4[[#This Row],[total_reported]]</f>
        <v>0.28007671601961093</v>
      </c>
      <c r="I488" s="8">
        <v>7182</v>
      </c>
      <c r="J488" s="8" t="s">
        <v>225</v>
      </c>
      <c r="K488" s="8" t="s">
        <v>226</v>
      </c>
      <c r="L488" s="8" t="s">
        <v>227</v>
      </c>
      <c r="M488" s="8" t="s">
        <v>228</v>
      </c>
      <c r="N488" s="8">
        <v>200</v>
      </c>
      <c r="O488" s="8">
        <v>3804</v>
      </c>
      <c r="P488" s="8">
        <v>432084</v>
      </c>
      <c r="Q488" s="8">
        <v>70568</v>
      </c>
      <c r="R488" s="8">
        <v>3290</v>
      </c>
      <c r="S488" s="8">
        <v>579</v>
      </c>
      <c r="T488" s="8">
        <v>2551</v>
      </c>
    </row>
    <row r="489" spans="1:20">
      <c r="A489" s="1">
        <v>45029</v>
      </c>
      <c r="B489" s="8">
        <v>1503799</v>
      </c>
      <c r="C489" s="8">
        <v>907119</v>
      </c>
      <c r="D489" s="8">
        <v>596680</v>
      </c>
      <c r="E489" s="10">
        <f>nyse_gme_short_volume__4[[#This Row],[total_short]]/nyse_gme_short_volume__4[[#This Row],[total_reported]]</f>
        <v>0.60321824924740608</v>
      </c>
      <c r="F489" s="10">
        <f>nyse_gme_short_volume__4[[#This Row],[total_long]]/nyse_gme_short_volume__4[[#This Row],[total_reported]]</f>
        <v>0.39678175075259392</v>
      </c>
      <c r="G489" s="8">
        <v>305567</v>
      </c>
      <c r="H489" s="10">
        <f>nyse_gme_short_volume__4[[#This Row],[Off-Exchange]]/nyse_gme_short_volume__4[[#This Row],[total_reported]]</f>
        <v>0.20319670381480504</v>
      </c>
      <c r="I489" s="8">
        <v>4347</v>
      </c>
      <c r="J489" s="8" t="s">
        <v>229</v>
      </c>
      <c r="K489" s="8" t="s">
        <v>230</v>
      </c>
      <c r="L489" s="8" t="s">
        <v>231</v>
      </c>
      <c r="M489" s="8" t="s">
        <v>232</v>
      </c>
      <c r="N489" s="8">
        <v>2802</v>
      </c>
      <c r="O489" s="8">
        <v>900</v>
      </c>
      <c r="P489" s="8">
        <v>310837</v>
      </c>
      <c r="Q489" s="8">
        <v>41456</v>
      </c>
      <c r="R489" s="8">
        <v>3693</v>
      </c>
      <c r="S489" s="8">
        <v>1881</v>
      </c>
      <c r="T489" s="8">
        <v>987</v>
      </c>
    </row>
    <row r="490" spans="1:20">
      <c r="A490" s="1">
        <v>45028</v>
      </c>
      <c r="B490" s="8">
        <v>1836045</v>
      </c>
      <c r="C490" s="8">
        <v>1241082</v>
      </c>
      <c r="D490" s="8">
        <v>594963</v>
      </c>
      <c r="E490" s="10">
        <f>nyse_gme_short_volume__4[[#This Row],[total_short]]/nyse_gme_short_volume__4[[#This Row],[total_reported]]</f>
        <v>0.67595402073478594</v>
      </c>
      <c r="F490" s="10">
        <f>nyse_gme_short_volume__4[[#This Row],[total_long]]/nyse_gme_short_volume__4[[#This Row],[total_reported]]</f>
        <v>0.32404597926521411</v>
      </c>
      <c r="G490" s="8">
        <v>553490</v>
      </c>
      <c r="H490" s="10">
        <f>nyse_gme_short_volume__4[[#This Row],[Off-Exchange]]/nyse_gme_short_volume__4[[#This Row],[total_reported]]</f>
        <v>0.30145775294178517</v>
      </c>
      <c r="I490" s="8">
        <v>10602</v>
      </c>
      <c r="J490" s="8" t="s">
        <v>233</v>
      </c>
      <c r="K490" s="8" t="s">
        <v>234</v>
      </c>
      <c r="L490" s="8" t="s">
        <v>235</v>
      </c>
      <c r="M490" s="8" t="s">
        <v>236</v>
      </c>
      <c r="N490" s="8">
        <v>2999</v>
      </c>
      <c r="O490" s="8">
        <v>2600</v>
      </c>
      <c r="P490" s="8">
        <v>355700</v>
      </c>
      <c r="Q490" s="8">
        <v>59195</v>
      </c>
      <c r="R490" s="8">
        <v>2065</v>
      </c>
      <c r="S490" s="8">
        <v>851</v>
      </c>
      <c r="T490" s="8">
        <v>1591</v>
      </c>
    </row>
    <row r="491" spans="1:20">
      <c r="A491" s="1">
        <v>45027</v>
      </c>
      <c r="B491" s="8">
        <v>2111142</v>
      </c>
      <c r="C491" s="8">
        <v>1366901</v>
      </c>
      <c r="D491" s="8">
        <v>744241</v>
      </c>
      <c r="E491" s="10">
        <f>nyse_gme_short_volume__4[[#This Row],[total_short]]/nyse_gme_short_volume__4[[#This Row],[total_reported]]</f>
        <v>0.647469947544978</v>
      </c>
      <c r="F491" s="10">
        <f>nyse_gme_short_volume__4[[#This Row],[total_long]]/nyse_gme_short_volume__4[[#This Row],[total_reported]]</f>
        <v>0.35253005245502195</v>
      </c>
      <c r="G491" s="8">
        <v>556429</v>
      </c>
      <c r="H491" s="10">
        <f>nyse_gme_short_volume__4[[#This Row],[Off-Exchange]]/nyse_gme_short_volume__4[[#This Row],[total_reported]]</f>
        <v>0.26356777516623703</v>
      </c>
      <c r="I491" s="8">
        <v>12703</v>
      </c>
      <c r="J491" s="8" t="s">
        <v>237</v>
      </c>
      <c r="K491" s="8" t="s">
        <v>238</v>
      </c>
      <c r="L491" s="8" t="s">
        <v>239</v>
      </c>
      <c r="M491" s="8" t="s">
        <v>240</v>
      </c>
      <c r="N491" s="8">
        <v>200</v>
      </c>
      <c r="O491" s="8">
        <v>3400</v>
      </c>
      <c r="P491" s="8">
        <v>370134</v>
      </c>
      <c r="Q491" s="8">
        <v>77946</v>
      </c>
      <c r="R491" s="8">
        <v>4201</v>
      </c>
      <c r="S491" s="8">
        <v>1520</v>
      </c>
      <c r="T491" s="8">
        <v>3161</v>
      </c>
    </row>
    <row r="492" spans="1:20">
      <c r="A492" s="1">
        <v>45026</v>
      </c>
      <c r="B492" s="8">
        <v>1744205</v>
      </c>
      <c r="C492" s="8">
        <v>1153631</v>
      </c>
      <c r="D492" s="8">
        <v>590574</v>
      </c>
      <c r="E492" s="10">
        <f>nyse_gme_short_volume__4[[#This Row],[total_short]]/nyse_gme_short_volume__4[[#This Row],[total_reported]]</f>
        <v>0.66140791936727616</v>
      </c>
      <c r="F492" s="10">
        <f>nyse_gme_short_volume__4[[#This Row],[total_long]]/nyse_gme_short_volume__4[[#This Row],[total_reported]]</f>
        <v>0.33859208063272378</v>
      </c>
      <c r="G492" s="8">
        <v>512360</v>
      </c>
      <c r="H492" s="10">
        <f>nyse_gme_short_volume__4[[#This Row],[Off-Exchange]]/nyse_gme_short_volume__4[[#This Row],[total_reported]]</f>
        <v>0.2937498745846962</v>
      </c>
      <c r="I492" s="8">
        <v>9266</v>
      </c>
      <c r="J492" s="8" t="s">
        <v>241</v>
      </c>
      <c r="K492" s="8" t="s">
        <v>242</v>
      </c>
      <c r="L492" s="8" t="s">
        <v>243</v>
      </c>
      <c r="M492" s="8" t="s">
        <v>244</v>
      </c>
      <c r="N492" s="8">
        <v>2500</v>
      </c>
      <c r="O492" s="8">
        <v>3806</v>
      </c>
      <c r="P492" s="8">
        <v>335724</v>
      </c>
      <c r="Q492" s="8">
        <v>51866</v>
      </c>
      <c r="R492" s="8">
        <v>2755</v>
      </c>
      <c r="S492" s="8">
        <v>2529</v>
      </c>
      <c r="T492" s="8">
        <v>1777</v>
      </c>
    </row>
    <row r="493" spans="1:20">
      <c r="A493" s="1">
        <v>45022</v>
      </c>
      <c r="B493" s="8">
        <v>2057837</v>
      </c>
      <c r="C493" s="8">
        <v>1333925</v>
      </c>
      <c r="D493" s="8">
        <v>723912</v>
      </c>
      <c r="E493" s="10">
        <f>nyse_gme_short_volume__4[[#This Row],[total_short]]/nyse_gme_short_volume__4[[#This Row],[total_reported]]</f>
        <v>0.64821703565442745</v>
      </c>
      <c r="F493" s="10">
        <f>nyse_gme_short_volume__4[[#This Row],[total_long]]/nyse_gme_short_volume__4[[#This Row],[total_reported]]</f>
        <v>0.35178296434557255</v>
      </c>
      <c r="G493" s="8">
        <v>504930</v>
      </c>
      <c r="H493" s="10">
        <f>nyse_gme_short_volume__4[[#This Row],[Off-Exchange]]/nyse_gme_short_volume__4[[#This Row],[total_reported]]</f>
        <v>0.24536928823808687</v>
      </c>
      <c r="I493" s="8">
        <v>7975</v>
      </c>
      <c r="J493" s="8" t="s">
        <v>245</v>
      </c>
      <c r="K493" s="8" t="s">
        <v>246</v>
      </c>
      <c r="L493" s="8" t="s">
        <v>247</v>
      </c>
      <c r="M493" s="8" t="s">
        <v>248</v>
      </c>
      <c r="N493" s="8">
        <v>206</v>
      </c>
      <c r="O493" s="8">
        <v>3625</v>
      </c>
      <c r="P493" s="8">
        <v>362794</v>
      </c>
      <c r="Q493" s="8">
        <v>75339</v>
      </c>
      <c r="R493" s="8">
        <v>2739</v>
      </c>
      <c r="S493" s="8">
        <v>1133</v>
      </c>
      <c r="T493" s="8">
        <v>2716</v>
      </c>
    </row>
    <row r="494" spans="1:20">
      <c r="A494" s="1">
        <v>45021</v>
      </c>
      <c r="B494" s="8">
        <v>3045956</v>
      </c>
      <c r="C494" s="8">
        <v>1951970</v>
      </c>
      <c r="D494" s="8">
        <v>1093986</v>
      </c>
      <c r="E494" s="10">
        <f>nyse_gme_short_volume__4[[#This Row],[total_short]]/nyse_gme_short_volume__4[[#This Row],[total_reported]]</f>
        <v>0.64083985454812875</v>
      </c>
      <c r="F494" s="10">
        <f>nyse_gme_short_volume__4[[#This Row],[total_long]]/nyse_gme_short_volume__4[[#This Row],[total_reported]]</f>
        <v>0.35916014545187125</v>
      </c>
      <c r="G494" s="8">
        <v>763466</v>
      </c>
      <c r="H494" s="10">
        <f>nyse_gme_short_volume__4[[#This Row],[Off-Exchange]]/nyse_gme_short_volume__4[[#This Row],[total_reported]]</f>
        <v>0.25064905730745946</v>
      </c>
      <c r="I494" s="8">
        <v>6993</v>
      </c>
      <c r="J494" s="8" t="s">
        <v>249</v>
      </c>
      <c r="K494" s="8" t="s">
        <v>250</v>
      </c>
      <c r="L494" s="8" t="s">
        <v>251</v>
      </c>
      <c r="M494" s="8" t="s">
        <v>252</v>
      </c>
      <c r="N494" s="8">
        <v>2320</v>
      </c>
      <c r="O494" s="8">
        <v>9488</v>
      </c>
      <c r="P494" s="8">
        <v>555024</v>
      </c>
      <c r="Q494" s="8">
        <v>154704</v>
      </c>
      <c r="R494" s="8">
        <v>9283</v>
      </c>
      <c r="S494" s="8">
        <v>7020</v>
      </c>
      <c r="T494" s="8">
        <v>4819</v>
      </c>
    </row>
    <row r="495" spans="1:20">
      <c r="A495" s="1">
        <v>45020</v>
      </c>
      <c r="B495" s="8">
        <v>2766359</v>
      </c>
      <c r="C495" s="8">
        <v>1617328</v>
      </c>
      <c r="D495" s="8">
        <v>1149031</v>
      </c>
      <c r="E495" s="10">
        <f>nyse_gme_short_volume__4[[#This Row],[total_short]]/nyse_gme_short_volume__4[[#This Row],[total_reported]]</f>
        <v>0.58464140048345137</v>
      </c>
      <c r="F495" s="10">
        <f>nyse_gme_short_volume__4[[#This Row],[total_long]]/nyse_gme_short_volume__4[[#This Row],[total_reported]]</f>
        <v>0.41535859951654863</v>
      </c>
      <c r="G495" s="8">
        <v>738910</v>
      </c>
      <c r="H495" s="10">
        <f>nyse_gme_short_volume__4[[#This Row],[Off-Exchange]]/nyse_gme_short_volume__4[[#This Row],[total_reported]]</f>
        <v>0.26710560704521719</v>
      </c>
      <c r="I495" s="8">
        <v>5540</v>
      </c>
      <c r="J495" s="8" t="s">
        <v>253</v>
      </c>
      <c r="K495" s="8" t="s">
        <v>254</v>
      </c>
      <c r="L495" s="8" t="s">
        <v>255</v>
      </c>
      <c r="M495" s="8" t="s">
        <v>256</v>
      </c>
      <c r="N495" s="8">
        <v>1900</v>
      </c>
      <c r="O495" s="8">
        <v>8800</v>
      </c>
      <c r="P495" s="8">
        <v>361800</v>
      </c>
      <c r="Q495" s="8">
        <v>113746</v>
      </c>
      <c r="R495" s="8">
        <v>2523</v>
      </c>
      <c r="S495" s="8">
        <v>6671</v>
      </c>
      <c r="T495" s="8">
        <v>2361</v>
      </c>
    </row>
    <row r="496" spans="1:20">
      <c r="A496" s="1">
        <v>45019</v>
      </c>
      <c r="B496" s="8">
        <v>3451759</v>
      </c>
      <c r="C496" s="8">
        <v>2005171</v>
      </c>
      <c r="D496" s="8">
        <v>1446588</v>
      </c>
      <c r="E496" s="10">
        <f>nyse_gme_short_volume__4[[#This Row],[total_short]]/nyse_gme_short_volume__4[[#This Row],[total_reported]]</f>
        <v>0.58091280416738245</v>
      </c>
      <c r="F496" s="10">
        <f>nyse_gme_short_volume__4[[#This Row],[total_long]]/nyse_gme_short_volume__4[[#This Row],[total_reported]]</f>
        <v>0.4190871958326175</v>
      </c>
      <c r="G496" s="8">
        <v>874394</v>
      </c>
      <c r="H496" s="10">
        <f>nyse_gme_short_volume__4[[#This Row],[Off-Exchange]]/nyse_gme_short_volume__4[[#This Row],[total_reported]]</f>
        <v>0.25331838057060185</v>
      </c>
      <c r="I496" s="8">
        <v>13063</v>
      </c>
      <c r="J496" s="8" t="s">
        <v>257</v>
      </c>
      <c r="K496" s="8" t="s">
        <v>258</v>
      </c>
      <c r="L496" s="8" t="s">
        <v>259</v>
      </c>
      <c r="M496" s="8" t="s">
        <v>260</v>
      </c>
      <c r="N496" s="8">
        <v>2734</v>
      </c>
      <c r="O496" s="8">
        <v>7866</v>
      </c>
      <c r="P496" s="8">
        <v>431742</v>
      </c>
      <c r="Q496" s="8">
        <v>132990</v>
      </c>
      <c r="R496" s="8">
        <v>2699</v>
      </c>
      <c r="S496" s="8">
        <v>7916</v>
      </c>
      <c r="T496" s="8">
        <v>3240</v>
      </c>
    </row>
    <row r="497" spans="1:20">
      <c r="A497" s="1">
        <v>45016</v>
      </c>
      <c r="B497" s="8">
        <v>3140884</v>
      </c>
      <c r="C497" s="8">
        <v>2019804</v>
      </c>
      <c r="D497" s="8">
        <v>1121080</v>
      </c>
      <c r="E497" s="10">
        <f>nyse_gme_short_volume__4[[#This Row],[total_short]]/nyse_gme_short_volume__4[[#This Row],[total_reported]]</f>
        <v>0.64306863927480284</v>
      </c>
      <c r="F497" s="10">
        <f>nyse_gme_short_volume__4[[#This Row],[total_long]]/nyse_gme_short_volume__4[[#This Row],[total_reported]]</f>
        <v>0.3569313607251971</v>
      </c>
      <c r="G497" s="8">
        <v>835067</v>
      </c>
      <c r="H497" s="10">
        <f>nyse_gme_short_volume__4[[#This Row],[Off-Exchange]]/nyse_gme_short_volume__4[[#This Row],[total_reported]]</f>
        <v>0.26587005441780087</v>
      </c>
      <c r="I497" s="8">
        <v>19392</v>
      </c>
      <c r="J497" s="8" t="s">
        <v>261</v>
      </c>
      <c r="K497" s="8" t="s">
        <v>262</v>
      </c>
      <c r="L497" s="8" t="s">
        <v>263</v>
      </c>
      <c r="M497" s="8" t="s">
        <v>264</v>
      </c>
      <c r="N497" s="8">
        <v>2054</v>
      </c>
      <c r="O497" s="8">
        <v>4103</v>
      </c>
      <c r="P497" s="8">
        <v>506013</v>
      </c>
      <c r="Q497" s="8">
        <v>108609</v>
      </c>
      <c r="R497" s="8">
        <v>7751</v>
      </c>
      <c r="S497" s="8">
        <v>2140</v>
      </c>
      <c r="T497" s="8">
        <v>1486</v>
      </c>
    </row>
    <row r="498" spans="1:20">
      <c r="A498" s="1">
        <v>45015</v>
      </c>
      <c r="B498" s="8">
        <v>2928110</v>
      </c>
      <c r="C498" s="8">
        <v>1843073</v>
      </c>
      <c r="D498" s="8">
        <v>1085037</v>
      </c>
      <c r="E498" s="10">
        <f>nyse_gme_short_volume__4[[#This Row],[total_short]]/nyse_gme_short_volume__4[[#This Row],[total_reported]]</f>
        <v>0.62944117536567956</v>
      </c>
      <c r="F498" s="10">
        <f>nyse_gme_short_volume__4[[#This Row],[total_long]]/nyse_gme_short_volume__4[[#This Row],[total_reported]]</f>
        <v>0.37055882463432044</v>
      </c>
      <c r="G498" s="8">
        <v>1017457</v>
      </c>
      <c r="H498" s="10">
        <f>nyse_gme_short_volume__4[[#This Row],[Off-Exchange]]/nyse_gme_short_volume__4[[#This Row],[total_reported]]</f>
        <v>0.3474790906079348</v>
      </c>
      <c r="I498" s="8">
        <v>8953</v>
      </c>
      <c r="J498" s="8" t="s">
        <v>265</v>
      </c>
      <c r="K498" s="8" t="s">
        <v>266</v>
      </c>
      <c r="L498" s="8" t="s">
        <v>267</v>
      </c>
      <c r="M498" s="8" t="s">
        <v>268</v>
      </c>
      <c r="N498" s="8">
        <v>1400</v>
      </c>
      <c r="O498" s="8">
        <v>3754</v>
      </c>
      <c r="P498" s="8">
        <v>288923</v>
      </c>
      <c r="Q498" s="8">
        <v>110129</v>
      </c>
      <c r="R498" s="8">
        <v>4159</v>
      </c>
      <c r="S498" s="8">
        <v>1557</v>
      </c>
      <c r="T498" s="8">
        <v>1930</v>
      </c>
    </row>
    <row r="499" spans="1:20">
      <c r="A499" s="1">
        <v>45014</v>
      </c>
      <c r="B499" s="8">
        <v>3405733</v>
      </c>
      <c r="C499" s="8">
        <v>2279145</v>
      </c>
      <c r="D499" s="8">
        <v>1126588</v>
      </c>
      <c r="E499" s="10">
        <f>nyse_gme_short_volume__4[[#This Row],[total_short]]/nyse_gme_short_volume__4[[#This Row],[total_reported]]</f>
        <v>0.66920836131311523</v>
      </c>
      <c r="F499" s="10">
        <f>nyse_gme_short_volume__4[[#This Row],[total_long]]/nyse_gme_short_volume__4[[#This Row],[total_reported]]</f>
        <v>0.33079163868688471</v>
      </c>
      <c r="G499" s="8">
        <v>1244186</v>
      </c>
      <c r="H499" s="10">
        <f>nyse_gme_short_volume__4[[#This Row],[Off-Exchange]]/nyse_gme_short_volume__4[[#This Row],[total_reported]]</f>
        <v>0.36532106304281631</v>
      </c>
      <c r="I499" s="8">
        <v>12751</v>
      </c>
      <c r="J499" s="8" t="s">
        <v>269</v>
      </c>
      <c r="K499" s="8" t="s">
        <v>270</v>
      </c>
      <c r="L499" s="8" t="s">
        <v>271</v>
      </c>
      <c r="M499" s="8" t="s">
        <v>272</v>
      </c>
      <c r="N499" s="8">
        <v>7200</v>
      </c>
      <c r="O499" s="8">
        <v>5420</v>
      </c>
      <c r="P499" s="8">
        <v>379017</v>
      </c>
      <c r="Q499" s="8">
        <v>62642</v>
      </c>
      <c r="R499" s="8">
        <v>4815</v>
      </c>
      <c r="S499" s="8">
        <v>3531</v>
      </c>
      <c r="T499" s="8">
        <v>3532</v>
      </c>
    </row>
    <row r="500" spans="1:20">
      <c r="A500" s="1">
        <v>45013</v>
      </c>
      <c r="B500" s="8">
        <v>4761444</v>
      </c>
      <c r="C500" s="8">
        <v>3139166</v>
      </c>
      <c r="D500" s="8">
        <v>1622278</v>
      </c>
      <c r="E500" s="10">
        <f>nyse_gme_short_volume__4[[#This Row],[total_short]]/nyse_gme_short_volume__4[[#This Row],[total_reported]]</f>
        <v>0.65928865277004201</v>
      </c>
      <c r="F500" s="10">
        <f>nyse_gme_short_volume__4[[#This Row],[total_long]]/nyse_gme_short_volume__4[[#This Row],[total_reported]]</f>
        <v>0.34071134722995799</v>
      </c>
      <c r="G500" s="8">
        <v>1791514</v>
      </c>
      <c r="H500" s="10">
        <f>nyse_gme_short_volume__4[[#This Row],[Off-Exchange]]/nyse_gme_short_volume__4[[#This Row],[total_reported]]</f>
        <v>0.37625434637055483</v>
      </c>
      <c r="I500" s="8">
        <v>22693</v>
      </c>
      <c r="J500" s="8" t="s">
        <v>273</v>
      </c>
      <c r="K500" s="8" t="s">
        <v>274</v>
      </c>
      <c r="L500" s="8" t="s">
        <v>275</v>
      </c>
      <c r="M500" s="8" t="s">
        <v>276</v>
      </c>
      <c r="N500" s="8">
        <v>8882</v>
      </c>
      <c r="O500" s="8">
        <v>10068</v>
      </c>
      <c r="P500" s="8">
        <v>521729</v>
      </c>
      <c r="Q500" s="8">
        <v>112994</v>
      </c>
      <c r="R500" s="8">
        <v>17586</v>
      </c>
      <c r="S500" s="8">
        <v>9178</v>
      </c>
      <c r="T500" s="8">
        <v>9044</v>
      </c>
    </row>
    <row r="501" spans="1:20">
      <c r="A501" s="1">
        <v>45012</v>
      </c>
      <c r="B501" s="8">
        <v>3694821</v>
      </c>
      <c r="C501" s="8">
        <v>2427950</v>
      </c>
      <c r="D501" s="8">
        <v>1266871</v>
      </c>
      <c r="E501" s="10">
        <f>nyse_gme_short_volume__4[[#This Row],[total_short]]/nyse_gme_short_volume__4[[#This Row],[total_reported]]</f>
        <v>0.65712249659726407</v>
      </c>
      <c r="F501" s="10">
        <f>nyse_gme_short_volume__4[[#This Row],[total_long]]/nyse_gme_short_volume__4[[#This Row],[total_reported]]</f>
        <v>0.34287750340273587</v>
      </c>
      <c r="G501" s="8">
        <v>1269603</v>
      </c>
      <c r="H501" s="10">
        <f>nyse_gme_short_volume__4[[#This Row],[Off-Exchange]]/nyse_gme_short_volume__4[[#This Row],[total_reported]]</f>
        <v>0.34361691675997297</v>
      </c>
      <c r="I501" s="8">
        <v>16488</v>
      </c>
      <c r="J501" s="8" t="s">
        <v>277</v>
      </c>
      <c r="K501" s="8" t="s">
        <v>278</v>
      </c>
      <c r="L501" s="8" t="s">
        <v>279</v>
      </c>
      <c r="M501" s="8" t="s">
        <v>280</v>
      </c>
      <c r="N501" s="8">
        <v>4200</v>
      </c>
      <c r="O501" s="8">
        <v>5199</v>
      </c>
      <c r="P501" s="8">
        <v>489335</v>
      </c>
      <c r="Q501" s="8">
        <v>90913</v>
      </c>
      <c r="R501" s="8">
        <v>5348</v>
      </c>
      <c r="S501" s="8">
        <v>1408</v>
      </c>
      <c r="T501" s="8">
        <v>4024</v>
      </c>
    </row>
    <row r="502" spans="1:20">
      <c r="A502" s="1">
        <v>45009</v>
      </c>
      <c r="B502" s="8">
        <v>7437376</v>
      </c>
      <c r="C502" s="8">
        <v>4874924</v>
      </c>
      <c r="D502" s="8">
        <v>2562452</v>
      </c>
      <c r="E502" s="10">
        <f>nyse_gme_short_volume__4[[#This Row],[total_short]]/nyse_gme_short_volume__4[[#This Row],[total_reported]]</f>
        <v>0.65546289444018968</v>
      </c>
      <c r="F502" s="10">
        <f>nyse_gme_short_volume__4[[#This Row],[total_long]]/nyse_gme_short_volume__4[[#This Row],[total_reported]]</f>
        <v>0.34453710555981032</v>
      </c>
      <c r="G502" s="8">
        <v>2700839</v>
      </c>
      <c r="H502" s="10">
        <f>nyse_gme_short_volume__4[[#This Row],[Off-Exchange]]/nyse_gme_short_volume__4[[#This Row],[total_reported]]</f>
        <v>0.36314407124233061</v>
      </c>
      <c r="I502" s="8">
        <v>51345</v>
      </c>
      <c r="J502" s="8" t="s">
        <v>281</v>
      </c>
      <c r="K502" s="8" t="s">
        <v>282</v>
      </c>
      <c r="L502" s="8" t="s">
        <v>283</v>
      </c>
      <c r="M502" s="8" t="s">
        <v>284</v>
      </c>
      <c r="N502" s="8">
        <v>6768</v>
      </c>
      <c r="O502" s="8">
        <v>20294</v>
      </c>
      <c r="P502" s="8">
        <v>749114</v>
      </c>
      <c r="Q502" s="8">
        <v>239374</v>
      </c>
      <c r="R502" s="8">
        <v>17758</v>
      </c>
      <c r="S502" s="8">
        <v>9568</v>
      </c>
      <c r="T502" s="8">
        <v>17110</v>
      </c>
    </row>
    <row r="503" spans="1:20">
      <c r="A503" s="1">
        <v>45008</v>
      </c>
      <c r="B503" s="8">
        <v>9138149</v>
      </c>
      <c r="C503" s="8">
        <v>5828060</v>
      </c>
      <c r="D503" s="8">
        <v>3310089</v>
      </c>
      <c r="E503" s="10">
        <f>nyse_gme_short_volume__4[[#This Row],[total_short]]/nyse_gme_short_volume__4[[#This Row],[total_reported]]</f>
        <v>0.63777248543441345</v>
      </c>
      <c r="F503" s="10">
        <f>nyse_gme_short_volume__4[[#This Row],[total_long]]/nyse_gme_short_volume__4[[#This Row],[total_reported]]</f>
        <v>0.36222751456558655</v>
      </c>
      <c r="G503" s="8">
        <v>3066008</v>
      </c>
      <c r="H503" s="10">
        <f>nyse_gme_short_volume__4[[#This Row],[Off-Exchange]]/nyse_gme_short_volume__4[[#This Row],[total_reported]]</f>
        <v>0.33551740073399983</v>
      </c>
      <c r="I503" s="8">
        <v>70023</v>
      </c>
      <c r="J503" s="8" t="s">
        <v>285</v>
      </c>
      <c r="K503" s="8" t="s">
        <v>286</v>
      </c>
      <c r="L503" s="8" t="s">
        <v>287</v>
      </c>
      <c r="M503" s="8" t="s">
        <v>288</v>
      </c>
      <c r="N503" s="8">
        <v>7200</v>
      </c>
      <c r="O503" s="8">
        <v>10344</v>
      </c>
      <c r="P503" s="8">
        <v>952428</v>
      </c>
      <c r="Q503" s="8">
        <v>308606</v>
      </c>
      <c r="R503" s="8">
        <v>19969</v>
      </c>
      <c r="S503" s="8">
        <v>6678</v>
      </c>
      <c r="T503" s="8">
        <v>12384</v>
      </c>
    </row>
    <row r="504" spans="1:20">
      <c r="A504" s="1">
        <v>45007</v>
      </c>
      <c r="B504" s="8">
        <v>55161530</v>
      </c>
      <c r="C504" s="8">
        <v>35228438</v>
      </c>
      <c r="D504" s="8">
        <v>19933092</v>
      </c>
      <c r="E504" s="10">
        <f>nyse_gme_short_volume__4[[#This Row],[total_short]]/nyse_gme_short_volume__4[[#This Row],[total_reported]]</f>
        <v>0.63864142274516311</v>
      </c>
      <c r="F504" s="10">
        <f>nyse_gme_short_volume__4[[#This Row],[total_long]]/nyse_gme_short_volume__4[[#This Row],[total_reported]]</f>
        <v>0.36135857725483683</v>
      </c>
      <c r="G504" s="8">
        <v>19729966</v>
      </c>
      <c r="H504" s="10">
        <f>nyse_gme_short_volume__4[[#This Row],[Off-Exchange]]/nyse_gme_short_volume__4[[#This Row],[total_reported]]</f>
        <v>0.35767619208531742</v>
      </c>
      <c r="I504" s="8">
        <v>337656</v>
      </c>
      <c r="J504" s="8" t="s">
        <v>289</v>
      </c>
      <c r="K504" s="8" t="s">
        <v>290</v>
      </c>
      <c r="L504" s="8" t="s">
        <v>291</v>
      </c>
      <c r="M504" s="8" t="s">
        <v>292</v>
      </c>
      <c r="N504" s="8">
        <v>104461</v>
      </c>
      <c r="O504" s="8">
        <v>57561</v>
      </c>
      <c r="P504" s="8">
        <v>4549263</v>
      </c>
      <c r="Q504" s="8">
        <v>2167883</v>
      </c>
      <c r="R504" s="8">
        <v>114867</v>
      </c>
      <c r="S504" s="8">
        <v>28522</v>
      </c>
      <c r="T504" s="8">
        <v>206911</v>
      </c>
    </row>
    <row r="505" spans="1:20">
      <c r="A505" s="1">
        <v>45006</v>
      </c>
      <c r="B505" s="8">
        <v>6204994</v>
      </c>
      <c r="C505" s="8">
        <v>4180365</v>
      </c>
      <c r="D505" s="8">
        <v>2024629</v>
      </c>
      <c r="E505" s="10">
        <f>nyse_gme_short_volume__4[[#This Row],[total_short]]/nyse_gme_short_volume__4[[#This Row],[total_reported]]</f>
        <v>0.6737097570118521</v>
      </c>
      <c r="F505" s="10">
        <f>nyse_gme_short_volume__4[[#This Row],[total_long]]/nyse_gme_short_volume__4[[#This Row],[total_reported]]</f>
        <v>0.32629024298814796</v>
      </c>
      <c r="G505" s="8">
        <v>1261914</v>
      </c>
      <c r="H505" s="10">
        <f>nyse_gme_short_volume__4[[#This Row],[Off-Exchange]]/nyse_gme_short_volume__4[[#This Row],[total_reported]]</f>
        <v>0.20337070430688572</v>
      </c>
      <c r="I505" s="8">
        <v>46154</v>
      </c>
      <c r="J505" s="8" t="s">
        <v>293</v>
      </c>
      <c r="K505" s="8" t="s">
        <v>294</v>
      </c>
      <c r="L505" s="8" t="s">
        <v>295</v>
      </c>
      <c r="M505" s="8" t="s">
        <v>296</v>
      </c>
      <c r="N505" s="8">
        <v>8552</v>
      </c>
      <c r="O505" s="8">
        <v>11740</v>
      </c>
      <c r="P505" s="8">
        <v>607036</v>
      </c>
      <c r="Q505" s="8">
        <v>108516</v>
      </c>
      <c r="R505" s="8">
        <v>12621</v>
      </c>
      <c r="S505" s="8">
        <v>4165</v>
      </c>
      <c r="T505" s="8">
        <v>7374</v>
      </c>
    </row>
    <row r="506" spans="1:20">
      <c r="A506" s="1">
        <v>45005</v>
      </c>
      <c r="B506" s="8">
        <v>3500425</v>
      </c>
      <c r="C506" s="8">
        <v>2692266</v>
      </c>
      <c r="D506" s="8">
        <v>808159</v>
      </c>
      <c r="E506" s="10">
        <f>nyse_gme_short_volume__4[[#This Row],[total_short]]/nyse_gme_short_volume__4[[#This Row],[total_reported]]</f>
        <v>0.76912546333659482</v>
      </c>
      <c r="F506" s="10">
        <f>nyse_gme_short_volume__4[[#This Row],[total_long]]/nyse_gme_short_volume__4[[#This Row],[total_reported]]</f>
        <v>0.23087453666340516</v>
      </c>
      <c r="G506" s="8">
        <v>1335118</v>
      </c>
      <c r="H506" s="10">
        <f>nyse_gme_short_volume__4[[#This Row],[Off-Exchange]]/nyse_gme_short_volume__4[[#This Row],[total_reported]]</f>
        <v>0.38141597091781715</v>
      </c>
      <c r="I506" s="8">
        <v>5229</v>
      </c>
      <c r="J506" s="8" t="s">
        <v>297</v>
      </c>
      <c r="K506" s="8" t="s">
        <v>298</v>
      </c>
      <c r="L506" s="8" t="s">
        <v>299</v>
      </c>
      <c r="M506" s="8" t="s">
        <v>300</v>
      </c>
      <c r="N506" s="8">
        <v>2344</v>
      </c>
      <c r="O506" s="8">
        <v>9248</v>
      </c>
      <c r="P506" s="8">
        <v>625526</v>
      </c>
      <c r="Q506" s="8">
        <v>150825</v>
      </c>
      <c r="R506" s="8">
        <v>8726</v>
      </c>
      <c r="S506" s="8">
        <v>3026</v>
      </c>
      <c r="T506" s="8">
        <v>7278</v>
      </c>
    </row>
    <row r="507" spans="1:20">
      <c r="A507" s="1">
        <v>45002</v>
      </c>
      <c r="B507" s="8">
        <v>4085260</v>
      </c>
      <c r="C507" s="8">
        <v>3202690</v>
      </c>
      <c r="D507" s="8">
        <v>882570</v>
      </c>
      <c r="E507" s="10">
        <f>nyse_gme_short_volume__4[[#This Row],[total_short]]/nyse_gme_short_volume__4[[#This Row],[total_reported]]</f>
        <v>0.78396234266607268</v>
      </c>
      <c r="F507" s="10">
        <f>nyse_gme_short_volume__4[[#This Row],[total_long]]/nyse_gme_short_volume__4[[#This Row],[total_reported]]</f>
        <v>0.21603765733392735</v>
      </c>
      <c r="G507" s="8">
        <v>925163</v>
      </c>
      <c r="H507" s="10">
        <f>nyse_gme_short_volume__4[[#This Row],[Off-Exchange]]/nyse_gme_short_volume__4[[#This Row],[total_reported]]</f>
        <v>0.22646367673048962</v>
      </c>
      <c r="I507" s="8">
        <v>8853</v>
      </c>
      <c r="J507" s="8" t="s">
        <v>301</v>
      </c>
      <c r="K507" s="8" t="s">
        <v>302</v>
      </c>
      <c r="L507" s="8" t="s">
        <v>303</v>
      </c>
      <c r="M507" s="8" t="s">
        <v>304</v>
      </c>
      <c r="N507" s="8">
        <v>3080</v>
      </c>
      <c r="O507" s="8">
        <v>6633</v>
      </c>
      <c r="P507" s="8">
        <v>1531630</v>
      </c>
      <c r="Q507" s="8">
        <v>153164</v>
      </c>
      <c r="R507" s="8">
        <v>19387</v>
      </c>
      <c r="S507" s="8">
        <v>2580</v>
      </c>
      <c r="T507" s="8">
        <v>2390</v>
      </c>
    </row>
    <row r="508" spans="1:20">
      <c r="A508" s="1">
        <v>45001</v>
      </c>
      <c r="B508" s="8">
        <v>3315394</v>
      </c>
      <c r="C508" s="8">
        <v>2554911</v>
      </c>
      <c r="D508" s="8">
        <v>760483</v>
      </c>
      <c r="E508" s="10">
        <f>nyse_gme_short_volume__4[[#This Row],[total_short]]/nyse_gme_short_volume__4[[#This Row],[total_reported]]</f>
        <v>0.77062062608546678</v>
      </c>
      <c r="F508" s="10">
        <f>nyse_gme_short_volume__4[[#This Row],[total_long]]/nyse_gme_short_volume__4[[#This Row],[total_reported]]</f>
        <v>0.22937937391453322</v>
      </c>
      <c r="G508" s="8">
        <v>732533</v>
      </c>
      <c r="H508" s="10">
        <f>nyse_gme_short_volume__4[[#This Row],[Off-Exchange]]/nyse_gme_short_volume__4[[#This Row],[total_reported]]</f>
        <v>0.22094900334620862</v>
      </c>
      <c r="I508" s="8">
        <v>17955</v>
      </c>
      <c r="J508" s="8" t="s">
        <v>305</v>
      </c>
      <c r="K508" s="8" t="s">
        <v>306</v>
      </c>
      <c r="L508" s="8" t="s">
        <v>307</v>
      </c>
      <c r="M508" s="8" t="s">
        <v>308</v>
      </c>
      <c r="N508" s="8">
        <v>5005</v>
      </c>
      <c r="O508" s="8">
        <v>7572</v>
      </c>
      <c r="P508" s="8">
        <v>1122529</v>
      </c>
      <c r="Q508" s="8">
        <v>136231</v>
      </c>
      <c r="R508" s="8">
        <v>10113</v>
      </c>
      <c r="S508" s="8">
        <v>5226</v>
      </c>
      <c r="T508" s="8">
        <v>1376</v>
      </c>
    </row>
    <row r="509" spans="1:20">
      <c r="A509" s="1">
        <v>45000</v>
      </c>
      <c r="B509" s="8">
        <v>3680499</v>
      </c>
      <c r="C509" s="8">
        <v>2767555</v>
      </c>
      <c r="D509" s="8">
        <v>912944</v>
      </c>
      <c r="E509" s="10">
        <f>nyse_gme_short_volume__4[[#This Row],[total_short]]/nyse_gme_short_volume__4[[#This Row],[total_reported]]</f>
        <v>0.75195102620595744</v>
      </c>
      <c r="F509" s="10">
        <f>nyse_gme_short_volume__4[[#This Row],[total_long]]/nyse_gme_short_volume__4[[#This Row],[total_reported]]</f>
        <v>0.24804897379404259</v>
      </c>
      <c r="G509" s="8">
        <v>1156254</v>
      </c>
      <c r="H509" s="10">
        <f>nyse_gme_short_volume__4[[#This Row],[Off-Exchange]]/nyse_gme_short_volume__4[[#This Row],[total_reported]]</f>
        <v>0.3141568575348071</v>
      </c>
      <c r="I509" s="8">
        <v>21383</v>
      </c>
      <c r="J509" s="8" t="s">
        <v>309</v>
      </c>
      <c r="K509" s="8" t="s">
        <v>310</v>
      </c>
      <c r="L509" s="8" t="s">
        <v>311</v>
      </c>
      <c r="M509" s="8" t="s">
        <v>312</v>
      </c>
      <c r="N509" s="8">
        <v>6089</v>
      </c>
      <c r="O509" s="8">
        <v>2808</v>
      </c>
      <c r="P509" s="8">
        <v>739259</v>
      </c>
      <c r="Q509" s="8">
        <v>225219</v>
      </c>
      <c r="R509" s="8">
        <v>4505</v>
      </c>
      <c r="S509" s="8">
        <v>1369</v>
      </c>
      <c r="T509" s="8">
        <v>358</v>
      </c>
    </row>
    <row r="510" spans="1:20">
      <c r="A510" s="1">
        <v>44999</v>
      </c>
      <c r="B510" s="8">
        <v>2470123</v>
      </c>
      <c r="C510" s="8">
        <v>1870020</v>
      </c>
      <c r="D510" s="8">
        <v>600103</v>
      </c>
      <c r="E510" s="10">
        <f>nyse_gme_short_volume__4[[#This Row],[total_short]]/nyse_gme_short_volume__4[[#This Row],[total_reported]]</f>
        <v>0.75705541788809705</v>
      </c>
      <c r="F510" s="10">
        <f>nyse_gme_short_volume__4[[#This Row],[total_long]]/nyse_gme_short_volume__4[[#This Row],[total_reported]]</f>
        <v>0.24294458211190292</v>
      </c>
      <c r="G510" s="8">
        <v>651990</v>
      </c>
      <c r="H510" s="10">
        <f>nyse_gme_short_volume__4[[#This Row],[Off-Exchange]]/nyse_gme_short_volume__4[[#This Row],[total_reported]]</f>
        <v>0.26395041866336211</v>
      </c>
      <c r="I510" s="8">
        <v>6306</v>
      </c>
      <c r="J510" s="8" t="s">
        <v>313</v>
      </c>
      <c r="K510" s="8" t="s">
        <v>314</v>
      </c>
      <c r="L510" s="8" t="s">
        <v>315</v>
      </c>
      <c r="M510" s="8" t="s">
        <v>316</v>
      </c>
      <c r="N510" s="8">
        <v>7709</v>
      </c>
      <c r="O510" s="8">
        <v>4827</v>
      </c>
      <c r="P510" s="8">
        <v>686294</v>
      </c>
      <c r="Q510" s="8">
        <v>71448</v>
      </c>
      <c r="R510" s="8">
        <v>5309</v>
      </c>
      <c r="S510" s="8">
        <v>1852</v>
      </c>
      <c r="T510" s="8">
        <v>4191</v>
      </c>
    </row>
    <row r="511" spans="1:20">
      <c r="A511" s="1">
        <v>44998</v>
      </c>
      <c r="B511" s="8">
        <v>2346202</v>
      </c>
      <c r="C511" s="8">
        <v>1760721</v>
      </c>
      <c r="D511" s="8">
        <v>585481</v>
      </c>
      <c r="E511" s="10">
        <f>nyse_gme_short_volume__4[[#This Row],[total_short]]/nyse_gme_short_volume__4[[#This Row],[total_reported]]</f>
        <v>0.75045584310302349</v>
      </c>
      <c r="F511" s="10">
        <f>nyse_gme_short_volume__4[[#This Row],[total_long]]/nyse_gme_short_volume__4[[#This Row],[total_reported]]</f>
        <v>0.24954415689697648</v>
      </c>
      <c r="G511" s="8">
        <v>634351</v>
      </c>
      <c r="H511" s="10">
        <f>nyse_gme_short_volume__4[[#This Row],[Off-Exchange]]/nyse_gme_short_volume__4[[#This Row],[total_reported]]</f>
        <v>0.27037356544747637</v>
      </c>
      <c r="I511" s="8">
        <v>6848</v>
      </c>
      <c r="J511" s="8" t="s">
        <v>317</v>
      </c>
      <c r="K511" s="8" t="s">
        <v>318</v>
      </c>
      <c r="L511" s="8" t="s">
        <v>319</v>
      </c>
      <c r="M511" s="8" t="s">
        <v>320</v>
      </c>
      <c r="N511" s="8">
        <v>1557</v>
      </c>
      <c r="O511" s="8">
        <v>2120</v>
      </c>
      <c r="P511" s="8">
        <v>634803</v>
      </c>
      <c r="Q511" s="8">
        <v>63718</v>
      </c>
      <c r="R511" s="8">
        <v>7274</v>
      </c>
      <c r="S511" s="8">
        <v>3691</v>
      </c>
      <c r="T511" s="8">
        <v>2109</v>
      </c>
    </row>
    <row r="512" spans="1:20">
      <c r="A512" s="1">
        <v>44995</v>
      </c>
      <c r="B512" s="8">
        <v>2264755</v>
      </c>
      <c r="C512" s="8">
        <v>1788746</v>
      </c>
      <c r="D512" s="8">
        <v>476009</v>
      </c>
      <c r="E512" s="10">
        <f>nyse_gme_short_volume__4[[#This Row],[total_short]]/nyse_gme_short_volume__4[[#This Row],[total_reported]]</f>
        <v>0.78981876626831604</v>
      </c>
      <c r="F512" s="10">
        <f>nyse_gme_short_volume__4[[#This Row],[total_long]]/nyse_gme_short_volume__4[[#This Row],[total_reported]]</f>
        <v>0.21018123373168401</v>
      </c>
      <c r="G512" s="8">
        <v>717448</v>
      </c>
      <c r="H512" s="10">
        <f>nyse_gme_short_volume__4[[#This Row],[Off-Exchange]]/nyse_gme_short_volume__4[[#This Row],[total_reported]]</f>
        <v>0.31678835017474294</v>
      </c>
      <c r="I512" s="8">
        <v>12496</v>
      </c>
      <c r="J512" s="8" t="s">
        <v>321</v>
      </c>
      <c r="K512" s="8" t="s">
        <v>322</v>
      </c>
      <c r="L512" s="8" t="s">
        <v>323</v>
      </c>
      <c r="M512" s="8" t="s">
        <v>324</v>
      </c>
      <c r="N512" s="8">
        <v>5154</v>
      </c>
      <c r="O512" s="8">
        <v>6661</v>
      </c>
      <c r="P512" s="8">
        <v>564896</v>
      </c>
      <c r="Q512" s="8">
        <v>134897</v>
      </c>
      <c r="R512" s="8">
        <v>13175</v>
      </c>
      <c r="S512" s="8">
        <v>3935</v>
      </c>
      <c r="T512" s="8">
        <v>2417</v>
      </c>
    </row>
    <row r="513" spans="1:20">
      <c r="A513" s="1">
        <v>44994</v>
      </c>
      <c r="B513" s="8">
        <v>2037445</v>
      </c>
      <c r="C513" s="8">
        <v>1572273</v>
      </c>
      <c r="D513" s="8">
        <v>465172</v>
      </c>
      <c r="E513" s="10">
        <f>nyse_gme_short_volume__4[[#This Row],[total_short]]/nyse_gme_short_volume__4[[#This Row],[total_reported]]</f>
        <v>0.77168856091820881</v>
      </c>
      <c r="F513" s="10">
        <f>nyse_gme_short_volume__4[[#This Row],[total_long]]/nyse_gme_short_volume__4[[#This Row],[total_reported]]</f>
        <v>0.22831143908179116</v>
      </c>
      <c r="G513" s="8">
        <v>586419</v>
      </c>
      <c r="H513" s="10">
        <f>nyse_gme_short_volume__4[[#This Row],[Off-Exchange]]/nyse_gme_short_volume__4[[#This Row],[total_reported]]</f>
        <v>0.28782077553013702</v>
      </c>
      <c r="I513" s="8">
        <v>5694</v>
      </c>
      <c r="J513" s="8" t="s">
        <v>325</v>
      </c>
      <c r="K513" s="8" t="s">
        <v>326</v>
      </c>
      <c r="L513" s="8" t="s">
        <v>327</v>
      </c>
      <c r="M513" s="8" t="s">
        <v>328</v>
      </c>
      <c r="N513" s="8">
        <v>2159</v>
      </c>
      <c r="O513" s="8">
        <v>13392</v>
      </c>
      <c r="P513" s="8">
        <v>408635</v>
      </c>
      <c r="Q513" s="8">
        <v>157228</v>
      </c>
      <c r="R513" s="8">
        <v>15086</v>
      </c>
      <c r="S513" s="8">
        <v>756</v>
      </c>
      <c r="T513" s="8">
        <v>777</v>
      </c>
    </row>
    <row r="514" spans="1:20">
      <c r="A514" s="1">
        <v>44993</v>
      </c>
      <c r="B514" s="8">
        <v>2401500</v>
      </c>
      <c r="C514" s="8">
        <v>1813910</v>
      </c>
      <c r="D514" s="8">
        <v>587590</v>
      </c>
      <c r="E514" s="10">
        <f>nyse_gme_short_volume__4[[#This Row],[total_short]]/nyse_gme_short_volume__4[[#This Row],[total_reported]]</f>
        <v>0.75532375598584223</v>
      </c>
      <c r="F514" s="10">
        <f>nyse_gme_short_volume__4[[#This Row],[total_long]]/nyse_gme_short_volume__4[[#This Row],[total_reported]]</f>
        <v>0.24467624401415783</v>
      </c>
      <c r="G514" s="8">
        <v>531465</v>
      </c>
      <c r="H514" s="10">
        <f>nyse_gme_short_volume__4[[#This Row],[Off-Exchange]]/nyse_gme_short_volume__4[[#This Row],[total_reported]]</f>
        <v>0.22130543410368519</v>
      </c>
      <c r="I514" s="8">
        <v>4245</v>
      </c>
      <c r="J514" s="8" t="s">
        <v>329</v>
      </c>
      <c r="K514" s="8" t="s">
        <v>330</v>
      </c>
      <c r="L514" s="8" t="s">
        <v>331</v>
      </c>
      <c r="M514" s="8" t="s">
        <v>332</v>
      </c>
      <c r="N514" s="8">
        <v>5824</v>
      </c>
      <c r="O514" s="8">
        <v>2034</v>
      </c>
      <c r="P514" s="8">
        <v>597835</v>
      </c>
      <c r="Q514" s="8">
        <v>128155</v>
      </c>
      <c r="R514" s="8">
        <v>10150</v>
      </c>
      <c r="S514" s="8">
        <v>2567</v>
      </c>
      <c r="T514" s="8">
        <v>2739</v>
      </c>
    </row>
    <row r="515" spans="1:20">
      <c r="A515" s="1">
        <v>44992</v>
      </c>
      <c r="B515" s="8">
        <v>1972112</v>
      </c>
      <c r="C515" s="8">
        <v>1464790</v>
      </c>
      <c r="D515" s="8">
        <v>507322</v>
      </c>
      <c r="E515" s="10">
        <f>nyse_gme_short_volume__4[[#This Row],[total_short]]/nyse_gme_short_volume__4[[#This Row],[total_reported]]</f>
        <v>0.74275193295309805</v>
      </c>
      <c r="F515" s="10">
        <f>nyse_gme_short_volume__4[[#This Row],[total_long]]/nyse_gme_short_volume__4[[#This Row],[total_reported]]</f>
        <v>0.25724806704690201</v>
      </c>
      <c r="G515" s="8">
        <v>484091</v>
      </c>
      <c r="H515" s="10">
        <f>nyse_gme_short_volume__4[[#This Row],[Off-Exchange]]/nyse_gme_short_volume__4[[#This Row],[total_reported]]</f>
        <v>0.24546831011626113</v>
      </c>
      <c r="I515" s="8">
        <v>5914</v>
      </c>
      <c r="J515" s="8" t="s">
        <v>333</v>
      </c>
      <c r="K515" s="8" t="s">
        <v>334</v>
      </c>
      <c r="L515" s="8" t="s">
        <v>335</v>
      </c>
      <c r="M515" s="8" t="s">
        <v>336</v>
      </c>
      <c r="N515" s="8">
        <v>778</v>
      </c>
      <c r="O515" s="8">
        <v>3151</v>
      </c>
      <c r="P515" s="8">
        <v>482626</v>
      </c>
      <c r="Q515" s="8">
        <v>110982</v>
      </c>
      <c r="R515" s="8">
        <v>6743</v>
      </c>
      <c r="S515" s="8">
        <v>1344</v>
      </c>
      <c r="T515" s="8">
        <v>1623</v>
      </c>
    </row>
    <row r="516" spans="1:20">
      <c r="A516" s="1">
        <v>44991</v>
      </c>
      <c r="B516" s="8">
        <v>2218180</v>
      </c>
      <c r="C516" s="8">
        <v>1591034</v>
      </c>
      <c r="D516" s="8">
        <v>627146</v>
      </c>
      <c r="E516" s="10">
        <f>nyse_gme_short_volume__4[[#This Row],[total_short]]/nyse_gme_short_volume__4[[#This Row],[total_reported]]</f>
        <v>0.71727001415574931</v>
      </c>
      <c r="F516" s="10">
        <f>nyse_gme_short_volume__4[[#This Row],[total_long]]/nyse_gme_short_volume__4[[#This Row],[total_reported]]</f>
        <v>0.28272998584425069</v>
      </c>
      <c r="G516" s="8">
        <v>664804</v>
      </c>
      <c r="H516" s="10">
        <f>nyse_gme_short_volume__4[[#This Row],[Off-Exchange]]/nyse_gme_short_volume__4[[#This Row],[total_reported]]</f>
        <v>0.29970696697292376</v>
      </c>
      <c r="I516" s="8">
        <v>14895</v>
      </c>
      <c r="J516" s="8" t="s">
        <v>337</v>
      </c>
      <c r="K516" s="8" t="s">
        <v>338</v>
      </c>
      <c r="L516" s="8" t="s">
        <v>339</v>
      </c>
      <c r="M516" s="8" t="s">
        <v>340</v>
      </c>
      <c r="N516" s="8">
        <v>7899</v>
      </c>
      <c r="O516" s="8">
        <v>11331</v>
      </c>
      <c r="P516" s="8">
        <v>432397</v>
      </c>
      <c r="Q516" s="8">
        <v>97697</v>
      </c>
      <c r="R516" s="8">
        <v>7519</v>
      </c>
      <c r="S516" s="8">
        <v>3198</v>
      </c>
      <c r="T516" s="8">
        <v>5496</v>
      </c>
    </row>
    <row r="517" spans="1:20">
      <c r="A517" s="1">
        <v>44988</v>
      </c>
      <c r="B517" s="8">
        <v>2008557</v>
      </c>
      <c r="C517" s="8">
        <v>1407835</v>
      </c>
      <c r="D517" s="8">
        <v>600722</v>
      </c>
      <c r="E517" s="10">
        <f>nyse_gme_short_volume__4[[#This Row],[total_short]]/nyse_gme_short_volume__4[[#This Row],[total_reported]]</f>
        <v>0.70091861968567482</v>
      </c>
      <c r="F517" s="10">
        <f>nyse_gme_short_volume__4[[#This Row],[total_long]]/nyse_gme_short_volume__4[[#This Row],[total_reported]]</f>
        <v>0.29908138031432518</v>
      </c>
      <c r="G517" s="8">
        <v>575074</v>
      </c>
      <c r="H517" s="10">
        <f>nyse_gme_short_volume__4[[#This Row],[Off-Exchange]]/nyse_gme_short_volume__4[[#This Row],[total_reported]]</f>
        <v>0.28631201404789608</v>
      </c>
      <c r="I517" s="8">
        <v>8861</v>
      </c>
      <c r="J517" s="8" t="s">
        <v>341</v>
      </c>
      <c r="K517" s="8" t="s">
        <v>342</v>
      </c>
      <c r="L517" s="8" t="s">
        <v>343</v>
      </c>
      <c r="M517" s="8" t="s">
        <v>344</v>
      </c>
      <c r="N517" s="8">
        <v>5061</v>
      </c>
      <c r="O517" s="8">
        <v>3037</v>
      </c>
      <c r="P517" s="8">
        <v>386539</v>
      </c>
      <c r="Q517" s="8">
        <v>74664</v>
      </c>
      <c r="R517" s="8">
        <v>5795</v>
      </c>
      <c r="S517" s="8">
        <v>2576</v>
      </c>
      <c r="T517" s="8">
        <v>1704</v>
      </c>
    </row>
    <row r="518" spans="1:20">
      <c r="A518" s="1">
        <v>44987</v>
      </c>
      <c r="B518" s="8">
        <v>2130025</v>
      </c>
      <c r="C518" s="8">
        <v>1615326</v>
      </c>
      <c r="D518" s="8">
        <v>514699</v>
      </c>
      <c r="E518" s="10">
        <f>nyse_gme_short_volume__4[[#This Row],[total_short]]/nyse_gme_short_volume__4[[#This Row],[total_reported]]</f>
        <v>0.75836011314421192</v>
      </c>
      <c r="F518" s="10">
        <f>nyse_gme_short_volume__4[[#This Row],[total_long]]/nyse_gme_short_volume__4[[#This Row],[total_reported]]</f>
        <v>0.24163988685578808</v>
      </c>
      <c r="G518" s="8">
        <v>611367</v>
      </c>
      <c r="H518" s="10">
        <f>nyse_gme_short_volume__4[[#This Row],[Off-Exchange]]/nyse_gme_short_volume__4[[#This Row],[total_reported]]</f>
        <v>0.28702339174422836</v>
      </c>
      <c r="I518" s="8">
        <v>9692</v>
      </c>
      <c r="J518" s="8" t="s">
        <v>345</v>
      </c>
      <c r="K518" s="8" t="s">
        <v>346</v>
      </c>
      <c r="L518" s="8" t="s">
        <v>347</v>
      </c>
      <c r="M518" s="8" t="s">
        <v>348</v>
      </c>
      <c r="N518" s="8">
        <v>5316</v>
      </c>
      <c r="O518" s="8">
        <v>3873</v>
      </c>
      <c r="P518" s="8">
        <v>514448</v>
      </c>
      <c r="Q518" s="8">
        <v>102073</v>
      </c>
      <c r="R518" s="8">
        <v>3957</v>
      </c>
      <c r="S518" s="8">
        <v>2913</v>
      </c>
      <c r="T518" s="8">
        <v>4355</v>
      </c>
    </row>
    <row r="519" spans="1:20">
      <c r="A519" s="1">
        <v>44986</v>
      </c>
      <c r="B519" s="8">
        <v>3218844</v>
      </c>
      <c r="C519" s="8">
        <v>2492200</v>
      </c>
      <c r="D519" s="8">
        <v>726644</v>
      </c>
      <c r="E519" s="10">
        <f>nyse_gme_short_volume__4[[#This Row],[total_short]]/nyse_gme_short_volume__4[[#This Row],[total_reported]]</f>
        <v>0.77425311695751642</v>
      </c>
      <c r="F519" s="10">
        <f>nyse_gme_short_volume__4[[#This Row],[total_long]]/nyse_gme_short_volume__4[[#This Row],[total_reported]]</f>
        <v>0.22574688304248358</v>
      </c>
      <c r="G519" s="8">
        <v>985259</v>
      </c>
      <c r="H519" s="10">
        <f>nyse_gme_short_volume__4[[#This Row],[Off-Exchange]]/nyse_gme_short_volume__4[[#This Row],[total_reported]]</f>
        <v>0.30609094445086499</v>
      </c>
      <c r="I519" s="8">
        <v>13521</v>
      </c>
      <c r="J519" s="8" t="s">
        <v>349</v>
      </c>
      <c r="K519" s="8" t="s">
        <v>350</v>
      </c>
      <c r="L519" s="8" t="s">
        <v>351</v>
      </c>
      <c r="M519" s="8" t="s">
        <v>352</v>
      </c>
      <c r="N519" s="8">
        <v>3267</v>
      </c>
      <c r="O519" s="8">
        <v>18499</v>
      </c>
      <c r="P519" s="8">
        <v>732649</v>
      </c>
      <c r="Q519" s="8">
        <v>183825</v>
      </c>
      <c r="R519" s="8">
        <v>8555</v>
      </c>
      <c r="S519" s="8">
        <v>6291</v>
      </c>
      <c r="T519" s="8">
        <v>1365</v>
      </c>
    </row>
    <row r="520" spans="1:20">
      <c r="A520" s="1">
        <v>44985</v>
      </c>
      <c r="B520" s="8">
        <v>2479433</v>
      </c>
      <c r="C520" s="8">
        <v>1749324</v>
      </c>
      <c r="D520" s="8">
        <v>730109</v>
      </c>
      <c r="E520" s="10">
        <f>nyse_gme_short_volume__4[[#This Row],[total_short]]/nyse_gme_short_volume__4[[#This Row],[total_reported]]</f>
        <v>0.70553388617478274</v>
      </c>
      <c r="F520" s="10">
        <f>nyse_gme_short_volume__4[[#This Row],[total_long]]/nyse_gme_short_volume__4[[#This Row],[total_reported]]</f>
        <v>0.29446611382521731</v>
      </c>
      <c r="G520" s="8">
        <v>601666</v>
      </c>
      <c r="H520" s="10">
        <f>nyse_gme_short_volume__4[[#This Row],[Off-Exchange]]/nyse_gme_short_volume__4[[#This Row],[total_reported]]</f>
        <v>0.24266273781142705</v>
      </c>
      <c r="I520" s="8">
        <v>17562</v>
      </c>
      <c r="J520" s="8" t="s">
        <v>353</v>
      </c>
      <c r="K520" s="8" t="s">
        <v>354</v>
      </c>
      <c r="L520" s="8" t="s">
        <v>355</v>
      </c>
      <c r="M520" s="8" t="s">
        <v>356</v>
      </c>
      <c r="N520" s="8">
        <v>3302</v>
      </c>
      <c r="O520" s="8">
        <v>4468</v>
      </c>
      <c r="P520" s="8">
        <v>646816</v>
      </c>
      <c r="Q520" s="8">
        <v>152401</v>
      </c>
      <c r="R520" s="8">
        <v>9891</v>
      </c>
      <c r="S520" s="8">
        <v>1086</v>
      </c>
      <c r="T520" s="8">
        <v>4513</v>
      </c>
    </row>
    <row r="521" spans="1:20">
      <c r="A521" s="1">
        <v>44984</v>
      </c>
      <c r="B521" s="8">
        <v>3448036</v>
      </c>
      <c r="C521" s="8">
        <v>2583408</v>
      </c>
      <c r="D521" s="8">
        <v>864628</v>
      </c>
      <c r="E521" s="10">
        <f>nyse_gme_short_volume__4[[#This Row],[total_short]]/nyse_gme_short_volume__4[[#This Row],[total_reported]]</f>
        <v>0.74924043716480915</v>
      </c>
      <c r="F521" s="10">
        <f>nyse_gme_short_volume__4[[#This Row],[total_long]]/nyse_gme_short_volume__4[[#This Row],[total_reported]]</f>
        <v>0.2507595628351908</v>
      </c>
      <c r="G521" s="8">
        <v>1182327</v>
      </c>
      <c r="H521" s="10">
        <f>nyse_gme_short_volume__4[[#This Row],[Off-Exchange]]/nyse_gme_short_volume__4[[#This Row],[total_reported]]</f>
        <v>0.34289868203232216</v>
      </c>
      <c r="I521" s="8">
        <v>47198</v>
      </c>
      <c r="J521" s="8" t="s">
        <v>357</v>
      </c>
      <c r="K521" s="8" t="s">
        <v>358</v>
      </c>
      <c r="L521" s="8" t="s">
        <v>359</v>
      </c>
      <c r="M521" s="8" t="s">
        <v>360</v>
      </c>
      <c r="N521" s="8">
        <v>6473</v>
      </c>
      <c r="O521" s="8">
        <v>5437</v>
      </c>
      <c r="P521" s="8">
        <v>619936</v>
      </c>
      <c r="Q521" s="8">
        <v>100534</v>
      </c>
      <c r="R521" s="8">
        <v>4335</v>
      </c>
      <c r="S521" s="8">
        <v>60</v>
      </c>
      <c r="T521" s="8">
        <v>2516</v>
      </c>
    </row>
    <row r="522" spans="1:20">
      <c r="A522" s="1">
        <v>44981</v>
      </c>
      <c r="B522" s="8">
        <v>1903262</v>
      </c>
      <c r="C522" s="8">
        <v>1424643</v>
      </c>
      <c r="D522" s="8">
        <v>478619</v>
      </c>
      <c r="E522" s="10">
        <f>nyse_gme_short_volume__4[[#This Row],[total_short]]/nyse_gme_short_volume__4[[#This Row],[total_reported]]</f>
        <v>0.74852700258818805</v>
      </c>
      <c r="F522" s="10">
        <f>nyse_gme_short_volume__4[[#This Row],[total_long]]/nyse_gme_short_volume__4[[#This Row],[total_reported]]</f>
        <v>0.25147299741181195</v>
      </c>
      <c r="G522" s="8">
        <v>445569</v>
      </c>
      <c r="H522" s="10">
        <f>nyse_gme_short_volume__4[[#This Row],[Off-Exchange]]/nyse_gme_short_volume__4[[#This Row],[total_reported]]</f>
        <v>0.23410807340240072</v>
      </c>
      <c r="I522" s="8">
        <v>38645</v>
      </c>
      <c r="J522" s="8" t="s">
        <v>361</v>
      </c>
      <c r="K522" s="8" t="s">
        <v>362</v>
      </c>
      <c r="L522" s="8" t="s">
        <v>363</v>
      </c>
      <c r="M522" s="8" t="s">
        <v>364</v>
      </c>
      <c r="N522" s="8">
        <v>1988</v>
      </c>
      <c r="O522" s="8">
        <v>4487</v>
      </c>
      <c r="P522" s="8">
        <v>566690</v>
      </c>
      <c r="Q522" s="8">
        <v>71779</v>
      </c>
      <c r="R522" s="8">
        <v>7320</v>
      </c>
      <c r="S522" s="8">
        <v>1982</v>
      </c>
      <c r="T522" s="8">
        <v>3073</v>
      </c>
    </row>
    <row r="523" spans="1:20">
      <c r="A523" s="1">
        <v>44980</v>
      </c>
      <c r="B523" s="8">
        <v>2399197</v>
      </c>
      <c r="C523" s="8">
        <v>1758293</v>
      </c>
      <c r="D523" s="8">
        <v>640904</v>
      </c>
      <c r="E523" s="10">
        <f>nyse_gme_short_volume__4[[#This Row],[total_short]]/nyse_gme_short_volume__4[[#This Row],[total_reported]]</f>
        <v>0.73286728851361516</v>
      </c>
      <c r="F523" s="10">
        <f>nyse_gme_short_volume__4[[#This Row],[total_long]]/nyse_gme_short_volume__4[[#This Row],[total_reported]]</f>
        <v>0.26713271148638484</v>
      </c>
      <c r="G523" s="8">
        <v>622971</v>
      </c>
      <c r="H523" s="10">
        <f>nyse_gme_short_volume__4[[#This Row],[Off-Exchange]]/nyse_gme_short_volume__4[[#This Row],[total_reported]]</f>
        <v>0.25965812728175303</v>
      </c>
      <c r="I523" s="8">
        <v>10803</v>
      </c>
      <c r="J523" s="8" t="s">
        <v>365</v>
      </c>
      <c r="K523" s="8" t="s">
        <v>366</v>
      </c>
      <c r="L523" s="8" t="s">
        <v>367</v>
      </c>
      <c r="M523" s="8" t="s">
        <v>368</v>
      </c>
      <c r="N523" s="8">
        <v>3866</v>
      </c>
      <c r="O523" s="8">
        <v>5175</v>
      </c>
      <c r="P523" s="8">
        <v>565779</v>
      </c>
      <c r="Q523" s="8">
        <v>132846</v>
      </c>
      <c r="R523" s="8">
        <v>14547</v>
      </c>
      <c r="S523" s="8">
        <v>1956</v>
      </c>
      <c r="T523" s="8">
        <v>5163</v>
      </c>
    </row>
    <row r="524" spans="1:20">
      <c r="A524" s="1">
        <v>44979</v>
      </c>
      <c r="B524" s="8">
        <v>1789233</v>
      </c>
      <c r="C524" s="8">
        <v>1347480</v>
      </c>
      <c r="D524" s="8">
        <v>441753</v>
      </c>
      <c r="E524" s="10">
        <f>nyse_gme_short_volume__4[[#This Row],[total_short]]/nyse_gme_short_volume__4[[#This Row],[total_reported]]</f>
        <v>0.75310482201032514</v>
      </c>
      <c r="F524" s="10">
        <f>nyse_gme_short_volume__4[[#This Row],[total_long]]/nyse_gme_short_volume__4[[#This Row],[total_reported]]</f>
        <v>0.24689517798967492</v>
      </c>
      <c r="G524" s="8">
        <v>486133</v>
      </c>
      <c r="H524" s="10">
        <f>nyse_gme_short_volume__4[[#This Row],[Off-Exchange]]/nyse_gme_short_volume__4[[#This Row],[total_reported]]</f>
        <v>0.27169910235279587</v>
      </c>
      <c r="I524" s="8">
        <v>10567</v>
      </c>
      <c r="J524" s="8" t="s">
        <v>369</v>
      </c>
      <c r="K524" s="8" t="s">
        <v>370</v>
      </c>
      <c r="L524" s="8" t="s">
        <v>371</v>
      </c>
      <c r="M524" s="8" t="s">
        <v>372</v>
      </c>
      <c r="N524" s="8">
        <v>2553</v>
      </c>
      <c r="O524" s="8">
        <v>1106</v>
      </c>
      <c r="P524" s="8">
        <v>513576</v>
      </c>
      <c r="Q524" s="8">
        <v>52795</v>
      </c>
      <c r="R524" s="8">
        <v>5327</v>
      </c>
      <c r="S524" s="8">
        <v>2111</v>
      </c>
      <c r="T524" s="8">
        <v>3371</v>
      </c>
    </row>
    <row r="525" spans="1:20">
      <c r="A525" s="1">
        <v>44978</v>
      </c>
      <c r="B525" s="8">
        <v>2577312</v>
      </c>
      <c r="C525" s="8">
        <v>1822222</v>
      </c>
      <c r="D525" s="8">
        <v>755090</v>
      </c>
      <c r="E525" s="10">
        <f>nyse_gme_short_volume__4[[#This Row],[total_short]]/nyse_gme_short_volume__4[[#This Row],[total_reported]]</f>
        <v>0.70702421747929622</v>
      </c>
      <c r="F525" s="10">
        <f>nyse_gme_short_volume__4[[#This Row],[total_long]]/nyse_gme_short_volume__4[[#This Row],[total_reported]]</f>
        <v>0.29297578252070372</v>
      </c>
      <c r="G525" s="8">
        <v>664499</v>
      </c>
      <c r="H525" s="10">
        <f>nyse_gme_short_volume__4[[#This Row],[Off-Exchange]]/nyse_gme_short_volume__4[[#This Row],[total_reported]]</f>
        <v>0.25782637104083633</v>
      </c>
      <c r="I525" s="8">
        <v>8133</v>
      </c>
      <c r="J525" s="8" t="s">
        <v>373</v>
      </c>
      <c r="K525" s="8" t="s">
        <v>374</v>
      </c>
      <c r="L525" s="8" t="s">
        <v>375</v>
      </c>
      <c r="M525" s="8" t="s">
        <v>376</v>
      </c>
      <c r="N525" s="8">
        <v>5124</v>
      </c>
      <c r="O525" s="8">
        <v>3346</v>
      </c>
      <c r="P525" s="8">
        <v>657201</v>
      </c>
      <c r="Q525" s="8">
        <v>75183</v>
      </c>
      <c r="R525" s="8">
        <v>9918</v>
      </c>
      <c r="S525" s="8">
        <v>5020</v>
      </c>
      <c r="T525" s="8">
        <v>4889</v>
      </c>
    </row>
    <row r="526" spans="1:20">
      <c r="A526" s="1">
        <v>44974</v>
      </c>
      <c r="B526" s="8">
        <v>2353252</v>
      </c>
      <c r="C526" s="8">
        <v>1461386</v>
      </c>
      <c r="D526" s="8">
        <v>891866</v>
      </c>
      <c r="E526" s="10">
        <f>nyse_gme_short_volume__4[[#This Row],[total_short]]/nyse_gme_short_volume__4[[#This Row],[total_reported]]</f>
        <v>0.621007014973322</v>
      </c>
      <c r="F526" s="10">
        <f>nyse_gme_short_volume__4[[#This Row],[total_long]]/nyse_gme_short_volume__4[[#This Row],[total_reported]]</f>
        <v>0.378992985026678</v>
      </c>
      <c r="G526" s="8">
        <v>648030</v>
      </c>
      <c r="H526" s="10">
        <f>nyse_gme_short_volume__4[[#This Row],[Off-Exchange]]/nyse_gme_short_volume__4[[#This Row],[total_reported]]</f>
        <v>0.27537637278115562</v>
      </c>
      <c r="I526" s="8">
        <v>17080</v>
      </c>
      <c r="J526" s="8" t="s">
        <v>377</v>
      </c>
      <c r="K526" s="8" t="s">
        <v>378</v>
      </c>
      <c r="L526" s="8" t="s">
        <v>379</v>
      </c>
      <c r="M526" s="8" t="s">
        <v>380</v>
      </c>
      <c r="N526" s="8">
        <v>2600</v>
      </c>
      <c r="O526" s="8">
        <v>3853</v>
      </c>
      <c r="P526" s="8">
        <v>451190</v>
      </c>
      <c r="Q526" s="8">
        <v>35227</v>
      </c>
      <c r="R526" s="8">
        <v>5106</v>
      </c>
      <c r="S526" s="8">
        <v>535</v>
      </c>
      <c r="T526" s="8">
        <v>3401</v>
      </c>
    </row>
    <row r="527" spans="1:20">
      <c r="A527" s="1">
        <v>44973</v>
      </c>
      <c r="B527" s="8">
        <v>3098970</v>
      </c>
      <c r="C527" s="8">
        <v>1860257</v>
      </c>
      <c r="D527" s="8">
        <v>1238713</v>
      </c>
      <c r="E527" s="10">
        <f>nyse_gme_short_volume__4[[#This Row],[total_short]]/nyse_gme_short_volume__4[[#This Row],[total_reported]]</f>
        <v>0.60028235187820467</v>
      </c>
      <c r="F527" s="10">
        <f>nyse_gme_short_volume__4[[#This Row],[total_long]]/nyse_gme_short_volume__4[[#This Row],[total_reported]]</f>
        <v>0.39971764812179533</v>
      </c>
      <c r="G527" s="8">
        <v>692980</v>
      </c>
      <c r="H527" s="10">
        <f>nyse_gme_short_volume__4[[#This Row],[Off-Exchange]]/nyse_gme_short_volume__4[[#This Row],[total_reported]]</f>
        <v>0.2236162337809014</v>
      </c>
      <c r="I527" s="8">
        <v>23326</v>
      </c>
      <c r="J527" s="8" t="s">
        <v>381</v>
      </c>
      <c r="K527" s="8" t="s">
        <v>382</v>
      </c>
      <c r="L527" s="8" t="s">
        <v>383</v>
      </c>
      <c r="M527" s="8" t="s">
        <v>384</v>
      </c>
      <c r="N527" s="8">
        <v>14328</v>
      </c>
      <c r="O527" s="8">
        <v>2738</v>
      </c>
      <c r="P527" s="8">
        <v>577103</v>
      </c>
      <c r="Q527" s="8">
        <v>104626</v>
      </c>
      <c r="R527" s="8">
        <v>7007</v>
      </c>
      <c r="S527" s="8">
        <v>553</v>
      </c>
      <c r="T527" s="8">
        <v>6087</v>
      </c>
    </row>
    <row r="528" spans="1:20">
      <c r="A528" s="1">
        <v>44972</v>
      </c>
      <c r="B528" s="8">
        <v>5779246</v>
      </c>
      <c r="C528" s="8">
        <v>3563007</v>
      </c>
      <c r="D528" s="8">
        <v>2216239</v>
      </c>
      <c r="E528" s="10">
        <f>nyse_gme_short_volume__4[[#This Row],[total_short]]/nyse_gme_short_volume__4[[#This Row],[total_reported]]</f>
        <v>0.6165176218489401</v>
      </c>
      <c r="F528" s="10">
        <f>nyse_gme_short_volume__4[[#This Row],[total_long]]/nyse_gme_short_volume__4[[#This Row],[total_reported]]</f>
        <v>0.38348237815105984</v>
      </c>
      <c r="G528" s="8">
        <v>1710612</v>
      </c>
      <c r="H528" s="10">
        <f>nyse_gme_short_volume__4[[#This Row],[Off-Exchange]]/nyse_gme_short_volume__4[[#This Row],[total_reported]]</f>
        <v>0.29599224535518992</v>
      </c>
      <c r="I528" s="8">
        <v>80990</v>
      </c>
      <c r="J528" s="8" t="s">
        <v>385</v>
      </c>
      <c r="K528" s="8" t="s">
        <v>386</v>
      </c>
      <c r="L528" s="8" t="s">
        <v>387</v>
      </c>
      <c r="M528" s="8" t="s">
        <v>388</v>
      </c>
      <c r="N528" s="8">
        <v>11403</v>
      </c>
      <c r="O528" s="8">
        <v>8451</v>
      </c>
      <c r="P528" s="8">
        <v>834724</v>
      </c>
      <c r="Q528" s="8">
        <v>160549</v>
      </c>
      <c r="R528" s="8">
        <v>27516</v>
      </c>
      <c r="S528" s="8">
        <v>4723</v>
      </c>
      <c r="T528" s="8">
        <v>11804</v>
      </c>
    </row>
    <row r="529" spans="1:20">
      <c r="A529" s="1">
        <v>44971</v>
      </c>
      <c r="B529" s="8">
        <v>2270704</v>
      </c>
      <c r="C529" s="8">
        <v>1556044</v>
      </c>
      <c r="D529" s="8">
        <v>714660</v>
      </c>
      <c r="E529" s="10">
        <f>nyse_gme_short_volume__4[[#This Row],[total_short]]/nyse_gme_short_volume__4[[#This Row],[total_reported]]</f>
        <v>0.68526941424333598</v>
      </c>
      <c r="F529" s="10">
        <f>nyse_gme_short_volume__4[[#This Row],[total_long]]/nyse_gme_short_volume__4[[#This Row],[total_reported]]</f>
        <v>0.31473058575666402</v>
      </c>
      <c r="G529" s="8">
        <v>562030</v>
      </c>
      <c r="H529" s="10">
        <f>nyse_gme_short_volume__4[[#This Row],[Off-Exchange]]/nyse_gme_short_volume__4[[#This Row],[total_reported]]</f>
        <v>0.24751354645960019</v>
      </c>
      <c r="I529" s="8">
        <v>65106</v>
      </c>
      <c r="J529" s="8" t="s">
        <v>389</v>
      </c>
      <c r="K529" s="8" t="s">
        <v>390</v>
      </c>
      <c r="L529" s="8" t="s">
        <v>391</v>
      </c>
      <c r="M529" s="8" t="s">
        <v>392</v>
      </c>
      <c r="N529" s="8">
        <v>3017</v>
      </c>
      <c r="O529" s="8">
        <v>2375</v>
      </c>
      <c r="P529" s="8">
        <v>454820</v>
      </c>
      <c r="Q529" s="8">
        <v>72820</v>
      </c>
      <c r="R529" s="8">
        <v>5347</v>
      </c>
      <c r="S529" s="8">
        <v>3050</v>
      </c>
      <c r="T529" s="8">
        <v>4683</v>
      </c>
    </row>
    <row r="530" spans="1:20">
      <c r="A530" s="1">
        <v>44970</v>
      </c>
      <c r="B530" s="8">
        <v>1912036</v>
      </c>
      <c r="C530" s="8">
        <v>1306422</v>
      </c>
      <c r="D530" s="8">
        <v>605614</v>
      </c>
      <c r="E530" s="10">
        <f>nyse_gme_short_volume__4[[#This Row],[total_short]]/nyse_gme_short_volume__4[[#This Row],[total_reported]]</f>
        <v>0.68326223983230439</v>
      </c>
      <c r="F530" s="10">
        <f>nyse_gme_short_volume__4[[#This Row],[total_long]]/nyse_gme_short_volume__4[[#This Row],[total_reported]]</f>
        <v>0.31673776016769561</v>
      </c>
      <c r="G530" s="8">
        <v>495008</v>
      </c>
      <c r="H530" s="10">
        <f>nyse_gme_short_volume__4[[#This Row],[Off-Exchange]]/nyse_gme_short_volume__4[[#This Row],[total_reported]]</f>
        <v>0.25889052298178489</v>
      </c>
      <c r="I530" s="8">
        <v>26709</v>
      </c>
      <c r="J530" s="8" t="s">
        <v>393</v>
      </c>
      <c r="K530" s="8" t="s">
        <v>394</v>
      </c>
      <c r="L530" s="8" t="s">
        <v>395</v>
      </c>
      <c r="M530" s="8" t="s">
        <v>396</v>
      </c>
      <c r="N530" s="8">
        <v>1650</v>
      </c>
      <c r="O530" s="8">
        <v>1600</v>
      </c>
      <c r="P530" s="8">
        <v>387924</v>
      </c>
      <c r="Q530" s="8">
        <v>71565</v>
      </c>
      <c r="R530" s="8">
        <v>3527</v>
      </c>
      <c r="S530" s="8">
        <v>963</v>
      </c>
      <c r="T530" s="8">
        <v>2457</v>
      </c>
    </row>
    <row r="531" spans="1:20">
      <c r="A531" s="1">
        <v>44967</v>
      </c>
      <c r="B531" s="8">
        <v>2397041</v>
      </c>
      <c r="C531" s="8">
        <v>1731829</v>
      </c>
      <c r="D531" s="8">
        <v>665212</v>
      </c>
      <c r="E531" s="10">
        <f>nyse_gme_short_volume__4[[#This Row],[total_short]]/nyse_gme_short_volume__4[[#This Row],[total_reported]]</f>
        <v>0.72248618192179437</v>
      </c>
      <c r="F531" s="10">
        <f>nyse_gme_short_volume__4[[#This Row],[total_long]]/nyse_gme_short_volume__4[[#This Row],[total_reported]]</f>
        <v>0.27751381807820558</v>
      </c>
      <c r="G531" s="8">
        <v>721303</v>
      </c>
      <c r="H531" s="10">
        <f>nyse_gme_short_volume__4[[#This Row],[Off-Exchange]]/nyse_gme_short_volume__4[[#This Row],[total_reported]]</f>
        <v>0.30091391845195808</v>
      </c>
      <c r="I531" s="8">
        <v>95782</v>
      </c>
      <c r="J531" s="8" t="s">
        <v>397</v>
      </c>
      <c r="K531" s="8" t="s">
        <v>398</v>
      </c>
      <c r="L531" s="8" t="s">
        <v>399</v>
      </c>
      <c r="M531" s="8" t="s">
        <v>400</v>
      </c>
      <c r="N531" s="8">
        <v>300</v>
      </c>
      <c r="O531" s="8">
        <v>1328</v>
      </c>
      <c r="P531" s="8">
        <v>481284</v>
      </c>
      <c r="Q531" s="8">
        <v>76169</v>
      </c>
      <c r="R531" s="8">
        <v>4230</v>
      </c>
      <c r="S531" s="8">
        <v>1381</v>
      </c>
      <c r="T531" s="8">
        <v>1750</v>
      </c>
    </row>
    <row r="532" spans="1:20">
      <c r="A532" s="1">
        <v>44966</v>
      </c>
      <c r="B532" s="8">
        <v>3710377</v>
      </c>
      <c r="C532" s="8">
        <v>2733608</v>
      </c>
      <c r="D532" s="8">
        <v>976769</v>
      </c>
      <c r="E532" s="10">
        <f>nyse_gme_short_volume__4[[#This Row],[total_short]]/nyse_gme_short_volume__4[[#This Row],[total_reported]]</f>
        <v>0.73674669716850871</v>
      </c>
      <c r="F532" s="10">
        <f>nyse_gme_short_volume__4[[#This Row],[total_long]]/nyse_gme_short_volume__4[[#This Row],[total_reported]]</f>
        <v>0.26325330283149123</v>
      </c>
      <c r="G532" s="8">
        <v>1055639</v>
      </c>
      <c r="H532" s="10">
        <f>nyse_gme_short_volume__4[[#This Row],[Off-Exchange]]/nyse_gme_short_volume__4[[#This Row],[total_reported]]</f>
        <v>0.28450990290205014</v>
      </c>
      <c r="I532" s="8">
        <v>19583</v>
      </c>
      <c r="J532" s="8" t="s">
        <v>401</v>
      </c>
      <c r="K532" s="8" t="s">
        <v>402</v>
      </c>
      <c r="L532" s="8" t="s">
        <v>403</v>
      </c>
      <c r="M532" s="8" t="s">
        <v>404</v>
      </c>
      <c r="N532" s="8">
        <v>3199</v>
      </c>
      <c r="O532" s="8">
        <v>8853</v>
      </c>
      <c r="P532" s="8">
        <v>777504</v>
      </c>
      <c r="Q532" s="8">
        <v>135898</v>
      </c>
      <c r="R532" s="8">
        <v>4845</v>
      </c>
      <c r="S532" s="8">
        <v>385</v>
      </c>
      <c r="T532" s="8">
        <v>4861</v>
      </c>
    </row>
    <row r="533" spans="1:20">
      <c r="A533" s="1">
        <v>44965</v>
      </c>
      <c r="B533" s="8">
        <v>2328855</v>
      </c>
      <c r="C533" s="8">
        <v>1436621</v>
      </c>
      <c r="D533" s="8">
        <v>892234</v>
      </c>
      <c r="E533" s="10">
        <f>nyse_gme_short_volume__4[[#This Row],[total_short]]/nyse_gme_short_volume__4[[#This Row],[total_reported]]</f>
        <v>0.61687868072507734</v>
      </c>
      <c r="F533" s="10">
        <f>nyse_gme_short_volume__4[[#This Row],[total_long]]/nyse_gme_short_volume__4[[#This Row],[total_reported]]</f>
        <v>0.38312131927492266</v>
      </c>
      <c r="G533" s="8">
        <v>639649</v>
      </c>
      <c r="H533" s="10">
        <f>nyse_gme_short_volume__4[[#This Row],[Off-Exchange]]/nyse_gme_short_volume__4[[#This Row],[total_reported]]</f>
        <v>0.27466244141434309</v>
      </c>
      <c r="I533" s="8">
        <v>51634</v>
      </c>
      <c r="J533" s="8" t="s">
        <v>405</v>
      </c>
      <c r="K533" s="8" t="s">
        <v>406</v>
      </c>
      <c r="L533" s="8" t="s">
        <v>407</v>
      </c>
      <c r="M533" s="8" t="s">
        <v>408</v>
      </c>
      <c r="N533" s="8">
        <v>4560</v>
      </c>
      <c r="O533" s="8">
        <v>375</v>
      </c>
      <c r="P533" s="8">
        <v>473511</v>
      </c>
      <c r="Q533" s="8">
        <v>36581</v>
      </c>
      <c r="R533" s="8">
        <v>4065</v>
      </c>
      <c r="S533" s="8">
        <v>1439</v>
      </c>
      <c r="T533" s="8">
        <v>2806</v>
      </c>
    </row>
    <row r="534" spans="1:20">
      <c r="A534" s="1">
        <v>44964</v>
      </c>
      <c r="B534" s="8">
        <v>7560136</v>
      </c>
      <c r="C534" s="8">
        <v>4331429</v>
      </c>
      <c r="D534" s="8">
        <v>3228707</v>
      </c>
      <c r="E534" s="10">
        <f>nyse_gme_short_volume__4[[#This Row],[total_short]]/nyse_gme_short_volume__4[[#This Row],[total_reported]]</f>
        <v>0.5729300372374253</v>
      </c>
      <c r="F534" s="10">
        <f>nyse_gme_short_volume__4[[#This Row],[total_long]]/nyse_gme_short_volume__4[[#This Row],[total_reported]]</f>
        <v>0.42706996276257464</v>
      </c>
      <c r="G534" s="8">
        <v>2196468</v>
      </c>
      <c r="H534" s="10">
        <f>nyse_gme_short_volume__4[[#This Row],[Off-Exchange]]/nyse_gme_short_volume__4[[#This Row],[total_reported]]</f>
        <v>0.29053286872088013</v>
      </c>
      <c r="I534" s="8">
        <v>101655</v>
      </c>
      <c r="J534" s="8" t="s">
        <v>409</v>
      </c>
      <c r="K534" s="8" t="s">
        <v>410</v>
      </c>
      <c r="L534" s="8" t="s">
        <v>411</v>
      </c>
      <c r="M534" s="8" t="s">
        <v>412</v>
      </c>
      <c r="N534" s="8">
        <v>11140</v>
      </c>
      <c r="O534" s="8">
        <v>3596</v>
      </c>
      <c r="P534" s="8">
        <v>1090533</v>
      </c>
      <c r="Q534" s="8">
        <v>132142</v>
      </c>
      <c r="R534" s="8">
        <v>21122</v>
      </c>
      <c r="S534" s="8">
        <v>3629</v>
      </c>
      <c r="T534" s="8">
        <v>5941</v>
      </c>
    </row>
    <row r="535" spans="1:20">
      <c r="A535" s="1">
        <v>44963</v>
      </c>
      <c r="B535" s="8">
        <v>7180981</v>
      </c>
      <c r="C535" s="8">
        <v>4550186</v>
      </c>
      <c r="D535" s="8">
        <v>2630795</v>
      </c>
      <c r="E535" s="10">
        <f>nyse_gme_short_volume__4[[#This Row],[total_short]]/nyse_gme_short_volume__4[[#This Row],[total_reported]]</f>
        <v>0.63364406617981583</v>
      </c>
      <c r="F535" s="10">
        <f>nyse_gme_short_volume__4[[#This Row],[total_long]]/nyse_gme_short_volume__4[[#This Row],[total_reported]]</f>
        <v>0.36635593382018417</v>
      </c>
      <c r="G535" s="8">
        <v>2674175</v>
      </c>
      <c r="H535" s="10">
        <f>nyse_gme_short_volume__4[[#This Row],[Off-Exchange]]/nyse_gme_short_volume__4[[#This Row],[total_reported]]</f>
        <v>0.37239689117684616</v>
      </c>
      <c r="I535" s="8">
        <v>43942</v>
      </c>
      <c r="J535" s="8" t="s">
        <v>413</v>
      </c>
      <c r="K535" s="8" t="s">
        <v>414</v>
      </c>
      <c r="L535" s="8" t="s">
        <v>415</v>
      </c>
      <c r="M535" s="8" t="s">
        <v>416</v>
      </c>
      <c r="N535" s="8">
        <v>1600</v>
      </c>
      <c r="O535" s="8">
        <v>34272</v>
      </c>
      <c r="P535" s="8">
        <v>940222</v>
      </c>
      <c r="Q535" s="8">
        <v>222913</v>
      </c>
      <c r="R535" s="8">
        <v>10390</v>
      </c>
      <c r="S535" s="8">
        <v>5642</v>
      </c>
      <c r="T535" s="8">
        <v>13180</v>
      </c>
    </row>
    <row r="536" spans="1:20">
      <c r="A536" s="1">
        <v>44960</v>
      </c>
      <c r="B536" s="8">
        <v>4048417</v>
      </c>
      <c r="C536" s="8">
        <v>2448512</v>
      </c>
      <c r="D536" s="8">
        <v>1599905</v>
      </c>
      <c r="E536" s="10">
        <f>nyse_gme_short_volume__4[[#This Row],[total_short]]/nyse_gme_short_volume__4[[#This Row],[total_reported]]</f>
        <v>0.60480726170253707</v>
      </c>
      <c r="F536" s="10">
        <f>nyse_gme_short_volume__4[[#This Row],[total_long]]/nyse_gme_short_volume__4[[#This Row],[total_reported]]</f>
        <v>0.39519273829746293</v>
      </c>
      <c r="G536" s="8">
        <v>1046333</v>
      </c>
      <c r="H536" s="10">
        <f>nyse_gme_short_volume__4[[#This Row],[Off-Exchange]]/nyse_gme_short_volume__4[[#This Row],[total_reported]]</f>
        <v>0.25845484790721907</v>
      </c>
      <c r="I536" s="8">
        <v>25262</v>
      </c>
      <c r="J536" s="8" t="s">
        <v>417</v>
      </c>
      <c r="K536" s="8" t="s">
        <v>418</v>
      </c>
      <c r="L536" s="8" t="s">
        <v>419</v>
      </c>
      <c r="M536" s="8" t="s">
        <v>420</v>
      </c>
      <c r="N536" s="8">
        <v>7299</v>
      </c>
      <c r="O536" s="8">
        <v>9468</v>
      </c>
      <c r="P536" s="8">
        <v>662395</v>
      </c>
      <c r="Q536" s="8">
        <v>126200</v>
      </c>
      <c r="R536" s="8">
        <v>16740</v>
      </c>
      <c r="S536" s="8">
        <v>7464</v>
      </c>
      <c r="T536" s="8">
        <v>4158</v>
      </c>
    </row>
    <row r="537" spans="1:20">
      <c r="A537" s="1">
        <v>44959</v>
      </c>
      <c r="B537" s="8">
        <v>6239090</v>
      </c>
      <c r="C537" s="8">
        <v>3981342</v>
      </c>
      <c r="D537" s="8">
        <v>2257748</v>
      </c>
      <c r="E537" s="10">
        <f>nyse_gme_short_volume__4[[#This Row],[total_short]]/nyse_gme_short_volume__4[[#This Row],[total_reported]]</f>
        <v>0.63812863734935699</v>
      </c>
      <c r="F537" s="10">
        <f>nyse_gme_short_volume__4[[#This Row],[total_long]]/nyse_gme_short_volume__4[[#This Row],[total_reported]]</f>
        <v>0.36187136265064296</v>
      </c>
      <c r="G537" s="8">
        <v>1689647</v>
      </c>
      <c r="H537" s="10">
        <f>nyse_gme_short_volume__4[[#This Row],[Off-Exchange]]/nyse_gme_short_volume__4[[#This Row],[total_reported]]</f>
        <v>0.27081625685797128</v>
      </c>
      <c r="I537" s="8">
        <v>44067</v>
      </c>
      <c r="J537" s="8" t="s">
        <v>421</v>
      </c>
      <c r="K537" s="8" t="s">
        <v>422</v>
      </c>
      <c r="L537" s="8" t="s">
        <v>423</v>
      </c>
      <c r="M537" s="8" t="s">
        <v>424</v>
      </c>
      <c r="N537" s="8">
        <v>24235</v>
      </c>
      <c r="O537" s="8">
        <v>8647</v>
      </c>
      <c r="P537" s="8">
        <v>1013522</v>
      </c>
      <c r="Q537" s="8">
        <v>182288</v>
      </c>
      <c r="R537" s="8">
        <v>8281</v>
      </c>
      <c r="S537" s="8">
        <v>3550</v>
      </c>
      <c r="T537" s="8">
        <v>10980</v>
      </c>
    </row>
    <row r="538" spans="1:20">
      <c r="A538" s="1">
        <v>44958</v>
      </c>
      <c r="B538" s="8">
        <v>3723685</v>
      </c>
      <c r="C538" s="8">
        <v>2652089</v>
      </c>
      <c r="D538" s="8">
        <v>1071596</v>
      </c>
      <c r="E538" s="10">
        <f>nyse_gme_short_volume__4[[#This Row],[total_short]]/nyse_gme_short_volume__4[[#This Row],[total_reported]]</f>
        <v>0.71222162991767568</v>
      </c>
      <c r="F538" s="10">
        <f>nyse_gme_short_volume__4[[#This Row],[total_long]]/nyse_gme_short_volume__4[[#This Row],[total_reported]]</f>
        <v>0.28777837008232438</v>
      </c>
      <c r="G538" s="8">
        <v>1240172</v>
      </c>
      <c r="H538" s="10">
        <f>nyse_gme_short_volume__4[[#This Row],[Off-Exchange]]/nyse_gme_short_volume__4[[#This Row],[total_reported]]</f>
        <v>0.33304965377039142</v>
      </c>
      <c r="I538" s="8">
        <v>39404</v>
      </c>
      <c r="J538" s="8" t="s">
        <v>425</v>
      </c>
      <c r="K538" s="8" t="s">
        <v>426</v>
      </c>
      <c r="L538" s="8" t="s">
        <v>427</v>
      </c>
      <c r="M538" s="8" t="s">
        <v>428</v>
      </c>
      <c r="N538" s="8">
        <v>10895</v>
      </c>
      <c r="O538" s="8">
        <v>3541</v>
      </c>
      <c r="P538" s="8">
        <v>722111</v>
      </c>
      <c r="Q538" s="8">
        <v>134180</v>
      </c>
      <c r="R538" s="8">
        <v>10814</v>
      </c>
      <c r="S538" s="8">
        <v>1975</v>
      </c>
      <c r="T538" s="8">
        <v>10634</v>
      </c>
    </row>
    <row r="539" spans="1:20">
      <c r="A539" s="1">
        <v>44957</v>
      </c>
      <c r="B539" s="8">
        <v>2627232</v>
      </c>
      <c r="C539" s="8">
        <v>1720213</v>
      </c>
      <c r="D539" s="8">
        <v>907019</v>
      </c>
      <c r="E539" s="10">
        <f>nyse_gme_short_volume__4[[#This Row],[total_short]]/nyse_gme_short_volume__4[[#This Row],[total_reported]]</f>
        <v>0.65476250289277838</v>
      </c>
      <c r="F539" s="10">
        <f>nyse_gme_short_volume__4[[#This Row],[total_long]]/nyse_gme_short_volume__4[[#This Row],[total_reported]]</f>
        <v>0.34523749710722157</v>
      </c>
      <c r="G539" s="8">
        <v>716897</v>
      </c>
      <c r="H539" s="10">
        <f>nyse_gme_short_volume__4[[#This Row],[Off-Exchange]]/nyse_gme_short_volume__4[[#This Row],[total_reported]]</f>
        <v>0.27287160022411422</v>
      </c>
      <c r="I539" s="8">
        <v>9736</v>
      </c>
      <c r="J539" s="8" t="s">
        <v>429</v>
      </c>
      <c r="K539" s="8" t="s">
        <v>430</v>
      </c>
      <c r="L539" s="8" t="s">
        <v>431</v>
      </c>
      <c r="M539" s="8" t="s">
        <v>432</v>
      </c>
      <c r="N539" s="8">
        <v>1700</v>
      </c>
      <c r="O539" s="8">
        <v>4321</v>
      </c>
      <c r="P539" s="8">
        <v>670723</v>
      </c>
      <c r="Q539" s="8">
        <v>68879</v>
      </c>
      <c r="R539" s="8">
        <v>1840</v>
      </c>
      <c r="S539" s="8">
        <v>350</v>
      </c>
      <c r="T539" s="8">
        <v>3849</v>
      </c>
    </row>
    <row r="540" spans="1:20">
      <c r="A540" s="1">
        <v>44956</v>
      </c>
      <c r="B540" s="8">
        <v>4059699</v>
      </c>
      <c r="C540" s="8">
        <v>2400570</v>
      </c>
      <c r="D540" s="8">
        <v>1659129</v>
      </c>
      <c r="E540" s="10">
        <f>nyse_gme_short_volume__4[[#This Row],[total_short]]/nyse_gme_short_volume__4[[#This Row],[total_reported]]</f>
        <v>0.59131723805139247</v>
      </c>
      <c r="F540" s="10">
        <f>nyse_gme_short_volume__4[[#This Row],[total_long]]/nyse_gme_short_volume__4[[#This Row],[total_reported]]</f>
        <v>0.40868276194860753</v>
      </c>
      <c r="G540" s="8">
        <v>1128179</v>
      </c>
      <c r="H540" s="10">
        <f>nyse_gme_short_volume__4[[#This Row],[Off-Exchange]]/nyse_gme_short_volume__4[[#This Row],[total_reported]]</f>
        <v>0.27789720370894494</v>
      </c>
      <c r="I540" s="8">
        <v>23344</v>
      </c>
      <c r="J540" s="8" t="s">
        <v>433</v>
      </c>
      <c r="K540" s="8" t="s">
        <v>434</v>
      </c>
      <c r="L540" s="8" t="s">
        <v>435</v>
      </c>
      <c r="M540" s="8" t="s">
        <v>436</v>
      </c>
      <c r="N540" s="8">
        <v>4792</v>
      </c>
      <c r="O540" s="8">
        <v>5846</v>
      </c>
      <c r="P540" s="8">
        <v>596624</v>
      </c>
      <c r="Q540" s="8">
        <v>132227</v>
      </c>
      <c r="R540" s="8">
        <v>6563</v>
      </c>
      <c r="S540" s="8">
        <v>1240</v>
      </c>
      <c r="T540" s="8">
        <v>10766</v>
      </c>
    </row>
    <row r="541" spans="1:20">
      <c r="A541" s="1">
        <v>44953</v>
      </c>
      <c r="B541" s="8">
        <v>9752429</v>
      </c>
      <c r="C541" s="8">
        <v>6285777</v>
      </c>
      <c r="D541" s="8">
        <v>3466652</v>
      </c>
      <c r="E541" s="10">
        <f>nyse_gme_short_volume__4[[#This Row],[total_short]]/nyse_gme_short_volume__4[[#This Row],[total_reported]]</f>
        <v>0.64453450519865363</v>
      </c>
      <c r="F541" s="10">
        <f>nyse_gme_short_volume__4[[#This Row],[total_long]]/nyse_gme_short_volume__4[[#This Row],[total_reported]]</f>
        <v>0.35546549480134643</v>
      </c>
      <c r="G541" s="8">
        <v>2854900</v>
      </c>
      <c r="H541" s="10">
        <f>nyse_gme_short_volume__4[[#This Row],[Off-Exchange]]/nyse_gme_short_volume__4[[#This Row],[total_reported]]</f>
        <v>0.2927373272853358</v>
      </c>
      <c r="I541" s="8">
        <v>257211</v>
      </c>
      <c r="J541" s="8" t="s">
        <v>437</v>
      </c>
      <c r="K541" s="8" t="s">
        <v>438</v>
      </c>
      <c r="L541" s="8" t="s">
        <v>439</v>
      </c>
      <c r="M541" s="8" t="s">
        <v>440</v>
      </c>
      <c r="N541" s="8">
        <v>72577</v>
      </c>
      <c r="O541" s="8">
        <v>43459</v>
      </c>
      <c r="P541" s="8">
        <v>1346834</v>
      </c>
      <c r="Q541" s="8">
        <v>333985</v>
      </c>
      <c r="R541" s="8">
        <v>23348</v>
      </c>
      <c r="S541" s="8">
        <v>10316</v>
      </c>
      <c r="T541" s="8">
        <v>12397</v>
      </c>
    </row>
    <row r="542" spans="1:20">
      <c r="A542" s="1">
        <v>44952</v>
      </c>
      <c r="B542" s="8">
        <v>2908846</v>
      </c>
      <c r="C542" s="8">
        <v>1970693</v>
      </c>
      <c r="D542" s="8">
        <v>938153</v>
      </c>
      <c r="E542" s="10">
        <f>nyse_gme_short_volume__4[[#This Row],[total_short]]/nyse_gme_short_volume__4[[#This Row],[total_reported]]</f>
        <v>0.6774827543293801</v>
      </c>
      <c r="F542" s="10">
        <f>nyse_gme_short_volume__4[[#This Row],[total_long]]/nyse_gme_short_volume__4[[#This Row],[total_reported]]</f>
        <v>0.3225172456706199</v>
      </c>
      <c r="G542" s="8">
        <v>897775</v>
      </c>
      <c r="H542" s="10">
        <f>nyse_gme_short_volume__4[[#This Row],[Off-Exchange]]/nyse_gme_short_volume__4[[#This Row],[total_reported]]</f>
        <v>0.3086361395549988</v>
      </c>
      <c r="I542" s="8">
        <v>27431</v>
      </c>
      <c r="J542" s="8" t="s">
        <v>441</v>
      </c>
      <c r="K542" s="8" t="s">
        <v>442</v>
      </c>
      <c r="L542" s="8" t="s">
        <v>443</v>
      </c>
      <c r="M542" s="8" t="s">
        <v>444</v>
      </c>
      <c r="N542" s="8">
        <v>8081</v>
      </c>
      <c r="O542" s="8">
        <v>4517</v>
      </c>
      <c r="P542" s="8">
        <v>549673</v>
      </c>
      <c r="Q542" s="8">
        <v>81568</v>
      </c>
      <c r="R542" s="8">
        <v>4606</v>
      </c>
      <c r="S542" s="8">
        <v>3337</v>
      </c>
      <c r="T542" s="8">
        <v>18594</v>
      </c>
    </row>
    <row r="543" spans="1:20">
      <c r="A543" s="1">
        <v>44951</v>
      </c>
      <c r="B543" s="8">
        <v>2894630</v>
      </c>
      <c r="C543" s="8">
        <v>1781819</v>
      </c>
      <c r="D543" s="8">
        <v>1112811</v>
      </c>
      <c r="E543" s="10">
        <f>nyse_gme_short_volume__4[[#This Row],[total_short]]/nyse_gme_short_volume__4[[#This Row],[total_reported]]</f>
        <v>0.61556019249437754</v>
      </c>
      <c r="F543" s="10">
        <f>nyse_gme_short_volume__4[[#This Row],[total_long]]/nyse_gme_short_volume__4[[#This Row],[total_reported]]</f>
        <v>0.38443980750562246</v>
      </c>
      <c r="G543" s="8">
        <v>715459</v>
      </c>
      <c r="H543" s="10">
        <f>nyse_gme_short_volume__4[[#This Row],[Off-Exchange]]/nyse_gme_short_volume__4[[#This Row],[total_reported]]</f>
        <v>0.2471676863709697</v>
      </c>
      <c r="I543" s="8">
        <v>27360</v>
      </c>
      <c r="J543" s="8" t="s">
        <v>445</v>
      </c>
      <c r="K543" s="8" t="s">
        <v>446</v>
      </c>
      <c r="L543" s="8" t="s">
        <v>447</v>
      </c>
      <c r="M543" s="8" t="s">
        <v>448</v>
      </c>
      <c r="N543" s="8">
        <v>15672</v>
      </c>
      <c r="O543" s="8">
        <v>3121</v>
      </c>
      <c r="P543" s="8">
        <v>445496</v>
      </c>
      <c r="Q543" s="8">
        <v>70835</v>
      </c>
      <c r="R543" s="8">
        <v>12545</v>
      </c>
      <c r="S543" s="8">
        <v>2626</v>
      </c>
      <c r="T543" s="8">
        <v>6820</v>
      </c>
    </row>
    <row r="544" spans="1:20">
      <c r="A544" s="1">
        <v>44950</v>
      </c>
      <c r="B544" s="8">
        <v>1947198</v>
      </c>
      <c r="C544" s="8">
        <v>1058580</v>
      </c>
      <c r="D544" s="8">
        <v>888618</v>
      </c>
      <c r="E544" s="10">
        <f>nyse_gme_short_volume__4[[#This Row],[total_short]]/nyse_gme_short_volume__4[[#This Row],[total_reported]]</f>
        <v>0.54364271121888996</v>
      </c>
      <c r="F544" s="10">
        <f>nyse_gme_short_volume__4[[#This Row],[total_long]]/nyse_gme_short_volume__4[[#This Row],[total_reported]]</f>
        <v>0.45635728878111009</v>
      </c>
      <c r="G544" s="8">
        <v>485120</v>
      </c>
      <c r="H544" s="10">
        <f>nyse_gme_short_volume__4[[#This Row],[Off-Exchange]]/nyse_gme_short_volume__4[[#This Row],[total_reported]]</f>
        <v>0.2491374785717734</v>
      </c>
      <c r="I544" s="8">
        <v>9912</v>
      </c>
      <c r="J544" s="8" t="s">
        <v>449</v>
      </c>
      <c r="K544" s="8" t="s">
        <v>450</v>
      </c>
      <c r="L544" s="8" t="s">
        <v>451</v>
      </c>
      <c r="M544" s="8" t="s">
        <v>452</v>
      </c>
      <c r="N544" s="8">
        <v>10201</v>
      </c>
      <c r="O544" s="8">
        <v>7624</v>
      </c>
      <c r="P544" s="8">
        <v>242956</v>
      </c>
      <c r="Q544" s="8">
        <v>39570</v>
      </c>
      <c r="R544" s="8">
        <v>5875</v>
      </c>
      <c r="S544" s="8">
        <v>997</v>
      </c>
      <c r="T544" s="8">
        <v>10359</v>
      </c>
    </row>
    <row r="545" spans="1:20">
      <c r="A545" s="1">
        <v>44949</v>
      </c>
      <c r="B545" s="8">
        <v>6192425</v>
      </c>
      <c r="C545" s="8">
        <v>3567382</v>
      </c>
      <c r="D545" s="8">
        <v>2625043</v>
      </c>
      <c r="E545" s="10">
        <f>nyse_gme_short_volume__4[[#This Row],[total_short]]/nyse_gme_short_volume__4[[#This Row],[total_reported]]</f>
        <v>0.57608804305260053</v>
      </c>
      <c r="F545" s="10">
        <f>nyse_gme_short_volume__4[[#This Row],[total_long]]/nyse_gme_short_volume__4[[#This Row],[total_reported]]</f>
        <v>0.42391195694739947</v>
      </c>
      <c r="G545" s="8">
        <v>1786183</v>
      </c>
      <c r="H545" s="10">
        <f>nyse_gme_short_volume__4[[#This Row],[Off-Exchange]]/nyse_gme_short_volume__4[[#This Row],[total_reported]]</f>
        <v>0.2884464486852889</v>
      </c>
      <c r="I545" s="8">
        <v>47596</v>
      </c>
      <c r="J545" s="8" t="s">
        <v>453</v>
      </c>
      <c r="K545" s="8" t="s">
        <v>454</v>
      </c>
      <c r="L545" s="8" t="s">
        <v>455</v>
      </c>
      <c r="M545" s="8" t="s">
        <v>456</v>
      </c>
      <c r="N545" s="8">
        <v>30518</v>
      </c>
      <c r="O545" s="8">
        <v>7342</v>
      </c>
      <c r="P545" s="8">
        <v>754038</v>
      </c>
      <c r="Q545" s="8">
        <v>171979</v>
      </c>
      <c r="R545" s="8">
        <v>12284</v>
      </c>
      <c r="S545" s="8">
        <v>2521</v>
      </c>
      <c r="T545" s="8">
        <v>9014</v>
      </c>
    </row>
    <row r="546" spans="1:20">
      <c r="A546" s="1">
        <v>44946</v>
      </c>
      <c r="B546" s="8">
        <v>2879633</v>
      </c>
      <c r="C546" s="8">
        <v>1634217</v>
      </c>
      <c r="D546" s="8">
        <v>1245416</v>
      </c>
      <c r="E546" s="10">
        <f>nyse_gme_short_volume__4[[#This Row],[total_short]]/nyse_gme_short_volume__4[[#This Row],[total_reported]]</f>
        <v>0.56750877629197882</v>
      </c>
      <c r="F546" s="10">
        <f>nyse_gme_short_volume__4[[#This Row],[total_long]]/nyse_gme_short_volume__4[[#This Row],[total_reported]]</f>
        <v>0.43249122370802112</v>
      </c>
      <c r="G546" s="8">
        <v>780908</v>
      </c>
      <c r="H546" s="10">
        <f>nyse_gme_short_volume__4[[#This Row],[Off-Exchange]]/nyse_gme_short_volume__4[[#This Row],[total_reported]]</f>
        <v>0.27118316813288362</v>
      </c>
      <c r="I546" s="8">
        <v>22566</v>
      </c>
      <c r="J546" s="8" t="s">
        <v>457</v>
      </c>
      <c r="K546" s="8" t="s">
        <v>458</v>
      </c>
      <c r="L546" s="8" t="s">
        <v>459</v>
      </c>
      <c r="M546" s="8" t="s">
        <v>460</v>
      </c>
      <c r="N546" s="8">
        <v>3302</v>
      </c>
      <c r="O546" s="8">
        <v>5974</v>
      </c>
      <c r="P546" s="8">
        <v>435118</v>
      </c>
      <c r="Q546" s="8">
        <v>79796</v>
      </c>
      <c r="R546" s="8">
        <v>13661</v>
      </c>
      <c r="S546" s="8">
        <v>4110</v>
      </c>
      <c r="T546" s="8">
        <v>12542</v>
      </c>
    </row>
    <row r="547" spans="1:20">
      <c r="A547" s="1">
        <v>44945</v>
      </c>
      <c r="B547" s="8">
        <v>3723681</v>
      </c>
      <c r="C547" s="8">
        <v>2435287</v>
      </c>
      <c r="D547" s="8">
        <v>1288394</v>
      </c>
      <c r="E547" s="10">
        <f>nyse_gme_short_volume__4[[#This Row],[total_short]]/nyse_gme_short_volume__4[[#This Row],[total_reported]]</f>
        <v>0.65399989956175086</v>
      </c>
      <c r="F547" s="10">
        <f>nyse_gme_short_volume__4[[#This Row],[total_long]]/nyse_gme_short_volume__4[[#This Row],[total_reported]]</f>
        <v>0.34600010043824914</v>
      </c>
      <c r="G547" s="8">
        <v>1118909</v>
      </c>
      <c r="H547" s="10">
        <f>nyse_gme_short_volume__4[[#This Row],[Off-Exchange]]/nyse_gme_short_volume__4[[#This Row],[total_reported]]</f>
        <v>0.30048465483482606</v>
      </c>
      <c r="I547" s="8">
        <v>21047</v>
      </c>
      <c r="J547" s="8" t="s">
        <v>461</v>
      </c>
      <c r="K547" s="8" t="s">
        <v>462</v>
      </c>
      <c r="L547" s="8" t="s">
        <v>463</v>
      </c>
      <c r="M547" s="8" t="s">
        <v>464</v>
      </c>
      <c r="N547" s="8">
        <v>7740</v>
      </c>
      <c r="O547" s="8">
        <v>9482</v>
      </c>
      <c r="P547" s="8">
        <v>646889</v>
      </c>
      <c r="Q547" s="8">
        <v>155332</v>
      </c>
      <c r="R547" s="8">
        <v>5232</v>
      </c>
      <c r="S547" s="8">
        <v>2188</v>
      </c>
      <c r="T547" s="8">
        <v>9105</v>
      </c>
    </row>
    <row r="548" spans="1:20">
      <c r="A548" s="1">
        <v>44944</v>
      </c>
      <c r="B548" s="8">
        <v>4681443</v>
      </c>
      <c r="C548" s="8">
        <v>3361950</v>
      </c>
      <c r="D548" s="8">
        <v>1319493</v>
      </c>
      <c r="E548" s="10">
        <f>nyse_gme_short_volume__4[[#This Row],[total_short]]/nyse_gme_short_volume__4[[#This Row],[total_reported]]</f>
        <v>0.71814395689534194</v>
      </c>
      <c r="F548" s="10">
        <f>nyse_gme_short_volume__4[[#This Row],[total_long]]/nyse_gme_short_volume__4[[#This Row],[total_reported]]</f>
        <v>0.28185604310465812</v>
      </c>
      <c r="G548" s="8">
        <v>1375029</v>
      </c>
      <c r="H548" s="10">
        <f>nyse_gme_short_volume__4[[#This Row],[Off-Exchange]]/nyse_gme_short_volume__4[[#This Row],[total_reported]]</f>
        <v>0.29371905201024556</v>
      </c>
      <c r="I548" s="8">
        <v>55356</v>
      </c>
      <c r="J548" s="8" t="s">
        <v>465</v>
      </c>
      <c r="K548" s="8" t="s">
        <v>466</v>
      </c>
      <c r="L548" s="8" t="s">
        <v>467</v>
      </c>
      <c r="M548" s="8" t="s">
        <v>468</v>
      </c>
      <c r="N548" s="8">
        <v>29265</v>
      </c>
      <c r="O548" s="8">
        <v>4600</v>
      </c>
      <c r="P548" s="8">
        <v>1078055</v>
      </c>
      <c r="Q548" s="8">
        <v>238126</v>
      </c>
      <c r="R548" s="8">
        <v>9598</v>
      </c>
      <c r="S548" s="8">
        <v>4552</v>
      </c>
      <c r="T548" s="8">
        <v>13158</v>
      </c>
    </row>
    <row r="549" spans="1:20">
      <c r="A549" s="1">
        <v>44943</v>
      </c>
      <c r="B549" s="8">
        <v>4609137</v>
      </c>
      <c r="C549" s="8">
        <v>3026940</v>
      </c>
      <c r="D549" s="8">
        <v>1582197</v>
      </c>
      <c r="E549" s="10">
        <f>nyse_gme_short_volume__4[[#This Row],[total_short]]/nyse_gme_short_volume__4[[#This Row],[total_reported]]</f>
        <v>0.656725977118927</v>
      </c>
      <c r="F549" s="10">
        <f>nyse_gme_short_volume__4[[#This Row],[total_long]]/nyse_gme_short_volume__4[[#This Row],[total_reported]]</f>
        <v>0.34327402288107295</v>
      </c>
      <c r="G549" s="8">
        <v>1218410</v>
      </c>
      <c r="H549" s="10">
        <f>nyse_gme_short_volume__4[[#This Row],[Off-Exchange]]/nyse_gme_short_volume__4[[#This Row],[total_reported]]</f>
        <v>0.26434666619803232</v>
      </c>
      <c r="I549" s="8">
        <v>21650</v>
      </c>
      <c r="J549" s="8" t="s">
        <v>469</v>
      </c>
      <c r="K549" s="8" t="s">
        <v>470</v>
      </c>
      <c r="L549" s="8" t="s">
        <v>471</v>
      </c>
      <c r="M549" s="8" t="s">
        <v>472</v>
      </c>
      <c r="N549" s="8">
        <v>34122</v>
      </c>
      <c r="O549" s="8">
        <v>2219</v>
      </c>
      <c r="P549" s="8">
        <v>1216584</v>
      </c>
      <c r="Q549" s="8">
        <v>102182</v>
      </c>
      <c r="R549" s="8">
        <v>13637</v>
      </c>
      <c r="S549" s="8">
        <v>1103</v>
      </c>
      <c r="T549" s="8">
        <v>4571</v>
      </c>
    </row>
    <row r="550" spans="1:20">
      <c r="A550" s="1">
        <v>44939</v>
      </c>
      <c r="B550" s="8">
        <v>4459914</v>
      </c>
      <c r="C550" s="8">
        <v>3008477</v>
      </c>
      <c r="D550" s="8">
        <v>1451437</v>
      </c>
      <c r="E550" s="10">
        <f>nyse_gme_short_volume__4[[#This Row],[total_short]]/nyse_gme_short_volume__4[[#This Row],[total_reported]]</f>
        <v>0.67455941975562761</v>
      </c>
      <c r="F550" s="10">
        <f>nyse_gme_short_volume__4[[#This Row],[total_long]]/nyse_gme_short_volume__4[[#This Row],[total_reported]]</f>
        <v>0.32544058024437245</v>
      </c>
      <c r="G550" s="8">
        <v>1373849</v>
      </c>
      <c r="H550" s="10">
        <f>nyse_gme_short_volume__4[[#This Row],[Off-Exchange]]/nyse_gme_short_volume__4[[#This Row],[total_reported]]</f>
        <v>0.30804383223533011</v>
      </c>
      <c r="I550" s="8">
        <v>20919</v>
      </c>
      <c r="J550" s="8" t="s">
        <v>473</v>
      </c>
      <c r="K550" s="8" t="s">
        <v>474</v>
      </c>
      <c r="L550" s="8" t="s">
        <v>475</v>
      </c>
      <c r="M550" s="8" t="s">
        <v>476</v>
      </c>
      <c r="N550" s="8">
        <v>30425</v>
      </c>
      <c r="O550" s="8">
        <v>12376</v>
      </c>
      <c r="P550" s="8">
        <v>838303</v>
      </c>
      <c r="Q550" s="8">
        <v>211378</v>
      </c>
      <c r="R550" s="8">
        <v>7142</v>
      </c>
      <c r="S550" s="8">
        <v>3805</v>
      </c>
      <c r="T550" s="8">
        <v>12084</v>
      </c>
    </row>
    <row r="551" spans="1:20">
      <c r="A551" s="1">
        <v>44938</v>
      </c>
      <c r="B551" s="8">
        <v>4882243</v>
      </c>
      <c r="C551" s="8">
        <v>2921527</v>
      </c>
      <c r="D551" s="8">
        <v>1960716</v>
      </c>
      <c r="E551" s="10">
        <f>nyse_gme_short_volume__4[[#This Row],[total_short]]/nyse_gme_short_volume__4[[#This Row],[total_reported]]</f>
        <v>0.59839852297396912</v>
      </c>
      <c r="F551" s="10">
        <f>nyse_gme_short_volume__4[[#This Row],[total_long]]/nyse_gme_short_volume__4[[#This Row],[total_reported]]</f>
        <v>0.40160147702603088</v>
      </c>
      <c r="G551" s="8">
        <v>1311034</v>
      </c>
      <c r="H551" s="10">
        <f>nyse_gme_short_volume__4[[#This Row],[Off-Exchange]]/nyse_gme_short_volume__4[[#This Row],[total_reported]]</f>
        <v>0.26853108294691602</v>
      </c>
      <c r="I551" s="8">
        <v>13113</v>
      </c>
      <c r="J551" s="8" t="s">
        <v>477</v>
      </c>
      <c r="K551" s="8" t="s">
        <v>478</v>
      </c>
      <c r="L551" s="8" t="s">
        <v>479</v>
      </c>
      <c r="M551" s="8" t="s">
        <v>480</v>
      </c>
      <c r="N551" s="8">
        <v>5448</v>
      </c>
      <c r="O551" s="8">
        <v>3134</v>
      </c>
      <c r="P551" s="8">
        <v>920490</v>
      </c>
      <c r="Q551" s="8">
        <v>150695</v>
      </c>
      <c r="R551" s="8">
        <v>11096</v>
      </c>
      <c r="S551" s="8">
        <v>8564</v>
      </c>
      <c r="T551" s="8">
        <v>17542</v>
      </c>
    </row>
    <row r="552" spans="1:20">
      <c r="A552" s="1">
        <v>44937</v>
      </c>
      <c r="B552" s="8">
        <v>7270138</v>
      </c>
      <c r="C552" s="8">
        <v>4668543</v>
      </c>
      <c r="D552" s="8">
        <v>2601595</v>
      </c>
      <c r="E552" s="10">
        <f>nyse_gme_short_volume__4[[#This Row],[total_short]]/nyse_gme_short_volume__4[[#This Row],[total_reported]]</f>
        <v>0.64215328512333603</v>
      </c>
      <c r="F552" s="10">
        <f>nyse_gme_short_volume__4[[#This Row],[total_long]]/nyse_gme_short_volume__4[[#This Row],[total_reported]]</f>
        <v>0.35784671487666397</v>
      </c>
      <c r="G552" s="8">
        <v>2558592</v>
      </c>
      <c r="H552" s="10">
        <f>nyse_gme_short_volume__4[[#This Row],[Off-Exchange]]/nyse_gme_short_volume__4[[#This Row],[total_reported]]</f>
        <v>0.3519316964822401</v>
      </c>
      <c r="I552" s="8">
        <v>41245</v>
      </c>
      <c r="J552" s="8" t="s">
        <v>481</v>
      </c>
      <c r="K552" s="8" t="s">
        <v>482</v>
      </c>
      <c r="L552" s="8" t="s">
        <v>483</v>
      </c>
      <c r="M552" s="8" t="s">
        <v>484</v>
      </c>
      <c r="N552" s="8">
        <v>18516</v>
      </c>
      <c r="O552" s="8">
        <v>7547</v>
      </c>
      <c r="P552" s="8">
        <v>879085</v>
      </c>
      <c r="Q552" s="8">
        <v>281872</v>
      </c>
      <c r="R552" s="8">
        <v>5062</v>
      </c>
      <c r="S552" s="8">
        <v>20004</v>
      </c>
      <c r="T552" s="8">
        <v>8498</v>
      </c>
    </row>
    <row r="553" spans="1:20">
      <c r="A553" s="1">
        <v>44936</v>
      </c>
      <c r="B553" s="8">
        <v>3634663</v>
      </c>
      <c r="C553" s="8">
        <v>2422200</v>
      </c>
      <c r="D553" s="8">
        <v>1212463</v>
      </c>
      <c r="E553" s="10">
        <f>nyse_gme_short_volume__4[[#This Row],[total_short]]/nyse_gme_short_volume__4[[#This Row],[total_reported]]</f>
        <v>0.6664166664144654</v>
      </c>
      <c r="F553" s="10">
        <f>nyse_gme_short_volume__4[[#This Row],[total_long]]/nyse_gme_short_volume__4[[#This Row],[total_reported]]</f>
        <v>0.3335833335855346</v>
      </c>
      <c r="G553" s="8">
        <v>1188813</v>
      </c>
      <c r="H553" s="10">
        <f>nyse_gme_short_volume__4[[#This Row],[Off-Exchange]]/nyse_gme_short_volume__4[[#This Row],[total_reported]]</f>
        <v>0.3270765405210882</v>
      </c>
      <c r="I553" s="8">
        <v>15348</v>
      </c>
      <c r="J553" s="8" t="s">
        <v>485</v>
      </c>
      <c r="K553" s="8" t="s">
        <v>486</v>
      </c>
      <c r="L553" s="8" t="s">
        <v>487</v>
      </c>
      <c r="M553" s="8" t="s">
        <v>488</v>
      </c>
      <c r="N553" s="8">
        <v>1700</v>
      </c>
      <c r="O553" s="8">
        <v>4782</v>
      </c>
      <c r="P553" s="8">
        <v>525447</v>
      </c>
      <c r="Q553" s="8">
        <v>128692</v>
      </c>
      <c r="R553" s="8">
        <v>5239</v>
      </c>
      <c r="S553" s="8">
        <v>696</v>
      </c>
      <c r="T553" s="8">
        <v>4535</v>
      </c>
    </row>
    <row r="554" spans="1:20">
      <c r="A554" s="1">
        <v>44935</v>
      </c>
      <c r="B554" s="8">
        <v>2802834</v>
      </c>
      <c r="C554" s="8">
        <v>1831208</v>
      </c>
      <c r="D554" s="8">
        <v>971626</v>
      </c>
      <c r="E554" s="10">
        <f>nyse_gme_short_volume__4[[#This Row],[total_short]]/nyse_gme_short_volume__4[[#This Row],[total_reported]]</f>
        <v>0.6533415821272327</v>
      </c>
      <c r="F554" s="10">
        <f>nyse_gme_short_volume__4[[#This Row],[total_long]]/nyse_gme_short_volume__4[[#This Row],[total_reported]]</f>
        <v>0.34665841787276735</v>
      </c>
      <c r="G554" s="8">
        <v>817930</v>
      </c>
      <c r="H554" s="10">
        <f>nyse_gme_short_volume__4[[#This Row],[Off-Exchange]]/nyse_gme_short_volume__4[[#This Row],[total_reported]]</f>
        <v>0.29182249109294378</v>
      </c>
      <c r="I554" s="8">
        <v>14342</v>
      </c>
      <c r="J554" s="8" t="s">
        <v>489</v>
      </c>
      <c r="K554" s="8" t="s">
        <v>490</v>
      </c>
      <c r="L554" s="8" t="s">
        <v>491</v>
      </c>
      <c r="M554" s="8" t="s">
        <v>492</v>
      </c>
      <c r="N554" s="8">
        <v>5569</v>
      </c>
      <c r="O554" s="8">
        <v>4284</v>
      </c>
      <c r="P554" s="8">
        <v>508352</v>
      </c>
      <c r="Q554" s="8">
        <v>100168</v>
      </c>
      <c r="R554" s="8">
        <v>23734</v>
      </c>
      <c r="S554" s="8">
        <v>24982</v>
      </c>
      <c r="T554" s="8">
        <v>2544</v>
      </c>
    </row>
    <row r="555" spans="1:20">
      <c r="A555" s="1">
        <v>44932</v>
      </c>
      <c r="B555" s="8">
        <v>3900725</v>
      </c>
      <c r="C555" s="8">
        <v>2675563</v>
      </c>
      <c r="D555" s="8">
        <v>1225162</v>
      </c>
      <c r="E555" s="10">
        <f>nyse_gme_short_volume__4[[#This Row],[total_short]]/nyse_gme_short_volume__4[[#This Row],[total_reported]]</f>
        <v>0.68591428516493724</v>
      </c>
      <c r="F555" s="10">
        <f>nyse_gme_short_volume__4[[#This Row],[total_long]]/nyse_gme_short_volume__4[[#This Row],[total_reported]]</f>
        <v>0.3140857148350627</v>
      </c>
      <c r="G555" s="8">
        <v>1079912</v>
      </c>
      <c r="H555" s="10">
        <f>nyse_gme_short_volume__4[[#This Row],[Off-Exchange]]/nyse_gme_short_volume__4[[#This Row],[total_reported]]</f>
        <v>0.27684904729249049</v>
      </c>
      <c r="I555" s="8">
        <v>70149</v>
      </c>
      <c r="J555" s="8" t="s">
        <v>493</v>
      </c>
      <c r="K555" s="8" t="s">
        <v>494</v>
      </c>
      <c r="L555" s="8" t="s">
        <v>495</v>
      </c>
      <c r="M555" s="8" t="s">
        <v>496</v>
      </c>
      <c r="N555" s="8">
        <v>4313</v>
      </c>
      <c r="O555" s="8">
        <v>5900</v>
      </c>
      <c r="P555" s="8">
        <v>697654</v>
      </c>
      <c r="Q555" s="8">
        <v>202120</v>
      </c>
      <c r="R555" s="8">
        <v>25211</v>
      </c>
      <c r="S555" s="8">
        <v>4170</v>
      </c>
      <c r="T555" s="8">
        <v>6014</v>
      </c>
    </row>
    <row r="556" spans="1:20">
      <c r="A556" s="1">
        <v>44931</v>
      </c>
      <c r="B556" s="8">
        <v>4924930</v>
      </c>
      <c r="C556" s="8">
        <v>3508043</v>
      </c>
      <c r="D556" s="8">
        <v>1416887</v>
      </c>
      <c r="E556" s="10">
        <f>nyse_gme_short_volume__4[[#This Row],[total_short]]/nyse_gme_short_volume__4[[#This Row],[total_reported]]</f>
        <v>0.71230311902910293</v>
      </c>
      <c r="F556" s="10">
        <f>nyse_gme_short_volume__4[[#This Row],[total_long]]/nyse_gme_short_volume__4[[#This Row],[total_reported]]</f>
        <v>0.28769688097089707</v>
      </c>
      <c r="G556" s="8">
        <v>1577788</v>
      </c>
      <c r="H556" s="10">
        <f>nyse_gme_short_volume__4[[#This Row],[Off-Exchange]]/nyse_gme_short_volume__4[[#This Row],[total_reported]]</f>
        <v>0.32036759913338869</v>
      </c>
      <c r="I556" s="8">
        <v>13436</v>
      </c>
      <c r="J556" s="8" t="s">
        <v>497</v>
      </c>
      <c r="K556" s="8" t="s">
        <v>498</v>
      </c>
      <c r="L556" s="8" t="s">
        <v>499</v>
      </c>
      <c r="M556" s="8" t="s">
        <v>500</v>
      </c>
      <c r="N556" s="8">
        <v>7312</v>
      </c>
      <c r="O556" s="8">
        <v>4248</v>
      </c>
      <c r="P556" s="8">
        <v>1000352</v>
      </c>
      <c r="Q556" s="8">
        <v>218870</v>
      </c>
      <c r="R556" s="8">
        <v>9561</v>
      </c>
      <c r="S556" s="8">
        <v>6664</v>
      </c>
      <c r="T556" s="8">
        <v>2794</v>
      </c>
    </row>
    <row r="557" spans="1:20">
      <c r="A557" s="1">
        <v>44930</v>
      </c>
      <c r="B557" s="8">
        <v>3165486</v>
      </c>
      <c r="C557" s="8">
        <v>2084343</v>
      </c>
      <c r="D557" s="8">
        <v>1081143</v>
      </c>
      <c r="E557" s="10">
        <f>nyse_gme_short_volume__4[[#This Row],[total_short]]/nyse_gme_short_volume__4[[#This Row],[total_reported]]</f>
        <v>0.65845908021706623</v>
      </c>
      <c r="F557" s="10">
        <f>nyse_gme_short_volume__4[[#This Row],[total_long]]/nyse_gme_short_volume__4[[#This Row],[total_reported]]</f>
        <v>0.34154091978293383</v>
      </c>
      <c r="G557" s="8">
        <v>1008647</v>
      </c>
      <c r="H557" s="10">
        <f>nyse_gme_short_volume__4[[#This Row],[Off-Exchange]]/nyse_gme_short_volume__4[[#This Row],[total_reported]]</f>
        <v>0.318638907264161</v>
      </c>
      <c r="I557" s="8">
        <v>10623</v>
      </c>
      <c r="J557" s="8" t="s">
        <v>501</v>
      </c>
      <c r="K557" s="8" t="s">
        <v>502</v>
      </c>
      <c r="L557" s="8" t="s">
        <v>503</v>
      </c>
      <c r="M557" s="8" t="s">
        <v>504</v>
      </c>
      <c r="N557" s="8">
        <v>19134</v>
      </c>
      <c r="O557" s="8">
        <v>1949</v>
      </c>
      <c r="P557" s="8">
        <v>598725</v>
      </c>
      <c r="Q557" s="8">
        <v>100524</v>
      </c>
      <c r="R557" s="8">
        <v>7600</v>
      </c>
      <c r="S557" s="8">
        <v>6445</v>
      </c>
      <c r="T557" s="8">
        <v>6509</v>
      </c>
    </row>
    <row r="558" spans="1:20">
      <c r="A558" s="1">
        <v>44929</v>
      </c>
      <c r="B558" s="8">
        <v>4317377</v>
      </c>
      <c r="C558" s="8">
        <v>3102132</v>
      </c>
      <c r="D558" s="8">
        <v>1215245</v>
      </c>
      <c r="E558" s="10">
        <f>nyse_gme_short_volume__4[[#This Row],[total_short]]/nyse_gme_short_volume__4[[#This Row],[total_reported]]</f>
        <v>0.71852238060285212</v>
      </c>
      <c r="F558" s="10">
        <f>nyse_gme_short_volume__4[[#This Row],[total_long]]/nyse_gme_short_volume__4[[#This Row],[total_reported]]</f>
        <v>0.28147761939714783</v>
      </c>
      <c r="G558" s="8">
        <v>1875852</v>
      </c>
      <c r="H558" s="10">
        <f>nyse_gme_short_volume__4[[#This Row],[Off-Exchange]]/nyse_gme_short_volume__4[[#This Row],[total_reported]]</f>
        <v>0.43448881114621218</v>
      </c>
      <c r="I558" s="8">
        <v>6296</v>
      </c>
      <c r="J558" s="8" t="s">
        <v>505</v>
      </c>
      <c r="K558" s="8" t="s">
        <v>506</v>
      </c>
      <c r="L558" s="8" t="s">
        <v>507</v>
      </c>
      <c r="M558" s="8" t="s">
        <v>508</v>
      </c>
      <c r="N558" s="8">
        <v>3181</v>
      </c>
      <c r="O558" s="8">
        <v>900</v>
      </c>
      <c r="P558" s="8">
        <v>643764</v>
      </c>
      <c r="Q558" s="8">
        <v>189902</v>
      </c>
      <c r="R558" s="8">
        <v>7167</v>
      </c>
      <c r="S558" s="8">
        <v>1904</v>
      </c>
      <c r="T558" s="8">
        <v>6367</v>
      </c>
    </row>
    <row r="559" spans="1:20">
      <c r="A559" s="1">
        <v>44925</v>
      </c>
      <c r="B559" s="8">
        <v>2182317</v>
      </c>
      <c r="C559" s="8">
        <v>1258825</v>
      </c>
      <c r="D559" s="8">
        <v>923492</v>
      </c>
      <c r="E559" s="10">
        <f>nyse_gme_short_volume__4[[#This Row],[total_short]]/nyse_gme_short_volume__4[[#This Row],[total_reported]]</f>
        <v>0.57682958067045254</v>
      </c>
      <c r="F559" s="10">
        <f>nyse_gme_short_volume__4[[#This Row],[total_long]]/nyse_gme_short_volume__4[[#This Row],[total_reported]]</f>
        <v>0.42317041932954746</v>
      </c>
      <c r="G559" s="8">
        <v>489345</v>
      </c>
      <c r="H559" s="10">
        <f>nyse_gme_short_volume__4[[#This Row],[Off-Exchange]]/nyse_gme_short_volume__4[[#This Row],[total_reported]]</f>
        <v>0.22423185999100956</v>
      </c>
      <c r="I559" s="8">
        <v>7650</v>
      </c>
      <c r="J559" s="8" t="s">
        <v>509</v>
      </c>
      <c r="K559" s="8" t="s">
        <v>510</v>
      </c>
      <c r="L559" s="8" t="s">
        <v>511</v>
      </c>
      <c r="M559" s="8" t="s">
        <v>512</v>
      </c>
      <c r="N559" s="8">
        <v>2700</v>
      </c>
      <c r="O559" s="8">
        <v>2029</v>
      </c>
      <c r="P559" s="8">
        <v>404698</v>
      </c>
      <c r="Q559" s="8">
        <v>64702</v>
      </c>
      <c r="R559" s="8">
        <v>3402</v>
      </c>
      <c r="S559" s="8">
        <v>3280</v>
      </c>
      <c r="T559" s="8">
        <v>2162</v>
      </c>
    </row>
    <row r="560" spans="1:20">
      <c r="A560" s="1">
        <v>44924</v>
      </c>
      <c r="B560" s="8">
        <v>2958505</v>
      </c>
      <c r="C560" s="8">
        <v>1915162</v>
      </c>
      <c r="D560" s="8">
        <v>1043343</v>
      </c>
      <c r="E560" s="10">
        <f>nyse_gme_short_volume__4[[#This Row],[total_short]]/nyse_gme_short_volume__4[[#This Row],[total_reported]]</f>
        <v>0.64734114020425859</v>
      </c>
      <c r="F560" s="10">
        <f>nyse_gme_short_volume__4[[#This Row],[total_long]]/nyse_gme_short_volume__4[[#This Row],[total_reported]]</f>
        <v>0.35265885979574141</v>
      </c>
      <c r="G560" s="8">
        <v>638832</v>
      </c>
      <c r="H560" s="10">
        <f>nyse_gme_short_volume__4[[#This Row],[Off-Exchange]]/nyse_gme_short_volume__4[[#This Row],[total_reported]]</f>
        <v>0.21593068120554132</v>
      </c>
      <c r="I560" s="8">
        <v>23633</v>
      </c>
      <c r="J560" s="8" t="s">
        <v>513</v>
      </c>
      <c r="K560" s="8" t="s">
        <v>514</v>
      </c>
      <c r="L560" s="8" t="s">
        <v>515</v>
      </c>
      <c r="M560" s="8" t="s">
        <v>516</v>
      </c>
      <c r="N560" s="8">
        <v>2600</v>
      </c>
      <c r="O560" s="8">
        <v>1017</v>
      </c>
      <c r="P560" s="8">
        <v>731264</v>
      </c>
      <c r="Q560" s="8">
        <v>160999</v>
      </c>
      <c r="R560" s="8">
        <v>5507</v>
      </c>
      <c r="S560" s="8">
        <v>4551</v>
      </c>
      <c r="T560" s="8">
        <v>1440</v>
      </c>
    </row>
    <row r="561" spans="1:20">
      <c r="A561" s="1">
        <v>44923</v>
      </c>
      <c r="B561" s="8">
        <v>4802568</v>
      </c>
      <c r="C561" s="8">
        <v>3278154</v>
      </c>
      <c r="D561" s="8">
        <v>1524414</v>
      </c>
      <c r="E561" s="10">
        <f>nyse_gme_short_volume__4[[#This Row],[total_short]]/nyse_gme_short_volume__4[[#This Row],[total_reported]]</f>
        <v>0.68258356779123164</v>
      </c>
      <c r="F561" s="10">
        <f>nyse_gme_short_volume__4[[#This Row],[total_long]]/nyse_gme_short_volume__4[[#This Row],[total_reported]]</f>
        <v>0.31741643220876831</v>
      </c>
      <c r="G561" s="8">
        <v>2102159</v>
      </c>
      <c r="H561" s="10">
        <f>nyse_gme_short_volume__4[[#This Row],[Off-Exchange]]/nyse_gme_short_volume__4[[#This Row],[total_reported]]</f>
        <v>0.43771561381327656</v>
      </c>
      <c r="I561" s="8">
        <v>85256</v>
      </c>
      <c r="J561" s="8" t="s">
        <v>517</v>
      </c>
      <c r="K561" s="8" t="s">
        <v>518</v>
      </c>
      <c r="L561" s="8" t="s">
        <v>519</v>
      </c>
      <c r="M561" s="8" t="s">
        <v>520</v>
      </c>
      <c r="N561" s="8">
        <v>16770</v>
      </c>
      <c r="O561" s="8">
        <v>6640</v>
      </c>
      <c r="P561" s="8">
        <v>489967</v>
      </c>
      <c r="Q561" s="8">
        <v>146051</v>
      </c>
      <c r="R561" s="8">
        <v>15482</v>
      </c>
      <c r="S561" s="8">
        <v>4879</v>
      </c>
      <c r="T561" s="8">
        <v>480</v>
      </c>
    </row>
    <row r="562" spans="1:20">
      <c r="A562" s="1">
        <v>44922</v>
      </c>
      <c r="B562" s="8">
        <v>3513328</v>
      </c>
      <c r="C562" s="8">
        <v>2292474</v>
      </c>
      <c r="D562" s="8">
        <v>1220854</v>
      </c>
      <c r="E562" s="10">
        <f>nyse_gme_short_volume__4[[#This Row],[total_short]]/nyse_gme_short_volume__4[[#This Row],[total_reported]]</f>
        <v>0.65250782164375198</v>
      </c>
      <c r="F562" s="10">
        <f>nyse_gme_short_volume__4[[#This Row],[total_long]]/nyse_gme_short_volume__4[[#This Row],[total_reported]]</f>
        <v>0.34749217835624796</v>
      </c>
      <c r="G562" s="8">
        <v>1124563</v>
      </c>
      <c r="H562" s="10">
        <f>nyse_gme_short_volume__4[[#This Row],[Off-Exchange]]/nyse_gme_short_volume__4[[#This Row],[total_reported]]</f>
        <v>0.32008483124832066</v>
      </c>
      <c r="I562" s="8">
        <v>27953</v>
      </c>
      <c r="J562" s="8" t="s">
        <v>521</v>
      </c>
      <c r="K562" s="8" t="s">
        <v>522</v>
      </c>
      <c r="L562" s="8" t="s">
        <v>523</v>
      </c>
      <c r="M562" s="8" t="s">
        <v>524</v>
      </c>
      <c r="N562" s="8">
        <v>12479</v>
      </c>
      <c r="O562" s="8">
        <v>4369</v>
      </c>
      <c r="P562" s="8">
        <v>484247</v>
      </c>
      <c r="Q562" s="8">
        <v>113138</v>
      </c>
      <c r="R562" s="8">
        <v>16959</v>
      </c>
      <c r="S562" s="8">
        <v>6012</v>
      </c>
      <c r="T562" s="8">
        <v>4289</v>
      </c>
    </row>
    <row r="563" spans="1:20">
      <c r="A563" s="1">
        <v>44918</v>
      </c>
      <c r="B563" s="8">
        <v>2540165</v>
      </c>
      <c r="C563" s="8">
        <v>1361918</v>
      </c>
      <c r="D563" s="8">
        <v>1178247</v>
      </c>
      <c r="E563" s="10">
        <f>nyse_gme_short_volume__4[[#This Row],[total_short]]/nyse_gme_short_volume__4[[#This Row],[total_reported]]</f>
        <v>0.53615336011637038</v>
      </c>
      <c r="F563" s="10">
        <f>nyse_gme_short_volume__4[[#This Row],[total_long]]/nyse_gme_short_volume__4[[#This Row],[total_reported]]</f>
        <v>0.46384663988362962</v>
      </c>
      <c r="G563" s="8">
        <v>554049</v>
      </c>
      <c r="H563" s="10">
        <f>nyse_gme_short_volume__4[[#This Row],[Off-Exchange]]/nyse_gme_short_volume__4[[#This Row],[total_reported]]</f>
        <v>0.21811535864796183</v>
      </c>
      <c r="I563" s="8">
        <v>33231</v>
      </c>
      <c r="J563" s="8" t="s">
        <v>525</v>
      </c>
      <c r="K563" s="8" t="s">
        <v>526</v>
      </c>
      <c r="L563" s="8" t="s">
        <v>527</v>
      </c>
      <c r="M563" s="8" t="s">
        <v>528</v>
      </c>
      <c r="N563" s="8">
        <v>3300</v>
      </c>
      <c r="O563" s="8">
        <v>5555</v>
      </c>
      <c r="P563" s="8">
        <v>295639</v>
      </c>
      <c r="Q563" s="8">
        <v>152944</v>
      </c>
      <c r="R563" s="8">
        <v>3507</v>
      </c>
      <c r="S563" s="8">
        <v>9444</v>
      </c>
      <c r="T563" s="8">
        <v>889</v>
      </c>
    </row>
    <row r="564" spans="1:20">
      <c r="A564" s="1">
        <v>44917</v>
      </c>
      <c r="B564" s="8">
        <v>4333646</v>
      </c>
      <c r="C564" s="8">
        <v>3126743</v>
      </c>
      <c r="D564" s="8">
        <v>1206903</v>
      </c>
      <c r="E564" s="10">
        <f>nyse_gme_short_volume__4[[#This Row],[total_short]]/nyse_gme_short_volume__4[[#This Row],[total_reported]]</f>
        <v>0.72150401763318928</v>
      </c>
      <c r="F564" s="10">
        <f>nyse_gme_short_volume__4[[#This Row],[total_long]]/nyse_gme_short_volume__4[[#This Row],[total_reported]]</f>
        <v>0.27849598236681078</v>
      </c>
      <c r="G564" s="8">
        <v>1433299</v>
      </c>
      <c r="H564" s="10">
        <f>nyse_gme_short_volume__4[[#This Row],[Off-Exchange]]/nyse_gme_short_volume__4[[#This Row],[total_reported]]</f>
        <v>0.33073744371367664</v>
      </c>
      <c r="I564" s="8">
        <v>33592</v>
      </c>
      <c r="J564" s="8" t="s">
        <v>529</v>
      </c>
      <c r="K564" s="8" t="s">
        <v>530</v>
      </c>
      <c r="L564" s="8" t="s">
        <v>531</v>
      </c>
      <c r="M564" s="8" t="s">
        <v>532</v>
      </c>
      <c r="N564" s="8">
        <v>4045</v>
      </c>
      <c r="O564" s="8">
        <v>5498</v>
      </c>
      <c r="P564" s="8">
        <v>913174</v>
      </c>
      <c r="Q564" s="8">
        <v>186774</v>
      </c>
      <c r="R564" s="8">
        <v>4354</v>
      </c>
      <c r="S564" s="8">
        <v>2771</v>
      </c>
      <c r="T564" s="8">
        <v>7126</v>
      </c>
    </row>
    <row r="565" spans="1:20">
      <c r="A565" s="1">
        <v>44916</v>
      </c>
      <c r="B565" s="8">
        <v>2139734</v>
      </c>
      <c r="C565" s="8">
        <v>1544681</v>
      </c>
      <c r="D565" s="8">
        <v>595053</v>
      </c>
      <c r="E565" s="10">
        <f>nyse_gme_short_volume__4[[#This Row],[total_short]]/nyse_gme_short_volume__4[[#This Row],[total_reported]]</f>
        <v>0.72190328330530806</v>
      </c>
      <c r="F565" s="10">
        <f>nyse_gme_short_volume__4[[#This Row],[total_long]]/nyse_gme_short_volume__4[[#This Row],[total_reported]]</f>
        <v>0.27809671669469194</v>
      </c>
      <c r="G565" s="8">
        <v>605740</v>
      </c>
      <c r="H565" s="10">
        <f>nyse_gme_short_volume__4[[#This Row],[Off-Exchange]]/nyse_gme_short_volume__4[[#This Row],[total_reported]]</f>
        <v>0.28309126274574314</v>
      </c>
      <c r="I565" s="8">
        <v>8368</v>
      </c>
      <c r="J565" s="8" t="s">
        <v>533</v>
      </c>
      <c r="K565" s="8" t="s">
        <v>534</v>
      </c>
      <c r="L565" s="8" t="s">
        <v>535</v>
      </c>
      <c r="M565" s="8" t="s">
        <v>536</v>
      </c>
      <c r="N565" s="8">
        <v>14900</v>
      </c>
      <c r="O565" s="8">
        <v>2517</v>
      </c>
      <c r="P565" s="8">
        <v>588545</v>
      </c>
      <c r="Q565" s="8">
        <v>83451</v>
      </c>
      <c r="R565" s="8">
        <v>5023</v>
      </c>
      <c r="S565" s="8">
        <v>7833</v>
      </c>
      <c r="T565" s="8">
        <v>2070</v>
      </c>
    </row>
    <row r="566" spans="1:20">
      <c r="A566" s="1">
        <v>44915</v>
      </c>
      <c r="B566" s="8">
        <v>3578444</v>
      </c>
      <c r="C566" s="8">
        <v>2544505</v>
      </c>
      <c r="D566" s="8">
        <v>1033939</v>
      </c>
      <c r="E566" s="10">
        <f>nyse_gme_short_volume__4[[#This Row],[total_short]]/nyse_gme_short_volume__4[[#This Row],[total_reported]]</f>
        <v>0.71106464150340198</v>
      </c>
      <c r="F566" s="10">
        <f>nyse_gme_short_volume__4[[#This Row],[total_long]]/nyse_gme_short_volume__4[[#This Row],[total_reported]]</f>
        <v>0.28893535849659796</v>
      </c>
      <c r="G566" s="8">
        <v>934181</v>
      </c>
      <c r="H566" s="10">
        <f>nyse_gme_short_volume__4[[#This Row],[Off-Exchange]]/nyse_gme_short_volume__4[[#This Row],[total_reported]]</f>
        <v>0.26105787878754005</v>
      </c>
      <c r="I566" s="8">
        <v>7471</v>
      </c>
      <c r="J566" s="8" t="s">
        <v>537</v>
      </c>
      <c r="K566" s="8" t="s">
        <v>538</v>
      </c>
      <c r="L566" s="8" t="s">
        <v>539</v>
      </c>
      <c r="M566" s="8" t="s">
        <v>540</v>
      </c>
      <c r="N566" s="8">
        <v>900</v>
      </c>
      <c r="O566" s="8">
        <v>5701</v>
      </c>
      <c r="P566" s="8">
        <v>979690</v>
      </c>
      <c r="Q566" s="8">
        <v>193081</v>
      </c>
      <c r="R566" s="8">
        <v>20890</v>
      </c>
      <c r="S566" s="8">
        <v>31146</v>
      </c>
      <c r="T566" s="8">
        <v>11174</v>
      </c>
    </row>
    <row r="567" spans="1:20">
      <c r="A567" s="1">
        <v>44914</v>
      </c>
      <c r="B567" s="8">
        <v>2967450</v>
      </c>
      <c r="C567" s="8">
        <v>2257773</v>
      </c>
      <c r="D567" s="8">
        <v>709677</v>
      </c>
      <c r="E567" s="10">
        <f>nyse_gme_short_volume__4[[#This Row],[total_short]]/nyse_gme_short_volume__4[[#This Row],[total_reported]]</f>
        <v>0.76084618106455038</v>
      </c>
      <c r="F567" s="10">
        <f>nyse_gme_short_volume__4[[#This Row],[total_long]]/nyse_gme_short_volume__4[[#This Row],[total_reported]]</f>
        <v>0.23915381893544962</v>
      </c>
      <c r="G567" s="8">
        <v>873805</v>
      </c>
      <c r="H567" s="10">
        <f>nyse_gme_short_volume__4[[#This Row],[Off-Exchange]]/nyse_gme_short_volume__4[[#This Row],[total_reported]]</f>
        <v>0.29446325970109016</v>
      </c>
      <c r="I567" s="8">
        <v>3477</v>
      </c>
      <c r="J567" s="8" t="s">
        <v>541</v>
      </c>
      <c r="K567" s="8" t="s">
        <v>542</v>
      </c>
      <c r="L567" s="8" t="s">
        <v>543</v>
      </c>
      <c r="M567" s="8" t="s">
        <v>544</v>
      </c>
      <c r="N567" s="8">
        <v>1823</v>
      </c>
      <c r="O567" s="8">
        <v>6119</v>
      </c>
      <c r="P567" s="8">
        <v>662614</v>
      </c>
      <c r="Q567" s="8">
        <v>141025</v>
      </c>
      <c r="R567" s="8">
        <v>4983</v>
      </c>
      <c r="S567" s="8">
        <v>6315</v>
      </c>
      <c r="T567" s="8">
        <v>3884</v>
      </c>
    </row>
    <row r="568" spans="1:20">
      <c r="A568" s="1">
        <v>44911</v>
      </c>
      <c r="B568" s="8">
        <v>5734711</v>
      </c>
      <c r="C568" s="8">
        <v>4123221</v>
      </c>
      <c r="D568" s="8">
        <v>1611490</v>
      </c>
      <c r="E568" s="10">
        <f>nyse_gme_short_volume__4[[#This Row],[total_short]]/nyse_gme_short_volume__4[[#This Row],[total_reported]]</f>
        <v>0.71899368599394109</v>
      </c>
      <c r="F568" s="10">
        <f>nyse_gme_short_volume__4[[#This Row],[total_long]]/nyse_gme_short_volume__4[[#This Row],[total_reported]]</f>
        <v>0.28100631400605891</v>
      </c>
      <c r="G568" s="8">
        <v>826623</v>
      </c>
      <c r="H568" s="10">
        <f>nyse_gme_short_volume__4[[#This Row],[Off-Exchange]]/nyse_gme_short_volume__4[[#This Row],[total_reported]]</f>
        <v>0.14414379381977574</v>
      </c>
      <c r="I568" s="8">
        <v>8724</v>
      </c>
      <c r="J568" s="8" t="s">
        <v>545</v>
      </c>
      <c r="K568" s="8" t="s">
        <v>546</v>
      </c>
      <c r="L568" s="8" t="s">
        <v>547</v>
      </c>
      <c r="M568" s="8" t="s">
        <v>548</v>
      </c>
      <c r="N568" s="8">
        <v>10209</v>
      </c>
      <c r="O568" s="8">
        <v>5045</v>
      </c>
      <c r="P568" s="8">
        <v>2584495</v>
      </c>
      <c r="Q568" s="8">
        <v>116798</v>
      </c>
      <c r="R568" s="8">
        <v>8096</v>
      </c>
      <c r="S568" s="8">
        <v>5983</v>
      </c>
      <c r="T568" s="8">
        <v>6739</v>
      </c>
    </row>
    <row r="569" spans="1:20">
      <c r="A569" s="1">
        <v>44910</v>
      </c>
      <c r="B569" s="8">
        <v>3755670</v>
      </c>
      <c r="C569" s="8">
        <v>2651297</v>
      </c>
      <c r="D569" s="8">
        <v>1104373</v>
      </c>
      <c r="E569" s="10">
        <f>nyse_gme_short_volume__4[[#This Row],[total_short]]/nyse_gme_short_volume__4[[#This Row],[total_reported]]</f>
        <v>0.70594514427518928</v>
      </c>
      <c r="F569" s="10">
        <f>nyse_gme_short_volume__4[[#This Row],[total_long]]/nyse_gme_short_volume__4[[#This Row],[total_reported]]</f>
        <v>0.29405485572481077</v>
      </c>
      <c r="G569" s="8">
        <v>1010234</v>
      </c>
      <c r="H569" s="10">
        <f>nyse_gme_short_volume__4[[#This Row],[Off-Exchange]]/nyse_gme_short_volume__4[[#This Row],[total_reported]]</f>
        <v>0.26898902193217189</v>
      </c>
      <c r="I569" s="8">
        <v>25702</v>
      </c>
      <c r="J569" s="8" t="s">
        <v>549</v>
      </c>
      <c r="K569" s="8" t="s">
        <v>550</v>
      </c>
      <c r="L569" s="8" t="s">
        <v>551</v>
      </c>
      <c r="M569" s="8" t="s">
        <v>552</v>
      </c>
      <c r="N569" s="8">
        <v>5893</v>
      </c>
      <c r="O569" s="8">
        <v>11971</v>
      </c>
      <c r="P569" s="8">
        <v>798742</v>
      </c>
      <c r="Q569" s="8">
        <v>240067</v>
      </c>
      <c r="R569" s="8">
        <v>8182</v>
      </c>
      <c r="S569" s="8">
        <v>4423</v>
      </c>
      <c r="T569" s="8">
        <v>4323</v>
      </c>
    </row>
    <row r="570" spans="1:20">
      <c r="A570" s="1">
        <v>44909</v>
      </c>
      <c r="B570" s="8">
        <v>3635023</v>
      </c>
      <c r="C570" s="8">
        <v>2625439</v>
      </c>
      <c r="D570" s="8">
        <v>1009584</v>
      </c>
      <c r="E570" s="10">
        <f>nyse_gme_short_volume__4[[#This Row],[total_short]]/nyse_gme_short_volume__4[[#This Row],[total_reported]]</f>
        <v>0.72226200494467296</v>
      </c>
      <c r="F570" s="10">
        <f>nyse_gme_short_volume__4[[#This Row],[total_long]]/nyse_gme_short_volume__4[[#This Row],[total_reported]]</f>
        <v>0.27773799505532704</v>
      </c>
      <c r="G570" s="8">
        <v>1021917</v>
      </c>
      <c r="H570" s="10">
        <f>nyse_gme_short_volume__4[[#This Row],[Off-Exchange]]/nyse_gme_short_volume__4[[#This Row],[total_reported]]</f>
        <v>0.28113082090539732</v>
      </c>
      <c r="I570" s="8">
        <v>4648</v>
      </c>
      <c r="J570" s="8" t="s">
        <v>553</v>
      </c>
      <c r="K570" s="8" t="s">
        <v>554</v>
      </c>
      <c r="L570" s="8" t="s">
        <v>555</v>
      </c>
      <c r="M570" s="8" t="s">
        <v>556</v>
      </c>
      <c r="N570" s="8">
        <v>17220</v>
      </c>
      <c r="O570" s="8">
        <v>6640</v>
      </c>
      <c r="P570" s="8">
        <v>855871</v>
      </c>
      <c r="Q570" s="8">
        <v>162423</v>
      </c>
      <c r="R570" s="8">
        <v>12143</v>
      </c>
      <c r="S570" s="8">
        <v>8764</v>
      </c>
      <c r="T570" s="8">
        <v>11771</v>
      </c>
    </row>
    <row r="571" spans="1:20">
      <c r="A571" s="1">
        <v>44908</v>
      </c>
      <c r="B571" s="8">
        <v>5122148</v>
      </c>
      <c r="C571" s="8">
        <v>3916954</v>
      </c>
      <c r="D571" s="8">
        <v>1205194</v>
      </c>
      <c r="E571" s="10">
        <f>nyse_gme_short_volume__4[[#This Row],[total_short]]/nyse_gme_short_volume__4[[#This Row],[total_reported]]</f>
        <v>0.76470925869381356</v>
      </c>
      <c r="F571" s="10">
        <f>nyse_gme_short_volume__4[[#This Row],[total_long]]/nyse_gme_short_volume__4[[#This Row],[total_reported]]</f>
        <v>0.23529074130618638</v>
      </c>
      <c r="G571" s="8">
        <v>1718523</v>
      </c>
      <c r="H571" s="10">
        <f>nyse_gme_short_volume__4[[#This Row],[Off-Exchange]]/nyse_gme_short_volume__4[[#This Row],[total_reported]]</f>
        <v>0.33550826723476168</v>
      </c>
      <c r="I571" s="8">
        <v>19880</v>
      </c>
      <c r="J571" s="8" t="s">
        <v>557</v>
      </c>
      <c r="K571" s="8" t="s">
        <v>558</v>
      </c>
      <c r="L571" s="8" t="s">
        <v>559</v>
      </c>
      <c r="M571" s="8" t="s">
        <v>560</v>
      </c>
      <c r="N571" s="8">
        <v>15539</v>
      </c>
      <c r="O571" s="8">
        <v>13385</v>
      </c>
      <c r="P571" s="8">
        <v>1188039</v>
      </c>
      <c r="Q571" s="8">
        <v>245732</v>
      </c>
      <c r="R571" s="8">
        <v>21800</v>
      </c>
      <c r="S571" s="8">
        <v>6045</v>
      </c>
      <c r="T571" s="8">
        <v>9888</v>
      </c>
    </row>
    <row r="572" spans="1:20">
      <c r="A572" s="1">
        <v>44907</v>
      </c>
      <c r="B572" s="8">
        <v>3171994</v>
      </c>
      <c r="C572" s="8">
        <v>2217437</v>
      </c>
      <c r="D572" s="8">
        <v>954557</v>
      </c>
      <c r="E572" s="10">
        <f>nyse_gme_short_volume__4[[#This Row],[total_short]]/nyse_gme_short_volume__4[[#This Row],[total_reported]]</f>
        <v>0.69906721135033678</v>
      </c>
      <c r="F572" s="10">
        <f>nyse_gme_short_volume__4[[#This Row],[total_long]]/nyse_gme_short_volume__4[[#This Row],[total_reported]]</f>
        <v>0.30093278864966327</v>
      </c>
      <c r="G572" s="8">
        <v>788303</v>
      </c>
      <c r="H572" s="10">
        <f>nyse_gme_short_volume__4[[#This Row],[Off-Exchange]]/nyse_gme_short_volume__4[[#This Row],[total_reported]]</f>
        <v>0.24851970085693731</v>
      </c>
      <c r="I572" s="8">
        <v>7212</v>
      </c>
      <c r="J572" s="8" t="s">
        <v>561</v>
      </c>
      <c r="K572" s="8" t="s">
        <v>562</v>
      </c>
      <c r="L572" s="8" t="s">
        <v>563</v>
      </c>
      <c r="M572" s="8" t="s">
        <v>564</v>
      </c>
      <c r="N572" s="8">
        <v>4600</v>
      </c>
      <c r="O572" s="8">
        <v>5703</v>
      </c>
      <c r="P572" s="8">
        <v>952615</v>
      </c>
      <c r="Q572" s="8">
        <v>124090</v>
      </c>
      <c r="R572" s="8">
        <v>5428</v>
      </c>
      <c r="S572" s="8">
        <v>3728</v>
      </c>
      <c r="T572" s="8">
        <v>3438</v>
      </c>
    </row>
    <row r="573" spans="1:20">
      <c r="A573" s="1">
        <v>44904</v>
      </c>
      <c r="B573" s="8">
        <v>4385538</v>
      </c>
      <c r="C573" s="8">
        <v>3260447</v>
      </c>
      <c r="D573" s="8">
        <v>1125091</v>
      </c>
      <c r="E573" s="10">
        <f>nyse_gme_short_volume__4[[#This Row],[total_short]]/nyse_gme_short_volume__4[[#This Row],[total_reported]]</f>
        <v>0.74345428086588239</v>
      </c>
      <c r="F573" s="10">
        <f>nyse_gme_short_volume__4[[#This Row],[total_long]]/nyse_gme_short_volume__4[[#This Row],[total_reported]]</f>
        <v>0.25654571913411761</v>
      </c>
      <c r="G573" s="8">
        <v>1282392</v>
      </c>
      <c r="H573" s="10">
        <f>nyse_gme_short_volume__4[[#This Row],[Off-Exchange]]/nyse_gme_short_volume__4[[#This Row],[total_reported]]</f>
        <v>0.29241383839337387</v>
      </c>
      <c r="I573" s="8">
        <v>16163</v>
      </c>
      <c r="J573" s="8" t="s">
        <v>565</v>
      </c>
      <c r="K573" s="8" t="s">
        <v>566</v>
      </c>
      <c r="L573" s="8" t="s">
        <v>567</v>
      </c>
      <c r="M573" s="8" t="s">
        <v>568</v>
      </c>
      <c r="N573" s="8">
        <v>1700</v>
      </c>
      <c r="O573" s="8">
        <v>4265</v>
      </c>
      <c r="P573" s="8">
        <v>1060247</v>
      </c>
      <c r="Q573" s="8">
        <v>133317</v>
      </c>
      <c r="R573" s="8">
        <v>5909</v>
      </c>
      <c r="S573" s="8">
        <v>5732</v>
      </c>
      <c r="T573" s="8">
        <v>8327</v>
      </c>
    </row>
    <row r="574" spans="1:20">
      <c r="A574" s="1">
        <v>44903</v>
      </c>
      <c r="B574" s="8">
        <v>8509677</v>
      </c>
      <c r="C574" s="8">
        <v>5722328</v>
      </c>
      <c r="D574" s="8">
        <v>2787349</v>
      </c>
      <c r="E574" s="10">
        <f>nyse_gme_short_volume__4[[#This Row],[total_short]]/nyse_gme_short_volume__4[[#This Row],[total_reported]]</f>
        <v>0.67244949485156724</v>
      </c>
      <c r="F574" s="10">
        <f>nyse_gme_short_volume__4[[#This Row],[total_long]]/nyse_gme_short_volume__4[[#This Row],[total_reported]]</f>
        <v>0.32755050514843276</v>
      </c>
      <c r="G574" s="8">
        <v>2684875</v>
      </c>
      <c r="H574" s="10">
        <f>nyse_gme_short_volume__4[[#This Row],[Off-Exchange]]/nyse_gme_short_volume__4[[#This Row],[total_reported]]</f>
        <v>0.31550844996819505</v>
      </c>
      <c r="I574" s="8">
        <v>36061</v>
      </c>
      <c r="J574" s="8" t="s">
        <v>569</v>
      </c>
      <c r="K574" s="8" t="s">
        <v>570</v>
      </c>
      <c r="L574" s="8" t="s">
        <v>571</v>
      </c>
      <c r="M574" s="8" t="s">
        <v>572</v>
      </c>
      <c r="N574" s="8">
        <v>16059</v>
      </c>
      <c r="O574" s="8">
        <v>14017</v>
      </c>
      <c r="P574" s="8">
        <v>1319221</v>
      </c>
      <c r="Q574" s="8">
        <v>297063</v>
      </c>
      <c r="R574" s="8">
        <v>33271</v>
      </c>
      <c r="S574" s="8">
        <v>23079</v>
      </c>
      <c r="T574" s="8">
        <v>7018</v>
      </c>
    </row>
    <row r="575" spans="1:20">
      <c r="A575" s="1">
        <v>44902</v>
      </c>
      <c r="B575" s="8">
        <v>7644794</v>
      </c>
      <c r="C575" s="8">
        <v>5908988</v>
      </c>
      <c r="D575" s="8">
        <v>1735806</v>
      </c>
      <c r="E575" s="10">
        <f>nyse_gme_short_volume__4[[#This Row],[total_short]]/nyse_gme_short_volume__4[[#This Row],[total_reported]]</f>
        <v>0.77294273724053253</v>
      </c>
      <c r="F575" s="10">
        <f>nyse_gme_short_volume__4[[#This Row],[total_long]]/nyse_gme_short_volume__4[[#This Row],[total_reported]]</f>
        <v>0.22705726275946742</v>
      </c>
      <c r="G575" s="8">
        <v>2539665</v>
      </c>
      <c r="H575" s="10">
        <f>nyse_gme_short_volume__4[[#This Row],[Off-Exchange]]/nyse_gme_short_volume__4[[#This Row],[total_reported]]</f>
        <v>0.33220842837622572</v>
      </c>
      <c r="I575" s="8">
        <v>28231</v>
      </c>
      <c r="J575" s="8" t="s">
        <v>573</v>
      </c>
      <c r="K575" s="8" t="s">
        <v>574</v>
      </c>
      <c r="L575" s="8" t="s">
        <v>575</v>
      </c>
      <c r="M575" s="8" t="s">
        <v>576</v>
      </c>
      <c r="N575" s="8">
        <v>5185</v>
      </c>
      <c r="O575" s="8">
        <v>14471</v>
      </c>
      <c r="P575" s="8">
        <v>1430021</v>
      </c>
      <c r="Q575" s="8">
        <v>415639</v>
      </c>
      <c r="R575" s="8">
        <v>14742</v>
      </c>
      <c r="S575" s="8">
        <v>11884</v>
      </c>
      <c r="T575" s="8">
        <v>9140</v>
      </c>
    </row>
    <row r="576" spans="1:20">
      <c r="A576" s="1">
        <v>44901</v>
      </c>
      <c r="B576" s="8">
        <v>6248751</v>
      </c>
      <c r="C576" s="8">
        <v>4950866</v>
      </c>
      <c r="D576" s="8">
        <v>1297885</v>
      </c>
      <c r="E576" s="10">
        <f>nyse_gme_short_volume__4[[#This Row],[total_short]]/nyse_gme_short_volume__4[[#This Row],[total_reported]]</f>
        <v>0.79229689261101943</v>
      </c>
      <c r="F576" s="10">
        <f>nyse_gme_short_volume__4[[#This Row],[total_long]]/nyse_gme_short_volume__4[[#This Row],[total_reported]]</f>
        <v>0.20770310738898062</v>
      </c>
      <c r="G576" s="8">
        <v>2230916</v>
      </c>
      <c r="H576" s="10">
        <f>nyse_gme_short_volume__4[[#This Row],[Off-Exchange]]/nyse_gme_short_volume__4[[#This Row],[total_reported]]</f>
        <v>0.35701790645842663</v>
      </c>
      <c r="I576" s="8">
        <v>11559</v>
      </c>
      <c r="J576" s="8" t="s">
        <v>577</v>
      </c>
      <c r="K576" s="8" t="s">
        <v>578</v>
      </c>
      <c r="L576" s="8" t="s">
        <v>579</v>
      </c>
      <c r="M576" s="8" t="s">
        <v>580</v>
      </c>
      <c r="N576" s="8">
        <v>4900</v>
      </c>
      <c r="O576" s="8">
        <v>9874</v>
      </c>
      <c r="P576" s="8">
        <v>1381996</v>
      </c>
      <c r="Q576" s="8">
        <v>414313</v>
      </c>
      <c r="R576" s="8">
        <v>10811</v>
      </c>
      <c r="S576" s="8">
        <v>24831</v>
      </c>
      <c r="T576" s="8">
        <v>3685</v>
      </c>
    </row>
    <row r="577" spans="1:20">
      <c r="A577" s="1">
        <v>44900</v>
      </c>
      <c r="B577" s="8">
        <v>4089662</v>
      </c>
      <c r="C577" s="8">
        <v>3092504</v>
      </c>
      <c r="D577" s="8">
        <v>997158</v>
      </c>
      <c r="E577" s="10">
        <f>nyse_gme_short_volume__4[[#This Row],[total_short]]/nyse_gme_short_volume__4[[#This Row],[total_reported]]</f>
        <v>0.75617593825602214</v>
      </c>
      <c r="F577" s="10">
        <f>nyse_gme_short_volume__4[[#This Row],[total_long]]/nyse_gme_short_volume__4[[#This Row],[total_reported]]</f>
        <v>0.24382406174397786</v>
      </c>
      <c r="G577" s="8">
        <v>1326874</v>
      </c>
      <c r="H577" s="10">
        <f>nyse_gme_short_volume__4[[#This Row],[Off-Exchange]]/nyse_gme_short_volume__4[[#This Row],[total_reported]]</f>
        <v>0.32444588330282553</v>
      </c>
      <c r="I577" s="8">
        <v>6856</v>
      </c>
      <c r="J577" s="8" t="s">
        <v>581</v>
      </c>
      <c r="K577" s="8" t="s">
        <v>582</v>
      </c>
      <c r="L577" s="8" t="s">
        <v>583</v>
      </c>
      <c r="M577" s="8" t="s">
        <v>584</v>
      </c>
      <c r="N577" s="8">
        <v>25917</v>
      </c>
      <c r="O577" s="8">
        <v>4328</v>
      </c>
      <c r="P577" s="8">
        <v>834895</v>
      </c>
      <c r="Q577" s="8">
        <v>180995</v>
      </c>
      <c r="R577" s="8">
        <v>13682</v>
      </c>
      <c r="S577" s="8">
        <v>25165</v>
      </c>
      <c r="T577" s="8">
        <v>3461</v>
      </c>
    </row>
    <row r="578" spans="1:20">
      <c r="A578" s="1">
        <v>44897</v>
      </c>
      <c r="B578" s="8">
        <v>3750819</v>
      </c>
      <c r="C578" s="8">
        <v>2516359</v>
      </c>
      <c r="D578" s="8">
        <v>1234460</v>
      </c>
      <c r="E578" s="10">
        <f>nyse_gme_short_volume__4[[#This Row],[total_short]]/nyse_gme_short_volume__4[[#This Row],[total_reported]]</f>
        <v>0.67088254591863805</v>
      </c>
      <c r="F578" s="10">
        <f>nyse_gme_short_volume__4[[#This Row],[total_long]]/nyse_gme_short_volume__4[[#This Row],[total_reported]]</f>
        <v>0.32911745408136195</v>
      </c>
      <c r="G578" s="8">
        <v>1071292</v>
      </c>
      <c r="H578" s="10">
        <f>nyse_gme_short_volume__4[[#This Row],[Off-Exchange]]/nyse_gme_short_volume__4[[#This Row],[total_reported]]</f>
        <v>0.28561548824403415</v>
      </c>
      <c r="I578" s="8">
        <v>39577</v>
      </c>
      <c r="J578" s="8" t="s">
        <v>585</v>
      </c>
      <c r="K578" s="8" t="s">
        <v>586</v>
      </c>
      <c r="L578" s="8" t="s">
        <v>587</v>
      </c>
      <c r="M578" s="8" t="s">
        <v>588</v>
      </c>
      <c r="N578" s="8">
        <v>2100</v>
      </c>
      <c r="O578" s="8">
        <v>4186</v>
      </c>
      <c r="P578" s="8">
        <v>563433</v>
      </c>
      <c r="Q578" s="8">
        <v>176266</v>
      </c>
      <c r="R578" s="8">
        <v>11739</v>
      </c>
      <c r="S578" s="8">
        <v>5270</v>
      </c>
      <c r="T578" s="8">
        <v>4781</v>
      </c>
    </row>
    <row r="579" spans="1:20">
      <c r="A579" s="1">
        <v>44896</v>
      </c>
      <c r="B579" s="8">
        <v>6537212</v>
      </c>
      <c r="C579" s="8">
        <v>4302535</v>
      </c>
      <c r="D579" s="8">
        <v>2234677</v>
      </c>
      <c r="E579" s="10">
        <f>nyse_gme_short_volume__4[[#This Row],[total_short]]/nyse_gme_short_volume__4[[#This Row],[total_reported]]</f>
        <v>0.65816054305719318</v>
      </c>
      <c r="F579" s="10">
        <f>nyse_gme_short_volume__4[[#This Row],[total_long]]/nyse_gme_short_volume__4[[#This Row],[total_reported]]</f>
        <v>0.34183945694280682</v>
      </c>
      <c r="G579" s="8">
        <v>2417225</v>
      </c>
      <c r="H579" s="10">
        <f>nyse_gme_short_volume__4[[#This Row],[Off-Exchange]]/nyse_gme_short_volume__4[[#This Row],[total_reported]]</f>
        <v>0.36976389935036524</v>
      </c>
      <c r="I579" s="8">
        <v>31785</v>
      </c>
      <c r="J579" s="8" t="s">
        <v>589</v>
      </c>
      <c r="K579" s="8" t="s">
        <v>590</v>
      </c>
      <c r="L579" s="8" t="s">
        <v>591</v>
      </c>
      <c r="M579" s="8" t="s">
        <v>592</v>
      </c>
      <c r="N579" s="8">
        <v>6776</v>
      </c>
      <c r="O579" s="8">
        <v>6357</v>
      </c>
      <c r="P579" s="8">
        <v>578457</v>
      </c>
      <c r="Q579" s="8">
        <v>283119</v>
      </c>
      <c r="R579" s="8">
        <v>8422</v>
      </c>
      <c r="S579" s="8">
        <v>8774</v>
      </c>
      <c r="T579" s="8">
        <v>10527</v>
      </c>
    </row>
    <row r="580" spans="1:20">
      <c r="A580" s="1">
        <v>44895</v>
      </c>
      <c r="B580" s="8">
        <v>3033957</v>
      </c>
      <c r="C580" s="8">
        <v>2179837</v>
      </c>
      <c r="D580" s="8">
        <v>854120</v>
      </c>
      <c r="E580" s="10">
        <f>nyse_gme_short_volume__4[[#This Row],[total_short]]/nyse_gme_short_volume__4[[#This Row],[total_reported]]</f>
        <v>0.71847985980025431</v>
      </c>
      <c r="F580" s="10">
        <f>nyse_gme_short_volume__4[[#This Row],[total_long]]/nyse_gme_short_volume__4[[#This Row],[total_reported]]</f>
        <v>0.28152014019974575</v>
      </c>
      <c r="G580" s="8">
        <v>827706</v>
      </c>
      <c r="H580" s="10">
        <f>nyse_gme_short_volume__4[[#This Row],[Off-Exchange]]/nyse_gme_short_volume__4[[#This Row],[total_reported]]</f>
        <v>0.27281401812880013</v>
      </c>
      <c r="I580" s="8">
        <v>20334</v>
      </c>
      <c r="J580" s="8" t="s">
        <v>593</v>
      </c>
      <c r="K580" s="8" t="s">
        <v>594</v>
      </c>
      <c r="L580" s="8" t="s">
        <v>595</v>
      </c>
      <c r="M580" s="8" t="s">
        <v>596</v>
      </c>
      <c r="N580" s="8">
        <v>4850</v>
      </c>
      <c r="O580" s="8">
        <v>1814</v>
      </c>
      <c r="P580" s="8">
        <v>766363</v>
      </c>
      <c r="Q580" s="8">
        <v>90506</v>
      </c>
      <c r="R580" s="8">
        <v>9803</v>
      </c>
      <c r="S580" s="8">
        <v>9790</v>
      </c>
      <c r="T580" s="8">
        <v>3743</v>
      </c>
    </row>
    <row r="581" spans="1:20">
      <c r="A581" s="1">
        <v>44894</v>
      </c>
      <c r="B581" s="8">
        <v>1685651</v>
      </c>
      <c r="C581" s="8">
        <v>1103560</v>
      </c>
      <c r="D581" s="8">
        <v>582091</v>
      </c>
      <c r="E581" s="10">
        <f>nyse_gme_short_volume__4[[#This Row],[total_short]]/nyse_gme_short_volume__4[[#This Row],[total_reported]]</f>
        <v>0.65467881548434403</v>
      </c>
      <c r="F581" s="10">
        <f>nyse_gme_short_volume__4[[#This Row],[total_long]]/nyse_gme_short_volume__4[[#This Row],[total_reported]]</f>
        <v>0.34532118451565597</v>
      </c>
      <c r="G581" s="8">
        <v>500616</v>
      </c>
      <c r="H581" s="10">
        <f>nyse_gme_short_volume__4[[#This Row],[Off-Exchange]]/nyse_gme_short_volume__4[[#This Row],[total_reported]]</f>
        <v>0.2969867428073783</v>
      </c>
      <c r="I581" s="8">
        <v>15683</v>
      </c>
      <c r="J581" s="8" t="s">
        <v>597</v>
      </c>
      <c r="K581" s="8" t="s">
        <v>598</v>
      </c>
      <c r="L581" s="8" t="s">
        <v>599</v>
      </c>
      <c r="M581" s="8" t="s">
        <v>600</v>
      </c>
      <c r="N581" s="8">
        <v>1600</v>
      </c>
      <c r="O581" s="8">
        <v>1300</v>
      </c>
      <c r="P581" s="8">
        <v>252219</v>
      </c>
      <c r="Q581" s="8">
        <v>39010</v>
      </c>
      <c r="R581" s="8">
        <v>991</v>
      </c>
      <c r="S581" s="8">
        <v>2332</v>
      </c>
      <c r="T581" s="8">
        <v>1793</v>
      </c>
    </row>
    <row r="582" spans="1:20">
      <c r="A582" s="1">
        <v>44893</v>
      </c>
      <c r="B582" s="8">
        <v>2093425</v>
      </c>
      <c r="C582" s="8">
        <v>1459727</v>
      </c>
      <c r="D582" s="8">
        <v>633698</v>
      </c>
      <c r="E582" s="10">
        <f>nyse_gme_short_volume__4[[#This Row],[total_short]]/nyse_gme_short_volume__4[[#This Row],[total_reported]]</f>
        <v>0.69729128103466809</v>
      </c>
      <c r="F582" s="10">
        <f>nyse_gme_short_volume__4[[#This Row],[total_long]]/nyse_gme_short_volume__4[[#This Row],[total_reported]]</f>
        <v>0.30270871896533191</v>
      </c>
      <c r="G582" s="8">
        <v>622110</v>
      </c>
      <c r="H582" s="10">
        <f>nyse_gme_short_volume__4[[#This Row],[Off-Exchange]]/nyse_gme_short_volume__4[[#This Row],[total_reported]]</f>
        <v>0.29717329257078712</v>
      </c>
      <c r="I582" s="8">
        <v>3969</v>
      </c>
      <c r="J582" s="8" t="s">
        <v>601</v>
      </c>
      <c r="K582" s="8" t="s">
        <v>602</v>
      </c>
      <c r="L582" s="8" t="s">
        <v>603</v>
      </c>
      <c r="M582" s="8" t="s">
        <v>604</v>
      </c>
      <c r="N582" s="8">
        <v>2500</v>
      </c>
      <c r="O582" s="8">
        <v>1700</v>
      </c>
      <c r="P582" s="8">
        <v>442903</v>
      </c>
      <c r="Q582" s="8">
        <v>65436</v>
      </c>
      <c r="R582" s="8">
        <v>1756</v>
      </c>
      <c r="S582" s="8">
        <v>454</v>
      </c>
      <c r="T582" s="8">
        <v>2620</v>
      </c>
    </row>
    <row r="583" spans="1:20">
      <c r="A583" s="1">
        <v>44890</v>
      </c>
      <c r="B583" s="8">
        <v>930455</v>
      </c>
      <c r="C583" s="8">
        <v>607021</v>
      </c>
      <c r="D583" s="8">
        <v>323434</v>
      </c>
      <c r="E583" s="10">
        <f>nyse_gme_short_volume__4[[#This Row],[total_short]]/nyse_gme_short_volume__4[[#This Row],[total_reported]]</f>
        <v>0.65239157186537766</v>
      </c>
      <c r="F583" s="10">
        <f>nyse_gme_short_volume__4[[#This Row],[total_long]]/nyse_gme_short_volume__4[[#This Row],[total_reported]]</f>
        <v>0.34760842813462228</v>
      </c>
      <c r="G583" s="8">
        <v>251173</v>
      </c>
      <c r="H583" s="10">
        <f>nyse_gme_short_volume__4[[#This Row],[Off-Exchange]]/nyse_gme_short_volume__4[[#This Row],[total_reported]]</f>
        <v>0.26994642406134634</v>
      </c>
      <c r="I583" s="8">
        <v>5957</v>
      </c>
      <c r="J583" s="8" t="s">
        <v>605</v>
      </c>
      <c r="K583" s="8" t="s">
        <v>606</v>
      </c>
      <c r="L583" s="8" t="s">
        <v>607</v>
      </c>
      <c r="M583" s="8" t="s">
        <v>608</v>
      </c>
      <c r="N583" s="8">
        <v>4468</v>
      </c>
      <c r="O583" s="8">
        <v>3538</v>
      </c>
      <c r="P583" s="8">
        <v>173408</v>
      </c>
      <c r="Q583" s="8">
        <v>27478</v>
      </c>
      <c r="R583" s="8">
        <v>721</v>
      </c>
      <c r="S583" s="8">
        <v>2179</v>
      </c>
      <c r="T583" s="8">
        <v>1960</v>
      </c>
    </row>
    <row r="584" spans="1:20">
      <c r="A584" s="1">
        <v>44888</v>
      </c>
      <c r="B584" s="8">
        <v>2293210</v>
      </c>
      <c r="C584" s="8">
        <v>1482247</v>
      </c>
      <c r="D584" s="8">
        <v>810963</v>
      </c>
      <c r="E584" s="10">
        <f>nyse_gme_short_volume__4[[#This Row],[total_short]]/nyse_gme_short_volume__4[[#This Row],[total_reported]]</f>
        <v>0.6463633945430205</v>
      </c>
      <c r="F584" s="10">
        <f>nyse_gme_short_volume__4[[#This Row],[total_long]]/nyse_gme_short_volume__4[[#This Row],[total_reported]]</f>
        <v>0.3536366054569795</v>
      </c>
      <c r="G584" s="8">
        <v>616520</v>
      </c>
      <c r="H584" s="10">
        <f>nyse_gme_short_volume__4[[#This Row],[Off-Exchange]]/nyse_gme_short_volume__4[[#This Row],[total_reported]]</f>
        <v>0.26884585362875618</v>
      </c>
      <c r="I584" s="8">
        <v>4105</v>
      </c>
      <c r="J584" s="8" t="s">
        <v>609</v>
      </c>
      <c r="K584" s="8" t="s">
        <v>610</v>
      </c>
      <c r="L584" s="8" t="s">
        <v>611</v>
      </c>
      <c r="M584" s="8" t="s">
        <v>612</v>
      </c>
      <c r="N584" s="8">
        <v>3000</v>
      </c>
      <c r="O584" s="8">
        <v>2893</v>
      </c>
      <c r="P584" s="8">
        <v>398499</v>
      </c>
      <c r="Q584" s="8">
        <v>89840</v>
      </c>
      <c r="R584" s="8">
        <v>2437</v>
      </c>
      <c r="S584" s="8">
        <v>2026</v>
      </c>
      <c r="T584" s="8">
        <v>7444</v>
      </c>
    </row>
    <row r="585" spans="1:20">
      <c r="A585" s="1">
        <v>44887</v>
      </c>
      <c r="B585" s="8">
        <v>3545641</v>
      </c>
      <c r="C585" s="8">
        <v>2476242</v>
      </c>
      <c r="D585" s="8">
        <v>1069399</v>
      </c>
      <c r="E585" s="10">
        <f>nyse_gme_short_volume__4[[#This Row],[total_short]]/nyse_gme_short_volume__4[[#This Row],[total_reported]]</f>
        <v>0.69839050259177393</v>
      </c>
      <c r="F585" s="10">
        <f>nyse_gme_short_volume__4[[#This Row],[total_long]]/nyse_gme_short_volume__4[[#This Row],[total_reported]]</f>
        <v>0.30160949740822607</v>
      </c>
      <c r="G585" s="8">
        <v>1083003</v>
      </c>
      <c r="H585" s="10">
        <f>nyse_gme_short_volume__4[[#This Row],[Off-Exchange]]/nyse_gme_short_volume__4[[#This Row],[total_reported]]</f>
        <v>0.30544632127166849</v>
      </c>
      <c r="I585" s="8">
        <v>4859</v>
      </c>
      <c r="J585" s="8" t="s">
        <v>613</v>
      </c>
      <c r="K585" s="8" t="s">
        <v>614</v>
      </c>
      <c r="L585" s="8" t="s">
        <v>615</v>
      </c>
      <c r="M585" s="8" t="s">
        <v>616</v>
      </c>
      <c r="N585" s="8">
        <v>1950</v>
      </c>
      <c r="O585" s="8">
        <v>4511</v>
      </c>
      <c r="P585" s="8">
        <v>711316</v>
      </c>
      <c r="Q585" s="8">
        <v>116706</v>
      </c>
      <c r="R585" s="8">
        <v>3918</v>
      </c>
      <c r="S585" s="8">
        <v>1786</v>
      </c>
      <c r="T585" s="8">
        <v>10598</v>
      </c>
    </row>
    <row r="586" spans="1:20">
      <c r="A586" s="1">
        <v>44886</v>
      </c>
      <c r="B586" s="8">
        <v>3714939</v>
      </c>
      <c r="C586" s="8">
        <v>2775498</v>
      </c>
      <c r="D586" s="8">
        <v>939441</v>
      </c>
      <c r="E586" s="10">
        <f>nyse_gme_short_volume__4[[#This Row],[total_short]]/nyse_gme_short_volume__4[[#This Row],[total_reported]]</f>
        <v>0.74711805496671679</v>
      </c>
      <c r="F586" s="10">
        <f>nyse_gme_short_volume__4[[#This Row],[total_long]]/nyse_gme_short_volume__4[[#This Row],[total_reported]]</f>
        <v>0.25288194503328321</v>
      </c>
      <c r="G586" s="8">
        <v>1147622</v>
      </c>
      <c r="H586" s="10">
        <f>nyse_gme_short_volume__4[[#This Row],[Off-Exchange]]/nyse_gme_short_volume__4[[#This Row],[total_reported]]</f>
        <v>0.30892081942664468</v>
      </c>
      <c r="I586" s="8">
        <v>50561</v>
      </c>
      <c r="J586" s="8" t="s">
        <v>617</v>
      </c>
      <c r="K586" s="8" t="s">
        <v>618</v>
      </c>
      <c r="L586" s="8" t="s">
        <v>619</v>
      </c>
      <c r="M586" s="8" t="s">
        <v>620</v>
      </c>
      <c r="N586" s="8">
        <v>4400</v>
      </c>
      <c r="O586" s="8">
        <v>6338</v>
      </c>
      <c r="P586" s="8">
        <v>745173</v>
      </c>
      <c r="Q586" s="8">
        <v>101179</v>
      </c>
      <c r="R586" s="8">
        <v>5726</v>
      </c>
      <c r="S586" s="8">
        <v>7677</v>
      </c>
      <c r="T586" s="8">
        <v>7445</v>
      </c>
    </row>
    <row r="587" spans="1:20">
      <c r="A587" s="1">
        <v>44883</v>
      </c>
      <c r="B587" s="8">
        <v>2509306</v>
      </c>
      <c r="C587" s="8">
        <v>1748095</v>
      </c>
      <c r="D587" s="8">
        <v>761211</v>
      </c>
      <c r="E587" s="10">
        <f>nyse_gme_short_volume__4[[#This Row],[total_short]]/nyse_gme_short_volume__4[[#This Row],[total_reported]]</f>
        <v>0.69664480936163231</v>
      </c>
      <c r="F587" s="10">
        <f>nyse_gme_short_volume__4[[#This Row],[total_long]]/nyse_gme_short_volume__4[[#This Row],[total_reported]]</f>
        <v>0.30335519063836774</v>
      </c>
      <c r="G587" s="8">
        <v>785958</v>
      </c>
      <c r="H587" s="10">
        <f>nyse_gme_short_volume__4[[#This Row],[Off-Exchange]]/nyse_gme_short_volume__4[[#This Row],[total_reported]]</f>
        <v>0.31321727999693938</v>
      </c>
      <c r="I587" s="8">
        <v>9140</v>
      </c>
      <c r="J587" s="8" t="s">
        <v>621</v>
      </c>
      <c r="K587" s="8" t="s">
        <v>622</v>
      </c>
      <c r="L587" s="8" t="s">
        <v>623</v>
      </c>
      <c r="M587" s="8" t="s">
        <v>624</v>
      </c>
      <c r="N587" s="8">
        <v>3057</v>
      </c>
      <c r="O587" s="8">
        <v>9198</v>
      </c>
      <c r="P587" s="8">
        <v>447090</v>
      </c>
      <c r="Q587" s="8">
        <v>72370</v>
      </c>
      <c r="R587" s="8">
        <v>6969</v>
      </c>
      <c r="S587" s="8">
        <v>485</v>
      </c>
      <c r="T587" s="8">
        <v>12176</v>
      </c>
    </row>
    <row r="588" spans="1:20">
      <c r="A588" s="1">
        <v>44882</v>
      </c>
      <c r="B588" s="8">
        <v>1988618</v>
      </c>
      <c r="C588" s="8">
        <v>1327839</v>
      </c>
      <c r="D588" s="8">
        <v>660779</v>
      </c>
      <c r="E588" s="10">
        <f>nyse_gme_short_volume__4[[#This Row],[total_short]]/nyse_gme_short_volume__4[[#This Row],[total_reported]]</f>
        <v>0.6677194916268484</v>
      </c>
      <c r="F588" s="10">
        <f>nyse_gme_short_volume__4[[#This Row],[total_long]]/nyse_gme_short_volume__4[[#This Row],[total_reported]]</f>
        <v>0.3322805083731516</v>
      </c>
      <c r="G588" s="8">
        <v>619220</v>
      </c>
      <c r="H588" s="10">
        <f>nyse_gme_short_volume__4[[#This Row],[Off-Exchange]]/nyse_gme_short_volume__4[[#This Row],[total_reported]]</f>
        <v>0.31138207539105045</v>
      </c>
      <c r="I588" s="8">
        <v>6598</v>
      </c>
      <c r="J588" s="8" t="s">
        <v>625</v>
      </c>
      <c r="K588" s="8" t="s">
        <v>626</v>
      </c>
      <c r="L588" s="8" t="s">
        <v>627</v>
      </c>
      <c r="M588" s="8" t="s">
        <v>628</v>
      </c>
      <c r="N588" s="8">
        <v>400</v>
      </c>
      <c r="O588" s="8">
        <v>701</v>
      </c>
      <c r="P588" s="8">
        <v>329387</v>
      </c>
      <c r="Q588" s="8">
        <v>62261</v>
      </c>
      <c r="R588" s="8">
        <v>1614</v>
      </c>
      <c r="S588" s="8">
        <v>648</v>
      </c>
      <c r="T588" s="8">
        <v>3831</v>
      </c>
    </row>
    <row r="589" spans="1:20">
      <c r="A589" s="1">
        <v>44881</v>
      </c>
      <c r="B589" s="8">
        <v>1984755</v>
      </c>
      <c r="C589" s="8">
        <v>1243292</v>
      </c>
      <c r="D589" s="8">
        <v>741463</v>
      </c>
      <c r="E589" s="10">
        <f>nyse_gme_short_volume__4[[#This Row],[total_short]]/nyse_gme_short_volume__4[[#This Row],[total_reported]]</f>
        <v>0.62642089325886574</v>
      </c>
      <c r="F589" s="10">
        <f>nyse_gme_short_volume__4[[#This Row],[total_long]]/nyse_gme_short_volume__4[[#This Row],[total_reported]]</f>
        <v>0.37357910674113431</v>
      </c>
      <c r="G589" s="8">
        <v>418931</v>
      </c>
      <c r="H589" s="10">
        <f>nyse_gme_short_volume__4[[#This Row],[Off-Exchange]]/nyse_gme_short_volume__4[[#This Row],[total_reported]]</f>
        <v>0.21107441472625085</v>
      </c>
      <c r="I589" s="8">
        <v>2814</v>
      </c>
      <c r="J589" s="8" t="s">
        <v>629</v>
      </c>
      <c r="K589" s="8" t="s">
        <v>630</v>
      </c>
      <c r="L589" s="8" t="s">
        <v>631</v>
      </c>
      <c r="M589" s="8" t="s">
        <v>632</v>
      </c>
      <c r="N589" s="8">
        <v>400</v>
      </c>
      <c r="O589" s="8">
        <v>3028</v>
      </c>
      <c r="P589" s="8">
        <v>415752</v>
      </c>
      <c r="Q589" s="8">
        <v>98862</v>
      </c>
      <c r="R589" s="8">
        <v>2756</v>
      </c>
      <c r="S589" s="8">
        <v>1284</v>
      </c>
      <c r="T589" s="8">
        <v>2643</v>
      </c>
    </row>
    <row r="590" spans="1:20">
      <c r="A590" s="1">
        <v>44880</v>
      </c>
      <c r="B590" s="8">
        <v>4553071</v>
      </c>
      <c r="C590" s="8">
        <v>2827172</v>
      </c>
      <c r="D590" s="8">
        <v>1725899</v>
      </c>
      <c r="E590" s="10">
        <f>nyse_gme_short_volume__4[[#This Row],[total_short]]/nyse_gme_short_volume__4[[#This Row],[total_reported]]</f>
        <v>0.62093738489911532</v>
      </c>
      <c r="F590" s="10">
        <f>nyse_gme_short_volume__4[[#This Row],[total_long]]/nyse_gme_short_volume__4[[#This Row],[total_reported]]</f>
        <v>0.37906261510088468</v>
      </c>
      <c r="G590" s="8">
        <v>1148383</v>
      </c>
      <c r="H590" s="10">
        <f>nyse_gme_short_volume__4[[#This Row],[Off-Exchange]]/nyse_gme_short_volume__4[[#This Row],[total_reported]]</f>
        <v>0.25222163238833745</v>
      </c>
      <c r="I590" s="8">
        <v>22832</v>
      </c>
      <c r="J590" s="8" t="s">
        <v>633</v>
      </c>
      <c r="K590" s="8" t="s">
        <v>634</v>
      </c>
      <c r="L590" s="8" t="s">
        <v>635</v>
      </c>
      <c r="M590" s="8" t="s">
        <v>636</v>
      </c>
      <c r="N590" s="8">
        <v>2200</v>
      </c>
      <c r="O590" s="8">
        <v>5105</v>
      </c>
      <c r="P590" s="8">
        <v>670119</v>
      </c>
      <c r="Q590" s="8">
        <v>175675</v>
      </c>
      <c r="R590" s="8">
        <v>5101</v>
      </c>
      <c r="S590" s="8">
        <v>3565</v>
      </c>
      <c r="T590" s="8">
        <v>9507</v>
      </c>
    </row>
    <row r="591" spans="1:20">
      <c r="A591" s="1">
        <v>44879</v>
      </c>
      <c r="B591" s="8">
        <v>3453731</v>
      </c>
      <c r="C591" s="8">
        <v>2313753</v>
      </c>
      <c r="D591" s="8">
        <v>1139978</v>
      </c>
      <c r="E591" s="10">
        <f>nyse_gme_short_volume__4[[#This Row],[total_short]]/nyse_gme_short_volume__4[[#This Row],[total_reported]]</f>
        <v>0.66992854973360694</v>
      </c>
      <c r="F591" s="10">
        <f>nyse_gme_short_volume__4[[#This Row],[total_long]]/nyse_gme_short_volume__4[[#This Row],[total_reported]]</f>
        <v>0.33007145026639306</v>
      </c>
      <c r="G591" s="8">
        <v>937993</v>
      </c>
      <c r="H591" s="10">
        <f>nyse_gme_short_volume__4[[#This Row],[Off-Exchange]]/nyse_gme_short_volume__4[[#This Row],[total_reported]]</f>
        <v>0.27158831999365324</v>
      </c>
      <c r="I591" s="8">
        <v>14425</v>
      </c>
      <c r="J591" s="8" t="s">
        <v>637</v>
      </c>
      <c r="K591" s="8" t="s">
        <v>638</v>
      </c>
      <c r="L591" s="8" t="s">
        <v>639</v>
      </c>
      <c r="M591" s="8" t="s">
        <v>640</v>
      </c>
      <c r="N591" s="8">
        <v>15236</v>
      </c>
      <c r="O591" s="8">
        <v>6490</v>
      </c>
      <c r="P591" s="8">
        <v>610897</v>
      </c>
      <c r="Q591" s="8">
        <v>171640</v>
      </c>
      <c r="R591" s="8">
        <v>10745</v>
      </c>
      <c r="S591" s="8">
        <v>11971</v>
      </c>
      <c r="T591" s="8">
        <v>7617</v>
      </c>
    </row>
    <row r="592" spans="1:20">
      <c r="A592" s="1">
        <v>44876</v>
      </c>
      <c r="B592" s="8">
        <v>3277956</v>
      </c>
      <c r="C592" s="8">
        <v>2041960</v>
      </c>
      <c r="D592" s="8">
        <v>1235996</v>
      </c>
      <c r="E592" s="10">
        <f>nyse_gme_short_volume__4[[#This Row],[total_short]]/nyse_gme_short_volume__4[[#This Row],[total_reported]]</f>
        <v>0.62293697657930736</v>
      </c>
      <c r="F592" s="10">
        <f>nyse_gme_short_volume__4[[#This Row],[total_long]]/nyse_gme_short_volume__4[[#This Row],[total_reported]]</f>
        <v>0.37706302342069264</v>
      </c>
      <c r="G592" s="8">
        <v>781719</v>
      </c>
      <c r="H592" s="10">
        <f>nyse_gme_short_volume__4[[#This Row],[Off-Exchange]]/nyse_gme_short_volume__4[[#This Row],[total_reported]]</f>
        <v>0.23847757565995395</v>
      </c>
      <c r="I592" s="8">
        <v>18038</v>
      </c>
      <c r="J592" s="8" t="s">
        <v>641</v>
      </c>
      <c r="K592" s="8" t="s">
        <v>642</v>
      </c>
      <c r="L592" s="8" t="s">
        <v>643</v>
      </c>
      <c r="M592" s="8" t="s">
        <v>644</v>
      </c>
      <c r="N592" s="8">
        <v>9301</v>
      </c>
      <c r="O592" s="8">
        <v>5397</v>
      </c>
      <c r="P592" s="8">
        <v>587857</v>
      </c>
      <c r="Q592" s="8">
        <v>144780</v>
      </c>
      <c r="R592" s="8">
        <v>4872</v>
      </c>
      <c r="S592" s="8">
        <v>4907</v>
      </c>
      <c r="T592" s="8">
        <v>5186</v>
      </c>
    </row>
    <row r="593" spans="1:20">
      <c r="A593" s="1">
        <v>44875</v>
      </c>
      <c r="B593" s="8">
        <v>5067123</v>
      </c>
      <c r="C593" s="8">
        <v>3077892</v>
      </c>
      <c r="D593" s="8">
        <v>1989231</v>
      </c>
      <c r="E593" s="10">
        <f>nyse_gme_short_volume__4[[#This Row],[total_short]]/nyse_gme_short_volume__4[[#This Row],[total_reported]]</f>
        <v>0.60742397609057452</v>
      </c>
      <c r="F593" s="10">
        <f>nyse_gme_short_volume__4[[#This Row],[total_long]]/nyse_gme_short_volume__4[[#This Row],[total_reported]]</f>
        <v>0.39257602390942553</v>
      </c>
      <c r="G593" s="8">
        <v>1291304</v>
      </c>
      <c r="H593" s="10">
        <f>nyse_gme_short_volume__4[[#This Row],[Off-Exchange]]/nyse_gme_short_volume__4[[#This Row],[total_reported]]</f>
        <v>0.2548396792420472</v>
      </c>
      <c r="I593" s="8">
        <v>73115</v>
      </c>
      <c r="J593" s="8" t="s">
        <v>645</v>
      </c>
      <c r="K593" s="8" t="s">
        <v>646</v>
      </c>
      <c r="L593" s="8" t="s">
        <v>647</v>
      </c>
      <c r="M593" s="8" t="s">
        <v>648</v>
      </c>
      <c r="N593" s="8">
        <v>6674</v>
      </c>
      <c r="O593" s="8">
        <v>3982</v>
      </c>
      <c r="P593" s="8">
        <v>660178</v>
      </c>
      <c r="Q593" s="8">
        <v>160643</v>
      </c>
      <c r="R593" s="8">
        <v>4219</v>
      </c>
      <c r="S593" s="8">
        <v>2730</v>
      </c>
      <c r="T593" s="8">
        <v>6978</v>
      </c>
    </row>
    <row r="594" spans="1:20">
      <c r="A594" s="1">
        <v>44874</v>
      </c>
      <c r="B594" s="8">
        <v>6962349</v>
      </c>
      <c r="C594" s="8">
        <v>4938636</v>
      </c>
      <c r="D594" s="8">
        <v>2023713</v>
      </c>
      <c r="E594" s="10">
        <f>nyse_gme_short_volume__4[[#This Row],[total_short]]/nyse_gme_short_volume__4[[#This Row],[total_reported]]</f>
        <v>0.70933473745714271</v>
      </c>
      <c r="F594" s="10">
        <f>nyse_gme_short_volume__4[[#This Row],[total_long]]/nyse_gme_short_volume__4[[#This Row],[total_reported]]</f>
        <v>0.29066526254285729</v>
      </c>
      <c r="G594" s="8">
        <v>2199556</v>
      </c>
      <c r="H594" s="10">
        <f>nyse_gme_short_volume__4[[#This Row],[Off-Exchange]]/nyse_gme_short_volume__4[[#This Row],[total_reported]]</f>
        <v>0.31592153740066753</v>
      </c>
      <c r="I594" s="8">
        <v>69745</v>
      </c>
      <c r="J594" s="8" t="s">
        <v>649</v>
      </c>
      <c r="K594" s="8" t="s">
        <v>650</v>
      </c>
      <c r="L594" s="8" t="s">
        <v>651</v>
      </c>
      <c r="M594" s="8" t="s">
        <v>652</v>
      </c>
      <c r="N594" s="8">
        <v>21542</v>
      </c>
      <c r="O594" s="8">
        <v>18774</v>
      </c>
      <c r="P594" s="8">
        <v>1262812</v>
      </c>
      <c r="Q594" s="8">
        <v>259861</v>
      </c>
      <c r="R594" s="8">
        <v>37460</v>
      </c>
      <c r="S594" s="8">
        <v>10814</v>
      </c>
      <c r="T594" s="8">
        <v>10988</v>
      </c>
    </row>
    <row r="595" spans="1:20">
      <c r="A595" s="1">
        <v>44873</v>
      </c>
      <c r="B595" s="8">
        <v>3784514</v>
      </c>
      <c r="C595" s="8">
        <v>2891856</v>
      </c>
      <c r="D595" s="8">
        <v>892658</v>
      </c>
      <c r="E595" s="10">
        <f>nyse_gme_short_volume__4[[#This Row],[total_short]]/nyse_gme_short_volume__4[[#This Row],[total_reported]]</f>
        <v>0.76412876263636498</v>
      </c>
      <c r="F595" s="10">
        <f>nyse_gme_short_volume__4[[#This Row],[total_long]]/nyse_gme_short_volume__4[[#This Row],[total_reported]]</f>
        <v>0.23587123736363508</v>
      </c>
      <c r="G595" s="8">
        <v>1142582</v>
      </c>
      <c r="H595" s="10">
        <f>nyse_gme_short_volume__4[[#This Row],[Off-Exchange]]/nyse_gme_short_volume__4[[#This Row],[total_reported]]</f>
        <v>0.3019098357147047</v>
      </c>
      <c r="I595" s="8">
        <v>9250</v>
      </c>
      <c r="J595" s="8" t="s">
        <v>653</v>
      </c>
      <c r="K595" s="8" t="s">
        <v>654</v>
      </c>
      <c r="L595" s="8" t="s">
        <v>655</v>
      </c>
      <c r="M595" s="8" t="s">
        <v>656</v>
      </c>
      <c r="N595" s="8">
        <v>6898</v>
      </c>
      <c r="O595" s="8">
        <v>3397</v>
      </c>
      <c r="P595" s="8">
        <v>764443</v>
      </c>
      <c r="Q595" s="8">
        <v>278941</v>
      </c>
      <c r="R595" s="8">
        <v>11087</v>
      </c>
      <c r="S595" s="8">
        <v>4259</v>
      </c>
      <c r="T595" s="8">
        <v>14073</v>
      </c>
    </row>
    <row r="596" spans="1:20">
      <c r="A596" s="1">
        <v>44872</v>
      </c>
      <c r="B596" s="8">
        <v>2762672</v>
      </c>
      <c r="C596" s="8">
        <v>1991920</v>
      </c>
      <c r="D596" s="8">
        <v>770752</v>
      </c>
      <c r="E596" s="10">
        <f>nyse_gme_short_volume__4[[#This Row],[total_short]]/nyse_gme_short_volume__4[[#This Row],[total_reported]]</f>
        <v>0.72101212159822081</v>
      </c>
      <c r="F596" s="10">
        <f>nyse_gme_short_volume__4[[#This Row],[total_long]]/nyse_gme_short_volume__4[[#This Row],[total_reported]]</f>
        <v>0.27898787840177913</v>
      </c>
      <c r="G596" s="8">
        <v>760250</v>
      </c>
      <c r="H596" s="10">
        <f>nyse_gme_short_volume__4[[#This Row],[Off-Exchange]]/nyse_gme_short_volume__4[[#This Row],[total_reported]]</f>
        <v>0.27518648612647467</v>
      </c>
      <c r="I596" s="8">
        <v>8065</v>
      </c>
      <c r="J596" s="8" t="s">
        <v>657</v>
      </c>
      <c r="K596" s="8" t="s">
        <v>658</v>
      </c>
      <c r="L596" s="8" t="s">
        <v>659</v>
      </c>
      <c r="M596" s="8" t="s">
        <v>660</v>
      </c>
      <c r="N596" s="8">
        <v>2300</v>
      </c>
      <c r="O596" s="8">
        <v>3770</v>
      </c>
      <c r="P596" s="8">
        <v>594184</v>
      </c>
      <c r="Q596" s="8">
        <v>122863</v>
      </c>
      <c r="R596" s="8">
        <v>5414</v>
      </c>
      <c r="S596" s="8">
        <v>4612</v>
      </c>
      <c r="T596" s="8">
        <v>7739</v>
      </c>
    </row>
    <row r="597" spans="1:20">
      <c r="A597" s="1">
        <v>44869</v>
      </c>
      <c r="B597" s="8">
        <v>3330065</v>
      </c>
      <c r="C597" s="8">
        <v>2489546</v>
      </c>
      <c r="D597" s="8">
        <v>840519</v>
      </c>
      <c r="E597" s="10">
        <f>nyse_gme_short_volume__4[[#This Row],[total_short]]/nyse_gme_short_volume__4[[#This Row],[total_reported]]</f>
        <v>0.74759681868071648</v>
      </c>
      <c r="F597" s="10">
        <f>nyse_gme_short_volume__4[[#This Row],[total_long]]/nyse_gme_short_volume__4[[#This Row],[total_reported]]</f>
        <v>0.25240318131928358</v>
      </c>
      <c r="G597" s="8">
        <v>1093538</v>
      </c>
      <c r="H597" s="10">
        <f>nyse_gme_short_volume__4[[#This Row],[Off-Exchange]]/nyse_gme_short_volume__4[[#This Row],[total_reported]]</f>
        <v>0.32838337990399585</v>
      </c>
      <c r="I597" s="8">
        <v>10900</v>
      </c>
      <c r="J597" s="8" t="s">
        <v>661</v>
      </c>
      <c r="K597" s="8" t="s">
        <v>662</v>
      </c>
      <c r="L597" s="8" t="s">
        <v>663</v>
      </c>
      <c r="M597" s="8" t="s">
        <v>664</v>
      </c>
      <c r="N597" s="8">
        <v>13897</v>
      </c>
      <c r="O597" s="8">
        <v>7712</v>
      </c>
      <c r="P597" s="8">
        <v>705512</v>
      </c>
      <c r="Q597" s="8">
        <v>85196</v>
      </c>
      <c r="R597" s="8">
        <v>10052</v>
      </c>
      <c r="S597" s="8">
        <v>3769</v>
      </c>
      <c r="T597" s="8">
        <v>6059</v>
      </c>
    </row>
    <row r="598" spans="1:20">
      <c r="A598" s="1">
        <v>44868</v>
      </c>
      <c r="B598" s="8">
        <v>2616782</v>
      </c>
      <c r="C598" s="8">
        <v>1821160</v>
      </c>
      <c r="D598" s="8">
        <v>795622</v>
      </c>
      <c r="E598" s="10">
        <f>nyse_gme_short_volume__4[[#This Row],[total_short]]/nyse_gme_short_volume__4[[#This Row],[total_reported]]</f>
        <v>0.69595403820417601</v>
      </c>
      <c r="F598" s="10">
        <f>nyse_gme_short_volume__4[[#This Row],[total_long]]/nyse_gme_short_volume__4[[#This Row],[total_reported]]</f>
        <v>0.30404596179582405</v>
      </c>
      <c r="G598" s="8">
        <v>761211</v>
      </c>
      <c r="H598" s="10">
        <f>nyse_gme_short_volume__4[[#This Row],[Off-Exchange]]/nyse_gme_short_volume__4[[#This Row],[total_reported]]</f>
        <v>0.2908958407693113</v>
      </c>
      <c r="I598" s="8">
        <v>7028</v>
      </c>
      <c r="J598" s="8" t="s">
        <v>665</v>
      </c>
      <c r="K598" s="8" t="s">
        <v>666</v>
      </c>
      <c r="L598" s="8" t="s">
        <v>667</v>
      </c>
      <c r="M598" s="8" t="s">
        <v>668</v>
      </c>
      <c r="N598" s="8">
        <v>5419</v>
      </c>
      <c r="O598" s="8">
        <v>3505</v>
      </c>
      <c r="P598" s="8">
        <v>503414</v>
      </c>
      <c r="Q598" s="8">
        <v>60088</v>
      </c>
      <c r="R598" s="8">
        <v>2491</v>
      </c>
      <c r="S598" s="8">
        <v>661</v>
      </c>
      <c r="T598" s="8">
        <v>5727</v>
      </c>
    </row>
    <row r="599" spans="1:20">
      <c r="A599" s="1">
        <v>44867</v>
      </c>
      <c r="B599" s="8">
        <v>3532307</v>
      </c>
      <c r="C599" s="8">
        <v>2270505</v>
      </c>
      <c r="D599" s="8">
        <v>1261802</v>
      </c>
      <c r="E599" s="10">
        <f>nyse_gme_short_volume__4[[#This Row],[total_short]]/nyse_gme_short_volume__4[[#This Row],[total_reported]]</f>
        <v>0.64278246483105805</v>
      </c>
      <c r="F599" s="10">
        <f>nyse_gme_short_volume__4[[#This Row],[total_long]]/nyse_gme_short_volume__4[[#This Row],[total_reported]]</f>
        <v>0.357217535168942</v>
      </c>
      <c r="G599" s="8">
        <v>969759</v>
      </c>
      <c r="H599" s="10">
        <f>nyse_gme_short_volume__4[[#This Row],[Off-Exchange]]/nyse_gme_short_volume__4[[#This Row],[total_reported]]</f>
        <v>0.2745398403932614</v>
      </c>
      <c r="I599" s="8">
        <v>26927</v>
      </c>
      <c r="J599" s="8" t="s">
        <v>669</v>
      </c>
      <c r="K599" s="8" t="s">
        <v>670</v>
      </c>
      <c r="L599" s="8" t="s">
        <v>671</v>
      </c>
      <c r="M599" s="8" t="s">
        <v>672</v>
      </c>
      <c r="N599" s="8">
        <v>6940</v>
      </c>
      <c r="O599" s="8">
        <v>2111</v>
      </c>
      <c r="P599" s="8">
        <v>542113</v>
      </c>
      <c r="Q599" s="8">
        <v>83837</v>
      </c>
      <c r="R599" s="8">
        <v>1688</v>
      </c>
      <c r="S599" s="8">
        <v>1014</v>
      </c>
      <c r="T599" s="8">
        <v>17872</v>
      </c>
    </row>
    <row r="600" spans="1:20">
      <c r="A600" s="1">
        <v>44866</v>
      </c>
      <c r="B600" s="8">
        <v>4350983</v>
      </c>
      <c r="C600" s="8">
        <v>2865306</v>
      </c>
      <c r="D600" s="8">
        <v>1485677</v>
      </c>
      <c r="E600" s="10">
        <f>nyse_gme_short_volume__4[[#This Row],[total_short]]/nyse_gme_short_volume__4[[#This Row],[total_reported]]</f>
        <v>0.65854221908014809</v>
      </c>
      <c r="F600" s="10">
        <f>nyse_gme_short_volume__4[[#This Row],[total_long]]/nyse_gme_short_volume__4[[#This Row],[total_reported]]</f>
        <v>0.34145778091985191</v>
      </c>
      <c r="G600" s="8">
        <v>1303877</v>
      </c>
      <c r="H600" s="10">
        <f>nyse_gme_short_volume__4[[#This Row],[Off-Exchange]]/nyse_gme_short_volume__4[[#This Row],[total_reported]]</f>
        <v>0.29967411961848622</v>
      </c>
      <c r="I600" s="8">
        <v>24966</v>
      </c>
      <c r="J600" s="8" t="s">
        <v>673</v>
      </c>
      <c r="K600" s="8" t="s">
        <v>674</v>
      </c>
      <c r="L600" s="8" t="s">
        <v>675</v>
      </c>
      <c r="M600" s="8" t="s">
        <v>676</v>
      </c>
      <c r="N600" s="8">
        <v>11822</v>
      </c>
      <c r="O600" s="8">
        <v>2055</v>
      </c>
      <c r="P600" s="8">
        <v>737454</v>
      </c>
      <c r="Q600" s="8">
        <v>109371</v>
      </c>
      <c r="R600" s="8">
        <v>6709</v>
      </c>
      <c r="S600" s="8">
        <v>931</v>
      </c>
      <c r="T600" s="8">
        <v>11451</v>
      </c>
    </row>
    <row r="601" spans="1:20">
      <c r="A601" s="1">
        <v>44865</v>
      </c>
      <c r="B601" s="8">
        <v>20034153</v>
      </c>
      <c r="C601" s="8">
        <v>13293830</v>
      </c>
      <c r="D601" s="8">
        <v>6740323</v>
      </c>
      <c r="E601" s="10">
        <f>nyse_gme_short_volume__4[[#This Row],[total_short]]/nyse_gme_short_volume__4[[#This Row],[total_reported]]</f>
        <v>0.66355837454171385</v>
      </c>
      <c r="F601" s="10">
        <f>nyse_gme_short_volume__4[[#This Row],[total_long]]/nyse_gme_short_volume__4[[#This Row],[total_reported]]</f>
        <v>0.33644162545828615</v>
      </c>
      <c r="G601" s="8">
        <v>6845143</v>
      </c>
      <c r="H601" s="10">
        <f>nyse_gme_short_volume__4[[#This Row],[Off-Exchange]]/nyse_gme_short_volume__4[[#This Row],[total_reported]]</f>
        <v>0.34167369092169758</v>
      </c>
      <c r="I601" s="8">
        <v>112332</v>
      </c>
      <c r="J601" s="8" t="s">
        <v>677</v>
      </c>
      <c r="K601" s="8" t="s">
        <v>678</v>
      </c>
      <c r="L601" s="8" t="s">
        <v>679</v>
      </c>
      <c r="M601" s="8" t="s">
        <v>680</v>
      </c>
      <c r="N601" s="8">
        <v>74593</v>
      </c>
      <c r="O601" s="8">
        <v>31771</v>
      </c>
      <c r="P601" s="8">
        <v>2138826</v>
      </c>
      <c r="Q601" s="8">
        <v>1011548</v>
      </c>
      <c r="R601" s="8">
        <v>23462</v>
      </c>
      <c r="S601" s="8">
        <v>19000</v>
      </c>
      <c r="T601" s="8">
        <v>84721</v>
      </c>
    </row>
    <row r="602" spans="1:20">
      <c r="A602" s="1">
        <v>44862</v>
      </c>
      <c r="B602" s="8">
        <v>6817625</v>
      </c>
      <c r="C602" s="8">
        <v>4443987</v>
      </c>
      <c r="D602" s="8">
        <v>2373638</v>
      </c>
      <c r="E602" s="10">
        <f>nyse_gme_short_volume__4[[#This Row],[total_short]]/nyse_gme_short_volume__4[[#This Row],[total_reported]]</f>
        <v>0.65183799343613058</v>
      </c>
      <c r="F602" s="10">
        <f>nyse_gme_short_volume__4[[#This Row],[total_long]]/nyse_gme_short_volume__4[[#This Row],[total_reported]]</f>
        <v>0.34816200656386936</v>
      </c>
      <c r="G602" s="8">
        <v>2362775</v>
      </c>
      <c r="H602" s="10">
        <f>nyse_gme_short_volume__4[[#This Row],[Off-Exchange]]/nyse_gme_short_volume__4[[#This Row],[total_reported]]</f>
        <v>0.3465686364386425</v>
      </c>
      <c r="I602" s="8">
        <v>46002</v>
      </c>
      <c r="J602" s="8" t="s">
        <v>681</v>
      </c>
      <c r="K602" s="8" t="s">
        <v>682</v>
      </c>
      <c r="L602" s="8" t="s">
        <v>683</v>
      </c>
      <c r="M602" s="8" t="s">
        <v>684</v>
      </c>
      <c r="N602" s="8">
        <v>16512</v>
      </c>
      <c r="O602" s="8">
        <v>16091</v>
      </c>
      <c r="P602" s="8">
        <v>814191</v>
      </c>
      <c r="Q602" s="8">
        <v>183223</v>
      </c>
      <c r="R602" s="8">
        <v>6564</v>
      </c>
      <c r="S602" s="8">
        <v>1560</v>
      </c>
      <c r="T602" s="8">
        <v>8979</v>
      </c>
    </row>
    <row r="603" spans="1:20">
      <c r="A603" s="1">
        <v>44861</v>
      </c>
      <c r="B603" s="8">
        <v>1979180</v>
      </c>
      <c r="C603" s="8">
        <v>1298536</v>
      </c>
      <c r="D603" s="8">
        <v>680644</v>
      </c>
      <c r="E603" s="10">
        <f>nyse_gme_short_volume__4[[#This Row],[total_short]]/nyse_gme_short_volume__4[[#This Row],[total_reported]]</f>
        <v>0.65609797997150332</v>
      </c>
      <c r="F603" s="10">
        <f>nyse_gme_short_volume__4[[#This Row],[total_long]]/nyse_gme_short_volume__4[[#This Row],[total_reported]]</f>
        <v>0.34390202002849662</v>
      </c>
      <c r="G603" s="8">
        <v>553611</v>
      </c>
      <c r="H603" s="10">
        <f>nyse_gme_short_volume__4[[#This Row],[Off-Exchange]]/nyse_gme_short_volume__4[[#This Row],[total_reported]]</f>
        <v>0.2797173576935903</v>
      </c>
      <c r="I603" s="8">
        <v>8666</v>
      </c>
      <c r="J603" s="8" t="s">
        <v>685</v>
      </c>
      <c r="K603" s="8" t="s">
        <v>686</v>
      </c>
      <c r="L603" s="8" t="s">
        <v>687</v>
      </c>
      <c r="M603" s="8" t="s">
        <v>688</v>
      </c>
      <c r="N603" s="8">
        <v>1579</v>
      </c>
      <c r="O603" s="8">
        <v>1312</v>
      </c>
      <c r="P603" s="8">
        <v>362719</v>
      </c>
      <c r="Q603" s="8">
        <v>54074</v>
      </c>
      <c r="R603" s="8">
        <v>860</v>
      </c>
      <c r="S603" s="8">
        <v>345</v>
      </c>
      <c r="T603" s="8">
        <v>4658</v>
      </c>
    </row>
    <row r="604" spans="1:20">
      <c r="A604" s="1">
        <v>44860</v>
      </c>
      <c r="B604" s="8">
        <v>3146286</v>
      </c>
      <c r="C604" s="8">
        <v>2080558</v>
      </c>
      <c r="D604" s="8">
        <v>1065728</v>
      </c>
      <c r="E604" s="10">
        <f>nyse_gme_short_volume__4[[#This Row],[total_short]]/nyse_gme_short_volume__4[[#This Row],[total_reported]]</f>
        <v>0.66127427703648045</v>
      </c>
      <c r="F604" s="10">
        <f>nyse_gme_short_volume__4[[#This Row],[total_long]]/nyse_gme_short_volume__4[[#This Row],[total_reported]]</f>
        <v>0.33872572296351955</v>
      </c>
      <c r="G604" s="8">
        <v>898146</v>
      </c>
      <c r="H604" s="10">
        <f>nyse_gme_short_volume__4[[#This Row],[Off-Exchange]]/nyse_gme_short_volume__4[[#This Row],[total_reported]]</f>
        <v>0.28546228791661027</v>
      </c>
      <c r="I604" s="8">
        <v>16014</v>
      </c>
      <c r="J604" s="8" t="s">
        <v>689</v>
      </c>
      <c r="K604" s="8" t="s">
        <v>690</v>
      </c>
      <c r="L604" s="8" t="s">
        <v>691</v>
      </c>
      <c r="M604" s="8" t="s">
        <v>692</v>
      </c>
      <c r="N604" s="8">
        <v>13275</v>
      </c>
      <c r="O604" s="8">
        <v>1069</v>
      </c>
      <c r="P604" s="8">
        <v>426859</v>
      </c>
      <c r="Q604" s="8">
        <v>131839</v>
      </c>
      <c r="R604" s="8">
        <v>8111</v>
      </c>
      <c r="S604" s="8">
        <v>12562</v>
      </c>
      <c r="T604" s="8">
        <v>2552</v>
      </c>
    </row>
    <row r="605" spans="1:20">
      <c r="A605" s="1">
        <v>44859</v>
      </c>
      <c r="B605" s="8">
        <v>6351486</v>
      </c>
      <c r="C605" s="8">
        <v>3893024</v>
      </c>
      <c r="D605" s="8">
        <v>2458462</v>
      </c>
      <c r="E605" s="10">
        <f>nyse_gme_short_volume__4[[#This Row],[total_short]]/nyse_gme_short_volume__4[[#This Row],[total_reported]]</f>
        <v>0.61293121011366469</v>
      </c>
      <c r="F605" s="10">
        <f>nyse_gme_short_volume__4[[#This Row],[total_long]]/nyse_gme_short_volume__4[[#This Row],[total_reported]]</f>
        <v>0.38706878988633525</v>
      </c>
      <c r="G605" s="8">
        <v>1689883</v>
      </c>
      <c r="H605" s="10">
        <f>nyse_gme_short_volume__4[[#This Row],[Off-Exchange]]/nyse_gme_short_volume__4[[#This Row],[total_reported]]</f>
        <v>0.26606104461223717</v>
      </c>
      <c r="I605" s="8">
        <v>40287</v>
      </c>
      <c r="J605" s="8" t="s">
        <v>693</v>
      </c>
      <c r="K605" s="8" t="s">
        <v>694</v>
      </c>
      <c r="L605" s="8" t="s">
        <v>695</v>
      </c>
      <c r="M605" s="8" t="s">
        <v>696</v>
      </c>
      <c r="N605" s="8">
        <v>15559</v>
      </c>
      <c r="O605" s="8">
        <v>14066</v>
      </c>
      <c r="P605" s="8">
        <v>660496</v>
      </c>
      <c r="Q605" s="8">
        <v>331614</v>
      </c>
      <c r="R605" s="8">
        <v>16156</v>
      </c>
      <c r="S605" s="8">
        <v>12223</v>
      </c>
      <c r="T605" s="8">
        <v>21675</v>
      </c>
    </row>
    <row r="606" spans="1:20">
      <c r="A606" s="1">
        <v>44858</v>
      </c>
      <c r="B606" s="8">
        <v>2557229</v>
      </c>
      <c r="C606" s="8">
        <v>1953788</v>
      </c>
      <c r="D606" s="8">
        <v>603441</v>
      </c>
      <c r="E606" s="10">
        <f>nyse_gme_short_volume__4[[#This Row],[total_short]]/nyse_gme_short_volume__4[[#This Row],[total_reported]]</f>
        <v>0.76402543534427303</v>
      </c>
      <c r="F606" s="10">
        <f>nyse_gme_short_volume__4[[#This Row],[total_long]]/nyse_gme_short_volume__4[[#This Row],[total_reported]]</f>
        <v>0.23597456465572697</v>
      </c>
      <c r="G606" s="8">
        <v>859123</v>
      </c>
      <c r="H606" s="10">
        <f>nyse_gme_short_volume__4[[#This Row],[Off-Exchange]]/nyse_gme_short_volume__4[[#This Row],[total_reported]]</f>
        <v>0.33595857078110719</v>
      </c>
      <c r="I606" s="8">
        <v>6237</v>
      </c>
      <c r="J606" s="8" t="s">
        <v>697</v>
      </c>
      <c r="K606" s="8" t="s">
        <v>698</v>
      </c>
      <c r="L606" s="8" t="s">
        <v>699</v>
      </c>
      <c r="M606" s="8" t="s">
        <v>700</v>
      </c>
      <c r="N606" s="8">
        <v>600</v>
      </c>
      <c r="O606" s="8">
        <v>5745</v>
      </c>
      <c r="P606" s="8">
        <v>549741</v>
      </c>
      <c r="Q606" s="8">
        <v>103897</v>
      </c>
      <c r="R606" s="8">
        <v>3156</v>
      </c>
      <c r="S606" s="8">
        <v>16035</v>
      </c>
      <c r="T606" s="8">
        <v>5824</v>
      </c>
    </row>
    <row r="607" spans="1:20">
      <c r="A607" s="1">
        <v>44855</v>
      </c>
      <c r="B607" s="8">
        <v>2526983</v>
      </c>
      <c r="C607" s="8">
        <v>1746647</v>
      </c>
      <c r="D607" s="8">
        <v>780336</v>
      </c>
      <c r="E607" s="10">
        <f>nyse_gme_short_volume__4[[#This Row],[total_short]]/nyse_gme_short_volume__4[[#This Row],[total_reported]]</f>
        <v>0.69119855574809963</v>
      </c>
      <c r="F607" s="10">
        <f>nyse_gme_short_volume__4[[#This Row],[total_long]]/nyse_gme_short_volume__4[[#This Row],[total_reported]]</f>
        <v>0.30880144425190037</v>
      </c>
      <c r="G607" s="8">
        <v>824050</v>
      </c>
      <c r="H607" s="10">
        <f>nyse_gme_short_volume__4[[#This Row],[Off-Exchange]]/nyse_gme_short_volume__4[[#This Row],[total_reported]]</f>
        <v>0.32610033387640519</v>
      </c>
      <c r="I607" s="8">
        <v>10169</v>
      </c>
      <c r="J607" s="8" t="s">
        <v>701</v>
      </c>
      <c r="K607" s="8" t="s">
        <v>702</v>
      </c>
      <c r="L607" s="8" t="s">
        <v>703</v>
      </c>
      <c r="M607" s="8" t="s">
        <v>704</v>
      </c>
      <c r="N607" s="8">
        <v>800</v>
      </c>
      <c r="O607" s="8">
        <v>2088</v>
      </c>
      <c r="P607" s="8">
        <v>416846</v>
      </c>
      <c r="Q607" s="8">
        <v>86462</v>
      </c>
      <c r="R607" s="8">
        <v>3524</v>
      </c>
      <c r="S607" s="8">
        <v>674</v>
      </c>
      <c r="T607" s="8">
        <v>8011</v>
      </c>
    </row>
    <row r="608" spans="1:20">
      <c r="A608" s="1">
        <v>44854</v>
      </c>
      <c r="B608" s="8">
        <v>3948139</v>
      </c>
      <c r="C608" s="8">
        <v>3109382</v>
      </c>
      <c r="D608" s="8">
        <v>838757</v>
      </c>
      <c r="E608" s="10">
        <f>nyse_gme_short_volume__4[[#This Row],[total_short]]/nyse_gme_short_volume__4[[#This Row],[total_reported]]</f>
        <v>0.78755636516343519</v>
      </c>
      <c r="F608" s="10">
        <f>nyse_gme_short_volume__4[[#This Row],[total_long]]/nyse_gme_short_volume__4[[#This Row],[total_reported]]</f>
        <v>0.21244363483656478</v>
      </c>
      <c r="G608" s="8">
        <v>1328217</v>
      </c>
      <c r="H608" s="10">
        <f>nyse_gme_short_volume__4[[#This Row],[Off-Exchange]]/nyse_gme_short_volume__4[[#This Row],[total_reported]]</f>
        <v>0.33641596711767241</v>
      </c>
      <c r="I608" s="8">
        <v>10132</v>
      </c>
      <c r="J608" s="8" t="s">
        <v>705</v>
      </c>
      <c r="K608" s="8" t="s">
        <v>706</v>
      </c>
      <c r="L608" s="8" t="s">
        <v>707</v>
      </c>
      <c r="M608" s="8" t="s">
        <v>708</v>
      </c>
      <c r="N608" s="8">
        <v>15367</v>
      </c>
      <c r="O608" s="8">
        <v>7065</v>
      </c>
      <c r="P608" s="8">
        <v>820439</v>
      </c>
      <c r="Q608" s="8">
        <v>168096</v>
      </c>
      <c r="R608" s="8">
        <v>6921</v>
      </c>
      <c r="S608" s="8">
        <v>5466</v>
      </c>
      <c r="T608" s="8">
        <v>10279</v>
      </c>
    </row>
    <row r="609" spans="1:20">
      <c r="A609" s="1">
        <v>44853</v>
      </c>
      <c r="B609" s="8">
        <v>4189285</v>
      </c>
      <c r="C609" s="8">
        <v>3507946</v>
      </c>
      <c r="D609" s="8">
        <v>681339</v>
      </c>
      <c r="E609" s="10">
        <f>nyse_gme_short_volume__4[[#This Row],[total_short]]/nyse_gme_short_volume__4[[#This Row],[total_reported]]</f>
        <v>0.83736150679650589</v>
      </c>
      <c r="F609" s="10">
        <f>nyse_gme_short_volume__4[[#This Row],[total_long]]/nyse_gme_short_volume__4[[#This Row],[total_reported]]</f>
        <v>0.16263849320349416</v>
      </c>
      <c r="G609" s="8">
        <v>1575230</v>
      </c>
      <c r="H609" s="10">
        <f>nyse_gme_short_volume__4[[#This Row],[Off-Exchange]]/nyse_gme_short_volume__4[[#This Row],[total_reported]]</f>
        <v>0.37601404535618849</v>
      </c>
      <c r="I609" s="8">
        <v>5274</v>
      </c>
      <c r="J609" s="8" t="s">
        <v>709</v>
      </c>
      <c r="K609" s="8" t="s">
        <v>710</v>
      </c>
      <c r="L609" s="8" t="s">
        <v>711</v>
      </c>
      <c r="M609" s="8" t="s">
        <v>712</v>
      </c>
      <c r="N609" s="8">
        <v>16911</v>
      </c>
      <c r="O609" s="8">
        <v>6600</v>
      </c>
      <c r="P609" s="8">
        <v>786795</v>
      </c>
      <c r="Q609" s="8">
        <v>341692</v>
      </c>
      <c r="R609" s="8">
        <v>8490</v>
      </c>
      <c r="S609" s="8">
        <v>17674</v>
      </c>
      <c r="T609" s="8">
        <v>16936</v>
      </c>
    </row>
    <row r="610" spans="1:20">
      <c r="A610" s="1">
        <v>44852</v>
      </c>
      <c r="B610" s="8">
        <v>3303492</v>
      </c>
      <c r="C610" s="8">
        <v>2275954</v>
      </c>
      <c r="D610" s="8">
        <v>1027538</v>
      </c>
      <c r="E610" s="10">
        <f>nyse_gme_short_volume__4[[#This Row],[total_short]]/nyse_gme_short_volume__4[[#This Row],[total_reported]]</f>
        <v>0.68895399171543326</v>
      </c>
      <c r="F610" s="10">
        <f>nyse_gme_short_volume__4[[#This Row],[total_long]]/nyse_gme_short_volume__4[[#This Row],[total_reported]]</f>
        <v>0.31104600828456674</v>
      </c>
      <c r="G610" s="8">
        <v>1014179</v>
      </c>
      <c r="H610" s="10">
        <f>nyse_gme_short_volume__4[[#This Row],[Off-Exchange]]/nyse_gme_short_volume__4[[#This Row],[total_reported]]</f>
        <v>0.30700210565062669</v>
      </c>
      <c r="I610" s="8">
        <v>9065</v>
      </c>
      <c r="J610" s="8" t="s">
        <v>713</v>
      </c>
      <c r="K610" s="8" t="s">
        <v>714</v>
      </c>
      <c r="L610" s="8" t="s">
        <v>715</v>
      </c>
      <c r="M610" s="8" t="s">
        <v>716</v>
      </c>
      <c r="N610" s="8">
        <v>5259</v>
      </c>
      <c r="O610" s="8">
        <v>1486</v>
      </c>
      <c r="P610" s="8">
        <v>519393</v>
      </c>
      <c r="Q610" s="8">
        <v>155668</v>
      </c>
      <c r="R610" s="8">
        <v>3762</v>
      </c>
      <c r="S610" s="8">
        <v>401</v>
      </c>
      <c r="T610" s="8">
        <v>1418</v>
      </c>
    </row>
    <row r="611" spans="1:20">
      <c r="A611" s="1">
        <v>44851</v>
      </c>
      <c r="B611" s="8">
        <v>2595304</v>
      </c>
      <c r="C611" s="8">
        <v>1566008</v>
      </c>
      <c r="D611" s="8">
        <v>1029296</v>
      </c>
      <c r="E611" s="10">
        <f>nyse_gme_short_volume__4[[#This Row],[total_short]]/nyse_gme_short_volume__4[[#This Row],[total_reported]]</f>
        <v>0.6034006035516456</v>
      </c>
      <c r="F611" s="10">
        <f>nyse_gme_short_volume__4[[#This Row],[total_long]]/nyse_gme_short_volume__4[[#This Row],[total_reported]]</f>
        <v>0.3965993964483544</v>
      </c>
      <c r="G611" s="8">
        <v>559225</v>
      </c>
      <c r="H611" s="10">
        <f>nyse_gme_short_volume__4[[#This Row],[Off-Exchange]]/nyse_gme_short_volume__4[[#This Row],[total_reported]]</f>
        <v>0.21547572076334795</v>
      </c>
      <c r="I611" s="8">
        <v>16774</v>
      </c>
      <c r="J611" s="8" t="s">
        <v>717</v>
      </c>
      <c r="K611" s="8" t="s">
        <v>718</v>
      </c>
      <c r="L611" s="8" t="s">
        <v>719</v>
      </c>
      <c r="M611" s="8" t="s">
        <v>720</v>
      </c>
      <c r="N611" s="8">
        <v>1200</v>
      </c>
      <c r="O611" s="8">
        <v>3636</v>
      </c>
      <c r="P611" s="8">
        <v>387440</v>
      </c>
      <c r="Q611" s="8">
        <v>103203</v>
      </c>
      <c r="R611" s="8">
        <v>2207</v>
      </c>
      <c r="S611" s="8">
        <v>2308</v>
      </c>
      <c r="T611" s="8">
        <v>3215</v>
      </c>
    </row>
    <row r="612" spans="1:20">
      <c r="A612" s="1">
        <v>44848</v>
      </c>
      <c r="B612" s="8">
        <v>2177713</v>
      </c>
      <c r="C612" s="8">
        <v>1640333</v>
      </c>
      <c r="D612" s="8">
        <v>537380</v>
      </c>
      <c r="E612" s="10">
        <f>nyse_gme_short_volume__4[[#This Row],[total_short]]/nyse_gme_short_volume__4[[#This Row],[total_reported]]</f>
        <v>0.75323653759701115</v>
      </c>
      <c r="F612" s="10">
        <f>nyse_gme_short_volume__4[[#This Row],[total_long]]/nyse_gme_short_volume__4[[#This Row],[total_reported]]</f>
        <v>0.24676346240298883</v>
      </c>
      <c r="G612" s="8">
        <v>746404</v>
      </c>
      <c r="H612" s="10">
        <f>nyse_gme_short_volume__4[[#This Row],[Off-Exchange]]/nyse_gme_short_volume__4[[#This Row],[total_reported]]</f>
        <v>0.34274672557862307</v>
      </c>
      <c r="I612" s="8">
        <v>3549</v>
      </c>
      <c r="J612" s="8" t="s">
        <v>721</v>
      </c>
      <c r="K612" s="8" t="s">
        <v>722</v>
      </c>
      <c r="L612" s="8" t="s">
        <v>723</v>
      </c>
      <c r="M612" s="8" t="s">
        <v>724</v>
      </c>
      <c r="N612" s="8">
        <v>1200</v>
      </c>
      <c r="O612" s="8">
        <v>1500</v>
      </c>
      <c r="P612" s="8">
        <v>427075</v>
      </c>
      <c r="Q612" s="8">
        <v>80876</v>
      </c>
      <c r="R612" s="8">
        <v>3073</v>
      </c>
      <c r="S612" s="8">
        <v>951</v>
      </c>
      <c r="T612" s="8">
        <v>9869</v>
      </c>
    </row>
    <row r="613" spans="1:20">
      <c r="A613" s="1">
        <v>44847</v>
      </c>
      <c r="B613" s="8">
        <v>2779043</v>
      </c>
      <c r="C613" s="8">
        <v>1832814</v>
      </c>
      <c r="D613" s="8">
        <v>946229</v>
      </c>
      <c r="E613" s="10">
        <f>nyse_gme_short_volume__4[[#This Row],[total_short]]/nyse_gme_short_volume__4[[#This Row],[total_reported]]</f>
        <v>0.65951264518037322</v>
      </c>
      <c r="F613" s="10">
        <f>nyse_gme_short_volume__4[[#This Row],[total_long]]/nyse_gme_short_volume__4[[#This Row],[total_reported]]</f>
        <v>0.34048735481962678</v>
      </c>
      <c r="G613" s="8">
        <v>731207</v>
      </c>
      <c r="H613" s="10">
        <f>nyse_gme_short_volume__4[[#This Row],[Off-Exchange]]/nyse_gme_short_volume__4[[#This Row],[total_reported]]</f>
        <v>0.26311467652713544</v>
      </c>
      <c r="I613" s="8">
        <v>23317</v>
      </c>
      <c r="J613" s="8" t="s">
        <v>725</v>
      </c>
      <c r="K613" s="8" t="s">
        <v>726</v>
      </c>
      <c r="L613" s="8" t="s">
        <v>727</v>
      </c>
      <c r="M613" s="8" t="s">
        <v>728</v>
      </c>
      <c r="N613" s="8">
        <v>800</v>
      </c>
      <c r="O613" s="8">
        <v>1200</v>
      </c>
      <c r="P613" s="8">
        <v>546683</v>
      </c>
      <c r="Q613" s="8">
        <v>77544</v>
      </c>
      <c r="R613" s="8">
        <v>1771</v>
      </c>
      <c r="S613" s="8">
        <v>500</v>
      </c>
      <c r="T613" s="8">
        <v>13498</v>
      </c>
    </row>
    <row r="614" spans="1:20">
      <c r="A614" s="1">
        <v>44846</v>
      </c>
      <c r="B614" s="8">
        <v>2543806</v>
      </c>
      <c r="C614" s="8">
        <v>1735760</v>
      </c>
      <c r="D614" s="8">
        <v>808046</v>
      </c>
      <c r="E614" s="10">
        <f>nyse_gme_short_volume__4[[#This Row],[total_short]]/nyse_gme_short_volume__4[[#This Row],[total_reported]]</f>
        <v>0.6823476318555739</v>
      </c>
      <c r="F614" s="10">
        <f>nyse_gme_short_volume__4[[#This Row],[total_long]]/nyse_gme_short_volume__4[[#This Row],[total_reported]]</f>
        <v>0.3176523681444261</v>
      </c>
      <c r="G614" s="8">
        <v>716404</v>
      </c>
      <c r="H614" s="10">
        <f>nyse_gme_short_volume__4[[#This Row],[Off-Exchange]]/nyse_gme_short_volume__4[[#This Row],[total_reported]]</f>
        <v>0.28162682217118756</v>
      </c>
      <c r="I614" s="8">
        <v>12341</v>
      </c>
      <c r="J614" s="8" t="s">
        <v>729</v>
      </c>
      <c r="K614" s="8" t="s">
        <v>730</v>
      </c>
      <c r="L614" s="8" t="s">
        <v>731</v>
      </c>
      <c r="M614" s="8" t="s">
        <v>732</v>
      </c>
      <c r="N614" s="8">
        <v>4779</v>
      </c>
      <c r="O614" s="8">
        <v>500</v>
      </c>
      <c r="P614" s="8">
        <v>498917</v>
      </c>
      <c r="Q614" s="8">
        <v>94212</v>
      </c>
      <c r="R614" s="8">
        <v>3631</v>
      </c>
      <c r="S614" s="8">
        <v>3544</v>
      </c>
      <c r="T614" s="8">
        <v>6314</v>
      </c>
    </row>
    <row r="615" spans="1:20">
      <c r="A615" s="1">
        <v>44845</v>
      </c>
      <c r="B615" s="8">
        <v>3360260</v>
      </c>
      <c r="C615" s="8">
        <v>2309799</v>
      </c>
      <c r="D615" s="8">
        <v>1050461</v>
      </c>
      <c r="E615" s="10">
        <f>nyse_gme_short_volume__4[[#This Row],[total_short]]/nyse_gme_short_volume__4[[#This Row],[total_reported]]</f>
        <v>0.68738698791164965</v>
      </c>
      <c r="F615" s="10">
        <f>nyse_gme_short_volume__4[[#This Row],[total_long]]/nyse_gme_short_volume__4[[#This Row],[total_reported]]</f>
        <v>0.31261301208835029</v>
      </c>
      <c r="G615" s="8">
        <v>1101339</v>
      </c>
      <c r="H615" s="10">
        <f>nyse_gme_short_volume__4[[#This Row],[Off-Exchange]]/nyse_gme_short_volume__4[[#This Row],[total_reported]]</f>
        <v>0.32775410236112684</v>
      </c>
      <c r="I615" s="8">
        <v>16220</v>
      </c>
      <c r="J615" s="8" t="s">
        <v>733</v>
      </c>
      <c r="K615" s="8" t="s">
        <v>734</v>
      </c>
      <c r="L615" s="8" t="s">
        <v>735</v>
      </c>
      <c r="M615" s="8" t="s">
        <v>736</v>
      </c>
      <c r="N615" s="8">
        <v>1200</v>
      </c>
      <c r="O615" s="8">
        <v>7251</v>
      </c>
      <c r="P615" s="8">
        <v>583246</v>
      </c>
      <c r="Q615" s="8">
        <v>71015</v>
      </c>
      <c r="R615" s="8">
        <v>2955</v>
      </c>
      <c r="S615" s="8">
        <v>1809</v>
      </c>
      <c r="T615" s="8">
        <v>14486</v>
      </c>
    </row>
    <row r="616" spans="1:20">
      <c r="A616" s="1">
        <v>44844</v>
      </c>
      <c r="B616" s="8">
        <v>2414424</v>
      </c>
      <c r="C616" s="8">
        <v>1662531</v>
      </c>
      <c r="D616" s="8">
        <v>751893</v>
      </c>
      <c r="E616" s="10">
        <f>nyse_gme_short_volume__4[[#This Row],[total_short]]/nyse_gme_short_volume__4[[#This Row],[total_reported]]</f>
        <v>0.68858286696951321</v>
      </c>
      <c r="F616" s="10">
        <f>nyse_gme_short_volume__4[[#This Row],[total_long]]/nyse_gme_short_volume__4[[#This Row],[total_reported]]</f>
        <v>0.31141713303048679</v>
      </c>
      <c r="G616" s="8">
        <v>766722</v>
      </c>
      <c r="H616" s="10">
        <f>nyse_gme_short_volume__4[[#This Row],[Off-Exchange]]/nyse_gme_short_volume__4[[#This Row],[total_reported]]</f>
        <v>0.31755897058677351</v>
      </c>
      <c r="I616" s="8">
        <v>4748</v>
      </c>
      <c r="J616" s="8" t="s">
        <v>737</v>
      </c>
      <c r="K616" s="8" t="s">
        <v>738</v>
      </c>
      <c r="L616" s="8" t="s">
        <v>739</v>
      </c>
      <c r="M616" s="8" t="s">
        <v>740</v>
      </c>
      <c r="N616" s="8">
        <v>2767</v>
      </c>
      <c r="O616" s="8">
        <v>3687</v>
      </c>
      <c r="P616" s="8">
        <v>393324</v>
      </c>
      <c r="Q616" s="8">
        <v>45026</v>
      </c>
      <c r="R616" s="8">
        <v>5101</v>
      </c>
      <c r="S616" s="8">
        <v>141</v>
      </c>
      <c r="T616" s="8">
        <v>6281</v>
      </c>
    </row>
    <row r="617" spans="1:20">
      <c r="A617" s="1">
        <v>44841</v>
      </c>
      <c r="B617" s="8">
        <v>2580533</v>
      </c>
      <c r="C617" s="8">
        <v>2033296</v>
      </c>
      <c r="D617" s="8">
        <v>547237</v>
      </c>
      <c r="E617" s="10">
        <f>nyse_gme_short_volume__4[[#This Row],[total_short]]/nyse_gme_short_volume__4[[#This Row],[total_reported]]</f>
        <v>0.78793644568777066</v>
      </c>
      <c r="F617" s="10">
        <f>nyse_gme_short_volume__4[[#This Row],[total_long]]/nyse_gme_short_volume__4[[#This Row],[total_reported]]</f>
        <v>0.21206355431222929</v>
      </c>
      <c r="G617" s="8">
        <v>733867</v>
      </c>
      <c r="H617" s="10">
        <f>nyse_gme_short_volume__4[[#This Row],[Off-Exchange]]/nyse_gme_short_volume__4[[#This Row],[total_reported]]</f>
        <v>0.28438582261881556</v>
      </c>
      <c r="I617" s="8">
        <v>4949</v>
      </c>
      <c r="J617" s="8" t="s">
        <v>741</v>
      </c>
      <c r="K617" s="8" t="s">
        <v>742</v>
      </c>
      <c r="L617" s="8" t="s">
        <v>743</v>
      </c>
      <c r="M617" s="8" t="s">
        <v>744</v>
      </c>
      <c r="N617" s="8">
        <v>11905</v>
      </c>
      <c r="O617" s="8">
        <v>9699</v>
      </c>
      <c r="P617" s="8">
        <v>715819</v>
      </c>
      <c r="Q617" s="8">
        <v>84773</v>
      </c>
      <c r="R617" s="8">
        <v>10943</v>
      </c>
      <c r="S617" s="8">
        <v>4657</v>
      </c>
      <c r="T617" s="8">
        <v>7028</v>
      </c>
    </row>
    <row r="618" spans="1:20">
      <c r="A618" s="1">
        <v>44840</v>
      </c>
      <c r="B618" s="8">
        <v>1926601</v>
      </c>
      <c r="C618" s="8">
        <v>1311392</v>
      </c>
      <c r="D618" s="8">
        <v>615209</v>
      </c>
      <c r="E618" s="10">
        <f>nyse_gme_short_volume__4[[#This Row],[total_short]]/nyse_gme_short_volume__4[[#This Row],[total_reported]]</f>
        <v>0.6806764867245475</v>
      </c>
      <c r="F618" s="10">
        <f>nyse_gme_short_volume__4[[#This Row],[total_long]]/nyse_gme_short_volume__4[[#This Row],[total_reported]]</f>
        <v>0.31932351327545244</v>
      </c>
      <c r="G618" s="8">
        <v>611488</v>
      </c>
      <c r="H618" s="10">
        <f>nyse_gme_short_volume__4[[#This Row],[Off-Exchange]]/nyse_gme_short_volume__4[[#This Row],[total_reported]]</f>
        <v>0.31739213256922427</v>
      </c>
      <c r="I618" s="8">
        <v>13456</v>
      </c>
      <c r="J618" s="8" t="s">
        <v>745</v>
      </c>
      <c r="K618" s="8" t="s">
        <v>746</v>
      </c>
      <c r="L618" s="8" t="s">
        <v>747</v>
      </c>
      <c r="M618" s="8" t="s">
        <v>748</v>
      </c>
      <c r="N618" s="8">
        <v>4240</v>
      </c>
      <c r="O618" s="8">
        <v>2700</v>
      </c>
      <c r="P618" s="8">
        <v>295863</v>
      </c>
      <c r="Q618" s="8">
        <v>45279</v>
      </c>
      <c r="R618" s="8">
        <v>3780</v>
      </c>
      <c r="S618" s="8">
        <v>2662</v>
      </c>
      <c r="T618" s="8">
        <v>5283</v>
      </c>
    </row>
    <row r="619" spans="1:20">
      <c r="A619" s="1">
        <v>44839</v>
      </c>
      <c r="B619" s="8">
        <v>2523051</v>
      </c>
      <c r="C619" s="8">
        <v>1754747</v>
      </c>
      <c r="D619" s="8">
        <v>768304</v>
      </c>
      <c r="E619" s="10">
        <f>nyse_gme_short_volume__4[[#This Row],[total_short]]/nyse_gme_short_volume__4[[#This Row],[total_reported]]</f>
        <v>0.69548613959844652</v>
      </c>
      <c r="F619" s="10">
        <f>nyse_gme_short_volume__4[[#This Row],[total_long]]/nyse_gme_short_volume__4[[#This Row],[total_reported]]</f>
        <v>0.30451386040155354</v>
      </c>
      <c r="G619" s="8">
        <v>724755</v>
      </c>
      <c r="H619" s="10">
        <f>nyse_gme_short_volume__4[[#This Row],[Off-Exchange]]/nyse_gme_short_volume__4[[#This Row],[total_reported]]</f>
        <v>0.28725340867069277</v>
      </c>
      <c r="I619" s="8">
        <v>6057</v>
      </c>
      <c r="J619" s="8" t="s">
        <v>749</v>
      </c>
      <c r="K619" s="8" t="s">
        <v>750</v>
      </c>
      <c r="L619" s="8" t="s">
        <v>751</v>
      </c>
      <c r="M619" s="8" t="s">
        <v>752</v>
      </c>
      <c r="N619" s="8">
        <v>8036</v>
      </c>
      <c r="O619" s="8">
        <v>7228</v>
      </c>
      <c r="P619" s="8">
        <v>422432</v>
      </c>
      <c r="Q619" s="8">
        <v>112674</v>
      </c>
      <c r="R619" s="8">
        <v>2112</v>
      </c>
      <c r="S619" s="8">
        <v>1122</v>
      </c>
      <c r="T619" s="8">
        <v>6932</v>
      </c>
    </row>
    <row r="620" spans="1:20">
      <c r="A620" s="1">
        <v>44838</v>
      </c>
      <c r="B620" s="8">
        <v>3784465</v>
      </c>
      <c r="C620" s="8">
        <v>2454098</v>
      </c>
      <c r="D620" s="8">
        <v>1330367</v>
      </c>
      <c r="E620" s="10">
        <f>nyse_gme_short_volume__4[[#This Row],[total_short]]/nyse_gme_short_volume__4[[#This Row],[total_reported]]</f>
        <v>0.64846629576439474</v>
      </c>
      <c r="F620" s="10">
        <f>nyse_gme_short_volume__4[[#This Row],[total_long]]/nyse_gme_short_volume__4[[#This Row],[total_reported]]</f>
        <v>0.35153370423560532</v>
      </c>
      <c r="G620" s="8">
        <v>993733</v>
      </c>
      <c r="H620" s="10">
        <f>nyse_gme_short_volume__4[[#This Row],[Off-Exchange]]/nyse_gme_short_volume__4[[#This Row],[total_reported]]</f>
        <v>0.26258216154727287</v>
      </c>
      <c r="I620" s="8">
        <v>13581</v>
      </c>
      <c r="J620" s="8" t="s">
        <v>753</v>
      </c>
      <c r="K620" s="8" t="s">
        <v>754</v>
      </c>
      <c r="L620" s="8" t="s">
        <v>755</v>
      </c>
      <c r="M620" s="8" t="s">
        <v>756</v>
      </c>
      <c r="N620" s="8">
        <v>19109</v>
      </c>
      <c r="O620" s="8">
        <v>8431</v>
      </c>
      <c r="P620" s="8">
        <v>685477</v>
      </c>
      <c r="Q620" s="8">
        <v>93911</v>
      </c>
      <c r="R620" s="8">
        <v>3795</v>
      </c>
      <c r="S620" s="8">
        <v>777</v>
      </c>
      <c r="T620" s="8">
        <v>3862</v>
      </c>
    </row>
    <row r="621" spans="1:20">
      <c r="A621" s="1">
        <v>44837</v>
      </c>
      <c r="B621" s="8">
        <v>2156136</v>
      </c>
      <c r="C621" s="8">
        <v>1550154</v>
      </c>
      <c r="D621" s="8">
        <v>605982</v>
      </c>
      <c r="E621" s="10">
        <f>nyse_gme_short_volume__4[[#This Row],[total_short]]/nyse_gme_short_volume__4[[#This Row],[total_reported]]</f>
        <v>0.71895001057447216</v>
      </c>
      <c r="F621" s="10">
        <f>nyse_gme_short_volume__4[[#This Row],[total_long]]/nyse_gme_short_volume__4[[#This Row],[total_reported]]</f>
        <v>0.28104998942552789</v>
      </c>
      <c r="G621" s="8">
        <v>621456</v>
      </c>
      <c r="H621" s="10">
        <f>nyse_gme_short_volume__4[[#This Row],[Off-Exchange]]/nyse_gme_short_volume__4[[#This Row],[total_reported]]</f>
        <v>0.28822671668206457</v>
      </c>
      <c r="I621" s="8">
        <v>6874</v>
      </c>
      <c r="J621" s="8" t="s">
        <v>757</v>
      </c>
      <c r="K621" s="8" t="s">
        <v>758</v>
      </c>
      <c r="L621" s="8" t="s">
        <v>759</v>
      </c>
      <c r="M621" s="8" t="s">
        <v>760</v>
      </c>
      <c r="N621" s="8">
        <v>700</v>
      </c>
      <c r="O621" s="8">
        <v>5508</v>
      </c>
      <c r="P621" s="8">
        <v>451078</v>
      </c>
      <c r="Q621" s="8">
        <v>84855</v>
      </c>
      <c r="R621" s="8">
        <v>1816</v>
      </c>
      <c r="S621" s="8">
        <v>2158</v>
      </c>
      <c r="T621" s="8">
        <v>4066</v>
      </c>
    </row>
    <row r="622" spans="1:20">
      <c r="A622" s="1">
        <v>44834</v>
      </c>
      <c r="B622" s="8">
        <v>2579141</v>
      </c>
      <c r="C622" s="8">
        <v>1335711</v>
      </c>
      <c r="D622" s="8">
        <v>1243430</v>
      </c>
      <c r="E622" s="10">
        <f>nyse_gme_short_volume__4[[#This Row],[total_short]]/nyse_gme_short_volume__4[[#This Row],[total_reported]]</f>
        <v>0.5178898710849853</v>
      </c>
      <c r="F622" s="10">
        <f>nyse_gme_short_volume__4[[#This Row],[total_long]]/nyse_gme_short_volume__4[[#This Row],[total_reported]]</f>
        <v>0.4821101289150147</v>
      </c>
      <c r="G622" s="8">
        <v>542669</v>
      </c>
      <c r="H622" s="10">
        <f>nyse_gme_short_volume__4[[#This Row],[Off-Exchange]]/nyse_gme_short_volume__4[[#This Row],[total_reported]]</f>
        <v>0.21040687577763295</v>
      </c>
      <c r="I622" s="8">
        <v>3154</v>
      </c>
      <c r="J622" s="8" t="s">
        <v>761</v>
      </c>
      <c r="K622" s="8" t="s">
        <v>762</v>
      </c>
      <c r="L622" s="8" t="s">
        <v>763</v>
      </c>
      <c r="M622" s="8" t="s">
        <v>764</v>
      </c>
      <c r="N622" s="8">
        <v>400</v>
      </c>
      <c r="O622" s="8">
        <v>2513</v>
      </c>
      <c r="P622" s="8">
        <v>409836</v>
      </c>
      <c r="Q622" s="8">
        <v>49742</v>
      </c>
      <c r="R622" s="8">
        <v>2224</v>
      </c>
      <c r="S622" s="8">
        <v>818</v>
      </c>
      <c r="T622" s="8">
        <v>7775</v>
      </c>
    </row>
    <row r="623" spans="1:20">
      <c r="A623" s="1">
        <v>44833</v>
      </c>
      <c r="B623" s="8">
        <v>3488926</v>
      </c>
      <c r="C623" s="8">
        <v>1951220</v>
      </c>
      <c r="D623" s="8">
        <v>1537706</v>
      </c>
      <c r="E623" s="10">
        <f>nyse_gme_short_volume__4[[#This Row],[total_short]]/nyse_gme_short_volume__4[[#This Row],[total_reported]]</f>
        <v>0.55926093015443723</v>
      </c>
      <c r="F623" s="10">
        <f>nyse_gme_short_volume__4[[#This Row],[total_long]]/nyse_gme_short_volume__4[[#This Row],[total_reported]]</f>
        <v>0.44073906984556277</v>
      </c>
      <c r="G623" s="8">
        <v>858156</v>
      </c>
      <c r="H623" s="10">
        <f>nyse_gme_short_volume__4[[#This Row],[Off-Exchange]]/nyse_gme_short_volume__4[[#This Row],[total_reported]]</f>
        <v>0.24596566393210978</v>
      </c>
      <c r="I623" s="8">
        <v>7615</v>
      </c>
      <c r="J623" s="8" t="s">
        <v>765</v>
      </c>
      <c r="K623" s="8" t="s">
        <v>766</v>
      </c>
      <c r="L623" s="8" t="s">
        <v>767</v>
      </c>
      <c r="M623" s="8" t="s">
        <v>768</v>
      </c>
      <c r="N623" s="8">
        <v>8719</v>
      </c>
      <c r="O623" s="8">
        <v>6279</v>
      </c>
      <c r="P623" s="8">
        <v>547022</v>
      </c>
      <c r="Q623" s="8">
        <v>87276</v>
      </c>
      <c r="R623" s="8">
        <v>5326</v>
      </c>
      <c r="S623" s="8">
        <v>2399</v>
      </c>
      <c r="T623" s="8">
        <v>9934</v>
      </c>
    </row>
    <row r="624" spans="1:20">
      <c r="A624" s="1">
        <v>44832</v>
      </c>
      <c r="B624" s="8">
        <v>2137459</v>
      </c>
      <c r="C624" s="8">
        <v>1051827</v>
      </c>
      <c r="D624" s="8">
        <v>1085632</v>
      </c>
      <c r="E624" s="10">
        <f>nyse_gme_short_volume__4[[#This Row],[total_short]]/nyse_gme_short_volume__4[[#This Row],[total_reported]]</f>
        <v>0.4920922459799229</v>
      </c>
      <c r="F624" s="10">
        <f>nyse_gme_short_volume__4[[#This Row],[total_long]]/nyse_gme_short_volume__4[[#This Row],[total_reported]]</f>
        <v>0.50790775402007715</v>
      </c>
      <c r="G624" s="8">
        <v>449608</v>
      </c>
      <c r="H624" s="10">
        <f>nyse_gme_short_volume__4[[#This Row],[Off-Exchange]]/nyse_gme_short_volume__4[[#This Row],[total_reported]]</f>
        <v>0.2103469587018979</v>
      </c>
      <c r="I624" s="8">
        <v>11250</v>
      </c>
      <c r="J624" s="8" t="s">
        <v>769</v>
      </c>
      <c r="K624" s="8" t="s">
        <v>770</v>
      </c>
      <c r="L624" s="8" t="s">
        <v>267</v>
      </c>
      <c r="M624" s="8" t="s">
        <v>771</v>
      </c>
      <c r="N624" s="8">
        <v>687</v>
      </c>
      <c r="O624" s="8">
        <v>1312</v>
      </c>
      <c r="P624" s="8">
        <v>256057</v>
      </c>
      <c r="Q624" s="8">
        <v>38752</v>
      </c>
      <c r="R624" s="8">
        <v>1479</v>
      </c>
      <c r="S624" s="8">
        <v>758</v>
      </c>
      <c r="T624" s="8">
        <v>8204</v>
      </c>
    </row>
    <row r="625" spans="1:20">
      <c r="A625" s="1">
        <v>44831</v>
      </c>
      <c r="B625" s="8">
        <v>3669496</v>
      </c>
      <c r="C625" s="8">
        <v>1903921</v>
      </c>
      <c r="D625" s="8">
        <v>1765575</v>
      </c>
      <c r="E625" s="10">
        <f>nyse_gme_short_volume__4[[#This Row],[total_short]]/nyse_gme_short_volume__4[[#This Row],[total_reported]]</f>
        <v>0.51885081765997287</v>
      </c>
      <c r="F625" s="10">
        <f>nyse_gme_short_volume__4[[#This Row],[total_long]]/nyse_gme_short_volume__4[[#This Row],[total_reported]]</f>
        <v>0.48114918234002707</v>
      </c>
      <c r="G625" s="8">
        <v>671153</v>
      </c>
      <c r="H625" s="10">
        <f>nyse_gme_short_volume__4[[#This Row],[Off-Exchange]]/nyse_gme_short_volume__4[[#This Row],[total_reported]]</f>
        <v>0.18290059452306257</v>
      </c>
      <c r="I625" s="8">
        <v>13597</v>
      </c>
      <c r="J625" s="8" t="s">
        <v>772</v>
      </c>
      <c r="K625" s="8" t="s">
        <v>773</v>
      </c>
      <c r="L625" s="8" t="s">
        <v>774</v>
      </c>
      <c r="M625" s="8" t="s">
        <v>775</v>
      </c>
      <c r="N625" s="8">
        <v>4909</v>
      </c>
      <c r="O625" s="8">
        <v>8900</v>
      </c>
      <c r="P625" s="8">
        <v>460064</v>
      </c>
      <c r="Q625" s="8">
        <v>232433</v>
      </c>
      <c r="R625" s="8">
        <v>11758</v>
      </c>
      <c r="S625" s="8">
        <v>5942</v>
      </c>
      <c r="T625" s="8">
        <v>12595</v>
      </c>
    </row>
    <row r="626" spans="1:20">
      <c r="A626" s="1">
        <v>44830</v>
      </c>
      <c r="B626" s="8">
        <v>2909638</v>
      </c>
      <c r="C626" s="8">
        <v>1547808</v>
      </c>
      <c r="D626" s="8">
        <v>1361830</v>
      </c>
      <c r="E626" s="10">
        <f>nyse_gme_short_volume__4[[#This Row],[total_short]]/nyse_gme_short_volume__4[[#This Row],[total_reported]]</f>
        <v>0.53195895846837304</v>
      </c>
      <c r="F626" s="10">
        <f>nyse_gme_short_volume__4[[#This Row],[total_long]]/nyse_gme_short_volume__4[[#This Row],[total_reported]]</f>
        <v>0.46804104153162696</v>
      </c>
      <c r="G626" s="8">
        <v>683988</v>
      </c>
      <c r="H626" s="10">
        <f>nyse_gme_short_volume__4[[#This Row],[Off-Exchange]]/nyse_gme_short_volume__4[[#This Row],[total_reported]]</f>
        <v>0.2350766658945202</v>
      </c>
      <c r="I626" s="8">
        <v>5677</v>
      </c>
      <c r="J626" s="8" t="s">
        <v>776</v>
      </c>
      <c r="K626" s="8" t="s">
        <v>777</v>
      </c>
      <c r="L626" s="8" t="s">
        <v>778</v>
      </c>
      <c r="M626" s="8" t="s">
        <v>779</v>
      </c>
      <c r="N626" s="8">
        <v>3400</v>
      </c>
      <c r="O626" s="8">
        <v>7710</v>
      </c>
      <c r="P626" s="8">
        <v>480607</v>
      </c>
      <c r="Q626" s="8">
        <v>55915</v>
      </c>
      <c r="R626" s="8">
        <v>2837</v>
      </c>
      <c r="S626" s="8">
        <v>2917</v>
      </c>
      <c r="T626" s="8">
        <v>6229</v>
      </c>
    </row>
    <row r="627" spans="1:20">
      <c r="A627" s="1">
        <v>44827</v>
      </c>
      <c r="B627" s="8">
        <v>2962584</v>
      </c>
      <c r="C627" s="8">
        <v>1603304</v>
      </c>
      <c r="D627" s="8">
        <v>1359280</v>
      </c>
      <c r="E627" s="10">
        <f>nyse_gme_short_volume__4[[#This Row],[total_short]]/nyse_gme_short_volume__4[[#This Row],[total_reported]]</f>
        <v>0.54118431747420492</v>
      </c>
      <c r="F627" s="10">
        <f>nyse_gme_short_volume__4[[#This Row],[total_long]]/nyse_gme_short_volume__4[[#This Row],[total_reported]]</f>
        <v>0.45881568252579508</v>
      </c>
      <c r="G627" s="8">
        <v>745192</v>
      </c>
      <c r="H627" s="10">
        <f>nyse_gme_short_volume__4[[#This Row],[Off-Exchange]]/nyse_gme_short_volume__4[[#This Row],[total_reported]]</f>
        <v>0.25153447125887402</v>
      </c>
      <c r="I627" s="8">
        <v>7593</v>
      </c>
      <c r="J627" s="8" t="s">
        <v>780</v>
      </c>
      <c r="K627" s="8" t="s">
        <v>781</v>
      </c>
      <c r="L627" s="8" t="s">
        <v>782</v>
      </c>
      <c r="M627" s="8" t="s">
        <v>783</v>
      </c>
      <c r="N627" s="8">
        <v>3277</v>
      </c>
      <c r="O627" s="8">
        <v>800</v>
      </c>
      <c r="P627" s="8">
        <v>459819</v>
      </c>
      <c r="Q627" s="8">
        <v>48411</v>
      </c>
      <c r="R627" s="8">
        <v>4568</v>
      </c>
      <c r="S627" s="8">
        <v>1358</v>
      </c>
      <c r="T627" s="8">
        <v>12836</v>
      </c>
    </row>
    <row r="628" spans="1:20">
      <c r="A628" s="1">
        <v>44826</v>
      </c>
      <c r="B628" s="8">
        <v>3733946</v>
      </c>
      <c r="C628" s="8">
        <v>2168974</v>
      </c>
      <c r="D628" s="8">
        <v>1564972</v>
      </c>
      <c r="E628" s="10">
        <f>nyse_gme_short_volume__4[[#This Row],[total_short]]/nyse_gme_short_volume__4[[#This Row],[total_reported]]</f>
        <v>0.58087985203856729</v>
      </c>
      <c r="F628" s="10">
        <f>nyse_gme_short_volume__4[[#This Row],[total_long]]/nyse_gme_short_volume__4[[#This Row],[total_reported]]</f>
        <v>0.41912014796143277</v>
      </c>
      <c r="G628" s="8">
        <v>934746</v>
      </c>
      <c r="H628" s="10">
        <f>nyse_gme_short_volume__4[[#This Row],[Off-Exchange]]/nyse_gme_short_volume__4[[#This Row],[total_reported]]</f>
        <v>0.25033731071633064</v>
      </c>
      <c r="I628" s="8">
        <v>10809</v>
      </c>
      <c r="J628" s="8" t="s">
        <v>784</v>
      </c>
      <c r="K628" s="8" t="s">
        <v>785</v>
      </c>
      <c r="L628" s="8" t="s">
        <v>786</v>
      </c>
      <c r="M628" s="8" t="s">
        <v>787</v>
      </c>
      <c r="N628" s="8">
        <v>5708</v>
      </c>
      <c r="O628" s="8">
        <v>10264</v>
      </c>
      <c r="P628" s="8">
        <v>653237</v>
      </c>
      <c r="Q628" s="8">
        <v>91192</v>
      </c>
      <c r="R628" s="8">
        <v>2789</v>
      </c>
      <c r="S628" s="8">
        <v>5568</v>
      </c>
      <c r="T628" s="8">
        <v>20619</v>
      </c>
    </row>
    <row r="629" spans="1:20">
      <c r="A629" s="1">
        <v>44825</v>
      </c>
      <c r="B629" s="8">
        <v>3207622</v>
      </c>
      <c r="C629" s="8">
        <v>1620705</v>
      </c>
      <c r="D629" s="8">
        <v>1586917</v>
      </c>
      <c r="E629" s="10">
        <f>nyse_gme_short_volume__4[[#This Row],[total_short]]/nyse_gme_short_volume__4[[#This Row],[total_reported]]</f>
        <v>0.50526683006912909</v>
      </c>
      <c r="F629" s="10">
        <f>nyse_gme_short_volume__4[[#This Row],[total_long]]/nyse_gme_short_volume__4[[#This Row],[total_reported]]</f>
        <v>0.49473316993087091</v>
      </c>
      <c r="G629" s="8">
        <v>740730</v>
      </c>
      <c r="H629" s="10">
        <f>nyse_gme_short_volume__4[[#This Row],[Off-Exchange]]/nyse_gme_short_volume__4[[#This Row],[total_reported]]</f>
        <v>0.23092808317189495</v>
      </c>
      <c r="I629" s="8">
        <v>8551</v>
      </c>
      <c r="J629" s="8" t="s">
        <v>788</v>
      </c>
      <c r="K629" s="8" t="s">
        <v>789</v>
      </c>
      <c r="L629" s="8" t="s">
        <v>790</v>
      </c>
      <c r="M629" s="8" t="s">
        <v>791</v>
      </c>
      <c r="N629" s="8">
        <v>9097</v>
      </c>
      <c r="O629" s="8">
        <v>2303</v>
      </c>
      <c r="P629" s="8">
        <v>443052</v>
      </c>
      <c r="Q629" s="8">
        <v>57110</v>
      </c>
      <c r="R629" s="8">
        <v>3423</v>
      </c>
      <c r="S629" s="8">
        <v>1908</v>
      </c>
      <c r="T629" s="8">
        <v>12601</v>
      </c>
    </row>
    <row r="630" spans="1:20">
      <c r="A630" s="1">
        <v>44824</v>
      </c>
      <c r="B630" s="8">
        <v>2617013</v>
      </c>
      <c r="C630" s="8">
        <v>1461215</v>
      </c>
      <c r="D630" s="8">
        <v>1155798</v>
      </c>
      <c r="E630" s="10">
        <f>nyse_gme_short_volume__4[[#This Row],[total_short]]/nyse_gme_short_volume__4[[#This Row],[total_reported]]</f>
        <v>0.5583522130000883</v>
      </c>
      <c r="F630" s="10">
        <f>nyse_gme_short_volume__4[[#This Row],[total_long]]/nyse_gme_short_volume__4[[#This Row],[total_reported]]</f>
        <v>0.44164778699991175</v>
      </c>
      <c r="G630" s="8">
        <v>614457</v>
      </c>
      <c r="H630" s="10">
        <f>nyse_gme_short_volume__4[[#This Row],[Off-Exchange]]/nyse_gme_short_volume__4[[#This Row],[total_reported]]</f>
        <v>0.2347932547526512</v>
      </c>
      <c r="I630" s="8">
        <v>6765</v>
      </c>
      <c r="J630" s="8" t="s">
        <v>792</v>
      </c>
      <c r="K630" s="8" t="s">
        <v>793</v>
      </c>
      <c r="L630" s="8" t="s">
        <v>794</v>
      </c>
      <c r="M630" s="8" t="s">
        <v>795</v>
      </c>
      <c r="N630" s="8">
        <v>7679</v>
      </c>
      <c r="O630" s="8">
        <v>4128</v>
      </c>
      <c r="P630" s="8">
        <v>394496</v>
      </c>
      <c r="Q630" s="8">
        <v>109556</v>
      </c>
      <c r="R630" s="8">
        <v>2053</v>
      </c>
      <c r="S630" s="8">
        <v>1621</v>
      </c>
      <c r="T630" s="8">
        <v>14294</v>
      </c>
    </row>
    <row r="631" spans="1:20">
      <c r="A631" s="1">
        <v>44823</v>
      </c>
      <c r="B631" s="8">
        <v>2903273</v>
      </c>
      <c r="C631" s="8">
        <v>1377383</v>
      </c>
      <c r="D631" s="8">
        <v>1525890</v>
      </c>
      <c r="E631" s="10">
        <f>nyse_gme_short_volume__4[[#This Row],[total_short]]/nyse_gme_short_volume__4[[#This Row],[total_reported]]</f>
        <v>0.47442421019311654</v>
      </c>
      <c r="F631" s="10">
        <f>nyse_gme_short_volume__4[[#This Row],[total_long]]/nyse_gme_short_volume__4[[#This Row],[total_reported]]</f>
        <v>0.52557578980688346</v>
      </c>
      <c r="G631" s="8">
        <v>601947</v>
      </c>
      <c r="H631" s="10">
        <f>nyse_gme_short_volume__4[[#This Row],[Off-Exchange]]/nyse_gme_short_volume__4[[#This Row],[total_reported]]</f>
        <v>0.20733392967178768</v>
      </c>
      <c r="I631" s="8">
        <v>25421</v>
      </c>
      <c r="J631" s="8" t="s">
        <v>796</v>
      </c>
      <c r="K631" s="8" t="s">
        <v>797</v>
      </c>
      <c r="L631" s="8" t="s">
        <v>798</v>
      </c>
      <c r="M631" s="8" t="s">
        <v>799</v>
      </c>
      <c r="N631" s="8">
        <v>700</v>
      </c>
      <c r="O631" s="8">
        <v>1959</v>
      </c>
      <c r="P631" s="8">
        <v>336509</v>
      </c>
      <c r="Q631" s="8">
        <v>76685</v>
      </c>
      <c r="R631" s="8">
        <v>1455</v>
      </c>
      <c r="S631" s="8">
        <v>657</v>
      </c>
      <c r="T631" s="8">
        <v>7699</v>
      </c>
    </row>
    <row r="632" spans="1:20">
      <c r="A632" s="1">
        <v>44820</v>
      </c>
      <c r="B632" s="8">
        <v>3847862</v>
      </c>
      <c r="C632" s="8">
        <v>2313298</v>
      </c>
      <c r="D632" s="8">
        <v>1534564</v>
      </c>
      <c r="E632" s="10">
        <f>nyse_gme_short_volume__4[[#This Row],[total_short]]/nyse_gme_short_volume__4[[#This Row],[total_reported]]</f>
        <v>0.60119047928434022</v>
      </c>
      <c r="F632" s="10">
        <f>nyse_gme_short_volume__4[[#This Row],[total_long]]/nyse_gme_short_volume__4[[#This Row],[total_reported]]</f>
        <v>0.39880952071565978</v>
      </c>
      <c r="G632" s="8">
        <v>899079</v>
      </c>
      <c r="H632" s="10">
        <f>nyse_gme_short_volume__4[[#This Row],[Off-Exchange]]/nyse_gme_short_volume__4[[#This Row],[total_reported]]</f>
        <v>0.23365676835603771</v>
      </c>
      <c r="I632" s="8">
        <v>13492</v>
      </c>
      <c r="J632" s="8" t="s">
        <v>800</v>
      </c>
      <c r="K632" s="8" t="s">
        <v>801</v>
      </c>
      <c r="L632" s="8" t="s">
        <v>802</v>
      </c>
      <c r="M632" s="8" t="s">
        <v>803</v>
      </c>
      <c r="N632" s="8">
        <v>3190</v>
      </c>
      <c r="O632" s="8">
        <v>8943</v>
      </c>
      <c r="P632" s="8">
        <v>871327</v>
      </c>
      <c r="Q632" s="8">
        <v>94573</v>
      </c>
      <c r="R632" s="8">
        <v>2726</v>
      </c>
      <c r="S632" s="8">
        <v>796</v>
      </c>
      <c r="T632" s="8">
        <v>4104</v>
      </c>
    </row>
    <row r="633" spans="1:20">
      <c r="A633" s="1">
        <v>44819</v>
      </c>
      <c r="B633" s="8">
        <v>2779922</v>
      </c>
      <c r="C633" s="8">
        <v>1454974</v>
      </c>
      <c r="D633" s="8">
        <v>1324948</v>
      </c>
      <c r="E633" s="10">
        <f>nyse_gme_short_volume__4[[#This Row],[total_short]]/nyse_gme_short_volume__4[[#This Row],[total_reported]]</f>
        <v>0.52338662739458153</v>
      </c>
      <c r="F633" s="10">
        <f>nyse_gme_short_volume__4[[#This Row],[total_long]]/nyse_gme_short_volume__4[[#This Row],[total_reported]]</f>
        <v>0.47661337260541842</v>
      </c>
      <c r="G633" s="8">
        <v>629107</v>
      </c>
      <c r="H633" s="10">
        <f>nyse_gme_short_volume__4[[#This Row],[Off-Exchange]]/nyse_gme_short_volume__4[[#This Row],[total_reported]]</f>
        <v>0.22630383154635275</v>
      </c>
      <c r="I633" s="8">
        <v>12877</v>
      </c>
      <c r="J633" s="8" t="s">
        <v>804</v>
      </c>
      <c r="K633" s="8" t="s">
        <v>805</v>
      </c>
      <c r="L633" s="8" t="s">
        <v>806</v>
      </c>
      <c r="M633" s="8" t="s">
        <v>807</v>
      </c>
      <c r="N633" s="8">
        <v>1700</v>
      </c>
      <c r="O633" s="8">
        <v>2939</v>
      </c>
      <c r="P633" s="8">
        <v>373144</v>
      </c>
      <c r="Q633" s="8">
        <v>58587</v>
      </c>
      <c r="R633" s="8">
        <v>2003</v>
      </c>
      <c r="S633" s="8">
        <v>687</v>
      </c>
      <c r="T633" s="8">
        <v>8596</v>
      </c>
    </row>
    <row r="634" spans="1:20">
      <c r="A634" s="1">
        <v>44818</v>
      </c>
      <c r="B634" s="8">
        <v>3017741</v>
      </c>
      <c r="C634" s="8">
        <v>1995173</v>
      </c>
      <c r="D634" s="8">
        <v>1022568</v>
      </c>
      <c r="E634" s="10">
        <f>nyse_gme_short_volume__4[[#This Row],[total_short]]/nyse_gme_short_volume__4[[#This Row],[total_reported]]</f>
        <v>0.66114785861344627</v>
      </c>
      <c r="F634" s="10">
        <f>nyse_gme_short_volume__4[[#This Row],[total_long]]/nyse_gme_short_volume__4[[#This Row],[total_reported]]</f>
        <v>0.33885214138655373</v>
      </c>
      <c r="G634" s="8">
        <v>907307</v>
      </c>
      <c r="H634" s="10">
        <f>nyse_gme_short_volume__4[[#This Row],[Off-Exchange]]/nyse_gme_short_volume__4[[#This Row],[total_reported]]</f>
        <v>0.30065767738185617</v>
      </c>
      <c r="I634" s="8">
        <v>10498</v>
      </c>
      <c r="J634" s="8" t="s">
        <v>808</v>
      </c>
      <c r="K634" s="8" t="s">
        <v>809</v>
      </c>
      <c r="L634" s="8" t="s">
        <v>810</v>
      </c>
      <c r="M634" s="8" t="s">
        <v>811</v>
      </c>
      <c r="N634" s="8">
        <v>10283</v>
      </c>
      <c r="O634" s="8">
        <v>2972</v>
      </c>
      <c r="P634" s="8">
        <v>593369</v>
      </c>
      <c r="Q634" s="8">
        <v>49802</v>
      </c>
      <c r="R634" s="8">
        <v>2008</v>
      </c>
      <c r="S634" s="8">
        <v>1121</v>
      </c>
      <c r="T634" s="8">
        <v>8759</v>
      </c>
    </row>
    <row r="635" spans="1:20">
      <c r="A635" s="1">
        <v>44817</v>
      </c>
      <c r="B635" s="8">
        <v>2974728</v>
      </c>
      <c r="C635" s="8">
        <v>1937871</v>
      </c>
      <c r="D635" s="8">
        <v>1036857</v>
      </c>
      <c r="E635" s="10">
        <f>nyse_gme_short_volume__4[[#This Row],[total_short]]/nyse_gme_short_volume__4[[#This Row],[total_reported]]</f>
        <v>0.65144477074878782</v>
      </c>
      <c r="F635" s="10">
        <f>nyse_gme_short_volume__4[[#This Row],[total_long]]/nyse_gme_short_volume__4[[#This Row],[total_reported]]</f>
        <v>0.34855522925121218</v>
      </c>
      <c r="G635" s="8">
        <v>894734</v>
      </c>
      <c r="H635" s="10">
        <f>nyse_gme_short_volume__4[[#This Row],[Off-Exchange]]/nyse_gme_short_volume__4[[#This Row],[total_reported]]</f>
        <v>0.30077842411138095</v>
      </c>
      <c r="I635" s="8">
        <v>18405</v>
      </c>
      <c r="J635" s="8" t="s">
        <v>812</v>
      </c>
      <c r="K635" s="8" t="s">
        <v>813</v>
      </c>
      <c r="L635" s="8" t="s">
        <v>814</v>
      </c>
      <c r="M635" s="8" t="s">
        <v>815</v>
      </c>
      <c r="N635" s="8">
        <v>900</v>
      </c>
      <c r="O635" s="8">
        <v>2050</v>
      </c>
      <c r="P635" s="8">
        <v>424851</v>
      </c>
      <c r="Q635" s="8">
        <v>82394</v>
      </c>
      <c r="R635" s="8">
        <v>1591</v>
      </c>
      <c r="S635" s="8">
        <v>1065</v>
      </c>
      <c r="T635" s="8">
        <v>9252</v>
      </c>
    </row>
    <row r="636" spans="1:20">
      <c r="A636" s="1">
        <v>44816</v>
      </c>
      <c r="B636" s="8">
        <v>5190884</v>
      </c>
      <c r="C636" s="8">
        <v>3300505</v>
      </c>
      <c r="D636" s="8">
        <v>1890379</v>
      </c>
      <c r="E636" s="10">
        <f>nyse_gme_short_volume__4[[#This Row],[total_short]]/nyse_gme_short_volume__4[[#This Row],[total_reported]]</f>
        <v>0.63582715391058631</v>
      </c>
      <c r="F636" s="10">
        <f>nyse_gme_short_volume__4[[#This Row],[total_long]]/nyse_gme_short_volume__4[[#This Row],[total_reported]]</f>
        <v>0.36417284608941369</v>
      </c>
      <c r="G636" s="8">
        <v>1420292</v>
      </c>
      <c r="H636" s="10">
        <f>nyse_gme_short_volume__4[[#This Row],[Off-Exchange]]/nyse_gme_short_volume__4[[#This Row],[total_reported]]</f>
        <v>0.27361274110536854</v>
      </c>
      <c r="I636" s="8">
        <v>36038</v>
      </c>
      <c r="J636" s="8" t="s">
        <v>816</v>
      </c>
      <c r="K636" s="8" t="s">
        <v>817</v>
      </c>
      <c r="L636" s="8" t="s">
        <v>818</v>
      </c>
      <c r="M636" s="8" t="s">
        <v>819</v>
      </c>
      <c r="N636" s="8">
        <v>18846</v>
      </c>
      <c r="O636" s="8">
        <v>3300</v>
      </c>
      <c r="P636" s="8">
        <v>623535</v>
      </c>
      <c r="Q636" s="8">
        <v>186167</v>
      </c>
      <c r="R636" s="8">
        <v>17348</v>
      </c>
      <c r="S636" s="8">
        <v>3750</v>
      </c>
      <c r="T636" s="8">
        <v>8664</v>
      </c>
    </row>
    <row r="637" spans="1:20">
      <c r="A637" s="1">
        <v>44813</v>
      </c>
      <c r="B637" s="8">
        <v>6563085</v>
      </c>
      <c r="C637" s="8">
        <v>3123137</v>
      </c>
      <c r="D637" s="8">
        <v>3439948</v>
      </c>
      <c r="E637" s="10">
        <f>nyse_gme_short_volume__4[[#This Row],[total_short]]/nyse_gme_short_volume__4[[#This Row],[total_reported]]</f>
        <v>0.47586417058441266</v>
      </c>
      <c r="F637" s="10">
        <f>nyse_gme_short_volume__4[[#This Row],[total_long]]/nyse_gme_short_volume__4[[#This Row],[total_reported]]</f>
        <v>0.52413582941558734</v>
      </c>
      <c r="G637" s="8">
        <v>1511431</v>
      </c>
      <c r="H637" s="10">
        <f>nyse_gme_short_volume__4[[#This Row],[Off-Exchange]]/nyse_gme_short_volume__4[[#This Row],[total_reported]]</f>
        <v>0.23029276628292944</v>
      </c>
      <c r="I637" s="8">
        <v>47244</v>
      </c>
      <c r="J637" s="8" t="s">
        <v>820</v>
      </c>
      <c r="K637" s="8" t="s">
        <v>821</v>
      </c>
      <c r="L637" s="8" t="s">
        <v>822</v>
      </c>
      <c r="M637" s="8" t="s">
        <v>823</v>
      </c>
      <c r="N637" s="8">
        <v>11159</v>
      </c>
      <c r="O637" s="8">
        <v>9505</v>
      </c>
      <c r="P637" s="8">
        <v>571324</v>
      </c>
      <c r="Q637" s="8">
        <v>190549</v>
      </c>
      <c r="R637" s="8">
        <v>3931</v>
      </c>
      <c r="S637" s="8">
        <v>4073</v>
      </c>
      <c r="T637" s="8">
        <v>4002</v>
      </c>
    </row>
    <row r="638" spans="1:20">
      <c r="A638" s="1">
        <v>44812</v>
      </c>
      <c r="B638" s="8">
        <v>11480149</v>
      </c>
      <c r="C638" s="8">
        <v>6342327</v>
      </c>
      <c r="D638" s="8">
        <v>5137822</v>
      </c>
      <c r="E638" s="10">
        <f>nyse_gme_short_volume__4[[#This Row],[total_short]]/nyse_gme_short_volume__4[[#This Row],[total_reported]]</f>
        <v>0.55246033827609731</v>
      </c>
      <c r="F638" s="10">
        <f>nyse_gme_short_volume__4[[#This Row],[total_long]]/nyse_gme_short_volume__4[[#This Row],[total_reported]]</f>
        <v>0.44753966172390269</v>
      </c>
      <c r="G638" s="8">
        <v>2882457</v>
      </c>
      <c r="H638" s="10">
        <f>nyse_gme_short_volume__4[[#This Row],[Off-Exchange]]/nyse_gme_short_volume__4[[#This Row],[total_reported]]</f>
        <v>0.25108184571472025</v>
      </c>
      <c r="I638" s="8">
        <v>93230</v>
      </c>
      <c r="J638" s="8" t="s">
        <v>824</v>
      </c>
      <c r="K638" s="8" t="s">
        <v>825</v>
      </c>
      <c r="L638" s="8" t="s">
        <v>826</v>
      </c>
      <c r="M638" s="8" t="s">
        <v>827</v>
      </c>
      <c r="N638" s="8">
        <v>26546</v>
      </c>
      <c r="O638" s="8">
        <v>5910</v>
      </c>
      <c r="P638" s="8">
        <v>1212360</v>
      </c>
      <c r="Q638" s="8">
        <v>658942</v>
      </c>
      <c r="R638" s="8">
        <v>21145</v>
      </c>
      <c r="S638" s="8">
        <v>5601</v>
      </c>
      <c r="T638" s="8">
        <v>18422</v>
      </c>
    </row>
    <row r="639" spans="1:20">
      <c r="A639" s="1">
        <v>44811</v>
      </c>
      <c r="B639" s="8">
        <v>8196058</v>
      </c>
      <c r="C639" s="8">
        <v>5535400</v>
      </c>
      <c r="D639" s="8">
        <v>2660658</v>
      </c>
      <c r="E639" s="10">
        <f>nyse_gme_short_volume__4[[#This Row],[total_short]]/nyse_gme_short_volume__4[[#This Row],[total_reported]]</f>
        <v>0.67537345392138515</v>
      </c>
      <c r="F639" s="10">
        <f>nyse_gme_short_volume__4[[#This Row],[total_long]]/nyse_gme_short_volume__4[[#This Row],[total_reported]]</f>
        <v>0.32462654607861485</v>
      </c>
      <c r="G639" s="8">
        <v>2295234</v>
      </c>
      <c r="H639" s="10">
        <f>nyse_gme_short_volume__4[[#This Row],[Off-Exchange]]/nyse_gme_short_volume__4[[#This Row],[total_reported]]</f>
        <v>0.28004121005488247</v>
      </c>
      <c r="I639" s="8">
        <v>28503</v>
      </c>
      <c r="J639" s="8" t="s">
        <v>828</v>
      </c>
      <c r="K639" s="8" t="s">
        <v>829</v>
      </c>
      <c r="L639" s="8" t="s">
        <v>830</v>
      </c>
      <c r="M639" s="8" t="s">
        <v>831</v>
      </c>
      <c r="N639" s="8">
        <v>12604</v>
      </c>
      <c r="O639" s="8">
        <v>32236</v>
      </c>
      <c r="P639" s="8">
        <v>1541018</v>
      </c>
      <c r="Q639" s="8">
        <v>376886</v>
      </c>
      <c r="R639" s="8">
        <v>18280</v>
      </c>
      <c r="S639" s="8">
        <v>15693</v>
      </c>
      <c r="T639" s="8">
        <v>5371</v>
      </c>
    </row>
    <row r="640" spans="1:20">
      <c r="A640" s="1">
        <v>44810</v>
      </c>
      <c r="B640" s="8">
        <v>5563637</v>
      </c>
      <c r="C640" s="8">
        <v>3521584</v>
      </c>
      <c r="D640" s="8">
        <v>2042053</v>
      </c>
      <c r="E640" s="10">
        <f>nyse_gme_short_volume__4[[#This Row],[total_short]]/nyse_gme_short_volume__4[[#This Row],[total_reported]]</f>
        <v>0.63296437204655875</v>
      </c>
      <c r="F640" s="10">
        <f>nyse_gme_short_volume__4[[#This Row],[total_long]]/nyse_gme_short_volume__4[[#This Row],[total_reported]]</f>
        <v>0.36703562795344125</v>
      </c>
      <c r="G640" s="8">
        <v>1431105</v>
      </c>
      <c r="H640" s="10">
        <f>nyse_gme_short_volume__4[[#This Row],[Off-Exchange]]/nyse_gme_short_volume__4[[#This Row],[total_reported]]</f>
        <v>0.25722472548083203</v>
      </c>
      <c r="I640" s="8">
        <v>23453</v>
      </c>
      <c r="J640" s="8" t="s">
        <v>832</v>
      </c>
      <c r="K640" s="8" t="s">
        <v>833</v>
      </c>
      <c r="L640" s="8" t="s">
        <v>834</v>
      </c>
      <c r="M640" s="8" t="s">
        <v>835</v>
      </c>
      <c r="N640" s="8">
        <v>7046</v>
      </c>
      <c r="O640" s="8">
        <v>3656</v>
      </c>
      <c r="P640" s="8">
        <v>851142</v>
      </c>
      <c r="Q640" s="8">
        <v>255314</v>
      </c>
      <c r="R640" s="8">
        <v>12797</v>
      </c>
      <c r="S640" s="8">
        <v>3927</v>
      </c>
      <c r="T640" s="8">
        <v>3104</v>
      </c>
    </row>
    <row r="641" spans="1:20">
      <c r="A641" s="1">
        <v>44806</v>
      </c>
      <c r="B641" s="8">
        <v>3654213</v>
      </c>
      <c r="C641" s="8">
        <v>2470399</v>
      </c>
      <c r="D641" s="8">
        <v>1183814</v>
      </c>
      <c r="E641" s="10">
        <f>nyse_gme_short_volume__4[[#This Row],[total_short]]/nyse_gme_short_volume__4[[#This Row],[total_reported]]</f>
        <v>0.67604132545092477</v>
      </c>
      <c r="F641" s="10">
        <f>nyse_gme_short_volume__4[[#This Row],[total_long]]/nyse_gme_short_volume__4[[#This Row],[total_reported]]</f>
        <v>0.32395867454907529</v>
      </c>
      <c r="G641" s="8">
        <v>1022844</v>
      </c>
      <c r="H641" s="10">
        <f>nyse_gme_short_volume__4[[#This Row],[Off-Exchange]]/nyse_gme_short_volume__4[[#This Row],[total_reported]]</f>
        <v>0.27990814985333368</v>
      </c>
      <c r="I641" s="8">
        <v>11738</v>
      </c>
      <c r="J641" s="8" t="s">
        <v>836</v>
      </c>
      <c r="K641" s="8" t="s">
        <v>837</v>
      </c>
      <c r="L641" s="8" t="s">
        <v>838</v>
      </c>
      <c r="M641" s="8" t="s">
        <v>839</v>
      </c>
      <c r="N641" s="8">
        <v>7938</v>
      </c>
      <c r="O641" s="8">
        <v>9977</v>
      </c>
      <c r="P641" s="8">
        <v>580745</v>
      </c>
      <c r="Q641" s="8">
        <v>161144</v>
      </c>
      <c r="R641" s="8">
        <v>6584</v>
      </c>
      <c r="S641" s="8">
        <v>2902</v>
      </c>
      <c r="T641" s="8">
        <v>4923</v>
      </c>
    </row>
    <row r="642" spans="1:20">
      <c r="A642" s="1">
        <v>44805</v>
      </c>
      <c r="B642" s="8">
        <v>4017308</v>
      </c>
      <c r="C642" s="8">
        <v>2877705</v>
      </c>
      <c r="D642" s="8">
        <v>1139603</v>
      </c>
      <c r="E642" s="10">
        <f>nyse_gme_short_volume__4[[#This Row],[total_short]]/nyse_gme_short_volume__4[[#This Row],[total_reported]]</f>
        <v>0.71632670435027634</v>
      </c>
      <c r="F642" s="10">
        <f>nyse_gme_short_volume__4[[#This Row],[total_long]]/nyse_gme_short_volume__4[[#This Row],[total_reported]]</f>
        <v>0.28367329564972366</v>
      </c>
      <c r="G642" s="8">
        <v>1190399</v>
      </c>
      <c r="H642" s="10">
        <f>nyse_gme_short_volume__4[[#This Row],[Off-Exchange]]/nyse_gme_short_volume__4[[#This Row],[total_reported]]</f>
        <v>0.2963175838148332</v>
      </c>
      <c r="I642" s="8">
        <v>18960</v>
      </c>
      <c r="J642" s="8" t="s">
        <v>840</v>
      </c>
      <c r="K642" s="8" t="s">
        <v>841</v>
      </c>
      <c r="L642" s="8" t="s">
        <v>842</v>
      </c>
      <c r="M642" s="8" t="s">
        <v>843</v>
      </c>
      <c r="N642" s="8">
        <v>9975</v>
      </c>
      <c r="O642" s="8">
        <v>4147</v>
      </c>
      <c r="P642" s="8">
        <v>682495</v>
      </c>
      <c r="Q642" s="8">
        <v>212557</v>
      </c>
      <c r="R642" s="8">
        <v>7608</v>
      </c>
      <c r="S642" s="8">
        <v>1759</v>
      </c>
      <c r="T642" s="8">
        <v>4247</v>
      </c>
    </row>
    <row r="643" spans="1:20">
      <c r="A643" s="1">
        <v>44804</v>
      </c>
      <c r="B643" s="8">
        <v>4128004</v>
      </c>
      <c r="C643" s="8">
        <v>2965011</v>
      </c>
      <c r="D643" s="8">
        <v>1162993</v>
      </c>
      <c r="E643" s="10">
        <f>nyse_gme_short_volume__4[[#This Row],[total_short]]/nyse_gme_short_volume__4[[#This Row],[total_reported]]</f>
        <v>0.71826747260903812</v>
      </c>
      <c r="F643" s="10">
        <f>nyse_gme_short_volume__4[[#This Row],[total_long]]/nyse_gme_short_volume__4[[#This Row],[total_reported]]</f>
        <v>0.28173252739096183</v>
      </c>
      <c r="G643" s="8">
        <v>1201185</v>
      </c>
      <c r="H643" s="10">
        <f>nyse_gme_short_volume__4[[#This Row],[Off-Exchange]]/nyse_gme_short_volume__4[[#This Row],[total_reported]]</f>
        <v>0.29098445641041043</v>
      </c>
      <c r="I643" s="8">
        <v>19554</v>
      </c>
      <c r="J643" s="8" t="s">
        <v>844</v>
      </c>
      <c r="K643" s="8" t="s">
        <v>845</v>
      </c>
      <c r="L643" s="8" t="s">
        <v>846</v>
      </c>
      <c r="M643" s="8" t="s">
        <v>847</v>
      </c>
      <c r="N643" s="8">
        <v>9205</v>
      </c>
      <c r="O643" s="8">
        <v>22388</v>
      </c>
      <c r="P643" s="8">
        <v>704949</v>
      </c>
      <c r="Q643" s="8">
        <v>252535</v>
      </c>
      <c r="R643" s="8">
        <v>6504</v>
      </c>
      <c r="S643" s="8">
        <v>1022</v>
      </c>
      <c r="T643" s="8">
        <v>4468</v>
      </c>
    </row>
    <row r="644" spans="1:20">
      <c r="A644" s="1">
        <v>44803</v>
      </c>
      <c r="B644" s="8">
        <v>4200051</v>
      </c>
      <c r="C644" s="8">
        <v>3087800</v>
      </c>
      <c r="D644" s="8">
        <v>1112251</v>
      </c>
      <c r="E644" s="10">
        <f>nyse_gme_short_volume__4[[#This Row],[total_short]]/nyse_gme_short_volume__4[[#This Row],[total_reported]]</f>
        <v>0.73518154898595278</v>
      </c>
      <c r="F644" s="10">
        <f>nyse_gme_short_volume__4[[#This Row],[total_long]]/nyse_gme_short_volume__4[[#This Row],[total_reported]]</f>
        <v>0.26481845101404722</v>
      </c>
      <c r="G644" s="8">
        <v>1290986</v>
      </c>
      <c r="H644" s="10">
        <f>nyse_gme_short_volume__4[[#This Row],[Off-Exchange]]/nyse_gme_short_volume__4[[#This Row],[total_reported]]</f>
        <v>0.30737388665042403</v>
      </c>
      <c r="I644" s="8">
        <v>6402</v>
      </c>
      <c r="J644" s="8" t="s">
        <v>848</v>
      </c>
      <c r="K644" s="8" t="s">
        <v>849</v>
      </c>
      <c r="L644" s="8" t="s">
        <v>850</v>
      </c>
      <c r="M644" s="8" t="s">
        <v>851</v>
      </c>
      <c r="N644" s="8">
        <v>3850</v>
      </c>
      <c r="O644" s="8">
        <v>2796</v>
      </c>
      <c r="P644" s="8">
        <v>802729</v>
      </c>
      <c r="Q644" s="8">
        <v>280829</v>
      </c>
      <c r="R644" s="8">
        <v>8052</v>
      </c>
      <c r="S644" s="8">
        <v>2766</v>
      </c>
      <c r="T644" s="8">
        <v>8476</v>
      </c>
    </row>
    <row r="645" spans="1:20">
      <c r="A645" s="1">
        <v>44802</v>
      </c>
      <c r="B645" s="8">
        <v>3598541</v>
      </c>
      <c r="C645" s="8">
        <v>2280935</v>
      </c>
      <c r="D645" s="8">
        <v>1317606</v>
      </c>
      <c r="E645" s="10">
        <f>nyse_gme_short_volume__4[[#This Row],[total_short]]/nyse_gme_short_volume__4[[#This Row],[total_reported]]</f>
        <v>0.63384994085102819</v>
      </c>
      <c r="F645" s="10">
        <f>nyse_gme_short_volume__4[[#This Row],[total_long]]/nyse_gme_short_volume__4[[#This Row],[total_reported]]</f>
        <v>0.36615005914897175</v>
      </c>
      <c r="G645" s="8">
        <v>1056641</v>
      </c>
      <c r="H645" s="10">
        <f>nyse_gme_short_volume__4[[#This Row],[Off-Exchange]]/nyse_gme_short_volume__4[[#This Row],[total_reported]]</f>
        <v>0.29363039076114461</v>
      </c>
      <c r="I645" s="8">
        <v>10650</v>
      </c>
      <c r="J645" s="8" t="s">
        <v>852</v>
      </c>
      <c r="K645" s="8" t="s">
        <v>853</v>
      </c>
      <c r="L645" s="8" t="s">
        <v>854</v>
      </c>
      <c r="M645" s="8" t="s">
        <v>855</v>
      </c>
      <c r="N645" s="8">
        <v>13126</v>
      </c>
      <c r="O645" s="8">
        <v>4715</v>
      </c>
      <c r="P645" s="8">
        <v>450470</v>
      </c>
      <c r="Q645" s="8">
        <v>166035</v>
      </c>
      <c r="R645" s="8">
        <v>6788</v>
      </c>
      <c r="S645" s="8">
        <v>1772</v>
      </c>
      <c r="T645" s="8">
        <v>9676</v>
      </c>
    </row>
    <row r="646" spans="1:20">
      <c r="A646" s="1">
        <v>44799</v>
      </c>
      <c r="B646" s="8">
        <v>3335276</v>
      </c>
      <c r="C646" s="8">
        <v>2311563</v>
      </c>
      <c r="D646" s="8">
        <v>1023713</v>
      </c>
      <c r="E646" s="10">
        <f>nyse_gme_short_volume__4[[#This Row],[total_short]]/nyse_gme_short_volume__4[[#This Row],[total_reported]]</f>
        <v>0.6930649817286485</v>
      </c>
      <c r="F646" s="10">
        <f>nyse_gme_short_volume__4[[#This Row],[total_long]]/nyse_gme_short_volume__4[[#This Row],[total_reported]]</f>
        <v>0.30693501827135145</v>
      </c>
      <c r="G646" s="8">
        <v>950671</v>
      </c>
      <c r="H646" s="10">
        <f>nyse_gme_short_volume__4[[#This Row],[Off-Exchange]]/nyse_gme_short_volume__4[[#This Row],[total_reported]]</f>
        <v>0.28503518149622398</v>
      </c>
      <c r="I646" s="8">
        <v>11669</v>
      </c>
      <c r="J646" s="8" t="s">
        <v>856</v>
      </c>
      <c r="K646" s="8" t="s">
        <v>857</v>
      </c>
      <c r="L646" s="8" t="s">
        <v>858</v>
      </c>
      <c r="M646" s="8" t="s">
        <v>859</v>
      </c>
      <c r="N646" s="8">
        <v>1459</v>
      </c>
      <c r="O646" s="8">
        <v>9647</v>
      </c>
      <c r="P646" s="8">
        <v>464823</v>
      </c>
      <c r="Q646" s="8">
        <v>170806</v>
      </c>
      <c r="R646" s="8">
        <v>5248</v>
      </c>
      <c r="S646" s="8">
        <v>2029</v>
      </c>
      <c r="T646" s="8">
        <v>5820</v>
      </c>
    </row>
    <row r="647" spans="1:20">
      <c r="A647" s="1">
        <v>44798</v>
      </c>
      <c r="B647" s="8">
        <v>3710786</v>
      </c>
      <c r="C647" s="8">
        <v>2612554</v>
      </c>
      <c r="D647" s="8">
        <v>1098232</v>
      </c>
      <c r="E647" s="10">
        <f>nyse_gme_short_volume__4[[#This Row],[total_short]]/nyse_gme_short_volume__4[[#This Row],[total_reported]]</f>
        <v>0.70404329433171298</v>
      </c>
      <c r="F647" s="10">
        <f>nyse_gme_short_volume__4[[#This Row],[total_long]]/nyse_gme_short_volume__4[[#This Row],[total_reported]]</f>
        <v>0.29595670566828697</v>
      </c>
      <c r="G647" s="8">
        <v>1184385</v>
      </c>
      <c r="H647" s="10">
        <f>nyse_gme_short_volume__4[[#This Row],[Off-Exchange]]/nyse_gme_short_volume__4[[#This Row],[total_reported]]</f>
        <v>0.31917361982070647</v>
      </c>
      <c r="I647" s="8">
        <v>26039</v>
      </c>
      <c r="J647" s="8" t="s">
        <v>860</v>
      </c>
      <c r="K647" s="8" t="s">
        <v>861</v>
      </c>
      <c r="L647" s="8" t="s">
        <v>862</v>
      </c>
      <c r="M647" s="8" t="s">
        <v>863</v>
      </c>
      <c r="N647" s="8">
        <v>3861</v>
      </c>
      <c r="O647" s="8">
        <v>5234</v>
      </c>
      <c r="P647" s="8">
        <v>541653</v>
      </c>
      <c r="Q647" s="8">
        <v>203762</v>
      </c>
      <c r="R647" s="8">
        <v>9960</v>
      </c>
      <c r="S647" s="8">
        <v>4998</v>
      </c>
      <c r="T647" s="8">
        <v>8856</v>
      </c>
    </row>
    <row r="648" spans="1:20">
      <c r="A648" s="1">
        <v>44797</v>
      </c>
      <c r="B648" s="8">
        <v>4479188</v>
      </c>
      <c r="C648" s="8">
        <v>3231785</v>
      </c>
      <c r="D648" s="8">
        <v>1247403</v>
      </c>
      <c r="E648" s="10">
        <f>nyse_gme_short_volume__4[[#This Row],[total_short]]/nyse_gme_short_volume__4[[#This Row],[total_reported]]</f>
        <v>0.72151135429010793</v>
      </c>
      <c r="F648" s="10">
        <f>nyse_gme_short_volume__4[[#This Row],[total_long]]/nyse_gme_short_volume__4[[#This Row],[total_reported]]</f>
        <v>0.27848864570989207</v>
      </c>
      <c r="G648" s="8">
        <v>1347128</v>
      </c>
      <c r="H648" s="10">
        <f>nyse_gme_short_volume__4[[#This Row],[Off-Exchange]]/nyse_gme_short_volume__4[[#This Row],[total_reported]]</f>
        <v>0.30075272571725054</v>
      </c>
      <c r="I648" s="8">
        <v>16482</v>
      </c>
      <c r="J648" s="8" t="s">
        <v>864</v>
      </c>
      <c r="K648" s="8" t="s">
        <v>865</v>
      </c>
      <c r="L648" s="8" t="s">
        <v>866</v>
      </c>
      <c r="M648" s="8" t="s">
        <v>867</v>
      </c>
      <c r="N648" s="8">
        <v>8400</v>
      </c>
      <c r="O648" s="8">
        <v>1924</v>
      </c>
      <c r="P648" s="8">
        <v>779743</v>
      </c>
      <c r="Q648" s="8">
        <v>243538</v>
      </c>
      <c r="R648" s="8">
        <v>7073</v>
      </c>
      <c r="S648" s="8">
        <v>3302</v>
      </c>
      <c r="T648" s="8">
        <v>9468</v>
      </c>
    </row>
    <row r="649" spans="1:20">
      <c r="A649" s="1">
        <v>44796</v>
      </c>
      <c r="B649" s="8">
        <v>3746527</v>
      </c>
      <c r="C649" s="8">
        <v>2660852</v>
      </c>
      <c r="D649" s="8">
        <v>1085675</v>
      </c>
      <c r="E649" s="10">
        <f>nyse_gme_short_volume__4[[#This Row],[total_short]]/nyse_gme_short_volume__4[[#This Row],[total_reported]]</f>
        <v>0.71021829016579885</v>
      </c>
      <c r="F649" s="10">
        <f>nyse_gme_short_volume__4[[#This Row],[total_long]]/nyse_gme_short_volume__4[[#This Row],[total_reported]]</f>
        <v>0.2897817098342011</v>
      </c>
      <c r="G649" s="8">
        <v>1280202</v>
      </c>
      <c r="H649" s="10">
        <f>nyse_gme_short_volume__4[[#This Row],[Off-Exchange]]/nyse_gme_short_volume__4[[#This Row],[total_reported]]</f>
        <v>0.34170366315256767</v>
      </c>
      <c r="I649" s="8">
        <v>24328</v>
      </c>
      <c r="J649" s="8" t="s">
        <v>868</v>
      </c>
      <c r="K649" s="8" t="s">
        <v>869</v>
      </c>
      <c r="L649" s="8" t="s">
        <v>870</v>
      </c>
      <c r="M649" s="8" t="s">
        <v>871</v>
      </c>
      <c r="N649" s="8">
        <v>4000</v>
      </c>
      <c r="O649" s="8">
        <v>8803</v>
      </c>
      <c r="P649" s="8">
        <v>521408</v>
      </c>
      <c r="Q649" s="8">
        <v>206274</v>
      </c>
      <c r="R649" s="8">
        <v>11074</v>
      </c>
      <c r="S649" s="8">
        <v>1400</v>
      </c>
      <c r="T649" s="8">
        <v>4708</v>
      </c>
    </row>
    <row r="650" spans="1:20">
      <c r="A650" s="1">
        <v>44795</v>
      </c>
      <c r="B650" s="8">
        <v>4558236</v>
      </c>
      <c r="C650" s="8">
        <v>3125075</v>
      </c>
      <c r="D650" s="8">
        <v>1433161</v>
      </c>
      <c r="E650" s="10">
        <f>nyse_gme_short_volume__4[[#This Row],[total_short]]/nyse_gme_short_volume__4[[#This Row],[total_reported]]</f>
        <v>0.68558867948039548</v>
      </c>
      <c r="F650" s="10">
        <f>nyse_gme_short_volume__4[[#This Row],[total_long]]/nyse_gme_short_volume__4[[#This Row],[total_reported]]</f>
        <v>0.31441132051960452</v>
      </c>
      <c r="G650" s="8">
        <v>1404573</v>
      </c>
      <c r="H650" s="10">
        <f>nyse_gme_short_volume__4[[#This Row],[Off-Exchange]]/nyse_gme_short_volume__4[[#This Row],[total_reported]]</f>
        <v>0.30813959610691505</v>
      </c>
      <c r="I650" s="8">
        <v>14341</v>
      </c>
      <c r="J650" s="8" t="s">
        <v>872</v>
      </c>
      <c r="K650" s="8" t="s">
        <v>873</v>
      </c>
      <c r="L650" s="8" t="s">
        <v>874</v>
      </c>
      <c r="M650" s="8" t="s">
        <v>875</v>
      </c>
      <c r="N650" s="8">
        <v>5279</v>
      </c>
      <c r="O650" s="8">
        <v>3570</v>
      </c>
      <c r="P650" s="8">
        <v>600018</v>
      </c>
      <c r="Q650" s="8">
        <v>343661</v>
      </c>
      <c r="R650" s="8">
        <v>8508</v>
      </c>
      <c r="S650" s="8">
        <v>6668</v>
      </c>
      <c r="T650" s="8">
        <v>13407</v>
      </c>
    </row>
    <row r="651" spans="1:20">
      <c r="A651" s="1">
        <v>44792</v>
      </c>
      <c r="B651" s="8">
        <v>7475072</v>
      </c>
      <c r="C651" s="8">
        <v>5203598</v>
      </c>
      <c r="D651" s="8">
        <v>2271474</v>
      </c>
      <c r="E651" s="10">
        <f>nyse_gme_short_volume__4[[#This Row],[total_short]]/nyse_gme_short_volume__4[[#This Row],[total_reported]]</f>
        <v>0.69612680653778314</v>
      </c>
      <c r="F651" s="10">
        <f>nyse_gme_short_volume__4[[#This Row],[total_long]]/nyse_gme_short_volume__4[[#This Row],[total_reported]]</f>
        <v>0.30387319346221681</v>
      </c>
      <c r="G651" s="8">
        <v>2226449</v>
      </c>
      <c r="H651" s="10">
        <f>nyse_gme_short_volume__4[[#This Row],[Off-Exchange]]/nyse_gme_short_volume__4[[#This Row],[total_reported]]</f>
        <v>0.29784984010856352</v>
      </c>
      <c r="I651" s="8">
        <v>15123</v>
      </c>
      <c r="J651" s="8" t="s">
        <v>876</v>
      </c>
      <c r="K651" s="8" t="s">
        <v>877</v>
      </c>
      <c r="L651" s="8" t="s">
        <v>878</v>
      </c>
      <c r="M651" s="8" t="s">
        <v>879</v>
      </c>
      <c r="N651" s="8">
        <v>29497</v>
      </c>
      <c r="O651" s="8">
        <v>5412</v>
      </c>
      <c r="P651" s="8">
        <v>1243662</v>
      </c>
      <c r="Q651" s="8">
        <v>247681</v>
      </c>
      <c r="R651" s="8">
        <v>25178</v>
      </c>
      <c r="S651" s="8">
        <v>5780</v>
      </c>
      <c r="T651" s="8">
        <v>13313</v>
      </c>
    </row>
    <row r="652" spans="1:20">
      <c r="A652" s="1">
        <v>44791</v>
      </c>
      <c r="B652" s="8">
        <v>5951600</v>
      </c>
      <c r="C652" s="8">
        <v>4128780</v>
      </c>
      <c r="D652" s="8">
        <v>1822820</v>
      </c>
      <c r="E652" s="10">
        <f>nyse_gme_short_volume__4[[#This Row],[total_short]]/nyse_gme_short_volume__4[[#This Row],[total_reported]]</f>
        <v>0.69372605685865985</v>
      </c>
      <c r="F652" s="10">
        <f>nyse_gme_short_volume__4[[#This Row],[total_long]]/nyse_gme_short_volume__4[[#This Row],[total_reported]]</f>
        <v>0.30627394314134015</v>
      </c>
      <c r="G652" s="8">
        <v>1554245</v>
      </c>
      <c r="H652" s="10">
        <f>nyse_gme_short_volume__4[[#This Row],[Off-Exchange]]/nyse_gme_short_volume__4[[#This Row],[total_reported]]</f>
        <v>0.26114742254183748</v>
      </c>
      <c r="I652" s="8">
        <v>16267</v>
      </c>
      <c r="J652" s="8" t="s">
        <v>880</v>
      </c>
      <c r="K652" s="8" t="s">
        <v>881</v>
      </c>
      <c r="L652" s="8" t="s">
        <v>882</v>
      </c>
      <c r="M652" s="8" t="s">
        <v>883</v>
      </c>
      <c r="N652" s="8">
        <v>18978</v>
      </c>
      <c r="O652" s="8">
        <v>1700</v>
      </c>
      <c r="P652" s="8">
        <v>756724</v>
      </c>
      <c r="Q652" s="8">
        <v>185719</v>
      </c>
      <c r="R652" s="8">
        <v>19439</v>
      </c>
      <c r="S652" s="8">
        <v>1230</v>
      </c>
      <c r="T652" s="8">
        <v>14558</v>
      </c>
    </row>
    <row r="653" spans="1:20">
      <c r="A653" s="1">
        <v>44790</v>
      </c>
      <c r="B653" s="8">
        <v>8078767</v>
      </c>
      <c r="C653" s="8">
        <v>4395157</v>
      </c>
      <c r="D653" s="8">
        <v>3683610</v>
      </c>
      <c r="E653" s="10">
        <f>nyse_gme_short_volume__4[[#This Row],[total_short]]/nyse_gme_short_volume__4[[#This Row],[total_reported]]</f>
        <v>0.54403809393190816</v>
      </c>
      <c r="F653" s="10">
        <f>nyse_gme_short_volume__4[[#This Row],[total_long]]/nyse_gme_short_volume__4[[#This Row],[total_reported]]</f>
        <v>0.45596190606809184</v>
      </c>
      <c r="G653" s="8">
        <v>2223156</v>
      </c>
      <c r="H653" s="10">
        <f>nyse_gme_short_volume__4[[#This Row],[Off-Exchange]]/nyse_gme_short_volume__4[[#This Row],[total_reported]]</f>
        <v>0.27518506227497341</v>
      </c>
      <c r="I653" s="8">
        <v>24023</v>
      </c>
      <c r="J653" s="8" t="s">
        <v>884</v>
      </c>
      <c r="K653" s="8" t="s">
        <v>885</v>
      </c>
      <c r="L653" s="8" t="s">
        <v>886</v>
      </c>
      <c r="M653" s="8" t="s">
        <v>887</v>
      </c>
      <c r="N653" s="8">
        <v>10411</v>
      </c>
      <c r="O653" s="8">
        <v>3861</v>
      </c>
      <c r="P653" s="8">
        <v>713423</v>
      </c>
      <c r="Q653" s="8">
        <v>155982</v>
      </c>
      <c r="R653" s="8">
        <v>18871</v>
      </c>
      <c r="S653" s="8">
        <v>2378</v>
      </c>
      <c r="T653" s="8">
        <v>21604</v>
      </c>
    </row>
    <row r="654" spans="1:20">
      <c r="A654" s="1">
        <v>44789</v>
      </c>
      <c r="B654" s="8">
        <v>20005351</v>
      </c>
      <c r="C654" s="8">
        <v>12756551</v>
      </c>
      <c r="D654" s="8">
        <v>7248800</v>
      </c>
      <c r="E654" s="10">
        <f>nyse_gme_short_volume__4[[#This Row],[total_short]]/nyse_gme_short_volume__4[[#This Row],[total_reported]]</f>
        <v>0.63765694488439617</v>
      </c>
      <c r="F654" s="10">
        <f>nyse_gme_short_volume__4[[#This Row],[total_long]]/nyse_gme_short_volume__4[[#This Row],[total_reported]]</f>
        <v>0.36234305511560383</v>
      </c>
      <c r="G654" s="8">
        <v>6531103</v>
      </c>
      <c r="H654" s="10">
        <f>nyse_gme_short_volume__4[[#This Row],[Off-Exchange]]/nyse_gme_short_volume__4[[#This Row],[total_reported]]</f>
        <v>0.3264678035391631</v>
      </c>
      <c r="I654" s="8">
        <v>105911</v>
      </c>
      <c r="J654" s="8" t="s">
        <v>888</v>
      </c>
      <c r="K654" s="8" t="s">
        <v>889</v>
      </c>
      <c r="L654" s="8" t="s">
        <v>890</v>
      </c>
      <c r="M654" s="8" t="s">
        <v>891</v>
      </c>
      <c r="N654" s="8">
        <v>132975</v>
      </c>
      <c r="O654" s="8">
        <v>23838</v>
      </c>
      <c r="P654" s="8">
        <v>1688162</v>
      </c>
      <c r="Q654" s="8">
        <v>745075</v>
      </c>
      <c r="R654" s="8">
        <v>45261</v>
      </c>
      <c r="S654" s="8">
        <v>28813</v>
      </c>
      <c r="T654" s="8">
        <v>62417</v>
      </c>
    </row>
    <row r="655" spans="1:20">
      <c r="A655" s="1">
        <v>44788</v>
      </c>
      <c r="B655" s="8">
        <v>4428384</v>
      </c>
      <c r="C655" s="8">
        <v>2549246</v>
      </c>
      <c r="D655" s="8">
        <v>1879138</v>
      </c>
      <c r="E655" s="10">
        <f>nyse_gme_short_volume__4[[#This Row],[total_short]]/nyse_gme_short_volume__4[[#This Row],[total_reported]]</f>
        <v>0.57566055698873453</v>
      </c>
      <c r="F655" s="10">
        <f>nyse_gme_short_volume__4[[#This Row],[total_long]]/nyse_gme_short_volume__4[[#This Row],[total_reported]]</f>
        <v>0.42433944301126553</v>
      </c>
      <c r="G655" s="8">
        <v>1228882</v>
      </c>
      <c r="H655" s="10">
        <f>nyse_gme_short_volume__4[[#This Row],[Off-Exchange]]/nyse_gme_short_volume__4[[#This Row],[total_reported]]</f>
        <v>0.27750122843908748</v>
      </c>
      <c r="I655" s="8">
        <v>32626</v>
      </c>
      <c r="J655" s="8" t="s">
        <v>892</v>
      </c>
      <c r="K655" s="8" t="s">
        <v>893</v>
      </c>
      <c r="L655" s="8" t="s">
        <v>894</v>
      </c>
      <c r="M655" s="8" t="s">
        <v>895</v>
      </c>
      <c r="N655" s="8">
        <v>11455</v>
      </c>
      <c r="O655" s="8">
        <v>3290</v>
      </c>
      <c r="P655" s="8">
        <v>460280</v>
      </c>
      <c r="Q655" s="8">
        <v>72848</v>
      </c>
      <c r="R655" s="8">
        <v>9605</v>
      </c>
      <c r="S655" s="8">
        <v>8104</v>
      </c>
      <c r="T655" s="8">
        <v>3650</v>
      </c>
    </row>
    <row r="656" spans="1:20">
      <c r="A656" s="1">
        <v>44785</v>
      </c>
      <c r="B656" s="8">
        <v>4228597</v>
      </c>
      <c r="C656" s="8">
        <v>2344394</v>
      </c>
      <c r="D656" s="8">
        <v>1884203</v>
      </c>
      <c r="E656" s="10">
        <f>nyse_gme_short_volume__4[[#This Row],[total_short]]/nyse_gme_short_volume__4[[#This Row],[total_reported]]</f>
        <v>0.55441414729282545</v>
      </c>
      <c r="F656" s="10">
        <f>nyse_gme_short_volume__4[[#This Row],[total_long]]/nyse_gme_short_volume__4[[#This Row],[total_reported]]</f>
        <v>0.44558585270717449</v>
      </c>
      <c r="G656" s="8">
        <v>1064236</v>
      </c>
      <c r="H656" s="10">
        <f>nyse_gme_short_volume__4[[#This Row],[Off-Exchange]]/nyse_gme_short_volume__4[[#This Row],[total_reported]]</f>
        <v>0.25167591047337923</v>
      </c>
      <c r="I656" s="8">
        <v>29671</v>
      </c>
      <c r="J656" s="8" t="s">
        <v>896</v>
      </c>
      <c r="K656" s="8" t="s">
        <v>897</v>
      </c>
      <c r="L656" s="8" t="s">
        <v>898</v>
      </c>
      <c r="M656" s="8" t="s">
        <v>899</v>
      </c>
      <c r="N656" s="8">
        <v>3275</v>
      </c>
      <c r="O656" s="8">
        <v>3246</v>
      </c>
      <c r="P656" s="8">
        <v>388855</v>
      </c>
      <c r="Q656" s="8">
        <v>78932</v>
      </c>
      <c r="R656" s="8">
        <v>12447</v>
      </c>
      <c r="S656" s="8">
        <v>9187</v>
      </c>
      <c r="T656" s="8">
        <v>2132</v>
      </c>
    </row>
    <row r="657" spans="1:20">
      <c r="A657" s="1">
        <v>44784</v>
      </c>
      <c r="B657" s="8">
        <v>4362113</v>
      </c>
      <c r="C657" s="8">
        <v>2849659</v>
      </c>
      <c r="D657" s="8">
        <v>1512454</v>
      </c>
      <c r="E657" s="10">
        <f>nyse_gme_short_volume__4[[#This Row],[total_short]]/nyse_gme_short_volume__4[[#This Row],[total_reported]]</f>
        <v>0.65327491516152836</v>
      </c>
      <c r="F657" s="10">
        <f>nyse_gme_short_volume__4[[#This Row],[total_long]]/nyse_gme_short_volume__4[[#This Row],[total_reported]]</f>
        <v>0.34672508483847164</v>
      </c>
      <c r="G657" s="8">
        <v>1184065</v>
      </c>
      <c r="H657" s="10">
        <f>nyse_gme_short_volume__4[[#This Row],[Off-Exchange]]/nyse_gme_short_volume__4[[#This Row],[total_reported]]</f>
        <v>0.27144299104585323</v>
      </c>
      <c r="I657" s="8">
        <v>35358</v>
      </c>
      <c r="J657" s="8" t="s">
        <v>900</v>
      </c>
      <c r="K657" s="8" t="s">
        <v>901</v>
      </c>
      <c r="L657" s="8" t="s">
        <v>902</v>
      </c>
      <c r="M657" s="8" t="s">
        <v>903</v>
      </c>
      <c r="N657" s="8">
        <v>2400</v>
      </c>
      <c r="O657" s="8">
        <v>1117</v>
      </c>
      <c r="P657" s="8">
        <v>597223</v>
      </c>
      <c r="Q657" s="8">
        <v>129062</v>
      </c>
      <c r="R657" s="8">
        <v>13648</v>
      </c>
      <c r="S657" s="8">
        <v>3737</v>
      </c>
      <c r="T657" s="8">
        <v>8672</v>
      </c>
    </row>
    <row r="658" spans="1:20">
      <c r="A658" s="1">
        <v>44783</v>
      </c>
      <c r="B658" s="8">
        <v>4659841</v>
      </c>
      <c r="C658" s="8">
        <v>2540047</v>
      </c>
      <c r="D658" s="8">
        <v>2119794</v>
      </c>
      <c r="E658" s="10">
        <f>nyse_gme_short_volume__4[[#This Row],[total_short]]/nyse_gme_short_volume__4[[#This Row],[total_reported]]</f>
        <v>0.54509306218817333</v>
      </c>
      <c r="F658" s="10">
        <f>nyse_gme_short_volume__4[[#This Row],[total_long]]/nyse_gme_short_volume__4[[#This Row],[total_reported]]</f>
        <v>0.45490693781182662</v>
      </c>
      <c r="G658" s="8">
        <v>1421984</v>
      </c>
      <c r="H658" s="10">
        <f>nyse_gme_short_volume__4[[#This Row],[Off-Exchange]]/nyse_gme_short_volume__4[[#This Row],[total_reported]]</f>
        <v>0.30515719313169698</v>
      </c>
      <c r="I658" s="8">
        <v>70698</v>
      </c>
      <c r="J658" s="8" t="s">
        <v>904</v>
      </c>
      <c r="K658" s="8" t="s">
        <v>905</v>
      </c>
      <c r="L658" s="8" t="s">
        <v>906</v>
      </c>
      <c r="M658" s="8" t="s">
        <v>907</v>
      </c>
      <c r="N658" s="8">
        <v>7064</v>
      </c>
      <c r="O658" s="8">
        <v>2252</v>
      </c>
      <c r="P658" s="8">
        <v>399605</v>
      </c>
      <c r="Q658" s="8">
        <v>66657</v>
      </c>
      <c r="R658" s="8">
        <v>12072</v>
      </c>
      <c r="S658" s="8">
        <v>1012</v>
      </c>
      <c r="T658" s="8">
        <v>3783</v>
      </c>
    </row>
    <row r="659" spans="1:20">
      <c r="A659" s="1">
        <v>44782</v>
      </c>
      <c r="B659" s="8">
        <v>5843082</v>
      </c>
      <c r="C659" s="8">
        <v>2790877</v>
      </c>
      <c r="D659" s="8">
        <v>3052205</v>
      </c>
      <c r="E659" s="10">
        <f>nyse_gme_short_volume__4[[#This Row],[total_short]]/nyse_gme_short_volume__4[[#This Row],[total_reported]]</f>
        <v>0.47763782880336098</v>
      </c>
      <c r="F659" s="10">
        <f>nyse_gme_short_volume__4[[#This Row],[total_long]]/nyse_gme_short_volume__4[[#This Row],[total_reported]]</f>
        <v>0.52236217119663908</v>
      </c>
      <c r="G659" s="8">
        <v>1102561</v>
      </c>
      <c r="H659" s="10">
        <f>nyse_gme_short_volume__4[[#This Row],[Off-Exchange]]/nyse_gme_short_volume__4[[#This Row],[total_reported]]</f>
        <v>0.18869510987523366</v>
      </c>
      <c r="I659" s="8">
        <v>45863</v>
      </c>
      <c r="J659" s="8" t="s">
        <v>908</v>
      </c>
      <c r="K659" s="8" t="s">
        <v>909</v>
      </c>
      <c r="L659" s="8" t="s">
        <v>910</v>
      </c>
      <c r="M659" s="8" t="s">
        <v>911</v>
      </c>
      <c r="N659" s="8">
        <v>29022</v>
      </c>
      <c r="O659" s="8">
        <v>6434</v>
      </c>
      <c r="P659" s="8">
        <v>563160</v>
      </c>
      <c r="Q659" s="8">
        <v>118492</v>
      </c>
      <c r="R659" s="8">
        <v>30308</v>
      </c>
      <c r="S659" s="8">
        <v>1440</v>
      </c>
      <c r="T659" s="8">
        <v>3011</v>
      </c>
    </row>
    <row r="660" spans="1:20">
      <c r="A660" s="1">
        <v>44781</v>
      </c>
      <c r="B660" s="8">
        <v>15018896</v>
      </c>
      <c r="C660" s="8">
        <v>8589058</v>
      </c>
      <c r="D660" s="8">
        <v>6429838</v>
      </c>
      <c r="E660" s="10">
        <f>nyse_gme_short_volume__4[[#This Row],[total_short]]/nyse_gme_short_volume__4[[#This Row],[total_reported]]</f>
        <v>0.57188344602692498</v>
      </c>
      <c r="F660" s="10">
        <f>nyse_gme_short_volume__4[[#This Row],[total_long]]/nyse_gme_short_volume__4[[#This Row],[total_reported]]</f>
        <v>0.42811655397307496</v>
      </c>
      <c r="G660" s="8">
        <v>3955179</v>
      </c>
      <c r="H660" s="10">
        <f>nyse_gme_short_volume__4[[#This Row],[Off-Exchange]]/nyse_gme_short_volume__4[[#This Row],[total_reported]]</f>
        <v>0.26334685319080708</v>
      </c>
      <c r="I660" s="8">
        <v>97091</v>
      </c>
      <c r="J660" s="8" t="s">
        <v>912</v>
      </c>
      <c r="K660" s="8" t="s">
        <v>913</v>
      </c>
      <c r="L660" s="8" t="s">
        <v>914</v>
      </c>
      <c r="M660" s="8" t="s">
        <v>915</v>
      </c>
      <c r="N660" s="8">
        <v>83125</v>
      </c>
      <c r="O660" s="8">
        <v>12361</v>
      </c>
      <c r="P660" s="8">
        <v>1139684</v>
      </c>
      <c r="Q660" s="8">
        <v>679009</v>
      </c>
      <c r="R660" s="8">
        <v>31803</v>
      </c>
      <c r="S660" s="8">
        <v>11531</v>
      </c>
      <c r="T660" s="8">
        <v>62163</v>
      </c>
    </row>
    <row r="661" spans="1:20">
      <c r="A661" s="1">
        <v>44778</v>
      </c>
      <c r="B661" s="8">
        <v>6811483</v>
      </c>
      <c r="C661" s="8">
        <v>3886374</v>
      </c>
      <c r="D661" s="8">
        <v>2925109</v>
      </c>
      <c r="E661" s="10">
        <f>nyse_gme_short_volume__4[[#This Row],[total_short]]/nyse_gme_short_volume__4[[#This Row],[total_reported]]</f>
        <v>0.57056209345307041</v>
      </c>
      <c r="F661" s="10">
        <f>nyse_gme_short_volume__4[[#This Row],[total_long]]/nyse_gme_short_volume__4[[#This Row],[total_reported]]</f>
        <v>0.42943790654692965</v>
      </c>
      <c r="G661" s="8">
        <v>1784218</v>
      </c>
      <c r="H661" s="10">
        <f>nyse_gme_short_volume__4[[#This Row],[Off-Exchange]]/nyse_gme_short_volume__4[[#This Row],[total_reported]]</f>
        <v>0.26194266358735679</v>
      </c>
      <c r="I661" s="8">
        <v>70303</v>
      </c>
      <c r="J661" s="8" t="s">
        <v>916</v>
      </c>
      <c r="K661" s="8" t="s">
        <v>917</v>
      </c>
      <c r="L661" s="8" t="s">
        <v>918</v>
      </c>
      <c r="M661" s="8" t="s">
        <v>919</v>
      </c>
      <c r="N661" s="8">
        <v>6003</v>
      </c>
      <c r="O661" s="8">
        <v>11062</v>
      </c>
      <c r="P661" s="8">
        <v>654397</v>
      </c>
      <c r="Q661" s="8">
        <v>186652</v>
      </c>
      <c r="R661" s="8">
        <v>14305</v>
      </c>
      <c r="S661" s="8">
        <v>1969</v>
      </c>
      <c r="T661" s="8">
        <v>11909</v>
      </c>
    </row>
    <row r="662" spans="1:20">
      <c r="A662" s="1">
        <v>44777</v>
      </c>
      <c r="B662" s="8">
        <v>4553397</v>
      </c>
      <c r="C662" s="8">
        <v>2680571</v>
      </c>
      <c r="D662" s="8">
        <v>1872826</v>
      </c>
      <c r="E662" s="10">
        <f>nyse_gme_short_volume__4[[#This Row],[total_short]]/nyse_gme_short_volume__4[[#This Row],[total_reported]]</f>
        <v>0.58869696624300494</v>
      </c>
      <c r="F662" s="10">
        <f>nyse_gme_short_volume__4[[#This Row],[total_long]]/nyse_gme_short_volume__4[[#This Row],[total_reported]]</f>
        <v>0.41130303375699506</v>
      </c>
      <c r="G662" s="8">
        <v>998131</v>
      </c>
      <c r="H662" s="10">
        <f>nyse_gme_short_volume__4[[#This Row],[Off-Exchange]]/nyse_gme_short_volume__4[[#This Row],[total_reported]]</f>
        <v>0.21920579294974718</v>
      </c>
      <c r="I662" s="8">
        <v>36953</v>
      </c>
      <c r="J662" s="8" t="s">
        <v>920</v>
      </c>
      <c r="K662" s="8" t="s">
        <v>921</v>
      </c>
      <c r="L662" s="8" t="s">
        <v>922</v>
      </c>
      <c r="M662" s="8" t="s">
        <v>923</v>
      </c>
      <c r="N662" s="8">
        <v>11171</v>
      </c>
      <c r="O662" s="8">
        <v>10282</v>
      </c>
      <c r="P662" s="8">
        <v>536700</v>
      </c>
      <c r="Q662" s="8">
        <v>161073</v>
      </c>
      <c r="R662" s="8">
        <v>9042</v>
      </c>
      <c r="S662" s="8">
        <v>2818</v>
      </c>
      <c r="T662" s="8">
        <v>12178</v>
      </c>
    </row>
    <row r="663" spans="1:20">
      <c r="A663" s="1">
        <v>44776</v>
      </c>
      <c r="B663" s="8">
        <v>4346872</v>
      </c>
      <c r="C663" s="8">
        <v>2699296</v>
      </c>
      <c r="D663" s="8">
        <v>1647576</v>
      </c>
      <c r="E663" s="10">
        <f>nyse_gme_short_volume__4[[#This Row],[total_short]]/nyse_gme_short_volume__4[[#This Row],[total_reported]]</f>
        <v>0.62097434661062023</v>
      </c>
      <c r="F663" s="10">
        <f>nyse_gme_short_volume__4[[#This Row],[total_long]]/nyse_gme_short_volume__4[[#This Row],[total_reported]]</f>
        <v>0.37902565338937977</v>
      </c>
      <c r="G663" s="8">
        <v>1123564</v>
      </c>
      <c r="H663" s="10">
        <f>nyse_gme_short_volume__4[[#This Row],[Off-Exchange]]/nyse_gme_short_volume__4[[#This Row],[total_reported]]</f>
        <v>0.25847644007000897</v>
      </c>
      <c r="I663" s="8">
        <v>18179</v>
      </c>
      <c r="J663" s="8" t="s">
        <v>924</v>
      </c>
      <c r="K663" s="8" t="s">
        <v>925</v>
      </c>
      <c r="L663" s="8" t="s">
        <v>926</v>
      </c>
      <c r="M663" s="8" t="s">
        <v>927</v>
      </c>
      <c r="N663" s="8">
        <v>1835</v>
      </c>
      <c r="O663" s="8">
        <v>10235</v>
      </c>
      <c r="P663" s="8">
        <v>548212</v>
      </c>
      <c r="Q663" s="8">
        <v>191948</v>
      </c>
      <c r="R663" s="8">
        <v>6663</v>
      </c>
      <c r="S663" s="8">
        <v>3327</v>
      </c>
      <c r="T663" s="8">
        <v>3272</v>
      </c>
    </row>
    <row r="664" spans="1:20">
      <c r="A664" s="1">
        <v>44775</v>
      </c>
      <c r="B664" s="8">
        <v>3992428</v>
      </c>
      <c r="C664" s="8">
        <v>2290204</v>
      </c>
      <c r="D664" s="8">
        <v>1702224</v>
      </c>
      <c r="E664" s="10">
        <f>nyse_gme_short_volume__4[[#This Row],[total_short]]/nyse_gme_short_volume__4[[#This Row],[total_reported]]</f>
        <v>0.57363689464155643</v>
      </c>
      <c r="F664" s="10">
        <f>nyse_gme_short_volume__4[[#This Row],[total_long]]/nyse_gme_short_volume__4[[#This Row],[total_reported]]</f>
        <v>0.42636310535844352</v>
      </c>
      <c r="G664" s="8">
        <v>1176744</v>
      </c>
      <c r="H664" s="10">
        <f>nyse_gme_short_volume__4[[#This Row],[Off-Exchange]]/nyse_gme_short_volume__4[[#This Row],[total_reported]]</f>
        <v>0.29474395029791395</v>
      </c>
      <c r="I664" s="8">
        <v>14555</v>
      </c>
      <c r="J664" s="8" t="s">
        <v>928</v>
      </c>
      <c r="K664" s="8" t="s">
        <v>929</v>
      </c>
      <c r="L664" s="8" t="s">
        <v>930</v>
      </c>
      <c r="M664" s="8" t="s">
        <v>931</v>
      </c>
      <c r="N664" s="8">
        <v>4000</v>
      </c>
      <c r="O664" s="8">
        <v>1300</v>
      </c>
      <c r="P664" s="8">
        <v>342134</v>
      </c>
      <c r="Q664" s="8">
        <v>79853</v>
      </c>
      <c r="R664" s="8">
        <v>1833</v>
      </c>
      <c r="S664" s="8">
        <v>5364</v>
      </c>
      <c r="T664" s="8">
        <v>10459</v>
      </c>
    </row>
    <row r="665" spans="1:20">
      <c r="A665" s="1">
        <v>44774</v>
      </c>
      <c r="B665" s="8">
        <v>3516179</v>
      </c>
      <c r="C665" s="8">
        <v>2098759</v>
      </c>
      <c r="D665" s="8">
        <v>1417420</v>
      </c>
      <c r="E665" s="10">
        <f>nyse_gme_short_volume__4[[#This Row],[total_short]]/nyse_gme_short_volume__4[[#This Row],[total_reported]]</f>
        <v>0.59688627911150138</v>
      </c>
      <c r="F665" s="10">
        <f>nyse_gme_short_volume__4[[#This Row],[total_long]]/nyse_gme_short_volume__4[[#This Row],[total_reported]]</f>
        <v>0.40311372088849856</v>
      </c>
      <c r="G665" s="8">
        <v>900102</v>
      </c>
      <c r="H665" s="10">
        <f>nyse_gme_short_volume__4[[#This Row],[Off-Exchange]]/nyse_gme_short_volume__4[[#This Row],[total_reported]]</f>
        <v>0.25598867406920978</v>
      </c>
      <c r="I665" s="8">
        <v>29121</v>
      </c>
      <c r="J665" s="8" t="s">
        <v>932</v>
      </c>
      <c r="K665" s="8" t="s">
        <v>933</v>
      </c>
      <c r="L665" s="8" t="s">
        <v>934</v>
      </c>
      <c r="M665" s="8" t="s">
        <v>935</v>
      </c>
      <c r="N665" s="8">
        <v>1938</v>
      </c>
      <c r="O665" s="8">
        <v>2414</v>
      </c>
      <c r="P665" s="8">
        <v>389299</v>
      </c>
      <c r="Q665" s="8">
        <v>122159</v>
      </c>
      <c r="R665" s="8">
        <v>3966</v>
      </c>
      <c r="S665" s="8">
        <v>1518</v>
      </c>
      <c r="T665" s="8">
        <v>7264</v>
      </c>
    </row>
    <row r="666" spans="1:20">
      <c r="A666" s="1">
        <v>44771</v>
      </c>
      <c r="B666" s="8">
        <v>3307605</v>
      </c>
      <c r="C666" s="8">
        <v>2065032</v>
      </c>
      <c r="D666" s="8">
        <v>1242573</v>
      </c>
      <c r="E666" s="10">
        <f>nyse_gme_short_volume__4[[#This Row],[total_short]]/nyse_gme_short_volume__4[[#This Row],[total_reported]]</f>
        <v>0.62432847936800195</v>
      </c>
      <c r="F666" s="10">
        <f>nyse_gme_short_volume__4[[#This Row],[total_long]]/nyse_gme_short_volume__4[[#This Row],[total_reported]]</f>
        <v>0.3756715206319981</v>
      </c>
      <c r="G666" s="8">
        <v>889940</v>
      </c>
      <c r="H666" s="10">
        <f>nyse_gme_short_volume__4[[#This Row],[Off-Exchange]]/nyse_gme_short_volume__4[[#This Row],[total_reported]]</f>
        <v>0.26905872980600765</v>
      </c>
      <c r="I666" s="8">
        <v>11449</v>
      </c>
      <c r="J666" s="8" t="s">
        <v>936</v>
      </c>
      <c r="K666" s="8" t="s">
        <v>937</v>
      </c>
      <c r="L666" s="8" t="s">
        <v>938</v>
      </c>
      <c r="M666" s="8" t="s">
        <v>939</v>
      </c>
      <c r="N666" s="8">
        <v>7700</v>
      </c>
      <c r="O666" s="8">
        <v>5639</v>
      </c>
      <c r="P666" s="8">
        <v>416754</v>
      </c>
      <c r="Q666" s="8">
        <v>67520</v>
      </c>
      <c r="R666" s="8">
        <v>2177</v>
      </c>
      <c r="S666" s="8">
        <v>4092</v>
      </c>
      <c r="T666" s="8">
        <v>9026</v>
      </c>
    </row>
    <row r="667" spans="1:20">
      <c r="A667" s="1">
        <v>44770</v>
      </c>
      <c r="B667" s="8">
        <v>2750056</v>
      </c>
      <c r="C667" s="8">
        <v>1608424</v>
      </c>
      <c r="D667" s="8">
        <v>1141632</v>
      </c>
      <c r="E667" s="10">
        <f>nyse_gme_short_volume__4[[#This Row],[total_short]]/nyse_gme_short_volume__4[[#This Row],[total_reported]]</f>
        <v>0.58486954447473072</v>
      </c>
      <c r="F667" s="10">
        <f>nyse_gme_short_volume__4[[#This Row],[total_long]]/nyse_gme_short_volume__4[[#This Row],[total_reported]]</f>
        <v>0.41513045552526928</v>
      </c>
      <c r="G667" s="8">
        <v>769367</v>
      </c>
      <c r="H667" s="10">
        <f>nyse_gme_short_volume__4[[#This Row],[Off-Exchange]]/nyse_gme_short_volume__4[[#This Row],[total_reported]]</f>
        <v>0.27976412116698712</v>
      </c>
      <c r="I667" s="8">
        <v>15623</v>
      </c>
      <c r="J667" s="8" t="s">
        <v>940</v>
      </c>
      <c r="K667" s="8" t="s">
        <v>941</v>
      </c>
      <c r="L667" s="8" t="s">
        <v>942</v>
      </c>
      <c r="M667" s="8" t="s">
        <v>943</v>
      </c>
      <c r="N667" s="8">
        <v>1100</v>
      </c>
      <c r="O667" s="8">
        <v>1107</v>
      </c>
      <c r="P667" s="8">
        <v>351569</v>
      </c>
      <c r="Q667" s="8">
        <v>36454</v>
      </c>
      <c r="R667" s="8">
        <v>2221</v>
      </c>
      <c r="S667" s="8">
        <v>608</v>
      </c>
      <c r="T667" s="8">
        <v>7917</v>
      </c>
    </row>
    <row r="668" spans="1:20">
      <c r="A668" s="1">
        <v>44769</v>
      </c>
      <c r="B668" s="8">
        <v>3461649</v>
      </c>
      <c r="C668" s="8">
        <v>2030101</v>
      </c>
      <c r="D668" s="8">
        <v>1431548</v>
      </c>
      <c r="E668" s="10">
        <f>nyse_gme_short_volume__4[[#This Row],[total_short]]/nyse_gme_short_volume__4[[#This Row],[total_reported]]</f>
        <v>0.58645489476258283</v>
      </c>
      <c r="F668" s="10">
        <f>nyse_gme_short_volume__4[[#This Row],[total_long]]/nyse_gme_short_volume__4[[#This Row],[total_reported]]</f>
        <v>0.41354510523741722</v>
      </c>
      <c r="G668" s="8">
        <v>802518</v>
      </c>
      <c r="H668" s="10">
        <f>nyse_gme_short_volume__4[[#This Row],[Off-Exchange]]/nyse_gme_short_volume__4[[#This Row],[total_reported]]</f>
        <v>0.23183113019257584</v>
      </c>
      <c r="I668" s="8">
        <v>24417</v>
      </c>
      <c r="J668" s="8" t="s">
        <v>944</v>
      </c>
      <c r="K668" s="8" t="s">
        <v>945</v>
      </c>
      <c r="L668" s="8" t="s">
        <v>946</v>
      </c>
      <c r="M668" s="8" t="s">
        <v>947</v>
      </c>
      <c r="N668" s="8">
        <v>1100</v>
      </c>
      <c r="O668" s="8">
        <v>3173</v>
      </c>
      <c r="P668" s="8">
        <v>477657</v>
      </c>
      <c r="Q668" s="8">
        <v>70755</v>
      </c>
      <c r="R668" s="8">
        <v>3352</v>
      </c>
      <c r="S668" s="8">
        <v>2920</v>
      </c>
      <c r="T668" s="8">
        <v>7410</v>
      </c>
    </row>
    <row r="669" spans="1:20">
      <c r="A669" s="1">
        <v>44768</v>
      </c>
      <c r="B669" s="8">
        <v>4139052</v>
      </c>
      <c r="C669" s="8">
        <v>2451923</v>
      </c>
      <c r="D669" s="8">
        <v>1687129</v>
      </c>
      <c r="E669" s="10">
        <f>nyse_gme_short_volume__4[[#This Row],[total_short]]/nyse_gme_short_volume__4[[#This Row],[total_reported]]</f>
        <v>0.59238758053776563</v>
      </c>
      <c r="F669" s="10">
        <f>nyse_gme_short_volume__4[[#This Row],[total_long]]/nyse_gme_short_volume__4[[#This Row],[total_reported]]</f>
        <v>0.40761241946223437</v>
      </c>
      <c r="G669" s="8">
        <v>1064620</v>
      </c>
      <c r="H669" s="10">
        <f>nyse_gme_short_volume__4[[#This Row],[Off-Exchange]]/nyse_gme_short_volume__4[[#This Row],[total_reported]]</f>
        <v>0.25721348753289403</v>
      </c>
      <c r="I669" s="8">
        <v>23292</v>
      </c>
      <c r="J669" s="8" t="s">
        <v>948</v>
      </c>
      <c r="K669" s="8" t="s">
        <v>949</v>
      </c>
      <c r="L669" s="8" t="s">
        <v>950</v>
      </c>
      <c r="M669" s="8" t="s">
        <v>951</v>
      </c>
      <c r="N669" s="8">
        <v>3577</v>
      </c>
      <c r="O669" s="8">
        <v>5469</v>
      </c>
      <c r="P669" s="8">
        <v>475620</v>
      </c>
      <c r="Q669" s="8">
        <v>105476</v>
      </c>
      <c r="R669" s="8">
        <v>4338</v>
      </c>
      <c r="S669" s="8">
        <v>1746</v>
      </c>
      <c r="T669" s="8">
        <v>4609</v>
      </c>
    </row>
    <row r="670" spans="1:20">
      <c r="A670" s="1">
        <v>44767</v>
      </c>
      <c r="B670" s="8">
        <v>4757376</v>
      </c>
      <c r="C670" s="8">
        <v>2436125</v>
      </c>
      <c r="D670" s="8">
        <v>2321251</v>
      </c>
      <c r="E670" s="10">
        <f>nyse_gme_short_volume__4[[#This Row],[total_short]]/nyse_gme_short_volume__4[[#This Row],[total_reported]]</f>
        <v>0.51207325214572064</v>
      </c>
      <c r="F670" s="10">
        <f>nyse_gme_short_volume__4[[#This Row],[total_long]]/nyse_gme_short_volume__4[[#This Row],[total_reported]]</f>
        <v>0.48792674785427931</v>
      </c>
      <c r="G670" s="8">
        <v>824524</v>
      </c>
      <c r="H670" s="10">
        <f>nyse_gme_short_volume__4[[#This Row],[Off-Exchange]]/nyse_gme_short_volume__4[[#This Row],[total_reported]]</f>
        <v>0.17331486937336885</v>
      </c>
      <c r="I670" s="8">
        <v>23892</v>
      </c>
      <c r="J670" s="8" t="s">
        <v>952</v>
      </c>
      <c r="K670" s="8" t="s">
        <v>953</v>
      </c>
      <c r="L670" s="8" t="s">
        <v>954</v>
      </c>
      <c r="M670" s="8" t="s">
        <v>955</v>
      </c>
      <c r="N670" s="8">
        <v>4626</v>
      </c>
      <c r="O670" s="8">
        <v>3456</v>
      </c>
      <c r="P670" s="8">
        <v>817865</v>
      </c>
      <c r="Q670" s="8">
        <v>107763</v>
      </c>
      <c r="R670" s="8">
        <v>2183</v>
      </c>
      <c r="S670" s="8">
        <v>4528</v>
      </c>
      <c r="T670" s="8">
        <v>7734</v>
      </c>
    </row>
    <row r="671" spans="1:20">
      <c r="A671" s="1">
        <v>44764</v>
      </c>
      <c r="B671" s="8">
        <v>7871195</v>
      </c>
      <c r="C671" s="8">
        <v>5202312</v>
      </c>
      <c r="D671" s="8">
        <v>2668883</v>
      </c>
      <c r="E671" s="10">
        <f>nyse_gme_short_volume__4[[#This Row],[total_short]]/nyse_gme_short_volume__4[[#This Row],[total_reported]]</f>
        <v>0.6609303923991211</v>
      </c>
      <c r="F671" s="10">
        <f>nyse_gme_short_volume__4[[#This Row],[total_long]]/nyse_gme_short_volume__4[[#This Row],[total_reported]]</f>
        <v>0.3390696076008789</v>
      </c>
      <c r="G671" s="8">
        <v>2196989</v>
      </c>
      <c r="H671" s="10">
        <f>nyse_gme_short_volume__4[[#This Row],[Off-Exchange]]/nyse_gme_short_volume__4[[#This Row],[total_reported]]</f>
        <v>0.2791175926908176</v>
      </c>
      <c r="I671" s="8">
        <v>28749</v>
      </c>
      <c r="J671" s="8" t="s">
        <v>956</v>
      </c>
      <c r="K671" s="8" t="s">
        <v>957</v>
      </c>
      <c r="L671" s="8" t="s">
        <v>958</v>
      </c>
      <c r="M671" s="8" t="s">
        <v>959</v>
      </c>
      <c r="N671" s="8">
        <v>17853</v>
      </c>
      <c r="O671" s="8">
        <v>11748</v>
      </c>
      <c r="P671" s="8">
        <v>739723</v>
      </c>
      <c r="Q671" s="8">
        <v>458660</v>
      </c>
      <c r="R671" s="8">
        <v>7912</v>
      </c>
      <c r="S671" s="8">
        <v>5026</v>
      </c>
      <c r="T671" s="8">
        <v>1343</v>
      </c>
    </row>
    <row r="672" spans="1:20">
      <c r="A672" s="1">
        <v>44763</v>
      </c>
      <c r="B672" s="8">
        <v>7704476</v>
      </c>
      <c r="C672" s="8">
        <v>5011708</v>
      </c>
      <c r="D672" s="8">
        <v>2692768</v>
      </c>
      <c r="E672" s="10">
        <f>nyse_gme_short_volume__4[[#This Row],[total_short]]/nyse_gme_short_volume__4[[#This Row],[total_reported]]</f>
        <v>0.65049303807293324</v>
      </c>
      <c r="F672" s="10">
        <f>nyse_gme_short_volume__4[[#This Row],[total_long]]/nyse_gme_short_volume__4[[#This Row],[total_reported]]</f>
        <v>0.34950696192706682</v>
      </c>
      <c r="G672" s="8">
        <v>2214388</v>
      </c>
      <c r="H672" s="10">
        <f>nyse_gme_short_volume__4[[#This Row],[Off-Exchange]]/nyse_gme_short_volume__4[[#This Row],[total_reported]]</f>
        <v>0.28741578272162832</v>
      </c>
      <c r="I672" s="8">
        <v>36776</v>
      </c>
      <c r="J672" s="8" t="s">
        <v>960</v>
      </c>
      <c r="K672" s="8" t="s">
        <v>961</v>
      </c>
      <c r="L672" s="8" t="s">
        <v>962</v>
      </c>
      <c r="M672" s="8" t="s">
        <v>963</v>
      </c>
      <c r="N672" s="8">
        <v>10368</v>
      </c>
      <c r="O672" s="8">
        <v>5780</v>
      </c>
      <c r="P672" s="8">
        <v>840764</v>
      </c>
      <c r="Q672" s="8">
        <v>381920</v>
      </c>
      <c r="R672" s="8">
        <v>13464</v>
      </c>
      <c r="S672" s="8">
        <v>2980</v>
      </c>
      <c r="T672" s="8">
        <v>42052</v>
      </c>
    </row>
    <row r="673" spans="1:20">
      <c r="A673" s="1">
        <v>44762</v>
      </c>
      <c r="B673" s="8">
        <v>9543444</v>
      </c>
      <c r="C673" s="8">
        <v>6221024</v>
      </c>
      <c r="D673" s="8">
        <v>3322420</v>
      </c>
      <c r="E673" s="10">
        <f>nyse_gme_short_volume__4[[#This Row],[total_short]]/nyse_gme_short_volume__4[[#This Row],[total_reported]]</f>
        <v>0.65186362491360561</v>
      </c>
      <c r="F673" s="10">
        <f>nyse_gme_short_volume__4[[#This Row],[total_long]]/nyse_gme_short_volume__4[[#This Row],[total_reported]]</f>
        <v>0.34813637508639439</v>
      </c>
      <c r="G673" s="8">
        <v>2849136</v>
      </c>
      <c r="H673" s="10">
        <f>nyse_gme_short_volume__4[[#This Row],[Off-Exchange]]/nyse_gme_short_volume__4[[#This Row],[total_reported]]</f>
        <v>0.29854379613900389</v>
      </c>
      <c r="I673" s="8">
        <v>45780</v>
      </c>
      <c r="J673" s="8" t="s">
        <v>964</v>
      </c>
      <c r="K673" s="8" t="s">
        <v>965</v>
      </c>
      <c r="L673" s="8" t="s">
        <v>966</v>
      </c>
      <c r="M673" s="8" t="s">
        <v>967</v>
      </c>
      <c r="N673" s="8">
        <v>11472</v>
      </c>
      <c r="O673" s="8">
        <v>6064</v>
      </c>
      <c r="P673" s="8">
        <v>965376</v>
      </c>
      <c r="Q673" s="8">
        <v>389800</v>
      </c>
      <c r="R673" s="8">
        <v>22004</v>
      </c>
      <c r="S673" s="8">
        <v>1888</v>
      </c>
      <c r="T673" s="8">
        <v>29596</v>
      </c>
    </row>
    <row r="674" spans="1:20">
      <c r="A674" s="1">
        <v>44761</v>
      </c>
      <c r="B674" s="8">
        <v>10841184</v>
      </c>
      <c r="C674" s="8">
        <v>7191144</v>
      </c>
      <c r="D674" s="8">
        <v>3650040</v>
      </c>
      <c r="E674" s="10">
        <f>nyse_gme_short_volume__4[[#This Row],[total_short]]/nyse_gme_short_volume__4[[#This Row],[total_reported]]</f>
        <v>0.66331721701245916</v>
      </c>
      <c r="F674" s="10">
        <f>nyse_gme_short_volume__4[[#This Row],[total_long]]/nyse_gme_short_volume__4[[#This Row],[total_reported]]</f>
        <v>0.33668278298754084</v>
      </c>
      <c r="G674" s="8">
        <v>3376636</v>
      </c>
      <c r="H674" s="10">
        <f>nyse_gme_short_volume__4[[#This Row],[Off-Exchange]]/nyse_gme_short_volume__4[[#This Row],[total_reported]]</f>
        <v>0.31146376631925071</v>
      </c>
      <c r="I674" s="8">
        <v>77912</v>
      </c>
      <c r="J674" s="8" t="s">
        <v>968</v>
      </c>
      <c r="K674" s="8" t="s">
        <v>969</v>
      </c>
      <c r="L674" s="8" t="s">
        <v>970</v>
      </c>
      <c r="M674" s="8" t="s">
        <v>971</v>
      </c>
      <c r="N674" s="8">
        <v>12212</v>
      </c>
      <c r="O674" s="8">
        <v>34896</v>
      </c>
      <c r="P674" s="8">
        <v>1238560</v>
      </c>
      <c r="Q674" s="8">
        <v>410564</v>
      </c>
      <c r="R674" s="8">
        <v>26068</v>
      </c>
      <c r="S674" s="8">
        <v>3992</v>
      </c>
      <c r="T674" s="8">
        <v>45056</v>
      </c>
    </row>
    <row r="675" spans="1:20">
      <c r="A675" s="1">
        <v>44760</v>
      </c>
      <c r="B675" s="8">
        <v>9687380</v>
      </c>
      <c r="C675" s="8">
        <v>6349284</v>
      </c>
      <c r="D675" s="8">
        <v>3338096</v>
      </c>
      <c r="E675" s="10">
        <f>nyse_gme_short_volume__4[[#This Row],[total_short]]/nyse_gme_short_volume__4[[#This Row],[total_reported]]</f>
        <v>0.65541808001750734</v>
      </c>
      <c r="F675" s="10">
        <f>nyse_gme_short_volume__4[[#This Row],[total_long]]/nyse_gme_short_volume__4[[#This Row],[total_reported]]</f>
        <v>0.34458191998249271</v>
      </c>
      <c r="G675" s="8">
        <v>2928780</v>
      </c>
      <c r="H675" s="10">
        <f>nyse_gme_short_volume__4[[#This Row],[Off-Exchange]]/nyse_gme_short_volume__4[[#This Row],[total_reported]]</f>
        <v>0.30232942240316785</v>
      </c>
      <c r="I675" s="8">
        <v>44556</v>
      </c>
      <c r="J675" s="8" t="s">
        <v>972</v>
      </c>
      <c r="K675" s="8" t="s">
        <v>973</v>
      </c>
      <c r="L675" s="8" t="s">
        <v>974</v>
      </c>
      <c r="M675" s="8" t="s">
        <v>975</v>
      </c>
      <c r="N675" s="8">
        <v>10308</v>
      </c>
      <c r="O675" s="8">
        <v>3140</v>
      </c>
      <c r="P675" s="8">
        <v>1159824</v>
      </c>
      <c r="Q675" s="8">
        <v>336176</v>
      </c>
      <c r="R675" s="8">
        <v>18708</v>
      </c>
      <c r="S675" s="8">
        <v>13012</v>
      </c>
      <c r="T675" s="8">
        <v>26292</v>
      </c>
    </row>
    <row r="676" spans="1:20">
      <c r="A676" s="1">
        <v>44757</v>
      </c>
      <c r="B676" s="8">
        <v>7793960</v>
      </c>
      <c r="C676" s="8">
        <v>4928796</v>
      </c>
      <c r="D676" s="8">
        <v>2865164</v>
      </c>
      <c r="E676" s="10">
        <f>nyse_gme_short_volume__4[[#This Row],[total_short]]/nyse_gme_short_volume__4[[#This Row],[total_reported]]</f>
        <v>0.63238661732931656</v>
      </c>
      <c r="F676" s="10">
        <f>nyse_gme_short_volume__4[[#This Row],[total_long]]/nyse_gme_short_volume__4[[#This Row],[total_reported]]</f>
        <v>0.36761338267068344</v>
      </c>
      <c r="G676" s="8">
        <v>2219764</v>
      </c>
      <c r="H676" s="10">
        <f>nyse_gme_short_volume__4[[#This Row],[Off-Exchange]]/nyse_gme_short_volume__4[[#This Row],[total_reported]]</f>
        <v>0.28480567003166557</v>
      </c>
      <c r="I676" s="8">
        <v>29356</v>
      </c>
      <c r="J676" s="8" t="s">
        <v>976</v>
      </c>
      <c r="K676" s="8" t="s">
        <v>977</v>
      </c>
      <c r="L676" s="8" t="s">
        <v>978</v>
      </c>
      <c r="M676" s="8" t="s">
        <v>979</v>
      </c>
      <c r="N676" s="8">
        <v>19344</v>
      </c>
      <c r="O676" s="8">
        <v>6368</v>
      </c>
      <c r="P676" s="8">
        <v>820500</v>
      </c>
      <c r="Q676" s="8">
        <v>321016</v>
      </c>
      <c r="R676" s="8">
        <v>12976</v>
      </c>
      <c r="S676" s="8">
        <v>11596</v>
      </c>
      <c r="T676" s="8">
        <v>12868</v>
      </c>
    </row>
    <row r="677" spans="1:20">
      <c r="A677" s="1">
        <v>44756</v>
      </c>
      <c r="B677" s="8">
        <v>17488136</v>
      </c>
      <c r="C677" s="8">
        <v>10068516</v>
      </c>
      <c r="D677" s="8">
        <v>7419620</v>
      </c>
      <c r="E677" s="10">
        <f>nyse_gme_short_volume__4[[#This Row],[total_short]]/nyse_gme_short_volume__4[[#This Row],[total_reported]]</f>
        <v>0.57573408623995148</v>
      </c>
      <c r="F677" s="10">
        <f>nyse_gme_short_volume__4[[#This Row],[total_long]]/nyse_gme_short_volume__4[[#This Row],[total_reported]]</f>
        <v>0.42426591376004852</v>
      </c>
      <c r="G677" s="8">
        <v>4702144</v>
      </c>
      <c r="H677" s="10">
        <f>nyse_gme_short_volume__4[[#This Row],[Off-Exchange]]/nyse_gme_short_volume__4[[#This Row],[total_reported]]</f>
        <v>0.26887622557372609</v>
      </c>
      <c r="I677" s="8">
        <v>113464</v>
      </c>
      <c r="J677" s="8" t="s">
        <v>980</v>
      </c>
      <c r="K677" s="8" t="s">
        <v>981</v>
      </c>
      <c r="L677" s="8" t="s">
        <v>982</v>
      </c>
      <c r="M677" s="8" t="s">
        <v>983</v>
      </c>
      <c r="N677" s="8">
        <v>18936</v>
      </c>
      <c r="O677" s="8">
        <v>4820</v>
      </c>
      <c r="P677" s="8">
        <v>1451308</v>
      </c>
      <c r="Q677" s="8">
        <v>896360</v>
      </c>
      <c r="R677" s="8">
        <v>11848</v>
      </c>
      <c r="S677" s="8">
        <v>19644</v>
      </c>
      <c r="T677" s="8">
        <v>40632</v>
      </c>
    </row>
    <row r="678" spans="1:20">
      <c r="A678" s="1">
        <v>44755</v>
      </c>
      <c r="B678" s="8">
        <v>11663528</v>
      </c>
      <c r="C678" s="8">
        <v>6308456</v>
      </c>
      <c r="D678" s="8">
        <v>5355072</v>
      </c>
      <c r="E678" s="10">
        <f>nyse_gme_short_volume__4[[#This Row],[total_short]]/nyse_gme_short_volume__4[[#This Row],[total_reported]]</f>
        <v>0.54087030956671089</v>
      </c>
      <c r="F678" s="10">
        <f>nyse_gme_short_volume__4[[#This Row],[total_long]]/nyse_gme_short_volume__4[[#This Row],[total_reported]]</f>
        <v>0.45912969043328916</v>
      </c>
      <c r="G678" s="8">
        <v>2865664</v>
      </c>
      <c r="H678" s="10">
        <f>nyse_gme_short_volume__4[[#This Row],[Off-Exchange]]/nyse_gme_short_volume__4[[#This Row],[total_reported]]</f>
        <v>0.24569444168179644</v>
      </c>
      <c r="I678" s="8">
        <v>68944</v>
      </c>
      <c r="J678" s="8" t="s">
        <v>984</v>
      </c>
      <c r="K678" s="8" t="s">
        <v>985</v>
      </c>
      <c r="L678" s="8" t="s">
        <v>986</v>
      </c>
      <c r="M678" s="8" t="s">
        <v>987</v>
      </c>
      <c r="N678" s="8">
        <v>7976</v>
      </c>
      <c r="O678" s="8">
        <v>5100</v>
      </c>
      <c r="P678" s="8">
        <v>796168</v>
      </c>
      <c r="Q678" s="8">
        <v>351748</v>
      </c>
      <c r="R678" s="8">
        <v>8444</v>
      </c>
      <c r="S678" s="8">
        <v>4180</v>
      </c>
      <c r="T678" s="8">
        <v>12948</v>
      </c>
    </row>
    <row r="679" spans="1:20">
      <c r="A679" s="1">
        <v>44754</v>
      </c>
      <c r="B679" s="8">
        <v>14630856</v>
      </c>
      <c r="C679" s="8">
        <v>9108880</v>
      </c>
      <c r="D679" s="8">
        <v>5521976</v>
      </c>
      <c r="E679" s="10">
        <f>nyse_gme_short_volume__4[[#This Row],[total_short]]/nyse_gme_short_volume__4[[#This Row],[total_reported]]</f>
        <v>0.62258011424622051</v>
      </c>
      <c r="F679" s="10">
        <f>nyse_gme_short_volume__4[[#This Row],[total_long]]/nyse_gme_short_volume__4[[#This Row],[total_reported]]</f>
        <v>0.37741988575377955</v>
      </c>
      <c r="G679" s="8">
        <v>4684148</v>
      </c>
      <c r="H679" s="10">
        <f>nyse_gme_short_volume__4[[#This Row],[Off-Exchange]]/nyse_gme_short_volume__4[[#This Row],[total_reported]]</f>
        <v>0.32015543041364086</v>
      </c>
      <c r="I679" s="8">
        <v>98280</v>
      </c>
      <c r="J679" s="8" t="s">
        <v>988</v>
      </c>
      <c r="K679" s="8" t="s">
        <v>989</v>
      </c>
      <c r="L679" s="8" t="s">
        <v>990</v>
      </c>
      <c r="M679" s="8" t="s">
        <v>991</v>
      </c>
      <c r="N679" s="8">
        <v>21892</v>
      </c>
      <c r="O679" s="8">
        <v>2148</v>
      </c>
      <c r="P679" s="8">
        <v>982060</v>
      </c>
      <c r="Q679" s="8">
        <v>517984</v>
      </c>
      <c r="R679" s="8">
        <v>21112</v>
      </c>
      <c r="S679" s="8">
        <v>7880</v>
      </c>
      <c r="T679" s="8">
        <v>20012</v>
      </c>
    </row>
    <row r="680" spans="1:20">
      <c r="A680" s="1">
        <v>44753</v>
      </c>
      <c r="B680" s="8">
        <v>6446560</v>
      </c>
      <c r="C680" s="8">
        <v>4114992</v>
      </c>
      <c r="D680" s="8">
        <v>2331568</v>
      </c>
      <c r="E680" s="10">
        <f>nyse_gme_short_volume__4[[#This Row],[total_short]]/nyse_gme_short_volume__4[[#This Row],[total_reported]]</f>
        <v>0.63832369511801645</v>
      </c>
      <c r="F680" s="10">
        <f>nyse_gme_short_volume__4[[#This Row],[total_long]]/nyse_gme_short_volume__4[[#This Row],[total_reported]]</f>
        <v>0.36167630488198355</v>
      </c>
      <c r="G680" s="8">
        <v>2198596</v>
      </c>
      <c r="H680" s="10">
        <f>nyse_gme_short_volume__4[[#This Row],[Off-Exchange]]/nyse_gme_short_volume__4[[#This Row],[total_reported]]</f>
        <v>0.34104948996053708</v>
      </c>
      <c r="I680" s="8">
        <v>44212</v>
      </c>
      <c r="J680" s="8" t="s">
        <v>992</v>
      </c>
      <c r="K680" s="8" t="s">
        <v>993</v>
      </c>
      <c r="L680" s="8" t="s">
        <v>994</v>
      </c>
      <c r="M680" s="8" t="s">
        <v>995</v>
      </c>
      <c r="N680" s="8">
        <v>6784</v>
      </c>
      <c r="O680" s="8">
        <v>556</v>
      </c>
      <c r="P680" s="8">
        <v>570752</v>
      </c>
      <c r="Q680" s="8">
        <v>169756</v>
      </c>
      <c r="R680" s="8">
        <v>14632</v>
      </c>
      <c r="S680" s="8">
        <v>2020</v>
      </c>
      <c r="T680" s="8">
        <v>11212</v>
      </c>
    </row>
    <row r="681" spans="1:20">
      <c r="A681" s="1">
        <v>44750</v>
      </c>
      <c r="B681" s="8">
        <v>10642964</v>
      </c>
      <c r="C681" s="8">
        <v>6538064</v>
      </c>
      <c r="D681" s="8">
        <v>4104900</v>
      </c>
      <c r="E681" s="10">
        <f>nyse_gme_short_volume__4[[#This Row],[total_short]]/nyse_gme_short_volume__4[[#This Row],[total_reported]]</f>
        <v>0.61430857043207132</v>
      </c>
      <c r="F681" s="10">
        <f>nyse_gme_short_volume__4[[#This Row],[total_long]]/nyse_gme_short_volume__4[[#This Row],[total_reported]]</f>
        <v>0.38569142956792862</v>
      </c>
      <c r="G681" s="8">
        <v>3060800</v>
      </c>
      <c r="H681" s="10">
        <f>nyse_gme_short_volume__4[[#This Row],[Off-Exchange]]/nyse_gme_short_volume__4[[#This Row],[total_reported]]</f>
        <v>0.28758905883736902</v>
      </c>
      <c r="I681" s="8">
        <v>83268</v>
      </c>
      <c r="J681" s="8" t="s">
        <v>996</v>
      </c>
      <c r="K681" s="8" t="s">
        <v>997</v>
      </c>
      <c r="L681" s="8" t="s">
        <v>998</v>
      </c>
      <c r="M681" s="8" t="s">
        <v>999</v>
      </c>
      <c r="N681" s="8">
        <v>6876</v>
      </c>
      <c r="O681" s="8">
        <v>12476</v>
      </c>
      <c r="P681" s="8">
        <v>1116324</v>
      </c>
      <c r="Q681" s="8">
        <v>341484</v>
      </c>
      <c r="R681" s="8">
        <v>17700</v>
      </c>
      <c r="S681" s="8">
        <v>7852</v>
      </c>
      <c r="T681" s="8">
        <v>15532</v>
      </c>
    </row>
    <row r="682" spans="1:20">
      <c r="A682" s="1">
        <v>44749</v>
      </c>
      <c r="B682" s="8">
        <v>24516572</v>
      </c>
      <c r="C682" s="8">
        <v>16562676</v>
      </c>
      <c r="D682" s="8">
        <v>7953896</v>
      </c>
      <c r="E682" s="10">
        <f>nyse_gme_short_volume__4[[#This Row],[total_short]]/nyse_gme_short_volume__4[[#This Row],[total_reported]]</f>
        <v>0.67557063034750531</v>
      </c>
      <c r="F682" s="10">
        <f>nyse_gme_short_volume__4[[#This Row],[total_long]]/nyse_gme_short_volume__4[[#This Row],[total_reported]]</f>
        <v>0.32442936965249464</v>
      </c>
      <c r="G682" s="8">
        <v>8159020</v>
      </c>
      <c r="H682" s="10">
        <f>nyse_gme_short_volume__4[[#This Row],[Off-Exchange]]/nyse_gme_short_volume__4[[#This Row],[total_reported]]</f>
        <v>0.332796118478554</v>
      </c>
      <c r="I682" s="8">
        <v>162424</v>
      </c>
      <c r="J682" s="8" t="s">
        <v>1000</v>
      </c>
      <c r="K682" s="8" t="s">
        <v>1001</v>
      </c>
      <c r="L682" s="8" t="s">
        <v>1002</v>
      </c>
      <c r="M682" s="8" t="s">
        <v>1003</v>
      </c>
      <c r="N682" s="8">
        <v>45568</v>
      </c>
      <c r="O682" s="8">
        <v>34304</v>
      </c>
      <c r="P682" s="8">
        <v>2205700</v>
      </c>
      <c r="Q682" s="8">
        <v>1116776</v>
      </c>
      <c r="R682" s="8">
        <v>67212</v>
      </c>
      <c r="S682" s="8">
        <v>9056</v>
      </c>
      <c r="T682" s="8">
        <v>40180</v>
      </c>
    </row>
    <row r="683" spans="1:20">
      <c r="A683" s="1">
        <v>44748</v>
      </c>
      <c r="B683" s="8">
        <v>6520716</v>
      </c>
      <c r="C683" s="8">
        <v>4337976</v>
      </c>
      <c r="D683" s="8">
        <v>2182740</v>
      </c>
      <c r="E683" s="10">
        <f>nyse_gme_short_volume__4[[#This Row],[total_short]]/nyse_gme_short_volume__4[[#This Row],[total_reported]]</f>
        <v>0.66526068609643485</v>
      </c>
      <c r="F683" s="10">
        <f>nyse_gme_short_volume__4[[#This Row],[total_long]]/nyse_gme_short_volume__4[[#This Row],[total_reported]]</f>
        <v>0.33473931390356521</v>
      </c>
      <c r="G683" s="8">
        <v>1560780</v>
      </c>
      <c r="H683" s="10">
        <f>nyse_gme_short_volume__4[[#This Row],[Off-Exchange]]/nyse_gme_short_volume__4[[#This Row],[total_reported]]</f>
        <v>0.23935715034974686</v>
      </c>
      <c r="I683" s="8">
        <v>15516</v>
      </c>
      <c r="J683" s="8" t="s">
        <v>1004</v>
      </c>
      <c r="K683" s="8" t="s">
        <v>1005</v>
      </c>
      <c r="L683" s="8" t="s">
        <v>1006</v>
      </c>
      <c r="M683" s="8" t="s">
        <v>1007</v>
      </c>
      <c r="N683" s="8">
        <v>3600</v>
      </c>
      <c r="O683" s="8">
        <v>8012</v>
      </c>
      <c r="P683" s="8">
        <v>913040</v>
      </c>
      <c r="Q683" s="8">
        <v>200320</v>
      </c>
      <c r="R683" s="8">
        <v>20428</v>
      </c>
      <c r="S683" s="8">
        <v>3144</v>
      </c>
      <c r="T683" s="8">
        <v>20028</v>
      </c>
    </row>
    <row r="684" spans="1:20">
      <c r="A684" s="1">
        <v>44747</v>
      </c>
      <c r="B684" s="8">
        <v>5084620</v>
      </c>
      <c r="C684" s="8">
        <v>3244752</v>
      </c>
      <c r="D684" s="8">
        <v>1839868</v>
      </c>
      <c r="E684" s="10">
        <f>nyse_gme_short_volume__4[[#This Row],[total_short]]/nyse_gme_short_volume__4[[#This Row],[total_reported]]</f>
        <v>0.63815034358516465</v>
      </c>
      <c r="F684" s="10">
        <f>nyse_gme_short_volume__4[[#This Row],[total_long]]/nyse_gme_short_volume__4[[#This Row],[total_reported]]</f>
        <v>0.36184965641483535</v>
      </c>
      <c r="G684" s="8">
        <v>1552248</v>
      </c>
      <c r="H684" s="10">
        <f>nyse_gme_short_volume__4[[#This Row],[Off-Exchange]]/nyse_gme_short_volume__4[[#This Row],[total_reported]]</f>
        <v>0.30528299066596915</v>
      </c>
      <c r="I684" s="8">
        <v>18332</v>
      </c>
      <c r="J684" s="8" t="s">
        <v>1008</v>
      </c>
      <c r="K684" s="8" t="s">
        <v>1009</v>
      </c>
      <c r="L684" s="8" t="s">
        <v>1010</v>
      </c>
      <c r="M684" s="8" t="s">
        <v>1011</v>
      </c>
      <c r="N684" s="8">
        <v>4808</v>
      </c>
      <c r="O684" s="8">
        <v>1600</v>
      </c>
      <c r="P684" s="8">
        <v>675024</v>
      </c>
      <c r="Q684" s="8">
        <v>121372</v>
      </c>
      <c r="R684" s="8">
        <v>6632</v>
      </c>
      <c r="S684" s="8">
        <v>488</v>
      </c>
      <c r="T684" s="8">
        <v>11480</v>
      </c>
    </row>
    <row r="685" spans="1:20">
      <c r="A685" s="1">
        <v>44743</v>
      </c>
      <c r="B685" s="8">
        <v>5627980</v>
      </c>
      <c r="C685" s="8">
        <v>3492492</v>
      </c>
      <c r="D685" s="8">
        <v>2135488</v>
      </c>
      <c r="E685" s="10">
        <f>nyse_gme_short_volume__4[[#This Row],[total_short]]/nyse_gme_short_volume__4[[#This Row],[total_reported]]</f>
        <v>0.62055870845312178</v>
      </c>
      <c r="F685" s="10">
        <f>nyse_gme_short_volume__4[[#This Row],[total_long]]/nyse_gme_short_volume__4[[#This Row],[total_reported]]</f>
        <v>0.37944129154687828</v>
      </c>
      <c r="G685" s="8">
        <v>1742368</v>
      </c>
      <c r="H685" s="10">
        <f>nyse_gme_short_volume__4[[#This Row],[Off-Exchange]]/nyse_gme_short_volume__4[[#This Row],[total_reported]]</f>
        <v>0.30959029705151758</v>
      </c>
      <c r="I685" s="8">
        <v>13180</v>
      </c>
      <c r="J685" s="8" t="s">
        <v>1012</v>
      </c>
      <c r="K685" s="8" t="s">
        <v>1013</v>
      </c>
      <c r="L685" s="8" t="s">
        <v>1014</v>
      </c>
      <c r="M685" s="8" t="s">
        <v>1015</v>
      </c>
      <c r="N685" s="8">
        <v>7564</v>
      </c>
      <c r="O685" s="8">
        <v>7108</v>
      </c>
      <c r="P685" s="8">
        <v>754952</v>
      </c>
      <c r="Q685" s="8">
        <v>117528</v>
      </c>
      <c r="R685" s="8">
        <v>32324</v>
      </c>
      <c r="S685" s="8">
        <v>7168</v>
      </c>
      <c r="T685" s="8">
        <v>14564</v>
      </c>
    </row>
    <row r="686" spans="1:20">
      <c r="A686" s="1">
        <v>44742</v>
      </c>
      <c r="B686" s="8">
        <v>5613168</v>
      </c>
      <c r="C686" s="8">
        <v>3336752</v>
      </c>
      <c r="D686" s="8">
        <v>2276416</v>
      </c>
      <c r="E686" s="10">
        <f>nyse_gme_short_volume__4[[#This Row],[total_short]]/nyse_gme_short_volume__4[[#This Row],[total_reported]]</f>
        <v>0.59445076292033305</v>
      </c>
      <c r="F686" s="10">
        <f>nyse_gme_short_volume__4[[#This Row],[total_long]]/nyse_gme_short_volume__4[[#This Row],[total_reported]]</f>
        <v>0.40554923707966695</v>
      </c>
      <c r="G686" s="8">
        <v>1638920</v>
      </c>
      <c r="H686" s="10">
        <f>nyse_gme_short_volume__4[[#This Row],[Off-Exchange]]/nyse_gme_short_volume__4[[#This Row],[total_reported]]</f>
        <v>0.2919777209590021</v>
      </c>
      <c r="I686" s="8">
        <v>20028</v>
      </c>
      <c r="J686" s="8" t="s">
        <v>1016</v>
      </c>
      <c r="K686" s="8" t="s">
        <v>1017</v>
      </c>
      <c r="L686" s="8" t="s">
        <v>1018</v>
      </c>
      <c r="M686" s="8" t="s">
        <v>1019</v>
      </c>
      <c r="N686" s="8">
        <v>8400</v>
      </c>
      <c r="O686" s="8">
        <v>5868</v>
      </c>
      <c r="P686" s="8">
        <v>691728</v>
      </c>
      <c r="Q686" s="8">
        <v>127196</v>
      </c>
      <c r="R686" s="8">
        <v>19496</v>
      </c>
      <c r="S686" s="8">
        <v>6924</v>
      </c>
      <c r="T686" s="8">
        <v>15752</v>
      </c>
    </row>
    <row r="687" spans="1:20">
      <c r="A687" s="1">
        <v>44741</v>
      </c>
      <c r="B687" s="8">
        <v>5801152</v>
      </c>
      <c r="C687" s="8">
        <v>3293256</v>
      </c>
      <c r="D687" s="8">
        <v>2507896</v>
      </c>
      <c r="E687" s="10">
        <f>nyse_gme_short_volume__4[[#This Row],[total_short]]/nyse_gme_short_volume__4[[#This Row],[total_reported]]</f>
        <v>0.56769000364065625</v>
      </c>
      <c r="F687" s="10">
        <f>nyse_gme_short_volume__4[[#This Row],[total_long]]/nyse_gme_short_volume__4[[#This Row],[total_reported]]</f>
        <v>0.43230999635934381</v>
      </c>
      <c r="G687" s="8">
        <v>1714348</v>
      </c>
      <c r="H687" s="10">
        <f>nyse_gme_short_volume__4[[#This Row],[Off-Exchange]]/nyse_gme_short_volume__4[[#This Row],[total_reported]]</f>
        <v>0.29551854528204052</v>
      </c>
      <c r="I687" s="8">
        <v>31132</v>
      </c>
      <c r="J687" s="8" t="s">
        <v>1020</v>
      </c>
      <c r="K687" s="8" t="s">
        <v>1021</v>
      </c>
      <c r="L687" s="8" t="s">
        <v>1022</v>
      </c>
      <c r="M687" s="8" t="s">
        <v>1023</v>
      </c>
      <c r="N687" s="8">
        <v>19600</v>
      </c>
      <c r="O687" s="8">
        <v>1600</v>
      </c>
      <c r="P687" s="8">
        <v>588664</v>
      </c>
      <c r="Q687" s="8">
        <v>162436</v>
      </c>
      <c r="R687" s="8">
        <v>23284</v>
      </c>
      <c r="S687" s="8">
        <v>6420</v>
      </c>
      <c r="T687" s="8">
        <v>14828</v>
      </c>
    </row>
    <row r="688" spans="1:20">
      <c r="A688" s="1">
        <v>44740</v>
      </c>
      <c r="B688" s="8">
        <v>5500320</v>
      </c>
      <c r="C688" s="8">
        <v>3570812</v>
      </c>
      <c r="D688" s="8">
        <v>1929508</v>
      </c>
      <c r="E688" s="10">
        <f>nyse_gme_short_volume__4[[#This Row],[total_short]]/nyse_gme_short_volume__4[[#This Row],[total_reported]]</f>
        <v>0.64920077377316232</v>
      </c>
      <c r="F688" s="10">
        <f>nyse_gme_short_volume__4[[#This Row],[total_long]]/nyse_gme_short_volume__4[[#This Row],[total_reported]]</f>
        <v>0.35079922622683773</v>
      </c>
      <c r="G688" s="8">
        <v>1669916</v>
      </c>
      <c r="H688" s="10">
        <f>nyse_gme_short_volume__4[[#This Row],[Off-Exchange]]/nyse_gme_short_volume__4[[#This Row],[total_reported]]</f>
        <v>0.30360342670971868</v>
      </c>
      <c r="I688" s="8">
        <v>18984</v>
      </c>
      <c r="J688" s="8" t="s">
        <v>1024</v>
      </c>
      <c r="K688" s="8" t="s">
        <v>1025</v>
      </c>
      <c r="L688" s="8" t="s">
        <v>1026</v>
      </c>
      <c r="M688" s="8" t="s">
        <v>1027</v>
      </c>
      <c r="N688" s="8">
        <v>8524</v>
      </c>
      <c r="O688" s="8">
        <v>6072</v>
      </c>
      <c r="P688" s="8">
        <v>606724</v>
      </c>
      <c r="Q688" s="8">
        <v>138832</v>
      </c>
      <c r="R688" s="8">
        <v>29084</v>
      </c>
      <c r="S688" s="8">
        <v>5032</v>
      </c>
      <c r="T688" s="8">
        <v>25488</v>
      </c>
    </row>
    <row r="689" spans="1:20">
      <c r="A689" s="1">
        <v>44739</v>
      </c>
      <c r="B689" s="8">
        <v>7942676</v>
      </c>
      <c r="C689" s="8">
        <v>4622724</v>
      </c>
      <c r="D689" s="8">
        <v>3319952</v>
      </c>
      <c r="E689" s="10">
        <f>nyse_gme_short_volume__4[[#This Row],[total_short]]/nyse_gme_short_volume__4[[#This Row],[total_reported]]</f>
        <v>0.58201089909748305</v>
      </c>
      <c r="F689" s="10">
        <f>nyse_gme_short_volume__4[[#This Row],[total_long]]/nyse_gme_short_volume__4[[#This Row],[total_reported]]</f>
        <v>0.41798910090251701</v>
      </c>
      <c r="G689" s="8">
        <v>2106384</v>
      </c>
      <c r="H689" s="10">
        <f>nyse_gme_short_volume__4[[#This Row],[Off-Exchange]]/nyse_gme_short_volume__4[[#This Row],[total_reported]]</f>
        <v>0.26519827826289277</v>
      </c>
      <c r="I689" s="8">
        <v>16212</v>
      </c>
      <c r="J689" s="8" t="s">
        <v>1028</v>
      </c>
      <c r="K689" s="8" t="s">
        <v>1029</v>
      </c>
      <c r="L689" s="8" t="s">
        <v>1030</v>
      </c>
      <c r="M689" s="8" t="s">
        <v>1031</v>
      </c>
      <c r="N689" s="8">
        <v>21640</v>
      </c>
      <c r="O689" s="8">
        <v>11200</v>
      </c>
      <c r="P689" s="8">
        <v>755328</v>
      </c>
      <c r="Q689" s="8">
        <v>321964</v>
      </c>
      <c r="R689" s="8">
        <v>21224</v>
      </c>
      <c r="S689" s="8">
        <v>1832</v>
      </c>
      <c r="T689" s="8">
        <v>14020</v>
      </c>
    </row>
    <row r="690" spans="1:20">
      <c r="A690" s="1">
        <v>44736</v>
      </c>
      <c r="B690" s="8">
        <v>12055264</v>
      </c>
      <c r="C690" s="8">
        <v>6545356</v>
      </c>
      <c r="D690" s="8">
        <v>5509908</v>
      </c>
      <c r="E690" s="10">
        <f>nyse_gme_short_volume__4[[#This Row],[total_short]]/nyse_gme_short_volume__4[[#This Row],[total_reported]]</f>
        <v>0.5429458865438368</v>
      </c>
      <c r="F690" s="10">
        <f>nyse_gme_short_volume__4[[#This Row],[total_long]]/nyse_gme_short_volume__4[[#This Row],[total_reported]]</f>
        <v>0.4570541134561632</v>
      </c>
      <c r="G690" s="8">
        <v>3048800</v>
      </c>
      <c r="H690" s="10">
        <f>nyse_gme_short_volume__4[[#This Row],[Off-Exchange]]/nyse_gme_short_volume__4[[#This Row],[total_reported]]</f>
        <v>0.25290196879968785</v>
      </c>
      <c r="I690" s="8">
        <v>28260</v>
      </c>
      <c r="J690" s="8" t="s">
        <v>1032</v>
      </c>
      <c r="K690" s="8" t="s">
        <v>1033</v>
      </c>
      <c r="L690" s="8" t="s">
        <v>1034</v>
      </c>
      <c r="M690" s="8" t="s">
        <v>1035</v>
      </c>
      <c r="N690" s="8">
        <v>21532</v>
      </c>
      <c r="O690" s="8">
        <v>18080</v>
      </c>
      <c r="P690" s="8">
        <v>981372</v>
      </c>
      <c r="Q690" s="8">
        <v>290220</v>
      </c>
      <c r="R690" s="8">
        <v>39316</v>
      </c>
      <c r="S690" s="8">
        <v>2148</v>
      </c>
      <c r="T690" s="8">
        <v>7204</v>
      </c>
    </row>
    <row r="691" spans="1:20">
      <c r="A691" s="1">
        <v>44735</v>
      </c>
      <c r="B691" s="8">
        <v>5509488</v>
      </c>
      <c r="C691" s="8">
        <v>3303652</v>
      </c>
      <c r="D691" s="8">
        <v>2205836</v>
      </c>
      <c r="E691" s="10">
        <f>nyse_gme_short_volume__4[[#This Row],[total_short]]/nyse_gme_short_volume__4[[#This Row],[total_reported]]</f>
        <v>0.59962958445503467</v>
      </c>
      <c r="F691" s="10">
        <f>nyse_gme_short_volume__4[[#This Row],[total_long]]/nyse_gme_short_volume__4[[#This Row],[total_reported]]</f>
        <v>0.40037041554496533</v>
      </c>
      <c r="G691" s="8">
        <v>1744168</v>
      </c>
      <c r="H691" s="10">
        <f>nyse_gme_short_volume__4[[#This Row],[Off-Exchange]]/nyse_gme_short_volume__4[[#This Row],[total_reported]]</f>
        <v>0.31657533331590887</v>
      </c>
      <c r="I691" s="8">
        <v>13016</v>
      </c>
      <c r="J691" s="8" t="s">
        <v>1036</v>
      </c>
      <c r="K691" s="8" t="s">
        <v>1037</v>
      </c>
      <c r="L691" s="8" t="s">
        <v>1038</v>
      </c>
      <c r="M691" s="8" t="s">
        <v>1039</v>
      </c>
      <c r="N691" s="8">
        <v>8400</v>
      </c>
      <c r="O691" s="8">
        <v>3600</v>
      </c>
      <c r="P691" s="8">
        <v>531076</v>
      </c>
      <c r="Q691" s="8">
        <v>111856</v>
      </c>
      <c r="R691" s="8">
        <v>21304</v>
      </c>
      <c r="S691" s="8">
        <v>88</v>
      </c>
      <c r="T691" s="8">
        <v>11836</v>
      </c>
    </row>
    <row r="692" spans="1:20">
      <c r="A692" s="1">
        <v>44734</v>
      </c>
      <c r="B692" s="8">
        <v>6296060</v>
      </c>
      <c r="C692" s="8">
        <v>3499240</v>
      </c>
      <c r="D692" s="8">
        <v>2796820</v>
      </c>
      <c r="E692" s="10">
        <f>nyse_gme_short_volume__4[[#This Row],[total_short]]/nyse_gme_short_volume__4[[#This Row],[total_reported]]</f>
        <v>0.55578250524931461</v>
      </c>
      <c r="F692" s="10">
        <f>nyse_gme_short_volume__4[[#This Row],[total_long]]/nyse_gme_short_volume__4[[#This Row],[total_reported]]</f>
        <v>0.44421749475068534</v>
      </c>
      <c r="G692" s="8">
        <v>1776184</v>
      </c>
      <c r="H692" s="10">
        <f>nyse_gme_short_volume__4[[#This Row],[Off-Exchange]]/nyse_gme_short_volume__4[[#This Row],[total_reported]]</f>
        <v>0.28211039920204062</v>
      </c>
      <c r="I692" s="8">
        <v>5040</v>
      </c>
      <c r="J692" s="8" t="s">
        <v>1040</v>
      </c>
      <c r="K692" s="8" t="s">
        <v>1041</v>
      </c>
      <c r="L692" s="8" t="s">
        <v>1042</v>
      </c>
      <c r="M692" s="8" t="s">
        <v>1043</v>
      </c>
      <c r="N692" s="8">
        <v>7600</v>
      </c>
      <c r="O692" s="8">
        <v>5956</v>
      </c>
      <c r="P692" s="8">
        <v>514812</v>
      </c>
      <c r="Q692" s="8">
        <v>177420</v>
      </c>
      <c r="R692" s="8">
        <v>9640</v>
      </c>
      <c r="S692" s="8">
        <v>1248</v>
      </c>
      <c r="T692" s="8">
        <v>15040</v>
      </c>
    </row>
    <row r="693" spans="1:20">
      <c r="A693" s="1">
        <v>44733</v>
      </c>
      <c r="B693" s="8">
        <v>10515184</v>
      </c>
      <c r="C693" s="8">
        <v>6168248</v>
      </c>
      <c r="D693" s="8">
        <v>4346936</v>
      </c>
      <c r="E693" s="10">
        <f>nyse_gme_short_volume__4[[#This Row],[total_short]]/nyse_gme_short_volume__4[[#This Row],[total_reported]]</f>
        <v>0.58660390536199847</v>
      </c>
      <c r="F693" s="10">
        <f>nyse_gme_short_volume__4[[#This Row],[total_long]]/nyse_gme_short_volume__4[[#This Row],[total_reported]]</f>
        <v>0.41339609463800159</v>
      </c>
      <c r="G693" s="8">
        <v>2936988</v>
      </c>
      <c r="H693" s="10">
        <f>nyse_gme_short_volume__4[[#This Row],[Off-Exchange]]/nyse_gme_short_volume__4[[#This Row],[total_reported]]</f>
        <v>0.27930923510230538</v>
      </c>
      <c r="I693" s="8">
        <v>18788</v>
      </c>
      <c r="J693" s="8" t="s">
        <v>1044</v>
      </c>
      <c r="K693" s="8" t="s">
        <v>1045</v>
      </c>
      <c r="L693" s="8" t="s">
        <v>1046</v>
      </c>
      <c r="M693" s="8" t="s">
        <v>1047</v>
      </c>
      <c r="N693" s="8">
        <v>16124</v>
      </c>
      <c r="O693" s="8">
        <v>1612</v>
      </c>
      <c r="P693" s="8">
        <v>918296</v>
      </c>
      <c r="Q693" s="8">
        <v>370116</v>
      </c>
      <c r="R693" s="8">
        <v>37280</v>
      </c>
      <c r="S693" s="8">
        <v>11888</v>
      </c>
      <c r="T693" s="8">
        <v>8256</v>
      </c>
    </row>
    <row r="694" spans="1:20">
      <c r="A694" s="1">
        <v>44729</v>
      </c>
      <c r="B694" s="8">
        <v>10488208</v>
      </c>
      <c r="C694" s="8">
        <v>6512516</v>
      </c>
      <c r="D694" s="8">
        <v>3975692</v>
      </c>
      <c r="E694" s="10">
        <f>nyse_gme_short_volume__4[[#This Row],[total_short]]/nyse_gme_short_volume__4[[#This Row],[total_reported]]</f>
        <v>0.62093696082305005</v>
      </c>
      <c r="F694" s="10">
        <f>nyse_gme_short_volume__4[[#This Row],[total_long]]/nyse_gme_short_volume__4[[#This Row],[total_reported]]</f>
        <v>0.37906303917694995</v>
      </c>
      <c r="G694" s="8">
        <v>3372536</v>
      </c>
      <c r="H694" s="10">
        <f>nyse_gme_short_volume__4[[#This Row],[Off-Exchange]]/nyse_gme_short_volume__4[[#This Row],[total_reported]]</f>
        <v>0.3215550263686609</v>
      </c>
      <c r="I694" s="8">
        <v>17684</v>
      </c>
      <c r="J694" s="8" t="s">
        <v>1048</v>
      </c>
      <c r="K694" s="8" t="s">
        <v>1049</v>
      </c>
      <c r="L694" s="8" t="s">
        <v>1050</v>
      </c>
      <c r="M694" s="8" t="s">
        <v>1051</v>
      </c>
      <c r="N694" s="8">
        <v>7700</v>
      </c>
      <c r="O694" s="8">
        <v>14724</v>
      </c>
      <c r="P694" s="8">
        <v>1204100</v>
      </c>
      <c r="Q694" s="8">
        <v>237388</v>
      </c>
      <c r="R694" s="8">
        <v>16216</v>
      </c>
      <c r="S694" s="8">
        <v>4576</v>
      </c>
      <c r="T694" s="8">
        <v>18200</v>
      </c>
    </row>
    <row r="695" spans="1:20">
      <c r="A695" s="1">
        <v>44728</v>
      </c>
      <c r="B695" s="8">
        <v>8236152</v>
      </c>
      <c r="C695" s="8">
        <v>5384060</v>
      </c>
      <c r="D695" s="8">
        <v>2852092</v>
      </c>
      <c r="E695" s="10">
        <f>nyse_gme_short_volume__4[[#This Row],[total_short]]/nyse_gme_short_volume__4[[#This Row],[total_reported]]</f>
        <v>0.65371061631694027</v>
      </c>
      <c r="F695" s="10">
        <f>nyse_gme_short_volume__4[[#This Row],[total_long]]/nyse_gme_short_volume__4[[#This Row],[total_reported]]</f>
        <v>0.34628938368305978</v>
      </c>
      <c r="G695" s="8">
        <v>3135740</v>
      </c>
      <c r="H695" s="10">
        <f>nyse_gme_short_volume__4[[#This Row],[Off-Exchange]]/nyse_gme_short_volume__4[[#This Row],[total_reported]]</f>
        <v>0.38072876751181861</v>
      </c>
      <c r="I695" s="8">
        <v>2716</v>
      </c>
      <c r="J695" s="8" t="s">
        <v>1052</v>
      </c>
      <c r="K695" s="8" t="s">
        <v>1053</v>
      </c>
      <c r="L695" s="8" t="s">
        <v>1054</v>
      </c>
      <c r="M695" s="8" t="s">
        <v>1055</v>
      </c>
      <c r="N695" s="8">
        <v>6808</v>
      </c>
      <c r="O695" s="8">
        <v>22860</v>
      </c>
      <c r="P695" s="8">
        <v>654912</v>
      </c>
      <c r="Q695" s="8">
        <v>231412</v>
      </c>
      <c r="R695" s="8">
        <v>31920</v>
      </c>
      <c r="S695" s="8">
        <v>1200</v>
      </c>
      <c r="T695" s="8">
        <v>11916</v>
      </c>
    </row>
    <row r="696" spans="1:20">
      <c r="A696" s="1">
        <v>44727</v>
      </c>
      <c r="B696" s="8">
        <v>9195932</v>
      </c>
      <c r="C696" s="8">
        <v>5178208</v>
      </c>
      <c r="D696" s="8">
        <v>4017724</v>
      </c>
      <c r="E696" s="10">
        <f>nyse_gme_short_volume__4[[#This Row],[total_short]]/nyse_gme_short_volume__4[[#This Row],[total_reported]]</f>
        <v>0.56309768275798477</v>
      </c>
      <c r="F696" s="10">
        <f>nyse_gme_short_volume__4[[#This Row],[total_long]]/nyse_gme_short_volume__4[[#This Row],[total_reported]]</f>
        <v>0.43690231724201528</v>
      </c>
      <c r="G696" s="8">
        <v>2989600</v>
      </c>
      <c r="H696" s="10">
        <f>nyse_gme_short_volume__4[[#This Row],[Off-Exchange]]/nyse_gme_short_volume__4[[#This Row],[total_reported]]</f>
        <v>0.32510027259879692</v>
      </c>
      <c r="I696" s="8">
        <v>4284</v>
      </c>
      <c r="J696" s="8" t="s">
        <v>1056</v>
      </c>
      <c r="K696" s="8" t="s">
        <v>1057</v>
      </c>
      <c r="L696" s="8" t="s">
        <v>1058</v>
      </c>
      <c r="M696" s="8" t="s">
        <v>1059</v>
      </c>
      <c r="N696" s="8">
        <v>9812</v>
      </c>
      <c r="O696" s="8">
        <v>2800</v>
      </c>
      <c r="P696" s="8">
        <v>752972</v>
      </c>
      <c r="Q696" s="8">
        <v>180208</v>
      </c>
      <c r="R696" s="8">
        <v>19964</v>
      </c>
      <c r="S696" s="8">
        <v>1944</v>
      </c>
      <c r="T696" s="8">
        <v>14408</v>
      </c>
    </row>
    <row r="697" spans="1:20">
      <c r="A697" s="1">
        <v>44726</v>
      </c>
      <c r="B697" s="8">
        <v>11042700</v>
      </c>
      <c r="C697" s="8">
        <v>5680884</v>
      </c>
      <c r="D697" s="8">
        <v>5361816</v>
      </c>
      <c r="E697" s="10">
        <f>nyse_gme_short_volume__4[[#This Row],[total_short]]/nyse_gme_short_volume__4[[#This Row],[total_reported]]</f>
        <v>0.51444701024206041</v>
      </c>
      <c r="F697" s="10">
        <f>nyse_gme_short_volume__4[[#This Row],[total_long]]/nyse_gme_short_volume__4[[#This Row],[total_reported]]</f>
        <v>0.48555298975793965</v>
      </c>
      <c r="G697" s="8">
        <v>3553688</v>
      </c>
      <c r="H697" s="10">
        <f>nyse_gme_short_volume__4[[#This Row],[Off-Exchange]]/nyse_gme_short_volume__4[[#This Row],[total_reported]]</f>
        <v>0.32181332463980727</v>
      </c>
      <c r="I697" s="8">
        <v>49972</v>
      </c>
      <c r="J697" s="8" t="s">
        <v>1060</v>
      </c>
      <c r="K697" s="8" t="s">
        <v>1061</v>
      </c>
      <c r="L697" s="8" t="s">
        <v>1062</v>
      </c>
      <c r="M697" s="8" t="s">
        <v>1063</v>
      </c>
      <c r="N697" s="8">
        <v>11752</v>
      </c>
      <c r="O697" s="8">
        <v>1416</v>
      </c>
      <c r="P697" s="8">
        <v>576244</v>
      </c>
      <c r="Q697" s="8">
        <v>141968</v>
      </c>
      <c r="R697" s="8">
        <v>29644</v>
      </c>
      <c r="S697" s="8">
        <v>4164</v>
      </c>
      <c r="T697" s="8">
        <v>45692</v>
      </c>
    </row>
    <row r="698" spans="1:20">
      <c r="A698" s="1">
        <v>44725</v>
      </c>
      <c r="B698" s="8">
        <v>11601688</v>
      </c>
      <c r="C698" s="8">
        <v>6568812</v>
      </c>
      <c r="D698" s="8">
        <v>5032876</v>
      </c>
      <c r="E698" s="10">
        <f>nyse_gme_short_volume__4[[#This Row],[total_short]]/nyse_gme_short_volume__4[[#This Row],[total_reported]]</f>
        <v>0.56619450548920125</v>
      </c>
      <c r="F698" s="10">
        <f>nyse_gme_short_volume__4[[#This Row],[total_long]]/nyse_gme_short_volume__4[[#This Row],[total_reported]]</f>
        <v>0.43380549451079875</v>
      </c>
      <c r="G698" s="8">
        <v>3471280</v>
      </c>
      <c r="H698" s="10">
        <f>nyse_gme_short_volume__4[[#This Row],[Off-Exchange]]/nyse_gme_short_volume__4[[#This Row],[total_reported]]</f>
        <v>0.29920473641421835</v>
      </c>
      <c r="I698" s="8">
        <v>63464</v>
      </c>
      <c r="J698" s="8" t="s">
        <v>1064</v>
      </c>
      <c r="K698" s="8" t="s">
        <v>1065</v>
      </c>
      <c r="L698" s="8" t="s">
        <v>1066</v>
      </c>
      <c r="M698" s="8" t="s">
        <v>1067</v>
      </c>
      <c r="N698" s="8">
        <v>32844</v>
      </c>
      <c r="O698" s="8">
        <v>6312</v>
      </c>
      <c r="P698" s="8">
        <v>967436</v>
      </c>
      <c r="Q698" s="8">
        <v>298708</v>
      </c>
      <c r="R698" s="8">
        <v>47304</v>
      </c>
      <c r="S698" s="8">
        <v>4928</v>
      </c>
      <c r="T698" s="8">
        <v>10436</v>
      </c>
    </row>
    <row r="699" spans="1:20">
      <c r="A699" s="1">
        <v>44722</v>
      </c>
      <c r="B699" s="8">
        <v>10034008</v>
      </c>
      <c r="C699" s="8">
        <v>5816128</v>
      </c>
      <c r="D699" s="8">
        <v>4217880</v>
      </c>
      <c r="E699" s="10">
        <f>nyse_gme_short_volume__4[[#This Row],[total_short]]/nyse_gme_short_volume__4[[#This Row],[total_reported]]</f>
        <v>0.57964155499975678</v>
      </c>
      <c r="F699" s="10">
        <f>nyse_gme_short_volume__4[[#This Row],[total_long]]/nyse_gme_short_volume__4[[#This Row],[total_reported]]</f>
        <v>0.42035844500024316</v>
      </c>
      <c r="G699" s="8">
        <v>2918244</v>
      </c>
      <c r="H699" s="10">
        <f>nyse_gme_short_volume__4[[#This Row],[Off-Exchange]]/nyse_gme_short_volume__4[[#This Row],[total_reported]]</f>
        <v>0.29083532721919297</v>
      </c>
      <c r="I699" s="8">
        <v>15188</v>
      </c>
      <c r="J699" s="8" t="s">
        <v>1068</v>
      </c>
      <c r="K699" s="8" t="s">
        <v>1069</v>
      </c>
      <c r="L699" s="8" t="s">
        <v>1070</v>
      </c>
      <c r="M699" s="8" t="s">
        <v>1071</v>
      </c>
      <c r="N699" s="8">
        <v>7104</v>
      </c>
      <c r="O699" s="8">
        <v>37600</v>
      </c>
      <c r="P699" s="8">
        <v>844492</v>
      </c>
      <c r="Q699" s="8">
        <v>331688</v>
      </c>
      <c r="R699" s="8">
        <v>29784</v>
      </c>
      <c r="S699" s="8">
        <v>2016</v>
      </c>
      <c r="T699" s="8">
        <v>86936</v>
      </c>
    </row>
    <row r="700" spans="1:20">
      <c r="A700" s="1">
        <v>44721</v>
      </c>
      <c r="B700" s="8">
        <v>11116400</v>
      </c>
      <c r="C700" s="8">
        <v>6946624</v>
      </c>
      <c r="D700" s="8">
        <v>4169776</v>
      </c>
      <c r="E700" s="10">
        <f>nyse_gme_short_volume__4[[#This Row],[total_short]]/nyse_gme_short_volume__4[[#This Row],[total_reported]]</f>
        <v>0.62489870821488969</v>
      </c>
      <c r="F700" s="10">
        <f>nyse_gme_short_volume__4[[#This Row],[total_long]]/nyse_gme_short_volume__4[[#This Row],[total_reported]]</f>
        <v>0.37510129178511031</v>
      </c>
      <c r="G700" s="8">
        <v>3180540</v>
      </c>
      <c r="H700" s="10">
        <f>nyse_gme_short_volume__4[[#This Row],[Off-Exchange]]/nyse_gme_short_volume__4[[#This Row],[total_reported]]</f>
        <v>0.2861124104926055</v>
      </c>
      <c r="I700" s="8">
        <v>12152</v>
      </c>
      <c r="J700" s="8" t="s">
        <v>1072</v>
      </c>
      <c r="K700" s="8" t="s">
        <v>1073</v>
      </c>
      <c r="L700" s="8" t="s">
        <v>1074</v>
      </c>
      <c r="M700" s="8" t="s">
        <v>1075</v>
      </c>
      <c r="N700" s="8">
        <v>18600</v>
      </c>
      <c r="O700" s="8">
        <v>10000</v>
      </c>
      <c r="P700" s="8">
        <v>1242264</v>
      </c>
      <c r="Q700" s="8">
        <v>398520</v>
      </c>
      <c r="R700" s="8">
        <v>37476</v>
      </c>
      <c r="S700" s="8">
        <v>220</v>
      </c>
      <c r="T700" s="8">
        <v>72624</v>
      </c>
    </row>
    <row r="701" spans="1:20">
      <c r="A701" s="1">
        <v>44720</v>
      </c>
      <c r="B701" s="8">
        <v>21250464</v>
      </c>
      <c r="C701" s="8">
        <v>11490564</v>
      </c>
      <c r="D701" s="8">
        <v>9759900</v>
      </c>
      <c r="E701" s="10">
        <f>nyse_gme_short_volume__4[[#This Row],[total_short]]/nyse_gme_short_volume__4[[#This Row],[total_reported]]</f>
        <v>0.54072061673570981</v>
      </c>
      <c r="F701" s="10">
        <f>nyse_gme_short_volume__4[[#This Row],[total_long]]/nyse_gme_short_volume__4[[#This Row],[total_reported]]</f>
        <v>0.45927938326429013</v>
      </c>
      <c r="G701" s="8">
        <v>6302680</v>
      </c>
      <c r="H701" s="10">
        <f>nyse_gme_short_volume__4[[#This Row],[Off-Exchange]]/nyse_gme_short_volume__4[[#This Row],[total_reported]]</f>
        <v>0.29659022974745397</v>
      </c>
      <c r="I701" s="8">
        <v>24044</v>
      </c>
      <c r="J701" s="8" t="s">
        <v>1076</v>
      </c>
      <c r="K701" s="8" t="s">
        <v>1077</v>
      </c>
      <c r="L701" s="8" t="s">
        <v>1078</v>
      </c>
      <c r="M701" s="8" t="s">
        <v>1079</v>
      </c>
      <c r="N701" s="8">
        <v>40360</v>
      </c>
      <c r="O701" s="8">
        <v>6000</v>
      </c>
      <c r="P701" s="8">
        <v>1083104</v>
      </c>
      <c r="Q701" s="8">
        <v>496976</v>
      </c>
      <c r="R701" s="8">
        <v>78008</v>
      </c>
      <c r="S701" s="8">
        <v>13708</v>
      </c>
      <c r="T701" s="8">
        <v>62084</v>
      </c>
    </row>
    <row r="702" spans="1:20">
      <c r="A702" s="1">
        <v>44719</v>
      </c>
      <c r="B702" s="8">
        <v>21366108</v>
      </c>
      <c r="C702" s="8">
        <v>10591740</v>
      </c>
      <c r="D702" s="8">
        <v>10774368</v>
      </c>
      <c r="E702" s="10">
        <f>nyse_gme_short_volume__4[[#This Row],[total_short]]/nyse_gme_short_volume__4[[#This Row],[total_reported]]</f>
        <v>0.49572622210839712</v>
      </c>
      <c r="F702" s="10">
        <f>nyse_gme_short_volume__4[[#This Row],[total_long]]/nyse_gme_short_volume__4[[#This Row],[total_reported]]</f>
        <v>0.50427377789160288</v>
      </c>
      <c r="G702" s="8">
        <v>5050684</v>
      </c>
      <c r="H702" s="10">
        <f>nyse_gme_short_volume__4[[#This Row],[Off-Exchange]]/nyse_gme_short_volume__4[[#This Row],[total_reported]]</f>
        <v>0.23638764720275682</v>
      </c>
      <c r="I702" s="8">
        <v>44452</v>
      </c>
      <c r="J702" s="8" t="s">
        <v>1080</v>
      </c>
      <c r="K702" s="8" t="s">
        <v>1081</v>
      </c>
      <c r="L702" s="8" t="s">
        <v>1082</v>
      </c>
      <c r="M702" s="8" t="s">
        <v>1083</v>
      </c>
      <c r="N702" s="8">
        <v>49560</v>
      </c>
      <c r="O702" s="8">
        <v>28428</v>
      </c>
      <c r="P702" s="8">
        <v>1220340</v>
      </c>
      <c r="Q702" s="8">
        <v>573492</v>
      </c>
      <c r="R702" s="8">
        <v>81300</v>
      </c>
      <c r="S702" s="8">
        <v>33712</v>
      </c>
      <c r="T702" s="8">
        <v>57804</v>
      </c>
    </row>
    <row r="703" spans="1:20">
      <c r="A703" s="1">
        <v>44718</v>
      </c>
      <c r="B703" s="8">
        <v>7971888</v>
      </c>
      <c r="C703" s="8">
        <v>3946912</v>
      </c>
      <c r="D703" s="8">
        <v>4024976</v>
      </c>
      <c r="E703" s="10">
        <f>nyse_gme_short_volume__4[[#This Row],[total_short]]/nyse_gme_short_volume__4[[#This Row],[total_reported]]</f>
        <v>0.49510379473469773</v>
      </c>
      <c r="F703" s="10">
        <f>nyse_gme_short_volume__4[[#This Row],[total_long]]/nyse_gme_short_volume__4[[#This Row],[total_reported]]</f>
        <v>0.50489620526530232</v>
      </c>
      <c r="G703" s="8">
        <v>1744724</v>
      </c>
      <c r="H703" s="10">
        <f>nyse_gme_short_volume__4[[#This Row],[Off-Exchange]]/nyse_gme_short_volume__4[[#This Row],[total_reported]]</f>
        <v>0.21885957253789817</v>
      </c>
      <c r="I703" s="8">
        <v>5444</v>
      </c>
      <c r="J703" s="8" t="s">
        <v>1084</v>
      </c>
      <c r="K703" s="8" t="s">
        <v>1085</v>
      </c>
      <c r="L703" s="8" t="s">
        <v>1086</v>
      </c>
      <c r="M703" s="8" t="s">
        <v>1087</v>
      </c>
      <c r="N703" s="8">
        <v>6800</v>
      </c>
      <c r="O703" s="8">
        <v>9200</v>
      </c>
      <c r="P703" s="8">
        <v>715608</v>
      </c>
      <c r="Q703" s="8">
        <v>221532</v>
      </c>
      <c r="R703" s="8">
        <v>12904</v>
      </c>
      <c r="S703" s="8">
        <v>432</v>
      </c>
      <c r="T703" s="8">
        <v>19824</v>
      </c>
    </row>
    <row r="704" spans="1:20">
      <c r="A704" s="1">
        <v>44715</v>
      </c>
      <c r="B704" s="8">
        <v>15283148</v>
      </c>
      <c r="C704" s="8">
        <v>8350152</v>
      </c>
      <c r="D704" s="8">
        <v>6932996</v>
      </c>
      <c r="E704" s="10">
        <f>nyse_gme_short_volume__4[[#This Row],[total_short]]/nyse_gme_short_volume__4[[#This Row],[total_reported]]</f>
        <v>0.54636335393729096</v>
      </c>
      <c r="F704" s="10">
        <f>nyse_gme_short_volume__4[[#This Row],[total_long]]/nyse_gme_short_volume__4[[#This Row],[total_reported]]</f>
        <v>0.45363664606270909</v>
      </c>
      <c r="G704" s="8">
        <v>4969776</v>
      </c>
      <c r="H704" s="10">
        <f>nyse_gme_short_volume__4[[#This Row],[Off-Exchange]]/nyse_gme_short_volume__4[[#This Row],[total_reported]]</f>
        <v>0.32518012650273359</v>
      </c>
      <c r="I704" s="8">
        <v>31832</v>
      </c>
      <c r="J704" s="8" t="s">
        <v>1088</v>
      </c>
      <c r="K704" s="8" t="s">
        <v>1089</v>
      </c>
      <c r="L704" s="8" t="s">
        <v>1090</v>
      </c>
      <c r="M704" s="8" t="s">
        <v>1091</v>
      </c>
      <c r="N704" s="8">
        <v>16400</v>
      </c>
      <c r="O704" s="8">
        <v>8000</v>
      </c>
      <c r="P704" s="8">
        <v>818964</v>
      </c>
      <c r="Q704" s="8">
        <v>454028</v>
      </c>
      <c r="R704" s="8">
        <v>50380</v>
      </c>
      <c r="S704" s="8">
        <v>3456</v>
      </c>
      <c r="T704" s="8">
        <v>24080</v>
      </c>
    </row>
    <row r="705" spans="1:20">
      <c r="A705" s="1">
        <v>44714</v>
      </c>
      <c r="B705" s="8">
        <v>23558580</v>
      </c>
      <c r="C705" s="8">
        <v>11176668</v>
      </c>
      <c r="D705" s="8">
        <v>12381912</v>
      </c>
      <c r="E705" s="10">
        <f>nyse_gme_short_volume__4[[#This Row],[total_short]]/nyse_gme_short_volume__4[[#This Row],[total_reported]]</f>
        <v>0.47442027490621252</v>
      </c>
      <c r="F705" s="10">
        <f>nyse_gme_short_volume__4[[#This Row],[total_long]]/nyse_gme_short_volume__4[[#This Row],[total_reported]]</f>
        <v>0.52557972509378748</v>
      </c>
      <c r="G705" s="8">
        <v>5954048</v>
      </c>
      <c r="H705" s="10">
        <f>nyse_gme_short_volume__4[[#This Row],[Off-Exchange]]/nyse_gme_short_volume__4[[#This Row],[total_reported]]</f>
        <v>0.25273373862091858</v>
      </c>
      <c r="I705" s="8">
        <v>106544</v>
      </c>
      <c r="J705" s="8" t="s">
        <v>1092</v>
      </c>
      <c r="K705" s="8" t="s">
        <v>1093</v>
      </c>
      <c r="L705" s="8" t="s">
        <v>1094</v>
      </c>
      <c r="M705" s="8" t="s">
        <v>1095</v>
      </c>
      <c r="N705" s="8">
        <v>29760</v>
      </c>
      <c r="O705" s="8">
        <v>26620</v>
      </c>
      <c r="P705" s="8">
        <v>1065012</v>
      </c>
      <c r="Q705" s="8">
        <v>923572</v>
      </c>
      <c r="R705" s="8">
        <v>74996</v>
      </c>
      <c r="S705" s="8">
        <v>3520</v>
      </c>
      <c r="T705" s="8">
        <v>82708</v>
      </c>
    </row>
    <row r="706" spans="1:20">
      <c r="A706" s="1">
        <v>44713</v>
      </c>
      <c r="B706" s="8">
        <v>11620532</v>
      </c>
      <c r="C706" s="8">
        <v>4899588</v>
      </c>
      <c r="D706" s="8">
        <v>6720944</v>
      </c>
      <c r="E706" s="10">
        <f>nyse_gme_short_volume__4[[#This Row],[total_short]]/nyse_gme_short_volume__4[[#This Row],[total_reported]]</f>
        <v>0.42163198724464596</v>
      </c>
      <c r="F706" s="10">
        <f>nyse_gme_short_volume__4[[#This Row],[total_long]]/nyse_gme_short_volume__4[[#This Row],[total_reported]]</f>
        <v>0.5783680127553541</v>
      </c>
      <c r="G706" s="8">
        <v>2189076</v>
      </c>
      <c r="H706" s="10">
        <f>nyse_gme_short_volume__4[[#This Row],[Off-Exchange]]/nyse_gme_short_volume__4[[#This Row],[total_reported]]</f>
        <v>0.18838001564816481</v>
      </c>
      <c r="I706" s="8">
        <v>76572</v>
      </c>
      <c r="J706" s="8" t="s">
        <v>1096</v>
      </c>
      <c r="K706" s="8" t="s">
        <v>1097</v>
      </c>
      <c r="L706" s="8" t="s">
        <v>1098</v>
      </c>
      <c r="M706" s="8" t="s">
        <v>1099</v>
      </c>
      <c r="N706" s="8">
        <v>29464</v>
      </c>
      <c r="O706" s="8">
        <v>800</v>
      </c>
      <c r="P706" s="8">
        <v>645396</v>
      </c>
      <c r="Q706" s="8">
        <v>372240</v>
      </c>
      <c r="R706" s="8">
        <v>45436</v>
      </c>
      <c r="S706" s="8">
        <v>6436</v>
      </c>
      <c r="T706" s="8">
        <v>6348</v>
      </c>
    </row>
    <row r="707" spans="1:20">
      <c r="A707" s="1">
        <v>44712</v>
      </c>
      <c r="B707" s="8">
        <v>16218160</v>
      </c>
      <c r="C707" s="8">
        <v>5466864</v>
      </c>
      <c r="D707" s="8">
        <v>10751296</v>
      </c>
      <c r="E707" s="10">
        <f>nyse_gme_short_volume__4[[#This Row],[total_short]]/nyse_gme_short_volume__4[[#This Row],[total_reported]]</f>
        <v>0.33708287499938339</v>
      </c>
      <c r="F707" s="10">
        <f>nyse_gme_short_volume__4[[#This Row],[total_long]]/nyse_gme_short_volume__4[[#This Row],[total_reported]]</f>
        <v>0.66291712500061661</v>
      </c>
      <c r="G707" s="8">
        <v>2739532</v>
      </c>
      <c r="H707" s="10">
        <f>nyse_gme_short_volume__4[[#This Row],[Off-Exchange]]/nyse_gme_short_volume__4[[#This Row],[total_reported]]</f>
        <v>0.16891755908191805</v>
      </c>
      <c r="I707" s="8">
        <v>56304</v>
      </c>
      <c r="J707" s="8" t="s">
        <v>1100</v>
      </c>
      <c r="K707" s="8" t="s">
        <v>1101</v>
      </c>
      <c r="L707" s="8" t="s">
        <v>1102</v>
      </c>
      <c r="M707" s="8" t="s">
        <v>1103</v>
      </c>
      <c r="N707" s="8">
        <v>40548</v>
      </c>
      <c r="O707" s="8">
        <v>8800</v>
      </c>
      <c r="P707" s="8">
        <v>686736</v>
      </c>
      <c r="Q707" s="8">
        <v>267972</v>
      </c>
      <c r="R707" s="8">
        <v>34248</v>
      </c>
      <c r="S707" s="8">
        <v>604</v>
      </c>
      <c r="T707" s="8">
        <v>6116</v>
      </c>
    </row>
    <row r="708" spans="1:20">
      <c r="A708" s="1">
        <v>44708</v>
      </c>
      <c r="B708" s="8">
        <v>25763976</v>
      </c>
      <c r="C708" s="8">
        <v>14809020</v>
      </c>
      <c r="D708" s="8">
        <v>10954956</v>
      </c>
      <c r="E708" s="10">
        <f>nyse_gme_short_volume__4[[#This Row],[total_short]]/nyse_gme_short_volume__4[[#This Row],[total_reported]]</f>
        <v>0.5747955983191414</v>
      </c>
      <c r="F708" s="10">
        <f>nyse_gme_short_volume__4[[#This Row],[total_long]]/nyse_gme_short_volume__4[[#This Row],[total_reported]]</f>
        <v>0.4252044016808586</v>
      </c>
      <c r="G708" s="8">
        <v>8418540</v>
      </c>
      <c r="H708" s="10">
        <f>nyse_gme_short_volume__4[[#This Row],[Off-Exchange]]/nyse_gme_short_volume__4[[#This Row],[total_reported]]</f>
        <v>0.32675624290288113</v>
      </c>
      <c r="I708" s="8">
        <v>60392</v>
      </c>
      <c r="J708" s="8" t="s">
        <v>1104</v>
      </c>
      <c r="K708" s="8" t="s">
        <v>1105</v>
      </c>
      <c r="L708" s="8" t="s">
        <v>1106</v>
      </c>
      <c r="M708" s="8" t="s">
        <v>1107</v>
      </c>
      <c r="N708" s="8">
        <v>47540</v>
      </c>
      <c r="O708" s="8">
        <v>20628</v>
      </c>
      <c r="P708" s="8">
        <v>1517604</v>
      </c>
      <c r="Q708" s="8">
        <v>890524</v>
      </c>
      <c r="R708" s="8">
        <v>78016</v>
      </c>
      <c r="S708" s="8">
        <v>6308</v>
      </c>
      <c r="T708" s="8">
        <v>48428</v>
      </c>
    </row>
    <row r="709" spans="1:20">
      <c r="A709" s="1">
        <v>44707</v>
      </c>
      <c r="B709" s="8">
        <v>49567768</v>
      </c>
      <c r="C709" s="8">
        <v>28237580</v>
      </c>
      <c r="D709" s="8">
        <v>21330188</v>
      </c>
      <c r="E709" s="10">
        <f>nyse_gme_short_volume__4[[#This Row],[total_short]]/nyse_gme_short_volume__4[[#This Row],[total_reported]]</f>
        <v>0.56967624606377276</v>
      </c>
      <c r="F709" s="10">
        <f>nyse_gme_short_volume__4[[#This Row],[total_long]]/nyse_gme_short_volume__4[[#This Row],[total_reported]]</f>
        <v>0.43032375393622729</v>
      </c>
      <c r="G709" s="8">
        <v>15248124</v>
      </c>
      <c r="H709" s="10">
        <f>nyse_gme_short_volume__4[[#This Row],[Off-Exchange]]/nyse_gme_short_volume__4[[#This Row],[total_reported]]</f>
        <v>0.30762175936588471</v>
      </c>
      <c r="I709" s="8">
        <v>128244</v>
      </c>
      <c r="J709" s="8" t="s">
        <v>1108</v>
      </c>
      <c r="K709" s="8" t="s">
        <v>1109</v>
      </c>
      <c r="L709" s="8" t="s">
        <v>1110</v>
      </c>
      <c r="M709" s="8" t="s">
        <v>1111</v>
      </c>
      <c r="N709" s="8">
        <v>171588</v>
      </c>
      <c r="O709" s="8">
        <v>40876</v>
      </c>
      <c r="P709" s="8">
        <v>3062080</v>
      </c>
      <c r="Q709" s="8">
        <v>2348492</v>
      </c>
      <c r="R709" s="8">
        <v>124292</v>
      </c>
      <c r="S709" s="8">
        <v>12868</v>
      </c>
      <c r="T709" s="8">
        <v>270132</v>
      </c>
    </row>
    <row r="710" spans="1:20">
      <c r="A710" s="1">
        <v>44706</v>
      </c>
      <c r="B710" s="8">
        <v>34015844</v>
      </c>
      <c r="C710" s="8">
        <v>19885748</v>
      </c>
      <c r="D710" s="8">
        <v>14130096</v>
      </c>
      <c r="E710" s="10">
        <f>nyse_gme_short_volume__4[[#This Row],[total_short]]/nyse_gme_short_volume__4[[#This Row],[total_reported]]</f>
        <v>0.58460251640382643</v>
      </c>
      <c r="F710" s="10">
        <f>nyse_gme_short_volume__4[[#This Row],[total_long]]/nyse_gme_short_volume__4[[#This Row],[total_reported]]</f>
        <v>0.41539748359617362</v>
      </c>
      <c r="G710" s="8">
        <v>11367960</v>
      </c>
      <c r="H710" s="10">
        <f>nyse_gme_short_volume__4[[#This Row],[Off-Exchange]]/nyse_gme_short_volume__4[[#This Row],[total_reported]]</f>
        <v>0.33419602935620235</v>
      </c>
      <c r="I710" s="8">
        <v>66356</v>
      </c>
      <c r="J710" s="8" t="s">
        <v>1112</v>
      </c>
      <c r="K710" s="8" t="s">
        <v>1113</v>
      </c>
      <c r="L710" s="8" t="s">
        <v>1114</v>
      </c>
      <c r="M710" s="8" t="s">
        <v>1115</v>
      </c>
      <c r="N710" s="8">
        <v>71088</v>
      </c>
      <c r="O710" s="8">
        <v>40560</v>
      </c>
      <c r="P710" s="8">
        <v>2149504</v>
      </c>
      <c r="Q710" s="8">
        <v>1408576</v>
      </c>
      <c r="R710" s="8">
        <v>54136</v>
      </c>
      <c r="S710" s="8">
        <v>17224</v>
      </c>
      <c r="T710" s="8">
        <v>124896</v>
      </c>
    </row>
    <row r="711" spans="1:20">
      <c r="A711" s="1">
        <v>44705</v>
      </c>
      <c r="B711" s="8">
        <v>7672556</v>
      </c>
      <c r="C711" s="8">
        <v>4892492</v>
      </c>
      <c r="D711" s="8">
        <v>2780064</v>
      </c>
      <c r="E711" s="10">
        <f>nyse_gme_short_volume__4[[#This Row],[total_short]]/nyse_gme_short_volume__4[[#This Row],[total_reported]]</f>
        <v>0.6376612956620975</v>
      </c>
      <c r="F711" s="10">
        <f>nyse_gme_short_volume__4[[#This Row],[total_long]]/nyse_gme_short_volume__4[[#This Row],[total_reported]]</f>
        <v>0.3623387043379025</v>
      </c>
      <c r="G711" s="8">
        <v>2782356</v>
      </c>
      <c r="H711" s="10">
        <f>nyse_gme_short_volume__4[[#This Row],[Off-Exchange]]/nyse_gme_short_volume__4[[#This Row],[total_reported]]</f>
        <v>0.36263743138531673</v>
      </c>
      <c r="I711" s="8">
        <v>20644</v>
      </c>
      <c r="J711" s="8" t="s">
        <v>1116</v>
      </c>
      <c r="K711" s="8" t="s">
        <v>1117</v>
      </c>
      <c r="L711" s="8" t="s">
        <v>1118</v>
      </c>
      <c r="M711" s="8" t="s">
        <v>1119</v>
      </c>
      <c r="N711" s="8">
        <v>28800</v>
      </c>
      <c r="O711" s="8">
        <v>7040</v>
      </c>
      <c r="P711" s="8">
        <v>594108</v>
      </c>
      <c r="Q711" s="8">
        <v>151116</v>
      </c>
      <c r="R711" s="8">
        <v>22544</v>
      </c>
      <c r="S711" s="8">
        <v>736</v>
      </c>
      <c r="T711" s="8">
        <v>21936</v>
      </c>
    </row>
    <row r="712" spans="1:20">
      <c r="A712" s="1">
        <v>44704</v>
      </c>
      <c r="B712" s="8">
        <v>5869880</v>
      </c>
      <c r="C712" s="8">
        <v>3722736</v>
      </c>
      <c r="D712" s="8">
        <v>2147144</v>
      </c>
      <c r="E712" s="10">
        <f>nyse_gme_short_volume__4[[#This Row],[total_short]]/nyse_gme_short_volume__4[[#This Row],[total_reported]]</f>
        <v>0.63420989866913802</v>
      </c>
      <c r="F712" s="10">
        <f>nyse_gme_short_volume__4[[#This Row],[total_long]]/nyse_gme_short_volume__4[[#This Row],[total_reported]]</f>
        <v>0.36579010133086198</v>
      </c>
      <c r="G712" s="8">
        <v>1991328</v>
      </c>
      <c r="H712" s="10">
        <f>nyse_gme_short_volume__4[[#This Row],[Off-Exchange]]/nyse_gme_short_volume__4[[#This Row],[total_reported]]</f>
        <v>0.3392450953000743</v>
      </c>
      <c r="I712" s="8">
        <v>18968</v>
      </c>
      <c r="J712" s="8" t="s">
        <v>1120</v>
      </c>
      <c r="K712" s="8" t="s">
        <v>1121</v>
      </c>
      <c r="L712" s="8" t="s">
        <v>1122</v>
      </c>
      <c r="M712" s="8" t="s">
        <v>1123</v>
      </c>
      <c r="N712" s="8">
        <v>32100</v>
      </c>
      <c r="O712" s="8">
        <v>13132</v>
      </c>
      <c r="P712" s="8">
        <v>525124</v>
      </c>
      <c r="Q712" s="8">
        <v>127212</v>
      </c>
      <c r="R712" s="8">
        <v>34404</v>
      </c>
      <c r="S712" s="8">
        <v>4476</v>
      </c>
      <c r="T712" s="8">
        <v>16492</v>
      </c>
    </row>
    <row r="713" spans="1:20">
      <c r="A713" s="1">
        <v>44701</v>
      </c>
      <c r="B713" s="8">
        <v>8388380</v>
      </c>
      <c r="C713" s="8">
        <v>5141008</v>
      </c>
      <c r="D713" s="8">
        <v>3247372</v>
      </c>
      <c r="E713" s="10">
        <f>nyse_gme_short_volume__4[[#This Row],[total_short]]/nyse_gme_short_volume__4[[#This Row],[total_reported]]</f>
        <v>0.61287256895848785</v>
      </c>
      <c r="F713" s="10">
        <f>nyse_gme_short_volume__4[[#This Row],[total_long]]/nyse_gme_short_volume__4[[#This Row],[total_reported]]</f>
        <v>0.3871274310415122</v>
      </c>
      <c r="G713" s="8">
        <v>2643212</v>
      </c>
      <c r="H713" s="10">
        <f>nyse_gme_short_volume__4[[#This Row],[Off-Exchange]]/nyse_gme_short_volume__4[[#This Row],[total_reported]]</f>
        <v>0.3151039890896693</v>
      </c>
      <c r="I713" s="8">
        <v>1532</v>
      </c>
      <c r="J713" s="8" t="s">
        <v>1124</v>
      </c>
      <c r="K713" s="8" t="s">
        <v>1125</v>
      </c>
      <c r="L713" s="8" t="s">
        <v>1126</v>
      </c>
      <c r="M713" s="8" t="s">
        <v>1127</v>
      </c>
      <c r="N713" s="8">
        <v>9600</v>
      </c>
      <c r="O713" s="8">
        <v>5644</v>
      </c>
      <c r="P713" s="8">
        <v>750648</v>
      </c>
      <c r="Q713" s="8">
        <v>223904</v>
      </c>
      <c r="R713" s="8">
        <v>23740</v>
      </c>
      <c r="S713" s="8">
        <v>4680</v>
      </c>
      <c r="T713" s="8">
        <v>25860</v>
      </c>
    </row>
    <row r="714" spans="1:20">
      <c r="A714" s="1">
        <v>44700</v>
      </c>
      <c r="B714" s="8">
        <v>10733828</v>
      </c>
      <c r="C714" s="8">
        <v>5776272</v>
      </c>
      <c r="D714" s="8">
        <v>4957556</v>
      </c>
      <c r="E714" s="10">
        <f>nyse_gme_short_volume__4[[#This Row],[total_short]]/nyse_gme_short_volume__4[[#This Row],[total_reported]]</f>
        <v>0.53813718647252407</v>
      </c>
      <c r="F714" s="10">
        <f>nyse_gme_short_volume__4[[#This Row],[total_long]]/nyse_gme_short_volume__4[[#This Row],[total_reported]]</f>
        <v>0.46186281352747593</v>
      </c>
      <c r="G714" s="8">
        <v>3095096</v>
      </c>
      <c r="H714" s="10">
        <f>nyse_gme_short_volume__4[[#This Row],[Off-Exchange]]/nyse_gme_short_volume__4[[#This Row],[total_reported]]</f>
        <v>0.28834969220673184</v>
      </c>
      <c r="I714" s="8">
        <v>101888</v>
      </c>
      <c r="J714" s="8" t="s">
        <v>1128</v>
      </c>
      <c r="K714" s="8" t="s">
        <v>1129</v>
      </c>
      <c r="L714" s="8" t="s">
        <v>1130</v>
      </c>
      <c r="M714" s="8" t="s">
        <v>1131</v>
      </c>
      <c r="N714" s="8">
        <v>15068</v>
      </c>
      <c r="O714" s="8">
        <v>3820</v>
      </c>
      <c r="P714" s="8">
        <v>823548</v>
      </c>
      <c r="Q714" s="8">
        <v>381396</v>
      </c>
      <c r="R714" s="8">
        <v>30092</v>
      </c>
      <c r="S714" s="8">
        <v>944</v>
      </c>
      <c r="T714" s="8">
        <v>10872</v>
      </c>
    </row>
    <row r="715" spans="1:20">
      <c r="A715" s="1">
        <v>44699</v>
      </c>
      <c r="B715" s="8">
        <v>9811600</v>
      </c>
      <c r="C715" s="8">
        <v>6685060</v>
      </c>
      <c r="D715" s="8">
        <v>3126540</v>
      </c>
      <c r="E715" s="10">
        <f>nyse_gme_short_volume__4[[#This Row],[total_short]]/nyse_gme_short_volume__4[[#This Row],[total_reported]]</f>
        <v>0.68134249255982715</v>
      </c>
      <c r="F715" s="10">
        <f>nyse_gme_short_volume__4[[#This Row],[total_long]]/nyse_gme_short_volume__4[[#This Row],[total_reported]]</f>
        <v>0.31865750744017285</v>
      </c>
      <c r="G715" s="8">
        <v>3467700</v>
      </c>
      <c r="H715" s="10">
        <f>nyse_gme_short_volume__4[[#This Row],[Off-Exchange]]/nyse_gme_short_volume__4[[#This Row],[total_reported]]</f>
        <v>0.35342859472461169</v>
      </c>
      <c r="I715" s="8">
        <v>24268</v>
      </c>
      <c r="J715" s="8" t="s">
        <v>1132</v>
      </c>
      <c r="K715" s="8" t="s">
        <v>1133</v>
      </c>
      <c r="L715" s="8" t="s">
        <v>1134</v>
      </c>
      <c r="M715" s="8" t="s">
        <v>1135</v>
      </c>
      <c r="N715" s="8">
        <v>13512</v>
      </c>
      <c r="O715" s="8">
        <v>5968</v>
      </c>
      <c r="P715" s="8">
        <v>1025656</v>
      </c>
      <c r="Q715" s="8">
        <v>279844</v>
      </c>
      <c r="R715" s="8">
        <v>30508</v>
      </c>
      <c r="S715" s="8">
        <v>1752</v>
      </c>
      <c r="T715" s="8">
        <v>28512</v>
      </c>
    </row>
    <row r="716" spans="1:20">
      <c r="A716" s="1">
        <v>44698</v>
      </c>
      <c r="B716" s="8">
        <v>9188580</v>
      </c>
      <c r="C716" s="8">
        <v>5568072</v>
      </c>
      <c r="D716" s="8">
        <v>3620508</v>
      </c>
      <c r="E716" s="10">
        <f>nyse_gme_short_volume__4[[#This Row],[total_short]]/nyse_gme_short_volume__4[[#This Row],[total_reported]]</f>
        <v>0.605977419797183</v>
      </c>
      <c r="F716" s="10">
        <f>nyse_gme_short_volume__4[[#This Row],[total_long]]/nyse_gme_short_volume__4[[#This Row],[total_reported]]</f>
        <v>0.394022580202817</v>
      </c>
      <c r="G716" s="8">
        <v>3348800</v>
      </c>
      <c r="H716" s="10">
        <f>nyse_gme_short_volume__4[[#This Row],[Off-Exchange]]/nyse_gme_short_volume__4[[#This Row],[total_reported]]</f>
        <v>0.36445239634415766</v>
      </c>
      <c r="I716" s="8">
        <v>9900</v>
      </c>
      <c r="J716" s="8" t="s">
        <v>1136</v>
      </c>
      <c r="K716" s="8" t="s">
        <v>1137</v>
      </c>
      <c r="L716" s="8" t="s">
        <v>1138</v>
      </c>
      <c r="M716" s="8" t="s">
        <v>1139</v>
      </c>
      <c r="N716" s="8">
        <v>5600</v>
      </c>
      <c r="O716" s="8">
        <v>12356</v>
      </c>
      <c r="P716" s="8">
        <v>733280</v>
      </c>
      <c r="Q716" s="8">
        <v>189316</v>
      </c>
      <c r="R716" s="8">
        <v>32516</v>
      </c>
      <c r="S716" s="8">
        <v>4288</v>
      </c>
      <c r="T716" s="8">
        <v>24972</v>
      </c>
    </row>
    <row r="717" spans="1:20">
      <c r="A717" s="1">
        <v>44697</v>
      </c>
      <c r="B717" s="8">
        <v>9802616</v>
      </c>
      <c r="C717" s="8">
        <v>6822272</v>
      </c>
      <c r="D717" s="8">
        <v>2980344</v>
      </c>
      <c r="E717" s="10">
        <f>nyse_gme_short_volume__4[[#This Row],[total_short]]/nyse_gme_short_volume__4[[#This Row],[total_reported]]</f>
        <v>0.69596442419044058</v>
      </c>
      <c r="F717" s="10">
        <f>nyse_gme_short_volume__4[[#This Row],[total_long]]/nyse_gme_short_volume__4[[#This Row],[total_reported]]</f>
        <v>0.30403557580955942</v>
      </c>
      <c r="G717" s="8">
        <v>3259140</v>
      </c>
      <c r="H717" s="10">
        <f>nyse_gme_short_volume__4[[#This Row],[Off-Exchange]]/nyse_gme_short_volume__4[[#This Row],[total_reported]]</f>
        <v>0.33247655523790792</v>
      </c>
      <c r="I717" s="8">
        <v>46060</v>
      </c>
      <c r="J717" s="8" t="s">
        <v>1140</v>
      </c>
      <c r="K717" s="8" t="s">
        <v>1141</v>
      </c>
      <c r="L717" s="8" t="s">
        <v>1142</v>
      </c>
      <c r="M717" s="8" t="s">
        <v>1143</v>
      </c>
      <c r="N717" s="8">
        <v>7200</v>
      </c>
      <c r="O717" s="8">
        <v>23712</v>
      </c>
      <c r="P717" s="8">
        <v>1686856</v>
      </c>
      <c r="Q717" s="8">
        <v>214616</v>
      </c>
      <c r="R717" s="8">
        <v>62428</v>
      </c>
      <c r="S717" s="8">
        <v>4312</v>
      </c>
      <c r="T717" s="8">
        <v>18284</v>
      </c>
    </row>
    <row r="718" spans="1:20">
      <c r="A718" s="1">
        <v>44694</v>
      </c>
      <c r="B718" s="8">
        <v>20345708</v>
      </c>
      <c r="C718" s="8">
        <v>13560852</v>
      </c>
      <c r="D718" s="8">
        <v>6784856</v>
      </c>
      <c r="E718" s="10">
        <f>nyse_gme_short_volume__4[[#This Row],[total_short]]/nyse_gme_short_volume__4[[#This Row],[total_reported]]</f>
        <v>0.66652150910649066</v>
      </c>
      <c r="F718" s="10">
        <f>nyse_gme_short_volume__4[[#This Row],[total_long]]/nyse_gme_short_volume__4[[#This Row],[total_reported]]</f>
        <v>0.33347849089350934</v>
      </c>
      <c r="G718" s="8">
        <v>7323064</v>
      </c>
      <c r="H718" s="10">
        <f>nyse_gme_short_volume__4[[#This Row],[Off-Exchange]]/nyse_gme_short_volume__4[[#This Row],[total_reported]]</f>
        <v>0.35993163767021524</v>
      </c>
      <c r="I718" s="8">
        <v>50528</v>
      </c>
      <c r="J718" s="8" t="s">
        <v>1144</v>
      </c>
      <c r="K718" s="8" t="s">
        <v>1145</v>
      </c>
      <c r="L718" s="8" t="s">
        <v>1146</v>
      </c>
      <c r="M718" s="8" t="s">
        <v>1147</v>
      </c>
      <c r="N718" s="8">
        <v>38236</v>
      </c>
      <c r="O718" s="8">
        <v>50312</v>
      </c>
      <c r="P718" s="8">
        <v>2626332</v>
      </c>
      <c r="Q718" s="8">
        <v>651672</v>
      </c>
      <c r="R718" s="8">
        <v>92084</v>
      </c>
      <c r="S718" s="8">
        <v>30136</v>
      </c>
      <c r="T718" s="8">
        <v>83792</v>
      </c>
    </row>
    <row r="719" spans="1:20">
      <c r="A719" s="1">
        <v>44693</v>
      </c>
      <c r="B719" s="8">
        <v>33562420</v>
      </c>
      <c r="C719" s="8">
        <v>18596576</v>
      </c>
      <c r="D719" s="8">
        <v>14965844</v>
      </c>
      <c r="E719" s="10">
        <f>nyse_gme_short_volume__4[[#This Row],[total_short]]/nyse_gme_short_volume__4[[#This Row],[total_reported]]</f>
        <v>0.554089246246248</v>
      </c>
      <c r="F719" s="10">
        <f>nyse_gme_short_volume__4[[#This Row],[total_long]]/nyse_gme_short_volume__4[[#This Row],[total_reported]]</f>
        <v>0.44591075375375194</v>
      </c>
      <c r="G719" s="8">
        <v>9427536</v>
      </c>
      <c r="H719" s="10">
        <f>nyse_gme_short_volume__4[[#This Row],[Off-Exchange]]/nyse_gme_short_volume__4[[#This Row],[total_reported]]</f>
        <v>0.28089559692060345</v>
      </c>
      <c r="I719" s="8">
        <v>287796</v>
      </c>
      <c r="J719" s="8" t="s">
        <v>1148</v>
      </c>
      <c r="K719" s="8" t="s">
        <v>1149</v>
      </c>
      <c r="L719" s="8" t="s">
        <v>1150</v>
      </c>
      <c r="M719" s="8" t="s">
        <v>1151</v>
      </c>
      <c r="N719" s="8">
        <v>100472</v>
      </c>
      <c r="O719" s="8">
        <v>23888</v>
      </c>
      <c r="P719" s="8">
        <v>3377848</v>
      </c>
      <c r="Q719" s="8">
        <v>1514632</v>
      </c>
      <c r="R719" s="8">
        <v>153900</v>
      </c>
      <c r="S719" s="8">
        <v>16296</v>
      </c>
      <c r="T719" s="8">
        <v>101880</v>
      </c>
    </row>
    <row r="720" spans="1:20">
      <c r="A720" s="1">
        <v>44692</v>
      </c>
      <c r="B720" s="8">
        <v>13628452</v>
      </c>
      <c r="C720" s="8">
        <v>8075852</v>
      </c>
      <c r="D720" s="8">
        <v>5552600</v>
      </c>
      <c r="E720" s="10">
        <f>nyse_gme_short_volume__4[[#This Row],[total_short]]/nyse_gme_short_volume__4[[#This Row],[total_reported]]</f>
        <v>0.59257294959104678</v>
      </c>
      <c r="F720" s="10">
        <f>nyse_gme_short_volume__4[[#This Row],[total_long]]/nyse_gme_short_volume__4[[#This Row],[total_reported]]</f>
        <v>0.40742705040895327</v>
      </c>
      <c r="G720" s="8">
        <v>3269700</v>
      </c>
      <c r="H720" s="10">
        <f>nyse_gme_short_volume__4[[#This Row],[Off-Exchange]]/nyse_gme_short_volume__4[[#This Row],[total_reported]]</f>
        <v>0.23991719675866341</v>
      </c>
      <c r="I720" s="8">
        <v>165712</v>
      </c>
      <c r="J720" s="8" t="s">
        <v>1152</v>
      </c>
      <c r="K720" s="8" t="s">
        <v>1153</v>
      </c>
      <c r="L720" s="8" t="s">
        <v>1154</v>
      </c>
      <c r="M720" s="8" t="s">
        <v>1155</v>
      </c>
      <c r="N720" s="8">
        <v>43520</v>
      </c>
      <c r="O720" s="8">
        <v>14048</v>
      </c>
      <c r="P720" s="8">
        <v>1646652</v>
      </c>
      <c r="Q720" s="8">
        <v>505816</v>
      </c>
      <c r="R720" s="8">
        <v>177244</v>
      </c>
      <c r="S720" s="8">
        <v>8452</v>
      </c>
      <c r="T720" s="8">
        <v>11656</v>
      </c>
    </row>
    <row r="721" spans="1:20">
      <c r="A721" s="1">
        <v>44691</v>
      </c>
      <c r="B721" s="8">
        <v>13593776</v>
      </c>
      <c r="C721" s="8">
        <v>7660400</v>
      </c>
      <c r="D721" s="8">
        <v>5933376</v>
      </c>
      <c r="E721" s="10">
        <f>nyse_gme_short_volume__4[[#This Row],[total_short]]/nyse_gme_short_volume__4[[#This Row],[total_reported]]</f>
        <v>0.56352260034298052</v>
      </c>
      <c r="F721" s="10">
        <f>nyse_gme_short_volume__4[[#This Row],[total_long]]/nyse_gme_short_volume__4[[#This Row],[total_reported]]</f>
        <v>0.43647739965701948</v>
      </c>
      <c r="G721" s="8">
        <v>3234844</v>
      </c>
      <c r="H721" s="10">
        <f>nyse_gme_short_volume__4[[#This Row],[Off-Exchange]]/nyse_gme_short_volume__4[[#This Row],[total_reported]]</f>
        <v>0.23796508048977708</v>
      </c>
      <c r="I721" s="8">
        <v>128700</v>
      </c>
      <c r="J721" s="8" t="s">
        <v>1156</v>
      </c>
      <c r="K721" s="8" t="s">
        <v>1157</v>
      </c>
      <c r="L721" s="8" t="s">
        <v>1158</v>
      </c>
      <c r="M721" s="8" t="s">
        <v>1159</v>
      </c>
      <c r="N721" s="8">
        <v>45972</v>
      </c>
      <c r="O721" s="8">
        <v>16648</v>
      </c>
      <c r="P721" s="8">
        <v>1519260</v>
      </c>
      <c r="Q721" s="8">
        <v>477200</v>
      </c>
      <c r="R721" s="8">
        <v>126640</v>
      </c>
      <c r="S721" s="8">
        <v>5900</v>
      </c>
      <c r="T721" s="8">
        <v>15304</v>
      </c>
    </row>
    <row r="722" spans="1:20">
      <c r="A722" s="1">
        <v>44690</v>
      </c>
      <c r="B722" s="8">
        <v>11021308</v>
      </c>
      <c r="C722" s="8">
        <v>7468444</v>
      </c>
      <c r="D722" s="8">
        <v>3552864</v>
      </c>
      <c r="E722" s="10">
        <f>nyse_gme_short_volume__4[[#This Row],[total_short]]/nyse_gme_short_volume__4[[#This Row],[total_reported]]</f>
        <v>0.67763681044028534</v>
      </c>
      <c r="F722" s="10">
        <f>nyse_gme_short_volume__4[[#This Row],[total_long]]/nyse_gme_short_volume__4[[#This Row],[total_reported]]</f>
        <v>0.32236318955971471</v>
      </c>
      <c r="G722" s="8">
        <v>3518484</v>
      </c>
      <c r="H722" s="10">
        <f>nyse_gme_short_volume__4[[#This Row],[Off-Exchange]]/nyse_gme_short_volume__4[[#This Row],[total_reported]]</f>
        <v>0.31924377759881134</v>
      </c>
      <c r="I722" s="8">
        <v>94600</v>
      </c>
      <c r="J722" s="8" t="s">
        <v>1160</v>
      </c>
      <c r="K722" s="8" t="s">
        <v>1161</v>
      </c>
      <c r="L722" s="8" t="s">
        <v>1162</v>
      </c>
      <c r="M722" s="8" t="s">
        <v>1163</v>
      </c>
      <c r="N722" s="8">
        <v>44012</v>
      </c>
      <c r="O722" s="8">
        <v>10236</v>
      </c>
      <c r="P722" s="8">
        <v>1483544</v>
      </c>
      <c r="Q722" s="8">
        <v>383764</v>
      </c>
      <c r="R722" s="8">
        <v>73124</v>
      </c>
      <c r="S722" s="8">
        <v>9164</v>
      </c>
      <c r="T722" s="8">
        <v>11640</v>
      </c>
    </row>
    <row r="723" spans="1:20">
      <c r="A723" s="1">
        <v>44687</v>
      </c>
      <c r="B723" s="8">
        <v>6174920</v>
      </c>
      <c r="C723" s="8">
        <v>3957972</v>
      </c>
      <c r="D723" s="8">
        <v>2216948</v>
      </c>
      <c r="E723" s="10">
        <f>nyse_gme_short_volume__4[[#This Row],[total_short]]/nyse_gme_short_volume__4[[#This Row],[total_reported]]</f>
        <v>0.64097542964119369</v>
      </c>
      <c r="F723" s="10">
        <f>nyse_gme_short_volume__4[[#This Row],[total_long]]/nyse_gme_short_volume__4[[#This Row],[total_reported]]</f>
        <v>0.35902457035880625</v>
      </c>
      <c r="G723" s="8">
        <v>1838692</v>
      </c>
      <c r="H723" s="10">
        <f>nyse_gme_short_volume__4[[#This Row],[Off-Exchange]]/nyse_gme_short_volume__4[[#This Row],[total_reported]]</f>
        <v>0.29776774435944109</v>
      </c>
      <c r="I723" s="8">
        <v>7500</v>
      </c>
      <c r="J723" s="8" t="s">
        <v>1164</v>
      </c>
      <c r="K723" s="8" t="s">
        <v>1165</v>
      </c>
      <c r="L723" s="8" t="s">
        <v>1166</v>
      </c>
      <c r="M723" s="8" t="s">
        <v>1167</v>
      </c>
      <c r="N723" s="8">
        <v>9088</v>
      </c>
      <c r="O723" s="8">
        <v>8640</v>
      </c>
      <c r="P723" s="8">
        <v>925200</v>
      </c>
      <c r="Q723" s="8">
        <v>137368</v>
      </c>
      <c r="R723" s="8">
        <v>15620</v>
      </c>
      <c r="S723" s="8">
        <v>5068</v>
      </c>
      <c r="T723" s="8">
        <v>18952</v>
      </c>
    </row>
    <row r="724" spans="1:20">
      <c r="A724" s="1">
        <v>44686</v>
      </c>
      <c r="B724" s="8">
        <v>5642652</v>
      </c>
      <c r="C724" s="8">
        <v>3292684</v>
      </c>
      <c r="D724" s="8">
        <v>2349968</v>
      </c>
      <c r="E724" s="10">
        <f>nyse_gme_short_volume__4[[#This Row],[total_short]]/nyse_gme_short_volume__4[[#This Row],[total_reported]]</f>
        <v>0.58353483432967335</v>
      </c>
      <c r="F724" s="10">
        <f>nyse_gme_short_volume__4[[#This Row],[total_long]]/nyse_gme_short_volume__4[[#This Row],[total_reported]]</f>
        <v>0.41646516567032665</v>
      </c>
      <c r="G724" s="8">
        <v>1392572</v>
      </c>
      <c r="H724" s="10">
        <f>nyse_gme_short_volume__4[[#This Row],[Off-Exchange]]/nyse_gme_short_volume__4[[#This Row],[total_reported]]</f>
        <v>0.24679388344345884</v>
      </c>
      <c r="I724" s="8">
        <v>460</v>
      </c>
      <c r="J724" s="8" t="s">
        <v>1168</v>
      </c>
      <c r="K724" s="8" t="s">
        <v>1169</v>
      </c>
      <c r="L724" s="8" t="s">
        <v>1170</v>
      </c>
      <c r="M724" s="8" t="s">
        <v>1171</v>
      </c>
      <c r="N724" s="8">
        <v>8364</v>
      </c>
      <c r="O724" s="8">
        <v>5408</v>
      </c>
      <c r="P724" s="8">
        <v>798460</v>
      </c>
      <c r="Q724" s="8">
        <v>164404</v>
      </c>
      <c r="R724" s="8">
        <v>22884</v>
      </c>
      <c r="S724" s="8">
        <v>12180</v>
      </c>
      <c r="T724" s="8">
        <v>16776</v>
      </c>
    </row>
    <row r="725" spans="1:20">
      <c r="A725" s="1">
        <v>44685</v>
      </c>
      <c r="B725" s="8">
        <v>5664308</v>
      </c>
      <c r="C725" s="8">
        <v>2860472</v>
      </c>
      <c r="D725" s="8">
        <v>2803836</v>
      </c>
      <c r="E725" s="10">
        <f>nyse_gme_short_volume__4[[#This Row],[total_short]]/nyse_gme_short_volume__4[[#This Row],[total_reported]]</f>
        <v>0.50499937503398473</v>
      </c>
      <c r="F725" s="10">
        <f>nyse_gme_short_volume__4[[#This Row],[total_long]]/nyse_gme_short_volume__4[[#This Row],[total_reported]]</f>
        <v>0.49500062496601527</v>
      </c>
      <c r="G725" s="8">
        <v>1347464</v>
      </c>
      <c r="H725" s="10">
        <f>nyse_gme_short_volume__4[[#This Row],[Off-Exchange]]/nyse_gme_short_volume__4[[#This Row],[total_reported]]</f>
        <v>0.23788678158038015</v>
      </c>
      <c r="I725" s="8">
        <v>1592</v>
      </c>
      <c r="J725" s="8" t="s">
        <v>1172</v>
      </c>
      <c r="K725" s="8" t="s">
        <v>1173</v>
      </c>
      <c r="L725" s="8" t="s">
        <v>1174</v>
      </c>
      <c r="M725" s="8" t="s">
        <v>1175</v>
      </c>
      <c r="N725" s="8">
        <v>7148</v>
      </c>
      <c r="O725" s="8">
        <v>19228</v>
      </c>
      <c r="P725" s="8">
        <v>597744</v>
      </c>
      <c r="Q725" s="8">
        <v>99960</v>
      </c>
      <c r="R725" s="8">
        <v>27752</v>
      </c>
      <c r="S725" s="8">
        <v>18368</v>
      </c>
      <c r="T725" s="8">
        <v>27592</v>
      </c>
    </row>
    <row r="726" spans="1:20">
      <c r="A726" s="1">
        <v>44684</v>
      </c>
      <c r="B726" s="8">
        <v>6256604</v>
      </c>
      <c r="C726" s="8">
        <v>3378012</v>
      </c>
      <c r="D726" s="8">
        <v>2878592</v>
      </c>
      <c r="E726" s="10">
        <f>nyse_gme_short_volume__4[[#This Row],[total_short]]/nyse_gme_short_volume__4[[#This Row],[total_reported]]</f>
        <v>0.53991142798873004</v>
      </c>
      <c r="F726" s="10">
        <f>nyse_gme_short_volume__4[[#This Row],[total_long]]/nyse_gme_short_volume__4[[#This Row],[total_reported]]</f>
        <v>0.46008857201127001</v>
      </c>
      <c r="G726" s="8">
        <v>1587188</v>
      </c>
      <c r="H726" s="10">
        <f>nyse_gme_short_volume__4[[#This Row],[Off-Exchange]]/nyse_gme_short_volume__4[[#This Row],[total_reported]]</f>
        <v>0.25368202942043322</v>
      </c>
      <c r="I726" s="8">
        <v>14692</v>
      </c>
      <c r="J726" s="8" t="s">
        <v>1176</v>
      </c>
      <c r="K726" s="8" t="s">
        <v>1177</v>
      </c>
      <c r="L726" s="8" t="s">
        <v>1178</v>
      </c>
      <c r="M726" s="8" t="s">
        <v>1179</v>
      </c>
      <c r="N726" s="8">
        <v>5616</v>
      </c>
      <c r="O726" s="8">
        <v>7956</v>
      </c>
      <c r="P726" s="8">
        <v>582252</v>
      </c>
      <c r="Q726" s="8">
        <v>201184</v>
      </c>
      <c r="R726" s="8">
        <v>25460</v>
      </c>
      <c r="S726" s="8">
        <v>8924</v>
      </c>
      <c r="T726" s="8">
        <v>50264</v>
      </c>
    </row>
    <row r="727" spans="1:20">
      <c r="A727" s="1">
        <v>44683</v>
      </c>
      <c r="B727" s="8">
        <v>8339776</v>
      </c>
      <c r="C727" s="8">
        <v>4742012</v>
      </c>
      <c r="D727" s="8">
        <v>3597764</v>
      </c>
      <c r="E727" s="10">
        <f>nyse_gme_short_volume__4[[#This Row],[total_short]]/nyse_gme_short_volume__4[[#This Row],[total_reported]]</f>
        <v>0.56860184254349277</v>
      </c>
      <c r="F727" s="10">
        <f>nyse_gme_short_volume__4[[#This Row],[total_long]]/nyse_gme_short_volume__4[[#This Row],[total_reported]]</f>
        <v>0.43139815745650723</v>
      </c>
      <c r="G727" s="8">
        <v>1816864</v>
      </c>
      <c r="H727" s="10">
        <f>nyse_gme_short_volume__4[[#This Row],[Off-Exchange]]/nyse_gme_short_volume__4[[#This Row],[total_reported]]</f>
        <v>0.21785525174776876</v>
      </c>
      <c r="I727" s="8">
        <v>13180</v>
      </c>
      <c r="J727" s="8" t="s">
        <v>1180</v>
      </c>
      <c r="K727" s="8" t="s">
        <v>1181</v>
      </c>
      <c r="L727" s="8" t="s">
        <v>1182</v>
      </c>
      <c r="M727" s="8" t="s">
        <v>1183</v>
      </c>
      <c r="N727" s="8">
        <v>22416</v>
      </c>
      <c r="O727" s="8">
        <v>21936</v>
      </c>
      <c r="P727" s="8">
        <v>1218252</v>
      </c>
      <c r="Q727" s="8">
        <v>265996</v>
      </c>
      <c r="R727" s="8">
        <v>59716</v>
      </c>
      <c r="S727" s="8">
        <v>20716</v>
      </c>
      <c r="T727" s="8">
        <v>35612</v>
      </c>
    </row>
    <row r="728" spans="1:20">
      <c r="A728" s="1">
        <v>44680</v>
      </c>
      <c r="B728" s="8">
        <v>4223344</v>
      </c>
      <c r="C728" s="8">
        <v>2612860</v>
      </c>
      <c r="D728" s="8">
        <v>1610484</v>
      </c>
      <c r="E728" s="10">
        <f>nyse_gme_short_volume__4[[#This Row],[total_short]]/nyse_gme_short_volume__4[[#This Row],[total_reported]]</f>
        <v>0.61867089207035941</v>
      </c>
      <c r="F728" s="10">
        <f>nyse_gme_short_volume__4[[#This Row],[total_long]]/nyse_gme_short_volume__4[[#This Row],[total_reported]]</f>
        <v>0.38132910792964059</v>
      </c>
      <c r="G728" s="8">
        <v>909332</v>
      </c>
      <c r="H728" s="10">
        <f>nyse_gme_short_volume__4[[#This Row],[Off-Exchange]]/nyse_gme_short_volume__4[[#This Row],[total_reported]]</f>
        <v>0.21531090055652582</v>
      </c>
      <c r="I728" s="8">
        <v>4876</v>
      </c>
      <c r="J728" s="8" t="s">
        <v>1184</v>
      </c>
      <c r="K728" s="8" t="s">
        <v>1185</v>
      </c>
      <c r="L728" s="8" t="s">
        <v>1186</v>
      </c>
      <c r="M728" s="8" t="s">
        <v>1187</v>
      </c>
      <c r="N728" s="8">
        <v>2000</v>
      </c>
      <c r="O728" s="8">
        <v>10400</v>
      </c>
      <c r="P728" s="8">
        <v>738380</v>
      </c>
      <c r="Q728" s="8">
        <v>81576</v>
      </c>
      <c r="R728" s="8">
        <v>18680</v>
      </c>
      <c r="S728" s="8">
        <v>672</v>
      </c>
      <c r="T728" s="8">
        <v>21184</v>
      </c>
    </row>
    <row r="729" spans="1:20">
      <c r="A729" s="1">
        <v>44679</v>
      </c>
      <c r="B729" s="8">
        <v>5920348</v>
      </c>
      <c r="C729" s="8">
        <v>3579164</v>
      </c>
      <c r="D729" s="8">
        <v>2341184</v>
      </c>
      <c r="E729" s="10">
        <f>nyse_gme_short_volume__4[[#This Row],[total_short]]/nyse_gme_short_volume__4[[#This Row],[total_reported]]</f>
        <v>0.60455297560210985</v>
      </c>
      <c r="F729" s="10">
        <f>nyse_gme_short_volume__4[[#This Row],[total_long]]/nyse_gme_short_volume__4[[#This Row],[total_reported]]</f>
        <v>0.39544702439789015</v>
      </c>
      <c r="G729" s="8">
        <v>1562200</v>
      </c>
      <c r="H729" s="10">
        <f>nyse_gme_short_volume__4[[#This Row],[Off-Exchange]]/nyse_gme_short_volume__4[[#This Row],[total_reported]]</f>
        <v>0.26386962388021784</v>
      </c>
      <c r="I729" s="8">
        <v>5316</v>
      </c>
      <c r="J729" s="8" t="s">
        <v>1188</v>
      </c>
      <c r="K729" s="8" t="s">
        <v>1189</v>
      </c>
      <c r="L729" s="8" t="s">
        <v>1190</v>
      </c>
      <c r="M729" s="8" t="s">
        <v>1191</v>
      </c>
      <c r="N729" s="8">
        <v>3200</v>
      </c>
      <c r="O729" s="8">
        <v>17200</v>
      </c>
      <c r="P729" s="8">
        <v>804952</v>
      </c>
      <c r="Q729" s="8">
        <v>147720</v>
      </c>
      <c r="R729" s="8">
        <v>13464</v>
      </c>
      <c r="S729" s="8">
        <v>1368</v>
      </c>
      <c r="T729" s="8">
        <v>20252</v>
      </c>
    </row>
    <row r="730" spans="1:20">
      <c r="A730" s="1">
        <v>44678</v>
      </c>
      <c r="B730" s="8">
        <v>4454696</v>
      </c>
      <c r="C730" s="8">
        <v>2613208</v>
      </c>
      <c r="D730" s="8">
        <v>1841488</v>
      </c>
      <c r="E730" s="10">
        <f>nyse_gme_short_volume__4[[#This Row],[total_short]]/nyse_gme_short_volume__4[[#This Row],[total_reported]]</f>
        <v>0.58661870529436799</v>
      </c>
      <c r="F730" s="10">
        <f>nyse_gme_short_volume__4[[#This Row],[total_long]]/nyse_gme_short_volume__4[[#This Row],[total_reported]]</f>
        <v>0.41338129470563201</v>
      </c>
      <c r="G730" s="8">
        <v>1166028</v>
      </c>
      <c r="H730" s="10">
        <f>nyse_gme_short_volume__4[[#This Row],[Off-Exchange]]/nyse_gme_short_volume__4[[#This Row],[total_reported]]</f>
        <v>0.26175254158757411</v>
      </c>
      <c r="I730" s="8">
        <v>2704</v>
      </c>
      <c r="J730" s="8" t="s">
        <v>1192</v>
      </c>
      <c r="K730" s="8" t="s">
        <v>1193</v>
      </c>
      <c r="L730" s="8" t="s">
        <v>1194</v>
      </c>
      <c r="M730" s="8" t="s">
        <v>1195</v>
      </c>
      <c r="N730" s="8">
        <v>11200</v>
      </c>
      <c r="O730" s="8">
        <v>3200</v>
      </c>
      <c r="P730" s="8">
        <v>542148</v>
      </c>
      <c r="Q730" s="8">
        <v>80500</v>
      </c>
      <c r="R730" s="8">
        <v>22472</v>
      </c>
      <c r="S730" s="8">
        <v>1072</v>
      </c>
      <c r="T730" s="8">
        <v>24624</v>
      </c>
    </row>
    <row r="731" spans="1:20">
      <c r="A731" s="1">
        <v>44677</v>
      </c>
      <c r="B731" s="8">
        <v>5275140</v>
      </c>
      <c r="C731" s="8">
        <v>3415544</v>
      </c>
      <c r="D731" s="8">
        <v>1859596</v>
      </c>
      <c r="E731" s="10">
        <f>nyse_gme_short_volume__4[[#This Row],[total_short]]/nyse_gme_short_volume__4[[#This Row],[total_reported]]</f>
        <v>0.64747930860602754</v>
      </c>
      <c r="F731" s="10">
        <f>nyse_gme_short_volume__4[[#This Row],[total_long]]/nyse_gme_short_volume__4[[#This Row],[total_reported]]</f>
        <v>0.35252069139397246</v>
      </c>
      <c r="G731" s="8">
        <v>1383680</v>
      </c>
      <c r="H731" s="10">
        <f>nyse_gme_short_volume__4[[#This Row],[Off-Exchange]]/nyse_gme_short_volume__4[[#This Row],[total_reported]]</f>
        <v>0.26230204316852251</v>
      </c>
      <c r="I731" s="8">
        <v>2204</v>
      </c>
      <c r="J731" s="8" t="s">
        <v>1196</v>
      </c>
      <c r="K731" s="8" t="s">
        <v>1197</v>
      </c>
      <c r="L731" s="8" t="s">
        <v>1198</v>
      </c>
      <c r="M731" s="8" t="s">
        <v>324</v>
      </c>
      <c r="N731" s="8">
        <v>7348</v>
      </c>
      <c r="O731" s="8">
        <v>6160</v>
      </c>
      <c r="P731" s="8">
        <v>800916</v>
      </c>
      <c r="Q731" s="8">
        <v>275588</v>
      </c>
      <c r="R731" s="8">
        <v>18092</v>
      </c>
      <c r="S731" s="8">
        <v>1796</v>
      </c>
      <c r="T731" s="8">
        <v>17356</v>
      </c>
    </row>
    <row r="732" spans="1:20">
      <c r="A732" s="1">
        <v>44676</v>
      </c>
      <c r="B732" s="8">
        <v>5138940</v>
      </c>
      <c r="C732" s="8">
        <v>2878124</v>
      </c>
      <c r="D732" s="8">
        <v>2260816</v>
      </c>
      <c r="E732" s="10">
        <f>nyse_gme_short_volume__4[[#This Row],[total_short]]/nyse_gme_short_volume__4[[#This Row],[total_reported]]</f>
        <v>0.56006180262855765</v>
      </c>
      <c r="F732" s="10">
        <f>nyse_gme_short_volume__4[[#This Row],[total_long]]/nyse_gme_short_volume__4[[#This Row],[total_reported]]</f>
        <v>0.43993819737144235</v>
      </c>
      <c r="G732" s="8">
        <v>1239592</v>
      </c>
      <c r="H732" s="10">
        <f>nyse_gme_short_volume__4[[#This Row],[Off-Exchange]]/nyse_gme_short_volume__4[[#This Row],[total_reported]]</f>
        <v>0.24121550358634272</v>
      </c>
      <c r="I732" s="8">
        <v>3268</v>
      </c>
      <c r="J732" s="8" t="s">
        <v>1199</v>
      </c>
      <c r="K732" s="8" t="s">
        <v>1200</v>
      </c>
      <c r="L732" s="8" t="s">
        <v>1201</v>
      </c>
      <c r="M732" s="8" t="s">
        <v>1202</v>
      </c>
      <c r="N732" s="8">
        <v>2884</v>
      </c>
      <c r="O732" s="8">
        <v>3600</v>
      </c>
      <c r="P732" s="8">
        <v>632772</v>
      </c>
      <c r="Q732" s="8">
        <v>189032</v>
      </c>
      <c r="R732" s="8">
        <v>30048</v>
      </c>
      <c r="S732" s="8">
        <v>1176</v>
      </c>
      <c r="T732" s="8">
        <v>16496</v>
      </c>
    </row>
    <row r="733" spans="1:20">
      <c r="A733" s="1">
        <v>44673</v>
      </c>
      <c r="B733" s="8">
        <v>5212504</v>
      </c>
      <c r="C733" s="8">
        <v>3490652</v>
      </c>
      <c r="D733" s="8">
        <v>1721852</v>
      </c>
      <c r="E733" s="10">
        <f>nyse_gme_short_volume__4[[#This Row],[total_short]]/nyse_gme_short_volume__4[[#This Row],[total_reported]]</f>
        <v>0.66966893454662102</v>
      </c>
      <c r="F733" s="10">
        <f>nyse_gme_short_volume__4[[#This Row],[total_long]]/nyse_gme_short_volume__4[[#This Row],[total_reported]]</f>
        <v>0.33033106545337904</v>
      </c>
      <c r="G733" s="8">
        <v>1398116</v>
      </c>
      <c r="H733" s="10">
        <f>nyse_gme_short_volume__4[[#This Row],[Off-Exchange]]/nyse_gme_short_volume__4[[#This Row],[total_reported]]</f>
        <v>0.26822348721459016</v>
      </c>
      <c r="I733" s="8">
        <v>1560</v>
      </c>
      <c r="J733" s="8" t="s">
        <v>1203</v>
      </c>
      <c r="K733" s="8" t="s">
        <v>1204</v>
      </c>
      <c r="L733" s="8" t="s">
        <v>1205</v>
      </c>
      <c r="M733" s="8" t="s">
        <v>1206</v>
      </c>
      <c r="N733" s="8">
        <v>10600</v>
      </c>
      <c r="O733" s="8">
        <v>7100</v>
      </c>
      <c r="P733" s="8">
        <v>826528</v>
      </c>
      <c r="Q733" s="8">
        <v>220748</v>
      </c>
      <c r="R733" s="8">
        <v>19396</v>
      </c>
      <c r="S733" s="8">
        <v>3468</v>
      </c>
      <c r="T733" s="8">
        <v>19068</v>
      </c>
    </row>
    <row r="734" spans="1:20">
      <c r="A734" s="1">
        <v>44672</v>
      </c>
      <c r="B734" s="8">
        <v>5753152</v>
      </c>
      <c r="C734" s="8">
        <v>3682256</v>
      </c>
      <c r="D734" s="8">
        <v>2070896</v>
      </c>
      <c r="E734" s="10">
        <f>nyse_gme_short_volume__4[[#This Row],[total_short]]/nyse_gme_short_volume__4[[#This Row],[total_reported]]</f>
        <v>0.64004149377593356</v>
      </c>
      <c r="F734" s="10">
        <f>nyse_gme_short_volume__4[[#This Row],[total_long]]/nyse_gme_short_volume__4[[#This Row],[total_reported]]</f>
        <v>0.35995850622406639</v>
      </c>
      <c r="G734" s="8">
        <v>1415272</v>
      </c>
      <c r="H734" s="10">
        <f>nyse_gme_short_volume__4[[#This Row],[Off-Exchange]]/nyse_gme_short_volume__4[[#This Row],[total_reported]]</f>
        <v>0.2459994104101543</v>
      </c>
      <c r="I734" s="8">
        <v>3420</v>
      </c>
      <c r="J734" s="8" t="s">
        <v>1207</v>
      </c>
      <c r="K734" s="8" t="s">
        <v>1208</v>
      </c>
      <c r="L734" s="8" t="s">
        <v>1209</v>
      </c>
      <c r="M734" s="8" t="s">
        <v>1210</v>
      </c>
      <c r="N734" s="8">
        <v>7720</v>
      </c>
      <c r="O734" s="8">
        <v>5600</v>
      </c>
      <c r="P734" s="8">
        <v>946144</v>
      </c>
      <c r="Q734" s="8">
        <v>173276</v>
      </c>
      <c r="R734" s="8">
        <v>13220</v>
      </c>
      <c r="S734" s="8">
        <v>3528</v>
      </c>
      <c r="T734" s="8">
        <v>8316</v>
      </c>
    </row>
    <row r="735" spans="1:20">
      <c r="A735" s="1">
        <v>44671</v>
      </c>
      <c r="B735" s="8">
        <v>3862872</v>
      </c>
      <c r="C735" s="8">
        <v>2404508</v>
      </c>
      <c r="D735" s="8">
        <v>1458364</v>
      </c>
      <c r="E735" s="10">
        <f>nyse_gme_short_volume__4[[#This Row],[total_short]]/nyse_gme_short_volume__4[[#This Row],[total_reported]]</f>
        <v>0.62246639288073746</v>
      </c>
      <c r="F735" s="10">
        <f>nyse_gme_short_volume__4[[#This Row],[total_long]]/nyse_gme_short_volume__4[[#This Row],[total_reported]]</f>
        <v>0.37753360711926254</v>
      </c>
      <c r="G735" s="8">
        <v>965712</v>
      </c>
      <c r="H735" s="10">
        <f>nyse_gme_short_volume__4[[#This Row],[Off-Exchange]]/nyse_gme_short_volume__4[[#This Row],[total_reported]]</f>
        <v>0.24999844675153615</v>
      </c>
      <c r="I735" s="8">
        <v>5108</v>
      </c>
      <c r="J735" s="8" t="s">
        <v>1211</v>
      </c>
      <c r="K735" s="8" t="s">
        <v>1212</v>
      </c>
      <c r="L735" s="8" t="s">
        <v>1213</v>
      </c>
      <c r="M735" s="8" t="s">
        <v>1214</v>
      </c>
      <c r="N735" s="8">
        <v>5600</v>
      </c>
      <c r="O735" s="8">
        <v>2988</v>
      </c>
      <c r="P735" s="8">
        <v>454960</v>
      </c>
      <c r="Q735" s="8">
        <v>99416</v>
      </c>
      <c r="R735" s="8">
        <v>4744</v>
      </c>
      <c r="S735" s="8">
        <v>452</v>
      </c>
      <c r="T735" s="8">
        <v>16148</v>
      </c>
    </row>
    <row r="736" spans="1:20">
      <c r="A736" s="1">
        <v>44670</v>
      </c>
      <c r="B736" s="8">
        <v>7915552</v>
      </c>
      <c r="C736" s="8">
        <v>5184968</v>
      </c>
      <c r="D736" s="8">
        <v>2730584</v>
      </c>
      <c r="E736" s="10">
        <f>nyse_gme_short_volume__4[[#This Row],[total_short]]/nyse_gme_short_volume__4[[#This Row],[total_reported]]</f>
        <v>0.65503555532197877</v>
      </c>
      <c r="F736" s="10">
        <f>nyse_gme_short_volume__4[[#This Row],[total_long]]/nyse_gme_short_volume__4[[#This Row],[total_reported]]</f>
        <v>0.34496444467802118</v>
      </c>
      <c r="G736" s="8">
        <v>2594072</v>
      </c>
      <c r="H736" s="10">
        <f>nyse_gme_short_volume__4[[#This Row],[Off-Exchange]]/nyse_gme_short_volume__4[[#This Row],[total_reported]]</f>
        <v>0.32771839538164871</v>
      </c>
      <c r="I736" s="8">
        <v>1964</v>
      </c>
      <c r="J736" s="8" t="s">
        <v>1215</v>
      </c>
      <c r="K736" s="8" t="s">
        <v>1216</v>
      </c>
      <c r="L736" s="8" t="s">
        <v>1217</v>
      </c>
      <c r="M736" s="8" t="s">
        <v>1218</v>
      </c>
      <c r="N736" s="8">
        <v>19168</v>
      </c>
      <c r="O736" s="8">
        <v>7012</v>
      </c>
      <c r="P736" s="8">
        <v>814780</v>
      </c>
      <c r="Q736" s="8">
        <v>291784</v>
      </c>
      <c r="R736" s="8">
        <v>21944</v>
      </c>
      <c r="S736" s="8">
        <v>7180</v>
      </c>
      <c r="T736" s="8">
        <v>27520</v>
      </c>
    </row>
    <row r="737" spans="1:20">
      <c r="A737" s="1">
        <v>44669</v>
      </c>
      <c r="B737" s="8">
        <v>8497240</v>
      </c>
      <c r="C737" s="8">
        <v>5710552</v>
      </c>
      <c r="D737" s="8">
        <v>2786688</v>
      </c>
      <c r="E737" s="10">
        <f>nyse_gme_short_volume__4[[#This Row],[total_short]]/nyse_gme_short_volume__4[[#This Row],[total_reported]]</f>
        <v>0.67204786495379676</v>
      </c>
      <c r="F737" s="10">
        <f>nyse_gme_short_volume__4[[#This Row],[total_long]]/nyse_gme_short_volume__4[[#This Row],[total_reported]]</f>
        <v>0.32795213504620324</v>
      </c>
      <c r="G737" s="8">
        <v>2617096</v>
      </c>
      <c r="H737" s="10">
        <f>nyse_gme_short_volume__4[[#This Row],[Off-Exchange]]/nyse_gme_short_volume__4[[#This Row],[total_reported]]</f>
        <v>0.30799365441013787</v>
      </c>
      <c r="I737" s="8">
        <v>15568</v>
      </c>
      <c r="J737" s="8" t="s">
        <v>1219</v>
      </c>
      <c r="K737" s="8" t="s">
        <v>1220</v>
      </c>
      <c r="L737" s="8" t="s">
        <v>1221</v>
      </c>
      <c r="M737" s="8" t="s">
        <v>1222</v>
      </c>
      <c r="N737" s="8">
        <v>8412</v>
      </c>
      <c r="O737" s="8">
        <v>8600</v>
      </c>
      <c r="P737" s="8">
        <v>1060764</v>
      </c>
      <c r="Q737" s="8">
        <v>248032</v>
      </c>
      <c r="R737" s="8">
        <v>15196</v>
      </c>
      <c r="S737" s="8">
        <v>6840</v>
      </c>
      <c r="T737" s="8">
        <v>9728</v>
      </c>
    </row>
    <row r="738" spans="1:20">
      <c r="A738" s="1">
        <v>44665</v>
      </c>
      <c r="B738" s="8">
        <v>8438596</v>
      </c>
      <c r="C738" s="8">
        <v>5461324</v>
      </c>
      <c r="D738" s="8">
        <v>2977272</v>
      </c>
      <c r="E738" s="10">
        <f>nyse_gme_short_volume__4[[#This Row],[total_short]]/nyse_gme_short_volume__4[[#This Row],[total_reported]]</f>
        <v>0.6471839628298357</v>
      </c>
      <c r="F738" s="10">
        <f>nyse_gme_short_volume__4[[#This Row],[total_long]]/nyse_gme_short_volume__4[[#This Row],[total_reported]]</f>
        <v>0.3528160371701643</v>
      </c>
      <c r="G738" s="8">
        <v>2742352</v>
      </c>
      <c r="H738" s="10">
        <f>nyse_gme_short_volume__4[[#This Row],[Off-Exchange]]/nyse_gme_short_volume__4[[#This Row],[total_reported]]</f>
        <v>0.32497728295086054</v>
      </c>
      <c r="I738" s="8">
        <v>6548</v>
      </c>
      <c r="J738" s="8" t="s">
        <v>1223</v>
      </c>
      <c r="K738" s="8" t="s">
        <v>1224</v>
      </c>
      <c r="L738" s="8" t="s">
        <v>1225</v>
      </c>
      <c r="M738" s="8" t="s">
        <v>1226</v>
      </c>
      <c r="N738" s="8">
        <v>16428</v>
      </c>
      <c r="O738" s="8">
        <v>18536</v>
      </c>
      <c r="P738" s="8">
        <v>931764</v>
      </c>
      <c r="Q738" s="8">
        <v>221768</v>
      </c>
      <c r="R738" s="8">
        <v>24236</v>
      </c>
      <c r="S738" s="8">
        <v>5716</v>
      </c>
      <c r="T738" s="8">
        <v>11072</v>
      </c>
    </row>
    <row r="739" spans="1:20">
      <c r="A739" s="1">
        <v>44664</v>
      </c>
      <c r="B739" s="8">
        <v>6821052</v>
      </c>
      <c r="C739" s="8">
        <v>3655876</v>
      </c>
      <c r="D739" s="8">
        <v>3165176</v>
      </c>
      <c r="E739" s="10">
        <f>nyse_gme_short_volume__4[[#This Row],[total_short]]/nyse_gme_short_volume__4[[#This Row],[total_reported]]</f>
        <v>0.5359695249354498</v>
      </c>
      <c r="F739" s="10">
        <f>nyse_gme_short_volume__4[[#This Row],[total_long]]/nyse_gme_short_volume__4[[#This Row],[total_reported]]</f>
        <v>0.46403047506455014</v>
      </c>
      <c r="G739" s="8">
        <v>1600164</v>
      </c>
      <c r="H739" s="10">
        <f>nyse_gme_short_volume__4[[#This Row],[Off-Exchange]]/nyse_gme_short_volume__4[[#This Row],[total_reported]]</f>
        <v>0.23459196616592279</v>
      </c>
      <c r="I739" s="8">
        <v>1588</v>
      </c>
      <c r="J739" s="8" t="s">
        <v>1227</v>
      </c>
      <c r="K739" s="8" t="s">
        <v>1228</v>
      </c>
      <c r="L739" s="8" t="s">
        <v>1229</v>
      </c>
      <c r="M739" s="8" t="s">
        <v>1230</v>
      </c>
      <c r="N739" s="8">
        <v>8000</v>
      </c>
      <c r="O739" s="8">
        <v>7000</v>
      </c>
      <c r="P739" s="8">
        <v>854696</v>
      </c>
      <c r="Q739" s="8">
        <v>147248</v>
      </c>
      <c r="R739" s="8">
        <v>27464</v>
      </c>
      <c r="S739" s="8">
        <v>2364</v>
      </c>
      <c r="T739" s="8">
        <v>29412</v>
      </c>
    </row>
    <row r="740" spans="1:20">
      <c r="A740" s="1">
        <v>44663</v>
      </c>
      <c r="B740" s="8">
        <v>6768052</v>
      </c>
      <c r="C740" s="8">
        <v>4200184</v>
      </c>
      <c r="D740" s="8">
        <v>2567868</v>
      </c>
      <c r="E740" s="10">
        <f>nyse_gme_short_volume__4[[#This Row],[total_short]]/nyse_gme_short_volume__4[[#This Row],[total_reported]]</f>
        <v>0.62058979452285534</v>
      </c>
      <c r="F740" s="10">
        <f>nyse_gme_short_volume__4[[#This Row],[total_long]]/nyse_gme_short_volume__4[[#This Row],[total_reported]]</f>
        <v>0.37941020547714466</v>
      </c>
      <c r="G740" s="8">
        <v>1933748</v>
      </c>
      <c r="H740" s="10">
        <f>nyse_gme_short_volume__4[[#This Row],[Off-Exchange]]/nyse_gme_short_volume__4[[#This Row],[total_reported]]</f>
        <v>0.28571707191375006</v>
      </c>
      <c r="I740" s="8">
        <v>7548</v>
      </c>
      <c r="J740" s="8" t="s">
        <v>1231</v>
      </c>
      <c r="K740" s="8" t="s">
        <v>1232</v>
      </c>
      <c r="L740" s="8" t="s">
        <v>1233</v>
      </c>
      <c r="M740" s="8" t="s">
        <v>1234</v>
      </c>
      <c r="N740" s="8">
        <v>5700</v>
      </c>
      <c r="O740" s="8">
        <v>4156</v>
      </c>
      <c r="P740" s="8">
        <v>778764</v>
      </c>
      <c r="Q740" s="8">
        <v>154536</v>
      </c>
      <c r="R740" s="8">
        <v>27992</v>
      </c>
      <c r="S740" s="8">
        <v>16208</v>
      </c>
      <c r="T740" s="8">
        <v>60612</v>
      </c>
    </row>
    <row r="741" spans="1:20">
      <c r="A741" s="1">
        <v>44662</v>
      </c>
      <c r="B741" s="8">
        <v>8210280</v>
      </c>
      <c r="C741" s="8">
        <v>5397904</v>
      </c>
      <c r="D741" s="8">
        <v>2812376</v>
      </c>
      <c r="E741" s="10">
        <f>nyse_gme_short_volume__4[[#This Row],[total_short]]/nyse_gme_short_volume__4[[#This Row],[total_reported]]</f>
        <v>0.65745674934350595</v>
      </c>
      <c r="F741" s="10">
        <f>nyse_gme_short_volume__4[[#This Row],[total_long]]/nyse_gme_short_volume__4[[#This Row],[total_reported]]</f>
        <v>0.34254325065649405</v>
      </c>
      <c r="G741" s="8">
        <v>2371188</v>
      </c>
      <c r="H741" s="10">
        <f>nyse_gme_short_volume__4[[#This Row],[Off-Exchange]]/nyse_gme_short_volume__4[[#This Row],[total_reported]]</f>
        <v>0.28880720267761878</v>
      </c>
      <c r="I741" s="8">
        <v>9632</v>
      </c>
      <c r="J741" s="8" t="s">
        <v>1235</v>
      </c>
      <c r="K741" s="8" t="s">
        <v>1236</v>
      </c>
      <c r="L741" s="8" t="s">
        <v>1237</v>
      </c>
      <c r="M741" s="8" t="s">
        <v>1238</v>
      </c>
      <c r="N741" s="8">
        <v>8100</v>
      </c>
      <c r="O741" s="8">
        <v>10400</v>
      </c>
      <c r="P741" s="8">
        <v>1013036</v>
      </c>
      <c r="Q741" s="8">
        <v>230432</v>
      </c>
      <c r="R741" s="8">
        <v>18312</v>
      </c>
      <c r="S741" s="8">
        <v>4184</v>
      </c>
      <c r="T741" s="8">
        <v>25420</v>
      </c>
    </row>
    <row r="742" spans="1:20">
      <c r="A742" s="1">
        <v>44659</v>
      </c>
      <c r="B742" s="8">
        <v>8478300</v>
      </c>
      <c r="C742" s="8">
        <v>5850816</v>
      </c>
      <c r="D742" s="8">
        <v>2627484</v>
      </c>
      <c r="E742" s="10">
        <f>nyse_gme_short_volume__4[[#This Row],[total_short]]/nyse_gme_short_volume__4[[#This Row],[total_reported]]</f>
        <v>0.69009306110894875</v>
      </c>
      <c r="F742" s="10">
        <f>nyse_gme_short_volume__4[[#This Row],[total_long]]/nyse_gme_short_volume__4[[#This Row],[total_reported]]</f>
        <v>0.30990693889105125</v>
      </c>
      <c r="G742" s="8">
        <v>2262784</v>
      </c>
      <c r="H742" s="10">
        <f>nyse_gme_short_volume__4[[#This Row],[Off-Exchange]]/nyse_gme_short_volume__4[[#This Row],[total_reported]]</f>
        <v>0.26689123998914877</v>
      </c>
      <c r="I742" s="8">
        <v>23556</v>
      </c>
      <c r="J742" s="8" t="s">
        <v>1239</v>
      </c>
      <c r="K742" s="8" t="s">
        <v>1240</v>
      </c>
      <c r="L742" s="8" t="s">
        <v>1241</v>
      </c>
      <c r="M742" s="8" t="s">
        <v>1242</v>
      </c>
      <c r="N742" s="8">
        <v>14500</v>
      </c>
      <c r="O742" s="8">
        <v>30988</v>
      </c>
      <c r="P742" s="8">
        <v>1204640</v>
      </c>
      <c r="Q742" s="8">
        <v>331136</v>
      </c>
      <c r="R742" s="8">
        <v>21860</v>
      </c>
      <c r="S742" s="8">
        <v>4808</v>
      </c>
      <c r="T742" s="8">
        <v>49424</v>
      </c>
    </row>
    <row r="743" spans="1:20">
      <c r="A743" s="1">
        <v>44658</v>
      </c>
      <c r="B743" s="8">
        <v>12809100</v>
      </c>
      <c r="C743" s="8">
        <v>8421428</v>
      </c>
      <c r="D743" s="8">
        <v>4387672</v>
      </c>
      <c r="E743" s="10">
        <f>nyse_gme_short_volume__4[[#This Row],[total_short]]/nyse_gme_short_volume__4[[#This Row],[total_reported]]</f>
        <v>0.65745665191153169</v>
      </c>
      <c r="F743" s="10">
        <f>nyse_gme_short_volume__4[[#This Row],[total_long]]/nyse_gme_short_volume__4[[#This Row],[total_reported]]</f>
        <v>0.34254334808846837</v>
      </c>
      <c r="G743" s="8">
        <v>3849176</v>
      </c>
      <c r="H743" s="10">
        <f>nyse_gme_short_volume__4[[#This Row],[Off-Exchange]]/nyse_gme_short_volume__4[[#This Row],[total_reported]]</f>
        <v>0.30050323598066997</v>
      </c>
      <c r="I743" s="8">
        <v>27416</v>
      </c>
      <c r="J743" s="8" t="s">
        <v>1243</v>
      </c>
      <c r="K743" s="8" t="s">
        <v>1244</v>
      </c>
      <c r="L743" s="8" t="s">
        <v>1245</v>
      </c>
      <c r="M743" s="8" t="s">
        <v>1246</v>
      </c>
      <c r="N743" s="8">
        <v>25980</v>
      </c>
      <c r="O743" s="8">
        <v>14396</v>
      </c>
      <c r="P743" s="8">
        <v>1300912</v>
      </c>
      <c r="Q743" s="8">
        <v>521084</v>
      </c>
      <c r="R743" s="8">
        <v>33672</v>
      </c>
      <c r="S743" s="8">
        <v>2596</v>
      </c>
      <c r="T743" s="8">
        <v>52268</v>
      </c>
    </row>
    <row r="744" spans="1:20">
      <c r="A744" s="1">
        <v>44657</v>
      </c>
      <c r="B744" s="8">
        <v>13669276</v>
      </c>
      <c r="C744" s="8">
        <v>6697072</v>
      </c>
      <c r="D744" s="8">
        <v>6972204</v>
      </c>
      <c r="E744" s="10">
        <f>nyse_gme_short_volume__4[[#This Row],[total_short]]/nyse_gme_short_volume__4[[#This Row],[total_reported]]</f>
        <v>0.48993611658730135</v>
      </c>
      <c r="F744" s="10">
        <f>nyse_gme_short_volume__4[[#This Row],[total_long]]/nyse_gme_short_volume__4[[#This Row],[total_reported]]</f>
        <v>0.5100638834126987</v>
      </c>
      <c r="G744" s="8">
        <v>3521900</v>
      </c>
      <c r="H744" s="10">
        <f>nyse_gme_short_volume__4[[#This Row],[Off-Exchange]]/nyse_gme_short_volume__4[[#This Row],[total_reported]]</f>
        <v>0.25765080754825642</v>
      </c>
      <c r="I744" s="8">
        <v>120580</v>
      </c>
      <c r="J744" s="8" t="s">
        <v>1247</v>
      </c>
      <c r="K744" s="8" t="s">
        <v>1248</v>
      </c>
      <c r="L744" s="8" t="s">
        <v>1249</v>
      </c>
      <c r="M744" s="8" t="s">
        <v>1250</v>
      </c>
      <c r="N744" s="8">
        <v>42076</v>
      </c>
      <c r="O744" s="8">
        <v>3200</v>
      </c>
      <c r="P744" s="8">
        <v>1081876</v>
      </c>
      <c r="Q744" s="8">
        <v>338396</v>
      </c>
      <c r="R744" s="8">
        <v>22744</v>
      </c>
      <c r="S744" s="8">
        <v>3308</v>
      </c>
      <c r="T744" s="8">
        <v>27336</v>
      </c>
    </row>
    <row r="745" spans="1:20">
      <c r="A745" s="1">
        <v>44656</v>
      </c>
      <c r="B745" s="8">
        <v>13461936</v>
      </c>
      <c r="C745" s="8">
        <v>8033452</v>
      </c>
      <c r="D745" s="8">
        <v>5428484</v>
      </c>
      <c r="E745" s="10">
        <f>nyse_gme_short_volume__4[[#This Row],[total_short]]/nyse_gme_short_volume__4[[#This Row],[total_reported]]</f>
        <v>0.59675309702854029</v>
      </c>
      <c r="F745" s="10">
        <f>nyse_gme_short_volume__4[[#This Row],[total_long]]/nyse_gme_short_volume__4[[#This Row],[total_reported]]</f>
        <v>0.40324690297145965</v>
      </c>
      <c r="G745" s="8">
        <v>4408520</v>
      </c>
      <c r="H745" s="10">
        <f>nyse_gme_short_volume__4[[#This Row],[Off-Exchange]]/nyse_gme_short_volume__4[[#This Row],[total_reported]]</f>
        <v>0.32748038617922415</v>
      </c>
      <c r="I745" s="8">
        <v>29132</v>
      </c>
      <c r="J745" s="8" t="s">
        <v>1251</v>
      </c>
      <c r="K745" s="8" t="s">
        <v>1252</v>
      </c>
      <c r="L745" s="8" t="s">
        <v>1253</v>
      </c>
      <c r="M745" s="8" t="s">
        <v>1254</v>
      </c>
      <c r="N745" s="8">
        <v>21360</v>
      </c>
      <c r="O745" s="8">
        <v>9688</v>
      </c>
      <c r="P745" s="8">
        <v>966912</v>
      </c>
      <c r="Q745" s="8">
        <v>372988</v>
      </c>
      <c r="R745" s="8">
        <v>33700</v>
      </c>
      <c r="S745" s="8">
        <v>5128</v>
      </c>
      <c r="T745" s="8">
        <v>36316</v>
      </c>
    </row>
    <row r="746" spans="1:20">
      <c r="A746" s="1">
        <v>44655</v>
      </c>
      <c r="B746" s="8">
        <v>15493560</v>
      </c>
      <c r="C746" s="8">
        <v>7843400</v>
      </c>
      <c r="D746" s="8">
        <v>7650160</v>
      </c>
      <c r="E746" s="10">
        <f>nyse_gme_short_volume__4[[#This Row],[total_short]]/nyse_gme_short_volume__4[[#This Row],[total_reported]]</f>
        <v>0.50623613940243561</v>
      </c>
      <c r="F746" s="10">
        <f>nyse_gme_short_volume__4[[#This Row],[total_long]]/nyse_gme_short_volume__4[[#This Row],[total_reported]]</f>
        <v>0.49376386059756439</v>
      </c>
      <c r="G746" s="8">
        <v>3787956</v>
      </c>
      <c r="H746" s="10">
        <f>nyse_gme_short_volume__4[[#This Row],[Off-Exchange]]/nyse_gme_short_volume__4[[#This Row],[total_reported]]</f>
        <v>0.2444858379868797</v>
      </c>
      <c r="I746" s="8">
        <v>61212</v>
      </c>
      <c r="J746" s="8" t="s">
        <v>1255</v>
      </c>
      <c r="K746" s="8" t="s">
        <v>1256</v>
      </c>
      <c r="L746" s="8" t="s">
        <v>1257</v>
      </c>
      <c r="M746" s="8" t="s">
        <v>1258</v>
      </c>
      <c r="N746" s="8">
        <v>17356</v>
      </c>
      <c r="O746" s="8">
        <v>8400</v>
      </c>
      <c r="P746" s="8">
        <v>1075300</v>
      </c>
      <c r="Q746" s="8">
        <v>396872</v>
      </c>
      <c r="R746" s="8">
        <v>17852</v>
      </c>
      <c r="S746" s="8">
        <v>6512</v>
      </c>
      <c r="T746" s="8">
        <v>93824</v>
      </c>
    </row>
    <row r="747" spans="1:20">
      <c r="A747" s="1">
        <v>44652</v>
      </c>
      <c r="B747" s="8">
        <v>42173476</v>
      </c>
      <c r="C747" s="8">
        <v>26784952</v>
      </c>
      <c r="D747" s="8">
        <v>15388524</v>
      </c>
      <c r="E747" s="10">
        <f>nyse_gme_short_volume__4[[#This Row],[total_short]]/nyse_gme_short_volume__4[[#This Row],[total_reported]]</f>
        <v>0.63511369088950598</v>
      </c>
      <c r="F747" s="10">
        <f>nyse_gme_short_volume__4[[#This Row],[total_long]]/nyse_gme_short_volume__4[[#This Row],[total_reported]]</f>
        <v>0.36488630911049402</v>
      </c>
      <c r="G747" s="8">
        <v>14372240</v>
      </c>
      <c r="H747" s="10">
        <f>nyse_gme_short_volume__4[[#This Row],[Off-Exchange]]/nyse_gme_short_volume__4[[#This Row],[total_reported]]</f>
        <v>0.34078860371860265</v>
      </c>
      <c r="I747" s="8">
        <v>50352</v>
      </c>
      <c r="J747" s="8" t="s">
        <v>1259</v>
      </c>
      <c r="K747" s="8" t="s">
        <v>1260</v>
      </c>
      <c r="L747" s="8" t="s">
        <v>1261</v>
      </c>
      <c r="M747" s="8" t="s">
        <v>1262</v>
      </c>
      <c r="N747" s="8">
        <v>54952</v>
      </c>
      <c r="O747" s="8">
        <v>210964</v>
      </c>
      <c r="P747" s="8">
        <v>3322920</v>
      </c>
      <c r="Q747" s="8">
        <v>1337188</v>
      </c>
      <c r="R747" s="8">
        <v>111256</v>
      </c>
      <c r="S747" s="8">
        <v>38768</v>
      </c>
      <c r="T747" s="8">
        <v>174740</v>
      </c>
    </row>
    <row r="748" spans="1:20">
      <c r="A748" s="1">
        <v>44651</v>
      </c>
      <c r="B748" s="8">
        <v>32099884</v>
      </c>
      <c r="C748" s="8">
        <v>18779660</v>
      </c>
      <c r="D748" s="8">
        <v>13320224</v>
      </c>
      <c r="E748" s="10">
        <f>nyse_gme_short_volume__4[[#This Row],[total_short]]/nyse_gme_short_volume__4[[#This Row],[total_reported]]</f>
        <v>0.58503825122857145</v>
      </c>
      <c r="F748" s="10">
        <f>nyse_gme_short_volume__4[[#This Row],[total_long]]/nyse_gme_short_volume__4[[#This Row],[total_reported]]</f>
        <v>0.41496174877142861</v>
      </c>
      <c r="G748" s="8">
        <v>8921044</v>
      </c>
      <c r="H748" s="10">
        <f>nyse_gme_short_volume__4[[#This Row],[Off-Exchange]]/nyse_gme_short_volume__4[[#This Row],[total_reported]]</f>
        <v>0.27791514760614089</v>
      </c>
      <c r="I748" s="8">
        <v>64532</v>
      </c>
      <c r="J748" s="8" t="s">
        <v>1263</v>
      </c>
      <c r="K748" s="8" t="s">
        <v>1264</v>
      </c>
      <c r="L748" s="8" t="s">
        <v>1265</v>
      </c>
      <c r="M748" s="8" t="s">
        <v>1266</v>
      </c>
      <c r="N748" s="8">
        <v>68192</v>
      </c>
      <c r="O748" s="8">
        <v>53860</v>
      </c>
      <c r="P748" s="8">
        <v>2228700</v>
      </c>
      <c r="Q748" s="8">
        <v>1125860</v>
      </c>
      <c r="R748" s="8">
        <v>59204</v>
      </c>
      <c r="S748" s="8">
        <v>12052</v>
      </c>
      <c r="T748" s="8">
        <v>99348</v>
      </c>
    </row>
    <row r="749" spans="1:20">
      <c r="A749" s="1">
        <v>44650</v>
      </c>
      <c r="B749" s="8">
        <v>30000168</v>
      </c>
      <c r="C749" s="8">
        <v>14268052</v>
      </c>
      <c r="D749" s="8">
        <v>15732116</v>
      </c>
      <c r="E749" s="10">
        <f>nyse_gme_short_volume__4[[#This Row],[total_short]]/nyse_gme_short_volume__4[[#This Row],[total_reported]]</f>
        <v>0.47559906997854146</v>
      </c>
      <c r="F749" s="10">
        <f>nyse_gme_short_volume__4[[#This Row],[total_long]]/nyse_gme_short_volume__4[[#This Row],[total_reported]]</f>
        <v>0.5244009300214586</v>
      </c>
      <c r="G749" s="8">
        <v>7265128</v>
      </c>
      <c r="H749" s="10">
        <f>nyse_gme_short_volume__4[[#This Row],[Off-Exchange]]/nyse_gme_short_volume__4[[#This Row],[total_reported]]</f>
        <v>0.24216957718370111</v>
      </c>
      <c r="I749" s="8">
        <v>228412</v>
      </c>
      <c r="J749" s="8" t="s">
        <v>1267</v>
      </c>
      <c r="K749" s="8" t="s">
        <v>1268</v>
      </c>
      <c r="L749" s="8" t="s">
        <v>1269</v>
      </c>
      <c r="M749" s="8" t="s">
        <v>1270</v>
      </c>
      <c r="N749" s="8">
        <v>86168</v>
      </c>
      <c r="O749" s="8">
        <v>12984</v>
      </c>
      <c r="P749" s="8">
        <v>2193416</v>
      </c>
      <c r="Q749" s="8">
        <v>1079924</v>
      </c>
      <c r="R749" s="8">
        <v>53772</v>
      </c>
      <c r="S749" s="8">
        <v>7308</v>
      </c>
      <c r="T749" s="8">
        <v>32536</v>
      </c>
    </row>
    <row r="750" spans="1:20">
      <c r="A750" s="1">
        <v>44649</v>
      </c>
      <c r="B750" s="8">
        <v>59353624</v>
      </c>
      <c r="C750" s="8">
        <v>34436936</v>
      </c>
      <c r="D750" s="8">
        <v>24916688</v>
      </c>
      <c r="E750" s="10">
        <f>nyse_gme_short_volume__4[[#This Row],[total_short]]/nyse_gme_short_volume__4[[#This Row],[total_reported]]</f>
        <v>0.58019938260214743</v>
      </c>
      <c r="F750" s="10">
        <f>nyse_gme_short_volume__4[[#This Row],[total_long]]/nyse_gme_short_volume__4[[#This Row],[total_reported]]</f>
        <v>0.41980061739785257</v>
      </c>
      <c r="G750" s="8">
        <v>18422328</v>
      </c>
      <c r="H750" s="10">
        <f>nyse_gme_short_volume__4[[#This Row],[Off-Exchange]]/nyse_gme_short_volume__4[[#This Row],[total_reported]]</f>
        <v>0.31038253030682678</v>
      </c>
      <c r="I750" s="8">
        <v>523524</v>
      </c>
      <c r="J750" s="8" t="s">
        <v>1271</v>
      </c>
      <c r="K750" s="8" t="s">
        <v>1272</v>
      </c>
      <c r="L750" s="8" t="s">
        <v>1273</v>
      </c>
      <c r="M750" s="8" t="s">
        <v>1274</v>
      </c>
      <c r="N750" s="8">
        <v>169484</v>
      </c>
      <c r="O750" s="8">
        <v>141868</v>
      </c>
      <c r="P750" s="8">
        <v>4532240</v>
      </c>
      <c r="Q750" s="8">
        <v>2722236</v>
      </c>
      <c r="R750" s="8">
        <v>147488</v>
      </c>
      <c r="S750" s="8">
        <v>40376</v>
      </c>
      <c r="T750" s="8">
        <v>168640</v>
      </c>
    </row>
    <row r="751" spans="1:20">
      <c r="A751" s="1">
        <v>44648</v>
      </c>
      <c r="B751" s="8">
        <v>53858036</v>
      </c>
      <c r="C751" s="8">
        <v>27646040</v>
      </c>
      <c r="D751" s="8">
        <v>26211996</v>
      </c>
      <c r="E751" s="10">
        <f>nyse_gme_short_volume__4[[#This Row],[total_short]]/nyse_gme_short_volume__4[[#This Row],[total_reported]]</f>
        <v>0.51331318505561552</v>
      </c>
      <c r="F751" s="10">
        <f>nyse_gme_short_volume__4[[#This Row],[total_long]]/nyse_gme_short_volume__4[[#This Row],[total_reported]]</f>
        <v>0.48668681494438454</v>
      </c>
      <c r="G751" s="8">
        <v>14558624</v>
      </c>
      <c r="H751" s="10">
        <f>nyse_gme_short_volume__4[[#This Row],[Off-Exchange]]/nyse_gme_short_volume__4[[#This Row],[total_reported]]</f>
        <v>0.27031479573447498</v>
      </c>
      <c r="I751" s="8">
        <v>143920</v>
      </c>
      <c r="J751" s="8" t="s">
        <v>1275</v>
      </c>
      <c r="K751" s="8" t="s">
        <v>1276</v>
      </c>
      <c r="L751" s="8" t="s">
        <v>1277</v>
      </c>
      <c r="M751" s="8" t="s">
        <v>1278</v>
      </c>
      <c r="N751" s="8">
        <v>92644</v>
      </c>
      <c r="O751" s="8">
        <v>61980</v>
      </c>
      <c r="P751" s="8">
        <v>3065276</v>
      </c>
      <c r="Q751" s="8">
        <v>2077024</v>
      </c>
      <c r="R751" s="8">
        <v>90604</v>
      </c>
      <c r="S751" s="8">
        <v>32608</v>
      </c>
      <c r="T751" s="8">
        <v>375740</v>
      </c>
    </row>
    <row r="752" spans="1:20">
      <c r="A752" s="1">
        <v>44645</v>
      </c>
      <c r="B752" s="8">
        <v>45075448</v>
      </c>
      <c r="C752" s="8">
        <v>23775100</v>
      </c>
      <c r="D752" s="8">
        <v>21300348</v>
      </c>
      <c r="E752" s="10">
        <f>nyse_gme_short_volume__4[[#This Row],[total_short]]/nyse_gme_short_volume__4[[#This Row],[total_reported]]</f>
        <v>0.52745121912044002</v>
      </c>
      <c r="F752" s="10">
        <f>nyse_gme_short_volume__4[[#This Row],[total_long]]/nyse_gme_short_volume__4[[#This Row],[total_reported]]</f>
        <v>0.47254878087955998</v>
      </c>
      <c r="G752" s="8">
        <v>13890808</v>
      </c>
      <c r="H752" s="10">
        <f>nyse_gme_short_volume__4[[#This Row],[Off-Exchange]]/nyse_gme_short_volume__4[[#This Row],[total_reported]]</f>
        <v>0.30816794100415817</v>
      </c>
      <c r="I752" s="8">
        <v>482712</v>
      </c>
      <c r="J752" s="8" t="s">
        <v>1279</v>
      </c>
      <c r="K752" s="8" t="s">
        <v>1280</v>
      </c>
      <c r="L752" s="8" t="s">
        <v>1281</v>
      </c>
      <c r="M752" s="8" t="s">
        <v>1282</v>
      </c>
      <c r="N752" s="8">
        <v>132204</v>
      </c>
      <c r="O752" s="8">
        <v>50860</v>
      </c>
      <c r="P752" s="8">
        <v>2610248</v>
      </c>
      <c r="Q752" s="8">
        <v>1678496</v>
      </c>
      <c r="R752" s="8">
        <v>58152</v>
      </c>
      <c r="S752" s="8">
        <v>52172</v>
      </c>
      <c r="T752" s="8">
        <v>98024</v>
      </c>
    </row>
    <row r="753" spans="1:20">
      <c r="A753" s="1">
        <v>44644</v>
      </c>
      <c r="B753" s="8">
        <v>30071096</v>
      </c>
      <c r="C753" s="8">
        <v>17665364</v>
      </c>
      <c r="D753" s="8">
        <v>12405732</v>
      </c>
      <c r="E753" s="10">
        <f>nyse_gme_short_volume__4[[#This Row],[total_short]]/nyse_gme_short_volume__4[[#This Row],[total_reported]]</f>
        <v>0.58745328071846803</v>
      </c>
      <c r="F753" s="10">
        <f>nyse_gme_short_volume__4[[#This Row],[total_long]]/nyse_gme_short_volume__4[[#This Row],[total_reported]]</f>
        <v>0.41254671928153203</v>
      </c>
      <c r="G753" s="8">
        <v>9592368</v>
      </c>
      <c r="H753" s="10">
        <f>nyse_gme_short_volume__4[[#This Row],[Off-Exchange]]/nyse_gme_short_volume__4[[#This Row],[total_reported]]</f>
        <v>0.31898963709204348</v>
      </c>
      <c r="I753" s="8">
        <v>165596</v>
      </c>
      <c r="J753" s="8" t="s">
        <v>1283</v>
      </c>
      <c r="K753" s="8" t="s">
        <v>1284</v>
      </c>
      <c r="L753" s="8" t="s">
        <v>1285</v>
      </c>
      <c r="M753" s="8" t="s">
        <v>1286</v>
      </c>
      <c r="N753" s="8">
        <v>72384</v>
      </c>
      <c r="O753" s="8">
        <v>10508</v>
      </c>
      <c r="P753" s="8">
        <v>2236676</v>
      </c>
      <c r="Q753" s="8">
        <v>1495008</v>
      </c>
      <c r="R753" s="8">
        <v>98300</v>
      </c>
      <c r="S753" s="8">
        <v>20148</v>
      </c>
      <c r="T753" s="8">
        <v>41340</v>
      </c>
    </row>
    <row r="754" spans="1:20">
      <c r="A754" s="1">
        <v>44643</v>
      </c>
      <c r="B754" s="8">
        <v>80610616</v>
      </c>
      <c r="C754" s="8">
        <v>48415528</v>
      </c>
      <c r="D754" s="8">
        <v>32195088</v>
      </c>
      <c r="E754" s="10">
        <f>nyse_gme_short_volume__4[[#This Row],[total_short]]/nyse_gme_short_volume__4[[#This Row],[total_reported]]</f>
        <v>0.60060982538577801</v>
      </c>
      <c r="F754" s="10">
        <f>nyse_gme_short_volume__4[[#This Row],[total_long]]/nyse_gme_short_volume__4[[#This Row],[total_reported]]</f>
        <v>0.39939017461422205</v>
      </c>
      <c r="G754" s="8">
        <v>26679796</v>
      </c>
      <c r="H754" s="10">
        <f>nyse_gme_short_volume__4[[#This Row],[Off-Exchange]]/nyse_gme_short_volume__4[[#This Row],[total_reported]]</f>
        <v>0.33097124577239306</v>
      </c>
      <c r="I754" s="8">
        <v>96528</v>
      </c>
      <c r="J754" s="8" t="s">
        <v>1287</v>
      </c>
      <c r="K754" s="8" t="s">
        <v>1288</v>
      </c>
      <c r="L754" s="8" t="s">
        <v>1289</v>
      </c>
      <c r="M754" s="8" t="s">
        <v>1290</v>
      </c>
      <c r="N754" s="8">
        <v>169692</v>
      </c>
      <c r="O754" s="8">
        <v>41324</v>
      </c>
      <c r="P754" s="8">
        <v>5994784</v>
      </c>
      <c r="Q754" s="8">
        <v>4077984</v>
      </c>
      <c r="R754" s="8">
        <v>172824</v>
      </c>
      <c r="S754" s="8">
        <v>67772</v>
      </c>
      <c r="T754" s="8">
        <v>561240</v>
      </c>
    </row>
    <row r="755" spans="1:20">
      <c r="A755" s="1">
        <v>44642</v>
      </c>
      <c r="B755" s="8">
        <v>47531028</v>
      </c>
      <c r="C755" s="8">
        <v>26330032</v>
      </c>
      <c r="D755" s="8">
        <v>21200996</v>
      </c>
      <c r="E755" s="10">
        <f>nyse_gme_short_volume__4[[#This Row],[total_short]]/nyse_gme_short_volume__4[[#This Row],[total_reported]]</f>
        <v>0.55395460834552113</v>
      </c>
      <c r="F755" s="10">
        <f>nyse_gme_short_volume__4[[#This Row],[total_long]]/nyse_gme_short_volume__4[[#This Row],[total_reported]]</f>
        <v>0.44604539165447882</v>
      </c>
      <c r="G755" s="8">
        <v>14109928</v>
      </c>
      <c r="H755" s="10">
        <f>nyse_gme_short_volume__4[[#This Row],[Off-Exchange]]/nyse_gme_short_volume__4[[#This Row],[total_reported]]</f>
        <v>0.29685720241523073</v>
      </c>
      <c r="I755" s="8">
        <v>91904</v>
      </c>
      <c r="J755" s="8" t="s">
        <v>1291</v>
      </c>
      <c r="K755" s="8" t="s">
        <v>1292</v>
      </c>
      <c r="L755" s="8" t="s">
        <v>1293</v>
      </c>
      <c r="M755" s="8" t="s">
        <v>1294</v>
      </c>
      <c r="N755" s="8">
        <v>155924</v>
      </c>
      <c r="O755" s="8">
        <v>105716</v>
      </c>
      <c r="P755" s="8">
        <v>2864436</v>
      </c>
      <c r="Q755" s="8">
        <v>2080500</v>
      </c>
      <c r="R755" s="8">
        <v>81100</v>
      </c>
      <c r="S755" s="8">
        <v>80740</v>
      </c>
      <c r="T755" s="8">
        <v>368956</v>
      </c>
    </row>
    <row r="756" spans="1:20">
      <c r="A756" s="1">
        <v>44641</v>
      </c>
      <c r="B756" s="8">
        <v>12786888</v>
      </c>
      <c r="C756" s="8">
        <v>5593328</v>
      </c>
      <c r="D756" s="8">
        <v>7193560</v>
      </c>
      <c r="E756" s="10">
        <f>nyse_gme_short_volume__4[[#This Row],[total_short]]/nyse_gme_short_volume__4[[#This Row],[total_reported]]</f>
        <v>0.43742683911832181</v>
      </c>
      <c r="F756" s="10">
        <f>nyse_gme_short_volume__4[[#This Row],[total_long]]/nyse_gme_short_volume__4[[#This Row],[total_reported]]</f>
        <v>0.56257316088167819</v>
      </c>
      <c r="G756" s="8">
        <v>3108156</v>
      </c>
      <c r="H756" s="10">
        <f>nyse_gme_short_volume__4[[#This Row],[Off-Exchange]]/nyse_gme_short_volume__4[[#This Row],[total_reported]]</f>
        <v>0.24307368610720606</v>
      </c>
      <c r="I756" s="8">
        <v>89560</v>
      </c>
      <c r="J756" s="8" t="s">
        <v>1295</v>
      </c>
      <c r="K756" s="8" t="s">
        <v>1296</v>
      </c>
      <c r="L756" s="8" t="s">
        <v>1297</v>
      </c>
      <c r="M756" s="8" t="s">
        <v>1298</v>
      </c>
      <c r="N756" s="8">
        <v>43440</v>
      </c>
      <c r="O756" s="8">
        <v>2044</v>
      </c>
      <c r="P756" s="8">
        <v>751820</v>
      </c>
      <c r="Q756" s="8">
        <v>261932</v>
      </c>
      <c r="R756" s="8">
        <v>56640</v>
      </c>
      <c r="S756" s="8">
        <v>1280</v>
      </c>
      <c r="T756" s="8">
        <v>38232</v>
      </c>
    </row>
    <row r="757" spans="1:20">
      <c r="A757" s="1">
        <v>44638</v>
      </c>
      <c r="B757" s="8">
        <v>29476768</v>
      </c>
      <c r="C757" s="8">
        <v>13853164</v>
      </c>
      <c r="D757" s="8">
        <v>15623604</v>
      </c>
      <c r="E757" s="10">
        <f>nyse_gme_short_volume__4[[#This Row],[total_short]]/nyse_gme_short_volume__4[[#This Row],[total_reported]]</f>
        <v>0.46996889211191673</v>
      </c>
      <c r="F757" s="10">
        <f>nyse_gme_short_volume__4[[#This Row],[total_long]]/nyse_gme_short_volume__4[[#This Row],[total_reported]]</f>
        <v>0.53003110788808327</v>
      </c>
      <c r="G757" s="8">
        <v>7228404</v>
      </c>
      <c r="H757" s="10">
        <f>nyse_gme_short_volume__4[[#This Row],[Off-Exchange]]/nyse_gme_short_volume__4[[#This Row],[total_reported]]</f>
        <v>0.24522376401646204</v>
      </c>
      <c r="I757" s="8">
        <v>167060</v>
      </c>
      <c r="J757" s="8" t="s">
        <v>1299</v>
      </c>
      <c r="K757" s="8" t="s">
        <v>1300</v>
      </c>
      <c r="L757" s="8" t="s">
        <v>1301</v>
      </c>
      <c r="M757" s="8" t="s">
        <v>1302</v>
      </c>
      <c r="N757" s="8">
        <v>55276</v>
      </c>
      <c r="O757" s="8">
        <v>35076</v>
      </c>
      <c r="P757" s="8">
        <v>1913920</v>
      </c>
      <c r="Q757" s="8">
        <v>960824</v>
      </c>
      <c r="R757" s="8">
        <v>126780</v>
      </c>
      <c r="S757" s="8">
        <v>9796</v>
      </c>
      <c r="T757" s="8">
        <v>57960</v>
      </c>
    </row>
    <row r="758" spans="1:20">
      <c r="A758" s="1">
        <v>44637</v>
      </c>
      <c r="B758" s="8">
        <v>9227004</v>
      </c>
      <c r="C758" s="8">
        <v>6275280</v>
      </c>
      <c r="D758" s="8">
        <v>2951724</v>
      </c>
      <c r="E758" s="10">
        <f>nyse_gme_short_volume__4[[#This Row],[total_short]]/nyse_gme_short_volume__4[[#This Row],[total_reported]]</f>
        <v>0.68009941255037931</v>
      </c>
      <c r="F758" s="10">
        <f>nyse_gme_short_volume__4[[#This Row],[total_long]]/nyse_gme_short_volume__4[[#This Row],[total_reported]]</f>
        <v>0.31990058744962069</v>
      </c>
      <c r="G758" s="8">
        <v>2767352</v>
      </c>
      <c r="H758" s="10">
        <f>nyse_gme_short_volume__4[[#This Row],[Off-Exchange]]/nyse_gme_short_volume__4[[#This Row],[total_reported]]</f>
        <v>0.29991880354663336</v>
      </c>
      <c r="I758" s="8">
        <v>6492</v>
      </c>
      <c r="J758" s="8" t="s">
        <v>1303</v>
      </c>
      <c r="K758" s="8" t="s">
        <v>1304</v>
      </c>
      <c r="L758" s="8" t="s">
        <v>1305</v>
      </c>
      <c r="M758" s="8" t="s">
        <v>1306</v>
      </c>
      <c r="N758" s="8">
        <v>30100</v>
      </c>
      <c r="O758" s="8">
        <v>9480</v>
      </c>
      <c r="P758" s="8">
        <v>1111296</v>
      </c>
      <c r="Q758" s="8">
        <v>237176</v>
      </c>
      <c r="R758" s="8">
        <v>30104</v>
      </c>
      <c r="S758" s="8">
        <v>7704</v>
      </c>
      <c r="T758" s="8">
        <v>32168</v>
      </c>
    </row>
    <row r="759" spans="1:20">
      <c r="A759" s="1">
        <v>44636</v>
      </c>
      <c r="B759" s="8">
        <v>8912216</v>
      </c>
      <c r="C759" s="8">
        <v>5513352</v>
      </c>
      <c r="D759" s="8">
        <v>3398864</v>
      </c>
      <c r="E759" s="10">
        <f>nyse_gme_short_volume__4[[#This Row],[total_short]]/nyse_gme_short_volume__4[[#This Row],[total_reported]]</f>
        <v>0.61862863287873637</v>
      </c>
      <c r="F759" s="10">
        <f>nyse_gme_short_volume__4[[#This Row],[total_long]]/nyse_gme_short_volume__4[[#This Row],[total_reported]]</f>
        <v>0.38137136712126368</v>
      </c>
      <c r="G759" s="8">
        <v>2840164</v>
      </c>
      <c r="H759" s="10">
        <f>nyse_gme_short_volume__4[[#This Row],[Off-Exchange]]/nyse_gme_short_volume__4[[#This Row],[total_reported]]</f>
        <v>0.31868213247973343</v>
      </c>
      <c r="I759" s="8">
        <v>336</v>
      </c>
      <c r="J759" s="8" t="s">
        <v>1307</v>
      </c>
      <c r="K759" s="8" t="s">
        <v>1308</v>
      </c>
      <c r="L759" s="8" t="s">
        <v>1309</v>
      </c>
      <c r="M759" s="8" t="s">
        <v>1310</v>
      </c>
      <c r="N759" s="8">
        <v>27208</v>
      </c>
      <c r="O759" s="8">
        <v>28408</v>
      </c>
      <c r="P759" s="8">
        <v>1005576</v>
      </c>
      <c r="Q759" s="8">
        <v>345636</v>
      </c>
      <c r="R759" s="8">
        <v>19956</v>
      </c>
      <c r="S759" s="8">
        <v>4100</v>
      </c>
      <c r="T759" s="8">
        <v>46800</v>
      </c>
    </row>
    <row r="760" spans="1:20">
      <c r="A760" s="1">
        <v>44635</v>
      </c>
      <c r="B760" s="8">
        <v>11618936</v>
      </c>
      <c r="C760" s="8">
        <v>5553124</v>
      </c>
      <c r="D760" s="8">
        <v>6065812</v>
      </c>
      <c r="E760" s="10">
        <f>nyse_gme_short_volume__4[[#This Row],[total_short]]/nyse_gme_short_volume__4[[#This Row],[total_reported]]</f>
        <v>0.47793739461169249</v>
      </c>
      <c r="F760" s="10">
        <f>nyse_gme_short_volume__4[[#This Row],[total_long]]/nyse_gme_short_volume__4[[#This Row],[total_reported]]</f>
        <v>0.52206260538830751</v>
      </c>
      <c r="G760" s="8">
        <v>2565132</v>
      </c>
      <c r="H760" s="10">
        <f>nyse_gme_short_volume__4[[#This Row],[Off-Exchange]]/nyse_gme_short_volume__4[[#This Row],[total_reported]]</f>
        <v>0.22077167823284335</v>
      </c>
      <c r="I760" s="8">
        <v>110732</v>
      </c>
      <c r="J760" s="8" t="s">
        <v>1311</v>
      </c>
      <c r="K760" s="8" t="s">
        <v>1312</v>
      </c>
      <c r="L760" s="8" t="s">
        <v>1313</v>
      </c>
      <c r="M760" s="8" t="s">
        <v>1314</v>
      </c>
      <c r="N760" s="8">
        <v>52556</v>
      </c>
      <c r="O760" s="8">
        <v>26944</v>
      </c>
      <c r="P760" s="8">
        <v>741012</v>
      </c>
      <c r="Q760" s="8">
        <v>242332</v>
      </c>
      <c r="R760" s="8">
        <v>139472</v>
      </c>
      <c r="S760" s="8">
        <v>9844</v>
      </c>
      <c r="T760" s="8">
        <v>16132</v>
      </c>
    </row>
    <row r="761" spans="1:20">
      <c r="A761" s="1">
        <v>44634</v>
      </c>
      <c r="B761" s="8">
        <v>14541520</v>
      </c>
      <c r="C761" s="8">
        <v>7936744</v>
      </c>
      <c r="D761" s="8">
        <v>6604776</v>
      </c>
      <c r="E761" s="10">
        <f>nyse_gme_short_volume__4[[#This Row],[total_short]]/nyse_gme_short_volume__4[[#This Row],[total_reported]]</f>
        <v>0.54579878857230879</v>
      </c>
      <c r="F761" s="10">
        <f>nyse_gme_short_volume__4[[#This Row],[total_long]]/nyse_gme_short_volume__4[[#This Row],[total_reported]]</f>
        <v>0.45420121142769121</v>
      </c>
      <c r="G761" s="8">
        <v>3437796</v>
      </c>
      <c r="H761" s="10">
        <f>nyse_gme_short_volume__4[[#This Row],[Off-Exchange]]/nyse_gme_short_volume__4[[#This Row],[total_reported]]</f>
        <v>0.23641242456084371</v>
      </c>
      <c r="I761" s="8">
        <v>93952</v>
      </c>
      <c r="J761" s="8" t="s">
        <v>1315</v>
      </c>
      <c r="K761" s="8" t="s">
        <v>1316</v>
      </c>
      <c r="L761" s="8" t="s">
        <v>1317</v>
      </c>
      <c r="M761" s="8" t="s">
        <v>1318</v>
      </c>
      <c r="N761" s="8">
        <v>55084</v>
      </c>
      <c r="O761" s="8">
        <v>17180</v>
      </c>
      <c r="P761" s="8">
        <v>1660532</v>
      </c>
      <c r="Q761" s="8">
        <v>386128</v>
      </c>
      <c r="R761" s="8">
        <v>164816</v>
      </c>
      <c r="S761" s="8">
        <v>21628</v>
      </c>
      <c r="T761" s="8">
        <v>37620</v>
      </c>
    </row>
    <row r="762" spans="1:20">
      <c r="A762" s="1">
        <v>44631</v>
      </c>
      <c r="B762" s="8">
        <v>6887868</v>
      </c>
      <c r="C762" s="8">
        <v>5324292</v>
      </c>
      <c r="D762" s="8">
        <v>1563576</v>
      </c>
      <c r="E762" s="10">
        <f>nyse_gme_short_volume__4[[#This Row],[total_short]]/nyse_gme_short_volume__4[[#This Row],[total_reported]]</f>
        <v>0.77299564974241664</v>
      </c>
      <c r="F762" s="10">
        <f>nyse_gme_short_volume__4[[#This Row],[total_long]]/nyse_gme_short_volume__4[[#This Row],[total_reported]]</f>
        <v>0.22700435025758334</v>
      </c>
      <c r="G762" s="8">
        <v>2204472</v>
      </c>
      <c r="H762" s="10">
        <f>nyse_gme_short_volume__4[[#This Row],[Off-Exchange]]/nyse_gme_short_volume__4[[#This Row],[total_reported]]</f>
        <v>0.32005142955701243</v>
      </c>
      <c r="I762" s="8">
        <v>2600</v>
      </c>
      <c r="J762" s="8" t="s">
        <v>1319</v>
      </c>
      <c r="K762" s="8" t="s">
        <v>1320</v>
      </c>
      <c r="L762" s="8" t="s">
        <v>1321</v>
      </c>
      <c r="M762" s="8" t="s">
        <v>1322</v>
      </c>
      <c r="N762" s="8">
        <v>12400</v>
      </c>
      <c r="O762" s="8">
        <v>4000</v>
      </c>
      <c r="P762" s="8">
        <v>1080944</v>
      </c>
      <c r="Q762" s="8">
        <v>345024</v>
      </c>
      <c r="R762" s="8">
        <v>27080</v>
      </c>
      <c r="S762" s="8">
        <v>18024</v>
      </c>
      <c r="T762" s="8">
        <v>14048</v>
      </c>
    </row>
    <row r="763" spans="1:20">
      <c r="A763" s="1">
        <v>44630</v>
      </c>
      <c r="B763" s="8">
        <v>4519960</v>
      </c>
      <c r="C763" s="8">
        <v>3116188</v>
      </c>
      <c r="D763" s="8">
        <v>1403772</v>
      </c>
      <c r="E763" s="10">
        <f>nyse_gme_short_volume__4[[#This Row],[total_short]]/nyse_gme_short_volume__4[[#This Row],[total_reported]]</f>
        <v>0.68942822502854006</v>
      </c>
      <c r="F763" s="10">
        <f>nyse_gme_short_volume__4[[#This Row],[total_long]]/nyse_gme_short_volume__4[[#This Row],[total_reported]]</f>
        <v>0.31057177497145994</v>
      </c>
      <c r="G763" s="8">
        <v>1499144</v>
      </c>
      <c r="H763" s="10">
        <f>nyse_gme_short_volume__4[[#This Row],[Off-Exchange]]/nyse_gme_short_volume__4[[#This Row],[total_reported]]</f>
        <v>0.33167196169877611</v>
      </c>
      <c r="I763" s="8">
        <v>3428</v>
      </c>
      <c r="J763" s="8" t="s">
        <v>1323</v>
      </c>
      <c r="K763" s="8" t="s">
        <v>1324</v>
      </c>
      <c r="L763" s="8" t="s">
        <v>1325</v>
      </c>
      <c r="M763" s="8" t="s">
        <v>1326</v>
      </c>
      <c r="N763" s="8">
        <v>3600</v>
      </c>
      <c r="O763" s="8">
        <v>800</v>
      </c>
      <c r="P763" s="8">
        <v>604692</v>
      </c>
      <c r="Q763" s="8">
        <v>77608</v>
      </c>
      <c r="R763" s="8">
        <v>6724</v>
      </c>
      <c r="S763" s="8">
        <v>8384</v>
      </c>
      <c r="T763" s="8">
        <v>24664</v>
      </c>
    </row>
    <row r="764" spans="1:20">
      <c r="A764" s="1">
        <v>44629</v>
      </c>
      <c r="B764" s="8">
        <v>4178992</v>
      </c>
      <c r="C764" s="8">
        <v>2371920</v>
      </c>
      <c r="D764" s="8">
        <v>1807072</v>
      </c>
      <c r="E764" s="10">
        <f>nyse_gme_short_volume__4[[#This Row],[total_short]]/nyse_gme_short_volume__4[[#This Row],[total_reported]]</f>
        <v>0.56758184748858098</v>
      </c>
      <c r="F764" s="10">
        <f>nyse_gme_short_volume__4[[#This Row],[total_long]]/nyse_gme_short_volume__4[[#This Row],[total_reported]]</f>
        <v>0.43241815251141902</v>
      </c>
      <c r="G764" s="8">
        <v>955260</v>
      </c>
      <c r="H764" s="10">
        <f>nyse_gme_short_volume__4[[#This Row],[Off-Exchange]]/nyse_gme_short_volume__4[[#This Row],[total_reported]]</f>
        <v>0.22858622366350545</v>
      </c>
      <c r="I764" s="8">
        <v>9744</v>
      </c>
      <c r="J764" s="8" t="s">
        <v>1327</v>
      </c>
      <c r="K764" s="8" t="s">
        <v>1328</v>
      </c>
      <c r="L764" s="8" t="s">
        <v>1329</v>
      </c>
      <c r="M764" s="8" t="s">
        <v>1330</v>
      </c>
      <c r="N764" s="8">
        <v>17980</v>
      </c>
      <c r="O764" s="8">
        <v>8104</v>
      </c>
      <c r="P764" s="8">
        <v>498256</v>
      </c>
      <c r="Q764" s="8">
        <v>297220</v>
      </c>
      <c r="R764" s="8">
        <v>17032</v>
      </c>
      <c r="S764" s="8">
        <v>11060</v>
      </c>
      <c r="T764" s="8">
        <v>30580</v>
      </c>
    </row>
    <row r="765" spans="1:20">
      <c r="A765" s="1">
        <v>44628</v>
      </c>
      <c r="B765" s="8">
        <v>6694528</v>
      </c>
      <c r="C765" s="8">
        <v>3406812</v>
      </c>
      <c r="D765" s="8">
        <v>3287716</v>
      </c>
      <c r="E765" s="10">
        <f>nyse_gme_short_volume__4[[#This Row],[total_short]]/nyse_gme_short_volume__4[[#This Row],[total_reported]]</f>
        <v>0.50889502590772639</v>
      </c>
      <c r="F765" s="10">
        <f>nyse_gme_short_volume__4[[#This Row],[total_long]]/nyse_gme_short_volume__4[[#This Row],[total_reported]]</f>
        <v>0.49110497409227355</v>
      </c>
      <c r="G765" s="8">
        <v>1440656</v>
      </c>
      <c r="H765" s="10">
        <f>nyse_gme_short_volume__4[[#This Row],[Off-Exchange]]/nyse_gme_short_volume__4[[#This Row],[total_reported]]</f>
        <v>0.21519904017131603</v>
      </c>
      <c r="I765" s="8">
        <v>42028</v>
      </c>
      <c r="J765" s="8" t="s">
        <v>1331</v>
      </c>
      <c r="K765" s="8" t="s">
        <v>1332</v>
      </c>
      <c r="L765" s="8" t="s">
        <v>1333</v>
      </c>
      <c r="M765" s="8" t="s">
        <v>1334</v>
      </c>
      <c r="N765" s="8">
        <v>40020</v>
      </c>
      <c r="O765" s="8">
        <v>35188</v>
      </c>
      <c r="P765" s="8">
        <v>670804</v>
      </c>
      <c r="Q765" s="8">
        <v>147072</v>
      </c>
      <c r="R765" s="8">
        <v>23720</v>
      </c>
      <c r="S765" s="8">
        <v>8488</v>
      </c>
      <c r="T765" s="8">
        <v>17296</v>
      </c>
    </row>
    <row r="766" spans="1:20">
      <c r="A766" s="1">
        <v>44627</v>
      </c>
      <c r="B766" s="8">
        <v>9635512</v>
      </c>
      <c r="C766" s="8">
        <v>6219872</v>
      </c>
      <c r="D766" s="8">
        <v>3415640</v>
      </c>
      <c r="E766" s="10">
        <f>nyse_gme_short_volume__4[[#This Row],[total_short]]/nyse_gme_short_volume__4[[#This Row],[total_reported]]</f>
        <v>0.64551546404591686</v>
      </c>
      <c r="F766" s="10">
        <f>nyse_gme_short_volume__4[[#This Row],[total_long]]/nyse_gme_short_volume__4[[#This Row],[total_reported]]</f>
        <v>0.35448453595408319</v>
      </c>
      <c r="G766" s="8">
        <v>2567532</v>
      </c>
      <c r="H766" s="10">
        <f>nyse_gme_short_volume__4[[#This Row],[Off-Exchange]]/nyse_gme_short_volume__4[[#This Row],[total_reported]]</f>
        <v>0.26646554952139545</v>
      </c>
      <c r="I766" s="8">
        <v>77152</v>
      </c>
      <c r="J766" s="8" t="s">
        <v>1335</v>
      </c>
      <c r="K766" s="8" t="s">
        <v>1336</v>
      </c>
      <c r="L766" s="8" t="s">
        <v>1337</v>
      </c>
      <c r="M766" s="8" t="s">
        <v>1338</v>
      </c>
      <c r="N766" s="8">
        <v>35644</v>
      </c>
      <c r="O766" s="8">
        <v>1600</v>
      </c>
      <c r="P766" s="8">
        <v>1457964</v>
      </c>
      <c r="Q766" s="8">
        <v>292528</v>
      </c>
      <c r="R766" s="8">
        <v>82432</v>
      </c>
      <c r="S766" s="8">
        <v>9764</v>
      </c>
      <c r="T766" s="8">
        <v>31684</v>
      </c>
    </row>
    <row r="767" spans="1:20">
      <c r="A767" s="1">
        <v>44624</v>
      </c>
      <c r="B767" s="8">
        <v>4758880</v>
      </c>
      <c r="C767" s="8">
        <v>3673352</v>
      </c>
      <c r="D767" s="8">
        <v>1085528</v>
      </c>
      <c r="E767" s="10">
        <f>nyse_gme_short_volume__4[[#This Row],[total_short]]/nyse_gme_short_volume__4[[#This Row],[total_reported]]</f>
        <v>0.77189422721312573</v>
      </c>
      <c r="F767" s="10">
        <f>nyse_gme_short_volume__4[[#This Row],[total_long]]/nyse_gme_short_volume__4[[#This Row],[total_reported]]</f>
        <v>0.22810577278687422</v>
      </c>
      <c r="G767" s="8">
        <v>1410204</v>
      </c>
      <c r="H767" s="10">
        <f>nyse_gme_short_volume__4[[#This Row],[Off-Exchange]]/nyse_gme_short_volume__4[[#This Row],[total_reported]]</f>
        <v>0.29633106949534344</v>
      </c>
      <c r="I767" s="8">
        <v>8960</v>
      </c>
      <c r="J767" s="8" t="s">
        <v>1339</v>
      </c>
      <c r="K767" s="8" t="s">
        <v>1340</v>
      </c>
      <c r="L767" s="8" t="s">
        <v>1341</v>
      </c>
      <c r="M767" s="8" t="s">
        <v>1342</v>
      </c>
      <c r="N767" s="8">
        <v>17840</v>
      </c>
      <c r="O767" s="8">
        <v>5456</v>
      </c>
      <c r="P767" s="8">
        <v>1061480</v>
      </c>
      <c r="Q767" s="8">
        <v>84324</v>
      </c>
      <c r="R767" s="8">
        <v>12928</v>
      </c>
      <c r="S767" s="8">
        <v>4296</v>
      </c>
      <c r="T767" s="8">
        <v>10864</v>
      </c>
    </row>
    <row r="768" spans="1:20">
      <c r="A768" s="1">
        <v>44623</v>
      </c>
      <c r="B768" s="8">
        <v>3437600</v>
      </c>
      <c r="C768" s="8">
        <v>2530844</v>
      </c>
      <c r="D768" s="8">
        <v>906756</v>
      </c>
      <c r="E768" s="10">
        <f>nyse_gme_short_volume__4[[#This Row],[total_short]]/nyse_gme_short_volume__4[[#This Row],[total_reported]]</f>
        <v>0.73622410984407727</v>
      </c>
      <c r="F768" s="10">
        <f>nyse_gme_short_volume__4[[#This Row],[total_long]]/nyse_gme_short_volume__4[[#This Row],[total_reported]]</f>
        <v>0.26377589015592273</v>
      </c>
      <c r="G768" s="8">
        <v>998076</v>
      </c>
      <c r="H768" s="10">
        <f>nyse_gme_short_volume__4[[#This Row],[Off-Exchange]]/nyse_gme_short_volume__4[[#This Row],[total_reported]]</f>
        <v>0.29034093553642076</v>
      </c>
      <c r="I768" s="8">
        <v>4596</v>
      </c>
      <c r="J768" s="8" t="s">
        <v>1343</v>
      </c>
      <c r="K768" s="8" t="s">
        <v>1344</v>
      </c>
      <c r="L768" s="8" t="s">
        <v>1345</v>
      </c>
      <c r="M768" s="8" t="s">
        <v>1346</v>
      </c>
      <c r="N768" s="8">
        <v>14636</v>
      </c>
      <c r="O768" s="8">
        <v>14824</v>
      </c>
      <c r="P768" s="8">
        <v>668604</v>
      </c>
      <c r="Q768" s="8">
        <v>76700</v>
      </c>
      <c r="R768" s="8">
        <v>15096</v>
      </c>
      <c r="S768" s="8">
        <v>5444</v>
      </c>
      <c r="T768" s="8">
        <v>10656</v>
      </c>
    </row>
    <row r="769" spans="1:20">
      <c r="A769" s="1">
        <v>44622</v>
      </c>
      <c r="B769" s="8">
        <v>4259844</v>
      </c>
      <c r="C769" s="8">
        <v>2836516</v>
      </c>
      <c r="D769" s="8">
        <v>1423328</v>
      </c>
      <c r="E769" s="10">
        <f>nyse_gme_short_volume__4[[#This Row],[total_short]]/nyse_gme_short_volume__4[[#This Row],[total_reported]]</f>
        <v>0.66587321038047398</v>
      </c>
      <c r="F769" s="10">
        <f>nyse_gme_short_volume__4[[#This Row],[total_long]]/nyse_gme_short_volume__4[[#This Row],[total_reported]]</f>
        <v>0.33412678961952597</v>
      </c>
      <c r="G769" s="8">
        <v>1313504</v>
      </c>
      <c r="H769" s="10">
        <f>nyse_gme_short_volume__4[[#This Row],[Off-Exchange]]/nyse_gme_short_volume__4[[#This Row],[total_reported]]</f>
        <v>0.30834556382815898</v>
      </c>
      <c r="I769" s="8">
        <v>4376</v>
      </c>
      <c r="J769" s="8" t="s">
        <v>1347</v>
      </c>
      <c r="K769" s="8" t="s">
        <v>1348</v>
      </c>
      <c r="L769" s="8" t="s">
        <v>1349</v>
      </c>
      <c r="M769" s="8" t="s">
        <v>1350</v>
      </c>
      <c r="N769" s="8">
        <v>8160</v>
      </c>
      <c r="O769" s="8">
        <v>22124</v>
      </c>
      <c r="P769" s="8">
        <v>584984</v>
      </c>
      <c r="Q769" s="8">
        <v>101256</v>
      </c>
      <c r="R769" s="8">
        <v>11432</v>
      </c>
      <c r="S769" s="8">
        <v>260</v>
      </c>
      <c r="T769" s="8">
        <v>11008</v>
      </c>
    </row>
    <row r="770" spans="1:20">
      <c r="A770" s="1">
        <v>44621</v>
      </c>
      <c r="B770" s="8">
        <v>3642736</v>
      </c>
      <c r="C770" s="8">
        <v>2323388</v>
      </c>
      <c r="D770" s="8">
        <v>1319348</v>
      </c>
      <c r="E770" s="10">
        <f>nyse_gme_short_volume__4[[#This Row],[total_short]]/nyse_gme_short_volume__4[[#This Row],[total_reported]]</f>
        <v>0.63781399475559031</v>
      </c>
      <c r="F770" s="10">
        <f>nyse_gme_short_volume__4[[#This Row],[total_long]]/nyse_gme_short_volume__4[[#This Row],[total_reported]]</f>
        <v>0.36218600524440969</v>
      </c>
      <c r="G770" s="8">
        <v>901708</v>
      </c>
      <c r="H770" s="10">
        <f>nyse_gme_short_volume__4[[#This Row],[Off-Exchange]]/nyse_gme_short_volume__4[[#This Row],[total_reported]]</f>
        <v>0.24753591805719657</v>
      </c>
      <c r="I770" s="8">
        <v>6788</v>
      </c>
      <c r="J770" s="8" t="s">
        <v>1351</v>
      </c>
      <c r="K770" s="8" t="s">
        <v>1352</v>
      </c>
      <c r="L770" s="8" t="s">
        <v>1353</v>
      </c>
      <c r="M770" s="8" t="s">
        <v>1354</v>
      </c>
      <c r="N770" s="8">
        <v>3600</v>
      </c>
      <c r="O770" s="8">
        <v>2000</v>
      </c>
      <c r="P770" s="8">
        <v>693628</v>
      </c>
      <c r="Q770" s="8">
        <v>79156</v>
      </c>
      <c r="R770" s="8">
        <v>10364</v>
      </c>
      <c r="S770" s="8">
        <v>796</v>
      </c>
      <c r="T770" s="8">
        <v>9388</v>
      </c>
    </row>
    <row r="771" spans="1:20">
      <c r="A771" s="1">
        <v>44620</v>
      </c>
      <c r="B771" s="8">
        <v>5353960</v>
      </c>
      <c r="C771" s="8">
        <v>3413836</v>
      </c>
      <c r="D771" s="8">
        <v>1940124</v>
      </c>
      <c r="E771" s="10">
        <f>nyse_gme_short_volume__4[[#This Row],[total_short]]/nyse_gme_short_volume__4[[#This Row],[total_reported]]</f>
        <v>0.63762822284813481</v>
      </c>
      <c r="F771" s="10">
        <f>nyse_gme_short_volume__4[[#This Row],[total_long]]/nyse_gme_short_volume__4[[#This Row],[total_reported]]</f>
        <v>0.36237177715186514</v>
      </c>
      <c r="G771" s="8">
        <v>1530236</v>
      </c>
      <c r="H771" s="10">
        <f>nyse_gme_short_volume__4[[#This Row],[Off-Exchange]]/nyse_gme_short_volume__4[[#This Row],[total_reported]]</f>
        <v>0.28581386487758592</v>
      </c>
      <c r="I771" s="8">
        <v>8700</v>
      </c>
      <c r="J771" s="8" t="s">
        <v>1355</v>
      </c>
      <c r="K771" s="8" t="s">
        <v>1356</v>
      </c>
      <c r="L771" s="8" t="s">
        <v>1357</v>
      </c>
      <c r="M771" s="8" t="s">
        <v>1358</v>
      </c>
      <c r="N771" s="8">
        <v>8836</v>
      </c>
      <c r="O771" s="8">
        <v>18880</v>
      </c>
      <c r="P771" s="8">
        <v>773908</v>
      </c>
      <c r="Q771" s="8">
        <v>140268</v>
      </c>
      <c r="R771" s="8">
        <v>24840</v>
      </c>
      <c r="S771" s="8">
        <v>5312</v>
      </c>
      <c r="T771" s="8">
        <v>33152</v>
      </c>
    </row>
    <row r="772" spans="1:20">
      <c r="A772" s="1">
        <v>44617</v>
      </c>
      <c r="B772" s="8">
        <v>5340568</v>
      </c>
      <c r="C772" s="8">
        <v>3289284</v>
      </c>
      <c r="D772" s="8">
        <v>2051284</v>
      </c>
      <c r="E772" s="10">
        <f>nyse_gme_short_volume__4[[#This Row],[total_short]]/nyse_gme_short_volume__4[[#This Row],[total_reported]]</f>
        <v>0.61590527449514731</v>
      </c>
      <c r="F772" s="10">
        <f>nyse_gme_short_volume__4[[#This Row],[total_long]]/nyse_gme_short_volume__4[[#This Row],[total_reported]]</f>
        <v>0.38409472550485269</v>
      </c>
      <c r="G772" s="8">
        <v>1519152</v>
      </c>
      <c r="H772" s="10">
        <f>nyse_gme_short_volume__4[[#This Row],[Off-Exchange]]/nyse_gme_short_volume__4[[#This Row],[total_reported]]</f>
        <v>0.28445513660719235</v>
      </c>
      <c r="I772" s="8">
        <v>7144</v>
      </c>
      <c r="J772" s="8" t="s">
        <v>1359</v>
      </c>
      <c r="K772" s="8" t="s">
        <v>1360</v>
      </c>
      <c r="L772" s="8" t="s">
        <v>1361</v>
      </c>
      <c r="M772" s="8" t="s">
        <v>1362</v>
      </c>
      <c r="N772" s="8">
        <v>11200</v>
      </c>
      <c r="O772" s="8">
        <v>17744</v>
      </c>
      <c r="P772" s="8">
        <v>761596</v>
      </c>
      <c r="Q772" s="8">
        <v>94752</v>
      </c>
      <c r="R772" s="8">
        <v>24456</v>
      </c>
      <c r="S772" s="8">
        <v>10164</v>
      </c>
      <c r="T772" s="8">
        <v>15244</v>
      </c>
    </row>
    <row r="773" spans="1:20">
      <c r="A773" s="1">
        <v>44616</v>
      </c>
      <c r="B773" s="8">
        <v>7013940</v>
      </c>
      <c r="C773" s="8">
        <v>4271476</v>
      </c>
      <c r="D773" s="8">
        <v>2742464</v>
      </c>
      <c r="E773" s="10">
        <f>nyse_gme_short_volume__4[[#This Row],[total_short]]/nyse_gme_short_volume__4[[#This Row],[total_reported]]</f>
        <v>0.60899808096447927</v>
      </c>
      <c r="F773" s="10">
        <f>nyse_gme_short_volume__4[[#This Row],[total_long]]/nyse_gme_short_volume__4[[#This Row],[total_reported]]</f>
        <v>0.39100191903552067</v>
      </c>
      <c r="G773" s="8">
        <v>1967524</v>
      </c>
      <c r="H773" s="10">
        <f>nyse_gme_short_volume__4[[#This Row],[Off-Exchange]]/nyse_gme_short_volume__4[[#This Row],[total_reported]]</f>
        <v>0.28051622910945917</v>
      </c>
      <c r="I773" s="8">
        <v>12700</v>
      </c>
      <c r="J773" s="8" t="s">
        <v>1363</v>
      </c>
      <c r="K773" s="8" t="s">
        <v>1364</v>
      </c>
      <c r="L773" s="8" t="s">
        <v>1365</v>
      </c>
      <c r="M773" s="8" t="s">
        <v>1366</v>
      </c>
      <c r="N773" s="8">
        <v>8812</v>
      </c>
      <c r="O773" s="8">
        <v>10764</v>
      </c>
      <c r="P773" s="8">
        <v>1025704</v>
      </c>
      <c r="Q773" s="8">
        <v>180936</v>
      </c>
      <c r="R773" s="8">
        <v>17516</v>
      </c>
      <c r="S773" s="8">
        <v>7200</v>
      </c>
      <c r="T773" s="8">
        <v>35568</v>
      </c>
    </row>
    <row r="774" spans="1:20">
      <c r="A774" s="1">
        <v>44615</v>
      </c>
      <c r="B774" s="8">
        <v>4312696</v>
      </c>
      <c r="C774" s="8">
        <v>3003900</v>
      </c>
      <c r="D774" s="8">
        <v>1308796</v>
      </c>
      <c r="E774" s="10">
        <f>nyse_gme_short_volume__4[[#This Row],[total_short]]/nyse_gme_short_volume__4[[#This Row],[total_reported]]</f>
        <v>0.6965248651887358</v>
      </c>
      <c r="F774" s="10">
        <f>nyse_gme_short_volume__4[[#This Row],[total_long]]/nyse_gme_short_volume__4[[#This Row],[total_reported]]</f>
        <v>0.30347513481126426</v>
      </c>
      <c r="G774" s="8">
        <v>1330888</v>
      </c>
      <c r="H774" s="10">
        <f>nyse_gme_short_volume__4[[#This Row],[Off-Exchange]]/nyse_gme_short_volume__4[[#This Row],[total_reported]]</f>
        <v>0.30859768460378378</v>
      </c>
      <c r="I774" s="8">
        <v>588</v>
      </c>
      <c r="J774" s="8" t="s">
        <v>1367</v>
      </c>
      <c r="K774" s="8" t="s">
        <v>1368</v>
      </c>
      <c r="L774" s="8" t="s">
        <v>1369</v>
      </c>
      <c r="M774" s="8" t="s">
        <v>1370</v>
      </c>
      <c r="N774" s="8">
        <v>8800</v>
      </c>
      <c r="O774" s="8">
        <v>400</v>
      </c>
      <c r="P774" s="8">
        <v>675972</v>
      </c>
      <c r="Q774" s="8">
        <v>51160</v>
      </c>
      <c r="R774" s="8">
        <v>17852</v>
      </c>
      <c r="S774" s="8">
        <v>4852</v>
      </c>
      <c r="T774" s="8">
        <v>18624</v>
      </c>
    </row>
    <row r="775" spans="1:20">
      <c r="A775" s="1">
        <v>44614</v>
      </c>
      <c r="B775" s="8">
        <v>4978192</v>
      </c>
      <c r="C775" s="8">
        <v>3418268</v>
      </c>
      <c r="D775" s="8">
        <v>1559924</v>
      </c>
      <c r="E775" s="10">
        <f>nyse_gme_short_volume__4[[#This Row],[total_short]]/nyse_gme_short_volume__4[[#This Row],[total_reported]]</f>
        <v>0.6866484860366977</v>
      </c>
      <c r="F775" s="10">
        <f>nyse_gme_short_volume__4[[#This Row],[total_long]]/nyse_gme_short_volume__4[[#This Row],[total_reported]]</f>
        <v>0.31335151396330235</v>
      </c>
      <c r="G775" s="8">
        <v>1498484</v>
      </c>
      <c r="H775" s="10">
        <f>nyse_gme_short_volume__4[[#This Row],[Off-Exchange]]/nyse_gme_short_volume__4[[#This Row],[total_reported]]</f>
        <v>0.30100968383702359</v>
      </c>
      <c r="I775" s="8">
        <v>1028</v>
      </c>
      <c r="J775" s="8" t="s">
        <v>1371</v>
      </c>
      <c r="K775" s="8" t="s">
        <v>1372</v>
      </c>
      <c r="L775" s="8" t="s">
        <v>1373</v>
      </c>
      <c r="M775" s="8" t="s">
        <v>1122</v>
      </c>
      <c r="N775" s="8">
        <v>10328</v>
      </c>
      <c r="O775" s="8">
        <v>8796</v>
      </c>
      <c r="P775" s="8">
        <v>779812</v>
      </c>
      <c r="Q775" s="8">
        <v>135720</v>
      </c>
      <c r="R775" s="8">
        <v>12612</v>
      </c>
      <c r="S775" s="8">
        <v>3824</v>
      </c>
      <c r="T775" s="8">
        <v>40772</v>
      </c>
    </row>
    <row r="776" spans="1:20">
      <c r="A776" s="1">
        <v>44610</v>
      </c>
      <c r="B776" s="8">
        <v>4986104</v>
      </c>
      <c r="C776" s="8">
        <v>3428780</v>
      </c>
      <c r="D776" s="8">
        <v>1557324</v>
      </c>
      <c r="E776" s="10">
        <f>nyse_gme_short_volume__4[[#This Row],[total_short]]/nyse_gme_short_volume__4[[#This Row],[total_reported]]</f>
        <v>0.68766716458381127</v>
      </c>
      <c r="F776" s="10">
        <f>nyse_gme_short_volume__4[[#This Row],[total_long]]/nyse_gme_short_volume__4[[#This Row],[total_reported]]</f>
        <v>0.31233283541618867</v>
      </c>
      <c r="G776" s="8">
        <v>1439908</v>
      </c>
      <c r="H776" s="10">
        <f>nyse_gme_short_volume__4[[#This Row],[Off-Exchange]]/nyse_gme_short_volume__4[[#This Row],[total_reported]]</f>
        <v>0.28878418901811914</v>
      </c>
      <c r="I776" s="8">
        <v>19492</v>
      </c>
      <c r="J776" s="8" t="s">
        <v>1374</v>
      </c>
      <c r="K776" s="8" t="s">
        <v>1375</v>
      </c>
      <c r="L776" s="8" t="s">
        <v>1376</v>
      </c>
      <c r="M776" s="8" t="s">
        <v>1377</v>
      </c>
      <c r="N776" s="8">
        <v>12688</v>
      </c>
      <c r="O776" s="8">
        <v>5768</v>
      </c>
      <c r="P776" s="8">
        <v>762396</v>
      </c>
      <c r="Q776" s="8">
        <v>142632</v>
      </c>
      <c r="R776" s="8">
        <v>22580</v>
      </c>
      <c r="S776" s="8">
        <v>2260</v>
      </c>
      <c r="T776" s="8">
        <v>22792</v>
      </c>
    </row>
    <row r="777" spans="1:20">
      <c r="A777" s="1">
        <v>44609</v>
      </c>
      <c r="B777" s="8">
        <v>5028752</v>
      </c>
      <c r="C777" s="8">
        <v>3329324</v>
      </c>
      <c r="D777" s="8">
        <v>1699428</v>
      </c>
      <c r="E777" s="10">
        <f>nyse_gme_short_volume__4[[#This Row],[total_short]]/nyse_gme_short_volume__4[[#This Row],[total_reported]]</f>
        <v>0.6620577033824695</v>
      </c>
      <c r="F777" s="10">
        <f>nyse_gme_short_volume__4[[#This Row],[total_long]]/nyse_gme_short_volume__4[[#This Row],[total_reported]]</f>
        <v>0.33794229661753056</v>
      </c>
      <c r="G777" s="8">
        <v>1554980</v>
      </c>
      <c r="H777" s="10">
        <f>nyse_gme_short_volume__4[[#This Row],[Off-Exchange]]/nyse_gme_short_volume__4[[#This Row],[total_reported]]</f>
        <v>0.30921787353999564</v>
      </c>
      <c r="I777" s="8">
        <v>10136</v>
      </c>
      <c r="J777" s="8" t="s">
        <v>1378</v>
      </c>
      <c r="K777" s="8" t="s">
        <v>1379</v>
      </c>
      <c r="L777" s="8" t="s">
        <v>1380</v>
      </c>
      <c r="M777" s="8" t="s">
        <v>1381</v>
      </c>
      <c r="N777" s="8">
        <v>9600</v>
      </c>
      <c r="O777" s="8">
        <v>2420</v>
      </c>
      <c r="P777" s="8">
        <v>555040</v>
      </c>
      <c r="Q777" s="8">
        <v>207248</v>
      </c>
      <c r="R777" s="8">
        <v>17092</v>
      </c>
      <c r="S777" s="8">
        <v>5452</v>
      </c>
      <c r="T777" s="8">
        <v>12856</v>
      </c>
    </row>
    <row r="778" spans="1:20">
      <c r="A778" s="1">
        <v>44608</v>
      </c>
      <c r="B778" s="8">
        <v>6663152</v>
      </c>
      <c r="C778" s="8">
        <v>3905596</v>
      </c>
      <c r="D778" s="8">
        <v>2757556</v>
      </c>
      <c r="E778" s="10">
        <f>nyse_gme_short_volume__4[[#This Row],[total_short]]/nyse_gme_short_volume__4[[#This Row],[total_reported]]</f>
        <v>0.58614841744567736</v>
      </c>
      <c r="F778" s="10">
        <f>nyse_gme_short_volume__4[[#This Row],[total_long]]/nyse_gme_short_volume__4[[#This Row],[total_reported]]</f>
        <v>0.41385158255432264</v>
      </c>
      <c r="G778" s="8">
        <v>1920276</v>
      </c>
      <c r="H778" s="10">
        <f>nyse_gme_short_volume__4[[#This Row],[Off-Exchange]]/nyse_gme_short_volume__4[[#This Row],[total_reported]]</f>
        <v>0.28819333552648957</v>
      </c>
      <c r="I778" s="8">
        <v>7132</v>
      </c>
      <c r="J778" s="8" t="s">
        <v>1382</v>
      </c>
      <c r="K778" s="8" t="s">
        <v>1383</v>
      </c>
      <c r="L778" s="8" t="s">
        <v>1384</v>
      </c>
      <c r="M778" s="8" t="s">
        <v>1385</v>
      </c>
      <c r="N778" s="8">
        <v>18836</v>
      </c>
      <c r="O778" s="8">
        <v>2976</v>
      </c>
      <c r="P778" s="8">
        <v>670136</v>
      </c>
      <c r="Q778" s="8">
        <v>166568</v>
      </c>
      <c r="R778" s="8">
        <v>13516</v>
      </c>
      <c r="S778" s="8">
        <v>16012</v>
      </c>
      <c r="T778" s="8">
        <v>15064</v>
      </c>
    </row>
    <row r="779" spans="1:20">
      <c r="A779" s="1">
        <v>44607</v>
      </c>
      <c r="B779" s="8">
        <v>6705736</v>
      </c>
      <c r="C779" s="8">
        <v>4294896</v>
      </c>
      <c r="D779" s="8">
        <v>2410840</v>
      </c>
      <c r="E779" s="10">
        <f>nyse_gme_short_volume__4[[#This Row],[total_short]]/nyse_gme_short_volume__4[[#This Row],[total_reported]]</f>
        <v>0.64048092558370928</v>
      </c>
      <c r="F779" s="10">
        <f>nyse_gme_short_volume__4[[#This Row],[total_long]]/nyse_gme_short_volume__4[[#This Row],[total_reported]]</f>
        <v>0.35951907441629077</v>
      </c>
      <c r="G779" s="8">
        <v>1897716</v>
      </c>
      <c r="H779" s="10">
        <f>nyse_gme_short_volume__4[[#This Row],[Off-Exchange]]/nyse_gme_short_volume__4[[#This Row],[total_reported]]</f>
        <v>0.28299891316926284</v>
      </c>
      <c r="I779" s="8">
        <v>10972</v>
      </c>
      <c r="J779" s="8" t="s">
        <v>1386</v>
      </c>
      <c r="K779" s="8" t="s">
        <v>1387</v>
      </c>
      <c r="L779" s="8" t="s">
        <v>1388</v>
      </c>
      <c r="M779" s="8" t="s">
        <v>1389</v>
      </c>
      <c r="N779" s="8">
        <v>8616</v>
      </c>
      <c r="O779" s="8">
        <v>4800</v>
      </c>
      <c r="P779" s="8">
        <v>766796</v>
      </c>
      <c r="Q779" s="8">
        <v>142008</v>
      </c>
      <c r="R779" s="8">
        <v>12372</v>
      </c>
      <c r="S779" s="8">
        <v>6344</v>
      </c>
      <c r="T779" s="8">
        <v>51040</v>
      </c>
    </row>
    <row r="780" spans="1:20">
      <c r="A780" s="1">
        <v>44606</v>
      </c>
      <c r="B780" s="8">
        <v>7575584</v>
      </c>
      <c r="C780" s="8">
        <v>4864292</v>
      </c>
      <c r="D780" s="8">
        <v>2711292</v>
      </c>
      <c r="E780" s="10">
        <f>nyse_gme_short_volume__4[[#This Row],[total_short]]/nyse_gme_short_volume__4[[#This Row],[total_reported]]</f>
        <v>0.64210125582397348</v>
      </c>
      <c r="F780" s="10">
        <f>nyse_gme_short_volume__4[[#This Row],[total_long]]/nyse_gme_short_volume__4[[#This Row],[total_reported]]</f>
        <v>0.35789874417602657</v>
      </c>
      <c r="G780" s="8">
        <v>2275488</v>
      </c>
      <c r="H780" s="10">
        <f>nyse_gme_short_volume__4[[#This Row],[Off-Exchange]]/nyse_gme_short_volume__4[[#This Row],[total_reported]]</f>
        <v>0.30037129810718222</v>
      </c>
      <c r="I780" s="8">
        <v>7408</v>
      </c>
      <c r="J780" s="8" t="s">
        <v>1390</v>
      </c>
      <c r="K780" s="8" t="s">
        <v>1391</v>
      </c>
      <c r="L780" s="8" t="s">
        <v>1392</v>
      </c>
      <c r="M780" s="8" t="s">
        <v>1393</v>
      </c>
      <c r="N780" s="8">
        <v>20520</v>
      </c>
      <c r="O780" s="8">
        <v>7500</v>
      </c>
      <c r="P780" s="8">
        <v>1054572</v>
      </c>
      <c r="Q780" s="8">
        <v>285544</v>
      </c>
      <c r="R780" s="8">
        <v>27604</v>
      </c>
      <c r="S780" s="8">
        <v>15368</v>
      </c>
      <c r="T780" s="8">
        <v>30072</v>
      </c>
    </row>
    <row r="781" spans="1:20">
      <c r="A781" s="1">
        <v>44603</v>
      </c>
      <c r="B781" s="8">
        <v>9214596</v>
      </c>
      <c r="C781" s="8">
        <v>6295364</v>
      </c>
      <c r="D781" s="8">
        <v>2919232</v>
      </c>
      <c r="E781" s="10">
        <f>nyse_gme_short_volume__4[[#This Row],[total_short]]/nyse_gme_short_volume__4[[#This Row],[total_reported]]</f>
        <v>0.68319479226218927</v>
      </c>
      <c r="F781" s="10">
        <f>nyse_gme_short_volume__4[[#This Row],[total_long]]/nyse_gme_short_volume__4[[#This Row],[total_reported]]</f>
        <v>0.31680520773781073</v>
      </c>
      <c r="G781" s="8">
        <v>2973704</v>
      </c>
      <c r="H781" s="10">
        <f>nyse_gme_short_volume__4[[#This Row],[Off-Exchange]]/nyse_gme_short_volume__4[[#This Row],[total_reported]]</f>
        <v>0.32271669859427371</v>
      </c>
      <c r="I781" s="8">
        <v>4036</v>
      </c>
      <c r="J781" s="8" t="s">
        <v>1394</v>
      </c>
      <c r="K781" s="8" t="s">
        <v>1395</v>
      </c>
      <c r="L781" s="8" t="s">
        <v>1396</v>
      </c>
      <c r="M781" s="8" t="s">
        <v>1397</v>
      </c>
      <c r="N781" s="8">
        <v>14036</v>
      </c>
      <c r="O781" s="8">
        <v>74052</v>
      </c>
      <c r="P781" s="8">
        <v>1218996</v>
      </c>
      <c r="Q781" s="8">
        <v>284600</v>
      </c>
      <c r="R781" s="8">
        <v>27588</v>
      </c>
      <c r="S781" s="8">
        <v>6252</v>
      </c>
      <c r="T781" s="8">
        <v>37356</v>
      </c>
    </row>
    <row r="782" spans="1:20">
      <c r="A782" s="1">
        <v>44602</v>
      </c>
      <c r="B782" s="8">
        <v>12096784</v>
      </c>
      <c r="C782" s="8">
        <v>8115896</v>
      </c>
      <c r="D782" s="8">
        <v>3980888</v>
      </c>
      <c r="E782" s="10">
        <f>nyse_gme_short_volume__4[[#This Row],[total_short]]/nyse_gme_short_volume__4[[#This Row],[total_reported]]</f>
        <v>0.67091352544610205</v>
      </c>
      <c r="F782" s="10">
        <f>nyse_gme_short_volume__4[[#This Row],[total_long]]/nyse_gme_short_volume__4[[#This Row],[total_reported]]</f>
        <v>0.32908647455389795</v>
      </c>
      <c r="G782" s="8">
        <v>3888428</v>
      </c>
      <c r="H782" s="10">
        <f>nyse_gme_short_volume__4[[#This Row],[Off-Exchange]]/nyse_gme_short_volume__4[[#This Row],[total_reported]]</f>
        <v>0.32144312075011011</v>
      </c>
      <c r="I782" s="8">
        <v>4296</v>
      </c>
      <c r="J782" s="8" t="s">
        <v>1398</v>
      </c>
      <c r="K782" s="8" t="s">
        <v>1399</v>
      </c>
      <c r="L782" s="8" t="s">
        <v>1400</v>
      </c>
      <c r="M782" s="8" t="s">
        <v>1401</v>
      </c>
      <c r="N782" s="8">
        <v>27112</v>
      </c>
      <c r="O782" s="8">
        <v>81068</v>
      </c>
      <c r="P782" s="8">
        <v>1553464</v>
      </c>
      <c r="Q782" s="8">
        <v>409592</v>
      </c>
      <c r="R782" s="8">
        <v>43680</v>
      </c>
      <c r="S782" s="8">
        <v>16520</v>
      </c>
      <c r="T782" s="8">
        <v>46984</v>
      </c>
    </row>
    <row r="783" spans="1:20">
      <c r="A783" s="1">
        <v>44601</v>
      </c>
      <c r="B783" s="8">
        <v>12464840</v>
      </c>
      <c r="C783" s="8">
        <v>8106116</v>
      </c>
      <c r="D783" s="8">
        <v>4358724</v>
      </c>
      <c r="E783" s="10">
        <f>nyse_gme_short_volume__4[[#This Row],[total_short]]/nyse_gme_short_volume__4[[#This Row],[total_reported]]</f>
        <v>0.65031849586516954</v>
      </c>
      <c r="F783" s="10">
        <f>nyse_gme_short_volume__4[[#This Row],[total_long]]/nyse_gme_short_volume__4[[#This Row],[total_reported]]</f>
        <v>0.34968150413483046</v>
      </c>
      <c r="G783" s="8">
        <v>4244168</v>
      </c>
      <c r="H783" s="10">
        <f>nyse_gme_short_volume__4[[#This Row],[Off-Exchange]]/nyse_gme_short_volume__4[[#This Row],[total_reported]]</f>
        <v>0.34049117357302622</v>
      </c>
      <c r="I783" s="8">
        <v>14948</v>
      </c>
      <c r="J783" s="8" t="s">
        <v>1402</v>
      </c>
      <c r="K783" s="8" t="s">
        <v>1403</v>
      </c>
      <c r="L783" s="8" t="s">
        <v>1404</v>
      </c>
      <c r="M783" s="8" t="s">
        <v>1405</v>
      </c>
      <c r="N783" s="8">
        <v>34688</v>
      </c>
      <c r="O783" s="8">
        <v>11108</v>
      </c>
      <c r="P783" s="8">
        <v>1287804</v>
      </c>
      <c r="Q783" s="8">
        <v>341148</v>
      </c>
      <c r="R783" s="8">
        <v>33640</v>
      </c>
      <c r="S783" s="8">
        <v>12812</v>
      </c>
      <c r="T783" s="8">
        <v>33080</v>
      </c>
    </row>
    <row r="784" spans="1:20">
      <c r="A784" s="1">
        <v>44600</v>
      </c>
      <c r="B784" s="8">
        <v>16175488</v>
      </c>
      <c r="C784" s="8">
        <v>10108584</v>
      </c>
      <c r="D784" s="8">
        <v>6066904</v>
      </c>
      <c r="E784" s="10">
        <f>nyse_gme_short_volume__4[[#This Row],[total_short]]/nyse_gme_short_volume__4[[#This Row],[total_reported]]</f>
        <v>0.62493224315705342</v>
      </c>
      <c r="F784" s="10">
        <f>nyse_gme_short_volume__4[[#This Row],[total_long]]/nyse_gme_short_volume__4[[#This Row],[total_reported]]</f>
        <v>0.37506775684294658</v>
      </c>
      <c r="G784" s="8">
        <v>5448924</v>
      </c>
      <c r="H784" s="10">
        <f>nyse_gme_short_volume__4[[#This Row],[Off-Exchange]]/nyse_gme_short_volume__4[[#This Row],[total_reported]]</f>
        <v>0.33686303621875274</v>
      </c>
      <c r="I784" s="8">
        <v>14484</v>
      </c>
      <c r="J784" s="8" t="s">
        <v>1406</v>
      </c>
      <c r="K784" s="8" t="s">
        <v>1407</v>
      </c>
      <c r="L784" s="8" t="s">
        <v>1408</v>
      </c>
      <c r="M784" s="8" t="s">
        <v>1409</v>
      </c>
      <c r="N784" s="8">
        <v>43124</v>
      </c>
      <c r="O784" s="8">
        <v>17180</v>
      </c>
      <c r="P784" s="8">
        <v>1478328</v>
      </c>
      <c r="Q784" s="8">
        <v>543364</v>
      </c>
      <c r="R784" s="8">
        <v>70564</v>
      </c>
      <c r="S784" s="8">
        <v>2140</v>
      </c>
      <c r="T784" s="8">
        <v>40012</v>
      </c>
    </row>
    <row r="785" spans="1:20">
      <c r="A785" s="1">
        <v>44599</v>
      </c>
      <c r="B785" s="8">
        <v>5536588</v>
      </c>
      <c r="C785" s="8">
        <v>3616000</v>
      </c>
      <c r="D785" s="8">
        <v>1920588</v>
      </c>
      <c r="E785" s="10">
        <f>nyse_gme_short_volume__4[[#This Row],[total_short]]/nyse_gme_short_volume__4[[#This Row],[total_reported]]</f>
        <v>0.6531098214279264</v>
      </c>
      <c r="F785" s="10">
        <f>nyse_gme_short_volume__4[[#This Row],[total_long]]/nyse_gme_short_volume__4[[#This Row],[total_reported]]</f>
        <v>0.3468901785720736</v>
      </c>
      <c r="G785" s="8">
        <v>1661724</v>
      </c>
      <c r="H785" s="10">
        <f>nyse_gme_short_volume__4[[#This Row],[Off-Exchange]]/nyse_gme_short_volume__4[[#This Row],[total_reported]]</f>
        <v>0.30013502901064698</v>
      </c>
      <c r="I785" s="8">
        <v>1488</v>
      </c>
      <c r="J785" s="8" t="s">
        <v>1410</v>
      </c>
      <c r="K785" s="8" t="s">
        <v>1411</v>
      </c>
      <c r="L785" s="8" t="s">
        <v>1412</v>
      </c>
      <c r="M785" s="8" t="s">
        <v>1413</v>
      </c>
      <c r="N785" s="8">
        <v>10952</v>
      </c>
      <c r="O785" s="8">
        <v>40492</v>
      </c>
      <c r="P785" s="8">
        <v>898524</v>
      </c>
      <c r="Q785" s="8">
        <v>130900</v>
      </c>
      <c r="R785" s="8">
        <v>18576</v>
      </c>
      <c r="S785" s="8">
        <v>15968</v>
      </c>
      <c r="T785" s="8">
        <v>12872</v>
      </c>
    </row>
    <row r="786" spans="1:20">
      <c r="A786" s="1">
        <v>44596</v>
      </c>
      <c r="B786" s="8">
        <v>6338636</v>
      </c>
      <c r="C786" s="8">
        <v>4264588</v>
      </c>
      <c r="D786" s="8">
        <v>2074048</v>
      </c>
      <c r="E786" s="10">
        <f>nyse_gme_short_volume__4[[#This Row],[total_short]]/nyse_gme_short_volume__4[[#This Row],[total_reported]]</f>
        <v>0.67279269546318798</v>
      </c>
      <c r="F786" s="10">
        <f>nyse_gme_short_volume__4[[#This Row],[total_long]]/nyse_gme_short_volume__4[[#This Row],[total_reported]]</f>
        <v>0.32720730453681202</v>
      </c>
      <c r="G786" s="8">
        <v>2189252</v>
      </c>
      <c r="H786" s="10">
        <f>nyse_gme_short_volume__4[[#This Row],[Off-Exchange]]/nyse_gme_short_volume__4[[#This Row],[total_reported]]</f>
        <v>0.34538219263576581</v>
      </c>
      <c r="I786" s="8">
        <v>2720</v>
      </c>
      <c r="J786" s="8" t="s">
        <v>1414</v>
      </c>
      <c r="K786" s="8" t="s">
        <v>1415</v>
      </c>
      <c r="L786" s="8" t="s">
        <v>1416</v>
      </c>
      <c r="M786" s="8" t="s">
        <v>1417</v>
      </c>
      <c r="N786" s="8">
        <v>15200</v>
      </c>
      <c r="O786" s="8">
        <v>51136</v>
      </c>
      <c r="P786" s="8">
        <v>800152</v>
      </c>
      <c r="Q786" s="8">
        <v>129444</v>
      </c>
      <c r="R786" s="8">
        <v>24352</v>
      </c>
      <c r="S786" s="8">
        <v>14584</v>
      </c>
      <c r="T786" s="8">
        <v>17924</v>
      </c>
    </row>
    <row r="787" spans="1:20">
      <c r="A787" s="1">
        <v>44595</v>
      </c>
      <c r="B787" s="8">
        <v>8648108</v>
      </c>
      <c r="C787" s="8">
        <v>5373768</v>
      </c>
      <c r="D787" s="8">
        <v>3274340</v>
      </c>
      <c r="E787" s="10">
        <f>nyse_gme_short_volume__4[[#This Row],[total_short]]/nyse_gme_short_volume__4[[#This Row],[total_reported]]</f>
        <v>0.62138076906532624</v>
      </c>
      <c r="F787" s="10">
        <f>nyse_gme_short_volume__4[[#This Row],[total_long]]/nyse_gme_short_volume__4[[#This Row],[total_reported]]</f>
        <v>0.37861923093467381</v>
      </c>
      <c r="G787" s="8">
        <v>2720736</v>
      </c>
      <c r="H787" s="10">
        <f>nyse_gme_short_volume__4[[#This Row],[Off-Exchange]]/nyse_gme_short_volume__4[[#This Row],[total_reported]]</f>
        <v>0.31460476673048021</v>
      </c>
      <c r="I787" s="8">
        <v>55600</v>
      </c>
      <c r="J787" s="8" t="s">
        <v>1418</v>
      </c>
      <c r="K787" s="8" t="s">
        <v>1419</v>
      </c>
      <c r="L787" s="8" t="s">
        <v>1420</v>
      </c>
      <c r="M787" s="8" t="s">
        <v>1421</v>
      </c>
      <c r="N787" s="8">
        <v>53604</v>
      </c>
      <c r="O787" s="8">
        <v>8880</v>
      </c>
      <c r="P787" s="8">
        <v>764884</v>
      </c>
      <c r="Q787" s="8">
        <v>252348</v>
      </c>
      <c r="R787" s="8">
        <v>48780</v>
      </c>
      <c r="S787" s="8">
        <v>17076</v>
      </c>
      <c r="T787" s="8">
        <v>47752</v>
      </c>
    </row>
    <row r="788" spans="1:20">
      <c r="A788" s="1">
        <v>44594</v>
      </c>
      <c r="B788" s="8">
        <v>10730656</v>
      </c>
      <c r="C788" s="8">
        <v>7316052</v>
      </c>
      <c r="D788" s="8">
        <v>3414604</v>
      </c>
      <c r="E788" s="10">
        <f>nyse_gme_short_volume__4[[#This Row],[total_short]]/nyse_gme_short_volume__4[[#This Row],[total_reported]]</f>
        <v>0.6817898178825228</v>
      </c>
      <c r="F788" s="10">
        <f>nyse_gme_short_volume__4[[#This Row],[total_long]]/nyse_gme_short_volume__4[[#This Row],[total_reported]]</f>
        <v>0.31821018211747726</v>
      </c>
      <c r="G788" s="8">
        <v>3776628</v>
      </c>
      <c r="H788" s="10">
        <f>nyse_gme_short_volume__4[[#This Row],[Off-Exchange]]/nyse_gme_short_volume__4[[#This Row],[total_reported]]</f>
        <v>0.35194754169735754</v>
      </c>
      <c r="I788" s="8">
        <v>23076</v>
      </c>
      <c r="J788" s="8" t="s">
        <v>1422</v>
      </c>
      <c r="K788" s="8" t="s">
        <v>1423</v>
      </c>
      <c r="L788" s="8" t="s">
        <v>1424</v>
      </c>
      <c r="M788" s="8" t="s">
        <v>1425</v>
      </c>
      <c r="N788" s="8">
        <v>11568</v>
      </c>
      <c r="O788" s="8">
        <v>45896</v>
      </c>
      <c r="P788" s="8">
        <v>1451688</v>
      </c>
      <c r="Q788" s="8">
        <v>290348</v>
      </c>
      <c r="R788" s="8">
        <v>48948</v>
      </c>
      <c r="S788" s="8">
        <v>10644</v>
      </c>
      <c r="T788" s="8">
        <v>19036</v>
      </c>
    </row>
    <row r="789" spans="1:20">
      <c r="A789" s="1">
        <v>44593</v>
      </c>
      <c r="B789" s="8">
        <v>10941320</v>
      </c>
      <c r="C789" s="8">
        <v>7244060</v>
      </c>
      <c r="D789" s="8">
        <v>3697260</v>
      </c>
      <c r="E789" s="10">
        <f>nyse_gme_short_volume__4[[#This Row],[total_short]]/nyse_gme_short_volume__4[[#This Row],[total_reported]]</f>
        <v>0.66208281998881302</v>
      </c>
      <c r="F789" s="10">
        <f>nyse_gme_short_volume__4[[#This Row],[total_long]]/nyse_gme_short_volume__4[[#This Row],[total_reported]]</f>
        <v>0.33791718001118692</v>
      </c>
      <c r="G789" s="8">
        <v>3750468</v>
      </c>
      <c r="H789" s="10">
        <f>nyse_gme_short_volume__4[[#This Row],[Off-Exchange]]/nyse_gme_short_volume__4[[#This Row],[total_reported]]</f>
        <v>0.34278021299075434</v>
      </c>
      <c r="I789" s="8">
        <v>928</v>
      </c>
      <c r="J789" s="8" t="s">
        <v>1426</v>
      </c>
      <c r="K789" s="8" t="s">
        <v>1427</v>
      </c>
      <c r="L789" s="8" t="s">
        <v>1428</v>
      </c>
      <c r="M789" s="8" t="s">
        <v>1429</v>
      </c>
      <c r="N789" s="8">
        <v>14800</v>
      </c>
      <c r="O789" s="8">
        <v>9516</v>
      </c>
      <c r="P789" s="8">
        <v>1281240</v>
      </c>
      <c r="Q789" s="8">
        <v>403904</v>
      </c>
      <c r="R789" s="8">
        <v>28948</v>
      </c>
      <c r="S789" s="8">
        <v>18124</v>
      </c>
      <c r="T789" s="8">
        <v>14216</v>
      </c>
    </row>
    <row r="790" spans="1:20">
      <c r="A790" s="1">
        <v>44592</v>
      </c>
      <c r="B790" s="8">
        <v>11261344</v>
      </c>
      <c r="C790" s="8">
        <v>6920144</v>
      </c>
      <c r="D790" s="8">
        <v>4341200</v>
      </c>
      <c r="E790" s="10">
        <f>nyse_gme_short_volume__4[[#This Row],[total_short]]/nyse_gme_short_volume__4[[#This Row],[total_reported]]</f>
        <v>0.61450427231421045</v>
      </c>
      <c r="F790" s="10">
        <f>nyse_gme_short_volume__4[[#This Row],[total_long]]/nyse_gme_short_volume__4[[#This Row],[total_reported]]</f>
        <v>0.38549572768578955</v>
      </c>
      <c r="G790" s="8">
        <v>3703404</v>
      </c>
      <c r="H790" s="10">
        <f>nyse_gme_short_volume__4[[#This Row],[Off-Exchange]]/nyse_gme_short_volume__4[[#This Row],[total_reported]]</f>
        <v>0.32885985900084397</v>
      </c>
      <c r="I790" s="8">
        <v>3752</v>
      </c>
      <c r="J790" s="8" t="s">
        <v>1430</v>
      </c>
      <c r="K790" s="8" t="s">
        <v>1431</v>
      </c>
      <c r="L790" s="8" t="s">
        <v>1432</v>
      </c>
      <c r="M790" s="8" t="s">
        <v>1433</v>
      </c>
      <c r="N790" s="8">
        <v>20860</v>
      </c>
      <c r="O790" s="8">
        <v>44852</v>
      </c>
      <c r="P790" s="8">
        <v>1362168</v>
      </c>
      <c r="Q790" s="8">
        <v>302080</v>
      </c>
      <c r="R790" s="8">
        <v>27400</v>
      </c>
      <c r="S790" s="8">
        <v>11260</v>
      </c>
      <c r="T790" s="8">
        <v>21468</v>
      </c>
    </row>
    <row r="791" spans="1:20">
      <c r="A791" s="1">
        <v>44589</v>
      </c>
      <c r="B791" s="8">
        <v>13211244</v>
      </c>
      <c r="C791" s="8">
        <v>7178756</v>
      </c>
      <c r="D791" s="8">
        <v>6032488</v>
      </c>
      <c r="E791" s="10">
        <f>nyse_gme_short_volume__4[[#This Row],[total_short]]/nyse_gme_short_volume__4[[#This Row],[total_reported]]</f>
        <v>0.5433822886020423</v>
      </c>
      <c r="F791" s="10">
        <f>nyse_gme_short_volume__4[[#This Row],[total_long]]/nyse_gme_short_volume__4[[#This Row],[total_reported]]</f>
        <v>0.4566177113979577</v>
      </c>
      <c r="G791" s="8">
        <v>3863492</v>
      </c>
      <c r="H791" s="10">
        <f>nyse_gme_short_volume__4[[#This Row],[Off-Exchange]]/nyse_gme_short_volume__4[[#This Row],[total_reported]]</f>
        <v>0.29243968244020019</v>
      </c>
      <c r="I791" s="8">
        <v>77056</v>
      </c>
      <c r="J791" s="8" t="s">
        <v>1434</v>
      </c>
      <c r="K791" s="8" t="s">
        <v>1435</v>
      </c>
      <c r="L791" s="8" t="s">
        <v>1436</v>
      </c>
      <c r="M791" s="8" t="s">
        <v>1437</v>
      </c>
      <c r="N791" s="8">
        <v>25584</v>
      </c>
      <c r="O791" s="8">
        <v>42968</v>
      </c>
      <c r="P791" s="8">
        <v>1116316</v>
      </c>
      <c r="Q791" s="8">
        <v>362200</v>
      </c>
      <c r="R791" s="8">
        <v>87604</v>
      </c>
      <c r="S791" s="8">
        <v>29244</v>
      </c>
      <c r="T791" s="8">
        <v>42552</v>
      </c>
    </row>
    <row r="792" spans="1:20">
      <c r="A792" s="1">
        <v>44588</v>
      </c>
      <c r="B792" s="8">
        <v>11490116</v>
      </c>
      <c r="C792" s="8">
        <v>7575516</v>
      </c>
      <c r="D792" s="8">
        <v>3914600</v>
      </c>
      <c r="E792" s="10">
        <f>nyse_gme_short_volume__4[[#This Row],[total_short]]/nyse_gme_short_volume__4[[#This Row],[total_reported]]</f>
        <v>0.65930718192923377</v>
      </c>
      <c r="F792" s="10">
        <f>nyse_gme_short_volume__4[[#This Row],[total_long]]/nyse_gme_short_volume__4[[#This Row],[total_reported]]</f>
        <v>0.34069281807076623</v>
      </c>
      <c r="G792" s="8">
        <v>4091664</v>
      </c>
      <c r="H792" s="10">
        <f>nyse_gme_short_volume__4[[#This Row],[Off-Exchange]]/nyse_gme_short_volume__4[[#This Row],[total_reported]]</f>
        <v>0.35610293229415613</v>
      </c>
      <c r="I792" s="8">
        <v>14796</v>
      </c>
      <c r="J792" s="8" t="s">
        <v>1438</v>
      </c>
      <c r="K792" s="8" t="s">
        <v>1439</v>
      </c>
      <c r="L792" s="8" t="s">
        <v>1440</v>
      </c>
      <c r="M792" s="8" t="s">
        <v>1441</v>
      </c>
      <c r="N792" s="8">
        <v>37300</v>
      </c>
      <c r="O792" s="8">
        <v>6632</v>
      </c>
      <c r="P792" s="8">
        <v>1287884</v>
      </c>
      <c r="Q792" s="8">
        <v>400548</v>
      </c>
      <c r="R792" s="8">
        <v>49692</v>
      </c>
      <c r="S792" s="8">
        <v>8600</v>
      </c>
      <c r="T792" s="8">
        <v>14472</v>
      </c>
    </row>
    <row r="793" spans="1:20">
      <c r="A793" s="1">
        <v>44587</v>
      </c>
      <c r="B793" s="8">
        <v>25833060</v>
      </c>
      <c r="C793" s="8">
        <v>17293364</v>
      </c>
      <c r="D793" s="8">
        <v>8539696</v>
      </c>
      <c r="E793" s="10">
        <f>nyse_gme_short_volume__4[[#This Row],[total_short]]/nyse_gme_short_volume__4[[#This Row],[total_reported]]</f>
        <v>0.6694276249116442</v>
      </c>
      <c r="F793" s="10">
        <f>nyse_gme_short_volume__4[[#This Row],[total_long]]/nyse_gme_short_volume__4[[#This Row],[total_reported]]</f>
        <v>0.3305723750883558</v>
      </c>
      <c r="G793" s="8">
        <v>9215120</v>
      </c>
      <c r="H793" s="10">
        <f>nyse_gme_short_volume__4[[#This Row],[Off-Exchange]]/nyse_gme_short_volume__4[[#This Row],[total_reported]]</f>
        <v>0.35671809688825096</v>
      </c>
      <c r="I793" s="8">
        <v>28828</v>
      </c>
      <c r="J793" s="8" t="s">
        <v>1442</v>
      </c>
      <c r="K793" s="8" t="s">
        <v>1443</v>
      </c>
      <c r="L793" s="8" t="s">
        <v>1444</v>
      </c>
      <c r="M793" s="8" t="s">
        <v>1445</v>
      </c>
      <c r="N793" s="8">
        <v>101540</v>
      </c>
      <c r="O793" s="8">
        <v>68728</v>
      </c>
      <c r="P793" s="8">
        <v>2565260</v>
      </c>
      <c r="Q793" s="8">
        <v>1042760</v>
      </c>
      <c r="R793" s="8">
        <v>143044</v>
      </c>
      <c r="S793" s="8">
        <v>70044</v>
      </c>
      <c r="T793" s="8">
        <v>122644</v>
      </c>
    </row>
    <row r="794" spans="1:20">
      <c r="A794" s="1">
        <v>44586</v>
      </c>
      <c r="B794" s="8">
        <v>11392400</v>
      </c>
      <c r="C794" s="8">
        <v>6561240</v>
      </c>
      <c r="D794" s="8">
        <v>4831160</v>
      </c>
      <c r="E794" s="10">
        <f>nyse_gme_short_volume__4[[#This Row],[total_short]]/nyse_gme_short_volume__4[[#This Row],[total_reported]]</f>
        <v>0.57593132263614344</v>
      </c>
      <c r="F794" s="10">
        <f>nyse_gme_short_volume__4[[#This Row],[total_long]]/nyse_gme_short_volume__4[[#This Row],[total_reported]]</f>
        <v>0.42406867736385662</v>
      </c>
      <c r="G794" s="8">
        <v>3389088</v>
      </c>
      <c r="H794" s="10">
        <f>nyse_gme_short_volume__4[[#This Row],[Off-Exchange]]/nyse_gme_short_volume__4[[#This Row],[total_reported]]</f>
        <v>0.2974867455496647</v>
      </c>
      <c r="I794" s="8">
        <v>80988</v>
      </c>
      <c r="J794" s="8" t="s">
        <v>1446</v>
      </c>
      <c r="K794" s="8" t="s">
        <v>1447</v>
      </c>
      <c r="L794" s="8" t="s">
        <v>1448</v>
      </c>
      <c r="M794" s="8" t="s">
        <v>1449</v>
      </c>
      <c r="N794" s="8">
        <v>18164</v>
      </c>
      <c r="O794" s="8">
        <v>2696</v>
      </c>
      <c r="P794" s="8">
        <v>1300152</v>
      </c>
      <c r="Q794" s="8">
        <v>285168</v>
      </c>
      <c r="R794" s="8">
        <v>82172</v>
      </c>
      <c r="S794" s="8">
        <v>2700</v>
      </c>
      <c r="T794" s="8">
        <v>41228</v>
      </c>
    </row>
    <row r="795" spans="1:20">
      <c r="A795" s="1">
        <v>44585</v>
      </c>
      <c r="B795" s="8">
        <v>19721372</v>
      </c>
      <c r="C795" s="8">
        <v>11681528</v>
      </c>
      <c r="D795" s="8">
        <v>8039844</v>
      </c>
      <c r="E795" s="10">
        <f>nyse_gme_short_volume__4[[#This Row],[total_short]]/nyse_gme_short_volume__4[[#This Row],[total_reported]]</f>
        <v>0.5923283633613321</v>
      </c>
      <c r="F795" s="10">
        <f>nyse_gme_short_volume__4[[#This Row],[total_long]]/nyse_gme_short_volume__4[[#This Row],[total_reported]]</f>
        <v>0.40767163663866796</v>
      </c>
      <c r="G795" s="8">
        <v>5874988</v>
      </c>
      <c r="H795" s="10">
        <f>nyse_gme_short_volume__4[[#This Row],[Off-Exchange]]/nyse_gme_short_volume__4[[#This Row],[total_reported]]</f>
        <v>0.29789955790094119</v>
      </c>
      <c r="I795" s="8">
        <v>141336</v>
      </c>
      <c r="J795" s="8" t="s">
        <v>1450</v>
      </c>
      <c r="K795" s="8" t="s">
        <v>1451</v>
      </c>
      <c r="L795" s="8" t="s">
        <v>1452</v>
      </c>
      <c r="M795" s="8" t="s">
        <v>1453</v>
      </c>
      <c r="N795" s="8">
        <v>46556</v>
      </c>
      <c r="O795" s="8">
        <v>20136</v>
      </c>
      <c r="P795" s="8">
        <v>2381672</v>
      </c>
      <c r="Q795" s="8">
        <v>469180</v>
      </c>
      <c r="R795" s="8">
        <v>98084</v>
      </c>
      <c r="S795" s="8">
        <v>43548</v>
      </c>
      <c r="T795" s="8">
        <v>90064</v>
      </c>
    </row>
    <row r="796" spans="1:20">
      <c r="A796" s="1">
        <v>44582</v>
      </c>
      <c r="B796" s="8">
        <v>17484280</v>
      </c>
      <c r="C796" s="8">
        <v>9904344</v>
      </c>
      <c r="D796" s="8">
        <v>7579936</v>
      </c>
      <c r="E796" s="10">
        <f>nyse_gme_short_volume__4[[#This Row],[total_short]]/nyse_gme_short_volume__4[[#This Row],[total_reported]]</f>
        <v>0.56647136742262194</v>
      </c>
      <c r="F796" s="10">
        <f>nyse_gme_short_volume__4[[#This Row],[total_long]]/nyse_gme_short_volume__4[[#This Row],[total_reported]]</f>
        <v>0.43352863257737806</v>
      </c>
      <c r="G796" s="8">
        <v>4419264</v>
      </c>
      <c r="H796" s="10">
        <f>nyse_gme_short_volume__4[[#This Row],[Off-Exchange]]/nyse_gme_short_volume__4[[#This Row],[total_reported]]</f>
        <v>0.25275641890887129</v>
      </c>
      <c r="I796" s="8">
        <v>35636</v>
      </c>
      <c r="J796" s="8" t="s">
        <v>1454</v>
      </c>
      <c r="K796" s="8" t="s">
        <v>1455</v>
      </c>
      <c r="L796" s="8" t="s">
        <v>1456</v>
      </c>
      <c r="M796" s="8" t="s">
        <v>1457</v>
      </c>
      <c r="N796" s="8">
        <v>49752</v>
      </c>
      <c r="O796" s="8">
        <v>39068</v>
      </c>
      <c r="P796" s="8">
        <v>2282364</v>
      </c>
      <c r="Q796" s="8">
        <v>618196</v>
      </c>
      <c r="R796" s="8">
        <v>54120</v>
      </c>
      <c r="S796" s="8">
        <v>23780</v>
      </c>
      <c r="T796" s="8">
        <v>152368</v>
      </c>
    </row>
    <row r="797" spans="1:20">
      <c r="A797" s="1">
        <v>44581</v>
      </c>
      <c r="B797" s="8">
        <v>9295848</v>
      </c>
      <c r="C797" s="8">
        <v>5539312</v>
      </c>
      <c r="D797" s="8">
        <v>3756536</v>
      </c>
      <c r="E797" s="10">
        <f>nyse_gme_short_volume__4[[#This Row],[total_short]]/nyse_gme_short_volume__4[[#This Row],[total_reported]]</f>
        <v>0.5958909827269121</v>
      </c>
      <c r="F797" s="10">
        <f>nyse_gme_short_volume__4[[#This Row],[total_long]]/nyse_gme_short_volume__4[[#This Row],[total_reported]]</f>
        <v>0.40410901727308796</v>
      </c>
      <c r="G797" s="8">
        <v>2343372</v>
      </c>
      <c r="H797" s="10">
        <f>nyse_gme_short_volume__4[[#This Row],[Off-Exchange]]/nyse_gme_short_volume__4[[#This Row],[total_reported]]</f>
        <v>0.25208802897809862</v>
      </c>
      <c r="I797" s="8">
        <v>400</v>
      </c>
      <c r="J797" s="8" t="s">
        <v>1458</v>
      </c>
      <c r="K797" s="8" t="s">
        <v>1459</v>
      </c>
      <c r="L797" s="8" t="s">
        <v>1460</v>
      </c>
      <c r="M797" s="8" t="s">
        <v>1461</v>
      </c>
      <c r="N797" s="8">
        <v>17760</v>
      </c>
      <c r="O797" s="8">
        <v>6996</v>
      </c>
      <c r="P797" s="8">
        <v>1379984</v>
      </c>
      <c r="Q797" s="8">
        <v>337048</v>
      </c>
      <c r="R797" s="8">
        <v>29316</v>
      </c>
      <c r="S797" s="8">
        <v>25604</v>
      </c>
      <c r="T797" s="8">
        <v>34276</v>
      </c>
    </row>
    <row r="798" spans="1:20">
      <c r="A798" s="1">
        <v>44580</v>
      </c>
      <c r="B798" s="8">
        <v>7703012</v>
      </c>
      <c r="C798" s="8">
        <v>3651028</v>
      </c>
      <c r="D798" s="8">
        <v>4051984</v>
      </c>
      <c r="E798" s="10">
        <f>nyse_gme_short_volume__4[[#This Row],[total_short]]/nyse_gme_short_volume__4[[#This Row],[total_reported]]</f>
        <v>0.47397407663391933</v>
      </c>
      <c r="F798" s="10">
        <f>nyse_gme_short_volume__4[[#This Row],[total_long]]/nyse_gme_short_volume__4[[#This Row],[total_reported]]</f>
        <v>0.52602592336608067</v>
      </c>
      <c r="G798" s="8">
        <v>1447240</v>
      </c>
      <c r="H798" s="10">
        <f>nyse_gme_short_volume__4[[#This Row],[Off-Exchange]]/nyse_gme_short_volume__4[[#This Row],[total_reported]]</f>
        <v>0.18787975404945495</v>
      </c>
      <c r="I798" s="8">
        <v>63044</v>
      </c>
      <c r="J798" s="8" t="s">
        <v>1462</v>
      </c>
      <c r="K798" s="8" t="s">
        <v>1463</v>
      </c>
      <c r="L798" s="8" t="s">
        <v>1464</v>
      </c>
      <c r="M798" s="8" t="s">
        <v>1465</v>
      </c>
      <c r="N798" s="8">
        <v>22260</v>
      </c>
      <c r="O798" s="8">
        <v>14048</v>
      </c>
      <c r="P798" s="8">
        <v>760836</v>
      </c>
      <c r="Q798" s="8">
        <v>253248</v>
      </c>
      <c r="R798" s="8">
        <v>30924</v>
      </c>
      <c r="S798" s="8">
        <v>24380</v>
      </c>
      <c r="T798" s="8">
        <v>47296</v>
      </c>
    </row>
    <row r="799" spans="1:20">
      <c r="A799" s="1">
        <v>44579</v>
      </c>
      <c r="B799" s="8">
        <v>11893556</v>
      </c>
      <c r="C799" s="8">
        <v>6175300</v>
      </c>
      <c r="D799" s="8">
        <v>5718256</v>
      </c>
      <c r="E799" s="10">
        <f>nyse_gme_short_volume__4[[#This Row],[total_short]]/nyse_gme_short_volume__4[[#This Row],[total_reported]]</f>
        <v>0.51921393399921778</v>
      </c>
      <c r="F799" s="10">
        <f>nyse_gme_short_volume__4[[#This Row],[total_long]]/nyse_gme_short_volume__4[[#This Row],[total_reported]]</f>
        <v>0.48078606600078228</v>
      </c>
      <c r="G799" s="8">
        <v>2602504</v>
      </c>
      <c r="H799" s="10">
        <f>nyse_gme_short_volume__4[[#This Row],[Off-Exchange]]/nyse_gme_short_volume__4[[#This Row],[total_reported]]</f>
        <v>0.21881630691443332</v>
      </c>
      <c r="I799" s="8">
        <v>41004</v>
      </c>
      <c r="J799" s="8" t="s">
        <v>1466</v>
      </c>
      <c r="K799" s="8" t="s">
        <v>1467</v>
      </c>
      <c r="L799" s="8" t="s">
        <v>1468</v>
      </c>
      <c r="M799" s="8" t="s">
        <v>1469</v>
      </c>
      <c r="N799" s="8">
        <v>65368</v>
      </c>
      <c r="O799" s="8">
        <v>24088</v>
      </c>
      <c r="P799" s="8">
        <v>1347148</v>
      </c>
      <c r="Q799" s="8">
        <v>454668</v>
      </c>
      <c r="R799" s="8">
        <v>57588</v>
      </c>
      <c r="S799" s="8">
        <v>14816</v>
      </c>
      <c r="T799" s="8">
        <v>26984</v>
      </c>
    </row>
    <row r="800" spans="1:20">
      <c r="A800" s="1">
        <v>44575</v>
      </c>
      <c r="B800" s="8">
        <v>12419908</v>
      </c>
      <c r="C800" s="8">
        <v>7217160</v>
      </c>
      <c r="D800" s="8">
        <v>5202748</v>
      </c>
      <c r="E800" s="10">
        <f>nyse_gme_short_volume__4[[#This Row],[total_short]]/nyse_gme_short_volume__4[[#This Row],[total_reported]]</f>
        <v>0.5810960918551088</v>
      </c>
      <c r="F800" s="10">
        <f>nyse_gme_short_volume__4[[#This Row],[total_long]]/nyse_gme_short_volume__4[[#This Row],[total_reported]]</f>
        <v>0.41890390814489126</v>
      </c>
      <c r="G800" s="8">
        <v>3165348</v>
      </c>
      <c r="H800" s="10">
        <f>nyse_gme_short_volume__4[[#This Row],[Off-Exchange]]/nyse_gme_short_volume__4[[#This Row],[total_reported]]</f>
        <v>0.25486082505603103</v>
      </c>
      <c r="I800" s="8">
        <v>15508</v>
      </c>
      <c r="J800" s="8" t="s">
        <v>1470</v>
      </c>
      <c r="K800" s="8" t="s">
        <v>1471</v>
      </c>
      <c r="L800" s="8" t="s">
        <v>1472</v>
      </c>
      <c r="M800" s="8" t="s">
        <v>1473</v>
      </c>
      <c r="N800" s="8">
        <v>53556</v>
      </c>
      <c r="O800" s="8">
        <v>21372</v>
      </c>
      <c r="P800" s="8">
        <v>1577984</v>
      </c>
      <c r="Q800" s="8">
        <v>342432</v>
      </c>
      <c r="R800" s="8">
        <v>41416</v>
      </c>
      <c r="S800" s="8">
        <v>52200</v>
      </c>
      <c r="T800" s="8">
        <v>29532</v>
      </c>
    </row>
    <row r="801" spans="1:20">
      <c r="A801" s="1">
        <v>44574</v>
      </c>
      <c r="B801" s="8">
        <v>7426252</v>
      </c>
      <c r="C801" s="8">
        <v>4150460</v>
      </c>
      <c r="D801" s="8">
        <v>3275792</v>
      </c>
      <c r="E801" s="10">
        <f>nyse_gme_short_volume__4[[#This Row],[total_short]]/nyse_gme_short_volume__4[[#This Row],[total_reported]]</f>
        <v>0.55889027197030217</v>
      </c>
      <c r="F801" s="10">
        <f>nyse_gme_short_volume__4[[#This Row],[total_long]]/nyse_gme_short_volume__4[[#This Row],[total_reported]]</f>
        <v>0.44110972802969789</v>
      </c>
      <c r="G801" s="8">
        <v>1645000</v>
      </c>
      <c r="H801" s="10">
        <f>nyse_gme_short_volume__4[[#This Row],[Off-Exchange]]/nyse_gme_short_volume__4[[#This Row],[total_reported]]</f>
        <v>0.22151147038910071</v>
      </c>
      <c r="I801" s="8">
        <v>17672</v>
      </c>
      <c r="J801" s="8" t="s">
        <v>1474</v>
      </c>
      <c r="K801" s="8" t="s">
        <v>1475</v>
      </c>
      <c r="L801" s="8" t="s">
        <v>1476</v>
      </c>
      <c r="M801" s="8" t="s">
        <v>1477</v>
      </c>
      <c r="N801" s="8">
        <v>31200</v>
      </c>
      <c r="O801" s="8">
        <v>19140</v>
      </c>
      <c r="P801" s="8">
        <v>971132</v>
      </c>
      <c r="Q801" s="8">
        <v>185756</v>
      </c>
      <c r="R801" s="8">
        <v>16352</v>
      </c>
      <c r="S801" s="8">
        <v>6296</v>
      </c>
      <c r="T801" s="8">
        <v>32024</v>
      </c>
    </row>
    <row r="802" spans="1:20">
      <c r="A802" s="1">
        <v>44573</v>
      </c>
      <c r="B802" s="8">
        <v>5310236</v>
      </c>
      <c r="C802" s="8">
        <v>2904320</v>
      </c>
      <c r="D802" s="8">
        <v>2405916</v>
      </c>
      <c r="E802" s="10">
        <f>nyse_gme_short_volume__4[[#This Row],[total_short]]/nyse_gme_short_volume__4[[#This Row],[total_reported]]</f>
        <v>0.54692861108244528</v>
      </c>
      <c r="F802" s="10">
        <f>nyse_gme_short_volume__4[[#This Row],[total_long]]/nyse_gme_short_volume__4[[#This Row],[total_reported]]</f>
        <v>0.45307138891755472</v>
      </c>
      <c r="G802" s="8">
        <v>1267308</v>
      </c>
      <c r="H802" s="10">
        <f>nyse_gme_short_volume__4[[#This Row],[Off-Exchange]]/nyse_gme_short_volume__4[[#This Row],[total_reported]]</f>
        <v>0.23865379994410796</v>
      </c>
      <c r="I802" s="8">
        <v>4248</v>
      </c>
      <c r="J802" s="8" t="s">
        <v>1478</v>
      </c>
      <c r="K802" s="8" t="s">
        <v>1479</v>
      </c>
      <c r="L802" s="8" t="s">
        <v>1480</v>
      </c>
      <c r="M802" s="8" t="s">
        <v>1481</v>
      </c>
      <c r="N802" s="8">
        <v>10080</v>
      </c>
      <c r="O802" s="8">
        <v>2000</v>
      </c>
      <c r="P802" s="8">
        <v>671796</v>
      </c>
      <c r="Q802" s="8">
        <v>111488</v>
      </c>
      <c r="R802" s="8">
        <v>15340</v>
      </c>
      <c r="S802" s="8">
        <v>29976</v>
      </c>
      <c r="T802" s="8">
        <v>33736</v>
      </c>
    </row>
    <row r="803" spans="1:20">
      <c r="A803" s="1">
        <v>44572</v>
      </c>
      <c r="B803" s="8">
        <v>8006520</v>
      </c>
      <c r="C803" s="8">
        <v>3741260</v>
      </c>
      <c r="D803" s="8">
        <v>4265260</v>
      </c>
      <c r="E803" s="10">
        <f>nyse_gme_short_volume__4[[#This Row],[total_short]]/nyse_gme_short_volume__4[[#This Row],[total_reported]]</f>
        <v>0.46727666951434582</v>
      </c>
      <c r="F803" s="10">
        <f>nyse_gme_short_volume__4[[#This Row],[total_long]]/nyse_gme_short_volume__4[[#This Row],[total_reported]]</f>
        <v>0.53272333048565423</v>
      </c>
      <c r="G803" s="8">
        <v>1907016</v>
      </c>
      <c r="H803" s="10">
        <f>nyse_gme_short_volume__4[[#This Row],[Off-Exchange]]/nyse_gme_short_volume__4[[#This Row],[total_reported]]</f>
        <v>0.23818288095202411</v>
      </c>
      <c r="I803" s="8">
        <v>74396</v>
      </c>
      <c r="J803" s="8" t="s">
        <v>1482</v>
      </c>
      <c r="K803" s="8" t="s">
        <v>1483</v>
      </c>
      <c r="L803" s="8" t="s">
        <v>1484</v>
      </c>
      <c r="M803" s="8" t="s">
        <v>1485</v>
      </c>
      <c r="N803" s="8">
        <v>14356</v>
      </c>
      <c r="O803" s="8">
        <v>4828</v>
      </c>
      <c r="P803" s="8">
        <v>539828</v>
      </c>
      <c r="Q803" s="8">
        <v>191128</v>
      </c>
      <c r="R803" s="8">
        <v>13108</v>
      </c>
      <c r="S803" s="8">
        <v>4940</v>
      </c>
      <c r="T803" s="8">
        <v>20476</v>
      </c>
    </row>
    <row r="804" spans="1:20">
      <c r="A804" s="1">
        <v>44571</v>
      </c>
      <c r="B804" s="8">
        <v>17763724</v>
      </c>
      <c r="C804" s="8">
        <v>8815184</v>
      </c>
      <c r="D804" s="8">
        <v>8948540</v>
      </c>
      <c r="E804" s="10">
        <f>nyse_gme_short_volume__4[[#This Row],[total_short]]/nyse_gme_short_volume__4[[#This Row],[total_reported]]</f>
        <v>0.49624639518155089</v>
      </c>
      <c r="F804" s="10">
        <f>nyse_gme_short_volume__4[[#This Row],[total_long]]/nyse_gme_short_volume__4[[#This Row],[total_reported]]</f>
        <v>0.50375360481844911</v>
      </c>
      <c r="G804" s="8">
        <v>4253560</v>
      </c>
      <c r="H804" s="10">
        <f>nyse_gme_short_volume__4[[#This Row],[Off-Exchange]]/nyse_gme_short_volume__4[[#This Row],[total_reported]]</f>
        <v>0.23945204282615515</v>
      </c>
      <c r="I804" s="8">
        <v>141664</v>
      </c>
      <c r="J804" s="8" t="s">
        <v>1486</v>
      </c>
      <c r="K804" s="8" t="s">
        <v>1487</v>
      </c>
      <c r="L804" s="8" t="s">
        <v>1488</v>
      </c>
      <c r="M804" s="8" t="s">
        <v>1489</v>
      </c>
      <c r="N804" s="8">
        <v>63444</v>
      </c>
      <c r="O804" s="8">
        <v>17364</v>
      </c>
      <c r="P804" s="8">
        <v>1675776</v>
      </c>
      <c r="Q804" s="8">
        <v>457728</v>
      </c>
      <c r="R804" s="8">
        <v>173992</v>
      </c>
      <c r="S804" s="8">
        <v>27564</v>
      </c>
      <c r="T804" s="8">
        <v>27392</v>
      </c>
    </row>
    <row r="805" spans="1:20">
      <c r="A805" s="1">
        <v>44568</v>
      </c>
      <c r="B805" s="8">
        <v>37807480</v>
      </c>
      <c r="C805" s="8">
        <v>21042184</v>
      </c>
      <c r="D805" s="8">
        <v>16765296</v>
      </c>
      <c r="E805" s="10">
        <f>nyse_gme_short_volume__4[[#This Row],[total_short]]/nyse_gme_short_volume__4[[#This Row],[total_reported]]</f>
        <v>0.55656140001925547</v>
      </c>
      <c r="F805" s="10">
        <f>nyse_gme_short_volume__4[[#This Row],[total_long]]/nyse_gme_short_volume__4[[#This Row],[total_reported]]</f>
        <v>0.44343859998074453</v>
      </c>
      <c r="G805" s="8">
        <v>10311840</v>
      </c>
      <c r="H805" s="10">
        <f>nyse_gme_short_volume__4[[#This Row],[Off-Exchange]]/nyse_gme_short_volume__4[[#This Row],[total_reported]]</f>
        <v>0.27274602803466402</v>
      </c>
      <c r="I805" s="8">
        <v>54828</v>
      </c>
      <c r="J805" s="8" t="s">
        <v>1490</v>
      </c>
      <c r="K805" s="8" t="s">
        <v>1491</v>
      </c>
      <c r="L805" s="8" t="s">
        <v>1492</v>
      </c>
      <c r="M805" s="8" t="s">
        <v>1493</v>
      </c>
      <c r="N805" s="8">
        <v>91664</v>
      </c>
      <c r="O805" s="8">
        <v>60516</v>
      </c>
      <c r="P805" s="8">
        <v>3364880</v>
      </c>
      <c r="Q805" s="8">
        <v>1115520</v>
      </c>
      <c r="R805" s="8">
        <v>76400</v>
      </c>
      <c r="S805" s="8">
        <v>29560</v>
      </c>
      <c r="T805" s="8">
        <v>67712</v>
      </c>
    </row>
    <row r="806" spans="1:20">
      <c r="A806" s="1">
        <v>44567</v>
      </c>
      <c r="B806" s="8">
        <v>13170364</v>
      </c>
      <c r="C806" s="8">
        <v>6365592</v>
      </c>
      <c r="D806" s="8">
        <v>6804772</v>
      </c>
      <c r="E806" s="10">
        <f>nyse_gme_short_volume__4[[#This Row],[total_short]]/nyse_gme_short_volume__4[[#This Row],[total_reported]]</f>
        <v>0.48332696043936219</v>
      </c>
      <c r="F806" s="10">
        <f>nyse_gme_short_volume__4[[#This Row],[total_long]]/nyse_gme_short_volume__4[[#This Row],[total_reported]]</f>
        <v>0.51667303956063781</v>
      </c>
      <c r="G806" s="8">
        <v>2452008</v>
      </c>
      <c r="H806" s="10">
        <f>nyse_gme_short_volume__4[[#This Row],[Off-Exchange]]/nyse_gme_short_volume__4[[#This Row],[total_reported]]</f>
        <v>0.18617617554078231</v>
      </c>
      <c r="I806" s="8">
        <v>82952</v>
      </c>
      <c r="J806" s="8" t="s">
        <v>1494</v>
      </c>
      <c r="K806" s="8" t="s">
        <v>1495</v>
      </c>
      <c r="L806" s="8" t="s">
        <v>1496</v>
      </c>
      <c r="M806" s="8" t="s">
        <v>1497</v>
      </c>
      <c r="N806" s="8">
        <v>64704</v>
      </c>
      <c r="O806" s="8">
        <v>13416</v>
      </c>
      <c r="P806" s="8">
        <v>985936</v>
      </c>
      <c r="Q806" s="8">
        <v>283732</v>
      </c>
      <c r="R806" s="8">
        <v>116104</v>
      </c>
      <c r="S806" s="8">
        <v>3276</v>
      </c>
      <c r="T806" s="8">
        <v>19656</v>
      </c>
    </row>
    <row r="807" spans="1:20">
      <c r="A807" s="1">
        <v>44566</v>
      </c>
      <c r="B807" s="8">
        <v>11085840</v>
      </c>
      <c r="C807" s="8">
        <v>6600700</v>
      </c>
      <c r="D807" s="8">
        <v>4485140</v>
      </c>
      <c r="E807" s="10">
        <f>nyse_gme_short_volume__4[[#This Row],[total_short]]/nyse_gme_short_volume__4[[#This Row],[total_reported]]</f>
        <v>0.59541721691815863</v>
      </c>
      <c r="F807" s="10">
        <f>nyse_gme_short_volume__4[[#This Row],[total_long]]/nyse_gme_short_volume__4[[#This Row],[total_reported]]</f>
        <v>0.40458278308184131</v>
      </c>
      <c r="G807" s="8">
        <v>2799840</v>
      </c>
      <c r="H807" s="10">
        <f>nyse_gme_short_volume__4[[#This Row],[Off-Exchange]]/nyse_gme_short_volume__4[[#This Row],[total_reported]]</f>
        <v>0.25256002251520859</v>
      </c>
      <c r="I807" s="8">
        <v>39020</v>
      </c>
      <c r="J807" s="8" t="s">
        <v>1498</v>
      </c>
      <c r="K807" s="8" t="s">
        <v>1499</v>
      </c>
      <c r="L807" s="8" t="s">
        <v>1500</v>
      </c>
      <c r="M807" s="8" t="s">
        <v>1501</v>
      </c>
      <c r="N807" s="8">
        <v>58008</v>
      </c>
      <c r="O807" s="8">
        <v>16092</v>
      </c>
      <c r="P807" s="8">
        <v>1262084</v>
      </c>
      <c r="Q807" s="8">
        <v>305128</v>
      </c>
      <c r="R807" s="8">
        <v>93656</v>
      </c>
      <c r="S807" s="8">
        <v>22496</v>
      </c>
      <c r="T807" s="8">
        <v>16096</v>
      </c>
    </row>
    <row r="808" spans="1:20">
      <c r="A808" s="1">
        <v>44565</v>
      </c>
      <c r="B808" s="8">
        <v>6108128</v>
      </c>
      <c r="C808" s="8">
        <v>3662368</v>
      </c>
      <c r="D808" s="8">
        <v>2445760</v>
      </c>
      <c r="E808" s="10">
        <f>nyse_gme_short_volume__4[[#This Row],[total_short]]/nyse_gme_short_volume__4[[#This Row],[total_reported]]</f>
        <v>0.59958926859424033</v>
      </c>
      <c r="F808" s="10">
        <f>nyse_gme_short_volume__4[[#This Row],[total_long]]/nyse_gme_short_volume__4[[#This Row],[total_reported]]</f>
        <v>0.40041073140575967</v>
      </c>
      <c r="G808" s="8">
        <v>1556600</v>
      </c>
      <c r="H808" s="10">
        <f>nyse_gme_short_volume__4[[#This Row],[Off-Exchange]]/nyse_gme_short_volume__4[[#This Row],[total_reported]]</f>
        <v>0.25484076299645325</v>
      </c>
      <c r="I808" s="8">
        <v>2044</v>
      </c>
      <c r="J808" s="8" t="s">
        <v>1502</v>
      </c>
      <c r="K808" s="8" t="s">
        <v>1503</v>
      </c>
      <c r="L808" s="8" t="s">
        <v>1504</v>
      </c>
      <c r="M808" s="8" t="s">
        <v>1505</v>
      </c>
      <c r="N808" s="8">
        <v>18388</v>
      </c>
      <c r="O808" s="8">
        <v>6820</v>
      </c>
      <c r="P808" s="8">
        <v>808940</v>
      </c>
      <c r="Q808" s="8">
        <v>136492</v>
      </c>
      <c r="R808" s="8">
        <v>30204</v>
      </c>
      <c r="S808" s="8">
        <v>4268</v>
      </c>
      <c r="T808" s="8">
        <v>24928</v>
      </c>
    </row>
    <row r="809" spans="1:20">
      <c r="A809" s="1">
        <v>44564</v>
      </c>
      <c r="B809" s="8">
        <v>4474288</v>
      </c>
      <c r="C809" s="8">
        <v>2100544</v>
      </c>
      <c r="D809" s="8">
        <v>2373744</v>
      </c>
      <c r="E809" s="10">
        <f>nyse_gme_short_volume__4[[#This Row],[total_short]]/nyse_gme_short_volume__4[[#This Row],[total_reported]]</f>
        <v>0.46947000282503049</v>
      </c>
      <c r="F809" s="10">
        <f>nyse_gme_short_volume__4[[#This Row],[total_long]]/nyse_gme_short_volume__4[[#This Row],[total_reported]]</f>
        <v>0.53052999717496951</v>
      </c>
      <c r="G809" s="8">
        <v>708516</v>
      </c>
      <c r="H809" s="10">
        <f>nyse_gme_short_volume__4[[#This Row],[Off-Exchange]]/nyse_gme_short_volume__4[[#This Row],[total_reported]]</f>
        <v>0.15835279266779428</v>
      </c>
      <c r="I809" s="8">
        <v>7392</v>
      </c>
      <c r="J809" s="8" t="s">
        <v>1304</v>
      </c>
      <c r="K809" s="8" t="s">
        <v>1506</v>
      </c>
      <c r="L809" s="8" t="s">
        <v>1507</v>
      </c>
      <c r="M809" s="8" t="s">
        <v>1508</v>
      </c>
      <c r="N809" s="8">
        <v>6400</v>
      </c>
      <c r="O809" s="8">
        <v>0</v>
      </c>
      <c r="P809" s="8">
        <v>623764</v>
      </c>
      <c r="Q809" s="8">
        <v>107568</v>
      </c>
      <c r="R809" s="8">
        <v>8728</v>
      </c>
      <c r="S809" s="8">
        <v>1952</v>
      </c>
      <c r="T809" s="8">
        <v>11052</v>
      </c>
    </row>
    <row r="810" spans="1:20">
      <c r="A810" s="1">
        <v>44561</v>
      </c>
      <c r="B810" s="8">
        <v>4777788</v>
      </c>
      <c r="C810" s="8">
        <v>1795244</v>
      </c>
      <c r="D810" s="8">
        <v>2982544</v>
      </c>
      <c r="E810" s="10">
        <f>nyse_gme_short_volume__4[[#This Row],[total_short]]/nyse_gme_short_volume__4[[#This Row],[total_reported]]</f>
        <v>0.37574794026022085</v>
      </c>
      <c r="F810" s="10">
        <f>nyse_gme_short_volume__4[[#This Row],[total_long]]/nyse_gme_short_volume__4[[#This Row],[total_reported]]</f>
        <v>0.62425205973977915</v>
      </c>
      <c r="G810" s="8">
        <v>657696</v>
      </c>
      <c r="H810" s="10">
        <f>nyse_gme_short_volume__4[[#This Row],[Off-Exchange]]/nyse_gme_short_volume__4[[#This Row],[total_reported]]</f>
        <v>0.1376570078036112</v>
      </c>
      <c r="I810" s="8">
        <v>16996</v>
      </c>
      <c r="J810" s="8" t="s">
        <v>1509</v>
      </c>
      <c r="K810" s="8" t="s">
        <v>1510</v>
      </c>
      <c r="L810" s="8" t="s">
        <v>1511</v>
      </c>
      <c r="M810" s="8" t="s">
        <v>1512</v>
      </c>
      <c r="N810" s="8">
        <v>7200</v>
      </c>
      <c r="O810" s="8">
        <v>8400</v>
      </c>
      <c r="P810" s="8">
        <v>495688</v>
      </c>
      <c r="Q810" s="8">
        <v>58252</v>
      </c>
      <c r="R810" s="8">
        <v>11748</v>
      </c>
      <c r="S810" s="8">
        <v>3300</v>
      </c>
      <c r="T810" s="8">
        <v>6972</v>
      </c>
    </row>
    <row r="811" spans="1:20">
      <c r="A811" s="1">
        <v>44560</v>
      </c>
      <c r="B811" s="8">
        <v>4941188</v>
      </c>
      <c r="C811" s="8">
        <v>2229280</v>
      </c>
      <c r="D811" s="8">
        <v>2711908</v>
      </c>
      <c r="E811" s="10">
        <f>nyse_gme_short_volume__4[[#This Row],[total_short]]/nyse_gme_short_volume__4[[#This Row],[total_reported]]</f>
        <v>0.45116275681071027</v>
      </c>
      <c r="F811" s="10">
        <f>nyse_gme_short_volume__4[[#This Row],[total_long]]/nyse_gme_short_volume__4[[#This Row],[total_reported]]</f>
        <v>0.54883724318928973</v>
      </c>
      <c r="G811" s="8">
        <v>870308</v>
      </c>
      <c r="H811" s="10">
        <f>nyse_gme_short_volume__4[[#This Row],[Off-Exchange]]/nyse_gme_short_volume__4[[#This Row],[total_reported]]</f>
        <v>0.17613335092694307</v>
      </c>
      <c r="I811" s="8">
        <v>1316</v>
      </c>
      <c r="J811" s="8" t="s">
        <v>1513</v>
      </c>
      <c r="K811" s="8" t="s">
        <v>1514</v>
      </c>
      <c r="L811" s="8" t="s">
        <v>1515</v>
      </c>
      <c r="M811" s="8" t="s">
        <v>1516</v>
      </c>
      <c r="N811" s="8">
        <v>16800</v>
      </c>
      <c r="O811" s="8">
        <v>8996</v>
      </c>
      <c r="P811" s="8">
        <v>567060</v>
      </c>
      <c r="Q811" s="8">
        <v>70648</v>
      </c>
      <c r="R811" s="8">
        <v>10860</v>
      </c>
      <c r="S811" s="8">
        <v>4296</v>
      </c>
      <c r="T811" s="8">
        <v>27820</v>
      </c>
    </row>
    <row r="812" spans="1:20">
      <c r="A812" s="1">
        <v>44559</v>
      </c>
      <c r="B812" s="8">
        <v>6956084</v>
      </c>
      <c r="C812" s="8">
        <v>3526252</v>
      </c>
      <c r="D812" s="8">
        <v>3429832</v>
      </c>
      <c r="E812" s="10">
        <f>nyse_gme_short_volume__4[[#This Row],[total_short]]/nyse_gme_short_volume__4[[#This Row],[total_reported]]</f>
        <v>0.50693062360949059</v>
      </c>
      <c r="F812" s="10">
        <f>nyse_gme_short_volume__4[[#This Row],[total_long]]/nyse_gme_short_volume__4[[#This Row],[total_reported]]</f>
        <v>0.49306937639050935</v>
      </c>
      <c r="G812" s="8">
        <v>1607408</v>
      </c>
      <c r="H812" s="10">
        <f>nyse_gme_short_volume__4[[#This Row],[Off-Exchange]]/nyse_gme_short_volume__4[[#This Row],[total_reported]]</f>
        <v>0.2310794406738044</v>
      </c>
      <c r="I812" s="8">
        <v>12724</v>
      </c>
      <c r="J812" s="8" t="s">
        <v>1517</v>
      </c>
      <c r="K812" s="8" t="s">
        <v>1518</v>
      </c>
      <c r="L812" s="8" t="s">
        <v>1519</v>
      </c>
      <c r="M812" s="8" t="s">
        <v>1520</v>
      </c>
      <c r="N812" s="8">
        <v>8800</v>
      </c>
      <c r="O812" s="8">
        <v>1200</v>
      </c>
      <c r="P812" s="8">
        <v>847880</v>
      </c>
      <c r="Q812" s="8">
        <v>255516</v>
      </c>
      <c r="R812" s="8">
        <v>26712</v>
      </c>
      <c r="S812" s="8">
        <v>2444</v>
      </c>
      <c r="T812" s="8">
        <v>17824</v>
      </c>
    </row>
    <row r="813" spans="1:20">
      <c r="A813" s="1">
        <v>44558</v>
      </c>
      <c r="B813" s="8">
        <v>4271800</v>
      </c>
      <c r="C813" s="8">
        <v>2135876</v>
      </c>
      <c r="D813" s="8">
        <v>2135924</v>
      </c>
      <c r="E813" s="10">
        <f>nyse_gme_short_volume__4[[#This Row],[total_short]]/nyse_gme_short_volume__4[[#This Row],[total_reported]]</f>
        <v>0.49999438175944566</v>
      </c>
      <c r="F813" s="10">
        <f>nyse_gme_short_volume__4[[#This Row],[total_long]]/nyse_gme_short_volume__4[[#This Row],[total_reported]]</f>
        <v>0.50000561824055434</v>
      </c>
      <c r="G813" s="8">
        <v>977444</v>
      </c>
      <c r="H813" s="10">
        <f>nyse_gme_short_volume__4[[#This Row],[Off-Exchange]]/nyse_gme_short_volume__4[[#This Row],[total_reported]]</f>
        <v>0.22881314668289715</v>
      </c>
      <c r="I813" s="8">
        <v>0</v>
      </c>
      <c r="J813" s="8" t="s">
        <v>1521</v>
      </c>
      <c r="K813" s="8" t="s">
        <v>1522</v>
      </c>
      <c r="L813" s="8" t="s">
        <v>1523</v>
      </c>
      <c r="M813" s="8" t="s">
        <v>1524</v>
      </c>
      <c r="N813" s="8">
        <v>7088</v>
      </c>
      <c r="O813" s="8">
        <v>6912</v>
      </c>
      <c r="P813" s="8">
        <v>483936</v>
      </c>
      <c r="Q813" s="8">
        <v>82260</v>
      </c>
      <c r="R813" s="8">
        <v>4352</v>
      </c>
      <c r="S813" s="8">
        <v>8328</v>
      </c>
      <c r="T813" s="8">
        <v>24200</v>
      </c>
    </row>
    <row r="814" spans="1:20">
      <c r="A814" s="1">
        <v>44557</v>
      </c>
      <c r="B814" s="8">
        <v>5275876</v>
      </c>
      <c r="C814" s="8">
        <v>2635496</v>
      </c>
      <c r="D814" s="8">
        <v>2640380</v>
      </c>
      <c r="E814" s="10">
        <f>nyse_gme_short_volume__4[[#This Row],[total_short]]/nyse_gme_short_volume__4[[#This Row],[total_reported]]</f>
        <v>0.49953713847709841</v>
      </c>
      <c r="F814" s="10">
        <f>nyse_gme_short_volume__4[[#This Row],[total_long]]/nyse_gme_short_volume__4[[#This Row],[total_reported]]</f>
        <v>0.50046286152290165</v>
      </c>
      <c r="G814" s="8">
        <v>1158576</v>
      </c>
      <c r="H814" s="10">
        <f>nyse_gme_short_volume__4[[#This Row],[Off-Exchange]]/nyse_gme_short_volume__4[[#This Row],[total_reported]]</f>
        <v>0.219598792693384</v>
      </c>
      <c r="I814" s="8">
        <v>2928</v>
      </c>
      <c r="J814" s="8" t="s">
        <v>1525</v>
      </c>
      <c r="K814" s="8" t="s">
        <v>1526</v>
      </c>
      <c r="L814" s="8" t="s">
        <v>1527</v>
      </c>
      <c r="M814" s="8" t="s">
        <v>1528</v>
      </c>
      <c r="N814" s="8">
        <v>13472</v>
      </c>
      <c r="O814" s="8">
        <v>1772</v>
      </c>
      <c r="P814" s="8">
        <v>527936</v>
      </c>
      <c r="Q814" s="8">
        <v>223964</v>
      </c>
      <c r="R814" s="8">
        <v>10212</v>
      </c>
      <c r="S814" s="8">
        <v>5164</v>
      </c>
      <c r="T814" s="8">
        <v>11992</v>
      </c>
    </row>
    <row r="815" spans="1:20">
      <c r="A815" s="1">
        <v>44553</v>
      </c>
      <c r="B815" s="8">
        <v>3433580</v>
      </c>
      <c r="C815" s="8">
        <v>1845444</v>
      </c>
      <c r="D815" s="8">
        <v>1588136</v>
      </c>
      <c r="E815" s="10">
        <f>nyse_gme_short_volume__4[[#This Row],[total_short]]/nyse_gme_short_volume__4[[#This Row],[total_reported]]</f>
        <v>0.5374693468624584</v>
      </c>
      <c r="F815" s="10">
        <f>nyse_gme_short_volume__4[[#This Row],[total_long]]/nyse_gme_short_volume__4[[#This Row],[total_reported]]</f>
        <v>0.46253065313754155</v>
      </c>
      <c r="G815" s="8">
        <v>778676</v>
      </c>
      <c r="H815" s="10">
        <f>nyse_gme_short_volume__4[[#This Row],[Off-Exchange]]/nyse_gme_short_volume__4[[#This Row],[total_reported]]</f>
        <v>0.22678254183680008</v>
      </c>
      <c r="I815" s="8">
        <v>12504</v>
      </c>
      <c r="J815" s="8" t="s">
        <v>1529</v>
      </c>
      <c r="K815" s="8" t="s">
        <v>1530</v>
      </c>
      <c r="L815" s="8" t="s">
        <v>1531</v>
      </c>
      <c r="M815" s="8" t="s">
        <v>1532</v>
      </c>
      <c r="N815" s="8">
        <v>14280</v>
      </c>
      <c r="O815" s="8">
        <v>9472</v>
      </c>
      <c r="P815" s="8">
        <v>415168</v>
      </c>
      <c r="Q815" s="8">
        <v>88244</v>
      </c>
      <c r="R815" s="8">
        <v>10232</v>
      </c>
      <c r="S815" s="8">
        <v>1400</v>
      </c>
      <c r="T815" s="8">
        <v>13632</v>
      </c>
    </row>
    <row r="816" spans="1:20">
      <c r="A816" s="1">
        <v>44552</v>
      </c>
      <c r="B816" s="8">
        <v>3219032</v>
      </c>
      <c r="C816" s="8">
        <v>1943944</v>
      </c>
      <c r="D816" s="8">
        <v>1275088</v>
      </c>
      <c r="E816" s="10">
        <f>nyse_gme_short_volume__4[[#This Row],[total_short]]/nyse_gme_short_volume__4[[#This Row],[total_reported]]</f>
        <v>0.60389085911541107</v>
      </c>
      <c r="F816" s="10">
        <f>nyse_gme_short_volume__4[[#This Row],[total_long]]/nyse_gme_short_volume__4[[#This Row],[total_reported]]</f>
        <v>0.39610914088458893</v>
      </c>
      <c r="G816" s="8">
        <v>669588</v>
      </c>
      <c r="H816" s="10">
        <f>nyse_gme_short_volume__4[[#This Row],[Off-Exchange]]/nyse_gme_short_volume__4[[#This Row],[total_reported]]</f>
        <v>0.2080091157838754</v>
      </c>
      <c r="I816" s="8">
        <v>2948</v>
      </c>
      <c r="J816" s="8" t="s">
        <v>1533</v>
      </c>
      <c r="K816" s="8" t="s">
        <v>1534</v>
      </c>
      <c r="L816" s="8" t="s">
        <v>1535</v>
      </c>
      <c r="M816" s="8" t="s">
        <v>1536</v>
      </c>
      <c r="N816" s="8">
        <v>16800</v>
      </c>
      <c r="O816" s="8">
        <v>3212</v>
      </c>
      <c r="P816" s="8">
        <v>651728</v>
      </c>
      <c r="Q816" s="8">
        <v>77956</v>
      </c>
      <c r="R816" s="8">
        <v>6312</v>
      </c>
      <c r="S816" s="8">
        <v>1076</v>
      </c>
      <c r="T816" s="8">
        <v>9344</v>
      </c>
    </row>
    <row r="817" spans="1:20">
      <c r="A817" s="1">
        <v>44551</v>
      </c>
      <c r="B817" s="8">
        <v>4456020</v>
      </c>
      <c r="C817" s="8">
        <v>2476932</v>
      </c>
      <c r="D817" s="8">
        <v>1979088</v>
      </c>
      <c r="E817" s="10">
        <f>nyse_gme_short_volume__4[[#This Row],[total_short]]/nyse_gme_short_volume__4[[#This Row],[total_reported]]</f>
        <v>0.55586195753160894</v>
      </c>
      <c r="F817" s="10">
        <f>nyse_gme_short_volume__4[[#This Row],[total_long]]/nyse_gme_short_volume__4[[#This Row],[total_reported]]</f>
        <v>0.44413804246839106</v>
      </c>
      <c r="G817" s="8">
        <v>886436</v>
      </c>
      <c r="H817" s="10">
        <f>nyse_gme_short_volume__4[[#This Row],[Off-Exchange]]/nyse_gme_short_volume__4[[#This Row],[total_reported]]</f>
        <v>0.19892998684925112</v>
      </c>
      <c r="I817" s="8">
        <v>18076</v>
      </c>
      <c r="J817" s="8" t="s">
        <v>1537</v>
      </c>
      <c r="K817" s="8" t="s">
        <v>1538</v>
      </c>
      <c r="L817" s="8" t="s">
        <v>1539</v>
      </c>
      <c r="M817" s="8" t="s">
        <v>1540</v>
      </c>
      <c r="N817" s="8">
        <v>20508</v>
      </c>
      <c r="O817" s="8">
        <v>4888</v>
      </c>
      <c r="P817" s="8">
        <v>599172</v>
      </c>
      <c r="Q817" s="8">
        <v>77228</v>
      </c>
      <c r="R817" s="8">
        <v>35560</v>
      </c>
      <c r="S817" s="8">
        <v>10968</v>
      </c>
      <c r="T817" s="8">
        <v>19560</v>
      </c>
    </row>
    <row r="818" spans="1:20">
      <c r="A818" s="1">
        <v>44550</v>
      </c>
      <c r="B818" s="8">
        <v>5905116</v>
      </c>
      <c r="C818" s="8">
        <v>3505456</v>
      </c>
      <c r="D818" s="8">
        <v>2399660</v>
      </c>
      <c r="E818" s="10">
        <f>nyse_gme_short_volume__4[[#This Row],[total_short]]/nyse_gme_short_volume__4[[#This Row],[total_reported]]</f>
        <v>0.5936303368130279</v>
      </c>
      <c r="F818" s="10">
        <f>nyse_gme_short_volume__4[[#This Row],[total_long]]/nyse_gme_short_volume__4[[#This Row],[total_reported]]</f>
        <v>0.4063696631869721</v>
      </c>
      <c r="G818" s="8">
        <v>1480948</v>
      </c>
      <c r="H818" s="10">
        <f>nyse_gme_short_volume__4[[#This Row],[Off-Exchange]]/nyse_gme_short_volume__4[[#This Row],[total_reported]]</f>
        <v>0.25079067032722135</v>
      </c>
      <c r="I818" s="8">
        <v>2192</v>
      </c>
      <c r="J818" s="8" t="s">
        <v>1541</v>
      </c>
      <c r="K818" s="8" t="s">
        <v>1542</v>
      </c>
      <c r="L818" s="8" t="s">
        <v>1543</v>
      </c>
      <c r="M818" s="8" t="s">
        <v>1544</v>
      </c>
      <c r="N818" s="8">
        <v>15600</v>
      </c>
      <c r="O818" s="8">
        <v>18104</v>
      </c>
      <c r="P818" s="8">
        <v>840820</v>
      </c>
      <c r="Q818" s="8">
        <v>144148</v>
      </c>
      <c r="R818" s="8">
        <v>11524</v>
      </c>
      <c r="S818" s="8">
        <v>9020</v>
      </c>
      <c r="T818" s="8">
        <v>18184</v>
      </c>
    </row>
    <row r="819" spans="1:20">
      <c r="A819" s="1">
        <v>44547</v>
      </c>
      <c r="B819" s="8">
        <v>13244884</v>
      </c>
      <c r="C819" s="8">
        <v>6651000</v>
      </c>
      <c r="D819" s="8">
        <v>6593884</v>
      </c>
      <c r="E819" s="10">
        <f>nyse_gme_short_volume__4[[#This Row],[total_short]]/nyse_gme_short_volume__4[[#This Row],[total_reported]]</f>
        <v>0.50215615327397356</v>
      </c>
      <c r="F819" s="10">
        <f>nyse_gme_short_volume__4[[#This Row],[total_long]]/nyse_gme_short_volume__4[[#This Row],[total_reported]]</f>
        <v>0.49784384672602644</v>
      </c>
      <c r="G819" s="8">
        <v>2415468</v>
      </c>
      <c r="H819" s="10">
        <f>nyse_gme_short_volume__4[[#This Row],[Off-Exchange]]/nyse_gme_short_volume__4[[#This Row],[total_reported]]</f>
        <v>0.1823698871201892</v>
      </c>
      <c r="I819" s="8">
        <v>976</v>
      </c>
      <c r="J819" s="8" t="s">
        <v>1545</v>
      </c>
      <c r="K819" s="8" t="s">
        <v>1546</v>
      </c>
      <c r="L819" s="8" t="s">
        <v>1547</v>
      </c>
      <c r="M819" s="8" t="s">
        <v>1548</v>
      </c>
      <c r="N819" s="8">
        <v>32308</v>
      </c>
      <c r="O819" s="8">
        <v>18760</v>
      </c>
      <c r="P819" s="8">
        <v>1744200</v>
      </c>
      <c r="Q819" s="8">
        <v>365548</v>
      </c>
      <c r="R819" s="8">
        <v>41180</v>
      </c>
      <c r="S819" s="8">
        <v>9528</v>
      </c>
      <c r="T819" s="8">
        <v>32584</v>
      </c>
    </row>
    <row r="820" spans="1:20">
      <c r="A820" s="1">
        <v>44546</v>
      </c>
      <c r="B820" s="8">
        <v>6723596</v>
      </c>
      <c r="C820" s="8">
        <v>4183320</v>
      </c>
      <c r="D820" s="8">
        <v>2540276</v>
      </c>
      <c r="E820" s="10">
        <f>nyse_gme_short_volume__4[[#This Row],[total_short]]/nyse_gme_short_volume__4[[#This Row],[total_reported]]</f>
        <v>0.62218491414415733</v>
      </c>
      <c r="F820" s="10">
        <f>nyse_gme_short_volume__4[[#This Row],[total_long]]/nyse_gme_short_volume__4[[#This Row],[total_reported]]</f>
        <v>0.37781508585584261</v>
      </c>
      <c r="G820" s="8">
        <v>1596216</v>
      </c>
      <c r="H820" s="10">
        <f>nyse_gme_short_volume__4[[#This Row],[Off-Exchange]]/nyse_gme_short_volume__4[[#This Row],[total_reported]]</f>
        <v>0.23740510286459804</v>
      </c>
      <c r="I820" s="8">
        <v>3188</v>
      </c>
      <c r="J820" s="8" t="s">
        <v>1549</v>
      </c>
      <c r="K820" s="8" t="s">
        <v>1550</v>
      </c>
      <c r="L820" s="8" t="s">
        <v>1551</v>
      </c>
      <c r="M820" s="8" t="s">
        <v>1552</v>
      </c>
      <c r="N820" s="8">
        <v>29480</v>
      </c>
      <c r="O820" s="8">
        <v>14912</v>
      </c>
      <c r="P820" s="8">
        <v>1116960</v>
      </c>
      <c r="Q820" s="8">
        <v>201388</v>
      </c>
      <c r="R820" s="8">
        <v>30608</v>
      </c>
      <c r="S820" s="8">
        <v>33248</v>
      </c>
      <c r="T820" s="8">
        <v>46420</v>
      </c>
    </row>
    <row r="821" spans="1:20">
      <c r="A821" s="1">
        <v>44545</v>
      </c>
      <c r="B821" s="8">
        <v>9080916</v>
      </c>
      <c r="C821" s="8">
        <v>5858172</v>
      </c>
      <c r="D821" s="8">
        <v>3222744</v>
      </c>
      <c r="E821" s="10">
        <f>nyse_gme_short_volume__4[[#This Row],[total_short]]/nyse_gme_short_volume__4[[#This Row],[total_reported]]</f>
        <v>0.64510804857131154</v>
      </c>
      <c r="F821" s="10">
        <f>nyse_gme_short_volume__4[[#This Row],[total_long]]/nyse_gme_short_volume__4[[#This Row],[total_reported]]</f>
        <v>0.35489195142868846</v>
      </c>
      <c r="G821" s="8">
        <v>2645792</v>
      </c>
      <c r="H821" s="10">
        <f>nyse_gme_short_volume__4[[#This Row],[Off-Exchange]]/nyse_gme_short_volume__4[[#This Row],[total_reported]]</f>
        <v>0.29135739169925151</v>
      </c>
      <c r="I821" s="8">
        <v>2684</v>
      </c>
      <c r="J821" s="8" t="s">
        <v>1553</v>
      </c>
      <c r="K821" s="8" t="s">
        <v>1554</v>
      </c>
      <c r="L821" s="8" t="s">
        <v>1555</v>
      </c>
      <c r="M821" s="8" t="s">
        <v>1556</v>
      </c>
      <c r="N821" s="8">
        <v>24248</v>
      </c>
      <c r="O821" s="8">
        <v>34408</v>
      </c>
      <c r="P821" s="8">
        <v>1642184</v>
      </c>
      <c r="Q821" s="8">
        <v>340640</v>
      </c>
      <c r="R821" s="8">
        <v>42104</v>
      </c>
      <c r="S821" s="8">
        <v>23592</v>
      </c>
      <c r="T821" s="8">
        <v>25856</v>
      </c>
    </row>
    <row r="822" spans="1:20">
      <c r="A822" s="1">
        <v>44544</v>
      </c>
      <c r="B822" s="8">
        <v>19244752</v>
      </c>
      <c r="C822" s="8">
        <v>9253200</v>
      </c>
      <c r="D822" s="8">
        <v>9991552</v>
      </c>
      <c r="E822" s="10">
        <f>nyse_gme_short_volume__4[[#This Row],[total_short]]/nyse_gme_short_volume__4[[#This Row],[total_reported]]</f>
        <v>0.48081679618422729</v>
      </c>
      <c r="F822" s="10">
        <f>nyse_gme_short_volume__4[[#This Row],[total_long]]/nyse_gme_short_volume__4[[#This Row],[total_reported]]</f>
        <v>0.51918320381577276</v>
      </c>
      <c r="G822" s="8">
        <v>4452788</v>
      </c>
      <c r="H822" s="10">
        <f>nyse_gme_short_volume__4[[#This Row],[Off-Exchange]]/nyse_gme_short_volume__4[[#This Row],[total_reported]]</f>
        <v>0.23137674104607844</v>
      </c>
      <c r="I822" s="8">
        <v>117992</v>
      </c>
      <c r="J822" s="8" t="s">
        <v>1557</v>
      </c>
      <c r="K822" s="8" t="s">
        <v>1558</v>
      </c>
      <c r="L822" s="8" t="s">
        <v>1559</v>
      </c>
      <c r="M822" s="8" t="s">
        <v>1560</v>
      </c>
      <c r="N822" s="8">
        <v>83600</v>
      </c>
      <c r="O822" s="8">
        <v>53016</v>
      </c>
      <c r="P822" s="8">
        <v>1816780</v>
      </c>
      <c r="Q822" s="8">
        <v>643600</v>
      </c>
      <c r="R822" s="8">
        <v>99784</v>
      </c>
      <c r="S822" s="8">
        <v>53108</v>
      </c>
      <c r="T822" s="8">
        <v>41648</v>
      </c>
    </row>
    <row r="823" spans="1:20">
      <c r="A823" s="1">
        <v>44543</v>
      </c>
      <c r="B823" s="8">
        <v>17406404</v>
      </c>
      <c r="C823" s="8">
        <v>9347392</v>
      </c>
      <c r="D823" s="8">
        <v>8059012</v>
      </c>
      <c r="E823" s="10">
        <f>nyse_gme_short_volume__4[[#This Row],[total_short]]/nyse_gme_short_volume__4[[#This Row],[total_reported]]</f>
        <v>0.53700879285577885</v>
      </c>
      <c r="F823" s="10">
        <f>nyse_gme_short_volume__4[[#This Row],[total_long]]/nyse_gme_short_volume__4[[#This Row],[total_reported]]</f>
        <v>0.46299120714422115</v>
      </c>
      <c r="G823" s="8">
        <v>3849256</v>
      </c>
      <c r="H823" s="10">
        <f>nyse_gme_short_volume__4[[#This Row],[Off-Exchange]]/nyse_gme_short_volume__4[[#This Row],[total_reported]]</f>
        <v>0.22114021942728665</v>
      </c>
      <c r="I823" s="8">
        <v>136888</v>
      </c>
      <c r="J823" s="8" t="s">
        <v>1561</v>
      </c>
      <c r="K823" s="8" t="s">
        <v>1562</v>
      </c>
      <c r="L823" s="8" t="s">
        <v>1563</v>
      </c>
      <c r="M823" s="8" t="s">
        <v>1564</v>
      </c>
      <c r="N823" s="8">
        <v>111524</v>
      </c>
      <c r="O823" s="8">
        <v>32580</v>
      </c>
      <c r="P823" s="8">
        <v>1798644</v>
      </c>
      <c r="Q823" s="8">
        <v>708172</v>
      </c>
      <c r="R823" s="8">
        <v>168160</v>
      </c>
      <c r="S823" s="8">
        <v>53176</v>
      </c>
      <c r="T823" s="8">
        <v>28704</v>
      </c>
    </row>
    <row r="824" spans="1:20">
      <c r="A824" s="1">
        <v>44540</v>
      </c>
      <c r="B824" s="8">
        <v>14345384</v>
      </c>
      <c r="C824" s="8">
        <v>8530964</v>
      </c>
      <c r="D824" s="8">
        <v>5814420</v>
      </c>
      <c r="E824" s="10">
        <f>nyse_gme_short_volume__4[[#This Row],[total_short]]/nyse_gme_short_volume__4[[#This Row],[total_reported]]</f>
        <v>0.59468355813967755</v>
      </c>
      <c r="F824" s="10">
        <f>nyse_gme_short_volume__4[[#This Row],[total_long]]/nyse_gme_short_volume__4[[#This Row],[total_reported]]</f>
        <v>0.40531644186032245</v>
      </c>
      <c r="G824" s="8">
        <v>4022724</v>
      </c>
      <c r="H824" s="10">
        <f>nyse_gme_short_volume__4[[#This Row],[Off-Exchange]]/nyse_gme_short_volume__4[[#This Row],[total_reported]]</f>
        <v>0.28041940180897212</v>
      </c>
      <c r="I824" s="8">
        <v>123992</v>
      </c>
      <c r="J824" s="8" t="s">
        <v>1565</v>
      </c>
      <c r="K824" s="8" t="s">
        <v>1566</v>
      </c>
      <c r="L824" s="8" t="s">
        <v>1567</v>
      </c>
      <c r="M824" s="8" t="s">
        <v>1568</v>
      </c>
      <c r="N824" s="8">
        <v>105260</v>
      </c>
      <c r="O824" s="8">
        <v>23844</v>
      </c>
      <c r="P824" s="8">
        <v>1631336</v>
      </c>
      <c r="Q824" s="8">
        <v>481280</v>
      </c>
      <c r="R824" s="8">
        <v>148488</v>
      </c>
      <c r="S824" s="8">
        <v>18208</v>
      </c>
      <c r="T824" s="8">
        <v>50000</v>
      </c>
    </row>
    <row r="825" spans="1:20">
      <c r="A825" s="1">
        <v>44539</v>
      </c>
      <c r="B825" s="8">
        <v>16091152</v>
      </c>
      <c r="C825" s="8">
        <v>11408772</v>
      </c>
      <c r="D825" s="8">
        <v>4682380</v>
      </c>
      <c r="E825" s="10">
        <f>nyse_gme_short_volume__4[[#This Row],[total_short]]/nyse_gme_short_volume__4[[#This Row],[total_reported]]</f>
        <v>0.70900902558126355</v>
      </c>
      <c r="F825" s="10">
        <f>nyse_gme_short_volume__4[[#This Row],[total_long]]/nyse_gme_short_volume__4[[#This Row],[total_reported]]</f>
        <v>0.29099097441873645</v>
      </c>
      <c r="G825" s="8">
        <v>5098004</v>
      </c>
      <c r="H825" s="10">
        <f>nyse_gme_short_volume__4[[#This Row],[Off-Exchange]]/nyse_gme_short_volume__4[[#This Row],[total_reported]]</f>
        <v>0.31682032461069287</v>
      </c>
      <c r="I825" s="8">
        <v>56048</v>
      </c>
      <c r="J825" s="8" t="s">
        <v>1569</v>
      </c>
      <c r="K825" s="8" t="s">
        <v>1570</v>
      </c>
      <c r="L825" s="8" t="s">
        <v>1571</v>
      </c>
      <c r="M825" s="8" t="s">
        <v>1572</v>
      </c>
      <c r="N825" s="8">
        <v>56112</v>
      </c>
      <c r="O825" s="8">
        <v>52504</v>
      </c>
      <c r="P825" s="8">
        <v>1926372</v>
      </c>
      <c r="Q825" s="8">
        <v>676288</v>
      </c>
      <c r="R825" s="8">
        <v>88136</v>
      </c>
      <c r="S825" s="8">
        <v>20400</v>
      </c>
      <c r="T825" s="8">
        <v>23888</v>
      </c>
    </row>
    <row r="826" spans="1:20">
      <c r="A826" s="1">
        <v>44538</v>
      </c>
      <c r="B826" s="8">
        <v>6929396</v>
      </c>
      <c r="C826" s="8">
        <v>4570952</v>
      </c>
      <c r="D826" s="8">
        <v>2358444</v>
      </c>
      <c r="E826" s="10">
        <f>nyse_gme_short_volume__4[[#This Row],[total_short]]/nyse_gme_short_volume__4[[#This Row],[total_reported]]</f>
        <v>0.65964652619073871</v>
      </c>
      <c r="F826" s="10">
        <f>nyse_gme_short_volume__4[[#This Row],[total_long]]/nyse_gme_short_volume__4[[#This Row],[total_reported]]</f>
        <v>0.34035347380926129</v>
      </c>
      <c r="G826" s="8">
        <v>2093612</v>
      </c>
      <c r="H826" s="10">
        <f>nyse_gme_short_volume__4[[#This Row],[Off-Exchange]]/nyse_gme_short_volume__4[[#This Row],[total_reported]]</f>
        <v>0.30213484696213061</v>
      </c>
      <c r="I826" s="8">
        <v>2364</v>
      </c>
      <c r="J826" s="8" t="s">
        <v>1573</v>
      </c>
      <c r="K826" s="8" t="s">
        <v>1574</v>
      </c>
      <c r="L826" s="8" t="s">
        <v>1575</v>
      </c>
      <c r="M826" s="8" t="s">
        <v>1576</v>
      </c>
      <c r="N826" s="8">
        <v>15184</v>
      </c>
      <c r="O826" s="8">
        <v>20312</v>
      </c>
      <c r="P826" s="8">
        <v>837432</v>
      </c>
      <c r="Q826" s="8">
        <v>138512</v>
      </c>
      <c r="R826" s="8">
        <v>31004</v>
      </c>
      <c r="S826" s="8">
        <v>3932</v>
      </c>
      <c r="T826" s="8">
        <v>11748</v>
      </c>
    </row>
    <row r="827" spans="1:20">
      <c r="A827" s="1">
        <v>44537</v>
      </c>
      <c r="B827" s="8">
        <v>5263948</v>
      </c>
      <c r="C827" s="8">
        <v>3627664</v>
      </c>
      <c r="D827" s="8">
        <v>1636284</v>
      </c>
      <c r="E827" s="10">
        <f>nyse_gme_short_volume__4[[#This Row],[total_short]]/nyse_gme_short_volume__4[[#This Row],[total_reported]]</f>
        <v>0.68915270439601606</v>
      </c>
      <c r="F827" s="10">
        <f>nyse_gme_short_volume__4[[#This Row],[total_long]]/nyse_gme_short_volume__4[[#This Row],[total_reported]]</f>
        <v>0.31084729560398394</v>
      </c>
      <c r="G827" s="8">
        <v>1231080</v>
      </c>
      <c r="H827" s="10">
        <f>nyse_gme_short_volume__4[[#This Row],[Off-Exchange]]/nyse_gme_short_volume__4[[#This Row],[total_reported]]</f>
        <v>0.23387009142187576</v>
      </c>
      <c r="I827" s="8">
        <v>0</v>
      </c>
      <c r="J827" s="8" t="s">
        <v>1577</v>
      </c>
      <c r="K827" s="8" t="s">
        <v>1578</v>
      </c>
      <c r="L827" s="8" t="s">
        <v>1579</v>
      </c>
      <c r="M827" s="8" t="s">
        <v>1580</v>
      </c>
      <c r="N827" s="8">
        <v>27024</v>
      </c>
      <c r="O827" s="8">
        <v>14100</v>
      </c>
      <c r="P827" s="8">
        <v>1086388</v>
      </c>
      <c r="Q827" s="8">
        <v>218244</v>
      </c>
      <c r="R827" s="8">
        <v>27056</v>
      </c>
      <c r="S827" s="8">
        <v>10092</v>
      </c>
      <c r="T827" s="8">
        <v>34768</v>
      </c>
    </row>
    <row r="828" spans="1:20">
      <c r="A828" s="1">
        <v>44536</v>
      </c>
      <c r="B828" s="8">
        <v>6689708</v>
      </c>
      <c r="C828" s="8">
        <v>3467740</v>
      </c>
      <c r="D828" s="8">
        <v>3221968</v>
      </c>
      <c r="E828" s="10">
        <f>nyse_gme_short_volume__4[[#This Row],[total_short]]/nyse_gme_short_volume__4[[#This Row],[total_reported]]</f>
        <v>0.51836941163949157</v>
      </c>
      <c r="F828" s="10">
        <f>nyse_gme_short_volume__4[[#This Row],[total_long]]/nyse_gme_short_volume__4[[#This Row],[total_reported]]</f>
        <v>0.48163058836050843</v>
      </c>
      <c r="G828" s="8">
        <v>1826112</v>
      </c>
      <c r="H828" s="10">
        <f>nyse_gme_short_volume__4[[#This Row],[Off-Exchange]]/nyse_gme_short_volume__4[[#This Row],[total_reported]]</f>
        <v>0.27297334950942553</v>
      </c>
      <c r="I828" s="8">
        <v>58164</v>
      </c>
      <c r="J828" s="8" t="s">
        <v>1581</v>
      </c>
      <c r="K828" s="8" t="s">
        <v>1582</v>
      </c>
      <c r="L828" s="8" t="s">
        <v>1583</v>
      </c>
      <c r="M828" s="8" t="s">
        <v>1584</v>
      </c>
      <c r="N828" s="8">
        <v>32760</v>
      </c>
      <c r="O828" s="8">
        <v>10596</v>
      </c>
      <c r="P828" s="8">
        <v>507368</v>
      </c>
      <c r="Q828" s="8">
        <v>106180</v>
      </c>
      <c r="R828" s="8">
        <v>48232</v>
      </c>
      <c r="S828" s="8">
        <v>6784</v>
      </c>
      <c r="T828" s="8">
        <v>9224</v>
      </c>
    </row>
    <row r="829" spans="1:20">
      <c r="A829" s="1">
        <v>44533</v>
      </c>
      <c r="B829" s="8">
        <v>12931460</v>
      </c>
      <c r="C829" s="8">
        <v>8515028</v>
      </c>
      <c r="D829" s="8">
        <v>4416432</v>
      </c>
      <c r="E829" s="10">
        <f>nyse_gme_short_volume__4[[#This Row],[total_short]]/nyse_gme_short_volume__4[[#This Row],[total_reported]]</f>
        <v>0.65847383048781805</v>
      </c>
      <c r="F829" s="10">
        <f>nyse_gme_short_volume__4[[#This Row],[total_long]]/nyse_gme_short_volume__4[[#This Row],[total_reported]]</f>
        <v>0.3415261695121819</v>
      </c>
      <c r="G829" s="8">
        <v>3773136</v>
      </c>
      <c r="H829" s="10">
        <f>nyse_gme_short_volume__4[[#This Row],[Off-Exchange]]/nyse_gme_short_volume__4[[#This Row],[total_reported]]</f>
        <v>0.29177958250653829</v>
      </c>
      <c r="I829" s="8">
        <v>49472</v>
      </c>
      <c r="J829" s="8" t="s">
        <v>1585</v>
      </c>
      <c r="K829" s="8" t="s">
        <v>1586</v>
      </c>
      <c r="L829" s="8" t="s">
        <v>1587</v>
      </c>
      <c r="M829" s="8" t="s">
        <v>1588</v>
      </c>
      <c r="N829" s="8">
        <v>61844</v>
      </c>
      <c r="O829" s="8">
        <v>74708</v>
      </c>
      <c r="P829" s="8">
        <v>2076896</v>
      </c>
      <c r="Q829" s="8">
        <v>247848</v>
      </c>
      <c r="R829" s="8">
        <v>87348</v>
      </c>
      <c r="S829" s="8">
        <v>28252</v>
      </c>
      <c r="T829" s="8">
        <v>40012</v>
      </c>
    </row>
    <row r="830" spans="1:20">
      <c r="A830" s="1">
        <v>44532</v>
      </c>
      <c r="B830" s="8">
        <v>6590004</v>
      </c>
      <c r="C830" s="8">
        <v>4518948</v>
      </c>
      <c r="D830" s="8">
        <v>2071056</v>
      </c>
      <c r="E830" s="10">
        <f>nyse_gme_short_volume__4[[#This Row],[total_short]]/nyse_gme_short_volume__4[[#This Row],[total_reported]]</f>
        <v>0.68572765661447244</v>
      </c>
      <c r="F830" s="10">
        <f>nyse_gme_short_volume__4[[#This Row],[total_long]]/nyse_gme_short_volume__4[[#This Row],[total_reported]]</f>
        <v>0.31427234338552751</v>
      </c>
      <c r="G830" s="8">
        <v>2071016</v>
      </c>
      <c r="H830" s="10">
        <f>nyse_gme_short_volume__4[[#This Row],[Off-Exchange]]/nyse_gme_short_volume__4[[#This Row],[total_reported]]</f>
        <v>0.31426627358648035</v>
      </c>
      <c r="I830" s="8">
        <v>9532</v>
      </c>
      <c r="J830" s="8" t="s">
        <v>1589</v>
      </c>
      <c r="K830" s="8" t="s">
        <v>1590</v>
      </c>
      <c r="L830" s="8" t="s">
        <v>1591</v>
      </c>
      <c r="M830" s="8" t="s">
        <v>1592</v>
      </c>
      <c r="N830" s="8">
        <v>36668</v>
      </c>
      <c r="O830" s="8">
        <v>45960</v>
      </c>
      <c r="P830" s="8">
        <v>985228</v>
      </c>
      <c r="Q830" s="8">
        <v>200592</v>
      </c>
      <c r="R830" s="8">
        <v>49804</v>
      </c>
      <c r="S830" s="8">
        <v>10760</v>
      </c>
      <c r="T830" s="8">
        <v>32260</v>
      </c>
    </row>
    <row r="831" spans="1:20">
      <c r="A831" s="1">
        <v>44531</v>
      </c>
      <c r="B831" s="8">
        <v>7725528</v>
      </c>
      <c r="C831" s="8">
        <v>4946076</v>
      </c>
      <c r="D831" s="8">
        <v>2779452</v>
      </c>
      <c r="E831" s="10">
        <f>nyse_gme_short_volume__4[[#This Row],[total_short]]/nyse_gme_short_volume__4[[#This Row],[total_reported]]</f>
        <v>0.64022497879756568</v>
      </c>
      <c r="F831" s="10">
        <f>nyse_gme_short_volume__4[[#This Row],[total_long]]/nyse_gme_short_volume__4[[#This Row],[total_reported]]</f>
        <v>0.35977502120243432</v>
      </c>
      <c r="G831" s="8">
        <v>2360460</v>
      </c>
      <c r="H831" s="10">
        <f>nyse_gme_short_volume__4[[#This Row],[Off-Exchange]]/nyse_gme_short_volume__4[[#This Row],[total_reported]]</f>
        <v>0.30554028151862239</v>
      </c>
      <c r="I831" s="8">
        <v>5388</v>
      </c>
      <c r="J831" s="8" t="s">
        <v>1593</v>
      </c>
      <c r="K831" s="8" t="s">
        <v>1594</v>
      </c>
      <c r="L831" s="8" t="s">
        <v>1595</v>
      </c>
      <c r="M831" s="8" t="s">
        <v>1596</v>
      </c>
      <c r="N831" s="8">
        <v>24708</v>
      </c>
      <c r="O831" s="8">
        <v>10868</v>
      </c>
      <c r="P831" s="8">
        <v>1055512</v>
      </c>
      <c r="Q831" s="8">
        <v>198632</v>
      </c>
      <c r="R831" s="8">
        <v>38632</v>
      </c>
      <c r="S831" s="8">
        <v>8248</v>
      </c>
      <c r="T831" s="8">
        <v>32200</v>
      </c>
    </row>
    <row r="832" spans="1:20">
      <c r="A832" s="1">
        <v>44530</v>
      </c>
      <c r="B832" s="8">
        <v>5854204</v>
      </c>
      <c r="C832" s="8">
        <v>3858864</v>
      </c>
      <c r="D832" s="8">
        <v>1995340</v>
      </c>
      <c r="E832" s="10">
        <f>nyse_gme_short_volume__4[[#This Row],[total_short]]/nyse_gme_short_volume__4[[#This Row],[total_reported]]</f>
        <v>0.65916117716430789</v>
      </c>
      <c r="F832" s="10">
        <f>nyse_gme_short_volume__4[[#This Row],[total_long]]/nyse_gme_short_volume__4[[#This Row],[total_reported]]</f>
        <v>0.34083882283569211</v>
      </c>
      <c r="G832" s="8">
        <v>1658024</v>
      </c>
      <c r="H832" s="10">
        <f>nyse_gme_short_volume__4[[#This Row],[Off-Exchange]]/nyse_gme_short_volume__4[[#This Row],[total_reported]]</f>
        <v>0.28321937534120778</v>
      </c>
      <c r="I832" s="8">
        <v>5948</v>
      </c>
      <c r="J832" s="8" t="s">
        <v>1597</v>
      </c>
      <c r="K832" s="8" t="s">
        <v>1598</v>
      </c>
      <c r="L832" s="8" t="s">
        <v>1599</v>
      </c>
      <c r="M832" s="8" t="s">
        <v>1600</v>
      </c>
      <c r="N832" s="8">
        <v>25200</v>
      </c>
      <c r="O832" s="8">
        <v>37600</v>
      </c>
      <c r="P832" s="8">
        <v>1067132</v>
      </c>
      <c r="Q832" s="8">
        <v>102928</v>
      </c>
      <c r="R832" s="8">
        <v>32528</v>
      </c>
      <c r="S832" s="8">
        <v>5124</v>
      </c>
      <c r="T832" s="8">
        <v>11816</v>
      </c>
    </row>
    <row r="833" spans="1:20">
      <c r="A833" s="1">
        <v>44529</v>
      </c>
      <c r="B833" s="8">
        <v>3765704</v>
      </c>
      <c r="C833" s="8">
        <v>2331448</v>
      </c>
      <c r="D833" s="8">
        <v>1434256</v>
      </c>
      <c r="E833" s="10">
        <f>nyse_gme_short_volume__4[[#This Row],[total_short]]/nyse_gme_short_volume__4[[#This Row],[total_reported]]</f>
        <v>0.61912672902596699</v>
      </c>
      <c r="F833" s="10">
        <f>nyse_gme_short_volume__4[[#This Row],[total_long]]/nyse_gme_short_volume__4[[#This Row],[total_reported]]</f>
        <v>0.38087327097403301</v>
      </c>
      <c r="G833" s="8">
        <v>961204</v>
      </c>
      <c r="H833" s="10">
        <f>nyse_gme_short_volume__4[[#This Row],[Off-Exchange]]/nyse_gme_short_volume__4[[#This Row],[total_reported]]</f>
        <v>0.25525213877670683</v>
      </c>
      <c r="I833" s="8">
        <v>64</v>
      </c>
      <c r="J833" s="8" t="s">
        <v>1601</v>
      </c>
      <c r="K833" s="8" t="s">
        <v>1602</v>
      </c>
      <c r="L833" s="8" t="s">
        <v>1603</v>
      </c>
      <c r="M833" s="8" t="s">
        <v>1604</v>
      </c>
      <c r="N833" s="8">
        <v>6000</v>
      </c>
      <c r="O833" s="8">
        <v>8400</v>
      </c>
      <c r="P833" s="8">
        <v>583588</v>
      </c>
      <c r="Q833" s="8">
        <v>119576</v>
      </c>
      <c r="R833" s="8">
        <v>13584</v>
      </c>
      <c r="S833" s="8">
        <v>2712</v>
      </c>
      <c r="T833" s="8">
        <v>20540</v>
      </c>
    </row>
    <row r="834" spans="1:20">
      <c r="A834" s="1">
        <v>44526</v>
      </c>
      <c r="B834" s="8">
        <v>3885136</v>
      </c>
      <c r="C834" s="8">
        <v>2275620</v>
      </c>
      <c r="D834" s="8">
        <v>1609516</v>
      </c>
      <c r="E834" s="10">
        <f>nyse_gme_short_volume__4[[#This Row],[total_short]]/nyse_gme_short_volume__4[[#This Row],[total_reported]]</f>
        <v>0.58572466961259528</v>
      </c>
      <c r="F834" s="10">
        <f>nyse_gme_short_volume__4[[#This Row],[total_long]]/nyse_gme_short_volume__4[[#This Row],[total_reported]]</f>
        <v>0.41427533038740472</v>
      </c>
      <c r="G834" s="8">
        <v>1016256</v>
      </c>
      <c r="H834" s="10">
        <f>nyse_gme_short_volume__4[[#This Row],[Off-Exchange]]/nyse_gme_short_volume__4[[#This Row],[total_reported]]</f>
        <v>0.2615753991623459</v>
      </c>
      <c r="I834" s="8">
        <v>100</v>
      </c>
      <c r="J834" s="8" t="s">
        <v>1605</v>
      </c>
      <c r="K834" s="8" t="s">
        <v>1606</v>
      </c>
      <c r="L834" s="8" t="s">
        <v>1607</v>
      </c>
      <c r="M834" s="8" t="s">
        <v>1608</v>
      </c>
      <c r="N834" s="8">
        <v>18800</v>
      </c>
      <c r="O834" s="8">
        <v>6000</v>
      </c>
      <c r="P834" s="8">
        <v>509708</v>
      </c>
      <c r="Q834" s="8">
        <v>94972</v>
      </c>
      <c r="R834" s="8">
        <v>9996</v>
      </c>
      <c r="S834" s="8">
        <v>4404</v>
      </c>
      <c r="T834" s="8">
        <v>15272</v>
      </c>
    </row>
    <row r="835" spans="1:20">
      <c r="A835" s="1">
        <v>44524</v>
      </c>
      <c r="B835" s="8">
        <v>4418460</v>
      </c>
      <c r="C835" s="8">
        <v>2148748</v>
      </c>
      <c r="D835" s="8">
        <v>2269712</v>
      </c>
      <c r="E835" s="10">
        <f>nyse_gme_short_volume__4[[#This Row],[total_short]]/nyse_gme_short_volume__4[[#This Row],[total_reported]]</f>
        <v>0.48631152030345415</v>
      </c>
      <c r="F835" s="10">
        <f>nyse_gme_short_volume__4[[#This Row],[total_long]]/nyse_gme_short_volume__4[[#This Row],[total_reported]]</f>
        <v>0.51368847969654585</v>
      </c>
      <c r="G835" s="8">
        <v>1111672</v>
      </c>
      <c r="H835" s="10">
        <f>nyse_gme_short_volume__4[[#This Row],[Off-Exchange]]/nyse_gme_short_volume__4[[#This Row],[total_reported]]</f>
        <v>0.25159716281238259</v>
      </c>
      <c r="I835" s="8">
        <v>48612</v>
      </c>
      <c r="J835" s="8" t="s">
        <v>1609</v>
      </c>
      <c r="K835" s="8" t="s">
        <v>1610</v>
      </c>
      <c r="L835" s="8" t="s">
        <v>1611</v>
      </c>
      <c r="M835" s="8" t="s">
        <v>1612</v>
      </c>
      <c r="N835" s="8">
        <v>8796</v>
      </c>
      <c r="O835" s="8">
        <v>8816</v>
      </c>
      <c r="P835" s="8">
        <v>366644</v>
      </c>
      <c r="Q835" s="8">
        <v>126748</v>
      </c>
      <c r="R835" s="8">
        <v>17524</v>
      </c>
      <c r="S835" s="8">
        <v>2880</v>
      </c>
      <c r="T835" s="8">
        <v>5456</v>
      </c>
    </row>
    <row r="836" spans="1:20">
      <c r="A836" s="1">
        <v>44523</v>
      </c>
      <c r="B836" s="8">
        <v>11139744</v>
      </c>
      <c r="C836" s="8">
        <v>5608492</v>
      </c>
      <c r="D836" s="8">
        <v>5531252</v>
      </c>
      <c r="E836" s="10">
        <f>nyse_gme_short_volume__4[[#This Row],[total_short]]/nyse_gme_short_volume__4[[#This Row],[total_reported]]</f>
        <v>0.50346686602492841</v>
      </c>
      <c r="F836" s="10">
        <f>nyse_gme_short_volume__4[[#This Row],[total_long]]/nyse_gme_short_volume__4[[#This Row],[total_reported]]</f>
        <v>0.49653313397507159</v>
      </c>
      <c r="G836" s="8">
        <v>2670032</v>
      </c>
      <c r="H836" s="10">
        <f>nyse_gme_short_volume__4[[#This Row],[Off-Exchange]]/nyse_gme_short_volume__4[[#This Row],[total_reported]]</f>
        <v>0.23968522077347559</v>
      </c>
      <c r="I836" s="8">
        <v>63516</v>
      </c>
      <c r="J836" s="8" t="s">
        <v>1613</v>
      </c>
      <c r="K836" s="8" t="s">
        <v>1614</v>
      </c>
      <c r="L836" s="8" t="s">
        <v>1615</v>
      </c>
      <c r="M836" s="8" t="s">
        <v>1616</v>
      </c>
      <c r="N836" s="8">
        <v>35904</v>
      </c>
      <c r="O836" s="8">
        <v>39368</v>
      </c>
      <c r="P836" s="8">
        <v>807456</v>
      </c>
      <c r="Q836" s="8">
        <v>251640</v>
      </c>
      <c r="R836" s="8">
        <v>62040</v>
      </c>
      <c r="S836" s="8">
        <v>18424</v>
      </c>
      <c r="T836" s="8">
        <v>12896</v>
      </c>
    </row>
    <row r="837" spans="1:20">
      <c r="A837" s="1">
        <v>44522</v>
      </c>
      <c r="B837" s="8">
        <v>14333920</v>
      </c>
      <c r="C837" s="8">
        <v>8147788</v>
      </c>
      <c r="D837" s="8">
        <v>6186132</v>
      </c>
      <c r="E837" s="10">
        <f>nyse_gme_short_volume__4[[#This Row],[total_short]]/nyse_gme_short_volume__4[[#This Row],[total_reported]]</f>
        <v>0.56842705972964824</v>
      </c>
      <c r="F837" s="10">
        <f>nyse_gme_short_volume__4[[#This Row],[total_long]]/nyse_gme_short_volume__4[[#This Row],[total_reported]]</f>
        <v>0.4315729402703517</v>
      </c>
      <c r="G837" s="8">
        <v>3681628</v>
      </c>
      <c r="H837" s="10">
        <f>nyse_gme_short_volume__4[[#This Row],[Off-Exchange]]/nyse_gme_short_volume__4[[#This Row],[total_reported]]</f>
        <v>0.25684725462399677</v>
      </c>
      <c r="I837" s="8">
        <v>25880</v>
      </c>
      <c r="J837" s="8" t="s">
        <v>1617</v>
      </c>
      <c r="K837" s="8" t="s">
        <v>1618</v>
      </c>
      <c r="L837" s="8" t="s">
        <v>1619</v>
      </c>
      <c r="M837" s="8" t="s">
        <v>1620</v>
      </c>
      <c r="N837" s="8">
        <v>37604</v>
      </c>
      <c r="O837" s="8">
        <v>41420</v>
      </c>
      <c r="P837" s="8">
        <v>1891752</v>
      </c>
      <c r="Q837" s="8">
        <v>303076</v>
      </c>
      <c r="R837" s="8">
        <v>28012</v>
      </c>
      <c r="S837" s="8">
        <v>16644</v>
      </c>
      <c r="T837" s="8">
        <v>34944</v>
      </c>
    </row>
    <row r="838" spans="1:20">
      <c r="A838" s="1">
        <v>44519</v>
      </c>
      <c r="B838" s="8">
        <v>10162432</v>
      </c>
      <c r="C838" s="8">
        <v>5731224</v>
      </c>
      <c r="D838" s="8">
        <v>4431208</v>
      </c>
      <c r="E838" s="10">
        <f>nyse_gme_short_volume__4[[#This Row],[total_short]]/nyse_gme_short_volume__4[[#This Row],[total_reported]]</f>
        <v>0.56396185480011085</v>
      </c>
      <c r="F838" s="10">
        <f>nyse_gme_short_volume__4[[#This Row],[total_long]]/nyse_gme_short_volume__4[[#This Row],[total_reported]]</f>
        <v>0.43603814519988915</v>
      </c>
      <c r="G838" s="8">
        <v>2192136</v>
      </c>
      <c r="H838" s="10">
        <f>nyse_gme_short_volume__4[[#This Row],[Off-Exchange]]/nyse_gme_short_volume__4[[#This Row],[total_reported]]</f>
        <v>0.2157097828551276</v>
      </c>
      <c r="I838" s="8">
        <v>44752</v>
      </c>
      <c r="J838" s="8" t="s">
        <v>1621</v>
      </c>
      <c r="K838" s="8" t="s">
        <v>1622</v>
      </c>
      <c r="L838" s="8" t="s">
        <v>1623</v>
      </c>
      <c r="M838" s="8" t="s">
        <v>1624</v>
      </c>
      <c r="N838" s="8">
        <v>20800</v>
      </c>
      <c r="O838" s="8">
        <v>39568</v>
      </c>
      <c r="P838" s="8">
        <v>1241604</v>
      </c>
      <c r="Q838" s="8">
        <v>232884</v>
      </c>
      <c r="R838" s="8">
        <v>17760</v>
      </c>
      <c r="S838" s="8">
        <v>20532</v>
      </c>
      <c r="T838" s="8">
        <v>23164</v>
      </c>
    </row>
    <row r="839" spans="1:20">
      <c r="A839" s="1">
        <v>44518</v>
      </c>
      <c r="B839" s="8">
        <v>3224888</v>
      </c>
      <c r="C839" s="8">
        <v>1991592</v>
      </c>
      <c r="D839" s="8">
        <v>1233296</v>
      </c>
      <c r="E839" s="10">
        <f>nyse_gme_short_volume__4[[#This Row],[total_short]]/nyse_gme_short_volume__4[[#This Row],[total_reported]]</f>
        <v>0.61756935434656957</v>
      </c>
      <c r="F839" s="10">
        <f>nyse_gme_short_volume__4[[#This Row],[total_long]]/nyse_gme_short_volume__4[[#This Row],[total_reported]]</f>
        <v>0.38243064565343043</v>
      </c>
      <c r="G839" s="8">
        <v>737864</v>
      </c>
      <c r="H839" s="10">
        <f>nyse_gme_short_volume__4[[#This Row],[Off-Exchange]]/nyse_gme_short_volume__4[[#This Row],[total_reported]]</f>
        <v>0.22880298478582822</v>
      </c>
      <c r="I839" s="8">
        <v>9088</v>
      </c>
      <c r="J839" s="8" t="s">
        <v>1625</v>
      </c>
      <c r="K839" s="8" t="s">
        <v>1626</v>
      </c>
      <c r="L839" s="8" t="s">
        <v>1627</v>
      </c>
      <c r="M839" s="8" t="s">
        <v>1628</v>
      </c>
      <c r="N839" s="8">
        <v>8000</v>
      </c>
      <c r="O839" s="8">
        <v>7708</v>
      </c>
      <c r="P839" s="8">
        <v>552576</v>
      </c>
      <c r="Q839" s="8">
        <v>47680</v>
      </c>
      <c r="R839" s="8">
        <v>9084</v>
      </c>
      <c r="S839" s="8">
        <v>2428</v>
      </c>
      <c r="T839" s="8">
        <v>5016</v>
      </c>
    </row>
    <row r="840" spans="1:20">
      <c r="A840" s="1">
        <v>44517</v>
      </c>
      <c r="B840" s="8">
        <v>4435592</v>
      </c>
      <c r="C840" s="8">
        <v>2767144</v>
      </c>
      <c r="D840" s="8">
        <v>1668448</v>
      </c>
      <c r="E840" s="10">
        <f>nyse_gme_short_volume__4[[#This Row],[total_short]]/nyse_gme_short_volume__4[[#This Row],[total_reported]]</f>
        <v>0.62384998439892581</v>
      </c>
      <c r="F840" s="10">
        <f>nyse_gme_short_volume__4[[#This Row],[total_long]]/nyse_gme_short_volume__4[[#This Row],[total_reported]]</f>
        <v>0.37615001560107419</v>
      </c>
      <c r="G840" s="8">
        <v>999800</v>
      </c>
      <c r="H840" s="10">
        <f>nyse_gme_short_volume__4[[#This Row],[Off-Exchange]]/nyse_gme_short_volume__4[[#This Row],[total_reported]]</f>
        <v>0.22540395960674472</v>
      </c>
      <c r="I840" s="8">
        <v>9484</v>
      </c>
      <c r="J840" s="8" t="s">
        <v>1629</v>
      </c>
      <c r="K840" s="8" t="s">
        <v>1630</v>
      </c>
      <c r="L840" s="8" t="s">
        <v>1631</v>
      </c>
      <c r="M840" s="8" t="s">
        <v>1632</v>
      </c>
      <c r="N840" s="8">
        <v>7648</v>
      </c>
      <c r="O840" s="8">
        <v>21600</v>
      </c>
      <c r="P840" s="8">
        <v>590032</v>
      </c>
      <c r="Q840" s="8">
        <v>112696</v>
      </c>
      <c r="R840" s="8">
        <v>9184</v>
      </c>
      <c r="S840" s="8">
        <v>3868</v>
      </c>
      <c r="T840" s="8">
        <v>6280</v>
      </c>
    </row>
    <row r="841" spans="1:20">
      <c r="A841" s="1">
        <v>44516</v>
      </c>
      <c r="B841" s="8">
        <v>4080848</v>
      </c>
      <c r="C841" s="8">
        <v>2599704</v>
      </c>
      <c r="D841" s="8">
        <v>1481144</v>
      </c>
      <c r="E841" s="10">
        <f>nyse_gme_short_volume__4[[#This Row],[total_short]]/nyse_gme_short_volume__4[[#This Row],[total_reported]]</f>
        <v>0.63704994648171165</v>
      </c>
      <c r="F841" s="10">
        <f>nyse_gme_short_volume__4[[#This Row],[total_long]]/nyse_gme_short_volume__4[[#This Row],[total_reported]]</f>
        <v>0.36295005351828835</v>
      </c>
      <c r="G841" s="8">
        <v>988876</v>
      </c>
      <c r="H841" s="10">
        <f>nyse_gme_short_volume__4[[#This Row],[Off-Exchange]]/nyse_gme_short_volume__4[[#This Row],[total_reported]]</f>
        <v>0.24232120382822395</v>
      </c>
      <c r="I841" s="8">
        <v>12020</v>
      </c>
      <c r="J841" s="8" t="s">
        <v>1633</v>
      </c>
      <c r="K841" s="8" t="s">
        <v>1634</v>
      </c>
      <c r="L841" s="8" t="s">
        <v>1635</v>
      </c>
      <c r="M841" s="8" t="s">
        <v>1636</v>
      </c>
      <c r="N841" s="8">
        <v>8400</v>
      </c>
      <c r="O841" s="8">
        <v>8000</v>
      </c>
      <c r="P841" s="8">
        <v>574716</v>
      </c>
      <c r="Q841" s="8">
        <v>88844</v>
      </c>
      <c r="R841" s="8">
        <v>11060</v>
      </c>
      <c r="S841" s="8">
        <v>940</v>
      </c>
      <c r="T841" s="8">
        <v>8120</v>
      </c>
    </row>
    <row r="842" spans="1:20">
      <c r="A842" s="1">
        <v>44515</v>
      </c>
      <c r="B842" s="8">
        <v>4973084</v>
      </c>
      <c r="C842" s="8">
        <v>3254076</v>
      </c>
      <c r="D842" s="8">
        <v>1719008</v>
      </c>
      <c r="E842" s="10">
        <f>nyse_gme_short_volume__4[[#This Row],[total_short]]/nyse_gme_short_volume__4[[#This Row],[total_reported]]</f>
        <v>0.65433763033160108</v>
      </c>
      <c r="F842" s="10">
        <f>nyse_gme_short_volume__4[[#This Row],[total_long]]/nyse_gme_short_volume__4[[#This Row],[total_reported]]</f>
        <v>0.34566236966839892</v>
      </c>
      <c r="G842" s="8">
        <v>1412872</v>
      </c>
      <c r="H842" s="10">
        <f>nyse_gme_short_volume__4[[#This Row],[Off-Exchange]]/nyse_gme_short_volume__4[[#This Row],[total_reported]]</f>
        <v>0.28410378750891802</v>
      </c>
      <c r="I842" s="8">
        <v>14196</v>
      </c>
      <c r="J842" s="8" t="s">
        <v>1637</v>
      </c>
      <c r="K842" s="8" t="s">
        <v>1638</v>
      </c>
      <c r="L842" s="8" t="s">
        <v>1639</v>
      </c>
      <c r="M842" s="8" t="s">
        <v>1640</v>
      </c>
      <c r="N842" s="8">
        <v>14720</v>
      </c>
      <c r="O842" s="8">
        <v>18000</v>
      </c>
      <c r="P842" s="8">
        <v>787252</v>
      </c>
      <c r="Q842" s="8">
        <v>86692</v>
      </c>
      <c r="R842" s="8">
        <v>17456</v>
      </c>
      <c r="S842" s="8">
        <v>4224</v>
      </c>
      <c r="T842" s="8">
        <v>9348</v>
      </c>
    </row>
    <row r="843" spans="1:20">
      <c r="A843" s="1">
        <v>44512</v>
      </c>
      <c r="B843" s="8">
        <v>3008024</v>
      </c>
      <c r="C843" s="8">
        <v>1883392</v>
      </c>
      <c r="D843" s="8">
        <v>1124632</v>
      </c>
      <c r="E843" s="10">
        <f>nyse_gme_short_volume__4[[#This Row],[total_short]]/nyse_gme_short_volume__4[[#This Row],[total_reported]]</f>
        <v>0.62612266391491556</v>
      </c>
      <c r="F843" s="10">
        <f>nyse_gme_short_volume__4[[#This Row],[total_long]]/nyse_gme_short_volume__4[[#This Row],[total_reported]]</f>
        <v>0.37387733608508444</v>
      </c>
      <c r="G843" s="8">
        <v>779760</v>
      </c>
      <c r="H843" s="10">
        <f>nyse_gme_short_volume__4[[#This Row],[Off-Exchange]]/nyse_gme_short_volume__4[[#This Row],[total_reported]]</f>
        <v>0.25922665510647519</v>
      </c>
      <c r="I843" s="8">
        <v>3660</v>
      </c>
      <c r="J843" s="8" t="s">
        <v>1641</v>
      </c>
      <c r="K843" s="8" t="s">
        <v>1642</v>
      </c>
      <c r="L843" s="8" t="s">
        <v>1643</v>
      </c>
      <c r="M843" s="8" t="s">
        <v>1644</v>
      </c>
      <c r="N843" s="8">
        <v>6500</v>
      </c>
      <c r="O843" s="8">
        <v>13600</v>
      </c>
      <c r="P843" s="8">
        <v>406724</v>
      </c>
      <c r="Q843" s="8">
        <v>47016</v>
      </c>
      <c r="R843" s="8">
        <v>6512</v>
      </c>
      <c r="S843" s="8">
        <v>1396</v>
      </c>
      <c r="T843" s="8">
        <v>4288</v>
      </c>
    </row>
    <row r="844" spans="1:20">
      <c r="A844" s="1">
        <v>44511</v>
      </c>
      <c r="B844" s="8">
        <v>3580584</v>
      </c>
      <c r="C844" s="8">
        <v>2096408</v>
      </c>
      <c r="D844" s="8">
        <v>1484176</v>
      </c>
      <c r="E844" s="10">
        <f>nyse_gme_short_volume__4[[#This Row],[total_short]]/nyse_gme_short_volume__4[[#This Row],[total_reported]]</f>
        <v>0.58549331617412137</v>
      </c>
      <c r="F844" s="10">
        <f>nyse_gme_short_volume__4[[#This Row],[total_long]]/nyse_gme_short_volume__4[[#This Row],[total_reported]]</f>
        <v>0.41450668382587869</v>
      </c>
      <c r="G844" s="8">
        <v>798264</v>
      </c>
      <c r="H844" s="10">
        <f>nyse_gme_short_volume__4[[#This Row],[Off-Exchange]]/nyse_gme_short_volume__4[[#This Row],[total_reported]]</f>
        <v>0.22294240269185139</v>
      </c>
      <c r="I844" s="8">
        <v>15704</v>
      </c>
      <c r="J844" s="8" t="s">
        <v>1645</v>
      </c>
      <c r="K844" s="8" t="s">
        <v>1646</v>
      </c>
      <c r="L844" s="8" t="s">
        <v>1647</v>
      </c>
      <c r="M844" s="8" t="s">
        <v>1648</v>
      </c>
      <c r="N844" s="8">
        <v>9596</v>
      </c>
      <c r="O844" s="8">
        <v>29216</v>
      </c>
      <c r="P844" s="8">
        <v>362448</v>
      </c>
      <c r="Q844" s="8">
        <v>68956</v>
      </c>
      <c r="R844" s="8">
        <v>17612</v>
      </c>
      <c r="S844" s="8">
        <v>8348</v>
      </c>
      <c r="T844" s="8">
        <v>14716</v>
      </c>
    </row>
    <row r="845" spans="1:20">
      <c r="A845" s="1">
        <v>44510</v>
      </c>
      <c r="B845" s="8">
        <v>4426408</v>
      </c>
      <c r="C845" s="8">
        <v>2523916</v>
      </c>
      <c r="D845" s="8">
        <v>1902492</v>
      </c>
      <c r="E845" s="10">
        <f>nyse_gme_short_volume__4[[#This Row],[total_short]]/nyse_gme_short_volume__4[[#This Row],[total_reported]]</f>
        <v>0.57019506561527988</v>
      </c>
      <c r="F845" s="10">
        <f>nyse_gme_short_volume__4[[#This Row],[total_long]]/nyse_gme_short_volume__4[[#This Row],[total_reported]]</f>
        <v>0.42980493438472006</v>
      </c>
      <c r="G845" s="8">
        <v>1107652</v>
      </c>
      <c r="H845" s="10">
        <f>nyse_gme_short_volume__4[[#This Row],[Off-Exchange]]/nyse_gme_short_volume__4[[#This Row],[total_reported]]</f>
        <v>0.2502372126564022</v>
      </c>
      <c r="I845" s="8">
        <v>4692</v>
      </c>
      <c r="J845" s="8" t="s">
        <v>1649</v>
      </c>
      <c r="K845" s="8" t="s">
        <v>1650</v>
      </c>
      <c r="L845" s="8" t="s">
        <v>1651</v>
      </c>
      <c r="M845" s="8" t="s">
        <v>1652</v>
      </c>
      <c r="N845" s="8">
        <v>7980</v>
      </c>
      <c r="O845" s="8">
        <v>6400</v>
      </c>
      <c r="P845" s="8">
        <v>459580</v>
      </c>
      <c r="Q845" s="8">
        <v>97396</v>
      </c>
      <c r="R845" s="8">
        <v>6264</v>
      </c>
      <c r="S845" s="8">
        <v>1252</v>
      </c>
      <c r="T845" s="8">
        <v>14180</v>
      </c>
    </row>
    <row r="846" spans="1:20">
      <c r="A846" s="1">
        <v>44509</v>
      </c>
      <c r="B846" s="8">
        <v>6252872</v>
      </c>
      <c r="C846" s="8">
        <v>3501704</v>
      </c>
      <c r="D846" s="8">
        <v>2751168</v>
      </c>
      <c r="E846" s="10">
        <f>nyse_gme_short_volume__4[[#This Row],[total_short]]/nyse_gme_short_volume__4[[#This Row],[total_reported]]</f>
        <v>0.56001530176853132</v>
      </c>
      <c r="F846" s="10">
        <f>nyse_gme_short_volume__4[[#This Row],[total_long]]/nyse_gme_short_volume__4[[#This Row],[total_reported]]</f>
        <v>0.43998469823146868</v>
      </c>
      <c r="G846" s="8">
        <v>1373964</v>
      </c>
      <c r="H846" s="10">
        <f>nyse_gme_short_volume__4[[#This Row],[Off-Exchange]]/nyse_gme_short_volume__4[[#This Row],[total_reported]]</f>
        <v>0.21973326816861116</v>
      </c>
      <c r="I846" s="8">
        <v>20016</v>
      </c>
      <c r="J846" s="8" t="s">
        <v>1653</v>
      </c>
      <c r="K846" s="8" t="s">
        <v>1654</v>
      </c>
      <c r="L846" s="8" t="s">
        <v>1655</v>
      </c>
      <c r="M846" s="8" t="s">
        <v>1656</v>
      </c>
      <c r="N846" s="8">
        <v>16188</v>
      </c>
      <c r="O846" s="8">
        <v>11208</v>
      </c>
      <c r="P846" s="8">
        <v>882592</v>
      </c>
      <c r="Q846" s="8">
        <v>98288</v>
      </c>
      <c r="R846" s="8">
        <v>9288</v>
      </c>
      <c r="S846" s="8">
        <v>1320</v>
      </c>
      <c r="T846" s="8">
        <v>26528</v>
      </c>
    </row>
    <row r="847" spans="1:20">
      <c r="A847" s="1">
        <v>44508</v>
      </c>
      <c r="B847" s="8">
        <v>7381300</v>
      </c>
      <c r="C847" s="8">
        <v>3840728</v>
      </c>
      <c r="D847" s="8">
        <v>3540572</v>
      </c>
      <c r="E847" s="10">
        <f>nyse_gme_short_volume__4[[#This Row],[total_short]]/nyse_gme_short_volume__4[[#This Row],[total_reported]]</f>
        <v>0.52033219080649751</v>
      </c>
      <c r="F847" s="10">
        <f>nyse_gme_short_volume__4[[#This Row],[total_long]]/nyse_gme_short_volume__4[[#This Row],[total_reported]]</f>
        <v>0.47966780919350249</v>
      </c>
      <c r="G847" s="8">
        <v>1571092</v>
      </c>
      <c r="H847" s="10">
        <f>nyse_gme_short_volume__4[[#This Row],[Off-Exchange]]/nyse_gme_short_volume__4[[#This Row],[total_reported]]</f>
        <v>0.2128476013710322</v>
      </c>
      <c r="I847" s="8">
        <v>33920</v>
      </c>
      <c r="J847" s="8" t="s">
        <v>1657</v>
      </c>
      <c r="K847" s="8" t="s">
        <v>1658</v>
      </c>
      <c r="L847" s="8" t="s">
        <v>1659</v>
      </c>
      <c r="M847" s="8" t="s">
        <v>1660</v>
      </c>
      <c r="N847" s="8">
        <v>15704</v>
      </c>
      <c r="O847" s="8">
        <v>7264</v>
      </c>
      <c r="P847" s="8">
        <v>609920</v>
      </c>
      <c r="Q847" s="8">
        <v>137496</v>
      </c>
      <c r="R847" s="8">
        <v>11948</v>
      </c>
      <c r="S847" s="8">
        <v>1292</v>
      </c>
      <c r="T847" s="8">
        <v>41432</v>
      </c>
    </row>
    <row r="848" spans="1:20">
      <c r="A848" s="1">
        <v>44505</v>
      </c>
      <c r="B848" s="8">
        <v>5850624</v>
      </c>
      <c r="C848" s="8">
        <v>3359572</v>
      </c>
      <c r="D848" s="8">
        <v>2491052</v>
      </c>
      <c r="E848" s="10">
        <f>nyse_gme_short_volume__4[[#This Row],[total_short]]/nyse_gme_short_volume__4[[#This Row],[total_reported]]</f>
        <v>0.57422456134593503</v>
      </c>
      <c r="F848" s="10">
        <f>nyse_gme_short_volume__4[[#This Row],[total_long]]/nyse_gme_short_volume__4[[#This Row],[total_reported]]</f>
        <v>0.42577543865406492</v>
      </c>
      <c r="G848" s="8">
        <v>1390812</v>
      </c>
      <c r="H848" s="10">
        <f>nyse_gme_short_volume__4[[#This Row],[Off-Exchange]]/nyse_gme_short_volume__4[[#This Row],[total_reported]]</f>
        <v>0.23772028419532687</v>
      </c>
      <c r="I848" s="8">
        <v>9676</v>
      </c>
      <c r="J848" s="8" t="s">
        <v>1661</v>
      </c>
      <c r="K848" s="8" t="s">
        <v>1662</v>
      </c>
      <c r="L848" s="8" t="s">
        <v>1663</v>
      </c>
      <c r="M848" s="8" t="s">
        <v>1664</v>
      </c>
      <c r="N848" s="8">
        <v>11636</v>
      </c>
      <c r="O848" s="8">
        <v>21492</v>
      </c>
      <c r="P848" s="8">
        <v>541608</v>
      </c>
      <c r="Q848" s="8">
        <v>267564</v>
      </c>
      <c r="R848" s="8">
        <v>5472</v>
      </c>
      <c r="S848" s="8">
        <v>7692</v>
      </c>
      <c r="T848" s="8">
        <v>9528</v>
      </c>
    </row>
    <row r="849" spans="1:20">
      <c r="A849" s="1">
        <v>44504</v>
      </c>
      <c r="B849" s="8">
        <v>9738924</v>
      </c>
      <c r="C849" s="8">
        <v>5773036</v>
      </c>
      <c r="D849" s="8">
        <v>3965888</v>
      </c>
      <c r="E849" s="10">
        <f>nyse_gme_short_volume__4[[#This Row],[total_short]]/nyse_gme_short_volume__4[[#This Row],[total_reported]]</f>
        <v>0.59277965409731093</v>
      </c>
      <c r="F849" s="10">
        <f>nyse_gme_short_volume__4[[#This Row],[total_long]]/nyse_gme_short_volume__4[[#This Row],[total_reported]]</f>
        <v>0.40722034590268902</v>
      </c>
      <c r="G849" s="8">
        <v>2419372</v>
      </c>
      <c r="H849" s="10">
        <f>nyse_gme_short_volume__4[[#This Row],[Off-Exchange]]/nyse_gme_short_volume__4[[#This Row],[total_reported]]</f>
        <v>0.24842292639310051</v>
      </c>
      <c r="I849" s="8">
        <v>14868</v>
      </c>
      <c r="J849" s="8" t="s">
        <v>1665</v>
      </c>
      <c r="K849" s="8" t="s">
        <v>1666</v>
      </c>
      <c r="L849" s="8" t="s">
        <v>1667</v>
      </c>
      <c r="M849" s="8" t="s">
        <v>1668</v>
      </c>
      <c r="N849" s="8">
        <v>20756</v>
      </c>
      <c r="O849" s="8">
        <v>22200</v>
      </c>
      <c r="P849" s="8">
        <v>1160824</v>
      </c>
      <c r="Q849" s="8">
        <v>279484</v>
      </c>
      <c r="R849" s="8">
        <v>18364</v>
      </c>
      <c r="S849" s="8">
        <v>5404</v>
      </c>
      <c r="T849" s="8">
        <v>29688</v>
      </c>
    </row>
    <row r="850" spans="1:20">
      <c r="A850" s="1">
        <v>44503</v>
      </c>
      <c r="B850" s="8">
        <v>38368476</v>
      </c>
      <c r="C850" s="8">
        <v>21765088</v>
      </c>
      <c r="D850" s="8">
        <v>16603388</v>
      </c>
      <c r="E850" s="10">
        <f>nyse_gme_short_volume__4[[#This Row],[total_short]]/nyse_gme_short_volume__4[[#This Row],[total_reported]]</f>
        <v>0.56726485565910933</v>
      </c>
      <c r="F850" s="10">
        <f>nyse_gme_short_volume__4[[#This Row],[total_long]]/nyse_gme_short_volume__4[[#This Row],[total_reported]]</f>
        <v>0.43273514434089067</v>
      </c>
      <c r="G850" s="8">
        <v>10523200</v>
      </c>
      <c r="H850" s="10">
        <f>nyse_gme_short_volume__4[[#This Row],[Off-Exchange]]/nyse_gme_short_volume__4[[#This Row],[total_reported]]</f>
        <v>0.27426682258633361</v>
      </c>
      <c r="I850" s="8">
        <v>118944</v>
      </c>
      <c r="J850" s="8" t="s">
        <v>1669</v>
      </c>
      <c r="K850" s="8" t="s">
        <v>1670</v>
      </c>
      <c r="L850" s="8" t="s">
        <v>1671</v>
      </c>
      <c r="M850" s="8" t="s">
        <v>1672</v>
      </c>
      <c r="N850" s="8">
        <v>115784</v>
      </c>
      <c r="O850" s="8">
        <v>109632</v>
      </c>
      <c r="P850" s="8">
        <v>3782432</v>
      </c>
      <c r="Q850" s="8">
        <v>1398552</v>
      </c>
      <c r="R850" s="8">
        <v>44500</v>
      </c>
      <c r="S850" s="8">
        <v>42696</v>
      </c>
      <c r="T850" s="8">
        <v>43620</v>
      </c>
    </row>
    <row r="851" spans="1:20">
      <c r="A851" s="1">
        <v>44502</v>
      </c>
      <c r="B851" s="8">
        <v>11996760</v>
      </c>
      <c r="C851" s="8">
        <v>6855932</v>
      </c>
      <c r="D851" s="8">
        <v>5140828</v>
      </c>
      <c r="E851" s="10">
        <f>nyse_gme_short_volume__4[[#This Row],[total_short]]/nyse_gme_short_volume__4[[#This Row],[total_reported]]</f>
        <v>0.57148196679770202</v>
      </c>
      <c r="F851" s="10">
        <f>nyse_gme_short_volume__4[[#This Row],[total_long]]/nyse_gme_short_volume__4[[#This Row],[total_reported]]</f>
        <v>0.42851803320229798</v>
      </c>
      <c r="G851" s="8">
        <v>2578384</v>
      </c>
      <c r="H851" s="10">
        <f>nyse_gme_short_volume__4[[#This Row],[Off-Exchange]]/nyse_gme_short_volume__4[[#This Row],[total_reported]]</f>
        <v>0.21492336264124648</v>
      </c>
      <c r="I851" s="8">
        <v>44948</v>
      </c>
      <c r="J851" s="8" t="s">
        <v>1673</v>
      </c>
      <c r="K851" s="8" t="s">
        <v>1674</v>
      </c>
      <c r="L851" s="8" t="s">
        <v>1675</v>
      </c>
      <c r="M851" s="8" t="s">
        <v>1676</v>
      </c>
      <c r="N851" s="8">
        <v>24556</v>
      </c>
      <c r="O851" s="8">
        <v>45804</v>
      </c>
      <c r="P851" s="8">
        <v>1504688</v>
      </c>
      <c r="Q851" s="8">
        <v>350776</v>
      </c>
      <c r="R851" s="8">
        <v>28684</v>
      </c>
      <c r="S851" s="8">
        <v>14884</v>
      </c>
      <c r="T851" s="8">
        <v>35008</v>
      </c>
    </row>
    <row r="852" spans="1:20">
      <c r="A852" s="1">
        <v>44501</v>
      </c>
      <c r="B852" s="8">
        <v>16503412</v>
      </c>
      <c r="C852" s="8">
        <v>10331532</v>
      </c>
      <c r="D852" s="8">
        <v>6171880</v>
      </c>
      <c r="E852" s="10">
        <f>nyse_gme_short_volume__4[[#This Row],[total_short]]/nyse_gme_short_volume__4[[#This Row],[total_reported]]</f>
        <v>0.62602400037034767</v>
      </c>
      <c r="F852" s="10">
        <f>nyse_gme_short_volume__4[[#This Row],[total_long]]/nyse_gme_short_volume__4[[#This Row],[total_reported]]</f>
        <v>0.37397599962965233</v>
      </c>
      <c r="G852" s="8">
        <v>4499108</v>
      </c>
      <c r="H852" s="10">
        <f>nyse_gme_short_volume__4[[#This Row],[Off-Exchange]]/nyse_gme_short_volume__4[[#This Row],[total_reported]]</f>
        <v>0.27261683826350575</v>
      </c>
      <c r="I852" s="8">
        <v>32776</v>
      </c>
      <c r="J852" s="8" t="s">
        <v>1677</v>
      </c>
      <c r="K852" s="8" t="s">
        <v>1678</v>
      </c>
      <c r="L852" s="8" t="s">
        <v>1679</v>
      </c>
      <c r="M852" s="8" t="s">
        <v>1680</v>
      </c>
      <c r="N852" s="8">
        <v>60292</v>
      </c>
      <c r="O852" s="8">
        <v>75600</v>
      </c>
      <c r="P852" s="8">
        <v>1837124</v>
      </c>
      <c r="Q852" s="8">
        <v>528684</v>
      </c>
      <c r="R852" s="8">
        <v>45692</v>
      </c>
      <c r="S852" s="8">
        <v>13704</v>
      </c>
      <c r="T852" s="8">
        <v>43008</v>
      </c>
    </row>
    <row r="853" spans="1:20">
      <c r="A853" s="1">
        <v>44498</v>
      </c>
      <c r="B853" s="8">
        <v>7742984</v>
      </c>
      <c r="C853" s="8">
        <v>4643828</v>
      </c>
      <c r="D853" s="8">
        <v>3099156</v>
      </c>
      <c r="E853" s="10">
        <f>nyse_gme_short_volume__4[[#This Row],[total_short]]/nyse_gme_short_volume__4[[#This Row],[total_reported]]</f>
        <v>0.59974655765787455</v>
      </c>
      <c r="F853" s="10">
        <f>nyse_gme_short_volume__4[[#This Row],[total_long]]/nyse_gme_short_volume__4[[#This Row],[total_reported]]</f>
        <v>0.40025344234212545</v>
      </c>
      <c r="G853" s="8">
        <v>1964668</v>
      </c>
      <c r="H853" s="10">
        <f>nyse_gme_short_volume__4[[#This Row],[Off-Exchange]]/nyse_gme_short_volume__4[[#This Row],[total_reported]]</f>
        <v>0.25373525245564243</v>
      </c>
      <c r="I853" s="8">
        <v>5588</v>
      </c>
      <c r="J853" s="8" t="s">
        <v>1681</v>
      </c>
      <c r="K853" s="8" t="s">
        <v>1682</v>
      </c>
      <c r="L853" s="8" t="s">
        <v>1683</v>
      </c>
      <c r="M853" s="8" t="s">
        <v>1684</v>
      </c>
      <c r="N853" s="8">
        <v>19824</v>
      </c>
      <c r="O853" s="8">
        <v>26884</v>
      </c>
      <c r="P853" s="8">
        <v>879696</v>
      </c>
      <c r="Q853" s="8">
        <v>173216</v>
      </c>
      <c r="R853" s="8">
        <v>11320</v>
      </c>
      <c r="S853" s="8">
        <v>3404</v>
      </c>
      <c r="T853" s="8">
        <v>40288</v>
      </c>
    </row>
    <row r="854" spans="1:20">
      <c r="A854" s="1">
        <v>44497</v>
      </c>
      <c r="B854" s="8">
        <v>5611888</v>
      </c>
      <c r="C854" s="8">
        <v>3683048</v>
      </c>
      <c r="D854" s="8">
        <v>1928840</v>
      </c>
      <c r="E854" s="10">
        <f>nyse_gme_short_volume__4[[#This Row],[total_short]]/nyse_gme_short_volume__4[[#This Row],[total_reported]]</f>
        <v>0.65629392461146763</v>
      </c>
      <c r="F854" s="10">
        <f>nyse_gme_short_volume__4[[#This Row],[total_long]]/nyse_gme_short_volume__4[[#This Row],[total_reported]]</f>
        <v>0.34370607538853232</v>
      </c>
      <c r="G854" s="8">
        <v>1155508</v>
      </c>
      <c r="H854" s="10">
        <f>nyse_gme_short_volume__4[[#This Row],[Off-Exchange]]/nyse_gme_short_volume__4[[#This Row],[total_reported]]</f>
        <v>0.20590361033577292</v>
      </c>
      <c r="I854" s="8">
        <v>19828</v>
      </c>
      <c r="J854" s="8" t="s">
        <v>1685</v>
      </c>
      <c r="K854" s="8" t="s">
        <v>1686</v>
      </c>
      <c r="L854" s="8" t="s">
        <v>1687</v>
      </c>
      <c r="M854" s="8" t="s">
        <v>1688</v>
      </c>
      <c r="N854" s="8">
        <v>24596</v>
      </c>
      <c r="O854" s="8">
        <v>46964</v>
      </c>
      <c r="P854" s="8">
        <v>889584</v>
      </c>
      <c r="Q854" s="8">
        <v>202664</v>
      </c>
      <c r="R854" s="8">
        <v>12004</v>
      </c>
      <c r="S854" s="8">
        <v>3540</v>
      </c>
      <c r="T854" s="8">
        <v>18612</v>
      </c>
    </row>
    <row r="855" spans="1:20">
      <c r="A855" s="1">
        <v>44496</v>
      </c>
      <c r="B855" s="8">
        <v>3585756</v>
      </c>
      <c r="C855" s="8">
        <v>2541472</v>
      </c>
      <c r="D855" s="8">
        <v>1044284</v>
      </c>
      <c r="E855" s="10">
        <f>nyse_gme_short_volume__4[[#This Row],[total_short]]/nyse_gme_short_volume__4[[#This Row],[total_reported]]</f>
        <v>0.70876880635492212</v>
      </c>
      <c r="F855" s="10">
        <f>nyse_gme_short_volume__4[[#This Row],[total_long]]/nyse_gme_short_volume__4[[#This Row],[total_reported]]</f>
        <v>0.29123119364507793</v>
      </c>
      <c r="G855" s="8">
        <v>801304</v>
      </c>
      <c r="H855" s="10">
        <f>nyse_gme_short_volume__4[[#This Row],[Off-Exchange]]/nyse_gme_short_volume__4[[#This Row],[total_reported]]</f>
        <v>0.22346863534495934</v>
      </c>
      <c r="I855" s="8">
        <v>13884</v>
      </c>
      <c r="J855" s="8" t="s">
        <v>1689</v>
      </c>
      <c r="K855" s="8" t="s">
        <v>1690</v>
      </c>
      <c r="L855" s="8" t="s">
        <v>1691</v>
      </c>
      <c r="M855" s="8" t="s">
        <v>1692</v>
      </c>
      <c r="N855" s="8">
        <v>14400</v>
      </c>
      <c r="O855" s="8">
        <v>18000</v>
      </c>
      <c r="P855" s="8">
        <v>679364</v>
      </c>
      <c r="Q855" s="8">
        <v>103436</v>
      </c>
      <c r="R855" s="8">
        <v>6308</v>
      </c>
      <c r="S855" s="8">
        <v>1584</v>
      </c>
      <c r="T855" s="8">
        <v>10660</v>
      </c>
    </row>
    <row r="856" spans="1:20">
      <c r="A856" s="1">
        <v>44495</v>
      </c>
      <c r="B856" s="8">
        <v>7049496</v>
      </c>
      <c r="C856" s="8">
        <v>4532292</v>
      </c>
      <c r="D856" s="8">
        <v>2517204</v>
      </c>
      <c r="E856" s="10">
        <f>nyse_gme_short_volume__4[[#This Row],[total_short]]/nyse_gme_short_volume__4[[#This Row],[total_reported]]</f>
        <v>0.64292426011731907</v>
      </c>
      <c r="F856" s="10">
        <f>nyse_gme_short_volume__4[[#This Row],[total_long]]/nyse_gme_short_volume__4[[#This Row],[total_reported]]</f>
        <v>0.35707573988268099</v>
      </c>
      <c r="G856" s="8">
        <v>1713784</v>
      </c>
      <c r="H856" s="10">
        <f>nyse_gme_short_volume__4[[#This Row],[Off-Exchange]]/nyse_gme_short_volume__4[[#This Row],[total_reported]]</f>
        <v>0.24310730866433572</v>
      </c>
      <c r="I856" s="8">
        <v>23140</v>
      </c>
      <c r="J856" s="8" t="s">
        <v>1693</v>
      </c>
      <c r="K856" s="8" t="s">
        <v>1694</v>
      </c>
      <c r="L856" s="8" t="s">
        <v>1695</v>
      </c>
      <c r="M856" s="8" t="s">
        <v>1696</v>
      </c>
      <c r="N856" s="8">
        <v>33592</v>
      </c>
      <c r="O856" s="8">
        <v>43828</v>
      </c>
      <c r="P856" s="8">
        <v>1088268</v>
      </c>
      <c r="Q856" s="8">
        <v>238208</v>
      </c>
      <c r="R856" s="8">
        <v>11892</v>
      </c>
      <c r="S856" s="8">
        <v>3224</v>
      </c>
      <c r="T856" s="8">
        <v>12924</v>
      </c>
    </row>
    <row r="857" spans="1:20">
      <c r="A857" s="1">
        <v>44494</v>
      </c>
      <c r="B857" s="8">
        <v>4728352</v>
      </c>
      <c r="C857" s="8">
        <v>3081880</v>
      </c>
      <c r="D857" s="8">
        <v>1646472</v>
      </c>
      <c r="E857" s="10">
        <f>nyse_gme_short_volume__4[[#This Row],[total_short]]/nyse_gme_short_volume__4[[#This Row],[total_reported]]</f>
        <v>0.6517873457813631</v>
      </c>
      <c r="F857" s="10">
        <f>nyse_gme_short_volume__4[[#This Row],[total_long]]/nyse_gme_short_volume__4[[#This Row],[total_reported]]</f>
        <v>0.34821265421863684</v>
      </c>
      <c r="G857" s="8">
        <v>1113444</v>
      </c>
      <c r="H857" s="10">
        <f>nyse_gme_short_volume__4[[#This Row],[Off-Exchange]]/nyse_gme_short_volume__4[[#This Row],[total_reported]]</f>
        <v>0.23548246831031192</v>
      </c>
      <c r="I857" s="8">
        <v>30248</v>
      </c>
      <c r="J857" s="8" t="s">
        <v>1697</v>
      </c>
      <c r="K857" s="8" t="s">
        <v>1698</v>
      </c>
      <c r="L857" s="8" t="s">
        <v>1699</v>
      </c>
      <c r="M857" s="8" t="s">
        <v>1700</v>
      </c>
      <c r="N857" s="8">
        <v>10944</v>
      </c>
      <c r="O857" s="8">
        <v>6320</v>
      </c>
      <c r="P857" s="8">
        <v>903808</v>
      </c>
      <c r="Q857" s="8">
        <v>133816</v>
      </c>
      <c r="R857" s="8">
        <v>6956</v>
      </c>
      <c r="S857" s="8">
        <v>260</v>
      </c>
      <c r="T857" s="8">
        <v>11524</v>
      </c>
    </row>
    <row r="858" spans="1:20">
      <c r="A858" s="1">
        <v>44491</v>
      </c>
      <c r="B858" s="8">
        <v>8790552</v>
      </c>
      <c r="C858" s="8">
        <v>6334996</v>
      </c>
      <c r="D858" s="8">
        <v>2455556</v>
      </c>
      <c r="E858" s="10">
        <f>nyse_gme_short_volume__4[[#This Row],[total_short]]/nyse_gme_short_volume__4[[#This Row],[total_reported]]</f>
        <v>0.7206596354813668</v>
      </c>
      <c r="F858" s="10">
        <f>nyse_gme_short_volume__4[[#This Row],[total_long]]/nyse_gme_short_volume__4[[#This Row],[total_reported]]</f>
        <v>0.2793403645186332</v>
      </c>
      <c r="G858" s="8">
        <v>2113284</v>
      </c>
      <c r="H858" s="10">
        <f>nyse_gme_short_volume__4[[#This Row],[Off-Exchange]]/nyse_gme_short_volume__4[[#This Row],[total_reported]]</f>
        <v>0.24040401558400429</v>
      </c>
      <c r="I858" s="8">
        <v>15120</v>
      </c>
      <c r="J858" s="8" t="s">
        <v>1701</v>
      </c>
      <c r="K858" s="8" t="s">
        <v>1702</v>
      </c>
      <c r="L858" s="8" t="s">
        <v>1703</v>
      </c>
      <c r="M858" s="8" t="s">
        <v>1704</v>
      </c>
      <c r="N858" s="8">
        <v>36452</v>
      </c>
      <c r="O858" s="8">
        <v>22900</v>
      </c>
      <c r="P858" s="8">
        <v>1522796</v>
      </c>
      <c r="Q858" s="8">
        <v>310600</v>
      </c>
      <c r="R858" s="8">
        <v>42704</v>
      </c>
      <c r="S858" s="8">
        <v>2424</v>
      </c>
      <c r="T858" s="8">
        <v>9184</v>
      </c>
    </row>
    <row r="859" spans="1:20">
      <c r="A859" s="1">
        <v>44490</v>
      </c>
      <c r="B859" s="8">
        <v>8177264</v>
      </c>
      <c r="C859" s="8">
        <v>5442772</v>
      </c>
      <c r="D859" s="8">
        <v>2734492</v>
      </c>
      <c r="E859" s="10">
        <f>nyse_gme_short_volume__4[[#This Row],[total_short]]/nyse_gme_short_volume__4[[#This Row],[total_reported]]</f>
        <v>0.66559817562451207</v>
      </c>
      <c r="F859" s="10">
        <f>nyse_gme_short_volume__4[[#This Row],[total_long]]/nyse_gme_short_volume__4[[#This Row],[total_reported]]</f>
        <v>0.33440182437548793</v>
      </c>
      <c r="G859" s="8">
        <v>2330332</v>
      </c>
      <c r="H859" s="10">
        <f>nyse_gme_short_volume__4[[#This Row],[Off-Exchange]]/nyse_gme_short_volume__4[[#This Row],[total_reported]]</f>
        <v>0.28497698007548733</v>
      </c>
      <c r="I859" s="8">
        <v>10984</v>
      </c>
      <c r="J859" s="8" t="s">
        <v>1705</v>
      </c>
      <c r="K859" s="8" t="s">
        <v>1706</v>
      </c>
      <c r="L859" s="8" t="s">
        <v>1707</v>
      </c>
      <c r="M859" s="8" t="s">
        <v>1708</v>
      </c>
      <c r="N859" s="8">
        <v>39156</v>
      </c>
      <c r="O859" s="8">
        <v>16400</v>
      </c>
      <c r="P859" s="8">
        <v>1108212</v>
      </c>
      <c r="Q859" s="8">
        <v>286500</v>
      </c>
      <c r="R859" s="8">
        <v>30876</v>
      </c>
      <c r="S859" s="8">
        <v>4984</v>
      </c>
      <c r="T859" s="8">
        <v>30992</v>
      </c>
    </row>
    <row r="860" spans="1:20">
      <c r="A860" s="1">
        <v>44489</v>
      </c>
      <c r="B860" s="8">
        <v>7897952</v>
      </c>
      <c r="C860" s="8">
        <v>5292416</v>
      </c>
      <c r="D860" s="8">
        <v>2605536</v>
      </c>
      <c r="E860" s="10">
        <f>nyse_gme_short_volume__4[[#This Row],[total_short]]/nyse_gme_short_volume__4[[#This Row],[total_reported]]</f>
        <v>0.67009979295898481</v>
      </c>
      <c r="F860" s="10">
        <f>nyse_gme_short_volume__4[[#This Row],[total_long]]/nyse_gme_short_volume__4[[#This Row],[total_reported]]</f>
        <v>0.32990020704101519</v>
      </c>
      <c r="G860" s="8">
        <v>2366936</v>
      </c>
      <c r="H860" s="10">
        <f>nyse_gme_short_volume__4[[#This Row],[Off-Exchange]]/nyse_gme_short_volume__4[[#This Row],[total_reported]]</f>
        <v>0.29968984364554252</v>
      </c>
      <c r="I860" s="8">
        <v>45200</v>
      </c>
      <c r="J860" s="8" t="s">
        <v>1709</v>
      </c>
      <c r="K860" s="8" t="s">
        <v>1710</v>
      </c>
      <c r="L860" s="8" t="s">
        <v>1711</v>
      </c>
      <c r="M860" s="8" t="s">
        <v>1712</v>
      </c>
      <c r="N860" s="8">
        <v>43332</v>
      </c>
      <c r="O860" s="8">
        <v>23600</v>
      </c>
      <c r="P860" s="8">
        <v>720524</v>
      </c>
      <c r="Q860" s="8">
        <v>209368</v>
      </c>
      <c r="R860" s="8">
        <v>13492</v>
      </c>
      <c r="S860" s="8">
        <v>6276</v>
      </c>
      <c r="T860" s="8">
        <v>5388</v>
      </c>
    </row>
    <row r="861" spans="1:20">
      <c r="A861" s="1">
        <v>44488</v>
      </c>
      <c r="B861" s="8">
        <v>7266836</v>
      </c>
      <c r="C861" s="8">
        <v>4349784</v>
      </c>
      <c r="D861" s="8">
        <v>2917052</v>
      </c>
      <c r="E861" s="10">
        <f>nyse_gme_short_volume__4[[#This Row],[total_short]]/nyse_gme_short_volume__4[[#This Row],[total_reported]]</f>
        <v>0.59858017987470746</v>
      </c>
      <c r="F861" s="10">
        <f>nyse_gme_short_volume__4[[#This Row],[total_long]]/nyse_gme_short_volume__4[[#This Row],[total_reported]]</f>
        <v>0.40141982012529248</v>
      </c>
      <c r="G861" s="8">
        <v>1847552</v>
      </c>
      <c r="H861" s="10">
        <f>nyse_gme_short_volume__4[[#This Row],[Off-Exchange]]/nyse_gme_short_volume__4[[#This Row],[total_reported]]</f>
        <v>0.25424435063623291</v>
      </c>
      <c r="I861" s="8">
        <v>11164</v>
      </c>
      <c r="J861" s="8" t="s">
        <v>1713</v>
      </c>
      <c r="K861" s="8" t="s">
        <v>1714</v>
      </c>
      <c r="L861" s="8" t="s">
        <v>1715</v>
      </c>
      <c r="M861" s="8" t="s">
        <v>1716</v>
      </c>
      <c r="N861" s="8">
        <v>30920</v>
      </c>
      <c r="O861" s="8">
        <v>36000</v>
      </c>
      <c r="P861" s="8">
        <v>794388</v>
      </c>
      <c r="Q861" s="8">
        <v>156076</v>
      </c>
      <c r="R861" s="8">
        <v>13392</v>
      </c>
      <c r="S861" s="8">
        <v>932</v>
      </c>
      <c r="T861" s="8">
        <v>9940</v>
      </c>
    </row>
    <row r="862" spans="1:20">
      <c r="A862" s="1">
        <v>44487</v>
      </c>
      <c r="B862" s="8">
        <v>5588296</v>
      </c>
      <c r="C862" s="8">
        <v>3524224</v>
      </c>
      <c r="D862" s="8">
        <v>2064072</v>
      </c>
      <c r="E862" s="10">
        <f>nyse_gme_short_volume__4[[#This Row],[total_short]]/nyse_gme_short_volume__4[[#This Row],[total_reported]]</f>
        <v>0.63064375974357834</v>
      </c>
      <c r="F862" s="10">
        <f>nyse_gme_short_volume__4[[#This Row],[total_long]]/nyse_gme_short_volume__4[[#This Row],[total_reported]]</f>
        <v>0.36935624025642161</v>
      </c>
      <c r="G862" s="8">
        <v>1536052</v>
      </c>
      <c r="H862" s="10">
        <f>nyse_gme_short_volume__4[[#This Row],[Off-Exchange]]/nyse_gme_short_volume__4[[#This Row],[total_reported]]</f>
        <v>0.27486947720736338</v>
      </c>
      <c r="I862" s="8">
        <v>10604</v>
      </c>
      <c r="J862" s="8" t="s">
        <v>1717</v>
      </c>
      <c r="K862" s="8" t="s">
        <v>1718</v>
      </c>
      <c r="L862" s="8" t="s">
        <v>1719</v>
      </c>
      <c r="M862" s="8" t="s">
        <v>1720</v>
      </c>
      <c r="N862" s="8">
        <v>14060</v>
      </c>
      <c r="O862" s="8">
        <v>13088</v>
      </c>
      <c r="P862" s="8">
        <v>931996</v>
      </c>
      <c r="Q862" s="8">
        <v>121240</v>
      </c>
      <c r="R862" s="8">
        <v>18300</v>
      </c>
      <c r="S862" s="8">
        <v>892</v>
      </c>
      <c r="T862" s="8">
        <v>4324</v>
      </c>
    </row>
    <row r="863" spans="1:20">
      <c r="A863" s="1">
        <v>44484</v>
      </c>
      <c r="B863" s="8">
        <v>4103156</v>
      </c>
      <c r="C863" s="8">
        <v>2669560</v>
      </c>
      <c r="D863" s="8">
        <v>1433596</v>
      </c>
      <c r="E863" s="10">
        <f>nyse_gme_short_volume__4[[#This Row],[total_short]]/nyse_gme_short_volume__4[[#This Row],[total_reported]]</f>
        <v>0.65061138304271149</v>
      </c>
      <c r="F863" s="10">
        <f>nyse_gme_short_volume__4[[#This Row],[total_long]]/nyse_gme_short_volume__4[[#This Row],[total_reported]]</f>
        <v>0.34938861695728851</v>
      </c>
      <c r="G863" s="8">
        <v>937184</v>
      </c>
      <c r="H863" s="10">
        <f>nyse_gme_short_volume__4[[#This Row],[Off-Exchange]]/nyse_gme_short_volume__4[[#This Row],[total_reported]]</f>
        <v>0.2284056467753115</v>
      </c>
      <c r="I863" s="8">
        <v>11460</v>
      </c>
      <c r="J863" s="8" t="s">
        <v>1721</v>
      </c>
      <c r="K863" s="8" t="s">
        <v>1722</v>
      </c>
      <c r="L863" s="8" t="s">
        <v>1723</v>
      </c>
      <c r="M863" s="8" t="s">
        <v>1724</v>
      </c>
      <c r="N863" s="8">
        <v>7688</v>
      </c>
      <c r="O863" s="8">
        <v>15132</v>
      </c>
      <c r="P863" s="8">
        <v>734748</v>
      </c>
      <c r="Q863" s="8">
        <v>70320</v>
      </c>
      <c r="R863" s="8">
        <v>3828</v>
      </c>
      <c r="S863" s="8">
        <v>168</v>
      </c>
      <c r="T863" s="8">
        <v>6844</v>
      </c>
    </row>
    <row r="864" spans="1:20">
      <c r="A864" s="1">
        <v>44483</v>
      </c>
      <c r="B864" s="8">
        <v>5615780</v>
      </c>
      <c r="C864" s="8">
        <v>3624432</v>
      </c>
      <c r="D864" s="8">
        <v>1991348</v>
      </c>
      <c r="E864" s="10">
        <f>nyse_gme_short_volume__4[[#This Row],[total_short]]/nyse_gme_short_volume__4[[#This Row],[total_reported]]</f>
        <v>0.6454013511925325</v>
      </c>
      <c r="F864" s="10">
        <f>nyse_gme_short_volume__4[[#This Row],[total_long]]/nyse_gme_short_volume__4[[#This Row],[total_reported]]</f>
        <v>0.35459864880746755</v>
      </c>
      <c r="G864" s="8">
        <v>1330624</v>
      </c>
      <c r="H864" s="10">
        <f>nyse_gme_short_volume__4[[#This Row],[Off-Exchange]]/nyse_gme_short_volume__4[[#This Row],[total_reported]]</f>
        <v>0.23694375491917419</v>
      </c>
      <c r="I864" s="8">
        <v>11000</v>
      </c>
      <c r="J864" s="8" t="s">
        <v>1725</v>
      </c>
      <c r="K864" s="8" t="s">
        <v>1726</v>
      </c>
      <c r="L864" s="8" t="s">
        <v>1727</v>
      </c>
      <c r="M864" s="8" t="s">
        <v>1728</v>
      </c>
      <c r="N864" s="8">
        <v>8960</v>
      </c>
      <c r="O864" s="8">
        <v>11600</v>
      </c>
      <c r="P864" s="8">
        <v>697760</v>
      </c>
      <c r="Q864" s="8">
        <v>151000</v>
      </c>
      <c r="R864" s="8">
        <v>12912</v>
      </c>
      <c r="S864" s="8">
        <v>1948</v>
      </c>
      <c r="T864" s="8">
        <v>12592</v>
      </c>
    </row>
    <row r="865" spans="1:20">
      <c r="A865" s="1">
        <v>44482</v>
      </c>
      <c r="B865" s="8">
        <v>6355176</v>
      </c>
      <c r="C865" s="8">
        <v>4204800</v>
      </c>
      <c r="D865" s="8">
        <v>2150376</v>
      </c>
      <c r="E865" s="10">
        <f>nyse_gme_short_volume__4[[#This Row],[total_short]]/nyse_gme_short_volume__4[[#This Row],[total_reported]]</f>
        <v>0.6616339185570943</v>
      </c>
      <c r="F865" s="10">
        <f>nyse_gme_short_volume__4[[#This Row],[total_long]]/nyse_gme_short_volume__4[[#This Row],[total_reported]]</f>
        <v>0.33836608144290575</v>
      </c>
      <c r="G865" s="8">
        <v>1613016</v>
      </c>
      <c r="H865" s="10">
        <f>nyse_gme_short_volume__4[[#This Row],[Off-Exchange]]/nyse_gme_short_volume__4[[#This Row],[total_reported]]</f>
        <v>0.25381138146292093</v>
      </c>
      <c r="I865" s="8">
        <v>24684</v>
      </c>
      <c r="J865" s="8" t="s">
        <v>1729</v>
      </c>
      <c r="K865" s="8" t="s">
        <v>1730</v>
      </c>
      <c r="L865" s="8" t="s">
        <v>1731</v>
      </c>
      <c r="M865" s="8" t="s">
        <v>1732</v>
      </c>
      <c r="N865" s="8">
        <v>11732</v>
      </c>
      <c r="O865" s="8">
        <v>31936</v>
      </c>
      <c r="P865" s="8">
        <v>738508</v>
      </c>
      <c r="Q865" s="8">
        <v>155464</v>
      </c>
      <c r="R865" s="8">
        <v>39040</v>
      </c>
      <c r="S865" s="8">
        <v>5668</v>
      </c>
      <c r="T865" s="8">
        <v>9048</v>
      </c>
    </row>
    <row r="866" spans="1:20">
      <c r="A866" s="1">
        <v>44481</v>
      </c>
      <c r="B866" s="8">
        <v>4079372</v>
      </c>
      <c r="C866" s="8">
        <v>2769468</v>
      </c>
      <c r="D866" s="8">
        <v>1309904</v>
      </c>
      <c r="E866" s="10">
        <f>nyse_gme_short_volume__4[[#This Row],[total_short]]/nyse_gme_short_volume__4[[#This Row],[total_reported]]</f>
        <v>0.67889567315753507</v>
      </c>
      <c r="F866" s="10">
        <f>nyse_gme_short_volume__4[[#This Row],[total_long]]/nyse_gme_short_volume__4[[#This Row],[total_reported]]</f>
        <v>0.32110432684246498</v>
      </c>
      <c r="G866" s="8">
        <v>1013504</v>
      </c>
      <c r="H866" s="10">
        <f>nyse_gme_short_volume__4[[#This Row],[Off-Exchange]]/nyse_gme_short_volume__4[[#This Row],[total_reported]]</f>
        <v>0.24844608434827714</v>
      </c>
      <c r="I866" s="8">
        <v>1732</v>
      </c>
      <c r="J866" s="8" t="s">
        <v>1733</v>
      </c>
      <c r="K866" s="8" t="s">
        <v>1734</v>
      </c>
      <c r="L866" s="8" t="s">
        <v>1735</v>
      </c>
      <c r="M866" s="8" t="s">
        <v>1736</v>
      </c>
      <c r="N866" s="8">
        <v>10960</v>
      </c>
      <c r="O866" s="8">
        <v>10800</v>
      </c>
      <c r="P866" s="8">
        <v>814300</v>
      </c>
      <c r="Q866" s="8">
        <v>88100</v>
      </c>
      <c r="R866" s="8">
        <v>17596</v>
      </c>
      <c r="S866" s="8">
        <v>1512</v>
      </c>
      <c r="T866" s="8">
        <v>2560</v>
      </c>
    </row>
    <row r="867" spans="1:20">
      <c r="A867" s="1">
        <v>44480</v>
      </c>
      <c r="B867" s="8">
        <v>8722896</v>
      </c>
      <c r="C867" s="8">
        <v>5475248</v>
      </c>
      <c r="D867" s="8">
        <v>3247648</v>
      </c>
      <c r="E867" s="10">
        <f>nyse_gme_short_volume__4[[#This Row],[total_short]]/nyse_gme_short_volume__4[[#This Row],[total_reported]]</f>
        <v>0.62768695167293065</v>
      </c>
      <c r="F867" s="10">
        <f>nyse_gme_short_volume__4[[#This Row],[total_long]]/nyse_gme_short_volume__4[[#This Row],[total_reported]]</f>
        <v>0.37231304832706935</v>
      </c>
      <c r="G867" s="8">
        <v>2245156</v>
      </c>
      <c r="H867" s="10">
        <f>nyse_gme_short_volume__4[[#This Row],[Off-Exchange]]/nyse_gme_short_volume__4[[#This Row],[total_reported]]</f>
        <v>0.25738653768198083</v>
      </c>
      <c r="I867" s="8">
        <v>19436</v>
      </c>
      <c r="J867" s="8" t="s">
        <v>1737</v>
      </c>
      <c r="K867" s="8" t="s">
        <v>1738</v>
      </c>
      <c r="L867" s="8" t="s">
        <v>1739</v>
      </c>
      <c r="M867" s="8" t="s">
        <v>1740</v>
      </c>
      <c r="N867" s="8">
        <v>119092</v>
      </c>
      <c r="O867" s="8">
        <v>98156</v>
      </c>
      <c r="P867" s="8">
        <v>969076</v>
      </c>
      <c r="Q867" s="8">
        <v>263504</v>
      </c>
      <c r="R867" s="8">
        <v>27932</v>
      </c>
      <c r="S867" s="8">
        <v>5896</v>
      </c>
      <c r="T867" s="8">
        <v>116</v>
      </c>
    </row>
    <row r="868" spans="1:20">
      <c r="A868" s="1">
        <v>44477</v>
      </c>
      <c r="B868" s="8">
        <v>2714012</v>
      </c>
      <c r="C868" s="8">
        <v>1785400</v>
      </c>
      <c r="D868" s="8">
        <v>928612</v>
      </c>
      <c r="E868" s="10">
        <f>nyse_gme_short_volume__4[[#This Row],[total_short]]/nyse_gme_short_volume__4[[#This Row],[total_reported]]</f>
        <v>0.65784528587198587</v>
      </c>
      <c r="F868" s="10">
        <f>nyse_gme_short_volume__4[[#This Row],[total_long]]/nyse_gme_short_volume__4[[#This Row],[total_reported]]</f>
        <v>0.34215471412801418</v>
      </c>
      <c r="G868" s="8">
        <v>610004</v>
      </c>
      <c r="H868" s="10">
        <f>nyse_gme_short_volume__4[[#This Row],[Off-Exchange]]/nyse_gme_short_volume__4[[#This Row],[total_reported]]</f>
        <v>0.22476098115999488</v>
      </c>
      <c r="I868" s="8">
        <v>7888</v>
      </c>
      <c r="J868" s="8" t="s">
        <v>1741</v>
      </c>
      <c r="K868" s="8" t="s">
        <v>1742</v>
      </c>
      <c r="L868" s="8" t="s">
        <v>1743</v>
      </c>
      <c r="M868" s="8" t="s">
        <v>1744</v>
      </c>
      <c r="N868" s="8">
        <v>9400</v>
      </c>
      <c r="O868" s="8">
        <v>9200</v>
      </c>
      <c r="P868" s="8">
        <v>436616</v>
      </c>
      <c r="Q868" s="8">
        <v>79228</v>
      </c>
      <c r="R868" s="8">
        <v>4852</v>
      </c>
      <c r="S868" s="8">
        <v>332</v>
      </c>
      <c r="T868" s="8">
        <v>4068</v>
      </c>
    </row>
    <row r="869" spans="1:20">
      <c r="A869" s="1">
        <v>44476</v>
      </c>
      <c r="B869" s="8">
        <v>3743104</v>
      </c>
      <c r="C869" s="8">
        <v>2358696</v>
      </c>
      <c r="D869" s="8">
        <v>1384408</v>
      </c>
      <c r="E869" s="10">
        <f>nyse_gme_short_volume__4[[#This Row],[total_short]]/nyse_gme_short_volume__4[[#This Row],[total_reported]]</f>
        <v>0.63014439353007556</v>
      </c>
      <c r="F869" s="10">
        <f>nyse_gme_short_volume__4[[#This Row],[total_long]]/nyse_gme_short_volume__4[[#This Row],[total_reported]]</f>
        <v>0.36985560646992444</v>
      </c>
      <c r="G869" s="8">
        <v>741372</v>
      </c>
      <c r="H869" s="10">
        <f>nyse_gme_short_volume__4[[#This Row],[Off-Exchange]]/nyse_gme_short_volume__4[[#This Row],[total_reported]]</f>
        <v>0.19806342543514688</v>
      </c>
      <c r="I869" s="8">
        <v>7812</v>
      </c>
      <c r="J869" s="8" t="s">
        <v>1745</v>
      </c>
      <c r="K869" s="8" t="s">
        <v>1746</v>
      </c>
      <c r="L869" s="8" t="s">
        <v>1747</v>
      </c>
      <c r="M869" s="8" t="s">
        <v>1748</v>
      </c>
      <c r="N869" s="8">
        <v>5164</v>
      </c>
      <c r="O869" s="8">
        <v>15796</v>
      </c>
      <c r="P869" s="8">
        <v>618908</v>
      </c>
      <c r="Q869" s="8">
        <v>133304</v>
      </c>
      <c r="R869" s="8">
        <v>20956</v>
      </c>
      <c r="S869" s="8">
        <v>2544</v>
      </c>
      <c r="T869" s="8">
        <v>3368</v>
      </c>
    </row>
    <row r="870" spans="1:20">
      <c r="A870" s="1">
        <v>44475</v>
      </c>
      <c r="B870" s="8">
        <v>3998492</v>
      </c>
      <c r="C870" s="8">
        <v>2687836</v>
      </c>
      <c r="D870" s="8">
        <v>1310656</v>
      </c>
      <c r="E870" s="10">
        <f>nyse_gme_short_volume__4[[#This Row],[total_short]]/nyse_gme_short_volume__4[[#This Row],[total_reported]]</f>
        <v>0.6722124240838796</v>
      </c>
      <c r="F870" s="10">
        <f>nyse_gme_short_volume__4[[#This Row],[total_long]]/nyse_gme_short_volume__4[[#This Row],[total_reported]]</f>
        <v>0.3277875759161204</v>
      </c>
      <c r="G870" s="8">
        <v>969472</v>
      </c>
      <c r="H870" s="10">
        <f>nyse_gme_short_volume__4[[#This Row],[Off-Exchange]]/nyse_gme_short_volume__4[[#This Row],[total_reported]]</f>
        <v>0.2424594071965131</v>
      </c>
      <c r="I870" s="8">
        <v>15792</v>
      </c>
      <c r="J870" s="8" t="s">
        <v>1749</v>
      </c>
      <c r="K870" s="8" t="s">
        <v>1750</v>
      </c>
      <c r="L870" s="8" t="s">
        <v>1751</v>
      </c>
      <c r="M870" s="8" t="s">
        <v>1752</v>
      </c>
      <c r="N870" s="8">
        <v>13660</v>
      </c>
      <c r="O870" s="8">
        <v>7200</v>
      </c>
      <c r="P870" s="8">
        <v>740152</v>
      </c>
      <c r="Q870" s="8">
        <v>109412</v>
      </c>
      <c r="R870" s="8">
        <v>11184</v>
      </c>
      <c r="S870" s="8">
        <v>416</v>
      </c>
      <c r="T870" s="8">
        <v>8296</v>
      </c>
    </row>
    <row r="871" spans="1:20">
      <c r="A871" s="1">
        <v>44474</v>
      </c>
      <c r="B871" s="8">
        <v>4448696</v>
      </c>
      <c r="C871" s="8">
        <v>2704348</v>
      </c>
      <c r="D871" s="8">
        <v>1744348</v>
      </c>
      <c r="E871" s="10">
        <f>nyse_gme_short_volume__4[[#This Row],[total_short]]/nyse_gme_short_volume__4[[#This Row],[total_reported]]</f>
        <v>0.60789678593457497</v>
      </c>
      <c r="F871" s="10">
        <f>nyse_gme_short_volume__4[[#This Row],[total_long]]/nyse_gme_short_volume__4[[#This Row],[total_reported]]</f>
        <v>0.39210321406542503</v>
      </c>
      <c r="G871" s="8">
        <v>910104</v>
      </c>
      <c r="H871" s="10">
        <f>nyse_gme_short_volume__4[[#This Row],[Off-Exchange]]/nyse_gme_short_volume__4[[#This Row],[total_reported]]</f>
        <v>0.20457770097125091</v>
      </c>
      <c r="I871" s="8">
        <v>1096</v>
      </c>
      <c r="J871" s="8" t="s">
        <v>1753</v>
      </c>
      <c r="K871" s="8" t="s">
        <v>1754</v>
      </c>
      <c r="L871" s="8" t="s">
        <v>1755</v>
      </c>
      <c r="M871" s="8" t="s">
        <v>1756</v>
      </c>
      <c r="N871" s="8">
        <v>8800</v>
      </c>
      <c r="O871" s="8">
        <v>22000</v>
      </c>
      <c r="P871" s="8">
        <v>671252</v>
      </c>
      <c r="Q871" s="8">
        <v>88844</v>
      </c>
      <c r="R871" s="8">
        <v>28112</v>
      </c>
      <c r="S871" s="8">
        <v>6780</v>
      </c>
      <c r="T871" s="8">
        <v>3108</v>
      </c>
    </row>
    <row r="872" spans="1:20">
      <c r="A872" s="1">
        <v>44473</v>
      </c>
      <c r="B872" s="8">
        <v>4034676</v>
      </c>
      <c r="C872" s="8">
        <v>2728120</v>
      </c>
      <c r="D872" s="8">
        <v>1306556</v>
      </c>
      <c r="E872" s="10">
        <f>nyse_gme_short_volume__4[[#This Row],[total_short]]/nyse_gme_short_volume__4[[#This Row],[total_reported]]</f>
        <v>0.67616829703302073</v>
      </c>
      <c r="F872" s="10">
        <f>nyse_gme_short_volume__4[[#This Row],[total_long]]/nyse_gme_short_volume__4[[#This Row],[total_reported]]</f>
        <v>0.32383170296697927</v>
      </c>
      <c r="G872" s="8">
        <v>1000008</v>
      </c>
      <c r="H872" s="10">
        <f>nyse_gme_short_volume__4[[#This Row],[Off-Exchange]]/nyse_gme_short_volume__4[[#This Row],[total_reported]]</f>
        <v>0.24785335922884513</v>
      </c>
      <c r="I872" s="8">
        <v>292</v>
      </c>
      <c r="J872" s="8" t="s">
        <v>1757</v>
      </c>
      <c r="K872" s="8" t="s">
        <v>1758</v>
      </c>
      <c r="L872" s="8" t="s">
        <v>1759</v>
      </c>
      <c r="M872" s="8" t="s">
        <v>1760</v>
      </c>
      <c r="N872" s="8">
        <v>11584</v>
      </c>
      <c r="O872" s="8">
        <v>20800</v>
      </c>
      <c r="P872" s="8">
        <v>833240</v>
      </c>
      <c r="Q872" s="8">
        <v>108812</v>
      </c>
      <c r="R872" s="8">
        <v>19244</v>
      </c>
      <c r="S872" s="8">
        <v>100</v>
      </c>
      <c r="T872" s="8">
        <v>9780</v>
      </c>
    </row>
    <row r="873" spans="1:20">
      <c r="A873" s="1">
        <v>44470</v>
      </c>
      <c r="B873" s="8">
        <v>5092136</v>
      </c>
      <c r="C873" s="8">
        <v>3215224</v>
      </c>
      <c r="D873" s="8">
        <v>1876912</v>
      </c>
      <c r="E873" s="10">
        <f>nyse_gme_short_volume__4[[#This Row],[total_short]]/nyse_gme_short_volume__4[[#This Row],[total_reported]]</f>
        <v>0.63140968740819181</v>
      </c>
      <c r="F873" s="10">
        <f>nyse_gme_short_volume__4[[#This Row],[total_long]]/nyse_gme_short_volume__4[[#This Row],[total_reported]]</f>
        <v>0.36859031259180824</v>
      </c>
      <c r="G873" s="8">
        <v>1134804</v>
      </c>
      <c r="H873" s="10">
        <f>nyse_gme_short_volume__4[[#This Row],[Off-Exchange]]/nyse_gme_short_volume__4[[#This Row],[total_reported]]</f>
        <v>0.22285422070423885</v>
      </c>
      <c r="I873" s="8">
        <v>1392</v>
      </c>
      <c r="J873" s="8" t="s">
        <v>1761</v>
      </c>
      <c r="K873" s="8" t="s">
        <v>1762</v>
      </c>
      <c r="L873" s="8" t="s">
        <v>1763</v>
      </c>
      <c r="M873" s="8" t="s">
        <v>1764</v>
      </c>
      <c r="N873" s="8">
        <v>11200</v>
      </c>
      <c r="O873" s="8">
        <v>25036</v>
      </c>
      <c r="P873" s="8">
        <v>941440</v>
      </c>
      <c r="Q873" s="8">
        <v>122788</v>
      </c>
      <c r="R873" s="8">
        <v>16412</v>
      </c>
      <c r="S873" s="8">
        <v>2388</v>
      </c>
      <c r="T873" s="8">
        <v>12980</v>
      </c>
    </row>
    <row r="874" spans="1:20">
      <c r="A874" s="1">
        <v>44469</v>
      </c>
      <c r="B874" s="8">
        <v>10604968</v>
      </c>
      <c r="C874" s="8">
        <v>6786312</v>
      </c>
      <c r="D874" s="8">
        <v>3818656</v>
      </c>
      <c r="E874" s="10">
        <f>nyse_gme_short_volume__4[[#This Row],[total_short]]/nyse_gme_short_volume__4[[#This Row],[total_reported]]</f>
        <v>0.63991819683001405</v>
      </c>
      <c r="F874" s="10">
        <f>nyse_gme_short_volume__4[[#This Row],[total_long]]/nyse_gme_short_volume__4[[#This Row],[total_reported]]</f>
        <v>0.360081803169986</v>
      </c>
      <c r="G874" s="8">
        <v>2864640</v>
      </c>
      <c r="H874" s="10">
        <f>nyse_gme_short_volume__4[[#This Row],[Off-Exchange]]/nyse_gme_short_volume__4[[#This Row],[total_reported]]</f>
        <v>0.27012245581504818</v>
      </c>
      <c r="I874" s="8">
        <v>2520</v>
      </c>
      <c r="J874" s="8" t="s">
        <v>1765</v>
      </c>
      <c r="K874" s="8" t="s">
        <v>1766</v>
      </c>
      <c r="L874" s="8" t="s">
        <v>1767</v>
      </c>
      <c r="M874" s="8" t="s">
        <v>1768</v>
      </c>
      <c r="N874" s="8">
        <v>41868</v>
      </c>
      <c r="O874" s="8">
        <v>23684</v>
      </c>
      <c r="P874" s="8">
        <v>1604764</v>
      </c>
      <c r="Q874" s="8">
        <v>350004</v>
      </c>
      <c r="R874" s="8">
        <v>18216</v>
      </c>
      <c r="S874" s="8">
        <v>5148</v>
      </c>
      <c r="T874" s="8">
        <v>45736</v>
      </c>
    </row>
    <row r="875" spans="1:20">
      <c r="A875" s="1">
        <v>44468</v>
      </c>
      <c r="B875" s="8">
        <v>6318196</v>
      </c>
      <c r="C875" s="8">
        <v>4035304</v>
      </c>
      <c r="D875" s="8">
        <v>2282892</v>
      </c>
      <c r="E875" s="10">
        <f>nyse_gme_short_volume__4[[#This Row],[total_short]]/nyse_gme_short_volume__4[[#This Row],[total_reported]]</f>
        <v>0.63867977504971352</v>
      </c>
      <c r="F875" s="10">
        <f>nyse_gme_short_volume__4[[#This Row],[total_long]]/nyse_gme_short_volume__4[[#This Row],[total_reported]]</f>
        <v>0.36132022495028643</v>
      </c>
      <c r="G875" s="8">
        <v>1362680</v>
      </c>
      <c r="H875" s="10">
        <f>nyse_gme_short_volume__4[[#This Row],[Off-Exchange]]/nyse_gme_short_volume__4[[#This Row],[total_reported]]</f>
        <v>0.21567548711689222</v>
      </c>
      <c r="I875" s="8">
        <v>12596</v>
      </c>
      <c r="J875" s="8" t="s">
        <v>1769</v>
      </c>
      <c r="K875" s="8" t="s">
        <v>1770</v>
      </c>
      <c r="L875" s="8" t="s">
        <v>1771</v>
      </c>
      <c r="M875" s="8" t="s">
        <v>1772</v>
      </c>
      <c r="N875" s="8">
        <v>20956</v>
      </c>
      <c r="O875" s="8">
        <v>28148</v>
      </c>
      <c r="P875" s="8">
        <v>1047160</v>
      </c>
      <c r="Q875" s="8">
        <v>205232</v>
      </c>
      <c r="R875" s="8">
        <v>32396</v>
      </c>
      <c r="S875" s="8">
        <v>9804</v>
      </c>
      <c r="T875" s="8">
        <v>9492</v>
      </c>
    </row>
    <row r="876" spans="1:20">
      <c r="A876" s="1">
        <v>44467</v>
      </c>
      <c r="B876" s="8">
        <v>5871376</v>
      </c>
      <c r="C876" s="8">
        <v>4245236</v>
      </c>
      <c r="D876" s="8">
        <v>1626140</v>
      </c>
      <c r="E876" s="10">
        <f>nyse_gme_short_volume__4[[#This Row],[total_short]]/nyse_gme_short_volume__4[[#This Row],[total_reported]]</f>
        <v>0.7230393693062751</v>
      </c>
      <c r="F876" s="10">
        <f>nyse_gme_short_volume__4[[#This Row],[total_long]]/nyse_gme_short_volume__4[[#This Row],[total_reported]]</f>
        <v>0.27696063069372495</v>
      </c>
      <c r="G876" s="8">
        <v>1226160</v>
      </c>
      <c r="H876" s="10">
        <f>nyse_gme_short_volume__4[[#This Row],[Off-Exchange]]/nyse_gme_short_volume__4[[#This Row],[total_reported]]</f>
        <v>0.20883690637424684</v>
      </c>
      <c r="I876" s="8">
        <v>10464</v>
      </c>
      <c r="J876" s="8" t="s">
        <v>1773</v>
      </c>
      <c r="K876" s="8" t="s">
        <v>1774</v>
      </c>
      <c r="L876" s="8" t="s">
        <v>1775</v>
      </c>
      <c r="M876" s="8" t="s">
        <v>1776</v>
      </c>
      <c r="N876" s="8">
        <v>18140</v>
      </c>
      <c r="O876" s="8">
        <v>34812</v>
      </c>
      <c r="P876" s="8">
        <v>1290804</v>
      </c>
      <c r="Q876" s="8">
        <v>228180</v>
      </c>
      <c r="R876" s="8">
        <v>24592</v>
      </c>
      <c r="S876" s="8">
        <v>800</v>
      </c>
      <c r="T876" s="8">
        <v>6876</v>
      </c>
    </row>
    <row r="877" spans="1:20">
      <c r="A877" s="1">
        <v>44466</v>
      </c>
      <c r="B877" s="8">
        <v>4925428</v>
      </c>
      <c r="C877" s="8">
        <v>3384860</v>
      </c>
      <c r="D877" s="8">
        <v>1540568</v>
      </c>
      <c r="E877" s="10">
        <f>nyse_gme_short_volume__4[[#This Row],[total_short]]/nyse_gme_short_volume__4[[#This Row],[total_reported]]</f>
        <v>0.68722149628418083</v>
      </c>
      <c r="F877" s="10">
        <f>nyse_gme_short_volume__4[[#This Row],[total_long]]/nyse_gme_short_volume__4[[#This Row],[total_reported]]</f>
        <v>0.31277850371581922</v>
      </c>
      <c r="G877" s="8">
        <v>1166688</v>
      </c>
      <c r="H877" s="10">
        <f>nyse_gme_short_volume__4[[#This Row],[Off-Exchange]]/nyse_gme_short_volume__4[[#This Row],[total_reported]]</f>
        <v>0.23687037958934737</v>
      </c>
      <c r="I877" s="8">
        <v>24236</v>
      </c>
      <c r="J877" s="8" t="s">
        <v>1777</v>
      </c>
      <c r="K877" s="8" t="s">
        <v>1778</v>
      </c>
      <c r="L877" s="8" t="s">
        <v>1779</v>
      </c>
      <c r="M877" s="8" t="s">
        <v>1780</v>
      </c>
      <c r="N877" s="8">
        <v>10000</v>
      </c>
      <c r="O877" s="8">
        <v>15600</v>
      </c>
      <c r="P877" s="8">
        <v>795148</v>
      </c>
      <c r="Q877" s="8">
        <v>168612</v>
      </c>
      <c r="R877" s="8">
        <v>17648</v>
      </c>
      <c r="S877" s="8">
        <v>1232</v>
      </c>
      <c r="T877" s="8">
        <v>460</v>
      </c>
    </row>
    <row r="878" spans="1:20">
      <c r="A878" s="1">
        <v>44463</v>
      </c>
      <c r="B878" s="8">
        <v>5463332</v>
      </c>
      <c r="C878" s="8">
        <v>3907264</v>
      </c>
      <c r="D878" s="8">
        <v>1556068</v>
      </c>
      <c r="E878" s="10">
        <f>nyse_gme_short_volume__4[[#This Row],[total_short]]/nyse_gme_short_volume__4[[#This Row],[total_reported]]</f>
        <v>0.71517967423542994</v>
      </c>
      <c r="F878" s="10">
        <f>nyse_gme_short_volume__4[[#This Row],[total_long]]/nyse_gme_short_volume__4[[#This Row],[total_reported]]</f>
        <v>0.28482032576457006</v>
      </c>
      <c r="G878" s="8">
        <v>1324664</v>
      </c>
      <c r="H878" s="10">
        <f>nyse_gme_short_volume__4[[#This Row],[Off-Exchange]]/nyse_gme_short_volume__4[[#This Row],[total_reported]]</f>
        <v>0.24246448870396309</v>
      </c>
      <c r="I878" s="8">
        <v>432</v>
      </c>
      <c r="J878" s="8" t="s">
        <v>1781</v>
      </c>
      <c r="K878" s="8" t="s">
        <v>1782</v>
      </c>
      <c r="L878" s="8" t="s">
        <v>1783</v>
      </c>
      <c r="M878" s="8" t="s">
        <v>1784</v>
      </c>
      <c r="N878" s="8">
        <v>33124</v>
      </c>
      <c r="O878" s="8">
        <v>19292</v>
      </c>
      <c r="P878" s="8">
        <v>1052764</v>
      </c>
      <c r="Q878" s="8">
        <v>183192</v>
      </c>
      <c r="R878" s="8">
        <v>28520</v>
      </c>
      <c r="S878" s="8">
        <v>2748</v>
      </c>
      <c r="T878" s="8">
        <v>2068</v>
      </c>
    </row>
    <row r="879" spans="1:20">
      <c r="A879" s="1">
        <v>44462</v>
      </c>
      <c r="B879" s="8">
        <v>5528484</v>
      </c>
      <c r="C879" s="8">
        <v>3799620</v>
      </c>
      <c r="D879" s="8">
        <v>1728864</v>
      </c>
      <c r="E879" s="10">
        <f>nyse_gme_short_volume__4[[#This Row],[total_short]]/nyse_gme_short_volume__4[[#This Row],[total_reported]]</f>
        <v>0.68728063606587264</v>
      </c>
      <c r="F879" s="10">
        <f>nyse_gme_short_volume__4[[#This Row],[total_long]]/nyse_gme_short_volume__4[[#This Row],[total_reported]]</f>
        <v>0.3127193639341273</v>
      </c>
      <c r="G879" s="8">
        <v>1469288</v>
      </c>
      <c r="H879" s="10">
        <f>nyse_gme_short_volume__4[[#This Row],[Off-Exchange]]/nyse_gme_short_volume__4[[#This Row],[total_reported]]</f>
        <v>0.26576689016374111</v>
      </c>
      <c r="I879" s="8">
        <v>9896</v>
      </c>
      <c r="J879" s="8" t="s">
        <v>1785</v>
      </c>
      <c r="K879" s="8" t="s">
        <v>1786</v>
      </c>
      <c r="L879" s="8" t="s">
        <v>1787</v>
      </c>
      <c r="M879" s="8" t="s">
        <v>1788</v>
      </c>
      <c r="N879" s="8">
        <v>19884</v>
      </c>
      <c r="O879" s="8">
        <v>23792</v>
      </c>
      <c r="P879" s="8">
        <v>718568</v>
      </c>
      <c r="Q879" s="8">
        <v>222292</v>
      </c>
      <c r="R879" s="8">
        <v>26280</v>
      </c>
      <c r="S879" s="8">
        <v>7028</v>
      </c>
      <c r="T879" s="8">
        <v>5000</v>
      </c>
    </row>
    <row r="880" spans="1:20">
      <c r="A880" s="1">
        <v>44461</v>
      </c>
      <c r="B880" s="8">
        <v>7749224</v>
      </c>
      <c r="C880" s="8">
        <v>4521668</v>
      </c>
      <c r="D880" s="8">
        <v>3227556</v>
      </c>
      <c r="E880" s="10">
        <f>nyse_gme_short_volume__4[[#This Row],[total_short]]/nyse_gme_short_volume__4[[#This Row],[total_reported]]</f>
        <v>0.58349945749406651</v>
      </c>
      <c r="F880" s="10">
        <f>nyse_gme_short_volume__4[[#This Row],[total_long]]/nyse_gme_short_volume__4[[#This Row],[total_reported]]</f>
        <v>0.41650054250593349</v>
      </c>
      <c r="G880" s="8">
        <v>1856656</v>
      </c>
      <c r="H880" s="10">
        <f>nyse_gme_short_volume__4[[#This Row],[Off-Exchange]]/nyse_gme_short_volume__4[[#This Row],[total_reported]]</f>
        <v>0.23959250629482384</v>
      </c>
      <c r="I880" s="8">
        <v>2024</v>
      </c>
      <c r="J880" s="8" t="s">
        <v>1789</v>
      </c>
      <c r="K880" s="8" t="s">
        <v>1790</v>
      </c>
      <c r="L880" s="8" t="s">
        <v>1791</v>
      </c>
      <c r="M880" s="8" t="s">
        <v>1792</v>
      </c>
      <c r="N880" s="8">
        <v>34152</v>
      </c>
      <c r="O880" s="8">
        <v>22792</v>
      </c>
      <c r="P880" s="8">
        <v>730832</v>
      </c>
      <c r="Q880" s="8">
        <v>224848</v>
      </c>
      <c r="R880" s="8">
        <v>30508</v>
      </c>
      <c r="S880" s="8">
        <v>4472</v>
      </c>
      <c r="T880" s="8">
        <v>3712</v>
      </c>
    </row>
    <row r="881" spans="1:20">
      <c r="A881" s="1">
        <v>44460</v>
      </c>
      <c r="B881" s="8">
        <v>8245200</v>
      </c>
      <c r="C881" s="8">
        <v>5535872</v>
      </c>
      <c r="D881" s="8">
        <v>2709328</v>
      </c>
      <c r="E881" s="10">
        <f>nyse_gme_short_volume__4[[#This Row],[total_short]]/nyse_gme_short_volume__4[[#This Row],[total_reported]]</f>
        <v>0.67140542376170376</v>
      </c>
      <c r="F881" s="10">
        <f>nyse_gme_short_volume__4[[#This Row],[total_long]]/nyse_gme_short_volume__4[[#This Row],[total_reported]]</f>
        <v>0.32859457623829624</v>
      </c>
      <c r="G881" s="8">
        <v>2253200</v>
      </c>
      <c r="H881" s="10">
        <f>nyse_gme_short_volume__4[[#This Row],[Off-Exchange]]/nyse_gme_short_volume__4[[#This Row],[total_reported]]</f>
        <v>0.27327414738271966</v>
      </c>
      <c r="I881" s="8">
        <v>8</v>
      </c>
      <c r="J881" s="8" t="s">
        <v>1793</v>
      </c>
      <c r="K881" s="8" t="s">
        <v>1794</v>
      </c>
      <c r="L881" s="8" t="s">
        <v>1795</v>
      </c>
      <c r="M881" s="8" t="s">
        <v>1796</v>
      </c>
      <c r="N881" s="8">
        <v>36448</v>
      </c>
      <c r="O881" s="8">
        <v>26088</v>
      </c>
      <c r="P881" s="8">
        <v>1417504</v>
      </c>
      <c r="Q881" s="8">
        <v>220528</v>
      </c>
      <c r="R881" s="8">
        <v>33672</v>
      </c>
      <c r="S881" s="8">
        <v>4744</v>
      </c>
      <c r="T881" s="8">
        <v>16672</v>
      </c>
    </row>
    <row r="882" spans="1:20">
      <c r="A882" s="1">
        <v>44459</v>
      </c>
      <c r="B882" s="8">
        <v>12997356</v>
      </c>
      <c r="C882" s="8">
        <v>8324732</v>
      </c>
      <c r="D882" s="8">
        <v>4672624</v>
      </c>
      <c r="E882" s="10">
        <f>nyse_gme_short_volume__4[[#This Row],[total_short]]/nyse_gme_short_volume__4[[#This Row],[total_reported]]</f>
        <v>0.6404942666800848</v>
      </c>
      <c r="F882" s="10">
        <f>nyse_gme_short_volume__4[[#This Row],[total_long]]/nyse_gme_short_volume__4[[#This Row],[total_reported]]</f>
        <v>0.3595057333199152</v>
      </c>
      <c r="G882" s="8">
        <v>3360496</v>
      </c>
      <c r="H882" s="10">
        <f>nyse_gme_short_volume__4[[#This Row],[Off-Exchange]]/nyse_gme_short_volume__4[[#This Row],[total_reported]]</f>
        <v>0.25855227786328233</v>
      </c>
      <c r="I882" s="8">
        <v>31076</v>
      </c>
      <c r="J882" s="8" t="s">
        <v>1797</v>
      </c>
      <c r="K882" s="8" t="s">
        <v>1798</v>
      </c>
      <c r="L882" s="8" t="s">
        <v>1799</v>
      </c>
      <c r="M882" s="8" t="s">
        <v>1800</v>
      </c>
      <c r="N882" s="8">
        <v>32808</v>
      </c>
      <c r="O882" s="8">
        <v>65876</v>
      </c>
      <c r="P882" s="8">
        <v>1885396</v>
      </c>
      <c r="Q882" s="8">
        <v>405932</v>
      </c>
      <c r="R882" s="8">
        <v>49148</v>
      </c>
      <c r="S882" s="8">
        <v>1132</v>
      </c>
      <c r="T882" s="8">
        <v>1240</v>
      </c>
    </row>
    <row r="883" spans="1:20">
      <c r="A883" s="1">
        <v>44456</v>
      </c>
      <c r="B883" s="8">
        <v>12852772</v>
      </c>
      <c r="C883" s="8">
        <v>6509836</v>
      </c>
      <c r="D883" s="8">
        <v>6342936</v>
      </c>
      <c r="E883" s="10">
        <f>nyse_gme_short_volume__4[[#This Row],[total_short]]/nyse_gme_short_volume__4[[#This Row],[total_reported]]</f>
        <v>0.50649276280634248</v>
      </c>
      <c r="F883" s="10">
        <f>nyse_gme_short_volume__4[[#This Row],[total_long]]/nyse_gme_short_volume__4[[#This Row],[total_reported]]</f>
        <v>0.49350723719365752</v>
      </c>
      <c r="G883" s="8">
        <v>1778264</v>
      </c>
      <c r="H883" s="10">
        <f>nyse_gme_short_volume__4[[#This Row],[Off-Exchange]]/nyse_gme_short_volume__4[[#This Row],[total_reported]]</f>
        <v>0.13835645726851764</v>
      </c>
      <c r="I883" s="8">
        <v>19760</v>
      </c>
      <c r="J883" s="8" t="s">
        <v>1801</v>
      </c>
      <c r="K883" s="8" t="s">
        <v>1802</v>
      </c>
      <c r="L883" s="8" t="s">
        <v>1803</v>
      </c>
      <c r="M883" s="8" t="s">
        <v>1804</v>
      </c>
      <c r="N883" s="8">
        <v>22800</v>
      </c>
      <c r="O883" s="8">
        <v>45200</v>
      </c>
      <c r="P883" s="8">
        <v>2502104</v>
      </c>
      <c r="Q883" s="8">
        <v>297284</v>
      </c>
      <c r="R883" s="8">
        <v>60000</v>
      </c>
      <c r="S883" s="8">
        <v>4600</v>
      </c>
      <c r="T883" s="8">
        <v>7100</v>
      </c>
    </row>
    <row r="884" spans="1:20">
      <c r="A884" s="1">
        <v>44455</v>
      </c>
      <c r="B884" s="8">
        <v>10506928</v>
      </c>
      <c r="C884" s="8">
        <v>6279804</v>
      </c>
      <c r="D884" s="8">
        <v>4227124</v>
      </c>
      <c r="E884" s="10">
        <f>nyse_gme_short_volume__4[[#This Row],[total_short]]/nyse_gme_short_volume__4[[#This Row],[total_reported]]</f>
        <v>0.59768221501089569</v>
      </c>
      <c r="F884" s="10">
        <f>nyse_gme_short_volume__4[[#This Row],[total_long]]/nyse_gme_short_volume__4[[#This Row],[total_reported]]</f>
        <v>0.40231778498910431</v>
      </c>
      <c r="G884" s="8">
        <v>2473652</v>
      </c>
      <c r="H884" s="10">
        <f>nyse_gme_short_volume__4[[#This Row],[Off-Exchange]]/nyse_gme_short_volume__4[[#This Row],[total_reported]]</f>
        <v>0.23543056543263643</v>
      </c>
      <c r="I884" s="8">
        <v>31848</v>
      </c>
      <c r="J884" s="8" t="s">
        <v>1805</v>
      </c>
      <c r="K884" s="8" t="s">
        <v>1806</v>
      </c>
      <c r="L884" s="8" t="s">
        <v>1807</v>
      </c>
      <c r="M884" s="8" t="s">
        <v>1808</v>
      </c>
      <c r="N884" s="8">
        <v>19888</v>
      </c>
      <c r="O884" s="8">
        <v>12000</v>
      </c>
      <c r="P884" s="8">
        <v>1153824</v>
      </c>
      <c r="Q884" s="8">
        <v>364420</v>
      </c>
      <c r="R884" s="8">
        <v>49344</v>
      </c>
      <c r="S884" s="8">
        <v>3696</v>
      </c>
      <c r="T884" s="8">
        <v>4012</v>
      </c>
    </row>
    <row r="885" spans="1:20">
      <c r="A885" s="1">
        <v>44454</v>
      </c>
      <c r="B885" s="8">
        <v>7608336</v>
      </c>
      <c r="C885" s="8">
        <v>4752400</v>
      </c>
      <c r="D885" s="8">
        <v>2855936</v>
      </c>
      <c r="E885" s="10">
        <f>nyse_gme_short_volume__4[[#This Row],[total_short]]/nyse_gme_short_volume__4[[#This Row],[total_reported]]</f>
        <v>0.62463066825650182</v>
      </c>
      <c r="F885" s="10">
        <f>nyse_gme_short_volume__4[[#This Row],[total_long]]/nyse_gme_short_volume__4[[#This Row],[total_reported]]</f>
        <v>0.37536933174349818</v>
      </c>
      <c r="G885" s="8">
        <v>1671312</v>
      </c>
      <c r="H885" s="10">
        <f>nyse_gme_short_volume__4[[#This Row],[Off-Exchange]]/nyse_gme_short_volume__4[[#This Row],[total_reported]]</f>
        <v>0.21966853198912351</v>
      </c>
      <c r="I885" s="8">
        <v>16452</v>
      </c>
      <c r="J885" s="8" t="s">
        <v>1809</v>
      </c>
      <c r="K885" s="8" t="s">
        <v>1810</v>
      </c>
      <c r="L885" s="8" t="s">
        <v>1811</v>
      </c>
      <c r="M885" s="8" t="s">
        <v>1812</v>
      </c>
      <c r="N885" s="8">
        <v>16124</v>
      </c>
      <c r="O885" s="8">
        <v>16484</v>
      </c>
      <c r="P885" s="8">
        <v>1089884</v>
      </c>
      <c r="Q885" s="8">
        <v>245796</v>
      </c>
      <c r="R885" s="8">
        <v>65956</v>
      </c>
      <c r="S885" s="8">
        <v>25108</v>
      </c>
      <c r="T885" s="8">
        <v>5432</v>
      </c>
    </row>
    <row r="886" spans="1:20">
      <c r="A886" s="1">
        <v>44453</v>
      </c>
      <c r="B886" s="8">
        <v>7137604</v>
      </c>
      <c r="C886" s="8">
        <v>4399596</v>
      </c>
      <c r="D886" s="8">
        <v>2738008</v>
      </c>
      <c r="E886" s="10">
        <f>nyse_gme_short_volume__4[[#This Row],[total_short]]/nyse_gme_short_volume__4[[#This Row],[total_reported]]</f>
        <v>0.61639676283525957</v>
      </c>
      <c r="F886" s="10">
        <f>nyse_gme_short_volume__4[[#This Row],[total_long]]/nyse_gme_short_volume__4[[#This Row],[total_reported]]</f>
        <v>0.38360323716474043</v>
      </c>
      <c r="G886" s="8">
        <v>1727052</v>
      </c>
      <c r="H886" s="10">
        <f>nyse_gme_short_volume__4[[#This Row],[Off-Exchange]]/nyse_gme_short_volume__4[[#This Row],[total_reported]]</f>
        <v>0.24196523090942001</v>
      </c>
      <c r="I886" s="8">
        <v>11404</v>
      </c>
      <c r="J886" s="8" t="s">
        <v>1813</v>
      </c>
      <c r="K886" s="8" t="s">
        <v>1814</v>
      </c>
      <c r="L886" s="8" t="s">
        <v>1815</v>
      </c>
      <c r="M886" s="8" t="s">
        <v>1816</v>
      </c>
      <c r="N886" s="8">
        <v>21136</v>
      </c>
      <c r="O886" s="8">
        <v>14360</v>
      </c>
      <c r="P886" s="8">
        <v>1035568</v>
      </c>
      <c r="Q886" s="8">
        <v>238604</v>
      </c>
      <c r="R886" s="8">
        <v>74604</v>
      </c>
      <c r="S886" s="8">
        <v>7604</v>
      </c>
      <c r="T886" s="8">
        <v>15428</v>
      </c>
    </row>
    <row r="887" spans="1:20">
      <c r="A887" s="1">
        <v>44452</v>
      </c>
      <c r="B887" s="8">
        <v>14938980</v>
      </c>
      <c r="C887" s="8">
        <v>9341528</v>
      </c>
      <c r="D887" s="8">
        <v>5597452</v>
      </c>
      <c r="E887" s="10">
        <f>nyse_gme_short_volume__4[[#This Row],[total_short]]/nyse_gme_short_volume__4[[#This Row],[total_reported]]</f>
        <v>0.62531230378513125</v>
      </c>
      <c r="F887" s="10">
        <f>nyse_gme_short_volume__4[[#This Row],[total_long]]/nyse_gme_short_volume__4[[#This Row],[total_reported]]</f>
        <v>0.37468769621486875</v>
      </c>
      <c r="G887" s="8">
        <v>4644400</v>
      </c>
      <c r="H887" s="10">
        <f>nyse_gme_short_volume__4[[#This Row],[Off-Exchange]]/nyse_gme_short_volume__4[[#This Row],[total_reported]]</f>
        <v>0.31089137277109952</v>
      </c>
      <c r="I887" s="8">
        <v>94884</v>
      </c>
      <c r="J887" s="8" t="s">
        <v>1817</v>
      </c>
      <c r="K887" s="8" t="s">
        <v>1818</v>
      </c>
      <c r="L887" s="8" t="s">
        <v>1819</v>
      </c>
      <c r="M887" s="8" t="s">
        <v>1820</v>
      </c>
      <c r="N887" s="8">
        <v>21600</v>
      </c>
      <c r="O887" s="8">
        <v>42004</v>
      </c>
      <c r="P887" s="8">
        <v>1671608</v>
      </c>
      <c r="Q887" s="8">
        <v>345568</v>
      </c>
      <c r="R887" s="8">
        <v>40256</v>
      </c>
      <c r="S887" s="8">
        <v>3596</v>
      </c>
      <c r="T887" s="8">
        <v>3104</v>
      </c>
    </row>
    <row r="888" spans="1:20">
      <c r="A888" s="1">
        <v>44449</v>
      </c>
      <c r="B888" s="8">
        <v>10276108</v>
      </c>
      <c r="C888" s="8">
        <v>5552040</v>
      </c>
      <c r="D888" s="8">
        <v>4724068</v>
      </c>
      <c r="E888" s="10">
        <f>nyse_gme_short_volume__4[[#This Row],[total_short]]/nyse_gme_short_volume__4[[#This Row],[total_reported]]</f>
        <v>0.54028626402135904</v>
      </c>
      <c r="F888" s="10">
        <f>nyse_gme_short_volume__4[[#This Row],[total_long]]/nyse_gme_short_volume__4[[#This Row],[total_reported]]</f>
        <v>0.45971373597864096</v>
      </c>
      <c r="G888" s="8">
        <v>2726564</v>
      </c>
      <c r="H888" s="10">
        <f>nyse_gme_short_volume__4[[#This Row],[Off-Exchange]]/nyse_gme_short_volume__4[[#This Row],[total_reported]]</f>
        <v>0.26533041497812204</v>
      </c>
      <c r="I888" s="8">
        <v>104636</v>
      </c>
      <c r="J888" s="8" t="s">
        <v>1821</v>
      </c>
      <c r="K888" s="8" t="s">
        <v>1822</v>
      </c>
      <c r="L888" s="8" t="s">
        <v>1823</v>
      </c>
      <c r="M888" s="8" t="s">
        <v>1824</v>
      </c>
      <c r="N888" s="8">
        <v>30844</v>
      </c>
      <c r="O888" s="8">
        <v>18484</v>
      </c>
      <c r="P888" s="8">
        <v>979132</v>
      </c>
      <c r="Q888" s="8">
        <v>233160</v>
      </c>
      <c r="R888" s="8">
        <v>38608</v>
      </c>
      <c r="S888" s="8">
        <v>2404</v>
      </c>
      <c r="T888" s="8">
        <v>2396</v>
      </c>
    </row>
    <row r="889" spans="1:20">
      <c r="A889" s="1">
        <v>44448</v>
      </c>
      <c r="B889" s="8">
        <v>24945056</v>
      </c>
      <c r="C889" s="8">
        <v>14031448</v>
      </c>
      <c r="D889" s="8">
        <v>10913608</v>
      </c>
      <c r="E889" s="10">
        <f>nyse_gme_short_volume__4[[#This Row],[total_short]]/nyse_gme_short_volume__4[[#This Row],[total_reported]]</f>
        <v>0.56249414713681145</v>
      </c>
      <c r="F889" s="10">
        <f>nyse_gme_short_volume__4[[#This Row],[total_long]]/nyse_gme_short_volume__4[[#This Row],[total_reported]]</f>
        <v>0.4375058528631886</v>
      </c>
      <c r="G889" s="8">
        <v>7002808</v>
      </c>
      <c r="H889" s="10">
        <f>nyse_gme_short_volume__4[[#This Row],[Off-Exchange]]/nyse_gme_short_volume__4[[#This Row],[total_reported]]</f>
        <v>0.28072929561673465</v>
      </c>
      <c r="I889" s="8">
        <v>184944</v>
      </c>
      <c r="J889" s="8" t="s">
        <v>1825</v>
      </c>
      <c r="K889" s="8" t="s">
        <v>1826</v>
      </c>
      <c r="L889" s="8" t="s">
        <v>1827</v>
      </c>
      <c r="M889" s="8" t="s">
        <v>1828</v>
      </c>
      <c r="N889" s="8">
        <v>88112</v>
      </c>
      <c r="O889" s="8">
        <v>35844</v>
      </c>
      <c r="P889" s="8">
        <v>2216744</v>
      </c>
      <c r="Q889" s="8">
        <v>853456</v>
      </c>
      <c r="R889" s="8">
        <v>86596</v>
      </c>
      <c r="S889" s="8">
        <v>2524</v>
      </c>
      <c r="T889" s="8">
        <v>1912</v>
      </c>
    </row>
    <row r="890" spans="1:20">
      <c r="A890" s="1">
        <v>44447</v>
      </c>
      <c r="B890" s="8">
        <v>15036796</v>
      </c>
      <c r="C890" s="8">
        <v>9405176</v>
      </c>
      <c r="D890" s="8">
        <v>5631620</v>
      </c>
      <c r="E890" s="10">
        <f>nyse_gme_short_volume__4[[#This Row],[total_short]]/nyse_gme_short_volume__4[[#This Row],[total_reported]]</f>
        <v>0.62547739558347404</v>
      </c>
      <c r="F890" s="10">
        <f>nyse_gme_short_volume__4[[#This Row],[total_long]]/nyse_gme_short_volume__4[[#This Row],[total_reported]]</f>
        <v>0.37452260441652596</v>
      </c>
      <c r="G890" s="8">
        <v>4041092</v>
      </c>
      <c r="H890" s="10">
        <f>nyse_gme_short_volume__4[[#This Row],[Off-Exchange]]/nyse_gme_short_volume__4[[#This Row],[total_reported]]</f>
        <v>0.26874687932189811</v>
      </c>
      <c r="I890" s="8">
        <v>36672</v>
      </c>
      <c r="J890" s="8" t="s">
        <v>1829</v>
      </c>
      <c r="K890" s="8" t="s">
        <v>1830</v>
      </c>
      <c r="L890" s="8" t="s">
        <v>1831</v>
      </c>
      <c r="M890" s="8" t="s">
        <v>1832</v>
      </c>
      <c r="N890" s="8">
        <v>143984</v>
      </c>
      <c r="O890" s="8">
        <v>36704</v>
      </c>
      <c r="P890" s="8">
        <v>1750964</v>
      </c>
      <c r="Q890" s="8">
        <v>443132</v>
      </c>
      <c r="R890" s="8">
        <v>143788</v>
      </c>
      <c r="S890" s="8">
        <v>12956</v>
      </c>
      <c r="T890" s="8">
        <v>30712</v>
      </c>
    </row>
    <row r="891" spans="1:20">
      <c r="A891" s="1">
        <v>44446</v>
      </c>
      <c r="B891" s="8">
        <v>8427648</v>
      </c>
      <c r="C891" s="8">
        <v>5237720</v>
      </c>
      <c r="D891" s="8">
        <v>3189928</v>
      </c>
      <c r="E891" s="10">
        <f>nyse_gme_short_volume__4[[#This Row],[total_short]]/nyse_gme_short_volume__4[[#This Row],[total_reported]]</f>
        <v>0.62149249707628984</v>
      </c>
      <c r="F891" s="10">
        <f>nyse_gme_short_volume__4[[#This Row],[total_long]]/nyse_gme_short_volume__4[[#This Row],[total_reported]]</f>
        <v>0.37850750292371016</v>
      </c>
      <c r="G891" s="8">
        <v>2180092</v>
      </c>
      <c r="H891" s="10">
        <f>nyse_gme_short_volume__4[[#This Row],[Off-Exchange]]/nyse_gme_short_volume__4[[#This Row],[total_reported]]</f>
        <v>0.25868332422047052</v>
      </c>
      <c r="I891" s="8">
        <v>49232</v>
      </c>
      <c r="J891" s="8" t="s">
        <v>1833</v>
      </c>
      <c r="K891" s="8" t="s">
        <v>1834</v>
      </c>
      <c r="L891" s="8" t="s">
        <v>1835</v>
      </c>
      <c r="M891" s="8" t="s">
        <v>1836</v>
      </c>
      <c r="N891" s="8">
        <v>10324</v>
      </c>
      <c r="O891" s="8">
        <v>38832</v>
      </c>
      <c r="P891" s="8">
        <v>1114428</v>
      </c>
      <c r="Q891" s="8">
        <v>264332</v>
      </c>
      <c r="R891" s="8">
        <v>18744</v>
      </c>
      <c r="S891" s="8">
        <v>15064</v>
      </c>
      <c r="T891" s="8">
        <v>3432</v>
      </c>
    </row>
    <row r="892" spans="1:20">
      <c r="A892" s="1">
        <v>44442</v>
      </c>
      <c r="B892" s="8">
        <v>8651032</v>
      </c>
      <c r="C892" s="8">
        <v>5436284</v>
      </c>
      <c r="D892" s="8">
        <v>3214748</v>
      </c>
      <c r="E892" s="10">
        <f>nyse_gme_short_volume__4[[#This Row],[total_short]]/nyse_gme_short_volume__4[[#This Row],[total_reported]]</f>
        <v>0.62839716695071757</v>
      </c>
      <c r="F892" s="10">
        <f>nyse_gme_short_volume__4[[#This Row],[total_long]]/nyse_gme_short_volume__4[[#This Row],[total_reported]]</f>
        <v>0.37160283304928243</v>
      </c>
      <c r="G892" s="8">
        <v>2221504</v>
      </c>
      <c r="H892" s="10">
        <f>nyse_gme_short_volume__4[[#This Row],[Off-Exchange]]/nyse_gme_short_volume__4[[#This Row],[total_reported]]</f>
        <v>0.25679063492078169</v>
      </c>
      <c r="I892" s="8">
        <v>27080</v>
      </c>
      <c r="J892" s="8" t="s">
        <v>1837</v>
      </c>
      <c r="K892" s="8" t="s">
        <v>1838</v>
      </c>
      <c r="L892" s="8" t="s">
        <v>1839</v>
      </c>
      <c r="M892" s="8" t="s">
        <v>1840</v>
      </c>
      <c r="N892" s="8">
        <v>19676</v>
      </c>
      <c r="O892" s="8">
        <v>56784</v>
      </c>
      <c r="P892" s="8">
        <v>938320</v>
      </c>
      <c r="Q892" s="8">
        <v>356444</v>
      </c>
      <c r="R892" s="8">
        <v>22708</v>
      </c>
      <c r="S892" s="8">
        <v>3868</v>
      </c>
      <c r="T892" s="8">
        <v>2496</v>
      </c>
    </row>
    <row r="893" spans="1:20">
      <c r="A893" s="1">
        <v>44441</v>
      </c>
      <c r="B893" s="8">
        <v>6095572</v>
      </c>
      <c r="C893" s="8">
        <v>3762880</v>
      </c>
      <c r="D893" s="8">
        <v>2332692</v>
      </c>
      <c r="E893" s="10">
        <f>nyse_gme_short_volume__4[[#This Row],[total_short]]/nyse_gme_short_volume__4[[#This Row],[total_reported]]</f>
        <v>0.61731368278481491</v>
      </c>
      <c r="F893" s="10">
        <f>nyse_gme_short_volume__4[[#This Row],[total_long]]/nyse_gme_short_volume__4[[#This Row],[total_reported]]</f>
        <v>0.38268631721518503</v>
      </c>
      <c r="G893" s="8">
        <v>1663708</v>
      </c>
      <c r="H893" s="10">
        <f>nyse_gme_short_volume__4[[#This Row],[Off-Exchange]]/nyse_gme_short_volume__4[[#This Row],[total_reported]]</f>
        <v>0.27293714191219465</v>
      </c>
      <c r="I893" s="8">
        <v>10068</v>
      </c>
      <c r="J893" s="8" t="s">
        <v>1841</v>
      </c>
      <c r="K893" s="8" t="s">
        <v>1842</v>
      </c>
      <c r="L893" s="8" t="s">
        <v>1843</v>
      </c>
      <c r="M893" s="8" t="s">
        <v>1844</v>
      </c>
      <c r="N893" s="8">
        <v>18760</v>
      </c>
      <c r="O893" s="8">
        <v>30012</v>
      </c>
      <c r="P893" s="8">
        <v>762600</v>
      </c>
      <c r="Q893" s="8">
        <v>103428</v>
      </c>
      <c r="R893" s="8">
        <v>14128</v>
      </c>
      <c r="S893" s="8">
        <v>592</v>
      </c>
      <c r="T893" s="8">
        <v>3640</v>
      </c>
    </row>
    <row r="894" spans="1:20">
      <c r="A894" s="1">
        <v>44440</v>
      </c>
      <c r="B894" s="8">
        <v>14807908</v>
      </c>
      <c r="C894" s="8">
        <v>9164364</v>
      </c>
      <c r="D894" s="8">
        <v>5643544</v>
      </c>
      <c r="E894" s="10">
        <f>nyse_gme_short_volume__4[[#This Row],[total_short]]/nyse_gme_short_volume__4[[#This Row],[total_reported]]</f>
        <v>0.61888309948981313</v>
      </c>
      <c r="F894" s="10">
        <f>nyse_gme_short_volume__4[[#This Row],[total_long]]/nyse_gme_short_volume__4[[#This Row],[total_reported]]</f>
        <v>0.38111690051018687</v>
      </c>
      <c r="G894" s="8">
        <v>4278872</v>
      </c>
      <c r="H894" s="10">
        <f>nyse_gme_short_volume__4[[#This Row],[Off-Exchange]]/nyse_gme_short_volume__4[[#This Row],[total_reported]]</f>
        <v>0.2889585753774267</v>
      </c>
      <c r="I894" s="8">
        <v>121616</v>
      </c>
      <c r="J894" s="8" t="s">
        <v>1845</v>
      </c>
      <c r="K894" s="8" t="s">
        <v>1846</v>
      </c>
      <c r="L894" s="8" t="s">
        <v>1847</v>
      </c>
      <c r="M894" s="8" t="s">
        <v>1848</v>
      </c>
      <c r="N894" s="8">
        <v>69052</v>
      </c>
      <c r="O894" s="8">
        <v>47484</v>
      </c>
      <c r="P894" s="8">
        <v>1486816</v>
      </c>
      <c r="Q894" s="8">
        <v>530972</v>
      </c>
      <c r="R894" s="8">
        <v>35128</v>
      </c>
      <c r="S894" s="8">
        <v>6860</v>
      </c>
      <c r="T894" s="8">
        <v>1544</v>
      </c>
    </row>
    <row r="895" spans="1:20">
      <c r="A895" s="1">
        <v>44439</v>
      </c>
      <c r="B895" s="8">
        <v>12159224</v>
      </c>
      <c r="C895" s="8">
        <v>7533120</v>
      </c>
      <c r="D895" s="8">
        <v>4626104</v>
      </c>
      <c r="E895" s="10">
        <f>nyse_gme_short_volume__4[[#This Row],[total_short]]/nyse_gme_short_volume__4[[#This Row],[total_reported]]</f>
        <v>0.61953953640462578</v>
      </c>
      <c r="F895" s="10">
        <f>nyse_gme_short_volume__4[[#This Row],[total_long]]/nyse_gme_short_volume__4[[#This Row],[total_reported]]</f>
        <v>0.38046046359537417</v>
      </c>
      <c r="G895" s="8">
        <v>3122224</v>
      </c>
      <c r="H895" s="10">
        <f>nyse_gme_short_volume__4[[#This Row],[Off-Exchange]]/nyse_gme_short_volume__4[[#This Row],[total_reported]]</f>
        <v>0.25677822861064159</v>
      </c>
      <c r="I895" s="8">
        <v>31724</v>
      </c>
      <c r="J895" s="8" t="s">
        <v>1849</v>
      </c>
      <c r="K895" s="8" t="s">
        <v>1850</v>
      </c>
      <c r="L895" s="8" t="s">
        <v>1851</v>
      </c>
      <c r="M895" s="8" t="s">
        <v>1852</v>
      </c>
      <c r="N895" s="8">
        <v>53028</v>
      </c>
      <c r="O895" s="8">
        <v>29348</v>
      </c>
      <c r="P895" s="8">
        <v>1225416</v>
      </c>
      <c r="Q895" s="8">
        <v>367328</v>
      </c>
      <c r="R895" s="8">
        <v>42564</v>
      </c>
      <c r="S895" s="8">
        <v>5364</v>
      </c>
      <c r="T895" s="8">
        <v>12688</v>
      </c>
    </row>
    <row r="896" spans="1:20">
      <c r="A896" s="1">
        <v>44438</v>
      </c>
      <c r="B896" s="8">
        <v>11374520</v>
      </c>
      <c r="C896" s="8">
        <v>6535796</v>
      </c>
      <c r="D896" s="8">
        <v>4838724</v>
      </c>
      <c r="E896" s="10">
        <f>nyse_gme_short_volume__4[[#This Row],[total_short]]/nyse_gme_short_volume__4[[#This Row],[total_reported]]</f>
        <v>0.57459971937277354</v>
      </c>
      <c r="F896" s="10">
        <f>nyse_gme_short_volume__4[[#This Row],[total_long]]/nyse_gme_short_volume__4[[#This Row],[total_reported]]</f>
        <v>0.42540028062722646</v>
      </c>
      <c r="G896" s="8">
        <v>3007028</v>
      </c>
      <c r="H896" s="10">
        <f>nyse_gme_short_volume__4[[#This Row],[Off-Exchange]]/nyse_gme_short_volume__4[[#This Row],[total_reported]]</f>
        <v>0.26436526552329243</v>
      </c>
      <c r="I896" s="8">
        <v>48016</v>
      </c>
      <c r="J896" s="8" t="s">
        <v>1853</v>
      </c>
      <c r="K896" s="8" t="s">
        <v>1854</v>
      </c>
      <c r="L896" s="8" t="s">
        <v>1855</v>
      </c>
      <c r="M896" s="8" t="s">
        <v>1856</v>
      </c>
      <c r="N896" s="8">
        <v>30928</v>
      </c>
      <c r="O896" s="8">
        <v>35004</v>
      </c>
      <c r="P896" s="8">
        <v>763784</v>
      </c>
      <c r="Q896" s="8">
        <v>343092</v>
      </c>
      <c r="R896" s="8">
        <v>33256</v>
      </c>
      <c r="S896" s="8">
        <v>18856</v>
      </c>
      <c r="T896" s="8">
        <v>22344</v>
      </c>
    </row>
    <row r="897" spans="1:20">
      <c r="A897" s="1">
        <v>44435</v>
      </c>
      <c r="B897" s="8">
        <v>10912428</v>
      </c>
      <c r="C897" s="8">
        <v>7091120</v>
      </c>
      <c r="D897" s="8">
        <v>3821308</v>
      </c>
      <c r="E897" s="10">
        <f>nyse_gme_short_volume__4[[#This Row],[total_short]]/nyse_gme_short_volume__4[[#This Row],[total_reported]]</f>
        <v>0.64982055322610144</v>
      </c>
      <c r="F897" s="10">
        <f>nyse_gme_short_volume__4[[#This Row],[total_long]]/nyse_gme_short_volume__4[[#This Row],[total_reported]]</f>
        <v>0.35017944677389851</v>
      </c>
      <c r="G897" s="8">
        <v>3273096</v>
      </c>
      <c r="H897" s="10">
        <f>nyse_gme_short_volume__4[[#This Row],[Off-Exchange]]/nyse_gme_short_volume__4[[#This Row],[total_reported]]</f>
        <v>0.29994204772760014</v>
      </c>
      <c r="I897" s="8">
        <v>51648</v>
      </c>
      <c r="J897" s="8" t="s">
        <v>1857</v>
      </c>
      <c r="K897" s="8" t="s">
        <v>1858</v>
      </c>
      <c r="L897" s="8" t="s">
        <v>1859</v>
      </c>
      <c r="M897" s="8" t="s">
        <v>1860</v>
      </c>
      <c r="N897" s="8">
        <v>33652</v>
      </c>
      <c r="O897" s="8">
        <v>44796</v>
      </c>
      <c r="P897" s="8">
        <v>1083596</v>
      </c>
      <c r="Q897" s="8">
        <v>358772</v>
      </c>
      <c r="R897" s="8">
        <v>48496</v>
      </c>
      <c r="S897" s="8">
        <v>1608</v>
      </c>
      <c r="T897" s="8">
        <v>1200</v>
      </c>
    </row>
    <row r="898" spans="1:20">
      <c r="A898" s="1">
        <v>44434</v>
      </c>
      <c r="B898" s="8">
        <v>21394104</v>
      </c>
      <c r="C898" s="8">
        <v>14291376</v>
      </c>
      <c r="D898" s="8">
        <v>7102728</v>
      </c>
      <c r="E898" s="10">
        <f>nyse_gme_short_volume__4[[#This Row],[total_short]]/nyse_gme_short_volume__4[[#This Row],[total_reported]]</f>
        <v>0.66800535325059651</v>
      </c>
      <c r="F898" s="10">
        <f>nyse_gme_short_volume__4[[#This Row],[total_long]]/nyse_gme_short_volume__4[[#This Row],[total_reported]]</f>
        <v>0.33199464674940349</v>
      </c>
      <c r="G898" s="8">
        <v>7788048</v>
      </c>
      <c r="H898" s="10">
        <f>nyse_gme_short_volume__4[[#This Row],[Off-Exchange]]/nyse_gme_short_volume__4[[#This Row],[total_reported]]</f>
        <v>0.36402777138972492</v>
      </c>
      <c r="I898" s="8">
        <v>81252</v>
      </c>
      <c r="J898" s="8" t="s">
        <v>1861</v>
      </c>
      <c r="K898" s="8" t="s">
        <v>1862</v>
      </c>
      <c r="L898" s="8" t="s">
        <v>1863</v>
      </c>
      <c r="M898" s="8" t="s">
        <v>1864</v>
      </c>
      <c r="N898" s="8">
        <v>122512</v>
      </c>
      <c r="O898" s="8">
        <v>64208</v>
      </c>
      <c r="P898" s="8">
        <v>1607312</v>
      </c>
      <c r="Q898" s="8">
        <v>757464</v>
      </c>
      <c r="R898" s="8">
        <v>45124</v>
      </c>
      <c r="S898" s="8">
        <v>3692</v>
      </c>
      <c r="T898" s="8">
        <v>25876</v>
      </c>
    </row>
    <row r="899" spans="1:20">
      <c r="A899" s="1">
        <v>44433</v>
      </c>
      <c r="B899" s="8">
        <v>43830612</v>
      </c>
      <c r="C899" s="8">
        <v>27064596</v>
      </c>
      <c r="D899" s="8">
        <v>16766016</v>
      </c>
      <c r="E899" s="10">
        <f>nyse_gme_short_volume__4[[#This Row],[total_short]]/nyse_gme_short_volume__4[[#This Row],[total_reported]]</f>
        <v>0.61748159026390048</v>
      </c>
      <c r="F899" s="10">
        <f>nyse_gme_short_volume__4[[#This Row],[total_long]]/nyse_gme_short_volume__4[[#This Row],[total_reported]]</f>
        <v>0.38251840973609952</v>
      </c>
      <c r="G899" s="8">
        <v>14798480</v>
      </c>
      <c r="H899" s="10">
        <f>nyse_gme_short_volume__4[[#This Row],[Off-Exchange]]/nyse_gme_short_volume__4[[#This Row],[total_reported]]</f>
        <v>0.33762886997790492</v>
      </c>
      <c r="I899" s="8">
        <v>146924</v>
      </c>
      <c r="J899" s="8" t="s">
        <v>1865</v>
      </c>
      <c r="K899" s="8" t="s">
        <v>1866</v>
      </c>
      <c r="L899" s="8" t="s">
        <v>1867</v>
      </c>
      <c r="M899" s="8" t="s">
        <v>1868</v>
      </c>
      <c r="N899" s="8">
        <v>148356</v>
      </c>
      <c r="O899" s="8">
        <v>242320</v>
      </c>
      <c r="P899" s="8">
        <v>3344108</v>
      </c>
      <c r="Q899" s="8">
        <v>1689960</v>
      </c>
      <c r="R899" s="8">
        <v>81552</v>
      </c>
      <c r="S899" s="8">
        <v>24696</v>
      </c>
      <c r="T899" s="8">
        <v>7556</v>
      </c>
    </row>
    <row r="900" spans="1:20">
      <c r="A900" s="1">
        <v>44432</v>
      </c>
      <c r="B900" s="8">
        <v>49184480</v>
      </c>
      <c r="C900" s="8">
        <v>31485800</v>
      </c>
      <c r="D900" s="8">
        <v>17698680</v>
      </c>
      <c r="E900" s="10">
        <f>nyse_gme_short_volume__4[[#This Row],[total_short]]/nyse_gme_short_volume__4[[#This Row],[total_reported]]</f>
        <v>0.64015722032641187</v>
      </c>
      <c r="F900" s="10">
        <f>nyse_gme_short_volume__4[[#This Row],[total_long]]/nyse_gme_short_volume__4[[#This Row],[total_reported]]</f>
        <v>0.35984277967358808</v>
      </c>
      <c r="G900" s="8">
        <v>16755840</v>
      </c>
      <c r="H900" s="10">
        <f>nyse_gme_short_volume__4[[#This Row],[Off-Exchange]]/nyse_gme_short_volume__4[[#This Row],[total_reported]]</f>
        <v>0.34067331808733159</v>
      </c>
      <c r="I900" s="8">
        <v>101820</v>
      </c>
      <c r="J900" s="8" t="s">
        <v>1869</v>
      </c>
      <c r="K900" s="8" t="s">
        <v>1870</v>
      </c>
      <c r="L900" s="8" t="s">
        <v>1871</v>
      </c>
      <c r="M900" s="8" t="s">
        <v>1872</v>
      </c>
      <c r="N900" s="8">
        <v>316880</v>
      </c>
      <c r="O900" s="8">
        <v>79656</v>
      </c>
      <c r="P900" s="8">
        <v>4287432</v>
      </c>
      <c r="Q900" s="8">
        <v>1760308</v>
      </c>
      <c r="R900" s="8">
        <v>50484</v>
      </c>
      <c r="S900" s="8">
        <v>19232</v>
      </c>
      <c r="T900" s="8">
        <v>78252</v>
      </c>
    </row>
    <row r="901" spans="1:20">
      <c r="A901" s="1">
        <v>44431</v>
      </c>
      <c r="B901" s="8">
        <v>4429136</v>
      </c>
      <c r="C901" s="8">
        <v>2784704</v>
      </c>
      <c r="D901" s="8">
        <v>1644432</v>
      </c>
      <c r="E901" s="10">
        <f>nyse_gme_short_volume__4[[#This Row],[total_short]]/nyse_gme_short_volume__4[[#This Row],[total_reported]]</f>
        <v>0.62872397686591697</v>
      </c>
      <c r="F901" s="10">
        <f>nyse_gme_short_volume__4[[#This Row],[total_long]]/nyse_gme_short_volume__4[[#This Row],[total_reported]]</f>
        <v>0.37127602313408303</v>
      </c>
      <c r="G901" s="8">
        <v>1054096</v>
      </c>
      <c r="H901" s="10">
        <f>nyse_gme_short_volume__4[[#This Row],[Off-Exchange]]/nyse_gme_short_volume__4[[#This Row],[total_reported]]</f>
        <v>0.2379913373624111</v>
      </c>
      <c r="I901" s="8">
        <v>12292</v>
      </c>
      <c r="J901" s="8" t="s">
        <v>1873</v>
      </c>
      <c r="K901" s="8" t="s">
        <v>1874</v>
      </c>
      <c r="L901" s="8" t="s">
        <v>1875</v>
      </c>
      <c r="M901" s="8" t="s">
        <v>1876</v>
      </c>
      <c r="N901" s="8">
        <v>15436</v>
      </c>
      <c r="O901" s="8">
        <v>15948</v>
      </c>
      <c r="P901" s="8">
        <v>580776</v>
      </c>
      <c r="Q901" s="8">
        <v>127856</v>
      </c>
      <c r="R901" s="8">
        <v>8520</v>
      </c>
      <c r="S901" s="8">
        <v>2312</v>
      </c>
      <c r="T901" s="8">
        <v>4184</v>
      </c>
    </row>
    <row r="902" spans="1:20">
      <c r="A902" s="1">
        <v>44428</v>
      </c>
      <c r="B902" s="8">
        <v>3678756</v>
      </c>
      <c r="C902" s="8">
        <v>2461652</v>
      </c>
      <c r="D902" s="8">
        <v>1217104</v>
      </c>
      <c r="E902" s="10">
        <f>nyse_gme_short_volume__4[[#This Row],[total_short]]/nyse_gme_short_volume__4[[#This Row],[total_reported]]</f>
        <v>0.66915337684804321</v>
      </c>
      <c r="F902" s="10">
        <f>nyse_gme_short_volume__4[[#This Row],[total_long]]/nyse_gme_short_volume__4[[#This Row],[total_reported]]</f>
        <v>0.33084662315195679</v>
      </c>
      <c r="G902" s="8">
        <v>915284</v>
      </c>
      <c r="H902" s="10">
        <f>nyse_gme_short_volume__4[[#This Row],[Off-Exchange]]/nyse_gme_short_volume__4[[#This Row],[total_reported]]</f>
        <v>0.24880258435188418</v>
      </c>
      <c r="I902" s="8">
        <v>16232</v>
      </c>
      <c r="J902" s="8" t="s">
        <v>1877</v>
      </c>
      <c r="K902" s="8" t="s">
        <v>1878</v>
      </c>
      <c r="L902" s="8" t="s">
        <v>1879</v>
      </c>
      <c r="M902" s="8" t="s">
        <v>1880</v>
      </c>
      <c r="N902" s="8">
        <v>8388</v>
      </c>
      <c r="O902" s="8">
        <v>9812</v>
      </c>
      <c r="P902" s="8">
        <v>464244</v>
      </c>
      <c r="Q902" s="8">
        <v>111876</v>
      </c>
      <c r="R902" s="8">
        <v>10272</v>
      </c>
      <c r="S902" s="8">
        <v>2500</v>
      </c>
      <c r="T902" s="8">
        <v>1736</v>
      </c>
    </row>
    <row r="903" spans="1:20">
      <c r="A903" s="1">
        <v>44427</v>
      </c>
      <c r="B903" s="8">
        <v>3825692</v>
      </c>
      <c r="C903" s="8">
        <v>2569900</v>
      </c>
      <c r="D903" s="8">
        <v>1255792</v>
      </c>
      <c r="E903" s="10">
        <f>nyse_gme_short_volume__4[[#This Row],[total_short]]/nyse_gme_short_volume__4[[#This Row],[total_reported]]</f>
        <v>0.67174775177928592</v>
      </c>
      <c r="F903" s="10">
        <f>nyse_gme_short_volume__4[[#This Row],[total_long]]/nyse_gme_short_volume__4[[#This Row],[total_reported]]</f>
        <v>0.32825224822071408</v>
      </c>
      <c r="G903" s="8">
        <v>1173536</v>
      </c>
      <c r="H903" s="10">
        <f>nyse_gme_short_volume__4[[#This Row],[Off-Exchange]]/nyse_gme_short_volume__4[[#This Row],[total_reported]]</f>
        <v>0.30675130146389201</v>
      </c>
      <c r="I903" s="8">
        <v>5292</v>
      </c>
      <c r="J903" s="8" t="s">
        <v>1881</v>
      </c>
      <c r="K903" s="8" t="s">
        <v>1882</v>
      </c>
      <c r="L903" s="8" t="s">
        <v>1883</v>
      </c>
      <c r="M903" s="8" t="s">
        <v>1884</v>
      </c>
      <c r="N903" s="8">
        <v>13296</v>
      </c>
      <c r="O903" s="8">
        <v>4472</v>
      </c>
      <c r="P903" s="8">
        <v>479044</v>
      </c>
      <c r="Q903" s="8">
        <v>89328</v>
      </c>
      <c r="R903" s="8">
        <v>11448</v>
      </c>
      <c r="S903" s="8">
        <v>1932</v>
      </c>
      <c r="T903" s="8">
        <v>7380</v>
      </c>
    </row>
    <row r="904" spans="1:20">
      <c r="A904" s="1">
        <v>44426</v>
      </c>
      <c r="B904" s="8">
        <v>4522880</v>
      </c>
      <c r="C904" s="8">
        <v>3215624</v>
      </c>
      <c r="D904" s="8">
        <v>1307256</v>
      </c>
      <c r="E904" s="10">
        <f>nyse_gme_short_volume__4[[#This Row],[total_short]]/nyse_gme_short_volume__4[[#This Row],[total_reported]]</f>
        <v>0.71096823263053632</v>
      </c>
      <c r="F904" s="10">
        <f>nyse_gme_short_volume__4[[#This Row],[total_long]]/nyse_gme_short_volume__4[[#This Row],[total_reported]]</f>
        <v>0.28903176736946368</v>
      </c>
      <c r="G904" s="8">
        <v>1179424</v>
      </c>
      <c r="H904" s="10">
        <f>nyse_gme_short_volume__4[[#This Row],[Off-Exchange]]/nyse_gme_short_volume__4[[#This Row],[total_reported]]</f>
        <v>0.26076835998301967</v>
      </c>
      <c r="I904" s="8">
        <v>1716</v>
      </c>
      <c r="J904" s="8" t="s">
        <v>1885</v>
      </c>
      <c r="K904" s="8" t="s">
        <v>1886</v>
      </c>
      <c r="L904" s="8" t="s">
        <v>1887</v>
      </c>
      <c r="M904" s="8" t="s">
        <v>1888</v>
      </c>
      <c r="N904" s="8">
        <v>15600</v>
      </c>
      <c r="O904" s="8">
        <v>10800</v>
      </c>
      <c r="P904" s="8">
        <v>763200</v>
      </c>
      <c r="Q904" s="8">
        <v>256440</v>
      </c>
      <c r="R904" s="8">
        <v>22172</v>
      </c>
      <c r="S904" s="8">
        <v>3564</v>
      </c>
      <c r="T904" s="8">
        <v>2172</v>
      </c>
    </row>
    <row r="905" spans="1:20">
      <c r="A905" s="1">
        <v>44425</v>
      </c>
      <c r="B905" s="8">
        <v>4054128</v>
      </c>
      <c r="C905" s="8">
        <v>2652908</v>
      </c>
      <c r="D905" s="8">
        <v>1401220</v>
      </c>
      <c r="E905" s="10">
        <f>nyse_gme_short_volume__4[[#This Row],[total_short]]/nyse_gme_short_volume__4[[#This Row],[total_reported]]</f>
        <v>0.65437203758736773</v>
      </c>
      <c r="F905" s="10">
        <f>nyse_gme_short_volume__4[[#This Row],[total_long]]/nyse_gme_short_volume__4[[#This Row],[total_reported]]</f>
        <v>0.34562796241263227</v>
      </c>
      <c r="G905" s="8">
        <v>997704</v>
      </c>
      <c r="H905" s="10">
        <f>nyse_gme_short_volume__4[[#This Row],[Off-Exchange]]/nyse_gme_short_volume__4[[#This Row],[total_reported]]</f>
        <v>0.24609583121203868</v>
      </c>
      <c r="I905" s="8">
        <v>17632</v>
      </c>
      <c r="J905" s="8" t="s">
        <v>1889</v>
      </c>
      <c r="K905" s="8" t="s">
        <v>1890</v>
      </c>
      <c r="L905" s="8" t="s">
        <v>1891</v>
      </c>
      <c r="M905" s="8" t="s">
        <v>1892</v>
      </c>
      <c r="N905" s="8">
        <v>12524</v>
      </c>
      <c r="O905" s="8">
        <v>8400</v>
      </c>
      <c r="P905" s="8">
        <v>621200</v>
      </c>
      <c r="Q905" s="8">
        <v>134812</v>
      </c>
      <c r="R905" s="8">
        <v>38928</v>
      </c>
      <c r="S905" s="8">
        <v>1700</v>
      </c>
      <c r="T905" s="8">
        <v>2452</v>
      </c>
    </row>
    <row r="906" spans="1:20">
      <c r="A906" s="1">
        <v>44424</v>
      </c>
      <c r="B906" s="8">
        <v>5065236</v>
      </c>
      <c r="C906" s="8">
        <v>3338584</v>
      </c>
      <c r="D906" s="8">
        <v>1726652</v>
      </c>
      <c r="E906" s="10">
        <f>nyse_gme_short_volume__4[[#This Row],[total_short]]/nyse_gme_short_volume__4[[#This Row],[total_reported]]</f>
        <v>0.65911716650517371</v>
      </c>
      <c r="F906" s="10">
        <f>nyse_gme_short_volume__4[[#This Row],[total_long]]/nyse_gme_short_volume__4[[#This Row],[total_reported]]</f>
        <v>0.34088283349482629</v>
      </c>
      <c r="G906" s="8">
        <v>1487300</v>
      </c>
      <c r="H906" s="10">
        <f>nyse_gme_short_volume__4[[#This Row],[Off-Exchange]]/nyse_gme_short_volume__4[[#This Row],[total_reported]]</f>
        <v>0.29362896417856937</v>
      </c>
      <c r="I906" s="8">
        <v>512</v>
      </c>
      <c r="J906" s="8" t="s">
        <v>1893</v>
      </c>
      <c r="K906" s="8" t="s">
        <v>1894</v>
      </c>
      <c r="L906" s="8" t="s">
        <v>1895</v>
      </c>
      <c r="M906" s="8" t="s">
        <v>1896</v>
      </c>
      <c r="N906" s="8">
        <v>16800</v>
      </c>
      <c r="O906" s="8">
        <v>29688</v>
      </c>
      <c r="P906" s="8">
        <v>694624</v>
      </c>
      <c r="Q906" s="8">
        <v>162512</v>
      </c>
      <c r="R906" s="8">
        <v>22792</v>
      </c>
      <c r="S906" s="8">
        <v>7052</v>
      </c>
      <c r="T906" s="8">
        <v>8604</v>
      </c>
    </row>
    <row r="907" spans="1:20">
      <c r="A907" s="1">
        <v>44421</v>
      </c>
      <c r="B907" s="8">
        <v>3260776</v>
      </c>
      <c r="C907" s="8">
        <v>2204244</v>
      </c>
      <c r="D907" s="8">
        <v>1056532</v>
      </c>
      <c r="E907" s="10">
        <f>nyse_gme_short_volume__4[[#This Row],[total_short]]/nyse_gme_short_volume__4[[#This Row],[total_reported]]</f>
        <v>0.67598755633628316</v>
      </c>
      <c r="F907" s="10">
        <f>nyse_gme_short_volume__4[[#This Row],[total_long]]/nyse_gme_short_volume__4[[#This Row],[total_reported]]</f>
        <v>0.32401244366371684</v>
      </c>
      <c r="G907" s="8">
        <v>799640</v>
      </c>
      <c r="H907" s="10">
        <f>nyse_gme_short_volume__4[[#This Row],[Off-Exchange]]/nyse_gme_short_volume__4[[#This Row],[total_reported]]</f>
        <v>0.24522996979860009</v>
      </c>
      <c r="I907" s="8">
        <v>5776</v>
      </c>
      <c r="J907" s="8" t="s">
        <v>1897</v>
      </c>
      <c r="K907" s="8" t="s">
        <v>1898</v>
      </c>
      <c r="L907" s="8" t="s">
        <v>1899</v>
      </c>
      <c r="M907" s="8" t="s">
        <v>1900</v>
      </c>
      <c r="N907" s="8">
        <v>8800</v>
      </c>
      <c r="O907" s="8">
        <v>9768</v>
      </c>
      <c r="P907" s="8">
        <v>563388</v>
      </c>
      <c r="Q907" s="8">
        <v>102612</v>
      </c>
      <c r="R907" s="8">
        <v>18076</v>
      </c>
      <c r="S907" s="8">
        <v>2400</v>
      </c>
      <c r="T907" s="8">
        <v>1556</v>
      </c>
    </row>
    <row r="908" spans="1:20">
      <c r="A908" s="1">
        <v>44420</v>
      </c>
      <c r="B908" s="8">
        <v>4461624</v>
      </c>
      <c r="C908" s="8">
        <v>2838292</v>
      </c>
      <c r="D908" s="8">
        <v>1623332</v>
      </c>
      <c r="E908" s="10">
        <f>nyse_gme_short_volume__4[[#This Row],[total_short]]/nyse_gme_short_volume__4[[#This Row],[total_reported]]</f>
        <v>0.63615669989223655</v>
      </c>
      <c r="F908" s="10">
        <f>nyse_gme_short_volume__4[[#This Row],[total_long]]/nyse_gme_short_volume__4[[#This Row],[total_reported]]</f>
        <v>0.36384330010776345</v>
      </c>
      <c r="G908" s="8">
        <v>1151196</v>
      </c>
      <c r="H908" s="10">
        <f>nyse_gme_short_volume__4[[#This Row],[Off-Exchange]]/nyse_gme_short_volume__4[[#This Row],[total_reported]]</f>
        <v>0.25802174275555267</v>
      </c>
      <c r="I908" s="8">
        <v>7384</v>
      </c>
      <c r="J908" s="8" t="s">
        <v>1901</v>
      </c>
      <c r="K908" s="8" t="s">
        <v>1902</v>
      </c>
      <c r="L908" s="8" t="s">
        <v>1903</v>
      </c>
      <c r="M908" s="8" t="s">
        <v>1904</v>
      </c>
      <c r="N908" s="8">
        <v>13088</v>
      </c>
      <c r="O908" s="8">
        <v>8400</v>
      </c>
      <c r="P908" s="8">
        <v>582952</v>
      </c>
      <c r="Q908" s="8">
        <v>149464</v>
      </c>
      <c r="R908" s="8">
        <v>5996</v>
      </c>
      <c r="S908" s="8">
        <v>1064</v>
      </c>
      <c r="T908" s="8">
        <v>9224</v>
      </c>
    </row>
    <row r="909" spans="1:20">
      <c r="A909" s="1">
        <v>44419</v>
      </c>
      <c r="B909" s="8">
        <v>3121820</v>
      </c>
      <c r="C909" s="8">
        <v>2036568</v>
      </c>
      <c r="D909" s="8">
        <v>1085252</v>
      </c>
      <c r="E909" s="10">
        <f>nyse_gme_short_volume__4[[#This Row],[total_short]]/nyse_gme_short_volume__4[[#This Row],[total_reported]]</f>
        <v>0.65236560724192938</v>
      </c>
      <c r="F909" s="10">
        <f>nyse_gme_short_volume__4[[#This Row],[total_long]]/nyse_gme_short_volume__4[[#This Row],[total_reported]]</f>
        <v>0.34763439275807062</v>
      </c>
      <c r="G909" s="8">
        <v>808396</v>
      </c>
      <c r="H909" s="10">
        <f>nyse_gme_short_volume__4[[#This Row],[Off-Exchange]]/nyse_gme_short_volume__4[[#This Row],[total_reported]]</f>
        <v>0.25895022775176019</v>
      </c>
      <c r="I909" s="8">
        <v>16516</v>
      </c>
      <c r="J909" s="8" t="s">
        <v>1905</v>
      </c>
      <c r="K909" s="8" t="s">
        <v>1906</v>
      </c>
      <c r="L909" s="8" t="s">
        <v>1907</v>
      </c>
      <c r="M909" s="8" t="s">
        <v>1908</v>
      </c>
      <c r="N909" s="8">
        <v>7356</v>
      </c>
      <c r="O909" s="8">
        <v>22836</v>
      </c>
      <c r="P909" s="8">
        <v>515248</v>
      </c>
      <c r="Q909" s="8">
        <v>105596</v>
      </c>
      <c r="R909" s="8">
        <v>11824</v>
      </c>
      <c r="S909" s="8">
        <v>908</v>
      </c>
      <c r="T909" s="8">
        <v>4496</v>
      </c>
    </row>
    <row r="910" spans="1:20">
      <c r="A910" s="1">
        <v>44418</v>
      </c>
      <c r="B910" s="8">
        <v>5412044</v>
      </c>
      <c r="C910" s="8">
        <v>3575780</v>
      </c>
      <c r="D910" s="8">
        <v>1836264</v>
      </c>
      <c r="E910" s="10">
        <f>nyse_gme_short_volume__4[[#This Row],[total_short]]/nyse_gme_short_volume__4[[#This Row],[total_reported]]</f>
        <v>0.66070785825096767</v>
      </c>
      <c r="F910" s="10">
        <f>nyse_gme_short_volume__4[[#This Row],[total_long]]/nyse_gme_short_volume__4[[#This Row],[total_reported]]</f>
        <v>0.33929214174903233</v>
      </c>
      <c r="G910" s="8">
        <v>1556288</v>
      </c>
      <c r="H910" s="10">
        <f>nyse_gme_short_volume__4[[#This Row],[Off-Exchange]]/nyse_gme_short_volume__4[[#This Row],[total_reported]]</f>
        <v>0.28756011591923497</v>
      </c>
      <c r="I910" s="8">
        <v>5044</v>
      </c>
      <c r="J910" s="8" t="s">
        <v>1909</v>
      </c>
      <c r="K910" s="8" t="s">
        <v>1910</v>
      </c>
      <c r="L910" s="8" t="s">
        <v>1911</v>
      </c>
      <c r="M910" s="8" t="s">
        <v>1912</v>
      </c>
      <c r="N910" s="8">
        <v>25748</v>
      </c>
      <c r="O910" s="8">
        <v>13188</v>
      </c>
      <c r="P910" s="8">
        <v>721108</v>
      </c>
      <c r="Q910" s="8">
        <v>161808</v>
      </c>
      <c r="R910" s="8">
        <v>20992</v>
      </c>
      <c r="S910" s="8">
        <v>6368</v>
      </c>
      <c r="T910" s="8">
        <v>2108</v>
      </c>
    </row>
    <row r="911" spans="1:20">
      <c r="A911" s="1">
        <v>44417</v>
      </c>
      <c r="B911" s="8">
        <v>7421236</v>
      </c>
      <c r="C911" s="8">
        <v>3723536</v>
      </c>
      <c r="D911" s="8">
        <v>3697700</v>
      </c>
      <c r="E911" s="10">
        <f>nyse_gme_short_volume__4[[#This Row],[total_short]]/nyse_gme_short_volume__4[[#This Row],[total_reported]]</f>
        <v>0.50174068039340081</v>
      </c>
      <c r="F911" s="10">
        <f>nyse_gme_short_volume__4[[#This Row],[total_long]]/nyse_gme_short_volume__4[[#This Row],[total_reported]]</f>
        <v>0.49825931960659925</v>
      </c>
      <c r="G911" s="8">
        <v>1638552</v>
      </c>
      <c r="H911" s="10">
        <f>nyse_gme_short_volume__4[[#This Row],[Off-Exchange]]/nyse_gme_short_volume__4[[#This Row],[total_reported]]</f>
        <v>0.22079233162777737</v>
      </c>
      <c r="I911" s="8">
        <v>14376</v>
      </c>
      <c r="J911" s="8" t="s">
        <v>1913</v>
      </c>
      <c r="K911" s="8" t="s">
        <v>1914</v>
      </c>
      <c r="L911" s="8" t="s">
        <v>1915</v>
      </c>
      <c r="M911" s="8" t="s">
        <v>1916</v>
      </c>
      <c r="N911" s="8">
        <v>13600</v>
      </c>
      <c r="O911" s="8">
        <v>24000</v>
      </c>
      <c r="P911" s="8">
        <v>786052</v>
      </c>
      <c r="Q911" s="8">
        <v>123024</v>
      </c>
      <c r="R911" s="8">
        <v>37384</v>
      </c>
      <c r="S911" s="8">
        <v>1144</v>
      </c>
      <c r="T911" s="8">
        <v>2800</v>
      </c>
    </row>
    <row r="912" spans="1:20">
      <c r="A912" s="1">
        <v>44414</v>
      </c>
      <c r="B912" s="8">
        <v>4375868</v>
      </c>
      <c r="C912" s="8">
        <v>2206212</v>
      </c>
      <c r="D912" s="8">
        <v>2169656</v>
      </c>
      <c r="E912" s="10">
        <f>nyse_gme_short_volume__4[[#This Row],[total_short]]/nyse_gme_short_volume__4[[#This Row],[total_reported]]</f>
        <v>0.50417699985465736</v>
      </c>
      <c r="F912" s="10">
        <f>nyse_gme_short_volume__4[[#This Row],[total_long]]/nyse_gme_short_volume__4[[#This Row],[total_reported]]</f>
        <v>0.49582300014534259</v>
      </c>
      <c r="G912" s="8">
        <v>938200</v>
      </c>
      <c r="H912" s="10">
        <f>nyse_gme_short_volume__4[[#This Row],[Off-Exchange]]/nyse_gme_short_volume__4[[#This Row],[total_reported]]</f>
        <v>0.21440317669545791</v>
      </c>
      <c r="I912" s="8">
        <v>2884</v>
      </c>
      <c r="J912" s="8" t="s">
        <v>1917</v>
      </c>
      <c r="K912" s="8" t="s">
        <v>1918</v>
      </c>
      <c r="L912" s="8" t="s">
        <v>1919</v>
      </c>
      <c r="M912" s="8" t="s">
        <v>1920</v>
      </c>
      <c r="N912" s="8">
        <v>9636</v>
      </c>
      <c r="O912" s="8">
        <v>6000</v>
      </c>
      <c r="P912" s="8">
        <v>470224</v>
      </c>
      <c r="Q912" s="8">
        <v>151048</v>
      </c>
      <c r="R912" s="8">
        <v>11580</v>
      </c>
      <c r="S912" s="8">
        <v>1164</v>
      </c>
      <c r="T912" s="8">
        <v>2764</v>
      </c>
    </row>
    <row r="913" spans="1:20">
      <c r="A913" s="1">
        <v>44413</v>
      </c>
      <c r="B913" s="8">
        <v>8135592</v>
      </c>
      <c r="C913" s="8">
        <v>3661112</v>
      </c>
      <c r="D913" s="8">
        <v>4474480</v>
      </c>
      <c r="E913" s="10">
        <f>nyse_gme_short_volume__4[[#This Row],[total_short]]/nyse_gme_short_volume__4[[#This Row],[total_reported]]</f>
        <v>0.45001175083509598</v>
      </c>
      <c r="F913" s="10">
        <f>nyse_gme_short_volume__4[[#This Row],[total_long]]/nyse_gme_short_volume__4[[#This Row],[total_reported]]</f>
        <v>0.54998824916490407</v>
      </c>
      <c r="G913" s="8">
        <v>1703224</v>
      </c>
      <c r="H913" s="10">
        <f>nyse_gme_short_volume__4[[#This Row],[Off-Exchange]]/nyse_gme_short_volume__4[[#This Row],[total_reported]]</f>
        <v>0.20935464806986387</v>
      </c>
      <c r="I913" s="8">
        <v>7784</v>
      </c>
      <c r="J913" s="8" t="s">
        <v>1921</v>
      </c>
      <c r="K913" s="8" t="s">
        <v>1922</v>
      </c>
      <c r="L913" s="8" t="s">
        <v>1923</v>
      </c>
      <c r="M913" s="8" t="s">
        <v>1924</v>
      </c>
      <c r="N913" s="8">
        <v>23520</v>
      </c>
      <c r="O913" s="8">
        <v>6000</v>
      </c>
      <c r="P913" s="8">
        <v>778284</v>
      </c>
      <c r="Q913" s="8">
        <v>167216</v>
      </c>
      <c r="R913" s="8">
        <v>26212</v>
      </c>
      <c r="S913" s="8">
        <v>632</v>
      </c>
      <c r="T913" s="8">
        <v>3140</v>
      </c>
    </row>
    <row r="914" spans="1:20">
      <c r="A914" s="1">
        <v>44412</v>
      </c>
      <c r="B914" s="8">
        <v>7804492</v>
      </c>
      <c r="C914" s="8">
        <v>3465372</v>
      </c>
      <c r="D914" s="8">
        <v>4339120</v>
      </c>
      <c r="E914" s="10">
        <f>nyse_gme_short_volume__4[[#This Row],[total_short]]/nyse_gme_short_volume__4[[#This Row],[total_reported]]</f>
        <v>0.44402274997527064</v>
      </c>
      <c r="F914" s="10">
        <f>nyse_gme_short_volume__4[[#This Row],[total_long]]/nyse_gme_short_volume__4[[#This Row],[total_reported]]</f>
        <v>0.55597725002472931</v>
      </c>
      <c r="G914" s="8">
        <v>1491432</v>
      </c>
      <c r="H914" s="10">
        <f>nyse_gme_short_volume__4[[#This Row],[Off-Exchange]]/nyse_gme_short_volume__4[[#This Row],[total_reported]]</f>
        <v>0.19109917724305439</v>
      </c>
      <c r="I914" s="8">
        <v>32920</v>
      </c>
      <c r="J914" s="8" t="s">
        <v>1925</v>
      </c>
      <c r="K914" s="8" t="s">
        <v>1926</v>
      </c>
      <c r="L914" s="8" t="s">
        <v>1927</v>
      </c>
      <c r="M914" s="8" t="s">
        <v>1928</v>
      </c>
      <c r="N914" s="8">
        <v>16400</v>
      </c>
      <c r="O914" s="8">
        <v>2800</v>
      </c>
      <c r="P914" s="8">
        <v>720848</v>
      </c>
      <c r="Q914" s="8">
        <v>212444</v>
      </c>
      <c r="R914" s="8">
        <v>56176</v>
      </c>
      <c r="S914" s="8">
        <v>3524</v>
      </c>
      <c r="T914" s="8">
        <v>15396</v>
      </c>
    </row>
    <row r="915" spans="1:20">
      <c r="A915" s="1">
        <v>44411</v>
      </c>
      <c r="B915" s="8">
        <v>41719312</v>
      </c>
      <c r="C915" s="8">
        <v>12993032</v>
      </c>
      <c r="D915" s="8">
        <v>28726280</v>
      </c>
      <c r="E915" s="10">
        <f>nyse_gme_short_volume__4[[#This Row],[total_short]]/nyse_gme_short_volume__4[[#This Row],[total_reported]]</f>
        <v>0.3114392682218729</v>
      </c>
      <c r="F915" s="10">
        <f>nyse_gme_short_volume__4[[#This Row],[total_long]]/nyse_gme_short_volume__4[[#This Row],[total_reported]]</f>
        <v>0.68856073177812716</v>
      </c>
      <c r="G915" s="8">
        <v>3279868</v>
      </c>
      <c r="H915" s="10">
        <f>nyse_gme_short_volume__4[[#This Row],[Off-Exchange]]/nyse_gme_short_volume__4[[#This Row],[total_reported]]</f>
        <v>7.8617499732497986E-2</v>
      </c>
      <c r="I915" s="8">
        <v>32760</v>
      </c>
      <c r="J915" s="8" t="s">
        <v>1929</v>
      </c>
      <c r="K915" s="8" t="s">
        <v>1930</v>
      </c>
      <c r="L915" s="8" t="s">
        <v>1931</v>
      </c>
      <c r="M915" s="8" t="s">
        <v>1932</v>
      </c>
      <c r="N915" s="8">
        <v>54260</v>
      </c>
      <c r="O915" s="8">
        <v>82996</v>
      </c>
      <c r="P915" s="8">
        <v>6276772</v>
      </c>
      <c r="Q915" s="8">
        <v>870932</v>
      </c>
      <c r="R915" s="8">
        <v>124084</v>
      </c>
      <c r="S915" s="8">
        <v>4168</v>
      </c>
      <c r="T915" s="8">
        <v>17664</v>
      </c>
    </row>
    <row r="916" spans="1:20">
      <c r="A916" s="1">
        <v>44410</v>
      </c>
      <c r="B916" s="8">
        <v>8552936</v>
      </c>
      <c r="C916" s="8">
        <v>5199024</v>
      </c>
      <c r="D916" s="8">
        <v>3353912</v>
      </c>
      <c r="E916" s="10">
        <f>nyse_gme_short_volume__4[[#This Row],[total_short]]/nyse_gme_short_volume__4[[#This Row],[total_reported]]</f>
        <v>0.60786424685043827</v>
      </c>
      <c r="F916" s="10">
        <f>nyse_gme_short_volume__4[[#This Row],[total_long]]/nyse_gme_short_volume__4[[#This Row],[total_reported]]</f>
        <v>0.39213575314956173</v>
      </c>
      <c r="G916" s="8">
        <v>2469424</v>
      </c>
      <c r="H916" s="10">
        <f>nyse_gme_short_volume__4[[#This Row],[Off-Exchange]]/nyse_gme_short_volume__4[[#This Row],[total_reported]]</f>
        <v>0.28872237556787517</v>
      </c>
      <c r="I916" s="8">
        <v>25412</v>
      </c>
      <c r="J916" s="8" t="s">
        <v>1933</v>
      </c>
      <c r="K916" s="8" t="s">
        <v>1934</v>
      </c>
      <c r="L916" s="8" t="s">
        <v>1935</v>
      </c>
      <c r="M916" s="8" t="s">
        <v>1936</v>
      </c>
      <c r="N916" s="8">
        <v>27660</v>
      </c>
      <c r="O916" s="8">
        <v>87188</v>
      </c>
      <c r="P916" s="8">
        <v>1036112</v>
      </c>
      <c r="Q916" s="8">
        <v>157004</v>
      </c>
      <c r="R916" s="8">
        <v>17020</v>
      </c>
      <c r="S916" s="8">
        <v>1404</v>
      </c>
      <c r="T916" s="8">
        <v>2872</v>
      </c>
    </row>
    <row r="917" spans="1:20">
      <c r="A917" s="1">
        <v>44407</v>
      </c>
      <c r="B917" s="8">
        <v>7194140</v>
      </c>
      <c r="C917" s="8">
        <v>5345228</v>
      </c>
      <c r="D917" s="8">
        <v>1848912</v>
      </c>
      <c r="E917" s="10">
        <f>nyse_gme_short_volume__4[[#This Row],[total_short]]/nyse_gme_short_volume__4[[#This Row],[total_reported]]</f>
        <v>0.74299749518357994</v>
      </c>
      <c r="F917" s="10">
        <f>nyse_gme_short_volume__4[[#This Row],[total_long]]/nyse_gme_short_volume__4[[#This Row],[total_reported]]</f>
        <v>0.25700250481642001</v>
      </c>
      <c r="G917" s="8">
        <v>1881892</v>
      </c>
      <c r="H917" s="10">
        <f>nyse_gme_short_volume__4[[#This Row],[Off-Exchange]]/nyse_gme_short_volume__4[[#This Row],[total_reported]]</f>
        <v>0.26158679147194802</v>
      </c>
      <c r="I917" s="8">
        <v>8960</v>
      </c>
      <c r="J917" s="8" t="s">
        <v>1937</v>
      </c>
      <c r="K917" s="8" t="s">
        <v>1938</v>
      </c>
      <c r="L917" s="8" t="s">
        <v>1939</v>
      </c>
      <c r="M917" s="8" t="s">
        <v>1940</v>
      </c>
      <c r="N917" s="8">
        <v>24296</v>
      </c>
      <c r="O917" s="8">
        <v>31884</v>
      </c>
      <c r="P917" s="8">
        <v>1246080</v>
      </c>
      <c r="Q917" s="8">
        <v>246496</v>
      </c>
      <c r="R917" s="8">
        <v>25124</v>
      </c>
      <c r="S917" s="8">
        <v>1648</v>
      </c>
      <c r="T917" s="8">
        <v>2920</v>
      </c>
    </row>
    <row r="918" spans="1:20">
      <c r="A918" s="1">
        <v>44406</v>
      </c>
      <c r="B918" s="8">
        <v>7690884</v>
      </c>
      <c r="C918" s="8">
        <v>6039124</v>
      </c>
      <c r="D918" s="8">
        <v>1651760</v>
      </c>
      <c r="E918" s="10">
        <f>nyse_gme_short_volume__4[[#This Row],[total_short]]/nyse_gme_short_volume__4[[#This Row],[total_reported]]</f>
        <v>0.78523145063688382</v>
      </c>
      <c r="F918" s="10">
        <f>nyse_gme_short_volume__4[[#This Row],[total_long]]/nyse_gme_short_volume__4[[#This Row],[total_reported]]</f>
        <v>0.21476854936311612</v>
      </c>
      <c r="G918" s="8">
        <v>3065396</v>
      </c>
      <c r="H918" s="10">
        <f>nyse_gme_short_volume__4[[#This Row],[Off-Exchange]]/nyse_gme_short_volume__4[[#This Row],[total_reported]]</f>
        <v>0.39857524830695668</v>
      </c>
      <c r="I918" s="8">
        <v>6432</v>
      </c>
      <c r="J918" s="8" t="s">
        <v>1941</v>
      </c>
      <c r="K918" s="8" t="s">
        <v>1942</v>
      </c>
      <c r="L918" s="8" t="s">
        <v>1943</v>
      </c>
      <c r="M918" s="8" t="s">
        <v>1944</v>
      </c>
      <c r="N918" s="8">
        <v>30504</v>
      </c>
      <c r="O918" s="8">
        <v>5600</v>
      </c>
      <c r="P918" s="8">
        <v>989000</v>
      </c>
      <c r="Q918" s="8">
        <v>304768</v>
      </c>
      <c r="R918" s="8">
        <v>15340</v>
      </c>
      <c r="S918" s="8">
        <v>1220</v>
      </c>
      <c r="T918" s="8">
        <v>25308</v>
      </c>
    </row>
    <row r="919" spans="1:20">
      <c r="A919" s="1">
        <v>44405</v>
      </c>
      <c r="B919" s="8">
        <v>13589860</v>
      </c>
      <c r="C919" s="8">
        <v>10120612</v>
      </c>
      <c r="D919" s="8">
        <v>3469248</v>
      </c>
      <c r="E919" s="10">
        <f>nyse_gme_short_volume__4[[#This Row],[total_short]]/nyse_gme_short_volume__4[[#This Row],[total_reported]]</f>
        <v>0.74471789996364934</v>
      </c>
      <c r="F919" s="10">
        <f>nyse_gme_short_volume__4[[#This Row],[total_long]]/nyse_gme_short_volume__4[[#This Row],[total_reported]]</f>
        <v>0.25528210003635066</v>
      </c>
      <c r="G919" s="8">
        <v>3960692</v>
      </c>
      <c r="H919" s="10">
        <f>nyse_gme_short_volume__4[[#This Row],[Off-Exchange]]/nyse_gme_short_volume__4[[#This Row],[total_reported]]</f>
        <v>0.29144465064393599</v>
      </c>
      <c r="I919" s="8">
        <v>14132</v>
      </c>
      <c r="J919" s="8" t="s">
        <v>1945</v>
      </c>
      <c r="K919" s="8" t="s">
        <v>1946</v>
      </c>
      <c r="L919" s="8" t="s">
        <v>1947</v>
      </c>
      <c r="M919" s="8" t="s">
        <v>1948</v>
      </c>
      <c r="N919" s="8">
        <v>54156</v>
      </c>
      <c r="O919" s="8">
        <v>2800</v>
      </c>
      <c r="P919" s="8">
        <v>2601596</v>
      </c>
      <c r="Q919" s="8">
        <v>643948</v>
      </c>
      <c r="R919" s="8">
        <v>124700</v>
      </c>
      <c r="S919" s="8">
        <v>4080</v>
      </c>
      <c r="T919" s="8">
        <v>27736</v>
      </c>
    </row>
    <row r="920" spans="1:20">
      <c r="A920" s="1">
        <v>44404</v>
      </c>
      <c r="B920" s="8">
        <v>3603664</v>
      </c>
      <c r="C920" s="8">
        <v>2570412</v>
      </c>
      <c r="D920" s="8">
        <v>1033252</v>
      </c>
      <c r="E920" s="10">
        <f>nyse_gme_short_volume__4[[#This Row],[total_short]]/nyse_gme_short_volume__4[[#This Row],[total_reported]]</f>
        <v>0.71327737547118708</v>
      </c>
      <c r="F920" s="10">
        <f>nyse_gme_short_volume__4[[#This Row],[total_long]]/nyse_gme_short_volume__4[[#This Row],[total_reported]]</f>
        <v>0.28672262452881292</v>
      </c>
      <c r="G920" s="8">
        <v>1054692</v>
      </c>
      <c r="H920" s="10">
        <f>nyse_gme_short_volume__4[[#This Row],[Off-Exchange]]/nyse_gme_short_volume__4[[#This Row],[total_reported]]</f>
        <v>0.29267212481518812</v>
      </c>
      <c r="I920" s="8">
        <v>13432</v>
      </c>
      <c r="J920" s="8" t="s">
        <v>1949</v>
      </c>
      <c r="K920" s="8" t="s">
        <v>1950</v>
      </c>
      <c r="L920" s="8" t="s">
        <v>1951</v>
      </c>
      <c r="M920" s="8" t="s">
        <v>1952</v>
      </c>
      <c r="N920" s="8">
        <v>13708</v>
      </c>
      <c r="O920" s="8">
        <v>5600</v>
      </c>
      <c r="P920" s="8">
        <v>500716</v>
      </c>
      <c r="Q920" s="8">
        <v>96484</v>
      </c>
      <c r="R920" s="8">
        <v>14856</v>
      </c>
      <c r="S920" s="8">
        <v>4</v>
      </c>
      <c r="T920" s="8">
        <v>2996</v>
      </c>
    </row>
    <row r="921" spans="1:20">
      <c r="A921" s="1">
        <v>44403</v>
      </c>
      <c r="B921" s="8">
        <v>4256448</v>
      </c>
      <c r="C921" s="8">
        <v>2782704</v>
      </c>
      <c r="D921" s="8">
        <v>1473744</v>
      </c>
      <c r="E921" s="10">
        <f>nyse_gme_short_volume__4[[#This Row],[total_short]]/nyse_gme_short_volume__4[[#This Row],[total_reported]]</f>
        <v>0.65376201001398349</v>
      </c>
      <c r="F921" s="10">
        <f>nyse_gme_short_volume__4[[#This Row],[total_long]]/nyse_gme_short_volume__4[[#This Row],[total_reported]]</f>
        <v>0.34623798998601651</v>
      </c>
      <c r="G921" s="8">
        <v>1255032</v>
      </c>
      <c r="H921" s="10">
        <f>nyse_gme_short_volume__4[[#This Row],[Off-Exchange]]/nyse_gme_short_volume__4[[#This Row],[total_reported]]</f>
        <v>0.29485430105101718</v>
      </c>
      <c r="I921" s="8">
        <v>14512</v>
      </c>
      <c r="J921" s="8" t="s">
        <v>1953</v>
      </c>
      <c r="K921" s="8" t="s">
        <v>1954</v>
      </c>
      <c r="L921" s="8" t="s">
        <v>1955</v>
      </c>
      <c r="M921" s="8" t="s">
        <v>1956</v>
      </c>
      <c r="N921" s="8">
        <v>12600</v>
      </c>
      <c r="O921" s="8">
        <v>10000</v>
      </c>
      <c r="P921" s="8">
        <v>436592</v>
      </c>
      <c r="Q921" s="8">
        <v>130656</v>
      </c>
      <c r="R921" s="8">
        <v>14412</v>
      </c>
      <c r="S921" s="8">
        <v>452</v>
      </c>
      <c r="T921" s="8">
        <v>2400</v>
      </c>
    </row>
    <row r="922" spans="1:20">
      <c r="A922" s="1">
        <v>44400</v>
      </c>
      <c r="B922" s="8">
        <v>4375068</v>
      </c>
      <c r="C922" s="8">
        <v>3013824</v>
      </c>
      <c r="D922" s="8">
        <v>1361244</v>
      </c>
      <c r="E922" s="10">
        <f>nyse_gme_short_volume__4[[#This Row],[total_short]]/nyse_gme_short_volume__4[[#This Row],[total_reported]]</f>
        <v>0.68886335023821343</v>
      </c>
      <c r="F922" s="10">
        <f>nyse_gme_short_volume__4[[#This Row],[total_long]]/nyse_gme_short_volume__4[[#This Row],[total_reported]]</f>
        <v>0.31113664976178657</v>
      </c>
      <c r="G922" s="8">
        <v>1245824</v>
      </c>
      <c r="H922" s="10">
        <f>nyse_gme_short_volume__4[[#This Row],[Off-Exchange]]/nyse_gme_short_volume__4[[#This Row],[total_reported]]</f>
        <v>0.28475534551691539</v>
      </c>
      <c r="I922" s="8">
        <v>6712</v>
      </c>
      <c r="J922" s="8" t="s">
        <v>1957</v>
      </c>
      <c r="K922" s="8" t="s">
        <v>1958</v>
      </c>
      <c r="L922" s="8" t="s">
        <v>1959</v>
      </c>
      <c r="M922" s="8" t="s">
        <v>1960</v>
      </c>
      <c r="N922" s="8">
        <v>15248</v>
      </c>
      <c r="O922" s="8">
        <v>9396</v>
      </c>
      <c r="P922" s="8">
        <v>554556</v>
      </c>
      <c r="Q922" s="8">
        <v>204544</v>
      </c>
      <c r="R922" s="8">
        <v>12312</v>
      </c>
      <c r="S922" s="8">
        <v>4256</v>
      </c>
      <c r="T922" s="8">
        <v>11728</v>
      </c>
    </row>
    <row r="923" spans="1:20">
      <c r="A923" s="1">
        <v>44399</v>
      </c>
      <c r="B923" s="8">
        <v>4496280</v>
      </c>
      <c r="C923" s="8">
        <v>2863432</v>
      </c>
      <c r="D923" s="8">
        <v>1632848</v>
      </c>
      <c r="E923" s="10">
        <f>nyse_gme_short_volume__4[[#This Row],[total_short]]/nyse_gme_short_volume__4[[#This Row],[total_reported]]</f>
        <v>0.63684468049142851</v>
      </c>
      <c r="F923" s="10">
        <f>nyse_gme_short_volume__4[[#This Row],[total_long]]/nyse_gme_short_volume__4[[#This Row],[total_reported]]</f>
        <v>0.36315531950857155</v>
      </c>
      <c r="G923" s="8">
        <v>1369448</v>
      </c>
      <c r="H923" s="10">
        <f>nyse_gme_short_volume__4[[#This Row],[Off-Exchange]]/nyse_gme_short_volume__4[[#This Row],[total_reported]]</f>
        <v>0.30457355858620905</v>
      </c>
      <c r="I923" s="8">
        <v>1420</v>
      </c>
      <c r="J923" s="8" t="s">
        <v>1961</v>
      </c>
      <c r="K923" s="8" t="s">
        <v>1962</v>
      </c>
      <c r="L923" s="8" t="s">
        <v>1963</v>
      </c>
      <c r="M923" s="8" t="s">
        <v>1964</v>
      </c>
      <c r="N923" s="8">
        <v>16876</v>
      </c>
      <c r="O923" s="8">
        <v>9200</v>
      </c>
      <c r="P923" s="8">
        <v>496948</v>
      </c>
      <c r="Q923" s="8">
        <v>202664</v>
      </c>
      <c r="R923" s="8">
        <v>7824</v>
      </c>
      <c r="S923" s="8">
        <v>1648</v>
      </c>
      <c r="T923" s="8">
        <v>968</v>
      </c>
    </row>
    <row r="924" spans="1:20">
      <c r="A924" s="1">
        <v>44398</v>
      </c>
      <c r="B924" s="8">
        <v>7220360</v>
      </c>
      <c r="C924" s="8">
        <v>4798340</v>
      </c>
      <c r="D924" s="8">
        <v>2422020</v>
      </c>
      <c r="E924" s="10">
        <f>nyse_gme_short_volume__4[[#This Row],[total_short]]/nyse_gme_short_volume__4[[#This Row],[total_reported]]</f>
        <v>0.6645568919001269</v>
      </c>
      <c r="F924" s="10">
        <f>nyse_gme_short_volume__4[[#This Row],[total_long]]/nyse_gme_short_volume__4[[#This Row],[total_reported]]</f>
        <v>0.33544310809987316</v>
      </c>
      <c r="G924" s="8">
        <v>2315784</v>
      </c>
      <c r="H924" s="10">
        <f>nyse_gme_short_volume__4[[#This Row],[Off-Exchange]]/nyse_gme_short_volume__4[[#This Row],[total_reported]]</f>
        <v>0.32072971430787384</v>
      </c>
      <c r="I924" s="8">
        <v>8624</v>
      </c>
      <c r="J924" s="8" t="s">
        <v>1965</v>
      </c>
      <c r="K924" s="8" t="s">
        <v>1966</v>
      </c>
      <c r="L924" s="8" t="s">
        <v>1967</v>
      </c>
      <c r="M924" s="8" t="s">
        <v>1968</v>
      </c>
      <c r="N924" s="8">
        <v>21600</v>
      </c>
      <c r="O924" s="8">
        <v>16400</v>
      </c>
      <c r="P924" s="8">
        <v>710700</v>
      </c>
      <c r="Q924" s="8">
        <v>372920</v>
      </c>
      <c r="R924" s="8">
        <v>29184</v>
      </c>
      <c r="S924" s="8">
        <v>2756</v>
      </c>
      <c r="T924" s="8">
        <v>25604</v>
      </c>
    </row>
    <row r="925" spans="1:20">
      <c r="A925" s="1">
        <v>44397</v>
      </c>
      <c r="B925" s="8">
        <v>9581476</v>
      </c>
      <c r="C925" s="8">
        <v>6641580</v>
      </c>
      <c r="D925" s="8">
        <v>2939896</v>
      </c>
      <c r="E925" s="10">
        <f>nyse_gme_short_volume__4[[#This Row],[total_short]]/nyse_gme_short_volume__4[[#This Row],[total_reported]]</f>
        <v>0.69316877691913026</v>
      </c>
      <c r="F925" s="10">
        <f>nyse_gme_short_volume__4[[#This Row],[total_long]]/nyse_gme_short_volume__4[[#This Row],[total_reported]]</f>
        <v>0.3068312230808698</v>
      </c>
      <c r="G925" s="8">
        <v>2962296</v>
      </c>
      <c r="H925" s="10">
        <f>nyse_gme_short_volume__4[[#This Row],[Off-Exchange]]/nyse_gme_short_volume__4[[#This Row],[total_reported]]</f>
        <v>0.30916906747979123</v>
      </c>
      <c r="I925" s="8">
        <v>21592</v>
      </c>
      <c r="J925" s="8" t="s">
        <v>1969</v>
      </c>
      <c r="K925" s="8" t="s">
        <v>1970</v>
      </c>
      <c r="L925" s="8" t="s">
        <v>1971</v>
      </c>
      <c r="M925" s="8" t="s">
        <v>1972</v>
      </c>
      <c r="N925" s="8">
        <v>38916</v>
      </c>
      <c r="O925" s="8">
        <v>58644</v>
      </c>
      <c r="P925" s="8">
        <v>1229112</v>
      </c>
      <c r="Q925" s="8">
        <v>381744</v>
      </c>
      <c r="R925" s="8">
        <v>29104</v>
      </c>
      <c r="S925" s="8">
        <v>17472</v>
      </c>
      <c r="T925" s="8">
        <v>6808</v>
      </c>
    </row>
    <row r="926" spans="1:20">
      <c r="A926" s="1">
        <v>44396</v>
      </c>
      <c r="B926" s="8">
        <v>7746432</v>
      </c>
      <c r="C926" s="8">
        <v>5245848</v>
      </c>
      <c r="D926" s="8">
        <v>2500584</v>
      </c>
      <c r="E926" s="10">
        <f>nyse_gme_short_volume__4[[#This Row],[total_short]]/nyse_gme_short_volume__4[[#This Row],[total_reported]]</f>
        <v>0.67719538492043818</v>
      </c>
      <c r="F926" s="10">
        <f>nyse_gme_short_volume__4[[#This Row],[total_long]]/nyse_gme_short_volume__4[[#This Row],[total_reported]]</f>
        <v>0.32280461507956176</v>
      </c>
      <c r="G926" s="8">
        <v>2354292</v>
      </c>
      <c r="H926" s="10">
        <f>nyse_gme_short_volume__4[[#This Row],[Off-Exchange]]/nyse_gme_short_volume__4[[#This Row],[total_reported]]</f>
        <v>0.3039195335349229</v>
      </c>
      <c r="I926" s="8">
        <v>11776</v>
      </c>
      <c r="J926" s="8" t="s">
        <v>1973</v>
      </c>
      <c r="K926" s="8" t="s">
        <v>1974</v>
      </c>
      <c r="L926" s="8" t="s">
        <v>1975</v>
      </c>
      <c r="M926" s="8" t="s">
        <v>1976</v>
      </c>
      <c r="N926" s="8">
        <v>24052</v>
      </c>
      <c r="O926" s="8">
        <v>6800</v>
      </c>
      <c r="P926" s="8">
        <v>1154924</v>
      </c>
      <c r="Q926" s="8">
        <v>306152</v>
      </c>
      <c r="R926" s="8">
        <v>33256</v>
      </c>
      <c r="S926" s="8">
        <v>776</v>
      </c>
      <c r="T926" s="8">
        <v>24496</v>
      </c>
    </row>
    <row r="927" spans="1:20">
      <c r="A927" s="1">
        <v>44393</v>
      </c>
      <c r="B927" s="8">
        <v>10500720</v>
      </c>
      <c r="C927" s="8">
        <v>7089900</v>
      </c>
      <c r="D927" s="8">
        <v>3410820</v>
      </c>
      <c r="E927" s="10">
        <f>nyse_gme_short_volume__4[[#This Row],[total_short]]/nyse_gme_short_volume__4[[#This Row],[total_reported]]</f>
        <v>0.67518227321555091</v>
      </c>
      <c r="F927" s="10">
        <f>nyse_gme_short_volume__4[[#This Row],[total_long]]/nyse_gme_short_volume__4[[#This Row],[total_reported]]</f>
        <v>0.32481772678444909</v>
      </c>
      <c r="G927" s="8">
        <v>3294732</v>
      </c>
      <c r="H927" s="10">
        <f>nyse_gme_short_volume__4[[#This Row],[Off-Exchange]]/nyse_gme_short_volume__4[[#This Row],[total_reported]]</f>
        <v>0.31376248485818115</v>
      </c>
      <c r="I927" s="8">
        <v>9116</v>
      </c>
      <c r="J927" s="8" t="s">
        <v>1977</v>
      </c>
      <c r="K927" s="8" t="s">
        <v>1978</v>
      </c>
      <c r="L927" s="8" t="s">
        <v>1979</v>
      </c>
      <c r="M927" s="8" t="s">
        <v>1980</v>
      </c>
      <c r="N927" s="8">
        <v>43180</v>
      </c>
      <c r="O927" s="8">
        <v>10000</v>
      </c>
      <c r="P927" s="8">
        <v>1300400</v>
      </c>
      <c r="Q927" s="8">
        <v>288572</v>
      </c>
      <c r="R927" s="8">
        <v>31920</v>
      </c>
      <c r="S927" s="8">
        <v>1288</v>
      </c>
      <c r="T927" s="8">
        <v>34524</v>
      </c>
    </row>
    <row r="928" spans="1:20">
      <c r="A928" s="1">
        <v>44392</v>
      </c>
      <c r="B928" s="8">
        <v>13913924</v>
      </c>
      <c r="C928" s="8">
        <v>9711628</v>
      </c>
      <c r="D928" s="8">
        <v>4202296</v>
      </c>
      <c r="E928" s="10">
        <f>nyse_gme_short_volume__4[[#This Row],[total_short]]/nyse_gme_short_volume__4[[#This Row],[total_reported]]</f>
        <v>0.69797908914839557</v>
      </c>
      <c r="F928" s="10">
        <f>nyse_gme_short_volume__4[[#This Row],[total_long]]/nyse_gme_short_volume__4[[#This Row],[total_reported]]</f>
        <v>0.30202091085160448</v>
      </c>
      <c r="G928" s="8">
        <v>4477676</v>
      </c>
      <c r="H928" s="10">
        <f>nyse_gme_short_volume__4[[#This Row],[Off-Exchange]]/nyse_gme_short_volume__4[[#This Row],[total_reported]]</f>
        <v>0.32181259578534421</v>
      </c>
      <c r="I928" s="8">
        <v>20864</v>
      </c>
      <c r="J928" s="8" t="s">
        <v>1981</v>
      </c>
      <c r="K928" s="8" t="s">
        <v>1982</v>
      </c>
      <c r="L928" s="8" t="s">
        <v>1983</v>
      </c>
      <c r="M928" s="8" t="s">
        <v>1984</v>
      </c>
      <c r="N928" s="8">
        <v>43032</v>
      </c>
      <c r="O928" s="8">
        <v>41152</v>
      </c>
      <c r="P928" s="8">
        <v>2226412</v>
      </c>
      <c r="Q928" s="8">
        <v>621588</v>
      </c>
      <c r="R928" s="8">
        <v>35052</v>
      </c>
      <c r="S928" s="8">
        <v>10136</v>
      </c>
      <c r="T928" s="8">
        <v>4424</v>
      </c>
    </row>
    <row r="929" spans="1:20">
      <c r="A929" s="1">
        <v>44391</v>
      </c>
      <c r="B929" s="8">
        <v>12345920</v>
      </c>
      <c r="C929" s="8">
        <v>8376888</v>
      </c>
      <c r="D929" s="8">
        <v>3969032</v>
      </c>
      <c r="E929" s="10">
        <f>nyse_gme_short_volume__4[[#This Row],[total_short]]/nyse_gme_short_volume__4[[#This Row],[total_reported]]</f>
        <v>0.67851468339338017</v>
      </c>
      <c r="F929" s="10">
        <f>nyse_gme_short_volume__4[[#This Row],[total_long]]/nyse_gme_short_volume__4[[#This Row],[total_reported]]</f>
        <v>0.32148531660661983</v>
      </c>
      <c r="G929" s="8">
        <v>3339732</v>
      </c>
      <c r="H929" s="10">
        <f>nyse_gme_short_volume__4[[#This Row],[Off-Exchange]]/nyse_gme_short_volume__4[[#This Row],[total_reported]]</f>
        <v>0.27051301158601382</v>
      </c>
      <c r="I929" s="8">
        <v>25892</v>
      </c>
      <c r="J929" s="8" t="s">
        <v>1985</v>
      </c>
      <c r="K929" s="8" t="s">
        <v>1986</v>
      </c>
      <c r="L929" s="8" t="s">
        <v>1987</v>
      </c>
      <c r="M929" s="8" t="s">
        <v>1988</v>
      </c>
      <c r="N929" s="8">
        <v>45000</v>
      </c>
      <c r="O929" s="8">
        <v>21480</v>
      </c>
      <c r="P929" s="8">
        <v>1635948</v>
      </c>
      <c r="Q929" s="8">
        <v>467736</v>
      </c>
      <c r="R929" s="8">
        <v>60904</v>
      </c>
      <c r="S929" s="8">
        <v>6820</v>
      </c>
      <c r="T929" s="8">
        <v>3832</v>
      </c>
    </row>
    <row r="930" spans="1:20">
      <c r="A930" s="1">
        <v>44390</v>
      </c>
      <c r="B930" s="8">
        <v>7922872</v>
      </c>
      <c r="C930" s="8">
        <v>5836776</v>
      </c>
      <c r="D930" s="8">
        <v>2086096</v>
      </c>
      <c r="E930" s="10">
        <f>nyse_gme_short_volume__4[[#This Row],[total_short]]/nyse_gme_short_volume__4[[#This Row],[total_reported]]</f>
        <v>0.73669952007302397</v>
      </c>
      <c r="F930" s="10">
        <f>nyse_gme_short_volume__4[[#This Row],[total_long]]/nyse_gme_short_volume__4[[#This Row],[total_reported]]</f>
        <v>0.26330047992697597</v>
      </c>
      <c r="G930" s="8">
        <v>2315384</v>
      </c>
      <c r="H930" s="10">
        <f>nyse_gme_short_volume__4[[#This Row],[Off-Exchange]]/nyse_gme_short_volume__4[[#This Row],[total_reported]]</f>
        <v>0.29224049056958135</v>
      </c>
      <c r="I930" s="8">
        <v>15128</v>
      </c>
      <c r="J930" s="8" t="s">
        <v>1989</v>
      </c>
      <c r="K930" s="8" t="s">
        <v>1990</v>
      </c>
      <c r="L930" s="8" t="s">
        <v>1991</v>
      </c>
      <c r="M930" s="8" t="s">
        <v>1992</v>
      </c>
      <c r="N930" s="8">
        <v>47468</v>
      </c>
      <c r="O930" s="8">
        <v>22584</v>
      </c>
      <c r="P930" s="8">
        <v>943956</v>
      </c>
      <c r="Q930" s="8">
        <v>385744</v>
      </c>
      <c r="R930" s="8">
        <v>15712</v>
      </c>
      <c r="S930" s="8">
        <v>2924</v>
      </c>
      <c r="T930" s="8">
        <v>2256</v>
      </c>
    </row>
    <row r="931" spans="1:20">
      <c r="A931" s="1">
        <v>44389</v>
      </c>
      <c r="B931" s="8">
        <v>5226380</v>
      </c>
      <c r="C931" s="8">
        <v>3533928</v>
      </c>
      <c r="D931" s="8">
        <v>1692452</v>
      </c>
      <c r="E931" s="10">
        <f>nyse_gme_short_volume__4[[#This Row],[total_short]]/nyse_gme_short_volume__4[[#This Row],[total_reported]]</f>
        <v>0.6761712695976948</v>
      </c>
      <c r="F931" s="10">
        <f>nyse_gme_short_volume__4[[#This Row],[total_long]]/nyse_gme_short_volume__4[[#This Row],[total_reported]]</f>
        <v>0.32382873040230525</v>
      </c>
      <c r="G931" s="8">
        <v>1636200</v>
      </c>
      <c r="H931" s="10">
        <f>nyse_gme_short_volume__4[[#This Row],[Off-Exchange]]/nyse_gme_short_volume__4[[#This Row],[total_reported]]</f>
        <v>0.3130656400797493</v>
      </c>
      <c r="I931" s="8">
        <v>8064</v>
      </c>
      <c r="J931" s="8" t="s">
        <v>1993</v>
      </c>
      <c r="K931" s="8" t="s">
        <v>1994</v>
      </c>
      <c r="L931" s="8" t="s">
        <v>1995</v>
      </c>
      <c r="M931" s="8" t="s">
        <v>1996</v>
      </c>
      <c r="N931" s="8">
        <v>10000</v>
      </c>
      <c r="O931" s="8">
        <v>12988</v>
      </c>
      <c r="P931" s="8">
        <v>541176</v>
      </c>
      <c r="Q931" s="8">
        <v>278972</v>
      </c>
      <c r="R931" s="8">
        <v>9864</v>
      </c>
      <c r="S931" s="8">
        <v>784</v>
      </c>
      <c r="T931" s="8">
        <v>404</v>
      </c>
    </row>
    <row r="932" spans="1:20">
      <c r="A932" s="1">
        <v>44386</v>
      </c>
      <c r="B932" s="8">
        <v>5023280</v>
      </c>
      <c r="C932" s="8">
        <v>3341260</v>
      </c>
      <c r="D932" s="8">
        <v>1682020</v>
      </c>
      <c r="E932" s="10">
        <f>nyse_gme_short_volume__4[[#This Row],[total_short]]/nyse_gme_short_volume__4[[#This Row],[total_reported]]</f>
        <v>0.66515503814240895</v>
      </c>
      <c r="F932" s="10">
        <f>nyse_gme_short_volume__4[[#This Row],[total_long]]/nyse_gme_short_volume__4[[#This Row],[total_reported]]</f>
        <v>0.33484496185759105</v>
      </c>
      <c r="G932" s="8">
        <v>1415244</v>
      </c>
      <c r="H932" s="10">
        <f>nyse_gme_short_volume__4[[#This Row],[Off-Exchange]]/nyse_gme_short_volume__4[[#This Row],[total_reported]]</f>
        <v>0.28173703237725151</v>
      </c>
      <c r="I932" s="8">
        <v>7880</v>
      </c>
      <c r="J932" s="8" t="s">
        <v>1997</v>
      </c>
      <c r="K932" s="8" t="s">
        <v>1998</v>
      </c>
      <c r="L932" s="8" t="s">
        <v>1999</v>
      </c>
      <c r="M932" s="8" t="s">
        <v>2000</v>
      </c>
      <c r="N932" s="8">
        <v>25040</v>
      </c>
      <c r="O932" s="8">
        <v>13200</v>
      </c>
      <c r="P932" s="8">
        <v>565844</v>
      </c>
      <c r="Q932" s="8">
        <v>144344</v>
      </c>
      <c r="R932" s="8">
        <v>16488</v>
      </c>
      <c r="S932" s="8">
        <v>1236</v>
      </c>
      <c r="T932" s="8">
        <v>2816</v>
      </c>
    </row>
    <row r="933" spans="1:20">
      <c r="A933" s="1">
        <v>44385</v>
      </c>
      <c r="B933" s="8">
        <v>8773536</v>
      </c>
      <c r="C933" s="8">
        <v>4929180</v>
      </c>
      <c r="D933" s="8">
        <v>3844356</v>
      </c>
      <c r="E933" s="10">
        <f>nyse_gme_short_volume__4[[#This Row],[total_short]]/nyse_gme_short_volume__4[[#This Row],[total_reported]]</f>
        <v>0.56182364784278538</v>
      </c>
      <c r="F933" s="10">
        <f>nyse_gme_short_volume__4[[#This Row],[total_long]]/nyse_gme_short_volume__4[[#This Row],[total_reported]]</f>
        <v>0.43817635215721462</v>
      </c>
      <c r="G933" s="8">
        <v>2210672</v>
      </c>
      <c r="H933" s="10">
        <f>nyse_gme_short_volume__4[[#This Row],[Off-Exchange]]/nyse_gme_short_volume__4[[#This Row],[total_reported]]</f>
        <v>0.25197047119884158</v>
      </c>
      <c r="I933" s="8">
        <v>61456</v>
      </c>
      <c r="J933" s="8" t="s">
        <v>2001</v>
      </c>
      <c r="K933" s="8" t="s">
        <v>2002</v>
      </c>
      <c r="L933" s="8" t="s">
        <v>2003</v>
      </c>
      <c r="M933" s="8" t="s">
        <v>2004</v>
      </c>
      <c r="N933" s="8">
        <v>16028</v>
      </c>
      <c r="O933" s="8">
        <v>30080</v>
      </c>
      <c r="P933" s="8">
        <v>851448</v>
      </c>
      <c r="Q933" s="8">
        <v>499060</v>
      </c>
      <c r="R933" s="8">
        <v>42196</v>
      </c>
      <c r="S933" s="8">
        <v>6792</v>
      </c>
      <c r="T933" s="8">
        <v>3808</v>
      </c>
    </row>
    <row r="934" spans="1:20">
      <c r="A934" s="1">
        <v>44384</v>
      </c>
      <c r="B934" s="8">
        <v>13864844</v>
      </c>
      <c r="C934" s="8">
        <v>8399504</v>
      </c>
      <c r="D934" s="8">
        <v>5465340</v>
      </c>
      <c r="E934" s="10">
        <f>nyse_gme_short_volume__4[[#This Row],[total_short]]/nyse_gme_short_volume__4[[#This Row],[total_reported]]</f>
        <v>0.60581309100917402</v>
      </c>
      <c r="F934" s="10">
        <f>nyse_gme_short_volume__4[[#This Row],[total_long]]/nyse_gme_short_volume__4[[#This Row],[total_reported]]</f>
        <v>0.39418690899082598</v>
      </c>
      <c r="G934" s="8">
        <v>4238512</v>
      </c>
      <c r="H934" s="10">
        <f>nyse_gme_short_volume__4[[#This Row],[Off-Exchange]]/nyse_gme_short_volume__4[[#This Row],[total_reported]]</f>
        <v>0.30570210526710578</v>
      </c>
      <c r="I934" s="8">
        <v>144176</v>
      </c>
      <c r="J934" s="8" t="s">
        <v>2005</v>
      </c>
      <c r="K934" s="8" t="s">
        <v>2006</v>
      </c>
      <c r="L934" s="8" t="s">
        <v>2007</v>
      </c>
      <c r="M934" s="8" t="s">
        <v>2008</v>
      </c>
      <c r="N934" s="8">
        <v>74404</v>
      </c>
      <c r="O934" s="8">
        <v>9824</v>
      </c>
      <c r="P934" s="8">
        <v>1151760</v>
      </c>
      <c r="Q934" s="8">
        <v>520064</v>
      </c>
      <c r="R934" s="8">
        <v>49636</v>
      </c>
      <c r="S934" s="8">
        <v>2340</v>
      </c>
      <c r="T934" s="8">
        <v>21676</v>
      </c>
    </row>
    <row r="935" spans="1:20">
      <c r="A935" s="1">
        <v>44383</v>
      </c>
      <c r="B935" s="8">
        <v>9380460</v>
      </c>
      <c r="C935" s="8">
        <v>6388216</v>
      </c>
      <c r="D935" s="8">
        <v>2992244</v>
      </c>
      <c r="E935" s="10">
        <f>nyse_gme_short_volume__4[[#This Row],[total_short]]/nyse_gme_short_volume__4[[#This Row],[total_reported]]</f>
        <v>0.68101308464616872</v>
      </c>
      <c r="F935" s="10">
        <f>nyse_gme_short_volume__4[[#This Row],[total_long]]/nyse_gme_short_volume__4[[#This Row],[total_reported]]</f>
        <v>0.31898691535383128</v>
      </c>
      <c r="G935" s="8">
        <v>2412576</v>
      </c>
      <c r="H935" s="10">
        <f>nyse_gme_short_volume__4[[#This Row],[Off-Exchange]]/nyse_gme_short_volume__4[[#This Row],[total_reported]]</f>
        <v>0.2571916515821186</v>
      </c>
      <c r="I935" s="8">
        <v>10212</v>
      </c>
      <c r="J935" s="8" t="s">
        <v>2009</v>
      </c>
      <c r="K935" s="8" t="s">
        <v>2010</v>
      </c>
      <c r="L935" s="8" t="s">
        <v>2011</v>
      </c>
      <c r="M935" s="8" t="s">
        <v>2012</v>
      </c>
      <c r="N935" s="8">
        <v>28552</v>
      </c>
      <c r="O935" s="8">
        <v>6228</v>
      </c>
      <c r="P935" s="8">
        <v>1434708</v>
      </c>
      <c r="Q935" s="8">
        <v>325376</v>
      </c>
      <c r="R935" s="8">
        <v>23488</v>
      </c>
      <c r="S935" s="8">
        <v>800</v>
      </c>
      <c r="T935" s="8">
        <v>22832</v>
      </c>
    </row>
    <row r="936" spans="1:20">
      <c r="A936" s="1">
        <v>44379</v>
      </c>
      <c r="B936" s="8">
        <v>8727272</v>
      </c>
      <c r="C936" s="8">
        <v>5682656</v>
      </c>
      <c r="D936" s="8">
        <v>3044616</v>
      </c>
      <c r="E936" s="10">
        <f>nyse_gme_short_volume__4[[#This Row],[total_short]]/nyse_gme_short_volume__4[[#This Row],[total_reported]]</f>
        <v>0.65113772092814337</v>
      </c>
      <c r="F936" s="10">
        <f>nyse_gme_short_volume__4[[#This Row],[total_long]]/nyse_gme_short_volume__4[[#This Row],[total_reported]]</f>
        <v>0.34886227907185657</v>
      </c>
      <c r="G936" s="8">
        <v>2349160</v>
      </c>
      <c r="H936" s="10">
        <f>nyse_gme_short_volume__4[[#This Row],[Off-Exchange]]/nyse_gme_short_volume__4[[#This Row],[total_reported]]</f>
        <v>0.26917460576455049</v>
      </c>
      <c r="I936" s="8">
        <v>13328</v>
      </c>
      <c r="J936" s="8" t="s">
        <v>2013</v>
      </c>
      <c r="K936" s="8" t="s">
        <v>2014</v>
      </c>
      <c r="L936" s="8" t="s">
        <v>2015</v>
      </c>
      <c r="M936" s="8" t="s">
        <v>2016</v>
      </c>
      <c r="N936" s="8">
        <v>30668</v>
      </c>
      <c r="O936" s="8">
        <v>16100</v>
      </c>
      <c r="P936" s="8">
        <v>959636</v>
      </c>
      <c r="Q936" s="8">
        <v>265656</v>
      </c>
      <c r="R936" s="8">
        <v>23600</v>
      </c>
      <c r="S936" s="8">
        <v>828</v>
      </c>
      <c r="T936" s="8">
        <v>2496</v>
      </c>
    </row>
    <row r="937" spans="1:20">
      <c r="A937" s="1">
        <v>44378</v>
      </c>
      <c r="B937" s="8">
        <v>9084720</v>
      </c>
      <c r="C937" s="8">
        <v>5925432</v>
      </c>
      <c r="D937" s="8">
        <v>3159288</v>
      </c>
      <c r="E937" s="10">
        <f>nyse_gme_short_volume__4[[#This Row],[total_short]]/nyse_gme_short_volume__4[[#This Row],[total_reported]]</f>
        <v>0.65224156605817241</v>
      </c>
      <c r="F937" s="10">
        <f>nyse_gme_short_volume__4[[#This Row],[total_long]]/nyse_gme_short_volume__4[[#This Row],[total_reported]]</f>
        <v>0.34775843394182759</v>
      </c>
      <c r="G937" s="8">
        <v>2372744</v>
      </c>
      <c r="H937" s="10">
        <f>nyse_gme_short_volume__4[[#This Row],[Off-Exchange]]/nyse_gme_short_volume__4[[#This Row],[total_reported]]</f>
        <v>0.26117965110647329</v>
      </c>
      <c r="I937" s="8">
        <v>11640</v>
      </c>
      <c r="J937" s="8" t="s">
        <v>2017</v>
      </c>
      <c r="K937" s="8" t="s">
        <v>2018</v>
      </c>
      <c r="L937" s="8" t="s">
        <v>2019</v>
      </c>
      <c r="M937" s="8" t="s">
        <v>2020</v>
      </c>
      <c r="N937" s="8">
        <v>35540</v>
      </c>
      <c r="O937" s="8">
        <v>8236</v>
      </c>
      <c r="P937" s="8">
        <v>1121568</v>
      </c>
      <c r="Q937" s="8">
        <v>294544</v>
      </c>
      <c r="R937" s="8">
        <v>12596</v>
      </c>
      <c r="S937" s="8">
        <v>3384</v>
      </c>
      <c r="T937" s="8">
        <v>2596</v>
      </c>
    </row>
    <row r="938" spans="1:20">
      <c r="A938" s="1">
        <v>44377</v>
      </c>
      <c r="B938" s="8">
        <v>8165988</v>
      </c>
      <c r="C938" s="8">
        <v>4579484</v>
      </c>
      <c r="D938" s="8">
        <v>3586504</v>
      </c>
      <c r="E938" s="10">
        <f>nyse_gme_short_volume__4[[#This Row],[total_short]]/nyse_gme_short_volume__4[[#This Row],[total_reported]]</f>
        <v>0.56079974646056296</v>
      </c>
      <c r="F938" s="10">
        <f>nyse_gme_short_volume__4[[#This Row],[total_long]]/nyse_gme_short_volume__4[[#This Row],[total_reported]]</f>
        <v>0.43920025353943698</v>
      </c>
      <c r="G938" s="8">
        <v>2018864</v>
      </c>
      <c r="H938" s="10">
        <f>nyse_gme_short_volume__4[[#This Row],[Off-Exchange]]/nyse_gme_short_volume__4[[#This Row],[total_reported]]</f>
        <v>0.24722838191777896</v>
      </c>
      <c r="I938" s="8">
        <v>19436</v>
      </c>
      <c r="J938" s="8" t="s">
        <v>2021</v>
      </c>
      <c r="K938" s="8" t="s">
        <v>2022</v>
      </c>
      <c r="L938" s="8" t="s">
        <v>2023</v>
      </c>
      <c r="M938" s="8" t="s">
        <v>2024</v>
      </c>
      <c r="N938" s="8">
        <v>8800</v>
      </c>
      <c r="O938" s="8">
        <v>6848</v>
      </c>
      <c r="P938" s="8">
        <v>882104</v>
      </c>
      <c r="Q938" s="8">
        <v>334652</v>
      </c>
      <c r="R938" s="8">
        <v>13536</v>
      </c>
      <c r="S938" s="8">
        <v>324</v>
      </c>
      <c r="T938" s="8">
        <v>14112</v>
      </c>
    </row>
    <row r="939" spans="1:20">
      <c r="A939" s="1">
        <v>44376</v>
      </c>
      <c r="B939" s="8">
        <v>8256816</v>
      </c>
      <c r="C939" s="8">
        <v>4962824</v>
      </c>
      <c r="D939" s="8">
        <v>3293992</v>
      </c>
      <c r="E939" s="10">
        <f>nyse_gme_short_volume__4[[#This Row],[total_short]]/nyse_gme_short_volume__4[[#This Row],[total_reported]]</f>
        <v>0.60105784118236372</v>
      </c>
      <c r="F939" s="10">
        <f>nyse_gme_short_volume__4[[#This Row],[total_long]]/nyse_gme_short_volume__4[[#This Row],[total_reported]]</f>
        <v>0.39894215881763623</v>
      </c>
      <c r="G939" s="8">
        <v>1975380</v>
      </c>
      <c r="H939" s="10">
        <f>nyse_gme_short_volume__4[[#This Row],[Off-Exchange]]/nyse_gme_short_volume__4[[#This Row],[total_reported]]</f>
        <v>0.2392423423266305</v>
      </c>
      <c r="I939" s="8">
        <v>92960</v>
      </c>
      <c r="J939" s="8" t="s">
        <v>2025</v>
      </c>
      <c r="K939" s="8" t="s">
        <v>2026</v>
      </c>
      <c r="L939" s="8" t="s">
        <v>2027</v>
      </c>
      <c r="M939" s="8" t="s">
        <v>2028</v>
      </c>
      <c r="N939" s="8">
        <v>20248</v>
      </c>
      <c r="O939" s="8">
        <v>632</v>
      </c>
      <c r="P939" s="8">
        <v>1047920</v>
      </c>
      <c r="Q939" s="8">
        <v>381400</v>
      </c>
      <c r="R939" s="8">
        <v>19956</v>
      </c>
      <c r="S939" s="8">
        <v>1372</v>
      </c>
      <c r="T939" s="8">
        <v>8740</v>
      </c>
    </row>
    <row r="940" spans="1:20">
      <c r="A940" s="1">
        <v>44375</v>
      </c>
      <c r="B940" s="8">
        <v>15855532</v>
      </c>
      <c r="C940" s="8">
        <v>9693612</v>
      </c>
      <c r="D940" s="8">
        <v>6161920</v>
      </c>
      <c r="E940" s="10">
        <f>nyse_gme_short_volume__4[[#This Row],[total_short]]/nyse_gme_short_volume__4[[#This Row],[total_reported]]</f>
        <v>0.61137097134299878</v>
      </c>
      <c r="F940" s="10">
        <f>nyse_gme_short_volume__4[[#This Row],[total_long]]/nyse_gme_short_volume__4[[#This Row],[total_reported]]</f>
        <v>0.38862902865700122</v>
      </c>
      <c r="G940" s="8">
        <v>4032340</v>
      </c>
      <c r="H940" s="10">
        <f>nyse_gme_short_volume__4[[#This Row],[Off-Exchange]]/nyse_gme_short_volume__4[[#This Row],[total_reported]]</f>
        <v>0.25431754670861878</v>
      </c>
      <c r="I940" s="8">
        <v>47132</v>
      </c>
      <c r="J940" s="8" t="s">
        <v>2029</v>
      </c>
      <c r="K940" s="8" t="s">
        <v>2030</v>
      </c>
      <c r="L940" s="8" t="s">
        <v>2031</v>
      </c>
      <c r="M940" s="8" t="s">
        <v>2032</v>
      </c>
      <c r="N940" s="8">
        <v>57852</v>
      </c>
      <c r="O940" s="8">
        <v>2484</v>
      </c>
      <c r="P940" s="8">
        <v>1692000</v>
      </c>
      <c r="Q940" s="8">
        <v>404132</v>
      </c>
      <c r="R940" s="8">
        <v>32044</v>
      </c>
      <c r="S940" s="8">
        <v>872</v>
      </c>
      <c r="T940" s="8">
        <v>13816</v>
      </c>
    </row>
    <row r="941" spans="1:20">
      <c r="A941" s="1">
        <v>44372</v>
      </c>
      <c r="B941" s="8">
        <v>34376816</v>
      </c>
      <c r="C941" s="8">
        <v>19865192</v>
      </c>
      <c r="D941" s="8">
        <v>14511624</v>
      </c>
      <c r="E941" s="10">
        <f>nyse_gme_short_volume__4[[#This Row],[total_short]]/nyse_gme_short_volume__4[[#This Row],[total_reported]]</f>
        <v>0.57786596641178167</v>
      </c>
      <c r="F941" s="10">
        <f>nyse_gme_short_volume__4[[#This Row],[total_long]]/nyse_gme_short_volume__4[[#This Row],[total_reported]]</f>
        <v>0.42213403358821827</v>
      </c>
      <c r="G941" s="8">
        <v>5356032</v>
      </c>
      <c r="H941" s="10">
        <f>nyse_gme_short_volume__4[[#This Row],[Off-Exchange]]/nyse_gme_short_volume__4[[#This Row],[total_reported]]</f>
        <v>0.15580360903697421</v>
      </c>
      <c r="I941" s="8">
        <v>32216</v>
      </c>
      <c r="J941" s="8" t="s">
        <v>2033</v>
      </c>
      <c r="K941" s="8" t="s">
        <v>2034</v>
      </c>
      <c r="L941" s="8" t="s">
        <v>2035</v>
      </c>
      <c r="M941" s="8" t="s">
        <v>2036</v>
      </c>
      <c r="N941" s="8">
        <v>82224</v>
      </c>
      <c r="O941" s="8">
        <v>25420</v>
      </c>
      <c r="P941" s="8">
        <v>8790768</v>
      </c>
      <c r="Q941" s="8">
        <v>1240392</v>
      </c>
      <c r="R941" s="8">
        <v>169136</v>
      </c>
      <c r="S941" s="8">
        <v>11444</v>
      </c>
      <c r="T941" s="8">
        <v>1668</v>
      </c>
    </row>
    <row r="942" spans="1:20">
      <c r="A942" s="1">
        <v>44371</v>
      </c>
      <c r="B942" s="8">
        <v>12743252</v>
      </c>
      <c r="C942" s="8">
        <v>8552344</v>
      </c>
      <c r="D942" s="8">
        <v>4190908</v>
      </c>
      <c r="E942" s="10">
        <f>nyse_gme_short_volume__4[[#This Row],[total_short]]/nyse_gme_short_volume__4[[#This Row],[total_reported]]</f>
        <v>0.6711272758319462</v>
      </c>
      <c r="F942" s="10">
        <f>nyse_gme_short_volume__4[[#This Row],[total_long]]/nyse_gme_short_volume__4[[#This Row],[total_reported]]</f>
        <v>0.3288727241680538</v>
      </c>
      <c r="G942" s="8">
        <v>3519140</v>
      </c>
      <c r="H942" s="10">
        <f>nyse_gme_short_volume__4[[#This Row],[Off-Exchange]]/nyse_gme_short_volume__4[[#This Row],[total_reported]]</f>
        <v>0.2761571379111078</v>
      </c>
      <c r="I942" s="8">
        <v>22664</v>
      </c>
      <c r="J942" s="8" t="s">
        <v>2037</v>
      </c>
      <c r="K942" s="8" t="s">
        <v>2038</v>
      </c>
      <c r="L942" s="8" t="s">
        <v>2039</v>
      </c>
      <c r="M942" s="8" t="s">
        <v>2040</v>
      </c>
      <c r="N942" s="8">
        <v>95880</v>
      </c>
      <c r="O942" s="8">
        <v>1600</v>
      </c>
      <c r="P942" s="8">
        <v>1417956</v>
      </c>
      <c r="Q942" s="8">
        <v>504516</v>
      </c>
      <c r="R942" s="8">
        <v>96720</v>
      </c>
      <c r="S942" s="8">
        <v>2808</v>
      </c>
      <c r="T942" s="8">
        <v>6432</v>
      </c>
    </row>
    <row r="943" spans="1:20">
      <c r="A943" s="1">
        <v>44370</v>
      </c>
      <c r="B943" s="8">
        <v>11856956</v>
      </c>
      <c r="C943" s="8">
        <v>7383784</v>
      </c>
      <c r="D943" s="8">
        <v>4473172</v>
      </c>
      <c r="E943" s="10">
        <f>nyse_gme_short_volume__4[[#This Row],[total_short]]/nyse_gme_short_volume__4[[#This Row],[total_reported]]</f>
        <v>0.62273858484420452</v>
      </c>
      <c r="F943" s="10">
        <f>nyse_gme_short_volume__4[[#This Row],[total_long]]/nyse_gme_short_volume__4[[#This Row],[total_reported]]</f>
        <v>0.37726141515579548</v>
      </c>
      <c r="G943" s="8">
        <v>3158496</v>
      </c>
      <c r="H943" s="10">
        <f>nyse_gme_short_volume__4[[#This Row],[Off-Exchange]]/nyse_gme_short_volume__4[[#This Row],[total_reported]]</f>
        <v>0.26638337866818429</v>
      </c>
      <c r="I943" s="8">
        <v>26752</v>
      </c>
      <c r="J943" s="8" t="s">
        <v>2041</v>
      </c>
      <c r="K943" s="8" t="s">
        <v>2042</v>
      </c>
      <c r="L943" s="8" t="s">
        <v>2043</v>
      </c>
      <c r="M943" s="8" t="s">
        <v>2044</v>
      </c>
      <c r="N943" s="8">
        <v>33784</v>
      </c>
      <c r="O943" s="8">
        <v>16360</v>
      </c>
      <c r="P943" s="8">
        <v>1283932</v>
      </c>
      <c r="Q943" s="8">
        <v>387544</v>
      </c>
      <c r="R943" s="8">
        <v>21496</v>
      </c>
      <c r="S943" s="8">
        <v>1204</v>
      </c>
      <c r="T943" s="8">
        <v>8008</v>
      </c>
    </row>
    <row r="944" spans="1:20">
      <c r="A944" s="1">
        <v>44369</v>
      </c>
      <c r="B944" s="8">
        <v>25851316</v>
      </c>
      <c r="C944" s="8">
        <v>15617248</v>
      </c>
      <c r="D944" s="8">
        <v>10234068</v>
      </c>
      <c r="E944" s="10">
        <f>nyse_gme_short_volume__4[[#This Row],[total_short]]/nyse_gme_short_volume__4[[#This Row],[total_reported]]</f>
        <v>0.60411810369731278</v>
      </c>
      <c r="F944" s="10">
        <f>nyse_gme_short_volume__4[[#This Row],[total_long]]/nyse_gme_short_volume__4[[#This Row],[total_reported]]</f>
        <v>0.39588189630268728</v>
      </c>
      <c r="G944" s="8">
        <v>7470776</v>
      </c>
      <c r="H944" s="10">
        <f>nyse_gme_short_volume__4[[#This Row],[Off-Exchange]]/nyse_gme_short_volume__4[[#This Row],[total_reported]]</f>
        <v>0.28899016204822997</v>
      </c>
      <c r="I944" s="8">
        <v>37748</v>
      </c>
      <c r="J944" s="8" t="s">
        <v>2045</v>
      </c>
      <c r="K944" s="8" t="s">
        <v>2046</v>
      </c>
      <c r="L944" s="8" t="s">
        <v>2047</v>
      </c>
      <c r="M944" s="8" t="s">
        <v>2048</v>
      </c>
      <c r="N944" s="8">
        <v>83468</v>
      </c>
      <c r="O944" s="8">
        <v>7360</v>
      </c>
      <c r="P944" s="8">
        <v>2410332</v>
      </c>
      <c r="Q944" s="8">
        <v>991312</v>
      </c>
      <c r="R944" s="8">
        <v>76524</v>
      </c>
      <c r="S944" s="8">
        <v>2144</v>
      </c>
      <c r="T944" s="8">
        <v>33592</v>
      </c>
    </row>
    <row r="945" spans="1:20">
      <c r="A945" s="1">
        <v>44368</v>
      </c>
      <c r="B945" s="8">
        <v>16809204</v>
      </c>
      <c r="C945" s="8">
        <v>10784708</v>
      </c>
      <c r="D945" s="8">
        <v>6024496</v>
      </c>
      <c r="E945" s="10">
        <f>nyse_gme_short_volume__4[[#This Row],[total_short]]/nyse_gme_short_volume__4[[#This Row],[total_reported]]</f>
        <v>0.64159540213801913</v>
      </c>
      <c r="F945" s="10">
        <f>nyse_gme_short_volume__4[[#This Row],[total_long]]/nyse_gme_short_volume__4[[#This Row],[total_reported]]</f>
        <v>0.35840459786198087</v>
      </c>
      <c r="G945" s="8">
        <v>4745600</v>
      </c>
      <c r="H945" s="10">
        <f>nyse_gme_short_volume__4[[#This Row],[Off-Exchange]]/nyse_gme_short_volume__4[[#This Row],[total_reported]]</f>
        <v>0.28232151861563465</v>
      </c>
      <c r="I945" s="8">
        <v>35372</v>
      </c>
      <c r="J945" s="8" t="s">
        <v>2049</v>
      </c>
      <c r="K945" s="8" t="s">
        <v>2050</v>
      </c>
      <c r="L945" s="8" t="s">
        <v>2051</v>
      </c>
      <c r="M945" s="8" t="s">
        <v>2052</v>
      </c>
      <c r="N945" s="8">
        <v>43188</v>
      </c>
      <c r="O945" s="8">
        <v>40872</v>
      </c>
      <c r="P945" s="8">
        <v>1945648</v>
      </c>
      <c r="Q945" s="8">
        <v>608448</v>
      </c>
      <c r="R945" s="8">
        <v>57624</v>
      </c>
      <c r="S945" s="8">
        <v>3588</v>
      </c>
      <c r="T945" s="8">
        <v>10756</v>
      </c>
    </row>
    <row r="946" spans="1:20">
      <c r="A946" s="1">
        <v>44365</v>
      </c>
      <c r="B946" s="8">
        <v>13646132</v>
      </c>
      <c r="C946" s="8">
        <v>8761700</v>
      </c>
      <c r="D946" s="8">
        <v>4884432</v>
      </c>
      <c r="E946" s="10">
        <f>nyse_gme_short_volume__4[[#This Row],[total_short]]/nyse_gme_short_volume__4[[#This Row],[total_reported]]</f>
        <v>0.64206472574059814</v>
      </c>
      <c r="F946" s="10">
        <f>nyse_gme_short_volume__4[[#This Row],[total_long]]/nyse_gme_short_volume__4[[#This Row],[total_reported]]</f>
        <v>0.35793527425940186</v>
      </c>
      <c r="G946" s="8">
        <v>3155400</v>
      </c>
      <c r="H946" s="10">
        <f>nyse_gme_short_volume__4[[#This Row],[Off-Exchange]]/nyse_gme_short_volume__4[[#This Row],[total_reported]]</f>
        <v>0.23123035890316757</v>
      </c>
      <c r="I946" s="8">
        <v>9988</v>
      </c>
      <c r="J946" s="8" t="s">
        <v>2053</v>
      </c>
      <c r="K946" s="8" t="s">
        <v>2054</v>
      </c>
      <c r="L946" s="8" t="s">
        <v>2055</v>
      </c>
      <c r="M946" s="8" t="s">
        <v>2056</v>
      </c>
      <c r="N946" s="8">
        <v>28948</v>
      </c>
      <c r="O946" s="8">
        <v>16208</v>
      </c>
      <c r="P946" s="8">
        <v>2562652</v>
      </c>
      <c r="Q946" s="8">
        <v>377624</v>
      </c>
      <c r="R946" s="8">
        <v>38756</v>
      </c>
      <c r="S946" s="8">
        <v>7176</v>
      </c>
      <c r="T946" s="8">
        <v>28180</v>
      </c>
    </row>
    <row r="947" spans="1:20">
      <c r="A947" s="1">
        <v>44364</v>
      </c>
      <c r="B947" s="8">
        <v>14739216</v>
      </c>
      <c r="C947" s="8">
        <v>8848028</v>
      </c>
      <c r="D947" s="8">
        <v>5891188</v>
      </c>
      <c r="E947" s="10">
        <f>nyse_gme_short_volume__4[[#This Row],[total_short]]/nyse_gme_short_volume__4[[#This Row],[total_reported]]</f>
        <v>0.60030519940816396</v>
      </c>
      <c r="F947" s="10">
        <f>nyse_gme_short_volume__4[[#This Row],[total_long]]/nyse_gme_short_volume__4[[#This Row],[total_reported]]</f>
        <v>0.3996948005918361</v>
      </c>
      <c r="G947" s="8">
        <v>3695824</v>
      </c>
      <c r="H947" s="10">
        <f>nyse_gme_short_volume__4[[#This Row],[Off-Exchange]]/nyse_gme_short_volume__4[[#This Row],[total_reported]]</f>
        <v>0.25074766527609066</v>
      </c>
      <c r="I947" s="8">
        <v>12108</v>
      </c>
      <c r="J947" s="8" t="s">
        <v>2057</v>
      </c>
      <c r="K947" s="8" t="s">
        <v>2058</v>
      </c>
      <c r="L947" s="8" t="s">
        <v>2059</v>
      </c>
      <c r="M947" s="8" t="s">
        <v>2060</v>
      </c>
      <c r="N947" s="8">
        <v>37260</v>
      </c>
      <c r="O947" s="8">
        <v>65056</v>
      </c>
      <c r="P947" s="8">
        <v>2021748</v>
      </c>
      <c r="Q947" s="8">
        <v>440740</v>
      </c>
      <c r="R947" s="8">
        <v>18844</v>
      </c>
      <c r="S947" s="8">
        <v>2332</v>
      </c>
      <c r="T947" s="8">
        <v>5224</v>
      </c>
    </row>
    <row r="948" spans="1:20">
      <c r="A948" s="1">
        <v>44363</v>
      </c>
      <c r="B948" s="8">
        <v>16722876</v>
      </c>
      <c r="C948" s="8">
        <v>10145672</v>
      </c>
      <c r="D948" s="8">
        <v>6577204</v>
      </c>
      <c r="E948" s="10">
        <f>nyse_gme_short_volume__4[[#This Row],[total_short]]/nyse_gme_short_volume__4[[#This Row],[total_reported]]</f>
        <v>0.60669420738394519</v>
      </c>
      <c r="F948" s="10">
        <f>nyse_gme_short_volume__4[[#This Row],[total_long]]/nyse_gme_short_volume__4[[#This Row],[total_reported]]</f>
        <v>0.39330579261605481</v>
      </c>
      <c r="G948" s="8">
        <v>4459440</v>
      </c>
      <c r="H948" s="10">
        <f>nyse_gme_short_volume__4[[#This Row],[Off-Exchange]]/nyse_gme_short_volume__4[[#This Row],[total_reported]]</f>
        <v>0.26666704937595664</v>
      </c>
      <c r="I948" s="8">
        <v>28588</v>
      </c>
      <c r="J948" s="8" t="s">
        <v>2061</v>
      </c>
      <c r="K948" s="8" t="s">
        <v>2062</v>
      </c>
      <c r="L948" s="8" t="s">
        <v>2063</v>
      </c>
      <c r="M948" s="8" t="s">
        <v>2064</v>
      </c>
      <c r="N948" s="8">
        <v>50580</v>
      </c>
      <c r="O948" s="8">
        <v>38000</v>
      </c>
      <c r="P948" s="8">
        <v>2249272</v>
      </c>
      <c r="Q948" s="8">
        <v>650136</v>
      </c>
      <c r="R948" s="8">
        <v>73648</v>
      </c>
      <c r="S948" s="8">
        <v>5456</v>
      </c>
      <c r="T948" s="8">
        <v>4400</v>
      </c>
    </row>
    <row r="949" spans="1:20">
      <c r="A949" s="1">
        <v>44362</v>
      </c>
      <c r="B949" s="8">
        <v>23670280</v>
      </c>
      <c r="C949" s="8">
        <v>13530516</v>
      </c>
      <c r="D949" s="8">
        <v>10139764</v>
      </c>
      <c r="E949" s="10">
        <f>nyse_gme_short_volume__4[[#This Row],[total_short]]/nyse_gme_short_volume__4[[#This Row],[total_reported]]</f>
        <v>0.57162467026161079</v>
      </c>
      <c r="F949" s="10">
        <f>nyse_gme_short_volume__4[[#This Row],[total_long]]/nyse_gme_short_volume__4[[#This Row],[total_reported]]</f>
        <v>0.42837532973838921</v>
      </c>
      <c r="G949" s="8">
        <v>6454000</v>
      </c>
      <c r="H949" s="10">
        <f>nyse_gme_short_volume__4[[#This Row],[Off-Exchange]]/nyse_gme_short_volume__4[[#This Row],[total_reported]]</f>
        <v>0.27266259630219836</v>
      </c>
      <c r="I949" s="8">
        <v>51140</v>
      </c>
      <c r="J949" s="8" t="s">
        <v>2065</v>
      </c>
      <c r="K949" s="8" t="s">
        <v>2066</v>
      </c>
      <c r="L949" s="8" t="s">
        <v>2067</v>
      </c>
      <c r="M949" s="8" t="s">
        <v>2068</v>
      </c>
      <c r="N949" s="8">
        <v>79228</v>
      </c>
      <c r="O949" s="8">
        <v>92208</v>
      </c>
      <c r="P949" s="8">
        <v>2253456</v>
      </c>
      <c r="Q949" s="8">
        <v>760800</v>
      </c>
      <c r="R949" s="8">
        <v>53512</v>
      </c>
      <c r="S949" s="8">
        <v>3720</v>
      </c>
      <c r="T949" s="8">
        <v>5784</v>
      </c>
    </row>
    <row r="950" spans="1:20">
      <c r="A950" s="1">
        <v>44361</v>
      </c>
      <c r="B950" s="8">
        <v>22212540</v>
      </c>
      <c r="C950" s="8">
        <v>13216760</v>
      </c>
      <c r="D950" s="8">
        <v>8995780</v>
      </c>
      <c r="E950" s="10">
        <f>nyse_gme_short_volume__4[[#This Row],[total_short]]/nyse_gme_short_volume__4[[#This Row],[total_reported]]</f>
        <v>0.59501344735901429</v>
      </c>
      <c r="F950" s="10">
        <f>nyse_gme_short_volume__4[[#This Row],[total_long]]/nyse_gme_short_volume__4[[#This Row],[total_reported]]</f>
        <v>0.40498655264098565</v>
      </c>
      <c r="G950" s="8">
        <v>6235072</v>
      </c>
      <c r="H950" s="10">
        <f>nyse_gme_short_volume__4[[#This Row],[Off-Exchange]]/nyse_gme_short_volume__4[[#This Row],[total_reported]]</f>
        <v>0.28070054122581206</v>
      </c>
      <c r="I950" s="8">
        <v>25112</v>
      </c>
      <c r="J950" s="8" t="s">
        <v>2069</v>
      </c>
      <c r="K950" s="8" t="s">
        <v>2070</v>
      </c>
      <c r="L950" s="8" t="s">
        <v>2071</v>
      </c>
      <c r="M950" s="8" t="s">
        <v>2072</v>
      </c>
      <c r="N950" s="8">
        <v>76452</v>
      </c>
      <c r="O950" s="8">
        <v>80072</v>
      </c>
      <c r="P950" s="8">
        <v>2164500</v>
      </c>
      <c r="Q950" s="8">
        <v>690700</v>
      </c>
      <c r="R950" s="8">
        <v>45332</v>
      </c>
      <c r="S950" s="8">
        <v>404</v>
      </c>
      <c r="T950" s="8">
        <v>5964</v>
      </c>
    </row>
    <row r="951" spans="1:20">
      <c r="A951" s="1">
        <v>44358</v>
      </c>
      <c r="B951" s="8">
        <v>49103840</v>
      </c>
      <c r="C951" s="8">
        <v>23599804</v>
      </c>
      <c r="D951" s="8">
        <v>25504036</v>
      </c>
      <c r="E951" s="10">
        <f>nyse_gme_short_volume__4[[#This Row],[total_short]]/nyse_gme_short_volume__4[[#This Row],[total_reported]]</f>
        <v>0.4806101518740693</v>
      </c>
      <c r="F951" s="10">
        <f>nyse_gme_short_volume__4[[#This Row],[total_long]]/nyse_gme_short_volume__4[[#This Row],[total_reported]]</f>
        <v>0.5193898481259307</v>
      </c>
      <c r="G951" s="8">
        <v>13996768</v>
      </c>
      <c r="H951" s="10">
        <f>nyse_gme_short_volume__4[[#This Row],[Off-Exchange]]/nyse_gme_short_volume__4[[#This Row],[total_reported]]</f>
        <v>0.28504426537720878</v>
      </c>
      <c r="I951" s="8">
        <v>581404</v>
      </c>
      <c r="J951" s="8" t="s">
        <v>2073</v>
      </c>
      <c r="K951" s="8" t="s">
        <v>2074</v>
      </c>
      <c r="L951" s="8" t="s">
        <v>2075</v>
      </c>
      <c r="M951" s="8" t="s">
        <v>2076</v>
      </c>
      <c r="N951" s="8">
        <v>118524</v>
      </c>
      <c r="O951" s="8">
        <v>79836</v>
      </c>
      <c r="P951" s="8">
        <v>2715996</v>
      </c>
      <c r="Q951" s="8">
        <v>1794340</v>
      </c>
      <c r="R951" s="8">
        <v>223372</v>
      </c>
      <c r="S951" s="8">
        <v>3556</v>
      </c>
      <c r="T951" s="8">
        <v>4404</v>
      </c>
    </row>
    <row r="952" spans="1:20">
      <c r="A952" s="1">
        <v>44357</v>
      </c>
      <c r="B952" s="8">
        <v>72928552</v>
      </c>
      <c r="C952" s="8">
        <v>35834620</v>
      </c>
      <c r="D952" s="8">
        <v>37093932</v>
      </c>
      <c r="E952" s="10">
        <f>nyse_gme_short_volume__4[[#This Row],[total_short]]/nyse_gme_short_volume__4[[#This Row],[total_reported]]</f>
        <v>0.49136612502603916</v>
      </c>
      <c r="F952" s="10">
        <f>nyse_gme_short_volume__4[[#This Row],[total_long]]/nyse_gme_short_volume__4[[#This Row],[total_reported]]</f>
        <v>0.50863387497396084</v>
      </c>
      <c r="G952" s="8">
        <v>21236372</v>
      </c>
      <c r="H952" s="10">
        <f>nyse_gme_short_volume__4[[#This Row],[Off-Exchange]]/nyse_gme_short_volume__4[[#This Row],[total_reported]]</f>
        <v>0.29119420881961294</v>
      </c>
      <c r="I952" s="8">
        <v>1044072</v>
      </c>
      <c r="J952" s="8" t="s">
        <v>2077</v>
      </c>
      <c r="K952" s="8" t="s">
        <v>2078</v>
      </c>
      <c r="L952" s="8" t="s">
        <v>2079</v>
      </c>
      <c r="M952" s="8" t="s">
        <v>2080</v>
      </c>
      <c r="N952" s="8">
        <v>214688</v>
      </c>
      <c r="O952" s="8">
        <v>81948</v>
      </c>
      <c r="P952" s="8">
        <v>3940716</v>
      </c>
      <c r="Q952" s="8">
        <v>2314724</v>
      </c>
      <c r="R952" s="8">
        <v>288496</v>
      </c>
      <c r="S952" s="8">
        <v>4576</v>
      </c>
      <c r="T952" s="8">
        <v>5004</v>
      </c>
    </row>
    <row r="953" spans="1:20">
      <c r="A953" s="1">
        <v>44356</v>
      </c>
      <c r="B953" s="8">
        <v>37107536</v>
      </c>
      <c r="C953" s="8">
        <v>22270872</v>
      </c>
      <c r="D953" s="8">
        <v>14836664</v>
      </c>
      <c r="E953" s="10">
        <f>nyse_gme_short_volume__4[[#This Row],[total_short]]/nyse_gme_short_volume__4[[#This Row],[total_reported]]</f>
        <v>0.60017113504922559</v>
      </c>
      <c r="F953" s="10">
        <f>nyse_gme_short_volume__4[[#This Row],[total_long]]/nyse_gme_short_volume__4[[#This Row],[total_reported]]</f>
        <v>0.39982886495077441</v>
      </c>
      <c r="G953" s="8">
        <v>10801688</v>
      </c>
      <c r="H953" s="10">
        <f>nyse_gme_short_volume__4[[#This Row],[Off-Exchange]]/nyse_gme_short_volume__4[[#This Row],[total_reported]]</f>
        <v>0.29109149149649816</v>
      </c>
      <c r="I953" s="8">
        <v>74480</v>
      </c>
      <c r="J953" s="8" t="s">
        <v>2081</v>
      </c>
      <c r="K953" s="8" t="s">
        <v>2082</v>
      </c>
      <c r="L953" s="8" t="s">
        <v>2083</v>
      </c>
      <c r="M953" s="8" t="s">
        <v>2084</v>
      </c>
      <c r="N953" s="8">
        <v>112672</v>
      </c>
      <c r="O953" s="8">
        <v>77420</v>
      </c>
      <c r="P953" s="8">
        <v>2919688</v>
      </c>
      <c r="Q953" s="8">
        <v>1547152</v>
      </c>
      <c r="R953" s="8">
        <v>78256</v>
      </c>
      <c r="S953" s="8">
        <v>26316</v>
      </c>
      <c r="T953" s="8">
        <v>3440</v>
      </c>
    </row>
    <row r="954" spans="1:20">
      <c r="A954" s="1">
        <v>44355</v>
      </c>
      <c r="B954" s="8">
        <v>56845924</v>
      </c>
      <c r="C954" s="8">
        <v>32198300</v>
      </c>
      <c r="D954" s="8">
        <v>24647624</v>
      </c>
      <c r="E954" s="10">
        <f>nyse_gme_short_volume__4[[#This Row],[total_short]]/nyse_gme_short_volume__4[[#This Row],[total_reported]]</f>
        <v>0.56641352157456359</v>
      </c>
      <c r="F954" s="10">
        <f>nyse_gme_short_volume__4[[#This Row],[total_long]]/nyse_gme_short_volume__4[[#This Row],[total_reported]]</f>
        <v>0.43358647842543646</v>
      </c>
      <c r="G954" s="8">
        <v>16165968</v>
      </c>
      <c r="H954" s="10">
        <f>nyse_gme_short_volume__4[[#This Row],[Off-Exchange]]/nyse_gme_short_volume__4[[#This Row],[total_reported]]</f>
        <v>0.28438218367248286</v>
      </c>
      <c r="I954" s="8">
        <v>249556</v>
      </c>
      <c r="J954" s="8" t="s">
        <v>2085</v>
      </c>
      <c r="K954" s="8" t="s">
        <v>2086</v>
      </c>
      <c r="L954" s="8" t="s">
        <v>2087</v>
      </c>
      <c r="M954" s="8" t="s">
        <v>2088</v>
      </c>
      <c r="N954" s="8">
        <v>162696</v>
      </c>
      <c r="O954" s="8">
        <v>47216</v>
      </c>
      <c r="P954" s="8">
        <v>4453448</v>
      </c>
      <c r="Q954" s="8">
        <v>2750060</v>
      </c>
      <c r="R954" s="8">
        <v>145136</v>
      </c>
      <c r="S954" s="8">
        <v>9788</v>
      </c>
      <c r="T954" s="8">
        <v>79852</v>
      </c>
    </row>
    <row r="955" spans="1:20">
      <c r="A955" s="1">
        <v>44354</v>
      </c>
      <c r="B955" s="8">
        <v>18837388</v>
      </c>
      <c r="C955" s="8">
        <v>11606244</v>
      </c>
      <c r="D955" s="8">
        <v>7231144</v>
      </c>
      <c r="E955" s="10">
        <f>nyse_gme_short_volume__4[[#This Row],[total_short]]/nyse_gme_short_volume__4[[#This Row],[total_reported]]</f>
        <v>0.61612809589100148</v>
      </c>
      <c r="F955" s="10">
        <f>nyse_gme_short_volume__4[[#This Row],[total_long]]/nyse_gme_short_volume__4[[#This Row],[total_reported]]</f>
        <v>0.38387190410899857</v>
      </c>
      <c r="G955" s="8">
        <v>5184968</v>
      </c>
      <c r="H955" s="10">
        <f>nyse_gme_short_volume__4[[#This Row],[Off-Exchange]]/nyse_gme_short_volume__4[[#This Row],[total_reported]]</f>
        <v>0.27524877652889029</v>
      </c>
      <c r="I955" s="8">
        <v>27324</v>
      </c>
      <c r="J955" s="8" t="s">
        <v>2089</v>
      </c>
      <c r="K955" s="8" t="s">
        <v>2090</v>
      </c>
      <c r="L955" s="8" t="s">
        <v>2091</v>
      </c>
      <c r="M955" s="8" t="s">
        <v>2092</v>
      </c>
      <c r="N955" s="8">
        <v>78028</v>
      </c>
      <c r="O955" s="8">
        <v>34800</v>
      </c>
      <c r="P955" s="8">
        <v>2044664</v>
      </c>
      <c r="Q955" s="8">
        <v>1014212</v>
      </c>
      <c r="R955" s="8">
        <v>33640</v>
      </c>
      <c r="S955" s="8">
        <v>1824</v>
      </c>
      <c r="T955" s="8">
        <v>10864</v>
      </c>
    </row>
    <row r="956" spans="1:20">
      <c r="A956" s="1">
        <v>44351</v>
      </c>
      <c r="B956" s="8">
        <v>11424080</v>
      </c>
      <c r="C956" s="8">
        <v>5933296</v>
      </c>
      <c r="D956" s="8">
        <v>5490784</v>
      </c>
      <c r="E956" s="10">
        <f>nyse_gme_short_volume__4[[#This Row],[total_short]]/nyse_gme_short_volume__4[[#This Row],[total_reported]]</f>
        <v>0.51936751143199278</v>
      </c>
      <c r="F956" s="10">
        <f>nyse_gme_short_volume__4[[#This Row],[total_long]]/nyse_gme_short_volume__4[[#This Row],[total_reported]]</f>
        <v>0.48063248856800722</v>
      </c>
      <c r="G956" s="8">
        <v>2699640</v>
      </c>
      <c r="H956" s="10">
        <f>nyse_gme_short_volume__4[[#This Row],[Off-Exchange]]/nyse_gme_short_volume__4[[#This Row],[total_reported]]</f>
        <v>0.23631137036855485</v>
      </c>
      <c r="I956" s="8">
        <v>114744</v>
      </c>
      <c r="J956" s="8" t="s">
        <v>2093</v>
      </c>
      <c r="K956" s="8" t="s">
        <v>2094</v>
      </c>
      <c r="L956" s="8" t="s">
        <v>2095</v>
      </c>
      <c r="M956" s="8" t="s">
        <v>2096</v>
      </c>
      <c r="N956" s="8">
        <v>42404</v>
      </c>
      <c r="O956" s="8">
        <v>28092</v>
      </c>
      <c r="P956" s="8">
        <v>1041964</v>
      </c>
      <c r="Q956" s="8">
        <v>626200</v>
      </c>
      <c r="R956" s="8">
        <v>90252</v>
      </c>
      <c r="S956" s="8">
        <v>1196</v>
      </c>
      <c r="T956" s="8">
        <v>7948</v>
      </c>
    </row>
    <row r="957" spans="1:20">
      <c r="A957" s="1">
        <v>44350</v>
      </c>
      <c r="B957" s="8">
        <v>24968656</v>
      </c>
      <c r="C957" s="8">
        <v>13659352</v>
      </c>
      <c r="D957" s="8">
        <v>11309304</v>
      </c>
      <c r="E957" s="10">
        <f>nyse_gme_short_volume__4[[#This Row],[total_short]]/nyse_gme_short_volume__4[[#This Row],[total_reported]]</f>
        <v>0.54705996189782902</v>
      </c>
      <c r="F957" s="10">
        <f>nyse_gme_short_volume__4[[#This Row],[total_long]]/nyse_gme_short_volume__4[[#This Row],[total_reported]]</f>
        <v>0.45294003810217098</v>
      </c>
      <c r="G957" s="8">
        <v>6665312</v>
      </c>
      <c r="H957" s="10">
        <f>nyse_gme_short_volume__4[[#This Row],[Off-Exchange]]/nyse_gme_short_volume__4[[#This Row],[total_reported]]</f>
        <v>0.26694716768095167</v>
      </c>
      <c r="I957" s="8">
        <v>314892</v>
      </c>
      <c r="J957" s="8" t="s">
        <v>2097</v>
      </c>
      <c r="K957" s="8" t="s">
        <v>2098</v>
      </c>
      <c r="L957" s="8" t="s">
        <v>2099</v>
      </c>
      <c r="M957" s="8" t="s">
        <v>2100</v>
      </c>
      <c r="N957" s="8">
        <v>134896</v>
      </c>
      <c r="O957" s="8">
        <v>24000</v>
      </c>
      <c r="P957" s="8">
        <v>1994292</v>
      </c>
      <c r="Q957" s="8">
        <v>1131568</v>
      </c>
      <c r="R957" s="8">
        <v>115328</v>
      </c>
      <c r="S957" s="8">
        <v>3408</v>
      </c>
      <c r="T957" s="8">
        <v>46120</v>
      </c>
    </row>
    <row r="958" spans="1:20">
      <c r="A958" s="1">
        <v>44349</v>
      </c>
      <c r="B958" s="8">
        <v>51592892</v>
      </c>
      <c r="C958" s="8">
        <v>31254792</v>
      </c>
      <c r="D958" s="8">
        <v>20338100</v>
      </c>
      <c r="E958" s="10">
        <f>nyse_gme_short_volume__4[[#This Row],[total_short]]/nyse_gme_short_volume__4[[#This Row],[total_reported]]</f>
        <v>0.60579647289397931</v>
      </c>
      <c r="F958" s="10">
        <f>nyse_gme_short_volume__4[[#This Row],[total_long]]/nyse_gme_short_volume__4[[#This Row],[total_reported]]</f>
        <v>0.39420352710602075</v>
      </c>
      <c r="G958" s="8">
        <v>15416752</v>
      </c>
      <c r="H958" s="10">
        <f>nyse_gme_short_volume__4[[#This Row],[Off-Exchange]]/nyse_gme_short_volume__4[[#This Row],[total_reported]]</f>
        <v>0.2988154259699185</v>
      </c>
      <c r="I958" s="8">
        <v>229160</v>
      </c>
      <c r="J958" s="8" t="s">
        <v>2101</v>
      </c>
      <c r="K958" s="8" t="s">
        <v>2102</v>
      </c>
      <c r="L958" s="8" t="s">
        <v>2103</v>
      </c>
      <c r="M958" s="8" t="s">
        <v>2104</v>
      </c>
      <c r="N958" s="8">
        <v>201928</v>
      </c>
      <c r="O958" s="8">
        <v>229568</v>
      </c>
      <c r="P958" s="8">
        <v>4770992</v>
      </c>
      <c r="Q958" s="8">
        <v>2726184</v>
      </c>
      <c r="R958" s="8">
        <v>79960</v>
      </c>
      <c r="S958" s="8">
        <v>15528</v>
      </c>
      <c r="T958" s="8">
        <v>5200</v>
      </c>
    </row>
    <row r="959" spans="1:20">
      <c r="A959" s="1">
        <v>44348</v>
      </c>
      <c r="B959" s="8">
        <v>30284544</v>
      </c>
      <c r="C959" s="8">
        <v>16139656</v>
      </c>
      <c r="D959" s="8">
        <v>14144888</v>
      </c>
      <c r="E959" s="10">
        <f>nyse_gme_short_volume__4[[#This Row],[total_short]]/nyse_gme_short_volume__4[[#This Row],[total_reported]]</f>
        <v>0.53293376317635821</v>
      </c>
      <c r="F959" s="10">
        <f>nyse_gme_short_volume__4[[#This Row],[total_long]]/nyse_gme_short_volume__4[[#This Row],[total_reported]]</f>
        <v>0.46706623682364179</v>
      </c>
      <c r="G959" s="8">
        <v>8476328</v>
      </c>
      <c r="H959" s="10">
        <f>nyse_gme_short_volume__4[[#This Row],[Off-Exchange]]/nyse_gme_short_volume__4[[#This Row],[total_reported]]</f>
        <v>0.27988957007244353</v>
      </c>
      <c r="I959" s="8">
        <v>304936</v>
      </c>
      <c r="J959" s="8" t="s">
        <v>2105</v>
      </c>
      <c r="K959" s="8" t="s">
        <v>2106</v>
      </c>
      <c r="L959" s="8" t="s">
        <v>2107</v>
      </c>
      <c r="M959" s="8" t="s">
        <v>2108</v>
      </c>
      <c r="N959" s="8">
        <v>159240</v>
      </c>
      <c r="O959" s="8">
        <v>85200</v>
      </c>
      <c r="P959" s="8">
        <v>2327036</v>
      </c>
      <c r="Q959" s="8">
        <v>1381144</v>
      </c>
      <c r="R959" s="8">
        <v>241696</v>
      </c>
      <c r="S959" s="8">
        <v>4408</v>
      </c>
      <c r="T959" s="8">
        <v>2932</v>
      </c>
    </row>
    <row r="960" spans="1:20">
      <c r="A960" s="1">
        <v>44344</v>
      </c>
      <c r="B960" s="8">
        <v>35739732</v>
      </c>
      <c r="C960" s="8">
        <v>21736376</v>
      </c>
      <c r="D960" s="8">
        <v>14003356</v>
      </c>
      <c r="E960" s="10">
        <f>nyse_gme_short_volume__4[[#This Row],[total_short]]/nyse_gme_short_volume__4[[#This Row],[total_reported]]</f>
        <v>0.60818519847882468</v>
      </c>
      <c r="F960" s="10">
        <f>nyse_gme_short_volume__4[[#This Row],[total_long]]/nyse_gme_short_volume__4[[#This Row],[total_reported]]</f>
        <v>0.39181480152117537</v>
      </c>
      <c r="G960" s="8">
        <v>10074604</v>
      </c>
      <c r="H960" s="10">
        <f>nyse_gme_short_volume__4[[#This Row],[Off-Exchange]]/nyse_gme_short_volume__4[[#This Row],[total_reported]]</f>
        <v>0.28188806787918835</v>
      </c>
      <c r="I960" s="8">
        <v>331552</v>
      </c>
      <c r="J960" s="8" t="s">
        <v>2109</v>
      </c>
      <c r="K960" s="8" t="s">
        <v>2110</v>
      </c>
      <c r="L960" s="8" t="s">
        <v>2111</v>
      </c>
      <c r="M960" s="8" t="s">
        <v>2112</v>
      </c>
      <c r="N960" s="8">
        <v>189648</v>
      </c>
      <c r="O960" s="8">
        <v>163704</v>
      </c>
      <c r="P960" s="8">
        <v>3490480</v>
      </c>
      <c r="Q960" s="8">
        <v>1617432</v>
      </c>
      <c r="R960" s="8">
        <v>83284</v>
      </c>
      <c r="S960" s="8">
        <v>52108</v>
      </c>
      <c r="T960" s="8">
        <v>6812</v>
      </c>
    </row>
    <row r="961" spans="1:20">
      <c r="A961" s="1">
        <v>44343</v>
      </c>
      <c r="B961" s="8">
        <v>47910828</v>
      </c>
      <c r="C961" s="8">
        <v>29229216</v>
      </c>
      <c r="D961" s="8">
        <v>18681612</v>
      </c>
      <c r="E961" s="10">
        <f>nyse_gme_short_volume__4[[#This Row],[total_short]]/nyse_gme_short_volume__4[[#This Row],[total_reported]]</f>
        <v>0.61007536751399916</v>
      </c>
      <c r="F961" s="10">
        <f>nyse_gme_short_volume__4[[#This Row],[total_long]]/nyse_gme_short_volume__4[[#This Row],[total_reported]]</f>
        <v>0.38992463248600084</v>
      </c>
      <c r="G961" s="8">
        <v>13555620</v>
      </c>
      <c r="H961" s="10">
        <f>nyse_gme_short_volume__4[[#This Row],[Off-Exchange]]/nyse_gme_short_volume__4[[#This Row],[total_reported]]</f>
        <v>0.28293437132833521</v>
      </c>
      <c r="I961" s="8">
        <v>259440</v>
      </c>
      <c r="J961" s="8" t="s">
        <v>2113</v>
      </c>
      <c r="K961" s="8" t="s">
        <v>2114</v>
      </c>
      <c r="L961" s="8" t="s">
        <v>2115</v>
      </c>
      <c r="M961" s="8" t="s">
        <v>633</v>
      </c>
      <c r="N961" s="8">
        <v>248484</v>
      </c>
      <c r="O961" s="8">
        <v>182640</v>
      </c>
      <c r="P961" s="8">
        <v>4999352</v>
      </c>
      <c r="Q961" s="8">
        <v>2632912</v>
      </c>
      <c r="R961" s="8">
        <v>100700</v>
      </c>
      <c r="S961" s="8">
        <v>24288</v>
      </c>
      <c r="T961" s="8">
        <v>5852</v>
      </c>
    </row>
    <row r="962" spans="1:20">
      <c r="A962" s="1">
        <v>44342</v>
      </c>
      <c r="B962" s="8">
        <v>62324084</v>
      </c>
      <c r="C962" s="8">
        <v>38505152</v>
      </c>
      <c r="D962" s="8">
        <v>23818932</v>
      </c>
      <c r="E962" s="10">
        <f>nyse_gme_short_volume__4[[#This Row],[total_short]]/nyse_gme_short_volume__4[[#This Row],[total_reported]]</f>
        <v>0.6178213866729273</v>
      </c>
      <c r="F962" s="10">
        <f>nyse_gme_short_volume__4[[#This Row],[total_long]]/nyse_gme_short_volume__4[[#This Row],[total_reported]]</f>
        <v>0.3821786133270727</v>
      </c>
      <c r="G962" s="8">
        <v>18158232</v>
      </c>
      <c r="H962" s="10">
        <f>nyse_gme_short_volume__4[[#This Row],[Off-Exchange]]/nyse_gme_short_volume__4[[#This Row],[total_reported]]</f>
        <v>0.2913517669990946</v>
      </c>
      <c r="I962" s="8">
        <v>360416</v>
      </c>
      <c r="J962" s="8" t="s">
        <v>2116</v>
      </c>
      <c r="K962" s="8" t="s">
        <v>2117</v>
      </c>
      <c r="L962" s="8" t="s">
        <v>2118</v>
      </c>
      <c r="M962" s="8" t="s">
        <v>2119</v>
      </c>
      <c r="N962" s="8">
        <v>362296</v>
      </c>
      <c r="O962" s="8">
        <v>216136</v>
      </c>
      <c r="P962" s="8">
        <v>5772540</v>
      </c>
      <c r="Q962" s="8">
        <v>3747156</v>
      </c>
      <c r="R962" s="8">
        <v>86196</v>
      </c>
      <c r="S962" s="8">
        <v>20264</v>
      </c>
      <c r="T962" s="8">
        <v>9896</v>
      </c>
    </row>
    <row r="963" spans="1:20">
      <c r="A963" s="1">
        <v>44341</v>
      </c>
      <c r="B963" s="8">
        <v>46769628</v>
      </c>
      <c r="C963" s="8">
        <v>28802668</v>
      </c>
      <c r="D963" s="8">
        <v>17966960</v>
      </c>
      <c r="E963" s="10">
        <f>nyse_gme_short_volume__4[[#This Row],[total_short]]/nyse_gme_short_volume__4[[#This Row],[total_reported]]</f>
        <v>0.61584128913747183</v>
      </c>
      <c r="F963" s="10">
        <f>nyse_gme_short_volume__4[[#This Row],[total_long]]/nyse_gme_short_volume__4[[#This Row],[total_reported]]</f>
        <v>0.38415871086252812</v>
      </c>
      <c r="G963" s="8">
        <v>14195560</v>
      </c>
      <c r="H963" s="10">
        <f>nyse_gme_short_volume__4[[#This Row],[Off-Exchange]]/nyse_gme_short_volume__4[[#This Row],[total_reported]]</f>
        <v>0.30352090891122763</v>
      </c>
      <c r="I963" s="8">
        <v>240024</v>
      </c>
      <c r="J963" s="8" t="s">
        <v>2120</v>
      </c>
      <c r="K963" s="8" t="s">
        <v>2121</v>
      </c>
      <c r="L963" s="8" t="s">
        <v>2122</v>
      </c>
      <c r="M963" s="8" t="s">
        <v>2123</v>
      </c>
      <c r="N963" s="8">
        <v>184512</v>
      </c>
      <c r="O963" s="8">
        <v>213928</v>
      </c>
      <c r="P963" s="8">
        <v>4524008</v>
      </c>
      <c r="Q963" s="8">
        <v>2569624</v>
      </c>
      <c r="R963" s="8">
        <v>75544</v>
      </c>
      <c r="S963" s="8">
        <v>41304</v>
      </c>
      <c r="T963" s="8">
        <v>4892</v>
      </c>
    </row>
    <row r="964" spans="1:20">
      <c r="A964" s="1">
        <v>44340</v>
      </c>
      <c r="B964" s="8">
        <v>15158812</v>
      </c>
      <c r="C964" s="8">
        <v>9766512</v>
      </c>
      <c r="D964" s="8">
        <v>5392300</v>
      </c>
      <c r="E964" s="10">
        <f>nyse_gme_short_volume__4[[#This Row],[total_short]]/nyse_gme_short_volume__4[[#This Row],[total_reported]]</f>
        <v>0.64427951214118895</v>
      </c>
      <c r="F964" s="10">
        <f>nyse_gme_short_volume__4[[#This Row],[total_long]]/nyse_gme_short_volume__4[[#This Row],[total_reported]]</f>
        <v>0.35572048785881111</v>
      </c>
      <c r="G964" s="8">
        <v>4285840</v>
      </c>
      <c r="H964" s="10">
        <f>nyse_gme_short_volume__4[[#This Row],[Off-Exchange]]/nyse_gme_short_volume__4[[#This Row],[total_reported]]</f>
        <v>0.28272927984066298</v>
      </c>
      <c r="I964" s="8">
        <v>128492</v>
      </c>
      <c r="J964" s="8" t="s">
        <v>2124</v>
      </c>
      <c r="K964" s="8" t="s">
        <v>2125</v>
      </c>
      <c r="L964" s="8" t="s">
        <v>2126</v>
      </c>
      <c r="M964" s="8" t="s">
        <v>2127</v>
      </c>
      <c r="N964" s="8">
        <v>87836</v>
      </c>
      <c r="O964" s="8">
        <v>37012</v>
      </c>
      <c r="P964" s="8">
        <v>2017732</v>
      </c>
      <c r="Q964" s="8">
        <v>732076</v>
      </c>
      <c r="R964" s="8">
        <v>24524</v>
      </c>
      <c r="S964" s="8">
        <v>5244</v>
      </c>
      <c r="T964" s="8">
        <v>4760</v>
      </c>
    </row>
    <row r="965" spans="1:20">
      <c r="A965" s="1">
        <v>44337</v>
      </c>
      <c r="B965" s="8">
        <v>11790092</v>
      </c>
      <c r="C965" s="8">
        <v>7562328</v>
      </c>
      <c r="D965" s="8">
        <v>4227764</v>
      </c>
      <c r="E965" s="10">
        <f>nyse_gme_short_volume__4[[#This Row],[total_short]]/nyse_gme_short_volume__4[[#This Row],[total_reported]]</f>
        <v>0.64141382442138706</v>
      </c>
      <c r="F965" s="10">
        <f>nyse_gme_short_volume__4[[#This Row],[total_long]]/nyse_gme_short_volume__4[[#This Row],[total_reported]]</f>
        <v>0.35858617557861294</v>
      </c>
      <c r="G965" s="8">
        <v>3042504</v>
      </c>
      <c r="H965" s="10">
        <f>nyse_gme_short_volume__4[[#This Row],[Off-Exchange]]/nyse_gme_short_volume__4[[#This Row],[total_reported]]</f>
        <v>0.25805600159863046</v>
      </c>
      <c r="I965" s="8">
        <v>77892</v>
      </c>
      <c r="J965" s="8" t="s">
        <v>2128</v>
      </c>
      <c r="K965" s="8" t="s">
        <v>2129</v>
      </c>
      <c r="L965" s="8" t="s">
        <v>2130</v>
      </c>
      <c r="M965" s="8" t="s">
        <v>2131</v>
      </c>
      <c r="N965" s="8">
        <v>28552</v>
      </c>
      <c r="O965" s="8">
        <v>22100</v>
      </c>
      <c r="P965" s="8">
        <v>1373216</v>
      </c>
      <c r="Q965" s="8">
        <v>661804</v>
      </c>
      <c r="R965" s="8">
        <v>15644</v>
      </c>
      <c r="S965" s="8">
        <v>4</v>
      </c>
      <c r="T965" s="8">
        <v>1060</v>
      </c>
    </row>
    <row r="966" spans="1:20">
      <c r="A966" s="1">
        <v>44336</v>
      </c>
      <c r="B966" s="8">
        <v>8255244</v>
      </c>
      <c r="C966" s="8">
        <v>5496340</v>
      </c>
      <c r="D966" s="8">
        <v>2758904</v>
      </c>
      <c r="E966" s="10">
        <f>nyse_gme_short_volume__4[[#This Row],[total_short]]/nyse_gme_short_volume__4[[#This Row],[total_reported]]</f>
        <v>0.66579982372416857</v>
      </c>
      <c r="F966" s="10">
        <f>nyse_gme_short_volume__4[[#This Row],[total_long]]/nyse_gme_short_volume__4[[#This Row],[total_reported]]</f>
        <v>0.33420017627583148</v>
      </c>
      <c r="G966" s="8">
        <v>2195204</v>
      </c>
      <c r="H966" s="10">
        <f>nyse_gme_short_volume__4[[#This Row],[Off-Exchange]]/nyse_gme_short_volume__4[[#This Row],[total_reported]]</f>
        <v>0.26591630725875576</v>
      </c>
      <c r="I966" s="8">
        <v>38144</v>
      </c>
      <c r="J966" s="8" t="s">
        <v>2132</v>
      </c>
      <c r="K966" s="8" t="s">
        <v>2133</v>
      </c>
      <c r="L966" s="8" t="s">
        <v>2134</v>
      </c>
      <c r="M966" s="8" t="s">
        <v>2135</v>
      </c>
      <c r="N966" s="8">
        <v>36716</v>
      </c>
      <c r="O966" s="8">
        <v>21504</v>
      </c>
      <c r="P966" s="8">
        <v>1187524</v>
      </c>
      <c r="Q966" s="8">
        <v>573020</v>
      </c>
      <c r="R966" s="8">
        <v>21864</v>
      </c>
      <c r="S966" s="8">
        <v>1672</v>
      </c>
      <c r="T966" s="8">
        <v>488</v>
      </c>
    </row>
    <row r="967" spans="1:20">
      <c r="A967" s="1">
        <v>44335</v>
      </c>
      <c r="B967" s="8">
        <v>14720044</v>
      </c>
      <c r="C967" s="8">
        <v>10162380</v>
      </c>
      <c r="D967" s="8">
        <v>4557664</v>
      </c>
      <c r="E967" s="10">
        <f>nyse_gme_short_volume__4[[#This Row],[total_short]]/nyse_gme_short_volume__4[[#This Row],[total_reported]]</f>
        <v>0.69037701246001715</v>
      </c>
      <c r="F967" s="10">
        <f>nyse_gme_short_volume__4[[#This Row],[total_long]]/nyse_gme_short_volume__4[[#This Row],[total_reported]]</f>
        <v>0.30962298753998291</v>
      </c>
      <c r="G967" s="8">
        <v>4469736</v>
      </c>
      <c r="H967" s="10">
        <f>nyse_gme_short_volume__4[[#This Row],[Off-Exchange]]/nyse_gme_short_volume__4[[#This Row],[total_reported]]</f>
        <v>0.30364963582989291</v>
      </c>
      <c r="I967" s="8">
        <v>35136</v>
      </c>
      <c r="J967" s="8" t="s">
        <v>2136</v>
      </c>
      <c r="K967" s="8" t="s">
        <v>2137</v>
      </c>
      <c r="L967" s="8" t="s">
        <v>2138</v>
      </c>
      <c r="M967" s="8" t="s">
        <v>2139</v>
      </c>
      <c r="N967" s="8">
        <v>94756</v>
      </c>
      <c r="O967" s="8">
        <v>35864</v>
      </c>
      <c r="P967" s="8">
        <v>1839188</v>
      </c>
      <c r="Q967" s="8">
        <v>1069692</v>
      </c>
      <c r="R967" s="8">
        <v>43636</v>
      </c>
      <c r="S967" s="8">
        <v>3132</v>
      </c>
      <c r="T967" s="8">
        <v>5504</v>
      </c>
    </row>
    <row r="968" spans="1:20">
      <c r="A968" s="1">
        <v>44334</v>
      </c>
      <c r="B968" s="8">
        <v>25143880</v>
      </c>
      <c r="C968" s="8">
        <v>15743500</v>
      </c>
      <c r="D968" s="8">
        <v>9400380</v>
      </c>
      <c r="E968" s="10">
        <f>nyse_gme_short_volume__4[[#This Row],[total_short]]/nyse_gme_short_volume__4[[#This Row],[total_reported]]</f>
        <v>0.62613645944858154</v>
      </c>
      <c r="F968" s="10">
        <f>nyse_gme_short_volume__4[[#This Row],[total_long]]/nyse_gme_short_volume__4[[#This Row],[total_reported]]</f>
        <v>0.37386354055141846</v>
      </c>
      <c r="G968" s="8">
        <v>7424452</v>
      </c>
      <c r="H968" s="10">
        <f>nyse_gme_short_volume__4[[#This Row],[Off-Exchange]]/nyse_gme_short_volume__4[[#This Row],[total_reported]]</f>
        <v>0.29527869207139074</v>
      </c>
      <c r="I968" s="8">
        <v>121348</v>
      </c>
      <c r="J968" s="8" t="s">
        <v>2140</v>
      </c>
      <c r="K968" s="8" t="s">
        <v>2141</v>
      </c>
      <c r="L968" s="8" t="s">
        <v>2142</v>
      </c>
      <c r="M968" s="8" t="s">
        <v>2143</v>
      </c>
      <c r="N968" s="8">
        <v>127212</v>
      </c>
      <c r="O968" s="8">
        <v>40800</v>
      </c>
      <c r="P968" s="8">
        <v>2403980</v>
      </c>
      <c r="Q968" s="8">
        <v>1441248</v>
      </c>
      <c r="R968" s="8">
        <v>63744</v>
      </c>
      <c r="S968" s="8">
        <v>4744</v>
      </c>
      <c r="T968" s="8">
        <v>48812</v>
      </c>
    </row>
    <row r="969" spans="1:20">
      <c r="A969" s="1">
        <v>44333</v>
      </c>
      <c r="B969" s="8">
        <v>24804396</v>
      </c>
      <c r="C969" s="8">
        <v>15955416</v>
      </c>
      <c r="D969" s="8">
        <v>8848980</v>
      </c>
      <c r="E969" s="10">
        <f>nyse_gme_short_volume__4[[#This Row],[total_short]]/nyse_gme_short_volume__4[[#This Row],[total_reported]]</f>
        <v>0.64324952722090067</v>
      </c>
      <c r="F969" s="10">
        <f>nyse_gme_short_volume__4[[#This Row],[total_long]]/nyse_gme_short_volume__4[[#This Row],[total_reported]]</f>
        <v>0.35675047277909933</v>
      </c>
      <c r="G969" s="8">
        <v>7123648</v>
      </c>
      <c r="H969" s="10">
        <f>nyse_gme_short_volume__4[[#This Row],[Off-Exchange]]/nyse_gme_short_volume__4[[#This Row],[total_reported]]</f>
        <v>0.287192963698854</v>
      </c>
      <c r="I969" s="8">
        <v>167760</v>
      </c>
      <c r="J969" s="8" t="s">
        <v>2144</v>
      </c>
      <c r="K969" s="8" t="s">
        <v>2145</v>
      </c>
      <c r="L969" s="8" t="s">
        <v>2146</v>
      </c>
      <c r="M969" s="8" t="s">
        <v>2147</v>
      </c>
      <c r="N969" s="8">
        <v>64512</v>
      </c>
      <c r="O969" s="8">
        <v>18000</v>
      </c>
      <c r="P969" s="8">
        <v>3304684</v>
      </c>
      <c r="Q969" s="8">
        <v>1585508</v>
      </c>
      <c r="R969" s="8">
        <v>34980</v>
      </c>
      <c r="S969" s="8">
        <v>20520</v>
      </c>
      <c r="T969" s="8">
        <v>37844</v>
      </c>
    </row>
    <row r="970" spans="1:20">
      <c r="A970" s="1">
        <v>44330</v>
      </c>
      <c r="B970" s="8">
        <v>13547404</v>
      </c>
      <c r="C970" s="8">
        <v>8827228</v>
      </c>
      <c r="D970" s="8">
        <v>4720176</v>
      </c>
      <c r="E970" s="10">
        <f>nyse_gme_short_volume__4[[#This Row],[total_short]]/nyse_gme_short_volume__4[[#This Row],[total_reported]]</f>
        <v>0.65158077518024859</v>
      </c>
      <c r="F970" s="10">
        <f>nyse_gme_short_volume__4[[#This Row],[total_long]]/nyse_gme_short_volume__4[[#This Row],[total_reported]]</f>
        <v>0.34841922481975146</v>
      </c>
      <c r="G970" s="8">
        <v>3703300</v>
      </c>
      <c r="H970" s="10">
        <f>nyse_gme_short_volume__4[[#This Row],[Off-Exchange]]/nyse_gme_short_volume__4[[#This Row],[total_reported]]</f>
        <v>0.27335864494777007</v>
      </c>
      <c r="I970" s="8">
        <v>77304</v>
      </c>
      <c r="J970" s="8" t="s">
        <v>2148</v>
      </c>
      <c r="K970" s="8" t="s">
        <v>2149</v>
      </c>
      <c r="L970" s="8" t="s">
        <v>2150</v>
      </c>
      <c r="M970" s="8" t="s">
        <v>2151</v>
      </c>
      <c r="N970" s="8">
        <v>44128</v>
      </c>
      <c r="O970" s="8">
        <v>32880</v>
      </c>
      <c r="P970" s="8">
        <v>1848244</v>
      </c>
      <c r="Q970" s="8">
        <v>776340</v>
      </c>
      <c r="R970" s="8">
        <v>31284</v>
      </c>
      <c r="S970" s="8">
        <v>4116</v>
      </c>
      <c r="T970" s="8">
        <v>4492</v>
      </c>
    </row>
    <row r="971" spans="1:20">
      <c r="A971" s="1">
        <v>44329</v>
      </c>
      <c r="B971" s="8">
        <v>28578248</v>
      </c>
      <c r="C971" s="8">
        <v>18832440</v>
      </c>
      <c r="D971" s="8">
        <v>9745808</v>
      </c>
      <c r="E971" s="10">
        <f>nyse_gme_short_volume__4[[#This Row],[total_short]]/nyse_gme_short_volume__4[[#This Row],[total_reported]]</f>
        <v>0.65897811510348714</v>
      </c>
      <c r="F971" s="10">
        <f>nyse_gme_short_volume__4[[#This Row],[total_long]]/nyse_gme_short_volume__4[[#This Row],[total_reported]]</f>
        <v>0.34102188489651292</v>
      </c>
      <c r="G971" s="8">
        <v>8859792</v>
      </c>
      <c r="H971" s="10">
        <f>nyse_gme_short_volume__4[[#This Row],[Off-Exchange]]/nyse_gme_short_volume__4[[#This Row],[total_reported]]</f>
        <v>0.31001872473078124</v>
      </c>
      <c r="I971" s="8">
        <v>85016</v>
      </c>
      <c r="J971" s="8" t="s">
        <v>2152</v>
      </c>
      <c r="K971" s="8" t="s">
        <v>2153</v>
      </c>
      <c r="L971" s="8" t="s">
        <v>2154</v>
      </c>
      <c r="M971" s="8" t="s">
        <v>2155</v>
      </c>
      <c r="N971" s="8">
        <v>118084</v>
      </c>
      <c r="O971" s="8">
        <v>67600</v>
      </c>
      <c r="P971" s="8">
        <v>3022696</v>
      </c>
      <c r="Q971" s="8">
        <v>1736124</v>
      </c>
      <c r="R971" s="8">
        <v>100864</v>
      </c>
      <c r="S971" s="8">
        <v>12804</v>
      </c>
      <c r="T971" s="8">
        <v>57776</v>
      </c>
    </row>
    <row r="972" spans="1:20">
      <c r="A972" s="1">
        <v>44328</v>
      </c>
      <c r="B972" s="8">
        <v>8613328</v>
      </c>
      <c r="C972" s="8">
        <v>6087060</v>
      </c>
      <c r="D972" s="8">
        <v>2526268</v>
      </c>
      <c r="E972" s="10">
        <f>nyse_gme_short_volume__4[[#This Row],[total_short]]/nyse_gme_short_volume__4[[#This Row],[total_reported]]</f>
        <v>0.70670244997055731</v>
      </c>
      <c r="F972" s="10">
        <f>nyse_gme_short_volume__4[[#This Row],[total_long]]/nyse_gme_short_volume__4[[#This Row],[total_reported]]</f>
        <v>0.29329755002944274</v>
      </c>
      <c r="G972" s="8">
        <v>2744808</v>
      </c>
      <c r="H972" s="10">
        <f>nyse_gme_short_volume__4[[#This Row],[Off-Exchange]]/nyse_gme_short_volume__4[[#This Row],[total_reported]]</f>
        <v>0.31866985676152121</v>
      </c>
      <c r="I972" s="8">
        <v>15144</v>
      </c>
      <c r="J972" s="8" t="s">
        <v>2156</v>
      </c>
      <c r="K972" s="8" t="s">
        <v>2157</v>
      </c>
      <c r="L972" s="8" t="s">
        <v>2158</v>
      </c>
      <c r="M972" s="8" t="s">
        <v>2159</v>
      </c>
      <c r="N972" s="8">
        <v>14448</v>
      </c>
      <c r="O972" s="8">
        <v>32376</v>
      </c>
      <c r="P972" s="8">
        <v>1112976</v>
      </c>
      <c r="Q972" s="8">
        <v>456480</v>
      </c>
      <c r="R972" s="8">
        <v>28796</v>
      </c>
      <c r="S972" s="8">
        <v>2300</v>
      </c>
      <c r="T972" s="8">
        <v>848</v>
      </c>
    </row>
    <row r="973" spans="1:20">
      <c r="A973" s="1">
        <v>44327</v>
      </c>
      <c r="B973" s="8">
        <v>14680624</v>
      </c>
      <c r="C973" s="8">
        <v>8845864</v>
      </c>
      <c r="D973" s="8">
        <v>5834760</v>
      </c>
      <c r="E973" s="10">
        <f>nyse_gme_short_volume__4[[#This Row],[total_short]]/nyse_gme_short_volume__4[[#This Row],[total_reported]]</f>
        <v>0.60255367891719047</v>
      </c>
      <c r="F973" s="10">
        <f>nyse_gme_short_volume__4[[#This Row],[total_long]]/nyse_gme_short_volume__4[[#This Row],[total_reported]]</f>
        <v>0.39744632108280958</v>
      </c>
      <c r="G973" s="8">
        <v>3966608</v>
      </c>
      <c r="H973" s="10">
        <f>nyse_gme_short_volume__4[[#This Row],[Off-Exchange]]/nyse_gme_short_volume__4[[#This Row],[total_reported]]</f>
        <v>0.27019341957126619</v>
      </c>
      <c r="I973" s="8">
        <v>171960</v>
      </c>
      <c r="J973" s="8" t="s">
        <v>2160</v>
      </c>
      <c r="K973" s="8" t="s">
        <v>2161</v>
      </c>
      <c r="L973" s="8" t="s">
        <v>2162</v>
      </c>
      <c r="M973" s="8" t="s">
        <v>2163</v>
      </c>
      <c r="N973" s="8">
        <v>43044</v>
      </c>
      <c r="O973" s="8">
        <v>6936</v>
      </c>
      <c r="P973" s="8">
        <v>1741736</v>
      </c>
      <c r="Q973" s="8">
        <v>837084</v>
      </c>
      <c r="R973" s="8">
        <v>64484</v>
      </c>
      <c r="S973" s="8">
        <v>2828</v>
      </c>
      <c r="T973" s="8">
        <v>12256</v>
      </c>
    </row>
    <row r="974" spans="1:20">
      <c r="A974" s="1">
        <v>44326</v>
      </c>
      <c r="B974" s="8">
        <v>15631584</v>
      </c>
      <c r="C974" s="8">
        <v>10908184</v>
      </c>
      <c r="D974" s="8">
        <v>4723400</v>
      </c>
      <c r="E974" s="10">
        <f>nyse_gme_short_volume__4[[#This Row],[total_short]]/nyse_gme_short_volume__4[[#This Row],[total_reported]]</f>
        <v>0.69782972730082893</v>
      </c>
      <c r="F974" s="10">
        <f>nyse_gme_short_volume__4[[#This Row],[total_long]]/nyse_gme_short_volume__4[[#This Row],[total_reported]]</f>
        <v>0.30217027269917113</v>
      </c>
      <c r="G974" s="8">
        <v>4188228</v>
      </c>
      <c r="H974" s="10">
        <f>nyse_gme_short_volume__4[[#This Row],[Off-Exchange]]/nyse_gme_short_volume__4[[#This Row],[total_reported]]</f>
        <v>0.2679336911729483</v>
      </c>
      <c r="I974" s="8">
        <v>122252</v>
      </c>
      <c r="J974" s="8" t="s">
        <v>2164</v>
      </c>
      <c r="K974" s="8" t="s">
        <v>2165</v>
      </c>
      <c r="L974" s="8" t="s">
        <v>2166</v>
      </c>
      <c r="M974" s="8" t="s">
        <v>2167</v>
      </c>
      <c r="N974" s="8">
        <v>54828</v>
      </c>
      <c r="O974" s="8">
        <v>10636</v>
      </c>
      <c r="P974" s="8">
        <v>2509320</v>
      </c>
      <c r="Q974" s="8">
        <v>985716</v>
      </c>
      <c r="R974" s="8">
        <v>149468</v>
      </c>
      <c r="S974" s="8">
        <v>7464</v>
      </c>
      <c r="T974" s="8">
        <v>22420</v>
      </c>
    </row>
    <row r="975" spans="1:20">
      <c r="A975" s="1">
        <v>44323</v>
      </c>
      <c r="B975" s="8">
        <v>9512876</v>
      </c>
      <c r="C975" s="8">
        <v>6179936</v>
      </c>
      <c r="D975" s="8">
        <v>3332940</v>
      </c>
      <c r="E975" s="10">
        <f>nyse_gme_short_volume__4[[#This Row],[total_short]]/nyse_gme_short_volume__4[[#This Row],[total_reported]]</f>
        <v>0.64963907865507764</v>
      </c>
      <c r="F975" s="10">
        <f>nyse_gme_short_volume__4[[#This Row],[total_long]]/nyse_gme_short_volume__4[[#This Row],[total_reported]]</f>
        <v>0.35036092134492242</v>
      </c>
      <c r="G975" s="8">
        <v>2405364</v>
      </c>
      <c r="H975" s="10">
        <f>nyse_gme_short_volume__4[[#This Row],[Off-Exchange]]/nyse_gme_short_volume__4[[#This Row],[total_reported]]</f>
        <v>0.25285350087607578</v>
      </c>
      <c r="I975" s="8">
        <v>54752</v>
      </c>
      <c r="J975" s="8" t="s">
        <v>2168</v>
      </c>
      <c r="K975" s="8" t="s">
        <v>2169</v>
      </c>
      <c r="L975" s="8" t="s">
        <v>2170</v>
      </c>
      <c r="M975" s="8" t="s">
        <v>2171</v>
      </c>
      <c r="N975" s="8">
        <v>19312</v>
      </c>
      <c r="O975" s="8">
        <v>17600</v>
      </c>
      <c r="P975" s="8">
        <v>1355180</v>
      </c>
      <c r="Q975" s="8">
        <v>573128</v>
      </c>
      <c r="R975" s="8">
        <v>17860</v>
      </c>
      <c r="S975" s="8">
        <v>16196</v>
      </c>
      <c r="T975" s="8">
        <v>21888</v>
      </c>
    </row>
    <row r="976" spans="1:20">
      <c r="A976" s="1">
        <v>44322</v>
      </c>
      <c r="B976" s="8">
        <v>9667540</v>
      </c>
      <c r="C976" s="8">
        <v>6223828</v>
      </c>
      <c r="D976" s="8">
        <v>3443712</v>
      </c>
      <c r="E976" s="10">
        <f>nyse_gme_short_volume__4[[#This Row],[total_short]]/nyse_gme_short_volume__4[[#This Row],[total_reported]]</f>
        <v>0.64378611311667699</v>
      </c>
      <c r="F976" s="10">
        <f>nyse_gme_short_volume__4[[#This Row],[total_long]]/nyse_gme_short_volume__4[[#This Row],[total_reported]]</f>
        <v>0.35621388688332295</v>
      </c>
      <c r="G976" s="8">
        <v>2393080</v>
      </c>
      <c r="H976" s="10">
        <f>nyse_gme_short_volume__4[[#This Row],[Off-Exchange]]/nyse_gme_short_volume__4[[#This Row],[total_reported]]</f>
        <v>0.24753763625493144</v>
      </c>
      <c r="I976" s="8">
        <v>115320</v>
      </c>
      <c r="J976" s="8" t="s">
        <v>2172</v>
      </c>
      <c r="K976" s="8" t="s">
        <v>2173</v>
      </c>
      <c r="L976" s="8" t="s">
        <v>1695</v>
      </c>
      <c r="M976" s="8" t="s">
        <v>2174</v>
      </c>
      <c r="N976" s="8">
        <v>31940</v>
      </c>
      <c r="O976" s="8">
        <v>29456</v>
      </c>
      <c r="P976" s="8">
        <v>1570584</v>
      </c>
      <c r="Q976" s="8">
        <v>507436</v>
      </c>
      <c r="R976" s="8">
        <v>34472</v>
      </c>
      <c r="S976" s="8">
        <v>1824</v>
      </c>
      <c r="T976" s="8">
        <v>2092</v>
      </c>
    </row>
    <row r="977" spans="1:20">
      <c r="A977" s="1">
        <v>44321</v>
      </c>
      <c r="B977" s="8">
        <v>9005724</v>
      </c>
      <c r="C977" s="8">
        <v>5856280</v>
      </c>
      <c r="D977" s="8">
        <v>3149444</v>
      </c>
      <c r="E977" s="10">
        <f>nyse_gme_short_volume__4[[#This Row],[total_short]]/nyse_gme_short_volume__4[[#This Row],[total_reported]]</f>
        <v>0.65028419702846763</v>
      </c>
      <c r="F977" s="10">
        <f>nyse_gme_short_volume__4[[#This Row],[total_long]]/nyse_gme_short_volume__4[[#This Row],[total_reported]]</f>
        <v>0.34971580297153232</v>
      </c>
      <c r="G977" s="8">
        <v>2601148</v>
      </c>
      <c r="H977" s="10">
        <f>nyse_gme_short_volume__4[[#This Row],[Off-Exchange]]/nyse_gme_short_volume__4[[#This Row],[total_reported]]</f>
        <v>0.28883274681746851</v>
      </c>
      <c r="I977" s="8">
        <v>58124</v>
      </c>
      <c r="J977" s="8" t="s">
        <v>2175</v>
      </c>
      <c r="K977" s="8" t="s">
        <v>2176</v>
      </c>
      <c r="L977" s="8" t="s">
        <v>2177</v>
      </c>
      <c r="M977" s="8" t="s">
        <v>2178</v>
      </c>
      <c r="N977" s="8">
        <v>13436</v>
      </c>
      <c r="O977" s="8">
        <v>37200</v>
      </c>
      <c r="P977" s="8">
        <v>1214880</v>
      </c>
      <c r="Q977" s="8">
        <v>513964</v>
      </c>
      <c r="R977" s="8">
        <v>11132</v>
      </c>
      <c r="S977" s="8">
        <v>4764</v>
      </c>
      <c r="T977" s="8">
        <v>1316</v>
      </c>
    </row>
    <row r="978" spans="1:20">
      <c r="A978" s="1">
        <v>44320</v>
      </c>
      <c r="B978" s="8">
        <v>13479840</v>
      </c>
      <c r="C978" s="8">
        <v>9099892</v>
      </c>
      <c r="D978" s="8">
        <v>4379948</v>
      </c>
      <c r="E978" s="10">
        <f>nyse_gme_short_volume__4[[#This Row],[total_short]]/nyse_gme_short_volume__4[[#This Row],[total_reported]]</f>
        <v>0.6750741848567936</v>
      </c>
      <c r="F978" s="10">
        <f>nyse_gme_short_volume__4[[#This Row],[total_long]]/nyse_gme_short_volume__4[[#This Row],[total_reported]]</f>
        <v>0.32492581514320645</v>
      </c>
      <c r="G978" s="8">
        <v>4052232</v>
      </c>
      <c r="H978" s="10">
        <f>nyse_gme_short_volume__4[[#This Row],[Off-Exchange]]/nyse_gme_short_volume__4[[#This Row],[total_reported]]</f>
        <v>0.30061425061425062</v>
      </c>
      <c r="I978" s="8">
        <v>105952</v>
      </c>
      <c r="J978" s="8" t="s">
        <v>2179</v>
      </c>
      <c r="K978" s="8" t="s">
        <v>2180</v>
      </c>
      <c r="L978" s="8" t="s">
        <v>2181</v>
      </c>
      <c r="M978" s="8" t="s">
        <v>2182</v>
      </c>
      <c r="N978" s="8">
        <v>60988</v>
      </c>
      <c r="O978" s="8">
        <v>6800</v>
      </c>
      <c r="P978" s="8">
        <v>2059960</v>
      </c>
      <c r="Q978" s="8">
        <v>681080</v>
      </c>
      <c r="R978" s="8">
        <v>61892</v>
      </c>
      <c r="S978" s="8">
        <v>1804</v>
      </c>
      <c r="T978" s="8">
        <v>25232</v>
      </c>
    </row>
    <row r="979" spans="1:20">
      <c r="A979" s="1">
        <v>44319</v>
      </c>
      <c r="B979" s="8">
        <v>17434780</v>
      </c>
      <c r="C979" s="8">
        <v>10414916</v>
      </c>
      <c r="D979" s="8">
        <v>7019864</v>
      </c>
      <c r="E979" s="10">
        <f>nyse_gme_short_volume__4[[#This Row],[total_short]]/nyse_gme_short_volume__4[[#This Row],[total_reported]]</f>
        <v>0.59736434873282029</v>
      </c>
      <c r="F979" s="10">
        <f>nyse_gme_short_volume__4[[#This Row],[total_long]]/nyse_gme_short_volume__4[[#This Row],[total_reported]]</f>
        <v>0.40263565126717976</v>
      </c>
      <c r="G979" s="8">
        <v>4893888</v>
      </c>
      <c r="H979" s="10">
        <f>nyse_gme_short_volume__4[[#This Row],[Off-Exchange]]/nyse_gme_short_volume__4[[#This Row],[total_reported]]</f>
        <v>0.28069685995464239</v>
      </c>
      <c r="I979" s="8">
        <v>182504</v>
      </c>
      <c r="J979" s="8" t="s">
        <v>2183</v>
      </c>
      <c r="K979" s="8" t="s">
        <v>2184</v>
      </c>
      <c r="L979" s="8" t="s">
        <v>2185</v>
      </c>
      <c r="M979" s="8" t="s">
        <v>2186</v>
      </c>
      <c r="N979" s="8">
        <v>56840</v>
      </c>
      <c r="O979" s="8">
        <v>30400</v>
      </c>
      <c r="P979" s="8">
        <v>1825420</v>
      </c>
      <c r="Q979" s="8">
        <v>988500</v>
      </c>
      <c r="R979" s="8">
        <v>34320</v>
      </c>
      <c r="S979" s="8">
        <v>3704</v>
      </c>
      <c r="T979" s="8">
        <v>3232</v>
      </c>
    </row>
    <row r="980" spans="1:20">
      <c r="A980" s="1">
        <v>44316</v>
      </c>
      <c r="B980" s="8">
        <v>14967168</v>
      </c>
      <c r="C980" s="8">
        <v>9041892</v>
      </c>
      <c r="D980" s="8">
        <v>5925276</v>
      </c>
      <c r="E980" s="10">
        <f>nyse_gme_short_volume__4[[#This Row],[total_short]]/nyse_gme_short_volume__4[[#This Row],[total_reported]]</f>
        <v>0.60411508710265027</v>
      </c>
      <c r="F980" s="10">
        <f>nyse_gme_short_volume__4[[#This Row],[total_long]]/nyse_gme_short_volume__4[[#This Row],[total_reported]]</f>
        <v>0.39588491289734973</v>
      </c>
      <c r="G980" s="8">
        <v>3982448</v>
      </c>
      <c r="H980" s="10">
        <f>nyse_gme_short_volume__4[[#This Row],[Off-Exchange]]/nyse_gme_short_volume__4[[#This Row],[total_reported]]</f>
        <v>0.26607892688850687</v>
      </c>
      <c r="I980" s="8">
        <v>90428</v>
      </c>
      <c r="J980" s="8" t="s">
        <v>2187</v>
      </c>
      <c r="K980" s="8" t="s">
        <v>2188</v>
      </c>
      <c r="L980" s="8" t="s">
        <v>2189</v>
      </c>
      <c r="M980" s="8" t="s">
        <v>2190</v>
      </c>
      <c r="N980" s="8">
        <v>28628</v>
      </c>
      <c r="O980" s="8">
        <v>12040</v>
      </c>
      <c r="P980" s="8">
        <v>1419308</v>
      </c>
      <c r="Q980" s="8">
        <v>836900</v>
      </c>
      <c r="R980" s="8">
        <v>21140</v>
      </c>
      <c r="S980" s="8">
        <v>780</v>
      </c>
      <c r="T980" s="8">
        <v>10480</v>
      </c>
    </row>
    <row r="981" spans="1:20">
      <c r="A981" s="1">
        <v>44315</v>
      </c>
      <c r="B981" s="8">
        <v>12324216</v>
      </c>
      <c r="C981" s="8">
        <v>7870424</v>
      </c>
      <c r="D981" s="8">
        <v>4453792</v>
      </c>
      <c r="E981" s="10">
        <f>nyse_gme_short_volume__4[[#This Row],[total_short]]/nyse_gme_short_volume__4[[#This Row],[total_reported]]</f>
        <v>0.63861457799830834</v>
      </c>
      <c r="F981" s="10">
        <f>nyse_gme_short_volume__4[[#This Row],[total_long]]/nyse_gme_short_volume__4[[#This Row],[total_reported]]</f>
        <v>0.3613854220016916</v>
      </c>
      <c r="G981" s="8">
        <v>3544272</v>
      </c>
      <c r="H981" s="10">
        <f>nyse_gme_short_volume__4[[#This Row],[Off-Exchange]]/nyse_gme_short_volume__4[[#This Row],[total_reported]]</f>
        <v>0.28758600141380192</v>
      </c>
      <c r="I981" s="8">
        <v>72140</v>
      </c>
      <c r="J981" s="8" t="s">
        <v>2191</v>
      </c>
      <c r="K981" s="8" t="s">
        <v>2192</v>
      </c>
      <c r="L981" s="8" t="s">
        <v>2193</v>
      </c>
      <c r="M981" s="8" t="s">
        <v>2194</v>
      </c>
      <c r="N981" s="8">
        <v>29952</v>
      </c>
      <c r="O981" s="8">
        <v>30124</v>
      </c>
      <c r="P981" s="8">
        <v>1426536</v>
      </c>
      <c r="Q981" s="8">
        <v>848036</v>
      </c>
      <c r="R981" s="8">
        <v>19260</v>
      </c>
      <c r="S981" s="8">
        <v>2812</v>
      </c>
      <c r="T981" s="8">
        <v>2136</v>
      </c>
    </row>
    <row r="982" spans="1:20">
      <c r="A982" s="1">
        <v>44314</v>
      </c>
      <c r="B982" s="8">
        <v>19106148</v>
      </c>
      <c r="C982" s="8">
        <v>12053236</v>
      </c>
      <c r="D982" s="8">
        <v>7052912</v>
      </c>
      <c r="E982" s="10">
        <f>nyse_gme_short_volume__4[[#This Row],[total_short]]/nyse_gme_short_volume__4[[#This Row],[total_reported]]</f>
        <v>0.63085641333878495</v>
      </c>
      <c r="F982" s="10">
        <f>nyse_gme_short_volume__4[[#This Row],[total_long]]/nyse_gme_short_volume__4[[#This Row],[total_reported]]</f>
        <v>0.369143586661215</v>
      </c>
      <c r="G982" s="8">
        <v>5551716</v>
      </c>
      <c r="H982" s="10">
        <f>nyse_gme_short_volume__4[[#This Row],[Off-Exchange]]/nyse_gme_short_volume__4[[#This Row],[total_reported]]</f>
        <v>0.2905722283738198</v>
      </c>
      <c r="I982" s="8">
        <v>131672</v>
      </c>
      <c r="J982" s="8" t="s">
        <v>2195</v>
      </c>
      <c r="K982" s="8" t="s">
        <v>2196</v>
      </c>
      <c r="L982" s="8" t="s">
        <v>2197</v>
      </c>
      <c r="M982" s="8" t="s">
        <v>2198</v>
      </c>
      <c r="N982" s="8">
        <v>74620</v>
      </c>
      <c r="O982" s="8">
        <v>23600</v>
      </c>
      <c r="P982" s="8">
        <v>2027320</v>
      </c>
      <c r="Q982" s="8">
        <v>1073640</v>
      </c>
      <c r="R982" s="8">
        <v>40312</v>
      </c>
      <c r="S982" s="8">
        <v>2184</v>
      </c>
      <c r="T982" s="8">
        <v>5412</v>
      </c>
    </row>
    <row r="983" spans="1:20">
      <c r="A983" s="1">
        <v>44313</v>
      </c>
      <c r="B983" s="8">
        <v>28733652</v>
      </c>
      <c r="C983" s="8">
        <v>18423576</v>
      </c>
      <c r="D983" s="8">
        <v>10310076</v>
      </c>
      <c r="E983" s="10">
        <f>nyse_gme_short_volume__4[[#This Row],[total_short]]/nyse_gme_short_volume__4[[#This Row],[total_reported]]</f>
        <v>0.64118462908926444</v>
      </c>
      <c r="F983" s="10">
        <f>nyse_gme_short_volume__4[[#This Row],[total_long]]/nyse_gme_short_volume__4[[#This Row],[total_reported]]</f>
        <v>0.35881537091073562</v>
      </c>
      <c r="G983" s="8">
        <v>8989264</v>
      </c>
      <c r="H983" s="10">
        <f>nyse_gme_short_volume__4[[#This Row],[Off-Exchange]]/nyse_gme_short_volume__4[[#This Row],[total_reported]]</f>
        <v>0.3128479456770758</v>
      </c>
      <c r="I983" s="8">
        <v>178548</v>
      </c>
      <c r="J983" s="8" t="s">
        <v>2199</v>
      </c>
      <c r="K983" s="8" t="s">
        <v>2200</v>
      </c>
      <c r="L983" s="8" t="s">
        <v>2201</v>
      </c>
      <c r="M983" s="8" t="s">
        <v>2202</v>
      </c>
      <c r="N983" s="8">
        <v>114768</v>
      </c>
      <c r="O983" s="8">
        <v>10400</v>
      </c>
      <c r="P983" s="8">
        <v>2959972</v>
      </c>
      <c r="Q983" s="8">
        <v>1438092</v>
      </c>
      <c r="R983" s="8">
        <v>61188</v>
      </c>
      <c r="S983" s="8">
        <v>1264</v>
      </c>
      <c r="T983" s="8">
        <v>44732</v>
      </c>
    </row>
    <row r="984" spans="1:20">
      <c r="A984" s="1">
        <v>44312</v>
      </c>
      <c r="B984" s="8">
        <v>31272600</v>
      </c>
      <c r="C984" s="8">
        <v>19545684</v>
      </c>
      <c r="D984" s="8">
        <v>11726916</v>
      </c>
      <c r="E984" s="10">
        <f>nyse_gme_short_volume__4[[#This Row],[total_short]]/nyse_gme_short_volume__4[[#This Row],[total_reported]]</f>
        <v>0.62500988085416631</v>
      </c>
      <c r="F984" s="10">
        <f>nyse_gme_short_volume__4[[#This Row],[total_long]]/nyse_gme_short_volume__4[[#This Row],[total_reported]]</f>
        <v>0.37499011914583374</v>
      </c>
      <c r="G984" s="8">
        <v>10094548</v>
      </c>
      <c r="H984" s="10">
        <f>nyse_gme_short_volume__4[[#This Row],[Off-Exchange]]/nyse_gme_short_volume__4[[#This Row],[total_reported]]</f>
        <v>0.32279209275851706</v>
      </c>
      <c r="I984" s="8">
        <v>139548</v>
      </c>
      <c r="J984" s="8" t="s">
        <v>2203</v>
      </c>
      <c r="K984" s="8" t="s">
        <v>2204</v>
      </c>
      <c r="L984" s="8" t="s">
        <v>2205</v>
      </c>
      <c r="M984" s="8" t="s">
        <v>2206</v>
      </c>
      <c r="N984" s="8">
        <v>117728</v>
      </c>
      <c r="O984" s="8">
        <v>59916</v>
      </c>
      <c r="P984" s="8">
        <v>2671264</v>
      </c>
      <c r="Q984" s="8">
        <v>1300604</v>
      </c>
      <c r="R984" s="8">
        <v>38984</v>
      </c>
      <c r="S984" s="8">
        <v>1952</v>
      </c>
      <c r="T984" s="8">
        <v>5152</v>
      </c>
    </row>
    <row r="985" spans="1:20">
      <c r="A985" s="1">
        <v>44309</v>
      </c>
      <c r="B985" s="8">
        <v>13696012</v>
      </c>
      <c r="C985" s="8">
        <v>8297088</v>
      </c>
      <c r="D985" s="8">
        <v>5398924</v>
      </c>
      <c r="E985" s="10">
        <f>nyse_gme_short_volume__4[[#This Row],[total_short]]/nyse_gme_short_volume__4[[#This Row],[total_reported]]</f>
        <v>0.60580320753223638</v>
      </c>
      <c r="F985" s="10">
        <f>nyse_gme_short_volume__4[[#This Row],[total_long]]/nyse_gme_short_volume__4[[#This Row],[total_reported]]</f>
        <v>0.39419679246776362</v>
      </c>
      <c r="G985" s="8">
        <v>3934792</v>
      </c>
      <c r="H985" s="10">
        <f>nyse_gme_short_volume__4[[#This Row],[Off-Exchange]]/nyse_gme_short_volume__4[[#This Row],[total_reported]]</f>
        <v>0.28729472491700503</v>
      </c>
      <c r="I985" s="8">
        <v>101532</v>
      </c>
      <c r="J985" s="8" t="s">
        <v>2207</v>
      </c>
      <c r="K985" s="8" t="s">
        <v>2208</v>
      </c>
      <c r="L985" s="8" t="s">
        <v>2209</v>
      </c>
      <c r="M985" s="8" t="s">
        <v>2210</v>
      </c>
      <c r="N985" s="8">
        <v>26128</v>
      </c>
      <c r="O985" s="8">
        <v>31448</v>
      </c>
      <c r="P985" s="8">
        <v>1465752</v>
      </c>
      <c r="Q985" s="8">
        <v>850484</v>
      </c>
      <c r="R985" s="8">
        <v>13844</v>
      </c>
      <c r="S985" s="8">
        <v>752</v>
      </c>
      <c r="T985" s="8">
        <v>1976</v>
      </c>
    </row>
    <row r="986" spans="1:20">
      <c r="A986" s="1">
        <v>44308</v>
      </c>
      <c r="B986" s="8">
        <v>14408792</v>
      </c>
      <c r="C986" s="8">
        <v>9144800</v>
      </c>
      <c r="D986" s="8">
        <v>5263992</v>
      </c>
      <c r="E986" s="10">
        <f>nyse_gme_short_volume__4[[#This Row],[total_short]]/nyse_gme_short_volume__4[[#This Row],[total_reported]]</f>
        <v>0.63466805544836791</v>
      </c>
      <c r="F986" s="10">
        <f>nyse_gme_short_volume__4[[#This Row],[total_long]]/nyse_gme_short_volume__4[[#This Row],[total_reported]]</f>
        <v>0.36533194455163209</v>
      </c>
      <c r="G986" s="8">
        <v>3733988</v>
      </c>
      <c r="H986" s="10">
        <f>nyse_gme_short_volume__4[[#This Row],[Off-Exchange]]/nyse_gme_short_volume__4[[#This Row],[total_reported]]</f>
        <v>0.25914649888762359</v>
      </c>
      <c r="I986" s="8">
        <v>63080</v>
      </c>
      <c r="J986" s="8" t="s">
        <v>2211</v>
      </c>
      <c r="K986" s="8" t="s">
        <v>2212</v>
      </c>
      <c r="L986" s="8" t="s">
        <v>2213</v>
      </c>
      <c r="M986" s="8" t="s">
        <v>2214</v>
      </c>
      <c r="N986" s="8">
        <v>23304</v>
      </c>
      <c r="O986" s="8">
        <v>39544</v>
      </c>
      <c r="P986" s="8">
        <v>2085988</v>
      </c>
      <c r="Q986" s="8">
        <v>905932</v>
      </c>
      <c r="R986" s="8">
        <v>31964</v>
      </c>
      <c r="S986" s="8">
        <v>2272</v>
      </c>
      <c r="T986" s="8">
        <v>196</v>
      </c>
    </row>
    <row r="987" spans="1:20">
      <c r="A987" s="1">
        <v>44307</v>
      </c>
      <c r="B987" s="8">
        <v>12839152</v>
      </c>
      <c r="C987" s="8">
        <v>7332728</v>
      </c>
      <c r="D987" s="8">
        <v>5506424</v>
      </c>
      <c r="E987" s="10">
        <f>nyse_gme_short_volume__4[[#This Row],[total_short]]/nyse_gme_short_volume__4[[#This Row],[total_reported]]</f>
        <v>0.57112245419323648</v>
      </c>
      <c r="F987" s="10">
        <f>nyse_gme_short_volume__4[[#This Row],[total_long]]/nyse_gme_short_volume__4[[#This Row],[total_reported]]</f>
        <v>0.42887754580676357</v>
      </c>
      <c r="G987" s="8">
        <v>3510416</v>
      </c>
      <c r="H987" s="10">
        <f>nyse_gme_short_volume__4[[#This Row],[Off-Exchange]]/nyse_gme_short_volume__4[[#This Row],[total_reported]]</f>
        <v>0.27341494204601674</v>
      </c>
      <c r="I987" s="8">
        <v>40512</v>
      </c>
      <c r="J987" s="8" t="s">
        <v>2215</v>
      </c>
      <c r="K987" s="8" t="s">
        <v>2216</v>
      </c>
      <c r="L987" s="8" t="s">
        <v>2217</v>
      </c>
      <c r="M987" s="8" t="s">
        <v>2218</v>
      </c>
      <c r="N987" s="8">
        <v>32688</v>
      </c>
      <c r="O987" s="8">
        <v>1600</v>
      </c>
      <c r="P987" s="8">
        <v>1079336</v>
      </c>
      <c r="Q987" s="8">
        <v>808648</v>
      </c>
      <c r="R987" s="8">
        <v>26560</v>
      </c>
      <c r="S987" s="8">
        <v>1080</v>
      </c>
      <c r="T987" s="8">
        <v>18716</v>
      </c>
    </row>
    <row r="988" spans="1:20">
      <c r="A988" s="1">
        <v>44306</v>
      </c>
      <c r="B988" s="8">
        <v>15700236</v>
      </c>
      <c r="C988" s="8">
        <v>10103520</v>
      </c>
      <c r="D988" s="8">
        <v>5596716</v>
      </c>
      <c r="E988" s="10">
        <f>nyse_gme_short_volume__4[[#This Row],[total_short]]/nyse_gme_short_volume__4[[#This Row],[total_reported]]</f>
        <v>0.64352663233852025</v>
      </c>
      <c r="F988" s="10">
        <f>nyse_gme_short_volume__4[[#This Row],[total_long]]/nyse_gme_short_volume__4[[#This Row],[total_reported]]</f>
        <v>0.35647336766147975</v>
      </c>
      <c r="G988" s="8">
        <v>4329656</v>
      </c>
      <c r="H988" s="10">
        <f>nyse_gme_short_volume__4[[#This Row],[Off-Exchange]]/nyse_gme_short_volume__4[[#This Row],[total_reported]]</f>
        <v>0.27577012218160285</v>
      </c>
      <c r="I988" s="8">
        <v>46592</v>
      </c>
      <c r="J988" s="8" t="s">
        <v>2219</v>
      </c>
      <c r="K988" s="8" t="s">
        <v>2220</v>
      </c>
      <c r="L988" s="8" t="s">
        <v>2221</v>
      </c>
      <c r="M988" s="8" t="s">
        <v>2222</v>
      </c>
      <c r="N988" s="8">
        <v>47872</v>
      </c>
      <c r="O988" s="8">
        <v>46424</v>
      </c>
      <c r="P988" s="8">
        <v>1679368</v>
      </c>
      <c r="Q988" s="8">
        <v>1175568</v>
      </c>
      <c r="R988" s="8">
        <v>41564</v>
      </c>
      <c r="S988" s="8">
        <v>156</v>
      </c>
      <c r="T988" s="8">
        <v>1384</v>
      </c>
    </row>
    <row r="989" spans="1:20">
      <c r="A989" s="1">
        <v>44305</v>
      </c>
      <c r="B989" s="8">
        <v>34856740</v>
      </c>
      <c r="C989" s="8">
        <v>21757732</v>
      </c>
      <c r="D989" s="8">
        <v>13099008</v>
      </c>
      <c r="E989" s="10">
        <f>nyse_gme_short_volume__4[[#This Row],[total_short]]/nyse_gme_short_volume__4[[#This Row],[total_reported]]</f>
        <v>0.62420444367430805</v>
      </c>
      <c r="F989" s="10">
        <f>nyse_gme_short_volume__4[[#This Row],[total_long]]/nyse_gme_short_volume__4[[#This Row],[total_reported]]</f>
        <v>0.37579555632569195</v>
      </c>
      <c r="G989" s="8">
        <v>10044032</v>
      </c>
      <c r="H989" s="10">
        <f>nyse_gme_short_volume__4[[#This Row],[Off-Exchange]]/nyse_gme_short_volume__4[[#This Row],[total_reported]]</f>
        <v>0.28815178929526974</v>
      </c>
      <c r="I989" s="8">
        <v>173920</v>
      </c>
      <c r="J989" s="8" t="s">
        <v>2223</v>
      </c>
      <c r="K989" s="8" t="s">
        <v>2224</v>
      </c>
      <c r="L989" s="8" t="s">
        <v>2225</v>
      </c>
      <c r="M989" s="8" t="s">
        <v>2226</v>
      </c>
      <c r="N989" s="8">
        <v>278588</v>
      </c>
      <c r="O989" s="8">
        <v>77456</v>
      </c>
      <c r="P989" s="8">
        <v>2909772</v>
      </c>
      <c r="Q989" s="8">
        <v>2401856</v>
      </c>
      <c r="R989" s="8">
        <v>42964</v>
      </c>
      <c r="S989" s="8">
        <v>3364</v>
      </c>
      <c r="T989" s="8">
        <v>660</v>
      </c>
    </row>
    <row r="990" spans="1:20">
      <c r="A990" s="1">
        <v>44302</v>
      </c>
      <c r="B990" s="8">
        <v>17101312</v>
      </c>
      <c r="C990" s="8">
        <v>8985656</v>
      </c>
      <c r="D990" s="8">
        <v>8115656</v>
      </c>
      <c r="E990" s="10">
        <f>nyse_gme_short_volume__4[[#This Row],[total_short]]/nyse_gme_short_volume__4[[#This Row],[total_reported]]</f>
        <v>0.52543664486093233</v>
      </c>
      <c r="F990" s="10">
        <f>nyse_gme_short_volume__4[[#This Row],[total_long]]/nyse_gme_short_volume__4[[#This Row],[total_reported]]</f>
        <v>0.47456335513906767</v>
      </c>
      <c r="G990" s="8">
        <v>3816288</v>
      </c>
      <c r="H990" s="10">
        <f>nyse_gme_short_volume__4[[#This Row],[Off-Exchange]]/nyse_gme_short_volume__4[[#This Row],[total_reported]]</f>
        <v>0.22315761504146583</v>
      </c>
      <c r="I990" s="8">
        <v>148972</v>
      </c>
      <c r="J990" s="8" t="s">
        <v>2227</v>
      </c>
      <c r="K990" s="8" t="s">
        <v>2228</v>
      </c>
      <c r="L990" s="8" t="s">
        <v>2229</v>
      </c>
      <c r="M990" s="8" t="s">
        <v>2230</v>
      </c>
      <c r="N990" s="8">
        <v>65016</v>
      </c>
      <c r="O990" s="8">
        <v>27812</v>
      </c>
      <c r="P990" s="8">
        <v>1422728</v>
      </c>
      <c r="Q990" s="8">
        <v>1155668</v>
      </c>
      <c r="R990" s="8">
        <v>22956</v>
      </c>
      <c r="S990" s="8">
        <v>5024</v>
      </c>
      <c r="T990" s="8">
        <v>35512</v>
      </c>
    </row>
    <row r="991" spans="1:20">
      <c r="A991" s="1">
        <v>44301</v>
      </c>
      <c r="B991" s="8">
        <v>26679284</v>
      </c>
      <c r="C991" s="8">
        <v>14022268</v>
      </c>
      <c r="D991" s="8">
        <v>12657016</v>
      </c>
      <c r="E991" s="10">
        <f>nyse_gme_short_volume__4[[#This Row],[total_short]]/nyse_gme_short_volume__4[[#This Row],[total_reported]]</f>
        <v>0.52558636880959775</v>
      </c>
      <c r="F991" s="10">
        <f>nyse_gme_short_volume__4[[#This Row],[total_long]]/nyse_gme_short_volume__4[[#This Row],[total_reported]]</f>
        <v>0.47441363119040225</v>
      </c>
      <c r="G991" s="8">
        <v>5910824</v>
      </c>
      <c r="H991" s="10">
        <f>nyse_gme_short_volume__4[[#This Row],[Off-Exchange]]/nyse_gme_short_volume__4[[#This Row],[total_reported]]</f>
        <v>0.22155107310975811</v>
      </c>
      <c r="I991" s="8">
        <v>148540</v>
      </c>
      <c r="J991" s="8" t="s">
        <v>2231</v>
      </c>
      <c r="K991" s="8" t="s">
        <v>2232</v>
      </c>
      <c r="L991" s="8" t="s">
        <v>2233</v>
      </c>
      <c r="M991" s="8" t="s">
        <v>2234</v>
      </c>
      <c r="N991" s="8">
        <v>131760</v>
      </c>
      <c r="O991" s="8">
        <v>36400</v>
      </c>
      <c r="P991" s="8">
        <v>2426032</v>
      </c>
      <c r="Q991" s="8">
        <v>1697708</v>
      </c>
      <c r="R991" s="8">
        <v>37712</v>
      </c>
      <c r="S991" s="8">
        <v>1408</v>
      </c>
      <c r="T991" s="8">
        <v>2628</v>
      </c>
    </row>
    <row r="992" spans="1:20">
      <c r="A992" s="1">
        <v>44300</v>
      </c>
      <c r="B992" s="8">
        <v>73676968</v>
      </c>
      <c r="C992" s="8">
        <v>35961684</v>
      </c>
      <c r="D992" s="8">
        <v>37715284</v>
      </c>
      <c r="E992" s="10">
        <f>nyse_gme_short_volume__4[[#This Row],[total_short]]/nyse_gme_short_volume__4[[#This Row],[total_reported]]</f>
        <v>0.48809940170176386</v>
      </c>
      <c r="F992" s="10">
        <f>nyse_gme_short_volume__4[[#This Row],[total_long]]/nyse_gme_short_volume__4[[#This Row],[total_reported]]</f>
        <v>0.5119005982982362</v>
      </c>
      <c r="G992" s="8">
        <v>17721960</v>
      </c>
      <c r="H992" s="10">
        <f>nyse_gme_short_volume__4[[#This Row],[Off-Exchange]]/nyse_gme_short_volume__4[[#This Row],[total_reported]]</f>
        <v>0.24053595690854163</v>
      </c>
      <c r="I992" s="8">
        <v>489024</v>
      </c>
      <c r="J992" s="8" t="s">
        <v>2235</v>
      </c>
      <c r="K992" s="8" t="s">
        <v>2236</v>
      </c>
      <c r="L992" s="8" t="s">
        <v>2237</v>
      </c>
      <c r="M992" s="8" t="s">
        <v>2238</v>
      </c>
      <c r="N992" s="8">
        <v>229908</v>
      </c>
      <c r="O992" s="8">
        <v>126400</v>
      </c>
      <c r="P992" s="8">
        <v>4554772</v>
      </c>
      <c r="Q992" s="8">
        <v>4586912</v>
      </c>
      <c r="R992" s="8">
        <v>61860</v>
      </c>
      <c r="S992" s="8">
        <v>7148</v>
      </c>
      <c r="T992" s="8">
        <v>2984</v>
      </c>
    </row>
    <row r="993" spans="1:20">
      <c r="A993" s="1">
        <v>44299</v>
      </c>
      <c r="B993" s="8">
        <v>22847872</v>
      </c>
      <c r="C993" s="8">
        <v>10335328</v>
      </c>
      <c r="D993" s="8">
        <v>12512544</v>
      </c>
      <c r="E993" s="10">
        <f>nyse_gme_short_volume__4[[#This Row],[total_short]]/nyse_gme_short_volume__4[[#This Row],[total_reported]]</f>
        <v>0.45235407481274403</v>
      </c>
      <c r="F993" s="10">
        <f>nyse_gme_short_volume__4[[#This Row],[total_long]]/nyse_gme_short_volume__4[[#This Row],[total_reported]]</f>
        <v>0.54764592518725597</v>
      </c>
      <c r="G993" s="8">
        <v>4802996</v>
      </c>
      <c r="H993" s="10">
        <f>nyse_gme_short_volume__4[[#This Row],[Off-Exchange]]/nyse_gme_short_volume__4[[#This Row],[total_reported]]</f>
        <v>0.21021633874699577</v>
      </c>
      <c r="I993" s="8">
        <v>313608</v>
      </c>
      <c r="J993" s="8" t="s">
        <v>2239</v>
      </c>
      <c r="K993" s="8" t="s">
        <v>2240</v>
      </c>
      <c r="L993" s="8" t="s">
        <v>2241</v>
      </c>
      <c r="M993" s="8" t="s">
        <v>2242</v>
      </c>
      <c r="N993" s="8">
        <v>160668</v>
      </c>
      <c r="O993" s="8">
        <v>17936</v>
      </c>
      <c r="P993" s="8">
        <v>1409628</v>
      </c>
      <c r="Q993" s="8">
        <v>1105048</v>
      </c>
      <c r="R993" s="8">
        <v>155044</v>
      </c>
      <c r="S993" s="8">
        <v>23548</v>
      </c>
      <c r="T993" s="8">
        <v>2068</v>
      </c>
    </row>
    <row r="994" spans="1:20">
      <c r="A994" s="1">
        <v>44298</v>
      </c>
      <c r="B994" s="8">
        <v>55472744</v>
      </c>
      <c r="C994" s="8">
        <v>22366620</v>
      </c>
      <c r="D994" s="8">
        <v>33106124</v>
      </c>
      <c r="E994" s="10">
        <f>nyse_gme_short_volume__4[[#This Row],[total_short]]/nyse_gme_short_volume__4[[#This Row],[total_reported]]</f>
        <v>0.40320017340407749</v>
      </c>
      <c r="F994" s="10">
        <f>nyse_gme_short_volume__4[[#This Row],[total_long]]/nyse_gme_short_volume__4[[#This Row],[total_reported]]</f>
        <v>0.59679982659592246</v>
      </c>
      <c r="G994" s="8">
        <v>10817416</v>
      </c>
      <c r="H994" s="10">
        <f>nyse_gme_short_volume__4[[#This Row],[Off-Exchange]]/nyse_gme_short_volume__4[[#This Row],[total_reported]]</f>
        <v>0.19500416276505089</v>
      </c>
      <c r="I994" s="8">
        <v>708048</v>
      </c>
      <c r="J994" s="8" t="s">
        <v>2243</v>
      </c>
      <c r="K994" s="8" t="s">
        <v>2244</v>
      </c>
      <c r="L994" s="8" t="s">
        <v>2245</v>
      </c>
      <c r="M994" s="8" t="s">
        <v>2246</v>
      </c>
      <c r="N994" s="8">
        <v>224552</v>
      </c>
      <c r="O994" s="8">
        <v>84972</v>
      </c>
      <c r="P994" s="8">
        <v>2944216</v>
      </c>
      <c r="Q994" s="8">
        <v>2315980</v>
      </c>
      <c r="R994" s="8">
        <v>347896</v>
      </c>
      <c r="S994" s="8">
        <v>9932</v>
      </c>
      <c r="T994" s="8">
        <v>3320</v>
      </c>
    </row>
    <row r="995" spans="1:20">
      <c r="A995" s="1">
        <v>44295</v>
      </c>
      <c r="B995" s="8">
        <v>32606192</v>
      </c>
      <c r="C995" s="8">
        <v>15203524</v>
      </c>
      <c r="D995" s="8">
        <v>17402668</v>
      </c>
      <c r="E995" s="10">
        <f>nyse_gme_short_volume__4[[#This Row],[total_short]]/nyse_gme_short_volume__4[[#This Row],[total_reported]]</f>
        <v>0.46627720280859536</v>
      </c>
      <c r="F995" s="10">
        <f>nyse_gme_short_volume__4[[#This Row],[total_long]]/nyse_gme_short_volume__4[[#This Row],[total_reported]]</f>
        <v>0.53372279719140459</v>
      </c>
      <c r="G995" s="8">
        <v>6917252</v>
      </c>
      <c r="H995" s="10">
        <f>nyse_gme_short_volume__4[[#This Row],[Off-Exchange]]/nyse_gme_short_volume__4[[#This Row],[total_reported]]</f>
        <v>0.21214534957041289</v>
      </c>
      <c r="I995" s="8">
        <v>338240</v>
      </c>
      <c r="J995" s="8" t="s">
        <v>2247</v>
      </c>
      <c r="K995" s="8" t="s">
        <v>2248</v>
      </c>
      <c r="L995" s="8" t="s">
        <v>2249</v>
      </c>
      <c r="M995" s="8" t="s">
        <v>2250</v>
      </c>
      <c r="N995" s="8">
        <v>159384</v>
      </c>
      <c r="O995" s="8">
        <v>46800</v>
      </c>
      <c r="P995" s="8">
        <v>2187908</v>
      </c>
      <c r="Q995" s="8">
        <v>1692844</v>
      </c>
      <c r="R995" s="8">
        <v>134140</v>
      </c>
      <c r="S995" s="8">
        <v>1848</v>
      </c>
      <c r="T995" s="8">
        <v>2580</v>
      </c>
    </row>
    <row r="996" spans="1:20">
      <c r="A996" s="1">
        <v>44294</v>
      </c>
      <c r="B996" s="8">
        <v>32860388</v>
      </c>
      <c r="C996" s="8">
        <v>15863820</v>
      </c>
      <c r="D996" s="8">
        <v>16996568</v>
      </c>
      <c r="E996" s="10">
        <f>nyse_gme_short_volume__4[[#This Row],[total_short]]/nyse_gme_short_volume__4[[#This Row],[total_reported]]</f>
        <v>0.48276423272908403</v>
      </c>
      <c r="F996" s="10">
        <f>nyse_gme_short_volume__4[[#This Row],[total_long]]/nyse_gme_short_volume__4[[#This Row],[total_reported]]</f>
        <v>0.51723576727091602</v>
      </c>
      <c r="G996" s="8">
        <v>6714380</v>
      </c>
      <c r="H996" s="10">
        <f>nyse_gme_short_volume__4[[#This Row],[Off-Exchange]]/nyse_gme_short_volume__4[[#This Row],[total_reported]]</f>
        <v>0.2043305149044497</v>
      </c>
      <c r="I996" s="8">
        <v>108496</v>
      </c>
      <c r="J996" s="8" t="s">
        <v>2251</v>
      </c>
      <c r="K996" s="8" t="s">
        <v>2252</v>
      </c>
      <c r="L996" s="8" t="s">
        <v>2253</v>
      </c>
      <c r="M996" s="8" t="s">
        <v>2254</v>
      </c>
      <c r="N996" s="8">
        <v>105312</v>
      </c>
      <c r="O996" s="8">
        <v>12936</v>
      </c>
      <c r="P996" s="8">
        <v>2379992</v>
      </c>
      <c r="Q996" s="8">
        <v>1923016</v>
      </c>
      <c r="R996" s="8">
        <v>33340</v>
      </c>
      <c r="S996" s="8">
        <v>6360</v>
      </c>
      <c r="T996" s="8">
        <v>47496</v>
      </c>
    </row>
    <row r="997" spans="1:20">
      <c r="A997" s="1">
        <v>44293</v>
      </c>
      <c r="B997" s="8">
        <v>15638024</v>
      </c>
      <c r="C997" s="8">
        <v>9174064</v>
      </c>
      <c r="D997" s="8">
        <v>6463960</v>
      </c>
      <c r="E997" s="10">
        <f>nyse_gme_short_volume__4[[#This Row],[total_short]]/nyse_gme_short_volume__4[[#This Row],[total_reported]]</f>
        <v>0.58665110118772035</v>
      </c>
      <c r="F997" s="10">
        <f>nyse_gme_short_volume__4[[#This Row],[total_long]]/nyse_gme_short_volume__4[[#This Row],[total_reported]]</f>
        <v>0.4133488988122796</v>
      </c>
      <c r="G997" s="8">
        <v>3824672</v>
      </c>
      <c r="H997" s="10">
        <f>nyse_gme_short_volume__4[[#This Row],[Off-Exchange]]/nyse_gme_short_volume__4[[#This Row],[total_reported]]</f>
        <v>0.24457514581126105</v>
      </c>
      <c r="I997" s="8">
        <v>57552</v>
      </c>
      <c r="J997" s="8" t="s">
        <v>2255</v>
      </c>
      <c r="K997" s="8" t="s">
        <v>2256</v>
      </c>
      <c r="L997" s="8" t="s">
        <v>2257</v>
      </c>
      <c r="M997" s="8" t="s">
        <v>2258</v>
      </c>
      <c r="N997" s="8">
        <v>53948</v>
      </c>
      <c r="O997" s="8">
        <v>3600</v>
      </c>
      <c r="P997" s="8">
        <v>1360636</v>
      </c>
      <c r="Q997" s="8">
        <v>1148228</v>
      </c>
      <c r="R997" s="8">
        <v>30216</v>
      </c>
      <c r="S997" s="8">
        <v>40788</v>
      </c>
      <c r="T997" s="8">
        <v>8752</v>
      </c>
    </row>
    <row r="998" spans="1:20">
      <c r="A998" s="1">
        <v>44292</v>
      </c>
      <c r="B998" s="8">
        <v>20191316</v>
      </c>
      <c r="C998" s="8">
        <v>8602420</v>
      </c>
      <c r="D998" s="8">
        <v>11588896</v>
      </c>
      <c r="E998" s="10">
        <f>nyse_gme_short_volume__4[[#This Row],[total_short]]/nyse_gme_short_volume__4[[#This Row],[total_reported]]</f>
        <v>0.42604553363436043</v>
      </c>
      <c r="F998" s="10">
        <f>nyse_gme_short_volume__4[[#This Row],[total_long]]/nyse_gme_short_volume__4[[#This Row],[total_reported]]</f>
        <v>0.57395446636563952</v>
      </c>
      <c r="G998" s="8">
        <v>3880188</v>
      </c>
      <c r="H998" s="10">
        <f>nyse_gme_short_volume__4[[#This Row],[Off-Exchange]]/nyse_gme_short_volume__4[[#This Row],[total_reported]]</f>
        <v>0.19217112941028708</v>
      </c>
      <c r="I998" s="8">
        <v>377948</v>
      </c>
      <c r="J998" s="8" t="s">
        <v>2259</v>
      </c>
      <c r="K998" s="8" t="s">
        <v>2260</v>
      </c>
      <c r="L998" s="8" t="s">
        <v>2261</v>
      </c>
      <c r="M998" s="8" t="s">
        <v>2262</v>
      </c>
      <c r="N998" s="8">
        <v>77448</v>
      </c>
      <c r="O998" s="8">
        <v>5600</v>
      </c>
      <c r="P998" s="8">
        <v>966876</v>
      </c>
      <c r="Q998" s="8">
        <v>693360</v>
      </c>
      <c r="R998" s="8">
        <v>32960</v>
      </c>
      <c r="S998" s="8">
        <v>1512</v>
      </c>
      <c r="T998" s="8">
        <v>40</v>
      </c>
    </row>
    <row r="999" spans="1:20">
      <c r="A999" s="1">
        <v>44291</v>
      </c>
      <c r="B999" s="8">
        <v>43527512</v>
      </c>
      <c r="C999" s="8">
        <v>19944360</v>
      </c>
      <c r="D999" s="8">
        <v>23583152</v>
      </c>
      <c r="E999" s="10">
        <f>nyse_gme_short_volume__4[[#This Row],[total_short]]/nyse_gme_short_volume__4[[#This Row],[total_reported]]</f>
        <v>0.45820124063144246</v>
      </c>
      <c r="F999" s="10">
        <f>nyse_gme_short_volume__4[[#This Row],[total_long]]/nyse_gme_short_volume__4[[#This Row],[total_reported]]</f>
        <v>0.54179875936855748</v>
      </c>
      <c r="G999" s="8">
        <v>9234756</v>
      </c>
      <c r="H999" s="10">
        <f>nyse_gme_short_volume__4[[#This Row],[Off-Exchange]]/nyse_gme_short_volume__4[[#This Row],[total_reported]]</f>
        <v>0.21215905930943169</v>
      </c>
      <c r="I999" s="8">
        <v>594808</v>
      </c>
      <c r="J999" s="8" t="s">
        <v>2263</v>
      </c>
      <c r="K999" s="8" t="s">
        <v>2264</v>
      </c>
      <c r="L999" s="8" t="s">
        <v>2265</v>
      </c>
      <c r="M999" s="8" t="s">
        <v>2266</v>
      </c>
      <c r="N999" s="8">
        <v>181336</v>
      </c>
      <c r="O999" s="8">
        <v>27600</v>
      </c>
      <c r="P999" s="8">
        <v>2667080</v>
      </c>
      <c r="Q999" s="8">
        <v>2055136</v>
      </c>
      <c r="R999" s="8">
        <v>116964</v>
      </c>
      <c r="S999" s="8">
        <v>50064</v>
      </c>
      <c r="T999" s="8">
        <v>432</v>
      </c>
    </row>
    <row r="1000" spans="1:20">
      <c r="A1000" s="1">
        <v>44287</v>
      </c>
      <c r="B1000" s="8">
        <v>31457964</v>
      </c>
      <c r="C1000" s="8">
        <v>19128400</v>
      </c>
      <c r="D1000" s="8">
        <v>12329564</v>
      </c>
      <c r="E1000" s="10">
        <f>nyse_gme_short_volume__4[[#This Row],[total_short]]/nyse_gme_short_volume__4[[#This Row],[total_reported]]</f>
        <v>0.60806223823003935</v>
      </c>
      <c r="F1000" s="10">
        <f>nyse_gme_short_volume__4[[#This Row],[total_long]]/nyse_gme_short_volume__4[[#This Row],[total_reported]]</f>
        <v>0.3919377617699607</v>
      </c>
      <c r="G1000" s="8">
        <v>9678656</v>
      </c>
      <c r="H1000" s="10">
        <f>nyse_gme_short_volume__4[[#This Row],[Off-Exchange]]/nyse_gme_short_volume__4[[#This Row],[total_reported]]</f>
        <v>0.30766949825487755</v>
      </c>
      <c r="I1000" s="8">
        <v>140508</v>
      </c>
      <c r="J1000" s="8" t="s">
        <v>2267</v>
      </c>
      <c r="K1000" s="8" t="s">
        <v>2268</v>
      </c>
      <c r="L1000" s="8" t="s">
        <v>2269</v>
      </c>
      <c r="M1000" s="8" t="s">
        <v>2270</v>
      </c>
      <c r="N1000" s="8">
        <v>182988</v>
      </c>
      <c r="O1000" s="8">
        <v>50660</v>
      </c>
      <c r="P1000" s="8">
        <v>2219240</v>
      </c>
      <c r="Q1000" s="8">
        <v>1102104</v>
      </c>
      <c r="R1000" s="8">
        <v>79732</v>
      </c>
      <c r="S1000" s="8">
        <v>2144</v>
      </c>
      <c r="T1000" s="8">
        <v>17916</v>
      </c>
    </row>
    <row r="1001" spans="1:20">
      <c r="A1001" s="1">
        <v>44286</v>
      </c>
      <c r="B1001" s="8">
        <v>28546052</v>
      </c>
      <c r="C1001" s="8">
        <v>17393204</v>
      </c>
      <c r="D1001" s="8">
        <v>11152848</v>
      </c>
      <c r="E1001" s="10">
        <f>nyse_gme_short_volume__4[[#This Row],[total_short]]/nyse_gme_short_volume__4[[#This Row],[total_reported]]</f>
        <v>0.60930331101477708</v>
      </c>
      <c r="F1001" s="10">
        <f>nyse_gme_short_volume__4[[#This Row],[total_long]]/nyse_gme_short_volume__4[[#This Row],[total_reported]]</f>
        <v>0.39069668898522292</v>
      </c>
      <c r="G1001" s="8">
        <v>9033708</v>
      </c>
      <c r="H1001" s="10">
        <f>nyse_gme_short_volume__4[[#This Row],[Off-Exchange]]/nyse_gme_short_volume__4[[#This Row],[total_reported]]</f>
        <v>0.31646085420148468</v>
      </c>
      <c r="I1001" s="8">
        <v>169612</v>
      </c>
      <c r="J1001" s="8" t="s">
        <v>2271</v>
      </c>
      <c r="K1001" s="8" t="s">
        <v>2272</v>
      </c>
      <c r="L1001" s="8" t="s">
        <v>2273</v>
      </c>
      <c r="M1001" s="8" t="s">
        <v>2274</v>
      </c>
      <c r="N1001" s="8">
        <v>90820</v>
      </c>
      <c r="O1001" s="8">
        <v>7200</v>
      </c>
      <c r="P1001" s="8">
        <v>2326340</v>
      </c>
      <c r="Q1001" s="8">
        <v>1061256</v>
      </c>
      <c r="R1001" s="8">
        <v>39764</v>
      </c>
      <c r="S1001" s="8">
        <v>7296</v>
      </c>
      <c r="T1001" s="8">
        <v>27980</v>
      </c>
    </row>
    <row r="1002" spans="1:20">
      <c r="A1002" s="1">
        <v>44285</v>
      </c>
      <c r="B1002" s="8">
        <v>58571880</v>
      </c>
      <c r="C1002" s="8">
        <v>35063248</v>
      </c>
      <c r="D1002" s="8">
        <v>23508632</v>
      </c>
      <c r="E1002" s="10">
        <f>nyse_gme_short_volume__4[[#This Row],[total_short]]/nyse_gme_short_volume__4[[#This Row],[total_reported]]</f>
        <v>0.59863620563314679</v>
      </c>
      <c r="F1002" s="10">
        <f>nyse_gme_short_volume__4[[#This Row],[total_long]]/nyse_gme_short_volume__4[[#This Row],[total_reported]]</f>
        <v>0.40136379436685315</v>
      </c>
      <c r="G1002" s="8">
        <v>18254984</v>
      </c>
      <c r="H1002" s="10">
        <f>nyse_gme_short_volume__4[[#This Row],[Off-Exchange]]/nyse_gme_short_volume__4[[#This Row],[total_reported]]</f>
        <v>0.31166805641205303</v>
      </c>
      <c r="I1002" s="8">
        <v>291012</v>
      </c>
      <c r="J1002" s="8" t="s">
        <v>2275</v>
      </c>
      <c r="K1002" s="8" t="s">
        <v>2276</v>
      </c>
      <c r="L1002" s="8" t="s">
        <v>2277</v>
      </c>
      <c r="M1002" s="8" t="s">
        <v>2278</v>
      </c>
      <c r="N1002" s="8">
        <v>136992</v>
      </c>
      <c r="O1002" s="8">
        <v>84460</v>
      </c>
      <c r="P1002" s="8">
        <v>3905216</v>
      </c>
      <c r="Q1002" s="8">
        <v>2397944</v>
      </c>
      <c r="R1002" s="8">
        <v>75856</v>
      </c>
      <c r="S1002" s="8">
        <v>41988</v>
      </c>
      <c r="T1002" s="8">
        <v>9216</v>
      </c>
    </row>
    <row r="1003" spans="1:20">
      <c r="A1003" s="1">
        <v>44284</v>
      </c>
      <c r="B1003" s="8">
        <v>33974884</v>
      </c>
      <c r="C1003" s="8">
        <v>19971128</v>
      </c>
      <c r="D1003" s="8">
        <v>14003756</v>
      </c>
      <c r="E1003" s="10">
        <f>nyse_gme_short_volume__4[[#This Row],[total_short]]/nyse_gme_short_volume__4[[#This Row],[total_reported]]</f>
        <v>0.58782034399293315</v>
      </c>
      <c r="F1003" s="10">
        <f>nyse_gme_short_volume__4[[#This Row],[total_long]]/nyse_gme_short_volume__4[[#This Row],[total_reported]]</f>
        <v>0.41217965600706685</v>
      </c>
      <c r="G1003" s="8">
        <v>11219572</v>
      </c>
      <c r="H1003" s="10">
        <f>nyse_gme_short_volume__4[[#This Row],[Off-Exchange]]/nyse_gme_short_volume__4[[#This Row],[total_reported]]</f>
        <v>0.33023135560963213</v>
      </c>
      <c r="I1003" s="8">
        <v>489600</v>
      </c>
      <c r="J1003" s="8" t="s">
        <v>2279</v>
      </c>
      <c r="K1003" s="8" t="s">
        <v>2280</v>
      </c>
      <c r="L1003" s="8" t="s">
        <v>2281</v>
      </c>
      <c r="M1003" s="8" t="s">
        <v>2282</v>
      </c>
      <c r="N1003" s="8">
        <v>143688</v>
      </c>
      <c r="O1003" s="8">
        <v>44800</v>
      </c>
      <c r="P1003" s="8">
        <v>2247480</v>
      </c>
      <c r="Q1003" s="8">
        <v>1186140</v>
      </c>
      <c r="R1003" s="8">
        <v>187204</v>
      </c>
      <c r="S1003" s="8">
        <v>5652</v>
      </c>
      <c r="T1003" s="8">
        <v>1888</v>
      </c>
    </row>
    <row r="1004" spans="1:20">
      <c r="A1004" s="1">
        <v>44281</v>
      </c>
      <c r="B1004" s="8">
        <v>123675072</v>
      </c>
      <c r="C1004" s="8">
        <v>78228996</v>
      </c>
      <c r="D1004" s="8">
        <v>45446076</v>
      </c>
      <c r="E1004" s="10">
        <f>nyse_gme_short_volume__4[[#This Row],[total_short]]/nyse_gme_short_volume__4[[#This Row],[total_reported]]</f>
        <v>0.63253649045783455</v>
      </c>
      <c r="F1004" s="10">
        <f>nyse_gme_short_volume__4[[#This Row],[total_long]]/nyse_gme_short_volume__4[[#This Row],[total_reported]]</f>
        <v>0.36746350954216545</v>
      </c>
      <c r="G1004" s="8">
        <v>38961436</v>
      </c>
      <c r="H1004" s="10">
        <f>nyse_gme_short_volume__4[[#This Row],[Off-Exchange]]/nyse_gme_short_volume__4[[#This Row],[total_reported]]</f>
        <v>0.31503063123343078</v>
      </c>
      <c r="I1004" s="8">
        <v>1190612</v>
      </c>
      <c r="J1004" s="8" t="s">
        <v>2283</v>
      </c>
      <c r="K1004" s="8" t="s">
        <v>2284</v>
      </c>
      <c r="L1004" s="8" t="s">
        <v>2285</v>
      </c>
      <c r="M1004" s="8" t="s">
        <v>2286</v>
      </c>
      <c r="N1004" s="8">
        <v>400172</v>
      </c>
      <c r="O1004" s="8">
        <v>387940</v>
      </c>
      <c r="P1004" s="8">
        <v>9213032</v>
      </c>
      <c r="Q1004" s="8">
        <v>7322856</v>
      </c>
      <c r="R1004" s="8">
        <v>250860</v>
      </c>
      <c r="S1004" s="8">
        <v>69592</v>
      </c>
      <c r="T1004" s="8">
        <v>5024</v>
      </c>
    </row>
    <row r="1005" spans="1:20">
      <c r="A1005" s="1">
        <v>44280</v>
      </c>
      <c r="B1005" s="8">
        <v>166557924</v>
      </c>
      <c r="C1005" s="8">
        <v>92958988</v>
      </c>
      <c r="D1005" s="8">
        <v>73598936</v>
      </c>
      <c r="E1005" s="10">
        <f>nyse_gme_short_volume__4[[#This Row],[total_short]]/nyse_gme_short_volume__4[[#This Row],[total_reported]]</f>
        <v>0.55811807548705994</v>
      </c>
      <c r="F1005" s="10">
        <f>nyse_gme_short_volume__4[[#This Row],[total_long]]/nyse_gme_short_volume__4[[#This Row],[total_reported]]</f>
        <v>0.44188192451294001</v>
      </c>
      <c r="G1005" s="8">
        <v>48471968</v>
      </c>
      <c r="H1005" s="10">
        <f>nyse_gme_short_volume__4[[#This Row],[Off-Exchange]]/nyse_gme_short_volume__4[[#This Row],[total_reported]]</f>
        <v>0.29102168684571261</v>
      </c>
      <c r="I1005" s="8">
        <v>1894000</v>
      </c>
      <c r="J1005" s="8" t="s">
        <v>2287</v>
      </c>
      <c r="K1005" s="8" t="s">
        <v>2288</v>
      </c>
      <c r="L1005" s="8" t="s">
        <v>2289</v>
      </c>
      <c r="M1005" s="8" t="s">
        <v>2290</v>
      </c>
      <c r="N1005" s="8">
        <v>785276</v>
      </c>
      <c r="O1005" s="8">
        <v>441012</v>
      </c>
      <c r="P1005" s="8">
        <v>10773840</v>
      </c>
      <c r="Q1005" s="8">
        <v>9392980</v>
      </c>
      <c r="R1005" s="8">
        <v>803672</v>
      </c>
      <c r="S1005" s="8">
        <v>32940</v>
      </c>
      <c r="T1005" s="8">
        <v>227084</v>
      </c>
    </row>
    <row r="1006" spans="1:20">
      <c r="A1006" s="1">
        <v>44279</v>
      </c>
      <c r="B1006" s="8">
        <v>74355020</v>
      </c>
      <c r="C1006" s="8">
        <v>42286940</v>
      </c>
      <c r="D1006" s="8">
        <v>32068080</v>
      </c>
      <c r="E1006" s="10">
        <f>nyse_gme_short_volume__4[[#This Row],[total_short]]/nyse_gme_short_volume__4[[#This Row],[total_reported]]</f>
        <v>0.56871667844349982</v>
      </c>
      <c r="F1006" s="10">
        <f>nyse_gme_short_volume__4[[#This Row],[total_long]]/nyse_gme_short_volume__4[[#This Row],[total_reported]]</f>
        <v>0.43128332155650018</v>
      </c>
      <c r="G1006" s="8">
        <v>22188608</v>
      </c>
      <c r="H1006" s="10">
        <f>nyse_gme_short_volume__4[[#This Row],[Off-Exchange]]/nyse_gme_short_volume__4[[#This Row],[total_reported]]</f>
        <v>0.29841439085081278</v>
      </c>
      <c r="I1006" s="8">
        <v>1498188</v>
      </c>
      <c r="J1006" s="8" t="s">
        <v>2291</v>
      </c>
      <c r="K1006" s="8" t="s">
        <v>2292</v>
      </c>
      <c r="L1006" s="8" t="s">
        <v>2293</v>
      </c>
      <c r="M1006" s="8" t="s">
        <v>2294</v>
      </c>
      <c r="N1006" s="8">
        <v>440956</v>
      </c>
      <c r="O1006" s="8">
        <v>167692</v>
      </c>
      <c r="P1006" s="8">
        <v>5269628</v>
      </c>
      <c r="Q1006" s="8">
        <v>3248812</v>
      </c>
      <c r="R1006" s="8">
        <v>381864</v>
      </c>
      <c r="S1006" s="8">
        <v>12068</v>
      </c>
      <c r="T1006" s="8">
        <v>2532</v>
      </c>
    </row>
    <row r="1007" spans="1:20">
      <c r="A1007" s="1">
        <v>44278</v>
      </c>
      <c r="B1007" s="8">
        <v>35354500</v>
      </c>
      <c r="C1007" s="8">
        <v>23471964</v>
      </c>
      <c r="D1007" s="8">
        <v>11882536</v>
      </c>
      <c r="E1007" s="10">
        <f>nyse_gme_short_volume__4[[#This Row],[total_short]]/nyse_gme_short_volume__4[[#This Row],[total_reported]]</f>
        <v>0.66390315235684283</v>
      </c>
      <c r="F1007" s="10">
        <f>nyse_gme_short_volume__4[[#This Row],[total_long]]/nyse_gme_short_volume__4[[#This Row],[total_reported]]</f>
        <v>0.33609684764315717</v>
      </c>
      <c r="G1007" s="8">
        <v>11207648</v>
      </c>
      <c r="H1007" s="10">
        <f>nyse_gme_short_volume__4[[#This Row],[Off-Exchange]]/nyse_gme_short_volume__4[[#This Row],[total_reported]]</f>
        <v>0.31700767936189167</v>
      </c>
      <c r="I1007" s="8">
        <v>132848</v>
      </c>
      <c r="J1007" s="8" t="s">
        <v>2295</v>
      </c>
      <c r="K1007" s="8" t="s">
        <v>2296</v>
      </c>
      <c r="L1007" s="8" t="s">
        <v>2297</v>
      </c>
      <c r="M1007" s="8" t="s">
        <v>2298</v>
      </c>
      <c r="N1007" s="8">
        <v>219748</v>
      </c>
      <c r="O1007" s="8">
        <v>169608</v>
      </c>
      <c r="P1007" s="8">
        <v>3793216</v>
      </c>
      <c r="Q1007" s="8">
        <v>2237716</v>
      </c>
      <c r="R1007" s="8">
        <v>36664</v>
      </c>
      <c r="S1007" s="8">
        <v>4368</v>
      </c>
      <c r="T1007" s="8">
        <v>1384</v>
      </c>
    </row>
    <row r="1008" spans="1:20">
      <c r="A1008" s="1">
        <v>44277</v>
      </c>
      <c r="B1008" s="8">
        <v>32259760</v>
      </c>
      <c r="C1008" s="8">
        <v>20824132</v>
      </c>
      <c r="D1008" s="8">
        <v>11435628</v>
      </c>
      <c r="E1008" s="10">
        <f>nyse_gme_short_volume__4[[#This Row],[total_short]]/nyse_gme_short_volume__4[[#This Row],[total_reported]]</f>
        <v>0.64551416377555193</v>
      </c>
      <c r="F1008" s="10">
        <f>nyse_gme_short_volume__4[[#This Row],[total_long]]/nyse_gme_short_volume__4[[#This Row],[total_reported]]</f>
        <v>0.35448583622444807</v>
      </c>
      <c r="G1008" s="8">
        <v>9302632</v>
      </c>
      <c r="H1008" s="10">
        <f>nyse_gme_short_volume__4[[#This Row],[Off-Exchange]]/nyse_gme_short_volume__4[[#This Row],[total_reported]]</f>
        <v>0.28836643546015223</v>
      </c>
      <c r="I1008" s="8">
        <v>132376</v>
      </c>
      <c r="J1008" s="8" t="s">
        <v>2299</v>
      </c>
      <c r="K1008" s="8" t="s">
        <v>2300</v>
      </c>
      <c r="L1008" s="8" t="s">
        <v>2301</v>
      </c>
      <c r="M1008" s="8" t="s">
        <v>2302</v>
      </c>
      <c r="N1008" s="8">
        <v>180948</v>
      </c>
      <c r="O1008" s="8">
        <v>49256</v>
      </c>
      <c r="P1008" s="8">
        <v>3147620</v>
      </c>
      <c r="Q1008" s="8">
        <v>2328736</v>
      </c>
      <c r="R1008" s="8">
        <v>48984</v>
      </c>
      <c r="S1008" s="8">
        <v>4068</v>
      </c>
      <c r="T1008" s="8">
        <v>33436</v>
      </c>
    </row>
    <row r="1009" spans="1:20">
      <c r="A1009" s="1">
        <v>44274</v>
      </c>
      <c r="B1009" s="8">
        <v>83944836</v>
      </c>
      <c r="C1009" s="8">
        <v>50621760</v>
      </c>
      <c r="D1009" s="8">
        <v>33323076</v>
      </c>
      <c r="E1009" s="10">
        <f>nyse_gme_short_volume__4[[#This Row],[total_short]]/nyse_gme_short_volume__4[[#This Row],[total_reported]]</f>
        <v>0.6030360223706912</v>
      </c>
      <c r="F1009" s="10">
        <f>nyse_gme_short_volume__4[[#This Row],[total_long]]/nyse_gme_short_volume__4[[#This Row],[total_reported]]</f>
        <v>0.39696397762930885</v>
      </c>
      <c r="G1009" s="8">
        <v>25158660</v>
      </c>
      <c r="H1009" s="10">
        <f>nyse_gme_short_volume__4[[#This Row],[Off-Exchange]]/nyse_gme_short_volume__4[[#This Row],[total_reported]]</f>
        <v>0.29970467748605761</v>
      </c>
      <c r="I1009" s="8">
        <v>529264</v>
      </c>
      <c r="J1009" s="8" t="s">
        <v>2303</v>
      </c>
      <c r="K1009" s="8" t="s">
        <v>2304</v>
      </c>
      <c r="L1009" s="8" t="s">
        <v>2305</v>
      </c>
      <c r="M1009" s="8" t="s">
        <v>2306</v>
      </c>
      <c r="N1009" s="8">
        <v>232488</v>
      </c>
      <c r="O1009" s="8">
        <v>288268</v>
      </c>
      <c r="P1009" s="8">
        <v>7588172</v>
      </c>
      <c r="Q1009" s="8">
        <v>4261432</v>
      </c>
      <c r="R1009" s="8">
        <v>110792</v>
      </c>
      <c r="S1009" s="8">
        <v>3852</v>
      </c>
      <c r="T1009" s="8">
        <v>8204</v>
      </c>
    </row>
    <row r="1010" spans="1:20">
      <c r="A1010" s="1">
        <v>44273</v>
      </c>
      <c r="B1010" s="8">
        <v>38627652</v>
      </c>
      <c r="C1010" s="8">
        <v>26081960</v>
      </c>
      <c r="D1010" s="8">
        <v>12545692</v>
      </c>
      <c r="E1010" s="10">
        <f>nyse_gme_short_volume__4[[#This Row],[total_short]]/nyse_gme_short_volume__4[[#This Row],[total_reported]]</f>
        <v>0.67521473994847003</v>
      </c>
      <c r="F1010" s="10">
        <f>nyse_gme_short_volume__4[[#This Row],[total_long]]/nyse_gme_short_volume__4[[#This Row],[total_reported]]</f>
        <v>0.32478526005152991</v>
      </c>
      <c r="G1010" s="8">
        <v>11782208</v>
      </c>
      <c r="H1010" s="10">
        <f>nyse_gme_short_volume__4[[#This Row],[Off-Exchange]]/nyse_gme_short_volume__4[[#This Row],[total_reported]]</f>
        <v>0.30502004108352226</v>
      </c>
      <c r="I1010" s="8">
        <v>204776</v>
      </c>
      <c r="J1010" s="8" t="s">
        <v>2307</v>
      </c>
      <c r="K1010" s="8" t="s">
        <v>2308</v>
      </c>
      <c r="L1010" s="8" t="s">
        <v>2309</v>
      </c>
      <c r="M1010" s="8" t="s">
        <v>2310</v>
      </c>
      <c r="N1010" s="8">
        <v>162264</v>
      </c>
      <c r="O1010" s="8">
        <v>121708</v>
      </c>
      <c r="P1010" s="8">
        <v>4139608</v>
      </c>
      <c r="Q1010" s="8">
        <v>2550840</v>
      </c>
      <c r="R1010" s="8">
        <v>100572</v>
      </c>
      <c r="S1010" s="8">
        <v>7980</v>
      </c>
      <c r="T1010" s="8">
        <v>2400</v>
      </c>
    </row>
    <row r="1011" spans="1:20">
      <c r="A1011" s="1">
        <v>44272</v>
      </c>
      <c r="B1011" s="8">
        <v>54042876</v>
      </c>
      <c r="C1011" s="8">
        <v>29570812</v>
      </c>
      <c r="D1011" s="8">
        <v>24472064</v>
      </c>
      <c r="E1011" s="10">
        <f>nyse_gme_short_volume__4[[#This Row],[total_short]]/nyse_gme_short_volume__4[[#This Row],[total_reported]]</f>
        <v>0.54717317412937094</v>
      </c>
      <c r="F1011" s="10">
        <f>nyse_gme_short_volume__4[[#This Row],[total_long]]/nyse_gme_short_volume__4[[#This Row],[total_reported]]</f>
        <v>0.45282682587062911</v>
      </c>
      <c r="G1011" s="8">
        <v>14768684</v>
      </c>
      <c r="H1011" s="10">
        <f>nyse_gme_short_volume__4[[#This Row],[Off-Exchange]]/nyse_gme_short_volume__4[[#This Row],[total_reported]]</f>
        <v>0.27327716607828201</v>
      </c>
      <c r="I1011" s="8">
        <v>744064</v>
      </c>
      <c r="J1011" s="8" t="s">
        <v>2311</v>
      </c>
      <c r="K1011" s="8" t="s">
        <v>2312</v>
      </c>
      <c r="L1011" s="8" t="s">
        <v>2313</v>
      </c>
      <c r="M1011" s="8" t="s">
        <v>2314</v>
      </c>
      <c r="N1011" s="8">
        <v>187076</v>
      </c>
      <c r="O1011" s="8">
        <v>163508</v>
      </c>
      <c r="P1011" s="8">
        <v>3913132</v>
      </c>
      <c r="Q1011" s="8">
        <v>2227348</v>
      </c>
      <c r="R1011" s="8">
        <v>224212</v>
      </c>
      <c r="S1011" s="8">
        <v>4256</v>
      </c>
      <c r="T1011" s="8">
        <v>1040</v>
      </c>
    </row>
    <row r="1012" spans="1:20">
      <c r="A1012" s="1">
        <v>44271</v>
      </c>
      <c r="B1012" s="8">
        <v>115580744</v>
      </c>
      <c r="C1012" s="8">
        <v>65250748</v>
      </c>
      <c r="D1012" s="8">
        <v>50329996</v>
      </c>
      <c r="E1012" s="10">
        <f>nyse_gme_short_volume__4[[#This Row],[total_short]]/nyse_gme_short_volume__4[[#This Row],[total_reported]]</f>
        <v>0.56454687642432899</v>
      </c>
      <c r="F1012" s="10">
        <f>nyse_gme_short_volume__4[[#This Row],[total_long]]/nyse_gme_short_volume__4[[#This Row],[total_reported]]</f>
        <v>0.43545312357567106</v>
      </c>
      <c r="G1012" s="8">
        <v>32894764</v>
      </c>
      <c r="H1012" s="10">
        <f>nyse_gme_short_volume__4[[#This Row],[Off-Exchange]]/nyse_gme_short_volume__4[[#This Row],[total_reported]]</f>
        <v>0.28460418977749441</v>
      </c>
      <c r="I1012" s="8">
        <v>1966296</v>
      </c>
      <c r="J1012" s="8" t="s">
        <v>2315</v>
      </c>
      <c r="K1012" s="8" t="s">
        <v>2316</v>
      </c>
      <c r="L1012" s="8" t="s">
        <v>2317</v>
      </c>
      <c r="M1012" s="8" t="s">
        <v>2318</v>
      </c>
      <c r="N1012" s="8">
        <v>487696</v>
      </c>
      <c r="O1012" s="8">
        <v>263984</v>
      </c>
      <c r="P1012" s="8">
        <v>7349012</v>
      </c>
      <c r="Q1012" s="8">
        <v>6263872</v>
      </c>
      <c r="R1012" s="8">
        <v>336196</v>
      </c>
      <c r="S1012" s="8">
        <v>77728</v>
      </c>
      <c r="T1012" s="8">
        <v>6252</v>
      </c>
    </row>
    <row r="1013" spans="1:20">
      <c r="A1013" s="1">
        <v>44270</v>
      </c>
      <c r="B1013" s="8">
        <v>78176528</v>
      </c>
      <c r="C1013" s="8">
        <v>46056740</v>
      </c>
      <c r="D1013" s="8">
        <v>32119788</v>
      </c>
      <c r="E1013" s="10">
        <f>nyse_gme_short_volume__4[[#This Row],[total_short]]/nyse_gme_short_volume__4[[#This Row],[total_reported]]</f>
        <v>0.5891377012803638</v>
      </c>
      <c r="F1013" s="10">
        <f>nyse_gme_short_volume__4[[#This Row],[total_long]]/nyse_gme_short_volume__4[[#This Row],[total_reported]]</f>
        <v>0.41086229871963614</v>
      </c>
      <c r="G1013" s="8">
        <v>21810068</v>
      </c>
      <c r="H1013" s="10">
        <f>nyse_gme_short_volume__4[[#This Row],[Off-Exchange]]/nyse_gme_short_volume__4[[#This Row],[total_reported]]</f>
        <v>0.2789848635897465</v>
      </c>
      <c r="I1013" s="8">
        <v>1190304</v>
      </c>
      <c r="J1013" s="8" t="s">
        <v>2319</v>
      </c>
      <c r="K1013" s="8" t="s">
        <v>2320</v>
      </c>
      <c r="L1013" s="8" t="s">
        <v>2321</v>
      </c>
      <c r="M1013" s="8" t="s">
        <v>2322</v>
      </c>
      <c r="N1013" s="8">
        <v>572084</v>
      </c>
      <c r="O1013" s="8">
        <v>351844</v>
      </c>
      <c r="P1013" s="8">
        <v>6297612</v>
      </c>
      <c r="Q1013" s="8">
        <v>4073548</v>
      </c>
      <c r="R1013" s="8">
        <v>322384</v>
      </c>
      <c r="S1013" s="8">
        <v>19176</v>
      </c>
      <c r="T1013" s="8">
        <v>4696</v>
      </c>
    </row>
    <row r="1014" spans="1:20">
      <c r="A1014" s="1">
        <v>44267</v>
      </c>
      <c r="B1014" s="8">
        <v>82344152</v>
      </c>
      <c r="C1014" s="8">
        <v>43710452</v>
      </c>
      <c r="D1014" s="8">
        <v>38633700</v>
      </c>
      <c r="E1014" s="10">
        <f>nyse_gme_short_volume__4[[#This Row],[total_short]]/nyse_gme_short_volume__4[[#This Row],[total_reported]]</f>
        <v>0.53082642711530992</v>
      </c>
      <c r="F1014" s="10">
        <f>nyse_gme_short_volume__4[[#This Row],[total_long]]/nyse_gme_short_volume__4[[#This Row],[total_reported]]</f>
        <v>0.46917357288469008</v>
      </c>
      <c r="G1014" s="8">
        <v>20340352</v>
      </c>
      <c r="H1014" s="10">
        <f>nyse_gme_short_volume__4[[#This Row],[Off-Exchange]]/nyse_gme_short_volume__4[[#This Row],[total_reported]]</f>
        <v>0.24701635156798993</v>
      </c>
      <c r="I1014" s="8">
        <v>1416004</v>
      </c>
      <c r="J1014" s="8" t="s">
        <v>2323</v>
      </c>
      <c r="K1014" s="8" t="s">
        <v>2324</v>
      </c>
      <c r="L1014" s="8" t="s">
        <v>2325</v>
      </c>
      <c r="M1014" s="8" t="s">
        <v>2326</v>
      </c>
      <c r="N1014" s="8">
        <v>582172</v>
      </c>
      <c r="O1014" s="8">
        <v>276684</v>
      </c>
      <c r="P1014" s="8">
        <v>5347868</v>
      </c>
      <c r="Q1014" s="8">
        <v>4590996</v>
      </c>
      <c r="R1014" s="8">
        <v>321456</v>
      </c>
      <c r="S1014" s="8">
        <v>21440</v>
      </c>
      <c r="T1014" s="8">
        <v>99836</v>
      </c>
    </row>
    <row r="1015" spans="1:20">
      <c r="A1015" s="1">
        <v>44266</v>
      </c>
      <c r="B1015" s="8">
        <v>88455628</v>
      </c>
      <c r="C1015" s="8">
        <v>48413064</v>
      </c>
      <c r="D1015" s="8">
        <v>40042564</v>
      </c>
      <c r="E1015" s="10">
        <f>nyse_gme_short_volume__4[[#This Row],[total_short]]/nyse_gme_short_volume__4[[#This Row],[total_reported]]</f>
        <v>0.54731468301824726</v>
      </c>
      <c r="F1015" s="10">
        <f>nyse_gme_short_volume__4[[#This Row],[total_long]]/nyse_gme_short_volume__4[[#This Row],[total_reported]]</f>
        <v>0.45268531698175268</v>
      </c>
      <c r="G1015" s="8">
        <v>23741332</v>
      </c>
      <c r="H1015" s="10">
        <f>nyse_gme_short_volume__4[[#This Row],[Off-Exchange]]/nyse_gme_short_volume__4[[#This Row],[total_reported]]</f>
        <v>0.26839820751710675</v>
      </c>
      <c r="I1015" s="8">
        <v>1532380</v>
      </c>
      <c r="J1015" s="8" t="s">
        <v>2327</v>
      </c>
      <c r="K1015" s="8" t="s">
        <v>2328</v>
      </c>
      <c r="L1015" s="8" t="s">
        <v>2329</v>
      </c>
      <c r="M1015" s="8" t="s">
        <v>2330</v>
      </c>
      <c r="N1015" s="8">
        <v>300124</v>
      </c>
      <c r="O1015" s="8">
        <v>163984</v>
      </c>
      <c r="P1015" s="8">
        <v>5595968</v>
      </c>
      <c r="Q1015" s="8">
        <v>5419540</v>
      </c>
      <c r="R1015" s="8">
        <v>475208</v>
      </c>
      <c r="S1015" s="8">
        <v>4780</v>
      </c>
      <c r="T1015" s="8">
        <v>86228</v>
      </c>
    </row>
    <row r="1016" spans="1:20">
      <c r="A1016" s="1">
        <v>44265</v>
      </c>
      <c r="B1016" s="8">
        <v>230261812</v>
      </c>
      <c r="C1016" s="8">
        <v>132861200</v>
      </c>
      <c r="D1016" s="8">
        <v>97400612</v>
      </c>
      <c r="E1016" s="10">
        <f>nyse_gme_short_volume__4[[#This Row],[total_short]]/nyse_gme_short_volume__4[[#This Row],[total_reported]]</f>
        <v>0.57700058401347076</v>
      </c>
      <c r="F1016" s="10">
        <f>nyse_gme_short_volume__4[[#This Row],[total_long]]/nyse_gme_short_volume__4[[#This Row],[total_reported]]</f>
        <v>0.42299941598652929</v>
      </c>
      <c r="G1016" s="8">
        <v>56745680</v>
      </c>
      <c r="H1016" s="10">
        <f>nyse_gme_short_volume__4[[#This Row],[Off-Exchange]]/nyse_gme_short_volume__4[[#This Row],[total_reported]]</f>
        <v>0.2464398221620874</v>
      </c>
      <c r="I1016" s="8">
        <v>2953376</v>
      </c>
      <c r="J1016" s="8" t="s">
        <v>2331</v>
      </c>
      <c r="K1016" s="8" t="s">
        <v>2332</v>
      </c>
      <c r="L1016" s="8" t="s">
        <v>2333</v>
      </c>
      <c r="M1016" s="8" t="s">
        <v>2334</v>
      </c>
      <c r="N1016" s="8">
        <v>1090564</v>
      </c>
      <c r="O1016" s="8">
        <v>972628</v>
      </c>
      <c r="P1016" s="8">
        <v>22512048</v>
      </c>
      <c r="Q1016" s="8">
        <v>13952168</v>
      </c>
      <c r="R1016" s="8">
        <v>750340</v>
      </c>
      <c r="S1016" s="8">
        <v>76688</v>
      </c>
      <c r="T1016" s="8">
        <v>200572</v>
      </c>
    </row>
    <row r="1017" spans="1:20">
      <c r="A1017" s="1">
        <v>44264</v>
      </c>
      <c r="B1017" s="8">
        <v>120893592</v>
      </c>
      <c r="C1017" s="8">
        <v>72988560</v>
      </c>
      <c r="D1017" s="8">
        <v>47905032</v>
      </c>
      <c r="E1017" s="10">
        <f>nyse_gme_short_volume__4[[#This Row],[total_short]]/nyse_gme_short_volume__4[[#This Row],[total_reported]]</f>
        <v>0.60374217353058712</v>
      </c>
      <c r="F1017" s="10">
        <f>nyse_gme_short_volume__4[[#This Row],[total_long]]/nyse_gme_short_volume__4[[#This Row],[total_reported]]</f>
        <v>0.39625782646941288</v>
      </c>
      <c r="G1017" s="8">
        <v>33234940</v>
      </c>
      <c r="H1017" s="10">
        <f>nyse_gme_short_volume__4[[#This Row],[Off-Exchange]]/nyse_gme_short_volume__4[[#This Row],[total_reported]]</f>
        <v>0.27491068343804359</v>
      </c>
      <c r="I1017" s="8">
        <v>796068</v>
      </c>
      <c r="J1017" s="8" t="s">
        <v>2335</v>
      </c>
      <c r="K1017" s="8" t="s">
        <v>2336</v>
      </c>
      <c r="L1017" s="8" t="s">
        <v>2337</v>
      </c>
      <c r="M1017" s="8" t="s">
        <v>2338</v>
      </c>
      <c r="N1017" s="8">
        <v>303724</v>
      </c>
      <c r="O1017" s="8">
        <v>344092</v>
      </c>
      <c r="P1017" s="8">
        <v>10391492</v>
      </c>
      <c r="Q1017" s="8">
        <v>6477208</v>
      </c>
      <c r="R1017" s="8">
        <v>160260</v>
      </c>
      <c r="S1017" s="8">
        <v>27652</v>
      </c>
      <c r="T1017" s="8">
        <v>6212</v>
      </c>
    </row>
    <row r="1018" spans="1:20">
      <c r="A1018" s="1">
        <v>44263</v>
      </c>
      <c r="B1018" s="8">
        <v>208217036</v>
      </c>
      <c r="C1018" s="8">
        <v>120085948</v>
      </c>
      <c r="D1018" s="8">
        <v>88131088</v>
      </c>
      <c r="E1018" s="10">
        <f>nyse_gme_short_volume__4[[#This Row],[total_short]]/nyse_gme_short_volume__4[[#This Row],[total_reported]]</f>
        <v>0.57673449928467913</v>
      </c>
      <c r="F1018" s="10">
        <f>nyse_gme_short_volume__4[[#This Row],[total_long]]/nyse_gme_short_volume__4[[#This Row],[total_reported]]</f>
        <v>0.42326550071532093</v>
      </c>
      <c r="G1018" s="8">
        <v>59958652</v>
      </c>
      <c r="H1018" s="10">
        <f>nyse_gme_short_volume__4[[#This Row],[Off-Exchange]]/nyse_gme_short_volume__4[[#This Row],[total_reported]]</f>
        <v>0.28796227797614027</v>
      </c>
      <c r="I1018" s="8">
        <v>1121184</v>
      </c>
      <c r="J1018" s="8" t="s">
        <v>2339</v>
      </c>
      <c r="K1018" s="8" t="s">
        <v>2340</v>
      </c>
      <c r="L1018" s="8" t="s">
        <v>2341</v>
      </c>
      <c r="M1018" s="8" t="s">
        <v>2342</v>
      </c>
      <c r="N1018" s="8">
        <v>454308</v>
      </c>
      <c r="O1018" s="8">
        <v>878776</v>
      </c>
      <c r="P1018" s="8">
        <v>16841508</v>
      </c>
      <c r="Q1018" s="8">
        <v>9437340</v>
      </c>
      <c r="R1018" s="8">
        <v>145716</v>
      </c>
      <c r="S1018" s="8">
        <v>39224</v>
      </c>
      <c r="T1018" s="8">
        <v>95168</v>
      </c>
    </row>
    <row r="1019" spans="1:20">
      <c r="A1019" s="1">
        <v>44260</v>
      </c>
      <c r="B1019" s="8">
        <v>104339072</v>
      </c>
      <c r="C1019" s="8">
        <v>62810848</v>
      </c>
      <c r="D1019" s="8">
        <v>41528224</v>
      </c>
      <c r="E1019" s="10">
        <f>nyse_gme_short_volume__4[[#This Row],[total_short]]/nyse_gme_short_volume__4[[#This Row],[total_reported]]</f>
        <v>0.60198779609617381</v>
      </c>
      <c r="F1019" s="10">
        <f>nyse_gme_short_volume__4[[#This Row],[total_long]]/nyse_gme_short_volume__4[[#This Row],[total_reported]]</f>
        <v>0.39801220390382619</v>
      </c>
      <c r="G1019" s="8">
        <v>31246136</v>
      </c>
      <c r="H1019" s="10">
        <f>nyse_gme_short_volume__4[[#This Row],[Off-Exchange]]/nyse_gme_short_volume__4[[#This Row],[total_reported]]</f>
        <v>0.29946725997333001</v>
      </c>
      <c r="I1019" s="8">
        <v>678612</v>
      </c>
      <c r="J1019" s="8" t="s">
        <v>2343</v>
      </c>
      <c r="K1019" s="8" t="s">
        <v>2344</v>
      </c>
      <c r="L1019" s="8" t="s">
        <v>2345</v>
      </c>
      <c r="M1019" s="8" t="s">
        <v>2346</v>
      </c>
      <c r="N1019" s="8">
        <v>220132</v>
      </c>
      <c r="O1019" s="8">
        <v>406464</v>
      </c>
      <c r="P1019" s="8">
        <v>7683228</v>
      </c>
      <c r="Q1019" s="8">
        <v>4116712</v>
      </c>
      <c r="R1019" s="8">
        <v>171396</v>
      </c>
      <c r="S1019" s="8">
        <v>66484</v>
      </c>
      <c r="T1019" s="8">
        <v>2400</v>
      </c>
    </row>
    <row r="1020" spans="1:20">
      <c r="A1020" s="1">
        <v>44259</v>
      </c>
      <c r="B1020" s="8">
        <v>106977336</v>
      </c>
      <c r="C1020" s="8">
        <v>62246312</v>
      </c>
      <c r="D1020" s="8">
        <v>44731024</v>
      </c>
      <c r="E1020" s="10">
        <f>nyse_gme_short_volume__4[[#This Row],[total_short]]/nyse_gme_short_volume__4[[#This Row],[total_reported]]</f>
        <v>0.58186448015493675</v>
      </c>
      <c r="F1020" s="10">
        <f>nyse_gme_short_volume__4[[#This Row],[total_long]]/nyse_gme_short_volume__4[[#This Row],[total_reported]]</f>
        <v>0.41813551984506325</v>
      </c>
      <c r="G1020" s="8">
        <v>33207668</v>
      </c>
      <c r="H1020" s="10">
        <f>nyse_gme_short_volume__4[[#This Row],[Off-Exchange]]/nyse_gme_short_volume__4[[#This Row],[total_reported]]</f>
        <v>0.31041778793220276</v>
      </c>
      <c r="I1020" s="8">
        <v>734736</v>
      </c>
      <c r="J1020" s="8" t="s">
        <v>2347</v>
      </c>
      <c r="K1020" s="8" t="s">
        <v>2348</v>
      </c>
      <c r="L1020" s="8" t="s">
        <v>2349</v>
      </c>
      <c r="M1020" s="8" t="s">
        <v>2350</v>
      </c>
      <c r="N1020" s="8">
        <v>378584</v>
      </c>
      <c r="O1020" s="8">
        <v>417448</v>
      </c>
      <c r="P1020" s="8">
        <v>7667124</v>
      </c>
      <c r="Q1020" s="8">
        <v>4752764</v>
      </c>
      <c r="R1020" s="8">
        <v>102848</v>
      </c>
      <c r="S1020" s="8">
        <v>15676</v>
      </c>
      <c r="T1020" s="8">
        <v>196528</v>
      </c>
    </row>
    <row r="1021" spans="1:20">
      <c r="A1021" s="1">
        <v>44258</v>
      </c>
      <c r="B1021" s="8">
        <v>60622416</v>
      </c>
      <c r="C1021" s="8">
        <v>36763168</v>
      </c>
      <c r="D1021" s="8">
        <v>23859248</v>
      </c>
      <c r="E1021" s="10">
        <f>nyse_gme_short_volume__4[[#This Row],[total_short]]/nyse_gme_short_volume__4[[#This Row],[total_reported]]</f>
        <v>0.60642861874723042</v>
      </c>
      <c r="F1021" s="10">
        <f>nyse_gme_short_volume__4[[#This Row],[total_long]]/nyse_gme_short_volume__4[[#This Row],[total_reported]]</f>
        <v>0.39357138125276958</v>
      </c>
      <c r="G1021" s="8">
        <v>18603172</v>
      </c>
      <c r="H1021" s="10">
        <f>nyse_gme_short_volume__4[[#This Row],[Off-Exchange]]/nyse_gme_short_volume__4[[#This Row],[total_reported]]</f>
        <v>0.30686952496251552</v>
      </c>
      <c r="I1021" s="8">
        <v>359784</v>
      </c>
      <c r="J1021" s="8" t="s">
        <v>2351</v>
      </c>
      <c r="K1021" s="8" t="s">
        <v>2352</v>
      </c>
      <c r="L1021" s="8" t="s">
        <v>2353</v>
      </c>
      <c r="M1021" s="8" t="s">
        <v>2354</v>
      </c>
      <c r="N1021" s="8">
        <v>218700</v>
      </c>
      <c r="O1021" s="8">
        <v>212728</v>
      </c>
      <c r="P1021" s="8">
        <v>4719244</v>
      </c>
      <c r="Q1021" s="8">
        <v>2212976</v>
      </c>
      <c r="R1021" s="8">
        <v>39016</v>
      </c>
      <c r="S1021" s="8">
        <v>17024</v>
      </c>
      <c r="T1021" s="8">
        <v>50572</v>
      </c>
    </row>
    <row r="1022" spans="1:20">
      <c r="A1022" s="1">
        <v>44257</v>
      </c>
      <c r="B1022" s="8">
        <v>115558224</v>
      </c>
      <c r="C1022" s="8">
        <v>67726700</v>
      </c>
      <c r="D1022" s="8">
        <v>47831524</v>
      </c>
      <c r="E1022" s="10">
        <f>nyse_gme_short_volume__4[[#This Row],[total_short]]/nyse_gme_short_volume__4[[#This Row],[total_reported]]</f>
        <v>0.58608290830084064</v>
      </c>
      <c r="F1022" s="10">
        <f>nyse_gme_short_volume__4[[#This Row],[total_long]]/nyse_gme_short_volume__4[[#This Row],[total_reported]]</f>
        <v>0.41391709169915936</v>
      </c>
      <c r="G1022" s="8">
        <v>37127928</v>
      </c>
      <c r="H1022" s="10">
        <f>nyse_gme_short_volume__4[[#This Row],[Off-Exchange]]/nyse_gme_short_volume__4[[#This Row],[total_reported]]</f>
        <v>0.32129195755033413</v>
      </c>
      <c r="I1022" s="8">
        <v>729492</v>
      </c>
      <c r="J1022" s="8" t="s">
        <v>2355</v>
      </c>
      <c r="K1022" s="8" t="s">
        <v>2356</v>
      </c>
      <c r="L1022" s="8" t="s">
        <v>2357</v>
      </c>
      <c r="M1022" s="8" t="s">
        <v>2358</v>
      </c>
      <c r="N1022" s="8">
        <v>433248</v>
      </c>
      <c r="O1022" s="8">
        <v>530628</v>
      </c>
      <c r="P1022" s="8">
        <v>7652536</v>
      </c>
      <c r="Q1022" s="8">
        <v>4304888</v>
      </c>
      <c r="R1022" s="8">
        <v>58088</v>
      </c>
      <c r="S1022" s="8">
        <v>17988</v>
      </c>
      <c r="T1022" s="8">
        <v>135328</v>
      </c>
    </row>
    <row r="1023" spans="1:20">
      <c r="A1023" s="1">
        <v>44256</v>
      </c>
      <c r="B1023" s="8">
        <v>163870744</v>
      </c>
      <c r="C1023" s="8">
        <v>87550068</v>
      </c>
      <c r="D1023" s="8">
        <v>76320676</v>
      </c>
      <c r="E1023" s="10">
        <f>nyse_gme_short_volume__4[[#This Row],[total_short]]/nyse_gme_short_volume__4[[#This Row],[total_reported]]</f>
        <v>0.53426295544249192</v>
      </c>
      <c r="F1023" s="10">
        <f>nyse_gme_short_volume__4[[#This Row],[total_long]]/nyse_gme_short_volume__4[[#This Row],[total_reported]]</f>
        <v>0.46573704455750808</v>
      </c>
      <c r="G1023" s="8">
        <v>51815408</v>
      </c>
      <c r="H1023" s="10">
        <f>nyse_gme_short_volume__4[[#This Row],[Off-Exchange]]/nyse_gme_short_volume__4[[#This Row],[total_reported]]</f>
        <v>0.31619681912227116</v>
      </c>
      <c r="I1023" s="8">
        <v>3029000</v>
      </c>
      <c r="J1023" s="8" t="s">
        <v>2359</v>
      </c>
      <c r="K1023" s="8" t="s">
        <v>2360</v>
      </c>
      <c r="L1023" s="8" t="s">
        <v>2361</v>
      </c>
      <c r="M1023" s="8" t="s">
        <v>2362</v>
      </c>
      <c r="N1023" s="8">
        <v>550172</v>
      </c>
      <c r="O1023" s="8">
        <v>642548</v>
      </c>
      <c r="P1023" s="8">
        <v>8810800</v>
      </c>
      <c r="Q1023" s="8">
        <v>5572444</v>
      </c>
      <c r="R1023" s="8">
        <v>373156</v>
      </c>
      <c r="S1023" s="8">
        <v>58568</v>
      </c>
      <c r="T1023" s="8">
        <v>2100</v>
      </c>
    </row>
    <row r="1024" spans="1:20">
      <c r="A1024" s="1">
        <v>44253</v>
      </c>
      <c r="B1024" s="8">
        <v>294912772</v>
      </c>
      <c r="C1024" s="8">
        <v>169366544</v>
      </c>
      <c r="D1024" s="8">
        <v>125546228</v>
      </c>
      <c r="E1024" s="10">
        <f>nyse_gme_short_volume__4[[#This Row],[total_short]]/nyse_gme_short_volume__4[[#This Row],[total_reported]]</f>
        <v>0.57429368979652062</v>
      </c>
      <c r="F1024" s="10">
        <f>nyse_gme_short_volume__4[[#This Row],[total_long]]/nyse_gme_short_volume__4[[#This Row],[total_reported]]</f>
        <v>0.42570631020347943</v>
      </c>
      <c r="G1024" s="8">
        <v>84741748</v>
      </c>
      <c r="H1024" s="10">
        <f>nyse_gme_short_volume__4[[#This Row],[Off-Exchange]]/nyse_gme_short_volume__4[[#This Row],[total_reported]]</f>
        <v>0.28734512725681477</v>
      </c>
      <c r="I1024" s="8">
        <v>4317860</v>
      </c>
      <c r="J1024" s="8" t="s">
        <v>2363</v>
      </c>
      <c r="K1024" s="8" t="s">
        <v>2364</v>
      </c>
      <c r="L1024" s="8" t="s">
        <v>2365</v>
      </c>
      <c r="M1024" s="8" t="s">
        <v>2366</v>
      </c>
      <c r="N1024" s="8">
        <v>1096236</v>
      </c>
      <c r="O1024" s="8">
        <v>1410796</v>
      </c>
      <c r="P1024" s="8">
        <v>24069064</v>
      </c>
      <c r="Q1024" s="8">
        <v>15400992</v>
      </c>
      <c r="R1024" s="8">
        <v>498404</v>
      </c>
      <c r="S1024" s="8">
        <v>86752</v>
      </c>
      <c r="T1024" s="8">
        <v>349148</v>
      </c>
    </row>
    <row r="1025" spans="1:20">
      <c r="A1025" s="1">
        <v>44252</v>
      </c>
      <c r="B1025" s="8">
        <v>440640440</v>
      </c>
      <c r="C1025" s="8">
        <v>269739968</v>
      </c>
      <c r="D1025" s="8">
        <v>170900472</v>
      </c>
      <c r="E1025" s="10">
        <f>nyse_gme_short_volume__4[[#This Row],[total_short]]/nyse_gme_short_volume__4[[#This Row],[total_reported]]</f>
        <v>0.61215436331717532</v>
      </c>
      <c r="F1025" s="10">
        <f>nyse_gme_short_volume__4[[#This Row],[total_long]]/nyse_gme_short_volume__4[[#This Row],[total_reported]]</f>
        <v>0.38784563668282468</v>
      </c>
      <c r="G1025" s="8">
        <v>130508476</v>
      </c>
      <c r="H1025" s="10">
        <f>nyse_gme_short_volume__4[[#This Row],[Off-Exchange]]/nyse_gme_short_volume__4[[#This Row],[total_reported]]</f>
        <v>0.29617907062728965</v>
      </c>
      <c r="I1025" s="8">
        <v>2240540</v>
      </c>
      <c r="J1025" s="8" t="s">
        <v>2367</v>
      </c>
      <c r="K1025" s="8" t="s">
        <v>2368</v>
      </c>
      <c r="L1025" s="8" t="s">
        <v>2369</v>
      </c>
      <c r="M1025" s="8" t="s">
        <v>2370</v>
      </c>
      <c r="N1025" s="8">
        <v>1667840</v>
      </c>
      <c r="O1025" s="8">
        <v>4097708</v>
      </c>
      <c r="P1025" s="8">
        <v>37653080</v>
      </c>
      <c r="Q1025" s="8">
        <v>25428248</v>
      </c>
      <c r="R1025" s="8">
        <v>614868</v>
      </c>
      <c r="S1025" s="8">
        <v>161620</v>
      </c>
      <c r="T1025" s="8">
        <v>10956</v>
      </c>
    </row>
    <row r="1026" spans="1:20">
      <c r="A1026" s="1">
        <v>44251</v>
      </c>
      <c r="B1026" s="8">
        <v>153023684</v>
      </c>
      <c r="C1026" s="8">
        <v>83776776</v>
      </c>
      <c r="D1026" s="8">
        <v>69246908</v>
      </c>
      <c r="E1026" s="10">
        <f>nyse_gme_short_volume__4[[#This Row],[total_short]]/nyse_gme_short_volume__4[[#This Row],[total_reported]]</f>
        <v>0.54747587961612532</v>
      </c>
      <c r="F1026" s="10">
        <f>nyse_gme_short_volume__4[[#This Row],[total_long]]/nyse_gme_short_volume__4[[#This Row],[total_reported]]</f>
        <v>0.45252412038387468</v>
      </c>
      <c r="G1026" s="8">
        <v>45720196</v>
      </c>
      <c r="H1026" s="10">
        <f>nyse_gme_short_volume__4[[#This Row],[Off-Exchange]]/nyse_gme_short_volume__4[[#This Row],[total_reported]]</f>
        <v>0.29877856031749961</v>
      </c>
      <c r="I1026" s="8">
        <v>1925996</v>
      </c>
      <c r="J1026" s="8" t="s">
        <v>2371</v>
      </c>
      <c r="K1026" s="8" t="s">
        <v>2372</v>
      </c>
      <c r="L1026" s="8" t="s">
        <v>2373</v>
      </c>
      <c r="M1026" s="8" t="s">
        <v>2374</v>
      </c>
      <c r="N1026" s="8">
        <v>488588</v>
      </c>
      <c r="O1026" s="8">
        <v>233768</v>
      </c>
      <c r="P1026" s="8">
        <v>13023352</v>
      </c>
      <c r="Q1026" s="8">
        <v>4922768</v>
      </c>
      <c r="R1026" s="8">
        <v>331404</v>
      </c>
      <c r="S1026" s="8">
        <v>66292</v>
      </c>
      <c r="T1026" s="8">
        <v>45940</v>
      </c>
    </row>
    <row r="1027" spans="1:20">
      <c r="A1027" s="1">
        <v>44250</v>
      </c>
      <c r="B1027" s="8">
        <v>22971044</v>
      </c>
      <c r="C1027" s="8">
        <v>12838252</v>
      </c>
      <c r="D1027" s="8">
        <v>10132792</v>
      </c>
      <c r="E1027" s="10">
        <f>nyse_gme_short_volume__4[[#This Row],[total_short]]/nyse_gme_short_volume__4[[#This Row],[total_reported]]</f>
        <v>0.55888848586942763</v>
      </c>
      <c r="F1027" s="10">
        <f>nyse_gme_short_volume__4[[#This Row],[total_long]]/nyse_gme_short_volume__4[[#This Row],[total_reported]]</f>
        <v>0.44111151413057237</v>
      </c>
      <c r="G1027" s="8">
        <v>6885152</v>
      </c>
      <c r="H1027" s="10">
        <f>nyse_gme_short_volume__4[[#This Row],[Off-Exchange]]/nyse_gme_short_volume__4[[#This Row],[total_reported]]</f>
        <v>0.29973178406693224</v>
      </c>
      <c r="I1027" s="8">
        <v>205816</v>
      </c>
      <c r="J1027" s="8" t="s">
        <v>2375</v>
      </c>
      <c r="K1027" s="8" t="s">
        <v>2376</v>
      </c>
      <c r="L1027" s="8" t="s">
        <v>2377</v>
      </c>
      <c r="M1027" s="8" t="s">
        <v>2378</v>
      </c>
      <c r="N1027" s="8">
        <v>62552</v>
      </c>
      <c r="O1027" s="8">
        <v>90272</v>
      </c>
      <c r="P1027" s="8">
        <v>1946692</v>
      </c>
      <c r="Q1027" s="8">
        <v>761744</v>
      </c>
      <c r="R1027" s="8">
        <v>26748</v>
      </c>
      <c r="S1027" s="8">
        <v>10628</v>
      </c>
      <c r="T1027" s="8">
        <v>1520</v>
      </c>
    </row>
    <row r="1028" spans="1:20">
      <c r="A1028" s="1">
        <v>44249</v>
      </c>
      <c r="B1028" s="8">
        <v>61825432</v>
      </c>
      <c r="C1028" s="8">
        <v>38135552</v>
      </c>
      <c r="D1028" s="8">
        <v>23689880</v>
      </c>
      <c r="E1028" s="10">
        <f>nyse_gme_short_volume__4[[#This Row],[total_short]]/nyse_gme_short_volume__4[[#This Row],[total_reported]]</f>
        <v>0.6168262924551825</v>
      </c>
      <c r="F1028" s="10">
        <f>nyse_gme_short_volume__4[[#This Row],[total_long]]/nyse_gme_short_volume__4[[#This Row],[total_reported]]</f>
        <v>0.3831737075448175</v>
      </c>
      <c r="G1028" s="8">
        <v>21530580</v>
      </c>
      <c r="H1028" s="10">
        <f>nyse_gme_short_volume__4[[#This Row],[Off-Exchange]]/nyse_gme_short_volume__4[[#This Row],[total_reported]]</f>
        <v>0.34824795077857279</v>
      </c>
      <c r="I1028" s="8">
        <v>380220</v>
      </c>
      <c r="J1028" s="8" t="s">
        <v>2379</v>
      </c>
      <c r="K1028" s="8" t="s">
        <v>2380</v>
      </c>
      <c r="L1028" s="8" t="s">
        <v>2381</v>
      </c>
      <c r="M1028" s="8" t="s">
        <v>2382</v>
      </c>
      <c r="N1028" s="8">
        <v>201868</v>
      </c>
      <c r="O1028" s="8">
        <v>225940</v>
      </c>
      <c r="P1028" s="8">
        <v>5860616</v>
      </c>
      <c r="Q1028" s="8">
        <v>1753260</v>
      </c>
      <c r="R1028" s="8">
        <v>60324</v>
      </c>
      <c r="S1028" s="8">
        <v>10864</v>
      </c>
      <c r="T1028" s="8">
        <v>888</v>
      </c>
    </row>
    <row r="1029" spans="1:20">
      <c r="A1029" s="1">
        <v>44246</v>
      </c>
      <c r="B1029" s="8">
        <v>45311240</v>
      </c>
      <c r="C1029" s="8">
        <v>16218596</v>
      </c>
      <c r="D1029" s="8">
        <v>29092644</v>
      </c>
      <c r="E1029" s="10">
        <f>nyse_gme_short_volume__4[[#This Row],[total_short]]/nyse_gme_short_volume__4[[#This Row],[total_reported]]</f>
        <v>0.35793758899557815</v>
      </c>
      <c r="F1029" s="10">
        <f>nyse_gme_short_volume__4[[#This Row],[total_long]]/nyse_gme_short_volume__4[[#This Row],[total_reported]]</f>
        <v>0.64206241100442185</v>
      </c>
      <c r="G1029" s="8">
        <v>8222440</v>
      </c>
      <c r="H1029" s="10">
        <f>nyse_gme_short_volume__4[[#This Row],[Off-Exchange]]/nyse_gme_short_volume__4[[#This Row],[total_reported]]</f>
        <v>0.18146579082805944</v>
      </c>
      <c r="I1029" s="8">
        <v>539176</v>
      </c>
      <c r="J1029" s="8" t="s">
        <v>2383</v>
      </c>
      <c r="K1029" s="8" t="s">
        <v>2384</v>
      </c>
      <c r="L1029" s="8" t="s">
        <v>2385</v>
      </c>
      <c r="M1029" s="8" t="s">
        <v>2386</v>
      </c>
      <c r="N1029" s="8">
        <v>77180</v>
      </c>
      <c r="O1029" s="8">
        <v>43280</v>
      </c>
      <c r="P1029" s="8">
        <v>2284308</v>
      </c>
      <c r="Q1029" s="8">
        <v>1376236</v>
      </c>
      <c r="R1029" s="8">
        <v>88384</v>
      </c>
      <c r="S1029" s="8">
        <v>27120</v>
      </c>
      <c r="T1029" s="8">
        <v>420</v>
      </c>
    </row>
    <row r="1030" spans="1:20">
      <c r="A1030" s="1">
        <v>44245</v>
      </c>
      <c r="B1030" s="8">
        <v>79705040</v>
      </c>
      <c r="C1030" s="8">
        <v>37912140</v>
      </c>
      <c r="D1030" s="8">
        <v>41792900</v>
      </c>
      <c r="E1030" s="10">
        <f>nyse_gme_short_volume__4[[#This Row],[total_short]]/nyse_gme_short_volume__4[[#This Row],[total_reported]]</f>
        <v>0.47565549179826017</v>
      </c>
      <c r="F1030" s="10">
        <f>nyse_gme_short_volume__4[[#This Row],[total_long]]/nyse_gme_short_volume__4[[#This Row],[total_reported]]</f>
        <v>0.52434450820173983</v>
      </c>
      <c r="G1030" s="8">
        <v>17551532</v>
      </c>
      <c r="H1030" s="10">
        <f>nyse_gme_short_volume__4[[#This Row],[Off-Exchange]]/nyse_gme_short_volume__4[[#This Row],[total_reported]]</f>
        <v>0.22020604970526331</v>
      </c>
      <c r="I1030" s="8">
        <v>168268</v>
      </c>
      <c r="J1030" s="8" t="s">
        <v>2387</v>
      </c>
      <c r="K1030" s="8" t="s">
        <v>2388</v>
      </c>
      <c r="L1030" s="8" t="s">
        <v>2389</v>
      </c>
      <c r="M1030" s="8" t="s">
        <v>2390</v>
      </c>
      <c r="N1030" s="8">
        <v>235524</v>
      </c>
      <c r="O1030" s="8">
        <v>355372</v>
      </c>
      <c r="P1030" s="8">
        <v>5331092</v>
      </c>
      <c r="Q1030" s="8">
        <v>3102696</v>
      </c>
      <c r="R1030" s="8">
        <v>176020</v>
      </c>
      <c r="S1030" s="8">
        <v>3520</v>
      </c>
      <c r="T1030" s="8">
        <v>2852</v>
      </c>
    </row>
    <row r="1031" spans="1:20">
      <c r="A1031" s="1">
        <v>44244</v>
      </c>
      <c r="B1031" s="8">
        <v>31600072</v>
      </c>
      <c r="C1031" s="8">
        <v>19522564</v>
      </c>
      <c r="D1031" s="8">
        <v>12077508</v>
      </c>
      <c r="E1031" s="10">
        <f>nyse_gme_short_volume__4[[#This Row],[total_short]]/nyse_gme_short_volume__4[[#This Row],[total_reported]]</f>
        <v>0.61780125057942903</v>
      </c>
      <c r="F1031" s="10">
        <f>nyse_gme_short_volume__4[[#This Row],[total_long]]/nyse_gme_short_volume__4[[#This Row],[total_reported]]</f>
        <v>0.38219874942057092</v>
      </c>
      <c r="G1031" s="8">
        <v>8523796</v>
      </c>
      <c r="H1031" s="10">
        <f>nyse_gme_short_volume__4[[#This Row],[Off-Exchange]]/nyse_gme_short_volume__4[[#This Row],[total_reported]]</f>
        <v>0.26973976514990217</v>
      </c>
      <c r="I1031" s="8">
        <v>98084</v>
      </c>
      <c r="J1031" s="8" t="s">
        <v>2391</v>
      </c>
      <c r="K1031" s="8" t="s">
        <v>2392</v>
      </c>
      <c r="L1031" s="8" t="s">
        <v>2393</v>
      </c>
      <c r="M1031" s="8" t="s">
        <v>2394</v>
      </c>
      <c r="N1031" s="8">
        <v>103784</v>
      </c>
      <c r="O1031" s="8">
        <v>59172</v>
      </c>
      <c r="P1031" s="8">
        <v>3181908</v>
      </c>
      <c r="Q1031" s="8">
        <v>1299704</v>
      </c>
      <c r="R1031" s="8">
        <v>59292</v>
      </c>
      <c r="S1031" s="8">
        <v>5140</v>
      </c>
      <c r="T1031" s="8">
        <v>6812</v>
      </c>
    </row>
    <row r="1032" spans="1:20">
      <c r="A1032" s="1">
        <v>44243</v>
      </c>
      <c r="B1032" s="8">
        <v>27995380</v>
      </c>
      <c r="C1032" s="8">
        <v>17517820</v>
      </c>
      <c r="D1032" s="8">
        <v>10477560</v>
      </c>
      <c r="E1032" s="10">
        <f>nyse_gme_short_volume__4[[#This Row],[total_short]]/nyse_gme_short_volume__4[[#This Row],[total_reported]]</f>
        <v>0.62573967561790556</v>
      </c>
      <c r="F1032" s="10">
        <f>nyse_gme_short_volume__4[[#This Row],[total_long]]/nyse_gme_short_volume__4[[#This Row],[total_reported]]</f>
        <v>0.3742603243820945</v>
      </c>
      <c r="G1032" s="8">
        <v>8377224</v>
      </c>
      <c r="H1032" s="10">
        <f>nyse_gme_short_volume__4[[#This Row],[Off-Exchange]]/nyse_gme_short_volume__4[[#This Row],[total_reported]]</f>
        <v>0.29923594535955578</v>
      </c>
      <c r="I1032" s="8">
        <v>103184</v>
      </c>
      <c r="J1032" s="8" t="s">
        <v>2395</v>
      </c>
      <c r="K1032" s="8" t="s">
        <v>2396</v>
      </c>
      <c r="L1032" s="8" t="s">
        <v>2397</v>
      </c>
      <c r="M1032" s="8" t="s">
        <v>2398</v>
      </c>
      <c r="N1032" s="8">
        <v>71992</v>
      </c>
      <c r="O1032" s="8">
        <v>76288</v>
      </c>
      <c r="P1032" s="8">
        <v>2452944</v>
      </c>
      <c r="Q1032" s="8">
        <v>722456</v>
      </c>
      <c r="R1032" s="8">
        <v>51224</v>
      </c>
      <c r="S1032" s="8">
        <v>4032</v>
      </c>
      <c r="T1032" s="8">
        <v>2644</v>
      </c>
    </row>
    <row r="1033" spans="1:20">
      <c r="A1033" s="1">
        <v>44239</v>
      </c>
      <c r="B1033" s="8">
        <v>48703072</v>
      </c>
      <c r="C1033" s="8">
        <v>18358012</v>
      </c>
      <c r="D1033" s="8">
        <v>30345060</v>
      </c>
      <c r="E1033" s="10">
        <f>nyse_gme_short_volume__4[[#This Row],[total_short]]/nyse_gme_short_volume__4[[#This Row],[total_reported]]</f>
        <v>0.37693745478724627</v>
      </c>
      <c r="F1033" s="10">
        <f>nyse_gme_short_volume__4[[#This Row],[total_long]]/nyse_gme_short_volume__4[[#This Row],[total_reported]]</f>
        <v>0.62306254521275373</v>
      </c>
      <c r="G1033" s="8">
        <v>8044304</v>
      </c>
      <c r="H1033" s="10">
        <f>nyse_gme_short_volume__4[[#This Row],[Off-Exchange]]/nyse_gme_short_volume__4[[#This Row],[total_reported]]</f>
        <v>0.16517036132751545</v>
      </c>
      <c r="I1033" s="8">
        <v>203660</v>
      </c>
      <c r="J1033" s="8" t="s">
        <v>2399</v>
      </c>
      <c r="K1033" s="8" t="s">
        <v>2400</v>
      </c>
      <c r="L1033" s="8" t="s">
        <v>2401</v>
      </c>
      <c r="M1033" s="8" t="s">
        <v>2402</v>
      </c>
      <c r="N1033" s="8">
        <v>100252</v>
      </c>
      <c r="O1033" s="8">
        <v>197536</v>
      </c>
      <c r="P1033" s="8">
        <v>2535824</v>
      </c>
      <c r="Q1033" s="8">
        <v>1446660</v>
      </c>
      <c r="R1033" s="8">
        <v>56024</v>
      </c>
      <c r="S1033" s="8">
        <v>9484</v>
      </c>
      <c r="T1033" s="8">
        <v>2116</v>
      </c>
    </row>
    <row r="1034" spans="1:20">
      <c r="A1034" s="1">
        <v>44238</v>
      </c>
      <c r="B1034" s="8">
        <v>45778884</v>
      </c>
      <c r="C1034" s="8">
        <v>18170296</v>
      </c>
      <c r="D1034" s="8">
        <v>27608588</v>
      </c>
      <c r="E1034" s="10">
        <f>nyse_gme_short_volume__4[[#This Row],[total_short]]/nyse_gme_short_volume__4[[#This Row],[total_reported]]</f>
        <v>0.39691435029303029</v>
      </c>
      <c r="F1034" s="10">
        <f>nyse_gme_short_volume__4[[#This Row],[total_long]]/nyse_gme_short_volume__4[[#This Row],[total_reported]]</f>
        <v>0.60308564970696965</v>
      </c>
      <c r="G1034" s="8">
        <v>8803260</v>
      </c>
      <c r="H1034" s="10">
        <f>nyse_gme_short_volume__4[[#This Row],[Off-Exchange]]/nyse_gme_short_volume__4[[#This Row],[total_reported]]</f>
        <v>0.19229957637237291</v>
      </c>
      <c r="I1034" s="8">
        <v>133656</v>
      </c>
      <c r="J1034" s="8" t="s">
        <v>2403</v>
      </c>
      <c r="K1034" s="8" t="s">
        <v>2404</v>
      </c>
      <c r="L1034" s="8" t="s">
        <v>2405</v>
      </c>
      <c r="M1034" s="8" t="s">
        <v>2406</v>
      </c>
      <c r="N1034" s="8">
        <v>95188</v>
      </c>
      <c r="O1034" s="8">
        <v>91720</v>
      </c>
      <c r="P1034" s="8">
        <v>2533628</v>
      </c>
      <c r="Q1034" s="8">
        <v>1072132</v>
      </c>
      <c r="R1034" s="8">
        <v>20828</v>
      </c>
      <c r="S1034" s="8">
        <v>1324</v>
      </c>
      <c r="T1034" s="8">
        <v>1828</v>
      </c>
    </row>
    <row r="1035" spans="1:20">
      <c r="A1035" s="1">
        <v>44237</v>
      </c>
      <c r="B1035" s="8">
        <v>125811196</v>
      </c>
      <c r="C1035" s="8">
        <v>44609896</v>
      </c>
      <c r="D1035" s="8">
        <v>81201300</v>
      </c>
      <c r="E1035" s="10">
        <f>nyse_gme_short_volume__4[[#This Row],[total_short]]/nyse_gme_short_volume__4[[#This Row],[total_reported]]</f>
        <v>0.35457810924871902</v>
      </c>
      <c r="F1035" s="10">
        <f>nyse_gme_short_volume__4[[#This Row],[total_long]]/nyse_gme_short_volume__4[[#This Row],[total_reported]]</f>
        <v>0.64542189075128098</v>
      </c>
      <c r="G1035" s="8">
        <v>25385016</v>
      </c>
      <c r="H1035" s="10">
        <f>nyse_gme_short_volume__4[[#This Row],[Off-Exchange]]/nyse_gme_short_volume__4[[#This Row],[total_reported]]</f>
        <v>0.20177072317156894</v>
      </c>
      <c r="I1035" s="8">
        <v>964276</v>
      </c>
      <c r="J1035" s="8" t="s">
        <v>2407</v>
      </c>
      <c r="K1035" s="8" t="s">
        <v>2408</v>
      </c>
      <c r="L1035" s="8" t="s">
        <v>2409</v>
      </c>
      <c r="M1035" s="8" t="s">
        <v>2410</v>
      </c>
      <c r="N1035" s="8">
        <v>274944</v>
      </c>
      <c r="O1035" s="8">
        <v>104012</v>
      </c>
      <c r="P1035" s="8">
        <v>4748480</v>
      </c>
      <c r="Q1035" s="8">
        <v>1934024</v>
      </c>
      <c r="R1035" s="8">
        <v>133076</v>
      </c>
      <c r="S1035" s="8">
        <v>10140</v>
      </c>
      <c r="T1035" s="8">
        <v>0</v>
      </c>
    </row>
    <row r="1036" spans="1:20">
      <c r="A1036" s="1">
        <v>44236</v>
      </c>
      <c r="B1036" s="8">
        <v>87835156</v>
      </c>
      <c r="C1036" s="8">
        <v>46044460</v>
      </c>
      <c r="D1036" s="8">
        <v>41790696</v>
      </c>
      <c r="E1036" s="10">
        <f>nyse_gme_short_volume__4[[#This Row],[total_short]]/nyse_gme_short_volume__4[[#This Row],[total_reported]]</f>
        <v>0.52421447284729594</v>
      </c>
      <c r="F1036" s="10">
        <f>nyse_gme_short_volume__4[[#This Row],[total_long]]/nyse_gme_short_volume__4[[#This Row],[total_reported]]</f>
        <v>0.47578552715270411</v>
      </c>
      <c r="G1036" s="8">
        <v>24954480</v>
      </c>
      <c r="H1036" s="10">
        <f>nyse_gme_short_volume__4[[#This Row],[Off-Exchange]]/nyse_gme_short_volume__4[[#This Row],[total_reported]]</f>
        <v>0.28410583115489657</v>
      </c>
      <c r="I1036" s="8">
        <v>1110088</v>
      </c>
      <c r="J1036" s="8" t="s">
        <v>2411</v>
      </c>
      <c r="K1036" s="8" t="s">
        <v>2412</v>
      </c>
      <c r="L1036" s="8" t="s">
        <v>2413</v>
      </c>
      <c r="M1036" s="8" t="s">
        <v>2414</v>
      </c>
      <c r="N1036" s="8">
        <v>156996</v>
      </c>
      <c r="O1036" s="8">
        <v>194340</v>
      </c>
      <c r="P1036" s="8">
        <v>5697064</v>
      </c>
      <c r="Q1036" s="8">
        <v>2049468</v>
      </c>
      <c r="R1036" s="8">
        <v>527100</v>
      </c>
      <c r="S1036" s="8">
        <v>7360</v>
      </c>
      <c r="T1036" s="8">
        <v>0</v>
      </c>
    </row>
    <row r="1037" spans="1:20">
      <c r="A1037" s="1">
        <v>44235</v>
      </c>
      <c r="B1037" s="8">
        <v>85216388</v>
      </c>
      <c r="C1037" s="8">
        <v>52415144</v>
      </c>
      <c r="D1037" s="8">
        <v>32801244</v>
      </c>
      <c r="E1037" s="10">
        <f>nyse_gme_short_volume__4[[#This Row],[total_short]]/nyse_gme_short_volume__4[[#This Row],[total_reported]]</f>
        <v>0.61508291104757928</v>
      </c>
      <c r="F1037" s="10">
        <f>nyse_gme_short_volume__4[[#This Row],[total_long]]/nyse_gme_short_volume__4[[#This Row],[total_reported]]</f>
        <v>0.38491708895242077</v>
      </c>
      <c r="G1037" s="8">
        <v>25289536</v>
      </c>
      <c r="H1037" s="10">
        <f>nyse_gme_short_volume__4[[#This Row],[Off-Exchange]]/nyse_gme_short_volume__4[[#This Row],[total_reported]]</f>
        <v>0.2967684572596529</v>
      </c>
      <c r="I1037" s="8">
        <v>329700</v>
      </c>
      <c r="J1037" s="8" t="s">
        <v>2415</v>
      </c>
      <c r="K1037" s="8" t="s">
        <v>2416</v>
      </c>
      <c r="L1037" s="8" t="s">
        <v>2417</v>
      </c>
      <c r="M1037" s="8" t="s">
        <v>2418</v>
      </c>
      <c r="N1037" s="8">
        <v>173092</v>
      </c>
      <c r="O1037" s="8">
        <v>122340</v>
      </c>
      <c r="P1037" s="8">
        <v>7218368</v>
      </c>
      <c r="Q1037" s="8">
        <v>2642032</v>
      </c>
      <c r="R1037" s="8">
        <v>67288</v>
      </c>
      <c r="S1037" s="8">
        <v>17876</v>
      </c>
      <c r="T1037" s="8">
        <v>472</v>
      </c>
    </row>
    <row r="1038" spans="1:20">
      <c r="A1038" s="1">
        <v>44232</v>
      </c>
      <c r="B1038" s="8">
        <v>265904136</v>
      </c>
      <c r="C1038" s="8">
        <v>136207964</v>
      </c>
      <c r="D1038" s="8">
        <v>129696172</v>
      </c>
      <c r="E1038" s="10">
        <f>nyse_gme_short_volume__4[[#This Row],[total_short]]/nyse_gme_short_volume__4[[#This Row],[total_reported]]</f>
        <v>0.5122446233781035</v>
      </c>
      <c r="F1038" s="10">
        <f>nyse_gme_short_volume__4[[#This Row],[total_long]]/nyse_gme_short_volume__4[[#This Row],[total_reported]]</f>
        <v>0.48775537662189655</v>
      </c>
      <c r="G1038" s="8">
        <v>71829028</v>
      </c>
      <c r="H1038" s="10">
        <f>nyse_gme_short_volume__4[[#This Row],[Off-Exchange]]/nyse_gme_short_volume__4[[#This Row],[total_reported]]</f>
        <v>0.27013129273024922</v>
      </c>
      <c r="I1038" s="8">
        <v>4425868</v>
      </c>
      <c r="J1038" s="8" t="s">
        <v>2419</v>
      </c>
      <c r="K1038" s="8" t="s">
        <v>2420</v>
      </c>
      <c r="L1038" s="8" t="s">
        <v>2421</v>
      </c>
      <c r="M1038" s="8" t="s">
        <v>2422</v>
      </c>
      <c r="N1038" s="8">
        <v>1380272</v>
      </c>
      <c r="O1038" s="8">
        <v>646768</v>
      </c>
      <c r="P1038" s="8">
        <v>19088700</v>
      </c>
      <c r="Q1038" s="8">
        <v>7663648</v>
      </c>
      <c r="R1038" s="8">
        <v>972416</v>
      </c>
      <c r="S1038" s="8">
        <v>41988</v>
      </c>
      <c r="T1038" s="8">
        <v>63248</v>
      </c>
    </row>
    <row r="1039" spans="1:20">
      <c r="A1039" s="1">
        <v>44231</v>
      </c>
      <c r="B1039" s="8">
        <v>206543908</v>
      </c>
      <c r="C1039" s="8">
        <v>100578764</v>
      </c>
      <c r="D1039" s="8">
        <v>105965144</v>
      </c>
      <c r="E1039" s="10">
        <f>nyse_gme_short_volume__4[[#This Row],[total_short]]/nyse_gme_short_volume__4[[#This Row],[total_reported]]</f>
        <v>0.48696069021798505</v>
      </c>
      <c r="F1039" s="10">
        <f>nyse_gme_short_volume__4[[#This Row],[total_long]]/nyse_gme_short_volume__4[[#This Row],[total_reported]]</f>
        <v>0.51303930978201495</v>
      </c>
      <c r="G1039" s="8">
        <v>53614388</v>
      </c>
      <c r="H1039" s="10">
        <f>nyse_gme_short_volume__4[[#This Row],[Off-Exchange]]/nyse_gme_short_volume__4[[#This Row],[total_reported]]</f>
        <v>0.25957864610560194</v>
      </c>
      <c r="I1039" s="8">
        <v>3476732</v>
      </c>
      <c r="J1039" s="8" t="s">
        <v>2423</v>
      </c>
      <c r="K1039" s="8" t="s">
        <v>2424</v>
      </c>
      <c r="L1039" s="8" t="s">
        <v>2425</v>
      </c>
      <c r="M1039" s="8" t="s">
        <v>2426</v>
      </c>
      <c r="N1039" s="8">
        <v>657752</v>
      </c>
      <c r="O1039" s="8">
        <v>114396</v>
      </c>
      <c r="P1039" s="8">
        <v>13898780</v>
      </c>
      <c r="Q1039" s="8">
        <v>4735532</v>
      </c>
      <c r="R1039" s="8">
        <v>455516</v>
      </c>
      <c r="S1039" s="8">
        <v>38628</v>
      </c>
      <c r="T1039" s="8">
        <v>0</v>
      </c>
    </row>
    <row r="1040" spans="1:20">
      <c r="A1040" s="1">
        <v>44230</v>
      </c>
      <c r="B1040" s="8">
        <v>132875612</v>
      </c>
      <c r="C1040" s="8">
        <v>65730520</v>
      </c>
      <c r="D1040" s="8">
        <v>67145092</v>
      </c>
      <c r="E1040" s="10">
        <f>nyse_gme_short_volume__4[[#This Row],[total_short]]/nyse_gme_short_volume__4[[#This Row],[total_reported]]</f>
        <v>0.49467708190122955</v>
      </c>
      <c r="F1040" s="10">
        <f>nyse_gme_short_volume__4[[#This Row],[total_long]]/nyse_gme_short_volume__4[[#This Row],[total_reported]]</f>
        <v>0.5053229180987705</v>
      </c>
      <c r="G1040" s="8">
        <v>36421204</v>
      </c>
      <c r="H1040" s="10">
        <f>nyse_gme_short_volume__4[[#This Row],[Off-Exchange]]/nyse_gme_short_volume__4[[#This Row],[total_reported]]</f>
        <v>0.27409999059872625</v>
      </c>
      <c r="I1040" s="8">
        <v>2131756</v>
      </c>
      <c r="J1040" s="8" t="s">
        <v>2427</v>
      </c>
      <c r="K1040" s="8" t="s">
        <v>2428</v>
      </c>
      <c r="L1040" s="8" t="s">
        <v>2429</v>
      </c>
      <c r="M1040" s="8" t="s">
        <v>2430</v>
      </c>
      <c r="N1040" s="8">
        <v>355688</v>
      </c>
      <c r="O1040" s="8">
        <v>59104</v>
      </c>
      <c r="P1040" s="8">
        <v>6798092</v>
      </c>
      <c r="Q1040" s="8">
        <v>3314568</v>
      </c>
      <c r="R1040" s="8">
        <v>446344</v>
      </c>
      <c r="S1040" s="8">
        <v>21484</v>
      </c>
      <c r="T1040" s="8">
        <v>412</v>
      </c>
    </row>
    <row r="1041" spans="1:20">
      <c r="A1041" s="1">
        <v>44229</v>
      </c>
      <c r="B1041" s="8">
        <v>244673336</v>
      </c>
      <c r="C1041" s="8">
        <v>122581944</v>
      </c>
      <c r="D1041" s="8">
        <v>122091392</v>
      </c>
      <c r="E1041" s="10">
        <f>nyse_gme_short_volume__4[[#This Row],[total_short]]/nyse_gme_short_volume__4[[#This Row],[total_reported]]</f>
        <v>0.50100246313721741</v>
      </c>
      <c r="F1041" s="10">
        <f>nyse_gme_short_volume__4[[#This Row],[total_long]]/nyse_gme_short_volume__4[[#This Row],[total_reported]]</f>
        <v>0.49899753686278264</v>
      </c>
      <c r="G1041" s="8">
        <v>61140500</v>
      </c>
      <c r="H1041" s="10">
        <f>nyse_gme_short_volume__4[[#This Row],[Off-Exchange]]/nyse_gme_short_volume__4[[#This Row],[total_reported]]</f>
        <v>0.24988624015818381</v>
      </c>
      <c r="I1041" s="8">
        <v>4292044</v>
      </c>
      <c r="J1041" s="8" t="s">
        <v>2431</v>
      </c>
      <c r="K1041" s="8" t="s">
        <v>2432</v>
      </c>
      <c r="L1041" s="8" t="s">
        <v>2433</v>
      </c>
      <c r="M1041" s="8" t="s">
        <v>2434</v>
      </c>
      <c r="N1041" s="8">
        <v>1325148</v>
      </c>
      <c r="O1041" s="8">
        <v>91896</v>
      </c>
      <c r="P1041" s="8">
        <v>15485288</v>
      </c>
      <c r="Q1041" s="8">
        <v>8134192</v>
      </c>
      <c r="R1041" s="8">
        <v>810408</v>
      </c>
      <c r="S1041" s="8">
        <v>45004</v>
      </c>
      <c r="T1041" s="8">
        <v>11508</v>
      </c>
    </row>
    <row r="1042" spans="1:20">
      <c r="A1042" s="1">
        <v>44228</v>
      </c>
      <c r="B1042" s="8">
        <v>108621824</v>
      </c>
      <c r="C1042" s="8">
        <v>55874924</v>
      </c>
      <c r="D1042" s="8">
        <v>52746900</v>
      </c>
      <c r="E1042" s="10">
        <f>nyse_gme_short_volume__4[[#This Row],[total_short]]/nyse_gme_short_volume__4[[#This Row],[total_reported]]</f>
        <v>0.51439869026688412</v>
      </c>
      <c r="F1042" s="10">
        <f>nyse_gme_short_volume__4[[#This Row],[total_long]]/nyse_gme_short_volume__4[[#This Row],[total_reported]]</f>
        <v>0.48560130973311588</v>
      </c>
      <c r="G1042" s="8">
        <v>26470216</v>
      </c>
      <c r="H1042" s="10">
        <f>nyse_gme_short_volume__4[[#This Row],[Off-Exchange]]/nyse_gme_short_volume__4[[#This Row],[total_reported]]</f>
        <v>0.24369150715053359</v>
      </c>
      <c r="I1042" s="8">
        <v>1459560</v>
      </c>
      <c r="J1042" s="8" t="s">
        <v>2435</v>
      </c>
      <c r="K1042" s="8" t="s">
        <v>2436</v>
      </c>
      <c r="L1042" s="8" t="s">
        <v>2437</v>
      </c>
      <c r="M1042" s="8" t="s">
        <v>2438</v>
      </c>
      <c r="N1042" s="8">
        <v>381124</v>
      </c>
      <c r="O1042" s="8">
        <v>146176</v>
      </c>
      <c r="P1042" s="8">
        <v>7977800</v>
      </c>
      <c r="Q1042" s="8">
        <v>6626160</v>
      </c>
      <c r="R1042" s="8">
        <v>219864</v>
      </c>
      <c r="S1042" s="8">
        <v>13348</v>
      </c>
      <c r="T1042" s="8">
        <v>1724</v>
      </c>
    </row>
    <row r="1043" spans="1:20">
      <c r="A1043" s="1">
        <v>44225</v>
      </c>
      <c r="B1043" s="8">
        <v>148716240</v>
      </c>
      <c r="C1043" s="8">
        <v>71585136</v>
      </c>
      <c r="D1043" s="8">
        <v>77131104</v>
      </c>
      <c r="E1043" s="10">
        <f>nyse_gme_short_volume__4[[#This Row],[total_short]]/nyse_gme_short_volume__4[[#This Row],[total_reported]]</f>
        <v>0.48135385886571636</v>
      </c>
      <c r="F1043" s="10">
        <f>nyse_gme_short_volume__4[[#This Row],[total_long]]/nyse_gme_short_volume__4[[#This Row],[total_reported]]</f>
        <v>0.51864614113428364</v>
      </c>
      <c r="G1043" s="8">
        <v>33145236</v>
      </c>
      <c r="H1043" s="10">
        <f>nyse_gme_short_volume__4[[#This Row],[Off-Exchange]]/nyse_gme_short_volume__4[[#This Row],[total_reported]]</f>
        <v>0.22287569938562191</v>
      </c>
      <c r="I1043" s="8">
        <v>2111680</v>
      </c>
      <c r="J1043" s="8" t="s">
        <v>2439</v>
      </c>
      <c r="K1043" s="8" t="s">
        <v>2440</v>
      </c>
      <c r="L1043" s="8" t="s">
        <v>2441</v>
      </c>
      <c r="M1043" s="8" t="s">
        <v>2442</v>
      </c>
      <c r="N1043" s="8">
        <v>178916</v>
      </c>
      <c r="O1043" s="8">
        <v>79912</v>
      </c>
      <c r="P1043" s="8">
        <v>10392020</v>
      </c>
      <c r="Q1043" s="8">
        <v>9516452</v>
      </c>
      <c r="R1043" s="8">
        <v>146904</v>
      </c>
      <c r="S1043" s="8">
        <v>103376</v>
      </c>
      <c r="T1043" s="8">
        <v>2400</v>
      </c>
    </row>
    <row r="1044" spans="1:20">
      <c r="A1044" s="1">
        <v>44224</v>
      </c>
      <c r="B1044" s="8">
        <v>165842412</v>
      </c>
      <c r="C1044" s="8">
        <v>78315664</v>
      </c>
      <c r="D1044" s="8">
        <v>87526748</v>
      </c>
      <c r="E1044" s="10">
        <f>nyse_gme_short_volume__4[[#This Row],[total_short]]/nyse_gme_short_volume__4[[#This Row],[total_reported]]</f>
        <v>0.47222940775849304</v>
      </c>
      <c r="F1044" s="10">
        <f>nyse_gme_short_volume__4[[#This Row],[total_long]]/nyse_gme_short_volume__4[[#This Row],[total_reported]]</f>
        <v>0.52777059224150691</v>
      </c>
      <c r="G1044" s="8">
        <v>36604364</v>
      </c>
      <c r="H1044" s="10">
        <f>nyse_gme_short_volume__4[[#This Row],[Off-Exchange]]/nyse_gme_short_volume__4[[#This Row],[total_reported]]</f>
        <v>0.22071774981179121</v>
      </c>
      <c r="I1044" s="8">
        <v>1820128</v>
      </c>
      <c r="J1044" s="8" t="s">
        <v>2443</v>
      </c>
      <c r="K1044" s="8" t="s">
        <v>2444</v>
      </c>
      <c r="L1044" s="8" t="s">
        <v>2445</v>
      </c>
      <c r="M1044" s="8" t="s">
        <v>2446</v>
      </c>
      <c r="N1044" s="8">
        <v>569740</v>
      </c>
      <c r="O1044" s="8">
        <v>69280</v>
      </c>
      <c r="P1044" s="8">
        <v>15125928</v>
      </c>
      <c r="Q1044" s="8">
        <v>9119812</v>
      </c>
      <c r="R1044" s="8">
        <v>573704</v>
      </c>
      <c r="S1044" s="8">
        <v>54232</v>
      </c>
      <c r="T1044" s="8">
        <v>7852</v>
      </c>
    </row>
    <row r="1045" spans="1:20">
      <c r="A1045" s="1">
        <v>44223</v>
      </c>
      <c r="B1045" s="8">
        <v>255719404</v>
      </c>
      <c r="C1045" s="8">
        <v>143279000</v>
      </c>
      <c r="D1045" s="8">
        <v>112440404</v>
      </c>
      <c r="E1045" s="10">
        <f>nyse_gme_short_volume__4[[#This Row],[total_short]]/nyse_gme_short_volume__4[[#This Row],[total_reported]]</f>
        <v>0.56029772382857579</v>
      </c>
      <c r="F1045" s="10">
        <f>nyse_gme_short_volume__4[[#This Row],[total_long]]/nyse_gme_short_volume__4[[#This Row],[total_reported]]</f>
        <v>0.43970227617142421</v>
      </c>
      <c r="G1045" s="8">
        <v>64523708</v>
      </c>
      <c r="H1045" s="10">
        <f>nyse_gme_short_volume__4[[#This Row],[Off-Exchange]]/nyse_gme_short_volume__4[[#This Row],[total_reported]]</f>
        <v>0.25232229932774286</v>
      </c>
      <c r="I1045" s="8">
        <v>647600</v>
      </c>
      <c r="J1045" s="8" t="s">
        <v>2447</v>
      </c>
      <c r="K1045" s="8" t="s">
        <v>2448</v>
      </c>
      <c r="L1045" s="8" t="s">
        <v>2449</v>
      </c>
      <c r="M1045" s="8" t="s">
        <v>2450</v>
      </c>
      <c r="N1045" s="8">
        <v>1391844</v>
      </c>
      <c r="O1045" s="8">
        <v>628192</v>
      </c>
      <c r="P1045" s="8">
        <v>24051148</v>
      </c>
      <c r="Q1045" s="8">
        <v>13484564</v>
      </c>
      <c r="R1045" s="8">
        <v>747592</v>
      </c>
      <c r="S1045" s="8">
        <v>286268</v>
      </c>
      <c r="T1045" s="8">
        <v>9692</v>
      </c>
    </row>
    <row r="1046" spans="1:20">
      <c r="A1046" s="1">
        <v>44222</v>
      </c>
      <c r="B1046" s="8">
        <v>559412228</v>
      </c>
      <c r="C1046" s="8">
        <v>228343856</v>
      </c>
      <c r="D1046" s="8">
        <v>331068372</v>
      </c>
      <c r="E1046" s="10">
        <f>nyse_gme_short_volume__4[[#This Row],[total_short]]/nyse_gme_short_volume__4[[#This Row],[total_reported]]</f>
        <v>0.40818531410436026</v>
      </c>
      <c r="F1046" s="10">
        <f>nyse_gme_short_volume__4[[#This Row],[total_long]]/nyse_gme_short_volume__4[[#This Row],[total_reported]]</f>
        <v>0.59181468589563968</v>
      </c>
      <c r="G1046" s="8">
        <v>107336548</v>
      </c>
      <c r="H1046" s="10">
        <f>nyse_gme_short_volume__4[[#This Row],[Off-Exchange]]/nyse_gme_short_volume__4[[#This Row],[total_reported]]</f>
        <v>0.19187379650914602</v>
      </c>
      <c r="I1046" s="8">
        <v>2057500</v>
      </c>
      <c r="J1046" s="8" t="s">
        <v>2451</v>
      </c>
      <c r="K1046" s="8" t="s">
        <v>2452</v>
      </c>
      <c r="L1046" s="8" t="s">
        <v>2453</v>
      </c>
      <c r="M1046" s="8" t="s">
        <v>2454</v>
      </c>
      <c r="N1046" s="8">
        <v>5755700</v>
      </c>
      <c r="O1046" s="8">
        <v>1016644</v>
      </c>
      <c r="P1046" s="8">
        <v>34278352</v>
      </c>
      <c r="Q1046" s="8">
        <v>16010212</v>
      </c>
      <c r="R1046" s="8">
        <v>1121348</v>
      </c>
      <c r="S1046" s="8">
        <v>507532</v>
      </c>
      <c r="T1046" s="8">
        <v>1972</v>
      </c>
    </row>
    <row r="1047" spans="1:20">
      <c r="A1047" s="1">
        <v>44221</v>
      </c>
      <c r="B1047" s="8">
        <v>556172976</v>
      </c>
      <c r="C1047" s="8">
        <v>264228700</v>
      </c>
      <c r="D1047" s="8">
        <v>291944276</v>
      </c>
      <c r="E1047" s="10">
        <f>nyse_gme_short_volume__4[[#This Row],[total_short]]/nyse_gme_short_volume__4[[#This Row],[total_reported]]</f>
        <v>0.47508367252996486</v>
      </c>
      <c r="F1047" s="10">
        <f>nyse_gme_short_volume__4[[#This Row],[total_long]]/nyse_gme_short_volume__4[[#This Row],[total_reported]]</f>
        <v>0.52491632747003514</v>
      </c>
      <c r="G1047" s="8">
        <v>107795316</v>
      </c>
      <c r="H1047" s="10">
        <f>nyse_gme_short_volume__4[[#This Row],[Off-Exchange]]/nyse_gme_short_volume__4[[#This Row],[total_reported]]</f>
        <v>0.19381616988165207</v>
      </c>
      <c r="I1047" s="8">
        <v>1575764</v>
      </c>
      <c r="J1047" s="8" t="s">
        <v>2455</v>
      </c>
      <c r="K1047" s="8" t="s">
        <v>2456</v>
      </c>
      <c r="L1047" s="8" t="s">
        <v>2457</v>
      </c>
      <c r="M1047" s="8" t="s">
        <v>2458</v>
      </c>
      <c r="N1047" s="8">
        <v>7807028</v>
      </c>
      <c r="O1047" s="8">
        <v>1840840</v>
      </c>
      <c r="P1047" s="8">
        <v>50191660</v>
      </c>
      <c r="Q1047" s="8">
        <v>22739748</v>
      </c>
      <c r="R1047" s="8">
        <v>1486304</v>
      </c>
      <c r="S1047" s="8">
        <v>373836</v>
      </c>
      <c r="T1047" s="8">
        <v>9484</v>
      </c>
    </row>
    <row r="1048" spans="1:20">
      <c r="A1048" s="1">
        <v>44218</v>
      </c>
      <c r="B1048" s="8">
        <v>648358856</v>
      </c>
      <c r="C1048" s="8">
        <v>285712676</v>
      </c>
      <c r="D1048" s="8">
        <v>362646180</v>
      </c>
      <c r="E1048" s="10">
        <f>nyse_gme_short_volume__4[[#This Row],[total_short]]/nyse_gme_short_volume__4[[#This Row],[total_reported]]</f>
        <v>0.44067058443942964</v>
      </c>
      <c r="F1048" s="10">
        <f>nyse_gme_short_volume__4[[#This Row],[total_long]]/nyse_gme_short_volume__4[[#This Row],[total_reported]]</f>
        <v>0.55932941556057036</v>
      </c>
      <c r="G1048" s="8">
        <v>130284232</v>
      </c>
      <c r="H1048" s="10">
        <f>nyse_gme_short_volume__4[[#This Row],[Off-Exchange]]/nyse_gme_short_volume__4[[#This Row],[total_reported]]</f>
        <v>0.20094463242744695</v>
      </c>
      <c r="I1048" s="8">
        <v>2747440</v>
      </c>
      <c r="J1048" s="8" t="s">
        <v>2459</v>
      </c>
      <c r="K1048" s="8" t="s">
        <v>2460</v>
      </c>
      <c r="L1048" s="8" t="s">
        <v>2461</v>
      </c>
      <c r="M1048" s="8" t="s">
        <v>2462</v>
      </c>
      <c r="N1048" s="8">
        <v>6320340</v>
      </c>
      <c r="O1048" s="8">
        <v>937248</v>
      </c>
      <c r="P1048" s="8">
        <v>39669384</v>
      </c>
      <c r="Q1048" s="8">
        <v>23108444</v>
      </c>
      <c r="R1048" s="8">
        <v>2238428</v>
      </c>
      <c r="S1048" s="8">
        <v>68488</v>
      </c>
      <c r="T1048" s="8">
        <v>20948</v>
      </c>
    </row>
    <row r="1049" spans="1:20">
      <c r="A1049" s="1">
        <v>44217</v>
      </c>
      <c r="B1049" s="8">
        <v>200837420</v>
      </c>
      <c r="C1049" s="8">
        <v>76562624</v>
      </c>
      <c r="D1049" s="8">
        <v>124274796</v>
      </c>
      <c r="E1049" s="10">
        <f>nyse_gme_short_volume__4[[#This Row],[total_short]]/nyse_gme_short_volume__4[[#This Row],[total_reported]]</f>
        <v>0.3812169266066055</v>
      </c>
      <c r="F1049" s="10">
        <f>nyse_gme_short_volume__4[[#This Row],[total_long]]/nyse_gme_short_volume__4[[#This Row],[total_reported]]</f>
        <v>0.61878307339339456</v>
      </c>
      <c r="G1049" s="8">
        <v>45248672</v>
      </c>
      <c r="H1049" s="10">
        <f>nyse_gme_short_volume__4[[#This Row],[Off-Exchange]]/nyse_gme_short_volume__4[[#This Row],[total_reported]]</f>
        <v>0.22530000634343939</v>
      </c>
      <c r="I1049" s="8">
        <v>433288</v>
      </c>
      <c r="J1049" s="8" t="s">
        <v>2463</v>
      </c>
      <c r="K1049" s="8" t="s">
        <v>2464</v>
      </c>
      <c r="L1049" s="8" t="s">
        <v>2465</v>
      </c>
      <c r="M1049" s="8" t="s">
        <v>2466</v>
      </c>
      <c r="N1049" s="8">
        <v>268500</v>
      </c>
      <c r="O1049" s="8">
        <v>186920</v>
      </c>
      <c r="P1049" s="8">
        <v>8581676</v>
      </c>
      <c r="Q1049" s="8">
        <v>4898120</v>
      </c>
      <c r="R1049" s="8">
        <v>449816</v>
      </c>
      <c r="S1049" s="8">
        <v>21560</v>
      </c>
      <c r="T1049" s="8">
        <v>84040</v>
      </c>
    </row>
    <row r="1050" spans="1:20">
      <c r="A1050" s="1">
        <v>44216</v>
      </c>
      <c r="B1050" s="8">
        <v>117295016</v>
      </c>
      <c r="C1050" s="8">
        <v>44462288</v>
      </c>
      <c r="D1050" s="8">
        <v>72832728</v>
      </c>
      <c r="E1050" s="10">
        <f>nyse_gme_short_volume__4[[#This Row],[total_short]]/nyse_gme_short_volume__4[[#This Row],[total_reported]]</f>
        <v>0.37906374470335552</v>
      </c>
      <c r="F1050" s="10">
        <f>nyse_gme_short_volume__4[[#This Row],[total_long]]/nyse_gme_short_volume__4[[#This Row],[total_reported]]</f>
        <v>0.62093625529664453</v>
      </c>
      <c r="G1050" s="8">
        <v>26865440</v>
      </c>
      <c r="H1050" s="10">
        <f>nyse_gme_short_volume__4[[#This Row],[Off-Exchange]]/nyse_gme_short_volume__4[[#This Row],[total_reported]]</f>
        <v>0.22904161588587874</v>
      </c>
      <c r="I1050" s="8">
        <v>192692</v>
      </c>
      <c r="J1050" s="8" t="s">
        <v>2467</v>
      </c>
      <c r="K1050" s="8" t="s">
        <v>2468</v>
      </c>
      <c r="L1050" s="8" t="s">
        <v>2469</v>
      </c>
      <c r="M1050" s="8" t="s">
        <v>2258</v>
      </c>
      <c r="N1050" s="8">
        <v>210692</v>
      </c>
      <c r="O1050" s="8">
        <v>69496</v>
      </c>
      <c r="P1050" s="8">
        <v>5021668</v>
      </c>
      <c r="Q1050" s="8">
        <v>2690636</v>
      </c>
      <c r="R1050" s="8">
        <v>55952</v>
      </c>
      <c r="S1050" s="8">
        <v>16752</v>
      </c>
      <c r="T1050" s="8">
        <v>49504</v>
      </c>
    </row>
    <row r="1051" spans="1:20">
      <c r="A1051" s="1">
        <v>44215</v>
      </c>
      <c r="B1051" s="8">
        <v>259266368</v>
      </c>
      <c r="C1051" s="8">
        <v>91281400</v>
      </c>
      <c r="D1051" s="8">
        <v>167984968</v>
      </c>
      <c r="E1051" s="10">
        <f>nyse_gme_short_volume__4[[#This Row],[total_short]]/nyse_gme_short_volume__4[[#This Row],[total_reported]]</f>
        <v>0.352075746284223</v>
      </c>
      <c r="F1051" s="10">
        <f>nyse_gme_short_volume__4[[#This Row],[total_long]]/nyse_gme_short_volume__4[[#This Row],[total_reported]]</f>
        <v>0.647924253715777</v>
      </c>
      <c r="G1051" s="8">
        <v>56979616</v>
      </c>
      <c r="H1051" s="10">
        <f>nyse_gme_short_volume__4[[#This Row],[Off-Exchange]]/nyse_gme_short_volume__4[[#This Row],[total_reported]]</f>
        <v>0.219772492820974</v>
      </c>
      <c r="I1051" s="8">
        <v>2164044</v>
      </c>
      <c r="J1051" s="8" t="s">
        <v>2470</v>
      </c>
      <c r="K1051" s="8" t="s">
        <v>2471</v>
      </c>
      <c r="L1051" s="8" t="s">
        <v>2472</v>
      </c>
      <c r="M1051" s="8" t="s">
        <v>2473</v>
      </c>
      <c r="N1051" s="8">
        <v>1010184</v>
      </c>
      <c r="O1051" s="8">
        <v>46032</v>
      </c>
      <c r="P1051" s="8">
        <v>8874396</v>
      </c>
      <c r="Q1051" s="8">
        <v>5669648</v>
      </c>
      <c r="R1051" s="8">
        <v>687736</v>
      </c>
      <c r="S1051" s="8">
        <v>58172</v>
      </c>
      <c r="T1051" s="8">
        <v>118352</v>
      </c>
    </row>
    <row r="1052" spans="1:20">
      <c r="A1052" s="1">
        <v>44211</v>
      </c>
      <c r="B1052" s="8">
        <v>160624920</v>
      </c>
      <c r="C1052" s="8">
        <v>54035136</v>
      </c>
      <c r="D1052" s="8">
        <v>106589784</v>
      </c>
      <c r="E1052" s="10">
        <f>nyse_gme_short_volume__4[[#This Row],[total_short]]/nyse_gme_short_volume__4[[#This Row],[total_reported]]</f>
        <v>0.33640568350166339</v>
      </c>
      <c r="F1052" s="10">
        <f>nyse_gme_short_volume__4[[#This Row],[total_long]]/nyse_gme_short_volume__4[[#This Row],[total_reported]]</f>
        <v>0.66359431649833667</v>
      </c>
      <c r="G1052" s="8">
        <v>32770436</v>
      </c>
      <c r="H1052" s="10">
        <f>nyse_gme_short_volume__4[[#This Row],[Off-Exchange]]/nyse_gme_short_volume__4[[#This Row],[total_reported]]</f>
        <v>0.20401838021148896</v>
      </c>
      <c r="I1052" s="8">
        <v>963120</v>
      </c>
      <c r="J1052" s="8" t="s">
        <v>2474</v>
      </c>
      <c r="K1052" s="8" t="s">
        <v>2475</v>
      </c>
      <c r="L1052" s="8" t="s">
        <v>2476</v>
      </c>
      <c r="M1052" s="8" t="s">
        <v>2477</v>
      </c>
      <c r="N1052" s="8">
        <v>570236</v>
      </c>
      <c r="O1052" s="8">
        <v>58616</v>
      </c>
      <c r="P1052" s="8">
        <v>5946760</v>
      </c>
      <c r="Q1052" s="8">
        <v>2662324</v>
      </c>
      <c r="R1052" s="8">
        <v>268668</v>
      </c>
      <c r="S1052" s="8">
        <v>68216</v>
      </c>
      <c r="T1052" s="8">
        <v>18152</v>
      </c>
    </row>
    <row r="1053" spans="1:20">
      <c r="A1053" s="1">
        <v>44210</v>
      </c>
      <c r="B1053" s="8">
        <v>321476020</v>
      </c>
      <c r="C1053" s="8">
        <v>118136144</v>
      </c>
      <c r="D1053" s="8">
        <v>203339876</v>
      </c>
      <c r="E1053" s="10">
        <f>nyse_gme_short_volume__4[[#This Row],[total_short]]/nyse_gme_short_volume__4[[#This Row],[total_reported]]</f>
        <v>0.36748042357871669</v>
      </c>
      <c r="F1053" s="10">
        <f>nyse_gme_short_volume__4[[#This Row],[total_long]]/nyse_gme_short_volume__4[[#This Row],[total_reported]]</f>
        <v>0.63251957642128331</v>
      </c>
      <c r="G1053" s="8">
        <v>67197312</v>
      </c>
      <c r="H1053" s="10">
        <f>nyse_gme_short_volume__4[[#This Row],[Off-Exchange]]/nyse_gme_short_volume__4[[#This Row],[total_reported]]</f>
        <v>0.20902744783265639</v>
      </c>
      <c r="I1053" s="8">
        <v>633560</v>
      </c>
      <c r="J1053" s="8" t="s">
        <v>2478</v>
      </c>
      <c r="K1053" s="8" t="s">
        <v>2479</v>
      </c>
      <c r="L1053" s="8" t="s">
        <v>2480</v>
      </c>
      <c r="M1053" s="8" t="s">
        <v>2481</v>
      </c>
      <c r="N1053" s="8">
        <v>868340</v>
      </c>
      <c r="O1053" s="8">
        <v>130364</v>
      </c>
      <c r="P1053" s="8">
        <v>12968272</v>
      </c>
      <c r="Q1053" s="8">
        <v>6215332</v>
      </c>
      <c r="R1053" s="8">
        <v>79096</v>
      </c>
      <c r="S1053" s="8">
        <v>79528</v>
      </c>
      <c r="T1053" s="8">
        <v>341904</v>
      </c>
    </row>
    <row r="1054" spans="1:20">
      <c r="A1054" s="1">
        <v>44209</v>
      </c>
      <c r="B1054" s="8">
        <v>508206500</v>
      </c>
      <c r="C1054" s="8">
        <v>277898676</v>
      </c>
      <c r="D1054" s="8">
        <v>230307824</v>
      </c>
      <c r="E1054" s="10">
        <f>nyse_gme_short_volume__4[[#This Row],[total_short]]/nyse_gme_short_volume__4[[#This Row],[total_reported]]</f>
        <v>0.54682235666013712</v>
      </c>
      <c r="F1054" s="10">
        <f>nyse_gme_short_volume__4[[#This Row],[total_long]]/nyse_gme_short_volume__4[[#This Row],[total_reported]]</f>
        <v>0.45317764333986282</v>
      </c>
      <c r="G1054" s="8">
        <v>181923948</v>
      </c>
      <c r="H1054" s="10">
        <f>nyse_gme_short_volume__4[[#This Row],[Off-Exchange]]/nyse_gme_short_volume__4[[#This Row],[total_reported]]</f>
        <v>0.35797249346476284</v>
      </c>
      <c r="I1054" s="8">
        <v>2377164</v>
      </c>
      <c r="J1054" s="8" t="s">
        <v>2482</v>
      </c>
      <c r="K1054" s="8" t="s">
        <v>2483</v>
      </c>
      <c r="L1054" s="8" t="s">
        <v>2484</v>
      </c>
      <c r="M1054" s="8" t="s">
        <v>2485</v>
      </c>
      <c r="N1054" s="8">
        <v>1947496</v>
      </c>
      <c r="O1054" s="8">
        <v>342844</v>
      </c>
      <c r="P1054" s="8">
        <v>20835876</v>
      </c>
      <c r="Q1054" s="8">
        <v>15052448</v>
      </c>
      <c r="R1054" s="8">
        <v>567712</v>
      </c>
      <c r="S1054" s="8">
        <v>139108</v>
      </c>
      <c r="T1054" s="8">
        <v>4408</v>
      </c>
    </row>
    <row r="1055" spans="1:20">
      <c r="A1055" s="1">
        <v>44208</v>
      </c>
      <c r="B1055" s="8">
        <v>23721772</v>
      </c>
      <c r="C1055" s="8">
        <v>11502076</v>
      </c>
      <c r="D1055" s="8">
        <v>12219696</v>
      </c>
      <c r="E1055" s="10">
        <f>nyse_gme_short_volume__4[[#This Row],[total_short]]/nyse_gme_short_volume__4[[#This Row],[total_reported]]</f>
        <v>0.48487423283555714</v>
      </c>
      <c r="F1055" s="10">
        <f>nyse_gme_short_volume__4[[#This Row],[total_long]]/nyse_gme_short_volume__4[[#This Row],[total_reported]]</f>
        <v>0.5151257671644428</v>
      </c>
      <c r="G1055" s="8">
        <v>6291868</v>
      </c>
      <c r="H1055" s="10">
        <f>nyse_gme_short_volume__4[[#This Row],[Off-Exchange]]/nyse_gme_short_volume__4[[#This Row],[total_reported]]</f>
        <v>0.26523600344864623</v>
      </c>
      <c r="I1055" s="8">
        <v>110428</v>
      </c>
      <c r="J1055" s="8" t="s">
        <v>2486</v>
      </c>
      <c r="K1055" s="8" t="s">
        <v>2487</v>
      </c>
      <c r="L1055" s="8" t="s">
        <v>2488</v>
      </c>
      <c r="M1055" s="8" t="s">
        <v>2489</v>
      </c>
      <c r="N1055" s="8">
        <v>33300</v>
      </c>
      <c r="O1055" s="8">
        <v>45204</v>
      </c>
      <c r="P1055" s="8">
        <v>1771344</v>
      </c>
      <c r="Q1055" s="8">
        <v>638400</v>
      </c>
      <c r="R1055" s="8">
        <v>49156</v>
      </c>
      <c r="S1055" s="8">
        <v>23836</v>
      </c>
      <c r="T1055" s="8">
        <v>76</v>
      </c>
    </row>
    <row r="1056" spans="1:20">
      <c r="A1056" s="1">
        <v>44207</v>
      </c>
      <c r="B1056" s="8">
        <v>49412660</v>
      </c>
      <c r="C1056" s="8">
        <v>27617180</v>
      </c>
      <c r="D1056" s="8">
        <v>21795480</v>
      </c>
      <c r="E1056" s="10">
        <f>nyse_gme_short_volume__4[[#This Row],[total_short]]/nyse_gme_short_volume__4[[#This Row],[total_reported]]</f>
        <v>0.5589089921489756</v>
      </c>
      <c r="F1056" s="10">
        <f>nyse_gme_short_volume__4[[#This Row],[total_long]]/nyse_gme_short_volume__4[[#This Row],[total_reported]]</f>
        <v>0.4410910078510244</v>
      </c>
      <c r="G1056" s="8">
        <v>16839292</v>
      </c>
      <c r="H1056" s="10">
        <f>nyse_gme_short_volume__4[[#This Row],[Off-Exchange]]/nyse_gme_short_volume__4[[#This Row],[total_reported]]</f>
        <v>0.34078902046560539</v>
      </c>
      <c r="I1056" s="8">
        <v>80420</v>
      </c>
      <c r="J1056" s="8" t="s">
        <v>2490</v>
      </c>
      <c r="K1056" s="8" t="s">
        <v>2491</v>
      </c>
      <c r="L1056" s="8" t="s">
        <v>2492</v>
      </c>
      <c r="M1056" s="8" t="s">
        <v>2493</v>
      </c>
      <c r="N1056" s="8">
        <v>60380</v>
      </c>
      <c r="O1056" s="8">
        <v>73200</v>
      </c>
      <c r="P1056" s="8">
        <v>3917704</v>
      </c>
      <c r="Q1056" s="8">
        <v>1560116</v>
      </c>
      <c r="R1056" s="8">
        <v>70984</v>
      </c>
      <c r="S1056" s="8">
        <v>27408</v>
      </c>
      <c r="T1056" s="8">
        <v>1060</v>
      </c>
    </row>
    <row r="1057" spans="1:20">
      <c r="A1057" s="1">
        <v>44204</v>
      </c>
      <c r="B1057" s="8">
        <v>22741088</v>
      </c>
      <c r="C1057" s="8">
        <v>10329356</v>
      </c>
      <c r="D1057" s="8">
        <v>12411732</v>
      </c>
      <c r="E1057" s="10">
        <f>nyse_gme_short_volume__4[[#This Row],[total_short]]/nyse_gme_short_volume__4[[#This Row],[total_reported]]</f>
        <v>0.45421555907967115</v>
      </c>
      <c r="F1057" s="10">
        <f>nyse_gme_short_volume__4[[#This Row],[total_long]]/nyse_gme_short_volume__4[[#This Row],[total_reported]]</f>
        <v>0.54578444092032885</v>
      </c>
      <c r="G1057" s="8">
        <v>6098348</v>
      </c>
      <c r="H1057" s="10">
        <f>nyse_gme_short_volume__4[[#This Row],[Off-Exchange]]/nyse_gme_short_volume__4[[#This Row],[total_reported]]</f>
        <v>0.26816430242915379</v>
      </c>
      <c r="I1057" s="8">
        <v>18148</v>
      </c>
      <c r="J1057" s="8" t="s">
        <v>2494</v>
      </c>
      <c r="K1057" s="8" t="s">
        <v>2495</v>
      </c>
      <c r="L1057" s="8" t="s">
        <v>2496</v>
      </c>
      <c r="M1057" s="8" t="s">
        <v>2497</v>
      </c>
      <c r="N1057" s="8">
        <v>37880</v>
      </c>
      <c r="O1057" s="8">
        <v>36000</v>
      </c>
      <c r="P1057" s="8">
        <v>1481972</v>
      </c>
      <c r="Q1057" s="8">
        <v>380624</v>
      </c>
      <c r="R1057" s="8">
        <v>63944</v>
      </c>
      <c r="S1057" s="8">
        <v>29156</v>
      </c>
      <c r="T1057" s="8">
        <v>2908</v>
      </c>
    </row>
    <row r="1058" spans="1:20">
      <c r="A1058" s="1">
        <v>44203</v>
      </c>
      <c r="B1058" s="8">
        <v>21278736</v>
      </c>
      <c r="C1058" s="8">
        <v>7913756</v>
      </c>
      <c r="D1058" s="8">
        <v>13364980</v>
      </c>
      <c r="E1058" s="10">
        <f>nyse_gme_short_volume__4[[#This Row],[total_short]]/nyse_gme_short_volume__4[[#This Row],[total_reported]]</f>
        <v>0.37190912091770867</v>
      </c>
      <c r="F1058" s="10">
        <f>nyse_gme_short_volume__4[[#This Row],[total_long]]/nyse_gme_short_volume__4[[#This Row],[total_reported]]</f>
        <v>0.62809087908229133</v>
      </c>
      <c r="G1058" s="8">
        <v>4788688</v>
      </c>
      <c r="H1058" s="10">
        <f>nyse_gme_short_volume__4[[#This Row],[Off-Exchange]]/nyse_gme_short_volume__4[[#This Row],[total_reported]]</f>
        <v>0.22504569820312634</v>
      </c>
      <c r="I1058" s="8">
        <v>71148</v>
      </c>
      <c r="J1058" s="8" t="s">
        <v>2498</v>
      </c>
      <c r="K1058" s="8" t="s">
        <v>2499</v>
      </c>
      <c r="L1058" s="8" t="s">
        <v>2500</v>
      </c>
      <c r="M1058" s="8" t="s">
        <v>2501</v>
      </c>
      <c r="N1058" s="8">
        <v>14532</v>
      </c>
      <c r="O1058" s="8">
        <v>20720</v>
      </c>
      <c r="P1058" s="8">
        <v>1242388</v>
      </c>
      <c r="Q1058" s="8">
        <v>265884</v>
      </c>
      <c r="R1058" s="8">
        <v>25364</v>
      </c>
      <c r="S1058" s="8">
        <v>4384</v>
      </c>
      <c r="T1058" s="8">
        <v>20</v>
      </c>
    </row>
    <row r="1059" spans="1:20">
      <c r="A1059" s="1">
        <v>44202</v>
      </c>
      <c r="B1059" s="8">
        <v>20422692</v>
      </c>
      <c r="C1059" s="8">
        <v>6986420</v>
      </c>
      <c r="D1059" s="8">
        <v>13436272</v>
      </c>
      <c r="E1059" s="10">
        <f>nyse_gme_short_volume__4[[#This Row],[total_short]]/nyse_gme_short_volume__4[[#This Row],[total_reported]]</f>
        <v>0.34209104265000911</v>
      </c>
      <c r="F1059" s="10">
        <f>nyse_gme_short_volume__4[[#This Row],[total_long]]/nyse_gme_short_volume__4[[#This Row],[total_reported]]</f>
        <v>0.65790895734999089</v>
      </c>
      <c r="G1059" s="8">
        <v>3399848</v>
      </c>
      <c r="H1059" s="10">
        <f>nyse_gme_short_volume__4[[#This Row],[Off-Exchange]]/nyse_gme_short_volume__4[[#This Row],[total_reported]]</f>
        <v>0.16647403780069739</v>
      </c>
      <c r="I1059" s="8">
        <v>60340</v>
      </c>
      <c r="J1059" s="8" t="s">
        <v>2502</v>
      </c>
      <c r="K1059" s="8" t="s">
        <v>2503</v>
      </c>
      <c r="L1059" s="8" t="s">
        <v>2504</v>
      </c>
      <c r="M1059" s="8" t="s">
        <v>2505</v>
      </c>
      <c r="N1059" s="8">
        <v>30128</v>
      </c>
      <c r="O1059" s="8">
        <v>34588</v>
      </c>
      <c r="P1059" s="8">
        <v>1411952</v>
      </c>
      <c r="Q1059" s="8">
        <v>256928</v>
      </c>
      <c r="R1059" s="8">
        <v>46720</v>
      </c>
      <c r="S1059" s="8">
        <v>7320</v>
      </c>
      <c r="T1059" s="8">
        <v>1608</v>
      </c>
    </row>
    <row r="1060" spans="1:20">
      <c r="A1060" s="1">
        <v>44201</v>
      </c>
      <c r="B1060" s="8">
        <v>16521076</v>
      </c>
      <c r="C1060" s="8">
        <v>5436776</v>
      </c>
      <c r="D1060" s="8">
        <v>11084300</v>
      </c>
      <c r="E1060" s="10">
        <f>nyse_gme_short_volume__4[[#This Row],[total_short]]/nyse_gme_short_volume__4[[#This Row],[total_reported]]</f>
        <v>0.32908122933397316</v>
      </c>
      <c r="F1060" s="10">
        <f>nyse_gme_short_volume__4[[#This Row],[total_long]]/nyse_gme_short_volume__4[[#This Row],[total_reported]]</f>
        <v>0.67091877066602679</v>
      </c>
      <c r="G1060" s="8">
        <v>2981944</v>
      </c>
      <c r="H1060" s="10">
        <f>nyse_gme_short_volume__4[[#This Row],[Off-Exchange]]/nyse_gme_short_volume__4[[#This Row],[total_reported]]</f>
        <v>0.1804933286427591</v>
      </c>
      <c r="I1060" s="8">
        <v>84892</v>
      </c>
      <c r="J1060" s="8" t="s">
        <v>2506</v>
      </c>
      <c r="K1060" s="8" t="s">
        <v>2507</v>
      </c>
      <c r="L1060" s="8" t="s">
        <v>2508</v>
      </c>
      <c r="M1060" s="8" t="s">
        <v>2509</v>
      </c>
      <c r="N1060" s="8">
        <v>27604</v>
      </c>
      <c r="O1060" s="8">
        <v>13200</v>
      </c>
      <c r="P1060" s="8">
        <v>887324</v>
      </c>
      <c r="Q1060" s="8">
        <v>156636</v>
      </c>
      <c r="R1060" s="8">
        <v>33640</v>
      </c>
      <c r="S1060" s="8">
        <v>10928</v>
      </c>
      <c r="T1060" s="8">
        <v>0</v>
      </c>
    </row>
    <row r="1061" spans="1:20">
      <c r="A1061" s="1">
        <v>44200</v>
      </c>
      <c r="B1061" s="8">
        <v>34490052</v>
      </c>
      <c r="C1061" s="8">
        <v>19465976</v>
      </c>
      <c r="D1061" s="8">
        <v>15024076</v>
      </c>
      <c r="E1061" s="10">
        <f>nyse_gme_short_volume__4[[#This Row],[total_short]]/nyse_gme_short_volume__4[[#This Row],[total_reported]]</f>
        <v>0.56439393016861794</v>
      </c>
      <c r="F1061" s="10">
        <f>nyse_gme_short_volume__4[[#This Row],[total_long]]/nyse_gme_short_volume__4[[#This Row],[total_reported]]</f>
        <v>0.43560606983138211</v>
      </c>
      <c r="G1061" s="8">
        <v>11351816</v>
      </c>
      <c r="H1061" s="10">
        <f>nyse_gme_short_volume__4[[#This Row],[Off-Exchange]]/nyse_gme_short_volume__4[[#This Row],[total_reported]]</f>
        <v>0.32913304972691837</v>
      </c>
      <c r="I1061" s="8">
        <v>76792</v>
      </c>
      <c r="J1061" s="8" t="s">
        <v>2510</v>
      </c>
      <c r="K1061" s="8" t="s">
        <v>2511</v>
      </c>
      <c r="L1061" s="8" t="s">
        <v>2512</v>
      </c>
      <c r="M1061" s="8" t="s">
        <v>2513</v>
      </c>
      <c r="N1061" s="8">
        <v>70140</v>
      </c>
      <c r="O1061" s="8">
        <v>89720</v>
      </c>
      <c r="P1061" s="8">
        <v>2655204</v>
      </c>
      <c r="Q1061" s="8">
        <v>981876</v>
      </c>
      <c r="R1061" s="8">
        <v>83764</v>
      </c>
      <c r="S1061" s="8">
        <v>100408</v>
      </c>
      <c r="T1061" s="8">
        <v>1620</v>
      </c>
    </row>
    <row r="1062" spans="1:20">
      <c r="A1062" s="1">
        <v>44196</v>
      </c>
      <c r="B1062" s="8">
        <v>20422292</v>
      </c>
      <c r="C1062" s="8">
        <v>8592064</v>
      </c>
      <c r="D1062" s="8">
        <v>11830228</v>
      </c>
      <c r="E1062" s="10">
        <f>nyse_gme_short_volume__4[[#This Row],[total_short]]/nyse_gme_short_volume__4[[#This Row],[total_reported]]</f>
        <v>0.42071986826943814</v>
      </c>
      <c r="F1062" s="10">
        <f>nyse_gme_short_volume__4[[#This Row],[total_long]]/nyse_gme_short_volume__4[[#This Row],[total_reported]]</f>
        <v>0.57928013173056192</v>
      </c>
      <c r="G1062" s="8">
        <v>3573200</v>
      </c>
      <c r="H1062" s="10">
        <f>nyse_gme_short_volume__4[[#This Row],[Off-Exchange]]/nyse_gme_short_volume__4[[#This Row],[total_reported]]</f>
        <v>0.17496566986702569</v>
      </c>
      <c r="I1062" s="8">
        <v>52956</v>
      </c>
      <c r="J1062" s="8" t="s">
        <v>2514</v>
      </c>
      <c r="K1062" s="8" t="s">
        <v>2515</v>
      </c>
      <c r="L1062" s="8" t="s">
        <v>2516</v>
      </c>
      <c r="M1062" s="8" t="s">
        <v>2517</v>
      </c>
      <c r="N1062" s="8">
        <v>35108</v>
      </c>
      <c r="O1062" s="8">
        <v>56184</v>
      </c>
      <c r="P1062" s="8">
        <v>1214508</v>
      </c>
      <c r="Q1062" s="8">
        <v>795416</v>
      </c>
      <c r="R1062" s="8">
        <v>35564</v>
      </c>
      <c r="S1062" s="8">
        <v>3816</v>
      </c>
      <c r="T1062" s="8">
        <v>2492</v>
      </c>
    </row>
    <row r="1063" spans="1:20">
      <c r="A1063" s="1">
        <v>44195</v>
      </c>
      <c r="B1063" s="8">
        <v>19554128</v>
      </c>
      <c r="C1063" s="8">
        <v>8270392</v>
      </c>
      <c r="D1063" s="8">
        <v>11283736</v>
      </c>
      <c r="E1063" s="10">
        <f>nyse_gme_short_volume__4[[#This Row],[total_short]]/nyse_gme_short_volume__4[[#This Row],[total_reported]]</f>
        <v>0.42294864797857518</v>
      </c>
      <c r="F1063" s="10">
        <f>nyse_gme_short_volume__4[[#This Row],[total_long]]/nyse_gme_short_volume__4[[#This Row],[total_reported]]</f>
        <v>0.57705135202142488</v>
      </c>
      <c r="G1063" s="8">
        <v>4250904</v>
      </c>
      <c r="H1063" s="10">
        <f>nyse_gme_short_volume__4[[#This Row],[Off-Exchange]]/nyse_gme_short_volume__4[[#This Row],[total_reported]]</f>
        <v>0.21739164231716188</v>
      </c>
      <c r="I1063" s="8">
        <v>287304</v>
      </c>
      <c r="J1063" s="8" t="s">
        <v>2518</v>
      </c>
      <c r="K1063" s="8" t="s">
        <v>2519</v>
      </c>
      <c r="L1063" s="8" t="s">
        <v>2520</v>
      </c>
      <c r="M1063" s="8" t="s">
        <v>2521</v>
      </c>
      <c r="N1063" s="8">
        <v>43516</v>
      </c>
      <c r="O1063" s="8">
        <v>54288</v>
      </c>
      <c r="P1063" s="8">
        <v>1314580</v>
      </c>
      <c r="Q1063" s="8">
        <v>574976</v>
      </c>
      <c r="R1063" s="8">
        <v>57336</v>
      </c>
      <c r="S1063" s="8">
        <v>27680</v>
      </c>
      <c r="T1063" s="8">
        <v>844</v>
      </c>
    </row>
    <row r="1064" spans="1:20">
      <c r="A1064" s="1">
        <v>44194</v>
      </c>
      <c r="B1064" s="8">
        <v>32065620</v>
      </c>
      <c r="C1064" s="8">
        <v>14215028</v>
      </c>
      <c r="D1064" s="8">
        <v>17850592</v>
      </c>
      <c r="E1064" s="10">
        <f>nyse_gme_short_volume__4[[#This Row],[total_short]]/nyse_gme_short_volume__4[[#This Row],[total_reported]]</f>
        <v>0.44331056128027463</v>
      </c>
      <c r="F1064" s="10">
        <f>nyse_gme_short_volume__4[[#This Row],[total_long]]/nyse_gme_short_volume__4[[#This Row],[total_reported]]</f>
        <v>0.55668943871972532</v>
      </c>
      <c r="G1064" s="8">
        <v>8392352</v>
      </c>
      <c r="H1064" s="10">
        <f>nyse_gme_short_volume__4[[#This Row],[Off-Exchange]]/nyse_gme_short_volume__4[[#This Row],[total_reported]]</f>
        <v>0.26172430160402327</v>
      </c>
      <c r="I1064" s="8">
        <v>321120</v>
      </c>
      <c r="J1064" s="8" t="s">
        <v>2522</v>
      </c>
      <c r="K1064" s="8" t="s">
        <v>2523</v>
      </c>
      <c r="L1064" s="8" t="s">
        <v>2524</v>
      </c>
      <c r="M1064" s="8" t="s">
        <v>2525</v>
      </c>
      <c r="N1064" s="8">
        <v>61916</v>
      </c>
      <c r="O1064" s="8">
        <v>67124</v>
      </c>
      <c r="P1064" s="8">
        <v>1872904</v>
      </c>
      <c r="Q1064" s="8">
        <v>523772</v>
      </c>
      <c r="R1064" s="8">
        <v>54744</v>
      </c>
      <c r="S1064" s="8">
        <v>32424</v>
      </c>
      <c r="T1064" s="8">
        <v>460</v>
      </c>
    </row>
    <row r="1065" spans="1:20">
      <c r="A1065" s="1">
        <v>44193</v>
      </c>
      <c r="B1065" s="8">
        <v>30799036</v>
      </c>
      <c r="C1065" s="8">
        <v>18583588</v>
      </c>
      <c r="D1065" s="8">
        <v>12215448</v>
      </c>
      <c r="E1065" s="10">
        <f>nyse_gme_short_volume__4[[#This Row],[total_short]]/nyse_gme_short_volume__4[[#This Row],[total_reported]]</f>
        <v>0.60338213183035994</v>
      </c>
      <c r="F1065" s="10">
        <f>nyse_gme_short_volume__4[[#This Row],[total_long]]/nyse_gme_short_volume__4[[#This Row],[total_reported]]</f>
        <v>0.39661786816964012</v>
      </c>
      <c r="G1065" s="8">
        <v>11701692</v>
      </c>
      <c r="H1065" s="10">
        <f>nyse_gme_short_volume__4[[#This Row],[Off-Exchange]]/nyse_gme_short_volume__4[[#This Row],[total_reported]]</f>
        <v>0.37993695646837777</v>
      </c>
      <c r="I1065" s="8">
        <v>149600</v>
      </c>
      <c r="J1065" s="8" t="s">
        <v>2526</v>
      </c>
      <c r="K1065" s="8" t="s">
        <v>2527</v>
      </c>
      <c r="L1065" s="8" t="s">
        <v>2528</v>
      </c>
      <c r="M1065" s="8" t="s">
        <v>2529</v>
      </c>
      <c r="N1065" s="8">
        <v>38276</v>
      </c>
      <c r="O1065" s="8">
        <v>34400</v>
      </c>
      <c r="P1065" s="8">
        <v>2767960</v>
      </c>
      <c r="Q1065" s="8">
        <v>605412</v>
      </c>
      <c r="R1065" s="8">
        <v>40716</v>
      </c>
      <c r="S1065" s="8">
        <v>19152</v>
      </c>
      <c r="T1065" s="8">
        <v>9536</v>
      </c>
    </row>
    <row r="1066" spans="1:20">
      <c r="A1066" s="1">
        <v>44189</v>
      </c>
      <c r="B1066" s="8">
        <v>21868376</v>
      </c>
      <c r="C1066" s="8">
        <v>11883996</v>
      </c>
      <c r="D1066" s="8">
        <v>9984380</v>
      </c>
      <c r="E1066" s="10">
        <f>nyse_gme_short_volume__4[[#This Row],[total_short]]/nyse_gme_short_volume__4[[#This Row],[total_reported]]</f>
        <v>0.54343294627822392</v>
      </c>
      <c r="F1066" s="10">
        <f>nyse_gme_short_volume__4[[#This Row],[total_long]]/nyse_gme_short_volume__4[[#This Row],[total_reported]]</f>
        <v>0.45656705372177614</v>
      </c>
      <c r="G1066" s="8">
        <v>7712892</v>
      </c>
      <c r="H1066" s="10">
        <f>nyse_gme_short_volume__4[[#This Row],[Off-Exchange]]/nyse_gme_short_volume__4[[#This Row],[total_reported]]</f>
        <v>0.35269614899615775</v>
      </c>
      <c r="I1066" s="8">
        <v>44216</v>
      </c>
      <c r="J1066" s="8" t="s">
        <v>2530</v>
      </c>
      <c r="K1066" s="8" t="s">
        <v>2531</v>
      </c>
      <c r="L1066" s="8" t="s">
        <v>2532</v>
      </c>
      <c r="M1066" s="8" t="s">
        <v>2533</v>
      </c>
      <c r="N1066" s="8">
        <v>7188</v>
      </c>
      <c r="O1066" s="8">
        <v>23044</v>
      </c>
      <c r="P1066" s="8">
        <v>1374304</v>
      </c>
      <c r="Q1066" s="8">
        <v>591344</v>
      </c>
      <c r="R1066" s="8">
        <v>23948</v>
      </c>
      <c r="S1066" s="8">
        <v>15736</v>
      </c>
      <c r="T1066" s="8">
        <v>768</v>
      </c>
    </row>
    <row r="1067" spans="1:20">
      <c r="A1067" s="1">
        <v>44188</v>
      </c>
      <c r="B1067" s="8">
        <v>91998016</v>
      </c>
      <c r="C1067" s="8">
        <v>48818928</v>
      </c>
      <c r="D1067" s="8">
        <v>43179088</v>
      </c>
      <c r="E1067" s="10">
        <f>nyse_gme_short_volume__4[[#This Row],[total_short]]/nyse_gme_short_volume__4[[#This Row],[total_reported]]</f>
        <v>0.53065196536412262</v>
      </c>
      <c r="F1067" s="10">
        <f>nyse_gme_short_volume__4[[#This Row],[total_long]]/nyse_gme_short_volume__4[[#This Row],[total_reported]]</f>
        <v>0.46934803463587738</v>
      </c>
      <c r="G1067" s="8">
        <v>33912600</v>
      </c>
      <c r="H1067" s="10">
        <f>nyse_gme_short_volume__4[[#This Row],[Off-Exchange]]/nyse_gme_short_volume__4[[#This Row],[total_reported]]</f>
        <v>0.36862316683003249</v>
      </c>
      <c r="I1067" s="8">
        <v>217496</v>
      </c>
      <c r="J1067" s="8" t="s">
        <v>2534</v>
      </c>
      <c r="K1067" s="8" t="s">
        <v>2535</v>
      </c>
      <c r="L1067" s="8" t="s">
        <v>2536</v>
      </c>
      <c r="M1067" s="8" t="s">
        <v>2537</v>
      </c>
      <c r="N1067" s="8">
        <v>71540</v>
      </c>
      <c r="O1067" s="8">
        <v>100516</v>
      </c>
      <c r="P1067" s="8">
        <v>4994152</v>
      </c>
      <c r="Q1067" s="8">
        <v>3080884</v>
      </c>
      <c r="R1067" s="8">
        <v>81156</v>
      </c>
      <c r="S1067" s="8">
        <v>49596</v>
      </c>
      <c r="T1067" s="8">
        <v>22508</v>
      </c>
    </row>
    <row r="1068" spans="1:20">
      <c r="A1068" s="1">
        <v>44187</v>
      </c>
      <c r="B1068" s="8">
        <v>104902156</v>
      </c>
      <c r="C1068" s="8">
        <v>53262712</v>
      </c>
      <c r="D1068" s="8">
        <v>51639444</v>
      </c>
      <c r="E1068" s="10">
        <f>nyse_gme_short_volume__4[[#This Row],[total_short]]/nyse_gme_short_volume__4[[#This Row],[total_reported]]</f>
        <v>0.50773705737754327</v>
      </c>
      <c r="F1068" s="10">
        <f>nyse_gme_short_volume__4[[#This Row],[total_long]]/nyse_gme_short_volume__4[[#This Row],[total_reported]]</f>
        <v>0.49226294262245668</v>
      </c>
      <c r="G1068" s="8">
        <v>33178932</v>
      </c>
      <c r="H1068" s="10">
        <f>nyse_gme_short_volume__4[[#This Row],[Off-Exchange]]/nyse_gme_short_volume__4[[#This Row],[total_reported]]</f>
        <v>0.31628455758335416</v>
      </c>
      <c r="I1068" s="8">
        <v>237700</v>
      </c>
      <c r="J1068" s="8" t="s">
        <v>2538</v>
      </c>
      <c r="K1068" s="8" t="s">
        <v>2539</v>
      </c>
      <c r="L1068" s="8" t="s">
        <v>2540</v>
      </c>
      <c r="M1068" s="8" t="s">
        <v>2541</v>
      </c>
      <c r="N1068" s="8">
        <v>91080</v>
      </c>
      <c r="O1068" s="8">
        <v>250028</v>
      </c>
      <c r="P1068" s="8">
        <v>6210780</v>
      </c>
      <c r="Q1068" s="8">
        <v>3361408</v>
      </c>
      <c r="R1068" s="8">
        <v>83420</v>
      </c>
      <c r="S1068" s="8">
        <v>106756</v>
      </c>
      <c r="T1068" s="8">
        <v>7708</v>
      </c>
    </row>
    <row r="1069" spans="1:20">
      <c r="A1069" s="1">
        <v>44186</v>
      </c>
      <c r="B1069" s="8">
        <v>30296096</v>
      </c>
      <c r="C1069" s="8">
        <v>19433436</v>
      </c>
      <c r="D1069" s="8">
        <v>10862660</v>
      </c>
      <c r="E1069" s="10">
        <f>nyse_gme_short_volume__4[[#This Row],[total_short]]/nyse_gme_short_volume__4[[#This Row],[total_reported]]</f>
        <v>0.64145017232583368</v>
      </c>
      <c r="F1069" s="10">
        <f>nyse_gme_short_volume__4[[#This Row],[total_long]]/nyse_gme_short_volume__4[[#This Row],[total_reported]]</f>
        <v>0.35854982767416632</v>
      </c>
      <c r="G1069" s="8">
        <v>11106320</v>
      </c>
      <c r="H1069" s="10">
        <f>nyse_gme_short_volume__4[[#This Row],[Off-Exchange]]/nyse_gme_short_volume__4[[#This Row],[total_reported]]</f>
        <v>0.36659244808307972</v>
      </c>
      <c r="I1069" s="8">
        <v>94592</v>
      </c>
      <c r="J1069" s="8" t="s">
        <v>2542</v>
      </c>
      <c r="K1069" s="8" t="s">
        <v>2543</v>
      </c>
      <c r="L1069" s="8" t="s">
        <v>2544</v>
      </c>
      <c r="M1069" s="8" t="s">
        <v>2545</v>
      </c>
      <c r="N1069" s="8">
        <v>55112</v>
      </c>
      <c r="O1069" s="8">
        <v>172556</v>
      </c>
      <c r="P1069" s="8">
        <v>3825620</v>
      </c>
      <c r="Q1069" s="8">
        <v>886292</v>
      </c>
      <c r="R1069" s="8">
        <v>43496</v>
      </c>
      <c r="S1069" s="8">
        <v>7040</v>
      </c>
      <c r="T1069" s="8">
        <v>5704</v>
      </c>
    </row>
    <row r="1070" spans="1:20">
      <c r="A1070" s="1">
        <v>44183</v>
      </c>
      <c r="B1070" s="8">
        <v>57213056</v>
      </c>
      <c r="C1070" s="8">
        <v>31073244</v>
      </c>
      <c r="D1070" s="8">
        <v>26139812</v>
      </c>
      <c r="E1070" s="10">
        <f>nyse_gme_short_volume__4[[#This Row],[total_short]]/nyse_gme_short_volume__4[[#This Row],[total_reported]]</f>
        <v>0.54311456461965602</v>
      </c>
      <c r="F1070" s="10">
        <f>nyse_gme_short_volume__4[[#This Row],[total_long]]/nyse_gme_short_volume__4[[#This Row],[total_reported]]</f>
        <v>0.45688543538034393</v>
      </c>
      <c r="G1070" s="8">
        <v>18019648</v>
      </c>
      <c r="H1070" s="10">
        <f>nyse_gme_short_volume__4[[#This Row],[Off-Exchange]]/nyse_gme_short_volume__4[[#This Row],[total_reported]]</f>
        <v>0.31495692172080442</v>
      </c>
      <c r="I1070" s="8">
        <v>164100</v>
      </c>
      <c r="J1070" s="8" t="s">
        <v>2546</v>
      </c>
      <c r="K1070" s="8" t="s">
        <v>2547</v>
      </c>
      <c r="L1070" s="8" t="s">
        <v>2548</v>
      </c>
      <c r="M1070" s="8" t="s">
        <v>2549</v>
      </c>
      <c r="N1070" s="8">
        <v>202940</v>
      </c>
      <c r="O1070" s="8">
        <v>218104</v>
      </c>
      <c r="P1070" s="8">
        <v>5364864</v>
      </c>
      <c r="Q1070" s="8">
        <v>1477896</v>
      </c>
      <c r="R1070" s="8">
        <v>153192</v>
      </c>
      <c r="S1070" s="8">
        <v>82644</v>
      </c>
      <c r="T1070" s="8">
        <v>3344</v>
      </c>
    </row>
    <row r="1071" spans="1:20">
      <c r="A1071" s="1">
        <v>44182</v>
      </c>
      <c r="B1071" s="8">
        <v>27996316</v>
      </c>
      <c r="C1071" s="8">
        <v>13588440</v>
      </c>
      <c r="D1071" s="8">
        <v>14407876</v>
      </c>
      <c r="E1071" s="10">
        <f>nyse_gme_short_volume__4[[#This Row],[total_short]]/nyse_gme_short_volume__4[[#This Row],[total_reported]]</f>
        <v>0.48536528877585178</v>
      </c>
      <c r="F1071" s="10">
        <f>nyse_gme_short_volume__4[[#This Row],[total_long]]/nyse_gme_short_volume__4[[#This Row],[total_reported]]</f>
        <v>0.51463471122414817</v>
      </c>
      <c r="G1071" s="8">
        <v>6778248</v>
      </c>
      <c r="H1071" s="10">
        <f>nyse_gme_short_volume__4[[#This Row],[Off-Exchange]]/nyse_gme_short_volume__4[[#This Row],[total_reported]]</f>
        <v>0.24211214075451928</v>
      </c>
      <c r="I1071" s="8">
        <v>67596</v>
      </c>
      <c r="J1071" s="8" t="s">
        <v>2550</v>
      </c>
      <c r="K1071" s="8" t="s">
        <v>2551</v>
      </c>
      <c r="L1071" s="8" t="s">
        <v>2552</v>
      </c>
      <c r="M1071" s="8" t="s">
        <v>2553</v>
      </c>
      <c r="N1071" s="8">
        <v>118552</v>
      </c>
      <c r="O1071" s="8">
        <v>58848</v>
      </c>
      <c r="P1071" s="8">
        <v>2145788</v>
      </c>
      <c r="Q1071" s="8">
        <v>610620</v>
      </c>
      <c r="R1071" s="8">
        <v>73704</v>
      </c>
      <c r="S1071" s="8">
        <v>20716</v>
      </c>
      <c r="T1071" s="8">
        <v>596</v>
      </c>
    </row>
    <row r="1072" spans="1:20">
      <c r="A1072" s="1">
        <v>44181</v>
      </c>
      <c r="B1072" s="8">
        <v>19799724</v>
      </c>
      <c r="C1072" s="8">
        <v>10594924</v>
      </c>
      <c r="D1072" s="8">
        <v>9204800</v>
      </c>
      <c r="E1072" s="10">
        <f>nyse_gme_short_volume__4[[#This Row],[total_short]]/nyse_gme_short_volume__4[[#This Row],[total_reported]]</f>
        <v>0.53510463075141856</v>
      </c>
      <c r="F1072" s="10">
        <f>nyse_gme_short_volume__4[[#This Row],[total_long]]/nyse_gme_short_volume__4[[#This Row],[total_reported]]</f>
        <v>0.46489536924858144</v>
      </c>
      <c r="G1072" s="8">
        <v>4845176</v>
      </c>
      <c r="H1072" s="10">
        <f>nyse_gme_short_volume__4[[#This Row],[Off-Exchange]]/nyse_gme_short_volume__4[[#This Row],[total_reported]]</f>
        <v>0.24470926968476933</v>
      </c>
      <c r="I1072" s="8">
        <v>14940</v>
      </c>
      <c r="J1072" s="8" t="s">
        <v>2554</v>
      </c>
      <c r="K1072" s="8" t="s">
        <v>2555</v>
      </c>
      <c r="L1072" s="8" t="s">
        <v>2556</v>
      </c>
      <c r="M1072" s="8" t="s">
        <v>2557</v>
      </c>
      <c r="N1072" s="8">
        <v>74420</v>
      </c>
      <c r="O1072" s="8">
        <v>28800</v>
      </c>
      <c r="P1072" s="8">
        <v>1912136</v>
      </c>
      <c r="Q1072" s="8">
        <v>452308</v>
      </c>
      <c r="R1072" s="8">
        <v>60080</v>
      </c>
      <c r="S1072" s="8">
        <v>19620</v>
      </c>
      <c r="T1072" s="8">
        <v>400</v>
      </c>
    </row>
    <row r="1073" spans="1:20">
      <c r="A1073" s="1">
        <v>44180</v>
      </c>
      <c r="B1073" s="8">
        <v>27628876</v>
      </c>
      <c r="C1073" s="8">
        <v>11109064</v>
      </c>
      <c r="D1073" s="8">
        <v>16519812</v>
      </c>
      <c r="E1073" s="10">
        <f>nyse_gme_short_volume__4[[#This Row],[total_short]]/nyse_gme_short_volume__4[[#This Row],[total_reported]]</f>
        <v>0.40208164820023806</v>
      </c>
      <c r="F1073" s="10">
        <f>nyse_gme_short_volume__4[[#This Row],[total_long]]/nyse_gme_short_volume__4[[#This Row],[total_reported]]</f>
        <v>0.59791835179976194</v>
      </c>
      <c r="G1073" s="8">
        <v>5952228</v>
      </c>
      <c r="H1073" s="10">
        <f>nyse_gme_short_volume__4[[#This Row],[Off-Exchange]]/nyse_gme_short_volume__4[[#This Row],[total_reported]]</f>
        <v>0.21543503977505274</v>
      </c>
      <c r="I1073" s="8">
        <v>54120</v>
      </c>
      <c r="J1073" s="8" t="s">
        <v>2558</v>
      </c>
      <c r="K1073" s="8" t="s">
        <v>2559</v>
      </c>
      <c r="L1073" s="8" t="s">
        <v>2560</v>
      </c>
      <c r="M1073" s="8" t="s">
        <v>2561</v>
      </c>
      <c r="N1073" s="8">
        <v>100380</v>
      </c>
      <c r="O1073" s="8">
        <v>56984</v>
      </c>
      <c r="P1073" s="8">
        <v>1760508</v>
      </c>
      <c r="Q1073" s="8">
        <v>444216</v>
      </c>
      <c r="R1073" s="8">
        <v>74260</v>
      </c>
      <c r="S1073" s="8">
        <v>10368</v>
      </c>
      <c r="T1073" s="8">
        <v>1188</v>
      </c>
    </row>
    <row r="1074" spans="1:20">
      <c r="A1074" s="1">
        <v>44179</v>
      </c>
      <c r="B1074" s="8">
        <v>33848868</v>
      </c>
      <c r="C1074" s="8">
        <v>11578152</v>
      </c>
      <c r="D1074" s="8">
        <v>22270716</v>
      </c>
      <c r="E1074" s="10">
        <f>nyse_gme_short_volume__4[[#This Row],[total_short]]/nyse_gme_short_volume__4[[#This Row],[total_reported]]</f>
        <v>0.3420543339883626</v>
      </c>
      <c r="F1074" s="10">
        <f>nyse_gme_short_volume__4[[#This Row],[total_long]]/nyse_gme_short_volume__4[[#This Row],[total_reported]]</f>
        <v>0.6579456660116374</v>
      </c>
      <c r="G1074" s="8">
        <v>5433308</v>
      </c>
      <c r="H1074" s="10">
        <f>nyse_gme_short_volume__4[[#This Row],[Off-Exchange]]/nyse_gme_short_volume__4[[#This Row],[total_reported]]</f>
        <v>0.16051668256675525</v>
      </c>
      <c r="I1074" s="8">
        <v>209256</v>
      </c>
      <c r="J1074" s="8" t="s">
        <v>2562</v>
      </c>
      <c r="K1074" s="8" t="s">
        <v>2563</v>
      </c>
      <c r="L1074" s="8" t="s">
        <v>2564</v>
      </c>
      <c r="M1074" s="8" t="s">
        <v>2565</v>
      </c>
      <c r="N1074" s="8">
        <v>34680</v>
      </c>
      <c r="O1074" s="8">
        <v>28172</v>
      </c>
      <c r="P1074" s="8">
        <v>2048360</v>
      </c>
      <c r="Q1074" s="8">
        <v>1033232</v>
      </c>
      <c r="R1074" s="8">
        <v>49328</v>
      </c>
      <c r="S1074" s="8">
        <v>4848</v>
      </c>
      <c r="T1074" s="8">
        <v>1200</v>
      </c>
    </row>
    <row r="1075" spans="1:20">
      <c r="A1075" s="1">
        <v>44176</v>
      </c>
      <c r="B1075" s="8">
        <v>25983376</v>
      </c>
      <c r="C1075" s="8">
        <v>9379436</v>
      </c>
      <c r="D1075" s="8">
        <v>16603940</v>
      </c>
      <c r="E1075" s="10">
        <f>nyse_gme_short_volume__4[[#This Row],[total_short]]/nyse_gme_short_volume__4[[#This Row],[total_reported]]</f>
        <v>0.36097834246019456</v>
      </c>
      <c r="F1075" s="10">
        <f>nyse_gme_short_volume__4[[#This Row],[total_long]]/nyse_gme_short_volume__4[[#This Row],[total_reported]]</f>
        <v>0.63902165753980544</v>
      </c>
      <c r="G1075" s="8">
        <v>4409756</v>
      </c>
      <c r="H1075" s="10">
        <f>nyse_gme_short_volume__4[[#This Row],[Off-Exchange]]/nyse_gme_short_volume__4[[#This Row],[total_reported]]</f>
        <v>0.16971451284852285</v>
      </c>
      <c r="I1075" s="8">
        <v>103064</v>
      </c>
      <c r="J1075" s="8" t="s">
        <v>2566</v>
      </c>
      <c r="K1075" s="8" t="s">
        <v>2567</v>
      </c>
      <c r="L1075" s="8" t="s">
        <v>2568</v>
      </c>
      <c r="M1075" s="8" t="s">
        <v>2569</v>
      </c>
      <c r="N1075" s="8">
        <v>88948</v>
      </c>
      <c r="O1075" s="8">
        <v>69784</v>
      </c>
      <c r="P1075" s="8">
        <v>1519952</v>
      </c>
      <c r="Q1075" s="8">
        <v>374476</v>
      </c>
      <c r="R1075" s="8">
        <v>97056</v>
      </c>
      <c r="S1075" s="8">
        <v>68084</v>
      </c>
      <c r="T1075" s="8">
        <v>1164</v>
      </c>
    </row>
    <row r="1076" spans="1:20">
      <c r="A1076" s="1">
        <v>44175</v>
      </c>
      <c r="B1076" s="8">
        <v>25430404</v>
      </c>
      <c r="C1076" s="8">
        <v>7201584</v>
      </c>
      <c r="D1076" s="8">
        <v>18228820</v>
      </c>
      <c r="E1076" s="10">
        <f>nyse_gme_short_volume__4[[#This Row],[total_short]]/nyse_gme_short_volume__4[[#This Row],[total_reported]]</f>
        <v>0.28318795092677251</v>
      </c>
      <c r="F1076" s="10">
        <f>nyse_gme_short_volume__4[[#This Row],[total_long]]/nyse_gme_short_volume__4[[#This Row],[total_reported]]</f>
        <v>0.71681204907322749</v>
      </c>
      <c r="G1076" s="8">
        <v>3363964</v>
      </c>
      <c r="H1076" s="10">
        <f>nyse_gme_short_volume__4[[#This Row],[Off-Exchange]]/nyse_gme_short_volume__4[[#This Row],[total_reported]]</f>
        <v>0.13228118593790331</v>
      </c>
      <c r="I1076" s="8">
        <v>271652</v>
      </c>
      <c r="J1076" s="8" t="s">
        <v>2570</v>
      </c>
      <c r="K1076" s="8" t="s">
        <v>2571</v>
      </c>
      <c r="L1076" s="8" t="s">
        <v>2572</v>
      </c>
      <c r="M1076" s="8" t="s">
        <v>2573</v>
      </c>
      <c r="N1076" s="8">
        <v>53600</v>
      </c>
      <c r="O1076" s="8">
        <v>31864</v>
      </c>
      <c r="P1076" s="8">
        <v>1192328</v>
      </c>
      <c r="Q1076" s="8">
        <v>444124</v>
      </c>
      <c r="R1076" s="8">
        <v>121812</v>
      </c>
      <c r="S1076" s="8">
        <v>11592</v>
      </c>
      <c r="T1076" s="8"/>
    </row>
    <row r="1077" spans="1:20">
      <c r="A1077" s="1">
        <v>44174</v>
      </c>
      <c r="B1077" s="8">
        <v>83591652</v>
      </c>
      <c r="C1077" s="8">
        <v>25108288</v>
      </c>
      <c r="D1077" s="8">
        <v>58483364</v>
      </c>
      <c r="E1077" s="10">
        <f>nyse_gme_short_volume__4[[#This Row],[total_short]]/nyse_gme_short_volume__4[[#This Row],[total_reported]]</f>
        <v>0.30036836692735774</v>
      </c>
      <c r="F1077" s="10">
        <f>nyse_gme_short_volume__4[[#This Row],[total_long]]/nyse_gme_short_volume__4[[#This Row],[total_reported]]</f>
        <v>0.6996316330726422</v>
      </c>
      <c r="G1077" s="8">
        <v>14772564</v>
      </c>
      <c r="H1077" s="10">
        <f>nyse_gme_short_volume__4[[#This Row],[Off-Exchange]]/nyse_gme_short_volume__4[[#This Row],[total_reported]]</f>
        <v>0.17672295793364629</v>
      </c>
      <c r="I1077" s="8">
        <v>619408</v>
      </c>
      <c r="J1077" s="8" t="s">
        <v>2574</v>
      </c>
      <c r="K1077" s="8" t="s">
        <v>2575</v>
      </c>
      <c r="L1077" s="8" t="s">
        <v>2576</v>
      </c>
      <c r="M1077" s="8" t="s">
        <v>2577</v>
      </c>
      <c r="N1077" s="8">
        <v>280432</v>
      </c>
      <c r="O1077" s="8">
        <v>62812</v>
      </c>
      <c r="P1077" s="8">
        <v>2958716</v>
      </c>
      <c r="Q1077" s="8">
        <v>870324</v>
      </c>
      <c r="R1077" s="8">
        <v>229388</v>
      </c>
      <c r="S1077" s="8">
        <v>54204</v>
      </c>
      <c r="T1077" s="8">
        <v>1548</v>
      </c>
    </row>
    <row r="1078" spans="1:20">
      <c r="A1078" s="1">
        <v>44173</v>
      </c>
      <c r="B1078" s="8">
        <v>34974284</v>
      </c>
      <c r="C1078" s="8">
        <v>11071360</v>
      </c>
      <c r="D1078" s="8">
        <v>23902924</v>
      </c>
      <c r="E1078" s="10">
        <f>nyse_gme_short_volume__4[[#This Row],[total_short]]/nyse_gme_short_volume__4[[#This Row],[total_reported]]</f>
        <v>0.31655715954042118</v>
      </c>
      <c r="F1078" s="10">
        <f>nyse_gme_short_volume__4[[#This Row],[total_long]]/nyse_gme_short_volume__4[[#This Row],[total_reported]]</f>
        <v>0.68344284045957882</v>
      </c>
      <c r="G1078" s="8">
        <v>5690920</v>
      </c>
      <c r="H1078" s="10">
        <f>nyse_gme_short_volume__4[[#This Row],[Off-Exchange]]/nyse_gme_short_volume__4[[#This Row],[total_reported]]</f>
        <v>0.16271726963731409</v>
      </c>
      <c r="I1078" s="8">
        <v>122476</v>
      </c>
      <c r="J1078" s="8" t="s">
        <v>2578</v>
      </c>
      <c r="K1078" s="8" t="s">
        <v>2579</v>
      </c>
      <c r="L1078" s="8" t="s">
        <v>2580</v>
      </c>
      <c r="M1078" s="8" t="s">
        <v>2581</v>
      </c>
      <c r="N1078" s="8">
        <v>58400</v>
      </c>
      <c r="O1078" s="8">
        <v>40040</v>
      </c>
      <c r="P1078" s="8">
        <v>1611456</v>
      </c>
      <c r="Q1078" s="8">
        <v>428200</v>
      </c>
      <c r="R1078" s="8">
        <v>64216</v>
      </c>
      <c r="S1078" s="8">
        <v>15572</v>
      </c>
      <c r="T1078" s="8">
        <v>2800</v>
      </c>
    </row>
    <row r="1079" spans="1:20">
      <c r="A1079" s="1">
        <v>44172</v>
      </c>
      <c r="B1079" s="8">
        <v>25798160</v>
      </c>
      <c r="C1079" s="8">
        <v>9625112</v>
      </c>
      <c r="D1079" s="8">
        <v>16173048</v>
      </c>
      <c r="E1079" s="10">
        <f>nyse_gme_short_volume__4[[#This Row],[total_short]]/nyse_gme_short_volume__4[[#This Row],[total_reported]]</f>
        <v>0.37309296476958048</v>
      </c>
      <c r="F1079" s="10">
        <f>nyse_gme_short_volume__4[[#This Row],[total_long]]/nyse_gme_short_volume__4[[#This Row],[total_reported]]</f>
        <v>0.62690703523041957</v>
      </c>
      <c r="G1079" s="8">
        <v>4909760</v>
      </c>
      <c r="H1079" s="10">
        <f>nyse_gme_short_volume__4[[#This Row],[Off-Exchange]]/nyse_gme_short_volume__4[[#This Row],[total_reported]]</f>
        <v>0.1903143480000124</v>
      </c>
      <c r="I1079" s="8">
        <v>39704</v>
      </c>
      <c r="J1079" s="8" t="s">
        <v>2582</v>
      </c>
      <c r="K1079" s="8" t="s">
        <v>2583</v>
      </c>
      <c r="L1079" s="8" t="s">
        <v>2584</v>
      </c>
      <c r="M1079" s="8" t="s">
        <v>2585</v>
      </c>
      <c r="N1079" s="8">
        <v>48752</v>
      </c>
      <c r="O1079" s="8">
        <v>32132</v>
      </c>
      <c r="P1079" s="8">
        <v>1037540</v>
      </c>
      <c r="Q1079" s="8">
        <v>1053828</v>
      </c>
      <c r="R1079" s="8">
        <v>49976</v>
      </c>
      <c r="S1079" s="8">
        <v>11264</v>
      </c>
      <c r="T1079" s="8">
        <v>5992</v>
      </c>
    </row>
    <row r="1080" spans="1:20">
      <c r="A1080" s="1">
        <v>44169</v>
      </c>
      <c r="B1080" s="8">
        <v>30272164</v>
      </c>
      <c r="C1080" s="8">
        <v>10412628</v>
      </c>
      <c r="D1080" s="8">
        <v>19859536</v>
      </c>
      <c r="E1080" s="10">
        <f>nyse_gme_short_volume__4[[#This Row],[total_short]]/nyse_gme_short_volume__4[[#This Row],[total_reported]]</f>
        <v>0.34396708474491616</v>
      </c>
      <c r="F1080" s="10">
        <f>nyse_gme_short_volume__4[[#This Row],[total_long]]/nyse_gme_short_volume__4[[#This Row],[total_reported]]</f>
        <v>0.65603291525508389</v>
      </c>
      <c r="G1080" s="8">
        <v>5405712</v>
      </c>
      <c r="H1080" s="10">
        <f>nyse_gme_short_volume__4[[#This Row],[Off-Exchange]]/nyse_gme_short_volume__4[[#This Row],[total_reported]]</f>
        <v>0.17857038565198047</v>
      </c>
      <c r="I1080" s="8">
        <v>84412</v>
      </c>
      <c r="J1080" s="8" t="s">
        <v>2586</v>
      </c>
      <c r="K1080" s="8" t="s">
        <v>2587</v>
      </c>
      <c r="L1080" s="8" t="s">
        <v>2588</v>
      </c>
      <c r="M1080" s="8" t="s">
        <v>2589</v>
      </c>
      <c r="N1080" s="8">
        <v>51772</v>
      </c>
      <c r="O1080" s="8">
        <v>19580</v>
      </c>
      <c r="P1080" s="8">
        <v>1594604</v>
      </c>
      <c r="Q1080" s="8">
        <v>522976</v>
      </c>
      <c r="R1080" s="8">
        <v>70292</v>
      </c>
      <c r="S1080" s="8">
        <v>16304</v>
      </c>
      <c r="T1080" s="8">
        <v>1056</v>
      </c>
    </row>
    <row r="1081" spans="1:20">
      <c r="A1081" s="1">
        <v>44168</v>
      </c>
      <c r="B1081" s="8">
        <v>21737500</v>
      </c>
      <c r="C1081" s="8">
        <v>8869432</v>
      </c>
      <c r="D1081" s="8">
        <v>12868068</v>
      </c>
      <c r="E1081" s="10">
        <f>nyse_gme_short_volume__4[[#This Row],[total_short]]/nyse_gme_short_volume__4[[#This Row],[total_reported]]</f>
        <v>0.40802447383553764</v>
      </c>
      <c r="F1081" s="10">
        <f>nyse_gme_short_volume__4[[#This Row],[total_long]]/nyse_gme_short_volume__4[[#This Row],[total_reported]]</f>
        <v>0.59197552616446236</v>
      </c>
      <c r="G1081" s="8">
        <v>5348404</v>
      </c>
      <c r="H1081" s="10">
        <f>nyse_gme_short_volume__4[[#This Row],[Off-Exchange]]/nyse_gme_short_volume__4[[#This Row],[total_reported]]</f>
        <v>0.24604503737780334</v>
      </c>
      <c r="I1081" s="8">
        <v>82208</v>
      </c>
      <c r="J1081" s="8" t="s">
        <v>2590</v>
      </c>
      <c r="K1081" s="8" t="s">
        <v>2591</v>
      </c>
      <c r="L1081" s="8" t="s">
        <v>2592</v>
      </c>
      <c r="M1081" s="8" t="s">
        <v>2593</v>
      </c>
      <c r="N1081" s="8">
        <v>28620</v>
      </c>
      <c r="O1081" s="8">
        <v>17300</v>
      </c>
      <c r="P1081" s="8">
        <v>1059480</v>
      </c>
      <c r="Q1081" s="8">
        <v>210068</v>
      </c>
      <c r="R1081" s="8">
        <v>25964</v>
      </c>
      <c r="S1081" s="8">
        <v>3652</v>
      </c>
      <c r="T1081" s="8">
        <v>3220</v>
      </c>
    </row>
    <row r="1082" spans="1:20">
      <c r="A1082" s="1">
        <v>44167</v>
      </c>
      <c r="B1082" s="8">
        <v>26433196</v>
      </c>
      <c r="C1082" s="8">
        <v>9108572</v>
      </c>
      <c r="D1082" s="8">
        <v>17324624</v>
      </c>
      <c r="E1082" s="10">
        <f>nyse_gme_short_volume__4[[#This Row],[total_short]]/nyse_gme_short_volume__4[[#This Row],[total_reported]]</f>
        <v>0.34458837289293359</v>
      </c>
      <c r="F1082" s="10">
        <f>nyse_gme_short_volume__4[[#This Row],[total_long]]/nyse_gme_short_volume__4[[#This Row],[total_reported]]</f>
        <v>0.65541162710706646</v>
      </c>
      <c r="G1082" s="8">
        <v>4517300</v>
      </c>
      <c r="H1082" s="10">
        <f>nyse_gme_short_volume__4[[#This Row],[Off-Exchange]]/nyse_gme_short_volume__4[[#This Row],[total_reported]]</f>
        <v>0.17089496101795637</v>
      </c>
      <c r="I1082" s="8">
        <v>42020</v>
      </c>
      <c r="J1082" s="8" t="s">
        <v>2594</v>
      </c>
      <c r="K1082" s="8" t="s">
        <v>2595</v>
      </c>
      <c r="L1082" s="8" t="s">
        <v>2596</v>
      </c>
      <c r="M1082" s="8" t="s">
        <v>2597</v>
      </c>
      <c r="N1082" s="8">
        <v>35912</v>
      </c>
      <c r="O1082" s="8">
        <v>28692</v>
      </c>
      <c r="P1082" s="8">
        <v>1714976</v>
      </c>
      <c r="Q1082" s="8">
        <v>302428</v>
      </c>
      <c r="R1082" s="8">
        <v>31240</v>
      </c>
      <c r="S1082" s="8">
        <v>31560</v>
      </c>
      <c r="T1082" s="8">
        <v>800</v>
      </c>
    </row>
    <row r="1083" spans="1:20">
      <c r="A1083" s="1">
        <v>44166</v>
      </c>
      <c r="B1083" s="8">
        <v>42857588</v>
      </c>
      <c r="C1083" s="8">
        <v>14049432</v>
      </c>
      <c r="D1083" s="8">
        <v>28808156</v>
      </c>
      <c r="E1083" s="10">
        <f>nyse_gme_short_volume__4[[#This Row],[total_short]]/nyse_gme_short_volume__4[[#This Row],[total_reported]]</f>
        <v>0.3278166750774682</v>
      </c>
      <c r="F1083" s="10">
        <f>nyse_gme_short_volume__4[[#This Row],[total_long]]/nyse_gme_short_volume__4[[#This Row],[total_reported]]</f>
        <v>0.67218332492253186</v>
      </c>
      <c r="G1083" s="8">
        <v>7720392</v>
      </c>
      <c r="H1083" s="10">
        <f>nyse_gme_short_volume__4[[#This Row],[Off-Exchange]]/nyse_gme_short_volume__4[[#This Row],[total_reported]]</f>
        <v>0.18014060893954181</v>
      </c>
      <c r="I1083" s="8">
        <v>70700</v>
      </c>
      <c r="J1083" s="8" t="s">
        <v>2598</v>
      </c>
      <c r="K1083" s="8" t="s">
        <v>2599</v>
      </c>
      <c r="L1083" s="8" t="s">
        <v>2600</v>
      </c>
      <c r="M1083" s="8" t="s">
        <v>2601</v>
      </c>
      <c r="N1083" s="8">
        <v>104776</v>
      </c>
      <c r="O1083" s="8">
        <v>49200</v>
      </c>
      <c r="P1083" s="8">
        <v>3140080</v>
      </c>
      <c r="Q1083" s="8">
        <v>489928</v>
      </c>
      <c r="R1083" s="8">
        <v>72328</v>
      </c>
      <c r="S1083" s="8">
        <v>16872</v>
      </c>
      <c r="T1083" s="8">
        <v>0</v>
      </c>
    </row>
    <row r="1084" spans="1:20">
      <c r="A1084" s="1">
        <v>44165</v>
      </c>
      <c r="B1084" s="8">
        <v>108168768</v>
      </c>
      <c r="C1084" s="8">
        <v>40788436</v>
      </c>
      <c r="D1084" s="8">
        <v>67380332</v>
      </c>
      <c r="E1084" s="10">
        <f>nyse_gme_short_volume__4[[#This Row],[total_short]]/nyse_gme_short_volume__4[[#This Row],[total_reported]]</f>
        <v>0.37708145108946789</v>
      </c>
      <c r="F1084" s="10">
        <f>nyse_gme_short_volume__4[[#This Row],[total_long]]/nyse_gme_short_volume__4[[#This Row],[total_reported]]</f>
        <v>0.62291854891053211</v>
      </c>
      <c r="G1084" s="8">
        <v>22703492</v>
      </c>
      <c r="H1084" s="10">
        <f>nyse_gme_short_volume__4[[#This Row],[Off-Exchange]]/nyse_gme_short_volume__4[[#This Row],[total_reported]]</f>
        <v>0.20988953114451669</v>
      </c>
      <c r="I1084" s="8">
        <v>281496</v>
      </c>
      <c r="J1084" s="8" t="s">
        <v>2602</v>
      </c>
      <c r="K1084" s="8" t="s">
        <v>2603</v>
      </c>
      <c r="L1084" s="8" t="s">
        <v>2604</v>
      </c>
      <c r="M1084" s="8" t="s">
        <v>2605</v>
      </c>
      <c r="N1084" s="8">
        <v>151372</v>
      </c>
      <c r="O1084" s="8">
        <v>131764</v>
      </c>
      <c r="P1084" s="8">
        <v>8124160</v>
      </c>
      <c r="Q1084" s="8">
        <v>1855128</v>
      </c>
      <c r="R1084" s="8">
        <v>154124</v>
      </c>
      <c r="S1084" s="8">
        <v>28404</v>
      </c>
      <c r="T1084" s="8">
        <v>1984</v>
      </c>
    </row>
    <row r="1085" spans="1:20">
      <c r="A1085" s="1">
        <v>44162</v>
      </c>
      <c r="B1085" s="8">
        <v>44338920</v>
      </c>
      <c r="C1085" s="8">
        <v>17068780</v>
      </c>
      <c r="D1085" s="8">
        <v>27270140</v>
      </c>
      <c r="E1085" s="10">
        <f>nyse_gme_short_volume__4[[#This Row],[total_short]]/nyse_gme_short_volume__4[[#This Row],[total_reported]]</f>
        <v>0.38496156424197975</v>
      </c>
      <c r="F1085" s="10">
        <f>nyse_gme_short_volume__4[[#This Row],[total_long]]/nyse_gme_short_volume__4[[#This Row],[total_reported]]</f>
        <v>0.61503843575802031</v>
      </c>
      <c r="G1085" s="8">
        <v>9664280</v>
      </c>
      <c r="H1085" s="10">
        <f>nyse_gme_short_volume__4[[#This Row],[Off-Exchange]]/nyse_gme_short_volume__4[[#This Row],[total_reported]]</f>
        <v>0.21796381147759125</v>
      </c>
      <c r="I1085" s="8">
        <v>81652</v>
      </c>
      <c r="J1085" s="8" t="s">
        <v>2606</v>
      </c>
      <c r="K1085" s="8" t="s">
        <v>2607</v>
      </c>
      <c r="L1085" s="8" t="s">
        <v>2608</v>
      </c>
      <c r="M1085" s="8" t="s">
        <v>2609</v>
      </c>
      <c r="N1085" s="8">
        <v>12400</v>
      </c>
      <c r="O1085" s="8">
        <v>20400</v>
      </c>
      <c r="P1085" s="8">
        <v>3633776</v>
      </c>
      <c r="Q1085" s="8">
        <v>969156</v>
      </c>
      <c r="R1085" s="8">
        <v>31464</v>
      </c>
      <c r="S1085" s="8">
        <v>14600</v>
      </c>
      <c r="T1085" s="8">
        <v>800</v>
      </c>
    </row>
    <row r="1086" spans="1:20">
      <c r="A1086" s="1">
        <v>44160</v>
      </c>
      <c r="B1086" s="8">
        <v>31272452</v>
      </c>
      <c r="C1086" s="8">
        <v>14329536</v>
      </c>
      <c r="D1086" s="8">
        <v>16942916</v>
      </c>
      <c r="E1086" s="10">
        <f>nyse_gme_short_volume__4[[#This Row],[total_short]]/nyse_gme_short_volume__4[[#This Row],[total_reported]]</f>
        <v>0.45821594034263768</v>
      </c>
      <c r="F1086" s="10">
        <f>nyse_gme_short_volume__4[[#This Row],[total_long]]/nyse_gme_short_volume__4[[#This Row],[total_reported]]</f>
        <v>0.54178405965736232</v>
      </c>
      <c r="G1086" s="8">
        <v>6588000</v>
      </c>
      <c r="H1086" s="10">
        <f>nyse_gme_short_volume__4[[#This Row],[Off-Exchange]]/nyse_gme_short_volume__4[[#This Row],[total_reported]]</f>
        <v>0.21066464503646851</v>
      </c>
      <c r="I1086" s="8">
        <v>74476</v>
      </c>
      <c r="J1086" s="8" t="s">
        <v>2610</v>
      </c>
      <c r="K1086" s="8" t="s">
        <v>2611</v>
      </c>
      <c r="L1086" s="8" t="s">
        <v>2612</v>
      </c>
      <c r="M1086" s="8" t="s">
        <v>2613</v>
      </c>
      <c r="N1086" s="8">
        <v>77176</v>
      </c>
      <c r="O1086" s="8">
        <v>66884</v>
      </c>
      <c r="P1086" s="8">
        <v>2630092</v>
      </c>
      <c r="Q1086" s="8">
        <v>935980</v>
      </c>
      <c r="R1086" s="8">
        <v>180396</v>
      </c>
      <c r="S1086" s="8">
        <v>24900</v>
      </c>
      <c r="T1086" s="8">
        <v>964</v>
      </c>
    </row>
    <row r="1087" spans="1:20">
      <c r="A1087" s="1">
        <v>44159</v>
      </c>
      <c r="B1087" s="8">
        <v>24269648</v>
      </c>
      <c r="C1087" s="8">
        <v>11761524</v>
      </c>
      <c r="D1087" s="8">
        <v>12508124</v>
      </c>
      <c r="E1087" s="10">
        <f>nyse_gme_short_volume__4[[#This Row],[total_short]]/nyse_gme_short_volume__4[[#This Row],[total_reported]]</f>
        <v>0.48461864795072429</v>
      </c>
      <c r="F1087" s="10">
        <f>nyse_gme_short_volume__4[[#This Row],[total_long]]/nyse_gme_short_volume__4[[#This Row],[total_reported]]</f>
        <v>0.51538135204927571</v>
      </c>
      <c r="G1087" s="8">
        <v>6167660</v>
      </c>
      <c r="H1087" s="10">
        <f>nyse_gme_short_volume__4[[#This Row],[Off-Exchange]]/nyse_gme_short_volume__4[[#This Row],[total_reported]]</f>
        <v>0.25413059142843769</v>
      </c>
      <c r="I1087" s="8">
        <v>62588</v>
      </c>
      <c r="J1087" s="8" t="s">
        <v>2614</v>
      </c>
      <c r="K1087" s="8" t="s">
        <v>2615</v>
      </c>
      <c r="L1087" s="8" t="s">
        <v>2616</v>
      </c>
      <c r="M1087" s="8" t="s">
        <v>2617</v>
      </c>
      <c r="N1087" s="8">
        <v>31688</v>
      </c>
      <c r="O1087" s="8">
        <v>59600</v>
      </c>
      <c r="P1087" s="8">
        <v>2418032</v>
      </c>
      <c r="Q1087" s="8">
        <v>412220</v>
      </c>
      <c r="R1087" s="8">
        <v>54360</v>
      </c>
      <c r="S1087" s="8">
        <v>33788</v>
      </c>
      <c r="T1087" s="8">
        <v>0</v>
      </c>
    </row>
    <row r="1088" spans="1:20">
      <c r="A1088" s="1">
        <v>44158</v>
      </c>
      <c r="B1088" s="8">
        <v>33808360</v>
      </c>
      <c r="C1088" s="8">
        <v>19106164</v>
      </c>
      <c r="D1088" s="8">
        <v>14702196</v>
      </c>
      <c r="E1088" s="10">
        <f>nyse_gme_short_volume__4[[#This Row],[total_short]]/nyse_gme_short_volume__4[[#This Row],[total_reported]]</f>
        <v>0.56513134621141048</v>
      </c>
      <c r="F1088" s="10">
        <f>nyse_gme_short_volume__4[[#This Row],[total_long]]/nyse_gme_short_volume__4[[#This Row],[total_reported]]</f>
        <v>0.43486865378858958</v>
      </c>
      <c r="G1088" s="8">
        <v>9791740</v>
      </c>
      <c r="H1088" s="10">
        <f>nyse_gme_short_volume__4[[#This Row],[Off-Exchange]]/nyse_gme_short_volume__4[[#This Row],[total_reported]]</f>
        <v>0.28962481469080431</v>
      </c>
      <c r="I1088" s="8">
        <v>62868</v>
      </c>
      <c r="J1088" s="8" t="s">
        <v>2618</v>
      </c>
      <c r="K1088" s="8" t="s">
        <v>2619</v>
      </c>
      <c r="L1088" s="8" t="s">
        <v>2620</v>
      </c>
      <c r="M1088" s="8" t="s">
        <v>2621</v>
      </c>
      <c r="N1088" s="8">
        <v>75708</v>
      </c>
      <c r="O1088" s="8">
        <v>79240</v>
      </c>
      <c r="P1088" s="8">
        <v>3207804</v>
      </c>
      <c r="Q1088" s="8">
        <v>1270708</v>
      </c>
      <c r="R1088" s="8">
        <v>89768</v>
      </c>
      <c r="S1088" s="8">
        <v>74680</v>
      </c>
      <c r="T1088" s="8">
        <v>1200</v>
      </c>
    </row>
    <row r="1089" spans="1:20">
      <c r="A1089" s="1">
        <v>44155</v>
      </c>
      <c r="B1089" s="8">
        <v>29524644</v>
      </c>
      <c r="C1089" s="8">
        <v>18233184</v>
      </c>
      <c r="D1089" s="8">
        <v>11291460</v>
      </c>
      <c r="E1089" s="10">
        <f>nyse_gme_short_volume__4[[#This Row],[total_short]]/nyse_gme_short_volume__4[[#This Row],[total_reported]]</f>
        <v>0.61755813211498845</v>
      </c>
      <c r="F1089" s="10">
        <f>nyse_gme_short_volume__4[[#This Row],[total_long]]/nyse_gme_short_volume__4[[#This Row],[total_reported]]</f>
        <v>0.38244186788501161</v>
      </c>
      <c r="G1089" s="8">
        <v>10174216</v>
      </c>
      <c r="H1089" s="10">
        <f>nyse_gme_short_volume__4[[#This Row],[Off-Exchange]]/nyse_gme_short_volume__4[[#This Row],[total_reported]]</f>
        <v>0.34460080196055876</v>
      </c>
      <c r="I1089" s="8">
        <v>64972</v>
      </c>
      <c r="J1089" s="8" t="s">
        <v>2622</v>
      </c>
      <c r="K1089" s="8" t="s">
        <v>2623</v>
      </c>
      <c r="L1089" s="8" t="s">
        <v>2624</v>
      </c>
      <c r="M1089" s="8" t="s">
        <v>2625</v>
      </c>
      <c r="N1089" s="8">
        <v>28504</v>
      </c>
      <c r="O1089" s="8">
        <v>63248</v>
      </c>
      <c r="P1089" s="8">
        <v>2519756</v>
      </c>
      <c r="Q1089" s="8">
        <v>579832</v>
      </c>
      <c r="R1089" s="8">
        <v>55788</v>
      </c>
      <c r="S1089" s="8">
        <v>35388</v>
      </c>
      <c r="T1089" s="8">
        <v>800</v>
      </c>
    </row>
    <row r="1090" spans="1:20">
      <c r="A1090" s="1">
        <v>44154</v>
      </c>
      <c r="B1090" s="8">
        <v>41379508</v>
      </c>
      <c r="C1090" s="8">
        <v>26772416</v>
      </c>
      <c r="D1090" s="8">
        <v>14607092</v>
      </c>
      <c r="E1090" s="10">
        <f>nyse_gme_short_volume__4[[#This Row],[total_short]]/nyse_gme_short_volume__4[[#This Row],[total_reported]]</f>
        <v>0.64699696284450747</v>
      </c>
      <c r="F1090" s="10">
        <f>nyse_gme_short_volume__4[[#This Row],[total_long]]/nyse_gme_short_volume__4[[#This Row],[total_reported]]</f>
        <v>0.35300303715549253</v>
      </c>
      <c r="G1090" s="8">
        <v>15322392</v>
      </c>
      <c r="H1090" s="10">
        <f>nyse_gme_short_volume__4[[#This Row],[Off-Exchange]]/nyse_gme_short_volume__4[[#This Row],[total_reported]]</f>
        <v>0.37028937125110334</v>
      </c>
      <c r="I1090" s="8">
        <v>96152</v>
      </c>
      <c r="J1090" s="8" t="s">
        <v>2626</v>
      </c>
      <c r="K1090" s="8" t="s">
        <v>2627</v>
      </c>
      <c r="L1090" s="8" t="s">
        <v>2628</v>
      </c>
      <c r="M1090" s="8" t="s">
        <v>2629</v>
      </c>
      <c r="N1090" s="8">
        <v>105340</v>
      </c>
      <c r="O1090" s="8">
        <v>120540</v>
      </c>
      <c r="P1090" s="8">
        <v>5023336</v>
      </c>
      <c r="Q1090" s="8">
        <v>834064</v>
      </c>
      <c r="R1090" s="8">
        <v>104540</v>
      </c>
      <c r="S1090" s="8">
        <v>45536</v>
      </c>
      <c r="T1090" s="8">
        <v>400</v>
      </c>
    </row>
    <row r="1091" spans="1:20">
      <c r="A1091" s="1">
        <v>44153</v>
      </c>
      <c r="B1091" s="8">
        <v>10337852</v>
      </c>
      <c r="C1091" s="8">
        <v>4350388</v>
      </c>
      <c r="D1091" s="8">
        <v>5987464</v>
      </c>
      <c r="E1091" s="10">
        <f>nyse_gme_short_volume__4[[#This Row],[total_short]]/nyse_gme_short_volume__4[[#This Row],[total_reported]]</f>
        <v>0.42082126925399976</v>
      </c>
      <c r="F1091" s="10">
        <f>nyse_gme_short_volume__4[[#This Row],[total_long]]/nyse_gme_short_volume__4[[#This Row],[total_reported]]</f>
        <v>0.57917873074600024</v>
      </c>
      <c r="G1091" s="8">
        <v>2209272</v>
      </c>
      <c r="H1091" s="10">
        <f>nyse_gme_short_volume__4[[#This Row],[Off-Exchange]]/nyse_gme_short_volume__4[[#This Row],[total_reported]]</f>
        <v>0.21370706409803505</v>
      </c>
      <c r="I1091" s="8">
        <v>15456</v>
      </c>
      <c r="J1091" s="8" t="s">
        <v>2630</v>
      </c>
      <c r="K1091" s="8" t="s">
        <v>2631</v>
      </c>
      <c r="L1091" s="8" t="s">
        <v>2632</v>
      </c>
      <c r="M1091" s="8" t="s">
        <v>2633</v>
      </c>
      <c r="N1091" s="8">
        <v>39144</v>
      </c>
      <c r="O1091" s="8">
        <v>13200</v>
      </c>
      <c r="P1091" s="8">
        <v>968876</v>
      </c>
      <c r="Q1091" s="8">
        <v>228840</v>
      </c>
      <c r="R1091" s="8">
        <v>38972</v>
      </c>
      <c r="S1091" s="8">
        <v>7292</v>
      </c>
      <c r="T1091" s="8">
        <v>196</v>
      </c>
    </row>
    <row r="1092" spans="1:20">
      <c r="A1092" s="1">
        <v>44152</v>
      </c>
      <c r="B1092" s="8">
        <v>21758516</v>
      </c>
      <c r="C1092" s="8">
        <v>6013428</v>
      </c>
      <c r="D1092" s="8">
        <v>15745088</v>
      </c>
      <c r="E1092" s="10">
        <f>nyse_gme_short_volume__4[[#This Row],[total_short]]/nyse_gme_short_volume__4[[#This Row],[total_reported]]</f>
        <v>0.27637123781787326</v>
      </c>
      <c r="F1092" s="10">
        <f>nyse_gme_short_volume__4[[#This Row],[total_long]]/nyse_gme_short_volume__4[[#This Row],[total_reported]]</f>
        <v>0.72362876218212679</v>
      </c>
      <c r="G1092" s="8">
        <v>2867708</v>
      </c>
      <c r="H1092" s="10">
        <f>nyse_gme_short_volume__4[[#This Row],[Off-Exchange]]/nyse_gme_short_volume__4[[#This Row],[total_reported]]</f>
        <v>0.1317970398348858</v>
      </c>
      <c r="I1092" s="8">
        <v>5572</v>
      </c>
      <c r="J1092" s="8" t="s">
        <v>2634</v>
      </c>
      <c r="K1092" s="8" t="s">
        <v>2635</v>
      </c>
      <c r="L1092" s="8" t="s">
        <v>2636</v>
      </c>
      <c r="M1092" s="8" t="s">
        <v>2637</v>
      </c>
      <c r="N1092" s="8">
        <v>38864</v>
      </c>
      <c r="O1092" s="8">
        <v>47648</v>
      </c>
      <c r="P1092" s="8">
        <v>1171948</v>
      </c>
      <c r="Q1092" s="8">
        <v>220372</v>
      </c>
      <c r="R1092" s="8">
        <v>49324</v>
      </c>
      <c r="S1092" s="8">
        <v>13396</v>
      </c>
      <c r="T1092" s="8">
        <v>0</v>
      </c>
    </row>
    <row r="1093" spans="1:20">
      <c r="A1093" s="1">
        <v>44151</v>
      </c>
      <c r="B1093" s="8">
        <v>33930760</v>
      </c>
      <c r="C1093" s="8">
        <v>18237068</v>
      </c>
      <c r="D1093" s="8">
        <v>15693692</v>
      </c>
      <c r="E1093" s="10">
        <f>nyse_gme_short_volume__4[[#This Row],[total_short]]/nyse_gme_short_volume__4[[#This Row],[total_reported]]</f>
        <v>0.53747891293917383</v>
      </c>
      <c r="F1093" s="10">
        <f>nyse_gme_short_volume__4[[#This Row],[total_long]]/nyse_gme_short_volume__4[[#This Row],[total_reported]]</f>
        <v>0.46252108706082623</v>
      </c>
      <c r="G1093" s="8">
        <v>9525224</v>
      </c>
      <c r="H1093" s="10">
        <f>nyse_gme_short_volume__4[[#This Row],[Off-Exchange]]/nyse_gme_short_volume__4[[#This Row],[total_reported]]</f>
        <v>0.28072533594885585</v>
      </c>
      <c r="I1093" s="8">
        <v>269568</v>
      </c>
      <c r="J1093" s="8" t="s">
        <v>2638</v>
      </c>
      <c r="K1093" s="8" t="s">
        <v>2639</v>
      </c>
      <c r="L1093" s="8" t="s">
        <v>2640</v>
      </c>
      <c r="M1093" s="8" t="s">
        <v>2641</v>
      </c>
      <c r="N1093" s="8">
        <v>48968</v>
      </c>
      <c r="O1093" s="8">
        <v>65600</v>
      </c>
      <c r="P1093" s="8">
        <v>3516424</v>
      </c>
      <c r="Q1093" s="8">
        <v>559700</v>
      </c>
      <c r="R1093" s="8">
        <v>36236</v>
      </c>
      <c r="S1093" s="8">
        <v>42228</v>
      </c>
      <c r="T1093" s="8">
        <v>14000</v>
      </c>
    </row>
    <row r="1094" spans="1:20">
      <c r="A1094" s="1">
        <v>44148</v>
      </c>
      <c r="B1094" s="8">
        <v>11606984</v>
      </c>
      <c r="C1094" s="8">
        <v>6847212</v>
      </c>
      <c r="D1094" s="8">
        <v>4759772</v>
      </c>
      <c r="E1094" s="10">
        <f>nyse_gme_short_volume__4[[#This Row],[total_short]]/nyse_gme_short_volume__4[[#This Row],[total_reported]]</f>
        <v>0.58992172299022727</v>
      </c>
      <c r="F1094" s="10">
        <f>nyse_gme_short_volume__4[[#This Row],[total_long]]/nyse_gme_short_volume__4[[#This Row],[total_reported]]</f>
        <v>0.41007827700977273</v>
      </c>
      <c r="G1094" s="8">
        <v>2827248</v>
      </c>
      <c r="H1094" s="10">
        <f>nyse_gme_short_volume__4[[#This Row],[Off-Exchange]]/nyse_gme_short_volume__4[[#This Row],[total_reported]]</f>
        <v>0.2435816229263347</v>
      </c>
      <c r="I1094" s="8">
        <v>31920</v>
      </c>
      <c r="J1094" s="8" t="s">
        <v>2642</v>
      </c>
      <c r="K1094" s="8" t="s">
        <v>2643</v>
      </c>
      <c r="L1094" s="8" t="s">
        <v>2644</v>
      </c>
      <c r="M1094" s="8" t="s">
        <v>2645</v>
      </c>
      <c r="N1094" s="8">
        <v>62520</v>
      </c>
      <c r="O1094" s="8">
        <v>24400</v>
      </c>
      <c r="P1094" s="8">
        <v>1549768</v>
      </c>
      <c r="Q1094" s="8">
        <v>396844</v>
      </c>
      <c r="R1094" s="8">
        <v>56580</v>
      </c>
      <c r="S1094" s="8">
        <v>56196</v>
      </c>
      <c r="T1094" s="8">
        <v>268</v>
      </c>
    </row>
    <row r="1095" spans="1:20">
      <c r="A1095" s="1">
        <v>44147</v>
      </c>
      <c r="B1095" s="8">
        <v>14363432</v>
      </c>
      <c r="C1095" s="8">
        <v>9141384</v>
      </c>
      <c r="D1095" s="8">
        <v>5222048</v>
      </c>
      <c r="E1095" s="10">
        <f>nyse_gme_short_volume__4[[#This Row],[total_short]]/nyse_gme_short_volume__4[[#This Row],[total_reported]]</f>
        <v>0.63643452344815643</v>
      </c>
      <c r="F1095" s="10">
        <f>nyse_gme_short_volume__4[[#This Row],[total_long]]/nyse_gme_short_volume__4[[#This Row],[total_reported]]</f>
        <v>0.36356547655184362</v>
      </c>
      <c r="G1095" s="8">
        <v>4293400</v>
      </c>
      <c r="H1095" s="10">
        <f>nyse_gme_short_volume__4[[#This Row],[Off-Exchange]]/nyse_gme_short_volume__4[[#This Row],[total_reported]]</f>
        <v>0.29891184780907515</v>
      </c>
      <c r="I1095" s="8">
        <v>28556</v>
      </c>
      <c r="J1095" s="8" t="s">
        <v>2646</v>
      </c>
      <c r="K1095" s="8" t="s">
        <v>2647</v>
      </c>
      <c r="L1095" s="8" t="s">
        <v>2648</v>
      </c>
      <c r="M1095" s="8" t="s">
        <v>2649</v>
      </c>
      <c r="N1095" s="8">
        <v>20636</v>
      </c>
      <c r="O1095" s="8">
        <v>37200</v>
      </c>
      <c r="P1095" s="8">
        <v>2164824</v>
      </c>
      <c r="Q1095" s="8">
        <v>359004</v>
      </c>
      <c r="R1095" s="8">
        <v>22248</v>
      </c>
      <c r="S1095" s="8">
        <v>14688</v>
      </c>
      <c r="T1095" s="8"/>
    </row>
    <row r="1096" spans="1:20">
      <c r="A1096" s="1">
        <v>44146</v>
      </c>
      <c r="B1096" s="8">
        <v>16687148</v>
      </c>
      <c r="C1096" s="8">
        <v>11442632</v>
      </c>
      <c r="D1096" s="8">
        <v>5244516</v>
      </c>
      <c r="E1096" s="10">
        <f>nyse_gme_short_volume__4[[#This Row],[total_short]]/nyse_gme_short_volume__4[[#This Row],[total_reported]]</f>
        <v>0.68571525823346202</v>
      </c>
      <c r="F1096" s="10">
        <f>nyse_gme_short_volume__4[[#This Row],[total_long]]/nyse_gme_short_volume__4[[#This Row],[total_reported]]</f>
        <v>0.31428474176653792</v>
      </c>
      <c r="G1096" s="8">
        <v>6704864</v>
      </c>
      <c r="H1096" s="10">
        <f>nyse_gme_short_volume__4[[#This Row],[Off-Exchange]]/nyse_gme_short_volume__4[[#This Row],[total_reported]]</f>
        <v>0.40179807837744352</v>
      </c>
      <c r="I1096" s="8">
        <v>52412</v>
      </c>
      <c r="J1096" s="8" t="s">
        <v>2650</v>
      </c>
      <c r="K1096" s="8" t="s">
        <v>2651</v>
      </c>
      <c r="L1096" s="8" t="s">
        <v>2652</v>
      </c>
      <c r="M1096" s="8" t="s">
        <v>2653</v>
      </c>
      <c r="N1096" s="8">
        <v>64760</v>
      </c>
      <c r="O1096" s="8">
        <v>70604</v>
      </c>
      <c r="P1096" s="8">
        <v>2155164</v>
      </c>
      <c r="Q1096" s="8">
        <v>427568</v>
      </c>
      <c r="R1096" s="8">
        <v>65556</v>
      </c>
      <c r="S1096" s="8">
        <v>33316</v>
      </c>
      <c r="T1096" s="8"/>
    </row>
    <row r="1097" spans="1:20">
      <c r="A1097" s="1">
        <v>44145</v>
      </c>
      <c r="B1097" s="8">
        <v>12848556</v>
      </c>
      <c r="C1097" s="8">
        <v>6747320</v>
      </c>
      <c r="D1097" s="8">
        <v>6101236</v>
      </c>
      <c r="E1097" s="10">
        <f>nyse_gme_short_volume__4[[#This Row],[total_short]]/nyse_gme_short_volume__4[[#This Row],[total_reported]]</f>
        <v>0.52514228058001222</v>
      </c>
      <c r="F1097" s="10">
        <f>nyse_gme_short_volume__4[[#This Row],[total_long]]/nyse_gme_short_volume__4[[#This Row],[total_reported]]</f>
        <v>0.47485771941998772</v>
      </c>
      <c r="G1097" s="8">
        <v>2613404</v>
      </c>
      <c r="H1097" s="10">
        <f>nyse_gme_short_volume__4[[#This Row],[Off-Exchange]]/nyse_gme_short_volume__4[[#This Row],[total_reported]]</f>
        <v>0.20340060003629981</v>
      </c>
      <c r="I1097" s="8">
        <v>68772</v>
      </c>
      <c r="J1097" s="8" t="s">
        <v>2654</v>
      </c>
      <c r="K1097" s="8" t="s">
        <v>2655</v>
      </c>
      <c r="L1097" s="8" t="s">
        <v>2656</v>
      </c>
      <c r="M1097" s="8" t="s">
        <v>2657</v>
      </c>
      <c r="N1097" s="8">
        <v>45188</v>
      </c>
      <c r="O1097" s="8">
        <v>59200</v>
      </c>
      <c r="P1097" s="8">
        <v>1967124</v>
      </c>
      <c r="Q1097" s="8">
        <v>263784</v>
      </c>
      <c r="R1097" s="8">
        <v>50556</v>
      </c>
      <c r="S1097" s="8">
        <v>16632</v>
      </c>
      <c r="T1097" s="8">
        <v>800</v>
      </c>
    </row>
    <row r="1098" spans="1:20">
      <c r="A1098" s="1">
        <v>44144</v>
      </c>
      <c r="B1098" s="8">
        <v>20821412</v>
      </c>
      <c r="C1098" s="8">
        <v>13874612</v>
      </c>
      <c r="D1098" s="8">
        <v>6946800</v>
      </c>
      <c r="E1098" s="10">
        <f>nyse_gme_short_volume__4[[#This Row],[total_short]]/nyse_gme_short_volume__4[[#This Row],[total_reported]]</f>
        <v>0.66636268472090177</v>
      </c>
      <c r="F1098" s="10">
        <f>nyse_gme_short_volume__4[[#This Row],[total_long]]/nyse_gme_short_volume__4[[#This Row],[total_reported]]</f>
        <v>0.33363731527909829</v>
      </c>
      <c r="G1098" s="8">
        <v>6308188</v>
      </c>
      <c r="H1098" s="10">
        <f>nyse_gme_short_volume__4[[#This Row],[Off-Exchange]]/nyse_gme_short_volume__4[[#This Row],[total_reported]]</f>
        <v>0.30296638863877245</v>
      </c>
      <c r="I1098" s="8">
        <v>78340</v>
      </c>
      <c r="J1098" s="8" t="s">
        <v>2658</v>
      </c>
      <c r="K1098" s="8" t="s">
        <v>2659</v>
      </c>
      <c r="L1098" s="8" t="s">
        <v>2660</v>
      </c>
      <c r="M1098" s="8" t="s">
        <v>2661</v>
      </c>
      <c r="N1098" s="8">
        <v>157732</v>
      </c>
      <c r="O1098" s="8">
        <v>92400</v>
      </c>
      <c r="P1098" s="8">
        <v>3397280</v>
      </c>
      <c r="Q1098" s="8">
        <v>522268</v>
      </c>
      <c r="R1098" s="8">
        <v>37408</v>
      </c>
      <c r="S1098" s="8">
        <v>28152</v>
      </c>
      <c r="T1098" s="8">
        <v>800</v>
      </c>
    </row>
    <row r="1099" spans="1:20">
      <c r="A1099" s="1">
        <v>44141</v>
      </c>
      <c r="B1099" s="8">
        <v>19283572</v>
      </c>
      <c r="C1099" s="8">
        <v>12159760</v>
      </c>
      <c r="D1099" s="8">
        <v>7123812</v>
      </c>
      <c r="E1099" s="10">
        <f>nyse_gme_short_volume__4[[#This Row],[total_short]]/nyse_gme_short_volume__4[[#This Row],[total_reported]]</f>
        <v>0.63057611940360425</v>
      </c>
      <c r="F1099" s="10">
        <f>nyse_gme_short_volume__4[[#This Row],[total_long]]/nyse_gme_short_volume__4[[#This Row],[total_reported]]</f>
        <v>0.36942388059639575</v>
      </c>
      <c r="G1099" s="8">
        <v>7000980</v>
      </c>
      <c r="H1099" s="10">
        <f>nyse_gme_short_volume__4[[#This Row],[Off-Exchange]]/nyse_gme_short_volume__4[[#This Row],[total_reported]]</f>
        <v>0.36305410636577085</v>
      </c>
      <c r="I1099" s="8">
        <v>71488</v>
      </c>
      <c r="J1099" s="8" t="s">
        <v>2662</v>
      </c>
      <c r="K1099" s="8" t="s">
        <v>2663</v>
      </c>
      <c r="L1099" s="8" t="s">
        <v>2664</v>
      </c>
      <c r="M1099" s="8" t="s">
        <v>2665</v>
      </c>
      <c r="N1099" s="8">
        <v>32288</v>
      </c>
      <c r="O1099" s="8">
        <v>35200</v>
      </c>
      <c r="P1099" s="8">
        <v>2272356</v>
      </c>
      <c r="Q1099" s="8">
        <v>387608</v>
      </c>
      <c r="R1099" s="8">
        <v>55164</v>
      </c>
      <c r="S1099" s="8">
        <v>11052</v>
      </c>
      <c r="T1099" s="8">
        <v>800</v>
      </c>
    </row>
    <row r="1100" spans="1:20">
      <c r="A1100" s="1">
        <v>44140</v>
      </c>
      <c r="B1100" s="8">
        <v>16443668</v>
      </c>
      <c r="C1100" s="8">
        <v>9656612</v>
      </c>
      <c r="D1100" s="8">
        <v>6787056</v>
      </c>
      <c r="E1100" s="10">
        <f>nyse_gme_short_volume__4[[#This Row],[total_short]]/nyse_gme_short_volume__4[[#This Row],[total_reported]]</f>
        <v>0.58725413332353826</v>
      </c>
      <c r="F1100" s="10">
        <f>nyse_gme_short_volume__4[[#This Row],[total_long]]/nyse_gme_short_volume__4[[#This Row],[total_reported]]</f>
        <v>0.41274586667646174</v>
      </c>
      <c r="G1100" s="8">
        <v>5238052</v>
      </c>
      <c r="H1100" s="10">
        <f>nyse_gme_short_volume__4[[#This Row],[Off-Exchange]]/nyse_gme_short_volume__4[[#This Row],[total_reported]]</f>
        <v>0.31854522968962884</v>
      </c>
      <c r="I1100" s="8">
        <v>31620</v>
      </c>
      <c r="J1100" s="8" t="s">
        <v>2666</v>
      </c>
      <c r="K1100" s="8" t="s">
        <v>2667</v>
      </c>
      <c r="L1100" s="8" t="s">
        <v>2668</v>
      </c>
      <c r="M1100" s="8" t="s">
        <v>2669</v>
      </c>
      <c r="N1100" s="8">
        <v>19660</v>
      </c>
      <c r="O1100" s="8">
        <v>16000</v>
      </c>
      <c r="P1100" s="8">
        <v>2249416</v>
      </c>
      <c r="Q1100" s="8">
        <v>244728</v>
      </c>
      <c r="R1100" s="8">
        <v>37932</v>
      </c>
      <c r="S1100" s="8">
        <v>18236</v>
      </c>
      <c r="T1100" s="8">
        <v>400</v>
      </c>
    </row>
    <row r="1101" spans="1:20">
      <c r="A1101" s="1">
        <v>44139</v>
      </c>
      <c r="B1101" s="8">
        <v>19874464</v>
      </c>
      <c r="C1101" s="8">
        <v>11968868</v>
      </c>
      <c r="D1101" s="8">
        <v>7905596</v>
      </c>
      <c r="E1101" s="10">
        <f>nyse_gme_short_volume__4[[#This Row],[total_short]]/nyse_gme_short_volume__4[[#This Row],[total_reported]]</f>
        <v>0.60222343606348328</v>
      </c>
      <c r="F1101" s="10">
        <f>nyse_gme_short_volume__4[[#This Row],[total_long]]/nyse_gme_short_volume__4[[#This Row],[total_reported]]</f>
        <v>0.39777656393651672</v>
      </c>
      <c r="G1101" s="8">
        <v>5772268</v>
      </c>
      <c r="H1101" s="10">
        <f>nyse_gme_short_volume__4[[#This Row],[Off-Exchange]]/nyse_gme_short_volume__4[[#This Row],[total_reported]]</f>
        <v>0.29043641126623593</v>
      </c>
      <c r="I1101" s="8">
        <v>94280</v>
      </c>
      <c r="J1101" s="8" t="s">
        <v>2670</v>
      </c>
      <c r="K1101" s="8" t="s">
        <v>2671</v>
      </c>
      <c r="L1101" s="8" t="s">
        <v>2672</v>
      </c>
      <c r="M1101" s="8" t="s">
        <v>2673</v>
      </c>
      <c r="N1101" s="8">
        <v>66192</v>
      </c>
      <c r="O1101" s="8">
        <v>90200</v>
      </c>
      <c r="P1101" s="8">
        <v>2716024</v>
      </c>
      <c r="Q1101" s="8">
        <v>418508</v>
      </c>
      <c r="R1101" s="8">
        <v>85280</v>
      </c>
      <c r="S1101" s="8">
        <v>34304</v>
      </c>
      <c r="T1101" s="8">
        <v>0</v>
      </c>
    </row>
    <row r="1102" spans="1:20">
      <c r="A1102" s="1">
        <v>44138</v>
      </c>
      <c r="B1102" s="8">
        <v>26268384</v>
      </c>
      <c r="C1102" s="8">
        <v>14541256</v>
      </c>
      <c r="D1102" s="8">
        <v>11727128</v>
      </c>
      <c r="E1102" s="10">
        <f>nyse_gme_short_volume__4[[#This Row],[total_short]]/nyse_gme_short_volume__4[[#This Row],[total_reported]]</f>
        <v>0.55356492428312298</v>
      </c>
      <c r="F1102" s="10">
        <f>nyse_gme_short_volume__4[[#This Row],[total_long]]/nyse_gme_short_volume__4[[#This Row],[total_reported]]</f>
        <v>0.44643507571687696</v>
      </c>
      <c r="G1102" s="8">
        <v>8053940</v>
      </c>
      <c r="H1102" s="10">
        <f>nyse_gme_short_volume__4[[#This Row],[Off-Exchange]]/nyse_gme_short_volume__4[[#This Row],[total_reported]]</f>
        <v>0.30660203535931257</v>
      </c>
      <c r="I1102" s="8">
        <v>102624</v>
      </c>
      <c r="J1102" s="8" t="s">
        <v>2674</v>
      </c>
      <c r="K1102" s="8" t="s">
        <v>2675</v>
      </c>
      <c r="L1102" s="8" t="s">
        <v>2676</v>
      </c>
      <c r="M1102" s="8" t="s">
        <v>2677</v>
      </c>
      <c r="N1102" s="8">
        <v>27012</v>
      </c>
      <c r="O1102" s="8">
        <v>37468</v>
      </c>
      <c r="P1102" s="8">
        <v>3343752</v>
      </c>
      <c r="Q1102" s="8">
        <v>301624</v>
      </c>
      <c r="R1102" s="8">
        <v>46688</v>
      </c>
      <c r="S1102" s="8">
        <v>27544</v>
      </c>
      <c r="T1102" s="8">
        <v>808</v>
      </c>
    </row>
    <row r="1103" spans="1:20">
      <c r="A1103" s="1">
        <v>44137</v>
      </c>
      <c r="B1103" s="8">
        <v>17438080</v>
      </c>
      <c r="C1103" s="8">
        <v>8269740</v>
      </c>
      <c r="D1103" s="8">
        <v>9168340</v>
      </c>
      <c r="E1103" s="10">
        <f>nyse_gme_short_volume__4[[#This Row],[total_short]]/nyse_gme_short_volume__4[[#This Row],[total_reported]]</f>
        <v>0.47423454875766141</v>
      </c>
      <c r="F1103" s="10">
        <f>nyse_gme_short_volume__4[[#This Row],[total_long]]/nyse_gme_short_volume__4[[#This Row],[total_reported]]</f>
        <v>0.52576545124233864</v>
      </c>
      <c r="G1103" s="8">
        <v>4899036</v>
      </c>
      <c r="H1103" s="10">
        <f>nyse_gme_short_volume__4[[#This Row],[Off-Exchange]]/nyse_gme_short_volume__4[[#This Row],[total_reported]]</f>
        <v>0.28093895658237605</v>
      </c>
      <c r="I1103" s="8">
        <v>131300</v>
      </c>
      <c r="J1103" s="8" t="s">
        <v>2678</v>
      </c>
      <c r="K1103" s="8" t="s">
        <v>2679</v>
      </c>
      <c r="L1103" s="8" t="s">
        <v>2680</v>
      </c>
      <c r="M1103" s="8" t="s">
        <v>2681</v>
      </c>
      <c r="N1103" s="8">
        <v>44260</v>
      </c>
      <c r="O1103" s="8">
        <v>22000</v>
      </c>
      <c r="P1103" s="8">
        <v>1612328</v>
      </c>
      <c r="Q1103" s="8">
        <v>348884</v>
      </c>
      <c r="R1103" s="8">
        <v>51172</v>
      </c>
      <c r="S1103" s="8">
        <v>46644</v>
      </c>
      <c r="T1103" s="8">
        <v>0</v>
      </c>
    </row>
    <row r="1104" spans="1:20">
      <c r="A1104" s="1">
        <v>44134</v>
      </c>
      <c r="B1104" s="8">
        <v>40620096</v>
      </c>
      <c r="C1104" s="8">
        <v>23514440</v>
      </c>
      <c r="D1104" s="8">
        <v>17105656</v>
      </c>
      <c r="E1104" s="10">
        <f>nyse_gme_short_volume__4[[#This Row],[total_short]]/nyse_gme_short_volume__4[[#This Row],[total_reported]]</f>
        <v>0.57888686427525926</v>
      </c>
      <c r="F1104" s="10">
        <f>nyse_gme_short_volume__4[[#This Row],[total_long]]/nyse_gme_short_volume__4[[#This Row],[total_reported]]</f>
        <v>0.42111313572474079</v>
      </c>
      <c r="G1104" s="8">
        <v>12274832</v>
      </c>
      <c r="H1104" s="10">
        <f>nyse_gme_short_volume__4[[#This Row],[Off-Exchange]]/nyse_gme_short_volume__4[[#This Row],[total_reported]]</f>
        <v>0.30218618882633858</v>
      </c>
      <c r="I1104" s="8">
        <v>110888</v>
      </c>
      <c r="J1104" s="8" t="s">
        <v>2682</v>
      </c>
      <c r="K1104" s="8" t="s">
        <v>2683</v>
      </c>
      <c r="L1104" s="8" t="s">
        <v>2684</v>
      </c>
      <c r="M1104" s="8" t="s">
        <v>2685</v>
      </c>
      <c r="N1104" s="8">
        <v>139224</v>
      </c>
      <c r="O1104" s="8">
        <v>40000</v>
      </c>
      <c r="P1104" s="8">
        <v>5827920</v>
      </c>
      <c r="Q1104" s="8">
        <v>808328</v>
      </c>
      <c r="R1104" s="8">
        <v>230756</v>
      </c>
      <c r="S1104" s="8">
        <v>162444</v>
      </c>
      <c r="T1104" s="8">
        <v>12</v>
      </c>
    </row>
    <row r="1105" spans="1:20">
      <c r="A1105" s="1">
        <v>44133</v>
      </c>
      <c r="B1105" s="8">
        <v>14186264</v>
      </c>
      <c r="C1105" s="8">
        <v>7219188</v>
      </c>
      <c r="D1105" s="8">
        <v>6967076</v>
      </c>
      <c r="E1105" s="10">
        <f>nyse_gme_short_volume__4[[#This Row],[total_short]]/nyse_gme_short_volume__4[[#This Row],[total_reported]]</f>
        <v>0.50888577852491679</v>
      </c>
      <c r="F1105" s="10">
        <f>nyse_gme_short_volume__4[[#This Row],[total_long]]/nyse_gme_short_volume__4[[#This Row],[total_reported]]</f>
        <v>0.49111422147508321</v>
      </c>
      <c r="G1105" s="8">
        <v>4127948</v>
      </c>
      <c r="H1105" s="10">
        <f>nyse_gme_short_volume__4[[#This Row],[Off-Exchange]]/nyse_gme_short_volume__4[[#This Row],[total_reported]]</f>
        <v>0.29098203727211053</v>
      </c>
      <c r="I1105" s="8">
        <v>86912</v>
      </c>
      <c r="J1105" s="8" t="s">
        <v>2686</v>
      </c>
      <c r="K1105" s="8" t="s">
        <v>2687</v>
      </c>
      <c r="L1105" s="8" t="s">
        <v>2688</v>
      </c>
      <c r="M1105" s="8" t="s">
        <v>2689</v>
      </c>
      <c r="N1105" s="8">
        <v>35796</v>
      </c>
      <c r="O1105" s="8">
        <v>30400</v>
      </c>
      <c r="P1105" s="8">
        <v>1473820</v>
      </c>
      <c r="Q1105" s="8">
        <v>173944</v>
      </c>
      <c r="R1105" s="8">
        <v>34456</v>
      </c>
      <c r="S1105" s="8">
        <v>23120</v>
      </c>
      <c r="T1105" s="8">
        <v>0</v>
      </c>
    </row>
    <row r="1106" spans="1:20">
      <c r="A1106" s="1">
        <v>44132</v>
      </c>
      <c r="B1106" s="8">
        <v>21977084</v>
      </c>
      <c r="C1106" s="8">
        <v>8316916</v>
      </c>
      <c r="D1106" s="8">
        <v>13660168</v>
      </c>
      <c r="E1106" s="10">
        <f>nyse_gme_short_volume__4[[#This Row],[total_short]]/nyse_gme_short_volume__4[[#This Row],[total_reported]]</f>
        <v>0.3784358288843051</v>
      </c>
      <c r="F1106" s="10">
        <f>nyse_gme_short_volume__4[[#This Row],[total_long]]/nyse_gme_short_volume__4[[#This Row],[total_reported]]</f>
        <v>0.62156417111569484</v>
      </c>
      <c r="G1106" s="8">
        <v>3977088</v>
      </c>
      <c r="H1106" s="10">
        <f>nyse_gme_short_volume__4[[#This Row],[Off-Exchange]]/nyse_gme_short_volume__4[[#This Row],[total_reported]]</f>
        <v>0.18096522723396788</v>
      </c>
      <c r="I1106" s="8">
        <v>52824</v>
      </c>
      <c r="J1106" s="8" t="s">
        <v>2690</v>
      </c>
      <c r="K1106" s="8" t="s">
        <v>2691</v>
      </c>
      <c r="L1106" s="8" t="s">
        <v>2692</v>
      </c>
      <c r="M1106" s="8" t="s">
        <v>2693</v>
      </c>
      <c r="N1106" s="8">
        <v>28000</v>
      </c>
      <c r="O1106" s="8">
        <v>9200</v>
      </c>
      <c r="P1106" s="8">
        <v>1764964</v>
      </c>
      <c r="Q1106" s="8">
        <v>260536</v>
      </c>
      <c r="R1106" s="8">
        <v>58292</v>
      </c>
      <c r="S1106" s="8">
        <v>22164</v>
      </c>
      <c r="T1106" s="8">
        <v>808</v>
      </c>
    </row>
    <row r="1107" spans="1:20">
      <c r="A1107" s="1">
        <v>44131</v>
      </c>
      <c r="B1107" s="8">
        <v>25142204</v>
      </c>
      <c r="C1107" s="8">
        <v>10245352</v>
      </c>
      <c r="D1107" s="8">
        <v>14896852</v>
      </c>
      <c r="E1107" s="10">
        <f>nyse_gme_short_volume__4[[#This Row],[total_short]]/nyse_gme_short_volume__4[[#This Row],[total_reported]]</f>
        <v>0.40749617654840442</v>
      </c>
      <c r="F1107" s="10">
        <f>nyse_gme_short_volume__4[[#This Row],[total_long]]/nyse_gme_short_volume__4[[#This Row],[total_reported]]</f>
        <v>0.59250382345159558</v>
      </c>
      <c r="G1107" s="8">
        <v>5730420</v>
      </c>
      <c r="H1107" s="10">
        <f>nyse_gme_short_volume__4[[#This Row],[Off-Exchange]]/nyse_gme_short_volume__4[[#This Row],[total_reported]]</f>
        <v>0.22792035256734056</v>
      </c>
      <c r="I1107" s="8">
        <v>389336</v>
      </c>
      <c r="J1107" s="8" t="s">
        <v>2694</v>
      </c>
      <c r="K1107" s="8" t="s">
        <v>2695</v>
      </c>
      <c r="L1107" s="8" t="s">
        <v>2696</v>
      </c>
      <c r="M1107" s="8" t="s">
        <v>2697</v>
      </c>
      <c r="N1107" s="8">
        <v>13000</v>
      </c>
      <c r="O1107" s="8">
        <v>8000</v>
      </c>
      <c r="P1107" s="8">
        <v>2101692</v>
      </c>
      <c r="Q1107" s="8">
        <v>533808</v>
      </c>
      <c r="R1107" s="8">
        <v>51948</v>
      </c>
      <c r="S1107" s="8">
        <v>13744</v>
      </c>
      <c r="T1107" s="8">
        <v>8</v>
      </c>
    </row>
    <row r="1108" spans="1:20">
      <c r="A1108" s="1">
        <v>44130</v>
      </c>
      <c r="B1108" s="8">
        <v>47509808</v>
      </c>
      <c r="C1108" s="8">
        <v>19622192</v>
      </c>
      <c r="D1108" s="8">
        <v>27887616</v>
      </c>
      <c r="E1108" s="10">
        <f>nyse_gme_short_volume__4[[#This Row],[total_short]]/nyse_gme_short_volume__4[[#This Row],[total_reported]]</f>
        <v>0.41301349818125976</v>
      </c>
      <c r="F1108" s="10">
        <f>nyse_gme_short_volume__4[[#This Row],[total_long]]/nyse_gme_short_volume__4[[#This Row],[total_reported]]</f>
        <v>0.58698650181874024</v>
      </c>
      <c r="G1108" s="8">
        <v>11110284</v>
      </c>
      <c r="H1108" s="10">
        <f>nyse_gme_short_volume__4[[#This Row],[Off-Exchange]]/nyse_gme_short_volume__4[[#This Row],[total_reported]]</f>
        <v>0.2338524289553012</v>
      </c>
      <c r="I1108" s="8">
        <v>350712</v>
      </c>
      <c r="J1108" s="8" t="s">
        <v>2698</v>
      </c>
      <c r="K1108" s="8" t="s">
        <v>2699</v>
      </c>
      <c r="L1108" s="8" t="s">
        <v>2700</v>
      </c>
      <c r="M1108" s="8" t="s">
        <v>2701</v>
      </c>
      <c r="N1108" s="8">
        <v>54348</v>
      </c>
      <c r="O1108" s="8">
        <v>32800</v>
      </c>
      <c r="P1108" s="8">
        <v>3704024</v>
      </c>
      <c r="Q1108" s="8">
        <v>734644</v>
      </c>
      <c r="R1108" s="8">
        <v>127968</v>
      </c>
      <c r="S1108" s="8">
        <v>24200</v>
      </c>
      <c r="T1108" s="8">
        <v>408</v>
      </c>
    </row>
    <row r="1109" spans="1:20">
      <c r="A1109" s="1">
        <v>44127</v>
      </c>
      <c r="B1109" s="8">
        <v>21142144</v>
      </c>
      <c r="C1109" s="8">
        <v>11119000</v>
      </c>
      <c r="D1109" s="8">
        <v>10023144</v>
      </c>
      <c r="E1109" s="10">
        <f>nyse_gme_short_volume__4[[#This Row],[total_short]]/nyse_gme_short_volume__4[[#This Row],[total_reported]]</f>
        <v>0.52591638766626503</v>
      </c>
      <c r="F1109" s="10">
        <f>nyse_gme_short_volume__4[[#This Row],[total_long]]/nyse_gme_short_volume__4[[#This Row],[total_reported]]</f>
        <v>0.47408361233373492</v>
      </c>
      <c r="G1109" s="8">
        <v>6055124</v>
      </c>
      <c r="H1109" s="10">
        <f>nyse_gme_short_volume__4[[#This Row],[Off-Exchange]]/nyse_gme_short_volume__4[[#This Row],[total_reported]]</f>
        <v>0.28640066021686356</v>
      </c>
      <c r="I1109" s="8">
        <v>112336</v>
      </c>
      <c r="J1109" s="8" t="s">
        <v>2702</v>
      </c>
      <c r="K1109" s="8" t="s">
        <v>2703</v>
      </c>
      <c r="L1109" s="8" t="s">
        <v>2704</v>
      </c>
      <c r="M1109" s="8" t="s">
        <v>2705</v>
      </c>
      <c r="N1109" s="8">
        <v>27420</v>
      </c>
      <c r="O1109" s="8">
        <v>135560</v>
      </c>
      <c r="P1109" s="8">
        <v>1984892</v>
      </c>
      <c r="Q1109" s="8">
        <v>361952</v>
      </c>
      <c r="R1109" s="8">
        <v>67168</v>
      </c>
      <c r="S1109" s="8">
        <v>21404</v>
      </c>
      <c r="T1109" s="8"/>
    </row>
    <row r="1110" spans="1:20">
      <c r="A1110" s="1">
        <v>44126</v>
      </c>
      <c r="B1110" s="8">
        <v>55952228</v>
      </c>
      <c r="C1110" s="8">
        <v>28083908</v>
      </c>
      <c r="D1110" s="8">
        <v>27868320</v>
      </c>
      <c r="E1110" s="10">
        <f>nyse_gme_short_volume__4[[#This Row],[total_short]]/nyse_gme_short_volume__4[[#This Row],[total_reported]]</f>
        <v>0.50192653633024231</v>
      </c>
      <c r="F1110" s="10">
        <f>nyse_gme_short_volume__4[[#This Row],[total_long]]/nyse_gme_short_volume__4[[#This Row],[total_reported]]</f>
        <v>0.49807346366975769</v>
      </c>
      <c r="G1110" s="8">
        <v>18050516</v>
      </c>
      <c r="H1110" s="10">
        <f>nyse_gme_short_volume__4[[#This Row],[Off-Exchange]]/nyse_gme_short_volume__4[[#This Row],[total_reported]]</f>
        <v>0.32260584868934977</v>
      </c>
      <c r="I1110" s="8">
        <v>325356</v>
      </c>
      <c r="J1110" s="8" t="s">
        <v>2706</v>
      </c>
      <c r="K1110" s="8" t="s">
        <v>2707</v>
      </c>
      <c r="L1110" s="8" t="s">
        <v>2708</v>
      </c>
      <c r="M1110" s="8" t="s">
        <v>2709</v>
      </c>
      <c r="N1110" s="8">
        <v>23364</v>
      </c>
      <c r="O1110" s="8">
        <v>62764</v>
      </c>
      <c r="P1110" s="8">
        <v>4418372</v>
      </c>
      <c r="Q1110" s="8">
        <v>786788</v>
      </c>
      <c r="R1110" s="8">
        <v>109260</v>
      </c>
      <c r="S1110" s="8">
        <v>18368</v>
      </c>
      <c r="T1110" s="8">
        <v>5548</v>
      </c>
    </row>
    <row r="1111" spans="1:20">
      <c r="A1111" s="1">
        <v>44125</v>
      </c>
      <c r="B1111" s="8">
        <v>18421060</v>
      </c>
      <c r="C1111" s="8">
        <v>9273916</v>
      </c>
      <c r="D1111" s="8">
        <v>9147144</v>
      </c>
      <c r="E1111" s="10">
        <f>nyse_gme_short_volume__4[[#This Row],[total_short]]/nyse_gme_short_volume__4[[#This Row],[total_reported]]</f>
        <v>0.50344095290933311</v>
      </c>
      <c r="F1111" s="10">
        <f>nyse_gme_short_volume__4[[#This Row],[total_long]]/nyse_gme_short_volume__4[[#This Row],[total_reported]]</f>
        <v>0.49655904709066689</v>
      </c>
      <c r="G1111" s="8">
        <v>5357524</v>
      </c>
      <c r="H1111" s="10">
        <f>nyse_gme_short_volume__4[[#This Row],[Off-Exchange]]/nyse_gme_short_volume__4[[#This Row],[total_reported]]</f>
        <v>0.29083690080809682</v>
      </c>
      <c r="I1111" s="8">
        <v>189584</v>
      </c>
      <c r="J1111" s="8" t="s">
        <v>2710</v>
      </c>
      <c r="K1111" s="8" t="s">
        <v>2711</v>
      </c>
      <c r="L1111" s="8" t="s">
        <v>2712</v>
      </c>
      <c r="M1111" s="8" t="s">
        <v>2713</v>
      </c>
      <c r="N1111" s="8">
        <v>14000</v>
      </c>
      <c r="O1111" s="8">
        <v>31200</v>
      </c>
      <c r="P1111" s="8">
        <v>1785360</v>
      </c>
      <c r="Q1111" s="8">
        <v>225412</v>
      </c>
      <c r="R1111" s="8">
        <v>42256</v>
      </c>
      <c r="S1111" s="8">
        <v>7688</v>
      </c>
      <c r="T1111" s="8">
        <v>400</v>
      </c>
    </row>
    <row r="1112" spans="1:20">
      <c r="A1112" s="1">
        <v>44124</v>
      </c>
      <c r="B1112" s="8">
        <v>21808644</v>
      </c>
      <c r="C1112" s="8">
        <v>12668452</v>
      </c>
      <c r="D1112" s="8">
        <v>9140192</v>
      </c>
      <c r="E1112" s="10">
        <f>nyse_gme_short_volume__4[[#This Row],[total_short]]/nyse_gme_short_volume__4[[#This Row],[total_reported]]</f>
        <v>0.5808913199738599</v>
      </c>
      <c r="F1112" s="10">
        <f>nyse_gme_short_volume__4[[#This Row],[total_long]]/nyse_gme_short_volume__4[[#This Row],[total_reported]]</f>
        <v>0.4191086800261401</v>
      </c>
      <c r="G1112" s="8">
        <v>6871936</v>
      </c>
      <c r="H1112" s="10">
        <f>nyse_gme_short_volume__4[[#This Row],[Off-Exchange]]/nyse_gme_short_volume__4[[#This Row],[total_reported]]</f>
        <v>0.31510147994529142</v>
      </c>
      <c r="I1112" s="8">
        <v>115748</v>
      </c>
      <c r="J1112" s="8" t="s">
        <v>2714</v>
      </c>
      <c r="K1112" s="8" t="s">
        <v>2715</v>
      </c>
      <c r="L1112" s="8" t="s">
        <v>2716</v>
      </c>
      <c r="M1112" s="8" t="s">
        <v>2717</v>
      </c>
      <c r="N1112" s="8">
        <v>56384</v>
      </c>
      <c r="O1112" s="8">
        <v>45816</v>
      </c>
      <c r="P1112" s="8">
        <v>2803920</v>
      </c>
      <c r="Q1112" s="8">
        <v>414080</v>
      </c>
      <c r="R1112" s="8">
        <v>106608</v>
      </c>
      <c r="S1112" s="8">
        <v>14648</v>
      </c>
      <c r="T1112" s="8">
        <v>4</v>
      </c>
    </row>
    <row r="1113" spans="1:20">
      <c r="A1113" s="1">
        <v>44123</v>
      </c>
      <c r="B1113" s="8">
        <v>46475048</v>
      </c>
      <c r="C1113" s="8">
        <v>25882820</v>
      </c>
      <c r="D1113" s="8">
        <v>20592228</v>
      </c>
      <c r="E1113" s="10">
        <f>nyse_gme_short_volume__4[[#This Row],[total_short]]/nyse_gme_short_volume__4[[#This Row],[total_reported]]</f>
        <v>0.5569186286800607</v>
      </c>
      <c r="F1113" s="10">
        <f>nyse_gme_short_volume__4[[#This Row],[total_long]]/nyse_gme_short_volume__4[[#This Row],[total_reported]]</f>
        <v>0.44308137131993924</v>
      </c>
      <c r="G1113" s="8">
        <v>16646028</v>
      </c>
      <c r="H1113" s="10">
        <f>nyse_gme_short_volume__4[[#This Row],[Off-Exchange]]/nyse_gme_short_volume__4[[#This Row],[total_reported]]</f>
        <v>0.35817129225988104</v>
      </c>
      <c r="I1113" s="8">
        <v>406880</v>
      </c>
      <c r="J1113" s="8" t="s">
        <v>2718</v>
      </c>
      <c r="K1113" s="8" t="s">
        <v>2719</v>
      </c>
      <c r="L1113" s="8" t="s">
        <v>2720</v>
      </c>
      <c r="M1113" s="8" t="s">
        <v>2721</v>
      </c>
      <c r="N1113" s="8">
        <v>13440</v>
      </c>
      <c r="O1113" s="8">
        <v>126416</v>
      </c>
      <c r="P1113" s="8">
        <v>4064420</v>
      </c>
      <c r="Q1113" s="8">
        <v>794632</v>
      </c>
      <c r="R1113" s="8">
        <v>80104</v>
      </c>
      <c r="S1113" s="8">
        <v>25904</v>
      </c>
      <c r="T1113" s="8">
        <v>984</v>
      </c>
    </row>
    <row r="1114" spans="1:20">
      <c r="A1114" s="1">
        <v>44120</v>
      </c>
      <c r="B1114" s="8">
        <v>38507384</v>
      </c>
      <c r="C1114" s="8">
        <v>13742156</v>
      </c>
      <c r="D1114" s="8">
        <v>24765228</v>
      </c>
      <c r="E1114" s="10">
        <f>nyse_gme_short_volume__4[[#This Row],[total_short]]/nyse_gme_short_volume__4[[#This Row],[total_reported]]</f>
        <v>0.35687067186906285</v>
      </c>
      <c r="F1114" s="10">
        <f>nyse_gme_short_volume__4[[#This Row],[total_long]]/nyse_gme_short_volume__4[[#This Row],[total_reported]]</f>
        <v>0.64312932813093715</v>
      </c>
      <c r="G1114" s="8">
        <v>7450088</v>
      </c>
      <c r="H1114" s="10">
        <f>nyse_gme_short_volume__4[[#This Row],[Off-Exchange]]/nyse_gme_short_volume__4[[#This Row],[total_reported]]</f>
        <v>0.19347167286149586</v>
      </c>
      <c r="I1114" s="8">
        <v>87040</v>
      </c>
      <c r="J1114" s="8" t="s">
        <v>2722</v>
      </c>
      <c r="K1114" s="8" t="s">
        <v>2723</v>
      </c>
      <c r="L1114" s="8" t="s">
        <v>2724</v>
      </c>
      <c r="M1114" s="8" t="s">
        <v>2725</v>
      </c>
      <c r="N1114" s="8">
        <v>49952</v>
      </c>
      <c r="O1114" s="8">
        <v>38400</v>
      </c>
      <c r="P1114" s="8">
        <v>2983532</v>
      </c>
      <c r="Q1114" s="8">
        <v>424724</v>
      </c>
      <c r="R1114" s="8">
        <v>72408</v>
      </c>
      <c r="S1114" s="8">
        <v>94844</v>
      </c>
      <c r="T1114" s="8">
        <v>2000</v>
      </c>
    </row>
    <row r="1115" spans="1:20">
      <c r="A1115" s="1">
        <v>44119</v>
      </c>
      <c r="B1115" s="8">
        <v>136500020</v>
      </c>
      <c r="C1115" s="8">
        <v>75156552</v>
      </c>
      <c r="D1115" s="8">
        <v>61343468</v>
      </c>
      <c r="E1115" s="10">
        <f>nyse_gme_short_volume__4[[#This Row],[total_short]]/nyse_gme_short_volume__4[[#This Row],[total_reported]]</f>
        <v>0.55059736987584329</v>
      </c>
      <c r="F1115" s="10">
        <f>nyse_gme_short_volume__4[[#This Row],[total_long]]/nyse_gme_short_volume__4[[#This Row],[total_reported]]</f>
        <v>0.44940263012415677</v>
      </c>
      <c r="G1115" s="8">
        <v>46418248</v>
      </c>
      <c r="H1115" s="10">
        <f>nyse_gme_short_volume__4[[#This Row],[Off-Exchange]]/nyse_gme_short_volume__4[[#This Row],[total_reported]]</f>
        <v>0.34006037508272891</v>
      </c>
      <c r="I1115" s="8">
        <v>695712</v>
      </c>
      <c r="J1115" s="8" t="s">
        <v>2726</v>
      </c>
      <c r="K1115" s="8" t="s">
        <v>2727</v>
      </c>
      <c r="L1115" s="8" t="s">
        <v>2728</v>
      </c>
      <c r="M1115" s="8" t="s">
        <v>2729</v>
      </c>
      <c r="N1115" s="8">
        <v>153028</v>
      </c>
      <c r="O1115" s="8">
        <v>251084</v>
      </c>
      <c r="P1115" s="8">
        <v>10812328</v>
      </c>
      <c r="Q1115" s="8">
        <v>2032940</v>
      </c>
      <c r="R1115" s="8">
        <v>293496</v>
      </c>
      <c r="S1115" s="8">
        <v>110660</v>
      </c>
      <c r="T1115" s="8">
        <v>5684</v>
      </c>
    </row>
    <row r="1116" spans="1:20">
      <c r="A1116" s="1">
        <v>44118</v>
      </c>
      <c r="B1116" s="8">
        <v>37427000</v>
      </c>
      <c r="C1116" s="8">
        <v>21488708</v>
      </c>
      <c r="D1116" s="8">
        <v>15938292</v>
      </c>
      <c r="E1116" s="10">
        <f>nyse_gme_short_volume__4[[#This Row],[total_short]]/nyse_gme_short_volume__4[[#This Row],[total_reported]]</f>
        <v>0.57414989178934994</v>
      </c>
      <c r="F1116" s="10">
        <f>nyse_gme_short_volume__4[[#This Row],[total_long]]/nyse_gme_short_volume__4[[#This Row],[total_reported]]</f>
        <v>0.42585010821065006</v>
      </c>
      <c r="G1116" s="8">
        <v>14168848</v>
      </c>
      <c r="H1116" s="10">
        <f>nyse_gme_short_volume__4[[#This Row],[Off-Exchange]]/nyse_gme_short_volume__4[[#This Row],[total_reported]]</f>
        <v>0.37857290191572929</v>
      </c>
      <c r="I1116" s="8">
        <v>111012</v>
      </c>
      <c r="J1116" s="8" t="s">
        <v>2730</v>
      </c>
      <c r="K1116" s="8" t="s">
        <v>2731</v>
      </c>
      <c r="L1116" s="8" t="s">
        <v>2732</v>
      </c>
      <c r="M1116" s="8" t="s">
        <v>2733</v>
      </c>
      <c r="N1116" s="8">
        <v>27612</v>
      </c>
      <c r="O1116" s="8">
        <v>66800</v>
      </c>
      <c r="P1116" s="8">
        <v>3003992</v>
      </c>
      <c r="Q1116" s="8">
        <v>745964</v>
      </c>
      <c r="R1116" s="8">
        <v>55668</v>
      </c>
      <c r="S1116" s="8">
        <v>37640</v>
      </c>
      <c r="T1116" s="8">
        <v>0</v>
      </c>
    </row>
    <row r="1117" spans="1:20">
      <c r="A1117" s="1">
        <v>44117</v>
      </c>
      <c r="B1117" s="8">
        <v>31375048</v>
      </c>
      <c r="C1117" s="8">
        <v>17684644</v>
      </c>
      <c r="D1117" s="8">
        <v>13690404</v>
      </c>
      <c r="E1117" s="10">
        <f>nyse_gme_short_volume__4[[#This Row],[total_short]]/nyse_gme_short_volume__4[[#This Row],[total_reported]]</f>
        <v>0.56365312970995296</v>
      </c>
      <c r="F1117" s="10">
        <f>nyse_gme_short_volume__4[[#This Row],[total_long]]/nyse_gme_short_volume__4[[#This Row],[total_reported]]</f>
        <v>0.43634687029004704</v>
      </c>
      <c r="G1117" s="8">
        <v>9717808</v>
      </c>
      <c r="H1117" s="10">
        <f>nyse_gme_short_volume__4[[#This Row],[Off-Exchange]]/nyse_gme_short_volume__4[[#This Row],[total_reported]]</f>
        <v>0.30973045842033453</v>
      </c>
      <c r="I1117" s="8">
        <v>26008</v>
      </c>
      <c r="J1117" s="8" t="s">
        <v>2734</v>
      </c>
      <c r="K1117" s="8" t="s">
        <v>2735</v>
      </c>
      <c r="L1117" s="8" t="s">
        <v>2736</v>
      </c>
      <c r="M1117" s="8" t="s">
        <v>2737</v>
      </c>
      <c r="N1117" s="8">
        <v>130788</v>
      </c>
      <c r="O1117" s="8">
        <v>34000</v>
      </c>
      <c r="P1117" s="8">
        <v>3153196</v>
      </c>
      <c r="Q1117" s="8">
        <v>769828</v>
      </c>
      <c r="R1117" s="8">
        <v>158172</v>
      </c>
      <c r="S1117" s="8">
        <v>69364</v>
      </c>
      <c r="T1117" s="8">
        <v>16</v>
      </c>
    </row>
    <row r="1118" spans="1:20">
      <c r="A1118" s="1">
        <v>44116</v>
      </c>
      <c r="B1118" s="8">
        <v>83474152</v>
      </c>
      <c r="C1118" s="8">
        <v>45620724</v>
      </c>
      <c r="D1118" s="8">
        <v>37853428</v>
      </c>
      <c r="E1118" s="10">
        <f>nyse_gme_short_volume__4[[#This Row],[total_short]]/nyse_gme_short_volume__4[[#This Row],[total_reported]]</f>
        <v>0.54652515667364909</v>
      </c>
      <c r="F1118" s="10">
        <f>nyse_gme_short_volume__4[[#This Row],[total_long]]/nyse_gme_short_volume__4[[#This Row],[total_reported]]</f>
        <v>0.45347484332635091</v>
      </c>
      <c r="G1118" s="8">
        <v>30950832</v>
      </c>
      <c r="H1118" s="10">
        <f>nyse_gme_short_volume__4[[#This Row],[Off-Exchange]]/nyse_gme_short_volume__4[[#This Row],[total_reported]]</f>
        <v>0.37078342526917796</v>
      </c>
      <c r="I1118" s="8">
        <v>980544</v>
      </c>
      <c r="J1118" s="8" t="s">
        <v>2738</v>
      </c>
      <c r="K1118" s="8" t="s">
        <v>2739</v>
      </c>
      <c r="L1118" s="8" t="s">
        <v>2740</v>
      </c>
      <c r="M1118" s="8" t="s">
        <v>2741</v>
      </c>
      <c r="N1118" s="8">
        <v>93436</v>
      </c>
      <c r="O1118" s="8">
        <v>127728</v>
      </c>
      <c r="P1118" s="8">
        <v>5536288</v>
      </c>
      <c r="Q1118" s="8">
        <v>2076036</v>
      </c>
      <c r="R1118" s="8">
        <v>159924</v>
      </c>
      <c r="S1118" s="8">
        <v>49532</v>
      </c>
      <c r="T1118" s="8">
        <v>6000</v>
      </c>
    </row>
    <row r="1119" spans="1:20">
      <c r="A1119" s="1">
        <v>44113</v>
      </c>
      <c r="B1119" s="8">
        <v>264861884</v>
      </c>
      <c r="C1119" s="8">
        <v>126572260</v>
      </c>
      <c r="D1119" s="8">
        <v>138289624</v>
      </c>
      <c r="E1119" s="10">
        <f>nyse_gme_short_volume__4[[#This Row],[total_short]]/nyse_gme_short_volume__4[[#This Row],[total_reported]]</f>
        <v>0.47788023738440222</v>
      </c>
      <c r="F1119" s="10">
        <f>nyse_gme_short_volume__4[[#This Row],[total_long]]/nyse_gme_short_volume__4[[#This Row],[total_reported]]</f>
        <v>0.52211976261559778</v>
      </c>
      <c r="G1119" s="8">
        <v>82639740</v>
      </c>
      <c r="H1119" s="10">
        <f>nyse_gme_short_volume__4[[#This Row],[Off-Exchange]]/nyse_gme_short_volume__4[[#This Row],[total_reported]]</f>
        <v>0.31201069309013901</v>
      </c>
      <c r="I1119" s="8">
        <v>3800512</v>
      </c>
      <c r="J1119" s="8" t="s">
        <v>2742</v>
      </c>
      <c r="K1119" s="8" t="s">
        <v>2743</v>
      </c>
      <c r="L1119" s="8" t="s">
        <v>2744</v>
      </c>
      <c r="M1119" s="8" t="s">
        <v>2745</v>
      </c>
      <c r="N1119" s="8">
        <v>307064</v>
      </c>
      <c r="O1119" s="8">
        <v>307644</v>
      </c>
      <c r="P1119" s="8">
        <v>13076152</v>
      </c>
      <c r="Q1119" s="8">
        <v>7839200</v>
      </c>
      <c r="R1119" s="8">
        <v>319968</v>
      </c>
      <c r="S1119" s="8">
        <v>39320</v>
      </c>
      <c r="T1119" s="8">
        <v>32</v>
      </c>
    </row>
    <row r="1120" spans="1:20">
      <c r="A1120" s="1">
        <v>44112</v>
      </c>
      <c r="B1120" s="8">
        <v>247004696</v>
      </c>
      <c r="C1120" s="8">
        <v>135948576</v>
      </c>
      <c r="D1120" s="8">
        <v>111056120</v>
      </c>
      <c r="E1120" s="10">
        <f>nyse_gme_short_volume__4[[#This Row],[total_short]]/nyse_gme_short_volume__4[[#This Row],[total_reported]]</f>
        <v>0.55038862904857488</v>
      </c>
      <c r="F1120" s="10">
        <f>nyse_gme_short_volume__4[[#This Row],[total_long]]/nyse_gme_short_volume__4[[#This Row],[total_reported]]</f>
        <v>0.44961137095142517</v>
      </c>
      <c r="G1120" s="8">
        <v>87557668</v>
      </c>
      <c r="H1120" s="10">
        <f>nyse_gme_short_volume__4[[#This Row],[Off-Exchange]]/nyse_gme_short_volume__4[[#This Row],[total_reported]]</f>
        <v>0.35447774644737928</v>
      </c>
      <c r="I1120" s="8">
        <v>1494876</v>
      </c>
      <c r="J1120" s="8" t="s">
        <v>2746</v>
      </c>
      <c r="K1120" s="8" t="s">
        <v>2747</v>
      </c>
      <c r="L1120" s="8" t="s">
        <v>2748</v>
      </c>
      <c r="M1120" s="8" t="s">
        <v>2749</v>
      </c>
      <c r="N1120" s="8">
        <v>620148</v>
      </c>
      <c r="O1120" s="8">
        <v>281084</v>
      </c>
      <c r="P1120" s="8">
        <v>19547848</v>
      </c>
      <c r="Q1120" s="8">
        <v>5064504</v>
      </c>
      <c r="R1120" s="8">
        <v>390360</v>
      </c>
      <c r="S1120" s="8">
        <v>71824</v>
      </c>
      <c r="T1120" s="8">
        <v>1604</v>
      </c>
    </row>
    <row r="1121" spans="1:20">
      <c r="A1121" s="1">
        <v>44111</v>
      </c>
      <c r="B1121" s="8">
        <v>11250812</v>
      </c>
      <c r="C1121" s="8">
        <v>6533680</v>
      </c>
      <c r="D1121" s="8">
        <v>4717132</v>
      </c>
      <c r="E1121" s="10">
        <f>nyse_gme_short_volume__4[[#This Row],[total_short]]/nyse_gme_short_volume__4[[#This Row],[total_reported]]</f>
        <v>0.5807296397806665</v>
      </c>
      <c r="F1121" s="10">
        <f>nyse_gme_short_volume__4[[#This Row],[total_long]]/nyse_gme_short_volume__4[[#This Row],[total_reported]]</f>
        <v>0.4192703602193335</v>
      </c>
      <c r="G1121" s="8">
        <v>3660760</v>
      </c>
      <c r="H1121" s="10">
        <f>nyse_gme_short_volume__4[[#This Row],[Off-Exchange]]/nyse_gme_short_volume__4[[#This Row],[total_reported]]</f>
        <v>0.32537740387093839</v>
      </c>
      <c r="I1121" s="8">
        <v>102500</v>
      </c>
      <c r="J1121" s="8" t="s">
        <v>2750</v>
      </c>
      <c r="K1121" s="8" t="s">
        <v>2751</v>
      </c>
      <c r="L1121" s="8" t="s">
        <v>2752</v>
      </c>
      <c r="M1121" s="8" t="s">
        <v>2753</v>
      </c>
      <c r="N1121" s="8">
        <v>26244</v>
      </c>
      <c r="O1121" s="8">
        <v>16000</v>
      </c>
      <c r="P1121" s="8">
        <v>1089908</v>
      </c>
      <c r="Q1121" s="8">
        <v>193580</v>
      </c>
      <c r="R1121" s="8">
        <v>136268</v>
      </c>
      <c r="S1121" s="8">
        <v>6436</v>
      </c>
      <c r="T1121" s="8"/>
    </row>
    <row r="1122" spans="1:20">
      <c r="A1122" s="1">
        <v>44110</v>
      </c>
      <c r="B1122" s="8">
        <v>15966132</v>
      </c>
      <c r="C1122" s="8">
        <v>8815032</v>
      </c>
      <c r="D1122" s="8">
        <v>7151100</v>
      </c>
      <c r="E1122" s="10">
        <f>nyse_gme_short_volume__4[[#This Row],[total_short]]/nyse_gme_short_volume__4[[#This Row],[total_reported]]</f>
        <v>0.55210817497938758</v>
      </c>
      <c r="F1122" s="10">
        <f>nyse_gme_short_volume__4[[#This Row],[total_long]]/nyse_gme_short_volume__4[[#This Row],[total_reported]]</f>
        <v>0.44789182502061237</v>
      </c>
      <c r="G1122" s="8">
        <v>4935468</v>
      </c>
      <c r="H1122" s="10">
        <f>nyse_gme_short_volume__4[[#This Row],[Off-Exchange]]/nyse_gme_short_volume__4[[#This Row],[total_reported]]</f>
        <v>0.30912108205043026</v>
      </c>
      <c r="I1122" s="8">
        <v>101220</v>
      </c>
      <c r="J1122" s="8" t="s">
        <v>2754</v>
      </c>
      <c r="K1122" s="8" t="s">
        <v>2755</v>
      </c>
      <c r="L1122" s="8" t="s">
        <v>2756</v>
      </c>
      <c r="M1122" s="8" t="s">
        <v>2757</v>
      </c>
      <c r="N1122" s="8">
        <v>20832</v>
      </c>
      <c r="O1122" s="8">
        <v>21200</v>
      </c>
      <c r="P1122" s="8">
        <v>1489904</v>
      </c>
      <c r="Q1122" s="8">
        <v>264184</v>
      </c>
      <c r="R1122" s="8">
        <v>64376</v>
      </c>
      <c r="S1122" s="8">
        <v>22508</v>
      </c>
      <c r="T1122" s="8"/>
    </row>
    <row r="1123" spans="1:20">
      <c r="A1123" s="1">
        <v>44109</v>
      </c>
      <c r="B1123" s="8">
        <v>9734692</v>
      </c>
      <c r="C1123" s="8">
        <v>5655200</v>
      </c>
      <c r="D1123" s="8">
        <v>4079492</v>
      </c>
      <c r="E1123" s="10">
        <f>nyse_gme_short_volume__4[[#This Row],[total_short]]/nyse_gme_short_volume__4[[#This Row],[total_reported]]</f>
        <v>0.58093260680461178</v>
      </c>
      <c r="F1123" s="10">
        <f>nyse_gme_short_volume__4[[#This Row],[total_long]]/nyse_gme_short_volume__4[[#This Row],[total_reported]]</f>
        <v>0.41906739319538822</v>
      </c>
      <c r="G1123" s="8">
        <v>2998264</v>
      </c>
      <c r="H1123" s="10">
        <f>nyse_gme_short_volume__4[[#This Row],[Off-Exchange]]/nyse_gme_short_volume__4[[#This Row],[total_reported]]</f>
        <v>0.30799782879622695</v>
      </c>
      <c r="I1123" s="8">
        <v>34068</v>
      </c>
      <c r="J1123" s="8" t="s">
        <v>2758</v>
      </c>
      <c r="K1123" s="8" t="s">
        <v>2759</v>
      </c>
      <c r="L1123" s="8" t="s">
        <v>2760</v>
      </c>
      <c r="M1123" s="8" t="s">
        <v>2761</v>
      </c>
      <c r="N1123" s="8">
        <v>11252</v>
      </c>
      <c r="O1123" s="8">
        <v>34000</v>
      </c>
      <c r="P1123" s="8">
        <v>1114792</v>
      </c>
      <c r="Q1123" s="8">
        <v>171724</v>
      </c>
      <c r="R1123" s="8">
        <v>47808</v>
      </c>
      <c r="S1123" s="8">
        <v>13920</v>
      </c>
      <c r="T1123" s="8"/>
    </row>
    <row r="1124" spans="1:20">
      <c r="A1124" s="1">
        <v>44106</v>
      </c>
      <c r="B1124" s="8">
        <v>14721040</v>
      </c>
      <c r="C1124" s="8">
        <v>6240232</v>
      </c>
      <c r="D1124" s="8">
        <v>8480808</v>
      </c>
      <c r="E1124" s="10">
        <f>nyse_gme_short_volume__4[[#This Row],[total_short]]/nyse_gme_short_volume__4[[#This Row],[total_reported]]</f>
        <v>0.42389885497220303</v>
      </c>
      <c r="F1124" s="10">
        <f>nyse_gme_short_volume__4[[#This Row],[total_long]]/nyse_gme_short_volume__4[[#This Row],[total_reported]]</f>
        <v>0.57610114502779697</v>
      </c>
      <c r="G1124" s="8">
        <v>3120536</v>
      </c>
      <c r="H1124" s="10">
        <f>nyse_gme_short_volume__4[[#This Row],[Off-Exchange]]/nyse_gme_short_volume__4[[#This Row],[total_reported]]</f>
        <v>0.21197795807904876</v>
      </c>
      <c r="I1124" s="8">
        <v>49992</v>
      </c>
      <c r="J1124" s="8" t="s">
        <v>2762</v>
      </c>
      <c r="K1124" s="8" t="s">
        <v>2763</v>
      </c>
      <c r="L1124" s="8" t="s">
        <v>2764</v>
      </c>
      <c r="M1124" s="8" t="s">
        <v>2765</v>
      </c>
      <c r="N1124" s="8">
        <v>25504</v>
      </c>
      <c r="O1124" s="8">
        <v>20400</v>
      </c>
      <c r="P1124" s="8">
        <v>1257308</v>
      </c>
      <c r="Q1124" s="8">
        <v>259412</v>
      </c>
      <c r="R1124" s="8">
        <v>47924</v>
      </c>
      <c r="S1124" s="8">
        <v>12020</v>
      </c>
      <c r="T1124" s="8">
        <v>0</v>
      </c>
    </row>
    <row r="1125" spans="1:20">
      <c r="A1125" s="1">
        <v>44105</v>
      </c>
      <c r="B1125" s="8">
        <v>15656632</v>
      </c>
      <c r="C1125" s="8">
        <v>7870560</v>
      </c>
      <c r="D1125" s="8">
        <v>7786072</v>
      </c>
      <c r="E1125" s="10">
        <f>nyse_gme_short_volume__4[[#This Row],[total_short]]/nyse_gme_short_volume__4[[#This Row],[total_reported]]</f>
        <v>0.50269815372808146</v>
      </c>
      <c r="F1125" s="10">
        <f>nyse_gme_short_volume__4[[#This Row],[total_long]]/nyse_gme_short_volume__4[[#This Row],[total_reported]]</f>
        <v>0.49730184627191848</v>
      </c>
      <c r="G1125" s="8">
        <v>4123428</v>
      </c>
      <c r="H1125" s="10">
        <f>nyse_gme_short_volume__4[[#This Row],[Off-Exchange]]/nyse_gme_short_volume__4[[#This Row],[total_reported]]</f>
        <v>0.26336622078107219</v>
      </c>
      <c r="I1125" s="8">
        <v>50136</v>
      </c>
      <c r="J1125" s="8" t="s">
        <v>2766</v>
      </c>
      <c r="K1125" s="8" t="s">
        <v>2767</v>
      </c>
      <c r="L1125" s="8" t="s">
        <v>2768</v>
      </c>
      <c r="M1125" s="8" t="s">
        <v>2769</v>
      </c>
      <c r="N1125" s="8">
        <v>17068</v>
      </c>
      <c r="O1125" s="8">
        <v>24800</v>
      </c>
      <c r="P1125" s="8">
        <v>1374472</v>
      </c>
      <c r="Q1125" s="8">
        <v>311724</v>
      </c>
      <c r="R1125" s="8">
        <v>42708</v>
      </c>
      <c r="S1125" s="8">
        <v>2656</v>
      </c>
      <c r="T1125" s="8"/>
    </row>
    <row r="1126" spans="1:20">
      <c r="A1126" s="1">
        <v>44104</v>
      </c>
      <c r="B1126" s="8">
        <v>21739668</v>
      </c>
      <c r="C1126" s="8">
        <v>11523180</v>
      </c>
      <c r="D1126" s="8">
        <v>10216488</v>
      </c>
      <c r="E1126" s="10">
        <f>nyse_gme_short_volume__4[[#This Row],[total_short]]/nyse_gme_short_volume__4[[#This Row],[total_reported]]</f>
        <v>0.53005317284514186</v>
      </c>
      <c r="F1126" s="10">
        <f>nyse_gme_short_volume__4[[#This Row],[total_long]]/nyse_gme_short_volume__4[[#This Row],[total_reported]]</f>
        <v>0.46994682715485814</v>
      </c>
      <c r="G1126" s="8">
        <v>5893748</v>
      </c>
      <c r="H1126" s="10">
        <f>nyse_gme_short_volume__4[[#This Row],[Off-Exchange]]/nyse_gme_short_volume__4[[#This Row],[total_reported]]</f>
        <v>0.27110570409814905</v>
      </c>
      <c r="I1126" s="8">
        <v>141748</v>
      </c>
      <c r="J1126" s="8" t="s">
        <v>2770</v>
      </c>
      <c r="K1126" s="8" t="s">
        <v>2771</v>
      </c>
      <c r="L1126" s="8" t="s">
        <v>2772</v>
      </c>
      <c r="M1126" s="8" t="s">
        <v>2773</v>
      </c>
      <c r="N1126" s="8">
        <v>38356</v>
      </c>
      <c r="O1126" s="8">
        <v>82984</v>
      </c>
      <c r="P1126" s="8">
        <v>2145152</v>
      </c>
      <c r="Q1126" s="8">
        <v>417712</v>
      </c>
      <c r="R1126" s="8">
        <v>59768</v>
      </c>
      <c r="S1126" s="8">
        <v>28896</v>
      </c>
      <c r="T1126" s="8"/>
    </row>
    <row r="1127" spans="1:20">
      <c r="A1127" s="1">
        <v>44103</v>
      </c>
      <c r="B1127" s="8">
        <v>18087480</v>
      </c>
      <c r="C1127" s="8">
        <v>9812288</v>
      </c>
      <c r="D1127" s="8">
        <v>8275192</v>
      </c>
      <c r="E1127" s="10">
        <f>nyse_gme_short_volume__4[[#This Row],[total_short]]/nyse_gme_short_volume__4[[#This Row],[total_reported]]</f>
        <v>0.54249060676224659</v>
      </c>
      <c r="F1127" s="10">
        <f>nyse_gme_short_volume__4[[#This Row],[total_long]]/nyse_gme_short_volume__4[[#This Row],[total_reported]]</f>
        <v>0.45750939323775341</v>
      </c>
      <c r="G1127" s="8">
        <v>5718532</v>
      </c>
      <c r="H1127" s="10">
        <f>nyse_gme_short_volume__4[[#This Row],[Off-Exchange]]/nyse_gme_short_volume__4[[#This Row],[total_reported]]</f>
        <v>0.31615968614754514</v>
      </c>
      <c r="I1127" s="8">
        <v>81376</v>
      </c>
      <c r="J1127" s="8" t="s">
        <v>2774</v>
      </c>
      <c r="K1127" s="8" t="s">
        <v>2775</v>
      </c>
      <c r="L1127" s="8" t="s">
        <v>2776</v>
      </c>
      <c r="M1127" s="8" t="s">
        <v>2777</v>
      </c>
      <c r="N1127" s="8">
        <v>12812</v>
      </c>
      <c r="O1127" s="8">
        <v>74400</v>
      </c>
      <c r="P1127" s="8">
        <v>1288832</v>
      </c>
      <c r="Q1127" s="8">
        <v>519928</v>
      </c>
      <c r="R1127" s="8">
        <v>41992</v>
      </c>
      <c r="S1127" s="8">
        <v>18440</v>
      </c>
      <c r="T1127" s="8">
        <v>400</v>
      </c>
    </row>
    <row r="1128" spans="1:20">
      <c r="A1128" s="1">
        <v>44102</v>
      </c>
      <c r="B1128" s="8">
        <v>23623116</v>
      </c>
      <c r="C1128" s="8">
        <v>12524308</v>
      </c>
      <c r="D1128" s="8">
        <v>11098808</v>
      </c>
      <c r="E1128" s="10">
        <f>nyse_gme_short_volume__4[[#This Row],[total_short]]/nyse_gme_short_volume__4[[#This Row],[total_reported]]</f>
        <v>0.53017171824411313</v>
      </c>
      <c r="F1128" s="10">
        <f>nyse_gme_short_volume__4[[#This Row],[total_long]]/nyse_gme_short_volume__4[[#This Row],[total_reported]]</f>
        <v>0.46982828175588692</v>
      </c>
      <c r="G1128" s="8">
        <v>7489992</v>
      </c>
      <c r="H1128" s="10">
        <f>nyse_gme_short_volume__4[[#This Row],[Off-Exchange]]/nyse_gme_short_volume__4[[#This Row],[total_reported]]</f>
        <v>0.31706198284764803</v>
      </c>
      <c r="I1128" s="8">
        <v>132032</v>
      </c>
      <c r="J1128" s="8" t="s">
        <v>2778</v>
      </c>
      <c r="K1128" s="8" t="s">
        <v>2779</v>
      </c>
      <c r="L1128" s="8" t="s">
        <v>2780</v>
      </c>
      <c r="M1128" s="8" t="s">
        <v>2781</v>
      </c>
      <c r="N1128" s="8">
        <v>34000</v>
      </c>
      <c r="O1128" s="8">
        <v>24356</v>
      </c>
      <c r="P1128" s="8">
        <v>2011512</v>
      </c>
      <c r="Q1128" s="8">
        <v>447620</v>
      </c>
      <c r="R1128" s="8">
        <v>53252</v>
      </c>
      <c r="S1128" s="8">
        <v>9444</v>
      </c>
      <c r="T1128" s="8">
        <v>0</v>
      </c>
    </row>
    <row r="1129" spans="1:20">
      <c r="A1129" s="1">
        <v>44099</v>
      </c>
      <c r="B1129" s="8">
        <v>27161656</v>
      </c>
      <c r="C1129" s="8">
        <v>10680288</v>
      </c>
      <c r="D1129" s="8">
        <v>16481368</v>
      </c>
      <c r="E1129" s="10">
        <f>nyse_gme_short_volume__4[[#This Row],[total_short]]/nyse_gme_short_volume__4[[#This Row],[total_reported]]</f>
        <v>0.39321196027223082</v>
      </c>
      <c r="F1129" s="10">
        <f>nyse_gme_short_volume__4[[#This Row],[total_long]]/nyse_gme_short_volume__4[[#This Row],[total_reported]]</f>
        <v>0.60678803972776918</v>
      </c>
      <c r="G1129" s="8">
        <v>7544728</v>
      </c>
      <c r="H1129" s="10">
        <f>nyse_gme_short_volume__4[[#This Row],[Off-Exchange]]/nyse_gme_short_volume__4[[#This Row],[total_reported]]</f>
        <v>0.27777128169210302</v>
      </c>
      <c r="I1129" s="8">
        <v>378872</v>
      </c>
      <c r="J1129" s="8" t="s">
        <v>2782</v>
      </c>
      <c r="K1129" s="8" t="s">
        <v>2783</v>
      </c>
      <c r="L1129" s="8" t="s">
        <v>2784</v>
      </c>
      <c r="M1129" s="8" t="s">
        <v>2785</v>
      </c>
      <c r="N1129" s="8">
        <v>20584</v>
      </c>
      <c r="O1129" s="8">
        <v>15160</v>
      </c>
      <c r="P1129" s="8">
        <v>1150568</v>
      </c>
      <c r="Q1129" s="8">
        <v>179432</v>
      </c>
      <c r="R1129" s="8">
        <v>35392</v>
      </c>
      <c r="S1129" s="8">
        <v>3852</v>
      </c>
      <c r="T1129" s="8">
        <v>168</v>
      </c>
    </row>
    <row r="1130" spans="1:20">
      <c r="A1130" s="1">
        <v>44098</v>
      </c>
      <c r="B1130" s="8">
        <v>26927784</v>
      </c>
      <c r="C1130" s="8">
        <v>8899220</v>
      </c>
      <c r="D1130" s="8">
        <v>18028564</v>
      </c>
      <c r="E1130" s="10">
        <f>nyse_gme_short_volume__4[[#This Row],[total_short]]/nyse_gme_short_volume__4[[#This Row],[total_reported]]</f>
        <v>0.33048467709039853</v>
      </c>
      <c r="F1130" s="10">
        <f>nyse_gme_short_volume__4[[#This Row],[total_long]]/nyse_gme_short_volume__4[[#This Row],[total_reported]]</f>
        <v>0.66951532290960147</v>
      </c>
      <c r="G1130" s="8">
        <v>4975120</v>
      </c>
      <c r="H1130" s="10">
        <f>nyse_gme_short_volume__4[[#This Row],[Off-Exchange]]/nyse_gme_short_volume__4[[#This Row],[total_reported]]</f>
        <v>0.18475786941844155</v>
      </c>
      <c r="I1130" s="8">
        <v>241036</v>
      </c>
      <c r="J1130" s="8" t="s">
        <v>2786</v>
      </c>
      <c r="K1130" s="8" t="s">
        <v>2787</v>
      </c>
      <c r="L1130" s="8" t="s">
        <v>2788</v>
      </c>
      <c r="M1130" s="8" t="s">
        <v>2789</v>
      </c>
      <c r="N1130" s="8">
        <v>29092</v>
      </c>
      <c r="O1130" s="8">
        <v>20400</v>
      </c>
      <c r="P1130" s="8">
        <v>1091204</v>
      </c>
      <c r="Q1130" s="8">
        <v>402940</v>
      </c>
      <c r="R1130" s="8">
        <v>58352</v>
      </c>
      <c r="S1130" s="8">
        <v>8524</v>
      </c>
      <c r="T1130" s="8">
        <v>0</v>
      </c>
    </row>
    <row r="1131" spans="1:20">
      <c r="A1131" s="1">
        <v>44097</v>
      </c>
      <c r="B1131" s="8">
        <v>36732984</v>
      </c>
      <c r="C1131" s="8">
        <v>19134544</v>
      </c>
      <c r="D1131" s="8">
        <v>17598440</v>
      </c>
      <c r="E1131" s="10">
        <f>nyse_gme_short_volume__4[[#This Row],[total_short]]/nyse_gme_short_volume__4[[#This Row],[total_reported]]</f>
        <v>0.52090905546905741</v>
      </c>
      <c r="F1131" s="10">
        <f>nyse_gme_short_volume__4[[#This Row],[total_long]]/nyse_gme_short_volume__4[[#This Row],[total_reported]]</f>
        <v>0.47909094453094253</v>
      </c>
      <c r="G1131" s="8">
        <v>9843248</v>
      </c>
      <c r="H1131" s="10">
        <f>nyse_gme_short_volume__4[[#This Row],[Off-Exchange]]/nyse_gme_short_volume__4[[#This Row],[total_reported]]</f>
        <v>0.26796755744101813</v>
      </c>
      <c r="I1131" s="8">
        <v>232272</v>
      </c>
      <c r="J1131" s="8" t="s">
        <v>2790</v>
      </c>
      <c r="K1131" s="8" t="s">
        <v>2791</v>
      </c>
      <c r="L1131" s="8" t="s">
        <v>2792</v>
      </c>
      <c r="M1131" s="8" t="s">
        <v>2793</v>
      </c>
      <c r="N1131" s="8">
        <v>85176</v>
      </c>
      <c r="O1131" s="8">
        <v>131200</v>
      </c>
      <c r="P1131" s="8">
        <v>3481352</v>
      </c>
      <c r="Q1131" s="8">
        <v>955092</v>
      </c>
      <c r="R1131" s="8">
        <v>237372</v>
      </c>
      <c r="S1131" s="8">
        <v>131800</v>
      </c>
      <c r="T1131" s="8">
        <v>400</v>
      </c>
    </row>
    <row r="1132" spans="1:20">
      <c r="A1132" s="1">
        <v>44096</v>
      </c>
      <c r="B1132" s="8">
        <v>117048024</v>
      </c>
      <c r="C1132" s="8">
        <v>59738640</v>
      </c>
      <c r="D1132" s="8">
        <v>57309384</v>
      </c>
      <c r="E1132" s="10">
        <f>nyse_gme_short_volume__4[[#This Row],[total_short]]/nyse_gme_short_volume__4[[#This Row],[total_reported]]</f>
        <v>0.51037717646561898</v>
      </c>
      <c r="F1132" s="10">
        <f>nyse_gme_short_volume__4[[#This Row],[total_long]]/nyse_gme_short_volume__4[[#This Row],[total_reported]]</f>
        <v>0.48962282353438108</v>
      </c>
      <c r="G1132" s="8">
        <v>38197896</v>
      </c>
      <c r="H1132" s="10">
        <f>nyse_gme_short_volume__4[[#This Row],[Off-Exchange]]/nyse_gme_short_volume__4[[#This Row],[total_reported]]</f>
        <v>0.32634379201480584</v>
      </c>
      <c r="I1132" s="8">
        <v>1232472</v>
      </c>
      <c r="J1132" s="8" t="s">
        <v>2794</v>
      </c>
      <c r="K1132" s="8" t="s">
        <v>2795</v>
      </c>
      <c r="L1132" s="8" t="s">
        <v>2796</v>
      </c>
      <c r="M1132" s="8" t="s">
        <v>2797</v>
      </c>
      <c r="N1132" s="8">
        <v>127972</v>
      </c>
      <c r="O1132" s="8">
        <v>103176</v>
      </c>
      <c r="P1132" s="8">
        <v>6861204</v>
      </c>
      <c r="Q1132" s="8">
        <v>3015940</v>
      </c>
      <c r="R1132" s="8">
        <v>288828</v>
      </c>
      <c r="S1132" s="8">
        <v>21676</v>
      </c>
      <c r="T1132" s="8"/>
    </row>
    <row r="1133" spans="1:20">
      <c r="A1133" s="1">
        <v>44095</v>
      </c>
      <c r="B1133" s="8">
        <v>26506116</v>
      </c>
      <c r="C1133" s="8">
        <v>13419152</v>
      </c>
      <c r="D1133" s="8">
        <v>13086964</v>
      </c>
      <c r="E1133" s="10">
        <f>nyse_gme_short_volume__4[[#This Row],[total_short]]/nyse_gme_short_volume__4[[#This Row],[total_reported]]</f>
        <v>0.50626625190955932</v>
      </c>
      <c r="F1133" s="10">
        <f>nyse_gme_short_volume__4[[#This Row],[total_long]]/nyse_gme_short_volume__4[[#This Row],[total_reported]]</f>
        <v>0.49373374809044074</v>
      </c>
      <c r="G1133" s="8">
        <v>6209996</v>
      </c>
      <c r="H1133" s="10">
        <f>nyse_gme_short_volume__4[[#This Row],[Off-Exchange]]/nyse_gme_short_volume__4[[#This Row],[total_reported]]</f>
        <v>0.23428540039589354</v>
      </c>
      <c r="I1133" s="8">
        <v>213644</v>
      </c>
      <c r="J1133" s="8" t="s">
        <v>2798</v>
      </c>
      <c r="K1133" s="8" t="s">
        <v>2799</v>
      </c>
      <c r="L1133" s="8" t="s">
        <v>2800</v>
      </c>
      <c r="M1133" s="8" t="s">
        <v>2801</v>
      </c>
      <c r="N1133" s="8">
        <v>74480</v>
      </c>
      <c r="O1133" s="8">
        <v>38400</v>
      </c>
      <c r="P1133" s="8">
        <v>3335040</v>
      </c>
      <c r="Q1133" s="8">
        <v>547664</v>
      </c>
      <c r="R1133" s="8">
        <v>141168</v>
      </c>
      <c r="S1133" s="8">
        <v>21296</v>
      </c>
      <c r="T1133" s="8">
        <v>0</v>
      </c>
    </row>
    <row r="1134" spans="1:20">
      <c r="A1134" s="1">
        <v>44092</v>
      </c>
      <c r="B1134" s="8">
        <v>62263284</v>
      </c>
      <c r="C1134" s="8">
        <v>31843508</v>
      </c>
      <c r="D1134" s="8">
        <v>30419776</v>
      </c>
      <c r="E1134" s="10">
        <f>nyse_gme_short_volume__4[[#This Row],[total_short]]/nyse_gme_short_volume__4[[#This Row],[total_reported]]</f>
        <v>0.51143315858508198</v>
      </c>
      <c r="F1134" s="10">
        <f>nyse_gme_short_volume__4[[#This Row],[total_long]]/nyse_gme_short_volume__4[[#This Row],[total_reported]]</f>
        <v>0.48856684141491796</v>
      </c>
      <c r="G1134" s="8">
        <v>13935912</v>
      </c>
      <c r="H1134" s="10">
        <f>nyse_gme_short_volume__4[[#This Row],[Off-Exchange]]/nyse_gme_short_volume__4[[#This Row],[total_reported]]</f>
        <v>0.22382230914771536</v>
      </c>
      <c r="I1134" s="8">
        <v>185944</v>
      </c>
      <c r="J1134" s="8" t="s">
        <v>2802</v>
      </c>
      <c r="K1134" s="8" t="s">
        <v>2803</v>
      </c>
      <c r="L1134" s="8" t="s">
        <v>2804</v>
      </c>
      <c r="M1134" s="8" t="s">
        <v>2805</v>
      </c>
      <c r="N1134" s="8">
        <v>110124</v>
      </c>
      <c r="O1134" s="8">
        <v>193948</v>
      </c>
      <c r="P1134" s="8">
        <v>10968348</v>
      </c>
      <c r="Q1134" s="8">
        <v>948332</v>
      </c>
      <c r="R1134" s="8">
        <v>195144</v>
      </c>
      <c r="S1134" s="8">
        <v>35248</v>
      </c>
      <c r="T1134" s="8">
        <v>0</v>
      </c>
    </row>
    <row r="1135" spans="1:20">
      <c r="A1135" s="1">
        <v>44091</v>
      </c>
      <c r="B1135" s="8">
        <v>58931016</v>
      </c>
      <c r="C1135" s="8">
        <v>31868308</v>
      </c>
      <c r="D1135" s="8">
        <v>27062708</v>
      </c>
      <c r="E1135" s="10">
        <f>nyse_gme_short_volume__4[[#This Row],[total_short]]/nyse_gme_short_volume__4[[#This Row],[total_reported]]</f>
        <v>0.54077309646248084</v>
      </c>
      <c r="F1135" s="10">
        <f>nyse_gme_short_volume__4[[#This Row],[total_long]]/nyse_gme_short_volume__4[[#This Row],[total_reported]]</f>
        <v>0.45922690353751922</v>
      </c>
      <c r="G1135" s="8">
        <v>20205104</v>
      </c>
      <c r="H1135" s="10">
        <f>nyse_gme_short_volume__4[[#This Row],[Off-Exchange]]/nyse_gme_short_volume__4[[#This Row],[total_reported]]</f>
        <v>0.34286026903048811</v>
      </c>
      <c r="I1135" s="8">
        <v>212492</v>
      </c>
      <c r="J1135" s="8" t="s">
        <v>2806</v>
      </c>
      <c r="K1135" s="8" t="s">
        <v>2807</v>
      </c>
      <c r="L1135" s="8" t="s">
        <v>2808</v>
      </c>
      <c r="M1135" s="8" t="s">
        <v>2809</v>
      </c>
      <c r="N1135" s="8">
        <v>122092</v>
      </c>
      <c r="O1135" s="8">
        <v>99700</v>
      </c>
      <c r="P1135" s="8">
        <v>4463772</v>
      </c>
      <c r="Q1135" s="8">
        <v>1116380</v>
      </c>
      <c r="R1135" s="8">
        <v>159544</v>
      </c>
      <c r="S1135" s="8">
        <v>11492</v>
      </c>
      <c r="T1135" s="8"/>
    </row>
    <row r="1136" spans="1:20">
      <c r="A1136" s="1">
        <v>44090</v>
      </c>
      <c r="B1136" s="8">
        <v>67617480</v>
      </c>
      <c r="C1136" s="8">
        <v>38041240</v>
      </c>
      <c r="D1136" s="8">
        <v>29576240</v>
      </c>
      <c r="E1136" s="10">
        <f>nyse_gme_short_volume__4[[#This Row],[total_short]]/nyse_gme_short_volume__4[[#This Row],[total_reported]]</f>
        <v>0.56259476099967054</v>
      </c>
      <c r="F1136" s="10">
        <f>nyse_gme_short_volume__4[[#This Row],[total_long]]/nyse_gme_short_volume__4[[#This Row],[total_reported]]</f>
        <v>0.43740523900032952</v>
      </c>
      <c r="G1136" s="8">
        <v>22116092</v>
      </c>
      <c r="H1136" s="10">
        <f>nyse_gme_short_volume__4[[#This Row],[Off-Exchange]]/nyse_gme_short_volume__4[[#This Row],[total_reported]]</f>
        <v>0.32707654884506193</v>
      </c>
      <c r="I1136" s="8">
        <v>342928</v>
      </c>
      <c r="J1136" s="8" t="s">
        <v>2810</v>
      </c>
      <c r="K1136" s="8" t="s">
        <v>2811</v>
      </c>
      <c r="L1136" s="8" t="s">
        <v>2812</v>
      </c>
      <c r="M1136" s="8" t="s">
        <v>2813</v>
      </c>
      <c r="N1136" s="8">
        <v>188368</v>
      </c>
      <c r="O1136" s="8">
        <v>206748</v>
      </c>
      <c r="P1136" s="8">
        <v>5817236</v>
      </c>
      <c r="Q1136" s="8">
        <v>1468204</v>
      </c>
      <c r="R1136" s="8">
        <v>308648</v>
      </c>
      <c r="S1136" s="8">
        <v>27796</v>
      </c>
      <c r="T1136" s="8">
        <v>3992</v>
      </c>
    </row>
    <row r="1137" spans="1:20">
      <c r="A1137" s="1">
        <v>44089</v>
      </c>
      <c r="B1137" s="8">
        <v>19692720</v>
      </c>
      <c r="C1137" s="8">
        <v>11698304</v>
      </c>
      <c r="D1137" s="8">
        <v>7994416</v>
      </c>
      <c r="E1137" s="10">
        <f>nyse_gme_short_volume__4[[#This Row],[total_short]]/nyse_gme_short_volume__4[[#This Row],[total_reported]]</f>
        <v>0.59404206224432177</v>
      </c>
      <c r="F1137" s="10">
        <f>nyse_gme_short_volume__4[[#This Row],[total_long]]/nyse_gme_short_volume__4[[#This Row],[total_reported]]</f>
        <v>0.40595793775567823</v>
      </c>
      <c r="G1137" s="8">
        <v>6437420</v>
      </c>
      <c r="H1137" s="10">
        <f>nyse_gme_short_volume__4[[#This Row],[Off-Exchange]]/nyse_gme_short_volume__4[[#This Row],[total_reported]]</f>
        <v>0.32689339004464596</v>
      </c>
      <c r="I1137" s="8">
        <v>177976</v>
      </c>
      <c r="J1137" s="8" t="s">
        <v>2814</v>
      </c>
      <c r="K1137" s="8" t="s">
        <v>2815</v>
      </c>
      <c r="L1137" s="8" t="s">
        <v>2816</v>
      </c>
      <c r="M1137" s="8" t="s">
        <v>2817</v>
      </c>
      <c r="N1137" s="8">
        <v>26400</v>
      </c>
      <c r="O1137" s="8">
        <v>33572</v>
      </c>
      <c r="P1137" s="8">
        <v>2210040</v>
      </c>
      <c r="Q1137" s="8">
        <v>453020</v>
      </c>
      <c r="R1137" s="8">
        <v>102160</v>
      </c>
      <c r="S1137" s="8">
        <v>18672</v>
      </c>
      <c r="T1137" s="8"/>
    </row>
    <row r="1138" spans="1:20">
      <c r="A1138" s="1">
        <v>44088</v>
      </c>
      <c r="B1138" s="8">
        <v>34095476</v>
      </c>
      <c r="C1138" s="8">
        <v>21197672</v>
      </c>
      <c r="D1138" s="8">
        <v>12897804</v>
      </c>
      <c r="E1138" s="10">
        <f>nyse_gme_short_volume__4[[#This Row],[total_short]]/nyse_gme_short_volume__4[[#This Row],[total_reported]]</f>
        <v>0.62171509205502806</v>
      </c>
      <c r="F1138" s="10">
        <f>nyse_gme_short_volume__4[[#This Row],[total_long]]/nyse_gme_short_volume__4[[#This Row],[total_reported]]</f>
        <v>0.37828490794497194</v>
      </c>
      <c r="G1138" s="8">
        <v>10528320</v>
      </c>
      <c r="H1138" s="10">
        <f>nyse_gme_short_volume__4[[#This Row],[Off-Exchange]]/nyse_gme_short_volume__4[[#This Row],[total_reported]]</f>
        <v>0.30878935375473276</v>
      </c>
      <c r="I1138" s="8">
        <v>64112</v>
      </c>
      <c r="J1138" s="8" t="s">
        <v>2818</v>
      </c>
      <c r="K1138" s="8" t="s">
        <v>2819</v>
      </c>
      <c r="L1138" s="8" t="s">
        <v>2820</v>
      </c>
      <c r="M1138" s="8" t="s">
        <v>2821</v>
      </c>
      <c r="N1138" s="8">
        <v>104400</v>
      </c>
      <c r="O1138" s="8">
        <v>141700</v>
      </c>
      <c r="P1138" s="8">
        <v>4763200</v>
      </c>
      <c r="Q1138" s="8">
        <v>937836</v>
      </c>
      <c r="R1138" s="8">
        <v>152332</v>
      </c>
      <c r="S1138" s="8">
        <v>76768</v>
      </c>
      <c r="T1138" s="8">
        <v>0</v>
      </c>
    </row>
    <row r="1139" spans="1:20">
      <c r="A1139" s="1">
        <v>44085</v>
      </c>
      <c r="B1139" s="8">
        <v>20991108</v>
      </c>
      <c r="C1139" s="8">
        <v>6442188</v>
      </c>
      <c r="D1139" s="8">
        <v>14548920</v>
      </c>
      <c r="E1139" s="10">
        <f>nyse_gme_short_volume__4[[#This Row],[total_short]]/nyse_gme_short_volume__4[[#This Row],[total_reported]]</f>
        <v>0.30690080771343753</v>
      </c>
      <c r="F1139" s="10">
        <f>nyse_gme_short_volume__4[[#This Row],[total_long]]/nyse_gme_short_volume__4[[#This Row],[total_reported]]</f>
        <v>0.69309919228656247</v>
      </c>
      <c r="G1139" s="8">
        <v>3061968</v>
      </c>
      <c r="H1139" s="10">
        <f>nyse_gme_short_volume__4[[#This Row],[Off-Exchange]]/nyse_gme_short_volume__4[[#This Row],[total_reported]]</f>
        <v>0.1458697654263891</v>
      </c>
      <c r="I1139" s="8">
        <v>134676</v>
      </c>
      <c r="J1139" s="8" t="s">
        <v>2822</v>
      </c>
      <c r="K1139" s="8" t="s">
        <v>2823</v>
      </c>
      <c r="L1139" s="8" t="s">
        <v>2824</v>
      </c>
      <c r="M1139" s="8" t="s">
        <v>2825</v>
      </c>
      <c r="N1139" s="8">
        <v>39060</v>
      </c>
      <c r="O1139" s="8">
        <v>24800</v>
      </c>
      <c r="P1139" s="8">
        <v>1353756</v>
      </c>
      <c r="Q1139" s="8">
        <v>434632</v>
      </c>
      <c r="R1139" s="8">
        <v>106536</v>
      </c>
      <c r="S1139" s="8">
        <v>18276</v>
      </c>
      <c r="T1139" s="8">
        <v>396</v>
      </c>
    </row>
    <row r="1140" spans="1:20">
      <c r="A1140" s="1">
        <v>44084</v>
      </c>
      <c r="B1140" s="8">
        <v>53205072</v>
      </c>
      <c r="C1140" s="8">
        <v>18797728</v>
      </c>
      <c r="D1140" s="8">
        <v>34407344</v>
      </c>
      <c r="E1140" s="10">
        <f>nyse_gme_short_volume__4[[#This Row],[total_short]]/nyse_gme_short_volume__4[[#This Row],[total_reported]]</f>
        <v>0.35330706816823781</v>
      </c>
      <c r="F1140" s="10">
        <f>nyse_gme_short_volume__4[[#This Row],[total_long]]/nyse_gme_short_volume__4[[#This Row],[total_reported]]</f>
        <v>0.64669293183176224</v>
      </c>
      <c r="G1140" s="8">
        <v>10040908</v>
      </c>
      <c r="H1140" s="10">
        <f>nyse_gme_short_volume__4[[#This Row],[Off-Exchange]]/nyse_gme_short_volume__4[[#This Row],[total_reported]]</f>
        <v>0.18872087984393668</v>
      </c>
      <c r="I1140" s="8">
        <v>548240</v>
      </c>
      <c r="J1140" s="8" t="s">
        <v>2826</v>
      </c>
      <c r="K1140" s="8" t="s">
        <v>2827</v>
      </c>
      <c r="L1140" s="8" t="s">
        <v>2828</v>
      </c>
      <c r="M1140" s="8" t="s">
        <v>2829</v>
      </c>
      <c r="N1140" s="8">
        <v>168864</v>
      </c>
      <c r="O1140" s="8">
        <v>65200</v>
      </c>
      <c r="P1140" s="8">
        <v>3617980</v>
      </c>
      <c r="Q1140" s="8">
        <v>1421696</v>
      </c>
      <c r="R1140" s="8">
        <v>196960</v>
      </c>
      <c r="S1140" s="8">
        <v>38348</v>
      </c>
      <c r="T1140" s="8"/>
    </row>
    <row r="1141" spans="1:20">
      <c r="A1141" s="1">
        <v>44083</v>
      </c>
      <c r="B1141" s="8">
        <v>26032264</v>
      </c>
      <c r="C1141" s="8">
        <v>10591544</v>
      </c>
      <c r="D1141" s="8">
        <v>15440720</v>
      </c>
      <c r="E1141" s="10">
        <f>nyse_gme_short_volume__4[[#This Row],[total_short]]/nyse_gme_short_volume__4[[#This Row],[total_reported]]</f>
        <v>0.4068621922395993</v>
      </c>
      <c r="F1141" s="10">
        <f>nyse_gme_short_volume__4[[#This Row],[total_long]]/nyse_gme_short_volume__4[[#This Row],[total_reported]]</f>
        <v>0.5931378077604007</v>
      </c>
      <c r="G1141" s="8">
        <v>4587232</v>
      </c>
      <c r="H1141" s="10">
        <f>nyse_gme_short_volume__4[[#This Row],[Off-Exchange]]/nyse_gme_short_volume__4[[#This Row],[total_reported]]</f>
        <v>0.17621333280885595</v>
      </c>
      <c r="I1141" s="8">
        <v>127024</v>
      </c>
      <c r="J1141" s="8" t="s">
        <v>2830</v>
      </c>
      <c r="K1141" s="8" t="s">
        <v>2831</v>
      </c>
      <c r="L1141" s="8" t="s">
        <v>2832</v>
      </c>
      <c r="M1141" s="8" t="s">
        <v>2833</v>
      </c>
      <c r="N1141" s="8">
        <v>84852</v>
      </c>
      <c r="O1141" s="8">
        <v>26400</v>
      </c>
      <c r="P1141" s="8">
        <v>1821644</v>
      </c>
      <c r="Q1141" s="8">
        <v>420316</v>
      </c>
      <c r="R1141" s="8">
        <v>138840</v>
      </c>
      <c r="S1141" s="8">
        <v>40936</v>
      </c>
      <c r="T1141" s="8">
        <v>0</v>
      </c>
    </row>
    <row r="1142" spans="1:20">
      <c r="A1142" s="1">
        <v>44082</v>
      </c>
      <c r="B1142" s="8">
        <v>33822904</v>
      </c>
      <c r="C1142" s="8">
        <v>12808180</v>
      </c>
      <c r="D1142" s="8">
        <v>21014724</v>
      </c>
      <c r="E1142" s="10">
        <f>nyse_gme_short_volume__4[[#This Row],[total_short]]/nyse_gme_short_volume__4[[#This Row],[total_reported]]</f>
        <v>0.37868362811188538</v>
      </c>
      <c r="F1142" s="10">
        <f>nyse_gme_short_volume__4[[#This Row],[total_long]]/nyse_gme_short_volume__4[[#This Row],[total_reported]]</f>
        <v>0.62131637188811462</v>
      </c>
      <c r="G1142" s="8">
        <v>7091712</v>
      </c>
      <c r="H1142" s="10">
        <f>nyse_gme_short_volume__4[[#This Row],[Off-Exchange]]/nyse_gme_short_volume__4[[#This Row],[total_reported]]</f>
        <v>0.2096718838808164</v>
      </c>
      <c r="I1142" s="8">
        <v>87416</v>
      </c>
      <c r="J1142" s="8" t="s">
        <v>2834</v>
      </c>
      <c r="K1142" s="8" t="s">
        <v>2835</v>
      </c>
      <c r="L1142" s="8" t="s">
        <v>2836</v>
      </c>
      <c r="M1142" s="8" t="s">
        <v>2837</v>
      </c>
      <c r="N1142" s="8">
        <v>109656</v>
      </c>
      <c r="O1142" s="8">
        <v>114280</v>
      </c>
      <c r="P1142" s="8">
        <v>1878584</v>
      </c>
      <c r="Q1142" s="8">
        <v>488120</v>
      </c>
      <c r="R1142" s="8">
        <v>152356</v>
      </c>
      <c r="S1142" s="8">
        <v>41560</v>
      </c>
      <c r="T1142" s="8">
        <v>400</v>
      </c>
    </row>
    <row r="1143" spans="1:20">
      <c r="A1143" s="1">
        <v>44078</v>
      </c>
      <c r="B1143" s="8">
        <v>26218920</v>
      </c>
      <c r="C1143" s="8">
        <v>9910508</v>
      </c>
      <c r="D1143" s="8">
        <v>16308412</v>
      </c>
      <c r="E1143" s="10">
        <f>nyse_gme_short_volume__4[[#This Row],[total_short]]/nyse_gme_short_volume__4[[#This Row],[total_reported]]</f>
        <v>0.37799070289699194</v>
      </c>
      <c r="F1143" s="10">
        <f>nyse_gme_short_volume__4[[#This Row],[total_long]]/nyse_gme_short_volume__4[[#This Row],[total_reported]]</f>
        <v>0.62200929710300801</v>
      </c>
      <c r="G1143" s="8">
        <v>4514080</v>
      </c>
      <c r="H1143" s="10">
        <f>nyse_gme_short_volume__4[[#This Row],[Off-Exchange]]/nyse_gme_short_volume__4[[#This Row],[total_reported]]</f>
        <v>0.17216880024043707</v>
      </c>
      <c r="I1143" s="8">
        <v>132760</v>
      </c>
      <c r="J1143" s="8" t="s">
        <v>2838</v>
      </c>
      <c r="K1143" s="8" t="s">
        <v>2839</v>
      </c>
      <c r="L1143" s="8" t="s">
        <v>2840</v>
      </c>
      <c r="M1143" s="8" t="s">
        <v>2841</v>
      </c>
      <c r="N1143" s="8">
        <v>71180</v>
      </c>
      <c r="O1143" s="8">
        <v>76940</v>
      </c>
      <c r="P1143" s="8">
        <v>1806920</v>
      </c>
      <c r="Q1143" s="8">
        <v>467700</v>
      </c>
      <c r="R1143" s="8">
        <v>86836</v>
      </c>
      <c r="S1143" s="8">
        <v>21980</v>
      </c>
      <c r="T1143" s="8">
        <v>3204</v>
      </c>
    </row>
    <row r="1144" spans="1:20">
      <c r="A1144" s="1">
        <v>44077</v>
      </c>
      <c r="B1144" s="8">
        <v>48638800</v>
      </c>
      <c r="C1144" s="8">
        <v>20205848</v>
      </c>
      <c r="D1144" s="8">
        <v>28432952</v>
      </c>
      <c r="E1144" s="10">
        <f>nyse_gme_short_volume__4[[#This Row],[total_short]]/nyse_gme_short_volume__4[[#This Row],[total_reported]]</f>
        <v>0.41542653190457002</v>
      </c>
      <c r="F1144" s="10">
        <f>nyse_gme_short_volume__4[[#This Row],[total_long]]/nyse_gme_short_volume__4[[#This Row],[total_reported]]</f>
        <v>0.58457346809542998</v>
      </c>
      <c r="G1144" s="8">
        <v>9892836</v>
      </c>
      <c r="H1144" s="10">
        <f>nyse_gme_short_volume__4[[#This Row],[Off-Exchange]]/nyse_gme_short_volume__4[[#This Row],[total_reported]]</f>
        <v>0.2033939159683216</v>
      </c>
      <c r="I1144" s="8">
        <v>148148</v>
      </c>
      <c r="J1144" s="8" t="s">
        <v>2842</v>
      </c>
      <c r="K1144" s="8" t="s">
        <v>2843</v>
      </c>
      <c r="L1144" s="8" t="s">
        <v>2844</v>
      </c>
      <c r="M1144" s="8" t="s">
        <v>2845</v>
      </c>
      <c r="N1144" s="8">
        <v>164044</v>
      </c>
      <c r="O1144" s="8">
        <v>131280</v>
      </c>
      <c r="P1144" s="8">
        <v>3348424</v>
      </c>
      <c r="Q1144" s="8">
        <v>1715796</v>
      </c>
      <c r="R1144" s="8">
        <v>178460</v>
      </c>
      <c r="S1144" s="8">
        <v>17596</v>
      </c>
      <c r="T1144" s="8">
        <v>800</v>
      </c>
    </row>
    <row r="1145" spans="1:20">
      <c r="A1145" s="1">
        <v>44076</v>
      </c>
      <c r="B1145" s="8">
        <v>44012892</v>
      </c>
      <c r="C1145" s="8">
        <v>18691384</v>
      </c>
      <c r="D1145" s="8">
        <v>25321508</v>
      </c>
      <c r="E1145" s="10">
        <f>nyse_gme_short_volume__4[[#This Row],[total_short]]/nyse_gme_short_volume__4[[#This Row],[total_reported]]</f>
        <v>0.42467975065124103</v>
      </c>
      <c r="F1145" s="10">
        <f>nyse_gme_short_volume__4[[#This Row],[total_long]]/nyse_gme_short_volume__4[[#This Row],[total_reported]]</f>
        <v>0.57532024934875903</v>
      </c>
      <c r="G1145" s="8">
        <v>8921192</v>
      </c>
      <c r="H1145" s="10">
        <f>nyse_gme_short_volume__4[[#This Row],[Off-Exchange]]/nyse_gme_short_volume__4[[#This Row],[total_reported]]</f>
        <v>0.20269497400897901</v>
      </c>
      <c r="I1145" s="8">
        <v>287000</v>
      </c>
      <c r="J1145" s="8" t="s">
        <v>2846</v>
      </c>
      <c r="K1145" s="8" t="s">
        <v>2847</v>
      </c>
      <c r="L1145" s="8" t="s">
        <v>2848</v>
      </c>
      <c r="M1145" s="8" t="s">
        <v>2849</v>
      </c>
      <c r="N1145" s="8">
        <v>108120</v>
      </c>
      <c r="O1145" s="8">
        <v>112596</v>
      </c>
      <c r="P1145" s="8">
        <v>4025104</v>
      </c>
      <c r="Q1145" s="8">
        <v>1233256</v>
      </c>
      <c r="R1145" s="8">
        <v>180068</v>
      </c>
      <c r="S1145" s="8">
        <v>27300</v>
      </c>
      <c r="T1145" s="8"/>
    </row>
    <row r="1146" spans="1:20">
      <c r="A1146" s="1">
        <v>44075</v>
      </c>
      <c r="B1146" s="8">
        <v>79730936</v>
      </c>
      <c r="C1146" s="8">
        <v>22070136</v>
      </c>
      <c r="D1146" s="8">
        <v>57660800</v>
      </c>
      <c r="E1146" s="10">
        <f>nyse_gme_short_volume__4[[#This Row],[total_short]]/nyse_gme_short_volume__4[[#This Row],[total_reported]]</f>
        <v>0.2768076872946782</v>
      </c>
      <c r="F1146" s="10">
        <f>nyse_gme_short_volume__4[[#This Row],[total_long]]/nyse_gme_short_volume__4[[#This Row],[total_reported]]</f>
        <v>0.7231923127053218</v>
      </c>
      <c r="G1146" s="8">
        <v>10120480</v>
      </c>
      <c r="H1146" s="10">
        <f>nyse_gme_short_volume__4[[#This Row],[Off-Exchange]]/nyse_gme_short_volume__4[[#This Row],[total_reported]]</f>
        <v>0.12693291346786648</v>
      </c>
      <c r="I1146" s="8">
        <v>170332</v>
      </c>
      <c r="J1146" s="8" t="s">
        <v>2850</v>
      </c>
      <c r="K1146" s="8" t="s">
        <v>2851</v>
      </c>
      <c r="L1146" s="8" t="s">
        <v>2852</v>
      </c>
      <c r="M1146" s="8" t="s">
        <v>2527</v>
      </c>
      <c r="N1146" s="8">
        <v>105772</v>
      </c>
      <c r="O1146" s="8">
        <v>202560</v>
      </c>
      <c r="P1146" s="8">
        <v>3882560</v>
      </c>
      <c r="Q1146" s="8">
        <v>2055512</v>
      </c>
      <c r="R1146" s="8">
        <v>226680</v>
      </c>
      <c r="S1146" s="8">
        <v>100544</v>
      </c>
      <c r="T1146" s="8">
        <v>0</v>
      </c>
    </row>
    <row r="1147" spans="1:20">
      <c r="A1147" s="1">
        <v>44074</v>
      </c>
      <c r="B1147" s="8">
        <v>131083800</v>
      </c>
      <c r="C1147" s="8">
        <v>48920916</v>
      </c>
      <c r="D1147" s="8">
        <v>82162884</v>
      </c>
      <c r="E1147" s="10">
        <f>nyse_gme_short_volume__4[[#This Row],[total_short]]/nyse_gme_short_volume__4[[#This Row],[total_reported]]</f>
        <v>0.37320337066822901</v>
      </c>
      <c r="F1147" s="10">
        <f>nyse_gme_short_volume__4[[#This Row],[total_long]]/nyse_gme_short_volume__4[[#This Row],[total_reported]]</f>
        <v>0.62679662933177094</v>
      </c>
      <c r="G1147" s="8">
        <v>24326412</v>
      </c>
      <c r="H1147" s="10">
        <f>nyse_gme_short_volume__4[[#This Row],[Off-Exchange]]/nyse_gme_short_volume__4[[#This Row],[total_reported]]</f>
        <v>0.18557908757603914</v>
      </c>
      <c r="I1147" s="8">
        <v>503592</v>
      </c>
      <c r="J1147" s="8" t="s">
        <v>2853</v>
      </c>
      <c r="K1147" s="8" t="s">
        <v>2854</v>
      </c>
      <c r="L1147" s="8" t="s">
        <v>2855</v>
      </c>
      <c r="M1147" s="8" t="s">
        <v>2856</v>
      </c>
      <c r="N1147" s="8">
        <v>408780</v>
      </c>
      <c r="O1147" s="8">
        <v>282808</v>
      </c>
      <c r="P1147" s="8">
        <v>9079348</v>
      </c>
      <c r="Q1147" s="8">
        <v>2867660</v>
      </c>
      <c r="R1147" s="8">
        <v>488260</v>
      </c>
      <c r="S1147" s="8">
        <v>147532</v>
      </c>
      <c r="T1147" s="8">
        <v>800</v>
      </c>
    </row>
    <row r="1148" spans="1:20">
      <c r="A1148" s="1">
        <v>44071</v>
      </c>
      <c r="B1148" s="8">
        <v>13988348</v>
      </c>
      <c r="C1148" s="8">
        <v>6055420</v>
      </c>
      <c r="D1148" s="8">
        <v>7932928</v>
      </c>
      <c r="E1148" s="10">
        <f>nyse_gme_short_volume__4[[#This Row],[total_short]]/nyse_gme_short_volume__4[[#This Row],[total_reported]]</f>
        <v>0.43289028840289073</v>
      </c>
      <c r="F1148" s="10">
        <f>nyse_gme_short_volume__4[[#This Row],[total_long]]/nyse_gme_short_volume__4[[#This Row],[total_reported]]</f>
        <v>0.56710971159710921</v>
      </c>
      <c r="G1148" s="8">
        <v>1934340</v>
      </c>
      <c r="H1148" s="10">
        <f>nyse_gme_short_volume__4[[#This Row],[Off-Exchange]]/nyse_gme_short_volume__4[[#This Row],[total_reported]]</f>
        <v>0.13828223318436172</v>
      </c>
      <c r="I1148" s="8">
        <v>66360</v>
      </c>
      <c r="J1148" s="8" t="s">
        <v>2857</v>
      </c>
      <c r="K1148" s="8" t="s">
        <v>2858</v>
      </c>
      <c r="L1148" s="8" t="s">
        <v>2859</v>
      </c>
      <c r="M1148" s="8" t="s">
        <v>2860</v>
      </c>
      <c r="N1148" s="8">
        <v>23756</v>
      </c>
      <c r="O1148" s="8">
        <v>11532</v>
      </c>
      <c r="P1148" s="8">
        <v>2325396</v>
      </c>
      <c r="Q1148" s="8">
        <v>416332</v>
      </c>
      <c r="R1148" s="8">
        <v>94848</v>
      </c>
      <c r="S1148" s="8">
        <v>6784</v>
      </c>
      <c r="T1148" s="8"/>
    </row>
    <row r="1149" spans="1:20">
      <c r="A1149" s="1">
        <v>44070</v>
      </c>
      <c r="B1149" s="8">
        <v>11020996</v>
      </c>
      <c r="C1149" s="8">
        <v>5196700</v>
      </c>
      <c r="D1149" s="8">
        <v>5824296</v>
      </c>
      <c r="E1149" s="10">
        <f>nyse_gme_short_volume__4[[#This Row],[total_short]]/nyse_gme_short_volume__4[[#This Row],[total_reported]]</f>
        <v>0.47152725579430388</v>
      </c>
      <c r="F1149" s="10">
        <f>nyse_gme_short_volume__4[[#This Row],[total_long]]/nyse_gme_short_volume__4[[#This Row],[total_reported]]</f>
        <v>0.52847274420569612</v>
      </c>
      <c r="G1149" s="8">
        <v>1623832</v>
      </c>
      <c r="H1149" s="10">
        <f>nyse_gme_short_volume__4[[#This Row],[Off-Exchange]]/nyse_gme_short_volume__4[[#This Row],[total_reported]]</f>
        <v>0.14733985930128274</v>
      </c>
      <c r="I1149" s="8">
        <v>10768</v>
      </c>
      <c r="J1149" s="8" t="s">
        <v>2861</v>
      </c>
      <c r="K1149" s="8" t="s">
        <v>2862</v>
      </c>
      <c r="L1149" s="8" t="s">
        <v>2863</v>
      </c>
      <c r="M1149" s="8" t="s">
        <v>2864</v>
      </c>
      <c r="N1149" s="8">
        <v>29516</v>
      </c>
      <c r="O1149" s="8">
        <v>21944</v>
      </c>
      <c r="P1149" s="8">
        <v>1646668</v>
      </c>
      <c r="Q1149" s="8">
        <v>543348</v>
      </c>
      <c r="R1149" s="8">
        <v>76512</v>
      </c>
      <c r="S1149" s="8">
        <v>13196</v>
      </c>
      <c r="T1149" s="8"/>
    </row>
    <row r="1150" spans="1:20">
      <c r="A1150" s="1">
        <v>44069</v>
      </c>
      <c r="B1150" s="8">
        <v>9503768</v>
      </c>
      <c r="C1150" s="8">
        <v>4650132</v>
      </c>
      <c r="D1150" s="8">
        <v>4853636</v>
      </c>
      <c r="E1150" s="10">
        <f>nyse_gme_short_volume__4[[#This Row],[total_short]]/nyse_gme_short_volume__4[[#This Row],[total_reported]]</f>
        <v>0.48929350969005136</v>
      </c>
      <c r="F1150" s="10">
        <f>nyse_gme_short_volume__4[[#This Row],[total_long]]/nyse_gme_short_volume__4[[#This Row],[total_reported]]</f>
        <v>0.51070649030994864</v>
      </c>
      <c r="G1150" s="8">
        <v>2047840</v>
      </c>
      <c r="H1150" s="10">
        <f>nyse_gme_short_volume__4[[#This Row],[Off-Exchange]]/nyse_gme_short_volume__4[[#This Row],[total_reported]]</f>
        <v>0.21547664042304063</v>
      </c>
      <c r="I1150" s="8">
        <v>4348</v>
      </c>
      <c r="J1150" s="8" t="s">
        <v>2865</v>
      </c>
      <c r="K1150" s="8" t="s">
        <v>2866</v>
      </c>
      <c r="L1150" s="8" t="s">
        <v>2867</v>
      </c>
      <c r="M1150" s="8" t="s">
        <v>2868</v>
      </c>
      <c r="N1150" s="8">
        <v>120232</v>
      </c>
      <c r="O1150" s="8">
        <v>12792</v>
      </c>
      <c r="P1150" s="8">
        <v>1120792</v>
      </c>
      <c r="Q1150" s="8">
        <v>254072</v>
      </c>
      <c r="R1150" s="8">
        <v>69124</v>
      </c>
      <c r="S1150" s="8">
        <v>19780</v>
      </c>
      <c r="T1150" s="8"/>
    </row>
    <row r="1151" spans="1:20">
      <c r="A1151" s="1">
        <v>44068</v>
      </c>
      <c r="B1151" s="8">
        <v>10090136</v>
      </c>
      <c r="C1151" s="8">
        <v>4359240</v>
      </c>
      <c r="D1151" s="8">
        <v>5730896</v>
      </c>
      <c r="E1151" s="10">
        <f>nyse_gme_short_volume__4[[#This Row],[total_short]]/nyse_gme_short_volume__4[[#This Row],[total_reported]]</f>
        <v>0.432029855692728</v>
      </c>
      <c r="F1151" s="10">
        <f>nyse_gme_short_volume__4[[#This Row],[total_long]]/nyse_gme_short_volume__4[[#This Row],[total_reported]]</f>
        <v>0.567970144307272</v>
      </c>
      <c r="G1151" s="8">
        <v>2083396</v>
      </c>
      <c r="H1151" s="10">
        <f>nyse_gme_short_volume__4[[#This Row],[Off-Exchange]]/nyse_gme_short_volume__4[[#This Row],[total_reported]]</f>
        <v>0.20647848552289086</v>
      </c>
      <c r="I1151" s="8">
        <v>46668</v>
      </c>
      <c r="J1151" s="8" t="s">
        <v>2869</v>
      </c>
      <c r="K1151" s="8" t="s">
        <v>2870</v>
      </c>
      <c r="L1151" s="8" t="s">
        <v>2871</v>
      </c>
      <c r="M1151" s="8" t="s">
        <v>2872</v>
      </c>
      <c r="N1151" s="8">
        <v>28800</v>
      </c>
      <c r="O1151" s="8">
        <v>19200</v>
      </c>
      <c r="P1151" s="8">
        <v>901840</v>
      </c>
      <c r="Q1151" s="8">
        <v>244216</v>
      </c>
      <c r="R1151" s="8">
        <v>113860</v>
      </c>
      <c r="S1151" s="8">
        <v>45940</v>
      </c>
      <c r="T1151" s="8"/>
    </row>
    <row r="1152" spans="1:20">
      <c r="A1152" s="1">
        <v>44067</v>
      </c>
      <c r="B1152" s="8">
        <v>15386872</v>
      </c>
      <c r="C1152" s="8">
        <v>5702516</v>
      </c>
      <c r="D1152" s="8">
        <v>9684356</v>
      </c>
      <c r="E1152" s="10">
        <f>nyse_gme_short_volume__4[[#This Row],[total_short]]/nyse_gme_short_volume__4[[#This Row],[total_reported]]</f>
        <v>0.37060917904561758</v>
      </c>
      <c r="F1152" s="10">
        <f>nyse_gme_short_volume__4[[#This Row],[total_long]]/nyse_gme_short_volume__4[[#This Row],[total_reported]]</f>
        <v>0.62939082095438237</v>
      </c>
      <c r="G1152" s="8">
        <v>2048672</v>
      </c>
      <c r="H1152" s="10">
        <f>nyse_gme_short_volume__4[[#This Row],[Off-Exchange]]/nyse_gme_short_volume__4[[#This Row],[total_reported]]</f>
        <v>0.13314415041601699</v>
      </c>
      <c r="I1152" s="8">
        <v>90500</v>
      </c>
      <c r="J1152" s="8" t="s">
        <v>2873</v>
      </c>
      <c r="K1152" s="8" t="s">
        <v>2874</v>
      </c>
      <c r="L1152" s="8" t="s">
        <v>2875</v>
      </c>
      <c r="M1152" s="8" t="s">
        <v>2876</v>
      </c>
      <c r="N1152" s="8">
        <v>45744</v>
      </c>
      <c r="O1152" s="8">
        <v>20800</v>
      </c>
      <c r="P1152" s="8">
        <v>1603260</v>
      </c>
      <c r="Q1152" s="8">
        <v>316620</v>
      </c>
      <c r="R1152" s="8">
        <v>166088</v>
      </c>
      <c r="S1152" s="8">
        <v>49952</v>
      </c>
      <c r="T1152" s="8"/>
    </row>
    <row r="1153" spans="1:20">
      <c r="A1153" s="1">
        <v>44064</v>
      </c>
      <c r="B1153" s="8">
        <v>37453904</v>
      </c>
      <c r="C1153" s="8">
        <v>16487876</v>
      </c>
      <c r="D1153" s="8">
        <v>20966028</v>
      </c>
      <c r="E1153" s="10">
        <f>nyse_gme_short_volume__4[[#This Row],[total_short]]/nyse_gme_short_volume__4[[#This Row],[total_reported]]</f>
        <v>0.44021782081782451</v>
      </c>
      <c r="F1153" s="10">
        <f>nyse_gme_short_volume__4[[#This Row],[total_long]]/nyse_gme_short_volume__4[[#This Row],[total_reported]]</f>
        <v>0.55978217918217554</v>
      </c>
      <c r="G1153" s="8">
        <v>8412544</v>
      </c>
      <c r="H1153" s="10">
        <f>nyse_gme_short_volume__4[[#This Row],[Off-Exchange]]/nyse_gme_short_volume__4[[#This Row],[total_reported]]</f>
        <v>0.22461060401073277</v>
      </c>
      <c r="I1153" s="8">
        <v>98392</v>
      </c>
      <c r="J1153" s="8" t="s">
        <v>2877</v>
      </c>
      <c r="K1153" s="8" t="s">
        <v>2878</v>
      </c>
      <c r="L1153" s="8" t="s">
        <v>2879</v>
      </c>
      <c r="M1153" s="8" t="s">
        <v>2880</v>
      </c>
      <c r="N1153" s="8">
        <v>66356</v>
      </c>
      <c r="O1153" s="8">
        <v>99908</v>
      </c>
      <c r="P1153" s="8">
        <v>3545520</v>
      </c>
      <c r="Q1153" s="8">
        <v>1031112</v>
      </c>
      <c r="R1153" s="8">
        <v>277672</v>
      </c>
      <c r="S1153" s="8">
        <v>54664</v>
      </c>
      <c r="T1153" s="8"/>
    </row>
    <row r="1154" spans="1:20">
      <c r="A1154" s="1">
        <v>44063</v>
      </c>
      <c r="B1154" s="8">
        <v>8182880</v>
      </c>
      <c r="C1154" s="8">
        <v>3673396</v>
      </c>
      <c r="D1154" s="8">
        <v>4509484</v>
      </c>
      <c r="E1154" s="10">
        <f>nyse_gme_short_volume__4[[#This Row],[total_short]]/nyse_gme_short_volume__4[[#This Row],[total_reported]]</f>
        <v>0.44891236337328666</v>
      </c>
      <c r="F1154" s="10">
        <f>nyse_gme_short_volume__4[[#This Row],[total_long]]/nyse_gme_short_volume__4[[#This Row],[total_reported]]</f>
        <v>0.55108763662671334</v>
      </c>
      <c r="G1154" s="8">
        <v>1030896</v>
      </c>
      <c r="H1154" s="10">
        <f>nyse_gme_short_volume__4[[#This Row],[Off-Exchange]]/nyse_gme_short_volume__4[[#This Row],[total_reported]]</f>
        <v>0.12598205032946835</v>
      </c>
      <c r="I1154" s="8">
        <v>39628</v>
      </c>
      <c r="J1154" s="8" t="s">
        <v>2881</v>
      </c>
      <c r="K1154" s="8" t="s">
        <v>2882</v>
      </c>
      <c r="L1154" s="8" t="s">
        <v>2883</v>
      </c>
      <c r="M1154" s="8" t="s">
        <v>2884</v>
      </c>
      <c r="N1154" s="8">
        <v>16800</v>
      </c>
      <c r="O1154" s="8">
        <v>22928</v>
      </c>
      <c r="P1154" s="8">
        <v>1493048</v>
      </c>
      <c r="Q1154" s="8">
        <v>184704</v>
      </c>
      <c r="R1154" s="8">
        <v>152148</v>
      </c>
      <c r="S1154" s="8">
        <v>9540</v>
      </c>
      <c r="T1154" s="8">
        <v>156</v>
      </c>
    </row>
    <row r="1155" spans="1:20">
      <c r="A1155" s="1">
        <v>44062</v>
      </c>
      <c r="B1155" s="8">
        <v>8870252</v>
      </c>
      <c r="C1155" s="8">
        <v>4845604</v>
      </c>
      <c r="D1155" s="8">
        <v>4024648</v>
      </c>
      <c r="E1155" s="10">
        <f>nyse_gme_short_volume__4[[#This Row],[total_short]]/nyse_gme_short_volume__4[[#This Row],[total_reported]]</f>
        <v>0.5462757991542968</v>
      </c>
      <c r="F1155" s="10">
        <f>nyse_gme_short_volume__4[[#This Row],[total_long]]/nyse_gme_short_volume__4[[#This Row],[total_reported]]</f>
        <v>0.45372420084570314</v>
      </c>
      <c r="G1155" s="8">
        <v>1299772</v>
      </c>
      <c r="H1155" s="10">
        <f>nyse_gme_short_volume__4[[#This Row],[Off-Exchange]]/nyse_gme_short_volume__4[[#This Row],[total_reported]]</f>
        <v>0.14653157542762033</v>
      </c>
      <c r="I1155" s="8">
        <v>800</v>
      </c>
      <c r="J1155" s="8" t="s">
        <v>2885</v>
      </c>
      <c r="K1155" s="8" t="s">
        <v>2886</v>
      </c>
      <c r="L1155" s="8" t="s">
        <v>2887</v>
      </c>
      <c r="M1155" s="8" t="s">
        <v>2888</v>
      </c>
      <c r="N1155" s="8">
        <v>27908</v>
      </c>
      <c r="O1155" s="8">
        <v>97232</v>
      </c>
      <c r="P1155" s="8">
        <v>1912268</v>
      </c>
      <c r="Q1155" s="8">
        <v>392260</v>
      </c>
      <c r="R1155" s="8">
        <v>177676</v>
      </c>
      <c r="S1155" s="8">
        <v>11064</v>
      </c>
      <c r="T1155" s="8">
        <v>172</v>
      </c>
    </row>
    <row r="1156" spans="1:20">
      <c r="A1156" s="1">
        <v>44061</v>
      </c>
      <c r="B1156" s="8">
        <v>13011908</v>
      </c>
      <c r="C1156" s="8">
        <v>6429332</v>
      </c>
      <c r="D1156" s="8">
        <v>6582576</v>
      </c>
      <c r="E1156" s="10">
        <f>nyse_gme_short_volume__4[[#This Row],[total_short]]/nyse_gme_short_volume__4[[#This Row],[total_reported]]</f>
        <v>0.49411139396312975</v>
      </c>
      <c r="F1156" s="10">
        <f>nyse_gme_short_volume__4[[#This Row],[total_long]]/nyse_gme_short_volume__4[[#This Row],[total_reported]]</f>
        <v>0.50588860603687025</v>
      </c>
      <c r="G1156" s="8">
        <v>1730112</v>
      </c>
      <c r="H1156" s="10">
        <f>nyse_gme_short_volume__4[[#This Row],[Off-Exchange]]/nyse_gme_short_volume__4[[#This Row],[total_reported]]</f>
        <v>0.1329637436723346</v>
      </c>
      <c r="I1156" s="8">
        <v>47708</v>
      </c>
      <c r="J1156" s="8" t="s">
        <v>2889</v>
      </c>
      <c r="K1156" s="8" t="s">
        <v>2890</v>
      </c>
      <c r="L1156" s="8" t="s">
        <v>2891</v>
      </c>
      <c r="M1156" s="8" t="s">
        <v>2892</v>
      </c>
      <c r="N1156" s="8">
        <v>42064</v>
      </c>
      <c r="O1156" s="8">
        <v>18188</v>
      </c>
      <c r="P1156" s="8">
        <v>2131960</v>
      </c>
      <c r="Q1156" s="8">
        <v>516156</v>
      </c>
      <c r="R1156" s="8">
        <v>217672</v>
      </c>
      <c r="S1156" s="8">
        <v>16600</v>
      </c>
      <c r="T1156" s="8">
        <v>132</v>
      </c>
    </row>
    <row r="1157" spans="1:20">
      <c r="A1157" s="1">
        <v>44060</v>
      </c>
      <c r="B1157" s="8">
        <v>7423072</v>
      </c>
      <c r="C1157" s="8">
        <v>3638792</v>
      </c>
      <c r="D1157" s="8">
        <v>3784280</v>
      </c>
      <c r="E1157" s="10">
        <f>nyse_gme_short_volume__4[[#This Row],[total_short]]/nyse_gme_short_volume__4[[#This Row],[total_reported]]</f>
        <v>0.49020028365614665</v>
      </c>
      <c r="F1157" s="10">
        <f>nyse_gme_short_volume__4[[#This Row],[total_long]]/nyse_gme_short_volume__4[[#This Row],[total_reported]]</f>
        <v>0.50979971634385335</v>
      </c>
      <c r="G1157" s="8">
        <v>1409288</v>
      </c>
      <c r="H1157" s="10">
        <f>nyse_gme_short_volume__4[[#This Row],[Off-Exchange]]/nyse_gme_short_volume__4[[#This Row],[total_reported]]</f>
        <v>0.18985239534252127</v>
      </c>
      <c r="I1157" s="8">
        <v>16000</v>
      </c>
      <c r="J1157" s="8" t="s">
        <v>2893</v>
      </c>
      <c r="K1157" s="8" t="s">
        <v>2894</v>
      </c>
      <c r="L1157" s="8" t="s">
        <v>2895</v>
      </c>
      <c r="M1157" s="8" t="s">
        <v>2896</v>
      </c>
      <c r="N1157" s="8">
        <v>40236</v>
      </c>
      <c r="O1157" s="8">
        <v>11200</v>
      </c>
      <c r="P1157" s="8">
        <v>902356</v>
      </c>
      <c r="Q1157" s="8">
        <v>302376</v>
      </c>
      <c r="R1157" s="8">
        <v>110868</v>
      </c>
      <c r="S1157" s="8">
        <v>7804</v>
      </c>
      <c r="T1157" s="8">
        <v>136</v>
      </c>
    </row>
    <row r="1158" spans="1:20">
      <c r="A1158" s="1">
        <v>44057</v>
      </c>
      <c r="B1158" s="8">
        <v>11809388</v>
      </c>
      <c r="C1158" s="8">
        <v>5075428</v>
      </c>
      <c r="D1158" s="8">
        <v>6733960</v>
      </c>
      <c r="E1158" s="10">
        <f>nyse_gme_short_volume__4[[#This Row],[total_short]]/nyse_gme_short_volume__4[[#This Row],[total_reported]]</f>
        <v>0.42977908762079797</v>
      </c>
      <c r="F1158" s="10">
        <f>nyse_gme_short_volume__4[[#This Row],[total_long]]/nyse_gme_short_volume__4[[#This Row],[total_reported]]</f>
        <v>0.57022091237920203</v>
      </c>
      <c r="G1158" s="8">
        <v>2090748</v>
      </c>
      <c r="H1158" s="10">
        <f>nyse_gme_short_volume__4[[#This Row],[Off-Exchange]]/nyse_gme_short_volume__4[[#This Row],[total_reported]]</f>
        <v>0.17704118113487338</v>
      </c>
      <c r="I1158" s="8">
        <v>36572</v>
      </c>
      <c r="J1158" s="8" t="s">
        <v>2897</v>
      </c>
      <c r="K1158" s="8" t="s">
        <v>2898</v>
      </c>
      <c r="L1158" s="8" t="s">
        <v>2899</v>
      </c>
      <c r="M1158" s="8" t="s">
        <v>2900</v>
      </c>
      <c r="N1158" s="8">
        <v>262716</v>
      </c>
      <c r="O1158" s="8">
        <v>42400</v>
      </c>
      <c r="P1158" s="8">
        <v>980784</v>
      </c>
      <c r="Q1158" s="8">
        <v>423656</v>
      </c>
      <c r="R1158" s="8">
        <v>85624</v>
      </c>
      <c r="S1158" s="8">
        <v>10552</v>
      </c>
      <c r="T1158" s="8">
        <v>116</v>
      </c>
    </row>
    <row r="1159" spans="1:20">
      <c r="A1159" s="1">
        <v>44056</v>
      </c>
      <c r="B1159" s="8">
        <v>7044904</v>
      </c>
      <c r="C1159" s="8">
        <v>3714308</v>
      </c>
      <c r="D1159" s="8">
        <v>3330596</v>
      </c>
      <c r="E1159" s="10">
        <f>nyse_gme_short_volume__4[[#This Row],[total_short]]/nyse_gme_short_volume__4[[#This Row],[total_reported]]</f>
        <v>0.52723330225649634</v>
      </c>
      <c r="F1159" s="10">
        <f>nyse_gme_short_volume__4[[#This Row],[total_long]]/nyse_gme_short_volume__4[[#This Row],[total_reported]]</f>
        <v>0.47276669774350366</v>
      </c>
      <c r="G1159" s="8">
        <v>1530536</v>
      </c>
      <c r="H1159" s="10">
        <f>nyse_gme_short_volume__4[[#This Row],[Off-Exchange]]/nyse_gme_short_volume__4[[#This Row],[total_reported]]</f>
        <v>0.2172543444169005</v>
      </c>
      <c r="I1159" s="8">
        <v>4524</v>
      </c>
      <c r="J1159" s="8" t="s">
        <v>2901</v>
      </c>
      <c r="K1159" s="8" t="s">
        <v>2902</v>
      </c>
      <c r="L1159" s="8" t="s">
        <v>2903</v>
      </c>
      <c r="M1159" s="8" t="s">
        <v>2904</v>
      </c>
      <c r="N1159" s="8">
        <v>43068</v>
      </c>
      <c r="O1159" s="8">
        <v>17600</v>
      </c>
      <c r="P1159" s="8">
        <v>1104552</v>
      </c>
      <c r="Q1159" s="8">
        <v>220536</v>
      </c>
      <c r="R1159" s="8">
        <v>71104</v>
      </c>
      <c r="S1159" s="8">
        <v>5440</v>
      </c>
      <c r="T1159" s="8">
        <v>4</v>
      </c>
    </row>
    <row r="1160" spans="1:20">
      <c r="A1160" s="1">
        <v>44055</v>
      </c>
      <c r="B1160" s="8">
        <v>10477244</v>
      </c>
      <c r="C1160" s="8">
        <v>4441636</v>
      </c>
      <c r="D1160" s="8">
        <v>6035608</v>
      </c>
      <c r="E1160" s="10">
        <f>nyse_gme_short_volume__4[[#This Row],[total_short]]/nyse_gme_short_volume__4[[#This Row],[total_reported]]</f>
        <v>0.42393171333988211</v>
      </c>
      <c r="F1160" s="10">
        <f>nyse_gme_short_volume__4[[#This Row],[total_long]]/nyse_gme_short_volume__4[[#This Row],[total_reported]]</f>
        <v>0.57606828666011789</v>
      </c>
      <c r="G1160" s="8">
        <v>1360728</v>
      </c>
      <c r="H1160" s="10">
        <f>nyse_gme_short_volume__4[[#This Row],[Off-Exchange]]/nyse_gme_short_volume__4[[#This Row],[total_reported]]</f>
        <v>0.12987461206401224</v>
      </c>
      <c r="I1160" s="8">
        <v>45308</v>
      </c>
      <c r="J1160" s="8" t="s">
        <v>2905</v>
      </c>
      <c r="K1160" s="8" t="s">
        <v>2906</v>
      </c>
      <c r="L1160" s="8" t="s">
        <v>2907</v>
      </c>
      <c r="M1160" s="8" t="s">
        <v>2908</v>
      </c>
      <c r="N1160" s="8">
        <v>324100</v>
      </c>
      <c r="O1160" s="8">
        <v>34000</v>
      </c>
      <c r="P1160" s="8">
        <v>1039200</v>
      </c>
      <c r="Q1160" s="8">
        <v>354856</v>
      </c>
      <c r="R1160" s="8">
        <v>117144</v>
      </c>
      <c r="S1160" s="8">
        <v>17320</v>
      </c>
      <c r="T1160" s="8">
        <v>356</v>
      </c>
    </row>
    <row r="1161" spans="1:20">
      <c r="A1161" s="1">
        <v>44054</v>
      </c>
      <c r="B1161" s="8">
        <v>10953192</v>
      </c>
      <c r="C1161" s="8">
        <v>4650632</v>
      </c>
      <c r="D1161" s="8">
        <v>6302560</v>
      </c>
      <c r="E1161" s="10">
        <f>nyse_gme_short_volume__4[[#This Row],[total_short]]/nyse_gme_short_volume__4[[#This Row],[total_reported]]</f>
        <v>0.42459147981702505</v>
      </c>
      <c r="F1161" s="10">
        <f>nyse_gme_short_volume__4[[#This Row],[total_long]]/nyse_gme_short_volume__4[[#This Row],[total_reported]]</f>
        <v>0.57540852018297495</v>
      </c>
      <c r="G1161" s="8">
        <v>1879412</v>
      </c>
      <c r="H1161" s="10">
        <f>nyse_gme_short_volume__4[[#This Row],[Off-Exchange]]/nyse_gme_short_volume__4[[#This Row],[total_reported]]</f>
        <v>0.17158578065645155</v>
      </c>
      <c r="I1161" s="8">
        <v>59476</v>
      </c>
      <c r="J1161" s="8" t="s">
        <v>2909</v>
      </c>
      <c r="K1161" s="8" t="s">
        <v>2910</v>
      </c>
      <c r="L1161" s="8" t="s">
        <v>2911</v>
      </c>
      <c r="M1161" s="8" t="s">
        <v>2912</v>
      </c>
      <c r="N1161" s="8">
        <v>83580</v>
      </c>
      <c r="O1161" s="8">
        <v>50800</v>
      </c>
      <c r="P1161" s="8">
        <v>1064060</v>
      </c>
      <c r="Q1161" s="8">
        <v>467360</v>
      </c>
      <c r="R1161" s="8">
        <v>196468</v>
      </c>
      <c r="S1161" s="8">
        <v>30056</v>
      </c>
      <c r="T1161" s="8">
        <v>408</v>
      </c>
    </row>
    <row r="1162" spans="1:20">
      <c r="A1162" s="1">
        <v>44053</v>
      </c>
      <c r="B1162" s="8">
        <v>14730140</v>
      </c>
      <c r="C1162" s="8">
        <v>7028860</v>
      </c>
      <c r="D1162" s="8">
        <v>7701280</v>
      </c>
      <c r="E1162" s="10">
        <f>nyse_gme_short_volume__4[[#This Row],[total_short]]/nyse_gme_short_volume__4[[#This Row],[total_reported]]</f>
        <v>0.47717536968419855</v>
      </c>
      <c r="F1162" s="10">
        <f>nyse_gme_short_volume__4[[#This Row],[total_long]]/nyse_gme_short_volume__4[[#This Row],[total_reported]]</f>
        <v>0.52282463031580151</v>
      </c>
      <c r="G1162" s="8">
        <v>2033188</v>
      </c>
      <c r="H1162" s="10">
        <f>nyse_gme_short_volume__4[[#This Row],[Off-Exchange]]/nyse_gme_short_volume__4[[#This Row],[total_reported]]</f>
        <v>0.13802910223528086</v>
      </c>
      <c r="I1162" s="8">
        <v>22520</v>
      </c>
      <c r="J1162" s="8" t="s">
        <v>2913</v>
      </c>
      <c r="K1162" s="8" t="s">
        <v>2914</v>
      </c>
      <c r="L1162" s="8" t="s">
        <v>2915</v>
      </c>
      <c r="M1162" s="8" t="s">
        <v>2916</v>
      </c>
      <c r="N1162" s="8">
        <v>213800</v>
      </c>
      <c r="O1162" s="8">
        <v>61888</v>
      </c>
      <c r="P1162" s="8">
        <v>1751104</v>
      </c>
      <c r="Q1162" s="8">
        <v>719364</v>
      </c>
      <c r="R1162" s="8">
        <v>175620</v>
      </c>
      <c r="S1162" s="8">
        <v>25004</v>
      </c>
      <c r="T1162" s="8">
        <v>544</v>
      </c>
    </row>
    <row r="1163" spans="1:20">
      <c r="A1163" s="1">
        <v>44050</v>
      </c>
      <c r="B1163" s="8">
        <v>10911156</v>
      </c>
      <c r="C1163" s="8">
        <v>5218488</v>
      </c>
      <c r="D1163" s="8">
        <v>5692668</v>
      </c>
      <c r="E1163" s="10">
        <f>nyse_gme_short_volume__4[[#This Row],[total_short]]/nyse_gme_short_volume__4[[#This Row],[total_reported]]</f>
        <v>0.47827086332557245</v>
      </c>
      <c r="F1163" s="10">
        <f>nyse_gme_short_volume__4[[#This Row],[total_long]]/nyse_gme_short_volume__4[[#This Row],[total_reported]]</f>
        <v>0.52172913667442755</v>
      </c>
      <c r="G1163" s="8">
        <v>2500556</v>
      </c>
      <c r="H1163" s="10">
        <f>nyse_gme_short_volume__4[[#This Row],[Off-Exchange]]/nyse_gme_short_volume__4[[#This Row],[total_reported]]</f>
        <v>0.22917425064768573</v>
      </c>
      <c r="I1163" s="8">
        <v>127528</v>
      </c>
      <c r="J1163" s="8" t="s">
        <v>2917</v>
      </c>
      <c r="K1163" s="8" t="s">
        <v>2918</v>
      </c>
      <c r="L1163" s="8" t="s">
        <v>2919</v>
      </c>
      <c r="M1163" s="8" t="s">
        <v>2920</v>
      </c>
      <c r="N1163" s="8">
        <v>38764</v>
      </c>
      <c r="O1163" s="8">
        <v>55272</v>
      </c>
      <c r="P1163" s="8">
        <v>1070312</v>
      </c>
      <c r="Q1163" s="8">
        <v>387592</v>
      </c>
      <c r="R1163" s="8">
        <v>121760</v>
      </c>
      <c r="S1163" s="8">
        <v>17112</v>
      </c>
      <c r="T1163" s="8">
        <v>0</v>
      </c>
    </row>
    <row r="1164" spans="1:20">
      <c r="A1164" s="1">
        <v>44049</v>
      </c>
      <c r="B1164" s="8">
        <v>6422480</v>
      </c>
      <c r="C1164" s="8">
        <v>2350052</v>
      </c>
      <c r="D1164" s="8">
        <v>4072428</v>
      </c>
      <c r="E1164" s="10">
        <f>nyse_gme_short_volume__4[[#This Row],[total_short]]/nyse_gme_short_volume__4[[#This Row],[total_reported]]</f>
        <v>0.36591036484348727</v>
      </c>
      <c r="F1164" s="10">
        <f>nyse_gme_short_volume__4[[#This Row],[total_long]]/nyse_gme_short_volume__4[[#This Row],[total_reported]]</f>
        <v>0.63408963515651273</v>
      </c>
      <c r="G1164" s="8">
        <v>962824</v>
      </c>
      <c r="H1164" s="10">
        <f>nyse_gme_short_volume__4[[#This Row],[Off-Exchange]]/nyse_gme_short_volume__4[[#This Row],[total_reported]]</f>
        <v>0.14991467470509834</v>
      </c>
      <c r="I1164" s="8">
        <v>37080</v>
      </c>
      <c r="J1164" s="8" t="s">
        <v>2921</v>
      </c>
      <c r="K1164" s="8" t="s">
        <v>993</v>
      </c>
      <c r="L1164" s="8" t="s">
        <v>2922</v>
      </c>
      <c r="M1164" s="8" t="s">
        <v>2923</v>
      </c>
      <c r="N1164" s="8">
        <v>8800</v>
      </c>
      <c r="O1164" s="8">
        <v>15600</v>
      </c>
      <c r="P1164" s="8">
        <v>538332</v>
      </c>
      <c r="Q1164" s="8">
        <v>202568</v>
      </c>
      <c r="R1164" s="8">
        <v>61184</v>
      </c>
      <c r="S1164" s="8">
        <v>10396</v>
      </c>
      <c r="T1164" s="8">
        <v>1156</v>
      </c>
    </row>
    <row r="1165" spans="1:20">
      <c r="A1165" s="1">
        <v>44048</v>
      </c>
      <c r="B1165" s="8">
        <v>15536860</v>
      </c>
      <c r="C1165" s="8">
        <v>7274072</v>
      </c>
      <c r="D1165" s="8">
        <v>8262788</v>
      </c>
      <c r="E1165" s="10">
        <f>nyse_gme_short_volume__4[[#This Row],[total_short]]/nyse_gme_short_volume__4[[#This Row],[total_reported]]</f>
        <v>0.46818160168785711</v>
      </c>
      <c r="F1165" s="10">
        <f>nyse_gme_short_volume__4[[#This Row],[total_long]]/nyse_gme_short_volume__4[[#This Row],[total_reported]]</f>
        <v>0.53181839831214284</v>
      </c>
      <c r="G1165" s="8">
        <v>2663688</v>
      </c>
      <c r="H1165" s="10">
        <f>nyse_gme_short_volume__4[[#This Row],[Off-Exchange]]/nyse_gme_short_volume__4[[#This Row],[total_reported]]</f>
        <v>0.17144313587172696</v>
      </c>
      <c r="I1165" s="8">
        <v>111260</v>
      </c>
      <c r="J1165" s="8" t="s">
        <v>2924</v>
      </c>
      <c r="K1165" s="8" t="s">
        <v>2925</v>
      </c>
      <c r="L1165" s="8" t="s">
        <v>2926</v>
      </c>
      <c r="M1165" s="8" t="s">
        <v>2927</v>
      </c>
      <c r="N1165" s="8">
        <v>57632</v>
      </c>
      <c r="O1165" s="8">
        <v>87700</v>
      </c>
      <c r="P1165" s="8">
        <v>1610860</v>
      </c>
      <c r="Q1165" s="8">
        <v>896968</v>
      </c>
      <c r="R1165" s="8">
        <v>197912</v>
      </c>
      <c r="S1165" s="8">
        <v>22140</v>
      </c>
      <c r="T1165" s="8">
        <v>400</v>
      </c>
    </row>
    <row r="1166" spans="1:20">
      <c r="A1166" s="1">
        <v>44047</v>
      </c>
      <c r="B1166" s="8">
        <v>35178684</v>
      </c>
      <c r="C1166" s="8">
        <v>14833456</v>
      </c>
      <c r="D1166" s="8">
        <v>20345228</v>
      </c>
      <c r="E1166" s="10">
        <f>nyse_gme_short_volume__4[[#This Row],[total_short]]/nyse_gme_short_volume__4[[#This Row],[total_reported]]</f>
        <v>0.42166034408791414</v>
      </c>
      <c r="F1166" s="10">
        <f>nyse_gme_short_volume__4[[#This Row],[total_long]]/nyse_gme_short_volume__4[[#This Row],[total_reported]]</f>
        <v>0.5783396559120858</v>
      </c>
      <c r="G1166" s="8">
        <v>5916756</v>
      </c>
      <c r="H1166" s="10">
        <f>nyse_gme_short_volume__4[[#This Row],[Off-Exchange]]/nyse_gme_short_volume__4[[#This Row],[total_reported]]</f>
        <v>0.1681915105181308</v>
      </c>
      <c r="I1166" s="8">
        <v>136136</v>
      </c>
      <c r="J1166" s="8" t="s">
        <v>2928</v>
      </c>
      <c r="K1166" s="8" t="s">
        <v>2929</v>
      </c>
      <c r="L1166" s="8" t="s">
        <v>2930</v>
      </c>
      <c r="M1166" s="8" t="s">
        <v>2931</v>
      </c>
      <c r="N1166" s="8">
        <v>333048</v>
      </c>
      <c r="O1166" s="8">
        <v>198972</v>
      </c>
      <c r="P1166" s="8">
        <v>3101900</v>
      </c>
      <c r="Q1166" s="8">
        <v>1225808</v>
      </c>
      <c r="R1166" s="8">
        <v>320080</v>
      </c>
      <c r="S1166" s="8">
        <v>29208</v>
      </c>
      <c r="T1166" s="8">
        <v>8</v>
      </c>
    </row>
    <row r="1167" spans="1:20">
      <c r="A1167" s="1">
        <v>44046</v>
      </c>
      <c r="B1167" s="8">
        <v>8302920</v>
      </c>
      <c r="C1167" s="8">
        <v>4032820</v>
      </c>
      <c r="D1167" s="8">
        <v>4270100</v>
      </c>
      <c r="E1167" s="10">
        <f>nyse_gme_short_volume__4[[#This Row],[total_short]]/nyse_gme_short_volume__4[[#This Row],[total_reported]]</f>
        <v>0.48571105105191908</v>
      </c>
      <c r="F1167" s="10">
        <f>nyse_gme_short_volume__4[[#This Row],[total_long]]/nyse_gme_short_volume__4[[#This Row],[total_reported]]</f>
        <v>0.51428894894808097</v>
      </c>
      <c r="G1167" s="8">
        <v>1682148</v>
      </c>
      <c r="H1167" s="10">
        <f>nyse_gme_short_volume__4[[#This Row],[Off-Exchange]]/nyse_gme_short_volume__4[[#This Row],[total_reported]]</f>
        <v>0.20259715858999003</v>
      </c>
      <c r="I1167" s="8">
        <v>11492</v>
      </c>
      <c r="J1167" s="8" t="s">
        <v>2932</v>
      </c>
      <c r="K1167" s="8" t="s">
        <v>2933</v>
      </c>
      <c r="L1167" s="8" t="s">
        <v>2934</v>
      </c>
      <c r="M1167" s="8" t="s">
        <v>2935</v>
      </c>
      <c r="N1167" s="8">
        <v>33000</v>
      </c>
      <c r="O1167" s="8">
        <v>39700</v>
      </c>
      <c r="P1167" s="8">
        <v>807016</v>
      </c>
      <c r="Q1167" s="8">
        <v>455388</v>
      </c>
      <c r="R1167" s="8">
        <v>94000</v>
      </c>
      <c r="S1167" s="8">
        <v>15592</v>
      </c>
      <c r="T1167" s="8">
        <v>324</v>
      </c>
    </row>
    <row r="1168" spans="1:20">
      <c r="A1168" s="1">
        <v>44043</v>
      </c>
      <c r="B1168" s="8">
        <v>6471888</v>
      </c>
      <c r="C1168" s="8">
        <v>3147728</v>
      </c>
      <c r="D1168" s="8">
        <v>3324160</v>
      </c>
      <c r="E1168" s="10">
        <f>nyse_gme_short_volume__4[[#This Row],[total_short]]/nyse_gme_short_volume__4[[#This Row],[total_reported]]</f>
        <v>0.48636935620641147</v>
      </c>
      <c r="F1168" s="10">
        <f>nyse_gme_short_volume__4[[#This Row],[total_long]]/nyse_gme_short_volume__4[[#This Row],[total_reported]]</f>
        <v>0.51363064379358847</v>
      </c>
      <c r="G1168" s="8">
        <v>854416</v>
      </c>
      <c r="H1168" s="10">
        <f>nyse_gme_short_volume__4[[#This Row],[Off-Exchange]]/nyse_gme_short_volume__4[[#This Row],[total_reported]]</f>
        <v>0.13201958995582125</v>
      </c>
      <c r="I1168" s="8">
        <v>10424</v>
      </c>
      <c r="J1168" s="8" t="s">
        <v>2936</v>
      </c>
      <c r="K1168" s="8" t="s">
        <v>2937</v>
      </c>
      <c r="L1168" s="8" t="s">
        <v>2938</v>
      </c>
      <c r="M1168" s="8" t="s">
        <v>2939</v>
      </c>
      <c r="N1168" s="8">
        <v>12832</v>
      </c>
      <c r="O1168" s="8">
        <v>31460</v>
      </c>
      <c r="P1168" s="8">
        <v>1164592</v>
      </c>
      <c r="Q1168" s="8">
        <v>303388</v>
      </c>
      <c r="R1168" s="8">
        <v>138544</v>
      </c>
      <c r="S1168" s="8">
        <v>10068</v>
      </c>
      <c r="T1168" s="8">
        <v>876</v>
      </c>
    </row>
    <row r="1169" spans="1:20">
      <c r="A1169" s="1">
        <v>44042</v>
      </c>
      <c r="B1169" s="8">
        <v>8082912</v>
      </c>
      <c r="C1169" s="8">
        <v>3726648</v>
      </c>
      <c r="D1169" s="8">
        <v>4356264</v>
      </c>
      <c r="E1169" s="10">
        <f>nyse_gme_short_volume__4[[#This Row],[total_short]]/nyse_gme_short_volume__4[[#This Row],[total_reported]]</f>
        <v>0.46105265033195958</v>
      </c>
      <c r="F1169" s="10">
        <f>nyse_gme_short_volume__4[[#This Row],[total_long]]/nyse_gme_short_volume__4[[#This Row],[total_reported]]</f>
        <v>0.53894734966804048</v>
      </c>
      <c r="G1169" s="8">
        <v>1393616</v>
      </c>
      <c r="H1169" s="10">
        <f>nyse_gme_short_volume__4[[#This Row],[Off-Exchange]]/nyse_gme_short_volume__4[[#This Row],[total_reported]]</f>
        <v>0.17241509000716573</v>
      </c>
      <c r="I1169" s="8">
        <v>5644</v>
      </c>
      <c r="J1169" s="8" t="s">
        <v>2940</v>
      </c>
      <c r="K1169" s="8" t="s">
        <v>2941</v>
      </c>
      <c r="L1169" s="8" t="s">
        <v>2942</v>
      </c>
      <c r="M1169" s="8" t="s">
        <v>2943</v>
      </c>
      <c r="N1169" s="8">
        <v>22600</v>
      </c>
      <c r="O1169" s="8">
        <v>47420</v>
      </c>
      <c r="P1169" s="8">
        <v>923956</v>
      </c>
      <c r="Q1169" s="8">
        <v>380988</v>
      </c>
      <c r="R1169" s="8">
        <v>155436</v>
      </c>
      <c r="S1169" s="8">
        <v>10988</v>
      </c>
      <c r="T1169" s="8">
        <v>260</v>
      </c>
    </row>
    <row r="1170" spans="1:20">
      <c r="A1170" s="1">
        <v>44041</v>
      </c>
      <c r="B1170" s="8">
        <v>9731448</v>
      </c>
      <c r="C1170" s="8">
        <v>4688284</v>
      </c>
      <c r="D1170" s="8">
        <v>5043164</v>
      </c>
      <c r="E1170" s="10">
        <f>nyse_gme_short_volume__4[[#This Row],[total_short]]/nyse_gme_short_volume__4[[#This Row],[total_reported]]</f>
        <v>0.48176633117702528</v>
      </c>
      <c r="F1170" s="10">
        <f>nyse_gme_short_volume__4[[#This Row],[total_long]]/nyse_gme_short_volume__4[[#This Row],[total_reported]]</f>
        <v>0.51823366882297472</v>
      </c>
      <c r="G1170" s="8">
        <v>1722692</v>
      </c>
      <c r="H1170" s="10">
        <f>nyse_gme_short_volume__4[[#This Row],[Off-Exchange]]/nyse_gme_short_volume__4[[#This Row],[total_reported]]</f>
        <v>0.1770231932596259</v>
      </c>
      <c r="I1170" s="8">
        <v>57468</v>
      </c>
      <c r="J1170" s="8" t="s">
        <v>2944</v>
      </c>
      <c r="K1170" s="8" t="s">
        <v>2945</v>
      </c>
      <c r="L1170" s="8" t="s">
        <v>2946</v>
      </c>
      <c r="M1170" s="8" t="s">
        <v>2947</v>
      </c>
      <c r="N1170" s="8">
        <v>48440</v>
      </c>
      <c r="O1170" s="8">
        <v>53200</v>
      </c>
      <c r="P1170" s="8">
        <v>1068276</v>
      </c>
      <c r="Q1170" s="8">
        <v>459420</v>
      </c>
      <c r="R1170" s="8">
        <v>130580</v>
      </c>
      <c r="S1170" s="8">
        <v>14000</v>
      </c>
      <c r="T1170" s="8">
        <v>13008</v>
      </c>
    </row>
    <row r="1171" spans="1:20">
      <c r="A1171" s="1">
        <v>44040</v>
      </c>
      <c r="B1171" s="8">
        <v>16790168</v>
      </c>
      <c r="C1171" s="8">
        <v>13242488</v>
      </c>
      <c r="D1171" s="8">
        <v>3547680</v>
      </c>
      <c r="E1171" s="10">
        <f>nyse_gme_short_volume__4[[#This Row],[total_short]]/nyse_gme_short_volume__4[[#This Row],[total_reported]]</f>
        <v>0.7887049134946118</v>
      </c>
      <c r="F1171" s="10">
        <f>nyse_gme_short_volume__4[[#This Row],[total_long]]/nyse_gme_short_volume__4[[#This Row],[total_reported]]</f>
        <v>0.21129508650538814</v>
      </c>
      <c r="G1171" s="8">
        <v>11087064</v>
      </c>
      <c r="H1171" s="10">
        <f>nyse_gme_short_volume__4[[#This Row],[Off-Exchange]]/nyse_gme_short_volume__4[[#This Row],[total_reported]]</f>
        <v>0.66033073641669338</v>
      </c>
      <c r="I1171" s="8">
        <v>15464</v>
      </c>
      <c r="J1171" s="8" t="s">
        <v>2948</v>
      </c>
      <c r="K1171" s="8" t="s">
        <v>2084</v>
      </c>
      <c r="L1171" s="8" t="s">
        <v>2949</v>
      </c>
      <c r="M1171" s="8" t="s">
        <v>2950</v>
      </c>
      <c r="N1171" s="8">
        <v>22352</v>
      </c>
      <c r="O1171" s="8">
        <v>46904</v>
      </c>
      <c r="P1171" s="8">
        <v>752788</v>
      </c>
      <c r="Q1171" s="8">
        <v>268088</v>
      </c>
      <c r="R1171" s="8">
        <v>146048</v>
      </c>
      <c r="S1171" s="8">
        <v>18988</v>
      </c>
      <c r="T1171" s="8">
        <v>9824</v>
      </c>
    </row>
    <row r="1172" spans="1:20">
      <c r="A1172" s="1">
        <v>44039</v>
      </c>
      <c r="B1172" s="8">
        <v>8264524</v>
      </c>
      <c r="C1172" s="8">
        <v>4109032</v>
      </c>
      <c r="D1172" s="8">
        <v>4155492</v>
      </c>
      <c r="E1172" s="10">
        <f>nyse_gme_short_volume__4[[#This Row],[total_short]]/nyse_gme_short_volume__4[[#This Row],[total_reported]]</f>
        <v>0.49718919081123125</v>
      </c>
      <c r="F1172" s="10">
        <f>nyse_gme_short_volume__4[[#This Row],[total_long]]/nyse_gme_short_volume__4[[#This Row],[total_reported]]</f>
        <v>0.50281080918876875</v>
      </c>
      <c r="G1172" s="8">
        <v>1926576</v>
      </c>
      <c r="H1172" s="10">
        <f>nyse_gme_short_volume__4[[#This Row],[Off-Exchange]]/nyse_gme_short_volume__4[[#This Row],[total_reported]]</f>
        <v>0.23311397002416595</v>
      </c>
      <c r="I1172" s="8">
        <v>10296</v>
      </c>
      <c r="J1172" s="8" t="s">
        <v>2951</v>
      </c>
      <c r="K1172" s="8" t="s">
        <v>2952</v>
      </c>
      <c r="L1172" s="8" t="s">
        <v>2953</v>
      </c>
      <c r="M1172" s="8" t="s">
        <v>2954</v>
      </c>
      <c r="N1172" s="8">
        <v>21804</v>
      </c>
      <c r="O1172" s="8">
        <v>53268</v>
      </c>
      <c r="P1172" s="8">
        <v>748352</v>
      </c>
      <c r="Q1172" s="8">
        <v>290640</v>
      </c>
      <c r="R1172" s="8">
        <v>141300</v>
      </c>
      <c r="S1172" s="8">
        <v>12288</v>
      </c>
      <c r="T1172" s="8">
        <v>1012</v>
      </c>
    </row>
    <row r="1173" spans="1:20">
      <c r="A1173" s="1">
        <v>44036</v>
      </c>
      <c r="B1173" s="8">
        <v>7502152</v>
      </c>
      <c r="C1173" s="8">
        <v>3349636</v>
      </c>
      <c r="D1173" s="8">
        <v>4152516</v>
      </c>
      <c r="E1173" s="10">
        <f>nyse_gme_short_volume__4[[#This Row],[total_short]]/nyse_gme_short_volume__4[[#This Row],[total_reported]]</f>
        <v>0.4464900204634617</v>
      </c>
      <c r="F1173" s="10">
        <f>nyse_gme_short_volume__4[[#This Row],[total_long]]/nyse_gme_short_volume__4[[#This Row],[total_reported]]</f>
        <v>0.55350997953653835</v>
      </c>
      <c r="G1173" s="8">
        <v>1115768</v>
      </c>
      <c r="H1173" s="10">
        <f>nyse_gme_short_volume__4[[#This Row],[Off-Exchange]]/nyse_gme_short_volume__4[[#This Row],[total_reported]]</f>
        <v>0.14872639210722471</v>
      </c>
      <c r="I1173" s="8">
        <v>14024</v>
      </c>
      <c r="J1173" s="8" t="s">
        <v>2955</v>
      </c>
      <c r="K1173" s="8" t="s">
        <v>2956</v>
      </c>
      <c r="L1173" s="8" t="s">
        <v>2957</v>
      </c>
      <c r="M1173" s="8" t="s">
        <v>2958</v>
      </c>
      <c r="N1173" s="8">
        <v>23100</v>
      </c>
      <c r="O1173" s="8">
        <v>40300</v>
      </c>
      <c r="P1173" s="8">
        <v>694988</v>
      </c>
      <c r="Q1173" s="8">
        <v>384600</v>
      </c>
      <c r="R1173" s="8">
        <v>199768</v>
      </c>
      <c r="S1173" s="8">
        <v>14980</v>
      </c>
      <c r="T1173" s="8">
        <v>244</v>
      </c>
    </row>
    <row r="1174" spans="1:20">
      <c r="A1174" s="1">
        <v>44035</v>
      </c>
      <c r="B1174" s="8">
        <v>11162364</v>
      </c>
      <c r="C1174" s="8">
        <v>5084192</v>
      </c>
      <c r="D1174" s="8">
        <v>6078172</v>
      </c>
      <c r="E1174" s="10">
        <f>nyse_gme_short_volume__4[[#This Row],[total_short]]/nyse_gme_short_volume__4[[#This Row],[total_reported]]</f>
        <v>0.45547627724736445</v>
      </c>
      <c r="F1174" s="10">
        <f>nyse_gme_short_volume__4[[#This Row],[total_long]]/nyse_gme_short_volume__4[[#This Row],[total_reported]]</f>
        <v>0.54452372275263561</v>
      </c>
      <c r="G1174" s="8">
        <v>2786764</v>
      </c>
      <c r="H1174" s="10">
        <f>nyse_gme_short_volume__4[[#This Row],[Off-Exchange]]/nyse_gme_short_volume__4[[#This Row],[total_reported]]</f>
        <v>0.24965715147794859</v>
      </c>
      <c r="I1174" s="8">
        <v>324</v>
      </c>
      <c r="J1174" s="8" t="s">
        <v>2959</v>
      </c>
      <c r="K1174" s="8" t="s">
        <v>2960</v>
      </c>
      <c r="L1174" s="8" t="s">
        <v>2961</v>
      </c>
      <c r="M1174" s="8" t="s">
        <v>2962</v>
      </c>
      <c r="N1174" s="8">
        <v>7268</v>
      </c>
      <c r="O1174" s="8">
        <v>54940</v>
      </c>
      <c r="P1174" s="8">
        <v>729724</v>
      </c>
      <c r="Q1174" s="8">
        <v>521388</v>
      </c>
      <c r="R1174" s="8">
        <v>117988</v>
      </c>
      <c r="S1174" s="8">
        <v>8896</v>
      </c>
      <c r="T1174" s="8">
        <v>14408</v>
      </c>
    </row>
    <row r="1175" spans="1:20">
      <c r="A1175" s="1">
        <v>44034</v>
      </c>
      <c r="B1175" s="8">
        <v>8667512</v>
      </c>
      <c r="C1175" s="8">
        <v>3670760</v>
      </c>
      <c r="D1175" s="8">
        <v>4996752</v>
      </c>
      <c r="E1175" s="10">
        <f>nyse_gme_short_volume__4[[#This Row],[total_short]]/nyse_gme_short_volume__4[[#This Row],[total_reported]]</f>
        <v>0.42350792245802488</v>
      </c>
      <c r="F1175" s="10">
        <f>nyse_gme_short_volume__4[[#This Row],[total_long]]/nyse_gme_short_volume__4[[#This Row],[total_reported]]</f>
        <v>0.57649207754197518</v>
      </c>
      <c r="G1175" s="8">
        <v>1979360</v>
      </c>
      <c r="H1175" s="10">
        <f>nyse_gme_short_volume__4[[#This Row],[Off-Exchange]]/nyse_gme_short_volume__4[[#This Row],[total_reported]]</f>
        <v>0.22836541789616213</v>
      </c>
      <c r="I1175" s="8">
        <v>25320</v>
      </c>
      <c r="J1175" s="8" t="s">
        <v>2963</v>
      </c>
      <c r="K1175" s="8" t="s">
        <v>2964</v>
      </c>
      <c r="L1175" s="8" t="s">
        <v>2965</v>
      </c>
      <c r="M1175" s="8" t="s">
        <v>2966</v>
      </c>
      <c r="N1175" s="8">
        <v>13496</v>
      </c>
      <c r="O1175" s="8">
        <v>48648</v>
      </c>
      <c r="P1175" s="8">
        <v>542156</v>
      </c>
      <c r="Q1175" s="8">
        <v>268760</v>
      </c>
      <c r="R1175" s="8">
        <v>113376</v>
      </c>
      <c r="S1175" s="8">
        <v>12000</v>
      </c>
      <c r="T1175" s="8">
        <v>0</v>
      </c>
    </row>
    <row r="1176" spans="1:20">
      <c r="A1176" s="1">
        <v>44033</v>
      </c>
      <c r="B1176" s="8">
        <v>11547420</v>
      </c>
      <c r="C1176" s="8">
        <v>4264120</v>
      </c>
      <c r="D1176" s="8">
        <v>7283300</v>
      </c>
      <c r="E1176" s="10">
        <f>nyse_gme_short_volume__4[[#This Row],[total_short]]/nyse_gme_short_volume__4[[#This Row],[total_reported]]</f>
        <v>0.36927036515516021</v>
      </c>
      <c r="F1176" s="10">
        <f>nyse_gme_short_volume__4[[#This Row],[total_long]]/nyse_gme_short_volume__4[[#This Row],[total_reported]]</f>
        <v>0.63072963484483979</v>
      </c>
      <c r="G1176" s="8">
        <v>1711296</v>
      </c>
      <c r="H1176" s="10">
        <f>nyse_gme_short_volume__4[[#This Row],[Off-Exchange]]/nyse_gme_short_volume__4[[#This Row],[total_reported]]</f>
        <v>0.1481972596476096</v>
      </c>
      <c r="I1176" s="8">
        <v>64572</v>
      </c>
      <c r="J1176" s="8" t="s">
        <v>2967</v>
      </c>
      <c r="K1176" s="8" t="s">
        <v>2968</v>
      </c>
      <c r="L1176" s="8" t="s">
        <v>2969</v>
      </c>
      <c r="M1176" s="8" t="s">
        <v>2970</v>
      </c>
      <c r="N1176" s="8">
        <v>17096</v>
      </c>
      <c r="O1176" s="8">
        <v>38196</v>
      </c>
      <c r="P1176" s="8">
        <v>873980</v>
      </c>
      <c r="Q1176" s="8">
        <v>392196</v>
      </c>
      <c r="R1176" s="8">
        <v>156812</v>
      </c>
      <c r="S1176" s="8">
        <v>14396</v>
      </c>
      <c r="T1176" s="8">
        <v>0</v>
      </c>
    </row>
    <row r="1177" spans="1:20">
      <c r="A1177" s="1">
        <v>44032</v>
      </c>
      <c r="B1177" s="8">
        <v>11497016</v>
      </c>
      <c r="C1177" s="8">
        <v>4606000</v>
      </c>
      <c r="D1177" s="8">
        <v>6891016</v>
      </c>
      <c r="E1177" s="10">
        <f>nyse_gme_short_volume__4[[#This Row],[total_short]]/nyse_gme_short_volume__4[[#This Row],[total_reported]]</f>
        <v>0.40062569278845922</v>
      </c>
      <c r="F1177" s="10">
        <f>nyse_gme_short_volume__4[[#This Row],[total_long]]/nyse_gme_short_volume__4[[#This Row],[total_reported]]</f>
        <v>0.59937430721154084</v>
      </c>
      <c r="G1177" s="8">
        <v>2013428</v>
      </c>
      <c r="H1177" s="10">
        <f>nyse_gme_short_volume__4[[#This Row],[Off-Exchange]]/nyse_gme_short_volume__4[[#This Row],[total_reported]]</f>
        <v>0.17512613707765562</v>
      </c>
      <c r="I1177" s="8">
        <v>10068</v>
      </c>
      <c r="J1177" s="8" t="s">
        <v>2971</v>
      </c>
      <c r="K1177" s="8" t="s">
        <v>2972</v>
      </c>
      <c r="L1177" s="8" t="s">
        <v>2973</v>
      </c>
      <c r="M1177" s="8" t="s">
        <v>2974</v>
      </c>
      <c r="N1177" s="8">
        <v>10592</v>
      </c>
      <c r="O1177" s="8">
        <v>51424</v>
      </c>
      <c r="P1177" s="8">
        <v>1223104</v>
      </c>
      <c r="Q1177" s="8">
        <v>280628</v>
      </c>
      <c r="R1177" s="8">
        <v>89712</v>
      </c>
      <c r="S1177" s="8">
        <v>10756</v>
      </c>
      <c r="T1177" s="8"/>
    </row>
    <row r="1178" spans="1:20">
      <c r="A1178" s="1">
        <v>44029</v>
      </c>
      <c r="B1178" s="8">
        <v>10722812</v>
      </c>
      <c r="C1178" s="8">
        <v>7465020</v>
      </c>
      <c r="D1178" s="8">
        <v>3257792</v>
      </c>
      <c r="E1178" s="10">
        <f>nyse_gme_short_volume__4[[#This Row],[total_short]]/nyse_gme_short_volume__4[[#This Row],[total_reported]]</f>
        <v>0.69618118829277242</v>
      </c>
      <c r="F1178" s="10">
        <f>nyse_gme_short_volume__4[[#This Row],[total_long]]/nyse_gme_short_volume__4[[#This Row],[total_reported]]</f>
        <v>0.30381881170722752</v>
      </c>
      <c r="G1178" s="8">
        <v>3744640</v>
      </c>
      <c r="H1178" s="10">
        <f>nyse_gme_short_volume__4[[#This Row],[Off-Exchange]]/nyse_gme_short_volume__4[[#This Row],[total_reported]]</f>
        <v>0.34922182725949125</v>
      </c>
      <c r="I1178" s="8">
        <v>114920</v>
      </c>
      <c r="J1178" s="8" t="s">
        <v>2975</v>
      </c>
      <c r="K1178" s="8" t="s">
        <v>2976</v>
      </c>
      <c r="L1178" s="8" t="s">
        <v>2977</v>
      </c>
      <c r="M1178" s="8" t="s">
        <v>2978</v>
      </c>
      <c r="N1178" s="8">
        <v>14776</v>
      </c>
      <c r="O1178" s="8">
        <v>43636</v>
      </c>
      <c r="P1178" s="8">
        <v>1733436</v>
      </c>
      <c r="Q1178" s="8">
        <v>520800</v>
      </c>
      <c r="R1178" s="8">
        <v>92604</v>
      </c>
      <c r="S1178" s="8">
        <v>20140</v>
      </c>
      <c r="T1178" s="8"/>
    </row>
    <row r="1179" spans="1:20">
      <c r="A1179" s="1">
        <v>44028</v>
      </c>
      <c r="B1179" s="8">
        <v>4626200</v>
      </c>
      <c r="C1179" s="8">
        <v>2694688</v>
      </c>
      <c r="D1179" s="8">
        <v>1931512</v>
      </c>
      <c r="E1179" s="10">
        <f>nyse_gme_short_volume__4[[#This Row],[total_short]]/nyse_gme_short_volume__4[[#This Row],[total_reported]]</f>
        <v>0.58248411223034025</v>
      </c>
      <c r="F1179" s="10">
        <f>nyse_gme_short_volume__4[[#This Row],[total_long]]/nyse_gme_short_volume__4[[#This Row],[total_reported]]</f>
        <v>0.41751588776965975</v>
      </c>
      <c r="G1179" s="8">
        <v>1061348</v>
      </c>
      <c r="H1179" s="10">
        <f>nyse_gme_short_volume__4[[#This Row],[Off-Exchange]]/nyse_gme_short_volume__4[[#This Row],[total_reported]]</f>
        <v>0.22942112316804289</v>
      </c>
      <c r="I1179" s="8">
        <v>800</v>
      </c>
      <c r="J1179" s="8" t="s">
        <v>2979</v>
      </c>
      <c r="K1179" s="8" t="s">
        <v>2980</v>
      </c>
      <c r="L1179" s="8" t="s">
        <v>2981</v>
      </c>
      <c r="M1179" s="8" t="s">
        <v>2982</v>
      </c>
      <c r="N1179" s="8">
        <v>14796</v>
      </c>
      <c r="O1179" s="8">
        <v>28000</v>
      </c>
      <c r="P1179" s="8">
        <v>625864</v>
      </c>
      <c r="Q1179" s="8">
        <v>260476</v>
      </c>
      <c r="R1179" s="8">
        <v>106456</v>
      </c>
      <c r="S1179" s="8">
        <v>6160</v>
      </c>
      <c r="T1179" s="8"/>
    </row>
    <row r="1180" spans="1:20">
      <c r="A1180" s="1">
        <v>44027</v>
      </c>
      <c r="B1180" s="8">
        <v>4701064</v>
      </c>
      <c r="C1180" s="8">
        <v>1631792</v>
      </c>
      <c r="D1180" s="8">
        <v>3069272</v>
      </c>
      <c r="E1180" s="10">
        <f>nyse_gme_short_volume__4[[#This Row],[total_short]]/nyse_gme_short_volume__4[[#This Row],[total_reported]]</f>
        <v>0.34711120716501626</v>
      </c>
      <c r="F1180" s="10">
        <f>nyse_gme_short_volume__4[[#This Row],[total_long]]/nyse_gme_short_volume__4[[#This Row],[total_reported]]</f>
        <v>0.65288879283498369</v>
      </c>
      <c r="G1180" s="8">
        <v>501928</v>
      </c>
      <c r="H1180" s="10">
        <f>nyse_gme_short_volume__4[[#This Row],[Off-Exchange]]/nyse_gme_short_volume__4[[#This Row],[total_reported]]</f>
        <v>0.10676902080039753</v>
      </c>
      <c r="I1180" s="8">
        <v>4988</v>
      </c>
      <c r="J1180" s="8" t="s">
        <v>2983</v>
      </c>
      <c r="K1180" s="8" t="s">
        <v>2984</v>
      </c>
      <c r="L1180" s="8" t="s">
        <v>2985</v>
      </c>
      <c r="M1180" s="8" t="s">
        <v>2986</v>
      </c>
      <c r="N1180" s="8">
        <v>5684</v>
      </c>
      <c r="O1180" s="8">
        <v>21028</v>
      </c>
      <c r="P1180" s="8">
        <v>583484</v>
      </c>
      <c r="Q1180" s="8">
        <v>122684</v>
      </c>
      <c r="R1180" s="8">
        <v>83336</v>
      </c>
      <c r="S1180" s="8">
        <v>7564</v>
      </c>
      <c r="T1180" s="8"/>
    </row>
    <row r="1181" spans="1:20">
      <c r="A1181" s="1">
        <v>44026</v>
      </c>
      <c r="B1181" s="8">
        <v>7634104</v>
      </c>
      <c r="C1181" s="8">
        <v>3576940</v>
      </c>
      <c r="D1181" s="8">
        <v>4057164</v>
      </c>
      <c r="E1181" s="10">
        <f>nyse_gme_short_volume__4[[#This Row],[total_short]]/nyse_gme_short_volume__4[[#This Row],[total_reported]]</f>
        <v>0.46854745494690669</v>
      </c>
      <c r="F1181" s="10">
        <f>nyse_gme_short_volume__4[[#This Row],[total_long]]/nyse_gme_short_volume__4[[#This Row],[total_reported]]</f>
        <v>0.53145254505309336</v>
      </c>
      <c r="G1181" s="8">
        <v>1085056</v>
      </c>
      <c r="H1181" s="10">
        <f>nyse_gme_short_volume__4[[#This Row],[Off-Exchange]]/nyse_gme_short_volume__4[[#This Row],[total_reported]]</f>
        <v>0.14213272441664404</v>
      </c>
      <c r="I1181" s="8">
        <v>400</v>
      </c>
      <c r="J1181" s="8" t="s">
        <v>2987</v>
      </c>
      <c r="K1181" s="8" t="s">
        <v>2988</v>
      </c>
      <c r="L1181" s="8" t="s">
        <v>2989</v>
      </c>
      <c r="M1181" s="8" t="s">
        <v>2990</v>
      </c>
      <c r="N1181" s="8">
        <v>16160</v>
      </c>
      <c r="O1181" s="8">
        <v>46160</v>
      </c>
      <c r="P1181" s="8">
        <v>947528</v>
      </c>
      <c r="Q1181" s="8">
        <v>345068</v>
      </c>
      <c r="R1181" s="8">
        <v>143060</v>
      </c>
      <c r="S1181" s="8">
        <v>24580</v>
      </c>
      <c r="T1181" s="8">
        <v>0</v>
      </c>
    </row>
    <row r="1182" spans="1:20">
      <c r="A1182" s="1">
        <v>44025</v>
      </c>
      <c r="B1182" s="8">
        <v>14744280</v>
      </c>
      <c r="C1182" s="8">
        <v>9207940</v>
      </c>
      <c r="D1182" s="8">
        <v>5536340</v>
      </c>
      <c r="E1182" s="10">
        <f>nyse_gme_short_volume__4[[#This Row],[total_short]]/nyse_gme_short_volume__4[[#This Row],[total_reported]]</f>
        <v>0.62450930123410575</v>
      </c>
      <c r="F1182" s="10">
        <f>nyse_gme_short_volume__4[[#This Row],[total_long]]/nyse_gme_short_volume__4[[#This Row],[total_reported]]</f>
        <v>0.3754906987658943</v>
      </c>
      <c r="G1182" s="8">
        <v>6258024</v>
      </c>
      <c r="H1182" s="10">
        <f>nyse_gme_short_volume__4[[#This Row],[Off-Exchange]]/nyse_gme_short_volume__4[[#This Row],[total_reported]]</f>
        <v>0.42443740894774107</v>
      </c>
      <c r="I1182" s="8">
        <v>10184</v>
      </c>
      <c r="J1182" s="8" t="s">
        <v>2991</v>
      </c>
      <c r="K1182" s="8" t="s">
        <v>2992</v>
      </c>
      <c r="L1182" s="8" t="s">
        <v>2993</v>
      </c>
      <c r="M1182" s="8" t="s">
        <v>2994</v>
      </c>
      <c r="N1182" s="8">
        <v>9332</v>
      </c>
      <c r="O1182" s="8">
        <v>37936</v>
      </c>
      <c r="P1182" s="8">
        <v>1135584</v>
      </c>
      <c r="Q1182" s="8">
        <v>459920</v>
      </c>
      <c r="R1182" s="8">
        <v>149064</v>
      </c>
      <c r="S1182" s="8">
        <v>13008</v>
      </c>
      <c r="T1182" s="8"/>
    </row>
    <row r="1183" spans="1:20">
      <c r="A1183" s="1">
        <v>44022</v>
      </c>
      <c r="B1183" s="8">
        <v>4713384</v>
      </c>
      <c r="C1183" s="8">
        <v>2283872</v>
      </c>
      <c r="D1183" s="8">
        <v>2429512</v>
      </c>
      <c r="E1183" s="10">
        <f>nyse_gme_short_volume__4[[#This Row],[total_short]]/nyse_gme_short_volume__4[[#This Row],[total_reported]]</f>
        <v>0.48455037824204433</v>
      </c>
      <c r="F1183" s="10">
        <f>nyse_gme_short_volume__4[[#This Row],[total_long]]/nyse_gme_short_volume__4[[#This Row],[total_reported]]</f>
        <v>0.51544962175795561</v>
      </c>
      <c r="G1183" s="8">
        <v>591680</v>
      </c>
      <c r="H1183" s="10">
        <f>nyse_gme_short_volume__4[[#This Row],[Off-Exchange]]/nyse_gme_short_volume__4[[#This Row],[total_reported]]</f>
        <v>0.12553188961476511</v>
      </c>
      <c r="I1183" s="8">
        <v>1200</v>
      </c>
      <c r="J1183" s="8" t="s">
        <v>2995</v>
      </c>
      <c r="K1183" s="8" t="s">
        <v>2146</v>
      </c>
      <c r="L1183" s="8" t="s">
        <v>2996</v>
      </c>
      <c r="M1183" s="8" t="s">
        <v>2997</v>
      </c>
      <c r="N1183" s="8">
        <v>24000</v>
      </c>
      <c r="O1183" s="8">
        <v>29396</v>
      </c>
      <c r="P1183" s="8">
        <v>723520</v>
      </c>
      <c r="Q1183" s="8">
        <v>267028</v>
      </c>
      <c r="R1183" s="8">
        <v>76796</v>
      </c>
      <c r="S1183" s="8">
        <v>12520</v>
      </c>
      <c r="T1183" s="8"/>
    </row>
    <row r="1184" spans="1:20">
      <c r="A1184" s="1">
        <v>44021</v>
      </c>
      <c r="B1184" s="8">
        <v>5996144</v>
      </c>
      <c r="C1184" s="8">
        <v>2707924</v>
      </c>
      <c r="D1184" s="8">
        <v>3288220</v>
      </c>
      <c r="E1184" s="10">
        <f>nyse_gme_short_volume__4[[#This Row],[total_short]]/nyse_gme_short_volume__4[[#This Row],[total_reported]]</f>
        <v>0.45161090193964654</v>
      </c>
      <c r="F1184" s="10">
        <f>nyse_gme_short_volume__4[[#This Row],[total_long]]/nyse_gme_short_volume__4[[#This Row],[total_reported]]</f>
        <v>0.54838909806035341</v>
      </c>
      <c r="G1184" s="8">
        <v>1047004</v>
      </c>
      <c r="H1184" s="10">
        <f>nyse_gme_short_volume__4[[#This Row],[Off-Exchange]]/nyse_gme_short_volume__4[[#This Row],[total_reported]]</f>
        <v>0.17461288454713564</v>
      </c>
      <c r="I1184" s="8">
        <v>7520</v>
      </c>
      <c r="J1184" s="8" t="s">
        <v>2998</v>
      </c>
      <c r="K1184" s="8" t="s">
        <v>2999</v>
      </c>
      <c r="L1184" s="8" t="s">
        <v>3000</v>
      </c>
      <c r="M1184" s="8" t="s">
        <v>1991</v>
      </c>
      <c r="N1184" s="8">
        <v>24000</v>
      </c>
      <c r="O1184" s="8">
        <v>43000</v>
      </c>
      <c r="P1184" s="8">
        <v>548280</v>
      </c>
      <c r="Q1184" s="8">
        <v>199056</v>
      </c>
      <c r="R1184" s="8">
        <v>38668</v>
      </c>
      <c r="S1184" s="8">
        <v>4260</v>
      </c>
      <c r="T1184" s="8"/>
    </row>
    <row r="1185" spans="1:20">
      <c r="A1185" s="1">
        <v>44020</v>
      </c>
      <c r="B1185" s="8">
        <v>5579156</v>
      </c>
      <c r="C1185" s="8">
        <v>3140748</v>
      </c>
      <c r="D1185" s="8">
        <v>2438408</v>
      </c>
      <c r="E1185" s="10">
        <f>nyse_gme_short_volume__4[[#This Row],[total_short]]/nyse_gme_short_volume__4[[#This Row],[total_reported]]</f>
        <v>0.56294321219912113</v>
      </c>
      <c r="F1185" s="10">
        <f>nyse_gme_short_volume__4[[#This Row],[total_long]]/nyse_gme_short_volume__4[[#This Row],[total_reported]]</f>
        <v>0.43705678780087887</v>
      </c>
      <c r="G1185" s="8">
        <v>1362448</v>
      </c>
      <c r="H1185" s="10">
        <f>nyse_gme_short_volume__4[[#This Row],[Off-Exchange]]/nyse_gme_short_volume__4[[#This Row],[total_reported]]</f>
        <v>0.2442032450786463</v>
      </c>
      <c r="I1185" s="8">
        <v>21984</v>
      </c>
      <c r="J1185" s="8" t="s">
        <v>3001</v>
      </c>
      <c r="K1185" s="8" t="s">
        <v>3002</v>
      </c>
      <c r="L1185" s="8" t="s">
        <v>3003</v>
      </c>
      <c r="M1185" s="8" t="s">
        <v>3004</v>
      </c>
      <c r="N1185" s="8">
        <v>13200</v>
      </c>
      <c r="O1185" s="8">
        <v>22684</v>
      </c>
      <c r="P1185" s="8">
        <v>608664</v>
      </c>
      <c r="Q1185" s="8">
        <v>222696</v>
      </c>
      <c r="R1185" s="8">
        <v>22144</v>
      </c>
      <c r="S1185" s="8">
        <v>2400</v>
      </c>
      <c r="T1185" s="8"/>
    </row>
    <row r="1186" spans="1:20">
      <c r="A1186" s="1">
        <v>44019</v>
      </c>
      <c r="B1186" s="8">
        <v>8437684</v>
      </c>
      <c r="C1186" s="8">
        <v>5528284</v>
      </c>
      <c r="D1186" s="8">
        <v>2909400</v>
      </c>
      <c r="E1186" s="10">
        <f>nyse_gme_short_volume__4[[#This Row],[total_short]]/nyse_gme_short_volume__4[[#This Row],[total_reported]]</f>
        <v>0.65518974164000454</v>
      </c>
      <c r="F1186" s="10">
        <f>nyse_gme_short_volume__4[[#This Row],[total_long]]/nyse_gme_short_volume__4[[#This Row],[total_reported]]</f>
        <v>0.34481025835999546</v>
      </c>
      <c r="G1186" s="8">
        <v>1895380</v>
      </c>
      <c r="H1186" s="10">
        <f>nyse_gme_short_volume__4[[#This Row],[Off-Exchange]]/nyse_gme_short_volume__4[[#This Row],[total_reported]]</f>
        <v>0.22463273097214828</v>
      </c>
      <c r="I1186" s="8">
        <v>14060</v>
      </c>
      <c r="J1186" s="8" t="s">
        <v>3005</v>
      </c>
      <c r="K1186" s="8" t="s">
        <v>3006</v>
      </c>
      <c r="L1186" s="8" t="s">
        <v>3007</v>
      </c>
      <c r="M1186" s="8" t="s">
        <v>3008</v>
      </c>
      <c r="N1186" s="8">
        <v>78708</v>
      </c>
      <c r="O1186" s="8">
        <v>50176</v>
      </c>
      <c r="P1186" s="8">
        <v>1398176</v>
      </c>
      <c r="Q1186" s="8">
        <v>518796</v>
      </c>
      <c r="R1186" s="8">
        <v>180552</v>
      </c>
      <c r="S1186" s="8">
        <v>44444</v>
      </c>
      <c r="T1186" s="8"/>
    </row>
    <row r="1187" spans="1:20">
      <c r="A1187" s="1">
        <v>44018</v>
      </c>
      <c r="B1187" s="8">
        <v>7349448</v>
      </c>
      <c r="C1187" s="8">
        <v>4274700</v>
      </c>
      <c r="D1187" s="8">
        <v>3074748</v>
      </c>
      <c r="E1187" s="10">
        <f>nyse_gme_short_volume__4[[#This Row],[total_short]]/nyse_gme_short_volume__4[[#This Row],[total_reported]]</f>
        <v>0.58163551874916319</v>
      </c>
      <c r="F1187" s="10">
        <f>nyse_gme_short_volume__4[[#This Row],[total_long]]/nyse_gme_short_volume__4[[#This Row],[total_reported]]</f>
        <v>0.41836448125083681</v>
      </c>
      <c r="G1187" s="8">
        <v>1741840</v>
      </c>
      <c r="H1187" s="10">
        <f>nyse_gme_short_volume__4[[#This Row],[Off-Exchange]]/nyse_gme_short_volume__4[[#This Row],[total_reported]]</f>
        <v>0.2370028334100738</v>
      </c>
      <c r="I1187" s="8">
        <v>42840</v>
      </c>
      <c r="J1187" s="8" t="s">
        <v>3009</v>
      </c>
      <c r="K1187" s="8" t="s">
        <v>3010</v>
      </c>
      <c r="L1187" s="8" t="s">
        <v>3011</v>
      </c>
      <c r="M1187" s="8" t="s">
        <v>3012</v>
      </c>
      <c r="N1187" s="8">
        <v>21844</v>
      </c>
      <c r="O1187" s="8">
        <v>38968</v>
      </c>
      <c r="P1187" s="8">
        <v>996872</v>
      </c>
      <c r="Q1187" s="8">
        <v>339780</v>
      </c>
      <c r="R1187" s="8">
        <v>109464</v>
      </c>
      <c r="S1187" s="8">
        <v>14708</v>
      </c>
      <c r="T1187" s="8"/>
    </row>
    <row r="1188" spans="1:20">
      <c r="A1188" s="1">
        <v>44014</v>
      </c>
      <c r="B1188" s="8">
        <v>6532844</v>
      </c>
      <c r="C1188" s="8">
        <v>3755600</v>
      </c>
      <c r="D1188" s="8">
        <v>2777244</v>
      </c>
      <c r="E1188" s="10">
        <f>nyse_gme_short_volume__4[[#This Row],[total_short]]/nyse_gme_short_volume__4[[#This Row],[total_reported]]</f>
        <v>0.57487979201707562</v>
      </c>
      <c r="F1188" s="10">
        <f>nyse_gme_short_volume__4[[#This Row],[total_long]]/nyse_gme_short_volume__4[[#This Row],[total_reported]]</f>
        <v>0.42512020798292444</v>
      </c>
      <c r="G1188" s="8">
        <v>1490404</v>
      </c>
      <c r="H1188" s="10">
        <f>nyse_gme_short_volume__4[[#This Row],[Off-Exchange]]/nyse_gme_short_volume__4[[#This Row],[total_reported]]</f>
        <v>0.22814014845601702</v>
      </c>
      <c r="I1188" s="8">
        <v>35596</v>
      </c>
      <c r="J1188" s="8" t="s">
        <v>3013</v>
      </c>
      <c r="K1188" s="8" t="s">
        <v>3014</v>
      </c>
      <c r="L1188" s="8" t="s">
        <v>3015</v>
      </c>
      <c r="M1188" s="8" t="s">
        <v>3016</v>
      </c>
      <c r="N1188" s="8">
        <v>20736</v>
      </c>
      <c r="O1188" s="8">
        <v>20200</v>
      </c>
      <c r="P1188" s="8">
        <v>957536</v>
      </c>
      <c r="Q1188" s="8">
        <v>353736</v>
      </c>
      <c r="R1188" s="8">
        <v>143252</v>
      </c>
      <c r="S1188" s="8">
        <v>12280</v>
      </c>
      <c r="T1188" s="8"/>
    </row>
    <row r="1189" spans="1:20">
      <c r="A1189" s="1">
        <v>44013</v>
      </c>
      <c r="B1189" s="8">
        <v>7706320</v>
      </c>
      <c r="C1189" s="8">
        <v>4780732</v>
      </c>
      <c r="D1189" s="8">
        <v>2925588</v>
      </c>
      <c r="E1189" s="10">
        <f>nyse_gme_short_volume__4[[#This Row],[total_short]]/nyse_gme_short_volume__4[[#This Row],[total_reported]]</f>
        <v>0.62036510292850544</v>
      </c>
      <c r="F1189" s="10">
        <f>nyse_gme_short_volume__4[[#This Row],[total_long]]/nyse_gme_short_volume__4[[#This Row],[total_reported]]</f>
        <v>0.37963489707149456</v>
      </c>
      <c r="G1189" s="8">
        <v>1874992</v>
      </c>
      <c r="H1189" s="10">
        <f>nyse_gme_short_volume__4[[#This Row],[Off-Exchange]]/nyse_gme_short_volume__4[[#This Row],[total_reported]]</f>
        <v>0.2433057542380799</v>
      </c>
      <c r="I1189" s="8">
        <v>5384</v>
      </c>
      <c r="J1189" s="8" t="s">
        <v>3017</v>
      </c>
      <c r="K1189" s="8" t="s">
        <v>3018</v>
      </c>
      <c r="L1189" s="8" t="s">
        <v>3019</v>
      </c>
      <c r="M1189" s="8" t="s">
        <v>3020</v>
      </c>
      <c r="N1189" s="8">
        <v>45572</v>
      </c>
      <c r="O1189" s="8">
        <v>33368</v>
      </c>
      <c r="P1189" s="8">
        <v>1275924</v>
      </c>
      <c r="Q1189" s="8">
        <v>443448</v>
      </c>
      <c r="R1189" s="8">
        <v>186296</v>
      </c>
      <c r="S1189" s="8">
        <v>19704</v>
      </c>
      <c r="T1189" s="8"/>
    </row>
    <row r="1190" spans="1:20">
      <c r="A1190" s="1">
        <v>44012</v>
      </c>
      <c r="B1190" s="8">
        <v>13573688</v>
      </c>
      <c r="C1190" s="8">
        <v>8140220</v>
      </c>
      <c r="D1190" s="8">
        <v>5433468</v>
      </c>
      <c r="E1190" s="10">
        <f>nyse_gme_short_volume__4[[#This Row],[total_short]]/nyse_gme_short_volume__4[[#This Row],[total_reported]]</f>
        <v>0.59970584265676363</v>
      </c>
      <c r="F1190" s="10">
        <f>nyse_gme_short_volume__4[[#This Row],[total_long]]/nyse_gme_short_volume__4[[#This Row],[total_reported]]</f>
        <v>0.40029415734323642</v>
      </c>
      <c r="G1190" s="8">
        <v>3289180</v>
      </c>
      <c r="H1190" s="10">
        <f>nyse_gme_short_volume__4[[#This Row],[Off-Exchange]]/nyse_gme_short_volume__4[[#This Row],[total_reported]]</f>
        <v>0.24232028907692588</v>
      </c>
      <c r="I1190" s="8">
        <v>11792</v>
      </c>
      <c r="J1190" s="8" t="s">
        <v>3021</v>
      </c>
      <c r="K1190" s="8" t="s">
        <v>3022</v>
      </c>
      <c r="L1190" s="8" t="s">
        <v>3023</v>
      </c>
      <c r="M1190" s="8" t="s">
        <v>3024</v>
      </c>
      <c r="N1190" s="8">
        <v>42836</v>
      </c>
      <c r="O1190" s="8">
        <v>30344</v>
      </c>
      <c r="P1190" s="8">
        <v>3023660</v>
      </c>
      <c r="Q1190" s="8">
        <v>473012</v>
      </c>
      <c r="R1190" s="8">
        <v>146584</v>
      </c>
      <c r="S1190" s="8">
        <v>17984</v>
      </c>
      <c r="T1190" s="8"/>
    </row>
    <row r="1191" spans="1:20">
      <c r="A1191" s="1">
        <v>44011</v>
      </c>
      <c r="B1191" s="8">
        <v>7110608</v>
      </c>
      <c r="C1191" s="8">
        <v>3534544</v>
      </c>
      <c r="D1191" s="8">
        <v>3576064</v>
      </c>
      <c r="E1191" s="10">
        <f>nyse_gme_short_volume__4[[#This Row],[total_short]]/nyse_gme_short_volume__4[[#This Row],[total_reported]]</f>
        <v>0.4970804184396046</v>
      </c>
      <c r="F1191" s="10">
        <f>nyse_gme_short_volume__4[[#This Row],[total_long]]/nyse_gme_short_volume__4[[#This Row],[total_reported]]</f>
        <v>0.5029195815603954</v>
      </c>
      <c r="G1191" s="8">
        <v>1456012</v>
      </c>
      <c r="H1191" s="10">
        <f>nyse_gme_short_volume__4[[#This Row],[Off-Exchange]]/nyse_gme_short_volume__4[[#This Row],[total_reported]]</f>
        <v>0.20476617470686051</v>
      </c>
      <c r="I1191" s="8">
        <v>13340</v>
      </c>
      <c r="J1191" s="8" t="s">
        <v>3025</v>
      </c>
      <c r="K1191" s="8" t="s">
        <v>3026</v>
      </c>
      <c r="L1191" s="8" t="s">
        <v>3027</v>
      </c>
      <c r="M1191" s="8" t="s">
        <v>3028</v>
      </c>
      <c r="N1191" s="8">
        <v>21228</v>
      </c>
      <c r="O1191" s="8">
        <v>28892</v>
      </c>
      <c r="P1191" s="8">
        <v>856368</v>
      </c>
      <c r="Q1191" s="8">
        <v>258552</v>
      </c>
      <c r="R1191" s="8">
        <v>141756</v>
      </c>
      <c r="S1191" s="8">
        <v>12596</v>
      </c>
      <c r="T1191" s="8"/>
    </row>
    <row r="1192" spans="1:20">
      <c r="A1192" s="1">
        <v>44008</v>
      </c>
      <c r="B1192" s="8">
        <v>12264456</v>
      </c>
      <c r="C1192" s="8">
        <v>5882708</v>
      </c>
      <c r="D1192" s="8">
        <v>6381748</v>
      </c>
      <c r="E1192" s="10">
        <f>nyse_gme_short_volume__4[[#This Row],[total_short]]/nyse_gme_short_volume__4[[#This Row],[total_reported]]</f>
        <v>0.4796550291345984</v>
      </c>
      <c r="F1192" s="10">
        <f>nyse_gme_short_volume__4[[#This Row],[total_long]]/nyse_gme_short_volume__4[[#This Row],[total_reported]]</f>
        <v>0.52034497086540166</v>
      </c>
      <c r="G1192" s="8">
        <v>1927464</v>
      </c>
      <c r="H1192" s="10">
        <f>nyse_gme_short_volume__4[[#This Row],[Off-Exchange]]/nyse_gme_short_volume__4[[#This Row],[total_reported]]</f>
        <v>0.15715854009342117</v>
      </c>
      <c r="I1192" s="8">
        <v>60384</v>
      </c>
      <c r="J1192" s="8" t="s">
        <v>3029</v>
      </c>
      <c r="K1192" s="8" t="s">
        <v>3030</v>
      </c>
      <c r="L1192" s="8" t="s">
        <v>3031</v>
      </c>
      <c r="M1192" s="8" t="s">
        <v>3032</v>
      </c>
      <c r="N1192" s="8">
        <v>51760</v>
      </c>
      <c r="O1192" s="8">
        <v>57200</v>
      </c>
      <c r="P1192" s="8">
        <v>2091396</v>
      </c>
      <c r="Q1192" s="8">
        <v>423080</v>
      </c>
      <c r="R1192" s="8">
        <v>214852</v>
      </c>
      <c r="S1192" s="8">
        <v>26600</v>
      </c>
      <c r="T1192" s="8"/>
    </row>
    <row r="1193" spans="1:20">
      <c r="A1193" s="1">
        <v>44007</v>
      </c>
      <c r="B1193" s="8">
        <v>8292384</v>
      </c>
      <c r="C1193" s="8">
        <v>3910156</v>
      </c>
      <c r="D1193" s="8">
        <v>4382228</v>
      </c>
      <c r="E1193" s="10">
        <f>nyse_gme_short_volume__4[[#This Row],[total_short]]/nyse_gme_short_volume__4[[#This Row],[total_reported]]</f>
        <v>0.4715358092437591</v>
      </c>
      <c r="F1193" s="10">
        <f>nyse_gme_short_volume__4[[#This Row],[total_long]]/nyse_gme_short_volume__4[[#This Row],[total_reported]]</f>
        <v>0.52846419075624096</v>
      </c>
      <c r="G1193" s="8">
        <v>1654756</v>
      </c>
      <c r="H1193" s="10">
        <f>nyse_gme_short_volume__4[[#This Row],[Off-Exchange]]/nyse_gme_short_volume__4[[#This Row],[total_reported]]</f>
        <v>0.19955129911977063</v>
      </c>
      <c r="I1193" s="8">
        <v>10100</v>
      </c>
      <c r="J1193" s="8" t="s">
        <v>3033</v>
      </c>
      <c r="K1193" s="8" t="s">
        <v>3034</v>
      </c>
      <c r="L1193" s="8" t="s">
        <v>3035</v>
      </c>
      <c r="M1193" s="8" t="s">
        <v>3036</v>
      </c>
      <c r="N1193" s="8">
        <v>30896</v>
      </c>
      <c r="O1193" s="8">
        <v>22732</v>
      </c>
      <c r="P1193" s="8">
        <v>1055868</v>
      </c>
      <c r="Q1193" s="8">
        <v>260272</v>
      </c>
      <c r="R1193" s="8">
        <v>136300</v>
      </c>
      <c r="S1193" s="8">
        <v>11336</v>
      </c>
      <c r="T1193" s="8"/>
    </row>
    <row r="1194" spans="1:20">
      <c r="A1194" s="1">
        <v>44006</v>
      </c>
      <c r="B1194" s="8">
        <v>10022852</v>
      </c>
      <c r="C1194" s="8">
        <v>5939416</v>
      </c>
      <c r="D1194" s="8">
        <v>4083436</v>
      </c>
      <c r="E1194" s="10">
        <f>nyse_gme_short_volume__4[[#This Row],[total_short]]/nyse_gme_short_volume__4[[#This Row],[total_reported]]</f>
        <v>0.59258741922957658</v>
      </c>
      <c r="F1194" s="10">
        <f>nyse_gme_short_volume__4[[#This Row],[total_long]]/nyse_gme_short_volume__4[[#This Row],[total_reported]]</f>
        <v>0.40741258077042342</v>
      </c>
      <c r="G1194" s="8">
        <v>2485924</v>
      </c>
      <c r="H1194" s="10">
        <f>nyse_gme_short_volume__4[[#This Row],[Off-Exchange]]/nyse_gme_short_volume__4[[#This Row],[total_reported]]</f>
        <v>0.24802561187175068</v>
      </c>
      <c r="I1194" s="8">
        <v>56640</v>
      </c>
      <c r="J1194" s="8" t="s">
        <v>3037</v>
      </c>
      <c r="K1194" s="8" t="s">
        <v>3038</v>
      </c>
      <c r="L1194" s="8" t="s">
        <v>3039</v>
      </c>
      <c r="M1194" s="8" t="s">
        <v>3040</v>
      </c>
      <c r="N1194" s="8">
        <v>24352</v>
      </c>
      <c r="O1194" s="8">
        <v>13400</v>
      </c>
      <c r="P1194" s="8">
        <v>1429828</v>
      </c>
      <c r="Q1194" s="8">
        <v>629404</v>
      </c>
      <c r="R1194" s="8">
        <v>137476</v>
      </c>
      <c r="S1194" s="8">
        <v>9204</v>
      </c>
      <c r="T1194" s="8">
        <v>0</v>
      </c>
    </row>
    <row r="1195" spans="1:20">
      <c r="A1195" s="1">
        <v>44005</v>
      </c>
      <c r="B1195" s="8">
        <v>11150788</v>
      </c>
      <c r="C1195" s="8">
        <v>3486760</v>
      </c>
      <c r="D1195" s="8">
        <v>7664028</v>
      </c>
      <c r="E1195" s="10">
        <f>nyse_gme_short_volume__4[[#This Row],[total_short]]/nyse_gme_short_volume__4[[#This Row],[total_reported]]</f>
        <v>0.31269180258830137</v>
      </c>
      <c r="F1195" s="10">
        <f>nyse_gme_short_volume__4[[#This Row],[total_long]]/nyse_gme_short_volume__4[[#This Row],[total_reported]]</f>
        <v>0.68730819741169857</v>
      </c>
      <c r="G1195" s="8">
        <v>1260488</v>
      </c>
      <c r="H1195" s="10">
        <f>nyse_gme_short_volume__4[[#This Row],[Off-Exchange]]/nyse_gme_short_volume__4[[#This Row],[total_reported]]</f>
        <v>0.11304026226666672</v>
      </c>
      <c r="I1195" s="8">
        <v>21912</v>
      </c>
      <c r="J1195" s="8" t="s">
        <v>3041</v>
      </c>
      <c r="K1195" s="8" t="s">
        <v>3042</v>
      </c>
      <c r="L1195" s="8" t="s">
        <v>3043</v>
      </c>
      <c r="M1195" s="8" t="s">
        <v>3044</v>
      </c>
      <c r="N1195" s="8">
        <v>30000</v>
      </c>
      <c r="O1195" s="8">
        <v>19616</v>
      </c>
      <c r="P1195" s="8">
        <v>691376</v>
      </c>
      <c r="Q1195" s="8">
        <v>429656</v>
      </c>
      <c r="R1195" s="8">
        <v>140116</v>
      </c>
      <c r="S1195" s="8">
        <v>7624</v>
      </c>
      <c r="T1195" s="8"/>
    </row>
    <row r="1196" spans="1:20">
      <c r="A1196" s="1">
        <v>44004</v>
      </c>
      <c r="B1196" s="8">
        <v>11273256</v>
      </c>
      <c r="C1196" s="8">
        <v>3518920</v>
      </c>
      <c r="D1196" s="8">
        <v>7754336</v>
      </c>
      <c r="E1196" s="10">
        <f>nyse_gme_short_volume__4[[#This Row],[total_short]]/nyse_gme_short_volume__4[[#This Row],[total_reported]]</f>
        <v>0.31214761733433533</v>
      </c>
      <c r="F1196" s="10">
        <f>nyse_gme_short_volume__4[[#This Row],[total_long]]/nyse_gme_short_volume__4[[#This Row],[total_reported]]</f>
        <v>0.68785238266566462</v>
      </c>
      <c r="G1196" s="8">
        <v>1338192</v>
      </c>
      <c r="H1196" s="10">
        <f>nyse_gme_short_volume__4[[#This Row],[Off-Exchange]]/nyse_gme_short_volume__4[[#This Row],[total_reported]]</f>
        <v>0.11870501299713233</v>
      </c>
      <c r="I1196" s="8">
        <v>86504</v>
      </c>
      <c r="J1196" s="8" t="s">
        <v>3045</v>
      </c>
      <c r="K1196" s="8" t="s">
        <v>3046</v>
      </c>
      <c r="L1196" s="8" t="s">
        <v>3047</v>
      </c>
      <c r="M1196" s="8" t="s">
        <v>3048</v>
      </c>
      <c r="N1196" s="8">
        <v>80888</v>
      </c>
      <c r="O1196" s="8">
        <v>3788</v>
      </c>
      <c r="P1196" s="8">
        <v>656940</v>
      </c>
      <c r="Q1196" s="8">
        <v>181736</v>
      </c>
      <c r="R1196" s="8">
        <v>209596</v>
      </c>
      <c r="S1196" s="8">
        <v>5168</v>
      </c>
      <c r="T1196" s="8"/>
    </row>
    <row r="1197" spans="1:20">
      <c r="A1197" s="1">
        <v>44001</v>
      </c>
      <c r="B1197" s="8">
        <v>25418992</v>
      </c>
      <c r="C1197" s="8">
        <v>10773656</v>
      </c>
      <c r="D1197" s="8">
        <v>14645336</v>
      </c>
      <c r="E1197" s="10">
        <f>nyse_gme_short_volume__4[[#This Row],[total_short]]/nyse_gme_short_volume__4[[#This Row],[total_reported]]</f>
        <v>0.42384277079122573</v>
      </c>
      <c r="F1197" s="10">
        <f>nyse_gme_short_volume__4[[#This Row],[total_long]]/nyse_gme_short_volume__4[[#This Row],[total_reported]]</f>
        <v>0.57615722920877432</v>
      </c>
      <c r="G1197" s="8">
        <v>3545300</v>
      </c>
      <c r="H1197" s="10">
        <f>nyse_gme_short_volume__4[[#This Row],[Off-Exchange]]/nyse_gme_short_volume__4[[#This Row],[total_reported]]</f>
        <v>0.13947445280284915</v>
      </c>
      <c r="I1197" s="8">
        <v>5788</v>
      </c>
      <c r="J1197" s="8" t="s">
        <v>3049</v>
      </c>
      <c r="K1197" s="8" t="s">
        <v>3050</v>
      </c>
      <c r="L1197" s="8" t="s">
        <v>3051</v>
      </c>
      <c r="M1197" s="8" t="s">
        <v>3052</v>
      </c>
      <c r="N1197" s="8">
        <v>51744</v>
      </c>
      <c r="O1197" s="8">
        <v>12452</v>
      </c>
      <c r="P1197" s="8">
        <v>5577576</v>
      </c>
      <c r="Q1197" s="8">
        <v>518132</v>
      </c>
      <c r="R1197" s="8">
        <v>161456</v>
      </c>
      <c r="S1197" s="8">
        <v>8796</v>
      </c>
      <c r="T1197" s="8"/>
    </row>
    <row r="1198" spans="1:20">
      <c r="A1198" s="1">
        <v>44000</v>
      </c>
      <c r="B1198" s="8">
        <v>11737596</v>
      </c>
      <c r="C1198" s="8">
        <v>5977608</v>
      </c>
      <c r="D1198" s="8">
        <v>5759988</v>
      </c>
      <c r="E1198" s="10">
        <f>nyse_gme_short_volume__4[[#This Row],[total_short]]/nyse_gme_short_volume__4[[#This Row],[total_reported]]</f>
        <v>0.50927021171967413</v>
      </c>
      <c r="F1198" s="10">
        <f>nyse_gme_short_volume__4[[#This Row],[total_long]]/nyse_gme_short_volume__4[[#This Row],[total_reported]]</f>
        <v>0.49072978828032587</v>
      </c>
      <c r="G1198" s="8">
        <v>1482956</v>
      </c>
      <c r="H1198" s="10">
        <f>nyse_gme_short_volume__4[[#This Row],[Off-Exchange]]/nyse_gme_short_volume__4[[#This Row],[total_reported]]</f>
        <v>0.12634239583642171</v>
      </c>
      <c r="I1198" s="8">
        <v>16848</v>
      </c>
      <c r="J1198" s="8" t="s">
        <v>3053</v>
      </c>
      <c r="K1198" s="8" t="s">
        <v>3054</v>
      </c>
      <c r="L1198" s="8" t="s">
        <v>3055</v>
      </c>
      <c r="M1198" s="8" t="s">
        <v>3056</v>
      </c>
      <c r="N1198" s="8">
        <v>45412</v>
      </c>
      <c r="O1198" s="8">
        <v>20000</v>
      </c>
      <c r="P1198" s="8">
        <v>2646816</v>
      </c>
      <c r="Q1198" s="8">
        <v>539192</v>
      </c>
      <c r="R1198" s="8">
        <v>159128</v>
      </c>
      <c r="S1198" s="8">
        <v>3044</v>
      </c>
      <c r="T1198" s="8"/>
    </row>
    <row r="1199" spans="1:20">
      <c r="A1199" s="1">
        <v>43999</v>
      </c>
      <c r="B1199" s="8">
        <v>12995080</v>
      </c>
      <c r="C1199" s="8">
        <v>6256424</v>
      </c>
      <c r="D1199" s="8">
        <v>6738656</v>
      </c>
      <c r="E1199" s="10">
        <f>nyse_gme_short_volume__4[[#This Row],[total_short]]/nyse_gme_short_volume__4[[#This Row],[total_reported]]</f>
        <v>0.48144559325529357</v>
      </c>
      <c r="F1199" s="10">
        <f>nyse_gme_short_volume__4[[#This Row],[total_long]]/nyse_gme_short_volume__4[[#This Row],[total_reported]]</f>
        <v>0.51855440674470643</v>
      </c>
      <c r="G1199" s="8">
        <v>2296220</v>
      </c>
      <c r="H1199" s="10">
        <f>nyse_gme_short_volume__4[[#This Row],[Off-Exchange]]/nyse_gme_short_volume__4[[#This Row],[total_reported]]</f>
        <v>0.17669918153639685</v>
      </c>
      <c r="I1199" s="8">
        <v>11344</v>
      </c>
      <c r="J1199" s="8" t="s">
        <v>3057</v>
      </c>
      <c r="K1199" s="8" t="s">
        <v>3058</v>
      </c>
      <c r="L1199" s="8" t="s">
        <v>3059</v>
      </c>
      <c r="M1199" s="8" t="s">
        <v>3060</v>
      </c>
      <c r="N1199" s="8">
        <v>31104</v>
      </c>
      <c r="O1199" s="8">
        <v>6400</v>
      </c>
      <c r="P1199" s="8">
        <v>2562244</v>
      </c>
      <c r="Q1199" s="8">
        <v>386252</v>
      </c>
      <c r="R1199" s="8">
        <v>125304</v>
      </c>
      <c r="S1199" s="8">
        <v>14420</v>
      </c>
      <c r="T1199" s="8"/>
    </row>
    <row r="1200" spans="1:20">
      <c r="A1200" s="1">
        <v>43998</v>
      </c>
      <c r="B1200" s="8">
        <v>10637908</v>
      </c>
      <c r="C1200" s="8">
        <v>6642528</v>
      </c>
      <c r="D1200" s="8">
        <v>3995380</v>
      </c>
      <c r="E1200" s="10">
        <f>nyse_gme_short_volume__4[[#This Row],[total_short]]/nyse_gme_short_volume__4[[#This Row],[total_reported]]</f>
        <v>0.62442051576306168</v>
      </c>
      <c r="F1200" s="10">
        <f>nyse_gme_short_volume__4[[#This Row],[total_long]]/nyse_gme_short_volume__4[[#This Row],[total_reported]]</f>
        <v>0.37557948423693832</v>
      </c>
      <c r="G1200" s="8">
        <v>2360704</v>
      </c>
      <c r="H1200" s="10">
        <f>nyse_gme_short_volume__4[[#This Row],[Off-Exchange]]/nyse_gme_short_volume__4[[#This Row],[total_reported]]</f>
        <v>0.22191430871558582</v>
      </c>
      <c r="I1200" s="8">
        <v>29836</v>
      </c>
      <c r="J1200" s="8" t="s">
        <v>3061</v>
      </c>
      <c r="K1200" s="8" t="s">
        <v>3062</v>
      </c>
      <c r="L1200" s="8" t="s">
        <v>3063</v>
      </c>
      <c r="M1200" s="8" t="s">
        <v>3064</v>
      </c>
      <c r="N1200" s="8">
        <v>50164</v>
      </c>
      <c r="O1200" s="8">
        <v>47256</v>
      </c>
      <c r="P1200" s="8">
        <v>1720680</v>
      </c>
      <c r="Q1200" s="8">
        <v>803472</v>
      </c>
      <c r="R1200" s="8">
        <v>132080</v>
      </c>
      <c r="S1200" s="8">
        <v>5236</v>
      </c>
      <c r="T1200" s="8">
        <v>0</v>
      </c>
    </row>
    <row r="1201" spans="1:20">
      <c r="A1201" s="1">
        <v>43997</v>
      </c>
      <c r="B1201" s="8">
        <v>13213240</v>
      </c>
      <c r="C1201" s="8">
        <v>5271776</v>
      </c>
      <c r="D1201" s="8">
        <v>7941464</v>
      </c>
      <c r="E1201" s="10">
        <f>nyse_gme_short_volume__4[[#This Row],[total_short]]/nyse_gme_short_volume__4[[#This Row],[total_reported]]</f>
        <v>0.39897678389251995</v>
      </c>
      <c r="F1201" s="10">
        <f>nyse_gme_short_volume__4[[#This Row],[total_long]]/nyse_gme_short_volume__4[[#This Row],[total_reported]]</f>
        <v>0.60102321610748011</v>
      </c>
      <c r="G1201" s="8">
        <v>2192368</v>
      </c>
      <c r="H1201" s="10">
        <f>nyse_gme_short_volume__4[[#This Row],[Off-Exchange]]/nyse_gme_short_volume__4[[#This Row],[total_reported]]</f>
        <v>0.16592205999436929</v>
      </c>
      <c r="I1201" s="8">
        <v>99808</v>
      </c>
      <c r="J1201" s="8" t="s">
        <v>3065</v>
      </c>
      <c r="K1201" s="8" t="s">
        <v>3066</v>
      </c>
      <c r="L1201" s="8" t="s">
        <v>3067</v>
      </c>
      <c r="M1201" s="8" t="s">
        <v>3068</v>
      </c>
      <c r="N1201" s="8">
        <v>38556</v>
      </c>
      <c r="O1201" s="8">
        <v>14560</v>
      </c>
      <c r="P1201" s="8">
        <v>1145780</v>
      </c>
      <c r="Q1201" s="8">
        <v>707804</v>
      </c>
      <c r="R1201" s="8">
        <v>111332</v>
      </c>
      <c r="S1201" s="8">
        <v>10160</v>
      </c>
      <c r="T1201" s="8"/>
    </row>
    <row r="1202" spans="1:20">
      <c r="A1202" s="1">
        <v>43994</v>
      </c>
      <c r="B1202" s="8">
        <v>14639432</v>
      </c>
      <c r="C1202" s="8">
        <v>5038212</v>
      </c>
      <c r="D1202" s="8">
        <v>9601220</v>
      </c>
      <c r="E1202" s="10">
        <f>nyse_gme_short_volume__4[[#This Row],[total_short]]/nyse_gme_short_volume__4[[#This Row],[total_reported]]</f>
        <v>0.34415351633861202</v>
      </c>
      <c r="F1202" s="10">
        <f>nyse_gme_short_volume__4[[#This Row],[total_long]]/nyse_gme_short_volume__4[[#This Row],[total_reported]]</f>
        <v>0.65584648366138798</v>
      </c>
      <c r="G1202" s="8">
        <v>1718252</v>
      </c>
      <c r="H1202" s="10">
        <f>nyse_gme_short_volume__4[[#This Row],[Off-Exchange]]/nyse_gme_short_volume__4[[#This Row],[total_reported]]</f>
        <v>0.11737149364811422</v>
      </c>
      <c r="I1202" s="8">
        <v>155576</v>
      </c>
      <c r="J1202" s="8" t="s">
        <v>3069</v>
      </c>
      <c r="K1202" s="8" t="s">
        <v>3070</v>
      </c>
      <c r="L1202" s="8" t="s">
        <v>3071</v>
      </c>
      <c r="M1202" s="8" t="s">
        <v>3072</v>
      </c>
      <c r="N1202" s="8">
        <v>186580</v>
      </c>
      <c r="O1202" s="8">
        <v>8800</v>
      </c>
      <c r="P1202" s="8">
        <v>1504024</v>
      </c>
      <c r="Q1202" s="8">
        <v>432912</v>
      </c>
      <c r="R1202" s="8">
        <v>63032</v>
      </c>
      <c r="S1202" s="8">
        <v>3120</v>
      </c>
      <c r="T1202" s="8"/>
    </row>
    <row r="1203" spans="1:20">
      <c r="A1203" s="1">
        <v>43993</v>
      </c>
      <c r="B1203" s="8">
        <v>21230568</v>
      </c>
      <c r="C1203" s="8">
        <v>8277492</v>
      </c>
      <c r="D1203" s="8">
        <v>12953076</v>
      </c>
      <c r="E1203" s="10">
        <f>nyse_gme_short_volume__4[[#This Row],[total_short]]/nyse_gme_short_volume__4[[#This Row],[total_reported]]</f>
        <v>0.38988556500231175</v>
      </c>
      <c r="F1203" s="10">
        <f>nyse_gme_short_volume__4[[#This Row],[total_long]]/nyse_gme_short_volume__4[[#This Row],[total_reported]]</f>
        <v>0.61011443499768825</v>
      </c>
      <c r="G1203" s="8">
        <v>5112592</v>
      </c>
      <c r="H1203" s="10">
        <f>nyse_gme_short_volume__4[[#This Row],[Off-Exchange]]/nyse_gme_short_volume__4[[#This Row],[total_reported]]</f>
        <v>0.24081277523992764</v>
      </c>
      <c r="I1203" s="8">
        <v>179660</v>
      </c>
      <c r="J1203" s="8" t="s">
        <v>3073</v>
      </c>
      <c r="K1203" s="8" t="s">
        <v>3074</v>
      </c>
      <c r="L1203" s="8" t="s">
        <v>3075</v>
      </c>
      <c r="M1203" s="8" t="s">
        <v>3076</v>
      </c>
      <c r="N1203" s="8">
        <v>80496</v>
      </c>
      <c r="O1203" s="8">
        <v>32780</v>
      </c>
      <c r="P1203" s="8">
        <v>1395368</v>
      </c>
      <c r="Q1203" s="8">
        <v>482480</v>
      </c>
      <c r="R1203" s="8">
        <v>92896</v>
      </c>
      <c r="S1203" s="8">
        <v>8916</v>
      </c>
      <c r="T1203" s="8"/>
    </row>
    <row r="1204" spans="1:20">
      <c r="A1204" s="1">
        <v>43992</v>
      </c>
      <c r="B1204" s="8">
        <v>36061768</v>
      </c>
      <c r="C1204" s="8">
        <v>15742116</v>
      </c>
      <c r="D1204" s="8">
        <v>20319652</v>
      </c>
      <c r="E1204" s="10">
        <f>nyse_gme_short_volume__4[[#This Row],[total_short]]/nyse_gme_short_volume__4[[#This Row],[total_reported]]</f>
        <v>0.43653200808124548</v>
      </c>
      <c r="F1204" s="10">
        <f>nyse_gme_short_volume__4[[#This Row],[total_long]]/nyse_gme_short_volume__4[[#This Row],[total_reported]]</f>
        <v>0.56346799191875452</v>
      </c>
      <c r="G1204" s="8">
        <v>7937704</v>
      </c>
      <c r="H1204" s="10">
        <f>nyse_gme_short_volume__4[[#This Row],[Off-Exchange]]/nyse_gme_short_volume__4[[#This Row],[total_reported]]</f>
        <v>0.2201141108777584</v>
      </c>
      <c r="I1204" s="8">
        <v>279644</v>
      </c>
      <c r="J1204" s="8" t="s">
        <v>3077</v>
      </c>
      <c r="K1204" s="8" t="s">
        <v>3078</v>
      </c>
      <c r="L1204" s="8" t="s">
        <v>3079</v>
      </c>
      <c r="M1204" s="8" t="s">
        <v>3080</v>
      </c>
      <c r="N1204" s="8">
        <v>102516</v>
      </c>
      <c r="O1204" s="8">
        <v>136396</v>
      </c>
      <c r="P1204" s="8">
        <v>2777408</v>
      </c>
      <c r="Q1204" s="8">
        <v>1937032</v>
      </c>
      <c r="R1204" s="8">
        <v>152640</v>
      </c>
      <c r="S1204" s="8">
        <v>32512</v>
      </c>
      <c r="T1204" s="8">
        <v>0</v>
      </c>
    </row>
    <row r="1205" spans="1:20">
      <c r="A1205" s="1">
        <v>43991</v>
      </c>
      <c r="B1205" s="8">
        <v>26001684</v>
      </c>
      <c r="C1205" s="8">
        <v>13857628</v>
      </c>
      <c r="D1205" s="8">
        <v>12144056</v>
      </c>
      <c r="E1205" s="10">
        <f>nyse_gme_short_volume__4[[#This Row],[total_short]]/nyse_gme_short_volume__4[[#This Row],[total_reported]]</f>
        <v>0.53295117347014909</v>
      </c>
      <c r="F1205" s="10">
        <f>nyse_gme_short_volume__4[[#This Row],[total_long]]/nyse_gme_short_volume__4[[#This Row],[total_reported]]</f>
        <v>0.46704882652985091</v>
      </c>
      <c r="G1205" s="8">
        <v>8245416</v>
      </c>
      <c r="H1205" s="10">
        <f>nyse_gme_short_volume__4[[#This Row],[Off-Exchange]]/nyse_gme_short_volume__4[[#This Row],[total_reported]]</f>
        <v>0.3171108455898472</v>
      </c>
      <c r="I1205" s="8">
        <v>224428</v>
      </c>
      <c r="J1205" s="8" t="s">
        <v>3081</v>
      </c>
      <c r="K1205" s="8" t="s">
        <v>3082</v>
      </c>
      <c r="L1205" s="8" t="s">
        <v>3083</v>
      </c>
      <c r="M1205" s="8" t="s">
        <v>3084</v>
      </c>
      <c r="N1205" s="8">
        <v>172188</v>
      </c>
      <c r="O1205" s="8">
        <v>25396</v>
      </c>
      <c r="P1205" s="8">
        <v>1983376</v>
      </c>
      <c r="Q1205" s="8">
        <v>1148552</v>
      </c>
      <c r="R1205" s="8">
        <v>268356</v>
      </c>
      <c r="S1205" s="8">
        <v>14856</v>
      </c>
      <c r="T1205" s="8"/>
    </row>
    <row r="1206" spans="1:20">
      <c r="A1206" s="1">
        <v>43990</v>
      </c>
      <c r="B1206" s="8">
        <v>34728488</v>
      </c>
      <c r="C1206" s="8">
        <v>15613628</v>
      </c>
      <c r="D1206" s="8">
        <v>19114860</v>
      </c>
      <c r="E1206" s="10">
        <f>nyse_gme_short_volume__4[[#This Row],[total_short]]/nyse_gme_short_volume__4[[#This Row],[total_reported]]</f>
        <v>0.44959135566166891</v>
      </c>
      <c r="F1206" s="10">
        <f>nyse_gme_short_volume__4[[#This Row],[total_long]]/nyse_gme_short_volume__4[[#This Row],[total_reported]]</f>
        <v>0.55040864433833114</v>
      </c>
      <c r="G1206" s="8">
        <v>6484808</v>
      </c>
      <c r="H1206" s="10">
        <f>nyse_gme_short_volume__4[[#This Row],[Off-Exchange]]/nyse_gme_short_volume__4[[#This Row],[total_reported]]</f>
        <v>0.18672877437105814</v>
      </c>
      <c r="I1206" s="8">
        <v>250272</v>
      </c>
      <c r="J1206" s="8" t="s">
        <v>3085</v>
      </c>
      <c r="K1206" s="8" t="s">
        <v>3086</v>
      </c>
      <c r="L1206" s="8" t="s">
        <v>3087</v>
      </c>
      <c r="M1206" s="8" t="s">
        <v>3088</v>
      </c>
      <c r="N1206" s="8">
        <v>239608</v>
      </c>
      <c r="O1206" s="8">
        <v>99600</v>
      </c>
      <c r="P1206" s="8">
        <v>3392692</v>
      </c>
      <c r="Q1206" s="8">
        <v>2090528</v>
      </c>
      <c r="R1206" s="8">
        <v>141728</v>
      </c>
      <c r="S1206" s="8">
        <v>35248</v>
      </c>
      <c r="T1206" s="8">
        <v>400</v>
      </c>
    </row>
    <row r="1207" spans="1:20">
      <c r="A1207" s="1">
        <v>43987</v>
      </c>
      <c r="B1207" s="8">
        <v>21253136</v>
      </c>
      <c r="C1207" s="8">
        <v>10032344</v>
      </c>
      <c r="D1207" s="8">
        <v>11220792</v>
      </c>
      <c r="E1207" s="10">
        <f>nyse_gme_short_volume__4[[#This Row],[total_short]]/nyse_gme_short_volume__4[[#This Row],[total_reported]]</f>
        <v>0.47204064379016819</v>
      </c>
      <c r="F1207" s="10">
        <f>nyse_gme_short_volume__4[[#This Row],[total_long]]/nyse_gme_short_volume__4[[#This Row],[total_reported]]</f>
        <v>0.52795935620983181</v>
      </c>
      <c r="G1207" s="8">
        <v>4752912</v>
      </c>
      <c r="H1207" s="10">
        <f>nyse_gme_short_volume__4[[#This Row],[Off-Exchange]]/nyse_gme_short_volume__4[[#This Row],[total_reported]]</f>
        <v>0.2236334440244489</v>
      </c>
      <c r="I1207" s="8">
        <v>212768</v>
      </c>
      <c r="J1207" s="8" t="s">
        <v>3089</v>
      </c>
      <c r="K1207" s="8" t="s">
        <v>3090</v>
      </c>
      <c r="L1207" s="8" t="s">
        <v>3091</v>
      </c>
      <c r="M1207" s="8" t="s">
        <v>3092</v>
      </c>
      <c r="N1207" s="8">
        <v>72800</v>
      </c>
      <c r="O1207" s="8">
        <v>122068</v>
      </c>
      <c r="P1207" s="8">
        <v>1900892</v>
      </c>
      <c r="Q1207" s="8">
        <v>1069492</v>
      </c>
      <c r="R1207" s="8">
        <v>118536</v>
      </c>
      <c r="S1207" s="8">
        <v>8800</v>
      </c>
      <c r="T1207" s="8">
        <v>12</v>
      </c>
    </row>
    <row r="1208" spans="1:20">
      <c r="A1208" s="1">
        <v>43986</v>
      </c>
      <c r="B1208" s="8">
        <v>11722776</v>
      </c>
      <c r="C1208" s="8">
        <v>6603372</v>
      </c>
      <c r="D1208" s="8">
        <v>5119404</v>
      </c>
      <c r="E1208" s="10">
        <f>nyse_gme_short_volume__4[[#This Row],[total_short]]/nyse_gme_short_volume__4[[#This Row],[total_reported]]</f>
        <v>0.56329422314305078</v>
      </c>
      <c r="F1208" s="10">
        <f>nyse_gme_short_volume__4[[#This Row],[total_long]]/nyse_gme_short_volume__4[[#This Row],[total_reported]]</f>
        <v>0.43670577685694922</v>
      </c>
      <c r="G1208" s="8">
        <v>3206428</v>
      </c>
      <c r="H1208" s="10">
        <f>nyse_gme_short_volume__4[[#This Row],[Off-Exchange]]/nyse_gme_short_volume__4[[#This Row],[total_reported]]</f>
        <v>0.27352122057096373</v>
      </c>
      <c r="I1208" s="8">
        <v>139912</v>
      </c>
      <c r="J1208" s="8" t="s">
        <v>3093</v>
      </c>
      <c r="K1208" s="8" t="s">
        <v>3094</v>
      </c>
      <c r="L1208" s="8" t="s">
        <v>3095</v>
      </c>
      <c r="M1208" s="8" t="s">
        <v>3096</v>
      </c>
      <c r="N1208" s="8">
        <v>33168</v>
      </c>
      <c r="O1208" s="8">
        <v>13200</v>
      </c>
      <c r="P1208" s="8">
        <v>1258620</v>
      </c>
      <c r="Q1208" s="8">
        <v>693520</v>
      </c>
      <c r="R1208" s="8">
        <v>101584</v>
      </c>
      <c r="S1208" s="8">
        <v>4816</v>
      </c>
      <c r="T1208" s="8">
        <v>8</v>
      </c>
    </row>
    <row r="1209" spans="1:20">
      <c r="A1209" s="1">
        <v>43985</v>
      </c>
      <c r="B1209" s="8">
        <v>10687552</v>
      </c>
      <c r="C1209" s="8">
        <v>3971884</v>
      </c>
      <c r="D1209" s="8">
        <v>6715668</v>
      </c>
      <c r="E1209" s="10">
        <f>nyse_gme_short_volume__4[[#This Row],[total_short]]/nyse_gme_short_volume__4[[#This Row],[total_reported]]</f>
        <v>0.37163646080973456</v>
      </c>
      <c r="F1209" s="10">
        <f>nyse_gme_short_volume__4[[#This Row],[total_long]]/nyse_gme_short_volume__4[[#This Row],[total_reported]]</f>
        <v>0.62836353919026544</v>
      </c>
      <c r="G1209" s="8">
        <v>2246168</v>
      </c>
      <c r="H1209" s="10">
        <f>nyse_gme_short_volume__4[[#This Row],[Off-Exchange]]/nyse_gme_short_volume__4[[#This Row],[total_reported]]</f>
        <v>0.2101667435161953</v>
      </c>
      <c r="I1209" s="8">
        <v>70052</v>
      </c>
      <c r="J1209" s="8" t="s">
        <v>3097</v>
      </c>
      <c r="K1209" s="8" t="s">
        <v>3098</v>
      </c>
      <c r="L1209" s="8" t="s">
        <v>3099</v>
      </c>
      <c r="M1209" s="8" t="s">
        <v>3100</v>
      </c>
      <c r="N1209" s="8">
        <v>17992</v>
      </c>
      <c r="O1209" s="8">
        <v>13200</v>
      </c>
      <c r="P1209" s="8">
        <v>535832</v>
      </c>
      <c r="Q1209" s="8">
        <v>424300</v>
      </c>
      <c r="R1209" s="8">
        <v>132096</v>
      </c>
      <c r="S1209" s="8">
        <v>6468</v>
      </c>
      <c r="T1209" s="8">
        <v>404</v>
      </c>
    </row>
    <row r="1210" spans="1:20">
      <c r="A1210" s="1">
        <v>43984</v>
      </c>
      <c r="B1210" s="8">
        <v>8017112</v>
      </c>
      <c r="C1210" s="8">
        <v>4108092</v>
      </c>
      <c r="D1210" s="8">
        <v>3909020</v>
      </c>
      <c r="E1210" s="10">
        <f>nyse_gme_short_volume__4[[#This Row],[total_short]]/nyse_gme_short_volume__4[[#This Row],[total_reported]]</f>
        <v>0.5124154433666388</v>
      </c>
      <c r="F1210" s="10">
        <f>nyse_gme_short_volume__4[[#This Row],[total_long]]/nyse_gme_short_volume__4[[#This Row],[total_reported]]</f>
        <v>0.48758455663336125</v>
      </c>
      <c r="G1210" s="8">
        <v>1859548</v>
      </c>
      <c r="H1210" s="10">
        <f>nyse_gme_short_volume__4[[#This Row],[Off-Exchange]]/nyse_gme_short_volume__4[[#This Row],[total_reported]]</f>
        <v>0.2319473645871481</v>
      </c>
      <c r="I1210" s="8">
        <v>59280</v>
      </c>
      <c r="J1210" s="8" t="s">
        <v>3101</v>
      </c>
      <c r="K1210" s="8" t="s">
        <v>3102</v>
      </c>
      <c r="L1210" s="8" t="s">
        <v>3103</v>
      </c>
      <c r="M1210" s="8" t="s">
        <v>3104</v>
      </c>
      <c r="N1210" s="8">
        <v>22064</v>
      </c>
      <c r="O1210" s="8">
        <v>11796</v>
      </c>
      <c r="P1210" s="8">
        <v>864724</v>
      </c>
      <c r="Q1210" s="8">
        <v>319604</v>
      </c>
      <c r="R1210" s="8">
        <v>100848</v>
      </c>
      <c r="S1210" s="8">
        <v>21476</v>
      </c>
      <c r="T1210" s="8">
        <v>8</v>
      </c>
    </row>
    <row r="1211" spans="1:20">
      <c r="A1211" s="1">
        <v>43983</v>
      </c>
      <c r="B1211" s="8">
        <v>8601276</v>
      </c>
      <c r="C1211" s="8">
        <v>3660348</v>
      </c>
      <c r="D1211" s="8">
        <v>4940928</v>
      </c>
      <c r="E1211" s="10">
        <f>nyse_gme_short_volume__4[[#This Row],[total_short]]/nyse_gme_short_volume__4[[#This Row],[total_reported]]</f>
        <v>0.42555871942721057</v>
      </c>
      <c r="F1211" s="10">
        <f>nyse_gme_short_volume__4[[#This Row],[total_long]]/nyse_gme_short_volume__4[[#This Row],[total_reported]]</f>
        <v>0.57444128057278943</v>
      </c>
      <c r="G1211" s="8">
        <v>1716640</v>
      </c>
      <c r="H1211" s="10">
        <f>nyse_gme_short_volume__4[[#This Row],[Off-Exchange]]/nyse_gme_short_volume__4[[#This Row],[total_reported]]</f>
        <v>0.19957969026921121</v>
      </c>
      <c r="I1211" s="8">
        <v>67696</v>
      </c>
      <c r="J1211" s="8" t="s">
        <v>3105</v>
      </c>
      <c r="K1211" s="8" t="s">
        <v>3106</v>
      </c>
      <c r="L1211" s="8" t="s">
        <v>3107</v>
      </c>
      <c r="M1211" s="8" t="s">
        <v>3108</v>
      </c>
      <c r="N1211" s="8">
        <v>10224</v>
      </c>
      <c r="O1211" s="8">
        <v>16900</v>
      </c>
      <c r="P1211" s="8">
        <v>998748</v>
      </c>
      <c r="Q1211" s="8">
        <v>248524</v>
      </c>
      <c r="R1211" s="8">
        <v>96812</v>
      </c>
      <c r="S1211" s="8">
        <v>11956</v>
      </c>
      <c r="T1211" s="8">
        <v>40</v>
      </c>
    </row>
    <row r="1212" spans="1:20">
      <c r="A1212" s="1">
        <v>43980</v>
      </c>
      <c r="B1212" s="8">
        <v>13851696</v>
      </c>
      <c r="C1212" s="8">
        <v>7310376</v>
      </c>
      <c r="D1212" s="8">
        <v>6541320</v>
      </c>
      <c r="E1212" s="10">
        <f>nyse_gme_short_volume__4[[#This Row],[total_short]]/nyse_gme_short_volume__4[[#This Row],[total_reported]]</f>
        <v>0.52776035512185659</v>
      </c>
      <c r="F1212" s="10">
        <f>nyse_gme_short_volume__4[[#This Row],[total_long]]/nyse_gme_short_volume__4[[#This Row],[total_reported]]</f>
        <v>0.47223964487814346</v>
      </c>
      <c r="G1212" s="8">
        <v>3214436</v>
      </c>
      <c r="H1212" s="10">
        <f>nyse_gme_short_volume__4[[#This Row],[Off-Exchange]]/nyse_gme_short_volume__4[[#This Row],[total_reported]]</f>
        <v>0.23206082489826516</v>
      </c>
      <c r="I1212" s="8">
        <v>19320</v>
      </c>
      <c r="J1212" s="8" t="s">
        <v>3109</v>
      </c>
      <c r="K1212" s="8" t="s">
        <v>3110</v>
      </c>
      <c r="L1212" s="8" t="s">
        <v>3111</v>
      </c>
      <c r="M1212" s="8" t="s">
        <v>3112</v>
      </c>
      <c r="N1212" s="8">
        <v>114868</v>
      </c>
      <c r="O1212" s="8">
        <v>29772</v>
      </c>
      <c r="P1212" s="8">
        <v>1812612</v>
      </c>
      <c r="Q1212" s="8">
        <v>641628</v>
      </c>
      <c r="R1212" s="8">
        <v>162284</v>
      </c>
      <c r="S1212" s="8">
        <v>96432</v>
      </c>
      <c r="T1212" s="8">
        <v>28</v>
      </c>
    </row>
    <row r="1213" spans="1:20">
      <c r="A1213" s="1">
        <v>43979</v>
      </c>
      <c r="B1213" s="8">
        <v>7622200</v>
      </c>
      <c r="C1213" s="8">
        <v>4387020</v>
      </c>
      <c r="D1213" s="8">
        <v>3235180</v>
      </c>
      <c r="E1213" s="10">
        <f>nyse_gme_short_volume__4[[#This Row],[total_short]]/nyse_gme_short_volume__4[[#This Row],[total_reported]]</f>
        <v>0.57555823777911885</v>
      </c>
      <c r="F1213" s="10">
        <f>nyse_gme_short_volume__4[[#This Row],[total_long]]/nyse_gme_short_volume__4[[#This Row],[total_reported]]</f>
        <v>0.42444176222088109</v>
      </c>
      <c r="G1213" s="8">
        <v>2226372</v>
      </c>
      <c r="H1213" s="10">
        <f>nyse_gme_short_volume__4[[#This Row],[Off-Exchange]]/nyse_gme_short_volume__4[[#This Row],[total_reported]]</f>
        <v>0.2920904725669754</v>
      </c>
      <c r="I1213" s="8">
        <v>16616</v>
      </c>
      <c r="J1213" s="8" t="s">
        <v>3113</v>
      </c>
      <c r="K1213" s="8" t="s">
        <v>3114</v>
      </c>
      <c r="L1213" s="8" t="s">
        <v>3115</v>
      </c>
      <c r="M1213" s="8" t="s">
        <v>3116</v>
      </c>
      <c r="N1213" s="8">
        <v>33216</v>
      </c>
      <c r="O1213" s="8">
        <v>26076</v>
      </c>
      <c r="P1213" s="8">
        <v>850532</v>
      </c>
      <c r="Q1213" s="8">
        <v>338248</v>
      </c>
      <c r="R1213" s="8">
        <v>106584</v>
      </c>
      <c r="S1213" s="8">
        <v>33600</v>
      </c>
      <c r="T1213" s="8">
        <v>72</v>
      </c>
    </row>
    <row r="1214" spans="1:20">
      <c r="A1214" s="1">
        <v>43978</v>
      </c>
      <c r="B1214" s="8">
        <v>10812352</v>
      </c>
      <c r="C1214" s="8">
        <v>5981372</v>
      </c>
      <c r="D1214" s="8">
        <v>4830980</v>
      </c>
      <c r="E1214" s="10">
        <f>nyse_gme_short_volume__4[[#This Row],[total_short]]/nyse_gme_short_volume__4[[#This Row],[total_reported]]</f>
        <v>0.55319804608654988</v>
      </c>
      <c r="F1214" s="10">
        <f>nyse_gme_short_volume__4[[#This Row],[total_long]]/nyse_gme_short_volume__4[[#This Row],[total_reported]]</f>
        <v>0.44680195391345012</v>
      </c>
      <c r="G1214" s="8">
        <v>1806272</v>
      </c>
      <c r="H1214" s="10">
        <f>nyse_gme_short_volume__4[[#This Row],[Off-Exchange]]/nyse_gme_short_volume__4[[#This Row],[total_reported]]</f>
        <v>0.16705634444753556</v>
      </c>
      <c r="I1214" s="8">
        <v>48460</v>
      </c>
      <c r="J1214" s="8" t="s">
        <v>3117</v>
      </c>
      <c r="K1214" s="8" t="s">
        <v>3118</v>
      </c>
      <c r="L1214" s="8" t="s">
        <v>3119</v>
      </c>
      <c r="M1214" s="8" t="s">
        <v>3120</v>
      </c>
      <c r="N1214" s="8">
        <v>132248</v>
      </c>
      <c r="O1214" s="8">
        <v>33200</v>
      </c>
      <c r="P1214" s="8">
        <v>1317236</v>
      </c>
      <c r="Q1214" s="8">
        <v>630888</v>
      </c>
      <c r="R1214" s="8">
        <v>142180</v>
      </c>
      <c r="S1214" s="8">
        <v>5848</v>
      </c>
      <c r="T1214" s="8">
        <v>132</v>
      </c>
    </row>
    <row r="1215" spans="1:20">
      <c r="A1215" s="1">
        <v>43977</v>
      </c>
      <c r="B1215" s="8">
        <v>12219512</v>
      </c>
      <c r="C1215" s="8">
        <v>6882240</v>
      </c>
      <c r="D1215" s="8">
        <v>5337272</v>
      </c>
      <c r="E1215" s="10">
        <f>nyse_gme_short_volume__4[[#This Row],[total_short]]/nyse_gme_short_volume__4[[#This Row],[total_reported]]</f>
        <v>0.56321725450247118</v>
      </c>
      <c r="F1215" s="10">
        <f>nyse_gme_short_volume__4[[#This Row],[total_long]]/nyse_gme_short_volume__4[[#This Row],[total_reported]]</f>
        <v>0.43678274549752888</v>
      </c>
      <c r="G1215" s="8">
        <v>2028828</v>
      </c>
      <c r="H1215" s="10">
        <f>nyse_gme_short_volume__4[[#This Row],[Off-Exchange]]/nyse_gme_short_volume__4[[#This Row],[total_reported]]</f>
        <v>0.16603183498653629</v>
      </c>
      <c r="I1215" s="8">
        <v>51556</v>
      </c>
      <c r="J1215" s="8" t="s">
        <v>3121</v>
      </c>
      <c r="K1215" s="8" t="s">
        <v>3122</v>
      </c>
      <c r="L1215" s="8" t="s">
        <v>3123</v>
      </c>
      <c r="M1215" s="8" t="s">
        <v>3124</v>
      </c>
      <c r="N1215" s="8">
        <v>220008</v>
      </c>
      <c r="O1215" s="8">
        <v>57916</v>
      </c>
      <c r="P1215" s="8">
        <v>1498856</v>
      </c>
      <c r="Q1215" s="8">
        <v>814552</v>
      </c>
      <c r="R1215" s="8">
        <v>145212</v>
      </c>
      <c r="S1215" s="8">
        <v>16736</v>
      </c>
      <c r="T1215" s="8">
        <v>8</v>
      </c>
    </row>
    <row r="1216" spans="1:20">
      <c r="A1216" s="1">
        <v>43973</v>
      </c>
      <c r="B1216" s="8">
        <v>8359552</v>
      </c>
      <c r="C1216" s="8">
        <v>5916704</v>
      </c>
      <c r="D1216" s="8">
        <v>2442848</v>
      </c>
      <c r="E1216" s="10">
        <f>nyse_gme_short_volume__4[[#This Row],[total_short]]/nyse_gme_short_volume__4[[#This Row],[total_reported]]</f>
        <v>0.70777764167266377</v>
      </c>
      <c r="F1216" s="10">
        <f>nyse_gme_short_volume__4[[#This Row],[total_long]]/nyse_gme_short_volume__4[[#This Row],[total_reported]]</f>
        <v>0.29222235832733623</v>
      </c>
      <c r="G1216" s="8">
        <v>2698432</v>
      </c>
      <c r="H1216" s="10">
        <f>nyse_gme_short_volume__4[[#This Row],[Off-Exchange]]/nyse_gme_short_volume__4[[#This Row],[total_reported]]</f>
        <v>0.32279624554043085</v>
      </c>
      <c r="I1216" s="8">
        <v>56004</v>
      </c>
      <c r="J1216" s="8" t="s">
        <v>3125</v>
      </c>
      <c r="K1216" s="8" t="s">
        <v>3126</v>
      </c>
      <c r="L1216" s="8" t="s">
        <v>3127</v>
      </c>
      <c r="M1216" s="8" t="s">
        <v>3128</v>
      </c>
      <c r="N1216" s="8">
        <v>32956</v>
      </c>
      <c r="O1216" s="8">
        <v>48400</v>
      </c>
      <c r="P1216" s="8">
        <v>1476260</v>
      </c>
      <c r="Q1216" s="8">
        <v>549520</v>
      </c>
      <c r="R1216" s="8">
        <v>69220</v>
      </c>
      <c r="S1216" s="8">
        <v>32288</v>
      </c>
      <c r="T1216" s="8">
        <v>264</v>
      </c>
    </row>
    <row r="1217" spans="1:20">
      <c r="A1217" s="1">
        <v>43972</v>
      </c>
      <c r="B1217" s="8">
        <v>6922416</v>
      </c>
      <c r="C1217" s="8">
        <v>3426044</v>
      </c>
      <c r="D1217" s="8">
        <v>3496372</v>
      </c>
      <c r="E1217" s="10">
        <f>nyse_gme_short_volume__4[[#This Row],[total_short]]/nyse_gme_short_volume__4[[#This Row],[total_reported]]</f>
        <v>0.49492027061072319</v>
      </c>
      <c r="F1217" s="10">
        <f>nyse_gme_short_volume__4[[#This Row],[total_long]]/nyse_gme_short_volume__4[[#This Row],[total_reported]]</f>
        <v>0.50507972938927681</v>
      </c>
      <c r="G1217" s="8">
        <v>1314044</v>
      </c>
      <c r="H1217" s="10">
        <f>nyse_gme_short_volume__4[[#This Row],[Off-Exchange]]/nyse_gme_short_volume__4[[#This Row],[total_reported]]</f>
        <v>0.18982447746567094</v>
      </c>
      <c r="I1217" s="8">
        <v>96492</v>
      </c>
      <c r="J1217" s="8" t="s">
        <v>3129</v>
      </c>
      <c r="K1217" s="8" t="s">
        <v>3130</v>
      </c>
      <c r="L1217" s="8" t="s">
        <v>3131</v>
      </c>
      <c r="M1217" s="8" t="s">
        <v>3132</v>
      </c>
      <c r="N1217" s="8">
        <v>19600</v>
      </c>
      <c r="O1217" s="8">
        <v>43760</v>
      </c>
      <c r="P1217" s="8">
        <v>776076</v>
      </c>
      <c r="Q1217" s="8">
        <v>315692</v>
      </c>
      <c r="R1217" s="8">
        <v>68704</v>
      </c>
      <c r="S1217" s="8">
        <v>53236</v>
      </c>
      <c r="T1217" s="8">
        <v>88</v>
      </c>
    </row>
    <row r="1218" spans="1:20">
      <c r="A1218" s="1">
        <v>43971</v>
      </c>
      <c r="B1218" s="8">
        <v>7271720</v>
      </c>
      <c r="C1218" s="8">
        <v>5436776</v>
      </c>
      <c r="D1218" s="8">
        <v>1834944</v>
      </c>
      <c r="E1218" s="10">
        <f>nyse_gme_short_volume__4[[#This Row],[total_short]]/nyse_gme_short_volume__4[[#This Row],[total_reported]]</f>
        <v>0.74766025094475586</v>
      </c>
      <c r="F1218" s="10">
        <f>nyse_gme_short_volume__4[[#This Row],[total_long]]/nyse_gme_short_volume__4[[#This Row],[total_reported]]</f>
        <v>0.25233974905524414</v>
      </c>
      <c r="G1218" s="8">
        <v>2190992</v>
      </c>
      <c r="H1218" s="10">
        <f>nyse_gme_short_volume__4[[#This Row],[Off-Exchange]]/nyse_gme_short_volume__4[[#This Row],[total_reported]]</f>
        <v>0.30130313048357199</v>
      </c>
      <c r="I1218" s="8">
        <v>46488</v>
      </c>
      <c r="J1218" s="8" t="s">
        <v>3133</v>
      </c>
      <c r="K1218" s="8" t="s">
        <v>3134</v>
      </c>
      <c r="L1218" s="8" t="s">
        <v>3135</v>
      </c>
      <c r="M1218" s="8" t="s">
        <v>3136</v>
      </c>
      <c r="N1218" s="8">
        <v>105696</v>
      </c>
      <c r="O1218" s="8">
        <v>15888</v>
      </c>
      <c r="P1218" s="8">
        <v>1260316</v>
      </c>
      <c r="Q1218" s="8">
        <v>482900</v>
      </c>
      <c r="R1218" s="8">
        <v>165968</v>
      </c>
      <c r="S1218" s="8">
        <v>33912</v>
      </c>
      <c r="T1218" s="8">
        <v>464</v>
      </c>
    </row>
    <row r="1219" spans="1:20">
      <c r="A1219" s="1">
        <v>43970</v>
      </c>
      <c r="B1219" s="8">
        <v>6439828</v>
      </c>
      <c r="C1219" s="8">
        <v>3862004</v>
      </c>
      <c r="D1219" s="8">
        <v>2577824</v>
      </c>
      <c r="E1219" s="10">
        <f>nyse_gme_short_volume__4[[#This Row],[total_short]]/nyse_gme_short_volume__4[[#This Row],[total_reported]]</f>
        <v>0.59970607910646057</v>
      </c>
      <c r="F1219" s="10">
        <f>nyse_gme_short_volume__4[[#This Row],[total_long]]/nyse_gme_short_volume__4[[#This Row],[total_reported]]</f>
        <v>0.40029392089353938</v>
      </c>
      <c r="G1219" s="8">
        <v>1716708</v>
      </c>
      <c r="H1219" s="10">
        <f>nyse_gme_short_volume__4[[#This Row],[Off-Exchange]]/nyse_gme_short_volume__4[[#This Row],[total_reported]]</f>
        <v>0.26657668496736248</v>
      </c>
      <c r="I1219" s="8">
        <v>32420</v>
      </c>
      <c r="J1219" s="8" t="s">
        <v>3137</v>
      </c>
      <c r="K1219" s="8" t="s">
        <v>3138</v>
      </c>
      <c r="L1219" s="8" t="s">
        <v>3139</v>
      </c>
      <c r="M1219" s="8" t="s">
        <v>3140</v>
      </c>
      <c r="N1219" s="8">
        <v>18524</v>
      </c>
      <c r="O1219" s="8">
        <v>6000</v>
      </c>
      <c r="P1219" s="8">
        <v>998916</v>
      </c>
      <c r="Q1219" s="8">
        <v>327988</v>
      </c>
      <c r="R1219" s="8">
        <v>80120</v>
      </c>
      <c r="S1219" s="8">
        <v>15812</v>
      </c>
      <c r="T1219" s="8">
        <v>612</v>
      </c>
    </row>
    <row r="1220" spans="1:20">
      <c r="A1220" s="1">
        <v>43969</v>
      </c>
      <c r="B1220" s="8">
        <v>8302032</v>
      </c>
      <c r="C1220" s="8">
        <v>4680672</v>
      </c>
      <c r="D1220" s="8">
        <v>3621360</v>
      </c>
      <c r="E1220" s="10">
        <f>nyse_gme_short_volume__4[[#This Row],[total_short]]/nyse_gme_short_volume__4[[#This Row],[total_reported]]</f>
        <v>0.5637983568360132</v>
      </c>
      <c r="F1220" s="10">
        <f>nyse_gme_short_volume__4[[#This Row],[total_long]]/nyse_gme_short_volume__4[[#This Row],[total_reported]]</f>
        <v>0.43620164316398685</v>
      </c>
      <c r="G1220" s="8">
        <v>2170080</v>
      </c>
      <c r="H1220" s="10">
        <f>nyse_gme_short_volume__4[[#This Row],[Off-Exchange]]/nyse_gme_short_volume__4[[#This Row],[total_reported]]</f>
        <v>0.26139142802629522</v>
      </c>
      <c r="I1220" s="8">
        <v>15424</v>
      </c>
      <c r="J1220" s="8" t="s">
        <v>3141</v>
      </c>
      <c r="K1220" s="8" t="s">
        <v>3142</v>
      </c>
      <c r="L1220" s="8" t="s">
        <v>3143</v>
      </c>
      <c r="M1220" s="8" t="s">
        <v>3144</v>
      </c>
      <c r="N1220" s="8">
        <v>50456</v>
      </c>
      <c r="O1220" s="8">
        <v>17200</v>
      </c>
      <c r="P1220" s="8">
        <v>1163208</v>
      </c>
      <c r="Q1220" s="8">
        <v>445516</v>
      </c>
      <c r="R1220" s="8">
        <v>99400</v>
      </c>
      <c r="S1220" s="8">
        <v>23744</v>
      </c>
      <c r="T1220" s="8">
        <v>60</v>
      </c>
    </row>
    <row r="1221" spans="1:20">
      <c r="A1221" s="1">
        <v>43966</v>
      </c>
      <c r="B1221" s="8">
        <v>6354256</v>
      </c>
      <c r="C1221" s="8">
        <v>3727368</v>
      </c>
      <c r="D1221" s="8">
        <v>2626888</v>
      </c>
      <c r="E1221" s="10">
        <f>nyse_gme_short_volume__4[[#This Row],[total_short]]/nyse_gme_short_volume__4[[#This Row],[total_reported]]</f>
        <v>0.58659393011550054</v>
      </c>
      <c r="F1221" s="10">
        <f>nyse_gme_short_volume__4[[#This Row],[total_long]]/nyse_gme_short_volume__4[[#This Row],[total_reported]]</f>
        <v>0.41340606988449946</v>
      </c>
      <c r="G1221" s="8">
        <v>1748960</v>
      </c>
      <c r="H1221" s="10">
        <f>nyse_gme_short_volume__4[[#This Row],[Off-Exchange]]/nyse_gme_short_volume__4[[#This Row],[total_reported]]</f>
        <v>0.2752422942984985</v>
      </c>
      <c r="I1221" s="8">
        <v>33000</v>
      </c>
      <c r="J1221" s="8" t="s">
        <v>3145</v>
      </c>
      <c r="K1221" s="8" t="s">
        <v>3146</v>
      </c>
      <c r="L1221" s="8" t="s">
        <v>3147</v>
      </c>
      <c r="M1221" s="8" t="s">
        <v>3148</v>
      </c>
      <c r="N1221" s="8">
        <v>66232</v>
      </c>
      <c r="O1221" s="8">
        <v>7600</v>
      </c>
      <c r="P1221" s="8">
        <v>723584</v>
      </c>
      <c r="Q1221" s="8">
        <v>419904</v>
      </c>
      <c r="R1221" s="8">
        <v>68588</v>
      </c>
      <c r="S1221" s="8">
        <v>31988</v>
      </c>
      <c r="T1221" s="8">
        <v>0</v>
      </c>
    </row>
    <row r="1222" spans="1:20">
      <c r="A1222" s="1">
        <v>43965</v>
      </c>
      <c r="B1222" s="8">
        <v>7157596</v>
      </c>
      <c r="C1222" s="8">
        <v>3944944</v>
      </c>
      <c r="D1222" s="8">
        <v>3212652</v>
      </c>
      <c r="E1222" s="10">
        <f>nyse_gme_short_volume__4[[#This Row],[total_short]]/nyse_gme_short_volume__4[[#This Row],[total_reported]]</f>
        <v>0.55115488496416953</v>
      </c>
      <c r="F1222" s="10">
        <f>nyse_gme_short_volume__4[[#This Row],[total_long]]/nyse_gme_short_volume__4[[#This Row],[total_reported]]</f>
        <v>0.44884511503583047</v>
      </c>
      <c r="G1222" s="8">
        <v>1875124</v>
      </c>
      <c r="H1222" s="10">
        <f>nyse_gme_short_volume__4[[#This Row],[Off-Exchange]]/nyse_gme_short_volume__4[[#This Row],[total_reported]]</f>
        <v>0.26197678661941803</v>
      </c>
      <c r="I1222" s="8">
        <v>131512</v>
      </c>
      <c r="J1222" s="8" t="s">
        <v>3149</v>
      </c>
      <c r="K1222" s="8" t="s">
        <v>3150</v>
      </c>
      <c r="L1222" s="8" t="s">
        <v>3151</v>
      </c>
      <c r="M1222" s="8" t="s">
        <v>3152</v>
      </c>
      <c r="N1222" s="8">
        <v>83052</v>
      </c>
      <c r="O1222" s="8">
        <v>2428</v>
      </c>
      <c r="P1222" s="8">
        <v>552216</v>
      </c>
      <c r="Q1222" s="8">
        <v>354732</v>
      </c>
      <c r="R1222" s="8">
        <v>226200</v>
      </c>
      <c r="S1222" s="8">
        <v>92004</v>
      </c>
      <c r="T1222" s="8"/>
    </row>
    <row r="1223" spans="1:20">
      <c r="A1223" s="1">
        <v>43964</v>
      </c>
      <c r="B1223" s="8">
        <v>10033352</v>
      </c>
      <c r="C1223" s="8">
        <v>5154704</v>
      </c>
      <c r="D1223" s="8">
        <v>4878648</v>
      </c>
      <c r="E1223" s="10">
        <f>nyse_gme_short_volume__4[[#This Row],[total_short]]/nyse_gme_short_volume__4[[#This Row],[total_reported]]</f>
        <v>0.5137569179273288</v>
      </c>
      <c r="F1223" s="10">
        <f>nyse_gme_short_volume__4[[#This Row],[total_long]]/nyse_gme_short_volume__4[[#This Row],[total_reported]]</f>
        <v>0.48624308207267125</v>
      </c>
      <c r="G1223" s="8">
        <v>1642148</v>
      </c>
      <c r="H1223" s="10">
        <f>nyse_gme_short_volume__4[[#This Row],[Off-Exchange]]/nyse_gme_short_volume__4[[#This Row],[total_reported]]</f>
        <v>0.16366893138006122</v>
      </c>
      <c r="I1223" s="8">
        <v>72884</v>
      </c>
      <c r="J1223" s="8" t="s">
        <v>3153</v>
      </c>
      <c r="K1223" s="8" t="s">
        <v>3154</v>
      </c>
      <c r="L1223" s="8" t="s">
        <v>3155</v>
      </c>
      <c r="M1223" s="8" t="s">
        <v>3156</v>
      </c>
      <c r="N1223" s="8">
        <v>199700</v>
      </c>
      <c r="O1223" s="8">
        <v>24800</v>
      </c>
      <c r="P1223" s="8">
        <v>900348</v>
      </c>
      <c r="Q1223" s="8">
        <v>520092</v>
      </c>
      <c r="R1223" s="8">
        <v>299056</v>
      </c>
      <c r="S1223" s="8">
        <v>138056</v>
      </c>
      <c r="T1223" s="8">
        <v>108</v>
      </c>
    </row>
    <row r="1224" spans="1:20">
      <c r="A1224" s="1">
        <v>43963</v>
      </c>
      <c r="B1224" s="8">
        <v>9121828</v>
      </c>
      <c r="C1224" s="8">
        <v>4897648</v>
      </c>
      <c r="D1224" s="8">
        <v>4224180</v>
      </c>
      <c r="E1224" s="10">
        <f>nyse_gme_short_volume__4[[#This Row],[total_short]]/nyse_gme_short_volume__4[[#This Row],[total_reported]]</f>
        <v>0.53691518849072795</v>
      </c>
      <c r="F1224" s="10">
        <f>nyse_gme_short_volume__4[[#This Row],[total_long]]/nyse_gme_short_volume__4[[#This Row],[total_reported]]</f>
        <v>0.46308481150927205</v>
      </c>
      <c r="G1224" s="8">
        <v>2130020</v>
      </c>
      <c r="H1224" s="10">
        <f>nyse_gme_short_volume__4[[#This Row],[Off-Exchange]]/nyse_gme_short_volume__4[[#This Row],[total_reported]]</f>
        <v>0.23350802054149672</v>
      </c>
      <c r="I1224" s="8">
        <v>16176</v>
      </c>
      <c r="J1224" s="8" t="s">
        <v>3157</v>
      </c>
      <c r="K1224" s="8" t="s">
        <v>3158</v>
      </c>
      <c r="L1224" s="8" t="s">
        <v>3159</v>
      </c>
      <c r="M1224" s="8" t="s">
        <v>3160</v>
      </c>
      <c r="N1224" s="8">
        <v>58828</v>
      </c>
      <c r="O1224" s="8">
        <v>17172</v>
      </c>
      <c r="P1224" s="8">
        <v>998636</v>
      </c>
      <c r="Q1224" s="8">
        <v>428908</v>
      </c>
      <c r="R1224" s="8">
        <v>264616</v>
      </c>
      <c r="S1224" s="8">
        <v>56624</v>
      </c>
      <c r="T1224" s="8">
        <v>32</v>
      </c>
    </row>
    <row r="1225" spans="1:20">
      <c r="A1225" s="1">
        <v>43962</v>
      </c>
      <c r="B1225" s="8">
        <v>5962808</v>
      </c>
      <c r="C1225" s="8">
        <v>2207880</v>
      </c>
      <c r="D1225" s="8">
        <v>3754928</v>
      </c>
      <c r="E1225" s="10">
        <f>nyse_gme_short_volume__4[[#This Row],[total_short]]/nyse_gme_short_volume__4[[#This Row],[total_reported]]</f>
        <v>0.37027521261794777</v>
      </c>
      <c r="F1225" s="10">
        <f>nyse_gme_short_volume__4[[#This Row],[total_long]]/nyse_gme_short_volume__4[[#This Row],[total_reported]]</f>
        <v>0.62972478738205218</v>
      </c>
      <c r="G1225" s="8">
        <v>872020</v>
      </c>
      <c r="H1225" s="10">
        <f>nyse_gme_short_volume__4[[#This Row],[Off-Exchange]]/nyse_gme_short_volume__4[[#This Row],[total_reported]]</f>
        <v>0.14624317938796622</v>
      </c>
      <c r="I1225" s="8">
        <v>23828</v>
      </c>
      <c r="J1225" s="8" t="s">
        <v>3161</v>
      </c>
      <c r="K1225" s="8" t="s">
        <v>3162</v>
      </c>
      <c r="L1225" s="8" t="s">
        <v>3163</v>
      </c>
      <c r="M1225" s="8" t="s">
        <v>3164</v>
      </c>
      <c r="N1225" s="8">
        <v>42744</v>
      </c>
      <c r="O1225" s="8">
        <v>27200</v>
      </c>
      <c r="P1225" s="8">
        <v>576176</v>
      </c>
      <c r="Q1225" s="8">
        <v>171136</v>
      </c>
      <c r="R1225" s="8">
        <v>105768</v>
      </c>
      <c r="S1225" s="8">
        <v>20408</v>
      </c>
      <c r="T1225" s="8">
        <v>16</v>
      </c>
    </row>
    <row r="1226" spans="1:20">
      <c r="A1226" s="1">
        <v>43959</v>
      </c>
      <c r="B1226" s="8">
        <v>7775516</v>
      </c>
      <c r="C1226" s="8">
        <v>3625624</v>
      </c>
      <c r="D1226" s="8">
        <v>4149892</v>
      </c>
      <c r="E1226" s="10">
        <f>nyse_gme_short_volume__4[[#This Row],[total_short]]/nyse_gme_short_volume__4[[#This Row],[total_reported]]</f>
        <v>0.46628725347616801</v>
      </c>
      <c r="F1226" s="10">
        <f>nyse_gme_short_volume__4[[#This Row],[total_long]]/nyse_gme_short_volume__4[[#This Row],[total_reported]]</f>
        <v>0.53371274652383194</v>
      </c>
      <c r="G1226" s="8">
        <v>1164732</v>
      </c>
      <c r="H1226" s="10">
        <f>nyse_gme_short_volume__4[[#This Row],[Off-Exchange]]/nyse_gme_short_volume__4[[#This Row],[total_reported]]</f>
        <v>0.14979481747577911</v>
      </c>
      <c r="I1226" s="8">
        <v>38544</v>
      </c>
      <c r="J1226" s="8" t="s">
        <v>3165</v>
      </c>
      <c r="K1226" s="8" t="s">
        <v>3166</v>
      </c>
      <c r="L1226" s="8" t="s">
        <v>3167</v>
      </c>
      <c r="M1226" s="8" t="s">
        <v>3168</v>
      </c>
      <c r="N1226" s="8">
        <v>98592</v>
      </c>
      <c r="O1226" s="8">
        <v>29600</v>
      </c>
      <c r="P1226" s="8">
        <v>827068</v>
      </c>
      <c r="Q1226" s="8">
        <v>315820</v>
      </c>
      <c r="R1226" s="8">
        <v>72276</v>
      </c>
      <c r="S1226" s="8">
        <v>22800</v>
      </c>
      <c r="T1226" s="8">
        <v>44</v>
      </c>
    </row>
    <row r="1227" spans="1:20">
      <c r="A1227" s="1">
        <v>43958</v>
      </c>
      <c r="B1227" s="8">
        <v>8735120</v>
      </c>
      <c r="C1227" s="8">
        <v>2981420</v>
      </c>
      <c r="D1227" s="8">
        <v>5753700</v>
      </c>
      <c r="E1227" s="10">
        <f>nyse_gme_short_volume__4[[#This Row],[total_short]]/nyse_gme_short_volume__4[[#This Row],[total_reported]]</f>
        <v>0.34131414336609001</v>
      </c>
      <c r="F1227" s="10">
        <f>nyse_gme_short_volume__4[[#This Row],[total_long]]/nyse_gme_short_volume__4[[#This Row],[total_reported]]</f>
        <v>0.65868585663390999</v>
      </c>
      <c r="G1227" s="8">
        <v>1034804</v>
      </c>
      <c r="H1227" s="10">
        <f>nyse_gme_short_volume__4[[#This Row],[Off-Exchange]]/nyse_gme_short_volume__4[[#This Row],[total_reported]]</f>
        <v>0.1184647720924269</v>
      </c>
      <c r="I1227" s="8">
        <v>109592</v>
      </c>
      <c r="J1227" s="8" t="s">
        <v>3169</v>
      </c>
      <c r="K1227" s="8" t="s">
        <v>3170</v>
      </c>
      <c r="L1227" s="8" t="s">
        <v>3171</v>
      </c>
      <c r="M1227" s="8" t="s">
        <v>3172</v>
      </c>
      <c r="N1227" s="8">
        <v>42312</v>
      </c>
      <c r="O1227" s="8">
        <v>26800</v>
      </c>
      <c r="P1227" s="8">
        <v>711404</v>
      </c>
      <c r="Q1227" s="8">
        <v>256624</v>
      </c>
      <c r="R1227" s="8">
        <v>87756</v>
      </c>
      <c r="S1227" s="8">
        <v>24248</v>
      </c>
      <c r="T1227" s="8">
        <v>48</v>
      </c>
    </row>
    <row r="1228" spans="1:20">
      <c r="A1228" s="1">
        <v>43957</v>
      </c>
      <c r="B1228" s="8">
        <v>11761348</v>
      </c>
      <c r="C1228" s="8">
        <v>4540264</v>
      </c>
      <c r="D1228" s="8">
        <v>7221084</v>
      </c>
      <c r="E1228" s="10">
        <f>nyse_gme_short_volume__4[[#This Row],[total_short]]/nyse_gme_short_volume__4[[#This Row],[total_reported]]</f>
        <v>0.3860326214308088</v>
      </c>
      <c r="F1228" s="10">
        <f>nyse_gme_short_volume__4[[#This Row],[total_long]]/nyse_gme_short_volume__4[[#This Row],[total_reported]]</f>
        <v>0.61396737856919126</v>
      </c>
      <c r="G1228" s="8">
        <v>2516320</v>
      </c>
      <c r="H1228" s="10">
        <f>nyse_gme_short_volume__4[[#This Row],[Off-Exchange]]/nyse_gme_short_volume__4[[#This Row],[total_reported]]</f>
        <v>0.21394826511382878</v>
      </c>
      <c r="I1228" s="8">
        <v>11964</v>
      </c>
      <c r="J1228" s="8" t="s">
        <v>3173</v>
      </c>
      <c r="K1228" s="8" t="s">
        <v>3174</v>
      </c>
      <c r="L1228" s="8" t="s">
        <v>3175</v>
      </c>
      <c r="M1228" s="8" t="s">
        <v>3176</v>
      </c>
      <c r="N1228" s="8">
        <v>30404</v>
      </c>
      <c r="O1228" s="8">
        <v>19600</v>
      </c>
      <c r="P1228" s="8">
        <v>634968</v>
      </c>
      <c r="Q1228" s="8">
        <v>455796</v>
      </c>
      <c r="R1228" s="8">
        <v>42596</v>
      </c>
      <c r="S1228" s="8">
        <v>6400</v>
      </c>
      <c r="T1228" s="8">
        <v>28</v>
      </c>
    </row>
    <row r="1229" spans="1:20">
      <c r="A1229" s="1">
        <v>43956</v>
      </c>
      <c r="B1229" s="8">
        <v>7137016</v>
      </c>
      <c r="C1229" s="8">
        <v>1809160</v>
      </c>
      <c r="D1229" s="8">
        <v>5327856</v>
      </c>
      <c r="E1229" s="10">
        <f>nyse_gme_short_volume__4[[#This Row],[total_short]]/nyse_gme_short_volume__4[[#This Row],[total_reported]]</f>
        <v>0.25348969373194624</v>
      </c>
      <c r="F1229" s="10">
        <f>nyse_gme_short_volume__4[[#This Row],[total_long]]/nyse_gme_short_volume__4[[#This Row],[total_reported]]</f>
        <v>0.74651030626805381</v>
      </c>
      <c r="G1229" s="8">
        <v>983436</v>
      </c>
      <c r="H1229" s="10">
        <f>nyse_gme_short_volume__4[[#This Row],[Off-Exchange]]/nyse_gme_short_volume__4[[#This Row],[total_reported]]</f>
        <v>0.13779372219426159</v>
      </c>
      <c r="I1229" s="8">
        <v>50628</v>
      </c>
      <c r="J1229" s="8" t="s">
        <v>3177</v>
      </c>
      <c r="K1229" s="8" t="s">
        <v>3178</v>
      </c>
      <c r="L1229" s="8" t="s">
        <v>3179</v>
      </c>
      <c r="M1229" s="8" t="s">
        <v>3180</v>
      </c>
      <c r="N1229" s="8">
        <v>19360</v>
      </c>
      <c r="O1229" s="8">
        <v>2000</v>
      </c>
      <c r="P1229" s="8">
        <v>316940</v>
      </c>
      <c r="Q1229" s="8">
        <v>93204</v>
      </c>
      <c r="R1229" s="8">
        <v>25892</v>
      </c>
      <c r="S1229" s="8">
        <v>20084</v>
      </c>
      <c r="T1229" s="8"/>
    </row>
    <row r="1230" spans="1:20">
      <c r="A1230" s="1">
        <v>43955</v>
      </c>
      <c r="B1230" s="8">
        <v>11455880</v>
      </c>
      <c r="C1230" s="8">
        <v>3194068</v>
      </c>
      <c r="D1230" s="8">
        <v>8261812</v>
      </c>
      <c r="E1230" s="10">
        <f>nyse_gme_short_volume__4[[#This Row],[total_short]]/nyse_gme_short_volume__4[[#This Row],[total_reported]]</f>
        <v>0.27881472222125231</v>
      </c>
      <c r="F1230" s="10">
        <f>nyse_gme_short_volume__4[[#This Row],[total_long]]/nyse_gme_short_volume__4[[#This Row],[total_reported]]</f>
        <v>0.72118527777874764</v>
      </c>
      <c r="G1230" s="8">
        <v>2078484</v>
      </c>
      <c r="H1230" s="10">
        <f>nyse_gme_short_volume__4[[#This Row],[Off-Exchange]]/nyse_gme_short_volume__4[[#This Row],[total_reported]]</f>
        <v>0.18143381390168192</v>
      </c>
      <c r="I1230" s="8">
        <v>114628</v>
      </c>
      <c r="J1230" s="8" t="s">
        <v>3181</v>
      </c>
      <c r="K1230" s="8" t="s">
        <v>3182</v>
      </c>
      <c r="L1230" s="8" t="s">
        <v>3183</v>
      </c>
      <c r="M1230" s="8" t="s">
        <v>3184</v>
      </c>
      <c r="N1230" s="8">
        <v>11740</v>
      </c>
      <c r="O1230" s="8">
        <v>1200</v>
      </c>
      <c r="P1230" s="8">
        <v>388600</v>
      </c>
      <c r="Q1230" s="8">
        <v>183480</v>
      </c>
      <c r="R1230" s="8">
        <v>24176</v>
      </c>
      <c r="S1230" s="8">
        <v>4936</v>
      </c>
      <c r="T1230" s="8">
        <v>0</v>
      </c>
    </row>
    <row r="1231" spans="1:20">
      <c r="A1231" s="1">
        <v>43952</v>
      </c>
      <c r="B1231" s="8">
        <v>14792528</v>
      </c>
      <c r="C1231" s="8">
        <v>5389840</v>
      </c>
      <c r="D1231" s="8">
        <v>9402688</v>
      </c>
      <c r="E1231" s="10">
        <f>nyse_gme_short_volume__4[[#This Row],[total_short]]/nyse_gme_short_volume__4[[#This Row],[total_reported]]</f>
        <v>0.36436233211794494</v>
      </c>
      <c r="F1231" s="10">
        <f>nyse_gme_short_volume__4[[#This Row],[total_long]]/nyse_gme_short_volume__4[[#This Row],[total_reported]]</f>
        <v>0.635637667882055</v>
      </c>
      <c r="G1231" s="8">
        <v>2748868</v>
      </c>
      <c r="H1231" s="10">
        <f>nyse_gme_short_volume__4[[#This Row],[Off-Exchange]]/nyse_gme_short_volume__4[[#This Row],[total_reported]]</f>
        <v>0.18582814242433748</v>
      </c>
      <c r="I1231" s="8">
        <v>62952</v>
      </c>
      <c r="J1231" s="8" t="s">
        <v>3185</v>
      </c>
      <c r="K1231" s="8" t="s">
        <v>3186</v>
      </c>
      <c r="L1231" s="8" t="s">
        <v>3187</v>
      </c>
      <c r="M1231" s="8" t="s">
        <v>3188</v>
      </c>
      <c r="N1231" s="8">
        <v>12800</v>
      </c>
      <c r="O1231" s="8">
        <v>48292</v>
      </c>
      <c r="P1231" s="8">
        <v>1043824</v>
      </c>
      <c r="Q1231" s="8">
        <v>449468</v>
      </c>
      <c r="R1231" s="8">
        <v>71088</v>
      </c>
      <c r="S1231" s="8">
        <v>5428</v>
      </c>
      <c r="T1231" s="8">
        <v>1200</v>
      </c>
    </row>
    <row r="1232" spans="1:20">
      <c r="A1232" s="1">
        <v>43951</v>
      </c>
      <c r="B1232" s="8">
        <v>7391884</v>
      </c>
      <c r="C1232" s="8">
        <v>3208156</v>
      </c>
      <c r="D1232" s="8">
        <v>4183728</v>
      </c>
      <c r="E1232" s="10">
        <f>nyse_gme_short_volume__4[[#This Row],[total_short]]/nyse_gme_short_volume__4[[#This Row],[total_reported]]</f>
        <v>0.43401059865116931</v>
      </c>
      <c r="F1232" s="10">
        <f>nyse_gme_short_volume__4[[#This Row],[total_long]]/nyse_gme_short_volume__4[[#This Row],[total_reported]]</f>
        <v>0.56598940134883069</v>
      </c>
      <c r="G1232" s="8">
        <v>1001584</v>
      </c>
      <c r="H1232" s="10">
        <f>nyse_gme_short_volume__4[[#This Row],[Off-Exchange]]/nyse_gme_short_volume__4[[#This Row],[total_reported]]</f>
        <v>0.13549779731391889</v>
      </c>
      <c r="I1232" s="8">
        <v>24500</v>
      </c>
      <c r="J1232" s="8" t="s">
        <v>3189</v>
      </c>
      <c r="K1232" s="8" t="s">
        <v>3190</v>
      </c>
      <c r="L1232" s="8" t="s">
        <v>3191</v>
      </c>
      <c r="M1232" s="8" t="s">
        <v>3192</v>
      </c>
      <c r="N1232" s="8">
        <v>17400</v>
      </c>
      <c r="O1232" s="8">
        <v>59584</v>
      </c>
      <c r="P1232" s="8">
        <v>1003960</v>
      </c>
      <c r="Q1232" s="8">
        <v>259812</v>
      </c>
      <c r="R1232" s="8">
        <v>73984</v>
      </c>
      <c r="S1232" s="8">
        <v>1808</v>
      </c>
      <c r="T1232" s="8">
        <v>0</v>
      </c>
    </row>
    <row r="1233" spans="1:20">
      <c r="A1233" s="1">
        <v>43950</v>
      </c>
      <c r="B1233" s="8">
        <v>11852372</v>
      </c>
      <c r="C1233" s="8">
        <v>5149856</v>
      </c>
      <c r="D1233" s="8">
        <v>6702516</v>
      </c>
      <c r="E1233" s="10">
        <f>nyse_gme_short_volume__4[[#This Row],[total_short]]/nyse_gme_short_volume__4[[#This Row],[total_reported]]</f>
        <v>0.43450003087989475</v>
      </c>
      <c r="F1233" s="10">
        <f>nyse_gme_short_volume__4[[#This Row],[total_long]]/nyse_gme_short_volume__4[[#This Row],[total_reported]]</f>
        <v>0.56549996912010525</v>
      </c>
      <c r="G1233" s="8">
        <v>1970392</v>
      </c>
      <c r="H1233" s="10">
        <f>nyse_gme_short_volume__4[[#This Row],[Off-Exchange]]/nyse_gme_short_volume__4[[#This Row],[total_reported]]</f>
        <v>0.16624452894323599</v>
      </c>
      <c r="I1233" s="8">
        <v>416808</v>
      </c>
      <c r="J1233" s="8" t="s">
        <v>3193</v>
      </c>
      <c r="K1233" s="8" t="s">
        <v>3194</v>
      </c>
      <c r="L1233" s="8" t="s">
        <v>3195</v>
      </c>
      <c r="M1233" s="8" t="s">
        <v>3196</v>
      </c>
      <c r="N1233" s="8">
        <v>25108</v>
      </c>
      <c r="O1233" s="8">
        <v>55960</v>
      </c>
      <c r="P1233" s="8">
        <v>1198932</v>
      </c>
      <c r="Q1233" s="8">
        <v>392664</v>
      </c>
      <c r="R1233" s="8">
        <v>154660</v>
      </c>
      <c r="S1233" s="8">
        <v>36000</v>
      </c>
      <c r="T1233" s="8">
        <v>96</v>
      </c>
    </row>
    <row r="1234" spans="1:20">
      <c r="A1234" s="1">
        <v>43949</v>
      </c>
      <c r="B1234" s="8">
        <v>18993920</v>
      </c>
      <c r="C1234" s="8">
        <v>8442140</v>
      </c>
      <c r="D1234" s="8">
        <v>10551780</v>
      </c>
      <c r="E1234" s="10">
        <f>nyse_gme_short_volume__4[[#This Row],[total_short]]/nyse_gme_short_volume__4[[#This Row],[total_reported]]</f>
        <v>0.44446538681851877</v>
      </c>
      <c r="F1234" s="10">
        <f>nyse_gme_short_volume__4[[#This Row],[total_long]]/nyse_gme_short_volume__4[[#This Row],[total_reported]]</f>
        <v>0.55553461318148123</v>
      </c>
      <c r="G1234" s="8">
        <v>4669712</v>
      </c>
      <c r="H1234" s="10">
        <f>nyse_gme_short_volume__4[[#This Row],[Off-Exchange]]/nyse_gme_short_volume__4[[#This Row],[total_reported]]</f>
        <v>0.24585298874587236</v>
      </c>
      <c r="I1234" s="8">
        <v>521696</v>
      </c>
      <c r="J1234" s="8" t="s">
        <v>3197</v>
      </c>
      <c r="K1234" s="8" t="s">
        <v>3198</v>
      </c>
      <c r="L1234" s="8" t="s">
        <v>3199</v>
      </c>
      <c r="M1234" s="8" t="s">
        <v>3200</v>
      </c>
      <c r="N1234" s="8">
        <v>38204</v>
      </c>
      <c r="O1234" s="8">
        <v>39520</v>
      </c>
      <c r="P1234" s="8">
        <v>1090084</v>
      </c>
      <c r="Q1234" s="8">
        <v>765144</v>
      </c>
      <c r="R1234" s="8">
        <v>92460</v>
      </c>
      <c r="S1234" s="8">
        <v>5912</v>
      </c>
      <c r="T1234" s="8">
        <v>2000</v>
      </c>
    </row>
    <row r="1235" spans="1:20">
      <c r="A1235" s="1">
        <v>43948</v>
      </c>
      <c r="B1235" s="8">
        <v>25702168</v>
      </c>
      <c r="C1235" s="8">
        <v>13936744</v>
      </c>
      <c r="D1235" s="8">
        <v>11765424</v>
      </c>
      <c r="E1235" s="10">
        <f>nyse_gme_short_volume__4[[#This Row],[total_short]]/nyse_gme_short_volume__4[[#This Row],[total_reported]]</f>
        <v>0.54224001648421249</v>
      </c>
      <c r="F1235" s="10">
        <f>nyse_gme_short_volume__4[[#This Row],[total_long]]/nyse_gme_short_volume__4[[#This Row],[total_reported]]</f>
        <v>0.45775998351578745</v>
      </c>
      <c r="G1235" s="8">
        <v>8138084</v>
      </c>
      <c r="H1235" s="10">
        <f>nyse_gme_short_volume__4[[#This Row],[Off-Exchange]]/nyse_gme_short_volume__4[[#This Row],[total_reported]]</f>
        <v>0.31663025469291151</v>
      </c>
      <c r="I1235" s="8">
        <v>302612</v>
      </c>
      <c r="J1235" s="8" t="s">
        <v>3201</v>
      </c>
      <c r="K1235" s="8" t="s">
        <v>3202</v>
      </c>
      <c r="L1235" s="8" t="s">
        <v>3203</v>
      </c>
      <c r="M1235" s="8" t="s">
        <v>3204</v>
      </c>
      <c r="N1235" s="8">
        <v>51204</v>
      </c>
      <c r="O1235" s="8">
        <v>46756</v>
      </c>
      <c r="P1235" s="8">
        <v>2007772</v>
      </c>
      <c r="Q1235" s="8">
        <v>1209164</v>
      </c>
      <c r="R1235" s="8">
        <v>135704</v>
      </c>
      <c r="S1235" s="8">
        <v>21060</v>
      </c>
      <c r="T1235" s="8">
        <v>400</v>
      </c>
    </row>
    <row r="1236" spans="1:20">
      <c r="A1236" s="1">
        <v>43945</v>
      </c>
      <c r="B1236" s="8">
        <v>7613232</v>
      </c>
      <c r="C1236" s="8">
        <v>3133580</v>
      </c>
      <c r="D1236" s="8">
        <v>4479652</v>
      </c>
      <c r="E1236" s="10">
        <f>nyse_gme_short_volume__4[[#This Row],[total_short]]/nyse_gme_short_volume__4[[#This Row],[total_reported]]</f>
        <v>0.41159654664405343</v>
      </c>
      <c r="F1236" s="10">
        <f>nyse_gme_short_volume__4[[#This Row],[total_long]]/nyse_gme_short_volume__4[[#This Row],[total_reported]]</f>
        <v>0.58840345335594657</v>
      </c>
      <c r="G1236" s="8">
        <v>2132292</v>
      </c>
      <c r="H1236" s="10">
        <f>nyse_gme_short_volume__4[[#This Row],[Off-Exchange]]/nyse_gme_short_volume__4[[#This Row],[total_reported]]</f>
        <v>0.28007710785642681</v>
      </c>
      <c r="I1236" s="8">
        <v>3600</v>
      </c>
      <c r="J1236" s="8" t="s">
        <v>3205</v>
      </c>
      <c r="K1236" s="8" t="s">
        <v>3206</v>
      </c>
      <c r="L1236" s="8" t="s">
        <v>3207</v>
      </c>
      <c r="M1236" s="8" t="s">
        <v>3208</v>
      </c>
      <c r="N1236" s="8">
        <v>35844</v>
      </c>
      <c r="O1236" s="8">
        <v>8176</v>
      </c>
      <c r="P1236" s="8">
        <v>340504</v>
      </c>
      <c r="Q1236" s="8">
        <v>203996</v>
      </c>
      <c r="R1236" s="8">
        <v>62768</v>
      </c>
      <c r="S1236" s="8">
        <v>1720</v>
      </c>
      <c r="T1236" s="8">
        <v>0</v>
      </c>
    </row>
    <row r="1237" spans="1:20">
      <c r="A1237" s="1">
        <v>43944</v>
      </c>
      <c r="B1237" s="8">
        <v>8140288</v>
      </c>
      <c r="C1237" s="8">
        <v>3440292</v>
      </c>
      <c r="D1237" s="8">
        <v>4699996</v>
      </c>
      <c r="E1237" s="10">
        <f>nyse_gme_short_volume__4[[#This Row],[total_short]]/nyse_gme_short_volume__4[[#This Row],[total_reported]]</f>
        <v>0.42262534200264168</v>
      </c>
      <c r="F1237" s="10">
        <f>nyse_gme_short_volume__4[[#This Row],[total_long]]/nyse_gme_short_volume__4[[#This Row],[total_reported]]</f>
        <v>0.57737465799735832</v>
      </c>
      <c r="G1237" s="8">
        <v>2131764</v>
      </c>
      <c r="H1237" s="10">
        <f>nyse_gme_short_volume__4[[#This Row],[Off-Exchange]]/nyse_gme_short_volume__4[[#This Row],[total_reported]]</f>
        <v>0.26187820381785015</v>
      </c>
      <c r="I1237" s="8">
        <v>33140</v>
      </c>
      <c r="J1237" s="8" t="s">
        <v>3209</v>
      </c>
      <c r="K1237" s="8" t="s">
        <v>3210</v>
      </c>
      <c r="L1237" s="8" t="s">
        <v>3211</v>
      </c>
      <c r="M1237" s="8" t="s">
        <v>2533</v>
      </c>
      <c r="N1237" s="8">
        <v>10628</v>
      </c>
      <c r="O1237" s="8">
        <v>2000</v>
      </c>
      <c r="P1237" s="8">
        <v>602592</v>
      </c>
      <c r="Q1237" s="8">
        <v>201220</v>
      </c>
      <c r="R1237" s="8">
        <v>76620</v>
      </c>
      <c r="S1237" s="8">
        <v>3056</v>
      </c>
      <c r="T1237" s="8"/>
    </row>
    <row r="1238" spans="1:20">
      <c r="A1238" s="1">
        <v>43943</v>
      </c>
      <c r="B1238" s="8">
        <v>9737124</v>
      </c>
      <c r="C1238" s="8">
        <v>3369968</v>
      </c>
      <c r="D1238" s="8">
        <v>6367156</v>
      </c>
      <c r="E1238" s="10">
        <f>nyse_gme_short_volume__4[[#This Row],[total_short]]/nyse_gme_short_volume__4[[#This Row],[total_reported]]</f>
        <v>0.34609480170941648</v>
      </c>
      <c r="F1238" s="10">
        <f>nyse_gme_short_volume__4[[#This Row],[total_long]]/nyse_gme_short_volume__4[[#This Row],[total_reported]]</f>
        <v>0.65390519829058358</v>
      </c>
      <c r="G1238" s="8">
        <v>1990912</v>
      </c>
      <c r="H1238" s="10">
        <f>nyse_gme_short_volume__4[[#This Row],[Off-Exchange]]/nyse_gme_short_volume__4[[#This Row],[total_reported]]</f>
        <v>0.20446612367265735</v>
      </c>
      <c r="I1238" s="8">
        <v>126884</v>
      </c>
      <c r="J1238" s="8" t="s">
        <v>3212</v>
      </c>
      <c r="K1238" s="8" t="s">
        <v>3213</v>
      </c>
      <c r="L1238" s="8" t="s">
        <v>3214</v>
      </c>
      <c r="M1238" s="8" t="s">
        <v>3215</v>
      </c>
      <c r="N1238" s="8">
        <v>8400</v>
      </c>
      <c r="O1238" s="8">
        <v>1200</v>
      </c>
      <c r="P1238" s="8">
        <v>520284</v>
      </c>
      <c r="Q1238" s="8">
        <v>203664</v>
      </c>
      <c r="R1238" s="8">
        <v>62272</v>
      </c>
      <c r="S1238" s="8">
        <v>5220</v>
      </c>
      <c r="T1238" s="8">
        <v>0</v>
      </c>
    </row>
    <row r="1239" spans="1:20">
      <c r="A1239" s="1">
        <v>43942</v>
      </c>
      <c r="B1239" s="8">
        <v>14207920</v>
      </c>
      <c r="C1239" s="8">
        <v>4751264</v>
      </c>
      <c r="D1239" s="8">
        <v>9456656</v>
      </c>
      <c r="E1239" s="10">
        <f>nyse_gme_short_volume__4[[#This Row],[total_short]]/nyse_gme_short_volume__4[[#This Row],[total_reported]]</f>
        <v>0.33440954059426009</v>
      </c>
      <c r="F1239" s="10">
        <f>nyse_gme_short_volume__4[[#This Row],[total_long]]/nyse_gme_short_volume__4[[#This Row],[total_reported]]</f>
        <v>0.66559045940573991</v>
      </c>
      <c r="G1239" s="8">
        <v>2717440</v>
      </c>
      <c r="H1239" s="10">
        <f>nyse_gme_short_volume__4[[#This Row],[Off-Exchange]]/nyse_gme_short_volume__4[[#This Row],[total_reported]]</f>
        <v>0.19126233818884114</v>
      </c>
      <c r="I1239" s="8">
        <v>79312</v>
      </c>
      <c r="J1239" s="8" t="s">
        <v>3216</v>
      </c>
      <c r="K1239" s="8" t="s">
        <v>3217</v>
      </c>
      <c r="L1239" s="8" t="s">
        <v>3218</v>
      </c>
      <c r="M1239" s="8" t="s">
        <v>3219</v>
      </c>
      <c r="N1239" s="8">
        <v>43812</v>
      </c>
      <c r="O1239" s="8">
        <v>19560</v>
      </c>
      <c r="P1239" s="8">
        <v>1009388</v>
      </c>
      <c r="Q1239" s="8">
        <v>255484</v>
      </c>
      <c r="R1239" s="8">
        <v>72460</v>
      </c>
      <c r="S1239" s="8">
        <v>6400</v>
      </c>
      <c r="T1239" s="8">
        <v>8</v>
      </c>
    </row>
    <row r="1240" spans="1:20">
      <c r="A1240" s="1">
        <v>43941</v>
      </c>
      <c r="B1240" s="8">
        <v>21482644</v>
      </c>
      <c r="C1240" s="8">
        <v>6935656</v>
      </c>
      <c r="D1240" s="8">
        <v>14546988</v>
      </c>
      <c r="E1240" s="10">
        <f>nyse_gme_short_volume__4[[#This Row],[total_short]]/nyse_gme_short_volume__4[[#This Row],[total_reported]]</f>
        <v>0.3228492731155439</v>
      </c>
      <c r="F1240" s="10">
        <f>nyse_gme_short_volume__4[[#This Row],[total_long]]/nyse_gme_short_volume__4[[#This Row],[total_reported]]</f>
        <v>0.6771507268844561</v>
      </c>
      <c r="G1240" s="8">
        <v>3828252</v>
      </c>
      <c r="H1240" s="10">
        <f>nyse_gme_short_volume__4[[#This Row],[Off-Exchange]]/nyse_gme_short_volume__4[[#This Row],[total_reported]]</f>
        <v>0.17820208722911388</v>
      </c>
      <c r="I1240" s="8">
        <v>182596</v>
      </c>
      <c r="J1240" s="8" t="s">
        <v>3220</v>
      </c>
      <c r="K1240" s="8" t="s">
        <v>3221</v>
      </c>
      <c r="L1240" s="8" t="s">
        <v>3222</v>
      </c>
      <c r="M1240" s="8" t="s">
        <v>3223</v>
      </c>
      <c r="N1240" s="8">
        <v>24800</v>
      </c>
      <c r="O1240" s="8">
        <v>13600</v>
      </c>
      <c r="P1240" s="8">
        <v>1272684</v>
      </c>
      <c r="Q1240" s="8">
        <v>521956</v>
      </c>
      <c r="R1240" s="8">
        <v>56472</v>
      </c>
      <c r="S1240" s="8">
        <v>6952</v>
      </c>
      <c r="T1240" s="8">
        <v>400</v>
      </c>
    </row>
    <row r="1241" spans="1:20">
      <c r="A1241" s="1">
        <v>43938</v>
      </c>
      <c r="B1241" s="8">
        <v>19928208</v>
      </c>
      <c r="C1241" s="8">
        <v>8983412</v>
      </c>
      <c r="D1241" s="8">
        <v>10944796</v>
      </c>
      <c r="E1241" s="10">
        <f>nyse_gme_short_volume__4[[#This Row],[total_short]]/nyse_gme_short_volume__4[[#This Row],[total_reported]]</f>
        <v>0.45078875130167251</v>
      </c>
      <c r="F1241" s="10">
        <f>nyse_gme_short_volume__4[[#This Row],[total_long]]/nyse_gme_short_volume__4[[#This Row],[total_reported]]</f>
        <v>0.54921124869832749</v>
      </c>
      <c r="G1241" s="8">
        <v>4865144</v>
      </c>
      <c r="H1241" s="10">
        <f>nyse_gme_short_volume__4[[#This Row],[Off-Exchange]]/nyse_gme_short_volume__4[[#This Row],[total_reported]]</f>
        <v>0.24413354176150712</v>
      </c>
      <c r="I1241" s="8">
        <v>60956</v>
      </c>
      <c r="J1241" s="8" t="s">
        <v>3224</v>
      </c>
      <c r="K1241" s="8" t="s">
        <v>3225</v>
      </c>
      <c r="L1241" s="8" t="s">
        <v>3226</v>
      </c>
      <c r="M1241" s="8" t="s">
        <v>3227</v>
      </c>
      <c r="N1241" s="8">
        <v>14004</v>
      </c>
      <c r="O1241" s="8">
        <v>48000</v>
      </c>
      <c r="P1241" s="8">
        <v>2008284</v>
      </c>
      <c r="Q1241" s="8">
        <v>850896</v>
      </c>
      <c r="R1241" s="8">
        <v>81008</v>
      </c>
      <c r="S1241" s="8">
        <v>16708</v>
      </c>
      <c r="T1241" s="8"/>
    </row>
    <row r="1242" spans="1:20">
      <c r="A1242" s="1">
        <v>43937</v>
      </c>
      <c r="B1242" s="8">
        <v>11817368</v>
      </c>
      <c r="C1242" s="8">
        <v>5887488</v>
      </c>
      <c r="D1242" s="8">
        <v>5929880</v>
      </c>
      <c r="E1242" s="10">
        <f>nyse_gme_short_volume__4[[#This Row],[total_short]]/nyse_gme_short_volume__4[[#This Row],[total_reported]]</f>
        <v>0.49820636879548813</v>
      </c>
      <c r="F1242" s="10">
        <f>nyse_gme_short_volume__4[[#This Row],[total_long]]/nyse_gme_short_volume__4[[#This Row],[total_reported]]</f>
        <v>0.50179363120451181</v>
      </c>
      <c r="G1242" s="8">
        <v>3545292</v>
      </c>
      <c r="H1242" s="10">
        <f>nyse_gme_short_volume__4[[#This Row],[Off-Exchange]]/nyse_gme_short_volume__4[[#This Row],[total_reported]]</f>
        <v>0.30000690509087979</v>
      </c>
      <c r="I1242" s="8">
        <v>189888</v>
      </c>
      <c r="J1242" s="8" t="s">
        <v>3228</v>
      </c>
      <c r="K1242" s="8" t="s">
        <v>3229</v>
      </c>
      <c r="L1242" s="8" t="s">
        <v>3230</v>
      </c>
      <c r="M1242" s="8" t="s">
        <v>3231</v>
      </c>
      <c r="N1242" s="8">
        <v>84132</v>
      </c>
      <c r="O1242" s="8">
        <v>1200</v>
      </c>
      <c r="P1242" s="8">
        <v>963320</v>
      </c>
      <c r="Q1242" s="8">
        <v>289992</v>
      </c>
      <c r="R1242" s="8">
        <v>94176</v>
      </c>
      <c r="S1242" s="8">
        <v>4752</v>
      </c>
      <c r="T1242" s="8">
        <v>0</v>
      </c>
    </row>
    <row r="1243" spans="1:20">
      <c r="A1243" s="1">
        <v>43936</v>
      </c>
      <c r="B1243" s="8">
        <v>24688824</v>
      </c>
      <c r="C1243" s="8">
        <v>14621276</v>
      </c>
      <c r="D1243" s="8">
        <v>10067548</v>
      </c>
      <c r="E1243" s="10">
        <f>nyse_gme_short_volume__4[[#This Row],[total_short]]/nyse_gme_short_volume__4[[#This Row],[total_reported]]</f>
        <v>0.59222245660627659</v>
      </c>
      <c r="F1243" s="10">
        <f>nyse_gme_short_volume__4[[#This Row],[total_long]]/nyse_gme_short_volume__4[[#This Row],[total_reported]]</f>
        <v>0.40777754339372341</v>
      </c>
      <c r="G1243" s="8">
        <v>9412508</v>
      </c>
      <c r="H1243" s="10">
        <f>nyse_gme_short_volume__4[[#This Row],[Off-Exchange]]/nyse_gme_short_volume__4[[#This Row],[total_reported]]</f>
        <v>0.38124570048374923</v>
      </c>
      <c r="I1243" s="8">
        <v>338108</v>
      </c>
      <c r="J1243" s="8" t="s">
        <v>3232</v>
      </c>
      <c r="K1243" s="8" t="s">
        <v>3233</v>
      </c>
      <c r="L1243" s="8" t="s">
        <v>3234</v>
      </c>
      <c r="M1243" s="8" t="s">
        <v>3235</v>
      </c>
      <c r="N1243" s="8">
        <v>66252</v>
      </c>
      <c r="O1243" s="8">
        <v>30800</v>
      </c>
      <c r="P1243" s="8">
        <v>2112320</v>
      </c>
      <c r="Q1243" s="8">
        <v>697976</v>
      </c>
      <c r="R1243" s="8">
        <v>282756</v>
      </c>
      <c r="S1243" s="8">
        <v>10568</v>
      </c>
      <c r="T1243" s="8">
        <v>104</v>
      </c>
    </row>
    <row r="1244" spans="1:20">
      <c r="A1244" s="1">
        <v>43935</v>
      </c>
      <c r="B1244" s="8">
        <v>47955784</v>
      </c>
      <c r="C1244" s="8">
        <v>29611024</v>
      </c>
      <c r="D1244" s="8">
        <v>18344760</v>
      </c>
      <c r="E1244" s="10">
        <f>nyse_gme_short_volume__4[[#This Row],[total_short]]/nyse_gme_short_volume__4[[#This Row],[total_reported]]</f>
        <v>0.61746512162120004</v>
      </c>
      <c r="F1244" s="10">
        <f>nyse_gme_short_volume__4[[#This Row],[total_long]]/nyse_gme_short_volume__4[[#This Row],[total_reported]]</f>
        <v>0.38253487837879996</v>
      </c>
      <c r="G1244" s="8">
        <v>18155488</v>
      </c>
      <c r="H1244" s="10">
        <f>nyse_gme_short_volume__4[[#This Row],[Off-Exchange]]/nyse_gme_short_volume__4[[#This Row],[total_reported]]</f>
        <v>0.37858807604938749</v>
      </c>
      <c r="I1244" s="8">
        <v>260384</v>
      </c>
      <c r="J1244" s="8" t="s">
        <v>3236</v>
      </c>
      <c r="K1244" s="8" t="s">
        <v>3237</v>
      </c>
      <c r="L1244" s="8" t="s">
        <v>3238</v>
      </c>
      <c r="M1244" s="8" t="s">
        <v>3239</v>
      </c>
      <c r="N1244" s="8">
        <v>139476</v>
      </c>
      <c r="O1244" s="8">
        <v>246600</v>
      </c>
      <c r="P1244" s="8">
        <v>3916524</v>
      </c>
      <c r="Q1244" s="8">
        <v>2156584</v>
      </c>
      <c r="R1244" s="8">
        <v>249140</v>
      </c>
      <c r="S1244" s="8">
        <v>14712</v>
      </c>
      <c r="T1244" s="8">
        <v>1064</v>
      </c>
    </row>
    <row r="1245" spans="1:20">
      <c r="A1245" s="1">
        <v>43934</v>
      </c>
      <c r="B1245" s="8">
        <v>22993536</v>
      </c>
      <c r="C1245" s="8">
        <v>15014292</v>
      </c>
      <c r="D1245" s="8">
        <v>7979244</v>
      </c>
      <c r="E1245" s="10">
        <f>nyse_gme_short_volume__4[[#This Row],[total_short]]/nyse_gme_short_volume__4[[#This Row],[total_reported]]</f>
        <v>0.65297881978656958</v>
      </c>
      <c r="F1245" s="10">
        <f>nyse_gme_short_volume__4[[#This Row],[total_long]]/nyse_gme_short_volume__4[[#This Row],[total_reported]]</f>
        <v>0.34702118021343042</v>
      </c>
      <c r="G1245" s="8">
        <v>8155896</v>
      </c>
      <c r="H1245" s="10">
        <f>nyse_gme_short_volume__4[[#This Row],[Off-Exchange]]/nyse_gme_short_volume__4[[#This Row],[total_reported]]</f>
        <v>0.35470386111992519</v>
      </c>
      <c r="I1245" s="8">
        <v>56884</v>
      </c>
      <c r="J1245" s="8" t="s">
        <v>3240</v>
      </c>
      <c r="K1245" s="8" t="s">
        <v>3241</v>
      </c>
      <c r="L1245" s="8" t="s">
        <v>3242</v>
      </c>
      <c r="M1245" s="8" t="s">
        <v>3243</v>
      </c>
      <c r="N1245" s="8">
        <v>117336</v>
      </c>
      <c r="O1245" s="8">
        <v>105624</v>
      </c>
      <c r="P1245" s="8">
        <v>3193364</v>
      </c>
      <c r="Q1245" s="8">
        <v>877272</v>
      </c>
      <c r="R1245" s="8">
        <v>235652</v>
      </c>
      <c r="S1245" s="8">
        <v>48624</v>
      </c>
      <c r="T1245" s="8">
        <v>0</v>
      </c>
    </row>
    <row r="1246" spans="1:20">
      <c r="A1246" s="1">
        <v>43930</v>
      </c>
      <c r="B1246" s="8">
        <v>19942088</v>
      </c>
      <c r="C1246" s="8">
        <v>13722816</v>
      </c>
      <c r="D1246" s="8">
        <v>6219272</v>
      </c>
      <c r="E1246" s="10">
        <f>nyse_gme_short_volume__4[[#This Row],[total_short]]/nyse_gme_short_volume__4[[#This Row],[total_reported]]</f>
        <v>0.6881333589541877</v>
      </c>
      <c r="F1246" s="10">
        <f>nyse_gme_short_volume__4[[#This Row],[total_long]]/nyse_gme_short_volume__4[[#This Row],[total_reported]]</f>
        <v>0.31186664104581224</v>
      </c>
      <c r="G1246" s="8">
        <v>5346432</v>
      </c>
      <c r="H1246" s="10">
        <f>nyse_gme_short_volume__4[[#This Row],[Off-Exchange]]/nyse_gme_short_volume__4[[#This Row],[total_reported]]</f>
        <v>0.26809790429166697</v>
      </c>
      <c r="I1246" s="8">
        <v>79312</v>
      </c>
      <c r="J1246" s="8" t="s">
        <v>3244</v>
      </c>
      <c r="K1246" s="8" t="s">
        <v>3245</v>
      </c>
      <c r="L1246" s="8" t="s">
        <v>3246</v>
      </c>
      <c r="M1246" s="8" t="s">
        <v>3247</v>
      </c>
      <c r="N1246" s="8">
        <v>293792</v>
      </c>
      <c r="O1246" s="8">
        <v>138984</v>
      </c>
      <c r="P1246" s="8">
        <v>4289468</v>
      </c>
      <c r="Q1246" s="8">
        <v>1034764</v>
      </c>
      <c r="R1246" s="8">
        <v>246328</v>
      </c>
      <c r="S1246" s="8">
        <v>8460</v>
      </c>
      <c r="T1246" s="8"/>
    </row>
    <row r="1247" spans="1:20">
      <c r="A1247" s="1">
        <v>43929</v>
      </c>
      <c r="B1247" s="8">
        <v>9480584</v>
      </c>
      <c r="C1247" s="8">
        <v>5190076</v>
      </c>
      <c r="D1247" s="8">
        <v>4290508</v>
      </c>
      <c r="E1247" s="10">
        <f>nyse_gme_short_volume__4[[#This Row],[total_short]]/nyse_gme_short_volume__4[[#This Row],[total_reported]]</f>
        <v>0.54744264699305445</v>
      </c>
      <c r="F1247" s="10">
        <f>nyse_gme_short_volume__4[[#This Row],[total_long]]/nyse_gme_short_volume__4[[#This Row],[total_reported]]</f>
        <v>0.45255735300694555</v>
      </c>
      <c r="G1247" s="8">
        <v>1930668</v>
      </c>
      <c r="H1247" s="10">
        <f>nyse_gme_short_volume__4[[#This Row],[Off-Exchange]]/nyse_gme_short_volume__4[[#This Row],[total_reported]]</f>
        <v>0.20364441684183168</v>
      </c>
      <c r="I1247" s="8">
        <v>48156</v>
      </c>
      <c r="J1247" s="8" t="s">
        <v>3248</v>
      </c>
      <c r="K1247" s="8" t="s">
        <v>3249</v>
      </c>
      <c r="L1247" s="8" t="s">
        <v>3250</v>
      </c>
      <c r="M1247" s="8" t="s">
        <v>3251</v>
      </c>
      <c r="N1247" s="8">
        <v>69272</v>
      </c>
      <c r="O1247" s="8">
        <v>15200</v>
      </c>
      <c r="P1247" s="8">
        <v>1383872</v>
      </c>
      <c r="Q1247" s="8">
        <v>437512</v>
      </c>
      <c r="R1247" s="8">
        <v>344944</v>
      </c>
      <c r="S1247" s="8">
        <v>4524</v>
      </c>
      <c r="T1247" s="8">
        <v>40</v>
      </c>
    </row>
    <row r="1248" spans="1:20">
      <c r="A1248" s="1">
        <v>43928</v>
      </c>
      <c r="B1248" s="8">
        <v>9566016</v>
      </c>
      <c r="C1248" s="8">
        <v>5919364</v>
      </c>
      <c r="D1248" s="8">
        <v>3646652</v>
      </c>
      <c r="E1248" s="10">
        <f>nyse_gme_short_volume__4[[#This Row],[total_short]]/nyse_gme_short_volume__4[[#This Row],[total_reported]]</f>
        <v>0.61879093658216755</v>
      </c>
      <c r="F1248" s="10">
        <f>nyse_gme_short_volume__4[[#This Row],[total_long]]/nyse_gme_short_volume__4[[#This Row],[total_reported]]</f>
        <v>0.38120906341783245</v>
      </c>
      <c r="G1248" s="8">
        <v>2253284</v>
      </c>
      <c r="H1248" s="10">
        <f>nyse_gme_short_volume__4[[#This Row],[Off-Exchange]]/nyse_gme_short_volume__4[[#This Row],[total_reported]]</f>
        <v>0.23555093363841331</v>
      </c>
      <c r="I1248" s="8">
        <v>57332</v>
      </c>
      <c r="J1248" s="8" t="s">
        <v>3252</v>
      </c>
      <c r="K1248" s="8" t="s">
        <v>3253</v>
      </c>
      <c r="L1248" s="8" t="s">
        <v>3254</v>
      </c>
      <c r="M1248" s="8" t="s">
        <v>3255</v>
      </c>
      <c r="N1248" s="8">
        <v>44428</v>
      </c>
      <c r="O1248" s="8">
        <v>1600</v>
      </c>
      <c r="P1248" s="8">
        <v>1902784</v>
      </c>
      <c r="Q1248" s="8">
        <v>366684</v>
      </c>
      <c r="R1248" s="8">
        <v>298792</v>
      </c>
      <c r="S1248" s="8">
        <v>3508</v>
      </c>
      <c r="T1248" s="8">
        <v>12</v>
      </c>
    </row>
    <row r="1249" spans="1:20">
      <c r="A1249" s="1">
        <v>43927</v>
      </c>
      <c r="B1249" s="8">
        <v>11617624</v>
      </c>
      <c r="C1249" s="8">
        <v>6716248</v>
      </c>
      <c r="D1249" s="8">
        <v>4901376</v>
      </c>
      <c r="E1249" s="10">
        <f>nyse_gme_short_volume__4[[#This Row],[total_short]]/nyse_gme_short_volume__4[[#This Row],[total_reported]]</f>
        <v>0.57810857022055462</v>
      </c>
      <c r="F1249" s="10">
        <f>nyse_gme_short_volume__4[[#This Row],[total_long]]/nyse_gme_short_volume__4[[#This Row],[total_reported]]</f>
        <v>0.42189142977944544</v>
      </c>
      <c r="G1249" s="8">
        <v>2653296</v>
      </c>
      <c r="H1249" s="10">
        <f>nyse_gme_short_volume__4[[#This Row],[Off-Exchange]]/nyse_gme_short_volume__4[[#This Row],[total_reported]]</f>
        <v>0.22838542545360394</v>
      </c>
      <c r="I1249" s="8">
        <v>111048</v>
      </c>
      <c r="J1249" s="8" t="s">
        <v>3256</v>
      </c>
      <c r="K1249" s="8" t="s">
        <v>3257</v>
      </c>
      <c r="L1249" s="8" t="s">
        <v>3258</v>
      </c>
      <c r="M1249" s="8" t="s">
        <v>3259</v>
      </c>
      <c r="N1249" s="8">
        <v>57648</v>
      </c>
      <c r="O1249" s="8">
        <v>2400</v>
      </c>
      <c r="P1249" s="8">
        <v>1850700</v>
      </c>
      <c r="Q1249" s="8">
        <v>577368</v>
      </c>
      <c r="R1249" s="8">
        <v>484924</v>
      </c>
      <c r="S1249" s="8">
        <v>1200</v>
      </c>
      <c r="T1249" s="8">
        <v>56</v>
      </c>
    </row>
    <row r="1250" spans="1:20">
      <c r="A1250" s="1">
        <v>43924</v>
      </c>
      <c r="B1250" s="8">
        <v>13582880</v>
      </c>
      <c r="C1250" s="8">
        <v>8718392</v>
      </c>
      <c r="D1250" s="8">
        <v>4864488</v>
      </c>
      <c r="E1250" s="10">
        <f>nyse_gme_short_volume__4[[#This Row],[total_short]]/nyse_gme_short_volume__4[[#This Row],[total_reported]]</f>
        <v>0.6418662316092022</v>
      </c>
      <c r="F1250" s="10">
        <f>nyse_gme_short_volume__4[[#This Row],[total_long]]/nyse_gme_short_volume__4[[#This Row],[total_reported]]</f>
        <v>0.3581337683907978</v>
      </c>
      <c r="G1250" s="8">
        <v>4410972</v>
      </c>
      <c r="H1250" s="10">
        <f>nyse_gme_short_volume__4[[#This Row],[Off-Exchange]]/nyse_gme_short_volume__4[[#This Row],[total_reported]]</f>
        <v>0.32474497308376427</v>
      </c>
      <c r="I1250" s="8">
        <v>254196</v>
      </c>
      <c r="J1250" s="8" t="s">
        <v>3260</v>
      </c>
      <c r="K1250" s="8" t="s">
        <v>3261</v>
      </c>
      <c r="L1250" s="8" t="s">
        <v>3262</v>
      </c>
      <c r="M1250" s="8" t="s">
        <v>3263</v>
      </c>
      <c r="N1250" s="8">
        <v>167408</v>
      </c>
      <c r="O1250" s="8">
        <v>29796</v>
      </c>
      <c r="P1250" s="8">
        <v>1678424</v>
      </c>
      <c r="Q1250" s="8">
        <v>589508</v>
      </c>
      <c r="R1250" s="8">
        <v>165420</v>
      </c>
      <c r="S1250" s="8">
        <v>12752</v>
      </c>
      <c r="T1250" s="8">
        <v>0</v>
      </c>
    </row>
    <row r="1251" spans="1:20">
      <c r="A1251" s="1">
        <v>43923</v>
      </c>
      <c r="B1251" s="8">
        <v>14316068</v>
      </c>
      <c r="C1251" s="8">
        <v>9699508</v>
      </c>
      <c r="D1251" s="8">
        <v>4616560</v>
      </c>
      <c r="E1251" s="10">
        <f>nyse_gme_short_volume__4[[#This Row],[total_short]]/nyse_gme_short_volume__4[[#This Row],[total_reported]]</f>
        <v>0.67752597989894991</v>
      </c>
      <c r="F1251" s="10">
        <f>nyse_gme_short_volume__4[[#This Row],[total_long]]/nyse_gme_short_volume__4[[#This Row],[total_reported]]</f>
        <v>0.32247402010105009</v>
      </c>
      <c r="G1251" s="8">
        <v>5699448</v>
      </c>
      <c r="H1251" s="10">
        <f>nyse_gme_short_volume__4[[#This Row],[Off-Exchange]]/nyse_gme_short_volume__4[[#This Row],[total_reported]]</f>
        <v>0.39811546019479649</v>
      </c>
      <c r="I1251" s="8">
        <v>257324</v>
      </c>
      <c r="J1251" s="8" t="s">
        <v>3264</v>
      </c>
      <c r="K1251" s="8" t="s">
        <v>3265</v>
      </c>
      <c r="L1251" s="8" t="s">
        <v>3266</v>
      </c>
      <c r="M1251" s="8" t="s">
        <v>3267</v>
      </c>
      <c r="N1251" s="8">
        <v>98784</v>
      </c>
      <c r="O1251" s="8">
        <v>27640</v>
      </c>
      <c r="P1251" s="8">
        <v>1529540</v>
      </c>
      <c r="Q1251" s="8">
        <v>427660</v>
      </c>
      <c r="R1251" s="8">
        <v>280184</v>
      </c>
      <c r="S1251" s="8">
        <v>27600</v>
      </c>
      <c r="T1251" s="8">
        <v>0</v>
      </c>
    </row>
    <row r="1252" spans="1:20">
      <c r="A1252" s="1">
        <v>43922</v>
      </c>
      <c r="B1252" s="8">
        <v>12172276</v>
      </c>
      <c r="C1252" s="8">
        <v>8335260</v>
      </c>
      <c r="D1252" s="8">
        <v>3837016</v>
      </c>
      <c r="E1252" s="10">
        <f>nyse_gme_short_volume__4[[#This Row],[total_short]]/nyse_gme_short_volume__4[[#This Row],[total_reported]]</f>
        <v>0.6847741539873069</v>
      </c>
      <c r="F1252" s="10">
        <f>nyse_gme_short_volume__4[[#This Row],[total_long]]/nyse_gme_short_volume__4[[#This Row],[total_reported]]</f>
        <v>0.3152258460126931</v>
      </c>
      <c r="G1252" s="8">
        <v>3486316</v>
      </c>
      <c r="H1252" s="10">
        <f>nyse_gme_short_volume__4[[#This Row],[Off-Exchange]]/nyse_gme_short_volume__4[[#This Row],[total_reported]]</f>
        <v>0.28641447170603096</v>
      </c>
      <c r="I1252" s="8">
        <v>244596</v>
      </c>
      <c r="J1252" s="8" t="s">
        <v>3268</v>
      </c>
      <c r="K1252" s="8" t="s">
        <v>3269</v>
      </c>
      <c r="L1252" s="8" t="s">
        <v>3270</v>
      </c>
      <c r="M1252" s="8" t="s">
        <v>3271</v>
      </c>
      <c r="N1252" s="8">
        <v>71024</v>
      </c>
      <c r="O1252" s="8">
        <v>42680</v>
      </c>
      <c r="P1252" s="8">
        <v>2581552</v>
      </c>
      <c r="Q1252" s="8">
        <v>538784</v>
      </c>
      <c r="R1252" s="8">
        <v>92476</v>
      </c>
      <c r="S1252" s="8">
        <v>10804</v>
      </c>
      <c r="T1252" s="8"/>
    </row>
    <row r="1253" spans="1:20">
      <c r="A1253" s="1">
        <v>43921</v>
      </c>
      <c r="B1253" s="8">
        <v>8348184</v>
      </c>
      <c r="C1253" s="8">
        <v>3669664</v>
      </c>
      <c r="D1253" s="8">
        <v>4678520</v>
      </c>
      <c r="E1253" s="10">
        <f>nyse_gme_short_volume__4[[#This Row],[total_short]]/nyse_gme_short_volume__4[[#This Row],[total_reported]]</f>
        <v>0.43957631983195389</v>
      </c>
      <c r="F1253" s="10">
        <f>nyse_gme_short_volume__4[[#This Row],[total_long]]/nyse_gme_short_volume__4[[#This Row],[total_reported]]</f>
        <v>0.56042368016804611</v>
      </c>
      <c r="G1253" s="8">
        <v>1822328</v>
      </c>
      <c r="H1253" s="10">
        <f>nyse_gme_short_volume__4[[#This Row],[Off-Exchange]]/nyse_gme_short_volume__4[[#This Row],[total_reported]]</f>
        <v>0.21829034913461418</v>
      </c>
      <c r="I1253" s="8">
        <v>115348</v>
      </c>
      <c r="J1253" s="8" t="s">
        <v>3272</v>
      </c>
      <c r="K1253" s="8" t="s">
        <v>3273</v>
      </c>
      <c r="L1253" s="8" t="s">
        <v>3274</v>
      </c>
      <c r="M1253" s="8" t="s">
        <v>3275</v>
      </c>
      <c r="N1253" s="8">
        <v>16412</v>
      </c>
      <c r="O1253" s="8">
        <v>2000</v>
      </c>
      <c r="P1253" s="8">
        <v>900988</v>
      </c>
      <c r="Q1253" s="8">
        <v>181980</v>
      </c>
      <c r="R1253" s="8">
        <v>99520</v>
      </c>
      <c r="S1253" s="8">
        <v>804</v>
      </c>
      <c r="T1253" s="8"/>
    </row>
    <row r="1254" spans="1:20">
      <c r="A1254" s="1">
        <v>43920</v>
      </c>
      <c r="B1254" s="8">
        <v>11669040</v>
      </c>
      <c r="C1254" s="8">
        <v>6903608</v>
      </c>
      <c r="D1254" s="8">
        <v>4765432</v>
      </c>
      <c r="E1254" s="10">
        <f>nyse_gme_short_volume__4[[#This Row],[total_short]]/nyse_gme_short_volume__4[[#This Row],[total_reported]]</f>
        <v>0.59161747667331677</v>
      </c>
      <c r="F1254" s="10">
        <f>nyse_gme_short_volume__4[[#This Row],[total_long]]/nyse_gme_short_volume__4[[#This Row],[total_reported]]</f>
        <v>0.40838252332668323</v>
      </c>
      <c r="G1254" s="8">
        <v>3540972</v>
      </c>
      <c r="H1254" s="10">
        <f>nyse_gme_short_volume__4[[#This Row],[Off-Exchange]]/nyse_gme_short_volume__4[[#This Row],[total_reported]]</f>
        <v>0.30345015528269675</v>
      </c>
      <c r="I1254" s="8">
        <v>255808</v>
      </c>
      <c r="J1254" s="8" t="s">
        <v>3276</v>
      </c>
      <c r="K1254" s="8" t="s">
        <v>3277</v>
      </c>
      <c r="L1254" s="8" t="s">
        <v>3278</v>
      </c>
      <c r="M1254" s="8" t="s">
        <v>3279</v>
      </c>
      <c r="N1254" s="8">
        <v>113472</v>
      </c>
      <c r="O1254" s="8">
        <v>86388</v>
      </c>
      <c r="P1254" s="8">
        <v>1253024</v>
      </c>
      <c r="Q1254" s="8">
        <v>383968</v>
      </c>
      <c r="R1254" s="8">
        <v>76352</v>
      </c>
      <c r="S1254" s="8">
        <v>3244</v>
      </c>
      <c r="T1254" s="8">
        <v>0</v>
      </c>
    </row>
    <row r="1255" spans="1:20">
      <c r="A1255" s="1">
        <v>43917</v>
      </c>
      <c r="B1255" s="8">
        <v>23669776</v>
      </c>
      <c r="C1255" s="8">
        <v>13686396</v>
      </c>
      <c r="D1255" s="8">
        <v>9983380</v>
      </c>
      <c r="E1255" s="10">
        <f>nyse_gme_short_volume__4[[#This Row],[total_short]]/nyse_gme_short_volume__4[[#This Row],[total_reported]]</f>
        <v>0.57822245550612728</v>
      </c>
      <c r="F1255" s="10">
        <f>nyse_gme_short_volume__4[[#This Row],[total_long]]/nyse_gme_short_volume__4[[#This Row],[total_reported]]</f>
        <v>0.42177754449387267</v>
      </c>
      <c r="G1255" s="8">
        <v>6282364</v>
      </c>
      <c r="H1255" s="10">
        <f>nyse_gme_short_volume__4[[#This Row],[Off-Exchange]]/nyse_gme_short_volume__4[[#This Row],[total_reported]]</f>
        <v>0.26541712942277107</v>
      </c>
      <c r="I1255" s="8">
        <v>70756</v>
      </c>
      <c r="J1255" s="8" t="s">
        <v>3280</v>
      </c>
      <c r="K1255" s="8" t="s">
        <v>3281</v>
      </c>
      <c r="L1255" s="8" t="s">
        <v>3282</v>
      </c>
      <c r="M1255" s="8" t="s">
        <v>3283</v>
      </c>
      <c r="N1255" s="8">
        <v>235496</v>
      </c>
      <c r="O1255" s="8">
        <v>133912</v>
      </c>
      <c r="P1255" s="8">
        <v>2655352</v>
      </c>
      <c r="Q1255" s="8">
        <v>1296560</v>
      </c>
      <c r="R1255" s="8">
        <v>146200</v>
      </c>
      <c r="S1255" s="8">
        <v>50776</v>
      </c>
      <c r="T1255" s="8">
        <v>0</v>
      </c>
    </row>
    <row r="1256" spans="1:20">
      <c r="A1256" s="1">
        <v>43916</v>
      </c>
      <c r="B1256" s="8">
        <v>18808048</v>
      </c>
      <c r="C1256" s="8">
        <v>9320452</v>
      </c>
      <c r="D1256" s="8">
        <v>9487596</v>
      </c>
      <c r="E1256" s="10">
        <f>nyse_gme_short_volume__4[[#This Row],[total_short]]/nyse_gme_short_volume__4[[#This Row],[total_reported]]</f>
        <v>0.49555658301169797</v>
      </c>
      <c r="F1256" s="10">
        <f>nyse_gme_short_volume__4[[#This Row],[total_long]]/nyse_gme_short_volume__4[[#This Row],[total_reported]]</f>
        <v>0.50444341698830197</v>
      </c>
      <c r="G1256" s="8">
        <v>4356152</v>
      </c>
      <c r="H1256" s="10">
        <f>nyse_gme_short_volume__4[[#This Row],[Off-Exchange]]/nyse_gme_short_volume__4[[#This Row],[total_reported]]</f>
        <v>0.23161106351919136</v>
      </c>
      <c r="I1256" s="8">
        <v>142192</v>
      </c>
      <c r="J1256" s="8" t="s">
        <v>3284</v>
      </c>
      <c r="K1256" s="8" t="s">
        <v>3285</v>
      </c>
      <c r="L1256" s="8" t="s">
        <v>3286</v>
      </c>
      <c r="M1256" s="8" t="s">
        <v>3287</v>
      </c>
      <c r="N1256" s="8">
        <v>131904</v>
      </c>
      <c r="O1256" s="8">
        <v>69936</v>
      </c>
      <c r="P1256" s="8">
        <v>1478064</v>
      </c>
      <c r="Q1256" s="8">
        <v>852360</v>
      </c>
      <c r="R1256" s="8">
        <v>163080</v>
      </c>
      <c r="S1256" s="8">
        <v>4004</v>
      </c>
      <c r="T1256" s="8"/>
    </row>
    <row r="1257" spans="1:20">
      <c r="A1257" s="1">
        <v>43915</v>
      </c>
      <c r="B1257" s="8">
        <v>11993832</v>
      </c>
      <c r="C1257" s="8">
        <v>5960232</v>
      </c>
      <c r="D1257" s="8">
        <v>6033600</v>
      </c>
      <c r="E1257" s="10">
        <f>nyse_gme_short_volume__4[[#This Row],[total_short]]/nyse_gme_short_volume__4[[#This Row],[total_reported]]</f>
        <v>0.49694142789393747</v>
      </c>
      <c r="F1257" s="10">
        <f>nyse_gme_short_volume__4[[#This Row],[total_long]]/nyse_gme_short_volume__4[[#This Row],[total_reported]]</f>
        <v>0.50305857210606253</v>
      </c>
      <c r="G1257" s="8">
        <v>2378432</v>
      </c>
      <c r="H1257" s="10">
        <f>nyse_gme_short_volume__4[[#This Row],[Off-Exchange]]/nyse_gme_short_volume__4[[#This Row],[total_reported]]</f>
        <v>0.19830459522861418</v>
      </c>
      <c r="I1257" s="8">
        <v>54556</v>
      </c>
      <c r="J1257" s="8" t="s">
        <v>3288</v>
      </c>
      <c r="K1257" s="8" t="s">
        <v>3289</v>
      </c>
      <c r="L1257" s="8" t="s">
        <v>3290</v>
      </c>
      <c r="M1257" s="8" t="s">
        <v>3291</v>
      </c>
      <c r="N1257" s="8">
        <v>40164</v>
      </c>
      <c r="O1257" s="8">
        <v>39200</v>
      </c>
      <c r="P1257" s="8">
        <v>1647196</v>
      </c>
      <c r="Q1257" s="8">
        <v>464804</v>
      </c>
      <c r="R1257" s="8">
        <v>244264</v>
      </c>
      <c r="S1257" s="8">
        <v>5700</v>
      </c>
      <c r="T1257" s="8">
        <v>348</v>
      </c>
    </row>
    <row r="1258" spans="1:20">
      <c r="A1258" s="1">
        <v>43914</v>
      </c>
      <c r="B1258" s="8">
        <v>24075600</v>
      </c>
      <c r="C1258" s="8">
        <v>11093496</v>
      </c>
      <c r="D1258" s="8">
        <v>12982104</v>
      </c>
      <c r="E1258" s="10">
        <f>nyse_gme_short_volume__4[[#This Row],[total_short]]/nyse_gme_short_volume__4[[#This Row],[total_reported]]</f>
        <v>0.46077755071524695</v>
      </c>
      <c r="F1258" s="10">
        <f>nyse_gme_short_volume__4[[#This Row],[total_long]]/nyse_gme_short_volume__4[[#This Row],[total_reported]]</f>
        <v>0.53922244928475305</v>
      </c>
      <c r="G1258" s="8">
        <v>7203336</v>
      </c>
      <c r="H1258" s="10">
        <f>nyse_gme_short_volume__4[[#This Row],[Off-Exchange]]/nyse_gme_short_volume__4[[#This Row],[total_reported]]</f>
        <v>0.29919653092757814</v>
      </c>
      <c r="I1258" s="8">
        <v>70976</v>
      </c>
      <c r="J1258" s="8" t="s">
        <v>3292</v>
      </c>
      <c r="K1258" s="8" t="s">
        <v>3293</v>
      </c>
      <c r="L1258" s="8" t="s">
        <v>3294</v>
      </c>
      <c r="M1258" s="8" t="s">
        <v>3295</v>
      </c>
      <c r="N1258" s="8">
        <v>42248</v>
      </c>
      <c r="O1258" s="8">
        <v>14400</v>
      </c>
      <c r="P1258" s="8">
        <v>1847356</v>
      </c>
      <c r="Q1258" s="8">
        <v>715312</v>
      </c>
      <c r="R1258" s="8">
        <v>225768</v>
      </c>
      <c r="S1258" s="8">
        <v>1700</v>
      </c>
      <c r="T1258" s="8">
        <v>0</v>
      </c>
    </row>
    <row r="1259" spans="1:20">
      <c r="A1259" s="1">
        <v>43913</v>
      </c>
      <c r="B1259" s="8">
        <v>20980744</v>
      </c>
      <c r="C1259" s="8">
        <v>11130152</v>
      </c>
      <c r="D1259" s="8">
        <v>9850592</v>
      </c>
      <c r="E1259" s="10">
        <f>nyse_gme_short_volume__4[[#This Row],[total_short]]/nyse_gme_short_volume__4[[#This Row],[total_reported]]</f>
        <v>0.53049367553409932</v>
      </c>
      <c r="F1259" s="10">
        <f>nyse_gme_short_volume__4[[#This Row],[total_long]]/nyse_gme_short_volume__4[[#This Row],[total_reported]]</f>
        <v>0.46950632446590074</v>
      </c>
      <c r="G1259" s="8">
        <v>7218276</v>
      </c>
      <c r="H1259" s="10">
        <f>nyse_gme_short_volume__4[[#This Row],[Off-Exchange]]/nyse_gme_short_volume__4[[#This Row],[total_reported]]</f>
        <v>0.34404289952729988</v>
      </c>
      <c r="I1259" s="8">
        <v>208380</v>
      </c>
      <c r="J1259" s="8" t="s">
        <v>3296</v>
      </c>
      <c r="K1259" s="8" t="s">
        <v>3297</v>
      </c>
      <c r="L1259" s="8" t="s">
        <v>3298</v>
      </c>
      <c r="M1259" s="8" t="s">
        <v>3299</v>
      </c>
      <c r="N1259" s="8">
        <v>50228</v>
      </c>
      <c r="O1259" s="8">
        <v>16216</v>
      </c>
      <c r="P1259" s="8">
        <v>1940136</v>
      </c>
      <c r="Q1259" s="8">
        <v>439220</v>
      </c>
      <c r="R1259" s="8">
        <v>284408</v>
      </c>
      <c r="S1259" s="8">
        <v>7600</v>
      </c>
      <c r="T1259" s="8">
        <v>12</v>
      </c>
    </row>
    <row r="1260" spans="1:20">
      <c r="A1260" s="1">
        <v>43910</v>
      </c>
      <c r="B1260" s="8">
        <v>28289272</v>
      </c>
      <c r="C1260" s="8">
        <v>13587116</v>
      </c>
      <c r="D1260" s="8">
        <v>14702156</v>
      </c>
      <c r="E1260" s="10">
        <f>nyse_gme_short_volume__4[[#This Row],[total_short]]/nyse_gme_short_volume__4[[#This Row],[total_reported]]</f>
        <v>0.48029217577603267</v>
      </c>
      <c r="F1260" s="10">
        <f>nyse_gme_short_volume__4[[#This Row],[total_long]]/nyse_gme_short_volume__4[[#This Row],[total_reported]]</f>
        <v>0.51970782422396733</v>
      </c>
      <c r="G1260" s="8">
        <v>7695676</v>
      </c>
      <c r="H1260" s="10">
        <f>nyse_gme_short_volume__4[[#This Row],[Off-Exchange]]/nyse_gme_short_volume__4[[#This Row],[total_reported]]</f>
        <v>0.27203513756027375</v>
      </c>
      <c r="I1260" s="8">
        <v>170868</v>
      </c>
      <c r="J1260" s="8" t="s">
        <v>3300</v>
      </c>
      <c r="K1260" s="8" t="s">
        <v>3301</v>
      </c>
      <c r="L1260" s="8" t="s">
        <v>3302</v>
      </c>
      <c r="M1260" s="8" t="s">
        <v>3303</v>
      </c>
      <c r="N1260" s="8">
        <v>60716</v>
      </c>
      <c r="O1260" s="8">
        <v>25600</v>
      </c>
      <c r="P1260" s="8">
        <v>3697492</v>
      </c>
      <c r="Q1260" s="8">
        <v>516388</v>
      </c>
      <c r="R1260" s="8">
        <v>245248</v>
      </c>
      <c r="S1260" s="8">
        <v>15768</v>
      </c>
      <c r="T1260" s="8">
        <v>112</v>
      </c>
    </row>
    <row r="1261" spans="1:20">
      <c r="A1261" s="1">
        <v>43909</v>
      </c>
      <c r="B1261" s="8">
        <v>18199480</v>
      </c>
      <c r="C1261" s="8">
        <v>8046420</v>
      </c>
      <c r="D1261" s="8">
        <v>10153060</v>
      </c>
      <c r="E1261" s="10">
        <f>nyse_gme_short_volume__4[[#This Row],[total_short]]/nyse_gme_short_volume__4[[#This Row],[total_reported]]</f>
        <v>0.44212362111444942</v>
      </c>
      <c r="F1261" s="10">
        <f>nyse_gme_short_volume__4[[#This Row],[total_long]]/nyse_gme_short_volume__4[[#This Row],[total_reported]]</f>
        <v>0.55787637888555053</v>
      </c>
      <c r="G1261" s="8">
        <v>5906660</v>
      </c>
      <c r="H1261" s="10">
        <f>nyse_gme_short_volume__4[[#This Row],[Off-Exchange]]/nyse_gme_short_volume__4[[#This Row],[total_reported]]</f>
        <v>0.32455103112836192</v>
      </c>
      <c r="I1261" s="8">
        <v>108888</v>
      </c>
      <c r="J1261" s="8" t="s">
        <v>3304</v>
      </c>
      <c r="K1261" s="8" t="s">
        <v>3305</v>
      </c>
      <c r="L1261" s="8" t="s">
        <v>3306</v>
      </c>
      <c r="M1261" s="8" t="s">
        <v>3307</v>
      </c>
      <c r="N1261" s="8">
        <v>15600</v>
      </c>
      <c r="O1261" s="8">
        <v>6000</v>
      </c>
      <c r="P1261" s="8">
        <v>1117080</v>
      </c>
      <c r="Q1261" s="8">
        <v>302476</v>
      </c>
      <c r="R1261" s="8">
        <v>73708</v>
      </c>
      <c r="S1261" s="8">
        <v>7112</v>
      </c>
      <c r="T1261" s="8">
        <v>0</v>
      </c>
    </row>
    <row r="1262" spans="1:20">
      <c r="A1262" s="1">
        <v>43908</v>
      </c>
      <c r="B1262" s="8">
        <v>12409796</v>
      </c>
      <c r="C1262" s="8">
        <v>3452244</v>
      </c>
      <c r="D1262" s="8">
        <v>8957552</v>
      </c>
      <c r="E1262" s="10">
        <f>nyse_gme_short_volume__4[[#This Row],[total_short]]/nyse_gme_short_volume__4[[#This Row],[total_reported]]</f>
        <v>0.27818700645844624</v>
      </c>
      <c r="F1262" s="10">
        <f>nyse_gme_short_volume__4[[#This Row],[total_long]]/nyse_gme_short_volume__4[[#This Row],[total_reported]]</f>
        <v>0.72181299354155382</v>
      </c>
      <c r="G1262" s="8">
        <v>1044632</v>
      </c>
      <c r="H1262" s="10">
        <f>nyse_gme_short_volume__4[[#This Row],[Off-Exchange]]/nyse_gme_short_volume__4[[#This Row],[total_reported]]</f>
        <v>8.4178015496789799E-2</v>
      </c>
      <c r="I1262" s="8">
        <v>63636</v>
      </c>
      <c r="J1262" s="8" t="s">
        <v>3308</v>
      </c>
      <c r="K1262" s="8" t="s">
        <v>3309</v>
      </c>
      <c r="L1262" s="8" t="s">
        <v>3310</v>
      </c>
      <c r="M1262" s="8" t="s">
        <v>3311</v>
      </c>
      <c r="N1262" s="8">
        <v>30196</v>
      </c>
      <c r="O1262" s="8">
        <v>3200</v>
      </c>
      <c r="P1262" s="8">
        <v>1343372</v>
      </c>
      <c r="Q1262" s="8">
        <v>338996</v>
      </c>
      <c r="R1262" s="8">
        <v>98604</v>
      </c>
      <c r="S1262" s="8">
        <v>3152</v>
      </c>
      <c r="T1262" s="8"/>
    </row>
    <row r="1263" spans="1:20">
      <c r="A1263" s="1">
        <v>43907</v>
      </c>
      <c r="B1263" s="8">
        <v>12158992</v>
      </c>
      <c r="C1263" s="8">
        <v>2448552</v>
      </c>
      <c r="D1263" s="8">
        <v>9710440</v>
      </c>
      <c r="E1263" s="10">
        <f>nyse_gme_short_volume__4[[#This Row],[total_short]]/nyse_gme_short_volume__4[[#This Row],[total_reported]]</f>
        <v>0.20137787737667728</v>
      </c>
      <c r="F1263" s="10">
        <f>nyse_gme_short_volume__4[[#This Row],[total_long]]/nyse_gme_short_volume__4[[#This Row],[total_reported]]</f>
        <v>0.79862212262332277</v>
      </c>
      <c r="G1263" s="8">
        <v>606412</v>
      </c>
      <c r="H1263" s="10">
        <f>nyse_gme_short_volume__4[[#This Row],[Off-Exchange]]/nyse_gme_short_volume__4[[#This Row],[total_reported]]</f>
        <v>4.9873542148888658E-2</v>
      </c>
      <c r="I1263" s="8">
        <v>86160</v>
      </c>
      <c r="J1263" s="8" t="s">
        <v>3312</v>
      </c>
      <c r="K1263" s="8" t="s">
        <v>3313</v>
      </c>
      <c r="L1263" s="8" t="s">
        <v>3314</v>
      </c>
      <c r="M1263" s="8" t="s">
        <v>3315</v>
      </c>
      <c r="N1263" s="8">
        <v>16772</v>
      </c>
      <c r="O1263" s="8">
        <v>400</v>
      </c>
      <c r="P1263" s="8">
        <v>964188</v>
      </c>
      <c r="Q1263" s="8">
        <v>159260</v>
      </c>
      <c r="R1263" s="8">
        <v>103004</v>
      </c>
      <c r="S1263" s="8">
        <v>1604</v>
      </c>
      <c r="T1263" s="8"/>
    </row>
    <row r="1264" spans="1:20">
      <c r="A1264" s="1">
        <v>43906</v>
      </c>
      <c r="B1264" s="8">
        <v>16463408</v>
      </c>
      <c r="C1264" s="8">
        <v>5822712</v>
      </c>
      <c r="D1264" s="8">
        <v>10640696</v>
      </c>
      <c r="E1264" s="10">
        <f>nyse_gme_short_volume__4[[#This Row],[total_short]]/nyse_gme_short_volume__4[[#This Row],[total_reported]]</f>
        <v>0.35367598251832183</v>
      </c>
      <c r="F1264" s="10">
        <f>nyse_gme_short_volume__4[[#This Row],[total_long]]/nyse_gme_short_volume__4[[#This Row],[total_reported]]</f>
        <v>0.64632401748167811</v>
      </c>
      <c r="G1264" s="8">
        <v>1557996</v>
      </c>
      <c r="H1264" s="10">
        <f>nyse_gme_short_volume__4[[#This Row],[Off-Exchange]]/nyse_gme_short_volume__4[[#This Row],[total_reported]]</f>
        <v>9.4633869245055457E-2</v>
      </c>
      <c r="I1264" s="8">
        <v>216708</v>
      </c>
      <c r="J1264" s="8" t="s">
        <v>3316</v>
      </c>
      <c r="K1264" s="8" t="s">
        <v>3317</v>
      </c>
      <c r="L1264" s="8" t="s">
        <v>3318</v>
      </c>
      <c r="M1264" s="8" t="s">
        <v>3319</v>
      </c>
      <c r="N1264" s="8">
        <v>36520</v>
      </c>
      <c r="O1264" s="8">
        <v>48824</v>
      </c>
      <c r="P1264" s="8">
        <v>2547108</v>
      </c>
      <c r="Q1264" s="8">
        <v>268732</v>
      </c>
      <c r="R1264" s="8">
        <v>107444</v>
      </c>
      <c r="S1264" s="8">
        <v>38340</v>
      </c>
      <c r="T1264" s="8">
        <v>24400</v>
      </c>
    </row>
    <row r="1265" spans="1:20">
      <c r="A1265" s="1">
        <v>43903</v>
      </c>
      <c r="B1265" s="8">
        <v>20061572</v>
      </c>
      <c r="C1265" s="8">
        <v>9655012</v>
      </c>
      <c r="D1265" s="8">
        <v>10406560</v>
      </c>
      <c r="E1265" s="10">
        <f>nyse_gme_short_volume__4[[#This Row],[total_short]]/nyse_gme_short_volume__4[[#This Row],[total_reported]]</f>
        <v>0.48126896536323277</v>
      </c>
      <c r="F1265" s="10">
        <f>nyse_gme_short_volume__4[[#This Row],[total_long]]/nyse_gme_short_volume__4[[#This Row],[total_reported]]</f>
        <v>0.51873103463676729</v>
      </c>
      <c r="G1265" s="8">
        <v>4262860</v>
      </c>
      <c r="H1265" s="10">
        <f>nyse_gme_short_volume__4[[#This Row],[Off-Exchange]]/nyse_gme_short_volume__4[[#This Row],[total_reported]]</f>
        <v>0.21248883188216755</v>
      </c>
      <c r="I1265" s="8">
        <v>327672</v>
      </c>
      <c r="J1265" s="8" t="s">
        <v>3320</v>
      </c>
      <c r="K1265" s="8" t="s">
        <v>3321</v>
      </c>
      <c r="L1265" s="8" t="s">
        <v>3322</v>
      </c>
      <c r="M1265" s="8" t="s">
        <v>3323</v>
      </c>
      <c r="N1265" s="8">
        <v>191748</v>
      </c>
      <c r="O1265" s="8">
        <v>6800</v>
      </c>
      <c r="P1265" s="8">
        <v>1913700</v>
      </c>
      <c r="Q1265" s="8">
        <v>542608</v>
      </c>
      <c r="R1265" s="8">
        <v>203452</v>
      </c>
      <c r="S1265" s="8">
        <v>45344</v>
      </c>
      <c r="T1265" s="8"/>
    </row>
    <row r="1266" spans="1:20">
      <c r="A1266" s="1">
        <v>43902</v>
      </c>
      <c r="B1266" s="8">
        <v>18057648</v>
      </c>
      <c r="C1266" s="8">
        <v>9035244</v>
      </c>
      <c r="D1266" s="8">
        <v>9022404</v>
      </c>
      <c r="E1266" s="10">
        <f>nyse_gme_short_volume__4[[#This Row],[total_short]]/nyse_gme_short_volume__4[[#This Row],[total_reported]]</f>
        <v>0.50035552802889949</v>
      </c>
      <c r="F1266" s="10">
        <f>nyse_gme_short_volume__4[[#This Row],[total_long]]/nyse_gme_short_volume__4[[#This Row],[total_reported]]</f>
        <v>0.49964447197110057</v>
      </c>
      <c r="G1266" s="8">
        <v>5619736</v>
      </c>
      <c r="H1266" s="10">
        <f>nyse_gme_short_volume__4[[#This Row],[Off-Exchange]]/nyse_gme_short_volume__4[[#This Row],[total_reported]]</f>
        <v>0.31121085093695477</v>
      </c>
      <c r="I1266" s="8">
        <v>160492</v>
      </c>
      <c r="J1266" s="8" t="s">
        <v>3324</v>
      </c>
      <c r="K1266" s="8" t="s">
        <v>3325</v>
      </c>
      <c r="L1266" s="8" t="s">
        <v>3326</v>
      </c>
      <c r="M1266" s="8" t="s">
        <v>2884</v>
      </c>
      <c r="N1266" s="8">
        <v>93624</v>
      </c>
      <c r="O1266" s="8">
        <v>12000</v>
      </c>
      <c r="P1266" s="8">
        <v>1507908</v>
      </c>
      <c r="Q1266" s="8">
        <v>528732</v>
      </c>
      <c r="R1266" s="8">
        <v>161276</v>
      </c>
      <c r="S1266" s="8">
        <v>15128</v>
      </c>
      <c r="T1266" s="8"/>
    </row>
    <row r="1267" spans="1:20">
      <c r="A1267" s="1">
        <v>43901</v>
      </c>
      <c r="B1267" s="8">
        <v>15493884</v>
      </c>
      <c r="C1267" s="8">
        <v>10004620</v>
      </c>
      <c r="D1267" s="8">
        <v>5489264</v>
      </c>
      <c r="E1267" s="10">
        <f>nyse_gme_short_volume__4[[#This Row],[total_short]]/nyse_gme_short_volume__4[[#This Row],[total_reported]]</f>
        <v>0.64571414114111092</v>
      </c>
      <c r="F1267" s="10">
        <f>nyse_gme_short_volume__4[[#This Row],[total_long]]/nyse_gme_short_volume__4[[#This Row],[total_reported]]</f>
        <v>0.35428585885888908</v>
      </c>
      <c r="G1267" s="8">
        <v>5534960</v>
      </c>
      <c r="H1267" s="10">
        <f>nyse_gme_short_volume__4[[#This Row],[Off-Exchange]]/nyse_gme_short_volume__4[[#This Row],[total_reported]]</f>
        <v>0.35723515162498959</v>
      </c>
      <c r="I1267" s="8">
        <v>10004</v>
      </c>
      <c r="J1267" s="8" t="s">
        <v>3327</v>
      </c>
      <c r="K1267" s="8" t="s">
        <v>3328</v>
      </c>
      <c r="L1267" s="8" t="s">
        <v>3329</v>
      </c>
      <c r="M1267" s="8" t="s">
        <v>3330</v>
      </c>
      <c r="N1267" s="8">
        <v>170532</v>
      </c>
      <c r="O1267" s="8">
        <v>46396</v>
      </c>
      <c r="P1267" s="8">
        <v>1945324</v>
      </c>
      <c r="Q1267" s="8">
        <v>609196</v>
      </c>
      <c r="R1267" s="8">
        <v>409776</v>
      </c>
      <c r="S1267" s="8">
        <v>31488</v>
      </c>
      <c r="T1267" s="8">
        <v>400</v>
      </c>
    </row>
    <row r="1268" spans="1:20">
      <c r="A1268" s="1">
        <v>43900</v>
      </c>
      <c r="B1268" s="8">
        <v>17435852</v>
      </c>
      <c r="C1268" s="8">
        <v>10200592</v>
      </c>
      <c r="D1268" s="8">
        <v>7235260</v>
      </c>
      <c r="E1268" s="10">
        <f>nyse_gme_short_volume__4[[#This Row],[total_short]]/nyse_gme_short_volume__4[[#This Row],[total_reported]]</f>
        <v>0.58503547747480311</v>
      </c>
      <c r="F1268" s="10">
        <f>nyse_gme_short_volume__4[[#This Row],[total_long]]/nyse_gme_short_volume__4[[#This Row],[total_reported]]</f>
        <v>0.41496452252519694</v>
      </c>
      <c r="G1268" s="8">
        <v>6466736</v>
      </c>
      <c r="H1268" s="10">
        <f>nyse_gme_short_volume__4[[#This Row],[Off-Exchange]]/nyse_gme_short_volume__4[[#This Row],[total_reported]]</f>
        <v>0.37088729590042402</v>
      </c>
      <c r="I1268" s="8">
        <v>124860</v>
      </c>
      <c r="J1268" s="8" t="s">
        <v>3331</v>
      </c>
      <c r="K1268" s="8" t="s">
        <v>3332</v>
      </c>
      <c r="L1268" s="8" t="s">
        <v>3333</v>
      </c>
      <c r="M1268" s="8" t="s">
        <v>3334</v>
      </c>
      <c r="N1268" s="8">
        <v>67456</v>
      </c>
      <c r="O1268" s="8">
        <v>38000</v>
      </c>
      <c r="P1268" s="8">
        <v>1589420</v>
      </c>
      <c r="Q1268" s="8">
        <v>730740</v>
      </c>
      <c r="R1268" s="8">
        <v>202640</v>
      </c>
      <c r="S1268" s="8">
        <v>13104</v>
      </c>
      <c r="T1268" s="8"/>
    </row>
    <row r="1269" spans="1:20">
      <c r="A1269" s="1">
        <v>43899</v>
      </c>
      <c r="B1269" s="8">
        <v>9578260</v>
      </c>
      <c r="C1269" s="8">
        <v>3799640</v>
      </c>
      <c r="D1269" s="8">
        <v>5778620</v>
      </c>
      <c r="E1269" s="10">
        <f>nyse_gme_short_volume__4[[#This Row],[total_short]]/nyse_gme_short_volume__4[[#This Row],[total_reported]]</f>
        <v>0.39669418036261284</v>
      </c>
      <c r="F1269" s="10">
        <f>nyse_gme_short_volume__4[[#This Row],[total_long]]/nyse_gme_short_volume__4[[#This Row],[total_reported]]</f>
        <v>0.60330581963738716</v>
      </c>
      <c r="G1269" s="8">
        <v>1690688</v>
      </c>
      <c r="H1269" s="10">
        <f>nyse_gme_short_volume__4[[#This Row],[Off-Exchange]]/nyse_gme_short_volume__4[[#This Row],[total_reported]]</f>
        <v>0.17651306187136287</v>
      </c>
      <c r="I1269" s="8">
        <v>163472</v>
      </c>
      <c r="J1269" s="8" t="s">
        <v>3335</v>
      </c>
      <c r="K1269" s="8" t="s">
        <v>3336</v>
      </c>
      <c r="L1269" s="8" t="s">
        <v>3337</v>
      </c>
      <c r="M1269" s="8" t="s">
        <v>3338</v>
      </c>
      <c r="N1269" s="8">
        <v>51732</v>
      </c>
      <c r="O1269" s="8">
        <v>11200</v>
      </c>
      <c r="P1269" s="8">
        <v>1194208</v>
      </c>
      <c r="Q1269" s="8">
        <v>183712</v>
      </c>
      <c r="R1269" s="8">
        <v>103912</v>
      </c>
      <c r="S1269" s="8">
        <v>14852</v>
      </c>
      <c r="T1269" s="8">
        <v>1000</v>
      </c>
    </row>
    <row r="1270" spans="1:20">
      <c r="A1270" s="1">
        <v>43896</v>
      </c>
      <c r="B1270" s="8">
        <v>7416400</v>
      </c>
      <c r="C1270" s="8">
        <v>3849240</v>
      </c>
      <c r="D1270" s="8">
        <v>3567160</v>
      </c>
      <c r="E1270" s="10">
        <f>nyse_gme_short_volume__4[[#This Row],[total_short]]/nyse_gme_short_volume__4[[#This Row],[total_reported]]</f>
        <v>0.51901731298203979</v>
      </c>
      <c r="F1270" s="10">
        <f>nyse_gme_short_volume__4[[#This Row],[total_long]]/nyse_gme_short_volume__4[[#This Row],[total_reported]]</f>
        <v>0.48098268701796021</v>
      </c>
      <c r="G1270" s="8">
        <v>1290196</v>
      </c>
      <c r="H1270" s="10">
        <f>nyse_gme_short_volume__4[[#This Row],[Off-Exchange]]/nyse_gme_short_volume__4[[#This Row],[total_reported]]</f>
        <v>0.17396526616687341</v>
      </c>
      <c r="I1270" s="8">
        <v>11320</v>
      </c>
      <c r="J1270" s="8" t="s">
        <v>3339</v>
      </c>
      <c r="K1270" s="8" t="s">
        <v>3340</v>
      </c>
      <c r="L1270" s="8" t="s">
        <v>3341</v>
      </c>
      <c r="M1270" s="8" t="s">
        <v>3342</v>
      </c>
      <c r="N1270" s="8">
        <v>58264</v>
      </c>
      <c r="O1270" s="8">
        <v>9200</v>
      </c>
      <c r="P1270" s="8">
        <v>954684</v>
      </c>
      <c r="Q1270" s="8">
        <v>576448</v>
      </c>
      <c r="R1270" s="8">
        <v>92424</v>
      </c>
      <c r="S1270" s="8">
        <v>16028</v>
      </c>
      <c r="T1270" s="8">
        <v>400</v>
      </c>
    </row>
    <row r="1271" spans="1:20">
      <c r="A1271" s="1">
        <v>43895</v>
      </c>
      <c r="B1271" s="8">
        <v>12434884</v>
      </c>
      <c r="C1271" s="8">
        <v>7588892</v>
      </c>
      <c r="D1271" s="8">
        <v>4845992</v>
      </c>
      <c r="E1271" s="10">
        <f>nyse_gme_short_volume__4[[#This Row],[total_short]]/nyse_gme_short_volume__4[[#This Row],[total_reported]]</f>
        <v>0.61029053427438484</v>
      </c>
      <c r="F1271" s="10">
        <f>nyse_gme_short_volume__4[[#This Row],[total_long]]/nyse_gme_short_volume__4[[#This Row],[total_reported]]</f>
        <v>0.38970946572561516</v>
      </c>
      <c r="G1271" s="8">
        <v>3979264</v>
      </c>
      <c r="H1271" s="10">
        <f>nyse_gme_short_volume__4[[#This Row],[Off-Exchange]]/nyse_gme_short_volume__4[[#This Row],[total_reported]]</f>
        <v>0.32000813196166528</v>
      </c>
      <c r="I1271" s="8">
        <v>8616</v>
      </c>
      <c r="J1271" s="8" t="s">
        <v>3343</v>
      </c>
      <c r="K1271" s="8" t="s">
        <v>3344</v>
      </c>
      <c r="L1271" s="8" t="s">
        <v>3345</v>
      </c>
      <c r="M1271" s="8" t="s">
        <v>3346</v>
      </c>
      <c r="N1271" s="8">
        <v>108668</v>
      </c>
      <c r="O1271" s="8">
        <v>36800</v>
      </c>
      <c r="P1271" s="8">
        <v>1794540</v>
      </c>
      <c r="Q1271" s="8">
        <v>463456</v>
      </c>
      <c r="R1271" s="8">
        <v>180668</v>
      </c>
      <c r="S1271" s="8">
        <v>44760</v>
      </c>
      <c r="T1271" s="8"/>
    </row>
    <row r="1272" spans="1:20">
      <c r="A1272" s="1">
        <v>43894</v>
      </c>
      <c r="B1272" s="8">
        <v>14377204</v>
      </c>
      <c r="C1272" s="8">
        <v>9435656</v>
      </c>
      <c r="D1272" s="8">
        <v>4941548</v>
      </c>
      <c r="E1272" s="10">
        <f>nyse_gme_short_volume__4[[#This Row],[total_short]]/nyse_gme_short_volume__4[[#This Row],[total_reported]]</f>
        <v>0.65629283691043128</v>
      </c>
      <c r="F1272" s="10">
        <f>nyse_gme_short_volume__4[[#This Row],[total_long]]/nyse_gme_short_volume__4[[#This Row],[total_reported]]</f>
        <v>0.34370716308956872</v>
      </c>
      <c r="G1272" s="8">
        <v>5503132</v>
      </c>
      <c r="H1272" s="10">
        <f>nyse_gme_short_volume__4[[#This Row],[Off-Exchange]]/nyse_gme_short_volume__4[[#This Row],[total_reported]]</f>
        <v>0.3827678872748832</v>
      </c>
      <c r="I1272" s="8">
        <v>4000</v>
      </c>
      <c r="J1272" s="8" t="s">
        <v>3347</v>
      </c>
      <c r="K1272" s="8" t="s">
        <v>3348</v>
      </c>
      <c r="L1272" s="8" t="s">
        <v>3349</v>
      </c>
      <c r="M1272" s="8" t="s">
        <v>3350</v>
      </c>
      <c r="N1272" s="8">
        <v>76800</v>
      </c>
      <c r="O1272" s="8">
        <v>62000</v>
      </c>
      <c r="P1272" s="8">
        <v>1710920</v>
      </c>
      <c r="Q1272" s="8">
        <v>706788</v>
      </c>
      <c r="R1272" s="8">
        <v>278404</v>
      </c>
      <c r="S1272" s="8">
        <v>44552</v>
      </c>
      <c r="T1272" s="8"/>
    </row>
    <row r="1273" spans="1:20">
      <c r="A1273" s="1">
        <v>43893</v>
      </c>
      <c r="B1273" s="8">
        <v>14472812</v>
      </c>
      <c r="C1273" s="8">
        <v>7098672</v>
      </c>
      <c r="D1273" s="8">
        <v>7374140</v>
      </c>
      <c r="E1273" s="10">
        <f>nyse_gme_short_volume__4[[#This Row],[total_short]]/nyse_gme_short_volume__4[[#This Row],[total_reported]]</f>
        <v>0.49048325923117081</v>
      </c>
      <c r="F1273" s="10">
        <f>nyse_gme_short_volume__4[[#This Row],[total_long]]/nyse_gme_short_volume__4[[#This Row],[total_reported]]</f>
        <v>0.50951674076882913</v>
      </c>
      <c r="G1273" s="8">
        <v>2693200</v>
      </c>
      <c r="H1273" s="10">
        <f>nyse_gme_short_volume__4[[#This Row],[Off-Exchange]]/nyse_gme_short_volume__4[[#This Row],[total_reported]]</f>
        <v>0.1860868502955749</v>
      </c>
      <c r="I1273" s="8">
        <v>16004</v>
      </c>
      <c r="J1273" s="8" t="s">
        <v>3351</v>
      </c>
      <c r="K1273" s="8" t="s">
        <v>3352</v>
      </c>
      <c r="L1273" s="8" t="s">
        <v>3353</v>
      </c>
      <c r="M1273" s="8" t="s">
        <v>3354</v>
      </c>
      <c r="N1273" s="8">
        <v>52220</v>
      </c>
      <c r="O1273" s="8">
        <v>84696</v>
      </c>
      <c r="P1273" s="8">
        <v>1569572</v>
      </c>
      <c r="Q1273" s="8">
        <v>955176</v>
      </c>
      <c r="R1273" s="8">
        <v>357472</v>
      </c>
      <c r="S1273" s="8">
        <v>11528</v>
      </c>
      <c r="T1273" s="8"/>
    </row>
    <row r="1274" spans="1:20">
      <c r="A1274" s="1">
        <v>43892</v>
      </c>
      <c r="B1274" s="8">
        <v>10926768</v>
      </c>
      <c r="C1274" s="8">
        <v>4502644</v>
      </c>
      <c r="D1274" s="8">
        <v>6424124</v>
      </c>
      <c r="E1274" s="10">
        <f>nyse_gme_short_volume__4[[#This Row],[total_short]]/nyse_gme_short_volume__4[[#This Row],[total_reported]]</f>
        <v>0.41207464091852231</v>
      </c>
      <c r="F1274" s="10">
        <f>nyse_gme_short_volume__4[[#This Row],[total_long]]/nyse_gme_short_volume__4[[#This Row],[total_reported]]</f>
        <v>0.58792535908147769</v>
      </c>
      <c r="G1274" s="8">
        <v>2649376</v>
      </c>
      <c r="H1274" s="10">
        <f>nyse_gme_short_volume__4[[#This Row],[Off-Exchange]]/nyse_gme_short_volume__4[[#This Row],[total_reported]]</f>
        <v>0.24246657383043183</v>
      </c>
      <c r="I1274" s="8">
        <v>7504</v>
      </c>
      <c r="J1274" s="8" t="s">
        <v>3355</v>
      </c>
      <c r="K1274" s="8" t="s">
        <v>3356</v>
      </c>
      <c r="L1274" s="8" t="s">
        <v>3357</v>
      </c>
      <c r="M1274" s="8" t="s">
        <v>3358</v>
      </c>
      <c r="N1274" s="8">
        <v>96956</v>
      </c>
      <c r="O1274" s="8">
        <v>39196</v>
      </c>
      <c r="P1274" s="8">
        <v>585860</v>
      </c>
      <c r="Q1274" s="8">
        <v>340908</v>
      </c>
      <c r="R1274" s="8">
        <v>151944</v>
      </c>
      <c r="S1274" s="8">
        <v>46148</v>
      </c>
      <c r="T1274" s="8"/>
    </row>
    <row r="1275" spans="1:20">
      <c r="A1275" s="1">
        <v>43889</v>
      </c>
      <c r="B1275" s="8">
        <v>14634224</v>
      </c>
      <c r="C1275" s="8">
        <v>6010304</v>
      </c>
      <c r="D1275" s="8">
        <v>8623920</v>
      </c>
      <c r="E1275" s="10">
        <f>nyse_gme_short_volume__4[[#This Row],[total_short]]/nyse_gme_short_volume__4[[#This Row],[total_reported]]</f>
        <v>0.41070192720843962</v>
      </c>
      <c r="F1275" s="10">
        <f>nyse_gme_short_volume__4[[#This Row],[total_long]]/nyse_gme_short_volume__4[[#This Row],[total_reported]]</f>
        <v>0.58929807279156043</v>
      </c>
      <c r="G1275" s="8">
        <v>1273044</v>
      </c>
      <c r="H1275" s="10">
        <f>nyse_gme_short_volume__4[[#This Row],[Off-Exchange]]/nyse_gme_short_volume__4[[#This Row],[total_reported]]</f>
        <v>8.6990878368405453E-2</v>
      </c>
      <c r="I1275" s="8">
        <v>3296</v>
      </c>
      <c r="J1275" s="8" t="s">
        <v>3359</v>
      </c>
      <c r="K1275" s="8" t="s">
        <v>3360</v>
      </c>
      <c r="L1275" s="8" t="s">
        <v>3361</v>
      </c>
      <c r="M1275" s="8" t="s">
        <v>3362</v>
      </c>
      <c r="N1275" s="8">
        <v>214748</v>
      </c>
      <c r="O1275" s="8">
        <v>120220</v>
      </c>
      <c r="P1275" s="8">
        <v>1482436</v>
      </c>
      <c r="Q1275" s="8">
        <v>491768</v>
      </c>
      <c r="R1275" s="8">
        <v>499768</v>
      </c>
      <c r="S1275" s="8">
        <v>64032</v>
      </c>
      <c r="T1275" s="8"/>
    </row>
    <row r="1276" spans="1:20">
      <c r="A1276" s="1">
        <v>43888</v>
      </c>
      <c r="B1276" s="8">
        <v>13269428</v>
      </c>
      <c r="C1276" s="8">
        <v>5806284</v>
      </c>
      <c r="D1276" s="8">
        <v>7463144</v>
      </c>
      <c r="E1276" s="10">
        <f>nyse_gme_short_volume__4[[#This Row],[total_short]]/nyse_gme_short_volume__4[[#This Row],[total_reported]]</f>
        <v>0.43756852216990816</v>
      </c>
      <c r="F1276" s="10">
        <f>nyse_gme_short_volume__4[[#This Row],[total_long]]/nyse_gme_short_volume__4[[#This Row],[total_reported]]</f>
        <v>0.56243147783009184</v>
      </c>
      <c r="G1276" s="8">
        <v>2052700</v>
      </c>
      <c r="H1276" s="10">
        <f>nyse_gme_short_volume__4[[#This Row],[Off-Exchange]]/nyse_gme_short_volume__4[[#This Row],[total_reported]]</f>
        <v>0.15469393254931563</v>
      </c>
      <c r="I1276" s="8">
        <v>21088</v>
      </c>
      <c r="J1276" s="8" t="s">
        <v>3363</v>
      </c>
      <c r="K1276" s="8" t="s">
        <v>3364</v>
      </c>
      <c r="L1276" s="8" t="s">
        <v>3365</v>
      </c>
      <c r="M1276" s="8" t="s">
        <v>3366</v>
      </c>
      <c r="N1276" s="8">
        <v>155024</v>
      </c>
      <c r="O1276" s="8">
        <v>20000</v>
      </c>
      <c r="P1276" s="8">
        <v>1337592</v>
      </c>
      <c r="Q1276" s="8">
        <v>507044</v>
      </c>
      <c r="R1276" s="8">
        <v>408380</v>
      </c>
      <c r="S1276" s="8">
        <v>46540</v>
      </c>
      <c r="T1276" s="8"/>
    </row>
    <row r="1277" spans="1:20">
      <c r="A1277" s="1">
        <v>43887</v>
      </c>
      <c r="B1277" s="8">
        <v>15279780</v>
      </c>
      <c r="C1277" s="8">
        <v>7301872</v>
      </c>
      <c r="D1277" s="8">
        <v>7977908</v>
      </c>
      <c r="E1277" s="10">
        <f>nyse_gme_short_volume__4[[#This Row],[total_short]]/nyse_gme_short_volume__4[[#This Row],[total_reported]]</f>
        <v>0.47787808463210857</v>
      </c>
      <c r="F1277" s="10">
        <f>nyse_gme_short_volume__4[[#This Row],[total_long]]/nyse_gme_short_volume__4[[#This Row],[total_reported]]</f>
        <v>0.52212191536789143</v>
      </c>
      <c r="G1277" s="8">
        <v>2623164</v>
      </c>
      <c r="H1277" s="10">
        <f>nyse_gme_short_volume__4[[#This Row],[Off-Exchange]]/nyse_gme_short_volume__4[[#This Row],[total_reported]]</f>
        <v>0.17167550841700602</v>
      </c>
      <c r="I1277" s="8">
        <v>17200</v>
      </c>
      <c r="J1277" s="8" t="s">
        <v>3367</v>
      </c>
      <c r="K1277" s="8" t="s">
        <v>3368</v>
      </c>
      <c r="L1277" s="8" t="s">
        <v>3369</v>
      </c>
      <c r="M1277" s="8" t="s">
        <v>3370</v>
      </c>
      <c r="N1277" s="8">
        <v>190188</v>
      </c>
      <c r="O1277" s="8">
        <v>28024</v>
      </c>
      <c r="P1277" s="8">
        <v>1872804</v>
      </c>
      <c r="Q1277" s="8">
        <v>714984</v>
      </c>
      <c r="R1277" s="8">
        <v>327388</v>
      </c>
      <c r="S1277" s="8">
        <v>26596</v>
      </c>
      <c r="T1277" s="8"/>
    </row>
    <row r="1278" spans="1:20">
      <c r="A1278" s="1">
        <v>43886</v>
      </c>
      <c r="B1278" s="8">
        <v>14791712</v>
      </c>
      <c r="C1278" s="8">
        <v>6197644</v>
      </c>
      <c r="D1278" s="8">
        <v>8594068</v>
      </c>
      <c r="E1278" s="10">
        <f>nyse_gme_short_volume__4[[#This Row],[total_short]]/nyse_gme_short_volume__4[[#This Row],[total_reported]]</f>
        <v>0.41899436657501171</v>
      </c>
      <c r="F1278" s="10">
        <f>nyse_gme_short_volume__4[[#This Row],[total_long]]/nyse_gme_short_volume__4[[#This Row],[total_reported]]</f>
        <v>0.58100563342498823</v>
      </c>
      <c r="G1278" s="8">
        <v>1619596</v>
      </c>
      <c r="H1278" s="10">
        <f>nyse_gme_short_volume__4[[#This Row],[Off-Exchange]]/nyse_gme_short_volume__4[[#This Row],[total_reported]]</f>
        <v>0.10949347851012783</v>
      </c>
      <c r="I1278" s="8">
        <v>94408</v>
      </c>
      <c r="J1278" s="8" t="s">
        <v>3371</v>
      </c>
      <c r="K1278" s="8" t="s">
        <v>3372</v>
      </c>
      <c r="L1278" s="8" t="s">
        <v>3373</v>
      </c>
      <c r="M1278" s="8" t="s">
        <v>3374</v>
      </c>
      <c r="N1278" s="8">
        <v>104052</v>
      </c>
      <c r="O1278" s="8">
        <v>46876</v>
      </c>
      <c r="P1278" s="8">
        <v>1772280</v>
      </c>
      <c r="Q1278" s="8">
        <v>921976</v>
      </c>
      <c r="R1278" s="8">
        <v>243216</v>
      </c>
      <c r="S1278" s="8">
        <v>41728</v>
      </c>
      <c r="T1278" s="8"/>
    </row>
    <row r="1279" spans="1:20">
      <c r="A1279" s="1">
        <v>43885</v>
      </c>
      <c r="B1279" s="8">
        <v>12487148</v>
      </c>
      <c r="C1279" s="8">
        <v>4851556</v>
      </c>
      <c r="D1279" s="8">
        <v>7635592</v>
      </c>
      <c r="E1279" s="10">
        <f>nyse_gme_short_volume__4[[#This Row],[total_short]]/nyse_gme_short_volume__4[[#This Row],[total_reported]]</f>
        <v>0.38852394477906405</v>
      </c>
      <c r="F1279" s="10">
        <f>nyse_gme_short_volume__4[[#This Row],[total_long]]/nyse_gme_short_volume__4[[#This Row],[total_reported]]</f>
        <v>0.61147605522093595</v>
      </c>
      <c r="G1279" s="8">
        <v>1846712</v>
      </c>
      <c r="H1279" s="10">
        <f>nyse_gme_short_volume__4[[#This Row],[Off-Exchange]]/nyse_gme_short_volume__4[[#This Row],[total_reported]]</f>
        <v>0.14788901356819026</v>
      </c>
      <c r="I1279" s="8">
        <v>96340</v>
      </c>
      <c r="J1279" s="8" t="s">
        <v>3375</v>
      </c>
      <c r="K1279" s="8" t="s">
        <v>3376</v>
      </c>
      <c r="L1279" s="8" t="s">
        <v>3377</v>
      </c>
      <c r="M1279" s="8" t="s">
        <v>3378</v>
      </c>
      <c r="N1279" s="8">
        <v>58140</v>
      </c>
      <c r="O1279" s="8">
        <v>11200</v>
      </c>
      <c r="P1279" s="8">
        <v>1039984</v>
      </c>
      <c r="Q1279" s="8">
        <v>544280</v>
      </c>
      <c r="R1279" s="8">
        <v>219304</v>
      </c>
      <c r="S1279" s="8">
        <v>24844</v>
      </c>
      <c r="T1279" s="8"/>
    </row>
    <row r="1280" spans="1:20">
      <c r="A1280" s="1">
        <v>43882</v>
      </c>
      <c r="B1280" s="8">
        <v>6116480</v>
      </c>
      <c r="C1280" s="8">
        <v>2818956</v>
      </c>
      <c r="D1280" s="8">
        <v>3297524</v>
      </c>
      <c r="E1280" s="10">
        <f>nyse_gme_short_volume__4[[#This Row],[total_short]]/nyse_gme_short_volume__4[[#This Row],[total_reported]]</f>
        <v>0.4608788061107042</v>
      </c>
      <c r="F1280" s="10">
        <f>nyse_gme_short_volume__4[[#This Row],[total_long]]/nyse_gme_short_volume__4[[#This Row],[total_reported]]</f>
        <v>0.5391211938892958</v>
      </c>
      <c r="G1280" s="8">
        <v>774708</v>
      </c>
      <c r="H1280" s="10">
        <f>nyse_gme_short_volume__4[[#This Row],[Off-Exchange]]/nyse_gme_short_volume__4[[#This Row],[total_reported]]</f>
        <v>0.1266591242021555</v>
      </c>
      <c r="I1280" s="8">
        <v>0</v>
      </c>
      <c r="J1280" s="8" t="s">
        <v>3379</v>
      </c>
      <c r="K1280" s="8" t="s">
        <v>3380</v>
      </c>
      <c r="L1280" s="8" t="s">
        <v>3381</v>
      </c>
      <c r="M1280" s="8" t="s">
        <v>3382</v>
      </c>
      <c r="N1280" s="8">
        <v>72400</v>
      </c>
      <c r="O1280" s="8">
        <v>7200</v>
      </c>
      <c r="P1280" s="8">
        <v>979616</v>
      </c>
      <c r="Q1280" s="8">
        <v>265460</v>
      </c>
      <c r="R1280" s="8">
        <v>275384</v>
      </c>
      <c r="S1280" s="8">
        <v>15060</v>
      </c>
      <c r="T1280" s="8"/>
    </row>
    <row r="1281" spans="1:20">
      <c r="A1281" s="1">
        <v>43881</v>
      </c>
      <c r="B1281" s="8">
        <v>5297840</v>
      </c>
      <c r="C1281" s="8">
        <v>2197024</v>
      </c>
      <c r="D1281" s="8">
        <v>3100816</v>
      </c>
      <c r="E1281" s="10">
        <f>nyse_gme_short_volume__4[[#This Row],[total_short]]/nyse_gme_short_volume__4[[#This Row],[total_reported]]</f>
        <v>0.41470184075019251</v>
      </c>
      <c r="F1281" s="10">
        <f>nyse_gme_short_volume__4[[#This Row],[total_long]]/nyse_gme_short_volume__4[[#This Row],[total_reported]]</f>
        <v>0.58529815924980744</v>
      </c>
      <c r="G1281" s="8">
        <v>762364</v>
      </c>
      <c r="H1281" s="10">
        <f>nyse_gme_short_volume__4[[#This Row],[Off-Exchange]]/nyse_gme_short_volume__4[[#This Row],[total_reported]]</f>
        <v>0.1439009105597753</v>
      </c>
      <c r="I1281" s="8">
        <v>8800</v>
      </c>
      <c r="J1281" s="8" t="s">
        <v>3383</v>
      </c>
      <c r="K1281" s="8" t="s">
        <v>3384</v>
      </c>
      <c r="L1281" s="8" t="s">
        <v>3385</v>
      </c>
      <c r="M1281" s="8" t="s">
        <v>3386</v>
      </c>
      <c r="N1281" s="8">
        <v>28168</v>
      </c>
      <c r="O1281" s="8">
        <v>2000</v>
      </c>
      <c r="P1281" s="8">
        <v>517084</v>
      </c>
      <c r="Q1281" s="8">
        <v>295556</v>
      </c>
      <c r="R1281" s="8">
        <v>162892</v>
      </c>
      <c r="S1281" s="8">
        <v>3532</v>
      </c>
      <c r="T1281" s="8"/>
    </row>
    <row r="1282" spans="1:20">
      <c r="A1282" s="1">
        <v>43880</v>
      </c>
      <c r="B1282" s="8">
        <v>8936028</v>
      </c>
      <c r="C1282" s="8">
        <v>4588640</v>
      </c>
      <c r="D1282" s="8">
        <v>4347388</v>
      </c>
      <c r="E1282" s="10">
        <f>nyse_gme_short_volume__4[[#This Row],[total_short]]/nyse_gme_short_volume__4[[#This Row],[total_reported]]</f>
        <v>0.51349883863389867</v>
      </c>
      <c r="F1282" s="10">
        <f>nyse_gme_short_volume__4[[#This Row],[total_long]]/nyse_gme_short_volume__4[[#This Row],[total_reported]]</f>
        <v>0.48650116136610139</v>
      </c>
      <c r="G1282" s="8">
        <v>1563456</v>
      </c>
      <c r="H1282" s="10">
        <f>nyse_gme_short_volume__4[[#This Row],[Off-Exchange]]/nyse_gme_short_volume__4[[#This Row],[total_reported]]</f>
        <v>0.17496095580721099</v>
      </c>
      <c r="I1282" s="8">
        <v>15452</v>
      </c>
      <c r="J1282" s="8" t="s">
        <v>3387</v>
      </c>
      <c r="K1282" s="8" t="s">
        <v>3388</v>
      </c>
      <c r="L1282" s="8" t="s">
        <v>3389</v>
      </c>
      <c r="M1282" s="8" t="s">
        <v>3390</v>
      </c>
      <c r="N1282" s="8">
        <v>216688</v>
      </c>
      <c r="O1282" s="8">
        <v>12600</v>
      </c>
      <c r="P1282" s="8">
        <v>1046572</v>
      </c>
      <c r="Q1282" s="8">
        <v>319792</v>
      </c>
      <c r="R1282" s="8">
        <v>194744</v>
      </c>
      <c r="S1282" s="8">
        <v>16516</v>
      </c>
      <c r="T1282" s="8"/>
    </row>
    <row r="1283" spans="1:20">
      <c r="A1283" s="1">
        <v>43879</v>
      </c>
      <c r="B1283" s="8">
        <v>4879108</v>
      </c>
      <c r="C1283" s="8">
        <v>2278876</v>
      </c>
      <c r="D1283" s="8">
        <v>2600232</v>
      </c>
      <c r="E1283" s="10">
        <f>nyse_gme_short_volume__4[[#This Row],[total_short]]/nyse_gme_short_volume__4[[#This Row],[total_reported]]</f>
        <v>0.46706816081955965</v>
      </c>
      <c r="F1283" s="10">
        <f>nyse_gme_short_volume__4[[#This Row],[total_long]]/nyse_gme_short_volume__4[[#This Row],[total_reported]]</f>
        <v>0.5329318391804404</v>
      </c>
      <c r="G1283" s="8">
        <v>655828</v>
      </c>
      <c r="H1283" s="10">
        <f>nyse_gme_short_volume__4[[#This Row],[Off-Exchange]]/nyse_gme_short_volume__4[[#This Row],[total_reported]]</f>
        <v>0.13441555300682009</v>
      </c>
      <c r="I1283" s="8">
        <v>9052</v>
      </c>
      <c r="J1283" s="8" t="s">
        <v>3391</v>
      </c>
      <c r="K1283" s="8" t="s">
        <v>3392</v>
      </c>
      <c r="L1283" s="8" t="s">
        <v>3393</v>
      </c>
      <c r="M1283" s="8" t="s">
        <v>3394</v>
      </c>
      <c r="N1283" s="8">
        <v>22800</v>
      </c>
      <c r="O1283" s="8">
        <v>8848</v>
      </c>
      <c r="P1283" s="8">
        <v>717276</v>
      </c>
      <c r="Q1283" s="8">
        <v>284728</v>
      </c>
      <c r="R1283" s="8">
        <v>154952</v>
      </c>
      <c r="S1283" s="8">
        <v>6760</v>
      </c>
      <c r="T1283" s="8"/>
    </row>
    <row r="1284" spans="1:20">
      <c r="A1284" s="1">
        <v>43875</v>
      </c>
      <c r="B1284" s="8">
        <v>5550436</v>
      </c>
      <c r="C1284" s="8">
        <v>2486820</v>
      </c>
      <c r="D1284" s="8">
        <v>3063616</v>
      </c>
      <c r="E1284" s="10">
        <f>nyse_gme_short_volume__4[[#This Row],[total_short]]/nyse_gme_short_volume__4[[#This Row],[total_reported]]</f>
        <v>0.44804047826152754</v>
      </c>
      <c r="F1284" s="10">
        <f>nyse_gme_short_volume__4[[#This Row],[total_long]]/nyse_gme_short_volume__4[[#This Row],[total_reported]]</f>
        <v>0.5519595217384724</v>
      </c>
      <c r="G1284" s="8">
        <v>939056</v>
      </c>
      <c r="H1284" s="10">
        <f>nyse_gme_short_volume__4[[#This Row],[Off-Exchange]]/nyse_gme_short_volume__4[[#This Row],[total_reported]]</f>
        <v>0.16918598827191234</v>
      </c>
      <c r="I1284" s="8">
        <v>6080</v>
      </c>
      <c r="J1284" s="8" t="s">
        <v>3395</v>
      </c>
      <c r="K1284" s="8" t="s">
        <v>3396</v>
      </c>
      <c r="L1284" s="8" t="s">
        <v>3397</v>
      </c>
      <c r="M1284" s="8" t="s">
        <v>3398</v>
      </c>
      <c r="N1284" s="8">
        <v>34432</v>
      </c>
      <c r="O1284" s="8">
        <v>20000</v>
      </c>
      <c r="P1284" s="8">
        <v>578868</v>
      </c>
      <c r="Q1284" s="8">
        <v>141228</v>
      </c>
      <c r="R1284" s="8">
        <v>160636</v>
      </c>
      <c r="S1284" s="8">
        <v>17088</v>
      </c>
      <c r="T1284" s="8"/>
    </row>
    <row r="1285" spans="1:20">
      <c r="A1285" s="1">
        <v>43874</v>
      </c>
      <c r="B1285" s="8">
        <v>7289928</v>
      </c>
      <c r="C1285" s="8">
        <v>3710564</v>
      </c>
      <c r="D1285" s="8">
        <v>3579364</v>
      </c>
      <c r="E1285" s="10">
        <f>nyse_gme_short_volume__4[[#This Row],[total_short]]/nyse_gme_short_volume__4[[#This Row],[total_reported]]</f>
        <v>0.50899871713410616</v>
      </c>
      <c r="F1285" s="10">
        <f>nyse_gme_short_volume__4[[#This Row],[total_long]]/nyse_gme_short_volume__4[[#This Row],[total_reported]]</f>
        <v>0.4910012828658939</v>
      </c>
      <c r="G1285" s="8">
        <v>1093904</v>
      </c>
      <c r="H1285" s="10">
        <f>nyse_gme_short_volume__4[[#This Row],[Off-Exchange]]/nyse_gme_short_volume__4[[#This Row],[total_reported]]</f>
        <v>0.1500569004248053</v>
      </c>
      <c r="I1285" s="8">
        <v>35476</v>
      </c>
      <c r="J1285" s="8" t="s">
        <v>3399</v>
      </c>
      <c r="K1285" s="8" t="s">
        <v>3400</v>
      </c>
      <c r="L1285" s="8" t="s">
        <v>3401</v>
      </c>
      <c r="M1285" s="8" t="s">
        <v>3402</v>
      </c>
      <c r="N1285" s="8">
        <v>58800</v>
      </c>
      <c r="O1285" s="8">
        <v>10032</v>
      </c>
      <c r="P1285" s="8">
        <v>1318512</v>
      </c>
      <c r="Q1285" s="8">
        <v>317656</v>
      </c>
      <c r="R1285" s="8">
        <v>238644</v>
      </c>
      <c r="S1285" s="8">
        <v>20172</v>
      </c>
      <c r="T1285" s="8"/>
    </row>
    <row r="1286" spans="1:20">
      <c r="A1286" s="1">
        <v>43873</v>
      </c>
      <c r="B1286" s="8">
        <v>15798256</v>
      </c>
      <c r="C1286" s="8">
        <v>7719624</v>
      </c>
      <c r="D1286" s="8">
        <v>8078632</v>
      </c>
      <c r="E1286" s="10">
        <f>nyse_gme_short_volume__4[[#This Row],[total_short]]/nyse_gme_short_volume__4[[#This Row],[total_reported]]</f>
        <v>0.48863773317763681</v>
      </c>
      <c r="F1286" s="10">
        <f>nyse_gme_short_volume__4[[#This Row],[total_long]]/nyse_gme_short_volume__4[[#This Row],[total_reported]]</f>
        <v>0.51136226682236319</v>
      </c>
      <c r="G1286" s="8">
        <v>2997392</v>
      </c>
      <c r="H1286" s="10">
        <f>nyse_gme_short_volume__4[[#This Row],[Off-Exchange]]/nyse_gme_short_volume__4[[#This Row],[total_reported]]</f>
        <v>0.189729296702117</v>
      </c>
      <c r="I1286" s="8">
        <v>68000</v>
      </c>
      <c r="J1286" s="8" t="s">
        <v>3403</v>
      </c>
      <c r="K1286" s="8" t="s">
        <v>3404</v>
      </c>
      <c r="L1286" s="8" t="s">
        <v>3405</v>
      </c>
      <c r="M1286" s="8" t="s">
        <v>3406</v>
      </c>
      <c r="N1286" s="8">
        <v>75228</v>
      </c>
      <c r="O1286" s="8">
        <v>78800</v>
      </c>
      <c r="P1286" s="8">
        <v>1965004</v>
      </c>
      <c r="Q1286" s="8">
        <v>488780</v>
      </c>
      <c r="R1286" s="8">
        <v>243848</v>
      </c>
      <c r="S1286" s="8">
        <v>43132</v>
      </c>
      <c r="T1286" s="8"/>
    </row>
    <row r="1287" spans="1:20">
      <c r="A1287" s="1">
        <v>43872</v>
      </c>
      <c r="B1287" s="8">
        <v>10966584</v>
      </c>
      <c r="C1287" s="8">
        <v>6857820</v>
      </c>
      <c r="D1287" s="8">
        <v>4108764</v>
      </c>
      <c r="E1287" s="10">
        <f>nyse_gme_short_volume__4[[#This Row],[total_short]]/nyse_gme_short_volume__4[[#This Row],[total_reported]]</f>
        <v>0.62533784449195851</v>
      </c>
      <c r="F1287" s="10">
        <f>nyse_gme_short_volume__4[[#This Row],[total_long]]/nyse_gme_short_volume__4[[#This Row],[total_reported]]</f>
        <v>0.37466215550804149</v>
      </c>
      <c r="G1287" s="8">
        <v>1480404</v>
      </c>
      <c r="H1287" s="10">
        <f>nyse_gme_short_volume__4[[#This Row],[Off-Exchange]]/nyse_gme_short_volume__4[[#This Row],[total_reported]]</f>
        <v>0.13499226377147158</v>
      </c>
      <c r="I1287" s="8">
        <v>16328</v>
      </c>
      <c r="J1287" s="8" t="s">
        <v>3407</v>
      </c>
      <c r="K1287" s="8" t="s">
        <v>3408</v>
      </c>
      <c r="L1287" s="8" t="s">
        <v>3409</v>
      </c>
      <c r="M1287" s="8" t="s">
        <v>3410</v>
      </c>
      <c r="N1287" s="8">
        <v>209876</v>
      </c>
      <c r="O1287" s="8">
        <v>59200</v>
      </c>
      <c r="P1287" s="8">
        <v>2242964</v>
      </c>
      <c r="Q1287" s="8">
        <v>597284</v>
      </c>
      <c r="R1287" s="8">
        <v>319244</v>
      </c>
      <c r="S1287" s="8">
        <v>20676</v>
      </c>
      <c r="T1287" s="8"/>
    </row>
    <row r="1288" spans="1:20">
      <c r="A1288" s="1">
        <v>43871</v>
      </c>
      <c r="B1288" s="8">
        <v>9289416</v>
      </c>
      <c r="C1288" s="8">
        <v>6825476</v>
      </c>
      <c r="D1288" s="8">
        <v>2463940</v>
      </c>
      <c r="E1288" s="10">
        <f>nyse_gme_short_volume__4[[#This Row],[total_short]]/nyse_gme_short_volume__4[[#This Row],[total_reported]]</f>
        <v>0.73475835294705283</v>
      </c>
      <c r="F1288" s="10">
        <f>nyse_gme_short_volume__4[[#This Row],[total_long]]/nyse_gme_short_volume__4[[#This Row],[total_reported]]</f>
        <v>0.26524164705294712</v>
      </c>
      <c r="G1288" s="8">
        <v>2883804</v>
      </c>
      <c r="H1288" s="10">
        <f>nyse_gme_short_volume__4[[#This Row],[Off-Exchange]]/nyse_gme_short_volume__4[[#This Row],[total_reported]]</f>
        <v>0.31043975207914037</v>
      </c>
      <c r="I1288" s="8">
        <v>9640</v>
      </c>
      <c r="J1288" s="8" t="s">
        <v>3411</v>
      </c>
      <c r="K1288" s="8" t="s">
        <v>3412</v>
      </c>
      <c r="L1288" s="8" t="s">
        <v>3413</v>
      </c>
      <c r="M1288" s="8" t="s">
        <v>3414</v>
      </c>
      <c r="N1288" s="8">
        <v>68856</v>
      </c>
      <c r="O1288" s="8">
        <v>25200</v>
      </c>
      <c r="P1288" s="8">
        <v>1708664</v>
      </c>
      <c r="Q1288" s="8">
        <v>450604</v>
      </c>
      <c r="R1288" s="8">
        <v>165000</v>
      </c>
      <c r="S1288" s="8">
        <v>24624</v>
      </c>
      <c r="T1288" s="8"/>
    </row>
    <row r="1289" spans="1:20">
      <c r="A1289" s="1">
        <v>43868</v>
      </c>
      <c r="B1289" s="8">
        <v>9190392</v>
      </c>
      <c r="C1289" s="8">
        <v>7461024</v>
      </c>
      <c r="D1289" s="8">
        <v>1729368</v>
      </c>
      <c r="E1289" s="10">
        <f>nyse_gme_short_volume__4[[#This Row],[total_short]]/nyse_gme_short_volume__4[[#This Row],[total_reported]]</f>
        <v>0.81182870110437078</v>
      </c>
      <c r="F1289" s="10">
        <f>nyse_gme_short_volume__4[[#This Row],[total_long]]/nyse_gme_short_volume__4[[#This Row],[total_reported]]</f>
        <v>0.18817129889562925</v>
      </c>
      <c r="G1289" s="8">
        <v>3449588</v>
      </c>
      <c r="H1289" s="10">
        <f>nyse_gme_short_volume__4[[#This Row],[Off-Exchange]]/nyse_gme_short_volume__4[[#This Row],[total_reported]]</f>
        <v>0.37534721043454949</v>
      </c>
      <c r="I1289" s="8">
        <v>15140</v>
      </c>
      <c r="J1289" s="8" t="s">
        <v>3415</v>
      </c>
      <c r="K1289" s="8" t="s">
        <v>3416</v>
      </c>
      <c r="L1289" s="8" t="s">
        <v>3417</v>
      </c>
      <c r="M1289" s="8" t="s">
        <v>3418</v>
      </c>
      <c r="N1289" s="8">
        <v>66964</v>
      </c>
      <c r="O1289" s="8">
        <v>42400</v>
      </c>
      <c r="P1289" s="8">
        <v>1873500</v>
      </c>
      <c r="Q1289" s="8">
        <v>541312</v>
      </c>
      <c r="R1289" s="8">
        <v>303748</v>
      </c>
      <c r="S1289" s="8">
        <v>46572</v>
      </c>
      <c r="T1289" s="8"/>
    </row>
    <row r="1290" spans="1:20">
      <c r="A1290" s="1">
        <v>43867</v>
      </c>
      <c r="B1290" s="8">
        <v>5300704</v>
      </c>
      <c r="C1290" s="8">
        <v>3463812</v>
      </c>
      <c r="D1290" s="8">
        <v>1836892</v>
      </c>
      <c r="E1290" s="10">
        <f>nyse_gme_short_volume__4[[#This Row],[total_short]]/nyse_gme_short_volume__4[[#This Row],[total_reported]]</f>
        <v>0.65346263439724228</v>
      </c>
      <c r="F1290" s="10">
        <f>nyse_gme_short_volume__4[[#This Row],[total_long]]/nyse_gme_short_volume__4[[#This Row],[total_reported]]</f>
        <v>0.34653736560275766</v>
      </c>
      <c r="G1290" s="8">
        <v>1285580</v>
      </c>
      <c r="H1290" s="10">
        <f>nyse_gme_short_volume__4[[#This Row],[Off-Exchange]]/nyse_gme_short_volume__4[[#This Row],[total_reported]]</f>
        <v>0.24253004883879575</v>
      </c>
      <c r="I1290" s="8">
        <v>16000</v>
      </c>
      <c r="J1290" s="8" t="s">
        <v>3419</v>
      </c>
      <c r="K1290" s="8" t="s">
        <v>3157</v>
      </c>
      <c r="L1290" s="8" t="s">
        <v>3420</v>
      </c>
      <c r="M1290" s="8" t="s">
        <v>3421</v>
      </c>
      <c r="N1290" s="8">
        <v>45312</v>
      </c>
      <c r="O1290" s="8">
        <v>8364</v>
      </c>
      <c r="P1290" s="8">
        <v>833472</v>
      </c>
      <c r="Q1290" s="8">
        <v>330624</v>
      </c>
      <c r="R1290" s="8">
        <v>143496</v>
      </c>
      <c r="S1290" s="8">
        <v>21840</v>
      </c>
      <c r="T1290" s="8"/>
    </row>
    <row r="1291" spans="1:20">
      <c r="A1291" s="1">
        <v>43866</v>
      </c>
      <c r="B1291" s="8">
        <v>9156324</v>
      </c>
      <c r="C1291" s="8">
        <v>5969040</v>
      </c>
      <c r="D1291" s="8">
        <v>3187284</v>
      </c>
      <c r="E1291" s="10">
        <f>nyse_gme_short_volume__4[[#This Row],[total_short]]/nyse_gme_short_volume__4[[#This Row],[total_reported]]</f>
        <v>0.6519035368342142</v>
      </c>
      <c r="F1291" s="10">
        <f>nyse_gme_short_volume__4[[#This Row],[total_long]]/nyse_gme_short_volume__4[[#This Row],[total_reported]]</f>
        <v>0.34809646316578574</v>
      </c>
      <c r="G1291" s="8">
        <v>1932800</v>
      </c>
      <c r="H1291" s="10">
        <f>nyse_gme_short_volume__4[[#This Row],[Off-Exchange]]/nyse_gme_short_volume__4[[#This Row],[total_reported]]</f>
        <v>0.21108907897973028</v>
      </c>
      <c r="I1291" s="8">
        <v>4420</v>
      </c>
      <c r="J1291" s="8" t="s">
        <v>3422</v>
      </c>
      <c r="K1291" s="8" t="s">
        <v>3423</v>
      </c>
      <c r="L1291" s="8" t="s">
        <v>3424</v>
      </c>
      <c r="M1291" s="8" t="s">
        <v>3425</v>
      </c>
      <c r="N1291" s="8">
        <v>103812</v>
      </c>
      <c r="O1291" s="8">
        <v>40032</v>
      </c>
      <c r="P1291" s="8">
        <v>1836084</v>
      </c>
      <c r="Q1291" s="8">
        <v>460216</v>
      </c>
      <c r="R1291" s="8">
        <v>259412</v>
      </c>
      <c r="S1291" s="8">
        <v>52400</v>
      </c>
      <c r="T1291" s="8"/>
    </row>
    <row r="1292" spans="1:20">
      <c r="A1292" s="1">
        <v>43865</v>
      </c>
      <c r="B1292" s="8">
        <v>12331736</v>
      </c>
      <c r="C1292" s="8">
        <v>9146756</v>
      </c>
      <c r="D1292" s="8">
        <v>3184980</v>
      </c>
      <c r="E1292" s="10">
        <f>nyse_gme_short_volume__4[[#This Row],[total_short]]/nyse_gme_short_volume__4[[#This Row],[total_reported]]</f>
        <v>0.74172492826638525</v>
      </c>
      <c r="F1292" s="10">
        <f>nyse_gme_short_volume__4[[#This Row],[total_long]]/nyse_gme_short_volume__4[[#This Row],[total_reported]]</f>
        <v>0.2582750717336148</v>
      </c>
      <c r="G1292" s="8">
        <v>3262676</v>
      </c>
      <c r="H1292" s="10">
        <f>nyse_gme_short_volume__4[[#This Row],[Off-Exchange]]/nyse_gme_short_volume__4[[#This Row],[total_reported]]</f>
        <v>0.26457556340810412</v>
      </c>
      <c r="I1292" s="8">
        <v>28300</v>
      </c>
      <c r="J1292" s="8" t="s">
        <v>3426</v>
      </c>
      <c r="K1292" s="8" t="s">
        <v>3427</v>
      </c>
      <c r="L1292" s="8" t="s">
        <v>3428</v>
      </c>
      <c r="M1292" s="8" t="s">
        <v>3429</v>
      </c>
      <c r="N1292" s="8">
        <v>145248</v>
      </c>
      <c r="O1292" s="8">
        <v>60096</v>
      </c>
      <c r="P1292" s="8">
        <v>2946544</v>
      </c>
      <c r="Q1292" s="8">
        <v>622144</v>
      </c>
      <c r="R1292" s="8">
        <v>392344</v>
      </c>
      <c r="S1292" s="8">
        <v>18872</v>
      </c>
      <c r="T1292" s="8"/>
    </row>
    <row r="1293" spans="1:20">
      <c r="A1293" s="1">
        <v>43864</v>
      </c>
      <c r="B1293" s="8">
        <v>7103096</v>
      </c>
      <c r="C1293" s="8">
        <v>4869872</v>
      </c>
      <c r="D1293" s="8">
        <v>2233224</v>
      </c>
      <c r="E1293" s="10">
        <f>nyse_gme_short_volume__4[[#This Row],[total_short]]/nyse_gme_short_volume__4[[#This Row],[total_reported]]</f>
        <v>0.68559850521519072</v>
      </c>
      <c r="F1293" s="10">
        <f>nyse_gme_short_volume__4[[#This Row],[total_long]]/nyse_gme_short_volume__4[[#This Row],[total_reported]]</f>
        <v>0.31440149478480933</v>
      </c>
      <c r="G1293" s="8">
        <v>1478624</v>
      </c>
      <c r="H1293" s="10">
        <f>nyse_gme_short_volume__4[[#This Row],[Off-Exchange]]/nyse_gme_short_volume__4[[#This Row],[total_reported]]</f>
        <v>0.20816612924842914</v>
      </c>
      <c r="I1293" s="8">
        <v>3220</v>
      </c>
      <c r="J1293" s="8" t="s">
        <v>3430</v>
      </c>
      <c r="K1293" s="8" t="s">
        <v>3431</v>
      </c>
      <c r="L1293" s="8" t="s">
        <v>3432</v>
      </c>
      <c r="M1293" s="8" t="s">
        <v>3433</v>
      </c>
      <c r="N1293" s="8">
        <v>80984</v>
      </c>
      <c r="O1293" s="8">
        <v>31252</v>
      </c>
      <c r="P1293" s="8">
        <v>1865820</v>
      </c>
      <c r="Q1293" s="8">
        <v>297324</v>
      </c>
      <c r="R1293" s="8">
        <v>159164</v>
      </c>
      <c r="S1293" s="8">
        <v>13620</v>
      </c>
      <c r="T1293" s="8"/>
    </row>
    <row r="1294" spans="1:20">
      <c r="A1294" s="1">
        <v>43861</v>
      </c>
      <c r="B1294" s="8">
        <v>10069048</v>
      </c>
      <c r="C1294" s="8">
        <v>7900728</v>
      </c>
      <c r="D1294" s="8">
        <v>2168320</v>
      </c>
      <c r="E1294" s="10">
        <f>nyse_gme_short_volume__4[[#This Row],[total_short]]/nyse_gme_short_volume__4[[#This Row],[total_reported]]</f>
        <v>0.78465491474467097</v>
      </c>
      <c r="F1294" s="10">
        <f>nyse_gme_short_volume__4[[#This Row],[total_long]]/nyse_gme_short_volume__4[[#This Row],[total_reported]]</f>
        <v>0.215345085255329</v>
      </c>
      <c r="G1294" s="8">
        <v>2892060</v>
      </c>
      <c r="H1294" s="10">
        <f>nyse_gme_short_volume__4[[#This Row],[Off-Exchange]]/nyse_gme_short_volume__4[[#This Row],[total_reported]]</f>
        <v>0.2872227841202068</v>
      </c>
      <c r="I1294" s="8">
        <v>24320</v>
      </c>
      <c r="J1294" s="8" t="s">
        <v>3434</v>
      </c>
      <c r="K1294" s="8" t="s">
        <v>3435</v>
      </c>
      <c r="L1294" s="8" t="s">
        <v>3436</v>
      </c>
      <c r="M1294" s="8" t="s">
        <v>3437</v>
      </c>
      <c r="N1294" s="8">
        <v>133104</v>
      </c>
      <c r="O1294" s="8">
        <v>33948</v>
      </c>
      <c r="P1294" s="8">
        <v>2210060</v>
      </c>
      <c r="Q1294" s="8">
        <v>559196</v>
      </c>
      <c r="R1294" s="8">
        <v>372408</v>
      </c>
      <c r="S1294" s="8">
        <v>5200</v>
      </c>
      <c r="T1294" s="8"/>
    </row>
    <row r="1295" spans="1:20">
      <c r="A1295" s="1">
        <v>43860</v>
      </c>
      <c r="B1295" s="8">
        <v>10386472</v>
      </c>
      <c r="C1295" s="8">
        <v>7657944</v>
      </c>
      <c r="D1295" s="8">
        <v>2728528</v>
      </c>
      <c r="E1295" s="10">
        <f>nyse_gme_short_volume__4[[#This Row],[total_short]]/nyse_gme_short_volume__4[[#This Row],[total_reported]]</f>
        <v>0.73729982615848766</v>
      </c>
      <c r="F1295" s="10">
        <f>nyse_gme_short_volume__4[[#This Row],[total_long]]/nyse_gme_short_volume__4[[#This Row],[total_reported]]</f>
        <v>0.26270017384151229</v>
      </c>
      <c r="G1295" s="8">
        <v>3193144</v>
      </c>
      <c r="H1295" s="10">
        <f>nyse_gme_short_volume__4[[#This Row],[Off-Exchange]]/nyse_gme_short_volume__4[[#This Row],[total_reported]]</f>
        <v>0.30743297627914462</v>
      </c>
      <c r="I1295" s="8">
        <v>38012</v>
      </c>
      <c r="J1295" s="8" t="s">
        <v>3438</v>
      </c>
      <c r="K1295" s="8" t="s">
        <v>3439</v>
      </c>
      <c r="L1295" s="8" t="s">
        <v>3440</v>
      </c>
      <c r="M1295" s="8" t="s">
        <v>3441</v>
      </c>
      <c r="N1295" s="8">
        <v>186496</v>
      </c>
      <c r="O1295" s="8">
        <v>88740</v>
      </c>
      <c r="P1295" s="8">
        <v>1727452</v>
      </c>
      <c r="Q1295" s="8">
        <v>459100</v>
      </c>
      <c r="R1295" s="8">
        <v>301020</v>
      </c>
      <c r="S1295" s="8">
        <v>7700</v>
      </c>
      <c r="T1295" s="8">
        <v>84</v>
      </c>
    </row>
    <row r="1296" spans="1:20">
      <c r="A1296" s="1">
        <v>43859</v>
      </c>
      <c r="B1296" s="8">
        <v>5386296</v>
      </c>
      <c r="C1296" s="8">
        <v>3949256</v>
      </c>
      <c r="D1296" s="8">
        <v>1437040</v>
      </c>
      <c r="E1296" s="10">
        <f>nyse_gme_short_volume__4[[#This Row],[total_short]]/nyse_gme_short_volume__4[[#This Row],[total_reported]]</f>
        <v>0.73320441357103283</v>
      </c>
      <c r="F1296" s="10">
        <f>nyse_gme_short_volume__4[[#This Row],[total_long]]/nyse_gme_short_volume__4[[#This Row],[total_reported]]</f>
        <v>0.26679558642896717</v>
      </c>
      <c r="G1296" s="8">
        <v>1363772</v>
      </c>
      <c r="H1296" s="10">
        <f>nyse_gme_short_volume__4[[#This Row],[Off-Exchange]]/nyse_gme_short_volume__4[[#This Row],[total_reported]]</f>
        <v>0.25319291773047747</v>
      </c>
      <c r="I1296" s="8">
        <v>736</v>
      </c>
      <c r="J1296" s="8" t="s">
        <v>3442</v>
      </c>
      <c r="K1296" s="8" t="s">
        <v>3443</v>
      </c>
      <c r="L1296" s="8" t="s">
        <v>3444</v>
      </c>
      <c r="M1296" s="8" t="s">
        <v>3445</v>
      </c>
      <c r="N1296" s="8">
        <v>50848</v>
      </c>
      <c r="O1296" s="8">
        <v>10016</v>
      </c>
      <c r="P1296" s="8">
        <v>1317704</v>
      </c>
      <c r="Q1296" s="8">
        <v>310268</v>
      </c>
      <c r="R1296" s="8">
        <v>284224</v>
      </c>
      <c r="S1296" s="8">
        <v>4000</v>
      </c>
      <c r="T1296" s="8">
        <v>4</v>
      </c>
    </row>
    <row r="1297" spans="1:20">
      <c r="A1297" s="1">
        <v>43858</v>
      </c>
      <c r="B1297" s="8">
        <v>7558160</v>
      </c>
      <c r="C1297" s="8">
        <v>4704728</v>
      </c>
      <c r="D1297" s="8">
        <v>2853432</v>
      </c>
      <c r="E1297" s="10">
        <f>nyse_gme_short_volume__4[[#This Row],[total_short]]/nyse_gme_short_volume__4[[#This Row],[total_reported]]</f>
        <v>0.62247001915810196</v>
      </c>
      <c r="F1297" s="10">
        <f>nyse_gme_short_volume__4[[#This Row],[total_long]]/nyse_gme_short_volume__4[[#This Row],[total_reported]]</f>
        <v>0.37752998084189804</v>
      </c>
      <c r="G1297" s="8">
        <v>2118460</v>
      </c>
      <c r="H1297" s="10">
        <f>nyse_gme_short_volume__4[[#This Row],[Off-Exchange]]/nyse_gme_short_volume__4[[#This Row],[total_reported]]</f>
        <v>0.28028779491304762</v>
      </c>
      <c r="I1297" s="8">
        <v>4000</v>
      </c>
      <c r="J1297" s="8" t="s">
        <v>3446</v>
      </c>
      <c r="K1297" s="8" t="s">
        <v>3447</v>
      </c>
      <c r="L1297" s="8" t="s">
        <v>3448</v>
      </c>
      <c r="M1297" s="8" t="s">
        <v>3449</v>
      </c>
      <c r="N1297" s="8">
        <v>120040</v>
      </c>
      <c r="O1297" s="8">
        <v>29512</v>
      </c>
      <c r="P1297" s="8">
        <v>1213068</v>
      </c>
      <c r="Q1297" s="8">
        <v>165528</v>
      </c>
      <c r="R1297" s="8">
        <v>191052</v>
      </c>
      <c r="S1297" s="8">
        <v>8800</v>
      </c>
      <c r="T1297" s="8"/>
    </row>
    <row r="1298" spans="1:20">
      <c r="A1298" s="1">
        <v>43857</v>
      </c>
      <c r="B1298" s="8">
        <v>6966256</v>
      </c>
      <c r="C1298" s="8">
        <v>3799324</v>
      </c>
      <c r="D1298" s="8">
        <v>3166932</v>
      </c>
      <c r="E1298" s="10">
        <f>nyse_gme_short_volume__4[[#This Row],[total_short]]/nyse_gme_short_volume__4[[#This Row],[total_reported]]</f>
        <v>0.54538966124701704</v>
      </c>
      <c r="F1298" s="10">
        <f>nyse_gme_short_volume__4[[#This Row],[total_long]]/nyse_gme_short_volume__4[[#This Row],[total_reported]]</f>
        <v>0.45461033875298296</v>
      </c>
      <c r="G1298" s="8">
        <v>910276</v>
      </c>
      <c r="H1298" s="10">
        <f>nyse_gme_short_volume__4[[#This Row],[Off-Exchange]]/nyse_gme_short_volume__4[[#This Row],[total_reported]]</f>
        <v>0.13066932940736029</v>
      </c>
      <c r="I1298" s="8">
        <v>4800</v>
      </c>
      <c r="J1298" s="8" t="s">
        <v>3450</v>
      </c>
      <c r="K1298" s="8" t="s">
        <v>3451</v>
      </c>
      <c r="L1298" s="8" t="s">
        <v>3452</v>
      </c>
      <c r="M1298" s="8" t="s">
        <v>3453</v>
      </c>
      <c r="N1298" s="8">
        <v>137096</v>
      </c>
      <c r="O1298" s="8">
        <v>34876</v>
      </c>
      <c r="P1298" s="8">
        <v>1182732</v>
      </c>
      <c r="Q1298" s="8">
        <v>346108</v>
      </c>
      <c r="R1298" s="8">
        <v>254644</v>
      </c>
      <c r="S1298" s="8">
        <v>3616</v>
      </c>
      <c r="T1298" s="8"/>
    </row>
    <row r="1299" spans="1:20">
      <c r="A1299" s="1">
        <v>43854</v>
      </c>
      <c r="B1299" s="8">
        <v>13406292</v>
      </c>
      <c r="C1299" s="8">
        <v>9829016</v>
      </c>
      <c r="D1299" s="8">
        <v>3577276</v>
      </c>
      <c r="E1299" s="10">
        <f>nyse_gme_short_volume__4[[#This Row],[total_short]]/nyse_gme_short_volume__4[[#This Row],[total_reported]]</f>
        <v>0.73316439773205</v>
      </c>
      <c r="F1299" s="10">
        <f>nyse_gme_short_volume__4[[#This Row],[total_long]]/nyse_gme_short_volume__4[[#This Row],[total_reported]]</f>
        <v>0.26683560226795</v>
      </c>
      <c r="G1299" s="8">
        <v>3643744</v>
      </c>
      <c r="H1299" s="10">
        <f>nyse_gme_short_volume__4[[#This Row],[Off-Exchange]]/nyse_gme_short_volume__4[[#This Row],[total_reported]]</f>
        <v>0.27179357274927324</v>
      </c>
      <c r="I1299" s="8">
        <v>172984</v>
      </c>
      <c r="J1299" s="8" t="s">
        <v>3454</v>
      </c>
      <c r="K1299" s="8" t="s">
        <v>3455</v>
      </c>
      <c r="L1299" s="8" t="s">
        <v>3456</v>
      </c>
      <c r="M1299" s="8" t="s">
        <v>3457</v>
      </c>
      <c r="N1299" s="8">
        <v>205564</v>
      </c>
      <c r="O1299" s="8">
        <v>73000</v>
      </c>
      <c r="P1299" s="8">
        <v>2157500</v>
      </c>
      <c r="Q1299" s="8">
        <v>563880</v>
      </c>
      <c r="R1299" s="8">
        <v>420480</v>
      </c>
      <c r="S1299" s="8">
        <v>17600</v>
      </c>
      <c r="T1299" s="8"/>
    </row>
    <row r="1300" spans="1:20">
      <c r="A1300" s="1">
        <v>43853</v>
      </c>
      <c r="B1300" s="8">
        <v>5649056</v>
      </c>
      <c r="C1300" s="8">
        <v>2792596</v>
      </c>
      <c r="D1300" s="8">
        <v>2856460</v>
      </c>
      <c r="E1300" s="10">
        <f>nyse_gme_short_volume__4[[#This Row],[total_short]]/nyse_gme_short_volume__4[[#This Row],[total_reported]]</f>
        <v>0.49434737414534391</v>
      </c>
      <c r="F1300" s="10">
        <f>nyse_gme_short_volume__4[[#This Row],[total_long]]/nyse_gme_short_volume__4[[#This Row],[total_reported]]</f>
        <v>0.50565262585465609</v>
      </c>
      <c r="G1300" s="8">
        <v>826628</v>
      </c>
      <c r="H1300" s="10">
        <f>nyse_gme_short_volume__4[[#This Row],[Off-Exchange]]/nyse_gme_short_volume__4[[#This Row],[total_reported]]</f>
        <v>0.14633028952093943</v>
      </c>
      <c r="I1300" s="8">
        <v>2800</v>
      </c>
      <c r="J1300" s="8" t="s">
        <v>3458</v>
      </c>
      <c r="K1300" s="8" t="s">
        <v>3459</v>
      </c>
      <c r="L1300" s="8" t="s">
        <v>3460</v>
      </c>
      <c r="M1300" s="8" t="s">
        <v>3461</v>
      </c>
      <c r="N1300" s="8">
        <v>65200</v>
      </c>
      <c r="O1300" s="8">
        <v>24000</v>
      </c>
      <c r="P1300" s="8">
        <v>753192</v>
      </c>
      <c r="Q1300" s="8">
        <v>85108</v>
      </c>
      <c r="R1300" s="8">
        <v>233864</v>
      </c>
      <c r="S1300" s="8">
        <v>4800</v>
      </c>
      <c r="T1300" s="8"/>
    </row>
    <row r="1301" spans="1:20">
      <c r="A1301" s="1">
        <v>43852</v>
      </c>
      <c r="B1301" s="8">
        <v>8695420</v>
      </c>
      <c r="C1301" s="8">
        <v>5618740</v>
      </c>
      <c r="D1301" s="8">
        <v>3076680</v>
      </c>
      <c r="E1301" s="10">
        <f>nyse_gme_short_volume__4[[#This Row],[total_short]]/nyse_gme_short_volume__4[[#This Row],[total_reported]]</f>
        <v>0.64617235280181984</v>
      </c>
      <c r="F1301" s="10">
        <f>nyse_gme_short_volume__4[[#This Row],[total_long]]/nyse_gme_short_volume__4[[#This Row],[total_reported]]</f>
        <v>0.35382764719818022</v>
      </c>
      <c r="G1301" s="8">
        <v>2222488</v>
      </c>
      <c r="H1301" s="10">
        <f>nyse_gme_short_volume__4[[#This Row],[Off-Exchange]]/nyse_gme_short_volume__4[[#This Row],[total_reported]]</f>
        <v>0.25559294433161367</v>
      </c>
      <c r="I1301" s="8">
        <v>12004</v>
      </c>
      <c r="J1301" s="8" t="s">
        <v>3462</v>
      </c>
      <c r="K1301" s="8" t="s">
        <v>3463</v>
      </c>
      <c r="L1301" s="8" t="s">
        <v>3464</v>
      </c>
      <c r="M1301" s="8" t="s">
        <v>3465</v>
      </c>
      <c r="N1301" s="8">
        <v>67440</v>
      </c>
      <c r="O1301" s="8">
        <v>27220</v>
      </c>
      <c r="P1301" s="8">
        <v>1217732</v>
      </c>
      <c r="Q1301" s="8">
        <v>272004</v>
      </c>
      <c r="R1301" s="8">
        <v>223072</v>
      </c>
      <c r="S1301" s="8">
        <v>12400</v>
      </c>
      <c r="T1301" s="8"/>
    </row>
    <row r="1302" spans="1:20">
      <c r="A1302" s="1">
        <v>43851</v>
      </c>
      <c r="B1302" s="8">
        <v>10833712</v>
      </c>
      <c r="C1302" s="8">
        <v>7543836</v>
      </c>
      <c r="D1302" s="8">
        <v>3289876</v>
      </c>
      <c r="E1302" s="10">
        <f>nyse_gme_short_volume__4[[#This Row],[total_short]]/nyse_gme_short_volume__4[[#This Row],[total_reported]]</f>
        <v>0.69632975290463694</v>
      </c>
      <c r="F1302" s="10">
        <f>nyse_gme_short_volume__4[[#This Row],[total_long]]/nyse_gme_short_volume__4[[#This Row],[total_reported]]</f>
        <v>0.30367024709536306</v>
      </c>
      <c r="G1302" s="8">
        <v>2983504</v>
      </c>
      <c r="H1302" s="10">
        <f>nyse_gme_short_volume__4[[#This Row],[Off-Exchange]]/nyse_gme_short_volume__4[[#This Row],[total_reported]]</f>
        <v>0.27539074326509694</v>
      </c>
      <c r="I1302" s="8">
        <v>800</v>
      </c>
      <c r="J1302" s="8" t="s">
        <v>3466</v>
      </c>
      <c r="K1302" s="8" t="s">
        <v>3467</v>
      </c>
      <c r="L1302" s="8" t="s">
        <v>3468</v>
      </c>
      <c r="M1302" s="8" t="s">
        <v>3469</v>
      </c>
      <c r="N1302" s="8">
        <v>195192</v>
      </c>
      <c r="O1302" s="8">
        <v>33056</v>
      </c>
      <c r="P1302" s="8">
        <v>1568964</v>
      </c>
      <c r="Q1302" s="8">
        <v>532084</v>
      </c>
      <c r="R1302" s="8">
        <v>380136</v>
      </c>
      <c r="S1302" s="8">
        <v>26000</v>
      </c>
      <c r="T1302" s="8"/>
    </row>
    <row r="1303" spans="1:20">
      <c r="A1303" s="1">
        <v>43847</v>
      </c>
      <c r="B1303" s="8">
        <v>12012960</v>
      </c>
      <c r="C1303" s="8">
        <v>7834476</v>
      </c>
      <c r="D1303" s="8">
        <v>4178484</v>
      </c>
      <c r="E1303" s="10">
        <f>nyse_gme_short_volume__4[[#This Row],[total_short]]/nyse_gme_short_volume__4[[#This Row],[total_reported]]</f>
        <v>0.65216865784952249</v>
      </c>
      <c r="F1303" s="10">
        <f>nyse_gme_short_volume__4[[#This Row],[total_long]]/nyse_gme_short_volume__4[[#This Row],[total_reported]]</f>
        <v>0.34783134215047751</v>
      </c>
      <c r="G1303" s="8">
        <v>3037136</v>
      </c>
      <c r="H1303" s="10">
        <f>nyse_gme_short_volume__4[[#This Row],[Off-Exchange]]/nyse_gme_short_volume__4[[#This Row],[total_reported]]</f>
        <v>0.25282161931780345</v>
      </c>
      <c r="I1303" s="8">
        <v>9536</v>
      </c>
      <c r="J1303" s="8" t="s">
        <v>3470</v>
      </c>
      <c r="K1303" s="8" t="s">
        <v>3471</v>
      </c>
      <c r="L1303" s="8" t="s">
        <v>3472</v>
      </c>
      <c r="M1303" s="8" t="s">
        <v>3473</v>
      </c>
      <c r="N1303" s="8">
        <v>189124</v>
      </c>
      <c r="O1303" s="8">
        <v>57864</v>
      </c>
      <c r="P1303" s="8">
        <v>1482756</v>
      </c>
      <c r="Q1303" s="8">
        <v>550584</v>
      </c>
      <c r="R1303" s="8">
        <v>372100</v>
      </c>
      <c r="S1303" s="8">
        <v>6000</v>
      </c>
      <c r="T1303" s="8"/>
    </row>
    <row r="1304" spans="1:20">
      <c r="A1304" s="1">
        <v>43846</v>
      </c>
      <c r="B1304" s="8">
        <v>13624428</v>
      </c>
      <c r="C1304" s="8">
        <v>9722832</v>
      </c>
      <c r="D1304" s="8">
        <v>3901596</v>
      </c>
      <c r="E1304" s="10">
        <f>nyse_gme_short_volume__4[[#This Row],[total_short]]/nyse_gme_short_volume__4[[#This Row],[total_reported]]</f>
        <v>0.71363230808662204</v>
      </c>
      <c r="F1304" s="10">
        <f>nyse_gme_short_volume__4[[#This Row],[total_long]]/nyse_gme_short_volume__4[[#This Row],[total_reported]]</f>
        <v>0.28636769191337796</v>
      </c>
      <c r="G1304" s="8">
        <v>3786716</v>
      </c>
      <c r="H1304" s="10">
        <f>nyse_gme_short_volume__4[[#This Row],[Off-Exchange]]/nyse_gme_short_volume__4[[#This Row],[total_reported]]</f>
        <v>0.27793577829469246</v>
      </c>
      <c r="I1304" s="8">
        <v>42192</v>
      </c>
      <c r="J1304" s="8" t="s">
        <v>3474</v>
      </c>
      <c r="K1304" s="8" t="s">
        <v>3475</v>
      </c>
      <c r="L1304" s="8" t="s">
        <v>3476</v>
      </c>
      <c r="M1304" s="8" t="s">
        <v>3477</v>
      </c>
      <c r="N1304" s="8">
        <v>150428</v>
      </c>
      <c r="O1304" s="8">
        <v>45072</v>
      </c>
      <c r="P1304" s="8">
        <v>1923060</v>
      </c>
      <c r="Q1304" s="8">
        <v>773760</v>
      </c>
      <c r="R1304" s="8">
        <v>346988</v>
      </c>
      <c r="S1304" s="8">
        <v>15600</v>
      </c>
      <c r="T1304" s="8"/>
    </row>
    <row r="1305" spans="1:20">
      <c r="A1305" s="1">
        <v>43845</v>
      </c>
      <c r="B1305" s="8">
        <v>14585928</v>
      </c>
      <c r="C1305" s="8">
        <v>7958688</v>
      </c>
      <c r="D1305" s="8">
        <v>6627240</v>
      </c>
      <c r="E1305" s="10">
        <f>nyse_gme_short_volume__4[[#This Row],[total_short]]/nyse_gme_short_volume__4[[#This Row],[total_reported]]</f>
        <v>0.54564152517412678</v>
      </c>
      <c r="F1305" s="10">
        <f>nyse_gme_short_volume__4[[#This Row],[total_long]]/nyse_gme_short_volume__4[[#This Row],[total_reported]]</f>
        <v>0.45435847482587327</v>
      </c>
      <c r="G1305" s="8">
        <v>3548648</v>
      </c>
      <c r="H1305" s="10">
        <f>nyse_gme_short_volume__4[[#This Row],[Off-Exchange]]/nyse_gme_short_volume__4[[#This Row],[total_reported]]</f>
        <v>0.24329257624197789</v>
      </c>
      <c r="I1305" s="8">
        <v>165704</v>
      </c>
      <c r="J1305" s="8" t="s">
        <v>3478</v>
      </c>
      <c r="K1305" s="8" t="s">
        <v>3479</v>
      </c>
      <c r="L1305" s="8" t="s">
        <v>3480</v>
      </c>
      <c r="M1305" s="8" t="s">
        <v>3481</v>
      </c>
      <c r="N1305" s="8">
        <v>107652</v>
      </c>
      <c r="O1305" s="8">
        <v>57508</v>
      </c>
      <c r="P1305" s="8">
        <v>1622412</v>
      </c>
      <c r="Q1305" s="8">
        <v>670016</v>
      </c>
      <c r="R1305" s="8">
        <v>213076</v>
      </c>
      <c r="S1305" s="8">
        <v>38400</v>
      </c>
      <c r="T1305" s="8"/>
    </row>
    <row r="1306" spans="1:20">
      <c r="A1306" s="1">
        <v>43844</v>
      </c>
      <c r="B1306" s="8">
        <v>40335712</v>
      </c>
      <c r="C1306" s="8">
        <v>20864652</v>
      </c>
      <c r="D1306" s="8">
        <v>19471060</v>
      </c>
      <c r="E1306" s="10">
        <f>nyse_gme_short_volume__4[[#This Row],[total_short]]/nyse_gme_short_volume__4[[#This Row],[total_reported]]</f>
        <v>0.5172749150926107</v>
      </c>
      <c r="F1306" s="10">
        <f>nyse_gme_short_volume__4[[#This Row],[total_long]]/nyse_gme_short_volume__4[[#This Row],[total_reported]]</f>
        <v>0.48272508490738925</v>
      </c>
      <c r="G1306" s="8">
        <v>12509484</v>
      </c>
      <c r="H1306" s="10">
        <f>nyse_gme_short_volume__4[[#This Row],[Off-Exchange]]/nyse_gme_short_volume__4[[#This Row],[total_reported]]</f>
        <v>0.31013420563891375</v>
      </c>
      <c r="I1306" s="8">
        <v>478320</v>
      </c>
      <c r="J1306" s="8" t="s">
        <v>3482</v>
      </c>
      <c r="K1306" s="8" t="s">
        <v>3483</v>
      </c>
      <c r="L1306" s="8" t="s">
        <v>3484</v>
      </c>
      <c r="M1306" s="8" t="s">
        <v>3485</v>
      </c>
      <c r="N1306" s="8">
        <v>135628</v>
      </c>
      <c r="O1306" s="8">
        <v>46236</v>
      </c>
      <c r="P1306" s="8">
        <v>3170440</v>
      </c>
      <c r="Q1306" s="8">
        <v>753872</v>
      </c>
      <c r="R1306" s="8">
        <v>343444</v>
      </c>
      <c r="S1306" s="8">
        <v>8000</v>
      </c>
      <c r="T1306" s="8"/>
    </row>
    <row r="1307" spans="1:20">
      <c r="A1307" s="1">
        <v>43843</v>
      </c>
      <c r="B1307" s="8">
        <v>11513324</v>
      </c>
      <c r="C1307" s="8">
        <v>7622108</v>
      </c>
      <c r="D1307" s="8">
        <v>3891216</v>
      </c>
      <c r="E1307" s="10">
        <f>nyse_gme_short_volume__4[[#This Row],[total_short]]/nyse_gme_short_volume__4[[#This Row],[total_reported]]</f>
        <v>0.66202497211057376</v>
      </c>
      <c r="F1307" s="10">
        <f>nyse_gme_short_volume__4[[#This Row],[total_long]]/nyse_gme_short_volume__4[[#This Row],[total_reported]]</f>
        <v>0.33797502788942618</v>
      </c>
      <c r="G1307" s="8">
        <v>2547008</v>
      </c>
      <c r="H1307" s="10">
        <f>nyse_gme_short_volume__4[[#This Row],[Off-Exchange]]/nyse_gme_short_volume__4[[#This Row],[total_reported]]</f>
        <v>0.2212226460403616</v>
      </c>
      <c r="I1307" s="8">
        <v>18868</v>
      </c>
      <c r="J1307" s="8" t="s">
        <v>3486</v>
      </c>
      <c r="K1307" s="8" t="s">
        <v>3487</v>
      </c>
      <c r="L1307" s="8" t="s">
        <v>3488</v>
      </c>
      <c r="M1307" s="8" t="s">
        <v>3489</v>
      </c>
      <c r="N1307" s="8">
        <v>92012</v>
      </c>
      <c r="O1307" s="8">
        <v>65956</v>
      </c>
      <c r="P1307" s="8">
        <v>1631940</v>
      </c>
      <c r="Q1307" s="8">
        <v>618312</v>
      </c>
      <c r="R1307" s="8">
        <v>281492</v>
      </c>
      <c r="S1307" s="8">
        <v>18000</v>
      </c>
      <c r="T1307" s="8"/>
    </row>
    <row r="1308" spans="1:20">
      <c r="A1308" s="1">
        <v>43840</v>
      </c>
      <c r="B1308" s="8">
        <v>8825000</v>
      </c>
      <c r="C1308" s="8">
        <v>6034300</v>
      </c>
      <c r="D1308" s="8">
        <v>2790700</v>
      </c>
      <c r="E1308" s="10">
        <f>nyse_gme_short_volume__4[[#This Row],[total_short]]/nyse_gme_short_volume__4[[#This Row],[total_reported]]</f>
        <v>0.68377337110481584</v>
      </c>
      <c r="F1308" s="10">
        <f>nyse_gme_short_volume__4[[#This Row],[total_long]]/nyse_gme_short_volume__4[[#This Row],[total_reported]]</f>
        <v>0.31622662889518416</v>
      </c>
      <c r="G1308" s="8">
        <v>2544544</v>
      </c>
      <c r="H1308" s="10">
        <f>nyse_gme_short_volume__4[[#This Row],[Off-Exchange]]/nyse_gme_short_volume__4[[#This Row],[total_reported]]</f>
        <v>0.28833359773371103</v>
      </c>
      <c r="I1308" s="8">
        <v>2000</v>
      </c>
      <c r="J1308" s="8" t="s">
        <v>3490</v>
      </c>
      <c r="K1308" s="8" t="s">
        <v>3491</v>
      </c>
      <c r="L1308" s="8" t="s">
        <v>3492</v>
      </c>
      <c r="M1308" s="8" t="s">
        <v>3493</v>
      </c>
      <c r="N1308" s="8">
        <v>64536</v>
      </c>
      <c r="O1308" s="8">
        <v>45312</v>
      </c>
      <c r="P1308" s="8">
        <v>1275060</v>
      </c>
      <c r="Q1308" s="8">
        <v>504688</v>
      </c>
      <c r="R1308" s="8">
        <v>238688</v>
      </c>
      <c r="S1308" s="8">
        <v>35200</v>
      </c>
      <c r="T1308" s="8"/>
    </row>
    <row r="1309" spans="1:20">
      <c r="A1309" s="1">
        <v>43839</v>
      </c>
      <c r="B1309" s="8">
        <v>8358428</v>
      </c>
      <c r="C1309" s="8">
        <v>5880420</v>
      </c>
      <c r="D1309" s="8">
        <v>2478008</v>
      </c>
      <c r="E1309" s="10">
        <f>nyse_gme_short_volume__4[[#This Row],[total_short]]/nyse_gme_short_volume__4[[#This Row],[total_reported]]</f>
        <v>0.70353181244128682</v>
      </c>
      <c r="F1309" s="10">
        <f>nyse_gme_short_volume__4[[#This Row],[total_long]]/nyse_gme_short_volume__4[[#This Row],[total_reported]]</f>
        <v>0.29646818755871318</v>
      </c>
      <c r="G1309" s="8">
        <v>2502508</v>
      </c>
      <c r="H1309" s="10">
        <f>nyse_gme_short_volume__4[[#This Row],[Off-Exchange]]/nyse_gme_short_volume__4[[#This Row],[total_reported]]</f>
        <v>0.29939936074103884</v>
      </c>
      <c r="I1309" s="8">
        <v>9600</v>
      </c>
      <c r="J1309" s="8" t="s">
        <v>3494</v>
      </c>
      <c r="K1309" s="8" t="s">
        <v>3495</v>
      </c>
      <c r="L1309" s="8" t="s">
        <v>3496</v>
      </c>
      <c r="M1309" s="8" t="s">
        <v>3497</v>
      </c>
      <c r="N1309" s="8">
        <v>82824</v>
      </c>
      <c r="O1309" s="8">
        <v>37848</v>
      </c>
      <c r="P1309" s="8">
        <v>1241308</v>
      </c>
      <c r="Q1309" s="8">
        <v>457084</v>
      </c>
      <c r="R1309" s="8">
        <v>308328</v>
      </c>
      <c r="S1309" s="8">
        <v>17600</v>
      </c>
      <c r="T1309" s="8"/>
    </row>
    <row r="1310" spans="1:20">
      <c r="A1310" s="1">
        <v>43838</v>
      </c>
      <c r="B1310" s="8">
        <v>17306944</v>
      </c>
      <c r="C1310" s="8">
        <v>10853624</v>
      </c>
      <c r="D1310" s="8">
        <v>6453320</v>
      </c>
      <c r="E1310" s="10">
        <f>nyse_gme_short_volume__4[[#This Row],[total_short]]/nyse_gme_short_volume__4[[#This Row],[total_reported]]</f>
        <v>0.62712538967018094</v>
      </c>
      <c r="F1310" s="10">
        <f>nyse_gme_short_volume__4[[#This Row],[total_long]]/nyse_gme_short_volume__4[[#This Row],[total_reported]]</f>
        <v>0.37287461032981906</v>
      </c>
      <c r="G1310" s="8">
        <v>5012652</v>
      </c>
      <c r="H1310" s="10">
        <f>nyse_gme_short_volume__4[[#This Row],[Off-Exchange]]/nyse_gme_short_volume__4[[#This Row],[total_reported]]</f>
        <v>0.28963241575173526</v>
      </c>
      <c r="I1310" s="8">
        <v>104784</v>
      </c>
      <c r="J1310" s="8" t="s">
        <v>3498</v>
      </c>
      <c r="K1310" s="8" t="s">
        <v>3499</v>
      </c>
      <c r="L1310" s="8" t="s">
        <v>3500</v>
      </c>
      <c r="M1310" s="8" t="s">
        <v>3501</v>
      </c>
      <c r="N1310" s="8">
        <v>196592</v>
      </c>
      <c r="O1310" s="8">
        <v>20376</v>
      </c>
      <c r="P1310" s="8">
        <v>1688388</v>
      </c>
      <c r="Q1310" s="8">
        <v>627472</v>
      </c>
      <c r="R1310" s="8">
        <v>450804</v>
      </c>
      <c r="S1310" s="8">
        <v>25600</v>
      </c>
      <c r="T1310" s="8"/>
    </row>
    <row r="1311" spans="1:20">
      <c r="A1311" s="1">
        <v>43837</v>
      </c>
      <c r="B1311" s="8">
        <v>18259628</v>
      </c>
      <c r="C1311" s="8">
        <v>8778620</v>
      </c>
      <c r="D1311" s="8">
        <v>9481008</v>
      </c>
      <c r="E1311" s="10">
        <f>nyse_gme_short_volume__4[[#This Row],[total_short]]/nyse_gme_short_volume__4[[#This Row],[total_reported]]</f>
        <v>0.48076663993373797</v>
      </c>
      <c r="F1311" s="10">
        <f>nyse_gme_short_volume__4[[#This Row],[total_long]]/nyse_gme_short_volume__4[[#This Row],[total_reported]]</f>
        <v>0.51923336006626208</v>
      </c>
      <c r="G1311" s="8">
        <v>3820916</v>
      </c>
      <c r="H1311" s="10">
        <f>nyse_gme_short_volume__4[[#This Row],[Off-Exchange]]/nyse_gme_short_volume__4[[#This Row],[total_reported]]</f>
        <v>0.20925486543318408</v>
      </c>
      <c r="I1311" s="8">
        <v>29452</v>
      </c>
      <c r="J1311" s="8" t="s">
        <v>3502</v>
      </c>
      <c r="K1311" s="8" t="s">
        <v>3503</v>
      </c>
      <c r="L1311" s="8" t="s">
        <v>3504</v>
      </c>
      <c r="M1311" s="8" t="s">
        <v>3505</v>
      </c>
      <c r="N1311" s="8">
        <v>67292</v>
      </c>
      <c r="O1311" s="8">
        <v>75200</v>
      </c>
      <c r="P1311" s="8">
        <v>1865940</v>
      </c>
      <c r="Q1311" s="8">
        <v>656476</v>
      </c>
      <c r="R1311" s="8">
        <v>220800</v>
      </c>
      <c r="S1311" s="8">
        <v>41200</v>
      </c>
      <c r="T1311" s="8"/>
    </row>
    <row r="1312" spans="1:20">
      <c r="A1312" s="1">
        <v>43836</v>
      </c>
      <c r="B1312" s="8">
        <v>10584236</v>
      </c>
      <c r="C1312" s="8">
        <v>6641116</v>
      </c>
      <c r="D1312" s="8">
        <v>3943120</v>
      </c>
      <c r="E1312" s="10">
        <f>nyse_gme_short_volume__4[[#This Row],[total_short]]/nyse_gme_short_volume__4[[#This Row],[total_reported]]</f>
        <v>0.62745350727251359</v>
      </c>
      <c r="F1312" s="10">
        <f>nyse_gme_short_volume__4[[#This Row],[total_long]]/nyse_gme_short_volume__4[[#This Row],[total_reported]]</f>
        <v>0.37254649272748641</v>
      </c>
      <c r="G1312" s="8">
        <v>2724892</v>
      </c>
      <c r="H1312" s="10">
        <f>nyse_gme_short_volume__4[[#This Row],[Off-Exchange]]/nyse_gme_short_volume__4[[#This Row],[total_reported]]</f>
        <v>0.25744815213870892</v>
      </c>
      <c r="I1312" s="8">
        <v>82336</v>
      </c>
      <c r="J1312" s="8" t="s">
        <v>3506</v>
      </c>
      <c r="K1312" s="8" t="s">
        <v>3507</v>
      </c>
      <c r="L1312" s="8" t="s">
        <v>3508</v>
      </c>
      <c r="M1312" s="8" t="s">
        <v>3509</v>
      </c>
      <c r="N1312" s="8">
        <v>76248</v>
      </c>
      <c r="O1312" s="8">
        <v>22804</v>
      </c>
      <c r="P1312" s="8">
        <v>1423804</v>
      </c>
      <c r="Q1312" s="8">
        <v>426084</v>
      </c>
      <c r="R1312" s="8">
        <v>253432</v>
      </c>
      <c r="S1312" s="8">
        <v>6400</v>
      </c>
      <c r="T1312" s="8"/>
    </row>
    <row r="1313" spans="1:20">
      <c r="A1313" s="1">
        <v>43833</v>
      </c>
      <c r="B1313" s="8">
        <v>11288252</v>
      </c>
      <c r="C1313" s="8">
        <v>7155092</v>
      </c>
      <c r="D1313" s="8">
        <v>4133160</v>
      </c>
      <c r="E1313" s="10">
        <f>nyse_gme_short_volume__4[[#This Row],[total_short]]/nyse_gme_short_volume__4[[#This Row],[total_reported]]</f>
        <v>0.63385296501176625</v>
      </c>
      <c r="F1313" s="10">
        <f>nyse_gme_short_volume__4[[#This Row],[total_long]]/nyse_gme_short_volume__4[[#This Row],[total_reported]]</f>
        <v>0.36614703498823381</v>
      </c>
      <c r="G1313" s="8">
        <v>3281296</v>
      </c>
      <c r="H1313" s="10">
        <f>nyse_gme_short_volume__4[[#This Row],[Off-Exchange]]/nyse_gme_short_volume__4[[#This Row],[total_reported]]</f>
        <v>0.29068238377385625</v>
      </c>
      <c r="I1313" s="8">
        <v>48004</v>
      </c>
      <c r="J1313" s="8" t="s">
        <v>3510</v>
      </c>
      <c r="K1313" s="8" t="s">
        <v>3511</v>
      </c>
      <c r="L1313" s="8" t="s">
        <v>3512</v>
      </c>
      <c r="M1313" s="8" t="s">
        <v>3513</v>
      </c>
      <c r="N1313" s="8">
        <v>87052</v>
      </c>
      <c r="O1313" s="8">
        <v>12892</v>
      </c>
      <c r="P1313" s="8">
        <v>1583256</v>
      </c>
      <c r="Q1313" s="8">
        <v>348344</v>
      </c>
      <c r="R1313" s="8">
        <v>306960</v>
      </c>
      <c r="S1313" s="8">
        <v>24320</v>
      </c>
      <c r="T1313" s="8"/>
    </row>
    <row r="1314" spans="1:20">
      <c r="A1314" s="1">
        <v>43832</v>
      </c>
      <c r="B1314" s="8">
        <v>14898772</v>
      </c>
      <c r="C1314" s="8">
        <v>10273900</v>
      </c>
      <c r="D1314" s="8">
        <v>4624872</v>
      </c>
      <c r="E1314" s="10">
        <f>nyse_gme_short_volume__4[[#This Row],[total_short]]/nyse_gme_short_volume__4[[#This Row],[total_reported]]</f>
        <v>0.68958032245879053</v>
      </c>
      <c r="F1314" s="10">
        <f>nyse_gme_short_volume__4[[#This Row],[total_long]]/nyse_gme_short_volume__4[[#This Row],[total_reported]]</f>
        <v>0.31041967754120942</v>
      </c>
      <c r="G1314" s="8">
        <v>4583908</v>
      </c>
      <c r="H1314" s="10">
        <f>nyse_gme_short_volume__4[[#This Row],[Off-Exchange]]/nyse_gme_short_volume__4[[#This Row],[total_reported]]</f>
        <v>0.30767018919411615</v>
      </c>
      <c r="I1314" s="8">
        <v>43680</v>
      </c>
      <c r="J1314" s="8" t="s">
        <v>3514</v>
      </c>
      <c r="K1314" s="8" t="s">
        <v>3515</v>
      </c>
      <c r="L1314" s="8" t="s">
        <v>3516</v>
      </c>
      <c r="M1314" s="8" t="s">
        <v>3517</v>
      </c>
      <c r="N1314" s="8">
        <v>136528</v>
      </c>
      <c r="O1314" s="8">
        <v>84104</v>
      </c>
      <c r="P1314" s="8">
        <v>2208776</v>
      </c>
      <c r="Q1314" s="8">
        <v>533064</v>
      </c>
      <c r="R1314" s="8">
        <v>346268</v>
      </c>
      <c r="S1314" s="8">
        <v>25060</v>
      </c>
      <c r="T1314" s="8">
        <v>0</v>
      </c>
    </row>
  </sheetData>
  <pageMargins left="0.7" right="0.7" top="0.78740157499999996" bottom="0.78740157499999996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61EBE9-D6B6-482D-835E-B33CA485FD4D}">
  <sheetPr>
    <tabColor rgb="FFFFFF00"/>
  </sheetPr>
  <dimension ref="A1:T1314"/>
  <sheetViews>
    <sheetView tabSelected="1" topLeftCell="A1280" zoomScaleNormal="100" workbookViewId="0">
      <selection activeCell="B1284" sqref="B1284"/>
    </sheetView>
  </sheetViews>
  <sheetFormatPr baseColWidth="10" defaultRowHeight="14.25"/>
  <cols>
    <col min="1" max="1" width="10.59765625" bestFit="1" customWidth="1"/>
    <col min="2" max="2" width="26" style="9" bestFit="1" customWidth="1"/>
    <col min="3" max="3" width="26" style="12" customWidth="1"/>
    <col min="4" max="4" width="19" style="8" bestFit="1" customWidth="1"/>
    <col min="5" max="5" width="14" style="8" bestFit="1" customWidth="1"/>
    <col min="6" max="6" width="18" style="8" bestFit="1" customWidth="1"/>
    <col min="7" max="7" width="20.1328125" style="8" bestFit="1" customWidth="1"/>
    <col min="8" max="8" width="15.265625" style="8" bestFit="1" customWidth="1"/>
    <col min="9" max="10" width="10.1328125" style="8" bestFit="1" customWidth="1"/>
    <col min="11" max="12" width="15.73046875" style="8" bestFit="1" customWidth="1"/>
    <col min="13" max="13" width="10.265625" style="8" bestFit="1" customWidth="1"/>
    <col min="14" max="14" width="14.86328125" style="8" bestFit="1" customWidth="1"/>
    <col min="15" max="15" width="19" style="8" bestFit="1" customWidth="1"/>
    <col min="16" max="16" width="9.1328125" style="8" bestFit="1" customWidth="1"/>
    <col min="17" max="17" width="15.1328125" style="8" bestFit="1" customWidth="1"/>
    <col min="18" max="18" width="17.265625" style="8" bestFit="1" customWidth="1"/>
    <col min="19" max="19" width="14" style="8" bestFit="1" customWidth="1"/>
    <col min="20" max="20" width="9" style="8" customWidth="1"/>
  </cols>
  <sheetData>
    <row r="1" spans="1:20" s="2" customFormat="1" ht="18.399999999999999" thickBot="1">
      <c r="A1" s="3" t="s">
        <v>0</v>
      </c>
      <c r="B1" s="11" t="s">
        <v>7054</v>
      </c>
      <c r="C1" s="17" t="s">
        <v>10593</v>
      </c>
      <c r="D1" s="7" t="s">
        <v>7044</v>
      </c>
      <c r="E1" s="7" t="s">
        <v>7045</v>
      </c>
      <c r="F1" s="7" t="s">
        <v>7037</v>
      </c>
      <c r="G1" s="7" t="s">
        <v>7036</v>
      </c>
      <c r="H1" s="7" t="s">
        <v>7035</v>
      </c>
      <c r="I1" s="7" t="s">
        <v>7034</v>
      </c>
      <c r="J1" s="7" t="s">
        <v>7038</v>
      </c>
      <c r="K1" s="7" t="s">
        <v>7039</v>
      </c>
      <c r="L1" s="7" t="s">
        <v>7049</v>
      </c>
      <c r="M1" s="7" t="s">
        <v>7040</v>
      </c>
      <c r="N1" s="7" t="s">
        <v>7043</v>
      </c>
      <c r="O1" s="7" t="s">
        <v>7051</v>
      </c>
      <c r="P1" s="7" t="s">
        <v>7041</v>
      </c>
      <c r="Q1" s="7" t="s">
        <v>7048</v>
      </c>
      <c r="R1" s="7" t="s">
        <v>7047</v>
      </c>
      <c r="S1" s="7" t="s">
        <v>7046</v>
      </c>
      <c r="T1" s="7" t="s">
        <v>7050</v>
      </c>
    </row>
    <row r="2" spans="1:20">
      <c r="A2" s="1">
        <v>45740</v>
      </c>
      <c r="B2" s="9">
        <f>nyse_gme_volume_by_exchange[[#This Row],[Off Exchange2]]/SUM(nyse_gme_volume_by_exchange[[#This Row],[NYSE National]:[LTSE]])</f>
        <v>0.49238460244711774</v>
      </c>
      <c r="C2" s="12">
        <f>SUM(nyse_gme_volume_by_exchange[[#This Row],[NYSE National]:[LTSE]])</f>
        <v>5036047</v>
      </c>
      <c r="D2" s="8">
        <v>7334</v>
      </c>
      <c r="E2" s="8">
        <v>25032</v>
      </c>
      <c r="F2" s="8">
        <v>8465</v>
      </c>
      <c r="G2" s="8">
        <v>4271</v>
      </c>
      <c r="H2" s="8">
        <v>12388</v>
      </c>
      <c r="I2" s="8">
        <v>837706</v>
      </c>
      <c r="J2" s="8">
        <v>112540</v>
      </c>
      <c r="K2" s="8">
        <v>40028</v>
      </c>
      <c r="L2" s="8">
        <v>394170</v>
      </c>
      <c r="M2" s="8">
        <v>94674</v>
      </c>
      <c r="N2" s="8">
        <v>387875</v>
      </c>
      <c r="O2" s="8">
        <v>2479672</v>
      </c>
      <c r="P2" s="8">
        <v>25294</v>
      </c>
      <c r="Q2" s="8">
        <v>20719</v>
      </c>
      <c r="R2" s="8">
        <v>375870</v>
      </c>
      <c r="S2" s="8">
        <v>207074</v>
      </c>
      <c r="T2" s="8">
        <v>2935</v>
      </c>
    </row>
    <row r="3" spans="1:20">
      <c r="A3" s="1">
        <v>45737</v>
      </c>
      <c r="B3" s="9">
        <f>nyse_gme_volume_by_exchange[[#This Row],[Off Exchange2]]/SUM(nyse_gme_volume_by_exchange[[#This Row],[NYSE National]:[LTSE]])</f>
        <v>0.40513189179199899</v>
      </c>
      <c r="C3" s="12">
        <f>SUM(nyse_gme_volume_by_exchange[[#This Row],[NYSE National]:[LTSE]])</f>
        <v>6893871</v>
      </c>
      <c r="D3" s="8">
        <v>3689</v>
      </c>
      <c r="E3" s="8">
        <v>9846</v>
      </c>
      <c r="F3" s="8">
        <v>6146</v>
      </c>
      <c r="G3" s="8">
        <v>3661</v>
      </c>
      <c r="H3" s="8">
        <v>6742</v>
      </c>
      <c r="I3" s="8">
        <v>2280174</v>
      </c>
      <c r="J3" s="8">
        <v>104056</v>
      </c>
      <c r="K3" s="8">
        <v>10423</v>
      </c>
      <c r="L3" s="8">
        <v>419251</v>
      </c>
      <c r="M3" s="8">
        <v>151597</v>
      </c>
      <c r="N3" s="8">
        <v>402465</v>
      </c>
      <c r="O3" s="8">
        <v>2792927</v>
      </c>
      <c r="P3" s="8">
        <v>0</v>
      </c>
      <c r="Q3" s="8">
        <v>29292</v>
      </c>
      <c r="R3" s="8">
        <v>381397</v>
      </c>
      <c r="S3" s="8">
        <v>292205</v>
      </c>
      <c r="T3" s="8">
        <v>0</v>
      </c>
    </row>
    <row r="4" spans="1:20">
      <c r="A4" s="1">
        <v>45736</v>
      </c>
      <c r="B4" s="9">
        <f>nyse_gme_volume_by_exchange[[#This Row],[Off Exchange2]]/SUM(nyse_gme_volume_by_exchange[[#This Row],[NYSE National]:[LTSE]])</f>
        <v>0.48872246299206296</v>
      </c>
      <c r="C4" s="12">
        <f>SUM(nyse_gme_volume_by_exchange[[#This Row],[NYSE National]:[LTSE]])</f>
        <v>1998220</v>
      </c>
      <c r="D4" s="8">
        <v>430</v>
      </c>
      <c r="E4" s="8">
        <v>3729</v>
      </c>
      <c r="F4" s="8">
        <v>1135</v>
      </c>
      <c r="G4" s="8">
        <v>1214</v>
      </c>
      <c r="H4" s="8">
        <v>1485</v>
      </c>
      <c r="I4" s="8">
        <v>349388</v>
      </c>
      <c r="J4" s="8">
        <v>40071</v>
      </c>
      <c r="K4" s="8">
        <v>4038</v>
      </c>
      <c r="L4" s="8">
        <v>191834</v>
      </c>
      <c r="M4" s="8">
        <v>52139</v>
      </c>
      <c r="N4" s="8">
        <v>151486</v>
      </c>
      <c r="O4" s="8">
        <v>976575</v>
      </c>
      <c r="P4" s="8">
        <v>320</v>
      </c>
      <c r="Q4" s="8">
        <v>6086</v>
      </c>
      <c r="R4" s="8">
        <v>128218</v>
      </c>
      <c r="S4" s="8">
        <v>90072</v>
      </c>
      <c r="T4" s="8">
        <v>0</v>
      </c>
    </row>
    <row r="5" spans="1:20">
      <c r="A5" s="1">
        <v>45735</v>
      </c>
      <c r="B5" s="9">
        <f>nyse_gme_volume_by_exchange[[#This Row],[Off Exchange2]]/SUM(nyse_gme_volume_by_exchange[[#This Row],[NYSE National]:[LTSE]])</f>
        <v>0.48774278952700562</v>
      </c>
      <c r="C5" s="12">
        <f>SUM(nyse_gme_volume_by_exchange[[#This Row],[NYSE National]:[LTSE]])</f>
        <v>3032256</v>
      </c>
      <c r="D5" s="8">
        <v>2197</v>
      </c>
      <c r="E5" s="8">
        <v>13433</v>
      </c>
      <c r="F5" s="8">
        <v>1770</v>
      </c>
      <c r="G5" s="8">
        <v>77</v>
      </c>
      <c r="H5" s="8">
        <v>3639</v>
      </c>
      <c r="I5" s="8">
        <v>548827</v>
      </c>
      <c r="J5" s="8">
        <v>49229</v>
      </c>
      <c r="K5" s="8">
        <v>7878</v>
      </c>
      <c r="L5" s="8">
        <v>262218</v>
      </c>
      <c r="M5" s="8">
        <v>93954</v>
      </c>
      <c r="N5" s="8">
        <v>192366</v>
      </c>
      <c r="O5" s="8">
        <v>1478961</v>
      </c>
      <c r="P5" s="8">
        <v>752</v>
      </c>
      <c r="Q5" s="8">
        <v>17378</v>
      </c>
      <c r="R5" s="8">
        <v>195497</v>
      </c>
      <c r="S5" s="8">
        <v>163751</v>
      </c>
      <c r="T5" s="8">
        <v>329</v>
      </c>
    </row>
    <row r="6" spans="1:20">
      <c r="A6" s="1">
        <v>45734</v>
      </c>
      <c r="B6" s="9">
        <f>nyse_gme_volume_by_exchange[[#This Row],[Off Exchange2]]/SUM(nyse_gme_volume_by_exchange[[#This Row],[NYSE National]:[LTSE]])</f>
        <v>0.49542684482443516</v>
      </c>
      <c r="C6" s="12">
        <f>SUM(nyse_gme_volume_by_exchange[[#This Row],[NYSE National]:[LTSE]])</f>
        <v>2155842</v>
      </c>
      <c r="D6" s="8">
        <v>1084</v>
      </c>
      <c r="E6" s="8">
        <v>6563</v>
      </c>
      <c r="F6" s="8">
        <v>1441</v>
      </c>
      <c r="G6" s="8">
        <v>791</v>
      </c>
      <c r="H6" s="8">
        <v>1814</v>
      </c>
      <c r="I6" s="8">
        <v>374757</v>
      </c>
      <c r="J6" s="8">
        <v>44080</v>
      </c>
      <c r="K6" s="8">
        <v>9681</v>
      </c>
      <c r="L6" s="8">
        <v>232884</v>
      </c>
      <c r="M6" s="8">
        <v>62631</v>
      </c>
      <c r="N6" s="8">
        <v>99816</v>
      </c>
      <c r="O6" s="8">
        <v>1068062</v>
      </c>
      <c r="P6" s="8">
        <v>12900</v>
      </c>
      <c r="Q6" s="8">
        <v>8728</v>
      </c>
      <c r="R6" s="8">
        <v>138223</v>
      </c>
      <c r="S6" s="8">
        <v>92387</v>
      </c>
      <c r="T6" s="8">
        <v>0</v>
      </c>
    </row>
    <row r="7" spans="1:20">
      <c r="A7" s="1">
        <v>45733</v>
      </c>
      <c r="B7" s="9">
        <f>nyse_gme_volume_by_exchange[[#This Row],[Off Exchange2]]/SUM(nyse_gme_volume_by_exchange[[#This Row],[NYSE National]:[LTSE]])</f>
        <v>0.5067581621386319</v>
      </c>
      <c r="C7" s="12">
        <f>SUM(nyse_gme_volume_by_exchange[[#This Row],[NYSE National]:[LTSE]])</f>
        <v>2899087</v>
      </c>
      <c r="D7" s="8">
        <v>2064</v>
      </c>
      <c r="E7" s="8">
        <v>10269</v>
      </c>
      <c r="F7" s="8">
        <v>511</v>
      </c>
      <c r="G7" s="8">
        <v>1303</v>
      </c>
      <c r="H7" s="8">
        <v>4134</v>
      </c>
      <c r="I7" s="8">
        <v>492933</v>
      </c>
      <c r="J7" s="8">
        <v>53938</v>
      </c>
      <c r="K7" s="8">
        <v>9396</v>
      </c>
      <c r="L7" s="8">
        <v>229720</v>
      </c>
      <c r="M7" s="8">
        <v>101507</v>
      </c>
      <c r="N7" s="8">
        <v>192928</v>
      </c>
      <c r="O7" s="8">
        <v>1469136</v>
      </c>
      <c r="P7" s="8">
        <v>200</v>
      </c>
      <c r="Q7" s="8">
        <v>15321</v>
      </c>
      <c r="R7" s="8">
        <v>160259</v>
      </c>
      <c r="S7" s="8">
        <v>155468</v>
      </c>
      <c r="T7" s="8">
        <v>0</v>
      </c>
    </row>
    <row r="8" spans="1:20">
      <c r="A8" s="1">
        <v>45730</v>
      </c>
      <c r="B8" s="9">
        <f>nyse_gme_volume_by_exchange[[#This Row],[Off Exchange2]]/SUM(nyse_gme_volume_by_exchange[[#This Row],[NYSE National]:[LTSE]])</f>
        <v>0.51447012641461176</v>
      </c>
      <c r="C8" s="12">
        <f>SUM(nyse_gme_volume_by_exchange[[#This Row],[NYSE National]:[LTSE]])</f>
        <v>3960539</v>
      </c>
      <c r="D8" s="8">
        <v>7940</v>
      </c>
      <c r="E8" s="8">
        <v>22371</v>
      </c>
      <c r="F8" s="8">
        <v>2493</v>
      </c>
      <c r="G8" s="8">
        <v>3980</v>
      </c>
      <c r="H8" s="8">
        <v>7352</v>
      </c>
      <c r="I8" s="8">
        <v>691502</v>
      </c>
      <c r="J8" s="8">
        <v>77115</v>
      </c>
      <c r="K8" s="8">
        <v>12414</v>
      </c>
      <c r="L8" s="8">
        <v>303246</v>
      </c>
      <c r="M8" s="8">
        <v>82740</v>
      </c>
      <c r="N8" s="8">
        <v>239903</v>
      </c>
      <c r="O8" s="8">
        <v>2037579</v>
      </c>
      <c r="P8" s="8">
        <v>3599</v>
      </c>
      <c r="Q8" s="8">
        <v>16865</v>
      </c>
      <c r="R8" s="8">
        <v>240742</v>
      </c>
      <c r="S8" s="8">
        <v>206059</v>
      </c>
      <c r="T8" s="8">
        <v>4639</v>
      </c>
    </row>
    <row r="9" spans="1:20">
      <c r="A9" s="1">
        <v>45729</v>
      </c>
      <c r="B9" s="9">
        <f>nyse_gme_volume_by_exchange[[#This Row],[Off Exchange2]]/SUM(nyse_gme_volume_by_exchange[[#This Row],[NYSE National]:[LTSE]])</f>
        <v>0.53004364686873662</v>
      </c>
      <c r="C9" s="12">
        <f>SUM(nyse_gme_volume_by_exchange[[#This Row],[NYSE National]:[LTSE]])</f>
        <v>3829828</v>
      </c>
      <c r="D9" s="8">
        <v>2310</v>
      </c>
      <c r="E9" s="8">
        <v>5400</v>
      </c>
      <c r="F9" s="8">
        <v>1231</v>
      </c>
      <c r="G9" s="8">
        <v>9250</v>
      </c>
      <c r="H9" s="8">
        <v>4674</v>
      </c>
      <c r="I9" s="8">
        <v>400396</v>
      </c>
      <c r="J9" s="8">
        <v>63060</v>
      </c>
      <c r="K9" s="8">
        <v>13808</v>
      </c>
      <c r="L9" s="8">
        <v>391094</v>
      </c>
      <c r="M9" s="8">
        <v>131130</v>
      </c>
      <c r="N9" s="8">
        <v>220882</v>
      </c>
      <c r="O9" s="8">
        <v>2029976</v>
      </c>
      <c r="P9" s="8">
        <v>3933</v>
      </c>
      <c r="Q9" s="8">
        <v>14270</v>
      </c>
      <c r="R9" s="8">
        <v>274412</v>
      </c>
      <c r="S9" s="8">
        <v>264002</v>
      </c>
      <c r="T9" s="8">
        <v>0</v>
      </c>
    </row>
    <row r="10" spans="1:20">
      <c r="A10" s="1">
        <v>45728</v>
      </c>
      <c r="B10" s="9">
        <f>nyse_gme_volume_by_exchange[[#This Row],[Off Exchange2]]/SUM(nyse_gme_volume_by_exchange[[#This Row],[NYSE National]:[LTSE]])</f>
        <v>0.46616622846274336</v>
      </c>
      <c r="C10" s="12">
        <f>SUM(nyse_gme_volume_by_exchange[[#This Row],[NYSE National]:[LTSE]])</f>
        <v>3718208</v>
      </c>
      <c r="D10" s="8">
        <v>2792</v>
      </c>
      <c r="E10" s="8">
        <v>16786</v>
      </c>
      <c r="F10" s="8">
        <v>2459</v>
      </c>
      <c r="G10" s="8">
        <v>659</v>
      </c>
      <c r="H10" s="8">
        <v>7623</v>
      </c>
      <c r="I10" s="8">
        <v>627384</v>
      </c>
      <c r="J10" s="8">
        <v>68006</v>
      </c>
      <c r="K10" s="8">
        <v>10671</v>
      </c>
      <c r="L10" s="8">
        <v>316478</v>
      </c>
      <c r="M10" s="8">
        <v>70944</v>
      </c>
      <c r="N10" s="8">
        <v>278482</v>
      </c>
      <c r="O10" s="8">
        <v>1733303</v>
      </c>
      <c r="P10" s="8">
        <v>5262</v>
      </c>
      <c r="Q10" s="8">
        <v>8935</v>
      </c>
      <c r="R10" s="8">
        <v>288574</v>
      </c>
      <c r="S10" s="8">
        <v>279850</v>
      </c>
      <c r="T10" s="8">
        <v>0</v>
      </c>
    </row>
    <row r="11" spans="1:20">
      <c r="A11" s="1">
        <v>45727</v>
      </c>
      <c r="B11" s="9">
        <f>nyse_gme_volume_by_exchange[[#This Row],[Off Exchange2]]/SUM(nyse_gme_volume_by_exchange[[#This Row],[NYSE National]:[LTSE]])</f>
        <v>0.50094087376109608</v>
      </c>
      <c r="C11" s="12">
        <f>SUM(nyse_gme_volume_by_exchange[[#This Row],[NYSE National]:[LTSE]])</f>
        <v>4226922</v>
      </c>
      <c r="D11" s="8">
        <v>2646</v>
      </c>
      <c r="E11" s="8">
        <v>24690</v>
      </c>
      <c r="F11" s="8">
        <v>1944</v>
      </c>
      <c r="G11" s="8">
        <v>1423</v>
      </c>
      <c r="H11" s="8">
        <v>5943</v>
      </c>
      <c r="I11" s="8">
        <v>680194</v>
      </c>
      <c r="J11" s="8">
        <v>97926</v>
      </c>
      <c r="K11" s="8">
        <v>25144</v>
      </c>
      <c r="L11" s="8">
        <v>367656</v>
      </c>
      <c r="M11" s="8">
        <v>65983</v>
      </c>
      <c r="N11" s="8">
        <v>193624</v>
      </c>
      <c r="O11" s="8">
        <v>2117438</v>
      </c>
      <c r="P11" s="8">
        <v>6372</v>
      </c>
      <c r="Q11" s="8">
        <v>44908</v>
      </c>
      <c r="R11" s="8">
        <v>226221</v>
      </c>
      <c r="S11" s="8">
        <v>364810</v>
      </c>
      <c r="T11" s="8">
        <v>0</v>
      </c>
    </row>
    <row r="12" spans="1:20">
      <c r="A12" s="1">
        <v>45726</v>
      </c>
      <c r="B12" s="9">
        <f>nyse_gme_volume_by_exchange[[#This Row],[Off Exchange2]]/SUM(nyse_gme_volume_by_exchange[[#This Row],[NYSE National]:[LTSE]])</f>
        <v>0.43679257267659655</v>
      </c>
      <c r="C12" s="12">
        <f>SUM(nyse_gme_volume_by_exchange[[#This Row],[NYSE National]:[LTSE]])</f>
        <v>6226523</v>
      </c>
      <c r="D12" s="8">
        <v>7196</v>
      </c>
      <c r="E12" s="8">
        <v>18613</v>
      </c>
      <c r="F12" s="8">
        <v>12735</v>
      </c>
      <c r="G12" s="8">
        <v>5815</v>
      </c>
      <c r="H12" s="8">
        <v>11153</v>
      </c>
      <c r="I12" s="8">
        <v>1364564</v>
      </c>
      <c r="J12" s="8">
        <v>157627</v>
      </c>
      <c r="K12" s="8">
        <v>29418</v>
      </c>
      <c r="L12" s="8">
        <v>532018</v>
      </c>
      <c r="M12" s="8">
        <v>98570</v>
      </c>
      <c r="N12" s="8">
        <v>459441</v>
      </c>
      <c r="O12" s="8">
        <v>2719699</v>
      </c>
      <c r="P12" s="8">
        <v>9293</v>
      </c>
      <c r="Q12" s="8">
        <v>58533</v>
      </c>
      <c r="R12" s="8">
        <v>511351</v>
      </c>
      <c r="S12" s="8">
        <v>230497</v>
      </c>
      <c r="T12" s="8">
        <v>0</v>
      </c>
    </row>
    <row r="13" spans="1:20">
      <c r="A13" s="1">
        <v>45723</v>
      </c>
      <c r="B13" s="9">
        <f>nyse_gme_volume_by_exchange[[#This Row],[Off Exchange2]]/SUM(nyse_gme_volume_by_exchange[[#This Row],[NYSE National]:[LTSE]])</f>
        <v>0.48464240575942985</v>
      </c>
      <c r="C13" s="12">
        <f>SUM(nyse_gme_volume_by_exchange[[#This Row],[NYSE National]:[LTSE]])</f>
        <v>3463954</v>
      </c>
      <c r="D13" s="8">
        <v>2603</v>
      </c>
      <c r="E13" s="8">
        <v>12331</v>
      </c>
      <c r="F13" s="8">
        <v>2004</v>
      </c>
      <c r="G13" s="8">
        <v>467</v>
      </c>
      <c r="H13" s="8">
        <v>4313</v>
      </c>
      <c r="I13" s="8">
        <v>520619</v>
      </c>
      <c r="J13" s="8">
        <v>78925</v>
      </c>
      <c r="K13" s="8">
        <v>10096</v>
      </c>
      <c r="L13" s="8">
        <v>387886</v>
      </c>
      <c r="M13" s="8">
        <v>82777</v>
      </c>
      <c r="N13" s="8">
        <v>188380</v>
      </c>
      <c r="O13" s="8">
        <v>1678779</v>
      </c>
      <c r="P13" s="8">
        <v>6402</v>
      </c>
      <c r="Q13" s="8">
        <v>19495</v>
      </c>
      <c r="R13" s="8">
        <v>277941</v>
      </c>
      <c r="S13" s="8">
        <v>190936</v>
      </c>
      <c r="T13" s="8">
        <v>0</v>
      </c>
    </row>
    <row r="14" spans="1:20">
      <c r="A14" s="1">
        <v>45722</v>
      </c>
      <c r="B14" s="9">
        <f>nyse_gme_volume_by_exchange[[#This Row],[Off Exchange2]]/SUM(nyse_gme_volume_by_exchange[[#This Row],[NYSE National]:[LTSE]])</f>
        <v>0.55695853275364438</v>
      </c>
      <c r="C14" s="12">
        <f>SUM(nyse_gme_volume_by_exchange[[#This Row],[NYSE National]:[LTSE]])</f>
        <v>3421375</v>
      </c>
      <c r="D14" s="8">
        <v>2251</v>
      </c>
      <c r="E14" s="8">
        <v>13381</v>
      </c>
      <c r="F14" s="8">
        <v>1161</v>
      </c>
      <c r="G14" s="8">
        <v>2811</v>
      </c>
      <c r="H14" s="8">
        <v>4528</v>
      </c>
      <c r="I14" s="8">
        <v>488635</v>
      </c>
      <c r="J14" s="8">
        <v>86646</v>
      </c>
      <c r="K14" s="8">
        <v>15501</v>
      </c>
      <c r="L14" s="8">
        <v>279876</v>
      </c>
      <c r="M14" s="8">
        <v>59258</v>
      </c>
      <c r="N14" s="8">
        <v>220417</v>
      </c>
      <c r="O14" s="8">
        <v>1905564</v>
      </c>
      <c r="P14" s="8">
        <v>5360</v>
      </c>
      <c r="Q14" s="8">
        <v>25957</v>
      </c>
      <c r="R14" s="8">
        <v>183642</v>
      </c>
      <c r="S14" s="8">
        <v>126387</v>
      </c>
      <c r="T14" s="8">
        <v>0</v>
      </c>
    </row>
    <row r="15" spans="1:20">
      <c r="A15" s="1">
        <v>45721</v>
      </c>
      <c r="B15" s="9">
        <f>nyse_gme_volume_by_exchange[[#This Row],[Off Exchange2]]/SUM(nyse_gme_volume_by_exchange[[#This Row],[NYSE National]:[LTSE]])</f>
        <v>0.45422800907443006</v>
      </c>
      <c r="C15" s="12">
        <f>SUM(nyse_gme_volume_by_exchange[[#This Row],[NYSE National]:[LTSE]])</f>
        <v>3281308</v>
      </c>
      <c r="D15" s="8">
        <v>2109</v>
      </c>
      <c r="E15" s="8">
        <v>8320</v>
      </c>
      <c r="F15" s="8">
        <v>1760</v>
      </c>
      <c r="G15" s="8">
        <v>641</v>
      </c>
      <c r="H15" s="8">
        <v>2509</v>
      </c>
      <c r="I15" s="8">
        <v>766838</v>
      </c>
      <c r="J15" s="8">
        <v>88677</v>
      </c>
      <c r="K15" s="8">
        <v>8892</v>
      </c>
      <c r="L15" s="8">
        <v>242266</v>
      </c>
      <c r="M15" s="8">
        <v>44178</v>
      </c>
      <c r="N15" s="8">
        <v>173892</v>
      </c>
      <c r="O15" s="8">
        <v>1490462</v>
      </c>
      <c r="P15" s="8">
        <v>31743</v>
      </c>
      <c r="Q15" s="8">
        <v>13366</v>
      </c>
      <c r="R15" s="8">
        <v>249892</v>
      </c>
      <c r="S15" s="8">
        <v>146624</v>
      </c>
      <c r="T15" s="8">
        <v>9139</v>
      </c>
    </row>
    <row r="16" spans="1:20">
      <c r="A16" s="1">
        <v>45720</v>
      </c>
      <c r="B16" s="9">
        <f>nyse_gme_volume_by_exchange[[#This Row],[Off Exchange2]]/SUM(nyse_gme_volume_by_exchange[[#This Row],[NYSE National]:[LTSE]])</f>
        <v>0.45596749617091936</v>
      </c>
      <c r="C16" s="12">
        <f>SUM(nyse_gme_volume_by_exchange[[#This Row],[NYSE National]:[LTSE]])</f>
        <v>5068449</v>
      </c>
      <c r="D16" s="8">
        <v>3741</v>
      </c>
      <c r="E16" s="8">
        <v>21207</v>
      </c>
      <c r="F16" s="8">
        <v>6051</v>
      </c>
      <c r="G16" s="8">
        <v>4087</v>
      </c>
      <c r="H16" s="8">
        <v>4108</v>
      </c>
      <c r="I16" s="8">
        <v>1135560</v>
      </c>
      <c r="J16" s="8">
        <v>196751</v>
      </c>
      <c r="K16" s="8">
        <v>13651</v>
      </c>
      <c r="L16" s="8">
        <v>402008</v>
      </c>
      <c r="M16" s="8">
        <v>122323</v>
      </c>
      <c r="N16" s="8">
        <v>282199</v>
      </c>
      <c r="O16" s="8">
        <v>2311048</v>
      </c>
      <c r="P16" s="8">
        <v>8021</v>
      </c>
      <c r="Q16" s="8">
        <v>14934</v>
      </c>
      <c r="R16" s="8">
        <v>351127</v>
      </c>
      <c r="S16" s="8">
        <v>191633</v>
      </c>
      <c r="T16" s="8">
        <v>0</v>
      </c>
    </row>
    <row r="17" spans="1:20">
      <c r="A17" s="1">
        <v>45719</v>
      </c>
      <c r="B17" s="9">
        <f>nyse_gme_volume_by_exchange[[#This Row],[Off Exchange2]]/SUM(nyse_gme_volume_by_exchange[[#This Row],[NYSE National]:[LTSE]])</f>
        <v>0.4717686987615356</v>
      </c>
      <c r="C17" s="12">
        <f>SUM(nyse_gme_volume_by_exchange[[#This Row],[NYSE National]:[LTSE]])</f>
        <v>4289990</v>
      </c>
      <c r="D17" s="8">
        <v>1639</v>
      </c>
      <c r="E17" s="8">
        <v>4708</v>
      </c>
      <c r="F17" s="8">
        <v>1891</v>
      </c>
      <c r="G17" s="8">
        <v>17599</v>
      </c>
      <c r="H17" s="8">
        <v>3865</v>
      </c>
      <c r="I17" s="8">
        <v>909884</v>
      </c>
      <c r="J17" s="8">
        <v>120486</v>
      </c>
      <c r="K17" s="8">
        <v>10674</v>
      </c>
      <c r="L17" s="8">
        <v>309408</v>
      </c>
      <c r="M17" s="8">
        <v>65705</v>
      </c>
      <c r="N17" s="8">
        <v>276856</v>
      </c>
      <c r="O17" s="8">
        <v>2023883</v>
      </c>
      <c r="P17" s="8">
        <v>5126</v>
      </c>
      <c r="Q17" s="8">
        <v>8670</v>
      </c>
      <c r="R17" s="8">
        <v>308829</v>
      </c>
      <c r="S17" s="8">
        <v>195470</v>
      </c>
      <c r="T17" s="8">
        <v>25297</v>
      </c>
    </row>
    <row r="18" spans="1:20">
      <c r="A18" s="1">
        <v>45716</v>
      </c>
      <c r="B18" s="9">
        <f>nyse_gme_volume_by_exchange[[#This Row],[Off Exchange2]]/SUM(nyse_gme_volume_by_exchange[[#This Row],[NYSE National]:[LTSE]])</f>
        <v>0.43955429304038512</v>
      </c>
      <c r="C18" s="12">
        <f>SUM(nyse_gme_volume_by_exchange[[#This Row],[NYSE National]:[LTSE]])</f>
        <v>4137068</v>
      </c>
      <c r="D18" s="8">
        <v>6198</v>
      </c>
      <c r="E18" s="8">
        <v>18687</v>
      </c>
      <c r="F18" s="8">
        <v>6995</v>
      </c>
      <c r="G18" s="8">
        <v>2532</v>
      </c>
      <c r="H18" s="8">
        <v>3757</v>
      </c>
      <c r="I18" s="8">
        <v>1049833</v>
      </c>
      <c r="J18" s="8">
        <v>80820</v>
      </c>
      <c r="K18" s="8">
        <v>17016</v>
      </c>
      <c r="L18" s="8">
        <v>334278</v>
      </c>
      <c r="M18" s="8">
        <v>110829</v>
      </c>
      <c r="N18" s="8">
        <v>195286</v>
      </c>
      <c r="O18" s="8">
        <v>1818466</v>
      </c>
      <c r="P18" s="8">
        <v>5521</v>
      </c>
      <c r="Q18" s="8">
        <v>10457</v>
      </c>
      <c r="R18" s="8">
        <v>271887</v>
      </c>
      <c r="S18" s="8">
        <v>167908</v>
      </c>
      <c r="T18" s="8">
        <v>36598</v>
      </c>
    </row>
    <row r="19" spans="1:20">
      <c r="A19" s="1">
        <v>45715</v>
      </c>
      <c r="B19" s="9">
        <f>nyse_gme_volume_by_exchange[[#This Row],[Off Exchange2]]/SUM(nyse_gme_volume_by_exchange[[#This Row],[NYSE National]:[LTSE]])</f>
        <v>0.53260896088458498</v>
      </c>
      <c r="C19" s="12">
        <f>SUM(nyse_gme_volume_by_exchange[[#This Row],[NYSE National]:[LTSE]])</f>
        <v>4589904</v>
      </c>
      <c r="D19" s="8">
        <v>3005</v>
      </c>
      <c r="E19" s="8">
        <v>9461</v>
      </c>
      <c r="F19" s="8">
        <v>3160</v>
      </c>
      <c r="G19" s="8">
        <v>5506</v>
      </c>
      <c r="H19" s="8">
        <v>4217</v>
      </c>
      <c r="I19" s="8">
        <v>645516</v>
      </c>
      <c r="J19" s="8">
        <v>98319</v>
      </c>
      <c r="K19" s="8">
        <v>15499</v>
      </c>
      <c r="L19" s="8">
        <v>368276</v>
      </c>
      <c r="M19" s="8">
        <v>74344</v>
      </c>
      <c r="N19" s="8">
        <v>273108</v>
      </c>
      <c r="O19" s="8">
        <v>2444624</v>
      </c>
      <c r="P19" s="8">
        <v>7825</v>
      </c>
      <c r="Q19" s="8">
        <v>13130</v>
      </c>
      <c r="R19" s="8">
        <v>422124</v>
      </c>
      <c r="S19" s="8">
        <v>201790</v>
      </c>
      <c r="T19" s="8">
        <v>0</v>
      </c>
    </row>
    <row r="20" spans="1:20">
      <c r="A20" s="1">
        <v>45714</v>
      </c>
      <c r="B20" s="9">
        <f>nyse_gme_volume_by_exchange[[#This Row],[Off Exchange2]]/SUM(nyse_gme_volume_by_exchange[[#This Row],[NYSE National]:[LTSE]])</f>
        <v>0.53351116111349739</v>
      </c>
      <c r="C20" s="12">
        <f>SUM(nyse_gme_volume_by_exchange[[#This Row],[NYSE National]:[LTSE]])</f>
        <v>3270955</v>
      </c>
      <c r="D20" s="8">
        <v>1019</v>
      </c>
      <c r="E20" s="8">
        <v>4889</v>
      </c>
      <c r="F20" s="8">
        <v>1039</v>
      </c>
      <c r="G20" s="8">
        <v>1055</v>
      </c>
      <c r="H20" s="8">
        <v>3353</v>
      </c>
      <c r="I20" s="8">
        <v>479935</v>
      </c>
      <c r="J20" s="8">
        <v>60965</v>
      </c>
      <c r="K20" s="8">
        <v>14531</v>
      </c>
      <c r="L20" s="8">
        <v>307172</v>
      </c>
      <c r="M20" s="8">
        <v>31551</v>
      </c>
      <c r="N20" s="8">
        <v>179338</v>
      </c>
      <c r="O20" s="8">
        <v>1745091</v>
      </c>
      <c r="P20" s="8">
        <v>104343</v>
      </c>
      <c r="Q20" s="8">
        <v>12007</v>
      </c>
      <c r="R20" s="8">
        <v>216283</v>
      </c>
      <c r="S20" s="8">
        <v>108384</v>
      </c>
      <c r="T20" s="8">
        <v>0</v>
      </c>
    </row>
    <row r="21" spans="1:20">
      <c r="A21" s="1">
        <v>45713</v>
      </c>
      <c r="B21" s="9">
        <f>nyse_gme_volume_by_exchange[[#This Row],[Off Exchange2]]/SUM(nyse_gme_volume_by_exchange[[#This Row],[NYSE National]:[LTSE]])</f>
        <v>0.529665745495841</v>
      </c>
      <c r="C21" s="12">
        <f>SUM(nyse_gme_volume_by_exchange[[#This Row],[NYSE National]:[LTSE]])</f>
        <v>6551445</v>
      </c>
      <c r="D21" s="8">
        <v>4397</v>
      </c>
      <c r="E21" s="8">
        <v>31835</v>
      </c>
      <c r="F21" s="8">
        <v>5696</v>
      </c>
      <c r="G21" s="8">
        <v>1216</v>
      </c>
      <c r="H21" s="8">
        <v>17100</v>
      </c>
      <c r="I21" s="8">
        <v>731109</v>
      </c>
      <c r="J21" s="8">
        <v>196863</v>
      </c>
      <c r="K21" s="8">
        <v>26579</v>
      </c>
      <c r="L21" s="8">
        <v>523606</v>
      </c>
      <c r="M21" s="8">
        <v>104344</v>
      </c>
      <c r="N21" s="8">
        <v>399499</v>
      </c>
      <c r="O21" s="8">
        <v>3470076</v>
      </c>
      <c r="P21" s="8">
        <v>7539</v>
      </c>
      <c r="Q21" s="8">
        <v>24363</v>
      </c>
      <c r="R21" s="8">
        <v>637829</v>
      </c>
      <c r="S21" s="8">
        <v>325707</v>
      </c>
      <c r="T21" s="8">
        <v>43687</v>
      </c>
    </row>
    <row r="22" spans="1:20">
      <c r="A22" s="1">
        <v>45712</v>
      </c>
      <c r="B22" s="9">
        <f>nyse_gme_volume_by_exchange[[#This Row],[Off Exchange2]]/SUM(nyse_gme_volume_by_exchange[[#This Row],[NYSE National]:[LTSE]])</f>
        <v>0.52346246333624302</v>
      </c>
      <c r="C22" s="12">
        <f>SUM(nyse_gme_volume_by_exchange[[#This Row],[NYSE National]:[LTSE]])</f>
        <v>5980020</v>
      </c>
      <c r="D22" s="8">
        <v>3923</v>
      </c>
      <c r="E22" s="8">
        <v>13333</v>
      </c>
      <c r="F22" s="8">
        <v>2241</v>
      </c>
      <c r="G22" s="8">
        <v>4446</v>
      </c>
      <c r="H22" s="8">
        <v>8167</v>
      </c>
      <c r="I22" s="8">
        <v>886750</v>
      </c>
      <c r="J22" s="8">
        <v>106352</v>
      </c>
      <c r="K22" s="8">
        <v>20592</v>
      </c>
      <c r="L22" s="8">
        <v>423707</v>
      </c>
      <c r="M22" s="8">
        <v>121781</v>
      </c>
      <c r="N22" s="8">
        <v>427638</v>
      </c>
      <c r="O22" s="8">
        <v>3130316</v>
      </c>
      <c r="P22" s="8">
        <v>8837</v>
      </c>
      <c r="Q22" s="8">
        <v>37918</v>
      </c>
      <c r="R22" s="8">
        <v>467634</v>
      </c>
      <c r="S22" s="8">
        <v>316385</v>
      </c>
      <c r="T22" s="8">
        <v>0</v>
      </c>
    </row>
    <row r="23" spans="1:20">
      <c r="A23" s="1">
        <v>45709</v>
      </c>
      <c r="B23" s="9">
        <f>nyse_gme_volume_by_exchange[[#This Row],[Off Exchange2]]/SUM(nyse_gme_volume_by_exchange[[#This Row],[NYSE National]:[LTSE]])</f>
        <v>0.49394550851644531</v>
      </c>
      <c r="C23" s="12">
        <f>SUM(nyse_gme_volume_by_exchange[[#This Row],[NYSE National]:[LTSE]])</f>
        <v>6130903</v>
      </c>
      <c r="D23" s="8">
        <v>2710</v>
      </c>
      <c r="E23" s="8">
        <v>14759</v>
      </c>
      <c r="F23" s="8">
        <v>2011</v>
      </c>
      <c r="G23" s="8">
        <v>2250</v>
      </c>
      <c r="H23" s="8">
        <v>9537</v>
      </c>
      <c r="I23" s="8">
        <v>771201</v>
      </c>
      <c r="J23" s="8">
        <v>115018</v>
      </c>
      <c r="K23" s="8">
        <v>28685</v>
      </c>
      <c r="L23" s="8">
        <v>661267</v>
      </c>
      <c r="M23" s="8">
        <v>183185</v>
      </c>
      <c r="N23" s="8">
        <v>350657</v>
      </c>
      <c r="O23" s="8">
        <v>3028332</v>
      </c>
      <c r="P23" s="8">
        <v>7552</v>
      </c>
      <c r="Q23" s="8">
        <v>27671</v>
      </c>
      <c r="R23" s="8">
        <v>535625</v>
      </c>
      <c r="S23" s="8">
        <v>352395</v>
      </c>
      <c r="T23" s="8">
        <v>38048</v>
      </c>
    </row>
    <row r="24" spans="1:20">
      <c r="A24" s="1">
        <v>45708</v>
      </c>
      <c r="B24" s="9">
        <f>nyse_gme_volume_by_exchange[[#This Row],[Off Exchange2]]/SUM(nyse_gme_volume_by_exchange[[#This Row],[NYSE National]:[LTSE]])</f>
        <v>0.55041519138155981</v>
      </c>
      <c r="C24" s="12">
        <f>SUM(nyse_gme_volume_by_exchange[[#This Row],[NYSE National]:[LTSE]])</f>
        <v>7735228</v>
      </c>
      <c r="D24" s="8">
        <v>6274</v>
      </c>
      <c r="E24" s="8">
        <v>23243</v>
      </c>
      <c r="F24" s="8">
        <v>11578</v>
      </c>
      <c r="G24" s="8">
        <v>5755</v>
      </c>
      <c r="H24" s="8">
        <v>18402</v>
      </c>
      <c r="I24" s="8">
        <v>1113787</v>
      </c>
      <c r="J24" s="8">
        <v>114910</v>
      </c>
      <c r="K24" s="8">
        <v>26707</v>
      </c>
      <c r="L24" s="8">
        <v>629628</v>
      </c>
      <c r="M24" s="8">
        <v>133252</v>
      </c>
      <c r="N24" s="8">
        <v>399550</v>
      </c>
      <c r="O24" s="8">
        <v>4257587</v>
      </c>
      <c r="P24" s="8">
        <v>31801</v>
      </c>
      <c r="Q24" s="8">
        <v>54915</v>
      </c>
      <c r="R24" s="8">
        <v>592331</v>
      </c>
      <c r="S24" s="8">
        <v>315508</v>
      </c>
      <c r="T24" s="8">
        <v>0</v>
      </c>
    </row>
    <row r="25" spans="1:20">
      <c r="A25" s="1">
        <v>45707</v>
      </c>
      <c r="B25" s="9">
        <f>nyse_gme_volume_by_exchange[[#This Row],[Off Exchange2]]/SUM(nyse_gme_volume_by_exchange[[#This Row],[NYSE National]:[LTSE]])</f>
        <v>0.48617153341305119</v>
      </c>
      <c r="C25" s="12">
        <f>SUM(nyse_gme_volume_by_exchange[[#This Row],[NYSE National]:[LTSE]])</f>
        <v>4382120</v>
      </c>
      <c r="D25" s="8">
        <v>1007</v>
      </c>
      <c r="E25" s="8">
        <v>5084</v>
      </c>
      <c r="F25" s="8">
        <v>393</v>
      </c>
      <c r="G25" s="8">
        <v>1521</v>
      </c>
      <c r="H25" s="8">
        <v>3669</v>
      </c>
      <c r="I25" s="8">
        <v>710485</v>
      </c>
      <c r="J25" s="8">
        <v>48065</v>
      </c>
      <c r="K25" s="8">
        <v>7982</v>
      </c>
      <c r="L25" s="8">
        <v>485422</v>
      </c>
      <c r="M25" s="8">
        <v>110602</v>
      </c>
      <c r="N25" s="8">
        <v>339101</v>
      </c>
      <c r="O25" s="8">
        <v>2130462</v>
      </c>
      <c r="P25" s="8">
        <v>3453</v>
      </c>
      <c r="Q25" s="8">
        <v>14201</v>
      </c>
      <c r="R25" s="8">
        <v>326365</v>
      </c>
      <c r="S25" s="8">
        <v>194308</v>
      </c>
      <c r="T25" s="8">
        <v>0</v>
      </c>
    </row>
    <row r="26" spans="1:20">
      <c r="A26" s="1">
        <v>45706</v>
      </c>
      <c r="B26" s="9">
        <f>nyse_gme_volume_by_exchange[[#This Row],[Off Exchange2]]/SUM(nyse_gme_volume_by_exchange[[#This Row],[NYSE National]:[LTSE]])</f>
        <v>0.52079975398412481</v>
      </c>
      <c r="C26" s="12">
        <f>SUM(nyse_gme_volume_by_exchange[[#This Row],[NYSE National]:[LTSE]])</f>
        <v>5336241</v>
      </c>
      <c r="D26" s="8">
        <v>2233</v>
      </c>
      <c r="E26" s="8">
        <v>8673</v>
      </c>
      <c r="F26" s="8">
        <v>1529</v>
      </c>
      <c r="G26" s="8">
        <v>4144</v>
      </c>
      <c r="H26" s="8">
        <v>9431</v>
      </c>
      <c r="I26" s="8">
        <v>738301</v>
      </c>
      <c r="J26" s="8">
        <v>78840</v>
      </c>
      <c r="K26" s="8">
        <v>18346</v>
      </c>
      <c r="L26" s="8">
        <v>473787</v>
      </c>
      <c r="M26" s="8">
        <v>98555</v>
      </c>
      <c r="N26" s="8">
        <v>463496</v>
      </c>
      <c r="O26" s="8">
        <v>2779113</v>
      </c>
      <c r="P26" s="8">
        <v>11748</v>
      </c>
      <c r="Q26" s="8">
        <v>32742</v>
      </c>
      <c r="R26" s="8">
        <v>387823</v>
      </c>
      <c r="S26" s="8">
        <v>227480</v>
      </c>
      <c r="T26" s="8">
        <v>0</v>
      </c>
    </row>
    <row r="27" spans="1:20">
      <c r="A27" s="1">
        <v>45702</v>
      </c>
      <c r="B27" s="9">
        <f>nyse_gme_volume_by_exchange[[#This Row],[Off Exchange2]]/SUM(nyse_gme_volume_by_exchange[[#This Row],[NYSE National]:[LTSE]])</f>
        <v>0.5332920132834682</v>
      </c>
      <c r="C27" s="12">
        <f>SUM(nyse_gme_volume_by_exchange[[#This Row],[NYSE National]:[LTSE]])</f>
        <v>12142612</v>
      </c>
      <c r="D27" s="8">
        <v>7658</v>
      </c>
      <c r="E27" s="8">
        <v>21205</v>
      </c>
      <c r="F27" s="8">
        <v>8030</v>
      </c>
      <c r="G27" s="8">
        <v>9759</v>
      </c>
      <c r="H27" s="8">
        <v>13455</v>
      </c>
      <c r="I27" s="8">
        <v>1588619</v>
      </c>
      <c r="J27" s="8">
        <v>230220</v>
      </c>
      <c r="K27" s="8">
        <v>21416</v>
      </c>
      <c r="L27" s="8">
        <v>1033536</v>
      </c>
      <c r="M27" s="8">
        <v>259369</v>
      </c>
      <c r="N27" s="8">
        <v>1010559</v>
      </c>
      <c r="O27" s="8">
        <v>6475558</v>
      </c>
      <c r="P27" s="8">
        <v>36714</v>
      </c>
      <c r="Q27" s="8">
        <v>78631</v>
      </c>
      <c r="R27" s="8">
        <v>810053</v>
      </c>
      <c r="S27" s="8">
        <v>537830</v>
      </c>
      <c r="T27" s="8">
        <v>0</v>
      </c>
    </row>
    <row r="28" spans="1:20">
      <c r="A28" s="1">
        <v>45701</v>
      </c>
      <c r="B28" s="9">
        <f>nyse_gme_volume_by_exchange[[#This Row],[Off Exchange2]]/SUM(nyse_gme_volume_by_exchange[[#This Row],[NYSE National]:[LTSE]])</f>
        <v>0.40576846296746732</v>
      </c>
      <c r="C28" s="12">
        <f>SUM(nyse_gme_volume_by_exchange[[#This Row],[NYSE National]:[LTSE]])</f>
        <v>8255336</v>
      </c>
      <c r="D28" s="8">
        <v>8479</v>
      </c>
      <c r="E28" s="8">
        <v>13532</v>
      </c>
      <c r="F28" s="8">
        <v>2428</v>
      </c>
      <c r="G28" s="8">
        <v>3883</v>
      </c>
      <c r="H28" s="8">
        <v>36971</v>
      </c>
      <c r="I28" s="8">
        <v>427360</v>
      </c>
      <c r="J28" s="8">
        <v>51072</v>
      </c>
      <c r="K28" s="8">
        <v>14424</v>
      </c>
      <c r="L28" s="8">
        <v>1038147</v>
      </c>
      <c r="M28" s="8">
        <v>259287</v>
      </c>
      <c r="N28" s="8">
        <v>1596063</v>
      </c>
      <c r="O28" s="8">
        <v>3349755</v>
      </c>
      <c r="P28" s="8">
        <v>43208</v>
      </c>
      <c r="Q28" s="8">
        <v>12838</v>
      </c>
      <c r="R28" s="8">
        <v>1169518</v>
      </c>
      <c r="S28" s="8">
        <v>228371</v>
      </c>
      <c r="T28" s="8">
        <v>0</v>
      </c>
    </row>
    <row r="29" spans="1:20">
      <c r="A29" s="1">
        <v>45700</v>
      </c>
      <c r="B29" s="9">
        <f>nyse_gme_volume_by_exchange[[#This Row],[Off Exchange2]]/SUM(nyse_gme_volume_by_exchange[[#This Row],[NYSE National]:[LTSE]])</f>
        <v>0.54552167446345212</v>
      </c>
      <c r="C29" s="12">
        <f>SUM(nyse_gme_volume_by_exchange[[#This Row],[NYSE National]:[LTSE]])</f>
        <v>3999084</v>
      </c>
      <c r="D29" s="8">
        <v>5382</v>
      </c>
      <c r="E29" s="8">
        <v>7970</v>
      </c>
      <c r="F29" s="8">
        <v>1356</v>
      </c>
      <c r="G29" s="8">
        <v>2593</v>
      </c>
      <c r="H29" s="8">
        <v>4229</v>
      </c>
      <c r="I29" s="8">
        <v>590811</v>
      </c>
      <c r="J29" s="8">
        <v>60269</v>
      </c>
      <c r="K29" s="8">
        <v>10380</v>
      </c>
      <c r="L29" s="8">
        <v>400569</v>
      </c>
      <c r="M29" s="8">
        <v>80504</v>
      </c>
      <c r="N29" s="8">
        <v>254748</v>
      </c>
      <c r="O29" s="8">
        <v>2181587</v>
      </c>
      <c r="P29" s="8">
        <v>17449</v>
      </c>
      <c r="Q29" s="8">
        <v>14943</v>
      </c>
      <c r="R29" s="8">
        <v>209385</v>
      </c>
      <c r="S29" s="8">
        <v>156909</v>
      </c>
      <c r="T29" s="8">
        <v>0</v>
      </c>
    </row>
    <row r="30" spans="1:20">
      <c r="A30" s="1">
        <v>45699</v>
      </c>
      <c r="B30" s="9">
        <f>nyse_gme_volume_by_exchange[[#This Row],[Off Exchange2]]/SUM(nyse_gme_volume_by_exchange[[#This Row],[NYSE National]:[LTSE]])</f>
        <v>0.53640969293108753</v>
      </c>
      <c r="C30" s="12">
        <f>SUM(nyse_gme_volume_by_exchange[[#This Row],[NYSE National]:[LTSE]])</f>
        <v>7042328</v>
      </c>
      <c r="D30" s="8">
        <v>8644</v>
      </c>
      <c r="E30" s="8">
        <v>15871</v>
      </c>
      <c r="F30" s="8">
        <v>5689</v>
      </c>
      <c r="G30" s="8">
        <v>2339</v>
      </c>
      <c r="H30" s="8">
        <v>16361</v>
      </c>
      <c r="I30" s="8">
        <v>953798</v>
      </c>
      <c r="J30" s="8">
        <v>117098</v>
      </c>
      <c r="K30" s="8">
        <v>16362</v>
      </c>
      <c r="L30" s="8">
        <v>711524</v>
      </c>
      <c r="M30" s="8">
        <v>134686</v>
      </c>
      <c r="N30" s="8">
        <v>449779</v>
      </c>
      <c r="O30" s="8">
        <v>3777573</v>
      </c>
      <c r="P30" s="8">
        <v>16491</v>
      </c>
      <c r="Q30" s="8">
        <v>38415</v>
      </c>
      <c r="R30" s="8">
        <v>489616</v>
      </c>
      <c r="S30" s="8">
        <v>287582</v>
      </c>
      <c r="T30" s="8">
        <v>500</v>
      </c>
    </row>
    <row r="31" spans="1:20">
      <c r="A31" s="1">
        <v>45698</v>
      </c>
      <c r="B31" s="9">
        <f>nyse_gme_volume_by_exchange[[#This Row],[Off Exchange2]]/SUM(nyse_gme_volume_by_exchange[[#This Row],[NYSE National]:[LTSE]])</f>
        <v>0.50901127567396043</v>
      </c>
      <c r="C31" s="12">
        <f>SUM(nyse_gme_volume_by_exchange[[#This Row],[NYSE National]:[LTSE]])</f>
        <v>9693966</v>
      </c>
      <c r="D31" s="8">
        <v>6339</v>
      </c>
      <c r="E31" s="8">
        <v>18648</v>
      </c>
      <c r="F31" s="8">
        <v>3825</v>
      </c>
      <c r="G31" s="8">
        <v>4455</v>
      </c>
      <c r="H31" s="8">
        <v>11093</v>
      </c>
      <c r="I31" s="8">
        <v>1314874</v>
      </c>
      <c r="J31" s="8">
        <v>193818</v>
      </c>
      <c r="K31" s="8">
        <v>19083</v>
      </c>
      <c r="L31" s="8">
        <v>917720</v>
      </c>
      <c r="M31" s="8">
        <v>188023</v>
      </c>
      <c r="N31" s="8">
        <v>785342</v>
      </c>
      <c r="O31" s="8">
        <v>4934338</v>
      </c>
      <c r="P31" s="8">
        <v>105120</v>
      </c>
      <c r="Q31" s="8">
        <v>34172</v>
      </c>
      <c r="R31" s="8">
        <v>708959</v>
      </c>
      <c r="S31" s="8">
        <v>448157</v>
      </c>
      <c r="T31" s="8">
        <v>0</v>
      </c>
    </row>
    <row r="32" spans="1:20">
      <c r="A32" s="1">
        <v>45695</v>
      </c>
      <c r="B32" s="9">
        <f>nyse_gme_volume_by_exchange[[#This Row],[Off Exchange2]]/SUM(nyse_gme_volume_by_exchange[[#This Row],[NYSE National]:[LTSE]])</f>
        <v>0.51877792874218698</v>
      </c>
      <c r="C32" s="12">
        <f>SUM(nyse_gme_volume_by_exchange[[#This Row],[NYSE National]:[LTSE]])</f>
        <v>3403304</v>
      </c>
      <c r="D32" s="8">
        <v>1707</v>
      </c>
      <c r="E32" s="8">
        <v>8930</v>
      </c>
      <c r="F32" s="8">
        <v>739</v>
      </c>
      <c r="G32" s="8">
        <v>440</v>
      </c>
      <c r="H32" s="8">
        <v>3821</v>
      </c>
      <c r="I32" s="8">
        <v>489381</v>
      </c>
      <c r="J32" s="8">
        <v>72943</v>
      </c>
      <c r="K32" s="8">
        <v>11801</v>
      </c>
      <c r="L32" s="8">
        <v>325550</v>
      </c>
      <c r="M32" s="8">
        <v>73887</v>
      </c>
      <c r="N32" s="8">
        <v>208682</v>
      </c>
      <c r="O32" s="8">
        <v>1765559</v>
      </c>
      <c r="P32" s="8">
        <v>25006</v>
      </c>
      <c r="Q32" s="8">
        <v>18801</v>
      </c>
      <c r="R32" s="8">
        <v>236229</v>
      </c>
      <c r="S32" s="8">
        <v>159828</v>
      </c>
      <c r="T32" s="8">
        <v>0</v>
      </c>
    </row>
    <row r="33" spans="1:20">
      <c r="A33" s="1">
        <v>45694</v>
      </c>
      <c r="B33" s="9">
        <f>nyse_gme_volume_by_exchange[[#This Row],[Off Exchange2]]/SUM(nyse_gme_volume_by_exchange[[#This Row],[NYSE National]:[LTSE]])</f>
        <v>0.51125114208162104</v>
      </c>
      <c r="C33" s="12">
        <f>SUM(nyse_gme_volume_by_exchange[[#This Row],[NYSE National]:[LTSE]])</f>
        <v>4349514</v>
      </c>
      <c r="D33" s="8">
        <v>6412</v>
      </c>
      <c r="E33" s="8">
        <v>21757</v>
      </c>
      <c r="F33" s="8">
        <v>5382</v>
      </c>
      <c r="G33" s="8">
        <v>4036</v>
      </c>
      <c r="H33" s="8">
        <v>7526</v>
      </c>
      <c r="I33" s="8">
        <v>684242</v>
      </c>
      <c r="J33" s="8">
        <v>94209</v>
      </c>
      <c r="K33" s="8">
        <v>10287</v>
      </c>
      <c r="L33" s="8">
        <v>364922</v>
      </c>
      <c r="M33" s="8">
        <v>70458</v>
      </c>
      <c r="N33" s="8">
        <v>289487</v>
      </c>
      <c r="O33" s="8">
        <v>2223694</v>
      </c>
      <c r="P33" s="8">
        <v>4418</v>
      </c>
      <c r="Q33" s="8">
        <v>13393</v>
      </c>
      <c r="R33" s="8">
        <v>343412</v>
      </c>
      <c r="S33" s="8">
        <v>205791</v>
      </c>
      <c r="T33" s="8">
        <v>88</v>
      </c>
    </row>
    <row r="34" spans="1:20">
      <c r="A34" s="1">
        <v>45693</v>
      </c>
      <c r="B34" s="9">
        <f>nyse_gme_volume_by_exchange[[#This Row],[Off Exchange2]]/SUM(nyse_gme_volume_by_exchange[[#This Row],[NYSE National]:[LTSE]])</f>
        <v>0.53743647521073035</v>
      </c>
      <c r="C34" s="12">
        <f>SUM(nyse_gme_volume_by_exchange[[#This Row],[NYSE National]:[LTSE]])</f>
        <v>4579905</v>
      </c>
      <c r="D34" s="8">
        <v>3654</v>
      </c>
      <c r="E34" s="8">
        <v>5723</v>
      </c>
      <c r="F34" s="8">
        <v>1379</v>
      </c>
      <c r="G34" s="8">
        <v>3726</v>
      </c>
      <c r="H34" s="8">
        <v>3436</v>
      </c>
      <c r="I34" s="8">
        <v>713570</v>
      </c>
      <c r="J34" s="8">
        <v>56080</v>
      </c>
      <c r="K34" s="8">
        <v>9153</v>
      </c>
      <c r="L34" s="8">
        <v>425036</v>
      </c>
      <c r="M34" s="8">
        <v>76040</v>
      </c>
      <c r="N34" s="8">
        <v>318913</v>
      </c>
      <c r="O34" s="8">
        <v>2461408</v>
      </c>
      <c r="P34" s="8">
        <v>4013</v>
      </c>
      <c r="Q34" s="8">
        <v>22654</v>
      </c>
      <c r="R34" s="8">
        <v>289127</v>
      </c>
      <c r="S34" s="8">
        <v>185993</v>
      </c>
      <c r="T34" s="8">
        <v>0</v>
      </c>
    </row>
    <row r="35" spans="1:20">
      <c r="A35" s="1">
        <v>45692</v>
      </c>
      <c r="B35" s="9">
        <f>nyse_gme_volume_by_exchange[[#This Row],[Off Exchange2]]/SUM(nyse_gme_volume_by_exchange[[#This Row],[NYSE National]:[LTSE]])</f>
        <v>0.52996622876774657</v>
      </c>
      <c r="C35" s="12">
        <f>SUM(nyse_gme_volume_by_exchange[[#This Row],[NYSE National]:[LTSE]])</f>
        <v>3353742</v>
      </c>
      <c r="D35" s="8">
        <v>2359</v>
      </c>
      <c r="E35" s="8">
        <v>7293</v>
      </c>
      <c r="F35" s="8">
        <v>4431</v>
      </c>
      <c r="G35" s="8">
        <v>3427</v>
      </c>
      <c r="H35" s="8">
        <v>2738</v>
      </c>
      <c r="I35" s="8">
        <v>485827</v>
      </c>
      <c r="J35" s="8">
        <v>87425</v>
      </c>
      <c r="K35" s="8">
        <v>5845</v>
      </c>
      <c r="L35" s="8">
        <v>269043</v>
      </c>
      <c r="M35" s="8">
        <v>45249</v>
      </c>
      <c r="N35" s="8">
        <v>202473</v>
      </c>
      <c r="O35" s="8">
        <v>1777370</v>
      </c>
      <c r="P35" s="8">
        <v>10932</v>
      </c>
      <c r="Q35" s="8">
        <v>20115</v>
      </c>
      <c r="R35" s="8">
        <v>273614</v>
      </c>
      <c r="S35" s="8">
        <v>155601</v>
      </c>
      <c r="T35" s="8">
        <v>0</v>
      </c>
    </row>
    <row r="36" spans="1:20">
      <c r="A36" s="1">
        <v>45691</v>
      </c>
      <c r="B36" s="9">
        <f>nyse_gme_volume_by_exchange[[#This Row],[Off Exchange2]]/SUM(nyse_gme_volume_by_exchange[[#This Row],[NYSE National]:[LTSE]])</f>
        <v>0.45503038795686457</v>
      </c>
      <c r="C36" s="12">
        <f>SUM(nyse_gme_volume_by_exchange[[#This Row],[NYSE National]:[LTSE]])</f>
        <v>5740432</v>
      </c>
      <c r="D36" s="8">
        <v>3717</v>
      </c>
      <c r="E36" s="8">
        <v>12545</v>
      </c>
      <c r="F36" s="8">
        <v>8026</v>
      </c>
      <c r="G36" s="8">
        <v>5131</v>
      </c>
      <c r="H36" s="8">
        <v>7466</v>
      </c>
      <c r="I36" s="8">
        <v>1066330</v>
      </c>
      <c r="J36" s="8">
        <v>98764</v>
      </c>
      <c r="K36" s="8">
        <v>14165</v>
      </c>
      <c r="L36" s="8">
        <v>590304</v>
      </c>
      <c r="M36" s="8">
        <v>103091</v>
      </c>
      <c r="N36" s="8">
        <v>421625</v>
      </c>
      <c r="O36" s="8">
        <v>2612071</v>
      </c>
      <c r="P36" s="8">
        <v>7104</v>
      </c>
      <c r="Q36" s="8">
        <v>20064</v>
      </c>
      <c r="R36" s="8">
        <v>445274</v>
      </c>
      <c r="S36" s="8">
        <v>324755</v>
      </c>
      <c r="T36" s="8">
        <v>0</v>
      </c>
    </row>
    <row r="37" spans="1:20">
      <c r="A37" s="1">
        <v>45688</v>
      </c>
      <c r="B37" s="9">
        <f>nyse_gme_volume_by_exchange[[#This Row],[Off Exchange2]]/SUM(nyse_gme_volume_by_exchange[[#This Row],[NYSE National]:[LTSE]])</f>
        <v>0.47651238448312327</v>
      </c>
      <c r="C37" s="12">
        <f>SUM(nyse_gme_volume_by_exchange[[#This Row],[NYSE National]:[LTSE]])</f>
        <v>4544033</v>
      </c>
      <c r="D37" s="8">
        <v>5665</v>
      </c>
      <c r="E37" s="8">
        <v>10857</v>
      </c>
      <c r="F37" s="8">
        <v>3947</v>
      </c>
      <c r="G37" s="8">
        <v>1581</v>
      </c>
      <c r="H37" s="8">
        <v>3947</v>
      </c>
      <c r="I37" s="8">
        <v>848124</v>
      </c>
      <c r="J37" s="8">
        <v>60115</v>
      </c>
      <c r="K37" s="8">
        <v>13422</v>
      </c>
      <c r="L37" s="8">
        <v>496148</v>
      </c>
      <c r="M37" s="8">
        <v>109081</v>
      </c>
      <c r="N37" s="8">
        <v>297717</v>
      </c>
      <c r="O37" s="8">
        <v>2165288</v>
      </c>
      <c r="P37" s="8">
        <v>38976</v>
      </c>
      <c r="Q37" s="8">
        <v>13351</v>
      </c>
      <c r="R37" s="8">
        <v>233587</v>
      </c>
      <c r="S37" s="8">
        <v>242227</v>
      </c>
      <c r="T37" s="8">
        <v>0</v>
      </c>
    </row>
    <row r="38" spans="1:20">
      <c r="A38" s="1">
        <v>45687</v>
      </c>
      <c r="B38" s="9">
        <f>nyse_gme_volume_by_exchange[[#This Row],[Off Exchange2]]/SUM(nyse_gme_volume_by_exchange[[#This Row],[NYSE National]:[LTSE]])</f>
        <v>0.49605863820484791</v>
      </c>
      <c r="C38" s="12">
        <f>SUM(nyse_gme_volume_by_exchange[[#This Row],[NYSE National]:[LTSE]])</f>
        <v>3343895</v>
      </c>
      <c r="D38" s="8">
        <v>4979</v>
      </c>
      <c r="E38" s="8">
        <v>12345</v>
      </c>
      <c r="F38" s="8">
        <v>1962</v>
      </c>
      <c r="G38" s="8">
        <v>2804</v>
      </c>
      <c r="H38" s="8">
        <v>4222</v>
      </c>
      <c r="I38" s="8">
        <v>553409</v>
      </c>
      <c r="J38" s="8">
        <v>48544</v>
      </c>
      <c r="K38" s="8">
        <v>7756</v>
      </c>
      <c r="L38" s="8">
        <v>341334</v>
      </c>
      <c r="M38" s="8">
        <v>68575</v>
      </c>
      <c r="N38" s="8">
        <v>239626</v>
      </c>
      <c r="O38" s="8">
        <v>1658768</v>
      </c>
      <c r="P38" s="8">
        <v>8983</v>
      </c>
      <c r="Q38" s="8">
        <v>33127</v>
      </c>
      <c r="R38" s="8">
        <v>192117</v>
      </c>
      <c r="S38" s="8">
        <v>165344</v>
      </c>
      <c r="T38" s="8">
        <v>0</v>
      </c>
    </row>
    <row r="39" spans="1:20">
      <c r="A39" s="1">
        <v>45686</v>
      </c>
      <c r="B39" s="9">
        <f>nyse_gme_volume_by_exchange[[#This Row],[Off Exchange2]]/SUM(nyse_gme_volume_by_exchange[[#This Row],[NYSE National]:[LTSE]])</f>
        <v>0.5171326330485243</v>
      </c>
      <c r="C39" s="12">
        <f>SUM(nyse_gme_volume_by_exchange[[#This Row],[NYSE National]:[LTSE]])</f>
        <v>3220404</v>
      </c>
      <c r="D39" s="8">
        <v>1643</v>
      </c>
      <c r="E39" s="8">
        <v>9384</v>
      </c>
      <c r="F39" s="8">
        <v>1320</v>
      </c>
      <c r="G39" s="8">
        <v>179</v>
      </c>
      <c r="H39" s="8">
        <v>4062</v>
      </c>
      <c r="I39" s="8">
        <v>439767</v>
      </c>
      <c r="J39" s="8">
        <v>55735</v>
      </c>
      <c r="K39" s="8">
        <v>4443</v>
      </c>
      <c r="L39" s="8">
        <v>356131</v>
      </c>
      <c r="M39" s="8">
        <v>70421</v>
      </c>
      <c r="N39" s="8">
        <v>218424</v>
      </c>
      <c r="O39" s="8">
        <v>1665376</v>
      </c>
      <c r="P39" s="8">
        <v>52154</v>
      </c>
      <c r="Q39" s="8">
        <v>15374</v>
      </c>
      <c r="R39" s="8">
        <v>197014</v>
      </c>
      <c r="S39" s="8">
        <v>128396</v>
      </c>
      <c r="T39" s="8">
        <v>581</v>
      </c>
    </row>
    <row r="40" spans="1:20">
      <c r="A40" s="1">
        <v>45685</v>
      </c>
      <c r="B40" s="9">
        <f>nyse_gme_volume_by_exchange[[#This Row],[Off Exchange2]]/SUM(nyse_gme_volume_by_exchange[[#This Row],[NYSE National]:[LTSE]])</f>
        <v>0.53473882393321581</v>
      </c>
      <c r="C40" s="12">
        <f>SUM(nyse_gme_volume_by_exchange[[#This Row],[NYSE National]:[LTSE]])</f>
        <v>3169854</v>
      </c>
      <c r="D40" s="8">
        <v>1360</v>
      </c>
      <c r="E40" s="8">
        <v>7990</v>
      </c>
      <c r="F40" s="8">
        <v>1363</v>
      </c>
      <c r="G40" s="8">
        <v>284</v>
      </c>
      <c r="H40" s="8">
        <v>4463</v>
      </c>
      <c r="I40" s="8">
        <v>489037</v>
      </c>
      <c r="J40" s="8">
        <v>46389</v>
      </c>
      <c r="K40" s="8">
        <v>7628</v>
      </c>
      <c r="L40" s="8">
        <v>297125</v>
      </c>
      <c r="M40" s="8">
        <v>59013</v>
      </c>
      <c r="N40" s="8">
        <v>215162</v>
      </c>
      <c r="O40" s="8">
        <v>1695044</v>
      </c>
      <c r="P40" s="8">
        <v>4757</v>
      </c>
      <c r="Q40" s="8">
        <v>15209</v>
      </c>
      <c r="R40" s="8">
        <v>196468</v>
      </c>
      <c r="S40" s="8">
        <v>128562</v>
      </c>
      <c r="T40" s="8">
        <v>0</v>
      </c>
    </row>
    <row r="41" spans="1:20">
      <c r="A41" s="1">
        <v>45684</v>
      </c>
      <c r="B41" s="9">
        <f>nyse_gme_volume_by_exchange[[#This Row],[Off Exchange2]]/SUM(nyse_gme_volume_by_exchange[[#This Row],[NYSE National]:[LTSE]])</f>
        <v>0.4559986688420507</v>
      </c>
      <c r="C41" s="12">
        <f>SUM(nyse_gme_volume_by_exchange[[#This Row],[NYSE National]:[LTSE]])</f>
        <v>5060256</v>
      </c>
      <c r="D41" s="8">
        <v>4128</v>
      </c>
      <c r="E41" s="8">
        <v>14510</v>
      </c>
      <c r="F41" s="8">
        <v>2205</v>
      </c>
      <c r="G41" s="8">
        <v>3344</v>
      </c>
      <c r="H41" s="8">
        <v>6052</v>
      </c>
      <c r="I41" s="8">
        <v>605095</v>
      </c>
      <c r="J41" s="8">
        <v>76531</v>
      </c>
      <c r="K41" s="8">
        <v>11821</v>
      </c>
      <c r="L41" s="8">
        <v>628204</v>
      </c>
      <c r="M41" s="8">
        <v>143684</v>
      </c>
      <c r="N41" s="8">
        <v>516395</v>
      </c>
      <c r="O41" s="8">
        <v>2307470</v>
      </c>
      <c r="P41" s="8">
        <v>44908</v>
      </c>
      <c r="Q41" s="8">
        <v>25921</v>
      </c>
      <c r="R41" s="8">
        <v>418406</v>
      </c>
      <c r="S41" s="8">
        <v>250717</v>
      </c>
      <c r="T41" s="8">
        <v>865</v>
      </c>
    </row>
    <row r="42" spans="1:20">
      <c r="A42" s="1">
        <v>45681</v>
      </c>
      <c r="B42" s="9">
        <f>nyse_gme_volume_by_exchange[[#This Row],[Off Exchange2]]/SUM(nyse_gme_volume_by_exchange[[#This Row],[NYSE National]:[LTSE]])</f>
        <v>0.50834573457226029</v>
      </c>
      <c r="C42" s="12">
        <f>SUM(nyse_gme_volume_by_exchange[[#This Row],[NYSE National]:[LTSE]])</f>
        <v>4511646</v>
      </c>
      <c r="D42" s="8">
        <v>1155</v>
      </c>
      <c r="E42" s="8">
        <v>6234</v>
      </c>
      <c r="F42" s="8">
        <v>758</v>
      </c>
      <c r="G42" s="8">
        <v>2243</v>
      </c>
      <c r="H42" s="8">
        <v>5093</v>
      </c>
      <c r="I42" s="8">
        <v>729882</v>
      </c>
      <c r="J42" s="8">
        <v>66155</v>
      </c>
      <c r="K42" s="8">
        <v>10751</v>
      </c>
      <c r="L42" s="8">
        <v>481546</v>
      </c>
      <c r="M42" s="8">
        <v>81473</v>
      </c>
      <c r="N42" s="8">
        <v>320971</v>
      </c>
      <c r="O42" s="8">
        <v>2293476</v>
      </c>
      <c r="P42" s="8">
        <v>38651</v>
      </c>
      <c r="Q42" s="8">
        <v>19752</v>
      </c>
      <c r="R42" s="8">
        <v>242364</v>
      </c>
      <c r="S42" s="8">
        <v>210838</v>
      </c>
      <c r="T42" s="8">
        <v>304</v>
      </c>
    </row>
    <row r="43" spans="1:20">
      <c r="A43" s="1">
        <v>45680</v>
      </c>
      <c r="B43" s="9">
        <f>nyse_gme_volume_by_exchange[[#This Row],[Off Exchange2]]/SUM(nyse_gme_volume_by_exchange[[#This Row],[NYSE National]:[LTSE]])</f>
        <v>0.49206007587076372</v>
      </c>
      <c r="C43" s="12">
        <f>SUM(nyse_gme_volume_by_exchange[[#This Row],[NYSE National]:[LTSE]])</f>
        <v>8828170</v>
      </c>
      <c r="D43" s="8">
        <v>5170</v>
      </c>
      <c r="E43" s="8">
        <v>20815</v>
      </c>
      <c r="F43" s="8">
        <v>9881</v>
      </c>
      <c r="G43" s="8">
        <v>2037</v>
      </c>
      <c r="H43" s="8">
        <v>9912</v>
      </c>
      <c r="I43" s="8">
        <v>1009148</v>
      </c>
      <c r="J43" s="8">
        <v>171375</v>
      </c>
      <c r="K43" s="8">
        <v>19979</v>
      </c>
      <c r="L43" s="8">
        <v>1048683</v>
      </c>
      <c r="M43" s="8">
        <v>224179</v>
      </c>
      <c r="N43" s="8">
        <v>851481</v>
      </c>
      <c r="O43" s="8">
        <v>4343990</v>
      </c>
      <c r="P43" s="8">
        <v>11112</v>
      </c>
      <c r="Q43" s="8">
        <v>55339</v>
      </c>
      <c r="R43" s="8">
        <v>578477</v>
      </c>
      <c r="S43" s="8">
        <v>458110</v>
      </c>
      <c r="T43" s="8">
        <v>8482</v>
      </c>
    </row>
    <row r="44" spans="1:20">
      <c r="A44" s="1">
        <v>45679</v>
      </c>
      <c r="B44" s="9">
        <f>nyse_gme_volume_by_exchange[[#This Row],[Off Exchange2]]/SUM(nyse_gme_volume_by_exchange[[#This Row],[NYSE National]:[LTSE]])</f>
        <v>0.50469742343762036</v>
      </c>
      <c r="C44" s="12">
        <f>SUM(nyse_gme_volume_by_exchange[[#This Row],[NYSE National]:[LTSE]])</f>
        <v>5024563</v>
      </c>
      <c r="D44" s="8">
        <v>10519</v>
      </c>
      <c r="E44" s="8">
        <v>26920</v>
      </c>
      <c r="F44" s="8">
        <v>3029</v>
      </c>
      <c r="G44" s="8">
        <v>259</v>
      </c>
      <c r="H44" s="8">
        <v>15207</v>
      </c>
      <c r="I44" s="8">
        <v>710776</v>
      </c>
      <c r="J44" s="8">
        <v>108924</v>
      </c>
      <c r="K44" s="8">
        <v>20606</v>
      </c>
      <c r="L44" s="8">
        <v>450169</v>
      </c>
      <c r="M44" s="8">
        <v>125410</v>
      </c>
      <c r="N44" s="8">
        <v>383032</v>
      </c>
      <c r="O44" s="8">
        <v>2535884</v>
      </c>
      <c r="P44" s="8">
        <v>6846</v>
      </c>
      <c r="Q44" s="8">
        <v>24148</v>
      </c>
      <c r="R44" s="8">
        <v>357847</v>
      </c>
      <c r="S44" s="8">
        <v>240218</v>
      </c>
      <c r="T44" s="8">
        <v>4769</v>
      </c>
    </row>
    <row r="45" spans="1:20">
      <c r="A45" s="1">
        <v>45678</v>
      </c>
      <c r="B45" s="9">
        <f>nyse_gme_volume_by_exchange[[#This Row],[Off Exchange2]]/SUM(nyse_gme_volume_by_exchange[[#This Row],[NYSE National]:[LTSE]])</f>
        <v>0.54766112116158394</v>
      </c>
      <c r="C45" s="12">
        <f>SUM(nyse_gme_volume_by_exchange[[#This Row],[NYSE National]:[LTSE]])</f>
        <v>5857657</v>
      </c>
      <c r="D45" s="8">
        <v>4995</v>
      </c>
      <c r="E45" s="8">
        <v>13498</v>
      </c>
      <c r="F45" s="8">
        <v>6909</v>
      </c>
      <c r="G45" s="8">
        <v>5612</v>
      </c>
      <c r="H45" s="8">
        <v>9145</v>
      </c>
      <c r="I45" s="8">
        <v>872274</v>
      </c>
      <c r="J45" s="8">
        <v>120751</v>
      </c>
      <c r="K45" s="8">
        <v>14136</v>
      </c>
      <c r="L45" s="8">
        <v>518638</v>
      </c>
      <c r="M45" s="8">
        <v>97529</v>
      </c>
      <c r="N45" s="8">
        <v>455508</v>
      </c>
      <c r="O45" s="8">
        <v>3208011</v>
      </c>
      <c r="P45" s="8">
        <v>10167</v>
      </c>
      <c r="Q45" s="8">
        <v>36126</v>
      </c>
      <c r="R45" s="8">
        <v>310968</v>
      </c>
      <c r="S45" s="8">
        <v>172772</v>
      </c>
      <c r="T45" s="8">
        <v>618</v>
      </c>
    </row>
    <row r="46" spans="1:20">
      <c r="A46" s="1">
        <v>45674</v>
      </c>
      <c r="B46" s="9">
        <f>nyse_gme_volume_by_exchange[[#This Row],[Off Exchange2]]/SUM(nyse_gme_volume_by_exchange[[#This Row],[NYSE National]:[LTSE]])</f>
        <v>0.55765006974081721</v>
      </c>
      <c r="C46" s="12">
        <f>SUM(nyse_gme_volume_by_exchange[[#This Row],[NYSE National]:[LTSE]])</f>
        <v>8977526</v>
      </c>
      <c r="D46" s="8">
        <v>5842</v>
      </c>
      <c r="E46" s="8">
        <v>7648</v>
      </c>
      <c r="F46" s="8">
        <v>4170</v>
      </c>
      <c r="G46" s="8">
        <v>3836</v>
      </c>
      <c r="H46" s="8">
        <v>21924</v>
      </c>
      <c r="I46" s="8">
        <v>1182115</v>
      </c>
      <c r="J46" s="8">
        <v>105015</v>
      </c>
      <c r="K46" s="8">
        <v>13452</v>
      </c>
      <c r="L46" s="8">
        <v>820704</v>
      </c>
      <c r="M46" s="8">
        <v>184170</v>
      </c>
      <c r="N46" s="8">
        <v>572918</v>
      </c>
      <c r="O46" s="8">
        <v>5006318</v>
      </c>
      <c r="P46" s="8">
        <v>29970</v>
      </c>
      <c r="Q46" s="8">
        <v>35288</v>
      </c>
      <c r="R46" s="8">
        <v>588366</v>
      </c>
      <c r="S46" s="8">
        <v>393770</v>
      </c>
      <c r="T46" s="8">
        <v>2020</v>
      </c>
    </row>
    <row r="47" spans="1:20">
      <c r="A47" s="1">
        <v>45673</v>
      </c>
      <c r="B47" s="9">
        <f>nyse_gme_volume_by_exchange[[#This Row],[Off Exchange2]]/SUM(nyse_gme_volume_by_exchange[[#This Row],[NYSE National]:[LTSE]])</f>
        <v>0.52063574078941877</v>
      </c>
      <c r="C47" s="12">
        <f>SUM(nyse_gme_volume_by_exchange[[#This Row],[NYSE National]:[LTSE]])</f>
        <v>4431995</v>
      </c>
      <c r="D47" s="8">
        <v>4218</v>
      </c>
      <c r="E47" s="8">
        <v>7301</v>
      </c>
      <c r="F47" s="8">
        <v>7880</v>
      </c>
      <c r="G47" s="8">
        <v>6225</v>
      </c>
      <c r="H47" s="8">
        <v>5044</v>
      </c>
      <c r="I47" s="8">
        <v>617956</v>
      </c>
      <c r="J47" s="8">
        <v>107118</v>
      </c>
      <c r="K47" s="8">
        <v>10478</v>
      </c>
      <c r="L47" s="8">
        <v>407295</v>
      </c>
      <c r="M47" s="8">
        <v>109869</v>
      </c>
      <c r="N47" s="8">
        <v>373852</v>
      </c>
      <c r="O47" s="8">
        <v>2307455</v>
      </c>
      <c r="P47" s="8">
        <v>5891</v>
      </c>
      <c r="Q47" s="8">
        <v>27330</v>
      </c>
      <c r="R47" s="8">
        <v>211980</v>
      </c>
      <c r="S47" s="8">
        <v>222103</v>
      </c>
      <c r="T47" s="8">
        <v>0</v>
      </c>
    </row>
    <row r="48" spans="1:20">
      <c r="A48" s="1">
        <v>45672</v>
      </c>
      <c r="B48" s="9">
        <f>nyse_gme_volume_by_exchange[[#This Row],[Off Exchange2]]/SUM(nyse_gme_volume_by_exchange[[#This Row],[NYSE National]:[LTSE]])</f>
        <v>0.52107910743774222</v>
      </c>
      <c r="C48" s="12">
        <f>SUM(nyse_gme_volume_by_exchange[[#This Row],[NYSE National]:[LTSE]])</f>
        <v>6025350</v>
      </c>
      <c r="D48" s="8">
        <v>20551</v>
      </c>
      <c r="E48" s="8">
        <v>14446</v>
      </c>
      <c r="F48" s="8">
        <v>4516</v>
      </c>
      <c r="G48" s="8">
        <v>21387</v>
      </c>
      <c r="H48" s="8">
        <v>7633</v>
      </c>
      <c r="I48" s="8">
        <v>818426</v>
      </c>
      <c r="J48" s="8">
        <v>119868</v>
      </c>
      <c r="K48" s="8">
        <v>15703</v>
      </c>
      <c r="L48" s="8">
        <v>581349</v>
      </c>
      <c r="M48" s="8">
        <v>112605</v>
      </c>
      <c r="N48" s="8">
        <v>489665</v>
      </c>
      <c r="O48" s="8">
        <v>3139684</v>
      </c>
      <c r="P48" s="8">
        <v>31640</v>
      </c>
      <c r="Q48" s="8">
        <v>32431</v>
      </c>
      <c r="R48" s="8">
        <v>385348</v>
      </c>
      <c r="S48" s="8">
        <v>220121</v>
      </c>
      <c r="T48" s="8">
        <v>9977</v>
      </c>
    </row>
    <row r="49" spans="1:20">
      <c r="A49" s="1">
        <v>45671</v>
      </c>
      <c r="B49" s="9">
        <f>nyse_gme_volume_by_exchange[[#This Row],[Off Exchange2]]/SUM(nyse_gme_volume_by_exchange[[#This Row],[NYSE National]:[LTSE]])</f>
        <v>0.51953481968862969</v>
      </c>
      <c r="C49" s="12">
        <f>SUM(nyse_gme_volume_by_exchange[[#This Row],[NYSE National]:[LTSE]])</f>
        <v>11796372</v>
      </c>
      <c r="D49" s="8">
        <v>5978</v>
      </c>
      <c r="E49" s="8">
        <v>34093</v>
      </c>
      <c r="F49" s="8">
        <v>18672</v>
      </c>
      <c r="G49" s="8">
        <v>5473</v>
      </c>
      <c r="H49" s="8">
        <v>15213</v>
      </c>
      <c r="I49" s="8">
        <v>1568189</v>
      </c>
      <c r="J49" s="8">
        <v>244278</v>
      </c>
      <c r="K49" s="8">
        <v>24083</v>
      </c>
      <c r="L49" s="8">
        <v>1245158</v>
      </c>
      <c r="M49" s="8">
        <v>239005</v>
      </c>
      <c r="N49" s="8">
        <v>982289</v>
      </c>
      <c r="O49" s="8">
        <v>6128626</v>
      </c>
      <c r="P49" s="8">
        <v>46246</v>
      </c>
      <c r="Q49" s="8">
        <v>54376</v>
      </c>
      <c r="R49" s="8">
        <v>720077</v>
      </c>
      <c r="S49" s="8">
        <v>464616</v>
      </c>
      <c r="T49" s="8">
        <v>0</v>
      </c>
    </row>
    <row r="50" spans="1:20">
      <c r="A50" s="1">
        <v>45670</v>
      </c>
      <c r="B50" s="9">
        <f>nyse_gme_volume_by_exchange[[#This Row],[Off Exchange2]]/SUM(nyse_gme_volume_by_exchange[[#This Row],[NYSE National]:[LTSE]])</f>
        <v>0.5114905445425213</v>
      </c>
      <c r="C50" s="12">
        <f>SUM(nyse_gme_volume_by_exchange[[#This Row],[NYSE National]:[LTSE]])</f>
        <v>5566838</v>
      </c>
      <c r="D50" s="8">
        <v>3350</v>
      </c>
      <c r="E50" s="8">
        <v>10912</v>
      </c>
      <c r="F50" s="8">
        <v>6381</v>
      </c>
      <c r="G50" s="8">
        <v>1536</v>
      </c>
      <c r="H50" s="8">
        <v>11291</v>
      </c>
      <c r="I50" s="8">
        <v>920398</v>
      </c>
      <c r="J50" s="8">
        <v>65120</v>
      </c>
      <c r="K50" s="8">
        <v>12697</v>
      </c>
      <c r="L50" s="8">
        <v>503268</v>
      </c>
      <c r="M50" s="8">
        <v>120291</v>
      </c>
      <c r="N50" s="8">
        <v>377487</v>
      </c>
      <c r="O50" s="8">
        <v>2847385</v>
      </c>
      <c r="P50" s="8">
        <v>19301</v>
      </c>
      <c r="Q50" s="8">
        <v>18775</v>
      </c>
      <c r="R50" s="8">
        <v>480705</v>
      </c>
      <c r="S50" s="8">
        <v>167941</v>
      </c>
      <c r="T50" s="8">
        <v>0</v>
      </c>
    </row>
    <row r="51" spans="1:20">
      <c r="A51" s="1">
        <v>45667</v>
      </c>
      <c r="B51" s="9">
        <f>nyse_gme_volume_by_exchange[[#This Row],[Off Exchange2]]/SUM(nyse_gme_volume_by_exchange[[#This Row],[NYSE National]:[LTSE]])</f>
        <v>0.47069941256639064</v>
      </c>
      <c r="C51" s="12">
        <f>SUM(nyse_gme_volume_by_exchange[[#This Row],[NYSE National]:[LTSE]])</f>
        <v>7068203</v>
      </c>
      <c r="D51" s="8">
        <v>4618</v>
      </c>
      <c r="E51" s="8">
        <v>18168</v>
      </c>
      <c r="F51" s="8">
        <v>5315</v>
      </c>
      <c r="G51" s="8">
        <v>4725</v>
      </c>
      <c r="H51" s="8">
        <v>14953</v>
      </c>
      <c r="I51" s="8">
        <v>931756</v>
      </c>
      <c r="J51" s="8">
        <v>141583</v>
      </c>
      <c r="K51" s="8">
        <v>19222</v>
      </c>
      <c r="L51" s="8">
        <v>815821</v>
      </c>
      <c r="M51" s="8">
        <v>187058</v>
      </c>
      <c r="N51" s="8">
        <v>576808</v>
      </c>
      <c r="O51" s="8">
        <v>3326999</v>
      </c>
      <c r="P51" s="8">
        <v>40945</v>
      </c>
      <c r="Q51" s="8">
        <v>21771</v>
      </c>
      <c r="R51" s="8">
        <v>677038</v>
      </c>
      <c r="S51" s="8">
        <v>281409</v>
      </c>
      <c r="T51" s="8">
        <v>14</v>
      </c>
    </row>
    <row r="52" spans="1:20">
      <c r="A52" s="1">
        <v>45665</v>
      </c>
      <c r="B52" s="9">
        <f>nyse_gme_volume_by_exchange[[#This Row],[Off Exchange2]]/SUM(nyse_gme_volume_by_exchange[[#This Row],[NYSE National]:[LTSE]])</f>
        <v>0.5215879667516673</v>
      </c>
      <c r="C52" s="12">
        <f>SUM(nyse_gme_volume_by_exchange[[#This Row],[NYSE National]:[LTSE]])</f>
        <v>6319956</v>
      </c>
      <c r="D52" s="8">
        <v>6959</v>
      </c>
      <c r="E52" s="8">
        <v>18315</v>
      </c>
      <c r="F52" s="8">
        <v>4329</v>
      </c>
      <c r="G52" s="8">
        <v>2093</v>
      </c>
      <c r="H52" s="8">
        <v>17608</v>
      </c>
      <c r="I52" s="8">
        <v>957680</v>
      </c>
      <c r="J52" s="8">
        <v>114542</v>
      </c>
      <c r="K52" s="8">
        <v>16224</v>
      </c>
      <c r="L52" s="8">
        <v>545288</v>
      </c>
      <c r="M52" s="8">
        <v>114229</v>
      </c>
      <c r="N52" s="8">
        <v>459206</v>
      </c>
      <c r="O52" s="8">
        <v>3296413</v>
      </c>
      <c r="P52" s="8">
        <v>15184</v>
      </c>
      <c r="Q52" s="8">
        <v>22871</v>
      </c>
      <c r="R52" s="8">
        <v>544005</v>
      </c>
      <c r="S52" s="8">
        <v>185010</v>
      </c>
      <c r="T52" s="8">
        <v>0</v>
      </c>
    </row>
    <row r="53" spans="1:20">
      <c r="A53" s="1">
        <v>45664</v>
      </c>
      <c r="B53" s="9">
        <f>nyse_gme_volume_by_exchange[[#This Row],[Off Exchange2]]/SUM(nyse_gme_volume_by_exchange[[#This Row],[NYSE National]:[LTSE]])</f>
        <v>0.53154936996764313</v>
      </c>
      <c r="C53" s="12">
        <f>SUM(nyse_gme_volume_by_exchange[[#This Row],[NYSE National]:[LTSE]])</f>
        <v>13360663</v>
      </c>
      <c r="D53" s="8">
        <v>9857</v>
      </c>
      <c r="E53" s="8">
        <v>52577</v>
      </c>
      <c r="F53" s="8">
        <v>12801</v>
      </c>
      <c r="G53" s="8">
        <v>3730</v>
      </c>
      <c r="H53" s="8">
        <v>21370</v>
      </c>
      <c r="I53" s="8">
        <v>1710442</v>
      </c>
      <c r="J53" s="8">
        <v>202604</v>
      </c>
      <c r="K53" s="8">
        <v>24428</v>
      </c>
      <c r="L53" s="8">
        <v>1296594</v>
      </c>
      <c r="M53" s="8">
        <v>215643</v>
      </c>
      <c r="N53" s="8">
        <v>815191</v>
      </c>
      <c r="O53" s="8">
        <v>7101852</v>
      </c>
      <c r="P53" s="8">
        <v>709747</v>
      </c>
      <c r="Q53" s="8">
        <v>61742</v>
      </c>
      <c r="R53" s="8">
        <v>768559</v>
      </c>
      <c r="S53" s="8">
        <v>332878</v>
      </c>
      <c r="T53" s="8">
        <v>20648</v>
      </c>
    </row>
    <row r="54" spans="1:20">
      <c r="A54" s="1">
        <v>45663</v>
      </c>
      <c r="B54" s="9">
        <f>nyse_gme_volume_by_exchange[[#This Row],[Off Exchange2]]/SUM(nyse_gme_volume_by_exchange[[#This Row],[NYSE National]:[LTSE]])</f>
        <v>0.4869718961063515</v>
      </c>
      <c r="C54" s="12">
        <f>SUM(nyse_gme_volume_by_exchange[[#This Row],[NYSE National]:[LTSE]])</f>
        <v>12609356</v>
      </c>
      <c r="D54" s="8">
        <v>12956</v>
      </c>
      <c r="E54" s="8">
        <v>24668</v>
      </c>
      <c r="F54" s="8">
        <v>6009</v>
      </c>
      <c r="G54" s="8">
        <v>4704</v>
      </c>
      <c r="H54" s="8">
        <v>25076</v>
      </c>
      <c r="I54" s="8">
        <v>1480822</v>
      </c>
      <c r="J54" s="8">
        <v>156937</v>
      </c>
      <c r="K54" s="8">
        <v>25793</v>
      </c>
      <c r="L54" s="8">
        <v>1277220</v>
      </c>
      <c r="M54" s="8">
        <v>217395</v>
      </c>
      <c r="N54" s="8">
        <v>809517</v>
      </c>
      <c r="O54" s="8">
        <v>6140402</v>
      </c>
      <c r="P54" s="8">
        <v>1296892</v>
      </c>
      <c r="Q54" s="8">
        <v>72600</v>
      </c>
      <c r="R54" s="8">
        <v>646851</v>
      </c>
      <c r="S54" s="8">
        <v>407274</v>
      </c>
      <c r="T54" s="8">
        <v>4240</v>
      </c>
    </row>
    <row r="55" spans="1:20">
      <c r="A55" s="1">
        <v>45660</v>
      </c>
      <c r="B55" s="9">
        <f>nyse_gme_volume_by_exchange[[#This Row],[Off Exchange2]]/SUM(nyse_gme_volume_by_exchange[[#This Row],[NYSE National]:[LTSE]])</f>
        <v>0.50990604226161684</v>
      </c>
      <c r="C55" s="12">
        <f>SUM(nyse_gme_volume_by_exchange[[#This Row],[NYSE National]:[LTSE]])</f>
        <v>7461759</v>
      </c>
      <c r="D55" s="8">
        <v>7529</v>
      </c>
      <c r="E55" s="8">
        <v>13749</v>
      </c>
      <c r="F55" s="8">
        <v>6017</v>
      </c>
      <c r="G55" s="8">
        <v>7180</v>
      </c>
      <c r="H55" s="8">
        <v>10707</v>
      </c>
      <c r="I55" s="8">
        <v>1127364</v>
      </c>
      <c r="J55" s="8">
        <v>88482</v>
      </c>
      <c r="K55" s="8">
        <v>22953</v>
      </c>
      <c r="L55" s="8">
        <v>775746</v>
      </c>
      <c r="M55" s="8">
        <v>218906</v>
      </c>
      <c r="N55" s="8">
        <v>562612</v>
      </c>
      <c r="O55" s="8">
        <v>3804796</v>
      </c>
      <c r="P55" s="8">
        <v>5347</v>
      </c>
      <c r="Q55" s="8">
        <v>32099</v>
      </c>
      <c r="R55" s="8">
        <v>448200</v>
      </c>
      <c r="S55" s="8">
        <v>322416</v>
      </c>
      <c r="T55" s="8">
        <v>7656</v>
      </c>
    </row>
    <row r="56" spans="1:20">
      <c r="A56" s="1">
        <v>45659</v>
      </c>
      <c r="B56" s="9">
        <f>nyse_gme_volume_by_exchange[[#This Row],[Off Exchange2]]/SUM(nyse_gme_volume_by_exchange[[#This Row],[NYSE National]:[LTSE]])</f>
        <v>0.51716726658330314</v>
      </c>
      <c r="C56" s="12">
        <f>SUM(nyse_gme_volume_by_exchange[[#This Row],[NYSE National]:[LTSE]])</f>
        <v>8033894</v>
      </c>
      <c r="D56" s="8">
        <v>5220</v>
      </c>
      <c r="E56" s="8">
        <v>39363</v>
      </c>
      <c r="F56" s="8">
        <v>8077</v>
      </c>
      <c r="G56" s="8">
        <v>5690</v>
      </c>
      <c r="H56" s="8">
        <v>21145</v>
      </c>
      <c r="I56" s="8">
        <v>1141514</v>
      </c>
      <c r="J56" s="8">
        <v>120429</v>
      </c>
      <c r="K56" s="8">
        <v>33982</v>
      </c>
      <c r="L56" s="8">
        <v>796221</v>
      </c>
      <c r="M56" s="8">
        <v>165671</v>
      </c>
      <c r="N56" s="8">
        <v>693069</v>
      </c>
      <c r="O56" s="8">
        <v>4154867</v>
      </c>
      <c r="P56" s="8">
        <v>19076</v>
      </c>
      <c r="Q56" s="8">
        <v>29800</v>
      </c>
      <c r="R56" s="8">
        <v>521196</v>
      </c>
      <c r="S56" s="8">
        <v>277808</v>
      </c>
      <c r="T56" s="8">
        <v>766</v>
      </c>
    </row>
    <row r="57" spans="1:20">
      <c r="A57" s="1">
        <v>45657</v>
      </c>
      <c r="B57" s="9">
        <f>nyse_gme_volume_by_exchange[[#This Row],[Off Exchange2]]/SUM(nyse_gme_volume_by_exchange[[#This Row],[NYSE National]:[LTSE]])</f>
        <v>0.51703552851943435</v>
      </c>
      <c r="C57" s="12">
        <f>SUM(nyse_gme_volume_by_exchange[[#This Row],[NYSE National]:[LTSE]])</f>
        <v>7395045</v>
      </c>
      <c r="D57" s="8">
        <v>3631</v>
      </c>
      <c r="E57" s="8">
        <v>12942</v>
      </c>
      <c r="F57" s="8">
        <v>5142</v>
      </c>
      <c r="G57" s="8">
        <v>2174</v>
      </c>
      <c r="H57" s="8">
        <v>8094</v>
      </c>
      <c r="I57" s="8">
        <v>1168394</v>
      </c>
      <c r="J57" s="8">
        <v>72547</v>
      </c>
      <c r="K57" s="8">
        <v>21335</v>
      </c>
      <c r="L57" s="8">
        <v>838395</v>
      </c>
      <c r="M57" s="8">
        <v>120482</v>
      </c>
      <c r="N57" s="8">
        <v>556636</v>
      </c>
      <c r="O57" s="8">
        <v>3823501</v>
      </c>
      <c r="P57" s="8">
        <v>23831</v>
      </c>
      <c r="Q57" s="8">
        <v>43690</v>
      </c>
      <c r="R57" s="8">
        <v>458272</v>
      </c>
      <c r="S57" s="8">
        <v>223531</v>
      </c>
      <c r="T57" s="8">
        <v>12448</v>
      </c>
    </row>
    <row r="58" spans="1:20">
      <c r="A58" s="1">
        <v>45656</v>
      </c>
      <c r="B58" s="9">
        <f>nyse_gme_volume_by_exchange[[#This Row],[Off Exchange2]]/SUM(nyse_gme_volume_by_exchange[[#This Row],[NYSE National]:[LTSE]])</f>
        <v>0.54571261365372958</v>
      </c>
      <c r="C58" s="12">
        <f>SUM(nyse_gme_volume_by_exchange[[#This Row],[NYSE National]:[LTSE]])</f>
        <v>9592954</v>
      </c>
      <c r="D58" s="8">
        <v>9192</v>
      </c>
      <c r="E58" s="8">
        <v>15371</v>
      </c>
      <c r="F58" s="8">
        <v>5389</v>
      </c>
      <c r="G58" s="8">
        <v>4994</v>
      </c>
      <c r="H58" s="8">
        <v>17579</v>
      </c>
      <c r="I58" s="8">
        <v>1072749</v>
      </c>
      <c r="J58" s="8">
        <v>108366</v>
      </c>
      <c r="K58" s="8">
        <v>18103</v>
      </c>
      <c r="L58" s="8">
        <v>1038522</v>
      </c>
      <c r="M58" s="8">
        <v>198140</v>
      </c>
      <c r="N58" s="8">
        <v>907732</v>
      </c>
      <c r="O58" s="8">
        <v>5234996</v>
      </c>
      <c r="P58" s="8">
        <v>30187</v>
      </c>
      <c r="Q58" s="8">
        <v>58124</v>
      </c>
      <c r="R58" s="8">
        <v>554385</v>
      </c>
      <c r="S58" s="8">
        <v>315143</v>
      </c>
      <c r="T58" s="8">
        <v>3982</v>
      </c>
    </row>
    <row r="59" spans="1:20">
      <c r="A59" s="1">
        <v>45653</v>
      </c>
      <c r="B59" s="9">
        <f>nyse_gme_volume_by_exchange[[#This Row],[Off Exchange2]]/SUM(nyse_gme_volume_by_exchange[[#This Row],[NYSE National]:[LTSE]])</f>
        <v>0.51678016110847558</v>
      </c>
      <c r="C59" s="12">
        <f>SUM(nyse_gme_volume_by_exchange[[#This Row],[NYSE National]:[LTSE]])</f>
        <v>10143228</v>
      </c>
      <c r="D59" s="8">
        <v>7413</v>
      </c>
      <c r="E59" s="8">
        <v>22104</v>
      </c>
      <c r="F59" s="8">
        <v>4893</v>
      </c>
      <c r="G59" s="8">
        <v>4727</v>
      </c>
      <c r="H59" s="8">
        <v>18338</v>
      </c>
      <c r="I59" s="8">
        <v>1328346</v>
      </c>
      <c r="J59" s="8">
        <v>129315</v>
      </c>
      <c r="K59" s="8">
        <v>23272</v>
      </c>
      <c r="L59" s="8">
        <v>891803</v>
      </c>
      <c r="M59" s="8">
        <v>251800</v>
      </c>
      <c r="N59" s="8">
        <v>982780</v>
      </c>
      <c r="O59" s="8">
        <v>5241819</v>
      </c>
      <c r="P59" s="8">
        <v>28280</v>
      </c>
      <c r="Q59" s="8">
        <v>56810</v>
      </c>
      <c r="R59" s="8">
        <v>679348</v>
      </c>
      <c r="S59" s="8">
        <v>434062</v>
      </c>
      <c r="T59" s="8">
        <v>38118</v>
      </c>
    </row>
    <row r="60" spans="1:20">
      <c r="A60" s="1">
        <v>45652</v>
      </c>
      <c r="B60" s="9">
        <f>nyse_gme_volume_by_exchange[[#This Row],[Off Exchange2]]/SUM(nyse_gme_volume_by_exchange[[#This Row],[NYSE National]:[LTSE]])</f>
        <v>0.53703529086881174</v>
      </c>
      <c r="C60" s="12">
        <f>SUM(nyse_gme_volume_by_exchange[[#This Row],[NYSE National]:[LTSE]])</f>
        <v>20510518</v>
      </c>
      <c r="D60" s="8">
        <v>11730</v>
      </c>
      <c r="E60" s="8">
        <v>46782</v>
      </c>
      <c r="F60" s="8">
        <v>11347</v>
      </c>
      <c r="G60" s="8">
        <v>8362</v>
      </c>
      <c r="H60" s="8">
        <v>35541</v>
      </c>
      <c r="I60" s="8">
        <v>2372572</v>
      </c>
      <c r="J60" s="8">
        <v>218726</v>
      </c>
      <c r="K60" s="8">
        <v>44723</v>
      </c>
      <c r="L60" s="8">
        <v>1858316</v>
      </c>
      <c r="M60" s="8">
        <v>384987</v>
      </c>
      <c r="N60" s="8">
        <v>2051763</v>
      </c>
      <c r="O60" s="8">
        <v>11014872</v>
      </c>
      <c r="P60" s="8">
        <v>37028</v>
      </c>
      <c r="Q60" s="8">
        <v>137190</v>
      </c>
      <c r="R60" s="8">
        <v>1473381</v>
      </c>
      <c r="S60" s="8">
        <v>798852</v>
      </c>
      <c r="T60" s="8">
        <v>4346</v>
      </c>
    </row>
    <row r="61" spans="1:20">
      <c r="A61" s="1">
        <v>45650</v>
      </c>
      <c r="B61" s="9">
        <f>nyse_gme_volume_by_exchange[[#This Row],[Off Exchange2]]/SUM(nyse_gme_volume_by_exchange[[#This Row],[NYSE National]:[LTSE]])</f>
        <v>0.52940625882026637</v>
      </c>
      <c r="C61" s="12">
        <f>SUM(nyse_gme_volume_by_exchange[[#This Row],[NYSE National]:[LTSE]])</f>
        <v>5523501</v>
      </c>
      <c r="D61" s="8">
        <v>4828</v>
      </c>
      <c r="E61" s="8">
        <v>10952</v>
      </c>
      <c r="F61" s="8">
        <v>3655</v>
      </c>
      <c r="G61" s="8">
        <v>3548</v>
      </c>
      <c r="H61" s="8">
        <v>15183</v>
      </c>
      <c r="I61" s="8">
        <v>888201</v>
      </c>
      <c r="J61" s="8">
        <v>63684</v>
      </c>
      <c r="K61" s="8">
        <v>13257</v>
      </c>
      <c r="L61" s="8">
        <v>530957</v>
      </c>
      <c r="M61" s="8">
        <v>78028</v>
      </c>
      <c r="N61" s="8">
        <v>504216</v>
      </c>
      <c r="O61" s="8">
        <v>2924176</v>
      </c>
      <c r="P61" s="8">
        <v>4664</v>
      </c>
      <c r="Q61" s="8">
        <v>25895</v>
      </c>
      <c r="R61" s="8">
        <v>291768</v>
      </c>
      <c r="S61" s="8">
        <v>153396</v>
      </c>
      <c r="T61" s="8">
        <v>7093</v>
      </c>
    </row>
    <row r="62" spans="1:20">
      <c r="A62" s="1">
        <v>45649</v>
      </c>
      <c r="B62" s="9">
        <f>nyse_gme_volume_by_exchange[[#This Row],[Off Exchange2]]/SUM(nyse_gme_volume_by_exchange[[#This Row],[NYSE National]:[LTSE]])</f>
        <v>0.55605915583971977</v>
      </c>
      <c r="C62" s="12">
        <f>SUM(nyse_gme_volume_by_exchange[[#This Row],[NYSE National]:[LTSE]])</f>
        <v>8226542</v>
      </c>
      <c r="D62" s="8">
        <v>6248</v>
      </c>
      <c r="E62" s="8">
        <v>26279</v>
      </c>
      <c r="F62" s="8">
        <v>1667</v>
      </c>
      <c r="G62" s="8">
        <v>6527</v>
      </c>
      <c r="H62" s="8">
        <v>13671</v>
      </c>
      <c r="I62" s="8">
        <v>1043023</v>
      </c>
      <c r="J62" s="8">
        <v>36681</v>
      </c>
      <c r="K62" s="8">
        <v>26173</v>
      </c>
      <c r="L62" s="8">
        <v>880981</v>
      </c>
      <c r="M62" s="8">
        <v>206955</v>
      </c>
      <c r="N62" s="8">
        <v>614811</v>
      </c>
      <c r="O62" s="8">
        <v>4574444</v>
      </c>
      <c r="P62" s="8">
        <v>7384</v>
      </c>
      <c r="Q62" s="8">
        <v>34794</v>
      </c>
      <c r="R62" s="8">
        <v>455073</v>
      </c>
      <c r="S62" s="8">
        <v>288564</v>
      </c>
      <c r="T62" s="8">
        <v>3267</v>
      </c>
    </row>
    <row r="63" spans="1:20">
      <c r="A63" s="1">
        <v>45646</v>
      </c>
      <c r="B63" s="9">
        <f>nyse_gme_volume_by_exchange[[#This Row],[Off Exchange2]]/SUM(nyse_gme_volume_by_exchange[[#This Row],[NYSE National]:[LTSE]])</f>
        <v>0.47361068041977444</v>
      </c>
      <c r="C63" s="12">
        <f>SUM(nyse_gme_volume_by_exchange[[#This Row],[NYSE National]:[LTSE]])</f>
        <v>19606720</v>
      </c>
      <c r="D63" s="8">
        <v>16437</v>
      </c>
      <c r="E63" s="8">
        <v>38912</v>
      </c>
      <c r="F63" s="8">
        <v>22914</v>
      </c>
      <c r="G63" s="8">
        <v>9067</v>
      </c>
      <c r="H63" s="8">
        <v>21795</v>
      </c>
      <c r="I63" s="8">
        <v>6438177</v>
      </c>
      <c r="J63" s="8">
        <v>182700</v>
      </c>
      <c r="K63" s="8">
        <v>50843</v>
      </c>
      <c r="L63" s="8">
        <v>1039026</v>
      </c>
      <c r="M63" s="8">
        <v>229686</v>
      </c>
      <c r="N63" s="8">
        <v>881080</v>
      </c>
      <c r="O63" s="8">
        <v>9285952</v>
      </c>
      <c r="P63" s="8">
        <v>20671</v>
      </c>
      <c r="Q63" s="8">
        <v>63670</v>
      </c>
      <c r="R63" s="8">
        <v>796422</v>
      </c>
      <c r="S63" s="8">
        <v>485087</v>
      </c>
      <c r="T63" s="8">
        <v>24281</v>
      </c>
    </row>
    <row r="64" spans="1:20">
      <c r="A64" s="1">
        <v>45645</v>
      </c>
      <c r="B64" s="9">
        <f>nyse_gme_volume_by_exchange[[#This Row],[Off Exchange2]]/SUM(nyse_gme_volume_by_exchange[[#This Row],[NYSE National]:[LTSE]])</f>
        <v>0.53815613673746632</v>
      </c>
      <c r="C64" s="12">
        <f>SUM(nyse_gme_volume_by_exchange[[#This Row],[NYSE National]:[LTSE]])</f>
        <v>10337708</v>
      </c>
      <c r="D64" s="8">
        <v>12003</v>
      </c>
      <c r="E64" s="8">
        <v>37770</v>
      </c>
      <c r="F64" s="8">
        <v>12644</v>
      </c>
      <c r="G64" s="8">
        <v>3947</v>
      </c>
      <c r="H64" s="8">
        <v>26113</v>
      </c>
      <c r="I64" s="8">
        <v>1448964</v>
      </c>
      <c r="J64" s="8">
        <v>150687</v>
      </c>
      <c r="K64" s="8">
        <v>25450</v>
      </c>
      <c r="L64" s="8">
        <v>879502</v>
      </c>
      <c r="M64" s="8">
        <v>183774</v>
      </c>
      <c r="N64" s="8">
        <v>880059</v>
      </c>
      <c r="O64" s="8">
        <v>5563301</v>
      </c>
      <c r="P64" s="8">
        <v>74345</v>
      </c>
      <c r="Q64" s="8">
        <v>72049</v>
      </c>
      <c r="R64" s="8">
        <v>593335</v>
      </c>
      <c r="S64" s="8">
        <v>369062</v>
      </c>
      <c r="T64" s="8">
        <v>4703</v>
      </c>
    </row>
    <row r="65" spans="1:20">
      <c r="A65" s="1">
        <v>45644</v>
      </c>
      <c r="B65" s="9">
        <f>nyse_gme_volume_by_exchange[[#This Row],[Off Exchange2]]/SUM(nyse_gme_volume_by_exchange[[#This Row],[NYSE National]:[LTSE]])</f>
        <v>0.4733844099058418</v>
      </c>
      <c r="C65" s="12">
        <f>SUM(nyse_gme_volume_by_exchange[[#This Row],[NYSE National]:[LTSE]])</f>
        <v>13947164</v>
      </c>
      <c r="D65" s="8">
        <v>9178</v>
      </c>
      <c r="E65" s="8">
        <v>121655</v>
      </c>
      <c r="F65" s="8">
        <v>31624</v>
      </c>
      <c r="G65" s="8">
        <v>6083</v>
      </c>
      <c r="H65" s="8">
        <v>35843</v>
      </c>
      <c r="I65" s="8">
        <v>2065765</v>
      </c>
      <c r="J65" s="8">
        <v>192779</v>
      </c>
      <c r="K65" s="8">
        <v>47534</v>
      </c>
      <c r="L65" s="8">
        <v>1514484</v>
      </c>
      <c r="M65" s="8">
        <v>287954</v>
      </c>
      <c r="N65" s="8">
        <v>1284304</v>
      </c>
      <c r="O65" s="8">
        <v>6602370</v>
      </c>
      <c r="P65" s="8">
        <v>27845</v>
      </c>
      <c r="Q65" s="8">
        <v>85725</v>
      </c>
      <c r="R65" s="8">
        <v>975644</v>
      </c>
      <c r="S65" s="8">
        <v>553740</v>
      </c>
      <c r="T65" s="8">
        <v>104637</v>
      </c>
    </row>
    <row r="66" spans="1:20">
      <c r="A66" s="1">
        <v>45643</v>
      </c>
      <c r="B66" s="9">
        <f>nyse_gme_volume_by_exchange[[#This Row],[Off Exchange2]]/SUM(nyse_gme_volume_by_exchange[[#This Row],[NYSE National]:[LTSE]])</f>
        <v>0.5124116142997881</v>
      </c>
      <c r="C66" s="12">
        <f>SUM(nyse_gme_volume_by_exchange[[#This Row],[NYSE National]:[LTSE]])</f>
        <v>19944827</v>
      </c>
      <c r="D66" s="8">
        <v>14110</v>
      </c>
      <c r="E66" s="8">
        <v>115628</v>
      </c>
      <c r="F66" s="8">
        <v>64631</v>
      </c>
      <c r="G66" s="8">
        <v>16217</v>
      </c>
      <c r="H66" s="8">
        <v>71348</v>
      </c>
      <c r="I66" s="8">
        <v>2816380</v>
      </c>
      <c r="J66" s="8">
        <v>261331</v>
      </c>
      <c r="K66" s="8">
        <v>59115</v>
      </c>
      <c r="L66" s="8">
        <v>1991108</v>
      </c>
      <c r="M66" s="8">
        <v>446493</v>
      </c>
      <c r="N66" s="8">
        <v>1726110</v>
      </c>
      <c r="O66" s="8">
        <v>10219961</v>
      </c>
      <c r="P66" s="8">
        <v>42056</v>
      </c>
      <c r="Q66" s="8">
        <v>132435</v>
      </c>
      <c r="R66" s="8">
        <v>1196694</v>
      </c>
      <c r="S66" s="8">
        <v>707498</v>
      </c>
      <c r="T66" s="8">
        <v>63712</v>
      </c>
    </row>
    <row r="67" spans="1:20">
      <c r="A67" s="1">
        <v>45642</v>
      </c>
      <c r="B67" s="9">
        <f>nyse_gme_volume_by_exchange[[#This Row],[Off Exchange2]]/SUM(nyse_gme_volume_by_exchange[[#This Row],[NYSE National]:[LTSE]])</f>
        <v>0.48843195668230882</v>
      </c>
      <c r="C67" s="12">
        <f>SUM(nyse_gme_volume_by_exchange[[#This Row],[NYSE National]:[LTSE]])</f>
        <v>8700002</v>
      </c>
      <c r="D67" s="8">
        <v>10111</v>
      </c>
      <c r="E67" s="8">
        <v>28102</v>
      </c>
      <c r="F67" s="8">
        <v>7265</v>
      </c>
      <c r="G67" s="8">
        <v>5539</v>
      </c>
      <c r="H67" s="8">
        <v>21938</v>
      </c>
      <c r="I67" s="8">
        <v>1446729</v>
      </c>
      <c r="J67" s="8">
        <v>194823</v>
      </c>
      <c r="K67" s="8">
        <v>26840</v>
      </c>
      <c r="L67" s="8">
        <v>710321</v>
      </c>
      <c r="M67" s="8">
        <v>153520</v>
      </c>
      <c r="N67" s="8">
        <v>654143</v>
      </c>
      <c r="O67" s="8">
        <v>4249359</v>
      </c>
      <c r="P67" s="8">
        <v>11147</v>
      </c>
      <c r="Q67" s="8">
        <v>66035</v>
      </c>
      <c r="R67" s="8">
        <v>787598</v>
      </c>
      <c r="S67" s="8">
        <v>325288</v>
      </c>
      <c r="T67" s="8">
        <v>1244</v>
      </c>
    </row>
    <row r="68" spans="1:20">
      <c r="A68" s="1">
        <v>45639</v>
      </c>
      <c r="B68" s="9">
        <f>nyse_gme_volume_by_exchange[[#This Row],[Off Exchange2]]/SUM(nyse_gme_volume_by_exchange[[#This Row],[NYSE National]:[LTSE]])</f>
        <v>0.57751627039440034</v>
      </c>
      <c r="C68" s="12">
        <f>SUM(nyse_gme_volume_by_exchange[[#This Row],[NYSE National]:[LTSE]])</f>
        <v>6581586</v>
      </c>
      <c r="D68" s="8">
        <v>3906</v>
      </c>
      <c r="E68" s="8">
        <v>13712</v>
      </c>
      <c r="F68" s="8">
        <v>2837</v>
      </c>
      <c r="G68" s="8">
        <v>4604</v>
      </c>
      <c r="H68" s="8">
        <v>12308</v>
      </c>
      <c r="I68" s="8">
        <v>745808</v>
      </c>
      <c r="J68" s="8">
        <v>116118</v>
      </c>
      <c r="K68" s="8">
        <v>12847</v>
      </c>
      <c r="L68" s="8">
        <v>627228</v>
      </c>
      <c r="M68" s="8">
        <v>120057</v>
      </c>
      <c r="N68" s="8">
        <v>469265</v>
      </c>
      <c r="O68" s="8">
        <v>3800973</v>
      </c>
      <c r="P68" s="8">
        <v>7200</v>
      </c>
      <c r="Q68" s="8">
        <v>38141</v>
      </c>
      <c r="R68" s="8">
        <v>376184</v>
      </c>
      <c r="S68" s="8">
        <v>224796</v>
      </c>
      <c r="T68" s="8">
        <v>5602</v>
      </c>
    </row>
    <row r="69" spans="1:20">
      <c r="A69" s="1">
        <v>45638</v>
      </c>
      <c r="B69" s="9">
        <f>nyse_gme_volume_by_exchange[[#This Row],[Off Exchange2]]/SUM(nyse_gme_volume_by_exchange[[#This Row],[NYSE National]:[LTSE]])</f>
        <v>0.53533763028799719</v>
      </c>
      <c r="C69" s="12">
        <f>SUM(nyse_gme_volume_by_exchange[[#This Row],[NYSE National]:[LTSE]])</f>
        <v>8855574</v>
      </c>
      <c r="D69" s="8">
        <v>14135</v>
      </c>
      <c r="E69" s="8">
        <v>36263</v>
      </c>
      <c r="F69" s="8">
        <v>25554</v>
      </c>
      <c r="G69" s="8">
        <v>7424</v>
      </c>
      <c r="H69" s="8">
        <v>28213</v>
      </c>
      <c r="I69" s="8">
        <v>1213428</v>
      </c>
      <c r="J69" s="8">
        <v>97749</v>
      </c>
      <c r="K69" s="8">
        <v>33549</v>
      </c>
      <c r="L69" s="8">
        <v>834038</v>
      </c>
      <c r="M69" s="8">
        <v>170881</v>
      </c>
      <c r="N69" s="8">
        <v>710126</v>
      </c>
      <c r="O69" s="8">
        <v>4740722</v>
      </c>
      <c r="P69" s="8">
        <v>183708</v>
      </c>
      <c r="Q69" s="8">
        <v>46440</v>
      </c>
      <c r="R69" s="8">
        <v>447316</v>
      </c>
      <c r="S69" s="8">
        <v>250962</v>
      </c>
      <c r="T69" s="8">
        <v>15066</v>
      </c>
    </row>
    <row r="70" spans="1:20">
      <c r="A70" s="1">
        <v>45637</v>
      </c>
      <c r="B70" s="9">
        <f>nyse_gme_volume_by_exchange[[#This Row],[Off Exchange2]]/SUM(nyse_gme_volume_by_exchange[[#This Row],[NYSE National]:[LTSE]])</f>
        <v>0.53256452876082228</v>
      </c>
      <c r="C70" s="12">
        <f>SUM(nyse_gme_volume_by_exchange[[#This Row],[NYSE National]:[LTSE]])</f>
        <v>20339109</v>
      </c>
      <c r="D70" s="8">
        <v>20606</v>
      </c>
      <c r="E70" s="8">
        <v>102720</v>
      </c>
      <c r="F70" s="8">
        <v>34308</v>
      </c>
      <c r="G70" s="8">
        <v>13231</v>
      </c>
      <c r="H70" s="8">
        <v>42212</v>
      </c>
      <c r="I70" s="8">
        <v>2441735</v>
      </c>
      <c r="J70" s="8">
        <v>215006</v>
      </c>
      <c r="K70" s="8">
        <v>53948</v>
      </c>
      <c r="L70" s="8">
        <v>2259297</v>
      </c>
      <c r="M70" s="8">
        <v>359129</v>
      </c>
      <c r="N70" s="8">
        <v>1885876</v>
      </c>
      <c r="O70" s="8">
        <v>10831888</v>
      </c>
      <c r="P70" s="8">
        <v>31533</v>
      </c>
      <c r="Q70" s="8">
        <v>109984</v>
      </c>
      <c r="R70" s="8">
        <v>1230018</v>
      </c>
      <c r="S70" s="8">
        <v>680376</v>
      </c>
      <c r="T70" s="8">
        <v>27242</v>
      </c>
    </row>
    <row r="71" spans="1:20">
      <c r="A71" s="1">
        <v>45636</v>
      </c>
      <c r="B71" s="9">
        <f>nyse_gme_volume_by_exchange[[#This Row],[Off Exchange2]]/SUM(nyse_gme_volume_by_exchange[[#This Row],[NYSE National]:[LTSE]])</f>
        <v>0.47601858728628388</v>
      </c>
      <c r="C71" s="12">
        <f>SUM(nyse_gme_volume_by_exchange[[#This Row],[NYSE National]:[LTSE]])</f>
        <v>18209436</v>
      </c>
      <c r="D71" s="8">
        <v>22589</v>
      </c>
      <c r="E71" s="8">
        <v>71091</v>
      </c>
      <c r="F71" s="8">
        <v>39469</v>
      </c>
      <c r="G71" s="8">
        <v>19936</v>
      </c>
      <c r="H71" s="8">
        <v>63672</v>
      </c>
      <c r="I71" s="8">
        <v>1476137</v>
      </c>
      <c r="J71" s="8">
        <v>231385</v>
      </c>
      <c r="K71" s="8">
        <v>58036</v>
      </c>
      <c r="L71" s="8">
        <v>1779459</v>
      </c>
      <c r="M71" s="8">
        <v>455600</v>
      </c>
      <c r="N71" s="8">
        <v>2859448</v>
      </c>
      <c r="O71" s="8">
        <v>8668030</v>
      </c>
      <c r="P71" s="8">
        <v>62177</v>
      </c>
      <c r="Q71" s="8">
        <v>64380</v>
      </c>
      <c r="R71" s="8">
        <v>1801426</v>
      </c>
      <c r="S71" s="8">
        <v>505036</v>
      </c>
      <c r="T71" s="8">
        <v>31565</v>
      </c>
    </row>
    <row r="72" spans="1:20">
      <c r="A72" s="1">
        <v>45635</v>
      </c>
      <c r="B72" s="9">
        <f>nyse_gme_volume_by_exchange[[#This Row],[Off Exchange2]]/SUM(nyse_gme_volume_by_exchange[[#This Row],[NYSE National]:[LTSE]])</f>
        <v>0.52249349957939739</v>
      </c>
      <c r="C72" s="12">
        <f>SUM(nyse_gme_volume_by_exchange[[#This Row],[NYSE National]:[LTSE]])</f>
        <v>11495410</v>
      </c>
      <c r="D72" s="8">
        <v>10955</v>
      </c>
      <c r="E72" s="8">
        <v>46338</v>
      </c>
      <c r="F72" s="8">
        <v>13933</v>
      </c>
      <c r="G72" s="8">
        <v>8053</v>
      </c>
      <c r="H72" s="8">
        <v>18550</v>
      </c>
      <c r="I72" s="8">
        <v>1657447</v>
      </c>
      <c r="J72" s="8">
        <v>244579</v>
      </c>
      <c r="K72" s="8">
        <v>30731</v>
      </c>
      <c r="L72" s="8">
        <v>1110843</v>
      </c>
      <c r="M72" s="8">
        <v>185400</v>
      </c>
      <c r="N72" s="8">
        <v>1031170</v>
      </c>
      <c r="O72" s="8">
        <v>6006277</v>
      </c>
      <c r="P72" s="8">
        <v>16352</v>
      </c>
      <c r="Q72" s="8">
        <v>62364</v>
      </c>
      <c r="R72" s="8">
        <v>709659</v>
      </c>
      <c r="S72" s="8">
        <v>341959</v>
      </c>
      <c r="T72" s="8">
        <v>800</v>
      </c>
    </row>
    <row r="73" spans="1:20">
      <c r="A73" s="1">
        <v>45632</v>
      </c>
      <c r="B73" s="9">
        <f>nyse_gme_volume_by_exchange[[#This Row],[Off Exchange2]]/SUM(nyse_gme_volume_by_exchange[[#This Row],[NYSE National]:[LTSE]])</f>
        <v>0.51391771293416488</v>
      </c>
      <c r="C73" s="12">
        <f>SUM(nyse_gme_volume_by_exchange[[#This Row],[NYSE National]:[LTSE]])</f>
        <v>15161435</v>
      </c>
      <c r="D73" s="8">
        <v>14919</v>
      </c>
      <c r="E73" s="8">
        <v>56053</v>
      </c>
      <c r="F73" s="8">
        <v>15713</v>
      </c>
      <c r="G73" s="8">
        <v>24419</v>
      </c>
      <c r="H73" s="8">
        <v>34403</v>
      </c>
      <c r="I73" s="8">
        <v>1858241</v>
      </c>
      <c r="J73" s="8">
        <v>375054</v>
      </c>
      <c r="K73" s="8">
        <v>44660</v>
      </c>
      <c r="L73" s="8">
        <v>1475530</v>
      </c>
      <c r="M73" s="8">
        <v>305610</v>
      </c>
      <c r="N73" s="8">
        <v>1412346</v>
      </c>
      <c r="O73" s="8">
        <v>7791730</v>
      </c>
      <c r="P73" s="8">
        <v>11599</v>
      </c>
      <c r="Q73" s="8">
        <v>71711</v>
      </c>
      <c r="R73" s="8">
        <v>1013680</v>
      </c>
      <c r="S73" s="8">
        <v>532697</v>
      </c>
      <c r="T73" s="8">
        <v>123070</v>
      </c>
    </row>
    <row r="74" spans="1:20">
      <c r="A74" s="1">
        <v>45631</v>
      </c>
      <c r="B74" s="9">
        <f>nyse_gme_volume_by_exchange[[#This Row],[Off Exchange2]]/SUM(nyse_gme_volume_by_exchange[[#This Row],[NYSE National]:[LTSE]])</f>
        <v>0.53058981166129127</v>
      </c>
      <c r="C74" s="12">
        <f>SUM(nyse_gme_volume_by_exchange[[#This Row],[NYSE National]:[LTSE]])</f>
        <v>40704909</v>
      </c>
      <c r="D74" s="8">
        <v>55722</v>
      </c>
      <c r="E74" s="8">
        <v>302206</v>
      </c>
      <c r="F74" s="8">
        <v>135966</v>
      </c>
      <c r="G74" s="8">
        <v>12973</v>
      </c>
      <c r="H74" s="8">
        <v>175130</v>
      </c>
      <c r="I74" s="8">
        <v>4755007</v>
      </c>
      <c r="J74" s="8">
        <v>845096</v>
      </c>
      <c r="K74" s="8">
        <v>133767</v>
      </c>
      <c r="L74" s="8">
        <v>3095522</v>
      </c>
      <c r="M74" s="8">
        <v>621471</v>
      </c>
      <c r="N74" s="8">
        <v>3402370</v>
      </c>
      <c r="O74" s="8">
        <v>21597610</v>
      </c>
      <c r="P74" s="8">
        <v>35233</v>
      </c>
      <c r="Q74" s="8">
        <v>197971</v>
      </c>
      <c r="R74" s="8">
        <v>3726736</v>
      </c>
      <c r="S74" s="8">
        <v>1357346</v>
      </c>
      <c r="T74" s="8">
        <v>254783</v>
      </c>
    </row>
    <row r="75" spans="1:20">
      <c r="A75" s="1">
        <v>45630</v>
      </c>
      <c r="B75" s="9">
        <f>nyse_gme_volume_by_exchange[[#This Row],[Off Exchange2]]/SUM(nyse_gme_volume_by_exchange[[#This Row],[NYSE National]:[LTSE]])</f>
        <v>0.53578366747621187</v>
      </c>
      <c r="C75" s="12">
        <f>SUM(nyse_gme_volume_by_exchange[[#This Row],[NYSE National]:[LTSE]])</f>
        <v>6387537</v>
      </c>
      <c r="D75" s="8">
        <v>3161</v>
      </c>
      <c r="E75" s="8">
        <v>27789</v>
      </c>
      <c r="F75" s="8">
        <v>6794</v>
      </c>
      <c r="G75" s="8">
        <v>3166</v>
      </c>
      <c r="H75" s="8">
        <v>6553</v>
      </c>
      <c r="I75" s="8">
        <v>907766</v>
      </c>
      <c r="J75" s="8">
        <v>99878</v>
      </c>
      <c r="K75" s="8">
        <v>16032</v>
      </c>
      <c r="L75" s="8">
        <v>671778</v>
      </c>
      <c r="M75" s="8">
        <v>81546</v>
      </c>
      <c r="N75" s="8">
        <v>511009</v>
      </c>
      <c r="O75" s="8">
        <v>3422338</v>
      </c>
      <c r="P75" s="8">
        <v>4640</v>
      </c>
      <c r="Q75" s="8">
        <v>44811</v>
      </c>
      <c r="R75" s="8">
        <v>334865</v>
      </c>
      <c r="S75" s="8">
        <v>228243</v>
      </c>
      <c r="T75" s="8">
        <v>17168</v>
      </c>
    </row>
    <row r="76" spans="1:20">
      <c r="A76" s="1">
        <v>45629</v>
      </c>
      <c r="B76" s="9">
        <f>nyse_gme_volume_by_exchange[[#This Row],[Off Exchange2]]/SUM(nyse_gme_volume_by_exchange[[#This Row],[NYSE National]:[LTSE]])</f>
        <v>0.49918401657524569</v>
      </c>
      <c r="C76" s="12">
        <f>SUM(nyse_gme_volume_by_exchange[[#This Row],[NYSE National]:[LTSE]])</f>
        <v>6009926</v>
      </c>
      <c r="D76" s="8">
        <v>6810</v>
      </c>
      <c r="E76" s="8">
        <v>29111</v>
      </c>
      <c r="F76" s="8">
        <v>6047</v>
      </c>
      <c r="G76" s="8">
        <v>13110</v>
      </c>
      <c r="H76" s="8">
        <v>13645</v>
      </c>
      <c r="I76" s="8">
        <v>872516</v>
      </c>
      <c r="J76" s="8">
        <v>109054</v>
      </c>
      <c r="K76" s="8">
        <v>17707</v>
      </c>
      <c r="L76" s="8">
        <v>563646</v>
      </c>
      <c r="M76" s="8">
        <v>111861</v>
      </c>
      <c r="N76" s="8">
        <v>590272</v>
      </c>
      <c r="O76" s="8">
        <v>3000059</v>
      </c>
      <c r="P76" s="8">
        <v>1902</v>
      </c>
      <c r="Q76" s="8">
        <v>26282</v>
      </c>
      <c r="R76" s="8">
        <v>405987</v>
      </c>
      <c r="S76" s="8">
        <v>204150</v>
      </c>
      <c r="T76" s="8">
        <v>37767</v>
      </c>
    </row>
    <row r="77" spans="1:20">
      <c r="A77" s="1">
        <v>45628</v>
      </c>
      <c r="B77" s="9">
        <f>nyse_gme_volume_by_exchange[[#This Row],[Off Exchange2]]/SUM(nyse_gme_volume_by_exchange[[#This Row],[NYSE National]:[LTSE]])</f>
        <v>0.53929263758236368</v>
      </c>
      <c r="C77" s="12">
        <f>SUM(nyse_gme_volume_by_exchange[[#This Row],[NYSE National]:[LTSE]])</f>
        <v>13576831</v>
      </c>
      <c r="D77" s="8">
        <v>12067</v>
      </c>
      <c r="E77" s="8">
        <v>35340</v>
      </c>
      <c r="F77" s="8">
        <v>7836</v>
      </c>
      <c r="G77" s="8">
        <v>3041</v>
      </c>
      <c r="H77" s="8">
        <v>23181</v>
      </c>
      <c r="I77" s="8">
        <v>1910533</v>
      </c>
      <c r="J77" s="8">
        <v>223131</v>
      </c>
      <c r="K77" s="8">
        <v>33008</v>
      </c>
      <c r="L77" s="8">
        <v>1231363</v>
      </c>
      <c r="M77" s="8">
        <v>253036</v>
      </c>
      <c r="N77" s="8">
        <v>959158</v>
      </c>
      <c r="O77" s="8">
        <v>7321885</v>
      </c>
      <c r="P77" s="8">
        <v>16443</v>
      </c>
      <c r="Q77" s="8">
        <v>36455</v>
      </c>
      <c r="R77" s="8">
        <v>965168</v>
      </c>
      <c r="S77" s="8">
        <v>501599</v>
      </c>
      <c r="T77" s="8">
        <v>43587</v>
      </c>
    </row>
    <row r="78" spans="1:20">
      <c r="A78" s="1">
        <v>45625</v>
      </c>
      <c r="B78" s="9">
        <f>nyse_gme_volume_by_exchange[[#This Row],[Off Exchange2]]/SUM(nyse_gme_volume_by_exchange[[#This Row],[NYSE National]:[LTSE]])</f>
        <v>0.52721399646523237</v>
      </c>
      <c r="C78" s="12">
        <f>SUM(nyse_gme_volume_by_exchange[[#This Row],[NYSE National]:[LTSE]])</f>
        <v>10473673</v>
      </c>
      <c r="D78" s="8">
        <v>11093</v>
      </c>
      <c r="E78" s="8">
        <v>72589</v>
      </c>
      <c r="F78" s="8">
        <v>12834</v>
      </c>
      <c r="G78" s="8">
        <v>5628</v>
      </c>
      <c r="H78" s="8">
        <v>17310</v>
      </c>
      <c r="I78" s="8">
        <v>1508862</v>
      </c>
      <c r="J78" s="8">
        <v>175655</v>
      </c>
      <c r="K78" s="8">
        <v>35597</v>
      </c>
      <c r="L78" s="8">
        <v>1078737</v>
      </c>
      <c r="M78" s="8">
        <v>194116</v>
      </c>
      <c r="N78" s="8">
        <v>806823</v>
      </c>
      <c r="O78" s="8">
        <v>5521867</v>
      </c>
      <c r="P78" s="8">
        <v>600</v>
      </c>
      <c r="Q78" s="8">
        <v>23448</v>
      </c>
      <c r="R78" s="8">
        <v>546729</v>
      </c>
      <c r="S78" s="8">
        <v>434563</v>
      </c>
      <c r="T78" s="8">
        <v>27222</v>
      </c>
    </row>
    <row r="79" spans="1:20">
      <c r="A79" s="1">
        <v>45623</v>
      </c>
      <c r="B79" s="9">
        <f>nyse_gme_volume_by_exchange[[#This Row],[Off Exchange2]]/SUM(nyse_gme_volume_by_exchange[[#This Row],[NYSE National]:[LTSE]])</f>
        <v>0.53008726904095838</v>
      </c>
      <c r="C79" s="12">
        <f>SUM(nyse_gme_volume_by_exchange[[#This Row],[NYSE National]:[LTSE]])</f>
        <v>12746903</v>
      </c>
      <c r="D79" s="8">
        <v>8544</v>
      </c>
      <c r="E79" s="8">
        <v>102826</v>
      </c>
      <c r="F79" s="8">
        <v>9660</v>
      </c>
      <c r="G79" s="8">
        <v>6535</v>
      </c>
      <c r="H79" s="8">
        <v>27393</v>
      </c>
      <c r="I79" s="8">
        <v>1540443</v>
      </c>
      <c r="J79" s="8">
        <v>317432</v>
      </c>
      <c r="K79" s="8">
        <v>49520</v>
      </c>
      <c r="L79" s="8">
        <v>1163262</v>
      </c>
      <c r="M79" s="8">
        <v>216591</v>
      </c>
      <c r="N79" s="8">
        <v>975699</v>
      </c>
      <c r="O79" s="8">
        <v>6756971</v>
      </c>
      <c r="P79" s="8">
        <v>9722</v>
      </c>
      <c r="Q79" s="8">
        <v>25524</v>
      </c>
      <c r="R79" s="8">
        <v>903326</v>
      </c>
      <c r="S79" s="8">
        <v>471139</v>
      </c>
      <c r="T79" s="8">
        <v>162316</v>
      </c>
    </row>
    <row r="80" spans="1:20">
      <c r="A80" s="1">
        <v>45622</v>
      </c>
      <c r="B80" s="9">
        <f>nyse_gme_volume_by_exchange[[#This Row],[Off Exchange2]]/SUM(nyse_gme_volume_by_exchange[[#This Row],[NYSE National]:[LTSE]])</f>
        <v>0.5546127134078731</v>
      </c>
      <c r="C80" s="12">
        <f>SUM(nyse_gme_volume_by_exchange[[#This Row],[NYSE National]:[LTSE]])</f>
        <v>24657244</v>
      </c>
      <c r="D80" s="8">
        <v>13554</v>
      </c>
      <c r="E80" s="8">
        <v>81397</v>
      </c>
      <c r="F80" s="8">
        <v>15304</v>
      </c>
      <c r="G80" s="8">
        <v>17876</v>
      </c>
      <c r="H80" s="8">
        <v>56267</v>
      </c>
      <c r="I80" s="8">
        <v>2657606</v>
      </c>
      <c r="J80" s="8">
        <v>266041</v>
      </c>
      <c r="K80" s="8">
        <v>94859</v>
      </c>
      <c r="L80" s="8">
        <v>2429589</v>
      </c>
      <c r="M80" s="8">
        <v>379966</v>
      </c>
      <c r="N80" s="8">
        <v>2012531</v>
      </c>
      <c r="O80" s="8">
        <v>13675221</v>
      </c>
      <c r="P80" s="8">
        <v>6703</v>
      </c>
      <c r="Q80" s="8">
        <v>158358</v>
      </c>
      <c r="R80" s="8">
        <v>1645061</v>
      </c>
      <c r="S80" s="8">
        <v>976209</v>
      </c>
      <c r="T80" s="8">
        <v>170702</v>
      </c>
    </row>
    <row r="81" spans="1:20">
      <c r="A81" s="1">
        <v>45621</v>
      </c>
      <c r="B81" s="9">
        <f>nyse_gme_volume_by_exchange[[#This Row],[Off Exchange2]]/SUM(nyse_gme_volume_by_exchange[[#This Row],[NYSE National]:[LTSE]])</f>
        <v>0.4960781183157123</v>
      </c>
      <c r="C81" s="12">
        <f>SUM(nyse_gme_volume_by_exchange[[#This Row],[NYSE National]:[LTSE]])</f>
        <v>13090400</v>
      </c>
      <c r="D81" s="8">
        <v>9722</v>
      </c>
      <c r="E81" s="8">
        <v>45315</v>
      </c>
      <c r="F81" s="8">
        <v>7828</v>
      </c>
      <c r="G81" s="8">
        <v>4794</v>
      </c>
      <c r="H81" s="8">
        <v>16777</v>
      </c>
      <c r="I81" s="8">
        <v>2397325</v>
      </c>
      <c r="J81" s="8">
        <v>203143</v>
      </c>
      <c r="K81" s="8">
        <v>43978</v>
      </c>
      <c r="L81" s="8">
        <v>1237305</v>
      </c>
      <c r="M81" s="8">
        <v>227855</v>
      </c>
      <c r="N81" s="8">
        <v>921868</v>
      </c>
      <c r="O81" s="8">
        <v>6493861</v>
      </c>
      <c r="P81" s="8">
        <v>1841</v>
      </c>
      <c r="Q81" s="8">
        <v>69207</v>
      </c>
      <c r="R81" s="8">
        <v>824812</v>
      </c>
      <c r="S81" s="8">
        <v>430838</v>
      </c>
      <c r="T81" s="8">
        <v>153931</v>
      </c>
    </row>
    <row r="82" spans="1:20">
      <c r="A82" s="1">
        <v>45618</v>
      </c>
      <c r="B82" s="9">
        <f>nyse_gme_volume_by_exchange[[#This Row],[Off Exchange2]]/SUM(nyse_gme_volume_by_exchange[[#This Row],[NYSE National]:[LTSE]])</f>
        <v>0.52470216250496193</v>
      </c>
      <c r="C82" s="12">
        <f>SUM(nyse_gme_volume_by_exchange[[#This Row],[NYSE National]:[LTSE]])</f>
        <v>7975658</v>
      </c>
      <c r="D82" s="8">
        <v>2246</v>
      </c>
      <c r="E82" s="8">
        <v>57989</v>
      </c>
      <c r="F82" s="8">
        <v>31115</v>
      </c>
      <c r="G82" s="8">
        <v>2857</v>
      </c>
      <c r="H82" s="8">
        <v>5196</v>
      </c>
      <c r="I82" s="8">
        <v>967786</v>
      </c>
      <c r="J82" s="8">
        <v>113187</v>
      </c>
      <c r="K82" s="8">
        <v>27352</v>
      </c>
      <c r="L82" s="8">
        <v>836001</v>
      </c>
      <c r="M82" s="8">
        <v>127438</v>
      </c>
      <c r="N82" s="8">
        <v>629446</v>
      </c>
      <c r="O82" s="8">
        <v>4184845</v>
      </c>
      <c r="P82" s="8">
        <v>10375</v>
      </c>
      <c r="Q82" s="8">
        <v>34592</v>
      </c>
      <c r="R82" s="8">
        <v>611268</v>
      </c>
      <c r="S82" s="8">
        <v>290312</v>
      </c>
      <c r="T82" s="8">
        <v>43653</v>
      </c>
    </row>
    <row r="83" spans="1:20">
      <c r="A83" s="1">
        <v>45617</v>
      </c>
      <c r="B83" s="9">
        <f>nyse_gme_volume_by_exchange[[#This Row],[Off Exchange2]]/SUM(nyse_gme_volume_by_exchange[[#This Row],[NYSE National]:[LTSE]])</f>
        <v>0.55021919894483762</v>
      </c>
      <c r="C83" s="12">
        <f>SUM(nyse_gme_volume_by_exchange[[#This Row],[NYSE National]:[LTSE]])</f>
        <v>10587186</v>
      </c>
      <c r="D83" s="8">
        <v>5083</v>
      </c>
      <c r="E83" s="8">
        <v>27049</v>
      </c>
      <c r="F83" s="8">
        <v>5907</v>
      </c>
      <c r="G83" s="8">
        <v>4782</v>
      </c>
      <c r="H83" s="8">
        <v>17611</v>
      </c>
      <c r="I83" s="8">
        <v>1139200</v>
      </c>
      <c r="J83" s="8">
        <v>147310</v>
      </c>
      <c r="K83" s="8">
        <v>56483</v>
      </c>
      <c r="L83" s="8">
        <v>1182975</v>
      </c>
      <c r="M83" s="8">
        <v>127368</v>
      </c>
      <c r="N83" s="8">
        <v>792896</v>
      </c>
      <c r="O83" s="8">
        <v>5825273</v>
      </c>
      <c r="P83" s="8">
        <v>202</v>
      </c>
      <c r="Q83" s="8">
        <v>62691</v>
      </c>
      <c r="R83" s="8">
        <v>707516</v>
      </c>
      <c r="S83" s="8">
        <v>381306</v>
      </c>
      <c r="T83" s="8">
        <v>103534</v>
      </c>
    </row>
    <row r="84" spans="1:20">
      <c r="A84" s="1">
        <v>45616</v>
      </c>
      <c r="B84" s="9">
        <f>nyse_gme_volume_by_exchange[[#This Row],[Off Exchange2]]/SUM(nyse_gme_volume_by_exchange[[#This Row],[NYSE National]:[LTSE]])</f>
        <v>0.58901781653318108</v>
      </c>
      <c r="C84" s="12">
        <f>SUM(nyse_gme_volume_by_exchange[[#This Row],[NYSE National]:[LTSE]])</f>
        <v>22089651</v>
      </c>
      <c r="D84" s="8">
        <v>14204</v>
      </c>
      <c r="E84" s="8">
        <v>112370</v>
      </c>
      <c r="F84" s="8">
        <v>46099</v>
      </c>
      <c r="G84" s="8">
        <v>3691</v>
      </c>
      <c r="H84" s="8">
        <v>29863</v>
      </c>
      <c r="I84" s="8">
        <v>1991709</v>
      </c>
      <c r="J84" s="8">
        <v>289956</v>
      </c>
      <c r="K84" s="8">
        <v>70438</v>
      </c>
      <c r="L84" s="8">
        <v>2231794</v>
      </c>
      <c r="M84" s="8">
        <v>424472</v>
      </c>
      <c r="N84" s="8">
        <v>1449835</v>
      </c>
      <c r="O84" s="8">
        <v>13011198</v>
      </c>
      <c r="P84" s="8">
        <v>30238</v>
      </c>
      <c r="Q84" s="8">
        <v>139486</v>
      </c>
      <c r="R84" s="8">
        <v>1295312</v>
      </c>
      <c r="S84" s="8">
        <v>794652</v>
      </c>
      <c r="T84" s="8">
        <v>154334</v>
      </c>
    </row>
    <row r="85" spans="1:20">
      <c r="A85" s="1">
        <v>45615</v>
      </c>
      <c r="B85" s="9">
        <f>nyse_gme_volume_by_exchange[[#This Row],[Off Exchange2]]/SUM(nyse_gme_volume_by_exchange[[#This Row],[NYSE National]:[LTSE]])</f>
        <v>0.53530494762103209</v>
      </c>
      <c r="C85" s="12">
        <f>SUM(nyse_gme_volume_by_exchange[[#This Row],[NYSE National]:[LTSE]])</f>
        <v>8698625</v>
      </c>
      <c r="D85" s="8">
        <v>3661</v>
      </c>
      <c r="E85" s="8">
        <v>34569</v>
      </c>
      <c r="F85" s="8">
        <v>6747</v>
      </c>
      <c r="G85" s="8">
        <v>1412</v>
      </c>
      <c r="H85" s="8">
        <v>8196</v>
      </c>
      <c r="I85" s="8">
        <v>1024040</v>
      </c>
      <c r="J85" s="8">
        <v>179892</v>
      </c>
      <c r="K85" s="8">
        <v>40301</v>
      </c>
      <c r="L85" s="8">
        <v>828666</v>
      </c>
      <c r="M85" s="8">
        <v>158618</v>
      </c>
      <c r="N85" s="8">
        <v>601689</v>
      </c>
      <c r="O85" s="8">
        <v>4656417</v>
      </c>
      <c r="P85" s="8">
        <v>58023</v>
      </c>
      <c r="Q85" s="8">
        <v>81651</v>
      </c>
      <c r="R85" s="8">
        <v>691028</v>
      </c>
      <c r="S85" s="8">
        <v>266316</v>
      </c>
      <c r="T85" s="8">
        <v>57399</v>
      </c>
    </row>
    <row r="86" spans="1:20">
      <c r="A86" s="1">
        <v>45614</v>
      </c>
      <c r="B86" s="9">
        <f>nyse_gme_volume_by_exchange[[#This Row],[Off Exchange2]]/SUM(nyse_gme_volume_by_exchange[[#This Row],[NYSE National]:[LTSE]])</f>
        <v>0.55230550320396421</v>
      </c>
      <c r="C86" s="12">
        <f>SUM(nyse_gme_volume_by_exchange[[#This Row],[NYSE National]:[LTSE]])</f>
        <v>8541606</v>
      </c>
      <c r="D86" s="8">
        <v>2740</v>
      </c>
      <c r="E86" s="8">
        <v>28003</v>
      </c>
      <c r="F86" s="8">
        <v>2329</v>
      </c>
      <c r="G86" s="8">
        <v>1792</v>
      </c>
      <c r="H86" s="8">
        <v>7588</v>
      </c>
      <c r="I86" s="8">
        <v>951107</v>
      </c>
      <c r="J86" s="8">
        <v>90786</v>
      </c>
      <c r="K86" s="8">
        <v>38094</v>
      </c>
      <c r="L86" s="8">
        <v>849984</v>
      </c>
      <c r="M86" s="8">
        <v>128417</v>
      </c>
      <c r="N86" s="8">
        <v>691163</v>
      </c>
      <c r="O86" s="8">
        <v>4717576</v>
      </c>
      <c r="P86" s="8">
        <v>300</v>
      </c>
      <c r="Q86" s="8">
        <v>72889</v>
      </c>
      <c r="R86" s="8">
        <v>583288</v>
      </c>
      <c r="S86" s="8">
        <v>295303</v>
      </c>
      <c r="T86" s="8">
        <v>80247</v>
      </c>
    </row>
    <row r="87" spans="1:20">
      <c r="A87" s="1">
        <v>45611</v>
      </c>
      <c r="B87" s="9">
        <f>nyse_gme_volume_by_exchange[[#This Row],[Off Exchange2]]/SUM(nyse_gme_volume_by_exchange[[#This Row],[NYSE National]:[LTSE]])</f>
        <v>0.54575143435472162</v>
      </c>
      <c r="C87" s="12">
        <f>SUM(nyse_gme_volume_by_exchange[[#This Row],[NYSE National]:[LTSE]])</f>
        <v>16451823</v>
      </c>
      <c r="D87" s="8">
        <v>9134</v>
      </c>
      <c r="E87" s="8">
        <v>44825</v>
      </c>
      <c r="F87" s="8">
        <v>14233</v>
      </c>
      <c r="G87" s="8">
        <v>7475</v>
      </c>
      <c r="H87" s="8">
        <v>12924</v>
      </c>
      <c r="I87" s="8">
        <v>1811540</v>
      </c>
      <c r="J87" s="8">
        <v>168991</v>
      </c>
      <c r="K87" s="8">
        <v>108129</v>
      </c>
      <c r="L87" s="8">
        <v>1656653</v>
      </c>
      <c r="M87" s="8">
        <v>372913</v>
      </c>
      <c r="N87" s="8">
        <v>1323520</v>
      </c>
      <c r="O87" s="8">
        <v>8978606</v>
      </c>
      <c r="P87" s="8">
        <v>735</v>
      </c>
      <c r="Q87" s="8">
        <v>163112</v>
      </c>
      <c r="R87" s="8">
        <v>1112708</v>
      </c>
      <c r="S87" s="8">
        <v>613541</v>
      </c>
      <c r="T87" s="8">
        <v>52784</v>
      </c>
    </row>
    <row r="88" spans="1:20">
      <c r="A88" s="1">
        <v>45610</v>
      </c>
      <c r="B88" s="9">
        <f>nyse_gme_volume_by_exchange[[#This Row],[Off Exchange2]]/SUM(nyse_gme_volume_by_exchange[[#This Row],[NYSE National]:[LTSE]])</f>
        <v>0.57995637977723757</v>
      </c>
      <c r="C88" s="12">
        <f>SUM(nyse_gme_volume_by_exchange[[#This Row],[NYSE National]:[LTSE]])</f>
        <v>16501979</v>
      </c>
      <c r="D88" s="8">
        <v>14401</v>
      </c>
      <c r="E88" s="8">
        <v>51163</v>
      </c>
      <c r="F88" s="8">
        <v>17825</v>
      </c>
      <c r="G88" s="8">
        <v>5266</v>
      </c>
      <c r="H88" s="8">
        <v>22281</v>
      </c>
      <c r="I88" s="8">
        <v>1695000</v>
      </c>
      <c r="J88" s="8">
        <v>139687</v>
      </c>
      <c r="K88" s="8">
        <v>144562</v>
      </c>
      <c r="L88" s="8">
        <v>1515990</v>
      </c>
      <c r="M88" s="8">
        <v>312892</v>
      </c>
      <c r="N88" s="8">
        <v>1419637</v>
      </c>
      <c r="O88" s="8">
        <v>9570428</v>
      </c>
      <c r="P88" s="8">
        <v>773</v>
      </c>
      <c r="Q88" s="8">
        <v>135045</v>
      </c>
      <c r="R88" s="8">
        <v>935378</v>
      </c>
      <c r="S88" s="8">
        <v>497259</v>
      </c>
      <c r="T88" s="8">
        <v>24392</v>
      </c>
    </row>
    <row r="89" spans="1:20">
      <c r="A89" s="1">
        <v>45609</v>
      </c>
      <c r="B89" s="9">
        <f>nyse_gme_volume_by_exchange[[#This Row],[Off Exchange2]]/SUM(nyse_gme_volume_by_exchange[[#This Row],[NYSE National]:[LTSE]])</f>
        <v>0.56194457639065376</v>
      </c>
      <c r="C89" s="12">
        <f>SUM(nyse_gme_volume_by_exchange[[#This Row],[NYSE National]:[LTSE]])</f>
        <v>18490279</v>
      </c>
      <c r="D89" s="8">
        <v>10499</v>
      </c>
      <c r="E89" s="8">
        <v>65628</v>
      </c>
      <c r="F89" s="8">
        <v>26633</v>
      </c>
      <c r="G89" s="8">
        <v>8799</v>
      </c>
      <c r="H89" s="8">
        <v>27291</v>
      </c>
      <c r="I89" s="8">
        <v>1646867</v>
      </c>
      <c r="J89" s="8">
        <v>224368</v>
      </c>
      <c r="K89" s="8">
        <v>122052</v>
      </c>
      <c r="L89" s="8">
        <v>2036839</v>
      </c>
      <c r="M89" s="8">
        <v>386536</v>
      </c>
      <c r="N89" s="8">
        <v>1354522</v>
      </c>
      <c r="O89" s="8">
        <v>10390512</v>
      </c>
      <c r="P89" s="8">
        <v>2608</v>
      </c>
      <c r="Q89" s="8">
        <v>139272</v>
      </c>
      <c r="R89" s="8">
        <v>1331344</v>
      </c>
      <c r="S89" s="8">
        <v>664600</v>
      </c>
      <c r="T89" s="8">
        <v>51909</v>
      </c>
    </row>
    <row r="90" spans="1:20">
      <c r="A90" s="1">
        <v>45608</v>
      </c>
      <c r="B90" s="9">
        <f>nyse_gme_volume_by_exchange[[#This Row],[Off Exchange2]]/SUM(nyse_gme_volume_by_exchange[[#This Row],[NYSE National]:[LTSE]])</f>
        <v>0.5127292861417786</v>
      </c>
      <c r="C90" s="12">
        <f>SUM(nyse_gme_volume_by_exchange[[#This Row],[NYSE National]:[LTSE]])</f>
        <v>18972745</v>
      </c>
      <c r="D90" s="8">
        <v>13235</v>
      </c>
      <c r="E90" s="8">
        <v>79912</v>
      </c>
      <c r="F90" s="8">
        <v>25456</v>
      </c>
      <c r="G90" s="8">
        <v>8584</v>
      </c>
      <c r="H90" s="8">
        <v>35365</v>
      </c>
      <c r="I90" s="8">
        <v>1852928</v>
      </c>
      <c r="J90" s="8">
        <v>211085</v>
      </c>
      <c r="K90" s="8">
        <v>125832</v>
      </c>
      <c r="L90" s="8">
        <v>2042853</v>
      </c>
      <c r="M90" s="8">
        <v>354822</v>
      </c>
      <c r="N90" s="8">
        <v>1974230</v>
      </c>
      <c r="O90" s="8">
        <v>9727882</v>
      </c>
      <c r="P90" s="8">
        <v>2763</v>
      </c>
      <c r="Q90" s="8">
        <v>187229</v>
      </c>
      <c r="R90" s="8">
        <v>1552639</v>
      </c>
      <c r="S90" s="8">
        <v>759312</v>
      </c>
      <c r="T90" s="8">
        <v>18618</v>
      </c>
    </row>
    <row r="91" spans="1:20">
      <c r="A91" s="1">
        <v>45607</v>
      </c>
      <c r="B91" s="9">
        <f>nyse_gme_volume_by_exchange[[#This Row],[Off Exchange2]]/SUM(nyse_gme_volume_by_exchange[[#This Row],[NYSE National]:[LTSE]])</f>
        <v>0.52878154518314424</v>
      </c>
      <c r="C91" s="12">
        <f>SUM(nyse_gme_volume_by_exchange[[#This Row],[NYSE National]:[LTSE]])</f>
        <v>26632830</v>
      </c>
      <c r="D91" s="8">
        <v>29450</v>
      </c>
      <c r="E91" s="8">
        <v>149952</v>
      </c>
      <c r="F91" s="8">
        <v>54005</v>
      </c>
      <c r="G91" s="8">
        <v>55408</v>
      </c>
      <c r="H91" s="8">
        <v>49945</v>
      </c>
      <c r="I91" s="8">
        <v>2445641</v>
      </c>
      <c r="J91" s="8">
        <v>324043</v>
      </c>
      <c r="K91" s="8">
        <v>186793</v>
      </c>
      <c r="L91" s="8">
        <v>2512965</v>
      </c>
      <c r="M91" s="8">
        <v>576669</v>
      </c>
      <c r="N91" s="8">
        <v>2650721</v>
      </c>
      <c r="O91" s="8">
        <v>14082949</v>
      </c>
      <c r="P91" s="8">
        <v>21465</v>
      </c>
      <c r="Q91" s="8">
        <v>315506</v>
      </c>
      <c r="R91" s="8">
        <v>2038068</v>
      </c>
      <c r="S91" s="8">
        <v>1005643</v>
      </c>
      <c r="T91" s="8">
        <v>133607</v>
      </c>
    </row>
    <row r="92" spans="1:20">
      <c r="A92" s="1">
        <v>45604</v>
      </c>
      <c r="B92" s="9">
        <f>nyse_gme_volume_by_exchange[[#This Row],[Off Exchange2]]/SUM(nyse_gme_volume_by_exchange[[#This Row],[NYSE National]:[LTSE]])</f>
        <v>0.5352876916198227</v>
      </c>
      <c r="C92" s="12">
        <f>SUM(nyse_gme_volume_by_exchange[[#This Row],[NYSE National]:[LTSE]])</f>
        <v>15908649</v>
      </c>
      <c r="D92" s="8">
        <v>11584</v>
      </c>
      <c r="E92" s="8">
        <v>66713</v>
      </c>
      <c r="F92" s="8">
        <v>34427</v>
      </c>
      <c r="G92" s="8">
        <v>21951</v>
      </c>
      <c r="H92" s="8">
        <v>20627</v>
      </c>
      <c r="I92" s="8">
        <v>1801924</v>
      </c>
      <c r="J92" s="8">
        <v>237020</v>
      </c>
      <c r="K92" s="8">
        <v>138373</v>
      </c>
      <c r="L92" s="8">
        <v>1513696</v>
      </c>
      <c r="M92" s="8">
        <v>372167</v>
      </c>
      <c r="N92" s="8">
        <v>1270112</v>
      </c>
      <c r="O92" s="8">
        <v>8515704</v>
      </c>
      <c r="P92" s="8">
        <v>33729</v>
      </c>
      <c r="Q92" s="8">
        <v>161751</v>
      </c>
      <c r="R92" s="8">
        <v>1026377</v>
      </c>
      <c r="S92" s="8">
        <v>652711</v>
      </c>
      <c r="T92" s="8">
        <v>29783</v>
      </c>
    </row>
    <row r="93" spans="1:20">
      <c r="A93" s="1">
        <v>45603</v>
      </c>
      <c r="B93" s="9">
        <f>nyse_gme_volume_by_exchange[[#This Row],[Off Exchange2]]/SUM(nyse_gme_volume_by_exchange[[#This Row],[NYSE National]:[LTSE]])</f>
        <v>0.5358139936825258</v>
      </c>
      <c r="C93" s="12">
        <f>SUM(nyse_gme_volume_by_exchange[[#This Row],[NYSE National]:[LTSE]])</f>
        <v>5554435</v>
      </c>
      <c r="D93" s="8">
        <v>4280</v>
      </c>
      <c r="E93" s="8">
        <v>8270</v>
      </c>
      <c r="F93" s="8">
        <v>3485</v>
      </c>
      <c r="G93" s="8">
        <v>4789</v>
      </c>
      <c r="H93" s="8">
        <v>3722</v>
      </c>
      <c r="I93" s="8">
        <v>701591</v>
      </c>
      <c r="J93" s="8">
        <v>66952</v>
      </c>
      <c r="K93" s="8">
        <v>23425</v>
      </c>
      <c r="L93" s="8">
        <v>505106</v>
      </c>
      <c r="M93" s="8">
        <v>102793</v>
      </c>
      <c r="N93" s="8">
        <v>479078</v>
      </c>
      <c r="O93" s="8">
        <v>2976144</v>
      </c>
      <c r="P93" s="8">
        <v>3</v>
      </c>
      <c r="Q93" s="8">
        <v>47105</v>
      </c>
      <c r="R93" s="8">
        <v>360226</v>
      </c>
      <c r="S93" s="8">
        <v>246055</v>
      </c>
      <c r="T93" s="8">
        <v>21411</v>
      </c>
    </row>
    <row r="94" spans="1:20">
      <c r="A94" s="1">
        <v>45602</v>
      </c>
      <c r="B94" s="9">
        <f>nyse_gme_volume_by_exchange[[#This Row],[Off Exchange2]]/SUM(nyse_gme_volume_by_exchange[[#This Row],[NYSE National]:[LTSE]])</f>
        <v>0.50501998638392809</v>
      </c>
      <c r="C94" s="12">
        <f>SUM(nyse_gme_volume_by_exchange[[#This Row],[NYSE National]:[LTSE]])</f>
        <v>6648026</v>
      </c>
      <c r="D94" s="8">
        <v>6473</v>
      </c>
      <c r="E94" s="8">
        <v>17122</v>
      </c>
      <c r="F94" s="8">
        <v>4309</v>
      </c>
      <c r="G94" s="8">
        <v>5929</v>
      </c>
      <c r="H94" s="8">
        <v>7216</v>
      </c>
      <c r="I94" s="8">
        <v>883886</v>
      </c>
      <c r="J94" s="8">
        <v>93923</v>
      </c>
      <c r="K94" s="8">
        <v>38345</v>
      </c>
      <c r="L94" s="8">
        <v>682113</v>
      </c>
      <c r="M94" s="8">
        <v>114303</v>
      </c>
      <c r="N94" s="8">
        <v>695501</v>
      </c>
      <c r="O94" s="8">
        <v>3357386</v>
      </c>
      <c r="P94" s="8">
        <v>5121</v>
      </c>
      <c r="Q94" s="8">
        <v>46531</v>
      </c>
      <c r="R94" s="8">
        <v>436575</v>
      </c>
      <c r="S94" s="8">
        <v>234459</v>
      </c>
      <c r="T94" s="8">
        <v>18834</v>
      </c>
    </row>
    <row r="95" spans="1:20">
      <c r="A95" s="1">
        <v>45601</v>
      </c>
      <c r="B95" s="9">
        <f>nyse_gme_volume_by_exchange[[#This Row],[Off Exchange2]]/SUM(nyse_gme_volume_by_exchange[[#This Row],[NYSE National]:[LTSE]])</f>
        <v>0.52548349273798589</v>
      </c>
      <c r="C95" s="12">
        <f>SUM(nyse_gme_volume_by_exchange[[#This Row],[NYSE National]:[LTSE]])</f>
        <v>5858361</v>
      </c>
      <c r="D95" s="8">
        <v>3680</v>
      </c>
      <c r="E95" s="8">
        <v>30171</v>
      </c>
      <c r="F95" s="8">
        <v>8350</v>
      </c>
      <c r="G95" s="8">
        <v>1190</v>
      </c>
      <c r="H95" s="8">
        <v>13459</v>
      </c>
      <c r="I95" s="8">
        <v>728429</v>
      </c>
      <c r="J95" s="8">
        <v>93167</v>
      </c>
      <c r="K95" s="8">
        <v>36459</v>
      </c>
      <c r="L95" s="8">
        <v>501452</v>
      </c>
      <c r="M95" s="8">
        <v>146129</v>
      </c>
      <c r="N95" s="8">
        <v>555440</v>
      </c>
      <c r="O95" s="8">
        <v>3078472</v>
      </c>
      <c r="P95" s="8">
        <v>341</v>
      </c>
      <c r="Q95" s="8">
        <v>72257</v>
      </c>
      <c r="R95" s="8">
        <v>337872</v>
      </c>
      <c r="S95" s="8">
        <v>240706</v>
      </c>
      <c r="T95" s="8">
        <v>10787</v>
      </c>
    </row>
    <row r="96" spans="1:20">
      <c r="A96" s="1">
        <v>45600</v>
      </c>
      <c r="B96" s="9">
        <f>nyse_gme_volume_by_exchange[[#This Row],[Off Exchange2]]/SUM(nyse_gme_volume_by_exchange[[#This Row],[NYSE National]:[LTSE]])</f>
        <v>0.54785410010897284</v>
      </c>
      <c r="C96" s="12">
        <f>SUM(nyse_gme_volume_by_exchange[[#This Row],[NYSE National]:[LTSE]])</f>
        <v>4300154</v>
      </c>
      <c r="D96" s="8">
        <v>1828</v>
      </c>
      <c r="E96" s="8">
        <v>7405</v>
      </c>
      <c r="F96" s="8">
        <v>2127</v>
      </c>
      <c r="G96" s="8">
        <v>1141</v>
      </c>
      <c r="H96" s="8">
        <v>22930</v>
      </c>
      <c r="I96" s="8">
        <v>564600</v>
      </c>
      <c r="J96" s="8">
        <v>69062</v>
      </c>
      <c r="K96" s="8">
        <v>16997</v>
      </c>
      <c r="L96" s="8">
        <v>398913</v>
      </c>
      <c r="M96" s="8">
        <v>109565</v>
      </c>
      <c r="N96" s="8">
        <v>341006</v>
      </c>
      <c r="O96" s="8">
        <v>2355857</v>
      </c>
      <c r="P96" s="8">
        <v>484</v>
      </c>
      <c r="Q96" s="8">
        <v>39405</v>
      </c>
      <c r="R96" s="8">
        <v>214295</v>
      </c>
      <c r="S96" s="8">
        <v>150345</v>
      </c>
      <c r="T96" s="8">
        <v>4194</v>
      </c>
    </row>
    <row r="97" spans="1:20">
      <c r="A97" s="1">
        <v>45597</v>
      </c>
      <c r="B97" s="9">
        <f>nyse_gme_volume_by_exchange[[#This Row],[Off Exchange2]]/SUM(nyse_gme_volume_by_exchange[[#This Row],[NYSE National]:[LTSE]])</f>
        <v>0.53955229637485935</v>
      </c>
      <c r="C97" s="12">
        <f>SUM(nyse_gme_volume_by_exchange[[#This Row],[NYSE National]:[LTSE]])</f>
        <v>4744478</v>
      </c>
      <c r="D97" s="8">
        <v>4317</v>
      </c>
      <c r="E97" s="8">
        <v>15658</v>
      </c>
      <c r="F97" s="8">
        <v>10781</v>
      </c>
      <c r="G97" s="8">
        <v>2850</v>
      </c>
      <c r="H97" s="8">
        <v>4916</v>
      </c>
      <c r="I97" s="8">
        <v>666219</v>
      </c>
      <c r="J97" s="8">
        <v>73315</v>
      </c>
      <c r="K97" s="8">
        <v>19181</v>
      </c>
      <c r="L97" s="8">
        <v>411935</v>
      </c>
      <c r="M97" s="8">
        <v>93003</v>
      </c>
      <c r="N97" s="8">
        <v>358276</v>
      </c>
      <c r="O97" s="8">
        <v>2559894</v>
      </c>
      <c r="P97" s="8">
        <v>1085</v>
      </c>
      <c r="Q97" s="8">
        <v>35923</v>
      </c>
      <c r="R97" s="8">
        <v>296428</v>
      </c>
      <c r="S97" s="8">
        <v>173911</v>
      </c>
      <c r="T97" s="8">
        <v>16786</v>
      </c>
    </row>
    <row r="98" spans="1:20">
      <c r="A98" s="1">
        <v>45596</v>
      </c>
      <c r="B98" s="9">
        <f>nyse_gme_volume_by_exchange[[#This Row],[Off Exchange2]]/SUM(nyse_gme_volume_by_exchange[[#This Row],[NYSE National]:[LTSE]])</f>
        <v>0.58000604160485048</v>
      </c>
      <c r="C98" s="12">
        <f>SUM(nyse_gme_volume_by_exchange[[#This Row],[NYSE National]:[LTSE]])</f>
        <v>5594540</v>
      </c>
      <c r="D98" s="8">
        <v>4546</v>
      </c>
      <c r="E98" s="8">
        <v>27656</v>
      </c>
      <c r="F98" s="8">
        <v>7748</v>
      </c>
      <c r="G98" s="8">
        <v>7009</v>
      </c>
      <c r="H98" s="8">
        <v>6448</v>
      </c>
      <c r="I98" s="8">
        <v>619435</v>
      </c>
      <c r="J98" s="8">
        <v>81551</v>
      </c>
      <c r="K98" s="8">
        <v>17938</v>
      </c>
      <c r="L98" s="8">
        <v>456208</v>
      </c>
      <c r="M98" s="8">
        <v>83757</v>
      </c>
      <c r="N98" s="8">
        <v>419351</v>
      </c>
      <c r="O98" s="8">
        <v>3244867</v>
      </c>
      <c r="P98" s="8">
        <v>2193</v>
      </c>
      <c r="Q98" s="8">
        <v>52248</v>
      </c>
      <c r="R98" s="8">
        <v>347073</v>
      </c>
      <c r="S98" s="8">
        <v>212983</v>
      </c>
      <c r="T98" s="8">
        <v>3529</v>
      </c>
    </row>
    <row r="99" spans="1:20">
      <c r="A99" s="1">
        <v>45595</v>
      </c>
      <c r="B99" s="9">
        <f>nyse_gme_volume_by_exchange[[#This Row],[Off Exchange2]]/SUM(nyse_gme_volume_by_exchange[[#This Row],[NYSE National]:[LTSE]])</f>
        <v>0.5127711587461028</v>
      </c>
      <c r="C99" s="12">
        <f>SUM(nyse_gme_volume_by_exchange[[#This Row],[NYSE National]:[LTSE]])</f>
        <v>12383567</v>
      </c>
      <c r="D99" s="8">
        <v>13194</v>
      </c>
      <c r="E99" s="8">
        <v>42225</v>
      </c>
      <c r="F99" s="8">
        <v>10154</v>
      </c>
      <c r="G99" s="8">
        <v>43338</v>
      </c>
      <c r="H99" s="8">
        <v>16898</v>
      </c>
      <c r="I99" s="8">
        <v>1277513</v>
      </c>
      <c r="J99" s="8">
        <v>150940</v>
      </c>
      <c r="K99" s="8">
        <v>60666</v>
      </c>
      <c r="L99" s="8">
        <v>1365048</v>
      </c>
      <c r="M99" s="8">
        <v>287006</v>
      </c>
      <c r="N99" s="8">
        <v>1113916</v>
      </c>
      <c r="O99" s="8">
        <v>6349936</v>
      </c>
      <c r="P99" s="8">
        <v>49557</v>
      </c>
      <c r="Q99" s="8">
        <v>170051</v>
      </c>
      <c r="R99" s="8">
        <v>872090</v>
      </c>
      <c r="S99" s="8">
        <v>550967</v>
      </c>
      <c r="T99" s="8">
        <v>10068</v>
      </c>
    </row>
    <row r="100" spans="1:20">
      <c r="A100" s="1">
        <v>45594</v>
      </c>
      <c r="B100" s="9">
        <f>nyse_gme_volume_by_exchange[[#This Row],[Off Exchange2]]/SUM(nyse_gme_volume_by_exchange[[#This Row],[NYSE National]:[LTSE]])</f>
        <v>0.46820487714075187</v>
      </c>
      <c r="C100" s="12">
        <f>SUM(nyse_gme_volume_by_exchange[[#This Row],[NYSE National]:[LTSE]])</f>
        <v>10078118</v>
      </c>
      <c r="D100" s="8">
        <v>5182</v>
      </c>
      <c r="E100" s="8">
        <v>39900</v>
      </c>
      <c r="F100" s="8">
        <v>33569</v>
      </c>
      <c r="G100" s="8">
        <v>51010</v>
      </c>
      <c r="H100" s="8">
        <v>19730</v>
      </c>
      <c r="I100" s="8">
        <v>1029491</v>
      </c>
      <c r="J100" s="8">
        <v>145229</v>
      </c>
      <c r="K100" s="8">
        <v>42216</v>
      </c>
      <c r="L100" s="8">
        <v>995377</v>
      </c>
      <c r="M100" s="8">
        <v>222077</v>
      </c>
      <c r="N100" s="8">
        <v>1203064</v>
      </c>
      <c r="O100" s="8">
        <v>4718624</v>
      </c>
      <c r="P100" s="8">
        <v>4183</v>
      </c>
      <c r="Q100" s="8">
        <v>115180</v>
      </c>
      <c r="R100" s="8">
        <v>965706</v>
      </c>
      <c r="S100" s="8">
        <v>472901</v>
      </c>
      <c r="T100" s="8">
        <v>14679</v>
      </c>
    </row>
    <row r="101" spans="1:20">
      <c r="A101" s="1">
        <v>45593</v>
      </c>
      <c r="B101" s="9">
        <f>nyse_gme_volume_by_exchange[[#This Row],[Off Exchange2]]/SUM(nyse_gme_volume_by_exchange[[#This Row],[NYSE National]:[LTSE]])</f>
        <v>0.55141840657183716</v>
      </c>
      <c r="C101" s="12">
        <f>SUM(nyse_gme_volume_by_exchange[[#This Row],[NYSE National]:[LTSE]])</f>
        <v>13641117</v>
      </c>
      <c r="D101" s="8">
        <v>10721</v>
      </c>
      <c r="E101" s="8">
        <v>42927</v>
      </c>
      <c r="F101" s="8">
        <v>18310</v>
      </c>
      <c r="G101" s="8">
        <v>32328</v>
      </c>
      <c r="H101" s="8">
        <v>21416</v>
      </c>
      <c r="I101" s="8">
        <v>1472794</v>
      </c>
      <c r="J101" s="8">
        <v>197271</v>
      </c>
      <c r="K101" s="8">
        <v>49506</v>
      </c>
      <c r="L101" s="8">
        <v>1342411</v>
      </c>
      <c r="M101" s="8">
        <v>294782</v>
      </c>
      <c r="N101" s="8">
        <v>1012855</v>
      </c>
      <c r="O101" s="8">
        <v>7521963</v>
      </c>
      <c r="P101" s="8">
        <v>900</v>
      </c>
      <c r="Q101" s="8">
        <v>147643</v>
      </c>
      <c r="R101" s="8">
        <v>917920</v>
      </c>
      <c r="S101" s="8">
        <v>553609</v>
      </c>
      <c r="T101" s="8">
        <v>3761</v>
      </c>
    </row>
    <row r="102" spans="1:20">
      <c r="A102" s="1">
        <v>45590</v>
      </c>
      <c r="B102" s="9">
        <f>nyse_gme_volume_by_exchange[[#This Row],[Off Exchange2]]/SUM(nyse_gme_volume_by_exchange[[#This Row],[NYSE National]:[LTSE]])</f>
        <v>0.56734648761034345</v>
      </c>
      <c r="C102" s="12">
        <f>SUM(nyse_gme_volume_by_exchange[[#This Row],[NYSE National]:[LTSE]])</f>
        <v>5989028</v>
      </c>
      <c r="D102" s="8">
        <v>6992</v>
      </c>
      <c r="E102" s="8">
        <v>18462</v>
      </c>
      <c r="F102" s="8">
        <v>5165</v>
      </c>
      <c r="G102" s="8">
        <v>2323</v>
      </c>
      <c r="H102" s="8">
        <v>8528</v>
      </c>
      <c r="I102" s="8">
        <v>543821</v>
      </c>
      <c r="J102" s="8">
        <v>78916</v>
      </c>
      <c r="K102" s="8">
        <v>36892</v>
      </c>
      <c r="L102" s="8">
        <v>453437</v>
      </c>
      <c r="M102" s="8">
        <v>148968</v>
      </c>
      <c r="N102" s="8">
        <v>483269</v>
      </c>
      <c r="O102" s="8">
        <v>3397854</v>
      </c>
      <c r="P102" s="8">
        <v>2087</v>
      </c>
      <c r="Q102" s="8">
        <v>64585</v>
      </c>
      <c r="R102" s="8">
        <v>411742</v>
      </c>
      <c r="S102" s="8">
        <v>321430</v>
      </c>
      <c r="T102" s="8">
        <v>4557</v>
      </c>
    </row>
    <row r="103" spans="1:20">
      <c r="A103" s="1">
        <v>45589</v>
      </c>
      <c r="B103" s="9">
        <f>nyse_gme_volume_by_exchange[[#This Row],[Off Exchange2]]/SUM(nyse_gme_volume_by_exchange[[#This Row],[NYSE National]:[LTSE]])</f>
        <v>0.51858417439127691</v>
      </c>
      <c r="C103" s="12">
        <f>SUM(nyse_gme_volume_by_exchange[[#This Row],[NYSE National]:[LTSE]])</f>
        <v>2682336</v>
      </c>
      <c r="D103" s="8">
        <v>3463</v>
      </c>
      <c r="E103" s="8">
        <v>3632</v>
      </c>
      <c r="F103" s="8">
        <v>991</v>
      </c>
      <c r="G103" s="8">
        <v>83</v>
      </c>
      <c r="H103" s="8">
        <v>2052</v>
      </c>
      <c r="I103" s="8">
        <v>350337</v>
      </c>
      <c r="J103" s="8">
        <v>47455</v>
      </c>
      <c r="K103" s="8">
        <v>8367</v>
      </c>
      <c r="L103" s="8">
        <v>335740</v>
      </c>
      <c r="M103" s="8">
        <v>57395</v>
      </c>
      <c r="N103" s="8">
        <v>178281</v>
      </c>
      <c r="O103" s="8">
        <v>1391017</v>
      </c>
      <c r="P103" s="8">
        <v>327</v>
      </c>
      <c r="Q103" s="8">
        <v>31573</v>
      </c>
      <c r="R103" s="8">
        <v>157259</v>
      </c>
      <c r="S103" s="8">
        <v>111801</v>
      </c>
      <c r="T103" s="8">
        <v>2563</v>
      </c>
    </row>
    <row r="104" spans="1:20">
      <c r="A104" s="1">
        <v>45588</v>
      </c>
      <c r="B104" s="9">
        <f>nyse_gme_volume_by_exchange[[#This Row],[Off Exchange2]]/SUM(nyse_gme_volume_by_exchange[[#This Row],[NYSE National]:[LTSE]])</f>
        <v>0.56471477890539123</v>
      </c>
      <c r="C104" s="12">
        <f>SUM(nyse_gme_volume_by_exchange[[#This Row],[NYSE National]:[LTSE]])</f>
        <v>2944961</v>
      </c>
      <c r="D104" s="8">
        <v>5100</v>
      </c>
      <c r="E104" s="8">
        <v>4510</v>
      </c>
      <c r="F104" s="8">
        <v>4893</v>
      </c>
      <c r="G104" s="8">
        <v>1358</v>
      </c>
      <c r="H104" s="8">
        <v>1401</v>
      </c>
      <c r="I104" s="8">
        <v>422071</v>
      </c>
      <c r="J104" s="8">
        <v>31888</v>
      </c>
      <c r="K104" s="8">
        <v>7601</v>
      </c>
      <c r="L104" s="8">
        <v>244567</v>
      </c>
      <c r="M104" s="8">
        <v>53419</v>
      </c>
      <c r="N104" s="8">
        <v>169045</v>
      </c>
      <c r="O104" s="8">
        <v>1663063</v>
      </c>
      <c r="P104" s="8">
        <v>0</v>
      </c>
      <c r="Q104" s="8">
        <v>32471</v>
      </c>
      <c r="R104" s="8">
        <v>179212</v>
      </c>
      <c r="S104" s="8">
        <v>118883</v>
      </c>
      <c r="T104" s="8">
        <v>5479</v>
      </c>
    </row>
    <row r="105" spans="1:20">
      <c r="A105" s="1">
        <v>45587</v>
      </c>
      <c r="B105" s="9">
        <f>nyse_gme_volume_by_exchange[[#This Row],[Off Exchange2]]/SUM(nyse_gme_volume_by_exchange[[#This Row],[NYSE National]:[LTSE]])</f>
        <v>0.57015292192594569</v>
      </c>
      <c r="C105" s="12">
        <f>SUM(nyse_gme_volume_by_exchange[[#This Row],[NYSE National]:[LTSE]])</f>
        <v>3232303</v>
      </c>
      <c r="D105" s="8">
        <v>5333</v>
      </c>
      <c r="E105" s="8">
        <v>4821</v>
      </c>
      <c r="F105" s="8">
        <v>1766</v>
      </c>
      <c r="G105" s="8">
        <v>1102</v>
      </c>
      <c r="H105" s="8">
        <v>2075</v>
      </c>
      <c r="I105" s="8">
        <v>422700</v>
      </c>
      <c r="J105" s="8">
        <v>50340</v>
      </c>
      <c r="K105" s="8">
        <v>9807</v>
      </c>
      <c r="L105" s="8">
        <v>278654</v>
      </c>
      <c r="M105" s="8">
        <v>52235</v>
      </c>
      <c r="N105" s="8">
        <v>214895</v>
      </c>
      <c r="O105" s="8">
        <v>1842907</v>
      </c>
      <c r="P105" s="8">
        <v>874</v>
      </c>
      <c r="Q105" s="8">
        <v>35971</v>
      </c>
      <c r="R105" s="8">
        <v>200113</v>
      </c>
      <c r="S105" s="8">
        <v>106513</v>
      </c>
      <c r="T105" s="8">
        <v>2197</v>
      </c>
    </row>
    <row r="106" spans="1:20">
      <c r="A106" s="1">
        <v>45586</v>
      </c>
      <c r="B106" s="9">
        <f>nyse_gme_volume_by_exchange[[#This Row],[Off Exchange2]]/SUM(nyse_gme_volume_by_exchange[[#This Row],[NYSE National]:[LTSE]])</f>
        <v>0.5503627488843551</v>
      </c>
      <c r="C106" s="12">
        <f>SUM(nyse_gme_volume_by_exchange[[#This Row],[NYSE National]:[LTSE]])</f>
        <v>3956456</v>
      </c>
      <c r="D106" s="8">
        <v>4508</v>
      </c>
      <c r="E106" s="8">
        <v>6471</v>
      </c>
      <c r="F106" s="8">
        <v>1342</v>
      </c>
      <c r="G106" s="8">
        <v>1705</v>
      </c>
      <c r="H106" s="8">
        <v>3746</v>
      </c>
      <c r="I106" s="8">
        <v>634046</v>
      </c>
      <c r="J106" s="8">
        <v>66460</v>
      </c>
      <c r="K106" s="8">
        <v>11417</v>
      </c>
      <c r="L106" s="8">
        <v>320146</v>
      </c>
      <c r="M106" s="8">
        <v>71396</v>
      </c>
      <c r="N106" s="8">
        <v>244120</v>
      </c>
      <c r="O106" s="8">
        <v>2177486</v>
      </c>
      <c r="P106" s="8">
        <v>3100</v>
      </c>
      <c r="Q106" s="8">
        <v>41509</v>
      </c>
      <c r="R106" s="8">
        <v>231261</v>
      </c>
      <c r="S106" s="8">
        <v>134557</v>
      </c>
      <c r="T106" s="8">
        <v>3186</v>
      </c>
    </row>
    <row r="107" spans="1:20">
      <c r="A107" s="1">
        <v>45583</v>
      </c>
      <c r="B107" s="9">
        <f>nyse_gme_volume_by_exchange[[#This Row],[Off Exchange2]]/SUM(nyse_gme_volume_by_exchange[[#This Row],[NYSE National]:[LTSE]])</f>
        <v>0.52352302266725081</v>
      </c>
      <c r="C107" s="12">
        <f>SUM(nyse_gme_volume_by_exchange[[#This Row],[NYSE National]:[LTSE]])</f>
        <v>5302231</v>
      </c>
      <c r="D107" s="8">
        <v>6862</v>
      </c>
      <c r="E107" s="8">
        <v>18359</v>
      </c>
      <c r="F107" s="8">
        <v>5496</v>
      </c>
      <c r="G107" s="8">
        <v>1056</v>
      </c>
      <c r="H107" s="8">
        <v>4283</v>
      </c>
      <c r="I107" s="8">
        <v>764277</v>
      </c>
      <c r="J107" s="8">
        <v>102534</v>
      </c>
      <c r="K107" s="8">
        <v>20615</v>
      </c>
      <c r="L107" s="8">
        <v>409877</v>
      </c>
      <c r="M107" s="8">
        <v>200166</v>
      </c>
      <c r="N107" s="8">
        <v>304466</v>
      </c>
      <c r="O107" s="8">
        <v>2775840</v>
      </c>
      <c r="P107" s="8">
        <v>442</v>
      </c>
      <c r="Q107" s="8">
        <v>61609</v>
      </c>
      <c r="R107" s="8">
        <v>378322</v>
      </c>
      <c r="S107" s="8">
        <v>243908</v>
      </c>
      <c r="T107" s="8">
        <v>4119</v>
      </c>
    </row>
    <row r="108" spans="1:20">
      <c r="A108" s="1">
        <v>45582</v>
      </c>
      <c r="B108" s="9">
        <f>nyse_gme_volume_by_exchange[[#This Row],[Off Exchange2]]/SUM(nyse_gme_volume_by_exchange[[#This Row],[NYSE National]:[LTSE]])</f>
        <v>0.56148017652702609</v>
      </c>
      <c r="C108" s="12">
        <f>SUM(nyse_gme_volume_by_exchange[[#This Row],[NYSE National]:[LTSE]])</f>
        <v>3015289</v>
      </c>
      <c r="D108" s="8">
        <v>3118</v>
      </c>
      <c r="E108" s="8">
        <v>7345</v>
      </c>
      <c r="F108" s="8">
        <v>1955</v>
      </c>
      <c r="G108" s="8">
        <v>8495</v>
      </c>
      <c r="H108" s="8">
        <v>3656</v>
      </c>
      <c r="I108" s="8">
        <v>472173</v>
      </c>
      <c r="J108" s="8">
        <v>46072</v>
      </c>
      <c r="K108" s="8">
        <v>7124</v>
      </c>
      <c r="L108" s="8">
        <v>210050</v>
      </c>
      <c r="M108" s="8">
        <v>63853</v>
      </c>
      <c r="N108" s="8">
        <v>153342</v>
      </c>
      <c r="O108" s="8">
        <v>1693025</v>
      </c>
      <c r="P108" s="8">
        <v>1521</v>
      </c>
      <c r="Q108" s="8">
        <v>31524</v>
      </c>
      <c r="R108" s="8">
        <v>196257</v>
      </c>
      <c r="S108" s="8">
        <v>111581</v>
      </c>
      <c r="T108" s="8">
        <v>4198</v>
      </c>
    </row>
    <row r="109" spans="1:20">
      <c r="A109" s="1">
        <v>45581</v>
      </c>
      <c r="B109" s="9">
        <f>nyse_gme_volume_by_exchange[[#This Row],[Off Exchange2]]/SUM(nyse_gme_volume_by_exchange[[#This Row],[NYSE National]:[LTSE]])</f>
        <v>0.60103648204833349</v>
      </c>
      <c r="C109" s="12">
        <f>SUM(nyse_gme_volume_by_exchange[[#This Row],[NYSE National]:[LTSE]])</f>
        <v>4264618</v>
      </c>
      <c r="D109" s="8">
        <v>4456</v>
      </c>
      <c r="E109" s="8">
        <v>6263</v>
      </c>
      <c r="F109" s="8">
        <v>1337</v>
      </c>
      <c r="G109" s="8">
        <v>516</v>
      </c>
      <c r="H109" s="8">
        <v>1494</v>
      </c>
      <c r="I109" s="8">
        <v>507613</v>
      </c>
      <c r="J109" s="8">
        <v>65284</v>
      </c>
      <c r="K109" s="8">
        <v>11088</v>
      </c>
      <c r="L109" s="8">
        <v>335630</v>
      </c>
      <c r="M109" s="8">
        <v>75431</v>
      </c>
      <c r="N109" s="8">
        <v>250941</v>
      </c>
      <c r="O109" s="8">
        <v>2563191</v>
      </c>
      <c r="P109" s="8">
        <v>1144</v>
      </c>
      <c r="Q109" s="8">
        <v>38160</v>
      </c>
      <c r="R109" s="8">
        <v>253888</v>
      </c>
      <c r="S109" s="8">
        <v>143611</v>
      </c>
      <c r="T109" s="8">
        <v>4571</v>
      </c>
    </row>
    <row r="110" spans="1:20">
      <c r="A110" s="1">
        <v>45580</v>
      </c>
      <c r="B110" s="9">
        <f>nyse_gme_volume_by_exchange[[#This Row],[Off Exchange2]]/SUM(nyse_gme_volume_by_exchange[[#This Row],[NYSE National]:[LTSE]])</f>
        <v>0.56085927610184716</v>
      </c>
      <c r="C110" s="12">
        <f>SUM(nyse_gme_volume_by_exchange[[#This Row],[NYSE National]:[LTSE]])</f>
        <v>4851898</v>
      </c>
      <c r="D110" s="8">
        <v>8592</v>
      </c>
      <c r="E110" s="8">
        <v>21321</v>
      </c>
      <c r="F110" s="8">
        <v>6932</v>
      </c>
      <c r="G110" s="8">
        <v>3418</v>
      </c>
      <c r="H110" s="8">
        <v>11961</v>
      </c>
      <c r="I110" s="8">
        <v>630031</v>
      </c>
      <c r="J110" s="8">
        <v>78255</v>
      </c>
      <c r="K110" s="8">
        <v>20331</v>
      </c>
      <c r="L110" s="8">
        <v>347348</v>
      </c>
      <c r="M110" s="8">
        <v>82180</v>
      </c>
      <c r="N110" s="8">
        <v>381144</v>
      </c>
      <c r="O110" s="8">
        <v>2721232</v>
      </c>
      <c r="P110" s="8">
        <v>500</v>
      </c>
      <c r="Q110" s="8">
        <v>51298</v>
      </c>
      <c r="R110" s="8">
        <v>296914</v>
      </c>
      <c r="S110" s="8">
        <v>180260</v>
      </c>
      <c r="T110" s="8">
        <v>10181</v>
      </c>
    </row>
    <row r="111" spans="1:20">
      <c r="A111" s="1">
        <v>45579</v>
      </c>
      <c r="B111" s="9">
        <f>nyse_gme_volume_by_exchange[[#This Row],[Off Exchange2]]/SUM(nyse_gme_volume_by_exchange[[#This Row],[NYSE National]:[LTSE]])</f>
        <v>0.6001305195633938</v>
      </c>
      <c r="C111" s="12">
        <f>SUM(nyse_gme_volume_by_exchange[[#This Row],[NYSE National]:[LTSE]])</f>
        <v>6636553</v>
      </c>
      <c r="D111" s="8">
        <v>4765</v>
      </c>
      <c r="E111" s="8">
        <v>26830</v>
      </c>
      <c r="F111" s="8">
        <v>13465</v>
      </c>
      <c r="G111" s="8">
        <v>18282</v>
      </c>
      <c r="H111" s="8">
        <v>3014</v>
      </c>
      <c r="I111" s="8">
        <v>728722</v>
      </c>
      <c r="J111" s="8">
        <v>79805</v>
      </c>
      <c r="K111" s="8">
        <v>19755</v>
      </c>
      <c r="L111" s="8">
        <v>549289</v>
      </c>
      <c r="M111" s="8">
        <v>139482</v>
      </c>
      <c r="N111" s="8">
        <v>413636</v>
      </c>
      <c r="O111" s="8">
        <v>3982798</v>
      </c>
      <c r="P111" s="8">
        <v>200</v>
      </c>
      <c r="Q111" s="8">
        <v>78638</v>
      </c>
      <c r="R111" s="8">
        <v>353574</v>
      </c>
      <c r="S111" s="8">
        <v>216128</v>
      </c>
      <c r="T111" s="8">
        <v>8170</v>
      </c>
    </row>
    <row r="112" spans="1:20">
      <c r="A112" s="1">
        <v>45576</v>
      </c>
      <c r="B112" s="9">
        <f>nyse_gme_volume_by_exchange[[#This Row],[Off Exchange2]]/SUM(nyse_gme_volume_by_exchange[[#This Row],[NYSE National]:[LTSE]])</f>
        <v>0.49848278745899838</v>
      </c>
      <c r="C112" s="12">
        <f>SUM(nyse_gme_volume_by_exchange[[#This Row],[NYSE National]:[LTSE]])</f>
        <v>3931552</v>
      </c>
      <c r="D112" s="8">
        <v>5044</v>
      </c>
      <c r="E112" s="8">
        <v>21280</v>
      </c>
      <c r="F112" s="8">
        <v>32341</v>
      </c>
      <c r="G112" s="8">
        <v>31353</v>
      </c>
      <c r="H112" s="8">
        <v>7385</v>
      </c>
      <c r="I112" s="8">
        <v>538769</v>
      </c>
      <c r="J112" s="8">
        <v>83307</v>
      </c>
      <c r="K112" s="8">
        <v>7664</v>
      </c>
      <c r="L112" s="8">
        <v>326580</v>
      </c>
      <c r="M112" s="8">
        <v>145675</v>
      </c>
      <c r="N112" s="8">
        <v>297342</v>
      </c>
      <c r="O112" s="8">
        <v>1959811</v>
      </c>
      <c r="P112" s="8">
        <v>1497</v>
      </c>
      <c r="Q112" s="8">
        <v>51295</v>
      </c>
      <c r="R112" s="8">
        <v>258927</v>
      </c>
      <c r="S112" s="8">
        <v>158894</v>
      </c>
      <c r="T112" s="8">
        <v>4388</v>
      </c>
    </row>
    <row r="113" spans="1:20">
      <c r="A113" s="1">
        <v>45575</v>
      </c>
      <c r="B113" s="9">
        <f>nyse_gme_volume_by_exchange[[#This Row],[Off Exchange2]]/SUM(nyse_gme_volume_by_exchange[[#This Row],[NYSE National]:[LTSE]])</f>
        <v>0.55820993982488509</v>
      </c>
      <c r="C113" s="12">
        <f>SUM(nyse_gme_volume_by_exchange[[#This Row],[NYSE National]:[LTSE]])</f>
        <v>4180798</v>
      </c>
      <c r="D113" s="8">
        <v>2975</v>
      </c>
      <c r="E113" s="8">
        <v>11891</v>
      </c>
      <c r="F113" s="8">
        <v>5532</v>
      </c>
      <c r="G113" s="8">
        <v>16655</v>
      </c>
      <c r="H113" s="8">
        <v>6280</v>
      </c>
      <c r="I113" s="8">
        <v>450539</v>
      </c>
      <c r="J113" s="8">
        <v>70633</v>
      </c>
      <c r="K113" s="8">
        <v>12436</v>
      </c>
      <c r="L113" s="8">
        <v>297717</v>
      </c>
      <c r="M113" s="8">
        <v>98244</v>
      </c>
      <c r="N113" s="8">
        <v>386304</v>
      </c>
      <c r="O113" s="8">
        <v>2333763</v>
      </c>
      <c r="P113" s="8">
        <v>2075</v>
      </c>
      <c r="Q113" s="8">
        <v>58406</v>
      </c>
      <c r="R113" s="8">
        <v>235729</v>
      </c>
      <c r="S113" s="8">
        <v>187258</v>
      </c>
      <c r="T113" s="8">
        <v>4361</v>
      </c>
    </row>
    <row r="114" spans="1:20">
      <c r="A114" s="1">
        <v>45574</v>
      </c>
      <c r="B114" s="9">
        <f>nyse_gme_volume_by_exchange[[#This Row],[Off Exchange2]]/SUM(nyse_gme_volume_by_exchange[[#This Row],[NYSE National]:[LTSE]])</f>
        <v>0.5171034747061829</v>
      </c>
      <c r="C114" s="12">
        <f>SUM(nyse_gme_volume_by_exchange[[#This Row],[NYSE National]:[LTSE]])</f>
        <v>3914000</v>
      </c>
      <c r="D114" s="8">
        <v>3660</v>
      </c>
      <c r="E114" s="8">
        <v>9832</v>
      </c>
      <c r="F114" s="8">
        <v>2931</v>
      </c>
      <c r="G114" s="8">
        <v>12179</v>
      </c>
      <c r="H114" s="8">
        <v>4851</v>
      </c>
      <c r="I114" s="8">
        <v>567474</v>
      </c>
      <c r="J114" s="8">
        <v>65391</v>
      </c>
      <c r="K114" s="8">
        <v>11602</v>
      </c>
      <c r="L114" s="8">
        <v>365755</v>
      </c>
      <c r="M114" s="8">
        <v>92149</v>
      </c>
      <c r="N114" s="8">
        <v>261191</v>
      </c>
      <c r="O114" s="8">
        <v>2023943</v>
      </c>
      <c r="P114" s="8">
        <v>304</v>
      </c>
      <c r="Q114" s="8">
        <v>52549</v>
      </c>
      <c r="R114" s="8">
        <v>274125</v>
      </c>
      <c r="S114" s="8">
        <v>163267</v>
      </c>
      <c r="T114" s="8">
        <v>2797</v>
      </c>
    </row>
    <row r="115" spans="1:20">
      <c r="A115" s="1">
        <v>45573</v>
      </c>
      <c r="B115" s="9">
        <f>nyse_gme_volume_by_exchange[[#This Row],[Off Exchange2]]/SUM(nyse_gme_volume_by_exchange[[#This Row],[NYSE National]:[LTSE]])</f>
        <v>0.55936471432101198</v>
      </c>
      <c r="C115" s="12">
        <f>SUM(nyse_gme_volume_by_exchange[[#This Row],[NYSE National]:[LTSE]])</f>
        <v>4840468</v>
      </c>
      <c r="D115" s="8">
        <v>3349</v>
      </c>
      <c r="E115" s="8">
        <v>12744</v>
      </c>
      <c r="F115" s="8">
        <v>6078</v>
      </c>
      <c r="G115" s="8">
        <v>2492</v>
      </c>
      <c r="H115" s="8">
        <v>2684</v>
      </c>
      <c r="I115" s="8">
        <v>634178</v>
      </c>
      <c r="J115" s="8">
        <v>60158</v>
      </c>
      <c r="K115" s="8">
        <v>16578</v>
      </c>
      <c r="L115" s="8">
        <v>370619</v>
      </c>
      <c r="M115" s="8">
        <v>99241</v>
      </c>
      <c r="N115" s="8">
        <v>335840</v>
      </c>
      <c r="O115" s="8">
        <v>2707587</v>
      </c>
      <c r="P115" s="8">
        <v>3260</v>
      </c>
      <c r="Q115" s="8">
        <v>75044</v>
      </c>
      <c r="R115" s="8">
        <v>291484</v>
      </c>
      <c r="S115" s="8">
        <v>216658</v>
      </c>
      <c r="T115" s="8">
        <v>2474</v>
      </c>
    </row>
    <row r="116" spans="1:20">
      <c r="A116" s="1">
        <v>45572</v>
      </c>
      <c r="B116" s="9">
        <f>nyse_gme_volume_by_exchange[[#This Row],[Off Exchange2]]/SUM(nyse_gme_volume_by_exchange[[#This Row],[NYSE National]:[LTSE]])</f>
        <v>0.48238377523429654</v>
      </c>
      <c r="C116" s="12">
        <f>SUM(nyse_gme_volume_by_exchange[[#This Row],[NYSE National]:[LTSE]])</f>
        <v>5988031</v>
      </c>
      <c r="D116" s="8">
        <v>12322</v>
      </c>
      <c r="E116" s="8">
        <v>21941</v>
      </c>
      <c r="F116" s="8">
        <v>6846</v>
      </c>
      <c r="G116" s="8">
        <v>4095</v>
      </c>
      <c r="H116" s="8">
        <v>8368</v>
      </c>
      <c r="I116" s="8">
        <v>1023694</v>
      </c>
      <c r="J116" s="8">
        <v>81459</v>
      </c>
      <c r="K116" s="8">
        <v>20120</v>
      </c>
      <c r="L116" s="8">
        <v>529883</v>
      </c>
      <c r="M116" s="8">
        <v>157704</v>
      </c>
      <c r="N116" s="8">
        <v>407595</v>
      </c>
      <c r="O116" s="8">
        <v>2888529</v>
      </c>
      <c r="P116" s="8">
        <v>2467</v>
      </c>
      <c r="Q116" s="8">
        <v>89143</v>
      </c>
      <c r="R116" s="8">
        <v>449146</v>
      </c>
      <c r="S116" s="8">
        <v>284398</v>
      </c>
      <c r="T116" s="8">
        <v>321</v>
      </c>
    </row>
    <row r="117" spans="1:20">
      <c r="A117" s="1">
        <v>45569</v>
      </c>
      <c r="B117" s="9">
        <f>nyse_gme_volume_by_exchange[[#This Row],[Off Exchange2]]/SUM(nyse_gme_volume_by_exchange[[#This Row],[NYSE National]:[LTSE]])</f>
        <v>0.44287092127937056</v>
      </c>
      <c r="C117" s="12">
        <f>SUM(nyse_gme_volume_by_exchange[[#This Row],[NYSE National]:[LTSE]])</f>
        <v>5316802</v>
      </c>
      <c r="D117" s="8">
        <v>11799</v>
      </c>
      <c r="E117" s="8">
        <v>22407</v>
      </c>
      <c r="F117" s="8">
        <v>6254</v>
      </c>
      <c r="G117" s="8">
        <v>3585</v>
      </c>
      <c r="H117" s="8">
        <v>7899</v>
      </c>
      <c r="I117" s="8">
        <v>836215</v>
      </c>
      <c r="J117" s="8">
        <v>127707</v>
      </c>
      <c r="K117" s="8">
        <v>25920</v>
      </c>
      <c r="L117" s="8">
        <v>446052</v>
      </c>
      <c r="M117" s="8">
        <v>175675</v>
      </c>
      <c r="N117" s="8">
        <v>478327</v>
      </c>
      <c r="O117" s="8">
        <v>2354657</v>
      </c>
      <c r="P117" s="8">
        <v>3190</v>
      </c>
      <c r="Q117" s="8">
        <v>91502</v>
      </c>
      <c r="R117" s="8">
        <v>427352</v>
      </c>
      <c r="S117" s="8">
        <v>298261</v>
      </c>
      <c r="T117" s="8">
        <v>0</v>
      </c>
    </row>
    <row r="118" spans="1:20">
      <c r="A118" s="1">
        <v>45568</v>
      </c>
      <c r="B118" s="9">
        <f>nyse_gme_volume_by_exchange[[#This Row],[Off Exchange2]]/SUM(nyse_gme_volume_by_exchange[[#This Row],[NYSE National]:[LTSE]])</f>
        <v>0.47406592648206419</v>
      </c>
      <c r="C118" s="12">
        <f>SUM(nyse_gme_volume_by_exchange[[#This Row],[NYSE National]:[LTSE]])</f>
        <v>4665773</v>
      </c>
      <c r="D118" s="8">
        <v>4723</v>
      </c>
      <c r="E118" s="8">
        <v>15072</v>
      </c>
      <c r="F118" s="8">
        <v>7746</v>
      </c>
      <c r="G118" s="8">
        <v>6459</v>
      </c>
      <c r="H118" s="8">
        <v>3544</v>
      </c>
      <c r="I118" s="8">
        <v>866625</v>
      </c>
      <c r="J118" s="8">
        <v>49247</v>
      </c>
      <c r="K118" s="8">
        <v>14285</v>
      </c>
      <c r="L118" s="8">
        <v>450498</v>
      </c>
      <c r="M118" s="8">
        <v>89618</v>
      </c>
      <c r="N118" s="8">
        <v>383354</v>
      </c>
      <c r="O118" s="8">
        <v>2211884</v>
      </c>
      <c r="P118" s="8">
        <v>3037</v>
      </c>
      <c r="Q118" s="8">
        <v>59909</v>
      </c>
      <c r="R118" s="8">
        <v>288705</v>
      </c>
      <c r="S118" s="8">
        <v>211067</v>
      </c>
      <c r="T118" s="8">
        <v>0</v>
      </c>
    </row>
    <row r="119" spans="1:20">
      <c r="A119" s="1">
        <v>45567</v>
      </c>
      <c r="B119" s="9">
        <f>nyse_gme_volume_by_exchange[[#This Row],[Off Exchange2]]/SUM(nyse_gme_volume_by_exchange[[#This Row],[NYSE National]:[LTSE]])</f>
        <v>0.56683875418109564</v>
      </c>
      <c r="C119" s="12">
        <f>SUM(nyse_gme_volume_by_exchange[[#This Row],[NYSE National]:[LTSE]])</f>
        <v>5674051</v>
      </c>
      <c r="D119" s="8">
        <v>4136</v>
      </c>
      <c r="E119" s="8">
        <v>17339</v>
      </c>
      <c r="F119" s="8">
        <v>2027</v>
      </c>
      <c r="G119" s="8">
        <v>11664</v>
      </c>
      <c r="H119" s="8">
        <v>4545</v>
      </c>
      <c r="I119" s="8">
        <v>647892</v>
      </c>
      <c r="J119" s="8">
        <v>100929</v>
      </c>
      <c r="K119" s="8">
        <v>16248</v>
      </c>
      <c r="L119" s="8">
        <v>393262</v>
      </c>
      <c r="M119" s="8">
        <v>200950</v>
      </c>
      <c r="N119" s="8">
        <v>365026</v>
      </c>
      <c r="O119" s="8">
        <v>3216272</v>
      </c>
      <c r="P119" s="8">
        <v>5826</v>
      </c>
      <c r="Q119" s="8">
        <v>84525</v>
      </c>
      <c r="R119" s="8">
        <v>344926</v>
      </c>
      <c r="S119" s="8">
        <v>258484</v>
      </c>
      <c r="T119" s="8">
        <v>0</v>
      </c>
    </row>
    <row r="120" spans="1:20">
      <c r="A120" s="1">
        <v>45566</v>
      </c>
      <c r="B120" s="9">
        <f>nyse_gme_volume_by_exchange[[#This Row],[Off Exchange2]]/SUM(nyse_gme_volume_by_exchange[[#This Row],[NYSE National]:[LTSE]])</f>
        <v>0.52533793393730399</v>
      </c>
      <c r="C120" s="12">
        <f>SUM(nyse_gme_volume_by_exchange[[#This Row],[NYSE National]:[LTSE]])</f>
        <v>7189201</v>
      </c>
      <c r="D120" s="8">
        <v>7247</v>
      </c>
      <c r="E120" s="8">
        <v>20194</v>
      </c>
      <c r="F120" s="8">
        <v>18236</v>
      </c>
      <c r="G120" s="8">
        <v>1804</v>
      </c>
      <c r="H120" s="8">
        <v>6120</v>
      </c>
      <c r="I120" s="8">
        <v>1142077</v>
      </c>
      <c r="J120" s="8">
        <v>107594</v>
      </c>
      <c r="K120" s="8">
        <v>21841</v>
      </c>
      <c r="L120" s="8">
        <v>647125</v>
      </c>
      <c r="M120" s="8">
        <v>156809</v>
      </c>
      <c r="N120" s="8">
        <v>453820</v>
      </c>
      <c r="O120" s="8">
        <v>3776760</v>
      </c>
      <c r="P120" s="8">
        <v>28894</v>
      </c>
      <c r="Q120" s="8">
        <v>84137</v>
      </c>
      <c r="R120" s="8">
        <v>443368</v>
      </c>
      <c r="S120" s="8">
        <v>273175</v>
      </c>
      <c r="T120" s="8">
        <v>0</v>
      </c>
    </row>
    <row r="121" spans="1:20">
      <c r="A121" s="1">
        <v>45565</v>
      </c>
      <c r="B121" s="9">
        <f>nyse_gme_volume_by_exchange[[#This Row],[Off Exchange2]]/SUM(nyse_gme_volume_by_exchange[[#This Row],[NYSE National]:[LTSE]])</f>
        <v>0.56160460141261137</v>
      </c>
      <c r="C121" s="12">
        <f>SUM(nyse_gme_volume_by_exchange[[#This Row],[NYSE National]:[LTSE]])</f>
        <v>10181569</v>
      </c>
      <c r="D121" s="8">
        <v>6188</v>
      </c>
      <c r="E121" s="8">
        <v>28054</v>
      </c>
      <c r="F121" s="8">
        <v>9548</v>
      </c>
      <c r="G121" s="8">
        <v>3825</v>
      </c>
      <c r="H121" s="8">
        <v>7129</v>
      </c>
      <c r="I121" s="8">
        <v>1202406</v>
      </c>
      <c r="J121" s="8">
        <v>135144</v>
      </c>
      <c r="K121" s="8">
        <v>28438</v>
      </c>
      <c r="L121" s="8">
        <v>839708</v>
      </c>
      <c r="M121" s="8">
        <v>238487</v>
      </c>
      <c r="N121" s="8">
        <v>814143</v>
      </c>
      <c r="O121" s="8">
        <v>5718016</v>
      </c>
      <c r="P121" s="8">
        <v>4789</v>
      </c>
      <c r="Q121" s="8">
        <v>96310</v>
      </c>
      <c r="R121" s="8">
        <v>613081</v>
      </c>
      <c r="S121" s="8">
        <v>436303</v>
      </c>
      <c r="T121" s="8">
        <v>0</v>
      </c>
    </row>
    <row r="122" spans="1:20">
      <c r="A122" s="1">
        <v>45562</v>
      </c>
      <c r="B122" s="9">
        <f>nyse_gme_volume_by_exchange[[#This Row],[Off Exchange2]]/SUM(nyse_gme_volume_by_exchange[[#This Row],[NYSE National]:[LTSE]])</f>
        <v>0.50102663147300985</v>
      </c>
      <c r="C122" s="12">
        <f>SUM(nyse_gme_volume_by_exchange[[#This Row],[NYSE National]:[LTSE]])</f>
        <v>7416488</v>
      </c>
      <c r="D122" s="8">
        <v>3146</v>
      </c>
      <c r="E122" s="8">
        <v>50135</v>
      </c>
      <c r="F122" s="8">
        <v>68484</v>
      </c>
      <c r="G122" s="8">
        <v>23776</v>
      </c>
      <c r="H122" s="8">
        <v>10899</v>
      </c>
      <c r="I122" s="8">
        <v>1174877</v>
      </c>
      <c r="J122" s="8">
        <v>87351</v>
      </c>
      <c r="K122" s="8">
        <v>25718</v>
      </c>
      <c r="L122" s="8">
        <v>715484</v>
      </c>
      <c r="M122" s="8">
        <v>176070</v>
      </c>
      <c r="N122" s="8">
        <v>506859</v>
      </c>
      <c r="O122" s="8">
        <v>3715858</v>
      </c>
      <c r="P122" s="8">
        <v>17351</v>
      </c>
      <c r="Q122" s="8">
        <v>72161</v>
      </c>
      <c r="R122" s="8">
        <v>425184</v>
      </c>
      <c r="S122" s="8">
        <v>343135</v>
      </c>
      <c r="T122" s="8">
        <v>0</v>
      </c>
    </row>
    <row r="123" spans="1:20">
      <c r="A123" s="1">
        <v>45561</v>
      </c>
      <c r="B123" s="9">
        <f>nyse_gme_volume_by_exchange[[#This Row],[Off Exchange2]]/SUM(nyse_gme_volume_by_exchange[[#This Row],[NYSE National]:[LTSE]])</f>
        <v>0.53516874461703767</v>
      </c>
      <c r="C123" s="12">
        <f>SUM(nyse_gme_volume_by_exchange[[#This Row],[NYSE National]:[LTSE]])</f>
        <v>5777488</v>
      </c>
      <c r="D123" s="8">
        <v>4548</v>
      </c>
      <c r="E123" s="8">
        <v>13532</v>
      </c>
      <c r="F123" s="8">
        <v>2257</v>
      </c>
      <c r="G123" s="8">
        <v>3412</v>
      </c>
      <c r="H123" s="8">
        <v>3162</v>
      </c>
      <c r="I123" s="8">
        <v>918541</v>
      </c>
      <c r="J123" s="8">
        <v>81176</v>
      </c>
      <c r="K123" s="8">
        <v>18495</v>
      </c>
      <c r="L123" s="8">
        <v>551410</v>
      </c>
      <c r="M123" s="8">
        <v>126595</v>
      </c>
      <c r="N123" s="8">
        <v>370855</v>
      </c>
      <c r="O123" s="8">
        <v>3091931</v>
      </c>
      <c r="P123" s="8">
        <v>1654</v>
      </c>
      <c r="Q123" s="8">
        <v>60096</v>
      </c>
      <c r="R123" s="8">
        <v>327784</v>
      </c>
      <c r="S123" s="8">
        <v>202040</v>
      </c>
      <c r="T123" s="8">
        <v>0</v>
      </c>
    </row>
    <row r="124" spans="1:20">
      <c r="A124" s="1">
        <v>45560</v>
      </c>
      <c r="B124" s="9">
        <f>nyse_gme_volume_by_exchange[[#This Row],[Off Exchange2]]/SUM(nyse_gme_volume_by_exchange[[#This Row],[NYSE National]:[LTSE]])</f>
        <v>0.49069605247984738</v>
      </c>
      <c r="C124" s="12">
        <f>SUM(nyse_gme_volume_by_exchange[[#This Row],[NYSE National]:[LTSE]])</f>
        <v>6139652</v>
      </c>
      <c r="D124" s="8">
        <v>5795</v>
      </c>
      <c r="E124" s="8">
        <v>29479</v>
      </c>
      <c r="F124" s="8">
        <v>3578</v>
      </c>
      <c r="G124" s="8">
        <v>2010</v>
      </c>
      <c r="H124" s="8">
        <v>4780</v>
      </c>
      <c r="I124" s="8">
        <v>848005</v>
      </c>
      <c r="J124" s="8">
        <v>109849</v>
      </c>
      <c r="K124" s="8">
        <v>23076</v>
      </c>
      <c r="L124" s="8">
        <v>508485</v>
      </c>
      <c r="M124" s="8">
        <v>147104</v>
      </c>
      <c r="N124" s="8">
        <v>545430</v>
      </c>
      <c r="O124" s="8">
        <v>3012703</v>
      </c>
      <c r="P124" s="8">
        <v>2670</v>
      </c>
      <c r="Q124" s="8">
        <v>89164</v>
      </c>
      <c r="R124" s="8">
        <v>526887</v>
      </c>
      <c r="S124" s="8">
        <v>280637</v>
      </c>
      <c r="T124" s="8">
        <v>0</v>
      </c>
    </row>
    <row r="125" spans="1:20">
      <c r="A125" s="1">
        <v>45559</v>
      </c>
      <c r="B125" s="9">
        <f>nyse_gme_volume_by_exchange[[#This Row],[Off Exchange2]]/SUM(nyse_gme_volume_by_exchange[[#This Row],[NYSE National]:[LTSE]])</f>
        <v>0.47903378388802176</v>
      </c>
      <c r="C125" s="12">
        <f>SUM(nyse_gme_volume_by_exchange[[#This Row],[NYSE National]:[LTSE]])</f>
        <v>12121429</v>
      </c>
      <c r="D125" s="8">
        <v>20653</v>
      </c>
      <c r="E125" s="8">
        <v>45068</v>
      </c>
      <c r="F125" s="8">
        <v>8654</v>
      </c>
      <c r="G125" s="8">
        <v>26815</v>
      </c>
      <c r="H125" s="8">
        <v>11019</v>
      </c>
      <c r="I125" s="8">
        <v>2456152</v>
      </c>
      <c r="J125" s="8">
        <v>201961</v>
      </c>
      <c r="K125" s="8">
        <v>58721</v>
      </c>
      <c r="L125" s="8">
        <v>996609</v>
      </c>
      <c r="M125" s="8">
        <v>268552</v>
      </c>
      <c r="N125" s="8">
        <v>894157</v>
      </c>
      <c r="O125" s="8">
        <v>5806574</v>
      </c>
      <c r="P125" s="8">
        <v>11331</v>
      </c>
      <c r="Q125" s="8">
        <v>155961</v>
      </c>
      <c r="R125" s="8">
        <v>699740</v>
      </c>
      <c r="S125" s="8">
        <v>459462</v>
      </c>
      <c r="T125" s="8">
        <v>0</v>
      </c>
    </row>
    <row r="126" spans="1:20">
      <c r="A126" s="1">
        <v>45558</v>
      </c>
      <c r="B126" s="9">
        <f>nyse_gme_volume_by_exchange[[#This Row],[Off Exchange2]]/SUM(nyse_gme_volume_by_exchange[[#This Row],[NYSE National]:[LTSE]])</f>
        <v>0.47401982610637777</v>
      </c>
      <c r="C126" s="12">
        <f>SUM(nyse_gme_volume_by_exchange[[#This Row],[NYSE National]:[LTSE]])</f>
        <v>13969460</v>
      </c>
      <c r="D126" s="8">
        <v>13710</v>
      </c>
      <c r="E126" s="8">
        <v>38274</v>
      </c>
      <c r="F126" s="8">
        <v>19788</v>
      </c>
      <c r="G126" s="8">
        <v>6283</v>
      </c>
      <c r="H126" s="8">
        <v>14753</v>
      </c>
      <c r="I126" s="8">
        <v>2564117</v>
      </c>
      <c r="J126" s="8">
        <v>188825</v>
      </c>
      <c r="K126" s="8">
        <v>45019</v>
      </c>
      <c r="L126" s="8">
        <v>1231530</v>
      </c>
      <c r="M126" s="8">
        <v>270032</v>
      </c>
      <c r="N126" s="8">
        <v>1176677</v>
      </c>
      <c r="O126" s="8">
        <v>6621801</v>
      </c>
      <c r="P126" s="8">
        <v>11548</v>
      </c>
      <c r="Q126" s="8">
        <v>135853</v>
      </c>
      <c r="R126" s="8">
        <v>1073355</v>
      </c>
      <c r="S126" s="8">
        <v>557895</v>
      </c>
      <c r="T126" s="8">
        <v>0</v>
      </c>
    </row>
    <row r="127" spans="1:20">
      <c r="A127" s="1">
        <v>45555</v>
      </c>
      <c r="B127" s="9">
        <f>nyse_gme_volume_by_exchange[[#This Row],[Off Exchange2]]/SUM(nyse_gme_volume_by_exchange[[#This Row],[NYSE National]:[LTSE]])</f>
        <v>0.41765396345303979</v>
      </c>
      <c r="C127" s="12">
        <f>SUM(nyse_gme_volume_by_exchange[[#This Row],[NYSE National]:[LTSE]])</f>
        <v>61919240</v>
      </c>
      <c r="D127" s="8">
        <v>65950</v>
      </c>
      <c r="E127" s="8">
        <v>271525</v>
      </c>
      <c r="F127" s="8">
        <v>80854</v>
      </c>
      <c r="G127" s="8">
        <v>23482</v>
      </c>
      <c r="H127" s="8">
        <v>54615</v>
      </c>
      <c r="I127" s="8">
        <v>24446839</v>
      </c>
      <c r="J127" s="8">
        <v>448331</v>
      </c>
      <c r="K127" s="8">
        <v>179035</v>
      </c>
      <c r="L127" s="8">
        <v>3158149</v>
      </c>
      <c r="M127" s="8">
        <v>860820</v>
      </c>
      <c r="N127" s="8">
        <v>2204866</v>
      </c>
      <c r="O127" s="8">
        <v>25860816</v>
      </c>
      <c r="P127" s="8">
        <v>15985</v>
      </c>
      <c r="Q127" s="8">
        <v>504031</v>
      </c>
      <c r="R127" s="8">
        <v>2253166</v>
      </c>
      <c r="S127" s="8">
        <v>1490776</v>
      </c>
      <c r="T127" s="8">
        <v>0</v>
      </c>
    </row>
    <row r="128" spans="1:20">
      <c r="A128" s="1">
        <v>45554</v>
      </c>
      <c r="B128" s="9">
        <f>nyse_gme_volume_by_exchange[[#This Row],[Off Exchange2]]/SUM(nyse_gme_volume_by_exchange[[#This Row],[NYSE National]:[LTSE]])</f>
        <v>0.42802070372397671</v>
      </c>
      <c r="C128" s="12">
        <f>SUM(nyse_gme_volume_by_exchange[[#This Row],[NYSE National]:[LTSE]])</f>
        <v>8902553</v>
      </c>
      <c r="D128" s="8">
        <v>41254</v>
      </c>
      <c r="E128" s="8">
        <v>42910</v>
      </c>
      <c r="F128" s="8">
        <v>14791</v>
      </c>
      <c r="G128" s="8">
        <v>4523</v>
      </c>
      <c r="H128" s="8">
        <v>4617</v>
      </c>
      <c r="I128" s="8">
        <v>2085998</v>
      </c>
      <c r="J128" s="8">
        <v>237733</v>
      </c>
      <c r="K128" s="8">
        <v>24655</v>
      </c>
      <c r="L128" s="8">
        <v>738102</v>
      </c>
      <c r="M128" s="8">
        <v>202457</v>
      </c>
      <c r="N128" s="8">
        <v>621136</v>
      </c>
      <c r="O128" s="8">
        <v>3810477</v>
      </c>
      <c r="P128" s="8">
        <v>1285</v>
      </c>
      <c r="Q128" s="8">
        <v>82512</v>
      </c>
      <c r="R128" s="8">
        <v>662829</v>
      </c>
      <c r="S128" s="8">
        <v>327274</v>
      </c>
      <c r="T128" s="8">
        <v>0</v>
      </c>
    </row>
    <row r="129" spans="1:20">
      <c r="A129" s="1">
        <v>45553</v>
      </c>
      <c r="B129" s="9">
        <f>nyse_gme_volume_by_exchange[[#This Row],[Off Exchange2]]/SUM(nyse_gme_volume_by_exchange[[#This Row],[NYSE National]:[LTSE]])</f>
        <v>0.4428026855586904</v>
      </c>
      <c r="C129" s="12">
        <f>SUM(nyse_gme_volume_by_exchange[[#This Row],[NYSE National]:[LTSE]])</f>
        <v>10728196</v>
      </c>
      <c r="D129" s="8">
        <v>30249</v>
      </c>
      <c r="E129" s="8">
        <v>34846</v>
      </c>
      <c r="F129" s="8">
        <v>17618</v>
      </c>
      <c r="G129" s="8">
        <v>4858</v>
      </c>
      <c r="H129" s="8">
        <v>6347</v>
      </c>
      <c r="I129" s="8">
        <v>2102489</v>
      </c>
      <c r="J129" s="8">
        <v>416663</v>
      </c>
      <c r="K129" s="8">
        <v>44776</v>
      </c>
      <c r="L129" s="8">
        <v>1129609</v>
      </c>
      <c r="M129" s="8">
        <v>209166</v>
      </c>
      <c r="N129" s="8">
        <v>586563</v>
      </c>
      <c r="O129" s="8">
        <v>4750474</v>
      </c>
      <c r="P129" s="8">
        <v>10599</v>
      </c>
      <c r="Q129" s="8">
        <v>99423</v>
      </c>
      <c r="R129" s="8">
        <v>909151</v>
      </c>
      <c r="S129" s="8">
        <v>375365</v>
      </c>
      <c r="T129" s="8">
        <v>0</v>
      </c>
    </row>
    <row r="130" spans="1:20">
      <c r="A130" s="1">
        <v>45552</v>
      </c>
      <c r="B130" s="9">
        <f>nyse_gme_volume_by_exchange[[#This Row],[Off Exchange2]]/SUM(nyse_gme_volume_by_exchange[[#This Row],[NYSE National]:[LTSE]])</f>
        <v>0.4724370737770478</v>
      </c>
      <c r="C130" s="12">
        <f>SUM(nyse_gme_volume_by_exchange[[#This Row],[NYSE National]:[LTSE]])</f>
        <v>6307585</v>
      </c>
      <c r="D130" s="8">
        <v>39293</v>
      </c>
      <c r="E130" s="8">
        <v>42866</v>
      </c>
      <c r="F130" s="8">
        <v>19078</v>
      </c>
      <c r="G130" s="8">
        <v>5906</v>
      </c>
      <c r="H130" s="8">
        <v>4942</v>
      </c>
      <c r="I130" s="8">
        <v>743199</v>
      </c>
      <c r="J130" s="8">
        <v>425246</v>
      </c>
      <c r="K130" s="8">
        <v>17387</v>
      </c>
      <c r="L130" s="8">
        <v>596878</v>
      </c>
      <c r="M130" s="8">
        <v>124825</v>
      </c>
      <c r="N130" s="8">
        <v>476327</v>
      </c>
      <c r="O130" s="8">
        <v>2979937</v>
      </c>
      <c r="P130" s="8">
        <v>4587</v>
      </c>
      <c r="Q130" s="8">
        <v>98634</v>
      </c>
      <c r="R130" s="8">
        <v>496615</v>
      </c>
      <c r="S130" s="8">
        <v>231865</v>
      </c>
      <c r="T130" s="8">
        <v>0</v>
      </c>
    </row>
    <row r="131" spans="1:20">
      <c r="A131" s="1">
        <v>45551</v>
      </c>
      <c r="B131" s="9">
        <f>nyse_gme_volume_by_exchange[[#This Row],[Off Exchange2]]/SUM(nyse_gme_volume_by_exchange[[#This Row],[NYSE National]:[LTSE]])</f>
        <v>0.53902516586585802</v>
      </c>
      <c r="C131" s="12">
        <f>SUM(nyse_gme_volume_by_exchange[[#This Row],[NYSE National]:[LTSE]])</f>
        <v>5981038</v>
      </c>
      <c r="D131" s="8">
        <v>797</v>
      </c>
      <c r="E131" s="8">
        <v>11588</v>
      </c>
      <c r="F131" s="8">
        <v>4086</v>
      </c>
      <c r="G131" s="8">
        <v>3467</v>
      </c>
      <c r="H131" s="8">
        <v>2487</v>
      </c>
      <c r="I131" s="8">
        <v>724617</v>
      </c>
      <c r="J131" s="8">
        <v>146902</v>
      </c>
      <c r="K131" s="8">
        <v>13065</v>
      </c>
      <c r="L131" s="8">
        <v>618814</v>
      </c>
      <c r="M131" s="8">
        <v>104064</v>
      </c>
      <c r="N131" s="8">
        <v>401821</v>
      </c>
      <c r="O131" s="8">
        <v>3223930</v>
      </c>
      <c r="P131" s="8">
        <v>7115</v>
      </c>
      <c r="Q131" s="8">
        <v>49966</v>
      </c>
      <c r="R131" s="8">
        <v>425171</v>
      </c>
      <c r="S131" s="8">
        <v>243148</v>
      </c>
      <c r="T131" s="8">
        <v>0</v>
      </c>
    </row>
    <row r="132" spans="1:20">
      <c r="A132" s="1">
        <v>45548</v>
      </c>
      <c r="B132" s="9">
        <f>nyse_gme_volume_by_exchange[[#This Row],[Off Exchange2]]/SUM(nyse_gme_volume_by_exchange[[#This Row],[NYSE National]:[LTSE]])</f>
        <v>0.52965210645306127</v>
      </c>
      <c r="C132" s="12">
        <f>SUM(nyse_gme_volume_by_exchange[[#This Row],[NYSE National]:[LTSE]])</f>
        <v>8053728</v>
      </c>
      <c r="D132" s="8">
        <v>3165</v>
      </c>
      <c r="E132" s="8">
        <v>13541</v>
      </c>
      <c r="F132" s="8">
        <v>5994</v>
      </c>
      <c r="G132" s="8">
        <v>4412</v>
      </c>
      <c r="H132" s="8">
        <v>5800</v>
      </c>
      <c r="I132" s="8">
        <v>984242</v>
      </c>
      <c r="J132" s="8">
        <v>398400</v>
      </c>
      <c r="K132" s="8">
        <v>20050</v>
      </c>
      <c r="L132" s="8">
        <v>979905</v>
      </c>
      <c r="M132" s="8">
        <v>144367</v>
      </c>
      <c r="N132" s="8">
        <v>309409</v>
      </c>
      <c r="O132" s="8">
        <v>4265674</v>
      </c>
      <c r="P132" s="8">
        <v>7355</v>
      </c>
      <c r="Q132" s="8">
        <v>50285</v>
      </c>
      <c r="R132" s="8">
        <v>603927</v>
      </c>
      <c r="S132" s="8">
        <v>257202</v>
      </c>
      <c r="T132" s="8">
        <v>0</v>
      </c>
    </row>
    <row r="133" spans="1:20">
      <c r="A133" s="1">
        <v>45547</v>
      </c>
      <c r="B133" s="9">
        <f>nyse_gme_volume_by_exchange[[#This Row],[Off Exchange2]]/SUM(nyse_gme_volume_by_exchange[[#This Row],[NYSE National]:[LTSE]])</f>
        <v>0.54428247670274388</v>
      </c>
      <c r="C133" s="12">
        <f>SUM(nyse_gme_volume_by_exchange[[#This Row],[NYSE National]:[LTSE]])</f>
        <v>9567543</v>
      </c>
      <c r="D133" s="8">
        <v>11805</v>
      </c>
      <c r="E133" s="8">
        <v>36773</v>
      </c>
      <c r="F133" s="8">
        <v>14213</v>
      </c>
      <c r="G133" s="8">
        <v>4802</v>
      </c>
      <c r="H133" s="8">
        <v>7526</v>
      </c>
      <c r="I133" s="8">
        <v>847570</v>
      </c>
      <c r="J133" s="8">
        <v>478586</v>
      </c>
      <c r="K133" s="8">
        <v>36514</v>
      </c>
      <c r="L133" s="8">
        <v>1053764</v>
      </c>
      <c r="M133" s="8">
        <v>155373</v>
      </c>
      <c r="N133" s="8">
        <v>473892</v>
      </c>
      <c r="O133" s="8">
        <v>5207446</v>
      </c>
      <c r="P133" s="8">
        <v>10344</v>
      </c>
      <c r="Q133" s="8">
        <v>77984</v>
      </c>
      <c r="R133" s="8">
        <v>819081</v>
      </c>
      <c r="S133" s="8">
        <v>331870</v>
      </c>
      <c r="T133" s="8">
        <v>0</v>
      </c>
    </row>
    <row r="134" spans="1:20">
      <c r="A134" s="1">
        <v>45546</v>
      </c>
      <c r="B134" s="9">
        <f>nyse_gme_volume_by_exchange[[#This Row],[Off Exchange2]]/SUM(nyse_gme_volume_by_exchange[[#This Row],[NYSE National]:[LTSE]])</f>
        <v>0.49239612905661784</v>
      </c>
      <c r="C134" s="12">
        <f>SUM(nyse_gme_volume_by_exchange[[#This Row],[NYSE National]:[LTSE]])</f>
        <v>28921322</v>
      </c>
      <c r="D134" s="8">
        <v>60923</v>
      </c>
      <c r="E134" s="8">
        <v>191964</v>
      </c>
      <c r="F134" s="8">
        <v>16422</v>
      </c>
      <c r="G134" s="8">
        <v>22536</v>
      </c>
      <c r="H134" s="8">
        <v>83073</v>
      </c>
      <c r="I134" s="8">
        <v>3134435</v>
      </c>
      <c r="J134" s="8">
        <v>1749239</v>
      </c>
      <c r="K134" s="8">
        <v>185486</v>
      </c>
      <c r="L134" s="8">
        <v>2496172</v>
      </c>
      <c r="M134" s="8">
        <v>544530</v>
      </c>
      <c r="N134" s="8">
        <v>2355385</v>
      </c>
      <c r="O134" s="8">
        <v>14240747</v>
      </c>
      <c r="P134" s="8">
        <v>14526</v>
      </c>
      <c r="Q134" s="8">
        <v>212573</v>
      </c>
      <c r="R134" s="8">
        <v>2429732</v>
      </c>
      <c r="S134" s="8">
        <v>1183579</v>
      </c>
      <c r="T134" s="8">
        <v>0</v>
      </c>
    </row>
    <row r="135" spans="1:20">
      <c r="A135" s="1">
        <v>45545</v>
      </c>
      <c r="B135" s="9">
        <f>nyse_gme_volume_by_exchange[[#This Row],[Off Exchange2]]/SUM(nyse_gme_volume_by_exchange[[#This Row],[NYSE National]:[LTSE]])</f>
        <v>0.43490395041568503</v>
      </c>
      <c r="C135" s="12">
        <f>SUM(nyse_gme_volume_by_exchange[[#This Row],[NYSE National]:[LTSE]])</f>
        <v>19175096</v>
      </c>
      <c r="D135" s="8">
        <v>8466</v>
      </c>
      <c r="E135" s="8">
        <v>98652</v>
      </c>
      <c r="F135" s="8">
        <v>47522</v>
      </c>
      <c r="G135" s="8">
        <v>25635</v>
      </c>
      <c r="H135" s="8">
        <v>20684</v>
      </c>
      <c r="I135" s="8">
        <v>1900380</v>
      </c>
      <c r="J135" s="8">
        <v>232902</v>
      </c>
      <c r="K135" s="8">
        <v>51700</v>
      </c>
      <c r="L135" s="8">
        <v>1847205</v>
      </c>
      <c r="M135" s="8">
        <v>516585</v>
      </c>
      <c r="N135" s="8">
        <v>2884940</v>
      </c>
      <c r="O135" s="8">
        <v>8339325</v>
      </c>
      <c r="P135" s="8">
        <v>8623</v>
      </c>
      <c r="Q135" s="8">
        <v>221169</v>
      </c>
      <c r="R135" s="8">
        <v>2297252</v>
      </c>
      <c r="S135" s="8">
        <v>674056</v>
      </c>
      <c r="T135" s="8">
        <v>0</v>
      </c>
    </row>
    <row r="136" spans="1:20">
      <c r="A136" s="1">
        <v>45544</v>
      </c>
      <c r="B136" s="9">
        <f>nyse_gme_volume_by_exchange[[#This Row],[Off Exchange2]]/SUM(nyse_gme_volume_by_exchange[[#This Row],[NYSE National]:[LTSE]])</f>
        <v>0.48538968703197144</v>
      </c>
      <c r="C136" s="12">
        <f>SUM(nyse_gme_volume_by_exchange[[#This Row],[NYSE National]:[LTSE]])</f>
        <v>14064312</v>
      </c>
      <c r="D136" s="8">
        <v>4692</v>
      </c>
      <c r="E136" s="8">
        <v>81870</v>
      </c>
      <c r="F136" s="8">
        <v>12603</v>
      </c>
      <c r="G136" s="8">
        <v>6794</v>
      </c>
      <c r="H136" s="8">
        <v>13654</v>
      </c>
      <c r="I136" s="8">
        <v>1711906</v>
      </c>
      <c r="J136" s="8">
        <v>406038</v>
      </c>
      <c r="K136" s="8">
        <v>58102</v>
      </c>
      <c r="L136" s="8">
        <v>1433699</v>
      </c>
      <c r="M136" s="8">
        <v>449212</v>
      </c>
      <c r="N136" s="8">
        <v>1143898</v>
      </c>
      <c r="O136" s="8">
        <v>6826672</v>
      </c>
      <c r="P136" s="8">
        <v>10944</v>
      </c>
      <c r="Q136" s="8">
        <v>182121</v>
      </c>
      <c r="R136" s="8">
        <v>1124543</v>
      </c>
      <c r="S136" s="8">
        <v>597564</v>
      </c>
      <c r="T136" s="8">
        <v>0</v>
      </c>
    </row>
    <row r="137" spans="1:20">
      <c r="A137" s="1">
        <v>45541</v>
      </c>
      <c r="B137" s="9">
        <f>nyse_gme_volume_by_exchange[[#This Row],[Off Exchange2]]/SUM(nyse_gme_volume_by_exchange[[#This Row],[NYSE National]:[LTSE]])</f>
        <v>0.57035555151937956</v>
      </c>
      <c r="C137" s="12">
        <f>SUM(nyse_gme_volume_by_exchange[[#This Row],[NYSE National]:[LTSE]])</f>
        <v>23883993</v>
      </c>
      <c r="D137" s="8">
        <v>9356</v>
      </c>
      <c r="E137" s="8">
        <v>165212</v>
      </c>
      <c r="F137" s="8">
        <v>97307</v>
      </c>
      <c r="G137" s="8">
        <v>10003</v>
      </c>
      <c r="H137" s="8">
        <v>49992</v>
      </c>
      <c r="I137" s="8">
        <v>2681952</v>
      </c>
      <c r="J137" s="8">
        <v>264796</v>
      </c>
      <c r="K137" s="8">
        <v>93773</v>
      </c>
      <c r="L137" s="8">
        <v>2126949</v>
      </c>
      <c r="M137" s="8">
        <v>611502</v>
      </c>
      <c r="N137" s="8">
        <v>1564532</v>
      </c>
      <c r="O137" s="8">
        <v>13622368</v>
      </c>
      <c r="P137" s="8">
        <v>49418</v>
      </c>
      <c r="Q137" s="8">
        <v>221124</v>
      </c>
      <c r="R137" s="8">
        <v>1430518</v>
      </c>
      <c r="S137" s="8">
        <v>885191</v>
      </c>
      <c r="T137" s="8">
        <v>0</v>
      </c>
    </row>
    <row r="138" spans="1:20">
      <c r="A138" s="1">
        <v>45540</v>
      </c>
      <c r="B138" s="9">
        <f>nyse_gme_volume_by_exchange[[#This Row],[Off Exchange2]]/SUM(nyse_gme_volume_by_exchange[[#This Row],[NYSE National]:[LTSE]])</f>
        <v>0.45350911997942406</v>
      </c>
      <c r="C138" s="12">
        <f>SUM(nyse_gme_volume_by_exchange[[#This Row],[NYSE National]:[LTSE]])</f>
        <v>5101108</v>
      </c>
      <c r="D138" s="8">
        <v>7116</v>
      </c>
      <c r="E138" s="8">
        <v>15830</v>
      </c>
      <c r="F138" s="8">
        <v>5493</v>
      </c>
      <c r="G138" s="8">
        <v>2614</v>
      </c>
      <c r="H138" s="8">
        <v>11386</v>
      </c>
      <c r="I138" s="8">
        <v>757644</v>
      </c>
      <c r="J138" s="8">
        <v>86508</v>
      </c>
      <c r="K138" s="8">
        <v>34433</v>
      </c>
      <c r="L138" s="8">
        <v>568553</v>
      </c>
      <c r="M138" s="8">
        <v>156538</v>
      </c>
      <c r="N138" s="8">
        <v>392826</v>
      </c>
      <c r="O138" s="8">
        <v>2313399</v>
      </c>
      <c r="P138" s="8">
        <v>3532</v>
      </c>
      <c r="Q138" s="8">
        <v>65330</v>
      </c>
      <c r="R138" s="8">
        <v>457614</v>
      </c>
      <c r="S138" s="8">
        <v>222292</v>
      </c>
      <c r="T138" s="8">
        <v>0</v>
      </c>
    </row>
    <row r="139" spans="1:20">
      <c r="A139" s="1">
        <v>45539</v>
      </c>
      <c r="B139" s="9">
        <f>nyse_gme_volume_by_exchange[[#This Row],[Off Exchange2]]/SUM(nyse_gme_volume_by_exchange[[#This Row],[NYSE National]:[LTSE]])</f>
        <v>0.51409427242221095</v>
      </c>
      <c r="C139" s="12">
        <f>SUM(nyse_gme_volume_by_exchange[[#This Row],[NYSE National]:[LTSE]])</f>
        <v>6700878</v>
      </c>
      <c r="D139" s="8">
        <v>16831</v>
      </c>
      <c r="E139" s="8">
        <v>18807</v>
      </c>
      <c r="F139" s="8">
        <v>6787</v>
      </c>
      <c r="G139" s="8">
        <v>7216</v>
      </c>
      <c r="H139" s="8">
        <v>5414</v>
      </c>
      <c r="I139" s="8">
        <v>936444</v>
      </c>
      <c r="J139" s="8">
        <v>95801</v>
      </c>
      <c r="K139" s="8">
        <v>13864</v>
      </c>
      <c r="L139" s="8">
        <v>632149</v>
      </c>
      <c r="M139" s="8">
        <v>164185</v>
      </c>
      <c r="N139" s="8">
        <v>479523</v>
      </c>
      <c r="O139" s="8">
        <v>3444883</v>
      </c>
      <c r="P139" s="8">
        <v>15265</v>
      </c>
      <c r="Q139" s="8">
        <v>91247</v>
      </c>
      <c r="R139" s="8">
        <v>489341</v>
      </c>
      <c r="S139" s="8">
        <v>283121</v>
      </c>
      <c r="T139" s="8">
        <v>0</v>
      </c>
    </row>
    <row r="140" spans="1:20">
      <c r="A140" s="1">
        <v>45538</v>
      </c>
      <c r="B140" s="9">
        <f>nyse_gme_volume_by_exchange[[#This Row],[Off Exchange2]]/SUM(nyse_gme_volume_by_exchange[[#This Row],[NYSE National]:[LTSE]])</f>
        <v>0.51707229358082674</v>
      </c>
      <c r="C140" s="12">
        <f>SUM(nyse_gme_volume_by_exchange[[#This Row],[NYSE National]:[LTSE]])</f>
        <v>11350496</v>
      </c>
      <c r="D140" s="8">
        <v>9602</v>
      </c>
      <c r="E140" s="8">
        <v>16561</v>
      </c>
      <c r="F140" s="8">
        <v>7255</v>
      </c>
      <c r="G140" s="8">
        <v>7229</v>
      </c>
      <c r="H140" s="8">
        <v>20873</v>
      </c>
      <c r="I140" s="8">
        <v>1493597</v>
      </c>
      <c r="J140" s="8">
        <v>71854</v>
      </c>
      <c r="K140" s="8">
        <v>33940</v>
      </c>
      <c r="L140" s="8">
        <v>1251889</v>
      </c>
      <c r="M140" s="8">
        <v>236797</v>
      </c>
      <c r="N140" s="8">
        <v>1031352</v>
      </c>
      <c r="O140" s="8">
        <v>5869027</v>
      </c>
      <c r="P140" s="8">
        <v>15883</v>
      </c>
      <c r="Q140" s="8">
        <v>140255</v>
      </c>
      <c r="R140" s="8">
        <v>761170</v>
      </c>
      <c r="S140" s="8">
        <v>383212</v>
      </c>
      <c r="T140" s="8">
        <v>0</v>
      </c>
    </row>
    <row r="141" spans="1:20">
      <c r="A141" s="1">
        <v>45534</v>
      </c>
      <c r="B141" s="9">
        <f>nyse_gme_volume_by_exchange[[#This Row],[Off Exchange2]]/SUM(nyse_gme_volume_by_exchange[[#This Row],[NYSE National]:[LTSE]])</f>
        <v>0.46263688737467418</v>
      </c>
      <c r="C141" s="12">
        <f>SUM(nyse_gme_volume_by_exchange[[#This Row],[NYSE National]:[LTSE]])</f>
        <v>15681322</v>
      </c>
      <c r="D141" s="8">
        <v>49372</v>
      </c>
      <c r="E141" s="8">
        <v>65252</v>
      </c>
      <c r="F141" s="8">
        <v>19978</v>
      </c>
      <c r="G141" s="8">
        <v>31185</v>
      </c>
      <c r="H141" s="8">
        <v>33196</v>
      </c>
      <c r="I141" s="8">
        <v>3627445</v>
      </c>
      <c r="J141" s="8">
        <v>157514</v>
      </c>
      <c r="K141" s="8">
        <v>46705</v>
      </c>
      <c r="L141" s="8">
        <v>1426269</v>
      </c>
      <c r="M141" s="8">
        <v>283523</v>
      </c>
      <c r="N141" s="8">
        <v>1172924</v>
      </c>
      <c r="O141" s="8">
        <v>7254758</v>
      </c>
      <c r="P141" s="8">
        <v>6970</v>
      </c>
      <c r="Q141" s="8">
        <v>91616</v>
      </c>
      <c r="R141" s="8">
        <v>915120</v>
      </c>
      <c r="S141" s="8">
        <v>499495</v>
      </c>
      <c r="T141" s="8">
        <v>0</v>
      </c>
    </row>
    <row r="142" spans="1:20">
      <c r="A142" s="1">
        <v>45533</v>
      </c>
      <c r="B142" s="9">
        <f>nyse_gme_volume_by_exchange[[#This Row],[Off Exchange2]]/SUM(nyse_gme_volume_by_exchange[[#This Row],[NYSE National]:[LTSE]])</f>
        <v>0.55804770694987171</v>
      </c>
      <c r="C142" s="12">
        <f>SUM(nyse_gme_volume_by_exchange[[#This Row],[NYSE National]:[LTSE]])</f>
        <v>10428250</v>
      </c>
      <c r="D142" s="8">
        <v>4993</v>
      </c>
      <c r="E142" s="8">
        <v>45321</v>
      </c>
      <c r="F142" s="8">
        <v>46632</v>
      </c>
      <c r="G142" s="8">
        <v>16868</v>
      </c>
      <c r="H142" s="8">
        <v>9780</v>
      </c>
      <c r="I142" s="8">
        <v>1187678</v>
      </c>
      <c r="J142" s="8">
        <v>314542</v>
      </c>
      <c r="K142" s="8">
        <v>39324</v>
      </c>
      <c r="L142" s="8">
        <v>980558</v>
      </c>
      <c r="M142" s="8">
        <v>293293</v>
      </c>
      <c r="N142" s="8">
        <v>630369</v>
      </c>
      <c r="O142" s="8">
        <v>5819461</v>
      </c>
      <c r="P142" s="8">
        <v>8101</v>
      </c>
      <c r="Q142" s="8">
        <v>108670</v>
      </c>
      <c r="R142" s="8">
        <v>545578</v>
      </c>
      <c r="S142" s="8">
        <v>377082</v>
      </c>
      <c r="T142" s="8">
        <v>0</v>
      </c>
    </row>
    <row r="143" spans="1:20">
      <c r="A143" s="1">
        <v>45532</v>
      </c>
      <c r="B143" s="9">
        <f>nyse_gme_volume_by_exchange[[#This Row],[Off Exchange2]]/SUM(nyse_gme_volume_by_exchange[[#This Row],[NYSE National]:[LTSE]])</f>
        <v>0.46292271176741306</v>
      </c>
      <c r="C143" s="12">
        <f>SUM(nyse_gme_volume_by_exchange[[#This Row],[NYSE National]:[LTSE]])</f>
        <v>5221377</v>
      </c>
      <c r="D143" s="8">
        <v>3678</v>
      </c>
      <c r="E143" s="8">
        <v>14595</v>
      </c>
      <c r="F143" s="8">
        <v>15434</v>
      </c>
      <c r="G143" s="8">
        <v>14104</v>
      </c>
      <c r="H143" s="8">
        <v>7510</v>
      </c>
      <c r="I143" s="8">
        <v>893124</v>
      </c>
      <c r="J143" s="8">
        <v>84516</v>
      </c>
      <c r="K143" s="8">
        <v>24998</v>
      </c>
      <c r="L143" s="8">
        <v>457912</v>
      </c>
      <c r="M143" s="8">
        <v>150013</v>
      </c>
      <c r="N143" s="8">
        <v>484285</v>
      </c>
      <c r="O143" s="8">
        <v>2417094</v>
      </c>
      <c r="P143" s="8">
        <v>6219</v>
      </c>
      <c r="Q143" s="8">
        <v>38879</v>
      </c>
      <c r="R143" s="8">
        <v>376491</v>
      </c>
      <c r="S143" s="8">
        <v>232525</v>
      </c>
      <c r="T143" s="8">
        <v>0</v>
      </c>
    </row>
    <row r="144" spans="1:20">
      <c r="A144" s="1">
        <v>45531</v>
      </c>
      <c r="B144" s="9">
        <f>nyse_gme_volume_by_exchange[[#This Row],[Off Exchange2]]/SUM(nyse_gme_volume_by_exchange[[#This Row],[NYSE National]:[LTSE]])</f>
        <v>0.48783367616294993</v>
      </c>
      <c r="C144" s="12">
        <f>SUM(nyse_gme_volume_by_exchange[[#This Row],[NYSE National]:[LTSE]])</f>
        <v>4118664</v>
      </c>
      <c r="D144" s="8">
        <v>7225</v>
      </c>
      <c r="E144" s="8">
        <v>7067</v>
      </c>
      <c r="F144" s="8">
        <v>4833</v>
      </c>
      <c r="G144" s="8">
        <v>1819</v>
      </c>
      <c r="H144" s="8">
        <v>11734</v>
      </c>
      <c r="I144" s="8">
        <v>584977</v>
      </c>
      <c r="J144" s="8">
        <v>69088</v>
      </c>
      <c r="K144" s="8">
        <v>28182</v>
      </c>
      <c r="L144" s="8">
        <v>444295</v>
      </c>
      <c r="M144" s="8">
        <v>93278</v>
      </c>
      <c r="N144" s="8">
        <v>324350</v>
      </c>
      <c r="O144" s="8">
        <v>2009223</v>
      </c>
      <c r="P144" s="8">
        <v>2166</v>
      </c>
      <c r="Q144" s="8">
        <v>23041</v>
      </c>
      <c r="R144" s="8">
        <v>302514</v>
      </c>
      <c r="S144" s="8">
        <v>204872</v>
      </c>
      <c r="T144" s="8">
        <v>0</v>
      </c>
    </row>
    <row r="145" spans="1:20">
      <c r="A145" s="1">
        <v>45530</v>
      </c>
      <c r="B145" s="9">
        <f>nyse_gme_volume_by_exchange[[#This Row],[Off Exchange2]]/SUM(nyse_gme_volume_by_exchange[[#This Row],[NYSE National]:[LTSE]])</f>
        <v>0.45114410277031175</v>
      </c>
      <c r="C145" s="12">
        <f>SUM(nyse_gme_volume_by_exchange[[#This Row],[NYSE National]:[LTSE]])</f>
        <v>4725100</v>
      </c>
      <c r="D145" s="8">
        <v>4829</v>
      </c>
      <c r="E145" s="8">
        <v>17815</v>
      </c>
      <c r="F145" s="8">
        <v>3163</v>
      </c>
      <c r="G145" s="8">
        <v>2593</v>
      </c>
      <c r="H145" s="8">
        <v>2920</v>
      </c>
      <c r="I145" s="8">
        <v>906957</v>
      </c>
      <c r="J145" s="8">
        <v>57983</v>
      </c>
      <c r="K145" s="8">
        <v>11611</v>
      </c>
      <c r="L145" s="8">
        <v>530434</v>
      </c>
      <c r="M145" s="8">
        <v>145528</v>
      </c>
      <c r="N145" s="8">
        <v>344478</v>
      </c>
      <c r="O145" s="8">
        <v>2131701</v>
      </c>
      <c r="P145" s="8">
        <v>771</v>
      </c>
      <c r="Q145" s="8">
        <v>30155</v>
      </c>
      <c r="R145" s="8">
        <v>317654</v>
      </c>
      <c r="S145" s="8">
        <v>216508</v>
      </c>
      <c r="T145" s="8">
        <v>0</v>
      </c>
    </row>
    <row r="146" spans="1:20">
      <c r="A146" s="1">
        <v>45527</v>
      </c>
      <c r="B146" s="9">
        <f>nyse_gme_volume_by_exchange[[#This Row],[Off Exchange2]]/SUM(nyse_gme_volume_by_exchange[[#This Row],[NYSE National]:[LTSE]])</f>
        <v>0.38134002980296927</v>
      </c>
      <c r="C146" s="12">
        <f>SUM(nyse_gme_volume_by_exchange[[#This Row],[NYSE National]:[LTSE]])</f>
        <v>4058656</v>
      </c>
      <c r="D146" s="8">
        <v>8778</v>
      </c>
      <c r="E146" s="8">
        <v>4786</v>
      </c>
      <c r="F146" s="8">
        <v>3171</v>
      </c>
      <c r="G146" s="8">
        <v>1559</v>
      </c>
      <c r="H146" s="8">
        <v>3102</v>
      </c>
      <c r="I146" s="8">
        <v>998979</v>
      </c>
      <c r="J146" s="8">
        <v>56834</v>
      </c>
      <c r="K146" s="8">
        <v>9284</v>
      </c>
      <c r="L146" s="8">
        <v>467356</v>
      </c>
      <c r="M146" s="8">
        <v>101897</v>
      </c>
      <c r="N146" s="8">
        <v>307456</v>
      </c>
      <c r="O146" s="8">
        <v>1547728</v>
      </c>
      <c r="P146" s="8">
        <v>8618</v>
      </c>
      <c r="Q146" s="8">
        <v>44805</v>
      </c>
      <c r="R146" s="8">
        <v>310872</v>
      </c>
      <c r="S146" s="8">
        <v>183431</v>
      </c>
      <c r="T146" s="8">
        <v>0</v>
      </c>
    </row>
    <row r="147" spans="1:20">
      <c r="A147" s="1">
        <v>45526</v>
      </c>
      <c r="B147" s="9">
        <f>nyse_gme_volume_by_exchange[[#This Row],[Off Exchange2]]/SUM(nyse_gme_volume_by_exchange[[#This Row],[NYSE National]:[LTSE]])</f>
        <v>0.48052769705933918</v>
      </c>
      <c r="C147" s="12">
        <f>SUM(nyse_gme_volume_by_exchange[[#This Row],[NYSE National]:[LTSE]])</f>
        <v>3382471</v>
      </c>
      <c r="D147" s="8">
        <v>3871</v>
      </c>
      <c r="E147" s="8">
        <v>4230</v>
      </c>
      <c r="F147" s="8">
        <v>742</v>
      </c>
      <c r="G147" s="8">
        <v>3583</v>
      </c>
      <c r="H147" s="8">
        <v>2916</v>
      </c>
      <c r="I147" s="8">
        <v>557675</v>
      </c>
      <c r="J147" s="8">
        <v>45257</v>
      </c>
      <c r="K147" s="8">
        <v>9562</v>
      </c>
      <c r="L147" s="8">
        <v>419736</v>
      </c>
      <c r="M147" s="8">
        <v>73959</v>
      </c>
      <c r="N147" s="8">
        <v>227166</v>
      </c>
      <c r="O147" s="8">
        <v>1625371</v>
      </c>
      <c r="P147" s="8">
        <v>2621</v>
      </c>
      <c r="Q147" s="8">
        <v>23612</v>
      </c>
      <c r="R147" s="8">
        <v>246114</v>
      </c>
      <c r="S147" s="8">
        <v>136056</v>
      </c>
      <c r="T147" s="8">
        <v>0</v>
      </c>
    </row>
    <row r="148" spans="1:20">
      <c r="A148" s="1">
        <v>45525</v>
      </c>
      <c r="B148" s="9">
        <f>nyse_gme_volume_by_exchange[[#This Row],[Off Exchange2]]/SUM(nyse_gme_volume_by_exchange[[#This Row],[NYSE National]:[LTSE]])</f>
        <v>0.47716850661934063</v>
      </c>
      <c r="C148" s="12">
        <f>SUM(nyse_gme_volume_by_exchange[[#This Row],[NYSE National]:[LTSE]])</f>
        <v>3163306</v>
      </c>
      <c r="D148" s="8">
        <v>10034</v>
      </c>
      <c r="E148" s="8">
        <v>14332</v>
      </c>
      <c r="F148" s="8">
        <v>944</v>
      </c>
      <c r="G148" s="8">
        <v>13356</v>
      </c>
      <c r="H148" s="8">
        <v>5464</v>
      </c>
      <c r="I148" s="8">
        <v>525225</v>
      </c>
      <c r="J148" s="8">
        <v>40980</v>
      </c>
      <c r="K148" s="8">
        <v>10616</v>
      </c>
      <c r="L148" s="8">
        <v>292631</v>
      </c>
      <c r="M148" s="8">
        <v>54421</v>
      </c>
      <c r="N148" s="8">
        <v>288157</v>
      </c>
      <c r="O148" s="8">
        <v>1509430</v>
      </c>
      <c r="P148" s="8">
        <v>7098</v>
      </c>
      <c r="Q148" s="8">
        <v>33633</v>
      </c>
      <c r="R148" s="8">
        <v>230363</v>
      </c>
      <c r="S148" s="8">
        <v>126622</v>
      </c>
      <c r="T148" s="8">
        <v>0</v>
      </c>
    </row>
    <row r="149" spans="1:20">
      <c r="A149" s="1">
        <v>45524</v>
      </c>
      <c r="B149" s="9">
        <f>nyse_gme_volume_by_exchange[[#This Row],[Off Exchange2]]/SUM(nyse_gme_volume_by_exchange[[#This Row],[NYSE National]:[LTSE]])</f>
        <v>0.50298914139490281</v>
      </c>
      <c r="C149" s="12">
        <f>SUM(nyse_gme_volume_by_exchange[[#This Row],[NYSE National]:[LTSE]])</f>
        <v>3570256</v>
      </c>
      <c r="D149" s="8">
        <v>2386</v>
      </c>
      <c r="E149" s="8">
        <v>4824</v>
      </c>
      <c r="F149" s="8">
        <v>1190</v>
      </c>
      <c r="G149" s="8">
        <v>941</v>
      </c>
      <c r="H149" s="8">
        <v>2653</v>
      </c>
      <c r="I149" s="8">
        <v>435564</v>
      </c>
      <c r="J149" s="8">
        <v>58495</v>
      </c>
      <c r="K149" s="8">
        <v>14795</v>
      </c>
      <c r="L149" s="8">
        <v>459244</v>
      </c>
      <c r="M149" s="8">
        <v>70875</v>
      </c>
      <c r="N149" s="8">
        <v>289747</v>
      </c>
      <c r="O149" s="8">
        <v>1795800</v>
      </c>
      <c r="P149" s="8">
        <v>1702</v>
      </c>
      <c r="Q149" s="8">
        <v>35857</v>
      </c>
      <c r="R149" s="8">
        <v>250675</v>
      </c>
      <c r="S149" s="8">
        <v>145508</v>
      </c>
      <c r="T149" s="8">
        <v>0</v>
      </c>
    </row>
    <row r="150" spans="1:20">
      <c r="A150" s="1">
        <v>45523</v>
      </c>
      <c r="B150" s="9">
        <f>nyse_gme_volume_by_exchange[[#This Row],[Off Exchange2]]/SUM(nyse_gme_volume_by_exchange[[#This Row],[NYSE National]:[LTSE]])</f>
        <v>0.50985906627140454</v>
      </c>
      <c r="C150" s="12">
        <f>SUM(nyse_gme_volume_by_exchange[[#This Row],[NYSE National]:[LTSE]])</f>
        <v>4543483</v>
      </c>
      <c r="D150" s="8">
        <v>4072</v>
      </c>
      <c r="E150" s="8">
        <v>3431</v>
      </c>
      <c r="F150" s="8">
        <v>2097</v>
      </c>
      <c r="G150" s="8">
        <v>2912</v>
      </c>
      <c r="H150" s="8">
        <v>4033</v>
      </c>
      <c r="I150" s="8">
        <v>594560</v>
      </c>
      <c r="J150" s="8">
        <v>55745</v>
      </c>
      <c r="K150" s="8">
        <v>12711</v>
      </c>
      <c r="L150" s="8">
        <v>506519</v>
      </c>
      <c r="M150" s="8">
        <v>115232</v>
      </c>
      <c r="N150" s="8">
        <v>356076</v>
      </c>
      <c r="O150" s="8">
        <v>2316536</v>
      </c>
      <c r="P150" s="8">
        <v>4831</v>
      </c>
      <c r="Q150" s="8">
        <v>41884</v>
      </c>
      <c r="R150" s="8">
        <v>328865</v>
      </c>
      <c r="S150" s="8">
        <v>193979</v>
      </c>
      <c r="T150" s="8">
        <v>0</v>
      </c>
    </row>
    <row r="151" spans="1:20">
      <c r="A151" s="1">
        <v>45520</v>
      </c>
      <c r="B151" s="9">
        <f>nyse_gme_volume_by_exchange[[#This Row],[Off Exchange2]]/SUM(nyse_gme_volume_by_exchange[[#This Row],[NYSE National]:[LTSE]])</f>
        <v>0.48186485957344682</v>
      </c>
      <c r="C151" s="12">
        <f>SUM(nyse_gme_volume_by_exchange[[#This Row],[NYSE National]:[LTSE]])</f>
        <v>3641797</v>
      </c>
      <c r="D151" s="8">
        <v>539</v>
      </c>
      <c r="E151" s="8">
        <v>5119</v>
      </c>
      <c r="F151" s="8">
        <v>3779</v>
      </c>
      <c r="G151" s="8">
        <v>13260</v>
      </c>
      <c r="H151" s="8">
        <v>2096</v>
      </c>
      <c r="I151" s="8">
        <v>425068</v>
      </c>
      <c r="J151" s="8">
        <v>53543</v>
      </c>
      <c r="K151" s="8">
        <v>14429</v>
      </c>
      <c r="L151" s="8">
        <v>461362</v>
      </c>
      <c r="M151" s="8">
        <v>93057</v>
      </c>
      <c r="N151" s="8">
        <v>243284</v>
      </c>
      <c r="O151" s="8">
        <v>1754854</v>
      </c>
      <c r="P151" s="8">
        <v>1275</v>
      </c>
      <c r="Q151" s="8">
        <v>46093</v>
      </c>
      <c r="R151" s="8">
        <v>307240</v>
      </c>
      <c r="S151" s="8">
        <v>216799</v>
      </c>
      <c r="T151" s="8">
        <v>0</v>
      </c>
    </row>
    <row r="152" spans="1:20">
      <c r="A152" s="1">
        <v>45519</v>
      </c>
      <c r="B152" s="9">
        <f>nyse_gme_volume_by_exchange[[#This Row],[Off Exchange2]]/SUM(nyse_gme_volume_by_exchange[[#This Row],[NYSE National]:[LTSE]])</f>
        <v>0.44707459428325863</v>
      </c>
      <c r="C152" s="12">
        <f>SUM(nyse_gme_volume_by_exchange[[#This Row],[NYSE National]:[LTSE]])</f>
        <v>5361376</v>
      </c>
      <c r="D152" s="8">
        <v>8511</v>
      </c>
      <c r="E152" s="8">
        <v>13257</v>
      </c>
      <c r="F152" s="8">
        <v>4284</v>
      </c>
      <c r="G152" s="8">
        <v>20566</v>
      </c>
      <c r="H152" s="8">
        <v>2578</v>
      </c>
      <c r="I152" s="8">
        <v>818373</v>
      </c>
      <c r="J152" s="8">
        <v>89689</v>
      </c>
      <c r="K152" s="8">
        <v>36416</v>
      </c>
      <c r="L152" s="8">
        <v>670694</v>
      </c>
      <c r="M152" s="8">
        <v>145114</v>
      </c>
      <c r="N152" s="8">
        <v>420334</v>
      </c>
      <c r="O152" s="8">
        <v>2396935</v>
      </c>
      <c r="P152" s="8">
        <v>3336</v>
      </c>
      <c r="Q152" s="8">
        <v>36654</v>
      </c>
      <c r="R152" s="8">
        <v>414328</v>
      </c>
      <c r="S152" s="8">
        <v>280307</v>
      </c>
      <c r="T152" s="8">
        <v>0</v>
      </c>
    </row>
    <row r="153" spans="1:20">
      <c r="A153" s="1">
        <v>45518</v>
      </c>
      <c r="B153" s="9">
        <f>nyse_gme_volume_by_exchange[[#This Row],[Off Exchange2]]/SUM(nyse_gme_volume_by_exchange[[#This Row],[NYSE National]:[LTSE]])</f>
        <v>0.45296501364147007</v>
      </c>
      <c r="C153" s="12">
        <f>SUM(nyse_gme_volume_by_exchange[[#This Row],[NYSE National]:[LTSE]])</f>
        <v>3489360</v>
      </c>
      <c r="D153" s="8">
        <v>777</v>
      </c>
      <c r="E153" s="8">
        <v>5722</v>
      </c>
      <c r="F153" s="8">
        <v>1136</v>
      </c>
      <c r="G153" s="8">
        <v>1709</v>
      </c>
      <c r="H153" s="8">
        <v>2355</v>
      </c>
      <c r="I153" s="8">
        <v>429483</v>
      </c>
      <c r="J153" s="8">
        <v>36645</v>
      </c>
      <c r="K153" s="8">
        <v>6310</v>
      </c>
      <c r="L153" s="8">
        <v>417168</v>
      </c>
      <c r="M153" s="8">
        <v>80080</v>
      </c>
      <c r="N153" s="8">
        <v>448680</v>
      </c>
      <c r="O153" s="8">
        <v>1580558</v>
      </c>
      <c r="P153" s="8">
        <v>4223</v>
      </c>
      <c r="Q153" s="8">
        <v>27176</v>
      </c>
      <c r="R153" s="8">
        <v>278194</v>
      </c>
      <c r="S153" s="8">
        <v>169094</v>
      </c>
      <c r="T153" s="8">
        <v>50</v>
      </c>
    </row>
    <row r="154" spans="1:20">
      <c r="A154" s="1">
        <v>45517</v>
      </c>
      <c r="B154" s="9">
        <f>nyse_gme_volume_by_exchange[[#This Row],[Off Exchange2]]/SUM(nyse_gme_volume_by_exchange[[#This Row],[NYSE National]:[LTSE]])</f>
        <v>0.46948049110848955</v>
      </c>
      <c r="C154" s="12">
        <f>SUM(nyse_gme_volume_by_exchange[[#This Row],[NYSE National]:[LTSE]])</f>
        <v>3913677</v>
      </c>
      <c r="D154" s="8">
        <v>2440</v>
      </c>
      <c r="E154" s="8">
        <v>6356</v>
      </c>
      <c r="F154" s="8">
        <v>1802</v>
      </c>
      <c r="G154" s="8">
        <v>1511</v>
      </c>
      <c r="H154" s="8">
        <v>2883</v>
      </c>
      <c r="I154" s="8">
        <v>462145</v>
      </c>
      <c r="J154" s="8">
        <v>31209</v>
      </c>
      <c r="K154" s="8">
        <v>15076</v>
      </c>
      <c r="L154" s="8">
        <v>515428</v>
      </c>
      <c r="M154" s="8">
        <v>142380</v>
      </c>
      <c r="N154" s="8">
        <v>357531</v>
      </c>
      <c r="O154" s="8">
        <v>1837395</v>
      </c>
      <c r="P154" s="8">
        <v>3270</v>
      </c>
      <c r="Q154" s="8">
        <v>29596</v>
      </c>
      <c r="R154" s="8">
        <v>280688</v>
      </c>
      <c r="S154" s="8">
        <v>223967</v>
      </c>
      <c r="T154" s="8">
        <v>0</v>
      </c>
    </row>
    <row r="155" spans="1:20">
      <c r="A155" s="1">
        <v>45516</v>
      </c>
      <c r="B155" s="9">
        <f>nyse_gme_volume_by_exchange[[#This Row],[Off Exchange2]]/SUM(nyse_gme_volume_by_exchange[[#This Row],[NYSE National]:[LTSE]])</f>
        <v>0.47623008853535681</v>
      </c>
      <c r="C155" s="12">
        <f>SUM(nyse_gme_volume_by_exchange[[#This Row],[NYSE National]:[LTSE]])</f>
        <v>4449070</v>
      </c>
      <c r="D155" s="8">
        <v>3419</v>
      </c>
      <c r="E155" s="8">
        <v>10850</v>
      </c>
      <c r="F155" s="8">
        <v>17176</v>
      </c>
      <c r="G155" s="8">
        <v>14917</v>
      </c>
      <c r="H155" s="8">
        <v>19026</v>
      </c>
      <c r="I155" s="8">
        <v>781761</v>
      </c>
      <c r="J155" s="8">
        <v>50979</v>
      </c>
      <c r="K155" s="8">
        <v>12149</v>
      </c>
      <c r="L155" s="8">
        <v>442751</v>
      </c>
      <c r="M155" s="8">
        <v>87212</v>
      </c>
      <c r="N155" s="8">
        <v>385494</v>
      </c>
      <c r="O155" s="8">
        <v>2118781</v>
      </c>
      <c r="P155" s="8">
        <v>10098</v>
      </c>
      <c r="Q155" s="8">
        <v>26610</v>
      </c>
      <c r="R155" s="8">
        <v>296994</v>
      </c>
      <c r="S155" s="8">
        <v>170853</v>
      </c>
      <c r="T155" s="8">
        <v>0</v>
      </c>
    </row>
    <row r="156" spans="1:20">
      <c r="A156" s="1">
        <v>45513</v>
      </c>
      <c r="B156" s="9">
        <f>nyse_gme_volume_by_exchange[[#This Row],[Off Exchange2]]/SUM(nyse_gme_volume_by_exchange[[#This Row],[NYSE National]:[LTSE]])</f>
        <v>0.48521005002980999</v>
      </c>
      <c r="C156" s="12">
        <f>SUM(nyse_gme_volume_by_exchange[[#This Row],[NYSE National]:[LTSE]])</f>
        <v>4828921</v>
      </c>
      <c r="D156" s="8">
        <v>1645</v>
      </c>
      <c r="E156" s="8">
        <v>4292</v>
      </c>
      <c r="F156" s="8">
        <v>3771</v>
      </c>
      <c r="G156" s="8">
        <v>22763</v>
      </c>
      <c r="H156" s="8">
        <v>3803</v>
      </c>
      <c r="I156" s="8">
        <v>508217</v>
      </c>
      <c r="J156" s="8">
        <v>38376</v>
      </c>
      <c r="K156" s="8">
        <v>13254</v>
      </c>
      <c r="L156" s="8">
        <v>593064</v>
      </c>
      <c r="M156" s="8">
        <v>108215</v>
      </c>
      <c r="N156" s="8">
        <v>518721</v>
      </c>
      <c r="O156" s="8">
        <v>2343041</v>
      </c>
      <c r="P156" s="8">
        <v>5234</v>
      </c>
      <c r="Q156" s="8">
        <v>59340</v>
      </c>
      <c r="R156" s="8">
        <v>368332</v>
      </c>
      <c r="S156" s="8">
        <v>236853</v>
      </c>
      <c r="T156" s="8">
        <v>0</v>
      </c>
    </row>
    <row r="157" spans="1:20">
      <c r="A157" s="1">
        <v>45512</v>
      </c>
      <c r="B157" s="9">
        <f>nyse_gme_volume_by_exchange[[#This Row],[Off Exchange2]]/SUM(nyse_gme_volume_by_exchange[[#This Row],[NYSE National]:[LTSE]])</f>
        <v>0.48180356884179193</v>
      </c>
      <c r="C157" s="12">
        <f>SUM(nyse_gme_volume_by_exchange[[#This Row],[NYSE National]:[LTSE]])</f>
        <v>5439748</v>
      </c>
      <c r="D157" s="8">
        <v>4996</v>
      </c>
      <c r="E157" s="8">
        <v>11048</v>
      </c>
      <c r="F157" s="8">
        <v>3133</v>
      </c>
      <c r="G157" s="8">
        <v>9217</v>
      </c>
      <c r="H157" s="8">
        <v>9896</v>
      </c>
      <c r="I157" s="8">
        <v>623116</v>
      </c>
      <c r="J157" s="8">
        <v>51376</v>
      </c>
      <c r="K157" s="8">
        <v>27577</v>
      </c>
      <c r="L157" s="8">
        <v>730062</v>
      </c>
      <c r="M157" s="8">
        <v>114915</v>
      </c>
      <c r="N157" s="8">
        <v>496596</v>
      </c>
      <c r="O157" s="8">
        <v>2620890</v>
      </c>
      <c r="P157" s="8">
        <v>10926</v>
      </c>
      <c r="Q157" s="8">
        <v>65611</v>
      </c>
      <c r="R157" s="8">
        <v>438338</v>
      </c>
      <c r="S157" s="8">
        <v>222051</v>
      </c>
      <c r="T157" s="8">
        <v>0</v>
      </c>
    </row>
    <row r="158" spans="1:20">
      <c r="A158" s="1">
        <v>45511</v>
      </c>
      <c r="B158" s="9">
        <f>nyse_gme_volume_by_exchange[[#This Row],[Off Exchange2]]/SUM(nyse_gme_volume_by_exchange[[#This Row],[NYSE National]:[LTSE]])</f>
        <v>0.45195583130349581</v>
      </c>
      <c r="C158" s="12">
        <f>SUM(nyse_gme_volume_by_exchange[[#This Row],[NYSE National]:[LTSE]])</f>
        <v>6101063</v>
      </c>
      <c r="D158" s="8">
        <v>3503</v>
      </c>
      <c r="E158" s="8">
        <v>31997</v>
      </c>
      <c r="F158" s="8">
        <v>4303</v>
      </c>
      <c r="G158" s="8">
        <v>3214</v>
      </c>
      <c r="H158" s="8">
        <v>8771</v>
      </c>
      <c r="I158" s="8">
        <v>932647</v>
      </c>
      <c r="J158" s="8">
        <v>67277</v>
      </c>
      <c r="K158" s="8">
        <v>21237</v>
      </c>
      <c r="L158" s="8">
        <v>754490</v>
      </c>
      <c r="M158" s="8">
        <v>152540</v>
      </c>
      <c r="N158" s="8">
        <v>524840</v>
      </c>
      <c r="O158" s="8">
        <v>2757411</v>
      </c>
      <c r="P158" s="8">
        <v>5067</v>
      </c>
      <c r="Q158" s="8">
        <v>54695</v>
      </c>
      <c r="R158" s="8">
        <v>516517</v>
      </c>
      <c r="S158" s="8">
        <v>262554</v>
      </c>
      <c r="T158" s="8">
        <v>0</v>
      </c>
    </row>
    <row r="159" spans="1:20">
      <c r="A159" s="1">
        <v>45510</v>
      </c>
      <c r="B159" s="9">
        <f>nyse_gme_volume_by_exchange[[#This Row],[Off Exchange2]]/SUM(nyse_gme_volume_by_exchange[[#This Row],[NYSE National]:[LTSE]])</f>
        <v>0.53083065616839864</v>
      </c>
      <c r="C159" s="12">
        <f>SUM(nyse_gme_volume_by_exchange[[#This Row],[NYSE National]:[LTSE]])</f>
        <v>6505327</v>
      </c>
      <c r="D159" s="8">
        <v>14565</v>
      </c>
      <c r="E159" s="8">
        <v>21648</v>
      </c>
      <c r="F159" s="8">
        <v>5350</v>
      </c>
      <c r="G159" s="8">
        <v>2252</v>
      </c>
      <c r="H159" s="8">
        <v>9988</v>
      </c>
      <c r="I159" s="8">
        <v>538050</v>
      </c>
      <c r="J159" s="8">
        <v>46980</v>
      </c>
      <c r="K159" s="8">
        <v>28201</v>
      </c>
      <c r="L159" s="8">
        <v>761089</v>
      </c>
      <c r="M159" s="8">
        <v>149980</v>
      </c>
      <c r="N159" s="8">
        <v>566958</v>
      </c>
      <c r="O159" s="8">
        <v>3453227</v>
      </c>
      <c r="P159" s="8">
        <v>9179</v>
      </c>
      <c r="Q159" s="8">
        <v>62316</v>
      </c>
      <c r="R159" s="8">
        <v>541147</v>
      </c>
      <c r="S159" s="8">
        <v>294397</v>
      </c>
      <c r="T159" s="8">
        <v>0</v>
      </c>
    </row>
    <row r="160" spans="1:20">
      <c r="A160" s="1">
        <v>45509</v>
      </c>
      <c r="B160" s="9">
        <f>nyse_gme_volume_by_exchange[[#This Row],[Off Exchange2]]/SUM(nyse_gme_volume_by_exchange[[#This Row],[NYSE National]:[LTSE]])</f>
        <v>0.45276701750913534</v>
      </c>
      <c r="C160" s="12">
        <f>SUM(nyse_gme_volume_by_exchange[[#This Row],[NYSE National]:[LTSE]])</f>
        <v>12206428</v>
      </c>
      <c r="D160" s="8">
        <v>10177</v>
      </c>
      <c r="E160" s="8">
        <v>25298</v>
      </c>
      <c r="F160" s="8">
        <v>6468</v>
      </c>
      <c r="G160" s="8">
        <v>15742</v>
      </c>
      <c r="H160" s="8">
        <v>20705</v>
      </c>
      <c r="I160" s="8">
        <v>1508031</v>
      </c>
      <c r="J160" s="8">
        <v>106220</v>
      </c>
      <c r="K160" s="8">
        <v>36605</v>
      </c>
      <c r="L160" s="8">
        <v>1586829</v>
      </c>
      <c r="M160" s="8">
        <v>358153</v>
      </c>
      <c r="N160" s="8">
        <v>1302557</v>
      </c>
      <c r="O160" s="8">
        <v>5526668</v>
      </c>
      <c r="P160" s="8">
        <v>9967</v>
      </c>
      <c r="Q160" s="8">
        <v>112392</v>
      </c>
      <c r="R160" s="8">
        <v>1218280</v>
      </c>
      <c r="S160" s="8">
        <v>362336</v>
      </c>
      <c r="T160" s="8">
        <v>0</v>
      </c>
    </row>
    <row r="161" spans="1:20">
      <c r="A161" s="1">
        <v>45506</v>
      </c>
      <c r="B161" s="9">
        <f>nyse_gme_volume_by_exchange[[#This Row],[Off Exchange2]]/SUM(nyse_gme_volume_by_exchange[[#This Row],[NYSE National]:[LTSE]])</f>
        <v>0.52544484119759505</v>
      </c>
      <c r="C161" s="12">
        <f>SUM(nyse_gme_volume_by_exchange[[#This Row],[NYSE National]:[LTSE]])</f>
        <v>9029964</v>
      </c>
      <c r="D161" s="8">
        <v>7875</v>
      </c>
      <c r="E161" s="8">
        <v>11732</v>
      </c>
      <c r="F161" s="8">
        <v>5522</v>
      </c>
      <c r="G161" s="8">
        <v>8373</v>
      </c>
      <c r="H161" s="8">
        <v>8959</v>
      </c>
      <c r="I161" s="8">
        <v>1221073</v>
      </c>
      <c r="J161" s="8">
        <v>79333</v>
      </c>
      <c r="K161" s="8">
        <v>21422</v>
      </c>
      <c r="L161" s="8">
        <v>873343</v>
      </c>
      <c r="M161" s="8">
        <v>210505</v>
      </c>
      <c r="N161" s="8">
        <v>854834</v>
      </c>
      <c r="O161" s="8">
        <v>4744748</v>
      </c>
      <c r="P161" s="8">
        <v>9375</v>
      </c>
      <c r="Q161" s="8">
        <v>57207</v>
      </c>
      <c r="R161" s="8">
        <v>621625</v>
      </c>
      <c r="S161" s="8">
        <v>294038</v>
      </c>
      <c r="T161" s="8">
        <v>0</v>
      </c>
    </row>
    <row r="162" spans="1:20">
      <c r="A162" s="1">
        <v>45505</v>
      </c>
      <c r="B162" s="9">
        <f>nyse_gme_volume_by_exchange[[#This Row],[Off Exchange2]]/SUM(nyse_gme_volume_by_exchange[[#This Row],[NYSE National]:[LTSE]])</f>
        <v>0.51539004008625389</v>
      </c>
      <c r="C162" s="12">
        <f>SUM(nyse_gme_volume_by_exchange[[#This Row],[NYSE National]:[LTSE]])</f>
        <v>9333374</v>
      </c>
      <c r="D162" s="8">
        <v>6433</v>
      </c>
      <c r="E162" s="8">
        <v>13036</v>
      </c>
      <c r="F162" s="8">
        <v>4455</v>
      </c>
      <c r="G162" s="8">
        <v>34099</v>
      </c>
      <c r="H162" s="8">
        <v>8332</v>
      </c>
      <c r="I162" s="8">
        <v>1051993</v>
      </c>
      <c r="J162" s="8">
        <v>84831</v>
      </c>
      <c r="K162" s="8">
        <v>18720</v>
      </c>
      <c r="L162" s="8">
        <v>1035192</v>
      </c>
      <c r="M162" s="8">
        <v>233728</v>
      </c>
      <c r="N162" s="8">
        <v>779775</v>
      </c>
      <c r="O162" s="8">
        <v>4810328</v>
      </c>
      <c r="P162" s="8">
        <v>3152</v>
      </c>
      <c r="Q162" s="8">
        <v>58682</v>
      </c>
      <c r="R162" s="8">
        <v>799322</v>
      </c>
      <c r="S162" s="8">
        <v>391296</v>
      </c>
      <c r="T162" s="8">
        <v>0</v>
      </c>
    </row>
    <row r="163" spans="1:20">
      <c r="A163" s="1">
        <v>45504</v>
      </c>
      <c r="B163" s="9">
        <f>nyse_gme_volume_by_exchange[[#This Row],[Off Exchange2]]/SUM(nyse_gme_volume_by_exchange[[#This Row],[NYSE National]:[LTSE]])</f>
        <v>0.48187215307146325</v>
      </c>
      <c r="C163" s="12">
        <f>SUM(nyse_gme_volume_by_exchange[[#This Row],[NYSE National]:[LTSE]])</f>
        <v>8005777</v>
      </c>
      <c r="D163" s="8">
        <v>11952</v>
      </c>
      <c r="E163" s="8">
        <v>25789</v>
      </c>
      <c r="F163" s="8">
        <v>5553</v>
      </c>
      <c r="G163" s="8">
        <v>8990</v>
      </c>
      <c r="H163" s="8">
        <v>5818</v>
      </c>
      <c r="I163" s="8">
        <v>1210829</v>
      </c>
      <c r="J163" s="8">
        <v>70426</v>
      </c>
      <c r="K163" s="8">
        <v>28105</v>
      </c>
      <c r="L163" s="8">
        <v>877232</v>
      </c>
      <c r="M163" s="8">
        <v>153715</v>
      </c>
      <c r="N163" s="8">
        <v>683337</v>
      </c>
      <c r="O163" s="8">
        <v>3857761</v>
      </c>
      <c r="P163" s="8">
        <v>8097</v>
      </c>
      <c r="Q163" s="8">
        <v>86554</v>
      </c>
      <c r="R163" s="8">
        <v>659156</v>
      </c>
      <c r="S163" s="8">
        <v>312463</v>
      </c>
      <c r="T163" s="8">
        <v>0</v>
      </c>
    </row>
    <row r="164" spans="1:20">
      <c r="A164" s="1">
        <v>45503</v>
      </c>
      <c r="B164" s="9">
        <f>nyse_gme_volume_by_exchange[[#This Row],[Off Exchange2]]/SUM(nyse_gme_volume_by_exchange[[#This Row],[NYSE National]:[LTSE]])</f>
        <v>0.51840477915031546</v>
      </c>
      <c r="C164" s="12">
        <f>SUM(nyse_gme_volume_by_exchange[[#This Row],[NYSE National]:[LTSE]])</f>
        <v>9262567</v>
      </c>
      <c r="D164" s="8">
        <v>9985</v>
      </c>
      <c r="E164" s="8">
        <v>9577</v>
      </c>
      <c r="F164" s="8">
        <v>4201</v>
      </c>
      <c r="G164" s="8">
        <v>4116</v>
      </c>
      <c r="H164" s="8">
        <v>10669</v>
      </c>
      <c r="I164" s="8">
        <v>1152944</v>
      </c>
      <c r="J164" s="8">
        <v>114749</v>
      </c>
      <c r="K164" s="8">
        <v>23755</v>
      </c>
      <c r="L164" s="8">
        <v>994920</v>
      </c>
      <c r="M164" s="8">
        <v>221243</v>
      </c>
      <c r="N164" s="8">
        <v>851989</v>
      </c>
      <c r="O164" s="8">
        <v>4801759</v>
      </c>
      <c r="P164" s="8">
        <v>4732</v>
      </c>
      <c r="Q164" s="8">
        <v>101246</v>
      </c>
      <c r="R164" s="8">
        <v>650838</v>
      </c>
      <c r="S164" s="8">
        <v>305844</v>
      </c>
      <c r="T164" s="8">
        <v>0</v>
      </c>
    </row>
    <row r="165" spans="1:20">
      <c r="A165" s="1">
        <v>45502</v>
      </c>
      <c r="B165" s="9">
        <f>nyse_gme_volume_by_exchange[[#This Row],[Off Exchange2]]/SUM(nyse_gme_volume_by_exchange[[#This Row],[NYSE National]:[LTSE]])</f>
        <v>0.52556279585308097</v>
      </c>
      <c r="C165" s="12">
        <f>SUM(nyse_gme_volume_by_exchange[[#This Row],[NYSE National]:[LTSE]])</f>
        <v>7250009</v>
      </c>
      <c r="D165" s="8">
        <v>2818</v>
      </c>
      <c r="E165" s="8">
        <v>17336</v>
      </c>
      <c r="F165" s="8">
        <v>7724</v>
      </c>
      <c r="G165" s="8">
        <v>3425</v>
      </c>
      <c r="H165" s="8">
        <v>10076</v>
      </c>
      <c r="I165" s="8">
        <v>1010725</v>
      </c>
      <c r="J165" s="8">
        <v>35834</v>
      </c>
      <c r="K165" s="8">
        <v>16374</v>
      </c>
      <c r="L165" s="8">
        <v>673104</v>
      </c>
      <c r="M165" s="8">
        <v>162424</v>
      </c>
      <c r="N165" s="8">
        <v>610224</v>
      </c>
      <c r="O165" s="8">
        <v>3810335</v>
      </c>
      <c r="P165" s="8">
        <v>9234</v>
      </c>
      <c r="Q165" s="8">
        <v>68337</v>
      </c>
      <c r="R165" s="8">
        <v>583649</v>
      </c>
      <c r="S165" s="8">
        <v>228390</v>
      </c>
      <c r="T165" s="8">
        <v>0</v>
      </c>
    </row>
    <row r="166" spans="1:20">
      <c r="A166" s="1">
        <v>45499</v>
      </c>
      <c r="B166" s="9">
        <f>nyse_gme_volume_by_exchange[[#This Row],[Off Exchange2]]/SUM(nyse_gme_volume_by_exchange[[#This Row],[NYSE National]:[LTSE]])</f>
        <v>0.49500137988839732</v>
      </c>
      <c r="C166" s="12">
        <f>SUM(nyse_gme_volume_by_exchange[[#This Row],[NYSE National]:[LTSE]])</f>
        <v>6833886</v>
      </c>
      <c r="D166" s="8">
        <v>2600</v>
      </c>
      <c r="E166" s="8">
        <v>13547</v>
      </c>
      <c r="F166" s="8">
        <v>8218</v>
      </c>
      <c r="G166" s="8">
        <v>20746</v>
      </c>
      <c r="H166" s="8">
        <v>10767</v>
      </c>
      <c r="I166" s="8">
        <v>742161</v>
      </c>
      <c r="J166" s="8">
        <v>47584</v>
      </c>
      <c r="K166" s="8">
        <v>21937</v>
      </c>
      <c r="L166" s="8">
        <v>796943</v>
      </c>
      <c r="M166" s="8">
        <v>253629</v>
      </c>
      <c r="N166" s="8">
        <v>637136</v>
      </c>
      <c r="O166" s="8">
        <v>3382783</v>
      </c>
      <c r="P166" s="8">
        <v>17189</v>
      </c>
      <c r="Q166" s="8">
        <v>95456</v>
      </c>
      <c r="R166" s="8">
        <v>527226</v>
      </c>
      <c r="S166" s="8">
        <v>255964</v>
      </c>
      <c r="T166" s="8">
        <v>0</v>
      </c>
    </row>
    <row r="167" spans="1:20">
      <c r="A167" s="1">
        <v>45498</v>
      </c>
      <c r="B167" s="9">
        <f>nyse_gme_volume_by_exchange[[#This Row],[Off Exchange2]]/SUM(nyse_gme_volume_by_exchange[[#This Row],[NYSE National]:[LTSE]])</f>
        <v>0.50006250241460071</v>
      </c>
      <c r="C167" s="12">
        <f>SUM(nyse_gme_volume_by_exchange[[#This Row],[NYSE National]:[LTSE]])</f>
        <v>8567669</v>
      </c>
      <c r="D167" s="8">
        <v>3375</v>
      </c>
      <c r="E167" s="8">
        <v>21342</v>
      </c>
      <c r="F167" s="8">
        <v>2573</v>
      </c>
      <c r="G167" s="8">
        <v>5996</v>
      </c>
      <c r="H167" s="8">
        <v>11778</v>
      </c>
      <c r="I167" s="8">
        <v>1138117</v>
      </c>
      <c r="J167" s="8">
        <v>74537</v>
      </c>
      <c r="K167" s="8">
        <v>31553</v>
      </c>
      <c r="L167" s="8">
        <v>1098272</v>
      </c>
      <c r="M167" s="8">
        <v>183083</v>
      </c>
      <c r="N167" s="8">
        <v>749402</v>
      </c>
      <c r="O167" s="8">
        <v>4284370</v>
      </c>
      <c r="P167" s="8">
        <v>15475</v>
      </c>
      <c r="Q167" s="8">
        <v>87742</v>
      </c>
      <c r="R167" s="8">
        <v>578759</v>
      </c>
      <c r="S167" s="8">
        <v>281295</v>
      </c>
      <c r="T167" s="8">
        <v>0</v>
      </c>
    </row>
    <row r="168" spans="1:20">
      <c r="A168" s="1">
        <v>45497</v>
      </c>
      <c r="B168" s="9">
        <f>nyse_gme_volume_by_exchange[[#This Row],[Off Exchange2]]/SUM(nyse_gme_volume_by_exchange[[#This Row],[NYSE National]:[LTSE]])</f>
        <v>0.53377688709579629</v>
      </c>
      <c r="C168" s="12">
        <f>SUM(nyse_gme_volume_by_exchange[[#This Row],[NYSE National]:[LTSE]])</f>
        <v>9549237</v>
      </c>
      <c r="D168" s="8">
        <v>12776</v>
      </c>
      <c r="E168" s="8">
        <v>30212</v>
      </c>
      <c r="F168" s="8">
        <v>1858</v>
      </c>
      <c r="G168" s="8">
        <v>1267</v>
      </c>
      <c r="H168" s="8">
        <v>14528</v>
      </c>
      <c r="I168" s="8">
        <v>1048096</v>
      </c>
      <c r="J168" s="8">
        <v>71338</v>
      </c>
      <c r="K168" s="8">
        <v>21283</v>
      </c>
      <c r="L168" s="8">
        <v>1094763</v>
      </c>
      <c r="M168" s="8">
        <v>232805</v>
      </c>
      <c r="N168" s="8">
        <v>765895</v>
      </c>
      <c r="O168" s="8">
        <v>5097162</v>
      </c>
      <c r="P168" s="8">
        <v>8589</v>
      </c>
      <c r="Q168" s="8">
        <v>104787</v>
      </c>
      <c r="R168" s="8">
        <v>627901</v>
      </c>
      <c r="S168" s="8">
        <v>415977</v>
      </c>
      <c r="T168" s="8">
        <v>0</v>
      </c>
    </row>
    <row r="169" spans="1:20">
      <c r="A169" s="1">
        <v>45496</v>
      </c>
      <c r="B169" s="9">
        <f>nyse_gme_volume_by_exchange[[#This Row],[Off Exchange2]]/SUM(nyse_gme_volume_by_exchange[[#This Row],[NYSE National]:[LTSE]])</f>
        <v>0.55445829876225294</v>
      </c>
      <c r="C169" s="12">
        <f>SUM(nyse_gme_volume_by_exchange[[#This Row],[NYSE National]:[LTSE]])</f>
        <v>7897979</v>
      </c>
      <c r="D169" s="8">
        <v>8022</v>
      </c>
      <c r="E169" s="8">
        <v>26272</v>
      </c>
      <c r="F169" s="8">
        <v>4090</v>
      </c>
      <c r="G169" s="8">
        <v>6983</v>
      </c>
      <c r="H169" s="8">
        <v>7256</v>
      </c>
      <c r="I169" s="8">
        <v>821855</v>
      </c>
      <c r="J169" s="8">
        <v>40877</v>
      </c>
      <c r="K169" s="8">
        <v>26856</v>
      </c>
      <c r="L169" s="8">
        <v>971885</v>
      </c>
      <c r="M169" s="8">
        <v>186049</v>
      </c>
      <c r="N169" s="8">
        <v>632812</v>
      </c>
      <c r="O169" s="8">
        <v>4379100</v>
      </c>
      <c r="P169" s="8">
        <v>12109</v>
      </c>
      <c r="Q169" s="8">
        <v>82470</v>
      </c>
      <c r="R169" s="8">
        <v>451401</v>
      </c>
      <c r="S169" s="8">
        <v>239942</v>
      </c>
      <c r="T169" s="8">
        <v>0</v>
      </c>
    </row>
    <row r="170" spans="1:20">
      <c r="A170" s="1">
        <v>45495</v>
      </c>
      <c r="B170" s="9">
        <f>nyse_gme_volume_by_exchange[[#This Row],[Off Exchange2]]/SUM(nyse_gme_volume_by_exchange[[#This Row],[NYSE National]:[LTSE]])</f>
        <v>0.5298959541149677</v>
      </c>
      <c r="C170" s="12">
        <f>SUM(nyse_gme_volume_by_exchange[[#This Row],[NYSE National]:[LTSE]])</f>
        <v>14089649</v>
      </c>
      <c r="D170" s="8">
        <v>16964</v>
      </c>
      <c r="E170" s="8">
        <v>45505</v>
      </c>
      <c r="F170" s="8">
        <v>17293</v>
      </c>
      <c r="G170" s="8">
        <v>3747</v>
      </c>
      <c r="H170" s="8">
        <v>23792</v>
      </c>
      <c r="I170" s="8">
        <v>1661949</v>
      </c>
      <c r="J170" s="8">
        <v>70019</v>
      </c>
      <c r="K170" s="8">
        <v>40962</v>
      </c>
      <c r="L170" s="8">
        <v>1529306</v>
      </c>
      <c r="M170" s="8">
        <v>359196</v>
      </c>
      <c r="N170" s="8">
        <v>1308914</v>
      </c>
      <c r="O170" s="8">
        <v>7466048</v>
      </c>
      <c r="P170" s="8">
        <v>12995</v>
      </c>
      <c r="Q170" s="8">
        <v>139622</v>
      </c>
      <c r="R170" s="8">
        <v>965509</v>
      </c>
      <c r="S170" s="8">
        <v>427828</v>
      </c>
      <c r="T170" s="8">
        <v>0</v>
      </c>
    </row>
    <row r="171" spans="1:20">
      <c r="A171" s="1">
        <v>45492</v>
      </c>
      <c r="B171" s="9">
        <f>nyse_gme_volume_by_exchange[[#This Row],[Off Exchange2]]/SUM(nyse_gme_volume_by_exchange[[#This Row],[NYSE National]:[LTSE]])</f>
        <v>0.52561961209429409</v>
      </c>
      <c r="C171" s="12">
        <f>SUM(nyse_gme_volume_by_exchange[[#This Row],[NYSE National]:[LTSE]])</f>
        <v>12763308</v>
      </c>
      <c r="D171" s="8">
        <v>11038</v>
      </c>
      <c r="E171" s="8">
        <v>36242</v>
      </c>
      <c r="F171" s="8">
        <v>13508</v>
      </c>
      <c r="G171" s="8">
        <v>13775</v>
      </c>
      <c r="H171" s="8">
        <v>20228</v>
      </c>
      <c r="I171" s="8">
        <v>1577660</v>
      </c>
      <c r="J171" s="8">
        <v>82368</v>
      </c>
      <c r="K171" s="8">
        <v>45180</v>
      </c>
      <c r="L171" s="8">
        <v>1359094</v>
      </c>
      <c r="M171" s="8">
        <v>523295</v>
      </c>
      <c r="N171" s="8">
        <v>923844</v>
      </c>
      <c r="O171" s="8">
        <v>6708645</v>
      </c>
      <c r="P171" s="8">
        <v>11203</v>
      </c>
      <c r="Q171" s="8">
        <v>173559</v>
      </c>
      <c r="R171" s="8">
        <v>837872</v>
      </c>
      <c r="S171" s="8">
        <v>425797</v>
      </c>
      <c r="T171" s="8">
        <v>0</v>
      </c>
    </row>
    <row r="172" spans="1:20">
      <c r="A172" s="1">
        <v>45491</v>
      </c>
      <c r="B172" s="9">
        <f>nyse_gme_volume_by_exchange[[#This Row],[Off Exchange2]]/SUM(nyse_gme_volume_by_exchange[[#This Row],[NYSE National]:[LTSE]])</f>
        <v>0.57358405686477765</v>
      </c>
      <c r="C172" s="12">
        <f>SUM(nyse_gme_volume_by_exchange[[#This Row],[NYSE National]:[LTSE]])</f>
        <v>16969661</v>
      </c>
      <c r="D172" s="8">
        <v>8951</v>
      </c>
      <c r="E172" s="8">
        <v>22142</v>
      </c>
      <c r="F172" s="8">
        <v>15446</v>
      </c>
      <c r="G172" s="8">
        <v>13665</v>
      </c>
      <c r="H172" s="8">
        <v>32707</v>
      </c>
      <c r="I172" s="8">
        <v>1485581</v>
      </c>
      <c r="J172" s="8">
        <v>115199</v>
      </c>
      <c r="K172" s="8">
        <v>44935</v>
      </c>
      <c r="L172" s="8">
        <v>1849143</v>
      </c>
      <c r="M172" s="8">
        <v>447969</v>
      </c>
      <c r="N172" s="8">
        <v>1282886</v>
      </c>
      <c r="O172" s="8">
        <v>9733527</v>
      </c>
      <c r="P172" s="8">
        <v>16408</v>
      </c>
      <c r="Q172" s="8">
        <v>212921</v>
      </c>
      <c r="R172" s="8">
        <v>1144111</v>
      </c>
      <c r="S172" s="8">
        <v>544070</v>
      </c>
      <c r="T172" s="8">
        <v>0</v>
      </c>
    </row>
    <row r="173" spans="1:20">
      <c r="A173" s="1">
        <v>45490</v>
      </c>
      <c r="B173" s="9">
        <f>nyse_gme_volume_by_exchange[[#This Row],[Off Exchange2]]/SUM(nyse_gme_volume_by_exchange[[#This Row],[NYSE National]:[LTSE]])</f>
        <v>0.53904705543144082</v>
      </c>
      <c r="C173" s="12">
        <f>SUM(nyse_gme_volume_by_exchange[[#This Row],[NYSE National]:[LTSE]])</f>
        <v>23775045</v>
      </c>
      <c r="D173" s="8">
        <v>32950</v>
      </c>
      <c r="E173" s="8">
        <v>65524</v>
      </c>
      <c r="F173" s="8">
        <v>21131</v>
      </c>
      <c r="G173" s="8">
        <v>4040</v>
      </c>
      <c r="H173" s="8">
        <v>55421</v>
      </c>
      <c r="I173" s="8">
        <v>2610103</v>
      </c>
      <c r="J173" s="8">
        <v>157008</v>
      </c>
      <c r="K173" s="8">
        <v>78708</v>
      </c>
      <c r="L173" s="8">
        <v>2462030</v>
      </c>
      <c r="M173" s="8">
        <v>616534</v>
      </c>
      <c r="N173" s="8">
        <v>2254847</v>
      </c>
      <c r="O173" s="8">
        <v>12815868</v>
      </c>
      <c r="P173" s="8">
        <v>15596</v>
      </c>
      <c r="Q173" s="8">
        <v>290204</v>
      </c>
      <c r="R173" s="8">
        <v>1678274</v>
      </c>
      <c r="S173" s="8">
        <v>616807</v>
      </c>
      <c r="T173" s="8">
        <v>0</v>
      </c>
    </row>
    <row r="174" spans="1:20">
      <c r="A174" s="1">
        <v>45489</v>
      </c>
      <c r="B174" s="9">
        <f>nyse_gme_volume_by_exchange[[#This Row],[Off Exchange2]]/SUM(nyse_gme_volume_by_exchange[[#This Row],[NYSE National]:[LTSE]])</f>
        <v>0.51780706579920011</v>
      </c>
      <c r="C174" s="12">
        <f>SUM(nyse_gme_volume_by_exchange[[#This Row],[NYSE National]:[LTSE]])</f>
        <v>25594840</v>
      </c>
      <c r="D174" s="8">
        <v>51490</v>
      </c>
      <c r="E174" s="8">
        <v>66714</v>
      </c>
      <c r="F174" s="8">
        <v>43424</v>
      </c>
      <c r="G174" s="8">
        <v>5630</v>
      </c>
      <c r="H174" s="8">
        <v>48880</v>
      </c>
      <c r="I174" s="8">
        <v>2418839</v>
      </c>
      <c r="J174" s="8">
        <v>79408</v>
      </c>
      <c r="K174" s="8">
        <v>76513</v>
      </c>
      <c r="L174" s="8">
        <v>2982702</v>
      </c>
      <c r="M174" s="8">
        <v>671253</v>
      </c>
      <c r="N174" s="8">
        <v>2942283</v>
      </c>
      <c r="O174" s="8">
        <v>13253189</v>
      </c>
      <c r="P174" s="8">
        <v>153599</v>
      </c>
      <c r="Q174" s="8">
        <v>272028</v>
      </c>
      <c r="R174" s="8">
        <v>1812574</v>
      </c>
      <c r="S174" s="8">
        <v>716314</v>
      </c>
      <c r="T174" s="8">
        <v>0</v>
      </c>
    </row>
    <row r="175" spans="1:20">
      <c r="A175" s="1">
        <v>45488</v>
      </c>
      <c r="B175" s="9">
        <f>nyse_gme_volume_by_exchange[[#This Row],[Off Exchange2]]/SUM(nyse_gme_volume_by_exchange[[#This Row],[NYSE National]:[LTSE]])</f>
        <v>0.55196387362866639</v>
      </c>
      <c r="C175" s="12">
        <f>SUM(nyse_gme_volume_by_exchange[[#This Row],[NYSE National]:[LTSE]])</f>
        <v>17134962</v>
      </c>
      <c r="D175" s="8">
        <v>8376</v>
      </c>
      <c r="E175" s="8">
        <v>42073</v>
      </c>
      <c r="F175" s="8">
        <v>33670</v>
      </c>
      <c r="G175" s="8">
        <v>4317</v>
      </c>
      <c r="H175" s="8">
        <v>35590</v>
      </c>
      <c r="I175" s="8">
        <v>1887992</v>
      </c>
      <c r="J175" s="8">
        <v>79117</v>
      </c>
      <c r="K175" s="8">
        <v>39175</v>
      </c>
      <c r="L175" s="8">
        <v>2025840</v>
      </c>
      <c r="M175" s="8">
        <v>444019</v>
      </c>
      <c r="N175" s="8">
        <v>1455469</v>
      </c>
      <c r="O175" s="8">
        <v>9457880</v>
      </c>
      <c r="P175" s="8">
        <v>31747</v>
      </c>
      <c r="Q175" s="8">
        <v>186765</v>
      </c>
      <c r="R175" s="8">
        <v>938915</v>
      </c>
      <c r="S175" s="8">
        <v>464017</v>
      </c>
      <c r="T175" s="8">
        <v>0</v>
      </c>
    </row>
    <row r="176" spans="1:20">
      <c r="A176" s="1">
        <v>45485</v>
      </c>
      <c r="B176" s="9">
        <f>nyse_gme_volume_by_exchange[[#This Row],[Off Exchange2]]/SUM(nyse_gme_volume_by_exchange[[#This Row],[NYSE National]:[LTSE]])</f>
        <v>0.55572877502028617</v>
      </c>
      <c r="C176" s="12">
        <f>SUM(nyse_gme_volume_by_exchange[[#This Row],[NYSE National]:[LTSE]])</f>
        <v>16238873</v>
      </c>
      <c r="D176" s="8">
        <v>9039</v>
      </c>
      <c r="E176" s="8">
        <v>28739</v>
      </c>
      <c r="F176" s="8">
        <v>11582</v>
      </c>
      <c r="G176" s="8">
        <v>13262</v>
      </c>
      <c r="H176" s="8">
        <v>26492</v>
      </c>
      <c r="I176" s="8">
        <v>1631398</v>
      </c>
      <c r="J176" s="8">
        <v>72099</v>
      </c>
      <c r="K176" s="8">
        <v>40960</v>
      </c>
      <c r="L176" s="8">
        <v>1900596</v>
      </c>
      <c r="M176" s="8">
        <v>460196</v>
      </c>
      <c r="N176" s="8">
        <v>1312981</v>
      </c>
      <c r="O176" s="8">
        <v>9024409</v>
      </c>
      <c r="P176" s="8">
        <v>11160</v>
      </c>
      <c r="Q176" s="8">
        <v>187011</v>
      </c>
      <c r="R176" s="8">
        <v>1047803</v>
      </c>
      <c r="S176" s="8">
        <v>461146</v>
      </c>
      <c r="T176" s="8">
        <v>0</v>
      </c>
    </row>
    <row r="177" spans="1:20">
      <c r="A177" s="1">
        <v>45484</v>
      </c>
      <c r="B177" s="9">
        <f>nyse_gme_volume_by_exchange[[#This Row],[Off Exchange2]]/SUM(nyse_gme_volume_by_exchange[[#This Row],[NYSE National]:[LTSE]])</f>
        <v>0.53720227636217877</v>
      </c>
      <c r="C177" s="12">
        <f>SUM(nyse_gme_volume_by_exchange[[#This Row],[NYSE National]:[LTSE]])</f>
        <v>13032724</v>
      </c>
      <c r="D177" s="8">
        <v>7652</v>
      </c>
      <c r="E177" s="8">
        <v>28391</v>
      </c>
      <c r="F177" s="8">
        <v>5898</v>
      </c>
      <c r="G177" s="8">
        <v>4601</v>
      </c>
      <c r="H177" s="8">
        <v>19332</v>
      </c>
      <c r="I177" s="8">
        <v>1308263</v>
      </c>
      <c r="J177" s="8">
        <v>40281</v>
      </c>
      <c r="K177" s="8">
        <v>40265</v>
      </c>
      <c r="L177" s="8">
        <v>1555769</v>
      </c>
      <c r="M177" s="8">
        <v>355999</v>
      </c>
      <c r="N177" s="8">
        <v>1126401</v>
      </c>
      <c r="O177" s="8">
        <v>7001209</v>
      </c>
      <c r="P177" s="8">
        <v>12837</v>
      </c>
      <c r="Q177" s="8">
        <v>161153</v>
      </c>
      <c r="R177" s="8">
        <v>861190</v>
      </c>
      <c r="S177" s="8">
        <v>503483</v>
      </c>
      <c r="T177" s="8">
        <v>0</v>
      </c>
    </row>
    <row r="178" spans="1:20">
      <c r="A178" s="1">
        <v>45483</v>
      </c>
      <c r="B178" s="9">
        <f>nyse_gme_volume_by_exchange[[#This Row],[Off Exchange2]]/SUM(nyse_gme_volume_by_exchange[[#This Row],[NYSE National]:[LTSE]])</f>
        <v>0.53767491748406204</v>
      </c>
      <c r="C178" s="12">
        <f>SUM(nyse_gme_volume_by_exchange[[#This Row],[NYSE National]:[LTSE]])</f>
        <v>22325384</v>
      </c>
      <c r="D178" s="8">
        <v>15883</v>
      </c>
      <c r="E178" s="8">
        <v>43606</v>
      </c>
      <c r="F178" s="8">
        <v>17594</v>
      </c>
      <c r="G178" s="8">
        <v>16619</v>
      </c>
      <c r="H178" s="8">
        <v>32737</v>
      </c>
      <c r="I178" s="8">
        <v>2529806</v>
      </c>
      <c r="J178" s="8">
        <v>150535</v>
      </c>
      <c r="K178" s="8">
        <v>73764</v>
      </c>
      <c r="L178" s="8">
        <v>2467342</v>
      </c>
      <c r="M178" s="8">
        <v>598858</v>
      </c>
      <c r="N178" s="8">
        <v>1954345</v>
      </c>
      <c r="O178" s="8">
        <v>12003799</v>
      </c>
      <c r="P178" s="8">
        <v>30100</v>
      </c>
      <c r="Q178" s="8">
        <v>283841</v>
      </c>
      <c r="R178" s="8">
        <v>1447379</v>
      </c>
      <c r="S178" s="8">
        <v>659176</v>
      </c>
      <c r="T178" s="8">
        <v>0</v>
      </c>
    </row>
    <row r="179" spans="1:20">
      <c r="A179" s="1">
        <v>45482</v>
      </c>
      <c r="B179" s="9">
        <f>nyse_gme_volume_by_exchange[[#This Row],[Off Exchange2]]/SUM(nyse_gme_volume_by_exchange[[#This Row],[NYSE National]:[LTSE]])</f>
        <v>0.54648509148061208</v>
      </c>
      <c r="C179" s="12">
        <f>SUM(nyse_gme_volume_by_exchange[[#This Row],[NYSE National]:[LTSE]])</f>
        <v>9523548</v>
      </c>
      <c r="D179" s="8">
        <v>3529</v>
      </c>
      <c r="E179" s="8">
        <v>23369</v>
      </c>
      <c r="F179" s="8">
        <v>2527</v>
      </c>
      <c r="G179" s="8">
        <v>4767</v>
      </c>
      <c r="H179" s="8">
        <v>10911</v>
      </c>
      <c r="I179" s="8">
        <v>860394</v>
      </c>
      <c r="J179" s="8">
        <v>31419</v>
      </c>
      <c r="K179" s="8">
        <v>20958</v>
      </c>
      <c r="L179" s="8">
        <v>1276871</v>
      </c>
      <c r="M179" s="8">
        <v>246365</v>
      </c>
      <c r="N179" s="8">
        <v>901159</v>
      </c>
      <c r="O179" s="8">
        <v>5204477</v>
      </c>
      <c r="P179" s="8">
        <v>10305</v>
      </c>
      <c r="Q179" s="8">
        <v>127003</v>
      </c>
      <c r="R179" s="8">
        <v>518430</v>
      </c>
      <c r="S179" s="8">
        <v>281064</v>
      </c>
      <c r="T179" s="8">
        <v>0</v>
      </c>
    </row>
    <row r="180" spans="1:20">
      <c r="A180" s="1">
        <v>45481</v>
      </c>
      <c r="B180" s="9">
        <f>nyse_gme_volume_by_exchange[[#This Row],[Off Exchange2]]/SUM(nyse_gme_volume_by_exchange[[#This Row],[NYSE National]:[LTSE]])</f>
        <v>0.5572744986703515</v>
      </c>
      <c r="C180" s="12">
        <f>SUM(nyse_gme_volume_by_exchange[[#This Row],[NYSE National]:[LTSE]])</f>
        <v>11815529</v>
      </c>
      <c r="D180" s="8">
        <v>5693</v>
      </c>
      <c r="E180" s="8">
        <v>22788</v>
      </c>
      <c r="F180" s="8">
        <v>4241</v>
      </c>
      <c r="G180" s="8">
        <v>1284</v>
      </c>
      <c r="H180" s="8">
        <v>11504</v>
      </c>
      <c r="I180" s="8">
        <v>1252056</v>
      </c>
      <c r="J180" s="8">
        <v>62184</v>
      </c>
      <c r="K180" s="8">
        <v>25919</v>
      </c>
      <c r="L180" s="8">
        <v>1462235</v>
      </c>
      <c r="M180" s="8">
        <v>288974</v>
      </c>
      <c r="N180" s="8">
        <v>990604</v>
      </c>
      <c r="O180" s="8">
        <v>6584493</v>
      </c>
      <c r="P180" s="8">
        <v>21660</v>
      </c>
      <c r="Q180" s="8">
        <v>145378</v>
      </c>
      <c r="R180" s="8">
        <v>647818</v>
      </c>
      <c r="S180" s="8">
        <v>288698</v>
      </c>
      <c r="T180" s="8">
        <v>0</v>
      </c>
    </row>
    <row r="181" spans="1:20">
      <c r="A181" s="1">
        <v>45478</v>
      </c>
      <c r="B181" s="9">
        <f>nyse_gme_volume_by_exchange[[#This Row],[Off Exchange2]]/SUM(nyse_gme_volume_by_exchange[[#This Row],[NYSE National]:[LTSE]])</f>
        <v>0.56541047412939238</v>
      </c>
      <c r="C181" s="12">
        <f>SUM(nyse_gme_volume_by_exchange[[#This Row],[NYSE National]:[LTSE]])</f>
        <v>11782058</v>
      </c>
      <c r="D181" s="8">
        <v>5923</v>
      </c>
      <c r="E181" s="8">
        <v>14151</v>
      </c>
      <c r="F181" s="8">
        <v>11418</v>
      </c>
      <c r="G181" s="8">
        <v>5094</v>
      </c>
      <c r="H181" s="8">
        <v>12011</v>
      </c>
      <c r="I181" s="8">
        <v>1119801</v>
      </c>
      <c r="J181" s="8">
        <v>43773</v>
      </c>
      <c r="K181" s="8">
        <v>22692</v>
      </c>
      <c r="L181" s="8">
        <v>1450503</v>
      </c>
      <c r="M181" s="8">
        <v>328960</v>
      </c>
      <c r="N181" s="8">
        <v>903121</v>
      </c>
      <c r="O181" s="8">
        <v>6661699</v>
      </c>
      <c r="P181" s="8">
        <v>17872</v>
      </c>
      <c r="Q181" s="8">
        <v>165418</v>
      </c>
      <c r="R181" s="8">
        <v>676997</v>
      </c>
      <c r="S181" s="8">
        <v>342625</v>
      </c>
      <c r="T181" s="8">
        <v>0</v>
      </c>
    </row>
    <row r="182" spans="1:20">
      <c r="A182" s="1">
        <v>45476</v>
      </c>
      <c r="B182" s="9">
        <f>nyse_gme_volume_by_exchange[[#This Row],[Off Exchange2]]/SUM(nyse_gme_volume_by_exchange[[#This Row],[NYSE National]:[LTSE]])</f>
        <v>0.57395372026914115</v>
      </c>
      <c r="C182" s="12">
        <f>SUM(nyse_gme_volume_by_exchange[[#This Row],[NYSE National]:[LTSE]])</f>
        <v>11829628</v>
      </c>
      <c r="D182" s="8">
        <v>16182</v>
      </c>
      <c r="E182" s="8">
        <v>39682</v>
      </c>
      <c r="F182" s="8">
        <v>17229</v>
      </c>
      <c r="G182" s="8">
        <v>18750</v>
      </c>
      <c r="H182" s="8">
        <v>19138</v>
      </c>
      <c r="I182" s="8">
        <v>1207605</v>
      </c>
      <c r="J182" s="8">
        <v>48425</v>
      </c>
      <c r="K182" s="8">
        <v>37786</v>
      </c>
      <c r="L182" s="8">
        <v>1264187</v>
      </c>
      <c r="M182" s="8">
        <v>294240</v>
      </c>
      <c r="N182" s="8">
        <v>961405</v>
      </c>
      <c r="O182" s="8">
        <v>6789659</v>
      </c>
      <c r="P182" s="8">
        <v>15811</v>
      </c>
      <c r="Q182" s="8">
        <v>149255</v>
      </c>
      <c r="R182" s="8">
        <v>625015</v>
      </c>
      <c r="S182" s="8">
        <v>325259</v>
      </c>
      <c r="T182" s="8">
        <v>0</v>
      </c>
    </row>
    <row r="183" spans="1:20">
      <c r="A183" s="1">
        <v>45475</v>
      </c>
      <c r="B183" s="9">
        <f>nyse_gme_volume_by_exchange[[#This Row],[Off Exchange2]]/SUM(nyse_gme_volume_by_exchange[[#This Row],[NYSE National]:[LTSE]])</f>
        <v>0.56869981397474922</v>
      </c>
      <c r="C183" s="12">
        <f>SUM(nyse_gme_volume_by_exchange[[#This Row],[NYSE National]:[LTSE]])</f>
        <v>13703516</v>
      </c>
      <c r="D183" s="8">
        <v>9125</v>
      </c>
      <c r="E183" s="8">
        <v>26800</v>
      </c>
      <c r="F183" s="8">
        <v>4658</v>
      </c>
      <c r="G183" s="8">
        <v>1757</v>
      </c>
      <c r="H183" s="8">
        <v>24344</v>
      </c>
      <c r="I183" s="8">
        <v>1448383</v>
      </c>
      <c r="J183" s="8">
        <v>76438</v>
      </c>
      <c r="K183" s="8">
        <v>34166</v>
      </c>
      <c r="L183" s="8">
        <v>1301240</v>
      </c>
      <c r="M183" s="8">
        <v>312759</v>
      </c>
      <c r="N183" s="8">
        <v>1132042</v>
      </c>
      <c r="O183" s="8">
        <v>7793187</v>
      </c>
      <c r="P183" s="8">
        <v>38057</v>
      </c>
      <c r="Q183" s="8">
        <v>161012</v>
      </c>
      <c r="R183" s="8">
        <v>887987</v>
      </c>
      <c r="S183" s="8">
        <v>451561</v>
      </c>
      <c r="T183" s="8">
        <v>0</v>
      </c>
    </row>
    <row r="184" spans="1:20">
      <c r="A184" s="1">
        <v>45474</v>
      </c>
      <c r="B184" s="9">
        <f>nyse_gme_volume_by_exchange[[#This Row],[Off Exchange2]]/SUM(nyse_gme_volume_by_exchange[[#This Row],[NYSE National]:[LTSE]])</f>
        <v>0.50121508062721543</v>
      </c>
      <c r="C184" s="12">
        <f>SUM(nyse_gme_volume_by_exchange[[#This Row],[NYSE National]:[LTSE]])</f>
        <v>30688087</v>
      </c>
      <c r="D184" s="8">
        <v>36906</v>
      </c>
      <c r="E184" s="8">
        <v>52400</v>
      </c>
      <c r="F184" s="8">
        <v>27241</v>
      </c>
      <c r="G184" s="8">
        <v>46567</v>
      </c>
      <c r="H184" s="8">
        <v>71593</v>
      </c>
      <c r="I184" s="8">
        <v>2860904</v>
      </c>
      <c r="J184" s="8">
        <v>235724</v>
      </c>
      <c r="K184" s="8">
        <v>108266</v>
      </c>
      <c r="L184" s="8">
        <v>3433146</v>
      </c>
      <c r="M184" s="8">
        <v>772309</v>
      </c>
      <c r="N184" s="8">
        <v>3286900</v>
      </c>
      <c r="O184" s="8">
        <v>15381332</v>
      </c>
      <c r="P184" s="8">
        <v>50030</v>
      </c>
      <c r="Q184" s="8">
        <v>355714</v>
      </c>
      <c r="R184" s="8">
        <v>2707649</v>
      </c>
      <c r="S184" s="8">
        <v>1261406</v>
      </c>
      <c r="T184" s="8">
        <v>0</v>
      </c>
    </row>
    <row r="185" spans="1:20">
      <c r="A185" s="1">
        <v>45471</v>
      </c>
      <c r="B185" s="9">
        <f>nyse_gme_volume_by_exchange[[#This Row],[Off Exchange2]]/SUM(nyse_gme_volume_by_exchange[[#This Row],[NYSE National]:[LTSE]])</f>
        <v>0.54381390074515101</v>
      </c>
      <c r="C185" s="12">
        <f>SUM(nyse_gme_volume_by_exchange[[#This Row],[NYSE National]:[LTSE]])</f>
        <v>20212010</v>
      </c>
      <c r="D185" s="8">
        <v>16925</v>
      </c>
      <c r="E185" s="8">
        <v>30014</v>
      </c>
      <c r="F185" s="8">
        <v>19871</v>
      </c>
      <c r="G185" s="8">
        <v>6734</v>
      </c>
      <c r="H185" s="8">
        <v>26632</v>
      </c>
      <c r="I185" s="8">
        <v>2302382</v>
      </c>
      <c r="J185" s="8">
        <v>175019</v>
      </c>
      <c r="K185" s="8">
        <v>28336</v>
      </c>
      <c r="L185" s="8">
        <v>2424591</v>
      </c>
      <c r="M185" s="8">
        <v>592403</v>
      </c>
      <c r="N185" s="8">
        <v>1503846</v>
      </c>
      <c r="O185" s="8">
        <v>10991572</v>
      </c>
      <c r="P185" s="8">
        <v>35382</v>
      </c>
      <c r="Q185" s="8">
        <v>172750</v>
      </c>
      <c r="R185" s="8">
        <v>1273358</v>
      </c>
      <c r="S185" s="8">
        <v>612195</v>
      </c>
      <c r="T185" s="8">
        <v>0</v>
      </c>
    </row>
    <row r="186" spans="1:20">
      <c r="A186" s="1">
        <v>45470</v>
      </c>
      <c r="B186" s="9">
        <f>nyse_gme_volume_by_exchange[[#This Row],[Off Exchange2]]/SUM(nyse_gme_volume_by_exchange[[#This Row],[NYSE National]:[LTSE]])</f>
        <v>0.5665813510215808</v>
      </c>
      <c r="C186" s="12">
        <f>SUM(nyse_gme_volume_by_exchange[[#This Row],[NYSE National]:[LTSE]])</f>
        <v>34866993</v>
      </c>
      <c r="D186" s="8">
        <v>41257</v>
      </c>
      <c r="E186" s="8">
        <v>103566</v>
      </c>
      <c r="F186" s="8">
        <v>99347</v>
      </c>
      <c r="G186" s="8">
        <v>36316</v>
      </c>
      <c r="H186" s="8">
        <v>89789</v>
      </c>
      <c r="I186" s="8">
        <v>3183998</v>
      </c>
      <c r="J186" s="8">
        <v>361079</v>
      </c>
      <c r="K186" s="8">
        <v>128732</v>
      </c>
      <c r="L186" s="8">
        <v>3826115</v>
      </c>
      <c r="M186" s="8">
        <v>876614</v>
      </c>
      <c r="N186" s="8">
        <v>2881730</v>
      </c>
      <c r="O186" s="8">
        <v>19754988</v>
      </c>
      <c r="P186" s="8">
        <v>27130</v>
      </c>
      <c r="Q186" s="8">
        <v>277074</v>
      </c>
      <c r="R186" s="8">
        <v>2164273</v>
      </c>
      <c r="S186" s="8">
        <v>1014985</v>
      </c>
      <c r="T186" s="8">
        <v>0</v>
      </c>
    </row>
    <row r="187" spans="1:20">
      <c r="A187" s="1">
        <v>45469</v>
      </c>
      <c r="B187" s="9">
        <f>nyse_gme_volume_by_exchange[[#This Row],[Off Exchange2]]/SUM(nyse_gme_volume_by_exchange[[#This Row],[NYSE National]:[LTSE]])</f>
        <v>0.57231286252755242</v>
      </c>
      <c r="C187" s="12">
        <f>SUM(nyse_gme_volume_by_exchange[[#This Row],[NYSE National]:[LTSE]])</f>
        <v>17903122</v>
      </c>
      <c r="D187" s="8">
        <v>21532</v>
      </c>
      <c r="E187" s="8">
        <v>56090</v>
      </c>
      <c r="F187" s="8">
        <v>32820</v>
      </c>
      <c r="G187" s="8">
        <v>5537</v>
      </c>
      <c r="H187" s="8">
        <v>43450</v>
      </c>
      <c r="I187" s="8">
        <v>1606984</v>
      </c>
      <c r="J187" s="8">
        <v>59647</v>
      </c>
      <c r="K187" s="8">
        <v>59611</v>
      </c>
      <c r="L187" s="8">
        <v>2024825</v>
      </c>
      <c r="M187" s="8">
        <v>432462</v>
      </c>
      <c r="N187" s="8">
        <v>1540727</v>
      </c>
      <c r="O187" s="8">
        <v>10246187</v>
      </c>
      <c r="P187" s="8">
        <v>15580</v>
      </c>
      <c r="Q187" s="8">
        <v>224038</v>
      </c>
      <c r="R187" s="8">
        <v>1031934</v>
      </c>
      <c r="S187" s="8">
        <v>501698</v>
      </c>
      <c r="T187" s="8">
        <v>0</v>
      </c>
    </row>
    <row r="188" spans="1:20">
      <c r="A188" s="1">
        <v>45468</v>
      </c>
      <c r="B188" s="9">
        <f>nyse_gme_volume_by_exchange[[#This Row],[Off Exchange2]]/SUM(nyse_gme_volume_by_exchange[[#This Row],[NYSE National]:[LTSE]])</f>
        <v>0.53631100304872936</v>
      </c>
      <c r="C188" s="12">
        <f>SUM(nyse_gme_volume_by_exchange[[#This Row],[NYSE National]:[LTSE]])</f>
        <v>27625607</v>
      </c>
      <c r="D188" s="8">
        <v>26766</v>
      </c>
      <c r="E188" s="8">
        <v>87186</v>
      </c>
      <c r="F188" s="8">
        <v>28016</v>
      </c>
      <c r="G188" s="8">
        <v>4016</v>
      </c>
      <c r="H188" s="8">
        <v>64310</v>
      </c>
      <c r="I188" s="8">
        <v>3457433</v>
      </c>
      <c r="J188" s="8">
        <v>108440</v>
      </c>
      <c r="K188" s="8">
        <v>92632</v>
      </c>
      <c r="L188" s="8">
        <v>3284858</v>
      </c>
      <c r="M188" s="8">
        <v>545606</v>
      </c>
      <c r="N188" s="8">
        <v>2348504</v>
      </c>
      <c r="O188" s="8">
        <v>14815917</v>
      </c>
      <c r="P188" s="8">
        <v>28623</v>
      </c>
      <c r="Q188" s="8">
        <v>252649</v>
      </c>
      <c r="R188" s="8">
        <v>1817909</v>
      </c>
      <c r="S188" s="8">
        <v>662742</v>
      </c>
      <c r="T188" s="8">
        <v>0</v>
      </c>
    </row>
    <row r="189" spans="1:20">
      <c r="A189" s="1">
        <v>45467</v>
      </c>
      <c r="B189" s="9">
        <f>nyse_gme_volume_by_exchange[[#This Row],[Off Exchange2]]/SUM(nyse_gme_volume_by_exchange[[#This Row],[NYSE National]:[LTSE]])</f>
        <v>0.51052388233848656</v>
      </c>
      <c r="C189" s="12">
        <f>SUM(nyse_gme_volume_by_exchange[[#This Row],[NYSE National]:[LTSE]])</f>
        <v>22162591</v>
      </c>
      <c r="D189" s="8">
        <v>20338</v>
      </c>
      <c r="E189" s="8">
        <v>72307</v>
      </c>
      <c r="F189" s="8">
        <v>36879</v>
      </c>
      <c r="G189" s="8">
        <v>6411</v>
      </c>
      <c r="H189" s="8">
        <v>40162</v>
      </c>
      <c r="I189" s="8">
        <v>2983795</v>
      </c>
      <c r="J189" s="8">
        <v>108098</v>
      </c>
      <c r="K189" s="8">
        <v>85624</v>
      </c>
      <c r="L189" s="8">
        <v>2738684</v>
      </c>
      <c r="M189" s="8">
        <v>456816</v>
      </c>
      <c r="N189" s="8">
        <v>2001807</v>
      </c>
      <c r="O189" s="8">
        <v>11314532</v>
      </c>
      <c r="P189" s="8">
        <v>30035</v>
      </c>
      <c r="Q189" s="8">
        <v>244311</v>
      </c>
      <c r="R189" s="8">
        <v>1434997</v>
      </c>
      <c r="S189" s="8">
        <v>587795</v>
      </c>
      <c r="T189" s="8">
        <v>0</v>
      </c>
    </row>
    <row r="190" spans="1:20">
      <c r="A190" s="1">
        <v>45464</v>
      </c>
      <c r="B190" s="9">
        <f>nyse_gme_volume_by_exchange[[#This Row],[Off Exchange2]]/SUM(nyse_gme_volume_by_exchange[[#This Row],[NYSE National]:[LTSE]])</f>
        <v>0.50124341187748389</v>
      </c>
      <c r="C190" s="12">
        <f>SUM(nyse_gme_volume_by_exchange[[#This Row],[NYSE National]:[LTSE]])</f>
        <v>28003995</v>
      </c>
      <c r="D190" s="8">
        <v>27075</v>
      </c>
      <c r="E190" s="8">
        <v>122304</v>
      </c>
      <c r="F190" s="8">
        <v>46335</v>
      </c>
      <c r="G190" s="8">
        <v>4877</v>
      </c>
      <c r="H190" s="8">
        <v>47938</v>
      </c>
      <c r="I190" s="8">
        <v>4481983</v>
      </c>
      <c r="J190" s="8">
        <v>143966</v>
      </c>
      <c r="K190" s="8">
        <v>73395</v>
      </c>
      <c r="L190" s="8">
        <v>3390238</v>
      </c>
      <c r="M190" s="8">
        <v>659115</v>
      </c>
      <c r="N190" s="8">
        <v>2071970</v>
      </c>
      <c r="O190" s="8">
        <v>14036818</v>
      </c>
      <c r="P190" s="8">
        <v>33996</v>
      </c>
      <c r="Q190" s="8">
        <v>140171</v>
      </c>
      <c r="R190" s="8">
        <v>1839798</v>
      </c>
      <c r="S190" s="8">
        <v>884016</v>
      </c>
      <c r="T190" s="8">
        <v>0</v>
      </c>
    </row>
    <row r="191" spans="1:20">
      <c r="A191" s="1">
        <v>45463</v>
      </c>
      <c r="B191" s="9">
        <f>nyse_gme_volume_by_exchange[[#This Row],[Off Exchange2]]/SUM(nyse_gme_volume_by_exchange[[#This Row],[NYSE National]:[LTSE]])</f>
        <v>0.53835264403227934</v>
      </c>
      <c r="C191" s="12">
        <f>SUM(nyse_gme_volume_by_exchange[[#This Row],[NYSE National]:[LTSE]])</f>
        <v>36029250</v>
      </c>
      <c r="D191" s="8">
        <v>20627</v>
      </c>
      <c r="E191" s="8">
        <v>166737</v>
      </c>
      <c r="F191" s="8">
        <v>50605</v>
      </c>
      <c r="G191" s="8">
        <v>11703</v>
      </c>
      <c r="H191" s="8">
        <v>55156</v>
      </c>
      <c r="I191" s="8">
        <v>4386395</v>
      </c>
      <c r="J191" s="8">
        <v>176600</v>
      </c>
      <c r="K191" s="8">
        <v>107790</v>
      </c>
      <c r="L191" s="8">
        <v>4127749</v>
      </c>
      <c r="M191" s="8">
        <v>760801</v>
      </c>
      <c r="N191" s="8">
        <v>3368833</v>
      </c>
      <c r="O191" s="8">
        <v>19396442</v>
      </c>
      <c r="P191" s="8">
        <v>112409</v>
      </c>
      <c r="Q191" s="8">
        <v>147083</v>
      </c>
      <c r="R191" s="8">
        <v>2066027</v>
      </c>
      <c r="S191" s="8">
        <v>1074293</v>
      </c>
      <c r="T191" s="8">
        <v>0</v>
      </c>
    </row>
    <row r="192" spans="1:20">
      <c r="A192" s="1">
        <v>45461</v>
      </c>
      <c r="B192" s="9">
        <f>nyse_gme_volume_by_exchange[[#This Row],[Off Exchange2]]/SUM(nyse_gme_volume_by_exchange[[#This Row],[NYSE National]:[LTSE]])</f>
        <v>0.54116094711101148</v>
      </c>
      <c r="C192" s="12">
        <f>SUM(nyse_gme_volume_by_exchange[[#This Row],[NYSE National]:[LTSE]])</f>
        <v>38088798</v>
      </c>
      <c r="D192" s="8">
        <v>42334</v>
      </c>
      <c r="E192" s="8">
        <v>141605</v>
      </c>
      <c r="F192" s="8">
        <v>37661</v>
      </c>
      <c r="G192" s="8">
        <v>4836</v>
      </c>
      <c r="H192" s="8">
        <v>77511</v>
      </c>
      <c r="I192" s="8">
        <v>4037882</v>
      </c>
      <c r="J192" s="8">
        <v>179812</v>
      </c>
      <c r="K192" s="8">
        <v>142896</v>
      </c>
      <c r="L192" s="8">
        <v>4102332</v>
      </c>
      <c r="M192" s="8">
        <v>741245</v>
      </c>
      <c r="N192" s="8">
        <v>3979857</v>
      </c>
      <c r="O192" s="8">
        <v>20612170</v>
      </c>
      <c r="P192" s="8">
        <v>14527</v>
      </c>
      <c r="Q192" s="8">
        <v>180494</v>
      </c>
      <c r="R192" s="8">
        <v>2702873</v>
      </c>
      <c r="S192" s="8">
        <v>1090763</v>
      </c>
      <c r="T192" s="8">
        <v>0</v>
      </c>
    </row>
    <row r="193" spans="1:20">
      <c r="A193" s="1">
        <v>45460</v>
      </c>
      <c r="B193" s="9">
        <f>nyse_gme_volume_by_exchange[[#This Row],[Off Exchange2]]/SUM(nyse_gme_volume_by_exchange[[#This Row],[NYSE National]:[LTSE]])</f>
        <v>0.48817699487942157</v>
      </c>
      <c r="C193" s="12">
        <f>SUM(nyse_gme_volume_by_exchange[[#This Row],[NYSE National]:[LTSE]])</f>
        <v>90351902</v>
      </c>
      <c r="D193" s="8">
        <v>133615</v>
      </c>
      <c r="E193" s="8">
        <v>367377</v>
      </c>
      <c r="F193" s="8">
        <v>105381</v>
      </c>
      <c r="G193" s="8">
        <v>16575</v>
      </c>
      <c r="H193" s="8">
        <v>255753</v>
      </c>
      <c r="I193" s="8">
        <v>7920438</v>
      </c>
      <c r="J193" s="8">
        <v>543059</v>
      </c>
      <c r="K193" s="8">
        <v>257453</v>
      </c>
      <c r="L193" s="8">
        <v>10410162</v>
      </c>
      <c r="M193" s="8">
        <v>1533045</v>
      </c>
      <c r="N193" s="8">
        <v>9079052</v>
      </c>
      <c r="O193" s="8">
        <v>44107720</v>
      </c>
      <c r="P193" s="8">
        <v>50639</v>
      </c>
      <c r="Q193" s="8">
        <v>381828</v>
      </c>
      <c r="R193" s="8">
        <v>13023184</v>
      </c>
      <c r="S193" s="8">
        <v>2166621</v>
      </c>
      <c r="T193" s="8">
        <v>0</v>
      </c>
    </row>
    <row r="194" spans="1:20">
      <c r="A194" s="1">
        <v>45457</v>
      </c>
      <c r="B194" s="9">
        <f>nyse_gme_volume_by_exchange[[#This Row],[Off Exchange2]]/SUM(nyse_gme_volume_by_exchange[[#This Row],[NYSE National]:[LTSE]])</f>
        <v>0.54664548544442337</v>
      </c>
      <c r="C194" s="12">
        <f>SUM(nyse_gme_volume_by_exchange[[#This Row],[NYSE National]:[LTSE]])</f>
        <v>82876552</v>
      </c>
      <c r="D194" s="8">
        <v>97750</v>
      </c>
      <c r="E194" s="8">
        <v>280003</v>
      </c>
      <c r="F194" s="8">
        <v>108510</v>
      </c>
      <c r="G194" s="8">
        <v>29531</v>
      </c>
      <c r="H194" s="8">
        <v>147526</v>
      </c>
      <c r="I194" s="8">
        <v>7323428</v>
      </c>
      <c r="J194" s="8">
        <v>426114</v>
      </c>
      <c r="K194" s="8">
        <v>226746</v>
      </c>
      <c r="L194" s="8">
        <v>9649555</v>
      </c>
      <c r="M194" s="8">
        <v>1829499</v>
      </c>
      <c r="N194" s="8">
        <v>8477734</v>
      </c>
      <c r="O194" s="8">
        <v>45304093</v>
      </c>
      <c r="P194" s="8">
        <v>185150</v>
      </c>
      <c r="Q194" s="8">
        <v>375641</v>
      </c>
      <c r="R194" s="8">
        <v>5838718</v>
      </c>
      <c r="S194" s="8">
        <v>2576554</v>
      </c>
      <c r="T194" s="8">
        <v>0</v>
      </c>
    </row>
    <row r="195" spans="1:20">
      <c r="A195" s="1">
        <v>45456</v>
      </c>
      <c r="B195" s="9">
        <f>nyse_gme_volume_by_exchange[[#This Row],[Off Exchange2]]/SUM(nyse_gme_volume_by_exchange[[#This Row],[NYSE National]:[LTSE]])</f>
        <v>0.49758920381992727</v>
      </c>
      <c r="C195" s="12">
        <f>SUM(nyse_gme_volume_by_exchange[[#This Row],[NYSE National]:[LTSE]])</f>
        <v>107308325</v>
      </c>
      <c r="D195" s="8">
        <v>244534</v>
      </c>
      <c r="E195" s="8">
        <v>630667</v>
      </c>
      <c r="F195" s="8">
        <v>128947</v>
      </c>
      <c r="G195" s="8">
        <v>39388</v>
      </c>
      <c r="H195" s="8">
        <v>317704</v>
      </c>
      <c r="I195" s="8">
        <v>9931028</v>
      </c>
      <c r="J195" s="8">
        <v>761261</v>
      </c>
      <c r="K195" s="8">
        <v>400457</v>
      </c>
      <c r="L195" s="8">
        <v>11672022</v>
      </c>
      <c r="M195" s="8">
        <v>1952910</v>
      </c>
      <c r="N195" s="8">
        <v>13903659</v>
      </c>
      <c r="O195" s="8">
        <v>53395464</v>
      </c>
      <c r="P195" s="8">
        <v>114474</v>
      </c>
      <c r="Q195" s="8">
        <v>383743</v>
      </c>
      <c r="R195" s="8">
        <v>10483897</v>
      </c>
      <c r="S195" s="8">
        <v>2947968</v>
      </c>
      <c r="T195" s="8">
        <v>202</v>
      </c>
    </row>
    <row r="196" spans="1:20">
      <c r="A196" s="1">
        <v>45455</v>
      </c>
      <c r="B196" s="9">
        <f>nyse_gme_volume_by_exchange[[#This Row],[Off Exchange2]]/SUM(nyse_gme_volume_by_exchange[[#This Row],[NYSE National]:[LTSE]])</f>
        <v>0.52728200549970905</v>
      </c>
      <c r="C196" s="12">
        <f>SUM(nyse_gme_volume_by_exchange[[#This Row],[NYSE National]:[LTSE]])</f>
        <v>147986738</v>
      </c>
      <c r="D196" s="8">
        <v>244301</v>
      </c>
      <c r="E196" s="8">
        <v>524946</v>
      </c>
      <c r="F196" s="8">
        <v>103185</v>
      </c>
      <c r="G196" s="8">
        <v>36426</v>
      </c>
      <c r="H196" s="8">
        <v>183863</v>
      </c>
      <c r="I196" s="8">
        <v>11937814</v>
      </c>
      <c r="J196" s="8">
        <v>1029558</v>
      </c>
      <c r="K196" s="8">
        <v>508123</v>
      </c>
      <c r="L196" s="8">
        <v>16218001</v>
      </c>
      <c r="M196" s="8">
        <v>2758792</v>
      </c>
      <c r="N196" s="8">
        <v>17542133</v>
      </c>
      <c r="O196" s="8">
        <v>78030744</v>
      </c>
      <c r="P196" s="8">
        <v>95750</v>
      </c>
      <c r="Q196" s="8">
        <v>464258</v>
      </c>
      <c r="R196" s="8">
        <v>14281312</v>
      </c>
      <c r="S196" s="8">
        <v>4027532</v>
      </c>
      <c r="T196" s="8">
        <v>0</v>
      </c>
    </row>
    <row r="197" spans="1:20">
      <c r="A197" s="1">
        <v>45454</v>
      </c>
      <c r="B197" s="9">
        <f>nyse_gme_volume_by_exchange[[#This Row],[Off Exchange2]]/SUM(nyse_gme_volume_by_exchange[[#This Row],[NYSE National]:[LTSE]])</f>
        <v>0.50831552446504513</v>
      </c>
      <c r="C197" s="12">
        <f>SUM(nyse_gme_volume_by_exchange[[#This Row],[NYSE National]:[LTSE]])</f>
        <v>146915568</v>
      </c>
      <c r="D197" s="8">
        <v>212963</v>
      </c>
      <c r="E197" s="8">
        <v>534083</v>
      </c>
      <c r="F197" s="8">
        <v>157956</v>
      </c>
      <c r="G197" s="8">
        <v>34631</v>
      </c>
      <c r="H197" s="8">
        <v>302200</v>
      </c>
      <c r="I197" s="8">
        <v>11866560</v>
      </c>
      <c r="J197" s="8">
        <v>3092748</v>
      </c>
      <c r="K197" s="8">
        <v>504026</v>
      </c>
      <c r="L197" s="8">
        <v>19418326</v>
      </c>
      <c r="M197" s="8">
        <v>2393341</v>
      </c>
      <c r="N197" s="8">
        <v>13710708</v>
      </c>
      <c r="O197" s="8">
        <v>74679464</v>
      </c>
      <c r="P197" s="8">
        <v>66671</v>
      </c>
      <c r="Q197" s="8">
        <v>635221</v>
      </c>
      <c r="R197" s="8">
        <v>16080768</v>
      </c>
      <c r="S197" s="8">
        <v>3225902</v>
      </c>
      <c r="T197" s="8">
        <v>0</v>
      </c>
    </row>
    <row r="198" spans="1:20">
      <c r="A198" s="1">
        <v>45453</v>
      </c>
      <c r="B198" s="9">
        <f>nyse_gme_volume_by_exchange[[#This Row],[Off Exchange2]]/SUM(nyse_gme_volume_by_exchange[[#This Row],[NYSE National]:[LTSE]])</f>
        <v>0.49057648784777852</v>
      </c>
      <c r="C198" s="12">
        <f>SUM(nyse_gme_volume_by_exchange[[#This Row],[NYSE National]:[LTSE]])</f>
        <v>131573927</v>
      </c>
      <c r="D198" s="8">
        <v>169919</v>
      </c>
      <c r="E198" s="8">
        <v>649220</v>
      </c>
      <c r="F198" s="8">
        <v>200103</v>
      </c>
      <c r="G198" s="8">
        <v>33031</v>
      </c>
      <c r="H198" s="8">
        <v>219222</v>
      </c>
      <c r="I198" s="8">
        <v>10842096</v>
      </c>
      <c r="J198" s="8">
        <v>4305320</v>
      </c>
      <c r="K198" s="8">
        <v>950749</v>
      </c>
      <c r="L198" s="8">
        <v>18189557</v>
      </c>
      <c r="M198" s="8">
        <v>2445342</v>
      </c>
      <c r="N198" s="8">
        <v>9731345</v>
      </c>
      <c r="O198" s="8">
        <v>64547075</v>
      </c>
      <c r="P198" s="8">
        <v>52513</v>
      </c>
      <c r="Q198" s="8">
        <v>657695</v>
      </c>
      <c r="R198" s="8">
        <v>15110777</v>
      </c>
      <c r="S198" s="8">
        <v>3469963</v>
      </c>
      <c r="T198" s="8">
        <v>0</v>
      </c>
    </row>
    <row r="199" spans="1:20">
      <c r="A199" s="1">
        <v>45450</v>
      </c>
      <c r="B199" s="9">
        <f>nyse_gme_volume_by_exchange[[#This Row],[Off Exchange2]]/SUM(nyse_gme_volume_by_exchange[[#This Row],[NYSE National]:[LTSE]])</f>
        <v>0.41157782411381522</v>
      </c>
      <c r="C199" s="12">
        <f>SUM(nyse_gme_volume_by_exchange[[#This Row],[NYSE National]:[LTSE]])</f>
        <v>279054697</v>
      </c>
      <c r="D199" s="8">
        <v>896841</v>
      </c>
      <c r="E199" s="8">
        <v>1910130</v>
      </c>
      <c r="F199" s="8">
        <v>217201</v>
      </c>
      <c r="G199" s="8">
        <v>100800</v>
      </c>
      <c r="H199" s="8">
        <v>1128092</v>
      </c>
      <c r="I199" s="8">
        <v>28015535</v>
      </c>
      <c r="J199" s="8">
        <v>6122655</v>
      </c>
      <c r="K199" s="8">
        <v>2100711</v>
      </c>
      <c r="L199" s="8">
        <v>39085406</v>
      </c>
      <c r="M199" s="8">
        <v>4741018</v>
      </c>
      <c r="N199" s="8">
        <v>29766932</v>
      </c>
      <c r="O199" s="8">
        <v>114852725</v>
      </c>
      <c r="P199" s="8">
        <v>640464</v>
      </c>
      <c r="Q199" s="8">
        <v>1260024</v>
      </c>
      <c r="R199" s="8">
        <v>40515584</v>
      </c>
      <c r="S199" s="8">
        <v>7698479</v>
      </c>
      <c r="T199" s="8">
        <v>2100</v>
      </c>
    </row>
    <row r="200" spans="1:20">
      <c r="A200" s="1">
        <v>45449</v>
      </c>
      <c r="B200" s="9">
        <f>nyse_gme_volume_by_exchange[[#This Row],[Off Exchange2]]/SUM(nyse_gme_volume_by_exchange[[#This Row],[NYSE National]:[LTSE]])</f>
        <v>0.49398844945159892</v>
      </c>
      <c r="C200" s="12">
        <f>SUM(nyse_gme_volume_by_exchange[[#This Row],[NYSE National]:[LTSE]])</f>
        <v>206685944</v>
      </c>
      <c r="D200" s="8">
        <v>414439</v>
      </c>
      <c r="E200" s="8">
        <v>826663</v>
      </c>
      <c r="F200" s="8">
        <v>219715</v>
      </c>
      <c r="G200" s="8">
        <v>73840</v>
      </c>
      <c r="H200" s="8">
        <v>455788</v>
      </c>
      <c r="I200" s="8">
        <v>18097177</v>
      </c>
      <c r="J200" s="8">
        <v>1491297</v>
      </c>
      <c r="K200" s="8">
        <v>850461</v>
      </c>
      <c r="L200" s="8">
        <v>27793462</v>
      </c>
      <c r="M200" s="8">
        <v>5269639</v>
      </c>
      <c r="N200" s="8">
        <v>20989407</v>
      </c>
      <c r="O200" s="8">
        <v>102100469</v>
      </c>
      <c r="P200" s="8">
        <v>538512</v>
      </c>
      <c r="Q200" s="8">
        <v>863033</v>
      </c>
      <c r="R200" s="8">
        <v>20882791</v>
      </c>
      <c r="S200" s="8">
        <v>5819251</v>
      </c>
      <c r="T200" s="8">
        <v>0</v>
      </c>
    </row>
    <row r="201" spans="1:20">
      <c r="A201" s="1">
        <v>45448</v>
      </c>
      <c r="B201" s="9">
        <f>nyse_gme_volume_by_exchange[[#This Row],[Off Exchange2]]/SUM(nyse_gme_volume_by_exchange[[#This Row],[NYSE National]:[LTSE]])</f>
        <v>0.53456993742613768</v>
      </c>
      <c r="C201" s="12">
        <f>SUM(nyse_gme_volume_by_exchange[[#This Row],[NYSE National]:[LTSE]])</f>
        <v>73156424</v>
      </c>
      <c r="D201" s="8">
        <v>85859</v>
      </c>
      <c r="E201" s="8">
        <v>227533</v>
      </c>
      <c r="F201" s="8">
        <v>53788</v>
      </c>
      <c r="G201" s="8">
        <v>28488</v>
      </c>
      <c r="H201" s="8">
        <v>70685</v>
      </c>
      <c r="I201" s="8">
        <v>7926402</v>
      </c>
      <c r="J201" s="8">
        <v>399310</v>
      </c>
      <c r="K201" s="8">
        <v>272312</v>
      </c>
      <c r="L201" s="8">
        <v>10382205</v>
      </c>
      <c r="M201" s="8">
        <v>1506456</v>
      </c>
      <c r="N201" s="8">
        <v>4982753</v>
      </c>
      <c r="O201" s="8">
        <v>39107225</v>
      </c>
      <c r="P201" s="8">
        <v>57048</v>
      </c>
      <c r="Q201" s="8">
        <v>403602</v>
      </c>
      <c r="R201" s="8">
        <v>5994200</v>
      </c>
      <c r="S201" s="8">
        <v>1658558</v>
      </c>
      <c r="T201" s="8">
        <v>0</v>
      </c>
    </row>
    <row r="202" spans="1:20">
      <c r="A202" s="1">
        <v>45447</v>
      </c>
      <c r="B202" s="9">
        <f>nyse_gme_volume_by_exchange[[#This Row],[Off Exchange2]]/SUM(nyse_gme_volume_by_exchange[[#This Row],[NYSE National]:[LTSE]])</f>
        <v>0.50147375955030549</v>
      </c>
      <c r="C202" s="12">
        <f>SUM(nyse_gme_volume_by_exchange[[#This Row],[NYSE National]:[LTSE]])</f>
        <v>51662091</v>
      </c>
      <c r="D202" s="8">
        <v>74317</v>
      </c>
      <c r="E202" s="8">
        <v>242874</v>
      </c>
      <c r="F202" s="8">
        <v>159295</v>
      </c>
      <c r="G202" s="8">
        <v>23315</v>
      </c>
      <c r="H202" s="8">
        <v>69648</v>
      </c>
      <c r="I202" s="8">
        <v>4854335</v>
      </c>
      <c r="J202" s="8">
        <v>452067</v>
      </c>
      <c r="K202" s="8">
        <v>175023</v>
      </c>
      <c r="L202" s="8">
        <v>7944677</v>
      </c>
      <c r="M202" s="8">
        <v>990069</v>
      </c>
      <c r="N202" s="8">
        <v>4031165</v>
      </c>
      <c r="O202" s="8">
        <v>25907183</v>
      </c>
      <c r="P202" s="8">
        <v>49407</v>
      </c>
      <c r="Q202" s="8">
        <v>305126</v>
      </c>
      <c r="R202" s="8">
        <v>5071468</v>
      </c>
      <c r="S202" s="8">
        <v>1312122</v>
      </c>
      <c r="T202" s="8">
        <v>0</v>
      </c>
    </row>
    <row r="203" spans="1:20">
      <c r="A203" s="1">
        <v>45446</v>
      </c>
      <c r="B203" s="9">
        <f>nyse_gme_volume_by_exchange[[#This Row],[Off Exchange2]]/SUM(nyse_gme_volume_by_exchange[[#This Row],[NYSE National]:[LTSE]])</f>
        <v>0.44189344455824098</v>
      </c>
      <c r="C203" s="12">
        <f>SUM(nyse_gme_volume_by_exchange[[#This Row],[NYSE National]:[LTSE]])</f>
        <v>165811541</v>
      </c>
      <c r="D203" s="8">
        <v>446619</v>
      </c>
      <c r="E203" s="8">
        <v>852360</v>
      </c>
      <c r="F203" s="8">
        <v>161795</v>
      </c>
      <c r="G203" s="8">
        <v>97714</v>
      </c>
      <c r="H203" s="8">
        <v>778348</v>
      </c>
      <c r="I203" s="8">
        <v>14509159</v>
      </c>
      <c r="J203" s="8">
        <v>910902</v>
      </c>
      <c r="K203" s="8">
        <v>923656</v>
      </c>
      <c r="L203" s="8">
        <v>25092755</v>
      </c>
      <c r="M203" s="8">
        <v>2973427</v>
      </c>
      <c r="N203" s="8">
        <v>17877374</v>
      </c>
      <c r="O203" s="8">
        <v>73271033</v>
      </c>
      <c r="P203" s="8">
        <v>234221</v>
      </c>
      <c r="Q203" s="8">
        <v>708355</v>
      </c>
      <c r="R203" s="8">
        <v>22395860</v>
      </c>
      <c r="S203" s="8">
        <v>4577963</v>
      </c>
      <c r="T203" s="8">
        <v>0</v>
      </c>
    </row>
    <row r="204" spans="1:20">
      <c r="A204" s="1">
        <v>45443</v>
      </c>
      <c r="B204" s="9">
        <f>nyse_gme_volume_by_exchange[[#This Row],[Off Exchange2]]/SUM(nyse_gme_volume_by_exchange[[#This Row],[NYSE National]:[LTSE]])</f>
        <v>0.54954910415709224</v>
      </c>
      <c r="C204" s="12">
        <f>SUM(nyse_gme_volume_by_exchange[[#This Row],[NYSE National]:[LTSE]])</f>
        <v>22290292</v>
      </c>
      <c r="D204" s="8">
        <v>74230</v>
      </c>
      <c r="E204" s="8">
        <v>126507</v>
      </c>
      <c r="F204" s="8">
        <v>56577</v>
      </c>
      <c r="G204" s="8">
        <v>12751</v>
      </c>
      <c r="H204" s="8">
        <v>19479</v>
      </c>
      <c r="I204" s="8">
        <v>2338285</v>
      </c>
      <c r="J204" s="8">
        <v>174554</v>
      </c>
      <c r="K204" s="8">
        <v>59250</v>
      </c>
      <c r="L204" s="8">
        <v>3140660</v>
      </c>
      <c r="M204" s="8">
        <v>492029</v>
      </c>
      <c r="N204" s="8">
        <v>1183163</v>
      </c>
      <c r="O204" s="8">
        <v>12249610</v>
      </c>
      <c r="P204" s="8">
        <v>29399</v>
      </c>
      <c r="Q204" s="8">
        <v>95782</v>
      </c>
      <c r="R204" s="8">
        <v>1520419</v>
      </c>
      <c r="S204" s="8">
        <v>717597</v>
      </c>
      <c r="T204" s="8">
        <v>0</v>
      </c>
    </row>
    <row r="205" spans="1:20">
      <c r="A205" s="1">
        <v>45442</v>
      </c>
      <c r="B205" s="9">
        <f>nyse_gme_volume_by_exchange[[#This Row],[Off Exchange2]]/SUM(nyse_gme_volume_by_exchange[[#This Row],[NYSE National]:[LTSE]])</f>
        <v>0.58784859460511485</v>
      </c>
      <c r="C205" s="12">
        <f>SUM(nyse_gme_volume_by_exchange[[#This Row],[NYSE National]:[LTSE]])</f>
        <v>24508770</v>
      </c>
      <c r="D205" s="8">
        <v>27546</v>
      </c>
      <c r="E205" s="8">
        <v>103421</v>
      </c>
      <c r="F205" s="8">
        <v>24769</v>
      </c>
      <c r="G205" s="8">
        <v>19510</v>
      </c>
      <c r="H205" s="8">
        <v>23514</v>
      </c>
      <c r="I205" s="8">
        <v>2485672</v>
      </c>
      <c r="J205" s="8">
        <v>97135</v>
      </c>
      <c r="K205" s="8">
        <v>68644</v>
      </c>
      <c r="L205" s="8">
        <v>3581166</v>
      </c>
      <c r="M205" s="8">
        <v>348883</v>
      </c>
      <c r="N205" s="8">
        <v>1089311</v>
      </c>
      <c r="O205" s="8">
        <v>14407446</v>
      </c>
      <c r="P205" s="8">
        <v>53721</v>
      </c>
      <c r="Q205" s="8">
        <v>161269</v>
      </c>
      <c r="R205" s="8">
        <v>1506637</v>
      </c>
      <c r="S205" s="8">
        <v>510126</v>
      </c>
      <c r="T205" s="8">
        <v>0</v>
      </c>
    </row>
    <row r="206" spans="1:20">
      <c r="A206" s="1">
        <v>45441</v>
      </c>
      <c r="B206" s="9">
        <f>nyse_gme_volume_by_exchange[[#This Row],[Off Exchange2]]/SUM(nyse_gme_volume_by_exchange[[#This Row],[NYSE National]:[LTSE]])</f>
        <v>0.52819030029058556</v>
      </c>
      <c r="C206" s="12">
        <f>SUM(nyse_gme_volume_by_exchange[[#This Row],[NYSE National]:[LTSE]])</f>
        <v>26921157</v>
      </c>
      <c r="D206" s="8">
        <v>60403</v>
      </c>
      <c r="E206" s="8">
        <v>55574</v>
      </c>
      <c r="F206" s="8">
        <v>13925</v>
      </c>
      <c r="G206" s="8">
        <v>29539</v>
      </c>
      <c r="H206" s="8">
        <v>57113</v>
      </c>
      <c r="I206" s="8">
        <v>2302095</v>
      </c>
      <c r="J206" s="8">
        <v>362776</v>
      </c>
      <c r="K206" s="8">
        <v>66392</v>
      </c>
      <c r="L206" s="8">
        <v>4682732</v>
      </c>
      <c r="M206" s="8">
        <v>467990</v>
      </c>
      <c r="N206" s="8">
        <v>1786014</v>
      </c>
      <c r="O206" s="8">
        <v>14219494</v>
      </c>
      <c r="P206" s="8">
        <v>36981</v>
      </c>
      <c r="Q206" s="8">
        <v>117740</v>
      </c>
      <c r="R206" s="8">
        <v>1979319</v>
      </c>
      <c r="S206" s="8">
        <v>683070</v>
      </c>
      <c r="T206" s="8">
        <v>0</v>
      </c>
    </row>
    <row r="207" spans="1:20">
      <c r="A207" s="1">
        <v>45440</v>
      </c>
      <c r="B207" s="9">
        <f>nyse_gme_volume_by_exchange[[#This Row],[Off Exchange2]]/SUM(nyse_gme_volume_by_exchange[[#This Row],[NYSE National]:[LTSE]])</f>
        <v>0.56627011074055222</v>
      </c>
      <c r="C207" s="12">
        <f>SUM(nyse_gme_volume_by_exchange[[#This Row],[NYSE National]:[LTSE]])</f>
        <v>105073704</v>
      </c>
      <c r="D207" s="8">
        <v>58958</v>
      </c>
      <c r="E207" s="8">
        <v>234354</v>
      </c>
      <c r="F207" s="8">
        <v>110217</v>
      </c>
      <c r="G207" s="8">
        <v>56936</v>
      </c>
      <c r="H207" s="8">
        <v>158513</v>
      </c>
      <c r="I207" s="8">
        <v>8499881</v>
      </c>
      <c r="J207" s="8">
        <v>754564</v>
      </c>
      <c r="K207" s="8">
        <v>252181</v>
      </c>
      <c r="L207" s="8">
        <v>14747322</v>
      </c>
      <c r="M207" s="8">
        <v>1708950</v>
      </c>
      <c r="N207" s="8">
        <v>7234000</v>
      </c>
      <c r="O207" s="8">
        <v>59500098</v>
      </c>
      <c r="P207" s="8">
        <v>36826</v>
      </c>
      <c r="Q207" s="8">
        <v>667675</v>
      </c>
      <c r="R207" s="8">
        <v>8547521</v>
      </c>
      <c r="S207" s="8">
        <v>2505708</v>
      </c>
      <c r="T207" s="8">
        <v>0</v>
      </c>
    </row>
    <row r="208" spans="1:20">
      <c r="A208" s="1">
        <v>45436</v>
      </c>
      <c r="B208" s="9">
        <f>nyse_gme_volume_by_exchange[[#This Row],[Off Exchange2]]/SUM(nyse_gme_volume_by_exchange[[#This Row],[NYSE National]:[LTSE]])</f>
        <v>0.48117746879618006</v>
      </c>
      <c r="C208" s="12">
        <f>SUM(nyse_gme_volume_by_exchange[[#This Row],[NYSE National]:[LTSE]])</f>
        <v>43017089</v>
      </c>
      <c r="D208" s="8">
        <v>93864</v>
      </c>
      <c r="E208" s="8">
        <v>174077</v>
      </c>
      <c r="F208" s="8">
        <v>100892</v>
      </c>
      <c r="G208" s="8">
        <v>65528</v>
      </c>
      <c r="H208" s="8">
        <v>74517</v>
      </c>
      <c r="I208" s="8">
        <v>2685130</v>
      </c>
      <c r="J208" s="8">
        <v>923236</v>
      </c>
      <c r="K208" s="8">
        <v>100481</v>
      </c>
      <c r="L208" s="8">
        <v>5702889</v>
      </c>
      <c r="M208" s="8">
        <v>635845</v>
      </c>
      <c r="N208" s="8">
        <v>5092767</v>
      </c>
      <c r="O208" s="8">
        <v>20698854</v>
      </c>
      <c r="P208" s="8">
        <v>54961</v>
      </c>
      <c r="Q208" s="8">
        <v>196959</v>
      </c>
      <c r="R208" s="8">
        <v>5397384</v>
      </c>
      <c r="S208" s="8">
        <v>1019705</v>
      </c>
      <c r="T208" s="8">
        <v>0</v>
      </c>
    </row>
    <row r="209" spans="1:20">
      <c r="A209" s="1">
        <v>45435</v>
      </c>
      <c r="B209" s="9">
        <f>nyse_gme_volume_by_exchange[[#This Row],[Off Exchange2]]/SUM(nyse_gme_volume_by_exchange[[#This Row],[NYSE National]:[LTSE]])</f>
        <v>0.55830242243699146</v>
      </c>
      <c r="C209" s="12">
        <f>SUM(nyse_gme_volume_by_exchange[[#This Row],[NYSE National]:[LTSE]])</f>
        <v>30560960</v>
      </c>
      <c r="D209" s="8">
        <v>18519</v>
      </c>
      <c r="E209" s="8">
        <v>120543</v>
      </c>
      <c r="F209" s="8">
        <v>44782</v>
      </c>
      <c r="G209" s="8">
        <v>14298</v>
      </c>
      <c r="H209" s="8">
        <v>32686</v>
      </c>
      <c r="I209" s="8">
        <v>2764981</v>
      </c>
      <c r="J209" s="8">
        <v>907354</v>
      </c>
      <c r="K209" s="8">
        <v>84922</v>
      </c>
      <c r="L209" s="8">
        <v>3985657</v>
      </c>
      <c r="M209" s="8">
        <v>515561</v>
      </c>
      <c r="N209" s="8">
        <v>1793057</v>
      </c>
      <c r="O209" s="8">
        <v>17062258</v>
      </c>
      <c r="P209" s="8">
        <v>44875</v>
      </c>
      <c r="Q209" s="8">
        <v>140510</v>
      </c>
      <c r="R209" s="8">
        <v>2263355</v>
      </c>
      <c r="S209" s="8">
        <v>767602</v>
      </c>
      <c r="T209" s="8">
        <v>0</v>
      </c>
    </row>
    <row r="210" spans="1:20">
      <c r="A210" s="1">
        <v>45434</v>
      </c>
      <c r="B210" s="9">
        <f>nyse_gme_volume_by_exchange[[#This Row],[Off Exchange2]]/SUM(nyse_gme_volume_by_exchange[[#This Row],[NYSE National]:[LTSE]])</f>
        <v>0.57679353182951254</v>
      </c>
      <c r="C210" s="12">
        <f>SUM(nyse_gme_volume_by_exchange[[#This Row],[NYSE National]:[LTSE]])</f>
        <v>44520286</v>
      </c>
      <c r="D210" s="8">
        <v>85594</v>
      </c>
      <c r="E210" s="8">
        <v>353727</v>
      </c>
      <c r="F210" s="8">
        <v>102554</v>
      </c>
      <c r="G210" s="8">
        <v>8600</v>
      </c>
      <c r="H210" s="8">
        <v>137176</v>
      </c>
      <c r="I210" s="8">
        <v>3223254</v>
      </c>
      <c r="J210" s="8">
        <v>2668956</v>
      </c>
      <c r="K210" s="8">
        <v>246805</v>
      </c>
      <c r="L210" s="8">
        <v>4065340</v>
      </c>
      <c r="M210" s="8">
        <v>812245</v>
      </c>
      <c r="N210" s="8">
        <v>1969738</v>
      </c>
      <c r="O210" s="8">
        <v>25679013</v>
      </c>
      <c r="P210" s="8">
        <v>210758</v>
      </c>
      <c r="Q210" s="8">
        <v>250154</v>
      </c>
      <c r="R210" s="8">
        <v>3400804</v>
      </c>
      <c r="S210" s="8">
        <v>1305568</v>
      </c>
      <c r="T210" s="8">
        <v>0</v>
      </c>
    </row>
    <row r="211" spans="1:20">
      <c r="A211" s="1">
        <v>45433</v>
      </c>
      <c r="B211" s="9">
        <f>nyse_gme_volume_by_exchange[[#This Row],[Off Exchange2]]/SUM(nyse_gme_volume_by_exchange[[#This Row],[NYSE National]:[LTSE]])</f>
        <v>0.54676484797260705</v>
      </c>
      <c r="C211" s="12">
        <f>SUM(nyse_gme_volume_by_exchange[[#This Row],[NYSE National]:[LTSE]])</f>
        <v>49249973</v>
      </c>
      <c r="D211" s="8">
        <v>81028</v>
      </c>
      <c r="E211" s="8">
        <v>359041</v>
      </c>
      <c r="F211" s="8">
        <v>77006</v>
      </c>
      <c r="G211" s="8">
        <v>33190</v>
      </c>
      <c r="H211" s="8">
        <v>96119</v>
      </c>
      <c r="I211" s="8">
        <v>4384054</v>
      </c>
      <c r="J211" s="8">
        <v>2109406</v>
      </c>
      <c r="K211" s="8">
        <v>276381</v>
      </c>
      <c r="L211" s="8">
        <v>5481925</v>
      </c>
      <c r="M211" s="8">
        <v>1008924</v>
      </c>
      <c r="N211" s="8">
        <v>2463656</v>
      </c>
      <c r="O211" s="8">
        <v>26928154</v>
      </c>
      <c r="P211" s="8">
        <v>61882</v>
      </c>
      <c r="Q211" s="8">
        <v>255578</v>
      </c>
      <c r="R211" s="8">
        <v>4128654</v>
      </c>
      <c r="S211" s="8">
        <v>1504975</v>
      </c>
      <c r="T211" s="8">
        <v>0</v>
      </c>
    </row>
    <row r="212" spans="1:20">
      <c r="A212" s="1">
        <v>45432</v>
      </c>
      <c r="B212" s="9">
        <f>nyse_gme_volume_by_exchange[[#This Row],[Off Exchange2]]/SUM(nyse_gme_volume_by_exchange[[#This Row],[NYSE National]:[LTSE]])</f>
        <v>0.53224306778955532</v>
      </c>
      <c r="C212" s="12">
        <f>SUM(nyse_gme_volume_by_exchange[[#This Row],[NYSE National]:[LTSE]])</f>
        <v>55261522</v>
      </c>
      <c r="D212" s="8">
        <v>35859</v>
      </c>
      <c r="E212" s="8">
        <v>154442</v>
      </c>
      <c r="F212" s="8">
        <v>40807</v>
      </c>
      <c r="G212" s="8">
        <v>26841</v>
      </c>
      <c r="H212" s="8">
        <v>81155</v>
      </c>
      <c r="I212" s="8">
        <v>4996490</v>
      </c>
      <c r="J212" s="8">
        <v>1117844</v>
      </c>
      <c r="K212" s="8">
        <v>316953</v>
      </c>
      <c r="L212" s="8">
        <v>6497075</v>
      </c>
      <c r="M212" s="8">
        <v>1199190</v>
      </c>
      <c r="N212" s="8">
        <v>4385779</v>
      </c>
      <c r="O212" s="8">
        <v>29412562</v>
      </c>
      <c r="P212" s="8">
        <v>43536</v>
      </c>
      <c r="Q212" s="8">
        <v>498696</v>
      </c>
      <c r="R212" s="8">
        <v>4816376</v>
      </c>
      <c r="S212" s="8">
        <v>1637917</v>
      </c>
      <c r="T212" s="8">
        <v>0</v>
      </c>
    </row>
    <row r="213" spans="1:20">
      <c r="A213" s="1">
        <v>45429</v>
      </c>
      <c r="B213" s="9">
        <f>nyse_gme_volume_by_exchange[[#This Row],[Off Exchange2]]/SUM(nyse_gme_volume_by_exchange[[#This Row],[NYSE National]:[LTSE]])</f>
        <v>0.45266542477998978</v>
      </c>
      <c r="C213" s="12">
        <f>SUM(nyse_gme_volume_by_exchange[[#This Row],[NYSE National]:[LTSE]])</f>
        <v>96079620</v>
      </c>
      <c r="D213" s="8">
        <v>132230</v>
      </c>
      <c r="E213" s="8">
        <v>634616</v>
      </c>
      <c r="F213" s="8">
        <v>135573</v>
      </c>
      <c r="G213" s="8">
        <v>148565</v>
      </c>
      <c r="H213" s="8">
        <v>302860</v>
      </c>
      <c r="I213" s="8">
        <v>8322552</v>
      </c>
      <c r="J213" s="8">
        <v>2097135</v>
      </c>
      <c r="K213" s="8">
        <v>740354</v>
      </c>
      <c r="L213" s="8">
        <v>13476370</v>
      </c>
      <c r="M213" s="8">
        <v>1855587</v>
      </c>
      <c r="N213" s="8">
        <v>9893417</v>
      </c>
      <c r="O213" s="8">
        <v>43491922</v>
      </c>
      <c r="P213" s="8">
        <v>34202</v>
      </c>
      <c r="Q213" s="8">
        <v>639399</v>
      </c>
      <c r="R213" s="8">
        <v>10890639</v>
      </c>
      <c r="S213" s="8">
        <v>3284199</v>
      </c>
      <c r="T213" s="8">
        <v>0</v>
      </c>
    </row>
    <row r="214" spans="1:20">
      <c r="A214" s="1">
        <v>45428</v>
      </c>
      <c r="B214" s="9">
        <f>nyse_gme_volume_by_exchange[[#This Row],[Off Exchange2]]/SUM(nyse_gme_volume_by_exchange[[#This Row],[NYSE National]:[LTSE]])</f>
        <v>0.52360718194909373</v>
      </c>
      <c r="C214" s="12">
        <f>SUM(nyse_gme_volume_by_exchange[[#This Row],[NYSE National]:[LTSE]])</f>
        <v>76177538</v>
      </c>
      <c r="D214" s="8">
        <v>95832</v>
      </c>
      <c r="E214" s="8">
        <v>260416</v>
      </c>
      <c r="F214" s="8">
        <v>44429</v>
      </c>
      <c r="G214" s="8">
        <v>50573</v>
      </c>
      <c r="H214" s="8">
        <v>168837</v>
      </c>
      <c r="I214" s="8">
        <v>6057038</v>
      </c>
      <c r="J214" s="8">
        <v>364939</v>
      </c>
      <c r="K214" s="8">
        <v>257066</v>
      </c>
      <c r="L214" s="8">
        <v>7400724</v>
      </c>
      <c r="M214" s="8">
        <v>1963872</v>
      </c>
      <c r="N214" s="8">
        <v>8875537</v>
      </c>
      <c r="O214" s="8">
        <v>39887106</v>
      </c>
      <c r="P214" s="8">
        <v>63564</v>
      </c>
      <c r="Q214" s="8">
        <v>697888</v>
      </c>
      <c r="R214" s="8">
        <v>7604805</v>
      </c>
      <c r="S214" s="8">
        <v>2384912</v>
      </c>
      <c r="T214" s="8">
        <v>0</v>
      </c>
    </row>
    <row r="215" spans="1:20">
      <c r="A215" s="1">
        <v>45427</v>
      </c>
      <c r="B215" s="9">
        <f>nyse_gme_volume_by_exchange[[#This Row],[Off Exchange2]]/SUM(nyse_gme_volume_by_exchange[[#This Row],[NYSE National]:[LTSE]])</f>
        <v>0.4373869736269172</v>
      </c>
      <c r="C215" s="12">
        <f>SUM(nyse_gme_volume_by_exchange[[#This Row],[NYSE National]:[LTSE]])</f>
        <v>131789485</v>
      </c>
      <c r="D215" s="8">
        <v>261717</v>
      </c>
      <c r="E215" s="8">
        <v>600589</v>
      </c>
      <c r="F215" s="8">
        <v>72555</v>
      </c>
      <c r="G215" s="8">
        <v>98848</v>
      </c>
      <c r="H215" s="8">
        <v>446384</v>
      </c>
      <c r="I215" s="8">
        <v>12543502</v>
      </c>
      <c r="J215" s="8">
        <v>1115324</v>
      </c>
      <c r="K215" s="8">
        <v>771180</v>
      </c>
      <c r="L215" s="8">
        <v>15473480</v>
      </c>
      <c r="M215" s="8">
        <v>2281484</v>
      </c>
      <c r="N215" s="8">
        <v>16419174</v>
      </c>
      <c r="O215" s="8">
        <v>57643004</v>
      </c>
      <c r="P215" s="8">
        <v>600793</v>
      </c>
      <c r="Q215" s="8">
        <v>747137</v>
      </c>
      <c r="R215" s="8">
        <v>18586435</v>
      </c>
      <c r="S215" s="8">
        <v>4127779</v>
      </c>
      <c r="T215" s="8">
        <v>100</v>
      </c>
    </row>
    <row r="216" spans="1:20">
      <c r="A216" s="1">
        <v>45426</v>
      </c>
      <c r="B216" s="9">
        <f>nyse_gme_volume_by_exchange[[#This Row],[Off Exchange2]]/SUM(nyse_gme_volume_by_exchange[[#This Row],[NYSE National]:[LTSE]])</f>
        <v>0.36622228917526828</v>
      </c>
      <c r="C216" s="12">
        <f>SUM(nyse_gme_volume_by_exchange[[#This Row],[NYSE National]:[LTSE]])</f>
        <v>206977555</v>
      </c>
      <c r="D216" s="8">
        <v>424306</v>
      </c>
      <c r="E216" s="8">
        <v>765740</v>
      </c>
      <c r="F216" s="8">
        <v>245124</v>
      </c>
      <c r="G216" s="8">
        <v>234398</v>
      </c>
      <c r="H216" s="8">
        <v>1141877</v>
      </c>
      <c r="I216" s="8">
        <v>22701036</v>
      </c>
      <c r="J216" s="8">
        <v>2467817</v>
      </c>
      <c r="K216" s="8">
        <v>1134294</v>
      </c>
      <c r="L216" s="8">
        <v>23711520</v>
      </c>
      <c r="M216" s="8">
        <v>3726226</v>
      </c>
      <c r="N216" s="8">
        <v>32747362</v>
      </c>
      <c r="O216" s="8">
        <v>75799794</v>
      </c>
      <c r="P216" s="8">
        <v>1811054</v>
      </c>
      <c r="Q216" s="8">
        <v>1962851</v>
      </c>
      <c r="R216" s="8">
        <v>31386500</v>
      </c>
      <c r="S216" s="8">
        <v>6708355</v>
      </c>
      <c r="T216" s="8">
        <v>9301</v>
      </c>
    </row>
    <row r="217" spans="1:20">
      <c r="A217" s="1">
        <v>45425</v>
      </c>
      <c r="B217" s="9">
        <f>nyse_gme_volume_by_exchange[[#This Row],[Off Exchange2]]/SUM(nyse_gme_volume_by_exchange[[#This Row],[NYSE National]:[LTSE]])</f>
        <v>0.46490620634239477</v>
      </c>
      <c r="C217" s="12">
        <f>SUM(nyse_gme_volume_by_exchange[[#This Row],[NYSE National]:[LTSE]])</f>
        <v>187022827</v>
      </c>
      <c r="D217" s="8">
        <v>399473</v>
      </c>
      <c r="E217" s="8">
        <v>832091</v>
      </c>
      <c r="F217" s="8">
        <v>207523</v>
      </c>
      <c r="G217" s="8">
        <v>71079</v>
      </c>
      <c r="H217" s="8">
        <v>812120</v>
      </c>
      <c r="I217" s="8">
        <v>18182924</v>
      </c>
      <c r="J217" s="8">
        <v>1828282</v>
      </c>
      <c r="K217" s="8">
        <v>1888722</v>
      </c>
      <c r="L217" s="8">
        <v>16916312</v>
      </c>
      <c r="M217" s="8">
        <v>3332233</v>
      </c>
      <c r="N217" s="8">
        <v>24165890</v>
      </c>
      <c r="O217" s="8">
        <v>86948073</v>
      </c>
      <c r="P217" s="8">
        <v>965149</v>
      </c>
      <c r="Q217" s="8">
        <v>1098891</v>
      </c>
      <c r="R217" s="8">
        <v>22683569</v>
      </c>
      <c r="S217" s="8">
        <v>6690496</v>
      </c>
      <c r="T217" s="8">
        <v>0</v>
      </c>
    </row>
    <row r="218" spans="1:20">
      <c r="A218" s="1">
        <v>45422</v>
      </c>
      <c r="B218" s="9">
        <f>nyse_gme_volume_by_exchange[[#This Row],[Off Exchange2]]/SUM(nyse_gme_volume_by_exchange[[#This Row],[NYSE National]:[LTSE]])</f>
        <v>0.53236918679703182</v>
      </c>
      <c r="C218" s="12">
        <f>SUM(nyse_gme_volume_by_exchange[[#This Row],[NYSE National]:[LTSE]])</f>
        <v>36873648</v>
      </c>
      <c r="D218" s="8">
        <v>9844</v>
      </c>
      <c r="E218" s="8">
        <v>74006</v>
      </c>
      <c r="F218" s="8">
        <v>34595</v>
      </c>
      <c r="G218" s="8">
        <v>7552</v>
      </c>
      <c r="H218" s="8">
        <v>41426</v>
      </c>
      <c r="I218" s="8">
        <v>4496791</v>
      </c>
      <c r="J218" s="8">
        <v>497954</v>
      </c>
      <c r="K218" s="8">
        <v>340551</v>
      </c>
      <c r="L218" s="8">
        <v>2399259</v>
      </c>
      <c r="M218" s="8">
        <v>1201333</v>
      </c>
      <c r="N218" s="8">
        <v>2854751</v>
      </c>
      <c r="O218" s="8">
        <v>19630394</v>
      </c>
      <c r="P218" s="8">
        <v>61944</v>
      </c>
      <c r="Q218" s="8">
        <v>471979</v>
      </c>
      <c r="R218" s="8">
        <v>3955982</v>
      </c>
      <c r="S218" s="8">
        <v>795287</v>
      </c>
      <c r="T218" s="8">
        <v>0</v>
      </c>
    </row>
    <row r="219" spans="1:20">
      <c r="A219" s="1">
        <v>45421</v>
      </c>
      <c r="B219" s="9">
        <f>nyse_gme_volume_by_exchange[[#This Row],[Off Exchange2]]/SUM(nyse_gme_volume_by_exchange[[#This Row],[NYSE National]:[LTSE]])</f>
        <v>0.55992631329226883</v>
      </c>
      <c r="C219" s="12">
        <f>SUM(nyse_gme_volume_by_exchange[[#This Row],[NYSE National]:[LTSE]])</f>
        <v>25759327</v>
      </c>
      <c r="D219" s="8">
        <v>20218</v>
      </c>
      <c r="E219" s="8">
        <v>43263</v>
      </c>
      <c r="F219" s="8">
        <v>26032</v>
      </c>
      <c r="G219" s="8">
        <v>10908</v>
      </c>
      <c r="H219" s="8">
        <v>14097</v>
      </c>
      <c r="I219" s="8">
        <v>2942067</v>
      </c>
      <c r="J219" s="8">
        <v>373186</v>
      </c>
      <c r="K219" s="8">
        <v>231338</v>
      </c>
      <c r="L219" s="8">
        <v>1557697</v>
      </c>
      <c r="M219" s="8">
        <v>631986</v>
      </c>
      <c r="N219" s="8">
        <v>2082077</v>
      </c>
      <c r="O219" s="8">
        <v>14423325</v>
      </c>
      <c r="P219" s="8">
        <v>131285</v>
      </c>
      <c r="Q219" s="8">
        <v>259291</v>
      </c>
      <c r="R219" s="8">
        <v>2417609</v>
      </c>
      <c r="S219" s="8">
        <v>594948</v>
      </c>
      <c r="T219" s="8">
        <v>0</v>
      </c>
    </row>
    <row r="220" spans="1:20">
      <c r="A220" s="1">
        <v>45420</v>
      </c>
      <c r="B220" s="9">
        <f>nyse_gme_volume_by_exchange[[#This Row],[Off Exchange2]]/SUM(nyse_gme_volume_by_exchange[[#This Row],[NYSE National]:[LTSE]])</f>
        <v>0.5635564216965907</v>
      </c>
      <c r="C220" s="12">
        <f>SUM(nyse_gme_volume_by_exchange[[#This Row],[NYSE National]:[LTSE]])</f>
        <v>24775026</v>
      </c>
      <c r="D220" s="8">
        <v>17200</v>
      </c>
      <c r="E220" s="8">
        <v>29385</v>
      </c>
      <c r="F220" s="8">
        <v>25397</v>
      </c>
      <c r="G220" s="8">
        <v>8552</v>
      </c>
      <c r="H220" s="8">
        <v>11963</v>
      </c>
      <c r="I220" s="8">
        <v>2850165</v>
      </c>
      <c r="J220" s="8">
        <v>167631</v>
      </c>
      <c r="K220" s="8">
        <v>229773</v>
      </c>
      <c r="L220" s="8">
        <v>1392365</v>
      </c>
      <c r="M220" s="8">
        <v>668571</v>
      </c>
      <c r="N220" s="8">
        <v>1711434</v>
      </c>
      <c r="O220" s="8">
        <v>13962125</v>
      </c>
      <c r="P220" s="8">
        <v>245036</v>
      </c>
      <c r="Q220" s="8">
        <v>367512</v>
      </c>
      <c r="R220" s="8">
        <v>2368202</v>
      </c>
      <c r="S220" s="8">
        <v>719715</v>
      </c>
      <c r="T220" s="8">
        <v>0</v>
      </c>
    </row>
    <row r="221" spans="1:20">
      <c r="A221" s="1">
        <v>45419</v>
      </c>
      <c r="B221" s="9">
        <f>nyse_gme_volume_by_exchange[[#This Row],[Off Exchange2]]/SUM(nyse_gme_volume_by_exchange[[#This Row],[NYSE National]:[LTSE]])</f>
        <v>0.5737522892751038</v>
      </c>
      <c r="C221" s="12">
        <f>SUM(nyse_gme_volume_by_exchange[[#This Row],[NYSE National]:[LTSE]])</f>
        <v>24308459</v>
      </c>
      <c r="D221" s="8">
        <v>31618</v>
      </c>
      <c r="E221" s="8">
        <v>53361</v>
      </c>
      <c r="F221" s="8">
        <v>19903</v>
      </c>
      <c r="G221" s="8">
        <v>17993</v>
      </c>
      <c r="H221" s="8">
        <v>27582</v>
      </c>
      <c r="I221" s="8">
        <v>3057709</v>
      </c>
      <c r="J221" s="8">
        <v>274155</v>
      </c>
      <c r="K221" s="8">
        <v>185748</v>
      </c>
      <c r="L221" s="8">
        <v>1454510</v>
      </c>
      <c r="M221" s="8">
        <v>585846</v>
      </c>
      <c r="N221" s="8">
        <v>1605920</v>
      </c>
      <c r="O221" s="8">
        <v>13947034</v>
      </c>
      <c r="P221" s="8">
        <v>12836</v>
      </c>
      <c r="Q221" s="8">
        <v>115254</v>
      </c>
      <c r="R221" s="8">
        <v>2221566</v>
      </c>
      <c r="S221" s="8">
        <v>697424</v>
      </c>
      <c r="T221" s="8">
        <v>0</v>
      </c>
    </row>
    <row r="222" spans="1:20">
      <c r="A222" s="1">
        <v>45418</v>
      </c>
      <c r="B222" s="9">
        <f>nyse_gme_volume_by_exchange[[#This Row],[Off Exchange2]]/SUM(nyse_gme_volume_by_exchange[[#This Row],[NYSE National]:[LTSE]])</f>
        <v>0.50860112207853048</v>
      </c>
      <c r="C222" s="12">
        <f>SUM(nyse_gme_volume_by_exchange[[#This Row],[NYSE National]:[LTSE]])</f>
        <v>48018386</v>
      </c>
      <c r="D222" s="8">
        <v>50689</v>
      </c>
      <c r="E222" s="8">
        <v>155370</v>
      </c>
      <c r="F222" s="8">
        <v>46178</v>
      </c>
      <c r="G222" s="8">
        <v>11941</v>
      </c>
      <c r="H222" s="8">
        <v>96673</v>
      </c>
      <c r="I222" s="8">
        <v>5277501</v>
      </c>
      <c r="J222" s="8">
        <v>2081148</v>
      </c>
      <c r="K222" s="8">
        <v>467738</v>
      </c>
      <c r="L222" s="8">
        <v>3263493</v>
      </c>
      <c r="M222" s="8">
        <v>1062555</v>
      </c>
      <c r="N222" s="8">
        <v>3631279</v>
      </c>
      <c r="O222" s="8">
        <v>24422205</v>
      </c>
      <c r="P222" s="8">
        <v>83588</v>
      </c>
      <c r="Q222" s="8">
        <v>415471</v>
      </c>
      <c r="R222" s="8">
        <v>5567571</v>
      </c>
      <c r="S222" s="8">
        <v>1384986</v>
      </c>
      <c r="T222" s="8">
        <v>0</v>
      </c>
    </row>
    <row r="223" spans="1:20">
      <c r="A223" s="1">
        <v>45415</v>
      </c>
      <c r="B223" s="9">
        <f>nyse_gme_volume_by_exchange[[#This Row],[Off Exchange2]]/SUM(nyse_gme_volume_by_exchange[[#This Row],[NYSE National]:[LTSE]])</f>
        <v>0.48731623104157817</v>
      </c>
      <c r="C223" s="12">
        <f>SUM(nyse_gme_volume_by_exchange[[#This Row],[NYSE National]:[LTSE]])</f>
        <v>36292446</v>
      </c>
      <c r="D223" s="8">
        <v>70941</v>
      </c>
      <c r="E223" s="8">
        <v>194497</v>
      </c>
      <c r="F223" s="8">
        <v>39210</v>
      </c>
      <c r="G223" s="8">
        <v>16916</v>
      </c>
      <c r="H223" s="8">
        <v>75020</v>
      </c>
      <c r="I223" s="8">
        <v>4734948</v>
      </c>
      <c r="J223" s="8">
        <v>659200</v>
      </c>
      <c r="K223" s="8">
        <v>439550</v>
      </c>
      <c r="L223" s="8">
        <v>2902206</v>
      </c>
      <c r="M223" s="8">
        <v>964299</v>
      </c>
      <c r="N223" s="8">
        <v>3234104</v>
      </c>
      <c r="O223" s="8">
        <v>17685898</v>
      </c>
      <c r="P223" s="8">
        <v>149727</v>
      </c>
      <c r="Q223" s="8">
        <v>370635</v>
      </c>
      <c r="R223" s="8">
        <v>3474801</v>
      </c>
      <c r="S223" s="8">
        <v>1280494</v>
      </c>
      <c r="T223" s="8">
        <v>0</v>
      </c>
    </row>
    <row r="224" spans="1:20">
      <c r="A224" s="1">
        <v>45414</v>
      </c>
      <c r="B224" s="9">
        <f>nyse_gme_volume_by_exchange[[#This Row],[Off Exchange2]]/SUM(nyse_gme_volume_by_exchange[[#This Row],[NYSE National]:[LTSE]])</f>
        <v>0.4391498842141921</v>
      </c>
      <c r="C224" s="12">
        <f>SUM(nyse_gme_volume_by_exchange[[#This Row],[NYSE National]:[LTSE]])</f>
        <v>8654774</v>
      </c>
      <c r="D224" s="8">
        <v>21813</v>
      </c>
      <c r="E224" s="8">
        <v>73195</v>
      </c>
      <c r="F224" s="8">
        <v>13529</v>
      </c>
      <c r="G224" s="8">
        <v>2158</v>
      </c>
      <c r="H224" s="8">
        <v>12922</v>
      </c>
      <c r="I224" s="8">
        <v>1490958</v>
      </c>
      <c r="J224" s="8">
        <v>127201</v>
      </c>
      <c r="K224" s="8">
        <v>91603</v>
      </c>
      <c r="L224" s="8">
        <v>532470</v>
      </c>
      <c r="M224" s="8">
        <v>210727</v>
      </c>
      <c r="N224" s="8">
        <v>599276</v>
      </c>
      <c r="O224" s="8">
        <v>3800743</v>
      </c>
      <c r="P224" s="8">
        <v>316674</v>
      </c>
      <c r="Q224" s="8">
        <v>118044</v>
      </c>
      <c r="R224" s="8">
        <v>893822</v>
      </c>
      <c r="S224" s="8">
        <v>349639</v>
      </c>
      <c r="T224" s="8">
        <v>0</v>
      </c>
    </row>
    <row r="225" spans="1:20">
      <c r="A225" s="1">
        <v>45413</v>
      </c>
      <c r="B225" s="9">
        <f>nyse_gme_volume_by_exchange[[#This Row],[Off Exchange2]]/SUM(nyse_gme_volume_by_exchange[[#This Row],[NYSE National]:[LTSE]])</f>
        <v>0.38036138278973253</v>
      </c>
      <c r="C225" s="12">
        <f>SUM(nyse_gme_volume_by_exchange[[#This Row],[NYSE National]:[LTSE]])</f>
        <v>2759899</v>
      </c>
      <c r="D225" s="8">
        <v>11112</v>
      </c>
      <c r="E225" s="8">
        <v>6259</v>
      </c>
      <c r="F225" s="8">
        <v>1524</v>
      </c>
      <c r="G225" s="8">
        <v>2247</v>
      </c>
      <c r="H225" s="8">
        <v>5406</v>
      </c>
      <c r="I225" s="8">
        <v>839210</v>
      </c>
      <c r="J225" s="8">
        <v>24316</v>
      </c>
      <c r="K225" s="8">
        <v>28449</v>
      </c>
      <c r="L225" s="8">
        <v>163068</v>
      </c>
      <c r="M225" s="8">
        <v>77323</v>
      </c>
      <c r="N225" s="8">
        <v>100126</v>
      </c>
      <c r="O225" s="8">
        <v>1049759</v>
      </c>
      <c r="P225" s="8">
        <v>27816</v>
      </c>
      <c r="Q225" s="8">
        <v>29443</v>
      </c>
      <c r="R225" s="8">
        <v>269574</v>
      </c>
      <c r="S225" s="8">
        <v>124267</v>
      </c>
      <c r="T225" s="8">
        <v>0</v>
      </c>
    </row>
    <row r="226" spans="1:20">
      <c r="A226" s="1">
        <v>45412</v>
      </c>
      <c r="B226" s="9">
        <f>nyse_gme_volume_by_exchange[[#This Row],[Off Exchange2]]/SUM(nyse_gme_volume_by_exchange[[#This Row],[NYSE National]:[LTSE]])</f>
        <v>0.32338428038238021</v>
      </c>
      <c r="C226" s="12">
        <f>SUM(nyse_gme_volume_by_exchange[[#This Row],[NYSE National]:[LTSE]])</f>
        <v>2866571</v>
      </c>
      <c r="D226" s="8">
        <v>19795</v>
      </c>
      <c r="E226" s="8">
        <v>26217</v>
      </c>
      <c r="F226" s="8">
        <v>4348</v>
      </c>
      <c r="G226" s="8">
        <v>1011</v>
      </c>
      <c r="H226" s="8">
        <v>6751</v>
      </c>
      <c r="I226" s="8">
        <v>628497</v>
      </c>
      <c r="J226" s="8">
        <v>20502</v>
      </c>
      <c r="K226" s="8">
        <v>23585</v>
      </c>
      <c r="L226" s="8">
        <v>169131</v>
      </c>
      <c r="M226" s="8">
        <v>72595</v>
      </c>
      <c r="N226" s="8">
        <v>128855</v>
      </c>
      <c r="O226" s="8">
        <v>927004</v>
      </c>
      <c r="P226" s="8">
        <v>402410</v>
      </c>
      <c r="Q226" s="8">
        <v>24068</v>
      </c>
      <c r="R226" s="8">
        <v>304085</v>
      </c>
      <c r="S226" s="8">
        <v>107717</v>
      </c>
      <c r="T226" s="8">
        <v>0</v>
      </c>
    </row>
    <row r="227" spans="1:20">
      <c r="A227" s="1">
        <v>45411</v>
      </c>
      <c r="B227" s="9">
        <f>nyse_gme_volume_by_exchange[[#This Row],[Off Exchange2]]/SUM(nyse_gme_volume_by_exchange[[#This Row],[NYSE National]:[LTSE]])</f>
        <v>0.39450570250015249</v>
      </c>
      <c r="C227" s="12">
        <f>SUM(nyse_gme_volume_by_exchange[[#This Row],[NYSE National]:[LTSE]])</f>
        <v>3835686</v>
      </c>
      <c r="D227" s="8">
        <v>16029</v>
      </c>
      <c r="E227" s="8">
        <v>19135</v>
      </c>
      <c r="F227" s="8">
        <v>6269</v>
      </c>
      <c r="G227" s="8">
        <v>12009</v>
      </c>
      <c r="H227" s="8">
        <v>2559</v>
      </c>
      <c r="I227" s="8">
        <v>955033</v>
      </c>
      <c r="J227" s="8">
        <v>54227</v>
      </c>
      <c r="K227" s="8">
        <v>34427</v>
      </c>
      <c r="L227" s="8">
        <v>222872</v>
      </c>
      <c r="M227" s="8">
        <v>143152</v>
      </c>
      <c r="N227" s="8">
        <v>226113</v>
      </c>
      <c r="O227" s="8">
        <v>1513200</v>
      </c>
      <c r="P227" s="8">
        <v>3555</v>
      </c>
      <c r="Q227" s="8">
        <v>51122</v>
      </c>
      <c r="R227" s="8">
        <v>425446</v>
      </c>
      <c r="S227" s="8">
        <v>150538</v>
      </c>
      <c r="T227" s="8">
        <v>0</v>
      </c>
    </row>
    <row r="228" spans="1:20">
      <c r="A228" s="1">
        <v>45408</v>
      </c>
      <c r="B228" s="9">
        <f>nyse_gme_volume_by_exchange[[#This Row],[Off Exchange2]]/SUM(nyse_gme_volume_by_exchange[[#This Row],[NYSE National]:[LTSE]])</f>
        <v>0.4237570698439293</v>
      </c>
      <c r="C228" s="12">
        <f>SUM(nyse_gme_volume_by_exchange[[#This Row],[NYSE National]:[LTSE]])</f>
        <v>7685106</v>
      </c>
      <c r="D228" s="8">
        <v>20749</v>
      </c>
      <c r="E228" s="8">
        <v>46675</v>
      </c>
      <c r="F228" s="8">
        <v>25979</v>
      </c>
      <c r="G228" s="8">
        <v>3478</v>
      </c>
      <c r="H228" s="8">
        <v>3428</v>
      </c>
      <c r="I228" s="8">
        <v>1624521</v>
      </c>
      <c r="J228" s="8">
        <v>81365</v>
      </c>
      <c r="K228" s="8">
        <v>83096</v>
      </c>
      <c r="L228" s="8">
        <v>647521</v>
      </c>
      <c r="M228" s="8">
        <v>338059</v>
      </c>
      <c r="N228" s="8">
        <v>282428</v>
      </c>
      <c r="O228" s="8">
        <v>3256618</v>
      </c>
      <c r="P228" s="8">
        <v>3860</v>
      </c>
      <c r="Q228" s="8">
        <v>155226</v>
      </c>
      <c r="R228" s="8">
        <v>772175</v>
      </c>
      <c r="S228" s="8">
        <v>339928</v>
      </c>
      <c r="T228" s="8">
        <v>0</v>
      </c>
    </row>
    <row r="229" spans="1:20">
      <c r="A229" s="1">
        <v>45407</v>
      </c>
      <c r="B229" s="9">
        <f>nyse_gme_volume_by_exchange[[#This Row],[Off Exchange2]]/SUM(nyse_gme_volume_by_exchange[[#This Row],[NYSE National]:[LTSE]])</f>
        <v>0.4233352787657883</v>
      </c>
      <c r="C229" s="12">
        <f>SUM(nyse_gme_volume_by_exchange[[#This Row],[NYSE National]:[LTSE]])</f>
        <v>4903794</v>
      </c>
      <c r="D229" s="8">
        <v>29116</v>
      </c>
      <c r="E229" s="8">
        <v>21479</v>
      </c>
      <c r="F229" s="8">
        <v>20795</v>
      </c>
      <c r="G229" s="8">
        <v>23267</v>
      </c>
      <c r="H229" s="8">
        <v>6541</v>
      </c>
      <c r="I229" s="8">
        <v>1023474</v>
      </c>
      <c r="J229" s="8">
        <v>69955</v>
      </c>
      <c r="K229" s="8">
        <v>50996</v>
      </c>
      <c r="L229" s="8">
        <v>332273</v>
      </c>
      <c r="M229" s="8">
        <v>196772</v>
      </c>
      <c r="N229" s="8">
        <v>205227</v>
      </c>
      <c r="O229" s="8">
        <v>2075949</v>
      </c>
      <c r="P229" s="8">
        <v>12804</v>
      </c>
      <c r="Q229" s="8">
        <v>74479</v>
      </c>
      <c r="R229" s="8">
        <v>530158</v>
      </c>
      <c r="S229" s="8">
        <v>230509</v>
      </c>
      <c r="T229" s="8">
        <v>0</v>
      </c>
    </row>
    <row r="230" spans="1:20">
      <c r="A230" s="1">
        <v>45406</v>
      </c>
      <c r="B230" s="9">
        <f>nyse_gme_volume_by_exchange[[#This Row],[Off Exchange2]]/SUM(nyse_gme_volume_by_exchange[[#This Row],[NYSE National]:[LTSE]])</f>
        <v>0.46969931321107417</v>
      </c>
      <c r="C230" s="12">
        <f>SUM(nyse_gme_volume_by_exchange[[#This Row],[NYSE National]:[LTSE]])</f>
        <v>4829577</v>
      </c>
      <c r="D230" s="8">
        <v>16853</v>
      </c>
      <c r="E230" s="8">
        <v>7450</v>
      </c>
      <c r="F230" s="8">
        <v>13376</v>
      </c>
      <c r="G230" s="8">
        <v>26285</v>
      </c>
      <c r="H230" s="8">
        <v>6756</v>
      </c>
      <c r="I230" s="8">
        <v>823510</v>
      </c>
      <c r="J230" s="8">
        <v>84527</v>
      </c>
      <c r="K230" s="8">
        <v>64118</v>
      </c>
      <c r="L230" s="8">
        <v>382103</v>
      </c>
      <c r="M230" s="8">
        <v>202649</v>
      </c>
      <c r="N230" s="8">
        <v>197660</v>
      </c>
      <c r="O230" s="8">
        <v>2268449</v>
      </c>
      <c r="P230" s="8">
        <v>11208</v>
      </c>
      <c r="Q230" s="8">
        <v>65800</v>
      </c>
      <c r="R230" s="8">
        <v>466933</v>
      </c>
      <c r="S230" s="8">
        <v>191900</v>
      </c>
      <c r="T230" s="8">
        <v>0</v>
      </c>
    </row>
    <row r="231" spans="1:20">
      <c r="A231" s="1">
        <v>45405</v>
      </c>
      <c r="B231" s="9">
        <f>nyse_gme_volume_by_exchange[[#This Row],[Off Exchange2]]/SUM(nyse_gme_volume_by_exchange[[#This Row],[NYSE National]:[LTSE]])</f>
        <v>0.36859666870906005</v>
      </c>
      <c r="C231" s="12">
        <f>SUM(nyse_gme_volume_by_exchange[[#This Row],[NYSE National]:[LTSE]])</f>
        <v>2511759</v>
      </c>
      <c r="D231" s="8">
        <v>1655</v>
      </c>
      <c r="E231" s="8">
        <v>4137</v>
      </c>
      <c r="F231" s="8">
        <v>5786</v>
      </c>
      <c r="G231" s="8">
        <v>7260</v>
      </c>
      <c r="H231" s="8">
        <v>1052</v>
      </c>
      <c r="I231" s="8">
        <v>669737</v>
      </c>
      <c r="J231" s="8">
        <v>47997</v>
      </c>
      <c r="K231" s="8">
        <v>57724</v>
      </c>
      <c r="L231" s="8">
        <v>167826</v>
      </c>
      <c r="M231" s="8">
        <v>107259</v>
      </c>
      <c r="N231" s="8">
        <v>81151</v>
      </c>
      <c r="O231" s="8">
        <v>925826</v>
      </c>
      <c r="P231" s="8">
        <v>377</v>
      </c>
      <c r="Q231" s="8">
        <v>55118</v>
      </c>
      <c r="R231" s="8">
        <v>299608</v>
      </c>
      <c r="S231" s="8">
        <v>79246</v>
      </c>
      <c r="T231" s="8">
        <v>0</v>
      </c>
    </row>
    <row r="232" spans="1:20">
      <c r="A232" s="1">
        <v>45404</v>
      </c>
      <c r="B232" s="9">
        <f>nyse_gme_volume_by_exchange[[#This Row],[Off Exchange2]]/SUM(nyse_gme_volume_by_exchange[[#This Row],[NYSE National]:[LTSE]])</f>
        <v>0.35542620159755067</v>
      </c>
      <c r="C232" s="12">
        <f>SUM(nyse_gme_volume_by_exchange[[#This Row],[NYSE National]:[LTSE]])</f>
        <v>3260992</v>
      </c>
      <c r="D232" s="8">
        <v>10801</v>
      </c>
      <c r="E232" s="8">
        <v>40618</v>
      </c>
      <c r="F232" s="8">
        <v>5473</v>
      </c>
      <c r="G232" s="8">
        <v>2867</v>
      </c>
      <c r="H232" s="8">
        <v>5963</v>
      </c>
      <c r="I232" s="8">
        <v>733723</v>
      </c>
      <c r="J232" s="8">
        <v>47241</v>
      </c>
      <c r="K232" s="8">
        <v>86243</v>
      </c>
      <c r="L232" s="8">
        <v>270200</v>
      </c>
      <c r="M232" s="8">
        <v>129480</v>
      </c>
      <c r="N232" s="8">
        <v>184812</v>
      </c>
      <c r="O232" s="8">
        <v>1159042</v>
      </c>
      <c r="P232" s="8">
        <v>1201</v>
      </c>
      <c r="Q232" s="8">
        <v>39891</v>
      </c>
      <c r="R232" s="8">
        <v>380279</v>
      </c>
      <c r="S232" s="8">
        <v>163158</v>
      </c>
      <c r="T232" s="8">
        <v>0</v>
      </c>
    </row>
    <row r="233" spans="1:20">
      <c r="A233" s="1">
        <v>45401</v>
      </c>
      <c r="B233" s="9">
        <f>nyse_gme_volume_by_exchange[[#This Row],[Off Exchange2]]/SUM(nyse_gme_volume_by_exchange[[#This Row],[NYSE National]:[LTSE]])</f>
        <v>0.41106034532465247</v>
      </c>
      <c r="C233" s="12">
        <f>SUM(nyse_gme_volume_by_exchange[[#This Row],[NYSE National]:[LTSE]])</f>
        <v>2462726</v>
      </c>
      <c r="D233" s="8">
        <v>3511</v>
      </c>
      <c r="E233" s="8">
        <v>9525</v>
      </c>
      <c r="F233" s="8">
        <v>7841</v>
      </c>
      <c r="G233" s="8">
        <v>5944</v>
      </c>
      <c r="H233" s="8">
        <v>6236</v>
      </c>
      <c r="I233" s="8">
        <v>537388</v>
      </c>
      <c r="J233" s="8">
        <v>45843</v>
      </c>
      <c r="K233" s="8">
        <v>50004</v>
      </c>
      <c r="L233" s="8">
        <v>152334</v>
      </c>
      <c r="M233" s="8">
        <v>124433</v>
      </c>
      <c r="N233" s="8">
        <v>82076</v>
      </c>
      <c r="O233" s="8">
        <v>1012329</v>
      </c>
      <c r="P233" s="8">
        <v>1036</v>
      </c>
      <c r="Q233" s="8">
        <v>61482</v>
      </c>
      <c r="R233" s="8">
        <v>269554</v>
      </c>
      <c r="S233" s="8">
        <v>93190</v>
      </c>
      <c r="T233" s="8">
        <v>0</v>
      </c>
    </row>
    <row r="234" spans="1:20">
      <c r="A234" s="1">
        <v>45400</v>
      </c>
      <c r="B234" s="9">
        <f>nyse_gme_volume_by_exchange[[#This Row],[Off Exchange2]]/SUM(nyse_gme_volume_by_exchange[[#This Row],[NYSE National]:[LTSE]])</f>
        <v>0.39487632102749393</v>
      </c>
      <c r="C234" s="12">
        <f>SUM(nyse_gme_volume_by_exchange[[#This Row],[NYSE National]:[LTSE]])</f>
        <v>2175390</v>
      </c>
      <c r="D234" s="8">
        <v>4955</v>
      </c>
      <c r="E234" s="8">
        <v>9824</v>
      </c>
      <c r="F234" s="8">
        <v>1339</v>
      </c>
      <c r="G234" s="8">
        <v>4863</v>
      </c>
      <c r="H234" s="8">
        <v>4497</v>
      </c>
      <c r="I234" s="8">
        <v>494627</v>
      </c>
      <c r="J234" s="8">
        <v>28140</v>
      </c>
      <c r="K234" s="8">
        <v>42401</v>
      </c>
      <c r="L234" s="8">
        <v>169607</v>
      </c>
      <c r="M234" s="8">
        <v>110664</v>
      </c>
      <c r="N234" s="8">
        <v>65727</v>
      </c>
      <c r="O234" s="8">
        <v>859010</v>
      </c>
      <c r="P234" s="8">
        <v>1151</v>
      </c>
      <c r="Q234" s="8">
        <v>54371</v>
      </c>
      <c r="R234" s="8">
        <v>255779</v>
      </c>
      <c r="S234" s="8">
        <v>68435</v>
      </c>
      <c r="T234" s="8">
        <v>0</v>
      </c>
    </row>
    <row r="235" spans="1:20">
      <c r="A235" s="1">
        <v>45399</v>
      </c>
      <c r="B235" s="9">
        <f>nyse_gme_volume_by_exchange[[#This Row],[Off Exchange2]]/SUM(nyse_gme_volume_by_exchange[[#This Row],[NYSE National]:[LTSE]])</f>
        <v>0.40607737968623464</v>
      </c>
      <c r="C235" s="12">
        <f>SUM(nyse_gme_volume_by_exchange[[#This Row],[NYSE National]:[LTSE]])</f>
        <v>2096726</v>
      </c>
      <c r="D235" s="8">
        <v>9940</v>
      </c>
      <c r="E235" s="8">
        <v>6358</v>
      </c>
      <c r="F235" s="8">
        <v>2903</v>
      </c>
      <c r="G235" s="8">
        <v>5540</v>
      </c>
      <c r="H235" s="8">
        <v>8987</v>
      </c>
      <c r="I235" s="8">
        <v>483845</v>
      </c>
      <c r="J235" s="8">
        <v>34793</v>
      </c>
      <c r="K235" s="8">
        <v>38457</v>
      </c>
      <c r="L235" s="8">
        <v>156249</v>
      </c>
      <c r="M235" s="8">
        <v>97040</v>
      </c>
      <c r="N235" s="8">
        <v>84669</v>
      </c>
      <c r="O235" s="8">
        <v>851433</v>
      </c>
      <c r="P235" s="8">
        <v>120</v>
      </c>
      <c r="Q235" s="8">
        <v>42551</v>
      </c>
      <c r="R235" s="8">
        <v>199662</v>
      </c>
      <c r="S235" s="8">
        <v>74179</v>
      </c>
      <c r="T235" s="8">
        <v>0</v>
      </c>
    </row>
    <row r="236" spans="1:20">
      <c r="A236" s="1">
        <v>45398</v>
      </c>
      <c r="B236" s="9">
        <f>nyse_gme_volume_by_exchange[[#This Row],[Off Exchange2]]/SUM(nyse_gme_volume_by_exchange[[#This Row],[NYSE National]:[LTSE]])</f>
        <v>0.4436205138456541</v>
      </c>
      <c r="C236" s="12">
        <f>SUM(nyse_gme_volume_by_exchange[[#This Row],[NYSE National]:[LTSE]])</f>
        <v>4162028</v>
      </c>
      <c r="D236" s="8">
        <v>23731</v>
      </c>
      <c r="E236" s="8">
        <v>11075</v>
      </c>
      <c r="F236" s="8">
        <v>4704</v>
      </c>
      <c r="G236" s="8">
        <v>14514</v>
      </c>
      <c r="H236" s="8">
        <v>3374</v>
      </c>
      <c r="I236" s="8">
        <v>844528</v>
      </c>
      <c r="J236" s="8">
        <v>67368</v>
      </c>
      <c r="K236" s="8">
        <v>82142</v>
      </c>
      <c r="L236" s="8">
        <v>250441</v>
      </c>
      <c r="M236" s="8">
        <v>188101</v>
      </c>
      <c r="N236" s="8">
        <v>163275</v>
      </c>
      <c r="O236" s="8">
        <v>1846361</v>
      </c>
      <c r="P236" s="8">
        <v>1753</v>
      </c>
      <c r="Q236" s="8">
        <v>70248</v>
      </c>
      <c r="R236" s="8">
        <v>442137</v>
      </c>
      <c r="S236" s="8">
        <v>148276</v>
      </c>
      <c r="T236" s="8">
        <v>0</v>
      </c>
    </row>
    <row r="237" spans="1:20">
      <c r="A237" s="1">
        <v>45397</v>
      </c>
      <c r="B237" s="9">
        <f>nyse_gme_volume_by_exchange[[#This Row],[Off Exchange2]]/SUM(nyse_gme_volume_by_exchange[[#This Row],[NYSE National]:[LTSE]])</f>
        <v>0.4259887596577645</v>
      </c>
      <c r="C237" s="12">
        <f>SUM(nyse_gme_volume_by_exchange[[#This Row],[NYSE National]:[LTSE]])</f>
        <v>5086322</v>
      </c>
      <c r="D237" s="8">
        <v>29643</v>
      </c>
      <c r="E237" s="8">
        <v>28611</v>
      </c>
      <c r="F237" s="8">
        <v>2719</v>
      </c>
      <c r="G237" s="8">
        <v>11577</v>
      </c>
      <c r="H237" s="8">
        <v>20054</v>
      </c>
      <c r="I237" s="8">
        <v>1036965</v>
      </c>
      <c r="J237" s="8">
        <v>99028</v>
      </c>
      <c r="K237" s="8">
        <v>94340</v>
      </c>
      <c r="L237" s="8">
        <v>406746</v>
      </c>
      <c r="M237" s="8">
        <v>192170</v>
      </c>
      <c r="N237" s="8">
        <v>225356</v>
      </c>
      <c r="O237" s="8">
        <v>2166716</v>
      </c>
      <c r="P237" s="8">
        <v>20025</v>
      </c>
      <c r="Q237" s="8">
        <v>84383</v>
      </c>
      <c r="R237" s="8">
        <v>493942</v>
      </c>
      <c r="S237" s="8">
        <v>174047</v>
      </c>
      <c r="T237" s="8">
        <v>0</v>
      </c>
    </row>
    <row r="238" spans="1:20">
      <c r="A238" s="1">
        <v>45394</v>
      </c>
      <c r="B238" s="9">
        <f>nyse_gme_volume_by_exchange[[#This Row],[Off Exchange2]]/SUM(nyse_gme_volume_by_exchange[[#This Row],[NYSE National]:[LTSE]])</f>
        <v>0.34755552762599723</v>
      </c>
      <c r="C238" s="12">
        <f>SUM(nyse_gme_volume_by_exchange[[#This Row],[NYSE National]:[LTSE]])</f>
        <v>3214436</v>
      </c>
      <c r="D238" s="8">
        <v>34369</v>
      </c>
      <c r="E238" s="8">
        <v>17973</v>
      </c>
      <c r="F238" s="8">
        <v>4645</v>
      </c>
      <c r="G238" s="8">
        <v>7734</v>
      </c>
      <c r="H238" s="8">
        <v>6628</v>
      </c>
      <c r="I238" s="8">
        <v>776238</v>
      </c>
      <c r="J238" s="8">
        <v>47573</v>
      </c>
      <c r="K238" s="8">
        <v>98444</v>
      </c>
      <c r="L238" s="8">
        <v>246171</v>
      </c>
      <c r="M238" s="8">
        <v>168113</v>
      </c>
      <c r="N238" s="8">
        <v>143159</v>
      </c>
      <c r="O238" s="8">
        <v>1117195</v>
      </c>
      <c r="P238" s="8">
        <v>771</v>
      </c>
      <c r="Q238" s="8">
        <v>48698</v>
      </c>
      <c r="R238" s="8">
        <v>364760</v>
      </c>
      <c r="S238" s="8">
        <v>131965</v>
      </c>
      <c r="T238" s="8">
        <v>0</v>
      </c>
    </row>
    <row r="239" spans="1:20">
      <c r="A239" s="1">
        <v>45393</v>
      </c>
      <c r="B239" s="9">
        <f>nyse_gme_volume_by_exchange[[#This Row],[Off Exchange2]]/SUM(nyse_gme_volume_by_exchange[[#This Row],[NYSE National]:[LTSE]])</f>
        <v>0.35735166575079991</v>
      </c>
      <c r="C239" s="12">
        <f>SUM(nyse_gme_volume_by_exchange[[#This Row],[NYSE National]:[LTSE]])</f>
        <v>3801499</v>
      </c>
      <c r="D239" s="8">
        <v>25518</v>
      </c>
      <c r="E239" s="8">
        <v>15176</v>
      </c>
      <c r="F239" s="8">
        <v>7350</v>
      </c>
      <c r="G239" s="8">
        <v>7293</v>
      </c>
      <c r="H239" s="8">
        <v>6920</v>
      </c>
      <c r="I239" s="8">
        <v>854370</v>
      </c>
      <c r="J239" s="8">
        <v>69169</v>
      </c>
      <c r="K239" s="8">
        <v>66537</v>
      </c>
      <c r="L239" s="8">
        <v>357104</v>
      </c>
      <c r="M239" s="8">
        <v>226262</v>
      </c>
      <c r="N239" s="8">
        <v>168008</v>
      </c>
      <c r="O239" s="8">
        <v>1358472</v>
      </c>
      <c r="P239" s="8">
        <v>4698</v>
      </c>
      <c r="Q239" s="8">
        <v>86631</v>
      </c>
      <c r="R239" s="8">
        <v>393265</v>
      </c>
      <c r="S239" s="8">
        <v>154726</v>
      </c>
      <c r="T239" s="8">
        <v>0</v>
      </c>
    </row>
    <row r="240" spans="1:20">
      <c r="A240" s="1">
        <v>45392</v>
      </c>
      <c r="B240" s="9">
        <f>nyse_gme_volume_by_exchange[[#This Row],[Off Exchange2]]/SUM(nyse_gme_volume_by_exchange[[#This Row],[NYSE National]:[LTSE]])</f>
        <v>0.35433072642460223</v>
      </c>
      <c r="C240" s="12">
        <f>SUM(nyse_gme_volume_by_exchange[[#This Row],[NYSE National]:[LTSE]])</f>
        <v>3546218</v>
      </c>
      <c r="D240" s="8">
        <v>15982</v>
      </c>
      <c r="E240" s="8">
        <v>12059</v>
      </c>
      <c r="F240" s="8">
        <v>5489</v>
      </c>
      <c r="G240" s="8">
        <v>4365</v>
      </c>
      <c r="H240" s="8">
        <v>6717</v>
      </c>
      <c r="I240" s="8">
        <v>862769</v>
      </c>
      <c r="J240" s="8">
        <v>59633</v>
      </c>
      <c r="K240" s="8">
        <v>65654</v>
      </c>
      <c r="L240" s="8">
        <v>340193</v>
      </c>
      <c r="M240" s="8">
        <v>185977</v>
      </c>
      <c r="N240" s="8">
        <v>160541</v>
      </c>
      <c r="O240" s="8">
        <v>1256534</v>
      </c>
      <c r="P240" s="8">
        <v>16022</v>
      </c>
      <c r="Q240" s="8">
        <v>58038</v>
      </c>
      <c r="R240" s="8">
        <v>357048</v>
      </c>
      <c r="S240" s="8">
        <v>139197</v>
      </c>
      <c r="T240" s="8">
        <v>0</v>
      </c>
    </row>
    <row r="241" spans="1:20">
      <c r="A241" s="1">
        <v>45391</v>
      </c>
      <c r="B241" s="9">
        <f>nyse_gme_volume_by_exchange[[#This Row],[Off Exchange2]]/SUM(nyse_gme_volume_by_exchange[[#This Row],[NYSE National]:[LTSE]])</f>
        <v>0.38705805794042403</v>
      </c>
      <c r="C241" s="12">
        <f>SUM(nyse_gme_volume_by_exchange[[#This Row],[NYSE National]:[LTSE]])</f>
        <v>3514403</v>
      </c>
      <c r="D241" s="8">
        <v>15093</v>
      </c>
      <c r="E241" s="8">
        <v>16673</v>
      </c>
      <c r="F241" s="8">
        <v>9730</v>
      </c>
      <c r="G241" s="8">
        <v>3784</v>
      </c>
      <c r="H241" s="8">
        <v>4622</v>
      </c>
      <c r="I241" s="8">
        <v>786816</v>
      </c>
      <c r="J241" s="8">
        <v>41084</v>
      </c>
      <c r="K241" s="8">
        <v>63466</v>
      </c>
      <c r="L241" s="8">
        <v>293450</v>
      </c>
      <c r="M241" s="8">
        <v>174542</v>
      </c>
      <c r="N241" s="8">
        <v>157920</v>
      </c>
      <c r="O241" s="8">
        <v>1360278</v>
      </c>
      <c r="P241" s="8">
        <v>1762</v>
      </c>
      <c r="Q241" s="8">
        <v>84043</v>
      </c>
      <c r="R241" s="8">
        <v>362957</v>
      </c>
      <c r="S241" s="8">
        <v>138183</v>
      </c>
      <c r="T241" s="8">
        <v>0</v>
      </c>
    </row>
    <row r="242" spans="1:20">
      <c r="A242" s="1">
        <v>45390</v>
      </c>
      <c r="B242" s="9">
        <f>nyse_gme_volume_by_exchange[[#This Row],[Off Exchange2]]/SUM(nyse_gme_volume_by_exchange[[#This Row],[NYSE National]:[LTSE]])</f>
        <v>0.42171990045753893</v>
      </c>
      <c r="C242" s="12">
        <f>SUM(nyse_gme_volume_by_exchange[[#This Row],[NYSE National]:[LTSE]])</f>
        <v>3659142</v>
      </c>
      <c r="D242" s="8">
        <v>12104</v>
      </c>
      <c r="E242" s="8">
        <v>10204</v>
      </c>
      <c r="F242" s="8">
        <v>3151</v>
      </c>
      <c r="G242" s="8">
        <v>3982</v>
      </c>
      <c r="H242" s="8">
        <v>2363</v>
      </c>
      <c r="I242" s="8">
        <v>859084</v>
      </c>
      <c r="J242" s="8">
        <v>56745</v>
      </c>
      <c r="K242" s="8">
        <v>47393</v>
      </c>
      <c r="L242" s="8">
        <v>316977</v>
      </c>
      <c r="M242" s="8">
        <v>167659</v>
      </c>
      <c r="N242" s="8">
        <v>113199</v>
      </c>
      <c r="O242" s="8">
        <v>1543133</v>
      </c>
      <c r="P242" s="8">
        <v>1153</v>
      </c>
      <c r="Q242" s="8">
        <v>63793</v>
      </c>
      <c r="R242" s="8">
        <v>337739</v>
      </c>
      <c r="S242" s="8">
        <v>120463</v>
      </c>
      <c r="T242" s="8">
        <v>0</v>
      </c>
    </row>
    <row r="243" spans="1:20">
      <c r="A243" s="1">
        <v>45387</v>
      </c>
      <c r="B243" s="9">
        <f>nyse_gme_volume_by_exchange[[#This Row],[Off Exchange2]]/SUM(nyse_gme_volume_by_exchange[[#This Row],[NYSE National]:[LTSE]])</f>
        <v>0.40075529935396609</v>
      </c>
      <c r="C243" s="12">
        <f>SUM(nyse_gme_volume_by_exchange[[#This Row],[NYSE National]:[LTSE]])</f>
        <v>4759967</v>
      </c>
      <c r="D243" s="8">
        <v>20005</v>
      </c>
      <c r="E243" s="8">
        <v>29891</v>
      </c>
      <c r="F243" s="8">
        <v>12898</v>
      </c>
      <c r="G243" s="8">
        <v>10681</v>
      </c>
      <c r="H243" s="8">
        <v>14124</v>
      </c>
      <c r="I243" s="8">
        <v>804176</v>
      </c>
      <c r="J243" s="8">
        <v>231411</v>
      </c>
      <c r="K243" s="8">
        <v>87782</v>
      </c>
      <c r="L243" s="8">
        <v>386842</v>
      </c>
      <c r="M243" s="8">
        <v>290412</v>
      </c>
      <c r="N243" s="8">
        <v>172067</v>
      </c>
      <c r="O243" s="8">
        <v>1907582</v>
      </c>
      <c r="P243" s="8">
        <v>3189</v>
      </c>
      <c r="Q243" s="8">
        <v>80154</v>
      </c>
      <c r="R243" s="8">
        <v>509832</v>
      </c>
      <c r="S243" s="8">
        <v>198921</v>
      </c>
      <c r="T243" s="8">
        <v>0</v>
      </c>
    </row>
    <row r="244" spans="1:20">
      <c r="A244" s="1">
        <v>45386</v>
      </c>
      <c r="B244" s="9">
        <f>nyse_gme_volume_by_exchange[[#This Row],[Off Exchange2]]/SUM(nyse_gme_volume_by_exchange[[#This Row],[NYSE National]:[LTSE]])</f>
        <v>0.38885448489086827</v>
      </c>
      <c r="C244" s="12">
        <f>SUM(nyse_gme_volume_by_exchange[[#This Row],[NYSE National]:[LTSE]])</f>
        <v>4347040</v>
      </c>
      <c r="D244" s="8">
        <v>38177</v>
      </c>
      <c r="E244" s="8">
        <v>15213</v>
      </c>
      <c r="F244" s="8">
        <v>8501</v>
      </c>
      <c r="G244" s="8">
        <v>5692</v>
      </c>
      <c r="H244" s="8">
        <v>5175</v>
      </c>
      <c r="I244" s="8">
        <v>769557</v>
      </c>
      <c r="J244" s="8">
        <v>140946</v>
      </c>
      <c r="K244" s="8">
        <v>96644</v>
      </c>
      <c r="L244" s="8">
        <v>302456</v>
      </c>
      <c r="M244" s="8">
        <v>251960</v>
      </c>
      <c r="N244" s="8">
        <v>174248</v>
      </c>
      <c r="O244" s="8">
        <v>1690366</v>
      </c>
      <c r="P244" s="8">
        <v>1073</v>
      </c>
      <c r="Q244" s="8">
        <v>172514</v>
      </c>
      <c r="R244" s="8">
        <v>498652</v>
      </c>
      <c r="S244" s="8">
        <v>175866</v>
      </c>
      <c r="T244" s="8">
        <v>0</v>
      </c>
    </row>
    <row r="245" spans="1:20">
      <c r="A245" s="1">
        <v>45385</v>
      </c>
      <c r="B245" s="9">
        <f>nyse_gme_volume_by_exchange[[#This Row],[Off Exchange2]]/SUM(nyse_gme_volume_by_exchange[[#This Row],[NYSE National]:[LTSE]])</f>
        <v>0.4157121052008198</v>
      </c>
      <c r="C245" s="12">
        <f>SUM(nyse_gme_volume_by_exchange[[#This Row],[NYSE National]:[LTSE]])</f>
        <v>4331221</v>
      </c>
      <c r="D245" s="8">
        <v>14492</v>
      </c>
      <c r="E245" s="8">
        <v>10063</v>
      </c>
      <c r="F245" s="8">
        <v>6662</v>
      </c>
      <c r="G245" s="8">
        <v>2998</v>
      </c>
      <c r="H245" s="8">
        <v>7452</v>
      </c>
      <c r="I245" s="8">
        <v>889748</v>
      </c>
      <c r="J245" s="8">
        <v>86312</v>
      </c>
      <c r="K245" s="8">
        <v>68789</v>
      </c>
      <c r="L245" s="8">
        <v>386190</v>
      </c>
      <c r="M245" s="8">
        <v>161190</v>
      </c>
      <c r="N245" s="8">
        <v>221605</v>
      </c>
      <c r="O245" s="8">
        <v>1800541</v>
      </c>
      <c r="P245" s="8">
        <v>2205</v>
      </c>
      <c r="Q245" s="8">
        <v>78807</v>
      </c>
      <c r="R245" s="8">
        <v>440462</v>
      </c>
      <c r="S245" s="8">
        <v>153705</v>
      </c>
      <c r="T245" s="8">
        <v>0</v>
      </c>
    </row>
    <row r="246" spans="1:20">
      <c r="A246" s="1">
        <v>45384</v>
      </c>
      <c r="B246" s="9">
        <f>nyse_gme_volume_by_exchange[[#This Row],[Off Exchange2]]/SUM(nyse_gme_volume_by_exchange[[#This Row],[NYSE National]:[LTSE]])</f>
        <v>0.37676459656069605</v>
      </c>
      <c r="C246" s="12">
        <f>SUM(nyse_gme_volume_by_exchange[[#This Row],[NYSE National]:[LTSE]])</f>
        <v>6327792</v>
      </c>
      <c r="D246" s="8">
        <v>23574</v>
      </c>
      <c r="E246" s="8">
        <v>24097</v>
      </c>
      <c r="F246" s="8">
        <v>26665</v>
      </c>
      <c r="G246" s="8">
        <v>7371</v>
      </c>
      <c r="H246" s="8">
        <v>10084</v>
      </c>
      <c r="I246" s="8">
        <v>1555992</v>
      </c>
      <c r="J246" s="8">
        <v>113366</v>
      </c>
      <c r="K246" s="8">
        <v>139649</v>
      </c>
      <c r="L246" s="8">
        <v>531136</v>
      </c>
      <c r="M246" s="8">
        <v>248706</v>
      </c>
      <c r="N246" s="8">
        <v>223531</v>
      </c>
      <c r="O246" s="8">
        <v>2384088</v>
      </c>
      <c r="P246" s="8">
        <v>2183</v>
      </c>
      <c r="Q246" s="8">
        <v>102907</v>
      </c>
      <c r="R246" s="8">
        <v>681818</v>
      </c>
      <c r="S246" s="8">
        <v>252625</v>
      </c>
      <c r="T246" s="8">
        <v>0</v>
      </c>
    </row>
    <row r="247" spans="1:20">
      <c r="A247" s="1">
        <v>45383</v>
      </c>
      <c r="B247" s="9">
        <f>nyse_gme_volume_by_exchange[[#This Row],[Off Exchange2]]/SUM(nyse_gme_volume_by_exchange[[#This Row],[NYSE National]:[LTSE]])</f>
        <v>0.43092182041744537</v>
      </c>
      <c r="C247" s="12">
        <f>SUM(nyse_gme_volume_by_exchange[[#This Row],[NYSE National]:[LTSE]])</f>
        <v>9207097</v>
      </c>
      <c r="D247" s="8">
        <v>49099</v>
      </c>
      <c r="E247" s="8">
        <v>28490</v>
      </c>
      <c r="F247" s="8">
        <v>11545</v>
      </c>
      <c r="G247" s="8">
        <v>7840</v>
      </c>
      <c r="H247" s="8">
        <v>11139</v>
      </c>
      <c r="I247" s="8">
        <v>1910083</v>
      </c>
      <c r="J247" s="8">
        <v>163164</v>
      </c>
      <c r="K247" s="8">
        <v>107018</v>
      </c>
      <c r="L247" s="8">
        <v>891987</v>
      </c>
      <c r="M247" s="8">
        <v>382304</v>
      </c>
      <c r="N247" s="8">
        <v>364741</v>
      </c>
      <c r="O247" s="8">
        <v>3967539</v>
      </c>
      <c r="P247" s="8">
        <v>8127</v>
      </c>
      <c r="Q247" s="8">
        <v>119832</v>
      </c>
      <c r="R247" s="8">
        <v>864611</v>
      </c>
      <c r="S247" s="8">
        <v>319578</v>
      </c>
      <c r="T247" s="8">
        <v>0</v>
      </c>
    </row>
    <row r="248" spans="1:20">
      <c r="A248" s="1">
        <v>45379</v>
      </c>
      <c r="B248" s="9">
        <f>nyse_gme_volume_by_exchange[[#This Row],[Off Exchange2]]/SUM(nyse_gme_volume_by_exchange[[#This Row],[NYSE National]:[LTSE]])</f>
        <v>0.46644802332929919</v>
      </c>
      <c r="C248" s="12">
        <f>SUM(nyse_gme_volume_by_exchange[[#This Row],[NYSE National]:[LTSE]])</f>
        <v>8473465</v>
      </c>
      <c r="D248" s="8">
        <v>45862</v>
      </c>
      <c r="E248" s="8">
        <v>65095</v>
      </c>
      <c r="F248" s="8">
        <v>14328</v>
      </c>
      <c r="G248" s="8">
        <v>4690</v>
      </c>
      <c r="H248" s="8">
        <v>29413</v>
      </c>
      <c r="I248" s="8">
        <v>1197739</v>
      </c>
      <c r="J248" s="8">
        <v>199838</v>
      </c>
      <c r="K248" s="8">
        <v>240399</v>
      </c>
      <c r="L248" s="8">
        <v>922761</v>
      </c>
      <c r="M248" s="8">
        <v>236471</v>
      </c>
      <c r="N248" s="8">
        <v>307302</v>
      </c>
      <c r="O248" s="8">
        <v>3952431</v>
      </c>
      <c r="P248" s="8">
        <v>632</v>
      </c>
      <c r="Q248" s="8">
        <v>204077</v>
      </c>
      <c r="R248" s="8">
        <v>768845</v>
      </c>
      <c r="S248" s="8">
        <v>283582</v>
      </c>
      <c r="T248" s="8">
        <v>0</v>
      </c>
    </row>
    <row r="249" spans="1:20">
      <c r="A249" s="1">
        <v>45378</v>
      </c>
      <c r="B249" s="9">
        <f>nyse_gme_volume_by_exchange[[#This Row],[Off Exchange2]]/SUM(nyse_gme_volume_by_exchange[[#This Row],[NYSE National]:[LTSE]])</f>
        <v>0.46804286593746214</v>
      </c>
      <c r="C249" s="12">
        <f>SUM(nyse_gme_volume_by_exchange[[#This Row],[NYSE National]:[LTSE]])</f>
        <v>17871346</v>
      </c>
      <c r="D249" s="8">
        <v>64755</v>
      </c>
      <c r="E249" s="8">
        <v>148994</v>
      </c>
      <c r="F249" s="8">
        <v>22494</v>
      </c>
      <c r="G249" s="8">
        <v>11128</v>
      </c>
      <c r="H249" s="8">
        <v>27509</v>
      </c>
      <c r="I249" s="8">
        <v>2901286</v>
      </c>
      <c r="J249" s="8">
        <v>311555</v>
      </c>
      <c r="K249" s="8">
        <v>262024</v>
      </c>
      <c r="L249" s="8">
        <v>1815702</v>
      </c>
      <c r="M249" s="8">
        <v>553046</v>
      </c>
      <c r="N249" s="8">
        <v>910826</v>
      </c>
      <c r="O249" s="8">
        <v>8364556</v>
      </c>
      <c r="P249" s="8">
        <v>37536</v>
      </c>
      <c r="Q249" s="8">
        <v>178933</v>
      </c>
      <c r="R249" s="8">
        <v>1625391</v>
      </c>
      <c r="S249" s="8">
        <v>635611</v>
      </c>
      <c r="T249" s="8">
        <v>0</v>
      </c>
    </row>
    <row r="250" spans="1:20">
      <c r="A250" s="1">
        <v>45377</v>
      </c>
      <c r="B250" s="9">
        <f>nyse_gme_volume_by_exchange[[#This Row],[Off Exchange2]]/SUM(nyse_gme_volume_by_exchange[[#This Row],[NYSE National]:[LTSE]])</f>
        <v>0.42567219931328265</v>
      </c>
      <c r="C250" s="12">
        <f>SUM(nyse_gme_volume_by_exchange[[#This Row],[NYSE National]:[LTSE]])</f>
        <v>17245815</v>
      </c>
      <c r="D250" s="8">
        <v>38159</v>
      </c>
      <c r="E250" s="8">
        <v>69132</v>
      </c>
      <c r="F250" s="8">
        <v>89684</v>
      </c>
      <c r="G250" s="8">
        <v>24795</v>
      </c>
      <c r="H250" s="8">
        <v>45055</v>
      </c>
      <c r="I250" s="8">
        <v>2336847</v>
      </c>
      <c r="J250" s="8">
        <v>188549</v>
      </c>
      <c r="K250" s="8">
        <v>162605</v>
      </c>
      <c r="L250" s="8">
        <v>2116283</v>
      </c>
      <c r="M250" s="8">
        <v>543475</v>
      </c>
      <c r="N250" s="8">
        <v>1818138</v>
      </c>
      <c r="O250" s="8">
        <v>7341064</v>
      </c>
      <c r="P250" s="8">
        <v>14193</v>
      </c>
      <c r="Q250" s="8">
        <v>112596</v>
      </c>
      <c r="R250" s="8">
        <v>1780592</v>
      </c>
      <c r="S250" s="8">
        <v>564648</v>
      </c>
      <c r="T250" s="8">
        <v>0</v>
      </c>
    </row>
    <row r="251" spans="1:20">
      <c r="A251" s="1">
        <v>45376</v>
      </c>
      <c r="B251" s="9">
        <f>nyse_gme_volume_by_exchange[[#This Row],[Off Exchange2]]/SUM(nyse_gme_volume_by_exchange[[#This Row],[NYSE National]:[LTSE]])</f>
        <v>0.48485227274472847</v>
      </c>
      <c r="C251" s="12">
        <f>SUM(nyse_gme_volume_by_exchange[[#This Row],[NYSE National]:[LTSE]])</f>
        <v>10415952</v>
      </c>
      <c r="D251" s="8">
        <v>8640</v>
      </c>
      <c r="E251" s="8">
        <v>38991</v>
      </c>
      <c r="F251" s="8">
        <v>28197</v>
      </c>
      <c r="G251" s="8">
        <v>10189</v>
      </c>
      <c r="H251" s="8">
        <v>2631</v>
      </c>
      <c r="I251" s="8">
        <v>1723233</v>
      </c>
      <c r="J251" s="8">
        <v>129477</v>
      </c>
      <c r="K251" s="8">
        <v>107479</v>
      </c>
      <c r="L251" s="8">
        <v>961927</v>
      </c>
      <c r="M251" s="8">
        <v>405063</v>
      </c>
      <c r="N251" s="8">
        <v>524447</v>
      </c>
      <c r="O251" s="8">
        <v>5050198</v>
      </c>
      <c r="P251" s="8">
        <v>7248</v>
      </c>
      <c r="Q251" s="8">
        <v>122865</v>
      </c>
      <c r="R251" s="8">
        <v>1005988</v>
      </c>
      <c r="S251" s="8">
        <v>289379</v>
      </c>
      <c r="T251" s="8">
        <v>0</v>
      </c>
    </row>
    <row r="252" spans="1:20">
      <c r="A252" s="1">
        <v>45373</v>
      </c>
      <c r="B252" s="9">
        <f>nyse_gme_volume_by_exchange[[#This Row],[Off Exchange2]]/SUM(nyse_gme_volume_by_exchange[[#This Row],[NYSE National]:[LTSE]])</f>
        <v>0.3397033842789316</v>
      </c>
      <c r="C252" s="12">
        <f>SUM(nyse_gme_volume_by_exchange[[#This Row],[NYSE National]:[LTSE]])</f>
        <v>4411634</v>
      </c>
      <c r="D252" s="8">
        <v>6143</v>
      </c>
      <c r="E252" s="8">
        <v>6459</v>
      </c>
      <c r="F252" s="8">
        <v>3273</v>
      </c>
      <c r="G252" s="8">
        <v>12618</v>
      </c>
      <c r="H252" s="8">
        <v>8644</v>
      </c>
      <c r="I252" s="8">
        <v>1125073</v>
      </c>
      <c r="J252" s="8">
        <v>86012</v>
      </c>
      <c r="K252" s="8">
        <v>88521</v>
      </c>
      <c r="L252" s="8">
        <v>424978</v>
      </c>
      <c r="M252" s="8">
        <v>184901</v>
      </c>
      <c r="N252" s="8">
        <v>208661</v>
      </c>
      <c r="O252" s="8">
        <v>1498647</v>
      </c>
      <c r="P252" s="8">
        <v>400</v>
      </c>
      <c r="Q252" s="8">
        <v>88073</v>
      </c>
      <c r="R252" s="8">
        <v>489584</v>
      </c>
      <c r="S252" s="8">
        <v>179647</v>
      </c>
      <c r="T252" s="8">
        <v>0</v>
      </c>
    </row>
    <row r="253" spans="1:20">
      <c r="A253" s="1">
        <v>45372</v>
      </c>
      <c r="B253" s="9">
        <f>nyse_gme_volume_by_exchange[[#This Row],[Off Exchange2]]/SUM(nyse_gme_volume_by_exchange[[#This Row],[NYSE National]:[LTSE]])</f>
        <v>0.38053280729951733</v>
      </c>
      <c r="C253" s="12">
        <f>SUM(nyse_gme_volume_by_exchange[[#This Row],[NYSE National]:[LTSE]])</f>
        <v>3382799</v>
      </c>
      <c r="D253" s="8">
        <v>3304</v>
      </c>
      <c r="E253" s="8">
        <v>9512</v>
      </c>
      <c r="F253" s="8">
        <v>9112</v>
      </c>
      <c r="G253" s="8">
        <v>4105</v>
      </c>
      <c r="H253" s="8">
        <v>3889</v>
      </c>
      <c r="I253" s="8">
        <v>718385</v>
      </c>
      <c r="J253" s="8">
        <v>51922</v>
      </c>
      <c r="K253" s="8">
        <v>64470</v>
      </c>
      <c r="L253" s="8">
        <v>326825</v>
      </c>
      <c r="M253" s="8">
        <v>133775</v>
      </c>
      <c r="N253" s="8">
        <v>164103</v>
      </c>
      <c r="O253" s="8">
        <v>1287266</v>
      </c>
      <c r="P253" s="8">
        <v>400</v>
      </c>
      <c r="Q253" s="8">
        <v>49209</v>
      </c>
      <c r="R253" s="8">
        <v>416724</v>
      </c>
      <c r="S253" s="8">
        <v>139798</v>
      </c>
      <c r="T253" s="8">
        <v>0</v>
      </c>
    </row>
    <row r="254" spans="1:20">
      <c r="A254" s="1">
        <v>45371</v>
      </c>
      <c r="B254" s="9">
        <f>nyse_gme_volume_by_exchange[[#This Row],[Off Exchange2]]/SUM(nyse_gme_volume_by_exchange[[#This Row],[NYSE National]:[LTSE]])</f>
        <v>0.43665087749990183</v>
      </c>
      <c r="C254" s="12">
        <f>SUM(nyse_gme_volume_by_exchange[[#This Row],[NYSE National]:[LTSE]])</f>
        <v>3921254</v>
      </c>
      <c r="D254" s="8">
        <v>2607</v>
      </c>
      <c r="E254" s="8">
        <v>5681</v>
      </c>
      <c r="F254" s="8">
        <v>5741</v>
      </c>
      <c r="G254" s="8">
        <v>5706</v>
      </c>
      <c r="H254" s="8">
        <v>16268</v>
      </c>
      <c r="I254" s="8">
        <v>766464</v>
      </c>
      <c r="J254" s="8">
        <v>83547</v>
      </c>
      <c r="K254" s="8">
        <v>52942</v>
      </c>
      <c r="L254" s="8">
        <v>328424</v>
      </c>
      <c r="M254" s="8">
        <v>177069</v>
      </c>
      <c r="N254" s="8">
        <v>161575</v>
      </c>
      <c r="O254" s="8">
        <v>1712219</v>
      </c>
      <c r="P254" s="8">
        <v>483</v>
      </c>
      <c r="Q254" s="8">
        <v>59918</v>
      </c>
      <c r="R254" s="8">
        <v>400667</v>
      </c>
      <c r="S254" s="8">
        <v>141943</v>
      </c>
      <c r="T254" s="8">
        <v>0</v>
      </c>
    </row>
    <row r="255" spans="1:20">
      <c r="A255" s="1">
        <v>45370</v>
      </c>
      <c r="B255" s="9">
        <f>nyse_gme_volume_by_exchange[[#This Row],[Off Exchange2]]/SUM(nyse_gme_volume_by_exchange[[#This Row],[NYSE National]:[LTSE]])</f>
        <v>0.31147202564322457</v>
      </c>
      <c r="C255" s="12">
        <f>SUM(nyse_gme_volume_by_exchange[[#This Row],[NYSE National]:[LTSE]])</f>
        <v>3894674</v>
      </c>
      <c r="D255" s="8">
        <v>13248</v>
      </c>
      <c r="E255" s="8">
        <v>14993</v>
      </c>
      <c r="F255" s="8">
        <v>9273</v>
      </c>
      <c r="G255" s="8">
        <v>1969</v>
      </c>
      <c r="H255" s="8">
        <v>7546</v>
      </c>
      <c r="I255" s="8">
        <v>1034285</v>
      </c>
      <c r="J255" s="8">
        <v>97139</v>
      </c>
      <c r="K255" s="8">
        <v>61213</v>
      </c>
      <c r="L255" s="8">
        <v>368278</v>
      </c>
      <c r="M255" s="8">
        <v>152254</v>
      </c>
      <c r="N255" s="8">
        <v>177794</v>
      </c>
      <c r="O255" s="8">
        <v>1213082</v>
      </c>
      <c r="P255" s="8">
        <v>1377</v>
      </c>
      <c r="Q255" s="8">
        <v>82204</v>
      </c>
      <c r="R255" s="8">
        <v>494877</v>
      </c>
      <c r="S255" s="8">
        <v>165142</v>
      </c>
      <c r="T255" s="8">
        <v>0</v>
      </c>
    </row>
    <row r="256" spans="1:20">
      <c r="A256" s="1">
        <v>45369</v>
      </c>
      <c r="B256" s="9">
        <f>nyse_gme_volume_by_exchange[[#This Row],[Off Exchange2]]/SUM(nyse_gme_volume_by_exchange[[#This Row],[NYSE National]:[LTSE]])</f>
        <v>0.3226788624128234</v>
      </c>
      <c r="C256" s="12">
        <f>SUM(nyse_gme_volume_by_exchange[[#This Row],[NYSE National]:[LTSE]])</f>
        <v>3490616</v>
      </c>
      <c r="D256" s="8">
        <v>8052</v>
      </c>
      <c r="E256" s="8">
        <v>15169</v>
      </c>
      <c r="F256" s="8">
        <v>6286</v>
      </c>
      <c r="G256" s="8">
        <v>2637</v>
      </c>
      <c r="H256" s="8">
        <v>10191</v>
      </c>
      <c r="I256" s="8">
        <v>980621</v>
      </c>
      <c r="J256" s="8">
        <v>66312</v>
      </c>
      <c r="K256" s="8">
        <v>49609</v>
      </c>
      <c r="L256" s="8">
        <v>342526</v>
      </c>
      <c r="M256" s="8">
        <v>166258</v>
      </c>
      <c r="N256" s="8">
        <v>182670</v>
      </c>
      <c r="O256" s="8">
        <v>1126348</v>
      </c>
      <c r="P256" s="8">
        <v>1540</v>
      </c>
      <c r="Q256" s="8">
        <v>64138</v>
      </c>
      <c r="R256" s="8">
        <v>321507</v>
      </c>
      <c r="S256" s="8">
        <v>146752</v>
      </c>
      <c r="T256" s="8">
        <v>0</v>
      </c>
    </row>
    <row r="257" spans="1:20">
      <c r="A257" s="1">
        <v>45366</v>
      </c>
      <c r="B257" s="9">
        <f>nyse_gme_volume_by_exchange[[#This Row],[Off Exchange2]]/SUM(nyse_gme_volume_by_exchange[[#This Row],[NYSE National]:[LTSE]])</f>
        <v>0.29065593432399051</v>
      </c>
      <c r="C257" s="12">
        <f>SUM(nyse_gme_volume_by_exchange[[#This Row],[NYSE National]:[LTSE]])</f>
        <v>4480662</v>
      </c>
      <c r="D257" s="8">
        <v>12072</v>
      </c>
      <c r="E257" s="8">
        <v>5241</v>
      </c>
      <c r="F257" s="8">
        <v>4138</v>
      </c>
      <c r="G257" s="8">
        <v>991</v>
      </c>
      <c r="H257" s="8">
        <v>979</v>
      </c>
      <c r="I257" s="8">
        <v>2051621</v>
      </c>
      <c r="J257" s="8">
        <v>50853</v>
      </c>
      <c r="K257" s="8">
        <v>53351</v>
      </c>
      <c r="L257" s="8">
        <v>235649</v>
      </c>
      <c r="M257" s="8">
        <v>113523</v>
      </c>
      <c r="N257" s="8">
        <v>138291</v>
      </c>
      <c r="O257" s="8">
        <v>1302331</v>
      </c>
      <c r="P257" s="8">
        <v>365</v>
      </c>
      <c r="Q257" s="8">
        <v>62022</v>
      </c>
      <c r="R257" s="8">
        <v>342423</v>
      </c>
      <c r="S257" s="8">
        <v>106812</v>
      </c>
      <c r="T257" s="8">
        <v>0</v>
      </c>
    </row>
    <row r="258" spans="1:20">
      <c r="A258" s="1">
        <v>45365</v>
      </c>
      <c r="B258" s="9">
        <f>nyse_gme_volume_by_exchange[[#This Row],[Off Exchange2]]/SUM(nyse_gme_volume_by_exchange[[#This Row],[NYSE National]:[LTSE]])</f>
        <v>0.34143023945444334</v>
      </c>
      <c r="C258" s="12">
        <f>SUM(nyse_gme_volume_by_exchange[[#This Row],[NYSE National]:[LTSE]])</f>
        <v>2534219</v>
      </c>
      <c r="D258" s="8">
        <v>8347</v>
      </c>
      <c r="E258" s="8">
        <v>8167</v>
      </c>
      <c r="F258" s="8">
        <v>3737</v>
      </c>
      <c r="G258" s="8">
        <v>2398</v>
      </c>
      <c r="H258" s="8">
        <v>4647</v>
      </c>
      <c r="I258" s="8">
        <v>718063</v>
      </c>
      <c r="J258" s="8">
        <v>43804</v>
      </c>
      <c r="K258" s="8">
        <v>53650</v>
      </c>
      <c r="L258" s="8">
        <v>162500</v>
      </c>
      <c r="M258" s="8">
        <v>96063</v>
      </c>
      <c r="N258" s="8">
        <v>101253</v>
      </c>
      <c r="O258" s="8">
        <v>865259</v>
      </c>
      <c r="P258" s="8">
        <v>222</v>
      </c>
      <c r="Q258" s="8">
        <v>45975</v>
      </c>
      <c r="R258" s="8">
        <v>302092</v>
      </c>
      <c r="S258" s="8">
        <v>118042</v>
      </c>
      <c r="T258" s="8">
        <v>0</v>
      </c>
    </row>
    <row r="259" spans="1:20">
      <c r="A259" s="1">
        <v>45364</v>
      </c>
      <c r="B259" s="9">
        <f>nyse_gme_volume_by_exchange[[#This Row],[Off Exchange2]]/SUM(nyse_gme_volume_by_exchange[[#This Row],[NYSE National]:[LTSE]])</f>
        <v>0.32179772954694458</v>
      </c>
      <c r="C259" s="12">
        <f>SUM(nyse_gme_volume_by_exchange[[#This Row],[NYSE National]:[LTSE]])</f>
        <v>2898100</v>
      </c>
      <c r="D259" s="8">
        <v>15469</v>
      </c>
      <c r="E259" s="8">
        <v>14280</v>
      </c>
      <c r="F259" s="8">
        <v>2006</v>
      </c>
      <c r="G259" s="8">
        <v>2769</v>
      </c>
      <c r="H259" s="8">
        <v>15998</v>
      </c>
      <c r="I259" s="8">
        <v>712813</v>
      </c>
      <c r="J259" s="8">
        <v>56642</v>
      </c>
      <c r="K259" s="8">
        <v>45816</v>
      </c>
      <c r="L259" s="8">
        <v>213596</v>
      </c>
      <c r="M259" s="8">
        <v>154601</v>
      </c>
      <c r="N259" s="8">
        <v>156313</v>
      </c>
      <c r="O259" s="8">
        <v>932602</v>
      </c>
      <c r="P259" s="8">
        <v>1408</v>
      </c>
      <c r="Q259" s="8">
        <v>53639</v>
      </c>
      <c r="R259" s="8">
        <v>400577</v>
      </c>
      <c r="S259" s="8">
        <v>119571</v>
      </c>
      <c r="T259" s="8">
        <v>0</v>
      </c>
    </row>
    <row r="260" spans="1:20">
      <c r="A260" s="1">
        <v>45363</v>
      </c>
      <c r="B260" s="9">
        <f>nyse_gme_volume_by_exchange[[#This Row],[Off Exchange2]]/SUM(nyse_gme_volume_by_exchange[[#This Row],[NYSE National]:[LTSE]])</f>
        <v>0.37590950451100807</v>
      </c>
      <c r="C260" s="12">
        <f>SUM(nyse_gme_volume_by_exchange[[#This Row],[NYSE National]:[LTSE]])</f>
        <v>2382616</v>
      </c>
      <c r="D260" s="8">
        <v>7348</v>
      </c>
      <c r="E260" s="8">
        <v>4694</v>
      </c>
      <c r="F260" s="8">
        <v>1873</v>
      </c>
      <c r="G260" s="8">
        <v>569</v>
      </c>
      <c r="H260" s="8">
        <v>2761</v>
      </c>
      <c r="I260" s="8">
        <v>523030</v>
      </c>
      <c r="J260" s="8">
        <v>50814</v>
      </c>
      <c r="K260" s="8">
        <v>25986</v>
      </c>
      <c r="L260" s="8">
        <v>182452</v>
      </c>
      <c r="M260" s="8">
        <v>121661</v>
      </c>
      <c r="N260" s="8">
        <v>96594</v>
      </c>
      <c r="O260" s="8">
        <v>895648</v>
      </c>
      <c r="P260" s="8">
        <v>700</v>
      </c>
      <c r="Q260" s="8">
        <v>40204</v>
      </c>
      <c r="R260" s="8">
        <v>303149</v>
      </c>
      <c r="S260" s="8">
        <v>125133</v>
      </c>
      <c r="T260" s="8">
        <v>0</v>
      </c>
    </row>
    <row r="261" spans="1:20">
      <c r="A261" s="1">
        <v>45362</v>
      </c>
      <c r="B261" s="9">
        <f>nyse_gme_volume_by_exchange[[#This Row],[Off Exchange2]]/SUM(nyse_gme_volume_by_exchange[[#This Row],[NYSE National]:[LTSE]])</f>
        <v>0.4013281007326146</v>
      </c>
      <c r="C261" s="12">
        <f>SUM(nyse_gme_volume_by_exchange[[#This Row],[NYSE National]:[LTSE]])</f>
        <v>2111888</v>
      </c>
      <c r="D261" s="8">
        <v>5498</v>
      </c>
      <c r="E261" s="8">
        <v>3750</v>
      </c>
      <c r="F261" s="8">
        <v>5751</v>
      </c>
      <c r="G261" s="8">
        <v>1035</v>
      </c>
      <c r="H261" s="8">
        <v>3541</v>
      </c>
      <c r="I261" s="8">
        <v>450443</v>
      </c>
      <c r="J261" s="8">
        <v>31125</v>
      </c>
      <c r="K261" s="8">
        <v>36936</v>
      </c>
      <c r="L261" s="8">
        <v>158128</v>
      </c>
      <c r="M261" s="8">
        <v>120510</v>
      </c>
      <c r="N261" s="8">
        <v>74904</v>
      </c>
      <c r="O261" s="8">
        <v>847560</v>
      </c>
      <c r="P261" s="8">
        <v>85</v>
      </c>
      <c r="Q261" s="8">
        <v>45271</v>
      </c>
      <c r="R261" s="8">
        <v>244254</v>
      </c>
      <c r="S261" s="8">
        <v>83097</v>
      </c>
      <c r="T261" s="8">
        <v>0</v>
      </c>
    </row>
    <row r="262" spans="1:20">
      <c r="A262" s="1">
        <v>45359</v>
      </c>
      <c r="B262" s="9">
        <f>nyse_gme_volume_by_exchange[[#This Row],[Off Exchange2]]/SUM(nyse_gme_volume_by_exchange[[#This Row],[NYSE National]:[LTSE]])</f>
        <v>0.41721857438552978</v>
      </c>
      <c r="C262" s="12">
        <f>SUM(nyse_gme_volume_by_exchange[[#This Row],[NYSE National]:[LTSE]])</f>
        <v>3169763</v>
      </c>
      <c r="D262" s="8">
        <v>7445</v>
      </c>
      <c r="E262" s="8">
        <v>3985</v>
      </c>
      <c r="F262" s="8">
        <v>4237</v>
      </c>
      <c r="G262" s="8">
        <v>3197</v>
      </c>
      <c r="H262" s="8">
        <v>3859</v>
      </c>
      <c r="I262" s="8">
        <v>700868</v>
      </c>
      <c r="J262" s="8">
        <v>57727</v>
      </c>
      <c r="K262" s="8">
        <v>39866</v>
      </c>
      <c r="L262" s="8">
        <v>261488</v>
      </c>
      <c r="M262" s="8">
        <v>140056</v>
      </c>
      <c r="N262" s="8">
        <v>117386</v>
      </c>
      <c r="O262" s="8">
        <v>1322484</v>
      </c>
      <c r="P262" s="8">
        <v>400</v>
      </c>
      <c r="Q262" s="8">
        <v>51490</v>
      </c>
      <c r="R262" s="8">
        <v>322497</v>
      </c>
      <c r="S262" s="8">
        <v>132778</v>
      </c>
      <c r="T262" s="8">
        <v>0</v>
      </c>
    </row>
    <row r="263" spans="1:20">
      <c r="A263" s="1">
        <v>45358</v>
      </c>
      <c r="B263" s="9">
        <f>nyse_gme_volume_by_exchange[[#This Row],[Off Exchange2]]/SUM(nyse_gme_volume_by_exchange[[#This Row],[NYSE National]:[LTSE]])</f>
        <v>0.41287326365871307</v>
      </c>
      <c r="C263" s="12">
        <f>SUM(nyse_gme_volume_by_exchange[[#This Row],[NYSE National]:[LTSE]])</f>
        <v>2111912</v>
      </c>
      <c r="D263" s="8">
        <v>2407</v>
      </c>
      <c r="E263" s="8">
        <v>5137</v>
      </c>
      <c r="F263" s="8">
        <v>5600</v>
      </c>
      <c r="G263" s="8">
        <v>2059</v>
      </c>
      <c r="H263" s="8">
        <v>2157</v>
      </c>
      <c r="I263" s="8">
        <v>491779</v>
      </c>
      <c r="J263" s="8">
        <v>27570</v>
      </c>
      <c r="K263" s="8">
        <v>23454</v>
      </c>
      <c r="L263" s="8">
        <v>239241</v>
      </c>
      <c r="M263" s="8">
        <v>100015</v>
      </c>
      <c r="N263" s="8">
        <v>59157</v>
      </c>
      <c r="O263" s="8">
        <v>871952</v>
      </c>
      <c r="P263" s="8">
        <v>628</v>
      </c>
      <c r="Q263" s="8">
        <v>33722</v>
      </c>
      <c r="R263" s="8">
        <v>185290</v>
      </c>
      <c r="S263" s="8">
        <v>61744</v>
      </c>
      <c r="T263" s="8">
        <v>0</v>
      </c>
    </row>
    <row r="264" spans="1:20">
      <c r="A264" s="1">
        <v>45357</v>
      </c>
      <c r="B264" s="9">
        <f>nyse_gme_volume_by_exchange[[#This Row],[Off Exchange2]]/SUM(nyse_gme_volume_by_exchange[[#This Row],[NYSE National]:[LTSE]])</f>
        <v>0.38903317255511649</v>
      </c>
      <c r="C264" s="12">
        <f>SUM(nyse_gme_volume_by_exchange[[#This Row],[NYSE National]:[LTSE]])</f>
        <v>3818096</v>
      </c>
      <c r="D264" s="8">
        <v>5532</v>
      </c>
      <c r="E264" s="8">
        <v>9453</v>
      </c>
      <c r="F264" s="8">
        <v>3481</v>
      </c>
      <c r="G264" s="8">
        <v>4010</v>
      </c>
      <c r="H264" s="8">
        <v>27226</v>
      </c>
      <c r="I264" s="8">
        <v>781283</v>
      </c>
      <c r="J264" s="8">
        <v>73385</v>
      </c>
      <c r="K264" s="8">
        <v>61982</v>
      </c>
      <c r="L264" s="8">
        <v>343921</v>
      </c>
      <c r="M264" s="8">
        <v>211729</v>
      </c>
      <c r="N264" s="8">
        <v>143405</v>
      </c>
      <c r="O264" s="8">
        <v>1485366</v>
      </c>
      <c r="P264" s="8">
        <v>1693</v>
      </c>
      <c r="Q264" s="8">
        <v>65380</v>
      </c>
      <c r="R264" s="8">
        <v>430591</v>
      </c>
      <c r="S264" s="8">
        <v>169659</v>
      </c>
      <c r="T264" s="8">
        <v>0</v>
      </c>
    </row>
    <row r="265" spans="1:20">
      <c r="A265" s="1">
        <v>45356</v>
      </c>
      <c r="B265" s="9">
        <f>nyse_gme_volume_by_exchange[[#This Row],[Off Exchange2]]/SUM(nyse_gme_volume_by_exchange[[#This Row],[NYSE National]:[LTSE]])</f>
        <v>0.35763399673806096</v>
      </c>
      <c r="C265" s="12">
        <f>SUM(nyse_gme_volume_by_exchange[[#This Row],[NYSE National]:[LTSE]])</f>
        <v>3152726</v>
      </c>
      <c r="D265" s="8">
        <v>9879</v>
      </c>
      <c r="E265" s="8">
        <v>14798</v>
      </c>
      <c r="F265" s="8">
        <v>3027</v>
      </c>
      <c r="G265" s="8">
        <v>1206</v>
      </c>
      <c r="H265" s="8">
        <v>7557</v>
      </c>
      <c r="I265" s="8">
        <v>710136</v>
      </c>
      <c r="J265" s="8">
        <v>66167</v>
      </c>
      <c r="K265" s="8">
        <v>52526</v>
      </c>
      <c r="L265" s="8">
        <v>335555</v>
      </c>
      <c r="M265" s="8">
        <v>161407</v>
      </c>
      <c r="N265" s="8">
        <v>130651</v>
      </c>
      <c r="O265" s="8">
        <v>1127522</v>
      </c>
      <c r="P265" s="8">
        <v>4412</v>
      </c>
      <c r="Q265" s="8">
        <v>45425</v>
      </c>
      <c r="R265" s="8">
        <v>359687</v>
      </c>
      <c r="S265" s="8">
        <v>122771</v>
      </c>
      <c r="T265" s="8">
        <v>0</v>
      </c>
    </row>
    <row r="266" spans="1:20">
      <c r="A266" s="1">
        <v>45355</v>
      </c>
      <c r="B266" s="9">
        <f>nyse_gme_volume_by_exchange[[#This Row],[Off Exchange2]]/SUM(nyse_gme_volume_by_exchange[[#This Row],[NYSE National]:[LTSE]])</f>
        <v>0.37365991596927267</v>
      </c>
      <c r="C266" s="12">
        <f>SUM(nyse_gme_volume_by_exchange[[#This Row],[NYSE National]:[LTSE]])</f>
        <v>4367450</v>
      </c>
      <c r="D266" s="8">
        <v>7996</v>
      </c>
      <c r="E266" s="8">
        <v>7707</v>
      </c>
      <c r="F266" s="8">
        <v>5085</v>
      </c>
      <c r="G266" s="8">
        <v>10691</v>
      </c>
      <c r="H266" s="8">
        <v>3919</v>
      </c>
      <c r="I266" s="8">
        <v>1075566</v>
      </c>
      <c r="J266" s="8">
        <v>53823</v>
      </c>
      <c r="K266" s="8">
        <v>55365</v>
      </c>
      <c r="L266" s="8">
        <v>365326</v>
      </c>
      <c r="M266" s="8">
        <v>172401</v>
      </c>
      <c r="N266" s="8">
        <v>188570</v>
      </c>
      <c r="O266" s="8">
        <v>1631941</v>
      </c>
      <c r="P266" s="8">
        <v>4783</v>
      </c>
      <c r="Q266" s="8">
        <v>55244</v>
      </c>
      <c r="R266" s="8">
        <v>524888</v>
      </c>
      <c r="S266" s="8">
        <v>204145</v>
      </c>
      <c r="T266" s="8">
        <v>0</v>
      </c>
    </row>
    <row r="267" spans="1:20">
      <c r="A267" s="1">
        <v>45352</v>
      </c>
      <c r="B267" s="9">
        <f>nyse_gme_volume_by_exchange[[#This Row],[Off Exchange2]]/SUM(nyse_gme_volume_by_exchange[[#This Row],[NYSE National]:[LTSE]])</f>
        <v>0.43520741176011957</v>
      </c>
      <c r="C267" s="12">
        <f>SUM(nyse_gme_volume_by_exchange[[#This Row],[NYSE National]:[LTSE]])</f>
        <v>4899457</v>
      </c>
      <c r="D267" s="8">
        <v>13541</v>
      </c>
      <c r="E267" s="8">
        <v>10279</v>
      </c>
      <c r="F267" s="8">
        <v>12340</v>
      </c>
      <c r="G267" s="8">
        <v>7625</v>
      </c>
      <c r="H267" s="8">
        <v>5577</v>
      </c>
      <c r="I267" s="8">
        <v>1046984</v>
      </c>
      <c r="J267" s="8">
        <v>74756</v>
      </c>
      <c r="K267" s="8">
        <v>56437</v>
      </c>
      <c r="L267" s="8">
        <v>443448</v>
      </c>
      <c r="M267" s="8">
        <v>220783</v>
      </c>
      <c r="N267" s="8">
        <v>172465</v>
      </c>
      <c r="O267" s="8">
        <v>2132280</v>
      </c>
      <c r="P267" s="8">
        <v>6509</v>
      </c>
      <c r="Q267" s="8">
        <v>78541</v>
      </c>
      <c r="R267" s="8">
        <v>438787</v>
      </c>
      <c r="S267" s="8">
        <v>179105</v>
      </c>
      <c r="T267" s="8">
        <v>0</v>
      </c>
    </row>
    <row r="268" spans="1:20">
      <c r="A268" s="1">
        <v>45351</v>
      </c>
      <c r="B268" s="9">
        <f>nyse_gme_volume_by_exchange[[#This Row],[Off Exchange2]]/SUM(nyse_gme_volume_by_exchange[[#This Row],[NYSE National]:[LTSE]])</f>
        <v>0.39760957774837768</v>
      </c>
      <c r="C268" s="12">
        <f>SUM(nyse_gme_volume_by_exchange[[#This Row],[NYSE National]:[LTSE]])</f>
        <v>2640203</v>
      </c>
      <c r="D268" s="8">
        <v>4802</v>
      </c>
      <c r="E268" s="8">
        <v>5252</v>
      </c>
      <c r="F268" s="8">
        <v>5206</v>
      </c>
      <c r="G268" s="8">
        <v>664</v>
      </c>
      <c r="H268" s="8">
        <v>838</v>
      </c>
      <c r="I268" s="8">
        <v>764101</v>
      </c>
      <c r="J268" s="8">
        <v>66825</v>
      </c>
      <c r="K268" s="8">
        <v>23621</v>
      </c>
      <c r="L268" s="8">
        <v>205539</v>
      </c>
      <c r="M268" s="8">
        <v>106815</v>
      </c>
      <c r="N268" s="8">
        <v>80153</v>
      </c>
      <c r="O268" s="8">
        <v>1049770</v>
      </c>
      <c r="P268" s="8">
        <v>706</v>
      </c>
      <c r="Q268" s="8">
        <v>36430</v>
      </c>
      <c r="R268" s="8">
        <v>218424</v>
      </c>
      <c r="S268" s="8">
        <v>71057</v>
      </c>
      <c r="T268" s="8">
        <v>0</v>
      </c>
    </row>
    <row r="269" spans="1:20">
      <c r="A269" s="1">
        <v>45350</v>
      </c>
      <c r="B269" s="9">
        <f>nyse_gme_volume_by_exchange[[#This Row],[Off Exchange2]]/SUM(nyse_gme_volume_by_exchange[[#This Row],[NYSE National]:[LTSE]])</f>
        <v>0.41801685161930008</v>
      </c>
      <c r="C269" s="12">
        <f>SUM(nyse_gme_volume_by_exchange[[#This Row],[NYSE National]:[LTSE]])</f>
        <v>2440715</v>
      </c>
      <c r="D269" s="8">
        <v>6936</v>
      </c>
      <c r="E269" s="8">
        <v>6600</v>
      </c>
      <c r="F269" s="8">
        <v>1989</v>
      </c>
      <c r="G269" s="8">
        <v>3160</v>
      </c>
      <c r="H269" s="8">
        <v>8556</v>
      </c>
      <c r="I269" s="8">
        <v>583598</v>
      </c>
      <c r="J269" s="8">
        <v>37188</v>
      </c>
      <c r="K269" s="8">
        <v>36623</v>
      </c>
      <c r="L269" s="8">
        <v>142108</v>
      </c>
      <c r="M269" s="8">
        <v>73820</v>
      </c>
      <c r="N269" s="8">
        <v>79461</v>
      </c>
      <c r="O269" s="8">
        <v>1020260</v>
      </c>
      <c r="P269" s="8">
        <v>500</v>
      </c>
      <c r="Q269" s="8">
        <v>36466</v>
      </c>
      <c r="R269" s="8">
        <v>336520</v>
      </c>
      <c r="S269" s="8">
        <v>66930</v>
      </c>
      <c r="T269" s="8">
        <v>0</v>
      </c>
    </row>
    <row r="270" spans="1:20">
      <c r="A270" s="1">
        <v>45349</v>
      </c>
      <c r="B270" s="9">
        <f>nyse_gme_volume_by_exchange[[#This Row],[Off Exchange2]]/SUM(nyse_gme_volume_by_exchange[[#This Row],[NYSE National]:[LTSE]])</f>
        <v>0.3784756237354418</v>
      </c>
      <c r="C270" s="12">
        <f>SUM(nyse_gme_volume_by_exchange[[#This Row],[NYSE National]:[LTSE]])</f>
        <v>2795937</v>
      </c>
      <c r="D270" s="8">
        <v>4391</v>
      </c>
      <c r="E270" s="8">
        <v>3768</v>
      </c>
      <c r="F270" s="8">
        <v>4568</v>
      </c>
      <c r="G270" s="8">
        <v>4634</v>
      </c>
      <c r="H270" s="8">
        <v>3454</v>
      </c>
      <c r="I270" s="8">
        <v>705820</v>
      </c>
      <c r="J270" s="8">
        <v>50071</v>
      </c>
      <c r="K270" s="8">
        <v>33630</v>
      </c>
      <c r="L270" s="8">
        <v>256905</v>
      </c>
      <c r="M270" s="8">
        <v>85373</v>
      </c>
      <c r="N270" s="8">
        <v>101550</v>
      </c>
      <c r="O270" s="8">
        <v>1058194</v>
      </c>
      <c r="P270" s="8">
        <v>14240</v>
      </c>
      <c r="Q270" s="8">
        <v>59422</v>
      </c>
      <c r="R270" s="8">
        <v>313643</v>
      </c>
      <c r="S270" s="8">
        <v>96274</v>
      </c>
      <c r="T270" s="8">
        <v>0</v>
      </c>
    </row>
    <row r="271" spans="1:20">
      <c r="A271" s="1">
        <v>45348</v>
      </c>
      <c r="B271" s="9">
        <f>nyse_gme_volume_by_exchange[[#This Row],[Off Exchange2]]/SUM(nyse_gme_volume_by_exchange[[#This Row],[NYSE National]:[LTSE]])</f>
        <v>0.39720183782175378</v>
      </c>
      <c r="C271" s="12">
        <f>SUM(nyse_gme_volume_by_exchange[[#This Row],[NYSE National]:[LTSE]])</f>
        <v>2278567</v>
      </c>
      <c r="D271" s="8">
        <v>5820</v>
      </c>
      <c r="E271" s="8">
        <v>3079</v>
      </c>
      <c r="F271" s="8">
        <v>2376</v>
      </c>
      <c r="G271" s="8">
        <v>3208</v>
      </c>
      <c r="H271" s="8">
        <v>2179</v>
      </c>
      <c r="I271" s="8">
        <v>618374</v>
      </c>
      <c r="J271" s="8">
        <v>64608</v>
      </c>
      <c r="K271" s="8">
        <v>28432</v>
      </c>
      <c r="L271" s="8">
        <v>167290</v>
      </c>
      <c r="M271" s="8">
        <v>72980</v>
      </c>
      <c r="N271" s="8">
        <v>68431</v>
      </c>
      <c r="O271" s="8">
        <v>905051</v>
      </c>
      <c r="P271" s="8">
        <v>1331</v>
      </c>
      <c r="Q271" s="8">
        <v>36922</v>
      </c>
      <c r="R271" s="8">
        <v>234784</v>
      </c>
      <c r="S271" s="8">
        <v>63702</v>
      </c>
      <c r="T271" s="8">
        <v>0</v>
      </c>
    </row>
    <row r="272" spans="1:20">
      <c r="A272" s="1">
        <v>45345</v>
      </c>
      <c r="B272" s="9">
        <f>nyse_gme_volume_by_exchange[[#This Row],[Off Exchange2]]/SUM(nyse_gme_volume_by_exchange[[#This Row],[NYSE National]:[LTSE]])</f>
        <v>0.40238243141122826</v>
      </c>
      <c r="C272" s="12">
        <f>SUM(nyse_gme_volume_by_exchange[[#This Row],[NYSE National]:[LTSE]])</f>
        <v>2319731</v>
      </c>
      <c r="D272" s="8">
        <v>8044</v>
      </c>
      <c r="E272" s="8">
        <v>4153</v>
      </c>
      <c r="F272" s="8">
        <v>4057</v>
      </c>
      <c r="G272" s="8">
        <v>2848</v>
      </c>
      <c r="H272" s="8">
        <v>6571</v>
      </c>
      <c r="I272" s="8">
        <v>528150</v>
      </c>
      <c r="J272" s="8">
        <v>27237</v>
      </c>
      <c r="K272" s="8">
        <v>35712</v>
      </c>
      <c r="L272" s="8">
        <v>189641</v>
      </c>
      <c r="M272" s="8">
        <v>95079</v>
      </c>
      <c r="N272" s="8">
        <v>81001</v>
      </c>
      <c r="O272" s="8">
        <v>933419</v>
      </c>
      <c r="P272" s="8">
        <v>353</v>
      </c>
      <c r="Q272" s="8">
        <v>52227</v>
      </c>
      <c r="R272" s="8">
        <v>241789</v>
      </c>
      <c r="S272" s="8">
        <v>109450</v>
      </c>
      <c r="T272" s="8">
        <v>0</v>
      </c>
    </row>
    <row r="273" spans="1:20">
      <c r="A273" s="1">
        <v>45344</v>
      </c>
      <c r="B273" s="9">
        <f>nyse_gme_volume_by_exchange[[#This Row],[Off Exchange2]]/SUM(nyse_gme_volume_by_exchange[[#This Row],[NYSE National]:[LTSE]])</f>
        <v>0.40825612237229925</v>
      </c>
      <c r="C273" s="12">
        <f>SUM(nyse_gme_volume_by_exchange[[#This Row],[NYSE National]:[LTSE]])</f>
        <v>1796485</v>
      </c>
      <c r="D273" s="8">
        <v>5835</v>
      </c>
      <c r="E273" s="8">
        <v>3566</v>
      </c>
      <c r="F273" s="8">
        <v>943</v>
      </c>
      <c r="G273" s="8">
        <v>2164</v>
      </c>
      <c r="H273" s="8">
        <v>989</v>
      </c>
      <c r="I273" s="8">
        <v>480678</v>
      </c>
      <c r="J273" s="8">
        <v>23394</v>
      </c>
      <c r="K273" s="8">
        <v>19450</v>
      </c>
      <c r="L273" s="8">
        <v>117166</v>
      </c>
      <c r="M273" s="8">
        <v>61729</v>
      </c>
      <c r="N273" s="8">
        <v>73226</v>
      </c>
      <c r="O273" s="8">
        <v>733426</v>
      </c>
      <c r="P273" s="8">
        <v>516</v>
      </c>
      <c r="Q273" s="8">
        <v>33967</v>
      </c>
      <c r="R273" s="8">
        <v>172718</v>
      </c>
      <c r="S273" s="8">
        <v>66718</v>
      </c>
      <c r="T273" s="8">
        <v>0</v>
      </c>
    </row>
    <row r="274" spans="1:20">
      <c r="A274" s="1">
        <v>45343</v>
      </c>
      <c r="B274" s="9">
        <f>nyse_gme_volume_by_exchange[[#This Row],[Off Exchange2]]/SUM(nyse_gme_volume_by_exchange[[#This Row],[NYSE National]:[LTSE]])</f>
        <v>0.3863117826797669</v>
      </c>
      <c r="C274" s="12">
        <f>SUM(nyse_gme_volume_by_exchange[[#This Row],[NYSE National]:[LTSE]])</f>
        <v>1731270</v>
      </c>
      <c r="D274" s="8">
        <v>3667</v>
      </c>
      <c r="E274" s="8">
        <v>2764</v>
      </c>
      <c r="F274" s="8">
        <v>3062</v>
      </c>
      <c r="G274" s="8">
        <v>994</v>
      </c>
      <c r="H274" s="8">
        <v>2132</v>
      </c>
      <c r="I274" s="8">
        <v>481159</v>
      </c>
      <c r="J274" s="8">
        <v>24994</v>
      </c>
      <c r="K274" s="8">
        <v>22940</v>
      </c>
      <c r="L274" s="8">
        <v>125368</v>
      </c>
      <c r="M274" s="8">
        <v>64384</v>
      </c>
      <c r="N274" s="8">
        <v>67047</v>
      </c>
      <c r="O274" s="8">
        <v>668810</v>
      </c>
      <c r="P274" s="8">
        <v>202</v>
      </c>
      <c r="Q274" s="8">
        <v>28163</v>
      </c>
      <c r="R274" s="8">
        <v>163226</v>
      </c>
      <c r="S274" s="8">
        <v>72358</v>
      </c>
      <c r="T274" s="8">
        <v>0</v>
      </c>
    </row>
    <row r="275" spans="1:20">
      <c r="A275" s="1">
        <v>45342</v>
      </c>
      <c r="B275" s="9">
        <f>nyse_gme_volume_by_exchange[[#This Row],[Off Exchange2]]/SUM(nyse_gme_volume_by_exchange[[#This Row],[NYSE National]:[LTSE]])</f>
        <v>0.39593727509660853</v>
      </c>
      <c r="C275" s="12">
        <f>SUM(nyse_gme_volume_by_exchange[[#This Row],[NYSE National]:[LTSE]])</f>
        <v>3783569</v>
      </c>
      <c r="D275" s="8">
        <v>13932</v>
      </c>
      <c r="E275" s="8">
        <v>14109</v>
      </c>
      <c r="F275" s="8">
        <v>4662</v>
      </c>
      <c r="G275" s="8">
        <v>3739</v>
      </c>
      <c r="H275" s="8">
        <v>4846</v>
      </c>
      <c r="I275" s="8">
        <v>857959</v>
      </c>
      <c r="J275" s="8">
        <v>188642</v>
      </c>
      <c r="K275" s="8">
        <v>46979</v>
      </c>
      <c r="L275" s="8">
        <v>334890</v>
      </c>
      <c r="M275" s="8">
        <v>139220</v>
      </c>
      <c r="N275" s="8">
        <v>132225</v>
      </c>
      <c r="O275" s="8">
        <v>1498056</v>
      </c>
      <c r="P275" s="8">
        <v>114</v>
      </c>
      <c r="Q275" s="8">
        <v>52488</v>
      </c>
      <c r="R275" s="8">
        <v>344474</v>
      </c>
      <c r="S275" s="8">
        <v>147234</v>
      </c>
      <c r="T275" s="8">
        <v>0</v>
      </c>
    </row>
    <row r="276" spans="1:20">
      <c r="A276" s="1">
        <v>45338</v>
      </c>
      <c r="B276" s="9">
        <f>nyse_gme_volume_by_exchange[[#This Row],[Off Exchange2]]/SUM(nyse_gme_volume_by_exchange[[#This Row],[NYSE National]:[LTSE]])</f>
        <v>0.29999648120900446</v>
      </c>
      <c r="C276" s="12">
        <f>SUM(nyse_gme_volume_by_exchange[[#This Row],[NYSE National]:[LTSE]])</f>
        <v>2301927</v>
      </c>
      <c r="D276" s="8">
        <v>12466</v>
      </c>
      <c r="E276" s="8">
        <v>21608</v>
      </c>
      <c r="F276" s="8">
        <v>5565</v>
      </c>
      <c r="G276" s="8">
        <v>791</v>
      </c>
      <c r="H276" s="8">
        <v>2983</v>
      </c>
      <c r="I276" s="8">
        <v>670519</v>
      </c>
      <c r="J276" s="8">
        <v>76469</v>
      </c>
      <c r="K276" s="8">
        <v>40180</v>
      </c>
      <c r="L276" s="8">
        <v>155402</v>
      </c>
      <c r="M276" s="8">
        <v>116603</v>
      </c>
      <c r="N276" s="8">
        <v>89015</v>
      </c>
      <c r="O276" s="8">
        <v>690570</v>
      </c>
      <c r="P276" s="8">
        <v>300</v>
      </c>
      <c r="Q276" s="8">
        <v>50836</v>
      </c>
      <c r="R276" s="8">
        <v>286804</v>
      </c>
      <c r="S276" s="8">
        <v>81816</v>
      </c>
      <c r="T276" s="8">
        <v>0</v>
      </c>
    </row>
    <row r="277" spans="1:20">
      <c r="A277" s="1">
        <v>45337</v>
      </c>
      <c r="B277" s="9">
        <f>nyse_gme_volume_by_exchange[[#This Row],[Off Exchange2]]/SUM(nyse_gme_volume_by_exchange[[#This Row],[NYSE National]:[LTSE]])</f>
        <v>0.3927836919686653</v>
      </c>
      <c r="C277" s="12">
        <f>SUM(nyse_gme_volume_by_exchange[[#This Row],[NYSE National]:[LTSE]])</f>
        <v>2400535</v>
      </c>
      <c r="D277" s="8">
        <v>4985</v>
      </c>
      <c r="E277" s="8">
        <v>5135</v>
      </c>
      <c r="F277" s="8">
        <v>7225</v>
      </c>
      <c r="G277" s="8">
        <v>3158</v>
      </c>
      <c r="H277" s="8">
        <v>4796</v>
      </c>
      <c r="I277" s="8">
        <v>548541</v>
      </c>
      <c r="J277" s="8">
        <v>32042</v>
      </c>
      <c r="K277" s="8">
        <v>21799</v>
      </c>
      <c r="L277" s="8">
        <v>202258</v>
      </c>
      <c r="M277" s="8">
        <v>117112</v>
      </c>
      <c r="N277" s="8">
        <v>100649</v>
      </c>
      <c r="O277" s="8">
        <v>942891</v>
      </c>
      <c r="P277" s="8">
        <v>284</v>
      </c>
      <c r="Q277" s="8">
        <v>43851</v>
      </c>
      <c r="R277" s="8">
        <v>289442</v>
      </c>
      <c r="S277" s="8">
        <v>76367</v>
      </c>
      <c r="T277" s="8">
        <v>0</v>
      </c>
    </row>
    <row r="278" spans="1:20">
      <c r="A278" s="1">
        <v>45336</v>
      </c>
      <c r="B278" s="9">
        <f>nyse_gme_volume_by_exchange[[#This Row],[Off Exchange2]]/SUM(nyse_gme_volume_by_exchange[[#This Row],[NYSE National]:[LTSE]])</f>
        <v>0.35309064784860467</v>
      </c>
      <c r="C278" s="12">
        <f>SUM(nyse_gme_volume_by_exchange[[#This Row],[NYSE National]:[LTSE]])</f>
        <v>2504119</v>
      </c>
      <c r="D278" s="8">
        <v>3888</v>
      </c>
      <c r="E278" s="8">
        <v>31745</v>
      </c>
      <c r="F278" s="8">
        <v>1727</v>
      </c>
      <c r="G278" s="8">
        <v>1961</v>
      </c>
      <c r="H278" s="8">
        <v>33482</v>
      </c>
      <c r="I278" s="8">
        <v>606825</v>
      </c>
      <c r="J278" s="8">
        <v>35292</v>
      </c>
      <c r="K278" s="8">
        <v>40113</v>
      </c>
      <c r="L278" s="8">
        <v>197630</v>
      </c>
      <c r="M278" s="8">
        <v>122701</v>
      </c>
      <c r="N278" s="8">
        <v>112393</v>
      </c>
      <c r="O278" s="8">
        <v>884181</v>
      </c>
      <c r="P278" s="8">
        <v>350</v>
      </c>
      <c r="Q278" s="8">
        <v>40830</v>
      </c>
      <c r="R278" s="8">
        <v>295301</v>
      </c>
      <c r="S278" s="8">
        <v>95700</v>
      </c>
      <c r="T278" s="8">
        <v>0</v>
      </c>
    </row>
    <row r="279" spans="1:20">
      <c r="A279" s="1">
        <v>45335</v>
      </c>
      <c r="B279" s="9">
        <f>nyse_gme_volume_by_exchange[[#This Row],[Off Exchange2]]/SUM(nyse_gme_volume_by_exchange[[#This Row],[NYSE National]:[LTSE]])</f>
        <v>0.32960167489120173</v>
      </c>
      <c r="C279" s="12">
        <f>SUM(nyse_gme_volume_by_exchange[[#This Row],[NYSE National]:[LTSE]])</f>
        <v>3788664</v>
      </c>
      <c r="D279" s="8">
        <v>5384</v>
      </c>
      <c r="E279" s="8">
        <v>6764</v>
      </c>
      <c r="F279" s="8">
        <v>13125</v>
      </c>
      <c r="G279" s="8">
        <v>2122</v>
      </c>
      <c r="H279" s="8">
        <v>2698</v>
      </c>
      <c r="I279" s="8">
        <v>673887</v>
      </c>
      <c r="J279" s="8">
        <v>77171</v>
      </c>
      <c r="K279" s="8">
        <v>50734</v>
      </c>
      <c r="L279" s="8">
        <v>379370</v>
      </c>
      <c r="M279" s="8">
        <v>211204</v>
      </c>
      <c r="N279" s="8">
        <v>420982</v>
      </c>
      <c r="O279" s="8">
        <v>1248750</v>
      </c>
      <c r="P279" s="8">
        <v>1289</v>
      </c>
      <c r="Q279" s="8">
        <v>58878</v>
      </c>
      <c r="R279" s="8">
        <v>458584</v>
      </c>
      <c r="S279" s="8">
        <v>177722</v>
      </c>
      <c r="T279" s="8">
        <v>0</v>
      </c>
    </row>
    <row r="280" spans="1:20">
      <c r="A280" s="1">
        <v>45334</v>
      </c>
      <c r="B280" s="9">
        <f>nyse_gme_volume_by_exchange[[#This Row],[Off Exchange2]]/SUM(nyse_gme_volume_by_exchange[[#This Row],[NYSE National]:[LTSE]])</f>
        <v>0.40008472665653338</v>
      </c>
      <c r="C280" s="12">
        <f>SUM(nyse_gme_volume_by_exchange[[#This Row],[NYSE National]:[LTSE]])</f>
        <v>2750020</v>
      </c>
      <c r="D280" s="8">
        <v>10992</v>
      </c>
      <c r="E280" s="8">
        <v>13373</v>
      </c>
      <c r="F280" s="8">
        <v>3287</v>
      </c>
      <c r="G280" s="8">
        <v>2292</v>
      </c>
      <c r="H280" s="8">
        <v>3528</v>
      </c>
      <c r="I280" s="8">
        <v>609429</v>
      </c>
      <c r="J280" s="8">
        <v>35428</v>
      </c>
      <c r="K280" s="8">
        <v>43313</v>
      </c>
      <c r="L280" s="8">
        <v>250823</v>
      </c>
      <c r="M280" s="8">
        <v>142833</v>
      </c>
      <c r="N280" s="8">
        <v>125209</v>
      </c>
      <c r="O280" s="8">
        <v>1100241</v>
      </c>
      <c r="P280" s="8">
        <v>400</v>
      </c>
      <c r="Q280" s="8">
        <v>40374</v>
      </c>
      <c r="R280" s="8">
        <v>270911</v>
      </c>
      <c r="S280" s="8">
        <v>97587</v>
      </c>
      <c r="T280" s="8">
        <v>0</v>
      </c>
    </row>
    <row r="281" spans="1:20">
      <c r="A281" s="1">
        <v>45331</v>
      </c>
      <c r="B281" s="9">
        <f>nyse_gme_volume_by_exchange[[#This Row],[Off Exchange2]]/SUM(nyse_gme_volume_by_exchange[[#This Row],[NYSE National]:[LTSE]])</f>
        <v>0.40585111560368353</v>
      </c>
      <c r="C281" s="12">
        <f>SUM(nyse_gme_volume_by_exchange[[#This Row],[NYSE National]:[LTSE]])</f>
        <v>3575284</v>
      </c>
      <c r="D281" s="8">
        <v>7313</v>
      </c>
      <c r="E281" s="8">
        <v>33896</v>
      </c>
      <c r="F281" s="8">
        <v>5892</v>
      </c>
      <c r="G281" s="8">
        <v>4055</v>
      </c>
      <c r="H281" s="8">
        <v>7080</v>
      </c>
      <c r="I281" s="8">
        <v>594537</v>
      </c>
      <c r="J281" s="8">
        <v>51938</v>
      </c>
      <c r="K281" s="8">
        <v>50445</v>
      </c>
      <c r="L281" s="8">
        <v>319598</v>
      </c>
      <c r="M281" s="8">
        <v>246547</v>
      </c>
      <c r="N281" s="8">
        <v>143710</v>
      </c>
      <c r="O281" s="8">
        <v>1451033</v>
      </c>
      <c r="P281" s="8">
        <v>502</v>
      </c>
      <c r="Q281" s="8">
        <v>63617</v>
      </c>
      <c r="R281" s="8">
        <v>417186</v>
      </c>
      <c r="S281" s="8">
        <v>177935</v>
      </c>
      <c r="T281" s="8">
        <v>0</v>
      </c>
    </row>
    <row r="282" spans="1:20">
      <c r="A282" s="1">
        <v>45330</v>
      </c>
      <c r="B282" s="9">
        <f>nyse_gme_volume_by_exchange[[#This Row],[Off Exchange2]]/SUM(nyse_gme_volume_by_exchange[[#This Row],[NYSE National]:[LTSE]])</f>
        <v>0.39859455119313009</v>
      </c>
      <c r="C282" s="12">
        <f>SUM(nyse_gme_volume_by_exchange[[#This Row],[NYSE National]:[LTSE]])</f>
        <v>1838274</v>
      </c>
      <c r="D282" s="8">
        <v>3673</v>
      </c>
      <c r="E282" s="8">
        <v>5292</v>
      </c>
      <c r="F282" s="8">
        <v>1075</v>
      </c>
      <c r="G282" s="8">
        <v>996</v>
      </c>
      <c r="H282" s="8">
        <v>12712</v>
      </c>
      <c r="I282" s="8">
        <v>428330</v>
      </c>
      <c r="J282" s="8">
        <v>31168</v>
      </c>
      <c r="K282" s="8">
        <v>25224</v>
      </c>
      <c r="L282" s="8">
        <v>155826</v>
      </c>
      <c r="M282" s="8">
        <v>73395</v>
      </c>
      <c r="N282" s="8">
        <v>64433</v>
      </c>
      <c r="O282" s="8">
        <v>732726</v>
      </c>
      <c r="P282" s="8">
        <v>716</v>
      </c>
      <c r="Q282" s="8">
        <v>33342</v>
      </c>
      <c r="R282" s="8">
        <v>201692</v>
      </c>
      <c r="S282" s="8">
        <v>67674</v>
      </c>
      <c r="T282" s="8">
        <v>0</v>
      </c>
    </row>
    <row r="283" spans="1:20">
      <c r="A283" s="1">
        <v>45329</v>
      </c>
      <c r="B283" s="9">
        <f>nyse_gme_volume_by_exchange[[#This Row],[Off Exchange2]]/SUM(nyse_gme_volume_by_exchange[[#This Row],[NYSE National]:[LTSE]])</f>
        <v>0.37637469690054332</v>
      </c>
      <c r="C283" s="12">
        <f>SUM(nyse_gme_volume_by_exchange[[#This Row],[NYSE National]:[LTSE]])</f>
        <v>1947793</v>
      </c>
      <c r="D283" s="8">
        <v>3855</v>
      </c>
      <c r="E283" s="8">
        <v>12431</v>
      </c>
      <c r="F283" s="8">
        <v>2172</v>
      </c>
      <c r="G283" s="8">
        <v>2716</v>
      </c>
      <c r="H283" s="8">
        <v>4769</v>
      </c>
      <c r="I283" s="8">
        <v>483586</v>
      </c>
      <c r="J283" s="8">
        <v>39045</v>
      </c>
      <c r="K283" s="8">
        <v>22388</v>
      </c>
      <c r="L283" s="8">
        <v>204093</v>
      </c>
      <c r="M283" s="8">
        <v>72390</v>
      </c>
      <c r="N283" s="8">
        <v>69778</v>
      </c>
      <c r="O283" s="8">
        <v>733100</v>
      </c>
      <c r="P283" s="8">
        <v>173</v>
      </c>
      <c r="Q283" s="8">
        <v>26506</v>
      </c>
      <c r="R283" s="8">
        <v>197271</v>
      </c>
      <c r="S283" s="8">
        <v>73520</v>
      </c>
      <c r="T283" s="8">
        <v>0</v>
      </c>
    </row>
    <row r="284" spans="1:20">
      <c r="A284" s="1">
        <v>45328</v>
      </c>
      <c r="B284" s="9">
        <f>nyse_gme_volume_by_exchange[[#This Row],[Off Exchange2]]/SUM(nyse_gme_volume_by_exchange[[#This Row],[NYSE National]:[LTSE]])</f>
        <v>0.41073653428507684</v>
      </c>
      <c r="C284" s="12">
        <f>SUM(nyse_gme_volume_by_exchange[[#This Row],[NYSE National]:[LTSE]])</f>
        <v>3052363</v>
      </c>
      <c r="D284" s="8">
        <v>5301</v>
      </c>
      <c r="E284" s="8">
        <v>7742</v>
      </c>
      <c r="F284" s="8">
        <v>4544</v>
      </c>
      <c r="G284" s="8">
        <v>3229</v>
      </c>
      <c r="H284" s="8">
        <v>3325</v>
      </c>
      <c r="I284" s="8">
        <v>599415</v>
      </c>
      <c r="J284" s="8">
        <v>74909</v>
      </c>
      <c r="K284" s="8">
        <v>43110</v>
      </c>
      <c r="L284" s="8">
        <v>288094</v>
      </c>
      <c r="M284" s="8">
        <v>178448</v>
      </c>
      <c r="N284" s="8">
        <v>116784</v>
      </c>
      <c r="O284" s="8">
        <v>1253717</v>
      </c>
      <c r="P284" s="8">
        <v>823</v>
      </c>
      <c r="Q284" s="8">
        <v>32368</v>
      </c>
      <c r="R284" s="8">
        <v>313069</v>
      </c>
      <c r="S284" s="8">
        <v>127485</v>
      </c>
      <c r="T284" s="8">
        <v>0</v>
      </c>
    </row>
    <row r="285" spans="1:20">
      <c r="A285" s="1">
        <v>45327</v>
      </c>
      <c r="B285" s="9">
        <f>nyse_gme_volume_by_exchange[[#This Row],[Off Exchange2]]/SUM(nyse_gme_volume_by_exchange[[#This Row],[NYSE National]:[LTSE]])</f>
        <v>0.42865489807777063</v>
      </c>
      <c r="C285" s="12">
        <f>SUM(nyse_gme_volume_by_exchange[[#This Row],[NYSE National]:[LTSE]])</f>
        <v>4360874</v>
      </c>
      <c r="D285" s="8">
        <v>15166</v>
      </c>
      <c r="E285" s="8">
        <v>35196</v>
      </c>
      <c r="F285" s="8">
        <v>9336</v>
      </c>
      <c r="G285" s="8">
        <v>7840</v>
      </c>
      <c r="H285" s="8">
        <v>4981</v>
      </c>
      <c r="I285" s="8">
        <v>732449</v>
      </c>
      <c r="J285" s="8">
        <v>79619</v>
      </c>
      <c r="K285" s="8">
        <v>56240</v>
      </c>
      <c r="L285" s="8">
        <v>501716</v>
      </c>
      <c r="M285" s="8">
        <v>233585</v>
      </c>
      <c r="N285" s="8">
        <v>234237</v>
      </c>
      <c r="O285" s="8">
        <v>1869310</v>
      </c>
      <c r="P285" s="8">
        <v>5105</v>
      </c>
      <c r="Q285" s="8">
        <v>53533</v>
      </c>
      <c r="R285" s="8">
        <v>356981</v>
      </c>
      <c r="S285" s="8">
        <v>165580</v>
      </c>
      <c r="T285" s="8">
        <v>0</v>
      </c>
    </row>
    <row r="286" spans="1:20">
      <c r="A286" s="1">
        <v>45324</v>
      </c>
      <c r="B286" s="9">
        <f>nyse_gme_volume_by_exchange[[#This Row],[Off Exchange2]]/SUM(nyse_gme_volume_by_exchange[[#This Row],[NYSE National]:[LTSE]])</f>
        <v>0.39263358525431347</v>
      </c>
      <c r="C286" s="12">
        <f>SUM(nyse_gme_volume_by_exchange[[#This Row],[NYSE National]:[LTSE]])</f>
        <v>2924462</v>
      </c>
      <c r="D286" s="8">
        <v>10809</v>
      </c>
      <c r="E286" s="8">
        <v>7060</v>
      </c>
      <c r="F286" s="8">
        <v>8086</v>
      </c>
      <c r="G286" s="8">
        <v>3429</v>
      </c>
      <c r="H286" s="8">
        <v>1909</v>
      </c>
      <c r="I286" s="8">
        <v>611059</v>
      </c>
      <c r="J286" s="8">
        <v>52956</v>
      </c>
      <c r="K286" s="8">
        <v>43162</v>
      </c>
      <c r="L286" s="8">
        <v>266911</v>
      </c>
      <c r="M286" s="8">
        <v>170861</v>
      </c>
      <c r="N286" s="8">
        <v>114205</v>
      </c>
      <c r="O286" s="8">
        <v>1148242</v>
      </c>
      <c r="P286" s="8">
        <v>1560</v>
      </c>
      <c r="Q286" s="8">
        <v>55413</v>
      </c>
      <c r="R286" s="8">
        <v>326790</v>
      </c>
      <c r="S286" s="8">
        <v>102010</v>
      </c>
      <c r="T286" s="8">
        <v>0</v>
      </c>
    </row>
    <row r="287" spans="1:20">
      <c r="A287" s="1">
        <v>45323</v>
      </c>
      <c r="B287" s="9">
        <f>nyse_gme_volume_by_exchange[[#This Row],[Off Exchange2]]/SUM(nyse_gme_volume_by_exchange[[#This Row],[NYSE National]:[LTSE]])</f>
        <v>0.32981991339339523</v>
      </c>
      <c r="C287" s="12">
        <f>SUM(nyse_gme_volume_by_exchange[[#This Row],[NYSE National]:[LTSE]])</f>
        <v>2220154</v>
      </c>
      <c r="D287" s="8">
        <v>3031</v>
      </c>
      <c r="E287" s="8">
        <v>16637</v>
      </c>
      <c r="F287" s="8">
        <v>3052</v>
      </c>
      <c r="G287" s="8">
        <v>3720</v>
      </c>
      <c r="H287" s="8">
        <v>2026</v>
      </c>
      <c r="I287" s="8">
        <v>647131</v>
      </c>
      <c r="J287" s="8">
        <v>37604</v>
      </c>
      <c r="K287" s="8">
        <v>35588</v>
      </c>
      <c r="L287" s="8">
        <v>211568</v>
      </c>
      <c r="M287" s="8">
        <v>82992</v>
      </c>
      <c r="N287" s="8">
        <v>79846</v>
      </c>
      <c r="O287" s="8">
        <v>732251</v>
      </c>
      <c r="P287" s="8">
        <v>500</v>
      </c>
      <c r="Q287" s="8">
        <v>38296</v>
      </c>
      <c r="R287" s="8">
        <v>213537</v>
      </c>
      <c r="S287" s="8">
        <v>112375</v>
      </c>
      <c r="T287" s="8">
        <v>0</v>
      </c>
    </row>
    <row r="288" spans="1:20">
      <c r="A288" s="1">
        <v>45322</v>
      </c>
      <c r="B288" s="9">
        <f>nyse_gme_volume_by_exchange[[#This Row],[Off Exchange2]]/SUM(nyse_gme_volume_by_exchange[[#This Row],[NYSE National]:[LTSE]])</f>
        <v>0.35375030731064078</v>
      </c>
      <c r="C288" s="12">
        <f>SUM(nyse_gme_volume_by_exchange[[#This Row],[NYSE National]:[LTSE]])</f>
        <v>2684580</v>
      </c>
      <c r="D288" s="8">
        <v>7016</v>
      </c>
      <c r="E288" s="8">
        <v>15043</v>
      </c>
      <c r="F288" s="8">
        <v>1495</v>
      </c>
      <c r="G288" s="8">
        <v>3272</v>
      </c>
      <c r="H288" s="8">
        <v>7680</v>
      </c>
      <c r="I288" s="8">
        <v>762128</v>
      </c>
      <c r="J288" s="8">
        <v>75383</v>
      </c>
      <c r="K288" s="8">
        <v>33722</v>
      </c>
      <c r="L288" s="8">
        <v>208187</v>
      </c>
      <c r="M288" s="8">
        <v>102985</v>
      </c>
      <c r="N288" s="8">
        <v>96072</v>
      </c>
      <c r="O288" s="8">
        <v>949671</v>
      </c>
      <c r="P288" s="8">
        <v>2010</v>
      </c>
      <c r="Q288" s="8">
        <v>19224</v>
      </c>
      <c r="R288" s="8">
        <v>298763</v>
      </c>
      <c r="S288" s="8">
        <v>101929</v>
      </c>
      <c r="T288" s="8">
        <v>0</v>
      </c>
    </row>
    <row r="289" spans="1:20">
      <c r="A289" s="1">
        <v>45321</v>
      </c>
      <c r="B289" s="9">
        <f>nyse_gme_volume_by_exchange[[#This Row],[Off Exchange2]]/SUM(nyse_gme_volume_by_exchange[[#This Row],[NYSE National]:[LTSE]])</f>
        <v>0.35690989649180888</v>
      </c>
      <c r="C289" s="12">
        <f>SUM(nyse_gme_volume_by_exchange[[#This Row],[NYSE National]:[LTSE]])</f>
        <v>1652333</v>
      </c>
      <c r="D289" s="8">
        <v>4019</v>
      </c>
      <c r="E289" s="8">
        <v>5094</v>
      </c>
      <c r="F289" s="8">
        <v>1345</v>
      </c>
      <c r="G289" s="8">
        <v>2704</v>
      </c>
      <c r="H289" s="8">
        <v>9669</v>
      </c>
      <c r="I289" s="8">
        <v>420046</v>
      </c>
      <c r="J289" s="8">
        <v>37088</v>
      </c>
      <c r="K289" s="8">
        <v>24266</v>
      </c>
      <c r="L289" s="8">
        <v>139657</v>
      </c>
      <c r="M289" s="8">
        <v>76532</v>
      </c>
      <c r="N289" s="8">
        <v>73725</v>
      </c>
      <c r="O289" s="8">
        <v>589734</v>
      </c>
      <c r="P289" s="8">
        <v>385</v>
      </c>
      <c r="Q289" s="8">
        <v>41301</v>
      </c>
      <c r="R289" s="8">
        <v>156083</v>
      </c>
      <c r="S289" s="8">
        <v>70685</v>
      </c>
      <c r="T289" s="8">
        <v>0</v>
      </c>
    </row>
    <row r="290" spans="1:20">
      <c r="A290" s="1">
        <v>45320</v>
      </c>
      <c r="B290" s="9">
        <f>nyse_gme_volume_by_exchange[[#This Row],[Off Exchange2]]/SUM(nyse_gme_volume_by_exchange[[#This Row],[NYSE National]:[LTSE]])</f>
        <v>0.45627583211464667</v>
      </c>
      <c r="C290" s="12">
        <f>SUM(nyse_gme_volume_by_exchange[[#This Row],[NYSE National]:[LTSE]])</f>
        <v>2164215</v>
      </c>
      <c r="D290" s="8">
        <v>2432</v>
      </c>
      <c r="E290" s="8">
        <v>6016</v>
      </c>
      <c r="F290" s="8">
        <v>1751</v>
      </c>
      <c r="G290" s="8">
        <v>2034</v>
      </c>
      <c r="H290" s="8">
        <v>1545</v>
      </c>
      <c r="I290" s="8">
        <v>445320</v>
      </c>
      <c r="J290" s="8">
        <v>116822</v>
      </c>
      <c r="K290" s="8">
        <v>22452</v>
      </c>
      <c r="L290" s="8">
        <v>179182</v>
      </c>
      <c r="M290" s="8">
        <v>62563</v>
      </c>
      <c r="N290" s="8">
        <v>67778</v>
      </c>
      <c r="O290" s="8">
        <v>987479</v>
      </c>
      <c r="P290" s="8">
        <v>1014</v>
      </c>
      <c r="Q290" s="8">
        <v>38440</v>
      </c>
      <c r="R290" s="8">
        <v>148905</v>
      </c>
      <c r="S290" s="8">
        <v>80482</v>
      </c>
      <c r="T290" s="8">
        <v>0</v>
      </c>
    </row>
    <row r="291" spans="1:20">
      <c r="A291" s="1">
        <v>45317</v>
      </c>
      <c r="B291" s="9">
        <f>nyse_gme_volume_by_exchange[[#This Row],[Off Exchange2]]/SUM(nyse_gme_volume_by_exchange[[#This Row],[NYSE National]:[LTSE]])</f>
        <v>0.37974205161589109</v>
      </c>
      <c r="C291" s="12">
        <f>SUM(nyse_gme_volume_by_exchange[[#This Row],[NYSE National]:[LTSE]])</f>
        <v>2288830</v>
      </c>
      <c r="D291" s="8">
        <v>5971</v>
      </c>
      <c r="E291" s="8">
        <v>16693</v>
      </c>
      <c r="F291" s="8">
        <v>4340</v>
      </c>
      <c r="G291" s="8">
        <v>3003</v>
      </c>
      <c r="H291" s="8">
        <v>5547</v>
      </c>
      <c r="I291" s="8">
        <v>529760</v>
      </c>
      <c r="J291" s="8">
        <v>135320</v>
      </c>
      <c r="K291" s="8">
        <v>35443</v>
      </c>
      <c r="L291" s="8">
        <v>166130</v>
      </c>
      <c r="M291" s="8">
        <v>124484</v>
      </c>
      <c r="N291" s="8">
        <v>71684</v>
      </c>
      <c r="O291" s="8">
        <v>869165</v>
      </c>
      <c r="P291" s="8">
        <v>632</v>
      </c>
      <c r="Q291" s="8">
        <v>40473</v>
      </c>
      <c r="R291" s="8">
        <v>206958</v>
      </c>
      <c r="S291" s="8">
        <v>73227</v>
      </c>
      <c r="T291" s="8">
        <v>0</v>
      </c>
    </row>
    <row r="292" spans="1:20">
      <c r="A292" s="1">
        <v>45316</v>
      </c>
      <c r="B292" s="9">
        <f>nyse_gme_volume_by_exchange[[#This Row],[Off Exchange2]]/SUM(nyse_gme_volume_by_exchange[[#This Row],[NYSE National]:[LTSE]])</f>
        <v>0.43644585487624893</v>
      </c>
      <c r="C292" s="12">
        <f>SUM(nyse_gme_volume_by_exchange[[#This Row],[NYSE National]:[LTSE]])</f>
        <v>3635766</v>
      </c>
      <c r="D292" s="8">
        <v>2772</v>
      </c>
      <c r="E292" s="8">
        <v>10016</v>
      </c>
      <c r="F292" s="8">
        <v>3091</v>
      </c>
      <c r="G292" s="8">
        <v>3687</v>
      </c>
      <c r="H292" s="8">
        <v>6431</v>
      </c>
      <c r="I292" s="8">
        <v>765569</v>
      </c>
      <c r="J292" s="8">
        <v>103287</v>
      </c>
      <c r="K292" s="8">
        <v>43744</v>
      </c>
      <c r="L292" s="8">
        <v>289897</v>
      </c>
      <c r="M292" s="8">
        <v>168102</v>
      </c>
      <c r="N292" s="8">
        <v>130288</v>
      </c>
      <c r="O292" s="8">
        <v>1586815</v>
      </c>
      <c r="P292" s="8">
        <v>2255</v>
      </c>
      <c r="Q292" s="8">
        <v>51596</v>
      </c>
      <c r="R292" s="8">
        <v>327955</v>
      </c>
      <c r="S292" s="8">
        <v>140261</v>
      </c>
      <c r="T292" s="8">
        <v>0</v>
      </c>
    </row>
    <row r="293" spans="1:20">
      <c r="A293" s="1">
        <v>45315</v>
      </c>
      <c r="B293" s="9">
        <f>nyse_gme_volume_by_exchange[[#This Row],[Off Exchange2]]/SUM(nyse_gme_volume_by_exchange[[#This Row],[NYSE National]:[LTSE]])</f>
        <v>0.4872123927072986</v>
      </c>
      <c r="C293" s="12">
        <f>SUM(nyse_gme_volume_by_exchange[[#This Row],[NYSE National]:[LTSE]])</f>
        <v>2513801</v>
      </c>
      <c r="D293" s="8">
        <v>1008</v>
      </c>
      <c r="E293" s="8">
        <v>14405</v>
      </c>
      <c r="F293" s="8">
        <v>3739</v>
      </c>
      <c r="G293" s="8">
        <v>5888</v>
      </c>
      <c r="H293" s="8">
        <v>5082</v>
      </c>
      <c r="I293" s="8">
        <v>481548</v>
      </c>
      <c r="J293" s="8">
        <v>48406</v>
      </c>
      <c r="K293" s="8">
        <v>19104</v>
      </c>
      <c r="L293" s="8">
        <v>191601</v>
      </c>
      <c r="M293" s="8">
        <v>153883</v>
      </c>
      <c r="N293" s="8">
        <v>72745</v>
      </c>
      <c r="O293" s="8">
        <v>1224755</v>
      </c>
      <c r="P293" s="8">
        <v>1307</v>
      </c>
      <c r="Q293" s="8">
        <v>41921</v>
      </c>
      <c r="R293" s="8">
        <v>179882</v>
      </c>
      <c r="S293" s="8">
        <v>68527</v>
      </c>
      <c r="T293" s="8">
        <v>0</v>
      </c>
    </row>
    <row r="294" spans="1:20">
      <c r="A294" s="1">
        <v>45314</v>
      </c>
      <c r="B294" s="9">
        <f>nyse_gme_volume_by_exchange[[#This Row],[Off Exchange2]]/SUM(nyse_gme_volume_by_exchange[[#This Row],[NYSE National]:[LTSE]])</f>
        <v>0.38680312554541113</v>
      </c>
      <c r="C294" s="12">
        <f>SUM(nyse_gme_volume_by_exchange[[#This Row],[NYSE National]:[LTSE]])</f>
        <v>3495070</v>
      </c>
      <c r="D294" s="8">
        <v>25880</v>
      </c>
      <c r="E294" s="8">
        <v>34021</v>
      </c>
      <c r="F294" s="8">
        <v>4851</v>
      </c>
      <c r="G294" s="8">
        <v>5170</v>
      </c>
      <c r="H294" s="8">
        <v>17205</v>
      </c>
      <c r="I294" s="8">
        <v>785355</v>
      </c>
      <c r="J294" s="8">
        <v>83712</v>
      </c>
      <c r="K294" s="8">
        <v>51880</v>
      </c>
      <c r="L294" s="8">
        <v>326555</v>
      </c>
      <c r="M294" s="8">
        <v>117881</v>
      </c>
      <c r="N294" s="8">
        <v>163466</v>
      </c>
      <c r="O294" s="8">
        <v>1351904</v>
      </c>
      <c r="P294" s="8">
        <v>2168</v>
      </c>
      <c r="Q294" s="8">
        <v>46767</v>
      </c>
      <c r="R294" s="8">
        <v>347199</v>
      </c>
      <c r="S294" s="8">
        <v>131056</v>
      </c>
      <c r="T294" s="8">
        <v>0</v>
      </c>
    </row>
    <row r="295" spans="1:20">
      <c r="A295" s="1">
        <v>45313</v>
      </c>
      <c r="B295" s="9">
        <f>nyse_gme_volume_by_exchange[[#This Row],[Off Exchange2]]/SUM(nyse_gme_volume_by_exchange[[#This Row],[NYSE National]:[LTSE]])</f>
        <v>0.38387587561941156</v>
      </c>
      <c r="C295" s="12">
        <f>SUM(nyse_gme_volume_by_exchange[[#This Row],[NYSE National]:[LTSE]])</f>
        <v>3606447</v>
      </c>
      <c r="D295" s="8">
        <v>608</v>
      </c>
      <c r="E295" s="8">
        <v>10810</v>
      </c>
      <c r="F295" s="8">
        <v>13059</v>
      </c>
      <c r="G295" s="8">
        <v>4032</v>
      </c>
      <c r="H295" s="8">
        <v>4394</v>
      </c>
      <c r="I295" s="8">
        <v>757885</v>
      </c>
      <c r="J295" s="8">
        <v>37796</v>
      </c>
      <c r="K295" s="8">
        <v>44043</v>
      </c>
      <c r="L295" s="8">
        <v>314393</v>
      </c>
      <c r="M295" s="8">
        <v>170901</v>
      </c>
      <c r="N295" s="8">
        <v>161907</v>
      </c>
      <c r="O295" s="8">
        <v>1384428</v>
      </c>
      <c r="P295" s="8">
        <v>1677</v>
      </c>
      <c r="Q295" s="8">
        <v>69063</v>
      </c>
      <c r="R295" s="8">
        <v>444818</v>
      </c>
      <c r="S295" s="8">
        <v>186633</v>
      </c>
      <c r="T295" s="8">
        <v>0</v>
      </c>
    </row>
    <row r="296" spans="1:20">
      <c r="A296" s="1">
        <v>45310</v>
      </c>
      <c r="B296" s="9">
        <f>nyse_gme_volume_by_exchange[[#This Row],[Off Exchange2]]/SUM(nyse_gme_volume_by_exchange[[#This Row],[NYSE National]:[LTSE]])</f>
        <v>0.38371511190440521</v>
      </c>
      <c r="C296" s="12">
        <f>SUM(nyse_gme_volume_by_exchange[[#This Row],[NYSE National]:[LTSE]])</f>
        <v>2396197</v>
      </c>
      <c r="D296" s="8">
        <v>1712</v>
      </c>
      <c r="E296" s="8">
        <v>15862</v>
      </c>
      <c r="F296" s="8">
        <v>2575</v>
      </c>
      <c r="G296" s="8">
        <v>2989</v>
      </c>
      <c r="H296" s="8">
        <v>1060</v>
      </c>
      <c r="I296" s="8">
        <v>560754</v>
      </c>
      <c r="J296" s="8">
        <v>45512</v>
      </c>
      <c r="K296" s="8">
        <v>32488</v>
      </c>
      <c r="L296" s="8">
        <v>197438</v>
      </c>
      <c r="M296" s="8">
        <v>151072</v>
      </c>
      <c r="N296" s="8">
        <v>81287</v>
      </c>
      <c r="O296" s="8">
        <v>919457</v>
      </c>
      <c r="P296" s="8">
        <v>2816</v>
      </c>
      <c r="Q296" s="8">
        <v>43747</v>
      </c>
      <c r="R296" s="8">
        <v>247371</v>
      </c>
      <c r="S296" s="8">
        <v>90057</v>
      </c>
      <c r="T296" s="8">
        <v>0</v>
      </c>
    </row>
    <row r="297" spans="1:20">
      <c r="A297" s="1">
        <v>45309</v>
      </c>
      <c r="B297" s="9">
        <f>nyse_gme_volume_by_exchange[[#This Row],[Off Exchange2]]/SUM(nyse_gme_volume_by_exchange[[#This Row],[NYSE National]:[LTSE]])</f>
        <v>0.36882245896317567</v>
      </c>
      <c r="C297" s="12">
        <f>SUM(nyse_gme_volume_by_exchange[[#This Row],[NYSE National]:[LTSE]])</f>
        <v>3906004</v>
      </c>
      <c r="D297" s="8">
        <v>8536</v>
      </c>
      <c r="E297" s="8">
        <v>13330</v>
      </c>
      <c r="F297" s="8">
        <v>4370</v>
      </c>
      <c r="G297" s="8">
        <v>1879</v>
      </c>
      <c r="H297" s="8">
        <v>2319</v>
      </c>
      <c r="I297" s="8">
        <v>970340</v>
      </c>
      <c r="J297" s="8">
        <v>74298</v>
      </c>
      <c r="K297" s="8">
        <v>49854</v>
      </c>
      <c r="L297" s="8">
        <v>283837</v>
      </c>
      <c r="M297" s="8">
        <v>219811</v>
      </c>
      <c r="N297" s="8">
        <v>158067</v>
      </c>
      <c r="O297" s="8">
        <v>1440622</v>
      </c>
      <c r="P297" s="8">
        <v>3146</v>
      </c>
      <c r="Q297" s="8">
        <v>67221</v>
      </c>
      <c r="R297" s="8">
        <v>455003</v>
      </c>
      <c r="S297" s="8">
        <v>153371</v>
      </c>
      <c r="T297" s="8">
        <v>0</v>
      </c>
    </row>
    <row r="298" spans="1:20">
      <c r="A298" s="1">
        <v>45308</v>
      </c>
      <c r="B298" s="9">
        <f>nyse_gme_volume_by_exchange[[#This Row],[Off Exchange2]]/SUM(nyse_gme_volume_by_exchange[[#This Row],[NYSE National]:[LTSE]])</f>
        <v>0.3738157273842222</v>
      </c>
      <c r="C298" s="12">
        <f>SUM(nyse_gme_volume_by_exchange[[#This Row],[NYSE National]:[LTSE]])</f>
        <v>2706197</v>
      </c>
      <c r="D298" s="8">
        <v>794</v>
      </c>
      <c r="E298" s="8">
        <v>6107</v>
      </c>
      <c r="F298" s="8">
        <v>2872</v>
      </c>
      <c r="G298" s="8">
        <v>2179</v>
      </c>
      <c r="H298" s="8">
        <v>11836</v>
      </c>
      <c r="I298" s="8">
        <v>685548</v>
      </c>
      <c r="J298" s="8">
        <v>29176</v>
      </c>
      <c r="K298" s="8">
        <v>41917</v>
      </c>
      <c r="L298" s="8">
        <v>172039</v>
      </c>
      <c r="M298" s="8">
        <v>160803</v>
      </c>
      <c r="N298" s="8">
        <v>103245</v>
      </c>
      <c r="O298" s="8">
        <v>1011619</v>
      </c>
      <c r="P298" s="8">
        <v>931</v>
      </c>
      <c r="Q298" s="8">
        <v>52648</v>
      </c>
      <c r="R298" s="8">
        <v>320653</v>
      </c>
      <c r="S298" s="8">
        <v>103830</v>
      </c>
      <c r="T298" s="8">
        <v>0</v>
      </c>
    </row>
    <row r="299" spans="1:20">
      <c r="A299" s="1">
        <v>45307</v>
      </c>
      <c r="B299" s="9">
        <f>nyse_gme_volume_by_exchange[[#This Row],[Off Exchange2]]/SUM(nyse_gme_volume_by_exchange[[#This Row],[NYSE National]:[LTSE]])</f>
        <v>0.43241861505355206</v>
      </c>
      <c r="C299" s="12">
        <f>SUM(nyse_gme_volume_by_exchange[[#This Row],[NYSE National]:[LTSE]])</f>
        <v>3581467</v>
      </c>
      <c r="D299" s="8">
        <v>2104</v>
      </c>
      <c r="E299" s="8">
        <v>33049</v>
      </c>
      <c r="F299" s="8">
        <v>1720</v>
      </c>
      <c r="G299" s="8">
        <v>2718</v>
      </c>
      <c r="H299" s="8">
        <v>3708</v>
      </c>
      <c r="I299" s="8">
        <v>653462</v>
      </c>
      <c r="J299" s="8">
        <v>85391</v>
      </c>
      <c r="K299" s="8">
        <v>59465</v>
      </c>
      <c r="L299" s="8">
        <v>305063</v>
      </c>
      <c r="M299" s="8">
        <v>167333</v>
      </c>
      <c r="N299" s="8">
        <v>120378</v>
      </c>
      <c r="O299" s="8">
        <v>1548693</v>
      </c>
      <c r="P299" s="8">
        <v>2566</v>
      </c>
      <c r="Q299" s="8">
        <v>58161</v>
      </c>
      <c r="R299" s="8">
        <v>417882</v>
      </c>
      <c r="S299" s="8">
        <v>119774</v>
      </c>
      <c r="T299" s="8">
        <v>0</v>
      </c>
    </row>
    <row r="300" spans="1:20">
      <c r="A300" s="1">
        <v>45303</v>
      </c>
      <c r="B300" s="9">
        <f>nyse_gme_volume_by_exchange[[#This Row],[Off Exchange2]]/SUM(nyse_gme_volume_by_exchange[[#This Row],[NYSE National]:[LTSE]])</f>
        <v>0.38381431841314445</v>
      </c>
      <c r="C300" s="12">
        <f>SUM(nyse_gme_volume_by_exchange[[#This Row],[NYSE National]:[LTSE]])</f>
        <v>2479772</v>
      </c>
      <c r="D300" s="8">
        <v>10168</v>
      </c>
      <c r="E300" s="8">
        <v>7631</v>
      </c>
      <c r="F300" s="8">
        <v>2397</v>
      </c>
      <c r="G300" s="8">
        <v>1284</v>
      </c>
      <c r="H300" s="8">
        <v>26920</v>
      </c>
      <c r="I300" s="8">
        <v>563115</v>
      </c>
      <c r="J300" s="8">
        <v>34654</v>
      </c>
      <c r="K300" s="8">
        <v>44029</v>
      </c>
      <c r="L300" s="8">
        <v>271804</v>
      </c>
      <c r="M300" s="8">
        <v>143646</v>
      </c>
      <c r="N300" s="8">
        <v>89725</v>
      </c>
      <c r="O300" s="8">
        <v>951772</v>
      </c>
      <c r="P300" s="8">
        <v>481</v>
      </c>
      <c r="Q300" s="8">
        <v>57064</v>
      </c>
      <c r="R300" s="8">
        <v>201339</v>
      </c>
      <c r="S300" s="8">
        <v>73743</v>
      </c>
      <c r="T300" s="8">
        <v>0</v>
      </c>
    </row>
    <row r="301" spans="1:20">
      <c r="A301" s="1">
        <v>45302</v>
      </c>
      <c r="B301" s="9">
        <f>nyse_gme_volume_by_exchange[[#This Row],[Off Exchange2]]/SUM(nyse_gme_volume_by_exchange[[#This Row],[NYSE National]:[LTSE]])</f>
        <v>0.37464093868778486</v>
      </c>
      <c r="C301" s="12">
        <f>SUM(nyse_gme_volume_by_exchange[[#This Row],[NYSE National]:[LTSE]])</f>
        <v>2992177</v>
      </c>
      <c r="D301" s="8">
        <v>7575</v>
      </c>
      <c r="E301" s="8">
        <v>21472</v>
      </c>
      <c r="F301" s="8">
        <v>6714</v>
      </c>
      <c r="G301" s="8">
        <v>6787</v>
      </c>
      <c r="H301" s="8">
        <v>3846</v>
      </c>
      <c r="I301" s="8">
        <v>635707</v>
      </c>
      <c r="J301" s="8">
        <v>68350</v>
      </c>
      <c r="K301" s="8">
        <v>42019</v>
      </c>
      <c r="L301" s="8">
        <v>216596</v>
      </c>
      <c r="M301" s="8">
        <v>171439</v>
      </c>
      <c r="N301" s="8">
        <v>114673</v>
      </c>
      <c r="O301" s="8">
        <v>1120992</v>
      </c>
      <c r="P301" s="8">
        <v>25407</v>
      </c>
      <c r="Q301" s="8">
        <v>60791</v>
      </c>
      <c r="R301" s="8">
        <v>350154</v>
      </c>
      <c r="S301" s="8">
        <v>139655</v>
      </c>
      <c r="T301" s="8">
        <v>0</v>
      </c>
    </row>
    <row r="302" spans="1:20">
      <c r="A302" s="1">
        <v>45301</v>
      </c>
      <c r="B302" s="9">
        <f>nyse_gme_volume_by_exchange[[#This Row],[Off Exchange2]]/SUM(nyse_gme_volume_by_exchange[[#This Row],[NYSE National]:[LTSE]])</f>
        <v>0.37413063952471931</v>
      </c>
      <c r="C302" s="12">
        <f>SUM(nyse_gme_volume_by_exchange[[#This Row],[NYSE National]:[LTSE]])</f>
        <v>3191714</v>
      </c>
      <c r="D302" s="8">
        <v>11301</v>
      </c>
      <c r="E302" s="8">
        <v>15566</v>
      </c>
      <c r="F302" s="8">
        <v>11139</v>
      </c>
      <c r="G302" s="8">
        <v>2620</v>
      </c>
      <c r="H302" s="8">
        <v>9279</v>
      </c>
      <c r="I302" s="8">
        <v>796034</v>
      </c>
      <c r="J302" s="8">
        <v>60706</v>
      </c>
      <c r="K302" s="8">
        <v>61753</v>
      </c>
      <c r="L302" s="8">
        <v>280808</v>
      </c>
      <c r="M302" s="8">
        <v>149244</v>
      </c>
      <c r="N302" s="8">
        <v>137957</v>
      </c>
      <c r="O302" s="8">
        <v>1194118</v>
      </c>
      <c r="P302" s="8">
        <v>354</v>
      </c>
      <c r="Q302" s="8">
        <v>48133</v>
      </c>
      <c r="R302" s="8">
        <v>297288</v>
      </c>
      <c r="S302" s="8">
        <v>115414</v>
      </c>
      <c r="T302" s="8">
        <v>0</v>
      </c>
    </row>
    <row r="303" spans="1:20">
      <c r="A303" s="1">
        <v>45300</v>
      </c>
      <c r="B303" s="9">
        <f>nyse_gme_volume_by_exchange[[#This Row],[Off Exchange2]]/SUM(nyse_gme_volume_by_exchange[[#This Row],[NYSE National]:[LTSE]])</f>
        <v>0.40581683419407633</v>
      </c>
      <c r="C303" s="12">
        <f>SUM(nyse_gme_volume_by_exchange[[#This Row],[NYSE National]:[LTSE]])</f>
        <v>3105263</v>
      </c>
      <c r="D303" s="8">
        <v>9147</v>
      </c>
      <c r="E303" s="8">
        <v>21339</v>
      </c>
      <c r="F303" s="8">
        <v>4680</v>
      </c>
      <c r="G303" s="8">
        <v>3935</v>
      </c>
      <c r="H303" s="8">
        <v>6210</v>
      </c>
      <c r="I303" s="8">
        <v>614547</v>
      </c>
      <c r="J303" s="8">
        <v>76631</v>
      </c>
      <c r="K303" s="8">
        <v>61350</v>
      </c>
      <c r="L303" s="8">
        <v>334172</v>
      </c>
      <c r="M303" s="8">
        <v>127695</v>
      </c>
      <c r="N303" s="8">
        <v>102082</v>
      </c>
      <c r="O303" s="8">
        <v>1260168</v>
      </c>
      <c r="P303" s="8">
        <v>449</v>
      </c>
      <c r="Q303" s="8">
        <v>59271</v>
      </c>
      <c r="R303" s="8">
        <v>307590</v>
      </c>
      <c r="S303" s="8">
        <v>115997</v>
      </c>
      <c r="T303" s="8">
        <v>0</v>
      </c>
    </row>
    <row r="304" spans="1:20">
      <c r="A304" s="1">
        <v>45299</v>
      </c>
      <c r="B304" s="9">
        <f>nyse_gme_volume_by_exchange[[#This Row],[Off Exchange2]]/SUM(nyse_gme_volume_by_exchange[[#This Row],[NYSE National]:[LTSE]])</f>
        <v>0.429114282782741</v>
      </c>
      <c r="C304" s="12">
        <f>SUM(nyse_gme_volume_by_exchange[[#This Row],[NYSE National]:[LTSE]])</f>
        <v>3031069</v>
      </c>
      <c r="D304" s="8">
        <v>6741</v>
      </c>
      <c r="E304" s="8">
        <v>25976</v>
      </c>
      <c r="F304" s="8">
        <v>5834</v>
      </c>
      <c r="G304" s="8">
        <v>859</v>
      </c>
      <c r="H304" s="8">
        <v>8701</v>
      </c>
      <c r="I304" s="8">
        <v>618993</v>
      </c>
      <c r="J304" s="8">
        <v>42839</v>
      </c>
      <c r="K304" s="8">
        <v>57429</v>
      </c>
      <c r="L304" s="8">
        <v>275695</v>
      </c>
      <c r="M304" s="8">
        <v>146652</v>
      </c>
      <c r="N304" s="8">
        <v>153727</v>
      </c>
      <c r="O304" s="8">
        <v>1300675</v>
      </c>
      <c r="P304" s="8">
        <v>421</v>
      </c>
      <c r="Q304" s="8">
        <v>66093</v>
      </c>
      <c r="R304" s="8">
        <v>223382</v>
      </c>
      <c r="S304" s="8">
        <v>97052</v>
      </c>
      <c r="T304" s="8">
        <v>0</v>
      </c>
    </row>
    <row r="305" spans="1:20">
      <c r="A305" s="1">
        <v>45296</v>
      </c>
      <c r="B305" s="9">
        <f>nyse_gme_volume_by_exchange[[#This Row],[Off Exchange2]]/SUM(nyse_gme_volume_by_exchange[[#This Row],[NYSE National]:[LTSE]])</f>
        <v>0.34754802244356275</v>
      </c>
      <c r="C305" s="12">
        <f>SUM(nyse_gme_volume_by_exchange[[#This Row],[NYSE National]:[LTSE]])</f>
        <v>2619192</v>
      </c>
      <c r="D305" s="8">
        <v>5014</v>
      </c>
      <c r="E305" s="8">
        <v>9154</v>
      </c>
      <c r="F305" s="8">
        <v>2963</v>
      </c>
      <c r="G305" s="8">
        <v>1329</v>
      </c>
      <c r="H305" s="8">
        <v>11076</v>
      </c>
      <c r="I305" s="8">
        <v>848257</v>
      </c>
      <c r="J305" s="8">
        <v>54503</v>
      </c>
      <c r="K305" s="8">
        <v>39481</v>
      </c>
      <c r="L305" s="8">
        <v>174569</v>
      </c>
      <c r="M305" s="8">
        <v>58730</v>
      </c>
      <c r="N305" s="8">
        <v>112426</v>
      </c>
      <c r="O305" s="8">
        <v>910295</v>
      </c>
      <c r="P305" s="8">
        <v>1939</v>
      </c>
      <c r="Q305" s="8">
        <v>38563</v>
      </c>
      <c r="R305" s="8">
        <v>249082</v>
      </c>
      <c r="S305" s="8">
        <v>101811</v>
      </c>
      <c r="T305" s="8">
        <v>0</v>
      </c>
    </row>
    <row r="306" spans="1:20">
      <c r="A306" s="1">
        <v>45295</v>
      </c>
      <c r="B306" s="9">
        <f>nyse_gme_volume_by_exchange[[#This Row],[Off Exchange2]]/SUM(nyse_gme_volume_by_exchange[[#This Row],[NYSE National]:[LTSE]])</f>
        <v>0.3779713510551328</v>
      </c>
      <c r="C306" s="12">
        <f>SUM(nyse_gme_volume_by_exchange[[#This Row],[NYSE National]:[LTSE]])</f>
        <v>2671512</v>
      </c>
      <c r="D306" s="8">
        <v>9961</v>
      </c>
      <c r="E306" s="8">
        <v>28412</v>
      </c>
      <c r="F306" s="8">
        <v>4548</v>
      </c>
      <c r="G306" s="8">
        <v>3749</v>
      </c>
      <c r="H306" s="8">
        <v>3358</v>
      </c>
      <c r="I306" s="8">
        <v>657225</v>
      </c>
      <c r="J306" s="8">
        <v>61687</v>
      </c>
      <c r="K306" s="8">
        <v>42146</v>
      </c>
      <c r="L306" s="8">
        <v>167105</v>
      </c>
      <c r="M306" s="8">
        <v>146487</v>
      </c>
      <c r="N306" s="8">
        <v>128335</v>
      </c>
      <c r="O306" s="8">
        <v>1009755</v>
      </c>
      <c r="P306" s="8">
        <v>461</v>
      </c>
      <c r="Q306" s="8">
        <v>50838</v>
      </c>
      <c r="R306" s="8">
        <v>262931</v>
      </c>
      <c r="S306" s="8">
        <v>94514</v>
      </c>
      <c r="T306" s="8">
        <v>0</v>
      </c>
    </row>
    <row r="307" spans="1:20">
      <c r="A307" s="1">
        <v>45294</v>
      </c>
      <c r="B307" s="9">
        <f>nyse_gme_volume_by_exchange[[#This Row],[Off Exchange2]]/SUM(nyse_gme_volume_by_exchange[[#This Row],[NYSE National]:[LTSE]])</f>
        <v>0.39993323079491122</v>
      </c>
      <c r="C307" s="12">
        <f>SUM(nyse_gme_volume_by_exchange[[#This Row],[NYSE National]:[LTSE]])</f>
        <v>4193550</v>
      </c>
      <c r="D307" s="8">
        <v>7420</v>
      </c>
      <c r="E307" s="8">
        <v>26990</v>
      </c>
      <c r="F307" s="8">
        <v>2619</v>
      </c>
      <c r="G307" s="8">
        <v>4372</v>
      </c>
      <c r="H307" s="8">
        <v>9829</v>
      </c>
      <c r="I307" s="8">
        <v>1045928</v>
      </c>
      <c r="J307" s="8">
        <v>76758</v>
      </c>
      <c r="K307" s="8">
        <v>37855</v>
      </c>
      <c r="L307" s="8">
        <v>373453</v>
      </c>
      <c r="M307" s="8">
        <v>105226</v>
      </c>
      <c r="N307" s="8">
        <v>155454</v>
      </c>
      <c r="O307" s="8">
        <v>1677140</v>
      </c>
      <c r="P307" s="8">
        <v>5775</v>
      </c>
      <c r="Q307" s="8">
        <v>83713</v>
      </c>
      <c r="R307" s="8">
        <v>428307</v>
      </c>
      <c r="S307" s="8">
        <v>152711</v>
      </c>
      <c r="T307" s="8">
        <v>0</v>
      </c>
    </row>
    <row r="308" spans="1:20">
      <c r="A308" s="1">
        <v>45293</v>
      </c>
      <c r="B308" s="9">
        <f>nyse_gme_volume_by_exchange[[#This Row],[Off Exchange2]]/SUM(nyse_gme_volume_by_exchange[[#This Row],[NYSE National]:[LTSE]])</f>
        <v>0.43295091148891579</v>
      </c>
      <c r="C308" s="12">
        <f>SUM(nyse_gme_volume_by_exchange[[#This Row],[NYSE National]:[LTSE]])</f>
        <v>4427920</v>
      </c>
      <c r="D308" s="8">
        <v>16739</v>
      </c>
      <c r="E308" s="8">
        <v>36049</v>
      </c>
      <c r="F308" s="8">
        <v>7475</v>
      </c>
      <c r="G308" s="8">
        <v>7243</v>
      </c>
      <c r="H308" s="8">
        <v>15804</v>
      </c>
      <c r="I308" s="8">
        <v>784669</v>
      </c>
      <c r="J308" s="8">
        <v>91898</v>
      </c>
      <c r="K308" s="8">
        <v>69712</v>
      </c>
      <c r="L308" s="8">
        <v>379123</v>
      </c>
      <c r="M308" s="8">
        <v>94888</v>
      </c>
      <c r="N308" s="8">
        <v>195854</v>
      </c>
      <c r="O308" s="8">
        <v>1917072</v>
      </c>
      <c r="P308" s="8">
        <v>1458</v>
      </c>
      <c r="Q308" s="8">
        <v>80969</v>
      </c>
      <c r="R308" s="8">
        <v>517061</v>
      </c>
      <c r="S308" s="8">
        <v>211906</v>
      </c>
      <c r="T308" s="8">
        <v>0</v>
      </c>
    </row>
    <row r="309" spans="1:20">
      <c r="A309" s="1">
        <v>45289</v>
      </c>
      <c r="B309" s="9">
        <f>nyse_gme_volume_by_exchange[[#This Row],[Off Exchange2]]/SUM(nyse_gme_volume_by_exchange[[#This Row],[NYSE National]:[LTSE]])</f>
        <v>0.42278607855654032</v>
      </c>
      <c r="C309" s="12">
        <f>SUM(nyse_gme_volume_by_exchange[[#This Row],[NYSE National]:[LTSE]])</f>
        <v>4536656</v>
      </c>
      <c r="D309" s="8">
        <v>9007</v>
      </c>
      <c r="E309" s="8">
        <v>38597</v>
      </c>
      <c r="F309" s="8">
        <v>19587</v>
      </c>
      <c r="G309" s="8">
        <v>2391</v>
      </c>
      <c r="H309" s="8">
        <v>9122</v>
      </c>
      <c r="I309" s="8">
        <v>901925</v>
      </c>
      <c r="J309" s="8">
        <v>69768</v>
      </c>
      <c r="K309" s="8">
        <v>94538</v>
      </c>
      <c r="L309" s="8">
        <v>286373</v>
      </c>
      <c r="M309" s="8">
        <v>150331</v>
      </c>
      <c r="N309" s="8">
        <v>193331</v>
      </c>
      <c r="O309" s="8">
        <v>1918035</v>
      </c>
      <c r="P309" s="8">
        <v>2301</v>
      </c>
      <c r="Q309" s="8">
        <v>70147</v>
      </c>
      <c r="R309" s="8">
        <v>579838</v>
      </c>
      <c r="S309" s="8">
        <v>191365</v>
      </c>
      <c r="T309" s="8">
        <v>0</v>
      </c>
    </row>
    <row r="310" spans="1:20">
      <c r="A310" s="1">
        <v>45288</v>
      </c>
      <c r="B310" s="9">
        <f>nyse_gme_volume_by_exchange[[#This Row],[Off Exchange2]]/SUM(nyse_gme_volume_by_exchange[[#This Row],[NYSE National]:[LTSE]])</f>
        <v>0.4605692149705311</v>
      </c>
      <c r="C310" s="12">
        <f>SUM(nyse_gme_volume_by_exchange[[#This Row],[NYSE National]:[LTSE]])</f>
        <v>3574783</v>
      </c>
      <c r="D310" s="8">
        <v>21150</v>
      </c>
      <c r="E310" s="8">
        <v>26518</v>
      </c>
      <c r="F310" s="8">
        <v>3533</v>
      </c>
      <c r="G310" s="8">
        <v>4007</v>
      </c>
      <c r="H310" s="8">
        <v>7806</v>
      </c>
      <c r="I310" s="8">
        <v>599612</v>
      </c>
      <c r="J310" s="8">
        <v>51641</v>
      </c>
      <c r="K310" s="8">
        <v>55988</v>
      </c>
      <c r="L310" s="8">
        <v>263305</v>
      </c>
      <c r="M310" s="8">
        <v>138727</v>
      </c>
      <c r="N310" s="8">
        <v>155055</v>
      </c>
      <c r="O310" s="8">
        <v>1646435</v>
      </c>
      <c r="P310" s="8">
        <v>13587</v>
      </c>
      <c r="Q310" s="8">
        <v>51741</v>
      </c>
      <c r="R310" s="8">
        <v>361810</v>
      </c>
      <c r="S310" s="8">
        <v>173868</v>
      </c>
      <c r="T310" s="8">
        <v>0</v>
      </c>
    </row>
    <row r="311" spans="1:20">
      <c r="A311" s="1">
        <v>45287</v>
      </c>
      <c r="B311" s="9">
        <f>nyse_gme_volume_by_exchange[[#This Row],[Off Exchange2]]/SUM(nyse_gme_volume_by_exchange[[#This Row],[NYSE National]:[LTSE]])</f>
        <v>0.48986108747141449</v>
      </c>
      <c r="C311" s="12">
        <f>SUM(nyse_gme_volume_by_exchange[[#This Row],[NYSE National]:[LTSE]])</f>
        <v>4800071</v>
      </c>
      <c r="D311" s="8">
        <v>14228</v>
      </c>
      <c r="E311" s="8">
        <v>13776</v>
      </c>
      <c r="F311" s="8">
        <v>5038</v>
      </c>
      <c r="G311" s="8">
        <v>5435</v>
      </c>
      <c r="H311" s="8">
        <v>13361</v>
      </c>
      <c r="I311" s="8">
        <v>816422</v>
      </c>
      <c r="J311" s="8">
        <v>53798</v>
      </c>
      <c r="K311" s="8">
        <v>51221</v>
      </c>
      <c r="L311" s="8">
        <v>472075</v>
      </c>
      <c r="M311" s="8">
        <v>111880</v>
      </c>
      <c r="N311" s="8">
        <v>184893</v>
      </c>
      <c r="O311" s="8">
        <v>2351368</v>
      </c>
      <c r="P311" s="8">
        <v>3562</v>
      </c>
      <c r="Q311" s="8">
        <v>78398</v>
      </c>
      <c r="R311" s="8">
        <v>444100</v>
      </c>
      <c r="S311" s="8">
        <v>180516</v>
      </c>
      <c r="T311" s="8">
        <v>0</v>
      </c>
    </row>
    <row r="312" spans="1:20">
      <c r="A312" s="1">
        <v>45286</v>
      </c>
      <c r="B312" s="9">
        <f>nyse_gme_volume_by_exchange[[#This Row],[Off Exchange2]]/SUM(nyse_gme_volume_by_exchange[[#This Row],[NYSE National]:[LTSE]])</f>
        <v>0.44388409337914425</v>
      </c>
      <c r="C312" s="12">
        <f>SUM(nyse_gme_volume_by_exchange[[#This Row],[NYSE National]:[LTSE]])</f>
        <v>3079617</v>
      </c>
      <c r="D312" s="8">
        <v>2117</v>
      </c>
      <c r="E312" s="8">
        <v>6610</v>
      </c>
      <c r="F312" s="8">
        <v>7223</v>
      </c>
      <c r="G312" s="8">
        <v>3201</v>
      </c>
      <c r="H312" s="8">
        <v>3178</v>
      </c>
      <c r="I312" s="8">
        <v>576971</v>
      </c>
      <c r="J312" s="8">
        <v>34650</v>
      </c>
      <c r="K312" s="8">
        <v>42075</v>
      </c>
      <c r="L312" s="8">
        <v>344788</v>
      </c>
      <c r="M312" s="8">
        <v>81673</v>
      </c>
      <c r="N312" s="8">
        <v>116338</v>
      </c>
      <c r="O312" s="8">
        <v>1366993</v>
      </c>
      <c r="P312" s="8">
        <v>400</v>
      </c>
      <c r="Q312" s="8">
        <v>48746</v>
      </c>
      <c r="R312" s="8">
        <v>331024</v>
      </c>
      <c r="S312" s="8">
        <v>113630</v>
      </c>
      <c r="T312" s="8">
        <v>0</v>
      </c>
    </row>
    <row r="313" spans="1:20">
      <c r="A313" s="1">
        <v>45282</v>
      </c>
      <c r="B313" s="9">
        <f>nyse_gme_volume_by_exchange[[#This Row],[Off Exchange2]]/SUM(nyse_gme_volume_by_exchange[[#This Row],[NYSE National]:[LTSE]])</f>
        <v>0.4431234489005062</v>
      </c>
      <c r="C313" s="12">
        <f>SUM(nyse_gme_volume_by_exchange[[#This Row],[NYSE National]:[LTSE]])</f>
        <v>3329896</v>
      </c>
      <c r="D313" s="8">
        <v>3246</v>
      </c>
      <c r="E313" s="8">
        <v>23565</v>
      </c>
      <c r="F313" s="8">
        <v>2589</v>
      </c>
      <c r="G313" s="8">
        <v>3445</v>
      </c>
      <c r="H313" s="8">
        <v>12337</v>
      </c>
      <c r="I313" s="8">
        <v>664091</v>
      </c>
      <c r="J313" s="8">
        <v>35852</v>
      </c>
      <c r="K313" s="8">
        <v>46861</v>
      </c>
      <c r="L313" s="8">
        <v>284196</v>
      </c>
      <c r="M313" s="8">
        <v>141519</v>
      </c>
      <c r="N313" s="8">
        <v>132967</v>
      </c>
      <c r="O313" s="8">
        <v>1475555</v>
      </c>
      <c r="P313" s="8">
        <v>962</v>
      </c>
      <c r="Q313" s="8">
        <v>48749</v>
      </c>
      <c r="R313" s="8">
        <v>327676</v>
      </c>
      <c r="S313" s="8">
        <v>126286</v>
      </c>
      <c r="T313" s="8">
        <v>0</v>
      </c>
    </row>
    <row r="314" spans="1:20">
      <c r="A314" s="1">
        <v>45281</v>
      </c>
      <c r="B314" s="9">
        <f>nyse_gme_volume_by_exchange[[#This Row],[Off Exchange2]]/SUM(nyse_gme_volume_by_exchange[[#This Row],[NYSE National]:[LTSE]])</f>
        <v>0.42266682061835753</v>
      </c>
      <c r="C314" s="12">
        <f>SUM(nyse_gme_volume_by_exchange[[#This Row],[NYSE National]:[LTSE]])</f>
        <v>3975273</v>
      </c>
      <c r="D314" s="8">
        <v>4811</v>
      </c>
      <c r="E314" s="8">
        <v>37570</v>
      </c>
      <c r="F314" s="8">
        <v>5827</v>
      </c>
      <c r="G314" s="8">
        <v>1047</v>
      </c>
      <c r="H314" s="8">
        <v>5008</v>
      </c>
      <c r="I314" s="8">
        <v>759999</v>
      </c>
      <c r="J314" s="8">
        <v>110300</v>
      </c>
      <c r="K314" s="8">
        <v>43114</v>
      </c>
      <c r="L314" s="8">
        <v>398692</v>
      </c>
      <c r="M314" s="8">
        <v>146438</v>
      </c>
      <c r="N314" s="8">
        <v>170330</v>
      </c>
      <c r="O314" s="8">
        <v>1680216</v>
      </c>
      <c r="P314" s="8">
        <v>1829</v>
      </c>
      <c r="Q314" s="8">
        <v>69758</v>
      </c>
      <c r="R314" s="8">
        <v>373431</v>
      </c>
      <c r="S314" s="8">
        <v>166903</v>
      </c>
      <c r="T314" s="8">
        <v>0</v>
      </c>
    </row>
    <row r="315" spans="1:20">
      <c r="A315" s="1">
        <v>45280</v>
      </c>
      <c r="B315" s="9">
        <f>nyse_gme_volume_by_exchange[[#This Row],[Off Exchange2]]/SUM(nyse_gme_volume_by_exchange[[#This Row],[NYSE National]:[LTSE]])</f>
        <v>0.46408277733466763</v>
      </c>
      <c r="C315" s="12">
        <f>SUM(nyse_gme_volume_by_exchange[[#This Row],[NYSE National]:[LTSE]])</f>
        <v>5552921</v>
      </c>
      <c r="D315" s="8">
        <v>11128</v>
      </c>
      <c r="E315" s="8">
        <v>11796</v>
      </c>
      <c r="F315" s="8">
        <v>25753</v>
      </c>
      <c r="G315" s="8">
        <v>4496</v>
      </c>
      <c r="H315" s="8">
        <v>26026</v>
      </c>
      <c r="I315" s="8">
        <v>992430</v>
      </c>
      <c r="J315" s="8">
        <v>68962</v>
      </c>
      <c r="K315" s="8">
        <v>63801</v>
      </c>
      <c r="L315" s="8">
        <v>354914</v>
      </c>
      <c r="M315" s="8">
        <v>270918</v>
      </c>
      <c r="N315" s="8">
        <v>248410</v>
      </c>
      <c r="O315" s="8">
        <v>2577015</v>
      </c>
      <c r="P315" s="8">
        <v>10434</v>
      </c>
      <c r="Q315" s="8">
        <v>112325</v>
      </c>
      <c r="R315" s="8">
        <v>520765</v>
      </c>
      <c r="S315" s="8">
        <v>253748</v>
      </c>
      <c r="T315" s="8">
        <v>0</v>
      </c>
    </row>
    <row r="316" spans="1:20">
      <c r="A316" s="1">
        <v>45279</v>
      </c>
      <c r="B316" s="9">
        <f>nyse_gme_volume_by_exchange[[#This Row],[Off Exchange2]]/SUM(nyse_gme_volume_by_exchange[[#This Row],[NYSE National]:[LTSE]])</f>
        <v>0.44496186335428811</v>
      </c>
      <c r="C316" s="12">
        <f>SUM(nyse_gme_volume_by_exchange[[#This Row],[NYSE National]:[LTSE]])</f>
        <v>5447123</v>
      </c>
      <c r="D316" s="8">
        <v>3612</v>
      </c>
      <c r="E316" s="8">
        <v>14896</v>
      </c>
      <c r="F316" s="8">
        <v>10461</v>
      </c>
      <c r="G316" s="8">
        <v>2453</v>
      </c>
      <c r="H316" s="8">
        <v>17500</v>
      </c>
      <c r="I316" s="8">
        <v>1054350</v>
      </c>
      <c r="J316" s="8">
        <v>91824</v>
      </c>
      <c r="K316" s="8">
        <v>68031</v>
      </c>
      <c r="L316" s="8">
        <v>537521</v>
      </c>
      <c r="M316" s="8">
        <v>245570</v>
      </c>
      <c r="N316" s="8">
        <v>261239</v>
      </c>
      <c r="O316" s="8">
        <v>2423762</v>
      </c>
      <c r="P316" s="8">
        <v>5269</v>
      </c>
      <c r="Q316" s="8">
        <v>70850</v>
      </c>
      <c r="R316" s="8">
        <v>443162</v>
      </c>
      <c r="S316" s="8">
        <v>196623</v>
      </c>
      <c r="T316" s="8">
        <v>0</v>
      </c>
    </row>
    <row r="317" spans="1:20">
      <c r="A317" s="1">
        <v>45278</v>
      </c>
      <c r="B317" s="9">
        <f>nyse_gme_volume_by_exchange[[#This Row],[Off Exchange2]]/SUM(nyse_gme_volume_by_exchange[[#This Row],[NYSE National]:[LTSE]])</f>
        <v>0.4504600279676983</v>
      </c>
      <c r="C317" s="12">
        <f>SUM(nyse_gme_volume_by_exchange[[#This Row],[NYSE National]:[LTSE]])</f>
        <v>7352053</v>
      </c>
      <c r="D317" s="8">
        <v>6283</v>
      </c>
      <c r="E317" s="8">
        <v>51772</v>
      </c>
      <c r="F317" s="8">
        <v>5190</v>
      </c>
      <c r="G317" s="8">
        <v>5349</v>
      </c>
      <c r="H317" s="8">
        <v>23358</v>
      </c>
      <c r="I317" s="8">
        <v>1389498</v>
      </c>
      <c r="J317" s="8">
        <v>111664</v>
      </c>
      <c r="K317" s="8">
        <v>74337</v>
      </c>
      <c r="L317" s="8">
        <v>729425</v>
      </c>
      <c r="M317" s="8">
        <v>381707</v>
      </c>
      <c r="N317" s="8">
        <v>309129</v>
      </c>
      <c r="O317" s="8">
        <v>3311806</v>
      </c>
      <c r="P317" s="8">
        <v>80933</v>
      </c>
      <c r="Q317" s="8">
        <v>102293</v>
      </c>
      <c r="R317" s="8">
        <v>527531</v>
      </c>
      <c r="S317" s="8">
        <v>241778</v>
      </c>
      <c r="T317" s="8">
        <v>0</v>
      </c>
    </row>
    <row r="318" spans="1:20">
      <c r="A318" s="1">
        <v>45275</v>
      </c>
      <c r="B318" s="9">
        <f>nyse_gme_volume_by_exchange[[#This Row],[Off Exchange2]]/SUM(nyse_gme_volume_by_exchange[[#This Row],[NYSE National]:[LTSE]])</f>
        <v>0.33731814469879629</v>
      </c>
      <c r="C318" s="12">
        <f>SUM(nyse_gme_volume_by_exchange[[#This Row],[NYSE National]:[LTSE]])</f>
        <v>7119534</v>
      </c>
      <c r="D318" s="8">
        <v>16975</v>
      </c>
      <c r="E318" s="8">
        <v>63049</v>
      </c>
      <c r="F318" s="8">
        <v>9217</v>
      </c>
      <c r="G318" s="8">
        <v>2116</v>
      </c>
      <c r="H318" s="8">
        <v>12144</v>
      </c>
      <c r="I318" s="8">
        <v>2519556</v>
      </c>
      <c r="J318" s="8">
        <v>156044</v>
      </c>
      <c r="K318" s="8">
        <v>79086</v>
      </c>
      <c r="L318" s="8">
        <v>359695</v>
      </c>
      <c r="M318" s="8">
        <v>209536</v>
      </c>
      <c r="N318" s="8">
        <v>261634</v>
      </c>
      <c r="O318" s="8">
        <v>2401548</v>
      </c>
      <c r="P318" s="8">
        <v>2406</v>
      </c>
      <c r="Q318" s="8">
        <v>80350</v>
      </c>
      <c r="R318" s="8">
        <v>624386</v>
      </c>
      <c r="S318" s="8">
        <v>321792</v>
      </c>
      <c r="T318" s="8">
        <v>0</v>
      </c>
    </row>
    <row r="319" spans="1:20">
      <c r="A319" s="1">
        <v>45274</v>
      </c>
      <c r="B319" s="9">
        <f>nyse_gme_volume_by_exchange[[#This Row],[Off Exchange2]]/SUM(nyse_gme_volume_by_exchange[[#This Row],[NYSE National]:[LTSE]])</f>
        <v>0.41424664058165273</v>
      </c>
      <c r="C319" s="12">
        <f>SUM(nyse_gme_volume_by_exchange[[#This Row],[NYSE National]:[LTSE]])</f>
        <v>10750745</v>
      </c>
      <c r="D319" s="8">
        <v>12591</v>
      </c>
      <c r="E319" s="8">
        <v>32143</v>
      </c>
      <c r="F319" s="8">
        <v>14178</v>
      </c>
      <c r="G319" s="8">
        <v>15986</v>
      </c>
      <c r="H319" s="8">
        <v>20518</v>
      </c>
      <c r="I319" s="8">
        <v>2351801</v>
      </c>
      <c r="J319" s="8">
        <v>165730</v>
      </c>
      <c r="K319" s="8">
        <v>127153</v>
      </c>
      <c r="L319" s="8">
        <v>921062</v>
      </c>
      <c r="M319" s="8">
        <v>329408</v>
      </c>
      <c r="N319" s="8">
        <v>472402</v>
      </c>
      <c r="O319" s="8">
        <v>4453460</v>
      </c>
      <c r="P319" s="8">
        <v>3379</v>
      </c>
      <c r="Q319" s="8">
        <v>122778</v>
      </c>
      <c r="R319" s="8">
        <v>1347289</v>
      </c>
      <c r="S319" s="8">
        <v>360867</v>
      </c>
      <c r="T319" s="8">
        <v>0</v>
      </c>
    </row>
    <row r="320" spans="1:20">
      <c r="A320" s="1">
        <v>45273</v>
      </c>
      <c r="B320" s="9">
        <f>nyse_gme_volume_by_exchange[[#This Row],[Off Exchange2]]/SUM(nyse_gme_volume_by_exchange[[#This Row],[NYSE National]:[LTSE]])</f>
        <v>0.44579151479935908</v>
      </c>
      <c r="C320" s="12">
        <f>SUM(nyse_gme_volume_by_exchange[[#This Row],[NYSE National]:[LTSE]])</f>
        <v>9086880</v>
      </c>
      <c r="D320" s="8">
        <v>22374</v>
      </c>
      <c r="E320" s="8">
        <v>14803</v>
      </c>
      <c r="F320" s="8">
        <v>18529</v>
      </c>
      <c r="G320" s="8">
        <v>11217</v>
      </c>
      <c r="H320" s="8">
        <v>24183</v>
      </c>
      <c r="I320" s="8">
        <v>1714291</v>
      </c>
      <c r="J320" s="8">
        <v>168765</v>
      </c>
      <c r="K320" s="8">
        <v>146317</v>
      </c>
      <c r="L320" s="8">
        <v>896552</v>
      </c>
      <c r="M320" s="8">
        <v>368233</v>
      </c>
      <c r="N320" s="8">
        <v>525348</v>
      </c>
      <c r="O320" s="8">
        <v>4050854</v>
      </c>
      <c r="P320" s="8">
        <v>4104</v>
      </c>
      <c r="Q320" s="8">
        <v>118920</v>
      </c>
      <c r="R320" s="8">
        <v>662108</v>
      </c>
      <c r="S320" s="8">
        <v>340282</v>
      </c>
      <c r="T320" s="8">
        <v>0</v>
      </c>
    </row>
    <row r="321" spans="1:20">
      <c r="A321" s="1">
        <v>45272</v>
      </c>
      <c r="B321" s="9">
        <f>nyse_gme_volume_by_exchange[[#This Row],[Off Exchange2]]/SUM(nyse_gme_volume_by_exchange[[#This Row],[NYSE National]:[LTSE]])</f>
        <v>0.44633616779129826</v>
      </c>
      <c r="C321" s="12">
        <f>SUM(nyse_gme_volume_by_exchange[[#This Row],[NYSE National]:[LTSE]])</f>
        <v>4210564</v>
      </c>
      <c r="D321" s="8">
        <v>7741</v>
      </c>
      <c r="E321" s="8">
        <v>44537</v>
      </c>
      <c r="F321" s="8">
        <v>12643</v>
      </c>
      <c r="G321" s="8">
        <v>5587</v>
      </c>
      <c r="H321" s="8">
        <v>12623</v>
      </c>
      <c r="I321" s="8">
        <v>837469</v>
      </c>
      <c r="J321" s="8">
        <v>75836</v>
      </c>
      <c r="K321" s="8">
        <v>51577</v>
      </c>
      <c r="L321" s="8">
        <v>337862</v>
      </c>
      <c r="M321" s="8">
        <v>210736</v>
      </c>
      <c r="N321" s="8">
        <v>152449</v>
      </c>
      <c r="O321" s="8">
        <v>1879327</v>
      </c>
      <c r="P321" s="8">
        <v>1988</v>
      </c>
      <c r="Q321" s="8">
        <v>73616</v>
      </c>
      <c r="R321" s="8">
        <v>359830</v>
      </c>
      <c r="S321" s="8">
        <v>146743</v>
      </c>
      <c r="T321" s="8">
        <v>0</v>
      </c>
    </row>
    <row r="322" spans="1:20">
      <c r="A322" s="1">
        <v>45271</v>
      </c>
      <c r="B322" s="9">
        <f>nyse_gme_volume_by_exchange[[#This Row],[Off Exchange2]]/SUM(nyse_gme_volume_by_exchange[[#This Row],[NYSE National]:[LTSE]])</f>
        <v>0.48251440315598032</v>
      </c>
      <c r="C322" s="12">
        <f>SUM(nyse_gme_volume_by_exchange[[#This Row],[NYSE National]:[LTSE]])</f>
        <v>4955164</v>
      </c>
      <c r="D322" s="8">
        <v>14260</v>
      </c>
      <c r="E322" s="8">
        <v>20608</v>
      </c>
      <c r="F322" s="8">
        <v>2682</v>
      </c>
      <c r="G322" s="8">
        <v>775</v>
      </c>
      <c r="H322" s="8">
        <v>6379</v>
      </c>
      <c r="I322" s="8">
        <v>965934</v>
      </c>
      <c r="J322" s="8">
        <v>81789</v>
      </c>
      <c r="K322" s="8">
        <v>64089</v>
      </c>
      <c r="L322" s="8">
        <v>389979</v>
      </c>
      <c r="M322" s="8">
        <v>173134</v>
      </c>
      <c r="N322" s="8">
        <v>166360</v>
      </c>
      <c r="O322" s="8">
        <v>2390938</v>
      </c>
      <c r="P322" s="8">
        <v>381</v>
      </c>
      <c r="Q322" s="8">
        <v>66512</v>
      </c>
      <c r="R322" s="8">
        <v>452295</v>
      </c>
      <c r="S322" s="8">
        <v>159049</v>
      </c>
      <c r="T322" s="8">
        <v>0</v>
      </c>
    </row>
    <row r="323" spans="1:20">
      <c r="A323" s="1">
        <v>45268</v>
      </c>
      <c r="B323" s="9">
        <f>nyse_gme_volume_by_exchange[[#This Row],[Off Exchange2]]/SUM(nyse_gme_volume_by_exchange[[#This Row],[NYSE National]:[LTSE]])</f>
        <v>0.4907477243179203</v>
      </c>
      <c r="C323" s="12">
        <f>SUM(nyse_gme_volume_by_exchange[[#This Row],[NYSE National]:[LTSE]])</f>
        <v>10401387</v>
      </c>
      <c r="D323" s="8">
        <v>23948</v>
      </c>
      <c r="E323" s="8">
        <v>29551</v>
      </c>
      <c r="F323" s="8">
        <v>11684</v>
      </c>
      <c r="G323" s="8">
        <v>14240</v>
      </c>
      <c r="H323" s="8">
        <v>26477</v>
      </c>
      <c r="I323" s="8">
        <v>1812976</v>
      </c>
      <c r="J323" s="8">
        <v>191417</v>
      </c>
      <c r="K323" s="8">
        <v>120595</v>
      </c>
      <c r="L323" s="8">
        <v>894729</v>
      </c>
      <c r="M323" s="8">
        <v>450209</v>
      </c>
      <c r="N323" s="8">
        <v>375789</v>
      </c>
      <c r="O323" s="8">
        <v>5104457</v>
      </c>
      <c r="P323" s="8">
        <v>45287</v>
      </c>
      <c r="Q323" s="8">
        <v>95481</v>
      </c>
      <c r="R323" s="8">
        <v>858872</v>
      </c>
      <c r="S323" s="8">
        <v>345675</v>
      </c>
      <c r="T323" s="8">
        <v>0</v>
      </c>
    </row>
    <row r="324" spans="1:20">
      <c r="A324" s="1">
        <v>45267</v>
      </c>
      <c r="B324" s="9">
        <f>nyse_gme_volume_by_exchange[[#This Row],[Off Exchange2]]/SUM(nyse_gme_volume_by_exchange[[#This Row],[NYSE National]:[LTSE]])</f>
        <v>0.47952410274068885</v>
      </c>
      <c r="C324" s="12">
        <f>SUM(nyse_gme_volume_by_exchange[[#This Row],[NYSE National]:[LTSE]])</f>
        <v>19840669</v>
      </c>
      <c r="D324" s="8">
        <v>33593</v>
      </c>
      <c r="E324" s="8">
        <v>141693</v>
      </c>
      <c r="F324" s="8">
        <v>24550</v>
      </c>
      <c r="G324" s="8">
        <v>23111</v>
      </c>
      <c r="H324" s="8">
        <v>47015</v>
      </c>
      <c r="I324" s="8">
        <v>3398196</v>
      </c>
      <c r="J324" s="8">
        <v>218568</v>
      </c>
      <c r="K324" s="8">
        <v>223142</v>
      </c>
      <c r="L324" s="8">
        <v>1997625</v>
      </c>
      <c r="M324" s="8">
        <v>965304</v>
      </c>
      <c r="N324" s="8">
        <v>838706</v>
      </c>
      <c r="O324" s="8">
        <v>9514079</v>
      </c>
      <c r="P324" s="8">
        <v>29337</v>
      </c>
      <c r="Q324" s="8">
        <v>243014</v>
      </c>
      <c r="R324" s="8">
        <v>1617655</v>
      </c>
      <c r="S324" s="8">
        <v>525081</v>
      </c>
      <c r="T324" s="8">
        <v>0</v>
      </c>
    </row>
    <row r="325" spans="1:20">
      <c r="A325" s="1">
        <v>45266</v>
      </c>
      <c r="B325" s="9">
        <f>nyse_gme_volume_by_exchange[[#This Row],[Off Exchange2]]/SUM(nyse_gme_volume_by_exchange[[#This Row],[NYSE National]:[LTSE]])</f>
        <v>0.49600952271466392</v>
      </c>
      <c r="C325" s="12">
        <f>SUM(nyse_gme_volume_by_exchange[[#This Row],[NYSE National]:[LTSE]])</f>
        <v>12691339</v>
      </c>
      <c r="D325" s="8">
        <v>93394</v>
      </c>
      <c r="E325" s="8">
        <v>73561</v>
      </c>
      <c r="F325" s="8">
        <v>8871</v>
      </c>
      <c r="G325" s="8">
        <v>6701</v>
      </c>
      <c r="H325" s="8">
        <v>89218</v>
      </c>
      <c r="I325" s="8">
        <v>1619392</v>
      </c>
      <c r="J325" s="8">
        <v>211308</v>
      </c>
      <c r="K325" s="8">
        <v>196040</v>
      </c>
      <c r="L325" s="8">
        <v>1402128</v>
      </c>
      <c r="M325" s="8">
        <v>372685</v>
      </c>
      <c r="N325" s="8">
        <v>613845</v>
      </c>
      <c r="O325" s="8">
        <v>6295025</v>
      </c>
      <c r="P325" s="8">
        <v>1899</v>
      </c>
      <c r="Q325" s="8">
        <v>63349</v>
      </c>
      <c r="R325" s="8">
        <v>1282935</v>
      </c>
      <c r="S325" s="8">
        <v>360988</v>
      </c>
      <c r="T325" s="8">
        <v>0</v>
      </c>
    </row>
    <row r="326" spans="1:20">
      <c r="A326" s="1">
        <v>45265</v>
      </c>
      <c r="B326" s="9">
        <f>nyse_gme_volume_by_exchange[[#This Row],[Off Exchange2]]/SUM(nyse_gme_volume_by_exchange[[#This Row],[NYSE National]:[LTSE]])</f>
        <v>0.46344357642960554</v>
      </c>
      <c r="C326" s="12">
        <f>SUM(nyse_gme_volume_by_exchange[[#This Row],[NYSE National]:[LTSE]])</f>
        <v>14220059</v>
      </c>
      <c r="D326" s="8">
        <v>66470</v>
      </c>
      <c r="E326" s="8">
        <v>93479</v>
      </c>
      <c r="F326" s="8">
        <v>110452</v>
      </c>
      <c r="G326" s="8">
        <v>48350</v>
      </c>
      <c r="H326" s="8">
        <v>92497</v>
      </c>
      <c r="I326" s="8">
        <v>2117086</v>
      </c>
      <c r="J326" s="8">
        <v>298209</v>
      </c>
      <c r="K326" s="8">
        <v>197127</v>
      </c>
      <c r="L326" s="8">
        <v>1738213</v>
      </c>
      <c r="M326" s="8">
        <v>608428</v>
      </c>
      <c r="N326" s="8">
        <v>490309</v>
      </c>
      <c r="O326" s="8">
        <v>6590195</v>
      </c>
      <c r="P326" s="8">
        <v>5604</v>
      </c>
      <c r="Q326" s="8">
        <v>151870</v>
      </c>
      <c r="R326" s="8">
        <v>1147037</v>
      </c>
      <c r="S326" s="8">
        <v>464733</v>
      </c>
      <c r="T326" s="8">
        <v>0</v>
      </c>
    </row>
    <row r="327" spans="1:20">
      <c r="A327" s="1">
        <v>45264</v>
      </c>
      <c r="B327" s="9">
        <f>nyse_gme_volume_by_exchange[[#This Row],[Off Exchange2]]/SUM(nyse_gme_volume_by_exchange[[#This Row],[NYSE National]:[LTSE]])</f>
        <v>0.51444519474336992</v>
      </c>
      <c r="C327" s="12">
        <f>SUM(nyse_gme_volume_by_exchange[[#This Row],[NYSE National]:[LTSE]])</f>
        <v>20098656</v>
      </c>
      <c r="D327" s="8">
        <v>35956</v>
      </c>
      <c r="E327" s="8">
        <v>33112</v>
      </c>
      <c r="F327" s="8">
        <v>60088</v>
      </c>
      <c r="G327" s="8">
        <v>29329</v>
      </c>
      <c r="H327" s="8">
        <v>59399</v>
      </c>
      <c r="I327" s="8">
        <v>2112180</v>
      </c>
      <c r="J327" s="8">
        <v>186227</v>
      </c>
      <c r="K327" s="8">
        <v>147735</v>
      </c>
      <c r="L327" s="8">
        <v>2073838</v>
      </c>
      <c r="M327" s="8">
        <v>757331</v>
      </c>
      <c r="N327" s="8">
        <v>733217</v>
      </c>
      <c r="O327" s="8">
        <v>10339657</v>
      </c>
      <c r="P327" s="8">
        <v>11065</v>
      </c>
      <c r="Q327" s="8">
        <v>96977</v>
      </c>
      <c r="R327" s="8">
        <v>2810558</v>
      </c>
      <c r="S327" s="8">
        <v>611987</v>
      </c>
      <c r="T327" s="8">
        <v>0</v>
      </c>
    </row>
    <row r="328" spans="1:20">
      <c r="A328" s="1">
        <v>45261</v>
      </c>
      <c r="B328" s="9">
        <f>nyse_gme_volume_by_exchange[[#This Row],[Off Exchange2]]/SUM(nyse_gme_volume_by_exchange[[#This Row],[NYSE National]:[LTSE]])</f>
        <v>0.51871358050769389</v>
      </c>
      <c r="C328" s="12">
        <f>SUM(nyse_gme_volume_by_exchange[[#This Row],[NYSE National]:[LTSE]])</f>
        <v>13378653</v>
      </c>
      <c r="D328" s="8">
        <v>65955</v>
      </c>
      <c r="E328" s="8">
        <v>48635</v>
      </c>
      <c r="F328" s="8">
        <v>32054</v>
      </c>
      <c r="G328" s="8">
        <v>15801</v>
      </c>
      <c r="H328" s="8">
        <v>60219</v>
      </c>
      <c r="I328" s="8">
        <v>1357614</v>
      </c>
      <c r="J328" s="8">
        <v>141637</v>
      </c>
      <c r="K328" s="8">
        <v>248480</v>
      </c>
      <c r="L328" s="8">
        <v>1435428</v>
      </c>
      <c r="M328" s="8">
        <v>602587</v>
      </c>
      <c r="N328" s="8">
        <v>622072</v>
      </c>
      <c r="O328" s="8">
        <v>6939689</v>
      </c>
      <c r="P328" s="8">
        <v>5271</v>
      </c>
      <c r="Q328" s="8">
        <v>149492</v>
      </c>
      <c r="R328" s="8">
        <v>1186780</v>
      </c>
      <c r="S328" s="8">
        <v>466939</v>
      </c>
      <c r="T328" s="8">
        <v>0</v>
      </c>
    </row>
    <row r="329" spans="1:20">
      <c r="A329" s="1">
        <v>45260</v>
      </c>
      <c r="B329" s="9">
        <f>nyse_gme_volume_by_exchange[[#This Row],[Off Exchange2]]/SUM(nyse_gme_volume_by_exchange[[#This Row],[NYSE National]:[LTSE]])</f>
        <v>0.53307549339215621</v>
      </c>
      <c r="C329" s="12">
        <f>SUM(nyse_gme_volume_by_exchange[[#This Row],[NYSE National]:[LTSE]])</f>
        <v>16540494</v>
      </c>
      <c r="D329" s="8">
        <v>33874</v>
      </c>
      <c r="E329" s="8">
        <v>50286</v>
      </c>
      <c r="F329" s="8">
        <v>31166</v>
      </c>
      <c r="G329" s="8">
        <v>20131</v>
      </c>
      <c r="H329" s="8">
        <v>46939</v>
      </c>
      <c r="I329" s="8">
        <v>1821762</v>
      </c>
      <c r="J329" s="8">
        <v>233272</v>
      </c>
      <c r="K329" s="8">
        <v>205895</v>
      </c>
      <c r="L329" s="8">
        <v>1629166</v>
      </c>
      <c r="M329" s="8">
        <v>837696</v>
      </c>
      <c r="N329" s="8">
        <v>610615</v>
      </c>
      <c r="O329" s="8">
        <v>8817332</v>
      </c>
      <c r="P329" s="8">
        <v>47133</v>
      </c>
      <c r="Q329" s="8">
        <v>199727</v>
      </c>
      <c r="R329" s="8">
        <v>1484430</v>
      </c>
      <c r="S329" s="8">
        <v>471070</v>
      </c>
      <c r="T329" s="8">
        <v>0</v>
      </c>
    </row>
    <row r="330" spans="1:20">
      <c r="A330" s="1">
        <v>45259</v>
      </c>
      <c r="B330" s="9">
        <f>nyse_gme_volume_by_exchange[[#This Row],[Off Exchange2]]/SUM(nyse_gme_volume_by_exchange[[#This Row],[NYSE National]:[LTSE]])</f>
        <v>0.55539343185179113</v>
      </c>
      <c r="C330" s="12">
        <f>SUM(nyse_gme_volume_by_exchange[[#This Row],[NYSE National]:[LTSE]])</f>
        <v>61172767</v>
      </c>
      <c r="D330" s="8">
        <v>23998</v>
      </c>
      <c r="E330" s="8">
        <v>191044</v>
      </c>
      <c r="F330" s="8">
        <v>214584</v>
      </c>
      <c r="G330" s="8">
        <v>94386</v>
      </c>
      <c r="H330" s="8">
        <v>160904</v>
      </c>
      <c r="I330" s="8">
        <v>5220128</v>
      </c>
      <c r="J330" s="8">
        <v>911711</v>
      </c>
      <c r="K330" s="8">
        <v>538418</v>
      </c>
      <c r="L330" s="8">
        <v>5852544</v>
      </c>
      <c r="M330" s="8">
        <v>2829507</v>
      </c>
      <c r="N330" s="8">
        <v>2947648</v>
      </c>
      <c r="O330" s="8">
        <v>33974953</v>
      </c>
      <c r="P330" s="8">
        <v>169043</v>
      </c>
      <c r="Q330" s="8">
        <v>573764</v>
      </c>
      <c r="R330" s="8">
        <v>6001082</v>
      </c>
      <c r="S330" s="8">
        <v>1469053</v>
      </c>
      <c r="T330" s="8">
        <v>0</v>
      </c>
    </row>
    <row r="331" spans="1:20">
      <c r="A331" s="1">
        <v>45258</v>
      </c>
      <c r="B331" s="9">
        <f>nyse_gme_volume_by_exchange[[#This Row],[Off Exchange2]]/SUM(nyse_gme_volume_by_exchange[[#This Row],[NYSE National]:[LTSE]])</f>
        <v>0.50841537007055004</v>
      </c>
      <c r="C331" s="12">
        <f>SUM(nyse_gme_volume_by_exchange[[#This Row],[NYSE National]:[LTSE]])</f>
        <v>14198009</v>
      </c>
      <c r="D331" s="8">
        <v>18771</v>
      </c>
      <c r="E331" s="8">
        <v>72032</v>
      </c>
      <c r="F331" s="8">
        <v>35793</v>
      </c>
      <c r="G331" s="8">
        <v>22738</v>
      </c>
      <c r="H331" s="8">
        <v>25736</v>
      </c>
      <c r="I331" s="8">
        <v>1986882</v>
      </c>
      <c r="J331" s="8">
        <v>222648</v>
      </c>
      <c r="K331" s="8">
        <v>114876</v>
      </c>
      <c r="L331" s="8">
        <v>1246023</v>
      </c>
      <c r="M331" s="8">
        <v>458592</v>
      </c>
      <c r="N331" s="8">
        <v>854260</v>
      </c>
      <c r="O331" s="8">
        <v>7218486</v>
      </c>
      <c r="P331" s="8">
        <v>3287</v>
      </c>
      <c r="Q331" s="8">
        <v>136327</v>
      </c>
      <c r="R331" s="8">
        <v>1390768</v>
      </c>
      <c r="S331" s="8">
        <v>390790</v>
      </c>
      <c r="T331" s="8">
        <v>0</v>
      </c>
    </row>
    <row r="332" spans="1:20">
      <c r="A332" s="1">
        <v>45257</v>
      </c>
      <c r="B332" s="9">
        <f>nyse_gme_volume_by_exchange[[#This Row],[Off Exchange2]]/SUM(nyse_gme_volume_by_exchange[[#This Row],[NYSE National]:[LTSE]])</f>
        <v>0.32700744601979265</v>
      </c>
      <c r="C332" s="12">
        <f>SUM(nyse_gme_volume_by_exchange[[#This Row],[NYSE National]:[LTSE]])</f>
        <v>3710573</v>
      </c>
      <c r="D332" s="8">
        <v>12748</v>
      </c>
      <c r="E332" s="8">
        <v>36176</v>
      </c>
      <c r="F332" s="8">
        <v>5264</v>
      </c>
      <c r="G332" s="8">
        <v>3513</v>
      </c>
      <c r="H332" s="8">
        <v>9636</v>
      </c>
      <c r="I332" s="8">
        <v>961498</v>
      </c>
      <c r="J332" s="8">
        <v>158935</v>
      </c>
      <c r="K332" s="8">
        <v>80567</v>
      </c>
      <c r="L332" s="8">
        <v>284296</v>
      </c>
      <c r="M332" s="8">
        <v>165495</v>
      </c>
      <c r="N332" s="8">
        <v>187325</v>
      </c>
      <c r="O332" s="8">
        <v>1213385</v>
      </c>
      <c r="P332" s="8">
        <v>5950</v>
      </c>
      <c r="Q332" s="8">
        <v>76338</v>
      </c>
      <c r="R332" s="8">
        <v>364980</v>
      </c>
      <c r="S332" s="8">
        <v>144467</v>
      </c>
      <c r="T332" s="8">
        <v>0</v>
      </c>
    </row>
    <row r="333" spans="1:20">
      <c r="A333" s="1">
        <v>45254</v>
      </c>
      <c r="B333" s="9">
        <f>nyse_gme_volume_by_exchange[[#This Row],[Off Exchange2]]/SUM(nyse_gme_volume_by_exchange[[#This Row],[NYSE National]:[LTSE]])</f>
        <v>0.37222935331698681</v>
      </c>
      <c r="C333" s="12">
        <f>SUM(nyse_gme_volume_by_exchange[[#This Row],[NYSE National]:[LTSE]])</f>
        <v>1232474</v>
      </c>
      <c r="D333" s="8">
        <v>7182</v>
      </c>
      <c r="E333" s="8">
        <v>3990</v>
      </c>
      <c r="F333" s="8">
        <v>2833</v>
      </c>
      <c r="G333" s="8">
        <v>1033</v>
      </c>
      <c r="H333" s="8">
        <v>2878</v>
      </c>
      <c r="I333" s="8">
        <v>289358</v>
      </c>
      <c r="J333" s="8">
        <v>39712</v>
      </c>
      <c r="K333" s="8">
        <v>19545</v>
      </c>
      <c r="L333" s="8">
        <v>108086</v>
      </c>
      <c r="M333" s="8">
        <v>64074</v>
      </c>
      <c r="N333" s="8">
        <v>53992</v>
      </c>
      <c r="O333" s="8">
        <v>458763</v>
      </c>
      <c r="P333" s="8">
        <v>968</v>
      </c>
      <c r="Q333" s="8">
        <v>29466</v>
      </c>
      <c r="R333" s="8">
        <v>99868</v>
      </c>
      <c r="S333" s="8">
        <v>50726</v>
      </c>
      <c r="T333" s="8">
        <v>0</v>
      </c>
    </row>
    <row r="334" spans="1:20">
      <c r="A334" s="1">
        <v>45252</v>
      </c>
      <c r="B334" s="9">
        <f>nyse_gme_volume_by_exchange[[#This Row],[Off Exchange2]]/SUM(nyse_gme_volume_by_exchange[[#This Row],[NYSE National]:[LTSE]])</f>
        <v>0.40690830451804283</v>
      </c>
      <c r="C334" s="12">
        <f>SUM(nyse_gme_volume_by_exchange[[#This Row],[NYSE National]:[LTSE]])</f>
        <v>2362461</v>
      </c>
      <c r="D334" s="8">
        <v>34210</v>
      </c>
      <c r="E334" s="8">
        <v>8100</v>
      </c>
      <c r="F334" s="8">
        <v>1914</v>
      </c>
      <c r="G334" s="8">
        <v>13537</v>
      </c>
      <c r="H334" s="8">
        <v>12657</v>
      </c>
      <c r="I334" s="8">
        <v>519444</v>
      </c>
      <c r="J334" s="8">
        <v>52234</v>
      </c>
      <c r="K334" s="8">
        <v>32462</v>
      </c>
      <c r="L334" s="8">
        <v>186751</v>
      </c>
      <c r="M334" s="8">
        <v>87919</v>
      </c>
      <c r="N334" s="8">
        <v>83774</v>
      </c>
      <c r="O334" s="8">
        <v>961305</v>
      </c>
      <c r="P334" s="8">
        <v>1690</v>
      </c>
      <c r="Q334" s="8">
        <v>47465</v>
      </c>
      <c r="R334" s="8">
        <v>228723</v>
      </c>
      <c r="S334" s="8">
        <v>90276</v>
      </c>
      <c r="T334" s="8">
        <v>0</v>
      </c>
    </row>
    <row r="335" spans="1:20">
      <c r="A335" s="1">
        <v>45251</v>
      </c>
      <c r="B335" s="9">
        <f>nyse_gme_volume_by_exchange[[#This Row],[Off Exchange2]]/SUM(nyse_gme_volume_by_exchange[[#This Row],[NYSE National]:[LTSE]])</f>
        <v>0.32325731645291217</v>
      </c>
      <c r="C335" s="12">
        <f>SUM(nyse_gme_volume_by_exchange[[#This Row],[NYSE National]:[LTSE]])</f>
        <v>3710097</v>
      </c>
      <c r="D335" s="8">
        <v>15297</v>
      </c>
      <c r="E335" s="8">
        <v>15082</v>
      </c>
      <c r="F335" s="8">
        <v>5759</v>
      </c>
      <c r="G335" s="8">
        <v>1579</v>
      </c>
      <c r="H335" s="8">
        <v>16503</v>
      </c>
      <c r="I335" s="8">
        <v>894801</v>
      </c>
      <c r="J335" s="8">
        <v>105678</v>
      </c>
      <c r="K335" s="8">
        <v>64252</v>
      </c>
      <c r="L335" s="8">
        <v>254803</v>
      </c>
      <c r="M335" s="8">
        <v>222041</v>
      </c>
      <c r="N335" s="8">
        <v>151368</v>
      </c>
      <c r="O335" s="8">
        <v>1199316</v>
      </c>
      <c r="P335" s="8">
        <v>3478</v>
      </c>
      <c r="Q335" s="8">
        <v>55408</v>
      </c>
      <c r="R335" s="8">
        <v>433652</v>
      </c>
      <c r="S335" s="8">
        <v>271080</v>
      </c>
      <c r="T335" s="8">
        <v>0</v>
      </c>
    </row>
    <row r="336" spans="1:20">
      <c r="A336" s="1">
        <v>45250</v>
      </c>
      <c r="B336" s="9">
        <f>nyse_gme_volume_by_exchange[[#This Row],[Off Exchange2]]/SUM(nyse_gme_volume_by_exchange[[#This Row],[NYSE National]:[LTSE]])</f>
        <v>0.38801555277389521</v>
      </c>
      <c r="C336" s="12">
        <f>SUM(nyse_gme_volume_by_exchange[[#This Row],[NYSE National]:[LTSE]])</f>
        <v>2301583</v>
      </c>
      <c r="D336" s="8">
        <v>13838</v>
      </c>
      <c r="E336" s="8">
        <v>14446</v>
      </c>
      <c r="F336" s="8">
        <v>5353</v>
      </c>
      <c r="G336" s="8">
        <v>1561</v>
      </c>
      <c r="H336" s="8">
        <v>10182</v>
      </c>
      <c r="I336" s="8">
        <v>520192</v>
      </c>
      <c r="J336" s="8">
        <v>52128</v>
      </c>
      <c r="K336" s="8">
        <v>36223</v>
      </c>
      <c r="L336" s="8">
        <v>193082</v>
      </c>
      <c r="M336" s="8">
        <v>109914</v>
      </c>
      <c r="N336" s="8">
        <v>57475</v>
      </c>
      <c r="O336" s="8">
        <v>893050</v>
      </c>
      <c r="P336" s="8">
        <v>1763</v>
      </c>
      <c r="Q336" s="8">
        <v>54813</v>
      </c>
      <c r="R336" s="8">
        <v>258146</v>
      </c>
      <c r="S336" s="8">
        <v>79417</v>
      </c>
      <c r="T336" s="8">
        <v>0</v>
      </c>
    </row>
    <row r="337" spans="1:20">
      <c r="A337" s="1">
        <v>45247</v>
      </c>
      <c r="B337" s="9">
        <f>nyse_gme_volume_by_exchange[[#This Row],[Off Exchange2]]/SUM(nyse_gme_volume_by_exchange[[#This Row],[NYSE National]:[LTSE]])</f>
        <v>0.36447976915768032</v>
      </c>
      <c r="C337" s="12">
        <f>SUM(nyse_gme_volume_by_exchange[[#This Row],[NYSE National]:[LTSE]])</f>
        <v>3422596</v>
      </c>
      <c r="D337" s="8">
        <v>16194</v>
      </c>
      <c r="E337" s="8">
        <v>15029</v>
      </c>
      <c r="F337" s="8">
        <v>15280</v>
      </c>
      <c r="G337" s="8">
        <v>918</v>
      </c>
      <c r="H337" s="8">
        <v>11575</v>
      </c>
      <c r="I337" s="8">
        <v>831513</v>
      </c>
      <c r="J337" s="8">
        <v>68597</v>
      </c>
      <c r="K337" s="8">
        <v>52327</v>
      </c>
      <c r="L337" s="8">
        <v>218145</v>
      </c>
      <c r="M337" s="8">
        <v>192566</v>
      </c>
      <c r="N337" s="8">
        <v>111460</v>
      </c>
      <c r="O337" s="8">
        <v>1247467</v>
      </c>
      <c r="P337" s="8">
        <v>5904</v>
      </c>
      <c r="Q337" s="8">
        <v>77940</v>
      </c>
      <c r="R337" s="8">
        <v>413525</v>
      </c>
      <c r="S337" s="8">
        <v>144156</v>
      </c>
      <c r="T337" s="8">
        <v>0</v>
      </c>
    </row>
    <row r="338" spans="1:20">
      <c r="A338" s="1">
        <v>45246</v>
      </c>
      <c r="B338" s="9">
        <f>nyse_gme_volume_by_exchange[[#This Row],[Off Exchange2]]/SUM(nyse_gme_volume_by_exchange[[#This Row],[NYSE National]:[LTSE]])</f>
        <v>0.29823925870161272</v>
      </c>
      <c r="C338" s="12">
        <f>SUM(nyse_gme_volume_by_exchange[[#This Row],[NYSE National]:[LTSE]])</f>
        <v>3425773</v>
      </c>
      <c r="D338" s="8">
        <v>3410</v>
      </c>
      <c r="E338" s="8">
        <v>20422</v>
      </c>
      <c r="F338" s="8">
        <v>5982</v>
      </c>
      <c r="G338" s="8">
        <v>847</v>
      </c>
      <c r="H338" s="8">
        <v>14893</v>
      </c>
      <c r="I338" s="8">
        <v>855108</v>
      </c>
      <c r="J338" s="8">
        <v>74593</v>
      </c>
      <c r="K338" s="8">
        <v>54415</v>
      </c>
      <c r="L338" s="8">
        <v>250049</v>
      </c>
      <c r="M338" s="8">
        <v>205184</v>
      </c>
      <c r="N338" s="8">
        <v>97097</v>
      </c>
      <c r="O338" s="8">
        <v>1021700</v>
      </c>
      <c r="P338" s="8">
        <v>267813</v>
      </c>
      <c r="Q338" s="8">
        <v>59449</v>
      </c>
      <c r="R338" s="8">
        <v>358860</v>
      </c>
      <c r="S338" s="8">
        <v>135951</v>
      </c>
      <c r="T338" s="8">
        <v>0</v>
      </c>
    </row>
    <row r="339" spans="1:20">
      <c r="A339" s="1">
        <v>45245</v>
      </c>
      <c r="B339" s="9">
        <f>nyse_gme_volume_by_exchange[[#This Row],[Off Exchange2]]/SUM(nyse_gme_volume_by_exchange[[#This Row],[NYSE National]:[LTSE]])</f>
        <v>0.40189044878869923</v>
      </c>
      <c r="C339" s="12">
        <f>SUM(nyse_gme_volume_by_exchange[[#This Row],[NYSE National]:[LTSE]])</f>
        <v>4121561</v>
      </c>
      <c r="D339" s="8">
        <v>22593</v>
      </c>
      <c r="E339" s="8">
        <v>24581</v>
      </c>
      <c r="F339" s="8">
        <v>6332</v>
      </c>
      <c r="G339" s="8">
        <v>6119</v>
      </c>
      <c r="H339" s="8">
        <v>28463</v>
      </c>
      <c r="I339" s="8">
        <v>906511</v>
      </c>
      <c r="J339" s="8">
        <v>115342</v>
      </c>
      <c r="K339" s="8">
        <v>67326</v>
      </c>
      <c r="L339" s="8">
        <v>268684</v>
      </c>
      <c r="M339" s="8">
        <v>129363</v>
      </c>
      <c r="N339" s="8">
        <v>180413</v>
      </c>
      <c r="O339" s="8">
        <v>1656416</v>
      </c>
      <c r="P339" s="8">
        <v>13965</v>
      </c>
      <c r="Q339" s="8">
        <v>79621</v>
      </c>
      <c r="R339" s="8">
        <v>404569</v>
      </c>
      <c r="S339" s="8">
        <v>211263</v>
      </c>
      <c r="T339" s="8">
        <v>0</v>
      </c>
    </row>
    <row r="340" spans="1:20">
      <c r="A340" s="1">
        <v>45244</v>
      </c>
      <c r="B340" s="9">
        <f>nyse_gme_volume_by_exchange[[#This Row],[Off Exchange2]]/SUM(nyse_gme_volume_by_exchange[[#This Row],[NYSE National]:[LTSE]])</f>
        <v>0.37696803698389481</v>
      </c>
      <c r="C340" s="12">
        <f>SUM(nyse_gme_volume_by_exchange[[#This Row],[NYSE National]:[LTSE]])</f>
        <v>5187339</v>
      </c>
      <c r="D340" s="8">
        <v>23998</v>
      </c>
      <c r="E340" s="8">
        <v>16970</v>
      </c>
      <c r="F340" s="8">
        <v>9793</v>
      </c>
      <c r="G340" s="8">
        <v>2048</v>
      </c>
      <c r="H340" s="8">
        <v>17030</v>
      </c>
      <c r="I340" s="8">
        <v>1067546</v>
      </c>
      <c r="J340" s="8">
        <v>196734</v>
      </c>
      <c r="K340" s="8">
        <v>86893</v>
      </c>
      <c r="L340" s="8">
        <v>313042</v>
      </c>
      <c r="M340" s="8">
        <v>414183</v>
      </c>
      <c r="N340" s="8">
        <v>226913</v>
      </c>
      <c r="O340" s="8">
        <v>1955461</v>
      </c>
      <c r="P340" s="8">
        <v>2480</v>
      </c>
      <c r="Q340" s="8">
        <v>85957</v>
      </c>
      <c r="R340" s="8">
        <v>511652</v>
      </c>
      <c r="S340" s="8">
        <v>256639</v>
      </c>
      <c r="T340" s="8">
        <v>0</v>
      </c>
    </row>
    <row r="341" spans="1:20">
      <c r="A341" s="1">
        <v>45243</v>
      </c>
      <c r="B341" s="9">
        <f>nyse_gme_volume_by_exchange[[#This Row],[Off Exchange2]]/SUM(nyse_gme_volume_by_exchange[[#This Row],[NYSE National]:[LTSE]])</f>
        <v>0.37663131296524172</v>
      </c>
      <c r="C341" s="12">
        <f>SUM(nyse_gme_volume_by_exchange[[#This Row],[NYSE National]:[LTSE]])</f>
        <v>4318454</v>
      </c>
      <c r="D341" s="8">
        <v>13650</v>
      </c>
      <c r="E341" s="8">
        <v>15252</v>
      </c>
      <c r="F341" s="8">
        <v>8929</v>
      </c>
      <c r="G341" s="8">
        <v>2244</v>
      </c>
      <c r="H341" s="8">
        <v>15852</v>
      </c>
      <c r="I341" s="8">
        <v>1013361</v>
      </c>
      <c r="J341" s="8">
        <v>125260</v>
      </c>
      <c r="K341" s="8">
        <v>55716</v>
      </c>
      <c r="L341" s="8">
        <v>346311</v>
      </c>
      <c r="M341" s="8">
        <v>181548</v>
      </c>
      <c r="N341" s="8">
        <v>149970</v>
      </c>
      <c r="O341" s="8">
        <v>1626465</v>
      </c>
      <c r="P341" s="8">
        <v>1542</v>
      </c>
      <c r="Q341" s="8">
        <v>107360</v>
      </c>
      <c r="R341" s="8">
        <v>504613</v>
      </c>
      <c r="S341" s="8">
        <v>150381</v>
      </c>
      <c r="T341" s="8">
        <v>0</v>
      </c>
    </row>
    <row r="342" spans="1:20">
      <c r="A342" s="1">
        <v>45240</v>
      </c>
      <c r="B342" s="9">
        <f>nyse_gme_volume_by_exchange[[#This Row],[Off Exchange2]]/SUM(nyse_gme_volume_by_exchange[[#This Row],[NYSE National]:[LTSE]])</f>
        <v>0.35931957441406592</v>
      </c>
      <c r="C342" s="12">
        <f>SUM(nyse_gme_volume_by_exchange[[#This Row],[NYSE National]:[LTSE]])</f>
        <v>3875692</v>
      </c>
      <c r="D342" s="8">
        <v>7204</v>
      </c>
      <c r="E342" s="8">
        <v>8464</v>
      </c>
      <c r="F342" s="8">
        <v>6538</v>
      </c>
      <c r="G342" s="8">
        <v>1136</v>
      </c>
      <c r="H342" s="8">
        <v>9358</v>
      </c>
      <c r="I342" s="8">
        <v>818244</v>
      </c>
      <c r="J342" s="8">
        <v>104528</v>
      </c>
      <c r="K342" s="8">
        <v>74208</v>
      </c>
      <c r="L342" s="8">
        <v>251317</v>
      </c>
      <c r="M342" s="8">
        <v>228652</v>
      </c>
      <c r="N342" s="8">
        <v>133515</v>
      </c>
      <c r="O342" s="8">
        <v>1392612</v>
      </c>
      <c r="P342" s="8">
        <v>1238</v>
      </c>
      <c r="Q342" s="8">
        <v>60405</v>
      </c>
      <c r="R342" s="8">
        <v>618399</v>
      </c>
      <c r="S342" s="8">
        <v>159874</v>
      </c>
      <c r="T342" s="8">
        <v>0</v>
      </c>
    </row>
    <row r="343" spans="1:20">
      <c r="A343" s="1">
        <v>45239</v>
      </c>
      <c r="B343" s="9">
        <f>nyse_gme_volume_by_exchange[[#This Row],[Off Exchange2]]/SUM(nyse_gme_volume_by_exchange[[#This Row],[NYSE National]:[LTSE]])</f>
        <v>0.33743647476008043</v>
      </c>
      <c r="C343" s="12">
        <f>SUM(nyse_gme_volume_by_exchange[[#This Row],[NYSE National]:[LTSE]])</f>
        <v>2750088</v>
      </c>
      <c r="D343" s="8">
        <v>7586</v>
      </c>
      <c r="E343" s="8">
        <v>5047</v>
      </c>
      <c r="F343" s="8">
        <v>5563</v>
      </c>
      <c r="G343" s="8">
        <v>3079</v>
      </c>
      <c r="H343" s="8">
        <v>3562</v>
      </c>
      <c r="I343" s="8">
        <v>814868</v>
      </c>
      <c r="J343" s="8">
        <v>94532</v>
      </c>
      <c r="K343" s="8">
        <v>52931</v>
      </c>
      <c r="L343" s="8">
        <v>210620</v>
      </c>
      <c r="M343" s="8">
        <v>157115</v>
      </c>
      <c r="N343" s="8">
        <v>85391</v>
      </c>
      <c r="O343" s="8">
        <v>927980</v>
      </c>
      <c r="P343" s="8">
        <v>2507</v>
      </c>
      <c r="Q343" s="8">
        <v>63790</v>
      </c>
      <c r="R343" s="8">
        <v>234534</v>
      </c>
      <c r="S343" s="8">
        <v>80983</v>
      </c>
      <c r="T343" s="8">
        <v>0</v>
      </c>
    </row>
    <row r="344" spans="1:20">
      <c r="A344" s="1">
        <v>45238</v>
      </c>
      <c r="B344" s="9">
        <f>nyse_gme_volume_by_exchange[[#This Row],[Off Exchange2]]/SUM(nyse_gme_volume_by_exchange[[#This Row],[NYSE National]:[LTSE]])</f>
        <v>0.38943704375122024</v>
      </c>
      <c r="C344" s="12">
        <f>SUM(nyse_gme_volume_by_exchange[[#This Row],[NYSE National]:[LTSE]])</f>
        <v>1705621</v>
      </c>
      <c r="D344" s="8">
        <v>1817</v>
      </c>
      <c r="E344" s="8">
        <v>6929</v>
      </c>
      <c r="F344" s="8">
        <v>3113</v>
      </c>
      <c r="G344" s="8">
        <v>2025</v>
      </c>
      <c r="H344" s="8">
        <v>8312</v>
      </c>
      <c r="I344" s="8">
        <v>383857</v>
      </c>
      <c r="J344" s="8">
        <v>48528</v>
      </c>
      <c r="K344" s="8">
        <v>40574</v>
      </c>
      <c r="L344" s="8">
        <v>121089</v>
      </c>
      <c r="M344" s="8">
        <v>109938</v>
      </c>
      <c r="N344" s="8">
        <v>62194</v>
      </c>
      <c r="O344" s="8">
        <v>664232</v>
      </c>
      <c r="P344" s="8">
        <v>185</v>
      </c>
      <c r="Q344" s="8">
        <v>34606</v>
      </c>
      <c r="R344" s="8">
        <v>152502</v>
      </c>
      <c r="S344" s="8">
        <v>65720</v>
      </c>
      <c r="T344" s="8">
        <v>0</v>
      </c>
    </row>
    <row r="345" spans="1:20">
      <c r="A345" s="1">
        <v>45237</v>
      </c>
      <c r="B345" s="9">
        <f>nyse_gme_volume_by_exchange[[#This Row],[Off Exchange2]]/SUM(nyse_gme_volume_by_exchange[[#This Row],[NYSE National]:[LTSE]])</f>
        <v>0.43716222300374963</v>
      </c>
      <c r="C345" s="12">
        <f>SUM(nyse_gme_volume_by_exchange[[#This Row],[NYSE National]:[LTSE]])</f>
        <v>2354364</v>
      </c>
      <c r="D345" s="8">
        <v>2416</v>
      </c>
      <c r="E345" s="8">
        <v>6758</v>
      </c>
      <c r="F345" s="8">
        <v>3017</v>
      </c>
      <c r="G345" s="8">
        <v>6010</v>
      </c>
      <c r="H345" s="8">
        <v>5329</v>
      </c>
      <c r="I345" s="8">
        <v>380582</v>
      </c>
      <c r="J345" s="8">
        <v>45216</v>
      </c>
      <c r="K345" s="8">
        <v>48276</v>
      </c>
      <c r="L345" s="8">
        <v>155688</v>
      </c>
      <c r="M345" s="8">
        <v>167427</v>
      </c>
      <c r="N345" s="8">
        <v>64393</v>
      </c>
      <c r="O345" s="8">
        <v>1029239</v>
      </c>
      <c r="P345" s="8">
        <v>1855</v>
      </c>
      <c r="Q345" s="8">
        <v>47034</v>
      </c>
      <c r="R345" s="8">
        <v>300129</v>
      </c>
      <c r="S345" s="8">
        <v>90995</v>
      </c>
      <c r="T345" s="8">
        <v>0</v>
      </c>
    </row>
    <row r="346" spans="1:20">
      <c r="A346" s="1">
        <v>45236</v>
      </c>
      <c r="B346" s="9">
        <f>nyse_gme_volume_by_exchange[[#This Row],[Off Exchange2]]/SUM(nyse_gme_volume_by_exchange[[#This Row],[NYSE National]:[LTSE]])</f>
        <v>0.38227424795520604</v>
      </c>
      <c r="C346" s="12">
        <f>SUM(nyse_gme_volume_by_exchange[[#This Row],[NYSE National]:[LTSE]])</f>
        <v>2164399</v>
      </c>
      <c r="D346" s="8">
        <v>1616</v>
      </c>
      <c r="E346" s="8">
        <v>4703</v>
      </c>
      <c r="F346" s="8">
        <v>2507</v>
      </c>
      <c r="G346" s="8">
        <v>2301</v>
      </c>
      <c r="H346" s="8">
        <v>10840</v>
      </c>
      <c r="I346" s="8">
        <v>480206</v>
      </c>
      <c r="J346" s="8">
        <v>91379</v>
      </c>
      <c r="K346" s="8">
        <v>39591</v>
      </c>
      <c r="L346" s="8">
        <v>102229</v>
      </c>
      <c r="M346" s="8">
        <v>145838</v>
      </c>
      <c r="N346" s="8">
        <v>52438</v>
      </c>
      <c r="O346" s="8">
        <v>827394</v>
      </c>
      <c r="P346" s="8">
        <v>598</v>
      </c>
      <c r="Q346" s="8">
        <v>40698</v>
      </c>
      <c r="R346" s="8">
        <v>298130</v>
      </c>
      <c r="S346" s="8">
        <v>63931</v>
      </c>
      <c r="T346" s="8">
        <v>0</v>
      </c>
    </row>
    <row r="347" spans="1:20">
      <c r="A347" s="1">
        <v>45233</v>
      </c>
      <c r="B347" s="9">
        <f>nyse_gme_volume_by_exchange[[#This Row],[Off Exchange2]]/SUM(nyse_gme_volume_by_exchange[[#This Row],[NYSE National]:[LTSE]])</f>
        <v>0.36940035472553273</v>
      </c>
      <c r="C347" s="12">
        <f>SUM(nyse_gme_volume_by_exchange[[#This Row],[NYSE National]:[LTSE]])</f>
        <v>2966237</v>
      </c>
      <c r="D347" s="8">
        <v>3349</v>
      </c>
      <c r="E347" s="8">
        <v>7059</v>
      </c>
      <c r="F347" s="8">
        <v>4885</v>
      </c>
      <c r="G347" s="8">
        <v>2753</v>
      </c>
      <c r="H347" s="8">
        <v>11187</v>
      </c>
      <c r="I347" s="8">
        <v>615051</v>
      </c>
      <c r="J347" s="8">
        <v>80846</v>
      </c>
      <c r="K347" s="8">
        <v>45274</v>
      </c>
      <c r="L347" s="8">
        <v>188717</v>
      </c>
      <c r="M347" s="8">
        <v>179666</v>
      </c>
      <c r="N347" s="8">
        <v>122624</v>
      </c>
      <c r="O347" s="8">
        <v>1095729</v>
      </c>
      <c r="P347" s="8">
        <v>2944</v>
      </c>
      <c r="Q347" s="8">
        <v>58983</v>
      </c>
      <c r="R347" s="8">
        <v>414825</v>
      </c>
      <c r="S347" s="8">
        <v>132345</v>
      </c>
      <c r="T347" s="8">
        <v>0</v>
      </c>
    </row>
    <row r="348" spans="1:20">
      <c r="A348" s="1">
        <v>45232</v>
      </c>
      <c r="B348" s="9">
        <f>nyse_gme_volume_by_exchange[[#This Row],[Off Exchange2]]/SUM(nyse_gme_volume_by_exchange[[#This Row],[NYSE National]:[LTSE]])</f>
        <v>0.36181921922511312</v>
      </c>
      <c r="C348" s="12">
        <f>SUM(nyse_gme_volume_by_exchange[[#This Row],[NYSE National]:[LTSE]])</f>
        <v>3566585</v>
      </c>
      <c r="D348" s="8">
        <v>12588</v>
      </c>
      <c r="E348" s="8">
        <v>6005</v>
      </c>
      <c r="F348" s="8">
        <v>6154</v>
      </c>
      <c r="G348" s="8">
        <v>6908</v>
      </c>
      <c r="H348" s="8">
        <v>11931</v>
      </c>
      <c r="I348" s="8">
        <v>881502</v>
      </c>
      <c r="J348" s="8">
        <v>99062</v>
      </c>
      <c r="K348" s="8">
        <v>45289</v>
      </c>
      <c r="L348" s="8">
        <v>259991</v>
      </c>
      <c r="M348" s="8">
        <v>194549</v>
      </c>
      <c r="N348" s="8">
        <v>108959</v>
      </c>
      <c r="O348" s="8">
        <v>1290459</v>
      </c>
      <c r="P348" s="8">
        <v>1101</v>
      </c>
      <c r="Q348" s="8">
        <v>59035</v>
      </c>
      <c r="R348" s="8">
        <v>442655</v>
      </c>
      <c r="S348" s="8">
        <v>140397</v>
      </c>
      <c r="T348" s="8">
        <v>0</v>
      </c>
    </row>
    <row r="349" spans="1:20">
      <c r="A349" s="1">
        <v>45231</v>
      </c>
      <c r="B349" s="9">
        <f>nyse_gme_volume_by_exchange[[#This Row],[Off Exchange2]]/SUM(nyse_gme_volume_by_exchange[[#This Row],[NYSE National]:[LTSE]])</f>
        <v>0.32885032613848192</v>
      </c>
      <c r="C349" s="12">
        <f>SUM(nyse_gme_volume_by_exchange[[#This Row],[NYSE National]:[LTSE]])</f>
        <v>3430138</v>
      </c>
      <c r="D349" s="8">
        <v>11853</v>
      </c>
      <c r="E349" s="8">
        <v>12378</v>
      </c>
      <c r="F349" s="8">
        <v>4222</v>
      </c>
      <c r="G349" s="8">
        <v>2053</v>
      </c>
      <c r="H349" s="8">
        <v>10108</v>
      </c>
      <c r="I349" s="8">
        <v>1025014</v>
      </c>
      <c r="J349" s="8">
        <v>122696</v>
      </c>
      <c r="K349" s="8">
        <v>63499</v>
      </c>
      <c r="L349" s="8">
        <v>240278</v>
      </c>
      <c r="M349" s="8">
        <v>178018</v>
      </c>
      <c r="N349" s="8">
        <v>118020</v>
      </c>
      <c r="O349" s="8">
        <v>1128002</v>
      </c>
      <c r="P349" s="8">
        <v>730</v>
      </c>
      <c r="Q349" s="8">
        <v>45715</v>
      </c>
      <c r="R349" s="8">
        <v>371131</v>
      </c>
      <c r="S349" s="8">
        <v>96421</v>
      </c>
      <c r="T349" s="8">
        <v>0</v>
      </c>
    </row>
    <row r="350" spans="1:20">
      <c r="A350" s="1">
        <v>45230</v>
      </c>
      <c r="B350" s="9">
        <f>nyse_gme_volume_by_exchange[[#This Row],[Off Exchange2]]/SUM(nyse_gme_volume_by_exchange[[#This Row],[NYSE National]:[LTSE]])</f>
        <v>0.37525534812926142</v>
      </c>
      <c r="C350" s="12">
        <f>SUM(nyse_gme_volume_by_exchange[[#This Row],[NYSE National]:[LTSE]])</f>
        <v>4574637</v>
      </c>
      <c r="D350" s="8">
        <v>20249</v>
      </c>
      <c r="E350" s="8">
        <v>16656</v>
      </c>
      <c r="F350" s="8">
        <v>15886</v>
      </c>
      <c r="G350" s="8">
        <v>15712</v>
      </c>
      <c r="H350" s="8">
        <v>16509</v>
      </c>
      <c r="I350" s="8">
        <v>1090501</v>
      </c>
      <c r="J350" s="8">
        <v>261162</v>
      </c>
      <c r="K350" s="8">
        <v>44284</v>
      </c>
      <c r="L350" s="8">
        <v>275773</v>
      </c>
      <c r="M350" s="8">
        <v>236447</v>
      </c>
      <c r="N350" s="8">
        <v>156713</v>
      </c>
      <c r="O350" s="8">
        <v>1716657</v>
      </c>
      <c r="P350" s="8">
        <v>2300</v>
      </c>
      <c r="Q350" s="8">
        <v>91931</v>
      </c>
      <c r="R350" s="8">
        <v>469451</v>
      </c>
      <c r="S350" s="8">
        <v>144406</v>
      </c>
      <c r="T350" s="8">
        <v>0</v>
      </c>
    </row>
    <row r="351" spans="1:20">
      <c r="A351" s="1">
        <v>45229</v>
      </c>
      <c r="B351" s="9">
        <f>nyse_gme_volume_by_exchange[[#This Row],[Off Exchange2]]/SUM(nyse_gme_volume_by_exchange[[#This Row],[NYSE National]:[LTSE]])</f>
        <v>0.38840008412115401</v>
      </c>
      <c r="C351" s="12">
        <f>SUM(nyse_gme_volume_by_exchange[[#This Row],[NYSE National]:[LTSE]])</f>
        <v>3475939</v>
      </c>
      <c r="D351" s="8">
        <v>3964</v>
      </c>
      <c r="E351" s="8">
        <v>11968</v>
      </c>
      <c r="F351" s="8">
        <v>4492</v>
      </c>
      <c r="G351" s="8">
        <v>2742</v>
      </c>
      <c r="H351" s="8">
        <v>15861</v>
      </c>
      <c r="I351" s="8">
        <v>879031</v>
      </c>
      <c r="J351" s="8">
        <v>130158</v>
      </c>
      <c r="K351" s="8">
        <v>59437</v>
      </c>
      <c r="L351" s="8">
        <v>195985</v>
      </c>
      <c r="M351" s="8">
        <v>248990</v>
      </c>
      <c r="N351" s="8">
        <v>78669</v>
      </c>
      <c r="O351" s="8">
        <v>1350055</v>
      </c>
      <c r="P351" s="8">
        <v>496</v>
      </c>
      <c r="Q351" s="8">
        <v>93654</v>
      </c>
      <c r="R351" s="8">
        <v>299474</v>
      </c>
      <c r="S351" s="8">
        <v>100963</v>
      </c>
      <c r="T351" s="8">
        <v>0</v>
      </c>
    </row>
    <row r="352" spans="1:20">
      <c r="A352" s="1">
        <v>45226</v>
      </c>
      <c r="B352" s="9">
        <f>nyse_gme_volume_by_exchange[[#This Row],[Off Exchange2]]/SUM(nyse_gme_volume_by_exchange[[#This Row],[NYSE National]:[LTSE]])</f>
        <v>0.38817931733113697</v>
      </c>
      <c r="C352" s="12">
        <f>SUM(nyse_gme_volume_by_exchange[[#This Row],[NYSE National]:[LTSE]])</f>
        <v>2481701</v>
      </c>
      <c r="D352" s="8">
        <v>10128</v>
      </c>
      <c r="E352" s="8">
        <v>4641</v>
      </c>
      <c r="F352" s="8">
        <v>4473</v>
      </c>
      <c r="G352" s="8">
        <v>872</v>
      </c>
      <c r="H352" s="8">
        <v>10272</v>
      </c>
      <c r="I352" s="8">
        <v>599200</v>
      </c>
      <c r="J352" s="8">
        <v>53326</v>
      </c>
      <c r="K352" s="8">
        <v>46290</v>
      </c>
      <c r="L352" s="8">
        <v>180099</v>
      </c>
      <c r="M352" s="8">
        <v>169348</v>
      </c>
      <c r="N352" s="8">
        <v>73895</v>
      </c>
      <c r="O352" s="8">
        <v>963345</v>
      </c>
      <c r="P352" s="8">
        <v>528</v>
      </c>
      <c r="Q352" s="8">
        <v>43917</v>
      </c>
      <c r="R352" s="8">
        <v>208914</v>
      </c>
      <c r="S352" s="8">
        <v>112453</v>
      </c>
      <c r="T352" s="8">
        <v>0</v>
      </c>
    </row>
    <row r="353" spans="1:20">
      <c r="A353" s="1">
        <v>45225</v>
      </c>
      <c r="B353" s="9">
        <f>nyse_gme_volume_by_exchange[[#This Row],[Off Exchange2]]/SUM(nyse_gme_volume_by_exchange[[#This Row],[NYSE National]:[LTSE]])</f>
        <v>0.34787389039289068</v>
      </c>
      <c r="C353" s="12">
        <f>SUM(nyse_gme_volume_by_exchange[[#This Row],[NYSE National]:[LTSE]])</f>
        <v>2036419</v>
      </c>
      <c r="D353" s="8">
        <v>8792</v>
      </c>
      <c r="E353" s="8">
        <v>7773</v>
      </c>
      <c r="F353" s="8">
        <v>2228</v>
      </c>
      <c r="G353" s="8">
        <v>2073</v>
      </c>
      <c r="H353" s="8">
        <v>11579</v>
      </c>
      <c r="I353" s="8">
        <v>504644</v>
      </c>
      <c r="J353" s="8">
        <v>59219</v>
      </c>
      <c r="K353" s="8">
        <v>36503</v>
      </c>
      <c r="L353" s="8">
        <v>110310</v>
      </c>
      <c r="M353" s="8">
        <v>164949</v>
      </c>
      <c r="N353" s="8">
        <v>76368</v>
      </c>
      <c r="O353" s="8">
        <v>708417</v>
      </c>
      <c r="P353" s="8">
        <v>271</v>
      </c>
      <c r="Q353" s="8">
        <v>49328</v>
      </c>
      <c r="R353" s="8">
        <v>215278</v>
      </c>
      <c r="S353" s="8">
        <v>78687</v>
      </c>
      <c r="T353" s="8">
        <v>0</v>
      </c>
    </row>
    <row r="354" spans="1:20">
      <c r="A354" s="1">
        <v>45224</v>
      </c>
      <c r="B354" s="9">
        <f>nyse_gme_volume_by_exchange[[#This Row],[Off Exchange2]]/SUM(nyse_gme_volume_by_exchange[[#This Row],[NYSE National]:[LTSE]])</f>
        <v>0.32820442438290431</v>
      </c>
      <c r="C354" s="12">
        <f>SUM(nyse_gme_volume_by_exchange[[#This Row],[NYSE National]:[LTSE]])</f>
        <v>1967280</v>
      </c>
      <c r="D354" s="8">
        <v>6574</v>
      </c>
      <c r="E354" s="8">
        <v>5245</v>
      </c>
      <c r="F354" s="8">
        <v>1353</v>
      </c>
      <c r="G354" s="8">
        <v>1718</v>
      </c>
      <c r="H354" s="8">
        <v>2581</v>
      </c>
      <c r="I354" s="8">
        <v>430670</v>
      </c>
      <c r="J354" s="8">
        <v>48908</v>
      </c>
      <c r="K354" s="8">
        <v>76474</v>
      </c>
      <c r="L354" s="8">
        <v>132369</v>
      </c>
      <c r="M354" s="8">
        <v>160394</v>
      </c>
      <c r="N354" s="8">
        <v>68229</v>
      </c>
      <c r="O354" s="8">
        <v>645670</v>
      </c>
      <c r="P354" s="8">
        <v>525</v>
      </c>
      <c r="Q354" s="8">
        <v>64275</v>
      </c>
      <c r="R354" s="8">
        <v>237320</v>
      </c>
      <c r="S354" s="8">
        <v>84975</v>
      </c>
      <c r="T354" s="8">
        <v>0</v>
      </c>
    </row>
    <row r="355" spans="1:20">
      <c r="A355" s="1">
        <v>45223</v>
      </c>
      <c r="B355" s="9">
        <f>nyse_gme_volume_by_exchange[[#This Row],[Off Exchange2]]/SUM(nyse_gme_volume_by_exchange[[#This Row],[NYSE National]:[LTSE]])</f>
        <v>0.36633278273023345</v>
      </c>
      <c r="C355" s="12">
        <f>SUM(nyse_gme_volume_by_exchange[[#This Row],[NYSE National]:[LTSE]])</f>
        <v>3738325</v>
      </c>
      <c r="D355" s="8">
        <v>11355</v>
      </c>
      <c r="E355" s="8">
        <v>12230</v>
      </c>
      <c r="F355" s="8">
        <v>3394</v>
      </c>
      <c r="G355" s="8">
        <v>1048</v>
      </c>
      <c r="H355" s="8">
        <v>12367</v>
      </c>
      <c r="I355" s="8">
        <v>920156</v>
      </c>
      <c r="J355" s="8">
        <v>108679</v>
      </c>
      <c r="K355" s="8">
        <v>52249</v>
      </c>
      <c r="L355" s="8">
        <v>207186</v>
      </c>
      <c r="M355" s="8">
        <v>314532</v>
      </c>
      <c r="N355" s="8">
        <v>113946</v>
      </c>
      <c r="O355" s="8">
        <v>1369471</v>
      </c>
      <c r="P355" s="8">
        <v>525</v>
      </c>
      <c r="Q355" s="8">
        <v>105105</v>
      </c>
      <c r="R355" s="8">
        <v>339717</v>
      </c>
      <c r="S355" s="8">
        <v>166365</v>
      </c>
      <c r="T355" s="8">
        <v>0</v>
      </c>
    </row>
    <row r="356" spans="1:20">
      <c r="A356" s="1">
        <v>45222</v>
      </c>
      <c r="B356" s="9">
        <f>nyse_gme_volume_by_exchange[[#This Row],[Off Exchange2]]/SUM(nyse_gme_volume_by_exchange[[#This Row],[NYSE National]:[LTSE]])</f>
        <v>0.34595697230836392</v>
      </c>
      <c r="C356" s="12">
        <f>SUM(nyse_gme_volume_by_exchange[[#This Row],[NYSE National]:[LTSE]])</f>
        <v>2785462</v>
      </c>
      <c r="D356" s="8">
        <v>16597</v>
      </c>
      <c r="E356" s="8">
        <v>6780</v>
      </c>
      <c r="F356" s="8">
        <v>4519</v>
      </c>
      <c r="G356" s="8">
        <v>2485</v>
      </c>
      <c r="H356" s="8">
        <v>10876</v>
      </c>
      <c r="I356" s="8">
        <v>727407</v>
      </c>
      <c r="J356" s="8">
        <v>78106</v>
      </c>
      <c r="K356" s="8">
        <v>41293</v>
      </c>
      <c r="L356" s="8">
        <v>139740</v>
      </c>
      <c r="M356" s="8">
        <v>167148</v>
      </c>
      <c r="N356" s="8">
        <v>102275</v>
      </c>
      <c r="O356" s="8">
        <v>963650</v>
      </c>
      <c r="P356" s="8">
        <v>325</v>
      </c>
      <c r="Q356" s="8">
        <v>76381</v>
      </c>
      <c r="R356" s="8">
        <v>320546</v>
      </c>
      <c r="S356" s="8">
        <v>127334</v>
      </c>
      <c r="T356" s="8">
        <v>0</v>
      </c>
    </row>
    <row r="357" spans="1:20">
      <c r="A357" s="1">
        <v>45219</v>
      </c>
      <c r="B357" s="9">
        <f>nyse_gme_volume_by_exchange[[#This Row],[Off Exchange2]]/SUM(nyse_gme_volume_by_exchange[[#This Row],[NYSE National]:[LTSE]])</f>
        <v>0.42621437173825771</v>
      </c>
      <c r="C357" s="12">
        <f>SUM(nyse_gme_volume_by_exchange[[#This Row],[NYSE National]:[LTSE]])</f>
        <v>3661770</v>
      </c>
      <c r="D357" s="8">
        <v>12100</v>
      </c>
      <c r="E357" s="8">
        <v>8420</v>
      </c>
      <c r="F357" s="8">
        <v>5330</v>
      </c>
      <c r="G357" s="8">
        <v>2755</v>
      </c>
      <c r="H357" s="8">
        <v>5372</v>
      </c>
      <c r="I357" s="8">
        <v>769666</v>
      </c>
      <c r="J357" s="8">
        <v>121525</v>
      </c>
      <c r="K357" s="8">
        <v>65315</v>
      </c>
      <c r="L357" s="8">
        <v>224441</v>
      </c>
      <c r="M357" s="8">
        <v>178176</v>
      </c>
      <c r="N357" s="8">
        <v>124250</v>
      </c>
      <c r="O357" s="8">
        <v>1560699</v>
      </c>
      <c r="P357" s="8">
        <v>1454</v>
      </c>
      <c r="Q357" s="8">
        <v>77328</v>
      </c>
      <c r="R357" s="8">
        <v>334969</v>
      </c>
      <c r="S357" s="8">
        <v>169970</v>
      </c>
      <c r="T357" s="8">
        <v>0</v>
      </c>
    </row>
    <row r="358" spans="1:20">
      <c r="A358" s="1">
        <v>45218</v>
      </c>
      <c r="B358" s="9">
        <f>nyse_gme_volume_by_exchange[[#This Row],[Off Exchange2]]/SUM(nyse_gme_volume_by_exchange[[#This Row],[NYSE National]:[LTSE]])</f>
        <v>0.37631003791641859</v>
      </c>
      <c r="C358" s="12">
        <f>SUM(nyse_gme_volume_by_exchange[[#This Row],[NYSE National]:[LTSE]])</f>
        <v>5808038</v>
      </c>
      <c r="D358" s="8">
        <v>28460</v>
      </c>
      <c r="E358" s="8">
        <v>24480</v>
      </c>
      <c r="F358" s="8">
        <v>12053</v>
      </c>
      <c r="G358" s="8">
        <v>9123</v>
      </c>
      <c r="H358" s="8">
        <v>14455</v>
      </c>
      <c r="I358" s="8">
        <v>1243195</v>
      </c>
      <c r="J358" s="8">
        <v>279069</v>
      </c>
      <c r="K358" s="8">
        <v>113375</v>
      </c>
      <c r="L358" s="8">
        <v>372376</v>
      </c>
      <c r="M358" s="8">
        <v>371213</v>
      </c>
      <c r="N358" s="8">
        <v>231971</v>
      </c>
      <c r="O358" s="8">
        <v>2185623</v>
      </c>
      <c r="P358" s="8">
        <v>631</v>
      </c>
      <c r="Q358" s="8">
        <v>86494</v>
      </c>
      <c r="R358" s="8">
        <v>538729</v>
      </c>
      <c r="S358" s="8">
        <v>296791</v>
      </c>
      <c r="T358" s="8">
        <v>0</v>
      </c>
    </row>
    <row r="359" spans="1:20">
      <c r="A359" s="1">
        <v>45217</v>
      </c>
      <c r="B359" s="9">
        <f>nyse_gme_volume_by_exchange[[#This Row],[Off Exchange2]]/SUM(nyse_gme_volume_by_exchange[[#This Row],[NYSE National]:[LTSE]])</f>
        <v>0.351523426705312</v>
      </c>
      <c r="C359" s="12">
        <f>SUM(nyse_gme_volume_by_exchange[[#This Row],[NYSE National]:[LTSE]])</f>
        <v>4045682</v>
      </c>
      <c r="D359" s="8">
        <v>17202</v>
      </c>
      <c r="E359" s="8">
        <v>18801</v>
      </c>
      <c r="F359" s="8">
        <v>7706</v>
      </c>
      <c r="G359" s="8">
        <v>3839</v>
      </c>
      <c r="H359" s="8">
        <v>19732</v>
      </c>
      <c r="I359" s="8">
        <v>875124</v>
      </c>
      <c r="J359" s="8">
        <v>123409</v>
      </c>
      <c r="K359" s="8">
        <v>108481</v>
      </c>
      <c r="L359" s="8">
        <v>254749</v>
      </c>
      <c r="M359" s="8">
        <v>273389</v>
      </c>
      <c r="N359" s="8">
        <v>191794</v>
      </c>
      <c r="O359" s="8">
        <v>1422152</v>
      </c>
      <c r="P359" s="8">
        <v>1581</v>
      </c>
      <c r="Q359" s="8">
        <v>79058</v>
      </c>
      <c r="R359" s="8">
        <v>438260</v>
      </c>
      <c r="S359" s="8">
        <v>210405</v>
      </c>
      <c r="T359" s="8">
        <v>0</v>
      </c>
    </row>
    <row r="360" spans="1:20">
      <c r="A360" s="1">
        <v>45216</v>
      </c>
      <c r="B360" s="9">
        <f>nyse_gme_volume_by_exchange[[#This Row],[Off Exchange2]]/SUM(nyse_gme_volume_by_exchange[[#This Row],[NYSE National]:[LTSE]])</f>
        <v>0.34003982041772401</v>
      </c>
      <c r="C360" s="12">
        <f>SUM(nyse_gme_volume_by_exchange[[#This Row],[NYSE National]:[LTSE]])</f>
        <v>3842250</v>
      </c>
      <c r="D360" s="8">
        <v>16510</v>
      </c>
      <c r="E360" s="8">
        <v>39268</v>
      </c>
      <c r="F360" s="8">
        <v>5297</v>
      </c>
      <c r="G360" s="8">
        <v>1611</v>
      </c>
      <c r="H360" s="8">
        <v>7637</v>
      </c>
      <c r="I360" s="8">
        <v>1191251</v>
      </c>
      <c r="J360" s="8">
        <v>81472</v>
      </c>
      <c r="K360" s="8">
        <v>80337</v>
      </c>
      <c r="L360" s="8">
        <v>263838</v>
      </c>
      <c r="M360" s="8">
        <v>193597</v>
      </c>
      <c r="N360" s="8">
        <v>133639</v>
      </c>
      <c r="O360" s="8">
        <v>1306518</v>
      </c>
      <c r="P360" s="8">
        <v>1056</v>
      </c>
      <c r="Q360" s="8">
        <v>52149</v>
      </c>
      <c r="R360" s="8">
        <v>312044</v>
      </c>
      <c r="S360" s="8">
        <v>156026</v>
      </c>
      <c r="T360" s="8">
        <v>0</v>
      </c>
    </row>
    <row r="361" spans="1:20">
      <c r="A361" s="1">
        <v>45215</v>
      </c>
      <c r="B361" s="9">
        <f>nyse_gme_volume_by_exchange[[#This Row],[Off Exchange2]]/SUM(nyse_gme_volume_by_exchange[[#This Row],[NYSE National]:[LTSE]])</f>
        <v>0.39957521530661366</v>
      </c>
      <c r="C361" s="12">
        <f>SUM(nyse_gme_volume_by_exchange[[#This Row],[NYSE National]:[LTSE]])</f>
        <v>3508601</v>
      </c>
      <c r="D361" s="8">
        <v>8923</v>
      </c>
      <c r="E361" s="8">
        <v>12566</v>
      </c>
      <c r="F361" s="8">
        <v>4975</v>
      </c>
      <c r="G361" s="8">
        <v>895</v>
      </c>
      <c r="H361" s="8">
        <v>8601</v>
      </c>
      <c r="I361" s="8">
        <v>813089</v>
      </c>
      <c r="J361" s="8">
        <v>80838</v>
      </c>
      <c r="K361" s="8">
        <v>58169</v>
      </c>
      <c r="L361" s="8">
        <v>317026</v>
      </c>
      <c r="M361" s="8">
        <v>229277</v>
      </c>
      <c r="N361" s="8">
        <v>114579</v>
      </c>
      <c r="O361" s="8">
        <v>1401950</v>
      </c>
      <c r="P361" s="8">
        <v>1980</v>
      </c>
      <c r="Q361" s="8">
        <v>77950</v>
      </c>
      <c r="R361" s="8">
        <v>263830</v>
      </c>
      <c r="S361" s="8">
        <v>113953</v>
      </c>
      <c r="T361" s="8">
        <v>0</v>
      </c>
    </row>
    <row r="362" spans="1:20">
      <c r="A362" s="1">
        <v>45212</v>
      </c>
      <c r="B362" s="9">
        <f>nyse_gme_volume_by_exchange[[#This Row],[Off Exchange2]]/SUM(nyse_gme_volume_by_exchange[[#This Row],[NYSE National]:[LTSE]])</f>
        <v>0.34368253231502927</v>
      </c>
      <c r="C362" s="12">
        <f>SUM(nyse_gme_volume_by_exchange[[#This Row],[NYSE National]:[LTSE]])</f>
        <v>1835601</v>
      </c>
      <c r="D362" s="8">
        <v>7905</v>
      </c>
      <c r="E362" s="8">
        <v>7388</v>
      </c>
      <c r="F362" s="8">
        <v>6444</v>
      </c>
      <c r="G362" s="8">
        <v>657</v>
      </c>
      <c r="H362" s="8">
        <v>6177</v>
      </c>
      <c r="I362" s="8">
        <v>487310</v>
      </c>
      <c r="J362" s="8">
        <v>41819</v>
      </c>
      <c r="K362" s="8">
        <v>28392</v>
      </c>
      <c r="L362" s="8">
        <v>163587</v>
      </c>
      <c r="M362" s="8">
        <v>82914</v>
      </c>
      <c r="N362" s="8">
        <v>72996</v>
      </c>
      <c r="O362" s="8">
        <v>630864</v>
      </c>
      <c r="P362" s="8">
        <v>326</v>
      </c>
      <c r="Q362" s="8">
        <v>46126</v>
      </c>
      <c r="R362" s="8">
        <v>174558</v>
      </c>
      <c r="S362" s="8">
        <v>78138</v>
      </c>
      <c r="T362" s="8">
        <v>0</v>
      </c>
    </row>
    <row r="363" spans="1:20">
      <c r="A363" s="1">
        <v>45211</v>
      </c>
      <c r="B363" s="9">
        <f>nyse_gme_volume_by_exchange[[#This Row],[Off Exchange2]]/SUM(nyse_gme_volume_by_exchange[[#This Row],[NYSE National]:[LTSE]])</f>
        <v>0.37647264128992497</v>
      </c>
      <c r="C363" s="12">
        <f>SUM(nyse_gme_volume_by_exchange[[#This Row],[NYSE National]:[LTSE]])</f>
        <v>3180340</v>
      </c>
      <c r="D363" s="8">
        <v>19910</v>
      </c>
      <c r="E363" s="8">
        <v>13140</v>
      </c>
      <c r="F363" s="8">
        <v>5797</v>
      </c>
      <c r="G363" s="8">
        <v>2460</v>
      </c>
      <c r="H363" s="8">
        <v>11850</v>
      </c>
      <c r="I363" s="8">
        <v>717009</v>
      </c>
      <c r="J363" s="8">
        <v>60563</v>
      </c>
      <c r="K363" s="8">
        <v>59212</v>
      </c>
      <c r="L363" s="8">
        <v>215025</v>
      </c>
      <c r="M363" s="8">
        <v>194695</v>
      </c>
      <c r="N363" s="8">
        <v>121902</v>
      </c>
      <c r="O363" s="8">
        <v>1197311</v>
      </c>
      <c r="P363" s="8">
        <v>1519</v>
      </c>
      <c r="Q363" s="8">
        <v>108731</v>
      </c>
      <c r="R363" s="8">
        <v>290759</v>
      </c>
      <c r="S363" s="8">
        <v>160457</v>
      </c>
      <c r="T363" s="8">
        <v>0</v>
      </c>
    </row>
    <row r="364" spans="1:20">
      <c r="A364" s="1">
        <v>45210</v>
      </c>
      <c r="B364" s="9">
        <f>nyse_gme_volume_by_exchange[[#This Row],[Off Exchange2]]/SUM(nyse_gme_volume_by_exchange[[#This Row],[NYSE National]:[LTSE]])</f>
        <v>0.37996371180481586</v>
      </c>
      <c r="C364" s="12">
        <f>SUM(nyse_gme_volume_by_exchange[[#This Row],[NYSE National]:[LTSE]])</f>
        <v>2098203</v>
      </c>
      <c r="D364" s="8">
        <v>9044</v>
      </c>
      <c r="E364" s="8">
        <v>14605</v>
      </c>
      <c r="F364" s="8">
        <v>2525</v>
      </c>
      <c r="G364" s="8">
        <v>2611</v>
      </c>
      <c r="H364" s="8">
        <v>8197</v>
      </c>
      <c r="I364" s="8">
        <v>502301</v>
      </c>
      <c r="J364" s="8">
        <v>67020</v>
      </c>
      <c r="K364" s="8">
        <v>32913</v>
      </c>
      <c r="L364" s="8">
        <v>130017</v>
      </c>
      <c r="M364" s="8">
        <v>99015</v>
      </c>
      <c r="N364" s="8">
        <v>97132</v>
      </c>
      <c r="O364" s="8">
        <v>797241</v>
      </c>
      <c r="P364" s="8">
        <v>333</v>
      </c>
      <c r="Q364" s="8">
        <v>61250</v>
      </c>
      <c r="R364" s="8">
        <v>189643</v>
      </c>
      <c r="S364" s="8">
        <v>84356</v>
      </c>
      <c r="T364" s="8">
        <v>0</v>
      </c>
    </row>
    <row r="365" spans="1:20">
      <c r="A365" s="1">
        <v>45209</v>
      </c>
      <c r="B365" s="9">
        <f>nyse_gme_volume_by_exchange[[#This Row],[Off Exchange2]]/SUM(nyse_gme_volume_by_exchange[[#This Row],[NYSE National]:[LTSE]])</f>
        <v>0.41116413889224218</v>
      </c>
      <c r="C365" s="12">
        <f>SUM(nyse_gme_volume_by_exchange[[#This Row],[NYSE National]:[LTSE]])</f>
        <v>2915872</v>
      </c>
      <c r="D365" s="8">
        <v>9426</v>
      </c>
      <c r="E365" s="8">
        <v>13055</v>
      </c>
      <c r="F365" s="8">
        <v>5634</v>
      </c>
      <c r="G365" s="8">
        <v>2766</v>
      </c>
      <c r="H365" s="8">
        <v>7572</v>
      </c>
      <c r="I365" s="8">
        <v>622250</v>
      </c>
      <c r="J365" s="8">
        <v>77232</v>
      </c>
      <c r="K365" s="8">
        <v>59357</v>
      </c>
      <c r="L365" s="8">
        <v>167589</v>
      </c>
      <c r="M365" s="8">
        <v>170947</v>
      </c>
      <c r="N365" s="8">
        <v>102133</v>
      </c>
      <c r="O365" s="8">
        <v>1198902</v>
      </c>
      <c r="P365" s="8">
        <v>223</v>
      </c>
      <c r="Q365" s="8">
        <v>56396</v>
      </c>
      <c r="R365" s="8">
        <v>298916</v>
      </c>
      <c r="S365" s="8">
        <v>123474</v>
      </c>
      <c r="T365" s="8">
        <v>0</v>
      </c>
    </row>
    <row r="366" spans="1:20">
      <c r="A366" s="1">
        <v>45208</v>
      </c>
      <c r="B366" s="9">
        <f>nyse_gme_volume_by_exchange[[#This Row],[Off Exchange2]]/SUM(nyse_gme_volume_by_exchange[[#This Row],[NYSE National]:[LTSE]])</f>
        <v>0.32996152127795569</v>
      </c>
      <c r="C366" s="12">
        <f>SUM(nyse_gme_volume_by_exchange[[#This Row],[NYSE National]:[LTSE]])</f>
        <v>2276323</v>
      </c>
      <c r="D366" s="8">
        <v>6998</v>
      </c>
      <c r="E366" s="8">
        <v>7288</v>
      </c>
      <c r="F366" s="8">
        <v>2478</v>
      </c>
      <c r="G366" s="8">
        <v>701</v>
      </c>
      <c r="H366" s="8">
        <v>2176</v>
      </c>
      <c r="I366" s="8">
        <v>611105</v>
      </c>
      <c r="J366" s="8">
        <v>51148</v>
      </c>
      <c r="K366" s="8">
        <v>33509</v>
      </c>
      <c r="L366" s="8">
        <v>146877</v>
      </c>
      <c r="M366" s="8">
        <v>181610</v>
      </c>
      <c r="N366" s="8">
        <v>80200</v>
      </c>
      <c r="O366" s="8">
        <v>751099</v>
      </c>
      <c r="P366" s="8">
        <v>646</v>
      </c>
      <c r="Q366" s="8">
        <v>64100</v>
      </c>
      <c r="R366" s="8">
        <v>228678</v>
      </c>
      <c r="S366" s="8">
        <v>107710</v>
      </c>
      <c r="T366" s="8">
        <v>0</v>
      </c>
    </row>
    <row r="367" spans="1:20">
      <c r="A367" s="1">
        <v>45205</v>
      </c>
      <c r="B367" s="9">
        <f>nyse_gme_volume_by_exchange[[#This Row],[Off Exchange2]]/SUM(nyse_gme_volume_by_exchange[[#This Row],[NYSE National]:[LTSE]])</f>
        <v>0.38509387516198479</v>
      </c>
      <c r="C367" s="12">
        <f>SUM(nyse_gme_volume_by_exchange[[#This Row],[NYSE National]:[LTSE]])</f>
        <v>2467053</v>
      </c>
      <c r="D367" s="8">
        <v>7704</v>
      </c>
      <c r="E367" s="8">
        <v>4809</v>
      </c>
      <c r="F367" s="8">
        <v>4394</v>
      </c>
      <c r="G367" s="8">
        <v>1212</v>
      </c>
      <c r="H367" s="8">
        <v>8707</v>
      </c>
      <c r="I367" s="8">
        <v>515307</v>
      </c>
      <c r="J367" s="8">
        <v>55910</v>
      </c>
      <c r="K367" s="8">
        <v>55698</v>
      </c>
      <c r="L367" s="8">
        <v>143768</v>
      </c>
      <c r="M367" s="8">
        <v>175504</v>
      </c>
      <c r="N367" s="8">
        <v>105602</v>
      </c>
      <c r="O367" s="8">
        <v>950047</v>
      </c>
      <c r="P367" s="8">
        <v>1533</v>
      </c>
      <c r="Q367" s="8">
        <v>63032</v>
      </c>
      <c r="R367" s="8">
        <v>259264</v>
      </c>
      <c r="S367" s="8">
        <v>114562</v>
      </c>
      <c r="T367" s="8">
        <v>0</v>
      </c>
    </row>
    <row r="368" spans="1:20">
      <c r="A368" s="1">
        <v>45204</v>
      </c>
      <c r="B368" s="9">
        <f>nyse_gme_volume_by_exchange[[#This Row],[Off Exchange2]]/SUM(nyse_gme_volume_by_exchange[[#This Row],[NYSE National]:[LTSE]])</f>
        <v>0.36552963701011998</v>
      </c>
      <c r="C368" s="12">
        <f>SUM(nyse_gme_volume_by_exchange[[#This Row],[NYSE National]:[LTSE]])</f>
        <v>1945068</v>
      </c>
      <c r="D368" s="8">
        <v>6523</v>
      </c>
      <c r="E368" s="8">
        <v>4536</v>
      </c>
      <c r="F368" s="8">
        <v>2850</v>
      </c>
      <c r="G368" s="8">
        <v>1090</v>
      </c>
      <c r="H368" s="8">
        <v>6986</v>
      </c>
      <c r="I368" s="8">
        <v>450158</v>
      </c>
      <c r="J368" s="8">
        <v>34922</v>
      </c>
      <c r="K368" s="8">
        <v>33190</v>
      </c>
      <c r="L368" s="8">
        <v>151277</v>
      </c>
      <c r="M368" s="8">
        <v>121050</v>
      </c>
      <c r="N368" s="8">
        <v>74408</v>
      </c>
      <c r="O368" s="8">
        <v>710980</v>
      </c>
      <c r="P368" s="8">
        <v>1112</v>
      </c>
      <c r="Q368" s="8">
        <v>49598</v>
      </c>
      <c r="R368" s="8">
        <v>204970</v>
      </c>
      <c r="S368" s="8">
        <v>91418</v>
      </c>
      <c r="T368" s="8">
        <v>0</v>
      </c>
    </row>
    <row r="369" spans="1:20">
      <c r="A369" s="1">
        <v>45203</v>
      </c>
      <c r="B369" s="9">
        <f>nyse_gme_volume_by_exchange[[#This Row],[Off Exchange2]]/SUM(nyse_gme_volume_by_exchange[[#This Row],[NYSE National]:[LTSE]])</f>
        <v>0.42953013646936555</v>
      </c>
      <c r="C369" s="12">
        <f>SUM(nyse_gme_volume_by_exchange[[#This Row],[NYSE National]:[LTSE]])</f>
        <v>2586368</v>
      </c>
      <c r="D369" s="8">
        <v>5367</v>
      </c>
      <c r="E369" s="8">
        <v>4359</v>
      </c>
      <c r="F369" s="8">
        <v>3060</v>
      </c>
      <c r="G369" s="8">
        <v>471</v>
      </c>
      <c r="H369" s="8">
        <v>6982</v>
      </c>
      <c r="I369" s="8">
        <v>539898</v>
      </c>
      <c r="J369" s="8">
        <v>74359</v>
      </c>
      <c r="K369" s="8">
        <v>53536</v>
      </c>
      <c r="L369" s="8">
        <v>122286</v>
      </c>
      <c r="M369" s="8">
        <v>156824</v>
      </c>
      <c r="N369" s="8">
        <v>100279</v>
      </c>
      <c r="O369" s="8">
        <v>1110923</v>
      </c>
      <c r="P369" s="8">
        <v>1182</v>
      </c>
      <c r="Q369" s="8">
        <v>59424</v>
      </c>
      <c r="R369" s="8">
        <v>246995</v>
      </c>
      <c r="S369" s="8">
        <v>100423</v>
      </c>
      <c r="T369" s="8">
        <v>0</v>
      </c>
    </row>
    <row r="370" spans="1:20">
      <c r="A370" s="1">
        <v>45202</v>
      </c>
      <c r="B370" s="9">
        <f>nyse_gme_volume_by_exchange[[#This Row],[Off Exchange2]]/SUM(nyse_gme_volume_by_exchange[[#This Row],[NYSE National]:[LTSE]])</f>
        <v>0.39435916480519695</v>
      </c>
      <c r="C370" s="12">
        <f>SUM(nyse_gme_volume_by_exchange[[#This Row],[NYSE National]:[LTSE]])</f>
        <v>4510325</v>
      </c>
      <c r="D370" s="8">
        <v>8124</v>
      </c>
      <c r="E370" s="8">
        <v>20767</v>
      </c>
      <c r="F370" s="8">
        <v>6579</v>
      </c>
      <c r="G370" s="8">
        <v>13397</v>
      </c>
      <c r="H370" s="8">
        <v>5360</v>
      </c>
      <c r="I370" s="8">
        <v>971688</v>
      </c>
      <c r="J370" s="8">
        <v>106505</v>
      </c>
      <c r="K370" s="8">
        <v>84356</v>
      </c>
      <c r="L370" s="8">
        <v>380189</v>
      </c>
      <c r="M370" s="8">
        <v>311272</v>
      </c>
      <c r="N370" s="8">
        <v>160129</v>
      </c>
      <c r="O370" s="8">
        <v>1778688</v>
      </c>
      <c r="P370" s="8">
        <v>721</v>
      </c>
      <c r="Q370" s="8">
        <v>81419</v>
      </c>
      <c r="R370" s="8">
        <v>393102</v>
      </c>
      <c r="S370" s="8">
        <v>188029</v>
      </c>
      <c r="T370" s="8">
        <v>0</v>
      </c>
    </row>
    <row r="371" spans="1:20">
      <c r="A371" s="1">
        <v>45201</v>
      </c>
      <c r="B371" s="9">
        <f>nyse_gme_volume_by_exchange[[#This Row],[Off Exchange2]]/SUM(nyse_gme_volume_by_exchange[[#This Row],[NYSE National]:[LTSE]])</f>
        <v>0.42936243893430043</v>
      </c>
      <c r="C371" s="12">
        <f>SUM(nyse_gme_volume_by_exchange[[#This Row],[NYSE National]:[LTSE]])</f>
        <v>6086068</v>
      </c>
      <c r="D371" s="8">
        <v>19654</v>
      </c>
      <c r="E371" s="8">
        <v>14942</v>
      </c>
      <c r="F371" s="8">
        <v>5010</v>
      </c>
      <c r="G371" s="8">
        <v>1133</v>
      </c>
      <c r="H371" s="8">
        <v>13337</v>
      </c>
      <c r="I371" s="8">
        <v>1118304</v>
      </c>
      <c r="J371" s="8">
        <v>255463</v>
      </c>
      <c r="K371" s="8">
        <v>73947</v>
      </c>
      <c r="L371" s="8">
        <v>463351</v>
      </c>
      <c r="M371" s="8">
        <v>351811</v>
      </c>
      <c r="N371" s="8">
        <v>229208</v>
      </c>
      <c r="O371" s="8">
        <v>2613129</v>
      </c>
      <c r="P371" s="8">
        <v>5848</v>
      </c>
      <c r="Q371" s="8">
        <v>102214</v>
      </c>
      <c r="R371" s="8">
        <v>593933</v>
      </c>
      <c r="S371" s="8">
        <v>224784</v>
      </c>
      <c r="T371" s="8">
        <v>0</v>
      </c>
    </row>
    <row r="372" spans="1:20">
      <c r="A372" s="1">
        <v>45198</v>
      </c>
      <c r="B372" s="9">
        <f>nyse_gme_volume_by_exchange[[#This Row],[Off Exchange2]]/SUM(nyse_gme_volume_by_exchange[[#This Row],[NYSE National]:[LTSE]])</f>
        <v>0.38591720282223502</v>
      </c>
      <c r="C372" s="12">
        <f>SUM(nyse_gme_volume_by_exchange[[#This Row],[NYSE National]:[LTSE]])</f>
        <v>3397024</v>
      </c>
      <c r="D372" s="8">
        <v>6235</v>
      </c>
      <c r="E372" s="8">
        <v>10123</v>
      </c>
      <c r="F372" s="8">
        <v>5506</v>
      </c>
      <c r="G372" s="8">
        <v>2462</v>
      </c>
      <c r="H372" s="8">
        <v>12766</v>
      </c>
      <c r="I372" s="8">
        <v>741957</v>
      </c>
      <c r="J372" s="8">
        <v>103451</v>
      </c>
      <c r="K372" s="8">
        <v>51292</v>
      </c>
      <c r="L372" s="8">
        <v>260891</v>
      </c>
      <c r="M372" s="8">
        <v>235044</v>
      </c>
      <c r="N372" s="8">
        <v>117164</v>
      </c>
      <c r="O372" s="8">
        <v>1310970</v>
      </c>
      <c r="P372" s="8">
        <v>882</v>
      </c>
      <c r="Q372" s="8">
        <v>65367</v>
      </c>
      <c r="R372" s="8">
        <v>331822</v>
      </c>
      <c r="S372" s="8">
        <v>141092</v>
      </c>
      <c r="T372" s="8">
        <v>0</v>
      </c>
    </row>
    <row r="373" spans="1:20">
      <c r="A373" s="1">
        <v>45197</v>
      </c>
      <c r="B373" s="9">
        <f>nyse_gme_volume_by_exchange[[#This Row],[Off Exchange2]]/SUM(nyse_gme_volume_by_exchange[[#This Row],[NYSE National]:[LTSE]])</f>
        <v>0.45911133811934385</v>
      </c>
      <c r="C373" s="12">
        <f>SUM(nyse_gme_volume_by_exchange[[#This Row],[NYSE National]:[LTSE]])</f>
        <v>7431938</v>
      </c>
      <c r="D373" s="8">
        <v>11202</v>
      </c>
      <c r="E373" s="8">
        <v>35125</v>
      </c>
      <c r="F373" s="8">
        <v>9859</v>
      </c>
      <c r="G373" s="8">
        <v>3927</v>
      </c>
      <c r="H373" s="8">
        <v>17325</v>
      </c>
      <c r="I373" s="8">
        <v>1147689</v>
      </c>
      <c r="J373" s="8">
        <v>141956</v>
      </c>
      <c r="K373" s="8">
        <v>73706</v>
      </c>
      <c r="L373" s="8">
        <v>667343</v>
      </c>
      <c r="M373" s="8">
        <v>332129</v>
      </c>
      <c r="N373" s="8">
        <v>397295</v>
      </c>
      <c r="O373" s="8">
        <v>3412087</v>
      </c>
      <c r="P373" s="8">
        <v>10203</v>
      </c>
      <c r="Q373" s="8">
        <v>101645</v>
      </c>
      <c r="R373" s="8">
        <v>830016</v>
      </c>
      <c r="S373" s="8">
        <v>240431</v>
      </c>
      <c r="T373" s="8">
        <v>0</v>
      </c>
    </row>
    <row r="374" spans="1:20">
      <c r="A374" s="1">
        <v>45196</v>
      </c>
      <c r="B374" s="9">
        <f>nyse_gme_volume_by_exchange[[#This Row],[Off Exchange2]]/SUM(nyse_gme_volume_by_exchange[[#This Row],[NYSE National]:[LTSE]])</f>
        <v>0.35587209986905033</v>
      </c>
      <c r="C374" s="12">
        <f>SUM(nyse_gme_volume_by_exchange[[#This Row],[NYSE National]:[LTSE]])</f>
        <v>1681562</v>
      </c>
      <c r="D374" s="8">
        <v>4280</v>
      </c>
      <c r="E374" s="8">
        <v>2694</v>
      </c>
      <c r="F374" s="8">
        <v>3723</v>
      </c>
      <c r="G374" s="8">
        <v>1162</v>
      </c>
      <c r="H374" s="8">
        <v>3752</v>
      </c>
      <c r="I374" s="8">
        <v>408235</v>
      </c>
      <c r="J374" s="8">
        <v>34531</v>
      </c>
      <c r="K374" s="8">
        <v>33077</v>
      </c>
      <c r="L374" s="8">
        <v>82549</v>
      </c>
      <c r="M374" s="8">
        <v>132976</v>
      </c>
      <c r="N374" s="8">
        <v>62143</v>
      </c>
      <c r="O374" s="8">
        <v>598421</v>
      </c>
      <c r="P374" s="8">
        <v>324</v>
      </c>
      <c r="Q374" s="8">
        <v>48756</v>
      </c>
      <c r="R374" s="8">
        <v>197841</v>
      </c>
      <c r="S374" s="8">
        <v>67098</v>
      </c>
      <c r="T374" s="8">
        <v>0</v>
      </c>
    </row>
    <row r="375" spans="1:20">
      <c r="A375" s="1">
        <v>45195</v>
      </c>
      <c r="B375" s="9">
        <f>nyse_gme_volume_by_exchange[[#This Row],[Off Exchange2]]/SUM(nyse_gme_volume_by_exchange[[#This Row],[NYSE National]:[LTSE]])</f>
        <v>0.32783252830318765</v>
      </c>
      <c r="C375" s="12">
        <f>SUM(nyse_gme_volume_by_exchange[[#This Row],[NYSE National]:[LTSE]])</f>
        <v>2726813</v>
      </c>
      <c r="D375" s="8">
        <v>19993</v>
      </c>
      <c r="E375" s="8">
        <v>14100</v>
      </c>
      <c r="F375" s="8">
        <v>10974</v>
      </c>
      <c r="G375" s="8">
        <v>5324</v>
      </c>
      <c r="H375" s="8">
        <v>20853</v>
      </c>
      <c r="I375" s="8">
        <v>527053</v>
      </c>
      <c r="J375" s="8">
        <v>65895</v>
      </c>
      <c r="K375" s="8">
        <v>67564</v>
      </c>
      <c r="L375" s="8">
        <v>182767</v>
      </c>
      <c r="M375" s="8">
        <v>209991</v>
      </c>
      <c r="N375" s="8">
        <v>126085</v>
      </c>
      <c r="O375" s="8">
        <v>893938</v>
      </c>
      <c r="P375" s="8">
        <v>1000</v>
      </c>
      <c r="Q375" s="8">
        <v>108486</v>
      </c>
      <c r="R375" s="8">
        <v>337850</v>
      </c>
      <c r="S375" s="8">
        <v>134940</v>
      </c>
      <c r="T375" s="8">
        <v>0</v>
      </c>
    </row>
    <row r="376" spans="1:20">
      <c r="A376" s="1">
        <v>45194</v>
      </c>
      <c r="B376" s="9">
        <f>nyse_gme_volume_by_exchange[[#This Row],[Off Exchange2]]/SUM(nyse_gme_volume_by_exchange[[#This Row],[NYSE National]:[LTSE]])</f>
        <v>0.34818107214736638</v>
      </c>
      <c r="C376" s="12">
        <f>SUM(nyse_gme_volume_by_exchange[[#This Row],[NYSE National]:[LTSE]])</f>
        <v>2181230</v>
      </c>
      <c r="D376" s="8">
        <v>8580</v>
      </c>
      <c r="E376" s="8">
        <v>7385</v>
      </c>
      <c r="F376" s="8">
        <v>6442</v>
      </c>
      <c r="G376" s="8">
        <v>2864</v>
      </c>
      <c r="H376" s="8">
        <v>3898</v>
      </c>
      <c r="I376" s="8">
        <v>550187</v>
      </c>
      <c r="J376" s="8">
        <v>58468</v>
      </c>
      <c r="K376" s="8">
        <v>35640</v>
      </c>
      <c r="L376" s="8">
        <v>129284</v>
      </c>
      <c r="M376" s="8">
        <v>145741</v>
      </c>
      <c r="N376" s="8">
        <v>113726</v>
      </c>
      <c r="O376" s="8">
        <v>759463</v>
      </c>
      <c r="P376" s="8">
        <v>626</v>
      </c>
      <c r="Q376" s="8">
        <v>59115</v>
      </c>
      <c r="R376" s="8">
        <v>219701</v>
      </c>
      <c r="S376" s="8">
        <v>80110</v>
      </c>
      <c r="T376" s="8">
        <v>0</v>
      </c>
    </row>
    <row r="377" spans="1:20">
      <c r="A377" s="1">
        <v>45191</v>
      </c>
      <c r="B377" s="9">
        <f>nyse_gme_volume_by_exchange[[#This Row],[Off Exchange2]]/SUM(nyse_gme_volume_by_exchange[[#This Row],[NYSE National]:[LTSE]])</f>
        <v>0.35199245227748915</v>
      </c>
      <c r="C377" s="12">
        <f>SUM(nyse_gme_volume_by_exchange[[#This Row],[NYSE National]:[LTSE]])</f>
        <v>2102886</v>
      </c>
      <c r="D377" s="8">
        <v>7577</v>
      </c>
      <c r="E377" s="8">
        <v>11249</v>
      </c>
      <c r="F377" s="8">
        <v>4068</v>
      </c>
      <c r="G377" s="8">
        <v>567</v>
      </c>
      <c r="H377" s="8">
        <v>6676</v>
      </c>
      <c r="I377" s="8">
        <v>440288</v>
      </c>
      <c r="J377" s="8">
        <v>86116</v>
      </c>
      <c r="K377" s="8">
        <v>48412</v>
      </c>
      <c r="L377" s="8">
        <v>124590</v>
      </c>
      <c r="M377" s="8">
        <v>121954</v>
      </c>
      <c r="N377" s="8">
        <v>83244</v>
      </c>
      <c r="O377" s="8">
        <v>740200</v>
      </c>
      <c r="P377" s="8">
        <v>736</v>
      </c>
      <c r="Q377" s="8">
        <v>52943</v>
      </c>
      <c r="R377" s="8">
        <v>268872</v>
      </c>
      <c r="S377" s="8">
        <v>105394</v>
      </c>
      <c r="T377" s="8">
        <v>0</v>
      </c>
    </row>
    <row r="378" spans="1:20">
      <c r="A378" s="1">
        <v>45190</v>
      </c>
      <c r="B378" s="9">
        <f>nyse_gme_volume_by_exchange[[#This Row],[Off Exchange2]]/SUM(nyse_gme_volume_by_exchange[[#This Row],[NYSE National]:[LTSE]])</f>
        <v>0.39105683718015205</v>
      </c>
      <c r="C378" s="12">
        <f>SUM(nyse_gme_volume_by_exchange[[#This Row],[NYSE National]:[LTSE]])</f>
        <v>2913533</v>
      </c>
      <c r="D378" s="8">
        <v>13265</v>
      </c>
      <c r="E378" s="8">
        <v>7635</v>
      </c>
      <c r="F378" s="8">
        <v>6193</v>
      </c>
      <c r="G378" s="8">
        <v>2431</v>
      </c>
      <c r="H378" s="8">
        <v>8270</v>
      </c>
      <c r="I378" s="8">
        <v>607723</v>
      </c>
      <c r="J378" s="8">
        <v>81689</v>
      </c>
      <c r="K378" s="8">
        <v>43867</v>
      </c>
      <c r="L378" s="8">
        <v>211389</v>
      </c>
      <c r="M378" s="8">
        <v>186948</v>
      </c>
      <c r="N378" s="8">
        <v>91295</v>
      </c>
      <c r="O378" s="8">
        <v>1139357</v>
      </c>
      <c r="P378" s="8">
        <v>2034</v>
      </c>
      <c r="Q378" s="8">
        <v>53275</v>
      </c>
      <c r="R378" s="8">
        <v>345023</v>
      </c>
      <c r="S378" s="8">
        <v>113139</v>
      </c>
      <c r="T378" s="8">
        <v>0</v>
      </c>
    </row>
    <row r="379" spans="1:20">
      <c r="A379" s="1">
        <v>45189</v>
      </c>
      <c r="B379" s="9">
        <f>nyse_gme_volume_by_exchange[[#This Row],[Off Exchange2]]/SUM(nyse_gme_volume_by_exchange[[#This Row],[NYSE National]:[LTSE]])</f>
        <v>0.31040180008537471</v>
      </c>
      <c r="C379" s="12">
        <f>SUM(nyse_gme_volume_by_exchange[[#This Row],[NYSE National]:[LTSE]])</f>
        <v>2134121</v>
      </c>
      <c r="D379" s="8">
        <v>7746</v>
      </c>
      <c r="E379" s="8">
        <v>9009</v>
      </c>
      <c r="F379" s="8">
        <v>6711</v>
      </c>
      <c r="G379" s="8">
        <v>4273</v>
      </c>
      <c r="H379" s="8">
        <v>7090</v>
      </c>
      <c r="I379" s="8">
        <v>542085</v>
      </c>
      <c r="J379" s="8">
        <v>54226</v>
      </c>
      <c r="K379" s="8">
        <v>44629</v>
      </c>
      <c r="L379" s="8">
        <v>137229</v>
      </c>
      <c r="M379" s="8">
        <v>144073</v>
      </c>
      <c r="N379" s="8">
        <v>112630</v>
      </c>
      <c r="O379" s="8">
        <v>662435</v>
      </c>
      <c r="P379" s="8">
        <v>1302</v>
      </c>
      <c r="Q379" s="8">
        <v>38691</v>
      </c>
      <c r="R379" s="8">
        <v>251599</v>
      </c>
      <c r="S379" s="8">
        <v>110393</v>
      </c>
      <c r="T379" s="8">
        <v>0</v>
      </c>
    </row>
    <row r="380" spans="1:20">
      <c r="A380" s="1">
        <v>45188</v>
      </c>
      <c r="B380" s="9">
        <f>nyse_gme_volume_by_exchange[[#This Row],[Off Exchange2]]/SUM(nyse_gme_volume_by_exchange[[#This Row],[NYSE National]:[LTSE]])</f>
        <v>0.29769060631981464</v>
      </c>
      <c r="C380" s="12">
        <f>SUM(nyse_gme_volume_by_exchange[[#This Row],[NYSE National]:[LTSE]])</f>
        <v>2584791</v>
      </c>
      <c r="D380" s="8">
        <v>7456</v>
      </c>
      <c r="E380" s="8">
        <v>6731</v>
      </c>
      <c r="F380" s="8">
        <v>6237</v>
      </c>
      <c r="G380" s="8">
        <v>1756</v>
      </c>
      <c r="H380" s="8">
        <v>5247</v>
      </c>
      <c r="I380" s="8">
        <v>755372</v>
      </c>
      <c r="J380" s="8">
        <v>113894</v>
      </c>
      <c r="K380" s="8">
        <v>29729</v>
      </c>
      <c r="L380" s="8">
        <v>107492</v>
      </c>
      <c r="M380" s="8">
        <v>197002</v>
      </c>
      <c r="N380" s="8">
        <v>80438</v>
      </c>
      <c r="O380" s="8">
        <v>769468</v>
      </c>
      <c r="P380" s="8">
        <v>993</v>
      </c>
      <c r="Q380" s="8">
        <v>40679</v>
      </c>
      <c r="R380" s="8">
        <v>315952</v>
      </c>
      <c r="S380" s="8">
        <v>146345</v>
      </c>
      <c r="T380" s="8">
        <v>0</v>
      </c>
    </row>
    <row r="381" spans="1:20">
      <c r="A381" s="1">
        <v>45187</v>
      </c>
      <c r="B381" s="9">
        <f>nyse_gme_volume_by_exchange[[#This Row],[Off Exchange2]]/SUM(nyse_gme_volume_by_exchange[[#This Row],[NYSE National]:[LTSE]])</f>
        <v>0.28501395688995074</v>
      </c>
      <c r="C381" s="12">
        <f>SUM(nyse_gme_volume_by_exchange[[#This Row],[NYSE National]:[LTSE]])</f>
        <v>3694591</v>
      </c>
      <c r="D381" s="8">
        <v>8499</v>
      </c>
      <c r="E381" s="8">
        <v>7702</v>
      </c>
      <c r="F381" s="8">
        <v>6336</v>
      </c>
      <c r="G381" s="8">
        <v>1239</v>
      </c>
      <c r="H381" s="8">
        <v>6057</v>
      </c>
      <c r="I381" s="8">
        <v>999923</v>
      </c>
      <c r="J381" s="8">
        <v>114275</v>
      </c>
      <c r="K381" s="8">
        <v>45873</v>
      </c>
      <c r="L381" s="8">
        <v>267564</v>
      </c>
      <c r="M381" s="8">
        <v>205505</v>
      </c>
      <c r="N381" s="8">
        <v>106277</v>
      </c>
      <c r="O381" s="8">
        <v>1053010</v>
      </c>
      <c r="P381" s="8">
        <v>34359</v>
      </c>
      <c r="Q381" s="8">
        <v>46984</v>
      </c>
      <c r="R381" s="8">
        <v>543626</v>
      </c>
      <c r="S381" s="8">
        <v>247362</v>
      </c>
      <c r="T381" s="8">
        <v>0</v>
      </c>
    </row>
    <row r="382" spans="1:20">
      <c r="A382" s="1">
        <v>45184</v>
      </c>
      <c r="B382" s="9">
        <f>nyse_gme_volume_by_exchange[[#This Row],[Off Exchange2]]/SUM(nyse_gme_volume_by_exchange[[#This Row],[NYSE National]:[LTSE]])</f>
        <v>0.22719362086904177</v>
      </c>
      <c r="C382" s="12">
        <f>SUM(nyse_gme_volume_by_exchange[[#This Row],[NYSE National]:[LTSE]])</f>
        <v>6166608</v>
      </c>
      <c r="D382" s="8">
        <v>17433</v>
      </c>
      <c r="E382" s="8">
        <v>48020</v>
      </c>
      <c r="F382" s="8">
        <v>47911</v>
      </c>
      <c r="G382" s="8">
        <v>2216</v>
      </c>
      <c r="H382" s="8">
        <v>41369</v>
      </c>
      <c r="I382" s="8">
        <v>2886230</v>
      </c>
      <c r="J382" s="8">
        <v>89595</v>
      </c>
      <c r="K382" s="8">
        <v>93957</v>
      </c>
      <c r="L382" s="8">
        <v>276894</v>
      </c>
      <c r="M382" s="8">
        <v>219970</v>
      </c>
      <c r="N382" s="8">
        <v>202193</v>
      </c>
      <c r="O382" s="8">
        <v>1401014</v>
      </c>
      <c r="P382" s="8">
        <v>5676</v>
      </c>
      <c r="Q382" s="8">
        <v>56136</v>
      </c>
      <c r="R382" s="8">
        <v>543903</v>
      </c>
      <c r="S382" s="8">
        <v>234091</v>
      </c>
      <c r="T382" s="8">
        <v>0</v>
      </c>
    </row>
    <row r="383" spans="1:20">
      <c r="A383" s="1">
        <v>45183</v>
      </c>
      <c r="B383" s="9">
        <f>nyse_gme_volume_by_exchange[[#This Row],[Off Exchange2]]/SUM(nyse_gme_volume_by_exchange[[#This Row],[NYSE National]:[LTSE]])</f>
        <v>0.37469370966893029</v>
      </c>
      <c r="C383" s="12">
        <f>SUM(nyse_gme_volume_by_exchange[[#This Row],[NYSE National]:[LTSE]])</f>
        <v>3077962</v>
      </c>
      <c r="D383" s="8">
        <v>17398</v>
      </c>
      <c r="E383" s="8">
        <v>10414</v>
      </c>
      <c r="F383" s="8">
        <v>13409</v>
      </c>
      <c r="G383" s="8">
        <v>948</v>
      </c>
      <c r="H383" s="8">
        <v>24303</v>
      </c>
      <c r="I383" s="8">
        <v>699598</v>
      </c>
      <c r="J383" s="8">
        <v>65138</v>
      </c>
      <c r="K383" s="8">
        <v>46800</v>
      </c>
      <c r="L383" s="8">
        <v>216896</v>
      </c>
      <c r="M383" s="8">
        <v>175505</v>
      </c>
      <c r="N383" s="8">
        <v>93271</v>
      </c>
      <c r="O383" s="8">
        <v>1153293</v>
      </c>
      <c r="P383" s="8">
        <v>46400</v>
      </c>
      <c r="Q383" s="8">
        <v>55817</v>
      </c>
      <c r="R383" s="8">
        <v>337818</v>
      </c>
      <c r="S383" s="8">
        <v>120954</v>
      </c>
      <c r="T383" s="8">
        <v>0</v>
      </c>
    </row>
    <row r="384" spans="1:20">
      <c r="A384" s="1">
        <v>45182</v>
      </c>
      <c r="B384" s="9">
        <f>nyse_gme_volume_by_exchange[[#This Row],[Off Exchange2]]/SUM(nyse_gme_volume_by_exchange[[#This Row],[NYSE National]:[LTSE]])</f>
        <v>0.41597002678124489</v>
      </c>
      <c r="C384" s="12">
        <f>SUM(nyse_gme_volume_by_exchange[[#This Row],[NYSE National]:[LTSE]])</f>
        <v>3012556</v>
      </c>
      <c r="D384" s="8">
        <v>8806</v>
      </c>
      <c r="E384" s="8">
        <v>11998</v>
      </c>
      <c r="F384" s="8">
        <v>15926</v>
      </c>
      <c r="G384" s="8">
        <v>1893</v>
      </c>
      <c r="H384" s="8">
        <v>30054</v>
      </c>
      <c r="I384" s="8">
        <v>610221</v>
      </c>
      <c r="J384" s="8">
        <v>107091</v>
      </c>
      <c r="K384" s="8">
        <v>36114</v>
      </c>
      <c r="L384" s="8">
        <v>184655</v>
      </c>
      <c r="M384" s="8">
        <v>176261</v>
      </c>
      <c r="N384" s="8">
        <v>109435</v>
      </c>
      <c r="O384" s="8">
        <v>1253133</v>
      </c>
      <c r="P384" s="8">
        <v>334</v>
      </c>
      <c r="Q384" s="8">
        <v>54936</v>
      </c>
      <c r="R384" s="8">
        <v>297021</v>
      </c>
      <c r="S384" s="8">
        <v>114678</v>
      </c>
      <c r="T384" s="8">
        <v>0</v>
      </c>
    </row>
    <row r="385" spans="1:20">
      <c r="A385" s="1">
        <v>45181</v>
      </c>
      <c r="B385" s="9">
        <f>nyse_gme_volume_by_exchange[[#This Row],[Off Exchange2]]/SUM(nyse_gme_volume_by_exchange[[#This Row],[NYSE National]:[LTSE]])</f>
        <v>0.43057513363021427</v>
      </c>
      <c r="C385" s="12">
        <f>SUM(nyse_gme_volume_by_exchange[[#This Row],[NYSE National]:[LTSE]])</f>
        <v>5179405</v>
      </c>
      <c r="D385" s="8">
        <v>12216</v>
      </c>
      <c r="E385" s="8">
        <v>15717</v>
      </c>
      <c r="F385" s="8">
        <v>28929</v>
      </c>
      <c r="G385" s="8">
        <v>21959</v>
      </c>
      <c r="H385" s="8">
        <v>22500</v>
      </c>
      <c r="I385" s="8">
        <v>923972</v>
      </c>
      <c r="J385" s="8">
        <v>110609</v>
      </c>
      <c r="K385" s="8">
        <v>62121</v>
      </c>
      <c r="L385" s="8">
        <v>330087</v>
      </c>
      <c r="M385" s="8">
        <v>322075</v>
      </c>
      <c r="N385" s="8">
        <v>168889</v>
      </c>
      <c r="O385" s="8">
        <v>2230123</v>
      </c>
      <c r="P385" s="8">
        <v>3522</v>
      </c>
      <c r="Q385" s="8">
        <v>144728</v>
      </c>
      <c r="R385" s="8">
        <v>543714</v>
      </c>
      <c r="S385" s="8">
        <v>238244</v>
      </c>
      <c r="T385" s="8">
        <v>0</v>
      </c>
    </row>
    <row r="386" spans="1:20">
      <c r="A386" s="1">
        <v>45180</v>
      </c>
      <c r="B386" s="9">
        <f>nyse_gme_volume_by_exchange[[#This Row],[Off Exchange2]]/SUM(nyse_gme_volume_by_exchange[[#This Row],[NYSE National]:[LTSE]])</f>
        <v>0.41007815879693527</v>
      </c>
      <c r="C386" s="12">
        <f>SUM(nyse_gme_volume_by_exchange[[#This Row],[NYSE National]:[LTSE]])</f>
        <v>3543683</v>
      </c>
      <c r="D386" s="8">
        <v>13823</v>
      </c>
      <c r="E386" s="8">
        <v>18701</v>
      </c>
      <c r="F386" s="8">
        <v>15483</v>
      </c>
      <c r="G386" s="8">
        <v>1711</v>
      </c>
      <c r="H386" s="8">
        <v>7968</v>
      </c>
      <c r="I386" s="8">
        <v>613169</v>
      </c>
      <c r="J386" s="8">
        <v>158694</v>
      </c>
      <c r="K386" s="8">
        <v>35288</v>
      </c>
      <c r="L386" s="8">
        <v>307258</v>
      </c>
      <c r="M386" s="8">
        <v>190720</v>
      </c>
      <c r="N386" s="8">
        <v>155775</v>
      </c>
      <c r="O386" s="8">
        <v>1453187</v>
      </c>
      <c r="P386" s="8">
        <v>1128</v>
      </c>
      <c r="Q386" s="8">
        <v>23345</v>
      </c>
      <c r="R386" s="8">
        <v>372602</v>
      </c>
      <c r="S386" s="8">
        <v>174831</v>
      </c>
      <c r="T386" s="8">
        <v>0</v>
      </c>
    </row>
    <row r="387" spans="1:20">
      <c r="A387" s="1">
        <v>45177</v>
      </c>
      <c r="B387" s="9">
        <f>nyse_gme_volume_by_exchange[[#This Row],[Off Exchange2]]/SUM(nyse_gme_volume_by_exchange[[#This Row],[NYSE National]:[LTSE]])</f>
        <v>0.43435390540417901</v>
      </c>
      <c r="C387" s="12">
        <f>SUM(nyse_gme_volume_by_exchange[[#This Row],[NYSE National]:[LTSE]])</f>
        <v>4694034</v>
      </c>
      <c r="D387" s="8">
        <v>12456</v>
      </c>
      <c r="E387" s="8">
        <v>19417</v>
      </c>
      <c r="F387" s="8">
        <v>23548</v>
      </c>
      <c r="G387" s="8">
        <v>4651</v>
      </c>
      <c r="H387" s="8">
        <v>19941</v>
      </c>
      <c r="I387" s="8">
        <v>894778</v>
      </c>
      <c r="J387" s="8">
        <v>124310</v>
      </c>
      <c r="K387" s="8">
        <v>59356</v>
      </c>
      <c r="L387" s="8">
        <v>385745</v>
      </c>
      <c r="M387" s="8">
        <v>206762</v>
      </c>
      <c r="N387" s="8">
        <v>174313</v>
      </c>
      <c r="O387" s="8">
        <v>2038872</v>
      </c>
      <c r="P387" s="8">
        <v>2039</v>
      </c>
      <c r="Q387" s="8">
        <v>23279</v>
      </c>
      <c r="R387" s="8">
        <v>556159</v>
      </c>
      <c r="S387" s="8">
        <v>148408</v>
      </c>
      <c r="T387" s="8">
        <v>0</v>
      </c>
    </row>
    <row r="388" spans="1:20">
      <c r="A388" s="1">
        <v>45176</v>
      </c>
      <c r="B388" s="9">
        <f>nyse_gme_volume_by_exchange[[#This Row],[Off Exchange2]]/SUM(nyse_gme_volume_by_exchange[[#This Row],[NYSE National]:[LTSE]])</f>
        <v>0.40586582766136431</v>
      </c>
      <c r="C388" s="12">
        <f>SUM(nyse_gme_volume_by_exchange[[#This Row],[NYSE National]:[LTSE]])</f>
        <v>5021184</v>
      </c>
      <c r="D388" s="8">
        <v>18000</v>
      </c>
      <c r="E388" s="8">
        <v>26509</v>
      </c>
      <c r="F388" s="8">
        <v>9999</v>
      </c>
      <c r="G388" s="8">
        <v>2512</v>
      </c>
      <c r="H388" s="8">
        <v>24711</v>
      </c>
      <c r="I388" s="8">
        <v>962970</v>
      </c>
      <c r="J388" s="8">
        <v>132551</v>
      </c>
      <c r="K388" s="8">
        <v>49722</v>
      </c>
      <c r="L388" s="8">
        <v>468585</v>
      </c>
      <c r="M388" s="8">
        <v>223930</v>
      </c>
      <c r="N388" s="8">
        <v>299209</v>
      </c>
      <c r="O388" s="8">
        <v>2037927</v>
      </c>
      <c r="P388" s="8">
        <v>1703</v>
      </c>
      <c r="Q388" s="8">
        <v>17260</v>
      </c>
      <c r="R388" s="8">
        <v>529280</v>
      </c>
      <c r="S388" s="8">
        <v>216316</v>
      </c>
      <c r="T388" s="8">
        <v>0</v>
      </c>
    </row>
    <row r="389" spans="1:20">
      <c r="A389" s="1">
        <v>45175</v>
      </c>
      <c r="B389" s="9">
        <f>nyse_gme_volume_by_exchange[[#This Row],[Off Exchange2]]/SUM(nyse_gme_volume_by_exchange[[#This Row],[NYSE National]:[LTSE]])</f>
        <v>0.39517916834841244</v>
      </c>
      <c r="C389" s="12">
        <f>SUM(nyse_gme_volume_by_exchange[[#This Row],[NYSE National]:[LTSE]])</f>
        <v>6107245</v>
      </c>
      <c r="D389" s="8">
        <v>10789</v>
      </c>
      <c r="E389" s="8">
        <v>25877</v>
      </c>
      <c r="F389" s="8">
        <v>9628</v>
      </c>
      <c r="G389" s="8">
        <v>8244</v>
      </c>
      <c r="H389" s="8">
        <v>20138</v>
      </c>
      <c r="I389" s="8">
        <v>779945</v>
      </c>
      <c r="J389" s="8">
        <v>163527</v>
      </c>
      <c r="K389" s="8">
        <v>62050</v>
      </c>
      <c r="L389" s="8">
        <v>752464</v>
      </c>
      <c r="M389" s="8">
        <v>192346</v>
      </c>
      <c r="N389" s="8">
        <v>571648</v>
      </c>
      <c r="O389" s="8">
        <v>2413456</v>
      </c>
      <c r="P389" s="8">
        <v>1304</v>
      </c>
      <c r="Q389" s="8">
        <v>16877</v>
      </c>
      <c r="R389" s="8">
        <v>895999</v>
      </c>
      <c r="S389" s="8">
        <v>182953</v>
      </c>
      <c r="T389" s="8">
        <v>0</v>
      </c>
    </row>
    <row r="390" spans="1:20">
      <c r="A390" s="1">
        <v>45174</v>
      </c>
      <c r="B390" s="9">
        <f>nyse_gme_volume_by_exchange[[#This Row],[Off Exchange2]]/SUM(nyse_gme_volume_by_exchange[[#This Row],[NYSE National]:[LTSE]])</f>
        <v>0.38740002427740988</v>
      </c>
      <c r="C390" s="12">
        <f>SUM(nyse_gme_volume_by_exchange[[#This Row],[NYSE National]:[LTSE]])</f>
        <v>3781293</v>
      </c>
      <c r="D390" s="8">
        <v>11572</v>
      </c>
      <c r="E390" s="8">
        <v>7955</v>
      </c>
      <c r="F390" s="8">
        <v>13729</v>
      </c>
      <c r="G390" s="8">
        <v>4573</v>
      </c>
      <c r="H390" s="8">
        <v>8999</v>
      </c>
      <c r="I390" s="8">
        <v>902317</v>
      </c>
      <c r="J390" s="8">
        <v>98417</v>
      </c>
      <c r="K390" s="8">
        <v>50994</v>
      </c>
      <c r="L390" s="8">
        <v>333507</v>
      </c>
      <c r="M390" s="8">
        <v>141813</v>
      </c>
      <c r="N390" s="8">
        <v>132718</v>
      </c>
      <c r="O390" s="8">
        <v>1464873</v>
      </c>
      <c r="P390" s="8">
        <v>890</v>
      </c>
      <c r="Q390" s="8">
        <v>13700</v>
      </c>
      <c r="R390" s="8">
        <v>412919</v>
      </c>
      <c r="S390" s="8">
        <v>182317</v>
      </c>
      <c r="T390" s="8">
        <v>0</v>
      </c>
    </row>
    <row r="391" spans="1:20">
      <c r="A391" s="1">
        <v>45170</v>
      </c>
      <c r="B391" s="9">
        <f>nyse_gme_volume_by_exchange[[#This Row],[Off Exchange2]]/SUM(nyse_gme_volume_by_exchange[[#This Row],[NYSE National]:[LTSE]])</f>
        <v>0.37218391676393242</v>
      </c>
      <c r="C391" s="12">
        <f>SUM(nyse_gme_volume_by_exchange[[#This Row],[NYSE National]:[LTSE]])</f>
        <v>2135901</v>
      </c>
      <c r="D391" s="8">
        <v>4123</v>
      </c>
      <c r="E391" s="8">
        <v>5715</v>
      </c>
      <c r="F391" s="8">
        <v>7050</v>
      </c>
      <c r="G391" s="8">
        <v>3378</v>
      </c>
      <c r="H391" s="8">
        <v>8336</v>
      </c>
      <c r="I391" s="8">
        <v>544145</v>
      </c>
      <c r="J391" s="8">
        <v>57302</v>
      </c>
      <c r="K391" s="8">
        <v>26023</v>
      </c>
      <c r="L391" s="8">
        <v>134295</v>
      </c>
      <c r="M391" s="8">
        <v>109001</v>
      </c>
      <c r="N391" s="8">
        <v>69809</v>
      </c>
      <c r="O391" s="8">
        <v>794948</v>
      </c>
      <c r="P391" s="8">
        <v>212</v>
      </c>
      <c r="Q391" s="8">
        <v>9035</v>
      </c>
      <c r="R391" s="8">
        <v>247072</v>
      </c>
      <c r="S391" s="8">
        <v>115457</v>
      </c>
      <c r="T391" s="8">
        <v>0</v>
      </c>
    </row>
    <row r="392" spans="1:20">
      <c r="A392" s="1">
        <v>45169</v>
      </c>
      <c r="B392" s="9">
        <f>nyse_gme_volume_by_exchange[[#This Row],[Off Exchange2]]/SUM(nyse_gme_volume_by_exchange[[#This Row],[NYSE National]:[LTSE]])</f>
        <v>0.31987018796814731</v>
      </c>
      <c r="C392" s="12">
        <f>SUM(nyse_gme_volume_by_exchange[[#This Row],[NYSE National]:[LTSE]])</f>
        <v>4674143</v>
      </c>
      <c r="D392" s="8">
        <v>13385</v>
      </c>
      <c r="E392" s="8">
        <v>20534</v>
      </c>
      <c r="F392" s="8">
        <v>21876</v>
      </c>
      <c r="G392" s="8">
        <v>10251</v>
      </c>
      <c r="H392" s="8">
        <v>12024</v>
      </c>
      <c r="I392" s="8">
        <v>1173683</v>
      </c>
      <c r="J392" s="8">
        <v>65125</v>
      </c>
      <c r="K392" s="8">
        <v>63749</v>
      </c>
      <c r="L392" s="8">
        <v>382013</v>
      </c>
      <c r="M392" s="8">
        <v>382885</v>
      </c>
      <c r="N392" s="8">
        <v>212262</v>
      </c>
      <c r="O392" s="8">
        <v>1495119</v>
      </c>
      <c r="P392" s="8">
        <v>14408</v>
      </c>
      <c r="Q392" s="8">
        <v>24544</v>
      </c>
      <c r="R392" s="8">
        <v>598864</v>
      </c>
      <c r="S392" s="8">
        <v>183421</v>
      </c>
      <c r="T392" s="8">
        <v>0</v>
      </c>
    </row>
    <row r="393" spans="1:20">
      <c r="A393" s="1">
        <v>45168</v>
      </c>
      <c r="B393" s="9">
        <f>nyse_gme_volume_by_exchange[[#This Row],[Off Exchange2]]/SUM(nyse_gme_volume_by_exchange[[#This Row],[NYSE National]:[LTSE]])</f>
        <v>0.39467742389099292</v>
      </c>
      <c r="C393" s="12">
        <f>SUM(nyse_gme_volume_by_exchange[[#This Row],[NYSE National]:[LTSE]])</f>
        <v>1884501</v>
      </c>
      <c r="D393" s="8">
        <v>3011</v>
      </c>
      <c r="E393" s="8">
        <v>7231</v>
      </c>
      <c r="F393" s="8">
        <v>8466</v>
      </c>
      <c r="G393" s="8">
        <v>1849</v>
      </c>
      <c r="H393" s="8">
        <v>5378</v>
      </c>
      <c r="I393" s="8">
        <v>416715</v>
      </c>
      <c r="J393" s="8">
        <v>29757</v>
      </c>
      <c r="K393" s="8">
        <v>18550</v>
      </c>
      <c r="L393" s="8">
        <v>149975</v>
      </c>
      <c r="M393" s="8">
        <v>116865</v>
      </c>
      <c r="N393" s="8">
        <v>70693</v>
      </c>
      <c r="O393" s="8">
        <v>743770</v>
      </c>
      <c r="P393" s="8">
        <v>698</v>
      </c>
      <c r="Q393" s="8">
        <v>9791</v>
      </c>
      <c r="R393" s="8">
        <v>227633</v>
      </c>
      <c r="S393" s="8">
        <v>74119</v>
      </c>
      <c r="T393" s="8">
        <v>0</v>
      </c>
    </row>
    <row r="394" spans="1:20">
      <c r="A394" s="1">
        <v>45167</v>
      </c>
      <c r="B394" s="9">
        <f>nyse_gme_volume_by_exchange[[#This Row],[Off Exchange2]]/SUM(nyse_gme_volume_by_exchange[[#This Row],[NYSE National]:[LTSE]])</f>
        <v>0.40278816405203233</v>
      </c>
      <c r="C394" s="12">
        <f>SUM(nyse_gme_volume_by_exchange[[#This Row],[NYSE National]:[LTSE]])</f>
        <v>2709238</v>
      </c>
      <c r="D394" s="8">
        <v>7286</v>
      </c>
      <c r="E394" s="8">
        <v>10453</v>
      </c>
      <c r="F394" s="8">
        <v>12770</v>
      </c>
      <c r="G394" s="8">
        <v>2007</v>
      </c>
      <c r="H394" s="8">
        <v>10106</v>
      </c>
      <c r="I394" s="8">
        <v>556922</v>
      </c>
      <c r="J394" s="8">
        <v>57787</v>
      </c>
      <c r="K394" s="8">
        <v>36390</v>
      </c>
      <c r="L394" s="8">
        <v>198896</v>
      </c>
      <c r="M394" s="8">
        <v>165722</v>
      </c>
      <c r="N394" s="8">
        <v>109896</v>
      </c>
      <c r="O394" s="8">
        <v>1091249</v>
      </c>
      <c r="P394" s="8">
        <v>760</v>
      </c>
      <c r="Q394" s="8">
        <v>29111</v>
      </c>
      <c r="R394" s="8">
        <v>303575</v>
      </c>
      <c r="S394" s="8">
        <v>116308</v>
      </c>
      <c r="T394" s="8">
        <v>0</v>
      </c>
    </row>
    <row r="395" spans="1:20">
      <c r="A395" s="1">
        <v>45166</v>
      </c>
      <c r="B395" s="9">
        <f>nyse_gme_volume_by_exchange[[#This Row],[Off Exchange2]]/SUM(nyse_gme_volume_by_exchange[[#This Row],[NYSE National]:[LTSE]])</f>
        <v>0.41874192413558742</v>
      </c>
      <c r="C395" s="12">
        <f>SUM(nyse_gme_volume_by_exchange[[#This Row],[NYSE National]:[LTSE]])</f>
        <v>3007418</v>
      </c>
      <c r="D395" s="8">
        <v>6083</v>
      </c>
      <c r="E395" s="8">
        <v>9286</v>
      </c>
      <c r="F395" s="8">
        <v>6879</v>
      </c>
      <c r="G395" s="8">
        <v>2318</v>
      </c>
      <c r="H395" s="8">
        <v>11016</v>
      </c>
      <c r="I395" s="8">
        <v>594318</v>
      </c>
      <c r="J395" s="8">
        <v>63284</v>
      </c>
      <c r="K395" s="8">
        <v>32475</v>
      </c>
      <c r="L395" s="8">
        <v>331851</v>
      </c>
      <c r="M395" s="8">
        <v>156481</v>
      </c>
      <c r="N395" s="8">
        <v>106018</v>
      </c>
      <c r="O395" s="8">
        <v>1259332</v>
      </c>
      <c r="P395" s="8">
        <v>160</v>
      </c>
      <c r="Q395" s="8">
        <v>26337</v>
      </c>
      <c r="R395" s="8">
        <v>275689</v>
      </c>
      <c r="S395" s="8">
        <v>125891</v>
      </c>
      <c r="T395" s="8">
        <v>0</v>
      </c>
    </row>
    <row r="396" spans="1:20">
      <c r="A396" s="1">
        <v>45163</v>
      </c>
      <c r="B396" s="9">
        <f>nyse_gme_volume_by_exchange[[#This Row],[Off Exchange2]]/SUM(nyse_gme_volume_by_exchange[[#This Row],[NYSE National]:[LTSE]])</f>
        <v>0.35683322905292947</v>
      </c>
      <c r="C396" s="12">
        <f>SUM(nyse_gme_volume_by_exchange[[#This Row],[NYSE National]:[LTSE]])</f>
        <v>3423462</v>
      </c>
      <c r="D396" s="8">
        <v>9653</v>
      </c>
      <c r="E396" s="8">
        <v>12922</v>
      </c>
      <c r="F396" s="8">
        <v>6231</v>
      </c>
      <c r="G396" s="8">
        <v>2938</v>
      </c>
      <c r="H396" s="8">
        <v>5335</v>
      </c>
      <c r="I396" s="8">
        <v>836482</v>
      </c>
      <c r="J396" s="8">
        <v>63826</v>
      </c>
      <c r="K396" s="8">
        <v>39714</v>
      </c>
      <c r="L396" s="8">
        <v>275250</v>
      </c>
      <c r="M396" s="8">
        <v>200935</v>
      </c>
      <c r="N396" s="8">
        <v>157672</v>
      </c>
      <c r="O396" s="8">
        <v>1221605</v>
      </c>
      <c r="P396" s="8">
        <v>208</v>
      </c>
      <c r="Q396" s="8">
        <v>41199</v>
      </c>
      <c r="R396" s="8">
        <v>403663</v>
      </c>
      <c r="S396" s="8">
        <v>145829</v>
      </c>
      <c r="T396" s="8">
        <v>0</v>
      </c>
    </row>
    <row r="397" spans="1:20">
      <c r="A397" s="1">
        <v>45162</v>
      </c>
      <c r="B397" s="9">
        <f>nyse_gme_volume_by_exchange[[#This Row],[Off Exchange2]]/SUM(nyse_gme_volume_by_exchange[[#This Row],[NYSE National]:[LTSE]])</f>
        <v>0.36446253743635304</v>
      </c>
      <c r="C397" s="12">
        <f>SUM(nyse_gme_volume_by_exchange[[#This Row],[NYSE National]:[LTSE]])</f>
        <v>3624485</v>
      </c>
      <c r="D397" s="8">
        <v>8438</v>
      </c>
      <c r="E397" s="8">
        <v>13345</v>
      </c>
      <c r="F397" s="8">
        <v>6767</v>
      </c>
      <c r="G397" s="8">
        <v>3732</v>
      </c>
      <c r="H397" s="8">
        <v>8059</v>
      </c>
      <c r="I397" s="8">
        <v>880655</v>
      </c>
      <c r="J397" s="8">
        <v>109427</v>
      </c>
      <c r="K397" s="8">
        <v>43978</v>
      </c>
      <c r="L397" s="8">
        <v>294196</v>
      </c>
      <c r="M397" s="8">
        <v>155934</v>
      </c>
      <c r="N397" s="8">
        <v>153448</v>
      </c>
      <c r="O397" s="8">
        <v>1320989</v>
      </c>
      <c r="P397" s="8">
        <v>2877</v>
      </c>
      <c r="Q397" s="8">
        <v>22628</v>
      </c>
      <c r="R397" s="8">
        <v>413180</v>
      </c>
      <c r="S397" s="8">
        <v>186832</v>
      </c>
      <c r="T397" s="8">
        <v>0</v>
      </c>
    </row>
    <row r="398" spans="1:20">
      <c r="A398" s="1">
        <v>45161</v>
      </c>
      <c r="B398" s="9">
        <f>nyse_gme_volume_by_exchange[[#This Row],[Off Exchange2]]/SUM(nyse_gme_volume_by_exchange[[#This Row],[NYSE National]:[LTSE]])</f>
        <v>0.37255730348511479</v>
      </c>
      <c r="C398" s="12">
        <f>SUM(nyse_gme_volume_by_exchange[[#This Row],[NYSE National]:[LTSE]])</f>
        <v>2909029</v>
      </c>
      <c r="D398" s="8">
        <v>8332</v>
      </c>
      <c r="E398" s="8">
        <v>9871</v>
      </c>
      <c r="F398" s="8">
        <v>8468</v>
      </c>
      <c r="G398" s="8">
        <v>2047</v>
      </c>
      <c r="H398" s="8">
        <v>8537</v>
      </c>
      <c r="I398" s="8">
        <v>658791</v>
      </c>
      <c r="J398" s="8">
        <v>77897</v>
      </c>
      <c r="K398" s="8">
        <v>38533</v>
      </c>
      <c r="L398" s="8">
        <v>238002</v>
      </c>
      <c r="M398" s="8">
        <v>145845</v>
      </c>
      <c r="N398" s="8">
        <v>122846</v>
      </c>
      <c r="O398" s="8">
        <v>1083780</v>
      </c>
      <c r="P398" s="8">
        <v>1009</v>
      </c>
      <c r="Q398" s="8">
        <v>28272</v>
      </c>
      <c r="R398" s="8">
        <v>353290</v>
      </c>
      <c r="S398" s="8">
        <v>123509</v>
      </c>
      <c r="T398" s="8">
        <v>0</v>
      </c>
    </row>
    <row r="399" spans="1:20">
      <c r="A399" s="1">
        <v>45160</v>
      </c>
      <c r="B399" s="9">
        <f>nyse_gme_volume_by_exchange[[#This Row],[Off Exchange2]]/SUM(nyse_gme_volume_by_exchange[[#This Row],[NYSE National]:[LTSE]])</f>
        <v>0.38838068720494756</v>
      </c>
      <c r="C399" s="12">
        <f>SUM(nyse_gme_volume_by_exchange[[#This Row],[NYSE National]:[LTSE]])</f>
        <v>3791911</v>
      </c>
      <c r="D399" s="8">
        <v>8009</v>
      </c>
      <c r="E399" s="8">
        <v>11370</v>
      </c>
      <c r="F399" s="8">
        <v>6736</v>
      </c>
      <c r="G399" s="8">
        <v>1195</v>
      </c>
      <c r="H399" s="8">
        <v>16912</v>
      </c>
      <c r="I399" s="8">
        <v>830692</v>
      </c>
      <c r="J399" s="8">
        <v>109740</v>
      </c>
      <c r="K399" s="8">
        <v>41808</v>
      </c>
      <c r="L399" s="8">
        <v>414369</v>
      </c>
      <c r="M399" s="8">
        <v>208203</v>
      </c>
      <c r="N399" s="8">
        <v>146755</v>
      </c>
      <c r="O399" s="8">
        <v>1472705</v>
      </c>
      <c r="P399" s="8">
        <v>519</v>
      </c>
      <c r="Q399" s="8">
        <v>34798</v>
      </c>
      <c r="R399" s="8">
        <v>367729</v>
      </c>
      <c r="S399" s="8">
        <v>120371</v>
      </c>
      <c r="T399" s="8">
        <v>0</v>
      </c>
    </row>
    <row r="400" spans="1:20">
      <c r="A400" s="1">
        <v>45159</v>
      </c>
      <c r="B400" s="9">
        <f>nyse_gme_volume_by_exchange[[#This Row],[Off Exchange2]]/SUM(nyse_gme_volume_by_exchange[[#This Row],[NYSE National]:[LTSE]])</f>
        <v>0.45600486045399152</v>
      </c>
      <c r="C400" s="12">
        <f>SUM(nyse_gme_volume_by_exchange[[#This Row],[NYSE National]:[LTSE]])</f>
        <v>2863930</v>
      </c>
      <c r="D400" s="8">
        <v>8979</v>
      </c>
      <c r="E400" s="8">
        <v>13568</v>
      </c>
      <c r="F400" s="8">
        <v>5052</v>
      </c>
      <c r="G400" s="8">
        <v>1984</v>
      </c>
      <c r="H400" s="8">
        <v>9871</v>
      </c>
      <c r="I400" s="8">
        <v>607661</v>
      </c>
      <c r="J400" s="8">
        <v>67643</v>
      </c>
      <c r="K400" s="8">
        <v>46976</v>
      </c>
      <c r="L400" s="8">
        <v>203980</v>
      </c>
      <c r="M400" s="8">
        <v>96586</v>
      </c>
      <c r="N400" s="8">
        <v>108085</v>
      </c>
      <c r="O400" s="8">
        <v>1305966</v>
      </c>
      <c r="P400" s="8">
        <v>453</v>
      </c>
      <c r="Q400" s="8">
        <v>28702</v>
      </c>
      <c r="R400" s="8">
        <v>261765</v>
      </c>
      <c r="S400" s="8">
        <v>96659</v>
      </c>
      <c r="T400" s="8">
        <v>0</v>
      </c>
    </row>
    <row r="401" spans="1:20">
      <c r="A401" s="1">
        <v>45156</v>
      </c>
      <c r="B401" s="9">
        <f>nyse_gme_volume_by_exchange[[#This Row],[Off Exchange2]]/SUM(nyse_gme_volume_by_exchange[[#This Row],[NYSE National]:[LTSE]])</f>
        <v>0.35559149927701866</v>
      </c>
      <c r="C401" s="12">
        <f>SUM(nyse_gme_volume_by_exchange[[#This Row],[NYSE National]:[LTSE]])</f>
        <v>2029098</v>
      </c>
      <c r="D401" s="8">
        <v>6862</v>
      </c>
      <c r="E401" s="8">
        <v>10828</v>
      </c>
      <c r="F401" s="8">
        <v>6542</v>
      </c>
      <c r="G401" s="8">
        <v>1202</v>
      </c>
      <c r="H401" s="8">
        <v>2352</v>
      </c>
      <c r="I401" s="8">
        <v>494984</v>
      </c>
      <c r="J401" s="8">
        <v>23839</v>
      </c>
      <c r="K401" s="8">
        <v>28337</v>
      </c>
      <c r="L401" s="8">
        <v>155246</v>
      </c>
      <c r="M401" s="8">
        <v>84941</v>
      </c>
      <c r="N401" s="8">
        <v>81555</v>
      </c>
      <c r="O401" s="8">
        <v>721530</v>
      </c>
      <c r="P401" s="8">
        <v>400</v>
      </c>
      <c r="Q401" s="8">
        <v>30687</v>
      </c>
      <c r="R401" s="8">
        <v>277526</v>
      </c>
      <c r="S401" s="8">
        <v>102267</v>
      </c>
      <c r="T401" s="8">
        <v>0</v>
      </c>
    </row>
    <row r="402" spans="1:20">
      <c r="A402" s="1">
        <v>45155</v>
      </c>
      <c r="B402" s="9">
        <f>nyse_gme_volume_by_exchange[[#This Row],[Off Exchange2]]/SUM(nyse_gme_volume_by_exchange[[#This Row],[NYSE National]:[LTSE]])</f>
        <v>0.33562083400183779</v>
      </c>
      <c r="C402" s="12">
        <f>SUM(nyse_gme_volume_by_exchange[[#This Row],[NYSE National]:[LTSE]])</f>
        <v>2056830</v>
      </c>
      <c r="D402" s="8">
        <v>6228</v>
      </c>
      <c r="E402" s="8">
        <v>8483</v>
      </c>
      <c r="F402" s="8">
        <v>7399</v>
      </c>
      <c r="G402" s="8">
        <v>2452</v>
      </c>
      <c r="H402" s="8">
        <v>4763</v>
      </c>
      <c r="I402" s="8">
        <v>459838</v>
      </c>
      <c r="J402" s="8">
        <v>24269</v>
      </c>
      <c r="K402" s="8">
        <v>25392</v>
      </c>
      <c r="L402" s="8">
        <v>192567</v>
      </c>
      <c r="M402" s="8">
        <v>138485</v>
      </c>
      <c r="N402" s="8">
        <v>104417</v>
      </c>
      <c r="O402" s="8">
        <v>690315</v>
      </c>
      <c r="P402" s="8">
        <v>794</v>
      </c>
      <c r="Q402" s="8">
        <v>35187</v>
      </c>
      <c r="R402" s="8">
        <v>238505</v>
      </c>
      <c r="S402" s="8">
        <v>117736</v>
      </c>
      <c r="T402" s="8">
        <v>0</v>
      </c>
    </row>
    <row r="403" spans="1:20">
      <c r="A403" s="1">
        <v>45154</v>
      </c>
      <c r="B403" s="9">
        <f>nyse_gme_volume_by_exchange[[#This Row],[Off Exchange2]]/SUM(nyse_gme_volume_by_exchange[[#This Row],[NYSE National]:[LTSE]])</f>
        <v>0.44310578121482336</v>
      </c>
      <c r="C403" s="12">
        <f>SUM(nyse_gme_volume_by_exchange[[#This Row],[NYSE National]:[LTSE]])</f>
        <v>3016027</v>
      </c>
      <c r="D403" s="8">
        <v>7786</v>
      </c>
      <c r="E403" s="8">
        <v>7877</v>
      </c>
      <c r="F403" s="8">
        <v>5725</v>
      </c>
      <c r="G403" s="8">
        <v>2188</v>
      </c>
      <c r="H403" s="8">
        <v>5967</v>
      </c>
      <c r="I403" s="8">
        <v>576414</v>
      </c>
      <c r="J403" s="8">
        <v>37344</v>
      </c>
      <c r="K403" s="8">
        <v>36930</v>
      </c>
      <c r="L403" s="8">
        <v>296830</v>
      </c>
      <c r="M403" s="8">
        <v>132671</v>
      </c>
      <c r="N403" s="8">
        <v>96619</v>
      </c>
      <c r="O403" s="8">
        <v>1336419</v>
      </c>
      <c r="P403" s="8">
        <v>12642</v>
      </c>
      <c r="Q403" s="8">
        <v>36775</v>
      </c>
      <c r="R403" s="8">
        <v>297951</v>
      </c>
      <c r="S403" s="8">
        <v>125889</v>
      </c>
      <c r="T403" s="8">
        <v>0</v>
      </c>
    </row>
    <row r="404" spans="1:20">
      <c r="A404" s="1">
        <v>45153</v>
      </c>
      <c r="B404" s="9">
        <f>nyse_gme_volume_by_exchange[[#This Row],[Off Exchange2]]/SUM(nyse_gme_volume_by_exchange[[#This Row],[NYSE National]:[LTSE]])</f>
        <v>0.34699994673247392</v>
      </c>
      <c r="C404" s="12">
        <f>SUM(nyse_gme_volume_by_exchange[[#This Row],[NYSE National]:[LTSE]])</f>
        <v>2290326</v>
      </c>
      <c r="D404" s="8">
        <v>9148</v>
      </c>
      <c r="E404" s="8">
        <v>7769</v>
      </c>
      <c r="F404" s="8">
        <v>6253</v>
      </c>
      <c r="G404" s="8">
        <v>2375</v>
      </c>
      <c r="H404" s="8">
        <v>5540</v>
      </c>
      <c r="I404" s="8">
        <v>549433</v>
      </c>
      <c r="J404" s="8">
        <v>48463</v>
      </c>
      <c r="K404" s="8">
        <v>34417</v>
      </c>
      <c r="L404" s="8">
        <v>223468</v>
      </c>
      <c r="M404" s="8">
        <v>121377</v>
      </c>
      <c r="N404" s="8">
        <v>95251</v>
      </c>
      <c r="O404" s="8">
        <v>794743</v>
      </c>
      <c r="P404" s="8">
        <v>182</v>
      </c>
      <c r="Q404" s="8">
        <v>37672</v>
      </c>
      <c r="R404" s="8">
        <v>244569</v>
      </c>
      <c r="S404" s="8">
        <v>109666</v>
      </c>
      <c r="T404" s="8">
        <v>0</v>
      </c>
    </row>
    <row r="405" spans="1:20">
      <c r="A405" s="1">
        <v>45152</v>
      </c>
      <c r="B405" s="9">
        <f>nyse_gme_volume_by_exchange[[#This Row],[Off Exchange2]]/SUM(nyse_gme_volume_by_exchange[[#This Row],[NYSE National]:[LTSE]])</f>
        <v>0.34957863400946326</v>
      </c>
      <c r="C405" s="12">
        <f>SUM(nyse_gme_volume_by_exchange[[#This Row],[NYSE National]:[LTSE]])</f>
        <v>3329291</v>
      </c>
      <c r="D405" s="8">
        <v>29277</v>
      </c>
      <c r="E405" s="8">
        <v>25346</v>
      </c>
      <c r="F405" s="8">
        <v>8217</v>
      </c>
      <c r="G405" s="8">
        <v>3621</v>
      </c>
      <c r="H405" s="8">
        <v>18365</v>
      </c>
      <c r="I405" s="8">
        <v>687986</v>
      </c>
      <c r="J405" s="8">
        <v>77237</v>
      </c>
      <c r="K405" s="8">
        <v>55048</v>
      </c>
      <c r="L405" s="8">
        <v>264511</v>
      </c>
      <c r="M405" s="8">
        <v>208644</v>
      </c>
      <c r="N405" s="8">
        <v>164435</v>
      </c>
      <c r="O405" s="8">
        <v>1163849</v>
      </c>
      <c r="P405" s="8">
        <v>112</v>
      </c>
      <c r="Q405" s="8">
        <v>46067</v>
      </c>
      <c r="R405" s="8">
        <v>389217</v>
      </c>
      <c r="S405" s="8">
        <v>187359</v>
      </c>
      <c r="T405" s="8">
        <v>0</v>
      </c>
    </row>
    <row r="406" spans="1:20">
      <c r="A406" s="1">
        <v>45149</v>
      </c>
      <c r="B406" s="9">
        <f>nyse_gme_volume_by_exchange[[#This Row],[Off Exchange2]]/SUM(nyse_gme_volume_by_exchange[[#This Row],[NYSE National]:[LTSE]])</f>
        <v>0.37882162593767726</v>
      </c>
      <c r="C406" s="12">
        <f>SUM(nyse_gme_volume_by_exchange[[#This Row],[NYSE National]:[LTSE]])</f>
        <v>1522912</v>
      </c>
      <c r="D406" s="8">
        <v>4686</v>
      </c>
      <c r="E406" s="8">
        <v>5437</v>
      </c>
      <c r="F406" s="8">
        <v>6039</v>
      </c>
      <c r="G406" s="8">
        <v>1868</v>
      </c>
      <c r="H406" s="8">
        <v>2327</v>
      </c>
      <c r="I406" s="8">
        <v>275855</v>
      </c>
      <c r="J406" s="8">
        <v>17374</v>
      </c>
      <c r="K406" s="8">
        <v>16274</v>
      </c>
      <c r="L406" s="8">
        <v>104439</v>
      </c>
      <c r="M406" s="8">
        <v>104914</v>
      </c>
      <c r="N406" s="8">
        <v>125049</v>
      </c>
      <c r="O406" s="8">
        <v>576912</v>
      </c>
      <c r="P406" s="8">
        <v>0</v>
      </c>
      <c r="Q406" s="8">
        <v>22436</v>
      </c>
      <c r="R406" s="8">
        <v>170068</v>
      </c>
      <c r="S406" s="8">
        <v>89234</v>
      </c>
      <c r="T406" s="8">
        <v>0</v>
      </c>
    </row>
    <row r="407" spans="1:20">
      <c r="A407" s="1">
        <v>45148</v>
      </c>
      <c r="B407" s="9">
        <f>nyse_gme_volume_by_exchange[[#This Row],[Off Exchange2]]/SUM(nyse_gme_volume_by_exchange[[#This Row],[NYSE National]:[LTSE]])</f>
        <v>0.40438173585601134</v>
      </c>
      <c r="C407" s="12">
        <f>SUM(nyse_gme_volume_by_exchange[[#This Row],[NYSE National]:[LTSE]])</f>
        <v>1432446</v>
      </c>
      <c r="D407" s="8">
        <v>3944</v>
      </c>
      <c r="E407" s="8">
        <v>9077</v>
      </c>
      <c r="F407" s="8">
        <v>5807</v>
      </c>
      <c r="G407" s="8">
        <v>1361</v>
      </c>
      <c r="H407" s="8">
        <v>7434</v>
      </c>
      <c r="I407" s="8">
        <v>325582</v>
      </c>
      <c r="J407" s="8">
        <v>14645</v>
      </c>
      <c r="K407" s="8">
        <v>13994</v>
      </c>
      <c r="L407" s="8">
        <v>146099</v>
      </c>
      <c r="M407" s="8">
        <v>68429</v>
      </c>
      <c r="N407" s="8">
        <v>59100</v>
      </c>
      <c r="O407" s="8">
        <v>579255</v>
      </c>
      <c r="P407" s="8">
        <v>655</v>
      </c>
      <c r="Q407" s="8">
        <v>18636</v>
      </c>
      <c r="R407" s="8">
        <v>124222</v>
      </c>
      <c r="S407" s="8">
        <v>54206</v>
      </c>
      <c r="T407" s="8">
        <v>0</v>
      </c>
    </row>
    <row r="408" spans="1:20">
      <c r="A408" s="1">
        <v>45147</v>
      </c>
      <c r="B408" s="9">
        <f>nyse_gme_volume_by_exchange[[#This Row],[Off Exchange2]]/SUM(nyse_gme_volume_by_exchange[[#This Row],[NYSE National]:[LTSE]])</f>
        <v>0.33727261462755581</v>
      </c>
      <c r="C408" s="12">
        <f>SUM(nyse_gme_volume_by_exchange[[#This Row],[NYSE National]:[LTSE]])</f>
        <v>2929553</v>
      </c>
      <c r="D408" s="8">
        <v>12840</v>
      </c>
      <c r="E408" s="8">
        <v>21506</v>
      </c>
      <c r="F408" s="8">
        <v>5677</v>
      </c>
      <c r="G408" s="8">
        <v>1102</v>
      </c>
      <c r="H408" s="8">
        <v>10918</v>
      </c>
      <c r="I408" s="8">
        <v>700041</v>
      </c>
      <c r="J408" s="8">
        <v>51388</v>
      </c>
      <c r="K408" s="8">
        <v>39942</v>
      </c>
      <c r="L408" s="8">
        <v>292863</v>
      </c>
      <c r="M408" s="8">
        <v>119603</v>
      </c>
      <c r="N408" s="8">
        <v>107132</v>
      </c>
      <c r="O408" s="8">
        <v>988058</v>
      </c>
      <c r="P408" s="8">
        <v>578</v>
      </c>
      <c r="Q408" s="8">
        <v>55240</v>
      </c>
      <c r="R408" s="8">
        <v>329164</v>
      </c>
      <c r="S408" s="8">
        <v>193501</v>
      </c>
      <c r="T408" s="8">
        <v>0</v>
      </c>
    </row>
    <row r="409" spans="1:20">
      <c r="A409" s="1">
        <v>45146</v>
      </c>
      <c r="B409" s="9">
        <f>nyse_gme_volume_by_exchange[[#This Row],[Off Exchange2]]/SUM(nyse_gme_volume_by_exchange[[#This Row],[NYSE National]:[LTSE]])</f>
        <v>0.38951266375545851</v>
      </c>
      <c r="C409" s="12">
        <f>SUM(nyse_gme_volume_by_exchange[[#This Row],[NYSE National]:[LTSE]])</f>
        <v>1431250</v>
      </c>
      <c r="D409" s="8">
        <v>5645</v>
      </c>
      <c r="E409" s="8">
        <v>6722</v>
      </c>
      <c r="F409" s="8">
        <v>4768</v>
      </c>
      <c r="G409" s="8">
        <v>1932</v>
      </c>
      <c r="H409" s="8">
        <v>3641</v>
      </c>
      <c r="I409" s="8">
        <v>308559</v>
      </c>
      <c r="J409" s="8">
        <v>26882</v>
      </c>
      <c r="K409" s="8">
        <v>14011</v>
      </c>
      <c r="L409" s="8">
        <v>145126</v>
      </c>
      <c r="M409" s="8">
        <v>65222</v>
      </c>
      <c r="N409" s="8">
        <v>63781</v>
      </c>
      <c r="O409" s="8">
        <v>557490</v>
      </c>
      <c r="P409" s="8">
        <v>367</v>
      </c>
      <c r="Q409" s="8">
        <v>22244</v>
      </c>
      <c r="R409" s="8">
        <v>133320</v>
      </c>
      <c r="S409" s="8">
        <v>71540</v>
      </c>
      <c r="T409" s="8">
        <v>0</v>
      </c>
    </row>
    <row r="410" spans="1:20">
      <c r="A410" s="1">
        <v>45145</v>
      </c>
      <c r="B410" s="9">
        <f>nyse_gme_volume_by_exchange[[#This Row],[Off Exchange2]]/SUM(nyse_gme_volume_by_exchange[[#This Row],[NYSE National]:[LTSE]])</f>
        <v>0.43688154361717629</v>
      </c>
      <c r="C410" s="12">
        <f>SUM(nyse_gme_volume_by_exchange[[#This Row],[NYSE National]:[LTSE]])</f>
        <v>1441290</v>
      </c>
      <c r="D410" s="8">
        <v>3362</v>
      </c>
      <c r="E410" s="8">
        <v>7802</v>
      </c>
      <c r="F410" s="8">
        <v>4573</v>
      </c>
      <c r="G410" s="8">
        <v>340</v>
      </c>
      <c r="H410" s="8">
        <v>2430</v>
      </c>
      <c r="I410" s="8">
        <v>344009</v>
      </c>
      <c r="J410" s="8">
        <v>11131</v>
      </c>
      <c r="K410" s="8">
        <v>9999</v>
      </c>
      <c r="L410" s="8">
        <v>121005</v>
      </c>
      <c r="M410" s="8">
        <v>76092</v>
      </c>
      <c r="N410" s="8">
        <v>36863</v>
      </c>
      <c r="O410" s="8">
        <v>629673</v>
      </c>
      <c r="P410" s="8">
        <v>588</v>
      </c>
      <c r="Q410" s="8">
        <v>19344</v>
      </c>
      <c r="R410" s="8">
        <v>119159</v>
      </c>
      <c r="S410" s="8">
        <v>54920</v>
      </c>
      <c r="T410" s="8">
        <v>0</v>
      </c>
    </row>
    <row r="411" spans="1:20">
      <c r="A411" s="1">
        <v>45142</v>
      </c>
      <c r="B411" s="9">
        <f>nyse_gme_volume_by_exchange[[#This Row],[Off Exchange2]]/SUM(nyse_gme_volume_by_exchange[[#This Row],[NYSE National]:[LTSE]])</f>
        <v>0.4472756608076448</v>
      </c>
      <c r="C411" s="12">
        <f>SUM(nyse_gme_volume_by_exchange[[#This Row],[NYSE National]:[LTSE]])</f>
        <v>2406033</v>
      </c>
      <c r="D411" s="8">
        <v>7284</v>
      </c>
      <c r="E411" s="8">
        <v>9057</v>
      </c>
      <c r="F411" s="8">
        <v>2388</v>
      </c>
      <c r="G411" s="8">
        <v>146</v>
      </c>
      <c r="H411" s="8">
        <v>5680</v>
      </c>
      <c r="I411" s="8">
        <v>446704</v>
      </c>
      <c r="J411" s="8">
        <v>27667</v>
      </c>
      <c r="K411" s="8">
        <v>23092</v>
      </c>
      <c r="L411" s="8">
        <v>207059</v>
      </c>
      <c r="M411" s="8">
        <v>123156</v>
      </c>
      <c r="N411" s="8">
        <v>79387</v>
      </c>
      <c r="O411" s="8">
        <v>1076160</v>
      </c>
      <c r="P411" s="8">
        <v>1501</v>
      </c>
      <c r="Q411" s="8">
        <v>38269</v>
      </c>
      <c r="R411" s="8">
        <v>224329</v>
      </c>
      <c r="S411" s="8">
        <v>134154</v>
      </c>
      <c r="T411" s="8">
        <v>0</v>
      </c>
    </row>
    <row r="412" spans="1:20">
      <c r="A412" s="1">
        <v>45141</v>
      </c>
      <c r="B412" s="9">
        <f>nyse_gme_volume_by_exchange[[#This Row],[Off Exchange2]]/SUM(nyse_gme_volume_by_exchange[[#This Row],[NYSE National]:[LTSE]])</f>
        <v>0.39098131384260998</v>
      </c>
      <c r="C412" s="12">
        <f>SUM(nyse_gme_volume_by_exchange[[#This Row],[NYSE National]:[LTSE]])</f>
        <v>1324938</v>
      </c>
      <c r="D412" s="8">
        <v>4569</v>
      </c>
      <c r="E412" s="8">
        <v>2864</v>
      </c>
      <c r="F412" s="8">
        <v>1345</v>
      </c>
      <c r="G412" s="8">
        <v>1961</v>
      </c>
      <c r="H412" s="8">
        <v>4942</v>
      </c>
      <c r="I412" s="8">
        <v>328099</v>
      </c>
      <c r="J412" s="8">
        <v>13588</v>
      </c>
      <c r="K412" s="8">
        <v>11271</v>
      </c>
      <c r="L412" s="8">
        <v>124194</v>
      </c>
      <c r="M412" s="8">
        <v>80602</v>
      </c>
      <c r="N412" s="8">
        <v>41143</v>
      </c>
      <c r="O412" s="8">
        <v>518026</v>
      </c>
      <c r="P412" s="8">
        <v>259</v>
      </c>
      <c r="Q412" s="8">
        <v>24561</v>
      </c>
      <c r="R412" s="8">
        <v>120619</v>
      </c>
      <c r="S412" s="8">
        <v>46895</v>
      </c>
      <c r="T412" s="8">
        <v>0</v>
      </c>
    </row>
    <row r="413" spans="1:20">
      <c r="A413" s="1">
        <v>45140</v>
      </c>
      <c r="B413" s="9">
        <f>nyse_gme_volume_by_exchange[[#This Row],[Off Exchange2]]/SUM(nyse_gme_volume_by_exchange[[#This Row],[NYSE National]:[LTSE]])</f>
        <v>0.42430458042949559</v>
      </c>
      <c r="C413" s="12">
        <f>SUM(nyse_gme_volume_by_exchange[[#This Row],[NYSE National]:[LTSE]])</f>
        <v>2630714</v>
      </c>
      <c r="D413" s="8">
        <v>4371</v>
      </c>
      <c r="E413" s="8">
        <v>4333</v>
      </c>
      <c r="F413" s="8">
        <v>3994</v>
      </c>
      <c r="G413" s="8">
        <v>2343</v>
      </c>
      <c r="H413" s="8">
        <v>5413</v>
      </c>
      <c r="I413" s="8">
        <v>689155</v>
      </c>
      <c r="J413" s="8">
        <v>44102</v>
      </c>
      <c r="K413" s="8">
        <v>12812</v>
      </c>
      <c r="L413" s="8">
        <v>243915</v>
      </c>
      <c r="M413" s="8">
        <v>100918</v>
      </c>
      <c r="N413" s="8">
        <v>70548</v>
      </c>
      <c r="O413" s="8">
        <v>1116224</v>
      </c>
      <c r="P413" s="8">
        <v>1177</v>
      </c>
      <c r="Q413" s="8">
        <v>8942</v>
      </c>
      <c r="R413" s="8">
        <v>218730</v>
      </c>
      <c r="S413" s="8">
        <v>103737</v>
      </c>
      <c r="T413" s="8">
        <v>0</v>
      </c>
    </row>
    <row r="414" spans="1:20">
      <c r="A414" s="1">
        <v>45139</v>
      </c>
      <c r="B414" s="9">
        <f>nyse_gme_volume_by_exchange[[#This Row],[Off Exchange2]]/SUM(nyse_gme_volume_by_exchange[[#This Row],[NYSE National]:[LTSE]])</f>
        <v>0.37360047599739632</v>
      </c>
      <c r="C414" s="12">
        <f>SUM(nyse_gme_volume_by_exchange[[#This Row],[NYSE National]:[LTSE]])</f>
        <v>2574804</v>
      </c>
      <c r="D414" s="8">
        <v>6105</v>
      </c>
      <c r="E414" s="8">
        <v>4343</v>
      </c>
      <c r="F414" s="8">
        <v>6617</v>
      </c>
      <c r="G414" s="8">
        <v>2823</v>
      </c>
      <c r="H414" s="8">
        <v>4409</v>
      </c>
      <c r="I414" s="8">
        <v>705139</v>
      </c>
      <c r="J414" s="8">
        <v>34884</v>
      </c>
      <c r="K414" s="8">
        <v>23033</v>
      </c>
      <c r="L414" s="8">
        <v>226387</v>
      </c>
      <c r="M414" s="8">
        <v>115903</v>
      </c>
      <c r="N414" s="8">
        <v>100726</v>
      </c>
      <c r="O414" s="8">
        <v>961948</v>
      </c>
      <c r="P414" s="8">
        <v>564</v>
      </c>
      <c r="Q414" s="8">
        <v>15921</v>
      </c>
      <c r="R414" s="8">
        <v>265709</v>
      </c>
      <c r="S414" s="8">
        <v>100293</v>
      </c>
      <c r="T414" s="8">
        <v>0</v>
      </c>
    </row>
    <row r="415" spans="1:20">
      <c r="A415" s="1">
        <v>45138</v>
      </c>
      <c r="B415" s="9">
        <f>nyse_gme_volume_by_exchange[[#This Row],[Off Exchange2]]/SUM(nyse_gme_volume_by_exchange[[#This Row],[NYSE National]:[LTSE]])</f>
        <v>0.42056883784314636</v>
      </c>
      <c r="C415" s="12">
        <f>SUM(nyse_gme_volume_by_exchange[[#This Row],[NYSE National]:[LTSE]])</f>
        <v>1975396</v>
      </c>
      <c r="D415" s="8">
        <v>7068</v>
      </c>
      <c r="E415" s="8">
        <v>7188</v>
      </c>
      <c r="F415" s="8">
        <v>2848</v>
      </c>
      <c r="G415" s="8">
        <v>1583</v>
      </c>
      <c r="H415" s="8">
        <v>6798</v>
      </c>
      <c r="I415" s="8">
        <v>506850</v>
      </c>
      <c r="J415" s="8">
        <v>40925</v>
      </c>
      <c r="K415" s="8">
        <v>11818</v>
      </c>
      <c r="L415" s="8">
        <v>179797</v>
      </c>
      <c r="M415" s="8">
        <v>58749</v>
      </c>
      <c r="N415" s="8">
        <v>67370</v>
      </c>
      <c r="O415" s="8">
        <v>830790</v>
      </c>
      <c r="P415" s="8">
        <v>522</v>
      </c>
      <c r="Q415" s="8">
        <v>6894</v>
      </c>
      <c r="R415" s="8">
        <v>188484</v>
      </c>
      <c r="S415" s="8">
        <v>57712</v>
      </c>
      <c r="T415" s="8">
        <v>0</v>
      </c>
    </row>
    <row r="416" spans="1:20">
      <c r="A416" s="1">
        <v>45135</v>
      </c>
      <c r="B416" s="9">
        <f>nyse_gme_volume_by_exchange[[#This Row],[Off Exchange2]]/SUM(nyse_gme_volume_by_exchange[[#This Row],[NYSE National]:[LTSE]])</f>
        <v>0.45555749850722144</v>
      </c>
      <c r="C416" s="12">
        <f>SUM(nyse_gme_volume_by_exchange[[#This Row],[NYSE National]:[LTSE]])</f>
        <v>2647747</v>
      </c>
      <c r="D416" s="8">
        <v>6325</v>
      </c>
      <c r="E416" s="8">
        <v>7600</v>
      </c>
      <c r="F416" s="8">
        <v>2257</v>
      </c>
      <c r="G416" s="8">
        <v>1279</v>
      </c>
      <c r="H416" s="8">
        <v>3841</v>
      </c>
      <c r="I416" s="8">
        <v>513118</v>
      </c>
      <c r="J416" s="8">
        <v>41296</v>
      </c>
      <c r="K416" s="8">
        <v>21322</v>
      </c>
      <c r="L416" s="8">
        <v>325724</v>
      </c>
      <c r="M416" s="8">
        <v>109444</v>
      </c>
      <c r="N416" s="8">
        <v>78692</v>
      </c>
      <c r="O416" s="8">
        <v>1206201</v>
      </c>
      <c r="P416" s="8">
        <v>500</v>
      </c>
      <c r="Q416" s="8">
        <v>8585</v>
      </c>
      <c r="R416" s="8">
        <v>205511</v>
      </c>
      <c r="S416" s="8">
        <v>116052</v>
      </c>
      <c r="T416" s="8">
        <v>0</v>
      </c>
    </row>
    <row r="417" spans="1:20">
      <c r="A417" s="1">
        <v>45134</v>
      </c>
      <c r="B417" s="9">
        <f>nyse_gme_volume_by_exchange[[#This Row],[Off Exchange2]]/SUM(nyse_gme_volume_by_exchange[[#This Row],[NYSE National]:[LTSE]])</f>
        <v>0.41615046131418998</v>
      </c>
      <c r="C417" s="12">
        <f>SUM(nyse_gme_volume_by_exchange[[#This Row],[NYSE National]:[LTSE]])</f>
        <v>3370913</v>
      </c>
      <c r="D417" s="8">
        <v>8356</v>
      </c>
      <c r="E417" s="8">
        <v>14198</v>
      </c>
      <c r="F417" s="8">
        <v>4075</v>
      </c>
      <c r="G417" s="8">
        <v>7337</v>
      </c>
      <c r="H417" s="8">
        <v>5308</v>
      </c>
      <c r="I417" s="8">
        <v>710520</v>
      </c>
      <c r="J417" s="8">
        <v>41196</v>
      </c>
      <c r="K417" s="8">
        <v>18701</v>
      </c>
      <c r="L417" s="8">
        <v>382436</v>
      </c>
      <c r="M417" s="8">
        <v>107406</v>
      </c>
      <c r="N417" s="8">
        <v>197559</v>
      </c>
      <c r="O417" s="8">
        <v>1402807</v>
      </c>
      <c r="P417" s="8">
        <v>2064</v>
      </c>
      <c r="Q417" s="8">
        <v>15615</v>
      </c>
      <c r="R417" s="8">
        <v>324251</v>
      </c>
      <c r="S417" s="8">
        <v>129084</v>
      </c>
      <c r="T417" s="8">
        <v>0</v>
      </c>
    </row>
    <row r="418" spans="1:20">
      <c r="A418" s="1">
        <v>45133</v>
      </c>
      <c r="B418" s="9">
        <f>nyse_gme_volume_by_exchange[[#This Row],[Off Exchange2]]/SUM(nyse_gme_volume_by_exchange[[#This Row],[NYSE National]:[LTSE]])</f>
        <v>0.41190153859377687</v>
      </c>
      <c r="C418" s="12">
        <f>SUM(nyse_gme_volume_by_exchange[[#This Row],[NYSE National]:[LTSE]])</f>
        <v>1489152</v>
      </c>
      <c r="D418" s="8">
        <v>5103</v>
      </c>
      <c r="E418" s="8">
        <v>4434</v>
      </c>
      <c r="F418" s="8">
        <v>2075</v>
      </c>
      <c r="G418" s="8">
        <v>377</v>
      </c>
      <c r="H418" s="8">
        <v>3078</v>
      </c>
      <c r="I418" s="8">
        <v>396103</v>
      </c>
      <c r="J418" s="8">
        <v>26448</v>
      </c>
      <c r="K418" s="8">
        <v>11638</v>
      </c>
      <c r="L418" s="8">
        <v>135345</v>
      </c>
      <c r="M418" s="8">
        <v>68705</v>
      </c>
      <c r="N418" s="8">
        <v>48045</v>
      </c>
      <c r="O418" s="8">
        <v>613384</v>
      </c>
      <c r="P418" s="8">
        <v>1343</v>
      </c>
      <c r="Q418" s="8">
        <v>8542</v>
      </c>
      <c r="R418" s="8">
        <v>112033</v>
      </c>
      <c r="S418" s="8">
        <v>52499</v>
      </c>
      <c r="T418" s="8">
        <v>0</v>
      </c>
    </row>
    <row r="419" spans="1:20">
      <c r="A419" s="1">
        <v>45132</v>
      </c>
      <c r="B419" s="9">
        <f>nyse_gme_volume_by_exchange[[#This Row],[Off Exchange2]]/SUM(nyse_gme_volume_by_exchange[[#This Row],[NYSE National]:[LTSE]])</f>
        <v>0.41811528889808619</v>
      </c>
      <c r="C419" s="12">
        <f>SUM(nyse_gme_volume_by_exchange[[#This Row],[NYSE National]:[LTSE]])</f>
        <v>1671991</v>
      </c>
      <c r="D419" s="8">
        <v>13092</v>
      </c>
      <c r="E419" s="8">
        <v>13810</v>
      </c>
      <c r="F419" s="8">
        <v>4586</v>
      </c>
      <c r="G419" s="8">
        <v>6643</v>
      </c>
      <c r="H419" s="8">
        <v>6265</v>
      </c>
      <c r="I419" s="8">
        <v>380221</v>
      </c>
      <c r="J419" s="8">
        <v>61777</v>
      </c>
      <c r="K419" s="8">
        <v>28687</v>
      </c>
      <c r="L419" s="8">
        <v>142278</v>
      </c>
      <c r="M419" s="8">
        <v>68670</v>
      </c>
      <c r="N419" s="8">
        <v>47869</v>
      </c>
      <c r="O419" s="8">
        <v>699085</v>
      </c>
      <c r="P419" s="8">
        <v>1579</v>
      </c>
      <c r="Q419" s="8">
        <v>6516</v>
      </c>
      <c r="R419" s="8">
        <v>129180</v>
      </c>
      <c r="S419" s="8">
        <v>61733</v>
      </c>
      <c r="T419" s="8">
        <v>0</v>
      </c>
    </row>
    <row r="420" spans="1:20">
      <c r="A420" s="1">
        <v>45131</v>
      </c>
      <c r="B420" s="9">
        <f>nyse_gme_volume_by_exchange[[#This Row],[Off Exchange2]]/SUM(nyse_gme_volume_by_exchange[[#This Row],[NYSE National]:[LTSE]])</f>
        <v>0.43203768608818982</v>
      </c>
      <c r="C420" s="12">
        <f>SUM(nyse_gme_volume_by_exchange[[#This Row],[NYSE National]:[LTSE]])</f>
        <v>2970433</v>
      </c>
      <c r="D420" s="8">
        <v>5345</v>
      </c>
      <c r="E420" s="8">
        <v>8155</v>
      </c>
      <c r="F420" s="8">
        <v>4282</v>
      </c>
      <c r="G420" s="8">
        <v>1097</v>
      </c>
      <c r="H420" s="8">
        <v>5136</v>
      </c>
      <c r="I420" s="8">
        <v>649729</v>
      </c>
      <c r="J420" s="8">
        <v>48209</v>
      </c>
      <c r="K420" s="8">
        <v>20913</v>
      </c>
      <c r="L420" s="8">
        <v>308137</v>
      </c>
      <c r="M420" s="8">
        <v>122515</v>
      </c>
      <c r="N420" s="8">
        <v>120887</v>
      </c>
      <c r="O420" s="8">
        <v>1283339</v>
      </c>
      <c r="P420" s="8">
        <v>1001</v>
      </c>
      <c r="Q420" s="8">
        <v>22915</v>
      </c>
      <c r="R420" s="8">
        <v>259454</v>
      </c>
      <c r="S420" s="8">
        <v>109319</v>
      </c>
      <c r="T420" s="8">
        <v>0</v>
      </c>
    </row>
    <row r="421" spans="1:20">
      <c r="A421" s="1">
        <v>45128</v>
      </c>
      <c r="B421" s="9">
        <f>nyse_gme_volume_by_exchange[[#This Row],[Off Exchange2]]/SUM(nyse_gme_volume_by_exchange[[#This Row],[NYSE National]:[LTSE]])</f>
        <v>0.31831210170976754</v>
      </c>
      <c r="C421" s="12">
        <f>SUM(nyse_gme_volume_by_exchange[[#This Row],[NYSE National]:[LTSE]])</f>
        <v>3167916</v>
      </c>
      <c r="D421" s="8">
        <v>7923</v>
      </c>
      <c r="E421" s="8">
        <v>4616</v>
      </c>
      <c r="F421" s="8">
        <v>3405</v>
      </c>
      <c r="G421" s="8">
        <v>2914</v>
      </c>
      <c r="H421" s="8">
        <v>4045</v>
      </c>
      <c r="I421" s="8">
        <v>734254</v>
      </c>
      <c r="J421" s="8">
        <v>55703</v>
      </c>
      <c r="K421" s="8">
        <v>30555</v>
      </c>
      <c r="L421" s="8">
        <v>377307</v>
      </c>
      <c r="M421" s="8">
        <v>142761</v>
      </c>
      <c r="N421" s="8">
        <v>224287</v>
      </c>
      <c r="O421" s="8">
        <v>1008386</v>
      </c>
      <c r="P421" s="8">
        <v>400</v>
      </c>
      <c r="Q421" s="8">
        <v>10343</v>
      </c>
      <c r="R421" s="8">
        <v>400627</v>
      </c>
      <c r="S421" s="8">
        <v>160390</v>
      </c>
      <c r="T421" s="8">
        <v>0</v>
      </c>
    </row>
    <row r="422" spans="1:20">
      <c r="A422" s="1">
        <v>45127</v>
      </c>
      <c r="B422" s="9">
        <f>nyse_gme_volume_by_exchange[[#This Row],[Off Exchange2]]/SUM(nyse_gme_volume_by_exchange[[#This Row],[NYSE National]:[LTSE]])</f>
        <v>0.35557299529968861</v>
      </c>
      <c r="C422" s="12">
        <f>SUM(nyse_gme_volume_by_exchange[[#This Row],[NYSE National]:[LTSE]])</f>
        <v>2256659</v>
      </c>
      <c r="D422" s="8">
        <v>6828</v>
      </c>
      <c r="E422" s="8">
        <v>4217</v>
      </c>
      <c r="F422" s="8">
        <v>3166</v>
      </c>
      <c r="G422" s="8">
        <v>1558</v>
      </c>
      <c r="H422" s="8">
        <v>2359</v>
      </c>
      <c r="I422" s="8">
        <v>647706</v>
      </c>
      <c r="J422" s="8">
        <v>37404</v>
      </c>
      <c r="K422" s="8">
        <v>17200</v>
      </c>
      <c r="L422" s="8">
        <v>223326</v>
      </c>
      <c r="M422" s="8">
        <v>104411</v>
      </c>
      <c r="N422" s="8">
        <v>70133</v>
      </c>
      <c r="O422" s="8">
        <v>802407</v>
      </c>
      <c r="P422" s="8">
        <v>27</v>
      </c>
      <c r="Q422" s="8">
        <v>14901</v>
      </c>
      <c r="R422" s="8">
        <v>221881</v>
      </c>
      <c r="S422" s="8">
        <v>99135</v>
      </c>
      <c r="T422" s="8">
        <v>0</v>
      </c>
    </row>
    <row r="423" spans="1:20">
      <c r="A423" s="1">
        <v>45126</v>
      </c>
      <c r="B423" s="9">
        <f>nyse_gme_volume_by_exchange[[#This Row],[Off Exchange2]]/SUM(nyse_gme_volume_by_exchange[[#This Row],[NYSE National]:[LTSE]])</f>
        <v>0.42406077857550767</v>
      </c>
      <c r="C423" s="12">
        <f>SUM(nyse_gme_volume_by_exchange[[#This Row],[NYSE National]:[LTSE]])</f>
        <v>2250135</v>
      </c>
      <c r="D423" s="8">
        <v>6782</v>
      </c>
      <c r="E423" s="8">
        <v>8220</v>
      </c>
      <c r="F423" s="8">
        <v>7397</v>
      </c>
      <c r="G423" s="8">
        <v>2894</v>
      </c>
      <c r="H423" s="8">
        <v>5030</v>
      </c>
      <c r="I423" s="8">
        <v>533381</v>
      </c>
      <c r="J423" s="8">
        <v>45310</v>
      </c>
      <c r="K423" s="8">
        <v>12614</v>
      </c>
      <c r="L423" s="8">
        <v>175455</v>
      </c>
      <c r="M423" s="8">
        <v>107085</v>
      </c>
      <c r="N423" s="8">
        <v>71687</v>
      </c>
      <c r="O423" s="8">
        <v>954194</v>
      </c>
      <c r="P423" s="8">
        <v>1215</v>
      </c>
      <c r="Q423" s="8">
        <v>14889</v>
      </c>
      <c r="R423" s="8">
        <v>213527</v>
      </c>
      <c r="S423" s="8">
        <v>90455</v>
      </c>
      <c r="T423" s="8">
        <v>0</v>
      </c>
    </row>
    <row r="424" spans="1:20">
      <c r="A424" s="1">
        <v>45125</v>
      </c>
      <c r="B424" s="9">
        <f>nyse_gme_volume_by_exchange[[#This Row],[Off Exchange2]]/SUM(nyse_gme_volume_by_exchange[[#This Row],[NYSE National]:[LTSE]])</f>
        <v>0.39962782558119203</v>
      </c>
      <c r="C424" s="12">
        <f>SUM(nyse_gme_volume_by_exchange[[#This Row],[NYSE National]:[LTSE]])</f>
        <v>2345137</v>
      </c>
      <c r="D424" s="8">
        <v>10618</v>
      </c>
      <c r="E424" s="8">
        <v>21597</v>
      </c>
      <c r="F424" s="8">
        <v>3384</v>
      </c>
      <c r="G424" s="8">
        <v>1718</v>
      </c>
      <c r="H424" s="8">
        <v>6618</v>
      </c>
      <c r="I424" s="8">
        <v>549850</v>
      </c>
      <c r="J424" s="8">
        <v>54971</v>
      </c>
      <c r="K424" s="8">
        <v>17288</v>
      </c>
      <c r="L424" s="8">
        <v>232635</v>
      </c>
      <c r="M424" s="8">
        <v>141897</v>
      </c>
      <c r="N424" s="8">
        <v>60738</v>
      </c>
      <c r="O424" s="8">
        <v>937182</v>
      </c>
      <c r="P424" s="8">
        <v>908</v>
      </c>
      <c r="Q424" s="8">
        <v>9493</v>
      </c>
      <c r="R424" s="8">
        <v>198909</v>
      </c>
      <c r="S424" s="8">
        <v>97331</v>
      </c>
      <c r="T424" s="8">
        <v>0</v>
      </c>
    </row>
    <row r="425" spans="1:20">
      <c r="A425" s="1">
        <v>45124</v>
      </c>
      <c r="B425" s="9">
        <f>nyse_gme_volume_by_exchange[[#This Row],[Off Exchange2]]/SUM(nyse_gme_volume_by_exchange[[#This Row],[NYSE National]:[LTSE]])</f>
        <v>0.45284492888292355</v>
      </c>
      <c r="C425" s="12">
        <f>SUM(nyse_gme_volume_by_exchange[[#This Row],[NYSE National]:[LTSE]])</f>
        <v>2033970</v>
      </c>
      <c r="D425" s="8">
        <v>1720</v>
      </c>
      <c r="E425" s="8">
        <v>6896</v>
      </c>
      <c r="F425" s="8">
        <v>3034</v>
      </c>
      <c r="G425" s="8">
        <v>5744</v>
      </c>
      <c r="H425" s="8">
        <v>1085</v>
      </c>
      <c r="I425" s="8">
        <v>491368</v>
      </c>
      <c r="J425" s="8">
        <v>33751</v>
      </c>
      <c r="K425" s="8">
        <v>11665</v>
      </c>
      <c r="L425" s="8">
        <v>182050</v>
      </c>
      <c r="M425" s="8">
        <v>78434</v>
      </c>
      <c r="N425" s="8">
        <v>57689</v>
      </c>
      <c r="O425" s="8">
        <v>921073</v>
      </c>
      <c r="P425" s="8">
        <v>336</v>
      </c>
      <c r="Q425" s="8">
        <v>7204</v>
      </c>
      <c r="R425" s="8">
        <v>162320</v>
      </c>
      <c r="S425" s="8">
        <v>69601</v>
      </c>
      <c r="T425" s="8">
        <v>0</v>
      </c>
    </row>
    <row r="426" spans="1:20">
      <c r="A426" s="1">
        <v>45121</v>
      </c>
      <c r="B426" s="9">
        <f>nyse_gme_volume_by_exchange[[#This Row],[Off Exchange2]]/SUM(nyse_gme_volume_by_exchange[[#This Row],[NYSE National]:[LTSE]])</f>
        <v>0.41740395175936412</v>
      </c>
      <c r="C426" s="12">
        <f>SUM(nyse_gme_volume_by_exchange[[#This Row],[NYSE National]:[LTSE]])</f>
        <v>2178827</v>
      </c>
      <c r="D426" s="8">
        <v>2874</v>
      </c>
      <c r="E426" s="8">
        <v>5886</v>
      </c>
      <c r="F426" s="8">
        <v>3305</v>
      </c>
      <c r="G426" s="8">
        <v>7954</v>
      </c>
      <c r="H426" s="8">
        <v>2568</v>
      </c>
      <c r="I426" s="8">
        <v>480898</v>
      </c>
      <c r="J426" s="8">
        <v>63181</v>
      </c>
      <c r="K426" s="8">
        <v>16170</v>
      </c>
      <c r="L426" s="8">
        <v>208166</v>
      </c>
      <c r="M426" s="8">
        <v>85850</v>
      </c>
      <c r="N426" s="8">
        <v>78051</v>
      </c>
      <c r="O426" s="8">
        <v>909451</v>
      </c>
      <c r="P426" s="8">
        <v>19630</v>
      </c>
      <c r="Q426" s="8">
        <v>9613</v>
      </c>
      <c r="R426" s="8">
        <v>186962</v>
      </c>
      <c r="S426" s="8">
        <v>98268</v>
      </c>
      <c r="T426" s="8">
        <v>0</v>
      </c>
    </row>
    <row r="427" spans="1:20">
      <c r="A427" s="1">
        <v>45120</v>
      </c>
      <c r="B427" s="9">
        <f>nyse_gme_volume_by_exchange[[#This Row],[Off Exchange2]]/SUM(nyse_gme_volume_by_exchange[[#This Row],[NYSE National]:[LTSE]])</f>
        <v>0.38407620294777051</v>
      </c>
      <c r="C427" s="12">
        <f>SUM(nyse_gme_volume_by_exchange[[#This Row],[NYSE National]:[LTSE]])</f>
        <v>1912157</v>
      </c>
      <c r="D427" s="8">
        <v>5422</v>
      </c>
      <c r="E427" s="8">
        <v>7823</v>
      </c>
      <c r="F427" s="8">
        <v>930</v>
      </c>
      <c r="G427" s="8">
        <v>1407</v>
      </c>
      <c r="H427" s="8">
        <v>5672</v>
      </c>
      <c r="I427" s="8">
        <v>453348</v>
      </c>
      <c r="J427" s="8">
        <v>40486</v>
      </c>
      <c r="K427" s="8">
        <v>13199</v>
      </c>
      <c r="L427" s="8">
        <v>194397</v>
      </c>
      <c r="M427" s="8">
        <v>80585</v>
      </c>
      <c r="N427" s="8">
        <v>85248</v>
      </c>
      <c r="O427" s="8">
        <v>734414</v>
      </c>
      <c r="P427" s="8">
        <v>1292</v>
      </c>
      <c r="Q427" s="8">
        <v>13444</v>
      </c>
      <c r="R427" s="8">
        <v>169750</v>
      </c>
      <c r="S427" s="8">
        <v>104740</v>
      </c>
      <c r="T427" s="8">
        <v>0</v>
      </c>
    </row>
    <row r="428" spans="1:20">
      <c r="A428" s="1">
        <v>45119</v>
      </c>
      <c r="B428" s="9">
        <f>nyse_gme_volume_by_exchange[[#This Row],[Off Exchange2]]/SUM(nyse_gme_volume_by_exchange[[#This Row],[NYSE National]:[LTSE]])</f>
        <v>0.43096891135799575</v>
      </c>
      <c r="C428" s="12">
        <f>SUM(nyse_gme_volume_by_exchange[[#This Row],[NYSE National]:[LTSE]])</f>
        <v>1742244</v>
      </c>
      <c r="D428" s="8">
        <v>6250</v>
      </c>
      <c r="E428" s="8">
        <v>2269</v>
      </c>
      <c r="F428" s="8">
        <v>2036</v>
      </c>
      <c r="G428" s="8">
        <v>2192</v>
      </c>
      <c r="H428" s="8">
        <v>6292</v>
      </c>
      <c r="I428" s="8">
        <v>415968</v>
      </c>
      <c r="J428" s="8">
        <v>23062</v>
      </c>
      <c r="K428" s="8">
        <v>11879</v>
      </c>
      <c r="L428" s="8">
        <v>157541</v>
      </c>
      <c r="M428" s="8">
        <v>73023</v>
      </c>
      <c r="N428" s="8">
        <v>53583</v>
      </c>
      <c r="O428" s="8">
        <v>750853</v>
      </c>
      <c r="P428" s="8">
        <v>1230</v>
      </c>
      <c r="Q428" s="8">
        <v>14674</v>
      </c>
      <c r="R428" s="8">
        <v>149295</v>
      </c>
      <c r="S428" s="8">
        <v>72097</v>
      </c>
      <c r="T428" s="8">
        <v>0</v>
      </c>
    </row>
    <row r="429" spans="1:20">
      <c r="A429" s="1">
        <v>45118</v>
      </c>
      <c r="B429" s="9">
        <f>nyse_gme_volume_by_exchange[[#This Row],[Off Exchange2]]/SUM(nyse_gme_volume_by_exchange[[#This Row],[NYSE National]:[LTSE]])</f>
        <v>0.39609026699230365</v>
      </c>
      <c r="C429" s="12">
        <f>SUM(nyse_gme_volume_by_exchange[[#This Row],[NYSE National]:[LTSE]])</f>
        <v>3063534</v>
      </c>
      <c r="D429" s="8">
        <v>3150</v>
      </c>
      <c r="E429" s="8">
        <v>11809</v>
      </c>
      <c r="F429" s="8">
        <v>5158</v>
      </c>
      <c r="G429" s="8">
        <v>3193</v>
      </c>
      <c r="H429" s="8">
        <v>2371</v>
      </c>
      <c r="I429" s="8">
        <v>642311</v>
      </c>
      <c r="J429" s="8">
        <v>43531</v>
      </c>
      <c r="K429" s="8">
        <v>20390</v>
      </c>
      <c r="L429" s="8">
        <v>296731</v>
      </c>
      <c r="M429" s="8">
        <v>166370</v>
      </c>
      <c r="N429" s="8">
        <v>116305</v>
      </c>
      <c r="O429" s="8">
        <v>1213436</v>
      </c>
      <c r="P429" s="8">
        <v>17790</v>
      </c>
      <c r="Q429" s="8">
        <v>40379</v>
      </c>
      <c r="R429" s="8">
        <v>295311</v>
      </c>
      <c r="S429" s="8">
        <v>185299</v>
      </c>
      <c r="T429" s="8">
        <v>0</v>
      </c>
    </row>
    <row r="430" spans="1:20">
      <c r="A430" s="1">
        <v>45117</v>
      </c>
      <c r="B430" s="9">
        <f>nyse_gme_volume_by_exchange[[#This Row],[Off Exchange2]]/SUM(nyse_gme_volume_by_exchange[[#This Row],[NYSE National]:[LTSE]])</f>
        <v>0.44071993909793333</v>
      </c>
      <c r="C430" s="12">
        <f>SUM(nyse_gme_volume_by_exchange[[#This Row],[NYSE National]:[LTSE]])</f>
        <v>3318114</v>
      </c>
      <c r="D430" s="8">
        <v>3480</v>
      </c>
      <c r="E430" s="8">
        <v>6418</v>
      </c>
      <c r="F430" s="8">
        <v>6786</v>
      </c>
      <c r="G430" s="8">
        <v>1004</v>
      </c>
      <c r="H430" s="8">
        <v>4265</v>
      </c>
      <c r="I430" s="8">
        <v>682963</v>
      </c>
      <c r="J430" s="8">
        <v>49895</v>
      </c>
      <c r="K430" s="8">
        <v>18937</v>
      </c>
      <c r="L430" s="8">
        <v>320502</v>
      </c>
      <c r="M430" s="8">
        <v>165627</v>
      </c>
      <c r="N430" s="8">
        <v>144870</v>
      </c>
      <c r="O430" s="8">
        <v>1462359</v>
      </c>
      <c r="P430" s="8">
        <v>3132</v>
      </c>
      <c r="Q430" s="8">
        <v>17883</v>
      </c>
      <c r="R430" s="8">
        <v>282063</v>
      </c>
      <c r="S430" s="8">
        <v>147930</v>
      </c>
      <c r="T430" s="8">
        <v>0</v>
      </c>
    </row>
    <row r="431" spans="1:20">
      <c r="A431" s="1">
        <v>45114</v>
      </c>
      <c r="B431" s="9">
        <f>nyse_gme_volume_by_exchange[[#This Row],[Off Exchange2]]/SUM(nyse_gme_volume_by_exchange[[#This Row],[NYSE National]:[LTSE]])</f>
        <v>0.4385970432367074</v>
      </c>
      <c r="C431" s="12">
        <f>SUM(nyse_gme_volume_by_exchange[[#This Row],[NYSE National]:[LTSE]])</f>
        <v>2447203</v>
      </c>
      <c r="D431" s="8">
        <v>3584</v>
      </c>
      <c r="E431" s="8">
        <v>10298</v>
      </c>
      <c r="F431" s="8">
        <v>6749</v>
      </c>
      <c r="G431" s="8">
        <v>3605</v>
      </c>
      <c r="H431" s="8">
        <v>2960</v>
      </c>
      <c r="I431" s="8">
        <v>531970</v>
      </c>
      <c r="J431" s="8">
        <v>45806</v>
      </c>
      <c r="K431" s="8">
        <v>13407</v>
      </c>
      <c r="L431" s="8">
        <v>245793</v>
      </c>
      <c r="M431" s="8">
        <v>112912</v>
      </c>
      <c r="N431" s="8">
        <v>93600</v>
      </c>
      <c r="O431" s="8">
        <v>1073336</v>
      </c>
      <c r="P431" s="8">
        <v>1494</v>
      </c>
      <c r="Q431" s="8">
        <v>8167</v>
      </c>
      <c r="R431" s="8">
        <v>211924</v>
      </c>
      <c r="S431" s="8">
        <v>81598</v>
      </c>
      <c r="T431" s="8">
        <v>0</v>
      </c>
    </row>
    <row r="432" spans="1:20">
      <c r="A432" s="1">
        <v>45113</v>
      </c>
      <c r="B432" s="9">
        <f>nyse_gme_volume_by_exchange[[#This Row],[Off Exchange2]]/SUM(nyse_gme_volume_by_exchange[[#This Row],[NYSE National]:[LTSE]])</f>
        <v>0.36315228655111925</v>
      </c>
      <c r="C432" s="12">
        <f>SUM(nyse_gme_volume_by_exchange[[#This Row],[NYSE National]:[LTSE]])</f>
        <v>2390303</v>
      </c>
      <c r="D432" s="8">
        <v>3926</v>
      </c>
      <c r="E432" s="8">
        <v>10032</v>
      </c>
      <c r="F432" s="8">
        <v>4961</v>
      </c>
      <c r="G432" s="8">
        <v>2593</v>
      </c>
      <c r="H432" s="8">
        <v>3443</v>
      </c>
      <c r="I432" s="8">
        <v>588579</v>
      </c>
      <c r="J432" s="8">
        <v>49300</v>
      </c>
      <c r="K432" s="8">
        <v>14894</v>
      </c>
      <c r="L432" s="8">
        <v>232675</v>
      </c>
      <c r="M432" s="8">
        <v>113517</v>
      </c>
      <c r="N432" s="8">
        <v>125711</v>
      </c>
      <c r="O432" s="8">
        <v>868044</v>
      </c>
      <c r="P432" s="8">
        <v>501</v>
      </c>
      <c r="Q432" s="8">
        <v>9591</v>
      </c>
      <c r="R432" s="8">
        <v>237451</v>
      </c>
      <c r="S432" s="8">
        <v>125085</v>
      </c>
      <c r="T432" s="8">
        <v>0</v>
      </c>
    </row>
    <row r="433" spans="1:20">
      <c r="A433" s="1">
        <v>45112</v>
      </c>
      <c r="B433" s="9">
        <f>nyse_gme_volume_by_exchange[[#This Row],[Off Exchange2]]/SUM(nyse_gme_volume_by_exchange[[#This Row],[NYSE National]:[LTSE]])</f>
        <v>0.41654910141942403</v>
      </c>
      <c r="C433" s="12">
        <f>SUM(nyse_gme_volume_by_exchange[[#This Row],[NYSE National]:[LTSE]])</f>
        <v>2268244</v>
      </c>
      <c r="D433" s="8">
        <v>3604</v>
      </c>
      <c r="E433" s="8">
        <v>5620</v>
      </c>
      <c r="F433" s="8">
        <v>860</v>
      </c>
      <c r="G433" s="8">
        <v>1442</v>
      </c>
      <c r="H433" s="8">
        <v>3731</v>
      </c>
      <c r="I433" s="8">
        <v>501554</v>
      </c>
      <c r="J433" s="8">
        <v>35630</v>
      </c>
      <c r="K433" s="8">
        <v>14189</v>
      </c>
      <c r="L433" s="8">
        <v>274243</v>
      </c>
      <c r="M433" s="8">
        <v>100988</v>
      </c>
      <c r="N433" s="8">
        <v>59039</v>
      </c>
      <c r="O433" s="8">
        <v>944835</v>
      </c>
      <c r="P433" s="8">
        <v>232</v>
      </c>
      <c r="Q433" s="8">
        <v>13723</v>
      </c>
      <c r="R433" s="8">
        <v>197451</v>
      </c>
      <c r="S433" s="8">
        <v>111103</v>
      </c>
      <c r="T433" s="8">
        <v>0</v>
      </c>
    </row>
    <row r="434" spans="1:20">
      <c r="A434" s="1">
        <v>45110</v>
      </c>
      <c r="B434" s="9">
        <f>nyse_gme_volume_by_exchange[[#This Row],[Off Exchange2]]/SUM(nyse_gme_volume_by_exchange[[#This Row],[NYSE National]:[LTSE]])</f>
        <v>0.41281758903563642</v>
      </c>
      <c r="C434" s="12">
        <f>SUM(nyse_gme_volume_by_exchange[[#This Row],[NYSE National]:[LTSE]])</f>
        <v>1806580</v>
      </c>
      <c r="D434" s="8">
        <v>1419</v>
      </c>
      <c r="E434" s="8">
        <v>10361</v>
      </c>
      <c r="F434" s="8">
        <v>3354</v>
      </c>
      <c r="G434" s="8">
        <v>549</v>
      </c>
      <c r="H434" s="8">
        <v>5313</v>
      </c>
      <c r="I434" s="8">
        <v>446404</v>
      </c>
      <c r="J434" s="8">
        <v>15146</v>
      </c>
      <c r="K434" s="8">
        <v>6164</v>
      </c>
      <c r="L434" s="8">
        <v>196695</v>
      </c>
      <c r="M434" s="8">
        <v>78806</v>
      </c>
      <c r="N434" s="8">
        <v>68885</v>
      </c>
      <c r="O434" s="8">
        <v>745788</v>
      </c>
      <c r="P434" s="8">
        <v>2754</v>
      </c>
      <c r="Q434" s="8">
        <v>6665</v>
      </c>
      <c r="R434" s="8">
        <v>148555</v>
      </c>
      <c r="S434" s="8">
        <v>69722</v>
      </c>
      <c r="T434" s="8">
        <v>0</v>
      </c>
    </row>
    <row r="435" spans="1:20">
      <c r="A435" s="1">
        <v>45107</v>
      </c>
      <c r="B435" s="9">
        <f>nyse_gme_volume_by_exchange[[#This Row],[Off Exchange2]]/SUM(nyse_gme_volume_by_exchange[[#This Row],[NYSE National]:[LTSE]])</f>
        <v>0.39619141589962398</v>
      </c>
      <c r="C435" s="12">
        <f>SUM(nyse_gme_volume_by_exchange[[#This Row],[NYSE National]:[LTSE]])</f>
        <v>2803299</v>
      </c>
      <c r="D435" s="8">
        <v>6683</v>
      </c>
      <c r="E435" s="8">
        <v>15807</v>
      </c>
      <c r="F435" s="8">
        <v>3751</v>
      </c>
      <c r="G435" s="8">
        <v>3750</v>
      </c>
      <c r="H435" s="8">
        <v>10706</v>
      </c>
      <c r="I435" s="8">
        <v>686224</v>
      </c>
      <c r="J435" s="8">
        <v>54171</v>
      </c>
      <c r="K435" s="8">
        <v>24473</v>
      </c>
      <c r="L435" s="8">
        <v>256718</v>
      </c>
      <c r="M435" s="8">
        <v>130212</v>
      </c>
      <c r="N435" s="8">
        <v>82594</v>
      </c>
      <c r="O435" s="8">
        <v>1110643</v>
      </c>
      <c r="P435" s="8">
        <v>7612</v>
      </c>
      <c r="Q435" s="8">
        <v>6063</v>
      </c>
      <c r="R435" s="8">
        <v>283972</v>
      </c>
      <c r="S435" s="8">
        <v>119920</v>
      </c>
      <c r="T435" s="8">
        <v>0</v>
      </c>
    </row>
    <row r="436" spans="1:20">
      <c r="A436" s="1">
        <v>45106</v>
      </c>
      <c r="B436" s="9">
        <f>nyse_gme_volume_by_exchange[[#This Row],[Off Exchange2]]/SUM(nyse_gme_volume_by_exchange[[#This Row],[NYSE National]:[LTSE]])</f>
        <v>0.42049803147257592</v>
      </c>
      <c r="C436" s="12">
        <f>SUM(nyse_gme_volume_by_exchange[[#This Row],[NYSE National]:[LTSE]])</f>
        <v>3101049</v>
      </c>
      <c r="D436" s="8">
        <v>6588</v>
      </c>
      <c r="E436" s="8">
        <v>18427</v>
      </c>
      <c r="F436" s="8">
        <v>17749</v>
      </c>
      <c r="G436" s="8">
        <v>4374</v>
      </c>
      <c r="H436" s="8">
        <v>8490</v>
      </c>
      <c r="I436" s="8">
        <v>619359</v>
      </c>
      <c r="J436" s="8">
        <v>41450</v>
      </c>
      <c r="K436" s="8">
        <v>27400</v>
      </c>
      <c r="L436" s="8">
        <v>310175</v>
      </c>
      <c r="M436" s="8">
        <v>120787</v>
      </c>
      <c r="N436" s="8">
        <v>206103</v>
      </c>
      <c r="O436" s="8">
        <v>1303985</v>
      </c>
      <c r="P436" s="8">
        <v>7524</v>
      </c>
      <c r="Q436" s="8">
        <v>18276</v>
      </c>
      <c r="R436" s="8">
        <v>271120</v>
      </c>
      <c r="S436" s="8">
        <v>119242</v>
      </c>
      <c r="T436" s="8">
        <v>0</v>
      </c>
    </row>
    <row r="437" spans="1:20">
      <c r="A437" s="1">
        <v>45105</v>
      </c>
      <c r="B437" s="9">
        <f>nyse_gme_volume_by_exchange[[#This Row],[Off Exchange2]]/SUM(nyse_gme_volume_by_exchange[[#This Row],[NYSE National]:[LTSE]])</f>
        <v>0.41252100462724317</v>
      </c>
      <c r="C437" s="12">
        <f>SUM(nyse_gme_volume_by_exchange[[#This Row],[NYSE National]:[LTSE]])</f>
        <v>3493873</v>
      </c>
      <c r="D437" s="8">
        <v>2731</v>
      </c>
      <c r="E437" s="8">
        <v>11247</v>
      </c>
      <c r="F437" s="8">
        <v>16135</v>
      </c>
      <c r="G437" s="8">
        <v>2819</v>
      </c>
      <c r="H437" s="8">
        <v>10549</v>
      </c>
      <c r="I437" s="8">
        <v>950717</v>
      </c>
      <c r="J437" s="8">
        <v>77688</v>
      </c>
      <c r="K437" s="8">
        <v>16597</v>
      </c>
      <c r="L437" s="8">
        <v>264204</v>
      </c>
      <c r="M437" s="8">
        <v>115124</v>
      </c>
      <c r="N437" s="8">
        <v>100523</v>
      </c>
      <c r="O437" s="8">
        <v>1441296</v>
      </c>
      <c r="P437" s="8">
        <v>2955</v>
      </c>
      <c r="Q437" s="8">
        <v>19298</v>
      </c>
      <c r="R437" s="8">
        <v>263368</v>
      </c>
      <c r="S437" s="8">
        <v>198622</v>
      </c>
      <c r="T437" s="8">
        <v>0</v>
      </c>
    </row>
    <row r="438" spans="1:20">
      <c r="A438" s="1">
        <v>45104</v>
      </c>
      <c r="B438" s="9">
        <f>nyse_gme_volume_by_exchange[[#This Row],[Off Exchange2]]/SUM(nyse_gme_volume_by_exchange[[#This Row],[NYSE National]:[LTSE]])</f>
        <v>0.46824436962703886</v>
      </c>
      <c r="C438" s="12">
        <f>SUM(nyse_gme_volume_by_exchange[[#This Row],[NYSE National]:[LTSE]])</f>
        <v>2141510</v>
      </c>
      <c r="D438" s="8">
        <v>6546</v>
      </c>
      <c r="E438" s="8">
        <v>22336</v>
      </c>
      <c r="F438" s="8">
        <v>14045</v>
      </c>
      <c r="G438" s="8">
        <v>1129</v>
      </c>
      <c r="H438" s="8">
        <v>4119</v>
      </c>
      <c r="I438" s="8">
        <v>394883</v>
      </c>
      <c r="J438" s="8">
        <v>31069</v>
      </c>
      <c r="K438" s="8">
        <v>13127</v>
      </c>
      <c r="L438" s="8">
        <v>180619</v>
      </c>
      <c r="M438" s="8">
        <v>81450</v>
      </c>
      <c r="N438" s="8">
        <v>65240</v>
      </c>
      <c r="O438" s="8">
        <v>1002750</v>
      </c>
      <c r="P438" s="8">
        <v>44033</v>
      </c>
      <c r="Q438" s="8">
        <v>7238</v>
      </c>
      <c r="R438" s="8">
        <v>174809</v>
      </c>
      <c r="S438" s="8">
        <v>98117</v>
      </c>
      <c r="T438" s="8">
        <v>0</v>
      </c>
    </row>
    <row r="439" spans="1:20">
      <c r="A439" s="1">
        <v>45103</v>
      </c>
      <c r="B439" s="9">
        <f>nyse_gme_volume_by_exchange[[#This Row],[Off Exchange2]]/SUM(nyse_gme_volume_by_exchange[[#This Row],[NYSE National]:[LTSE]])</f>
        <v>0.43748294715866498</v>
      </c>
      <c r="C439" s="12">
        <f>SUM(nyse_gme_volume_by_exchange[[#This Row],[NYSE National]:[LTSE]])</f>
        <v>2525239</v>
      </c>
      <c r="D439" s="8">
        <v>6436</v>
      </c>
      <c r="E439" s="8">
        <v>21420</v>
      </c>
      <c r="F439" s="8">
        <v>20811</v>
      </c>
      <c r="G439" s="8">
        <v>3394</v>
      </c>
      <c r="H439" s="8">
        <v>17529</v>
      </c>
      <c r="I439" s="8">
        <v>464619</v>
      </c>
      <c r="J439" s="8">
        <v>63213</v>
      </c>
      <c r="K439" s="8">
        <v>14186</v>
      </c>
      <c r="L439" s="8">
        <v>208901</v>
      </c>
      <c r="M439" s="8">
        <v>92908</v>
      </c>
      <c r="N439" s="8">
        <v>97145</v>
      </c>
      <c r="O439" s="8">
        <v>1104749</v>
      </c>
      <c r="P439" s="8">
        <v>11237</v>
      </c>
      <c r="Q439" s="8">
        <v>19099</v>
      </c>
      <c r="R439" s="8">
        <v>226937</v>
      </c>
      <c r="S439" s="8">
        <v>152655</v>
      </c>
      <c r="T439" s="8">
        <v>0</v>
      </c>
    </row>
    <row r="440" spans="1:20">
      <c r="A440" s="1">
        <v>45100</v>
      </c>
      <c r="B440" s="9">
        <f>nyse_gme_volume_by_exchange[[#This Row],[Off Exchange2]]/SUM(nyse_gme_volume_by_exchange[[#This Row],[NYSE National]:[LTSE]])</f>
        <v>0.34012608368368863</v>
      </c>
      <c r="C440" s="12">
        <f>SUM(nyse_gme_volume_by_exchange[[#This Row],[NYSE National]:[LTSE]])</f>
        <v>2261038</v>
      </c>
      <c r="D440" s="8">
        <v>2454</v>
      </c>
      <c r="E440" s="8">
        <v>7188</v>
      </c>
      <c r="F440" s="8">
        <v>2230</v>
      </c>
      <c r="G440" s="8">
        <v>1434</v>
      </c>
      <c r="H440" s="8">
        <v>2236</v>
      </c>
      <c r="I440" s="8">
        <v>798382</v>
      </c>
      <c r="J440" s="8">
        <v>57345</v>
      </c>
      <c r="K440" s="8">
        <v>14896</v>
      </c>
      <c r="L440" s="8">
        <v>111388</v>
      </c>
      <c r="M440" s="8">
        <v>86080</v>
      </c>
      <c r="N440" s="8">
        <v>84463</v>
      </c>
      <c r="O440" s="8">
        <v>769038</v>
      </c>
      <c r="P440" s="8">
        <v>2088</v>
      </c>
      <c r="Q440" s="8">
        <v>6243</v>
      </c>
      <c r="R440" s="8">
        <v>208565</v>
      </c>
      <c r="S440" s="8">
        <v>107008</v>
      </c>
      <c r="T440" s="8">
        <v>0</v>
      </c>
    </row>
    <row r="441" spans="1:20">
      <c r="A441" s="1">
        <v>45099</v>
      </c>
      <c r="B441" s="9">
        <f>nyse_gme_volume_by_exchange[[#This Row],[Off Exchange2]]/SUM(nyse_gme_volume_by_exchange[[#This Row],[NYSE National]:[LTSE]])</f>
        <v>0.38942233611185578</v>
      </c>
      <c r="C441" s="12">
        <f>SUM(nyse_gme_volume_by_exchange[[#This Row],[NYSE National]:[LTSE]])</f>
        <v>1895012</v>
      </c>
      <c r="D441" s="8">
        <v>2490</v>
      </c>
      <c r="E441" s="8">
        <v>5564</v>
      </c>
      <c r="F441" s="8">
        <v>6461</v>
      </c>
      <c r="G441" s="8">
        <v>1252</v>
      </c>
      <c r="H441" s="8">
        <v>3042</v>
      </c>
      <c r="I441" s="8">
        <v>464065</v>
      </c>
      <c r="J441" s="8">
        <v>37835</v>
      </c>
      <c r="K441" s="8">
        <v>11371</v>
      </c>
      <c r="L441" s="8">
        <v>158487</v>
      </c>
      <c r="M441" s="8">
        <v>84357</v>
      </c>
      <c r="N441" s="8">
        <v>81934</v>
      </c>
      <c r="O441" s="8">
        <v>737960</v>
      </c>
      <c r="P441" s="8">
        <v>1750</v>
      </c>
      <c r="Q441" s="8">
        <v>18083</v>
      </c>
      <c r="R441" s="8">
        <v>194378</v>
      </c>
      <c r="S441" s="8">
        <v>85983</v>
      </c>
      <c r="T441" s="8">
        <v>0</v>
      </c>
    </row>
    <row r="442" spans="1:20">
      <c r="A442" s="1">
        <v>45098</v>
      </c>
      <c r="B442" s="9">
        <f>nyse_gme_volume_by_exchange[[#This Row],[Off Exchange2]]/SUM(nyse_gme_volume_by_exchange[[#This Row],[NYSE National]:[LTSE]])</f>
        <v>0.41457582544806115</v>
      </c>
      <c r="C442" s="12">
        <f>SUM(nyse_gme_volume_by_exchange[[#This Row],[NYSE National]:[LTSE]])</f>
        <v>2404694</v>
      </c>
      <c r="D442" s="8">
        <v>5083</v>
      </c>
      <c r="E442" s="8">
        <v>10927</v>
      </c>
      <c r="F442" s="8">
        <v>9185</v>
      </c>
      <c r="G442" s="8">
        <v>3005</v>
      </c>
      <c r="H442" s="8">
        <v>2529</v>
      </c>
      <c r="I442" s="8">
        <v>627178</v>
      </c>
      <c r="J442" s="8">
        <v>54530</v>
      </c>
      <c r="K442" s="8">
        <v>11658</v>
      </c>
      <c r="L442" s="8">
        <v>175778</v>
      </c>
      <c r="M442" s="8">
        <v>84801</v>
      </c>
      <c r="N442" s="8">
        <v>71404</v>
      </c>
      <c r="O442" s="8">
        <v>996928</v>
      </c>
      <c r="P442" s="8">
        <v>47171</v>
      </c>
      <c r="Q442" s="8">
        <v>12359</v>
      </c>
      <c r="R442" s="8">
        <v>207212</v>
      </c>
      <c r="S442" s="8">
        <v>84946</v>
      </c>
      <c r="T442" s="8">
        <v>0</v>
      </c>
    </row>
    <row r="443" spans="1:20">
      <c r="A443" s="1">
        <v>45097</v>
      </c>
      <c r="B443" s="9">
        <f>nyse_gme_volume_by_exchange[[#This Row],[Off Exchange2]]/SUM(nyse_gme_volume_by_exchange[[#This Row],[NYSE National]:[LTSE]])</f>
        <v>0.41497505100584225</v>
      </c>
      <c r="C443" s="12">
        <f>SUM(nyse_gme_volume_by_exchange[[#This Row],[NYSE National]:[LTSE]])</f>
        <v>3254039</v>
      </c>
      <c r="D443" s="8">
        <v>9422</v>
      </c>
      <c r="E443" s="8">
        <v>16793</v>
      </c>
      <c r="F443" s="8">
        <v>13017</v>
      </c>
      <c r="G443" s="8">
        <v>6746</v>
      </c>
      <c r="H443" s="8">
        <v>2181</v>
      </c>
      <c r="I443" s="8">
        <v>687284</v>
      </c>
      <c r="J443" s="8">
        <v>98861</v>
      </c>
      <c r="K443" s="8">
        <v>16100</v>
      </c>
      <c r="L443" s="8">
        <v>358244</v>
      </c>
      <c r="M443" s="8">
        <v>95533</v>
      </c>
      <c r="N443" s="8">
        <v>185786</v>
      </c>
      <c r="O443" s="8">
        <v>1350345</v>
      </c>
      <c r="P443" s="8">
        <v>2457</v>
      </c>
      <c r="Q443" s="8">
        <v>15576</v>
      </c>
      <c r="R443" s="8">
        <v>253271</v>
      </c>
      <c r="S443" s="8">
        <v>142423</v>
      </c>
      <c r="T443" s="8">
        <v>0</v>
      </c>
    </row>
    <row r="444" spans="1:20">
      <c r="A444" s="1">
        <v>45093</v>
      </c>
      <c r="B444" s="9">
        <f>nyse_gme_volume_by_exchange[[#This Row],[Off Exchange2]]/SUM(nyse_gme_volume_by_exchange[[#This Row],[NYSE National]:[LTSE]])</f>
        <v>0.39052960811178183</v>
      </c>
      <c r="C444" s="12">
        <f>SUM(nyse_gme_volume_by_exchange[[#This Row],[NYSE National]:[LTSE]])</f>
        <v>4443512</v>
      </c>
      <c r="D444" s="8">
        <v>9994</v>
      </c>
      <c r="E444" s="8">
        <v>7992</v>
      </c>
      <c r="F444" s="8">
        <v>13394</v>
      </c>
      <c r="G444" s="8">
        <v>1773</v>
      </c>
      <c r="H444" s="8">
        <v>2735</v>
      </c>
      <c r="I444" s="8">
        <v>1447851</v>
      </c>
      <c r="J444" s="8">
        <v>76462</v>
      </c>
      <c r="K444" s="8">
        <v>31328</v>
      </c>
      <c r="L444" s="8">
        <v>284154</v>
      </c>
      <c r="M444" s="8">
        <v>149137</v>
      </c>
      <c r="N444" s="8">
        <v>119181</v>
      </c>
      <c r="O444" s="8">
        <v>1735323</v>
      </c>
      <c r="P444" s="8">
        <v>3959</v>
      </c>
      <c r="Q444" s="8">
        <v>15215</v>
      </c>
      <c r="R444" s="8">
        <v>413695</v>
      </c>
      <c r="S444" s="8">
        <v>131319</v>
      </c>
      <c r="T444" s="8">
        <v>0</v>
      </c>
    </row>
    <row r="445" spans="1:20">
      <c r="A445" s="1">
        <v>45092</v>
      </c>
      <c r="B445" s="9">
        <f>nyse_gme_volume_by_exchange[[#This Row],[Off Exchange2]]/SUM(nyse_gme_volume_by_exchange[[#This Row],[NYSE National]:[LTSE]])</f>
        <v>0.46173449450018555</v>
      </c>
      <c r="C445" s="12">
        <f>SUM(nyse_gme_volume_by_exchange[[#This Row],[NYSE National]:[LTSE]])</f>
        <v>5501822</v>
      </c>
      <c r="D445" s="8">
        <v>14333</v>
      </c>
      <c r="E445" s="8">
        <v>27485</v>
      </c>
      <c r="F445" s="8">
        <v>24058</v>
      </c>
      <c r="G445" s="8">
        <v>1998</v>
      </c>
      <c r="H445" s="8">
        <v>17363</v>
      </c>
      <c r="I445" s="8">
        <v>866875</v>
      </c>
      <c r="J445" s="8">
        <v>63041</v>
      </c>
      <c r="K445" s="8">
        <v>33666</v>
      </c>
      <c r="L445" s="8">
        <v>624464</v>
      </c>
      <c r="M445" s="8">
        <v>294588</v>
      </c>
      <c r="N445" s="8">
        <v>198480</v>
      </c>
      <c r="O445" s="8">
        <v>2540381</v>
      </c>
      <c r="P445" s="8">
        <v>13076</v>
      </c>
      <c r="Q445" s="8">
        <v>25826</v>
      </c>
      <c r="R445" s="8">
        <v>535768</v>
      </c>
      <c r="S445" s="8">
        <v>220420</v>
      </c>
      <c r="T445" s="8">
        <v>0</v>
      </c>
    </row>
    <row r="446" spans="1:20">
      <c r="A446" s="1">
        <v>45091</v>
      </c>
      <c r="B446" s="9">
        <f>nyse_gme_volume_by_exchange[[#This Row],[Off Exchange2]]/SUM(nyse_gme_volume_by_exchange[[#This Row],[NYSE National]:[LTSE]])</f>
        <v>0.45707626920341921</v>
      </c>
      <c r="C446" s="12">
        <f>SUM(nyse_gme_volume_by_exchange[[#This Row],[NYSE National]:[LTSE]])</f>
        <v>7243697</v>
      </c>
      <c r="D446" s="8">
        <v>11352</v>
      </c>
      <c r="E446" s="8">
        <v>35512</v>
      </c>
      <c r="F446" s="8">
        <v>23395</v>
      </c>
      <c r="G446" s="8">
        <v>2153</v>
      </c>
      <c r="H446" s="8">
        <v>24537</v>
      </c>
      <c r="I446" s="8">
        <v>1103567</v>
      </c>
      <c r="J446" s="8">
        <v>99714</v>
      </c>
      <c r="K446" s="8">
        <v>34525</v>
      </c>
      <c r="L446" s="8">
        <v>684601</v>
      </c>
      <c r="M446" s="8">
        <v>318235</v>
      </c>
      <c r="N446" s="8">
        <v>395859</v>
      </c>
      <c r="O446" s="8">
        <v>3310922</v>
      </c>
      <c r="P446" s="8">
        <v>126207</v>
      </c>
      <c r="Q446" s="8">
        <v>57934</v>
      </c>
      <c r="R446" s="8">
        <v>720357</v>
      </c>
      <c r="S446" s="8">
        <v>294827</v>
      </c>
      <c r="T446" s="8">
        <v>0</v>
      </c>
    </row>
    <row r="447" spans="1:20">
      <c r="A447" s="1">
        <v>45090</v>
      </c>
      <c r="B447" s="9">
        <f>nyse_gme_volume_by_exchange[[#This Row],[Off Exchange2]]/SUM(nyse_gme_volume_by_exchange[[#This Row],[NYSE National]:[LTSE]])</f>
        <v>0.45892799712737437</v>
      </c>
      <c r="C447" s="12">
        <f>SUM(nyse_gme_volume_by_exchange[[#This Row],[NYSE National]:[LTSE]])</f>
        <v>17160607</v>
      </c>
      <c r="D447" s="8">
        <v>19870</v>
      </c>
      <c r="E447" s="8">
        <v>78177</v>
      </c>
      <c r="F447" s="8">
        <v>45869</v>
      </c>
      <c r="G447" s="8">
        <v>7975</v>
      </c>
      <c r="H447" s="8">
        <v>42322</v>
      </c>
      <c r="I447" s="8">
        <v>2595441</v>
      </c>
      <c r="J447" s="8">
        <v>332906</v>
      </c>
      <c r="K447" s="8">
        <v>69472</v>
      </c>
      <c r="L447" s="8">
        <v>1811906</v>
      </c>
      <c r="M447" s="8">
        <v>681775</v>
      </c>
      <c r="N447" s="8">
        <v>1138908</v>
      </c>
      <c r="O447" s="8">
        <v>7875483</v>
      </c>
      <c r="P447" s="8">
        <v>39376</v>
      </c>
      <c r="Q447" s="8">
        <v>94861</v>
      </c>
      <c r="R447" s="8">
        <v>1477049</v>
      </c>
      <c r="S447" s="8">
        <v>849217</v>
      </c>
      <c r="T447" s="8">
        <v>0</v>
      </c>
    </row>
    <row r="448" spans="1:20">
      <c r="A448" s="1">
        <v>45089</v>
      </c>
      <c r="B448" s="9">
        <f>nyse_gme_volume_by_exchange[[#This Row],[Off Exchange2]]/SUM(nyse_gme_volume_by_exchange[[#This Row],[NYSE National]:[LTSE]])</f>
        <v>0.42296331613114307</v>
      </c>
      <c r="C448" s="12">
        <f>SUM(nyse_gme_volume_by_exchange[[#This Row],[NYSE National]:[LTSE]])</f>
        <v>7152190</v>
      </c>
      <c r="D448" s="8">
        <v>10714</v>
      </c>
      <c r="E448" s="8">
        <v>21646</v>
      </c>
      <c r="F448" s="8">
        <v>20147</v>
      </c>
      <c r="G448" s="8">
        <v>14764</v>
      </c>
      <c r="H448" s="8">
        <v>20606</v>
      </c>
      <c r="I448" s="8">
        <v>1292393</v>
      </c>
      <c r="J448" s="8">
        <v>176492</v>
      </c>
      <c r="K448" s="8">
        <v>35488</v>
      </c>
      <c r="L448" s="8">
        <v>712156</v>
      </c>
      <c r="M448" s="8">
        <v>334117</v>
      </c>
      <c r="N448" s="8">
        <v>331804</v>
      </c>
      <c r="O448" s="8">
        <v>3025114</v>
      </c>
      <c r="P448" s="8">
        <v>135600</v>
      </c>
      <c r="Q448" s="8">
        <v>71612</v>
      </c>
      <c r="R448" s="8">
        <v>642267</v>
      </c>
      <c r="S448" s="8">
        <v>307270</v>
      </c>
      <c r="T448" s="8">
        <v>0</v>
      </c>
    </row>
    <row r="449" spans="1:20">
      <c r="A449" s="1">
        <v>45086</v>
      </c>
      <c r="B449" s="9">
        <f>nyse_gme_volume_by_exchange[[#This Row],[Off Exchange2]]/SUM(nyse_gme_volume_by_exchange[[#This Row],[NYSE National]:[LTSE]])</f>
        <v>0.45637063598795397</v>
      </c>
      <c r="C449" s="12">
        <f>SUM(nyse_gme_volume_by_exchange[[#This Row],[NYSE National]:[LTSE]])</f>
        <v>10342633</v>
      </c>
      <c r="D449" s="8">
        <v>35658</v>
      </c>
      <c r="E449" s="8">
        <v>47477</v>
      </c>
      <c r="F449" s="8">
        <v>25954</v>
      </c>
      <c r="G449" s="8">
        <v>25208</v>
      </c>
      <c r="H449" s="8">
        <v>44384</v>
      </c>
      <c r="I449" s="8">
        <v>1547328</v>
      </c>
      <c r="J449" s="8">
        <v>177335</v>
      </c>
      <c r="K449" s="8">
        <v>95840</v>
      </c>
      <c r="L449" s="8">
        <v>1040231</v>
      </c>
      <c r="M449" s="8">
        <v>418773</v>
      </c>
      <c r="N449" s="8">
        <v>506782</v>
      </c>
      <c r="O449" s="8">
        <v>4720074</v>
      </c>
      <c r="P449" s="8">
        <v>5171</v>
      </c>
      <c r="Q449" s="8">
        <v>97870</v>
      </c>
      <c r="R449" s="8">
        <v>993915</v>
      </c>
      <c r="S449" s="8">
        <v>560633</v>
      </c>
      <c r="T449" s="8">
        <v>0</v>
      </c>
    </row>
    <row r="450" spans="1:20">
      <c r="A450" s="1">
        <v>45085</v>
      </c>
      <c r="B450" s="9">
        <f>nyse_gme_volume_by_exchange[[#This Row],[Off Exchange2]]/SUM(nyse_gme_volume_by_exchange[[#This Row],[NYSE National]:[LTSE]])</f>
        <v>0.47742729831754938</v>
      </c>
      <c r="C450" s="12">
        <f>SUM(nyse_gme_volume_by_exchange[[#This Row],[NYSE National]:[LTSE]])</f>
        <v>19208290</v>
      </c>
      <c r="D450" s="8">
        <v>98668</v>
      </c>
      <c r="E450" s="8">
        <v>174211</v>
      </c>
      <c r="F450" s="8">
        <v>22659</v>
      </c>
      <c r="G450" s="8">
        <v>17526</v>
      </c>
      <c r="H450" s="8">
        <v>108904</v>
      </c>
      <c r="I450" s="8">
        <v>2202842</v>
      </c>
      <c r="J450" s="8">
        <v>232811</v>
      </c>
      <c r="K450" s="8">
        <v>228516</v>
      </c>
      <c r="L450" s="8">
        <v>2192281</v>
      </c>
      <c r="M450" s="8">
        <v>602511</v>
      </c>
      <c r="N450" s="8">
        <v>1178038</v>
      </c>
      <c r="O450" s="8">
        <v>9170562</v>
      </c>
      <c r="P450" s="8">
        <v>13652</v>
      </c>
      <c r="Q450" s="8">
        <v>162801</v>
      </c>
      <c r="R450" s="8">
        <v>2069383</v>
      </c>
      <c r="S450" s="8">
        <v>732925</v>
      </c>
      <c r="T450" s="8">
        <v>0</v>
      </c>
    </row>
    <row r="451" spans="1:20">
      <c r="A451" s="1">
        <v>45084</v>
      </c>
      <c r="B451" s="9">
        <f>nyse_gme_volume_by_exchange[[#This Row],[Off Exchange2]]/SUM(nyse_gme_volume_by_exchange[[#This Row],[NYSE National]:[LTSE]])</f>
        <v>0.40092609983521549</v>
      </c>
      <c r="C451" s="12">
        <f>SUM(nyse_gme_volume_by_exchange[[#This Row],[NYSE National]:[LTSE]])</f>
        <v>18001083</v>
      </c>
      <c r="D451" s="8">
        <v>26750</v>
      </c>
      <c r="E451" s="8">
        <v>114226</v>
      </c>
      <c r="F451" s="8">
        <v>96829</v>
      </c>
      <c r="G451" s="8">
        <v>16565</v>
      </c>
      <c r="H451" s="8">
        <v>72620</v>
      </c>
      <c r="I451" s="8">
        <v>1681766</v>
      </c>
      <c r="J451" s="8">
        <v>257636</v>
      </c>
      <c r="K451" s="8">
        <v>91994</v>
      </c>
      <c r="L451" s="8">
        <v>2390559</v>
      </c>
      <c r="M451" s="8">
        <v>556246</v>
      </c>
      <c r="N451" s="8">
        <v>2499535</v>
      </c>
      <c r="O451" s="8">
        <v>7217104</v>
      </c>
      <c r="P451" s="8">
        <v>30640</v>
      </c>
      <c r="Q451" s="8">
        <v>83263</v>
      </c>
      <c r="R451" s="8">
        <v>2279451</v>
      </c>
      <c r="S451" s="8">
        <v>585899</v>
      </c>
      <c r="T451" s="8">
        <v>0</v>
      </c>
    </row>
    <row r="452" spans="1:20">
      <c r="A452" s="1">
        <v>45083</v>
      </c>
      <c r="B452" s="9">
        <f>nyse_gme_volume_by_exchange[[#This Row],[Off Exchange2]]/SUM(nyse_gme_volume_by_exchange[[#This Row],[NYSE National]:[LTSE]])</f>
        <v>0.43146949625023123</v>
      </c>
      <c r="C452" s="12">
        <f>SUM(nyse_gme_volume_by_exchange[[#This Row],[NYSE National]:[LTSE]])</f>
        <v>3984379</v>
      </c>
      <c r="D452" s="8">
        <v>31179</v>
      </c>
      <c r="E452" s="8">
        <v>31419</v>
      </c>
      <c r="F452" s="8">
        <v>7038</v>
      </c>
      <c r="G452" s="8">
        <v>14540</v>
      </c>
      <c r="H452" s="8">
        <v>23667</v>
      </c>
      <c r="I452" s="8">
        <v>728572</v>
      </c>
      <c r="J452" s="8">
        <v>114246</v>
      </c>
      <c r="K452" s="8">
        <v>33202</v>
      </c>
      <c r="L452" s="8">
        <v>342527</v>
      </c>
      <c r="M452" s="8">
        <v>162597</v>
      </c>
      <c r="N452" s="8">
        <v>214233</v>
      </c>
      <c r="O452" s="8">
        <v>1719138</v>
      </c>
      <c r="P452" s="8">
        <v>5722</v>
      </c>
      <c r="Q452" s="8">
        <v>13120</v>
      </c>
      <c r="R452" s="8">
        <v>386794</v>
      </c>
      <c r="S452" s="8">
        <v>156385</v>
      </c>
      <c r="T452" s="8">
        <v>0</v>
      </c>
    </row>
    <row r="453" spans="1:20">
      <c r="A453" s="1">
        <v>45082</v>
      </c>
      <c r="B453" s="9">
        <f>nyse_gme_volume_by_exchange[[#This Row],[Off Exchange2]]/SUM(nyse_gme_volume_by_exchange[[#This Row],[NYSE National]:[LTSE]])</f>
        <v>0.47027744216378797</v>
      </c>
      <c r="C453" s="12">
        <f>SUM(nyse_gme_volume_by_exchange[[#This Row],[NYSE National]:[LTSE]])</f>
        <v>4975127</v>
      </c>
      <c r="D453" s="8">
        <v>9943</v>
      </c>
      <c r="E453" s="8">
        <v>29520</v>
      </c>
      <c r="F453" s="8">
        <v>10071</v>
      </c>
      <c r="G453" s="8">
        <v>5274</v>
      </c>
      <c r="H453" s="8">
        <v>11503</v>
      </c>
      <c r="I453" s="8">
        <v>895121</v>
      </c>
      <c r="J453" s="8">
        <v>110826</v>
      </c>
      <c r="K453" s="8">
        <v>16286</v>
      </c>
      <c r="L453" s="8">
        <v>467473</v>
      </c>
      <c r="M453" s="8">
        <v>232527</v>
      </c>
      <c r="N453" s="8">
        <v>208596</v>
      </c>
      <c r="O453" s="8">
        <v>2339690</v>
      </c>
      <c r="P453" s="8">
        <v>5922</v>
      </c>
      <c r="Q453" s="8">
        <v>47748</v>
      </c>
      <c r="R453" s="8">
        <v>381127</v>
      </c>
      <c r="S453" s="8">
        <v>203500</v>
      </c>
      <c r="T453" s="8">
        <v>0</v>
      </c>
    </row>
    <row r="454" spans="1:20">
      <c r="A454" s="1">
        <v>45079</v>
      </c>
      <c r="B454" s="9">
        <f>nyse_gme_volume_by_exchange[[#This Row],[Off Exchange2]]/SUM(nyse_gme_volume_by_exchange[[#This Row],[NYSE National]:[LTSE]])</f>
        <v>0.42075040233450961</v>
      </c>
      <c r="C454" s="12">
        <f>SUM(nyse_gme_volume_by_exchange[[#This Row],[NYSE National]:[LTSE]])</f>
        <v>3300736</v>
      </c>
      <c r="D454" s="8">
        <v>7833</v>
      </c>
      <c r="E454" s="8">
        <v>19751</v>
      </c>
      <c r="F454" s="8">
        <v>31927</v>
      </c>
      <c r="G454" s="8">
        <v>5844</v>
      </c>
      <c r="H454" s="8">
        <v>7975</v>
      </c>
      <c r="I454" s="8">
        <v>677070</v>
      </c>
      <c r="J454" s="8">
        <v>83147</v>
      </c>
      <c r="K454" s="8">
        <v>21842</v>
      </c>
      <c r="L454" s="8">
        <v>283257</v>
      </c>
      <c r="M454" s="8">
        <v>150891</v>
      </c>
      <c r="N454" s="8">
        <v>112015</v>
      </c>
      <c r="O454" s="8">
        <v>1388786</v>
      </c>
      <c r="P454" s="8">
        <v>7280</v>
      </c>
      <c r="Q454" s="8">
        <v>26673</v>
      </c>
      <c r="R454" s="8">
        <v>300447</v>
      </c>
      <c r="S454" s="8">
        <v>175998</v>
      </c>
      <c r="T454" s="8">
        <v>0</v>
      </c>
    </row>
    <row r="455" spans="1:20">
      <c r="A455" s="1">
        <v>45078</v>
      </c>
      <c r="B455" s="9">
        <f>nyse_gme_volume_by_exchange[[#This Row],[Off Exchange2]]/SUM(nyse_gme_volume_by_exchange[[#This Row],[NYSE National]:[LTSE]])</f>
        <v>0.44721280368024924</v>
      </c>
      <c r="C455" s="12">
        <f>SUM(nyse_gme_volume_by_exchange[[#This Row],[NYSE National]:[LTSE]])</f>
        <v>3844957</v>
      </c>
      <c r="D455" s="8">
        <v>8762</v>
      </c>
      <c r="E455" s="8">
        <v>25061</v>
      </c>
      <c r="F455" s="8">
        <v>12728</v>
      </c>
      <c r="G455" s="8">
        <v>2450</v>
      </c>
      <c r="H455" s="8">
        <v>8422</v>
      </c>
      <c r="I455" s="8">
        <v>691568</v>
      </c>
      <c r="J455" s="8">
        <v>64557</v>
      </c>
      <c r="K455" s="8">
        <v>37781</v>
      </c>
      <c r="L455" s="8">
        <v>348154</v>
      </c>
      <c r="M455" s="8">
        <v>179057</v>
      </c>
      <c r="N455" s="8">
        <v>183561</v>
      </c>
      <c r="O455" s="8">
        <v>1719514</v>
      </c>
      <c r="P455" s="8">
        <v>3527</v>
      </c>
      <c r="Q455" s="8">
        <v>24378</v>
      </c>
      <c r="R455" s="8">
        <v>339989</v>
      </c>
      <c r="S455" s="8">
        <v>195448</v>
      </c>
      <c r="T455" s="8">
        <v>0</v>
      </c>
    </row>
    <row r="456" spans="1:20">
      <c r="A456" s="1">
        <v>45077</v>
      </c>
      <c r="B456" s="9">
        <f>nyse_gme_volume_by_exchange[[#This Row],[Off Exchange2]]/SUM(nyse_gme_volume_by_exchange[[#This Row],[NYSE National]:[LTSE]])</f>
        <v>0.41784749506825664</v>
      </c>
      <c r="C456" s="12">
        <f>SUM(nyse_gme_volume_by_exchange[[#This Row],[NYSE National]:[LTSE]])</f>
        <v>4265226</v>
      </c>
      <c r="D456" s="8">
        <v>10196</v>
      </c>
      <c r="E456" s="8">
        <v>17170</v>
      </c>
      <c r="F456" s="8">
        <v>20210</v>
      </c>
      <c r="G456" s="8">
        <v>18561</v>
      </c>
      <c r="H456" s="8">
        <v>8038</v>
      </c>
      <c r="I456" s="8">
        <v>1156085</v>
      </c>
      <c r="J456" s="8">
        <v>92249</v>
      </c>
      <c r="K456" s="8">
        <v>47649</v>
      </c>
      <c r="L456" s="8">
        <v>266613</v>
      </c>
      <c r="M456" s="8">
        <v>157290</v>
      </c>
      <c r="N456" s="8">
        <v>160264</v>
      </c>
      <c r="O456" s="8">
        <v>1782214</v>
      </c>
      <c r="P456" s="8">
        <v>1682</v>
      </c>
      <c r="Q456" s="8">
        <v>28256</v>
      </c>
      <c r="R456" s="8">
        <v>335925</v>
      </c>
      <c r="S456" s="8">
        <v>162824</v>
      </c>
      <c r="T456" s="8">
        <v>0</v>
      </c>
    </row>
    <row r="457" spans="1:20">
      <c r="A457" s="1">
        <v>45076</v>
      </c>
      <c r="B457" s="9">
        <f>nyse_gme_volume_by_exchange[[#This Row],[Off Exchange2]]/SUM(nyse_gme_volume_by_exchange[[#This Row],[NYSE National]:[LTSE]])</f>
        <v>0.41021450229381068</v>
      </c>
      <c r="C457" s="12">
        <f>SUM(nyse_gme_volume_by_exchange[[#This Row],[NYSE National]:[LTSE]])</f>
        <v>4968152</v>
      </c>
      <c r="D457" s="8">
        <v>8379</v>
      </c>
      <c r="E457" s="8">
        <v>23087</v>
      </c>
      <c r="F457" s="8">
        <v>48372</v>
      </c>
      <c r="G457" s="8">
        <v>6496</v>
      </c>
      <c r="H457" s="8">
        <v>14831</v>
      </c>
      <c r="I457" s="8">
        <v>896744</v>
      </c>
      <c r="J457" s="8">
        <v>106914</v>
      </c>
      <c r="K457" s="8">
        <v>36524</v>
      </c>
      <c r="L457" s="8">
        <v>439380</v>
      </c>
      <c r="M457" s="8">
        <v>248634</v>
      </c>
      <c r="N457" s="8">
        <v>312180</v>
      </c>
      <c r="O457" s="8">
        <v>2038008</v>
      </c>
      <c r="P457" s="8">
        <v>17565</v>
      </c>
      <c r="Q457" s="8">
        <v>65205</v>
      </c>
      <c r="R457" s="8">
        <v>459824</v>
      </c>
      <c r="S457" s="8">
        <v>246009</v>
      </c>
      <c r="T457" s="8">
        <v>0</v>
      </c>
    </row>
    <row r="458" spans="1:20">
      <c r="A458" s="1">
        <v>45072</v>
      </c>
      <c r="B458" s="9">
        <f>nyse_gme_volume_by_exchange[[#This Row],[Off Exchange2]]/SUM(nyse_gme_volume_by_exchange[[#This Row],[NYSE National]:[LTSE]])</f>
        <v>0.43934746432619887</v>
      </c>
      <c r="C458" s="12">
        <f>SUM(nyse_gme_volume_by_exchange[[#This Row],[NYSE National]:[LTSE]])</f>
        <v>2261884</v>
      </c>
      <c r="D458" s="8">
        <v>3821</v>
      </c>
      <c r="E458" s="8">
        <v>16678</v>
      </c>
      <c r="F458" s="8">
        <v>7393</v>
      </c>
      <c r="G458" s="8">
        <v>803</v>
      </c>
      <c r="H458" s="8">
        <v>4338</v>
      </c>
      <c r="I458" s="8">
        <v>355895</v>
      </c>
      <c r="J458" s="8">
        <v>49402</v>
      </c>
      <c r="K458" s="8">
        <v>25154</v>
      </c>
      <c r="L458" s="8">
        <v>190887</v>
      </c>
      <c r="M458" s="8">
        <v>92821</v>
      </c>
      <c r="N458" s="8">
        <v>93971</v>
      </c>
      <c r="O458" s="8">
        <v>993753</v>
      </c>
      <c r="P458" s="8">
        <v>700</v>
      </c>
      <c r="Q458" s="8">
        <v>13076</v>
      </c>
      <c r="R458" s="8">
        <v>292880</v>
      </c>
      <c r="S458" s="8">
        <v>120312</v>
      </c>
      <c r="T458" s="8">
        <v>0</v>
      </c>
    </row>
    <row r="459" spans="1:20">
      <c r="A459" s="1">
        <v>45071</v>
      </c>
      <c r="B459" s="9">
        <f>nyse_gme_volume_by_exchange[[#This Row],[Off Exchange2]]/SUM(nyse_gme_volume_by_exchange[[#This Row],[NYSE National]:[LTSE]])</f>
        <v>0.36727049102120962</v>
      </c>
      <c r="C459" s="12">
        <f>SUM(nyse_gme_volume_by_exchange[[#This Row],[NYSE National]:[LTSE]])</f>
        <v>2494434</v>
      </c>
      <c r="D459" s="8">
        <v>3098</v>
      </c>
      <c r="E459" s="8">
        <v>20481</v>
      </c>
      <c r="F459" s="8">
        <v>4277</v>
      </c>
      <c r="G459" s="8">
        <v>2834</v>
      </c>
      <c r="H459" s="8">
        <v>3655</v>
      </c>
      <c r="I459" s="8">
        <v>589343</v>
      </c>
      <c r="J459" s="8">
        <v>51277</v>
      </c>
      <c r="K459" s="8">
        <v>16243</v>
      </c>
      <c r="L459" s="8">
        <v>220005</v>
      </c>
      <c r="M459" s="8">
        <v>96901</v>
      </c>
      <c r="N459" s="8">
        <v>142443</v>
      </c>
      <c r="O459" s="8">
        <v>916132</v>
      </c>
      <c r="P459" s="8">
        <v>295</v>
      </c>
      <c r="Q459" s="8">
        <v>26113</v>
      </c>
      <c r="R459" s="8">
        <v>235742</v>
      </c>
      <c r="S459" s="8">
        <v>165595</v>
      </c>
      <c r="T459" s="8">
        <v>0</v>
      </c>
    </row>
    <row r="460" spans="1:20">
      <c r="A460" s="1">
        <v>45070</v>
      </c>
      <c r="B460" s="9">
        <f>nyse_gme_volume_by_exchange[[#This Row],[Off Exchange2]]/SUM(nyse_gme_volume_by_exchange[[#This Row],[NYSE National]:[LTSE]])</f>
        <v>0.39551509023949011</v>
      </c>
      <c r="C460" s="12">
        <f>SUM(nyse_gme_volume_by_exchange[[#This Row],[NYSE National]:[LTSE]])</f>
        <v>1900997</v>
      </c>
      <c r="D460" s="8">
        <v>7578</v>
      </c>
      <c r="E460" s="8">
        <v>13024</v>
      </c>
      <c r="F460" s="8">
        <v>7720</v>
      </c>
      <c r="G460" s="8">
        <v>3108</v>
      </c>
      <c r="H460" s="8">
        <v>13776</v>
      </c>
      <c r="I460" s="8">
        <v>400103</v>
      </c>
      <c r="J460" s="8">
        <v>35769</v>
      </c>
      <c r="K460" s="8">
        <v>16287</v>
      </c>
      <c r="L460" s="8">
        <v>156578</v>
      </c>
      <c r="M460" s="8">
        <v>82787</v>
      </c>
      <c r="N460" s="8">
        <v>61470</v>
      </c>
      <c r="O460" s="8">
        <v>751873</v>
      </c>
      <c r="P460" s="8">
        <v>2785</v>
      </c>
      <c r="Q460" s="8">
        <v>10223</v>
      </c>
      <c r="R460" s="8">
        <v>226858</v>
      </c>
      <c r="S460" s="8">
        <v>111058</v>
      </c>
      <c r="T460" s="8">
        <v>0</v>
      </c>
    </row>
    <row r="461" spans="1:20">
      <c r="A461" s="1">
        <v>45069</v>
      </c>
      <c r="B461" s="9">
        <f>nyse_gme_volume_by_exchange[[#This Row],[Off Exchange2]]/SUM(nyse_gme_volume_by_exchange[[#This Row],[NYSE National]:[LTSE]])</f>
        <v>0.43820389407174126</v>
      </c>
      <c r="C461" s="12">
        <f>SUM(nyse_gme_volume_by_exchange[[#This Row],[NYSE National]:[LTSE]])</f>
        <v>3786525</v>
      </c>
      <c r="D461" s="8">
        <v>4637</v>
      </c>
      <c r="E461" s="8">
        <v>20973</v>
      </c>
      <c r="F461" s="8">
        <v>11485</v>
      </c>
      <c r="G461" s="8">
        <v>5177</v>
      </c>
      <c r="H461" s="8">
        <v>14607</v>
      </c>
      <c r="I461" s="8">
        <v>820418</v>
      </c>
      <c r="J461" s="8">
        <v>114091</v>
      </c>
      <c r="K461" s="8">
        <v>32341</v>
      </c>
      <c r="L461" s="8">
        <v>269328</v>
      </c>
      <c r="M461" s="8">
        <v>136030</v>
      </c>
      <c r="N461" s="8">
        <v>137791</v>
      </c>
      <c r="O461" s="8">
        <v>1659270</v>
      </c>
      <c r="P461" s="8">
        <v>5009</v>
      </c>
      <c r="Q461" s="8">
        <v>10513</v>
      </c>
      <c r="R461" s="8">
        <v>358215</v>
      </c>
      <c r="S461" s="8">
        <v>186640</v>
      </c>
      <c r="T461" s="8">
        <v>0</v>
      </c>
    </row>
    <row r="462" spans="1:20">
      <c r="A462" s="1">
        <v>45068</v>
      </c>
      <c r="B462" s="9">
        <f>nyse_gme_volume_by_exchange[[#This Row],[Off Exchange2]]/SUM(nyse_gme_volume_by_exchange[[#This Row],[NYSE National]:[LTSE]])</f>
        <v>0.38943668336363207</v>
      </c>
      <c r="C462" s="12">
        <f>SUM(nyse_gme_volume_by_exchange[[#This Row],[NYSE National]:[LTSE]])</f>
        <v>6251635</v>
      </c>
      <c r="D462" s="8">
        <v>7590</v>
      </c>
      <c r="E462" s="8">
        <v>63718</v>
      </c>
      <c r="F462" s="8">
        <v>50473</v>
      </c>
      <c r="G462" s="8">
        <v>17927</v>
      </c>
      <c r="H462" s="8">
        <v>16687</v>
      </c>
      <c r="I462" s="8">
        <v>1008950</v>
      </c>
      <c r="J462" s="8">
        <v>195185</v>
      </c>
      <c r="K462" s="8">
        <v>67152</v>
      </c>
      <c r="L462" s="8">
        <v>541018</v>
      </c>
      <c r="M462" s="8">
        <v>332335</v>
      </c>
      <c r="N462" s="8">
        <v>294955</v>
      </c>
      <c r="O462" s="8">
        <v>2434616</v>
      </c>
      <c r="P462" s="8">
        <v>23870</v>
      </c>
      <c r="Q462" s="8">
        <v>100879</v>
      </c>
      <c r="R462" s="8">
        <v>663312</v>
      </c>
      <c r="S462" s="8">
        <v>432968</v>
      </c>
      <c r="T462" s="8">
        <v>0</v>
      </c>
    </row>
    <row r="463" spans="1:20">
      <c r="A463" s="1">
        <v>45065</v>
      </c>
      <c r="B463" s="9">
        <f>nyse_gme_volume_by_exchange[[#This Row],[Off Exchange2]]/SUM(nyse_gme_volume_by_exchange[[#This Row],[NYSE National]:[LTSE]])</f>
        <v>0.44198778658683296</v>
      </c>
      <c r="C463" s="12">
        <f>SUM(nyse_gme_volume_by_exchange[[#This Row],[NYSE National]:[LTSE]])</f>
        <v>2668214</v>
      </c>
      <c r="D463" s="8">
        <v>2103</v>
      </c>
      <c r="E463" s="8">
        <v>23134</v>
      </c>
      <c r="F463" s="8">
        <v>11203</v>
      </c>
      <c r="G463" s="8">
        <v>10035</v>
      </c>
      <c r="H463" s="8">
        <v>8239</v>
      </c>
      <c r="I463" s="8">
        <v>447291</v>
      </c>
      <c r="J463" s="8">
        <v>62428</v>
      </c>
      <c r="K463" s="8">
        <v>17914</v>
      </c>
      <c r="L463" s="8">
        <v>247041</v>
      </c>
      <c r="M463" s="8">
        <v>118261</v>
      </c>
      <c r="N463" s="8">
        <v>106252</v>
      </c>
      <c r="O463" s="8">
        <v>1179318</v>
      </c>
      <c r="P463" s="8">
        <v>4585</v>
      </c>
      <c r="Q463" s="8">
        <v>14066</v>
      </c>
      <c r="R463" s="8">
        <v>270919</v>
      </c>
      <c r="S463" s="8">
        <v>145425</v>
      </c>
      <c r="T463" s="8">
        <v>0</v>
      </c>
    </row>
    <row r="464" spans="1:20">
      <c r="A464" s="1">
        <v>45064</v>
      </c>
      <c r="B464" s="9">
        <f>nyse_gme_volume_by_exchange[[#This Row],[Off Exchange2]]/SUM(nyse_gme_volume_by_exchange[[#This Row],[NYSE National]:[LTSE]])</f>
        <v>0.40982656317909061</v>
      </c>
      <c r="C464" s="12">
        <f>SUM(nyse_gme_volume_by_exchange[[#This Row],[NYSE National]:[LTSE]])</f>
        <v>2144412</v>
      </c>
      <c r="D464" s="8">
        <v>1951</v>
      </c>
      <c r="E464" s="8">
        <v>6891</v>
      </c>
      <c r="F464" s="8">
        <v>4802</v>
      </c>
      <c r="G464" s="8">
        <v>4985</v>
      </c>
      <c r="H464" s="8">
        <v>4894</v>
      </c>
      <c r="I464" s="8">
        <v>364569</v>
      </c>
      <c r="J464" s="8">
        <v>66239</v>
      </c>
      <c r="K464" s="8">
        <v>26555</v>
      </c>
      <c r="L464" s="8">
        <v>239074</v>
      </c>
      <c r="M464" s="8">
        <v>96075</v>
      </c>
      <c r="N464" s="8">
        <v>104558</v>
      </c>
      <c r="O464" s="8">
        <v>878837</v>
      </c>
      <c r="P464" s="8">
        <v>5259</v>
      </c>
      <c r="Q464" s="8">
        <v>11615</v>
      </c>
      <c r="R464" s="8">
        <v>197501</v>
      </c>
      <c r="S464" s="8">
        <v>130607</v>
      </c>
      <c r="T464" s="8">
        <v>0</v>
      </c>
    </row>
    <row r="465" spans="1:20">
      <c r="A465" s="1">
        <v>45063</v>
      </c>
      <c r="B465" s="9">
        <f>nyse_gme_volume_by_exchange[[#This Row],[Off Exchange2]]/SUM(nyse_gme_volume_by_exchange[[#This Row],[NYSE National]:[LTSE]])</f>
        <v>0.43780915235290363</v>
      </c>
      <c r="C465" s="12">
        <f>SUM(nyse_gme_volume_by_exchange[[#This Row],[NYSE National]:[LTSE]])</f>
        <v>4572988</v>
      </c>
      <c r="D465" s="8">
        <v>4910</v>
      </c>
      <c r="E465" s="8">
        <v>32704</v>
      </c>
      <c r="F465" s="8">
        <v>12309</v>
      </c>
      <c r="G465" s="8">
        <v>2528</v>
      </c>
      <c r="H465" s="8">
        <v>9920</v>
      </c>
      <c r="I465" s="8">
        <v>928689</v>
      </c>
      <c r="J465" s="8">
        <v>93023</v>
      </c>
      <c r="K465" s="8">
        <v>20515</v>
      </c>
      <c r="L465" s="8">
        <v>467982</v>
      </c>
      <c r="M465" s="8">
        <v>224153</v>
      </c>
      <c r="N465" s="8">
        <v>136000</v>
      </c>
      <c r="O465" s="8">
        <v>2002096</v>
      </c>
      <c r="P465" s="8">
        <v>6763</v>
      </c>
      <c r="Q465" s="8">
        <v>15643</v>
      </c>
      <c r="R465" s="8">
        <v>343395</v>
      </c>
      <c r="S465" s="8">
        <v>272358</v>
      </c>
      <c r="T465" s="8">
        <v>0</v>
      </c>
    </row>
    <row r="466" spans="1:20">
      <c r="A466" s="1">
        <v>45062</v>
      </c>
      <c r="B466" s="9">
        <f>nyse_gme_volume_by_exchange[[#This Row],[Off Exchange2]]/SUM(nyse_gme_volume_by_exchange[[#This Row],[NYSE National]:[LTSE]])</f>
        <v>0.41981105857184275</v>
      </c>
      <c r="C466" s="12">
        <f>SUM(nyse_gme_volume_by_exchange[[#This Row],[NYSE National]:[LTSE]])</f>
        <v>2500775</v>
      </c>
      <c r="D466" s="8">
        <v>10401</v>
      </c>
      <c r="E466" s="8">
        <v>14598</v>
      </c>
      <c r="F466" s="8">
        <v>5141</v>
      </c>
      <c r="G466" s="8">
        <v>5947</v>
      </c>
      <c r="H466" s="8">
        <v>6319</v>
      </c>
      <c r="I466" s="8">
        <v>429340</v>
      </c>
      <c r="J466" s="8">
        <v>77366</v>
      </c>
      <c r="K466" s="8">
        <v>23235</v>
      </c>
      <c r="L466" s="8">
        <v>247457</v>
      </c>
      <c r="M466" s="8">
        <v>132064</v>
      </c>
      <c r="N466" s="8">
        <v>121944</v>
      </c>
      <c r="O466" s="8">
        <v>1049853</v>
      </c>
      <c r="P466" s="8">
        <v>1582</v>
      </c>
      <c r="Q466" s="8">
        <v>7468</v>
      </c>
      <c r="R466" s="8">
        <v>227800</v>
      </c>
      <c r="S466" s="8">
        <v>140260</v>
      </c>
      <c r="T466" s="8">
        <v>0</v>
      </c>
    </row>
    <row r="467" spans="1:20">
      <c r="A467" s="1">
        <v>45061</v>
      </c>
      <c r="B467" s="9">
        <f>nyse_gme_volume_by_exchange[[#This Row],[Off Exchange2]]/SUM(nyse_gme_volume_by_exchange[[#This Row],[NYSE National]:[LTSE]])</f>
        <v>0.37311730926358783</v>
      </c>
      <c r="C467" s="12">
        <f>SUM(nyse_gme_volume_by_exchange[[#This Row],[NYSE National]:[LTSE]])</f>
        <v>2601994</v>
      </c>
      <c r="D467" s="8">
        <v>3770</v>
      </c>
      <c r="E467" s="8">
        <v>8974</v>
      </c>
      <c r="F467" s="8">
        <v>6130</v>
      </c>
      <c r="G467" s="8">
        <v>592</v>
      </c>
      <c r="H467" s="8">
        <v>4836</v>
      </c>
      <c r="I467" s="8">
        <v>598304</v>
      </c>
      <c r="J467" s="8">
        <v>59713</v>
      </c>
      <c r="K467" s="8">
        <v>23922</v>
      </c>
      <c r="L467" s="8">
        <v>237774</v>
      </c>
      <c r="M467" s="8">
        <v>158393</v>
      </c>
      <c r="N467" s="8">
        <v>85746</v>
      </c>
      <c r="O467" s="8">
        <v>970849</v>
      </c>
      <c r="P467" s="8">
        <v>1387</v>
      </c>
      <c r="Q467" s="8">
        <v>8186</v>
      </c>
      <c r="R467" s="8">
        <v>223260</v>
      </c>
      <c r="S467" s="8">
        <v>210158</v>
      </c>
      <c r="T467" s="8">
        <v>0</v>
      </c>
    </row>
    <row r="468" spans="1:20">
      <c r="A468" s="1">
        <v>45058</v>
      </c>
      <c r="B468" s="9">
        <f>nyse_gme_volume_by_exchange[[#This Row],[Off Exchange2]]/SUM(nyse_gme_volume_by_exchange[[#This Row],[NYSE National]:[LTSE]])</f>
        <v>0.36401983788130071</v>
      </c>
      <c r="C468" s="12">
        <f>SUM(nyse_gme_volume_by_exchange[[#This Row],[NYSE National]:[LTSE]])</f>
        <v>2006061</v>
      </c>
      <c r="D468" s="8">
        <v>5896</v>
      </c>
      <c r="E468" s="8">
        <v>14714</v>
      </c>
      <c r="F468" s="8">
        <v>7301</v>
      </c>
      <c r="G468" s="8">
        <v>2075</v>
      </c>
      <c r="H468" s="8">
        <v>4529</v>
      </c>
      <c r="I468" s="8">
        <v>350558</v>
      </c>
      <c r="J468" s="8">
        <v>49512</v>
      </c>
      <c r="K468" s="8">
        <v>20778</v>
      </c>
      <c r="L468" s="8">
        <v>185889</v>
      </c>
      <c r="M468" s="8">
        <v>109260</v>
      </c>
      <c r="N468" s="8">
        <v>90473</v>
      </c>
      <c r="O468" s="8">
        <v>730246</v>
      </c>
      <c r="P468" s="8">
        <v>2951</v>
      </c>
      <c r="Q468" s="8">
        <v>8085</v>
      </c>
      <c r="R468" s="8">
        <v>319150</v>
      </c>
      <c r="S468" s="8">
        <v>104644</v>
      </c>
      <c r="T468" s="8">
        <v>0</v>
      </c>
    </row>
    <row r="469" spans="1:20">
      <c r="A469" s="1">
        <v>45057</v>
      </c>
      <c r="B469" s="9">
        <f>nyse_gme_volume_by_exchange[[#This Row],[Off Exchange2]]/SUM(nyse_gme_volume_by_exchange[[#This Row],[NYSE National]:[LTSE]])</f>
        <v>0.43984430975387773</v>
      </c>
      <c r="C469" s="12">
        <f>SUM(nyse_gme_volume_by_exchange[[#This Row],[NYSE National]:[LTSE]])</f>
        <v>1652512</v>
      </c>
      <c r="D469" s="8">
        <v>3931</v>
      </c>
      <c r="E469" s="8">
        <v>5193</v>
      </c>
      <c r="F469" s="8">
        <v>3027</v>
      </c>
      <c r="G469" s="8">
        <v>996</v>
      </c>
      <c r="H469" s="8">
        <v>3216</v>
      </c>
      <c r="I469" s="8">
        <v>384264</v>
      </c>
      <c r="J469" s="8">
        <v>38016</v>
      </c>
      <c r="K469" s="8">
        <v>10907</v>
      </c>
      <c r="L469" s="8">
        <v>161855</v>
      </c>
      <c r="M469" s="8">
        <v>67475</v>
      </c>
      <c r="N469" s="8">
        <v>45829</v>
      </c>
      <c r="O469" s="8">
        <v>726848</v>
      </c>
      <c r="P469" s="8">
        <v>1866</v>
      </c>
      <c r="Q469" s="8">
        <v>5453</v>
      </c>
      <c r="R469" s="8">
        <v>121074</v>
      </c>
      <c r="S469" s="8">
        <v>72562</v>
      </c>
      <c r="T469" s="8">
        <v>0</v>
      </c>
    </row>
    <row r="470" spans="1:20">
      <c r="A470" s="1">
        <v>45056</v>
      </c>
      <c r="B470" s="9">
        <f>nyse_gme_volume_by_exchange[[#This Row],[Off Exchange2]]/SUM(nyse_gme_volume_by_exchange[[#This Row],[NYSE National]:[LTSE]])</f>
        <v>0.38484540490526625</v>
      </c>
      <c r="C470" s="12">
        <f>SUM(nyse_gme_volume_by_exchange[[#This Row],[NYSE National]:[LTSE]])</f>
        <v>2139945</v>
      </c>
      <c r="D470" s="8">
        <v>2820</v>
      </c>
      <c r="E470" s="8">
        <v>9466</v>
      </c>
      <c r="F470" s="8">
        <v>5928</v>
      </c>
      <c r="G470" s="8">
        <v>4954</v>
      </c>
      <c r="H470" s="8">
        <v>1860</v>
      </c>
      <c r="I470" s="8">
        <v>476775</v>
      </c>
      <c r="J470" s="8">
        <v>51041</v>
      </c>
      <c r="K470" s="8">
        <v>17043</v>
      </c>
      <c r="L470" s="8">
        <v>201312</v>
      </c>
      <c r="M470" s="8">
        <v>84588</v>
      </c>
      <c r="N470" s="8">
        <v>114241</v>
      </c>
      <c r="O470" s="8">
        <v>823548</v>
      </c>
      <c r="P470" s="8">
        <v>1212</v>
      </c>
      <c r="Q470" s="8">
        <v>10006</v>
      </c>
      <c r="R470" s="8">
        <v>208596</v>
      </c>
      <c r="S470" s="8">
        <v>126555</v>
      </c>
      <c r="T470" s="8">
        <v>0</v>
      </c>
    </row>
    <row r="471" spans="1:20">
      <c r="A471" s="1">
        <v>45055</v>
      </c>
      <c r="B471" s="9">
        <f>nyse_gme_volume_by_exchange[[#This Row],[Off Exchange2]]/SUM(nyse_gme_volume_by_exchange[[#This Row],[NYSE National]:[LTSE]])</f>
        <v>0.36601202883874029</v>
      </c>
      <c r="C471" s="12">
        <f>SUM(nyse_gme_volume_by_exchange[[#This Row],[NYSE National]:[LTSE]])</f>
        <v>1522674</v>
      </c>
      <c r="D471" s="8">
        <v>981</v>
      </c>
      <c r="E471" s="8">
        <v>2108</v>
      </c>
      <c r="F471" s="8">
        <v>2041</v>
      </c>
      <c r="G471" s="8">
        <v>722</v>
      </c>
      <c r="H471" s="8">
        <v>1339</v>
      </c>
      <c r="I471" s="8">
        <v>360307</v>
      </c>
      <c r="J471" s="8">
        <v>36729</v>
      </c>
      <c r="K471" s="8">
        <v>11759</v>
      </c>
      <c r="L471" s="8">
        <v>129263</v>
      </c>
      <c r="M471" s="8">
        <v>58111</v>
      </c>
      <c r="N471" s="8">
        <v>47202</v>
      </c>
      <c r="O471" s="8">
        <v>557317</v>
      </c>
      <c r="P471" s="8">
        <v>2352</v>
      </c>
      <c r="Q471" s="8">
        <v>2407</v>
      </c>
      <c r="R471" s="8">
        <v>216224</v>
      </c>
      <c r="S471" s="8">
        <v>93812</v>
      </c>
      <c r="T471" s="8">
        <v>0</v>
      </c>
    </row>
    <row r="472" spans="1:20">
      <c r="A472" s="1">
        <v>45054</v>
      </c>
      <c r="B472" s="9">
        <f>nyse_gme_volume_by_exchange[[#This Row],[Off Exchange2]]/SUM(nyse_gme_volume_by_exchange[[#This Row],[NYSE National]:[LTSE]])</f>
        <v>0.48251559951539852</v>
      </c>
      <c r="C472" s="12">
        <f>SUM(nyse_gme_volume_by_exchange[[#This Row],[NYSE National]:[LTSE]])</f>
        <v>2402799</v>
      </c>
      <c r="D472" s="8">
        <v>1344</v>
      </c>
      <c r="E472" s="8">
        <v>6101</v>
      </c>
      <c r="F472" s="8">
        <v>9378</v>
      </c>
      <c r="G472" s="8">
        <v>17549</v>
      </c>
      <c r="H472" s="8">
        <v>5364</v>
      </c>
      <c r="I472" s="8">
        <v>372553</v>
      </c>
      <c r="J472" s="8">
        <v>48992</v>
      </c>
      <c r="K472" s="8">
        <v>14952</v>
      </c>
      <c r="L472" s="8">
        <v>258035</v>
      </c>
      <c r="M472" s="8">
        <v>94296</v>
      </c>
      <c r="N472" s="8">
        <v>77762</v>
      </c>
      <c r="O472" s="8">
        <v>1159388</v>
      </c>
      <c r="P472" s="8">
        <v>5421</v>
      </c>
      <c r="Q472" s="8">
        <v>28870</v>
      </c>
      <c r="R472" s="8">
        <v>189379</v>
      </c>
      <c r="S472" s="8">
        <v>113415</v>
      </c>
      <c r="T472" s="8">
        <v>0</v>
      </c>
    </row>
    <row r="473" spans="1:20">
      <c r="A473" s="1">
        <v>45051</v>
      </c>
      <c r="B473" s="9">
        <f>nyse_gme_volume_by_exchange[[#This Row],[Off Exchange2]]/SUM(nyse_gme_volume_by_exchange[[#This Row],[NYSE National]:[LTSE]])</f>
        <v>0.40876029387186946</v>
      </c>
      <c r="C473" s="12">
        <f>SUM(nyse_gme_volume_by_exchange[[#This Row],[NYSE National]:[LTSE]])</f>
        <v>4367890</v>
      </c>
      <c r="D473" s="8">
        <v>16331</v>
      </c>
      <c r="E473" s="8">
        <v>16248</v>
      </c>
      <c r="F473" s="8">
        <v>8076</v>
      </c>
      <c r="G473" s="8">
        <v>5392</v>
      </c>
      <c r="H473" s="8">
        <v>5267</v>
      </c>
      <c r="I473" s="8">
        <v>865211</v>
      </c>
      <c r="J473" s="8">
        <v>88989</v>
      </c>
      <c r="K473" s="8">
        <v>34155</v>
      </c>
      <c r="L473" s="8">
        <v>444296</v>
      </c>
      <c r="M473" s="8">
        <v>209384</v>
      </c>
      <c r="N473" s="8">
        <v>196526</v>
      </c>
      <c r="O473" s="8">
        <v>1785420</v>
      </c>
      <c r="P473" s="8">
        <v>1134</v>
      </c>
      <c r="Q473" s="8">
        <v>14795</v>
      </c>
      <c r="R473" s="8">
        <v>437161</v>
      </c>
      <c r="S473" s="8">
        <v>239505</v>
      </c>
      <c r="T473" s="8">
        <v>0</v>
      </c>
    </row>
    <row r="474" spans="1:20">
      <c r="A474" s="1">
        <v>45050</v>
      </c>
      <c r="B474" s="9">
        <f>nyse_gme_volume_by_exchange[[#This Row],[Off Exchange2]]/SUM(nyse_gme_volume_by_exchange[[#This Row],[NYSE National]:[LTSE]])</f>
        <v>0.41500811522145198</v>
      </c>
      <c r="C474" s="12">
        <f>SUM(nyse_gme_volume_by_exchange[[#This Row],[NYSE National]:[LTSE]])</f>
        <v>2041842</v>
      </c>
      <c r="D474" s="8">
        <v>2672</v>
      </c>
      <c r="E474" s="8">
        <v>9443</v>
      </c>
      <c r="F474" s="8">
        <v>6411</v>
      </c>
      <c r="G474" s="8">
        <v>4401</v>
      </c>
      <c r="H474" s="8">
        <v>2226</v>
      </c>
      <c r="I474" s="8">
        <v>464536</v>
      </c>
      <c r="J474" s="8">
        <v>36215</v>
      </c>
      <c r="K474" s="8">
        <v>16283</v>
      </c>
      <c r="L474" s="8">
        <v>252448</v>
      </c>
      <c r="M474" s="8">
        <v>83501</v>
      </c>
      <c r="N474" s="8">
        <v>61909</v>
      </c>
      <c r="O474" s="8">
        <v>847381</v>
      </c>
      <c r="P474" s="8">
        <v>2709</v>
      </c>
      <c r="Q474" s="8">
        <v>9917</v>
      </c>
      <c r="R474" s="8">
        <v>156816</v>
      </c>
      <c r="S474" s="8">
        <v>84974</v>
      </c>
      <c r="T474" s="8">
        <v>0</v>
      </c>
    </row>
    <row r="475" spans="1:20">
      <c r="A475" s="1">
        <v>45049</v>
      </c>
      <c r="B475" s="9">
        <f>nyse_gme_volume_by_exchange[[#This Row],[Off Exchange2]]/SUM(nyse_gme_volume_by_exchange[[#This Row],[NYSE National]:[LTSE]])</f>
        <v>0.3235892602467132</v>
      </c>
      <c r="C475" s="12">
        <f>SUM(nyse_gme_volume_by_exchange[[#This Row],[NYSE National]:[LTSE]])</f>
        <v>3184021</v>
      </c>
      <c r="D475" s="8">
        <v>6140</v>
      </c>
      <c r="E475" s="8">
        <v>9737</v>
      </c>
      <c r="F475" s="8">
        <v>7067</v>
      </c>
      <c r="G475" s="8">
        <v>10385</v>
      </c>
      <c r="H475" s="8">
        <v>6106</v>
      </c>
      <c r="I475" s="8">
        <v>669153</v>
      </c>
      <c r="J475" s="8">
        <v>76599</v>
      </c>
      <c r="K475" s="8">
        <v>30935</v>
      </c>
      <c r="L475" s="8">
        <v>389203</v>
      </c>
      <c r="M475" s="8">
        <v>159672</v>
      </c>
      <c r="N475" s="8">
        <v>179594</v>
      </c>
      <c r="O475" s="8">
        <v>1030315</v>
      </c>
      <c r="P475" s="8">
        <v>33581</v>
      </c>
      <c r="Q475" s="8">
        <v>8726</v>
      </c>
      <c r="R475" s="8">
        <v>357317</v>
      </c>
      <c r="S475" s="8">
        <v>209491</v>
      </c>
      <c r="T475" s="8">
        <v>0</v>
      </c>
    </row>
    <row r="476" spans="1:20">
      <c r="A476" s="1">
        <v>45048</v>
      </c>
      <c r="B476" s="9">
        <f>nyse_gme_volume_by_exchange[[#This Row],[Off Exchange2]]/SUM(nyse_gme_volume_by_exchange[[#This Row],[NYSE National]:[LTSE]])</f>
        <v>0.38039167848729344</v>
      </c>
      <c r="C476" s="12">
        <f>SUM(nyse_gme_volume_by_exchange[[#This Row],[NYSE National]:[LTSE]])</f>
        <v>1918257</v>
      </c>
      <c r="D476" s="8">
        <v>9456</v>
      </c>
      <c r="E476" s="8">
        <v>11237</v>
      </c>
      <c r="F476" s="8">
        <v>4085</v>
      </c>
      <c r="G476" s="8">
        <v>5751</v>
      </c>
      <c r="H476" s="8">
        <v>8792</v>
      </c>
      <c r="I476" s="8">
        <v>419815</v>
      </c>
      <c r="J476" s="8">
        <v>34902</v>
      </c>
      <c r="K476" s="8">
        <v>22949</v>
      </c>
      <c r="L476" s="8">
        <v>183475</v>
      </c>
      <c r="M476" s="8">
        <v>90558</v>
      </c>
      <c r="N476" s="8">
        <v>53259</v>
      </c>
      <c r="O476" s="8">
        <v>729689</v>
      </c>
      <c r="P476" s="8">
        <v>1581</v>
      </c>
      <c r="Q476" s="8">
        <v>29549</v>
      </c>
      <c r="R476" s="8">
        <v>185050</v>
      </c>
      <c r="S476" s="8">
        <v>128109</v>
      </c>
      <c r="T476" s="8">
        <v>0</v>
      </c>
    </row>
    <row r="477" spans="1:20">
      <c r="A477" s="1">
        <v>45047</v>
      </c>
      <c r="B477" s="9">
        <f>nyse_gme_volume_by_exchange[[#This Row],[Off Exchange2]]/SUM(nyse_gme_volume_by_exchange[[#This Row],[NYSE National]:[LTSE]])</f>
        <v>0.36985590465044638</v>
      </c>
      <c r="C477" s="12">
        <f>SUM(nyse_gme_volume_by_exchange[[#This Row],[NYSE National]:[LTSE]])</f>
        <v>2356634</v>
      </c>
      <c r="D477" s="8">
        <v>1351</v>
      </c>
      <c r="E477" s="8">
        <v>3586</v>
      </c>
      <c r="F477" s="8">
        <v>6220</v>
      </c>
      <c r="G477" s="8">
        <v>6945</v>
      </c>
      <c r="H477" s="8">
        <v>1916</v>
      </c>
      <c r="I477" s="8">
        <v>519627</v>
      </c>
      <c r="J477" s="8">
        <v>38183</v>
      </c>
      <c r="K477" s="8">
        <v>20803</v>
      </c>
      <c r="L477" s="8">
        <v>242040</v>
      </c>
      <c r="M477" s="8">
        <v>113472</v>
      </c>
      <c r="N477" s="8">
        <v>114293</v>
      </c>
      <c r="O477" s="8">
        <v>871615</v>
      </c>
      <c r="P477" s="8">
        <v>438</v>
      </c>
      <c r="Q477" s="8">
        <v>8529</v>
      </c>
      <c r="R477" s="8">
        <v>274601</v>
      </c>
      <c r="S477" s="8">
        <v>133015</v>
      </c>
      <c r="T477" s="8">
        <v>0</v>
      </c>
    </row>
    <row r="478" spans="1:20">
      <c r="A478" s="1">
        <v>45044</v>
      </c>
      <c r="B478" s="9">
        <f>nyse_gme_volume_by_exchange[[#This Row],[Off Exchange2]]/SUM(nyse_gme_volume_by_exchange[[#This Row],[NYSE National]:[LTSE]])</f>
        <v>0.41167908069447107</v>
      </c>
      <c r="C478" s="12">
        <f>SUM(nyse_gme_volume_by_exchange[[#This Row],[NYSE National]:[LTSE]])</f>
        <v>2836576</v>
      </c>
      <c r="D478" s="8">
        <v>15821</v>
      </c>
      <c r="E478" s="8">
        <v>6354</v>
      </c>
      <c r="F478" s="8">
        <v>8858</v>
      </c>
      <c r="G478" s="8">
        <v>5851</v>
      </c>
      <c r="H478" s="8">
        <v>11825</v>
      </c>
      <c r="I478" s="8">
        <v>688257</v>
      </c>
      <c r="J478" s="8">
        <v>53105</v>
      </c>
      <c r="K478" s="8">
        <v>23701</v>
      </c>
      <c r="L478" s="8">
        <v>261956</v>
      </c>
      <c r="M478" s="8">
        <v>100467</v>
      </c>
      <c r="N478" s="8">
        <v>128332</v>
      </c>
      <c r="O478" s="8">
        <v>1167759</v>
      </c>
      <c r="P478" s="8">
        <v>2484</v>
      </c>
      <c r="Q478" s="8">
        <v>7457</v>
      </c>
      <c r="R478" s="8">
        <v>242539</v>
      </c>
      <c r="S478" s="8">
        <v>111810</v>
      </c>
      <c r="T478" s="8">
        <v>0</v>
      </c>
    </row>
    <row r="479" spans="1:20">
      <c r="A479" s="1">
        <v>45043</v>
      </c>
      <c r="B479" s="9">
        <f>nyse_gme_volume_by_exchange[[#This Row],[Off Exchange2]]/SUM(nyse_gme_volume_by_exchange[[#This Row],[NYSE National]:[LTSE]])</f>
        <v>0.35391815884878025</v>
      </c>
      <c r="C479" s="12">
        <f>SUM(nyse_gme_volume_by_exchange[[#This Row],[NYSE National]:[LTSE]])</f>
        <v>2238947</v>
      </c>
      <c r="D479" s="8">
        <v>3973</v>
      </c>
      <c r="E479" s="8">
        <v>7470</v>
      </c>
      <c r="F479" s="8">
        <v>6501</v>
      </c>
      <c r="G479" s="8">
        <v>3052</v>
      </c>
      <c r="H479" s="8">
        <v>4837</v>
      </c>
      <c r="I479" s="8">
        <v>489814</v>
      </c>
      <c r="J479" s="8">
        <v>77979</v>
      </c>
      <c r="K479" s="8">
        <v>30118</v>
      </c>
      <c r="L479" s="8">
        <v>213280</v>
      </c>
      <c r="M479" s="8">
        <v>94148</v>
      </c>
      <c r="N479" s="8">
        <v>149381</v>
      </c>
      <c r="O479" s="8">
        <v>792404</v>
      </c>
      <c r="P479" s="8">
        <v>971</v>
      </c>
      <c r="Q479" s="8">
        <v>13469</v>
      </c>
      <c r="R479" s="8">
        <v>242308</v>
      </c>
      <c r="S479" s="8">
        <v>109242</v>
      </c>
      <c r="T479" s="8">
        <v>0</v>
      </c>
    </row>
    <row r="480" spans="1:20">
      <c r="A480" s="1">
        <v>45042</v>
      </c>
      <c r="B480" s="9">
        <f>nyse_gme_volume_by_exchange[[#This Row],[Off Exchange2]]/SUM(nyse_gme_volume_by_exchange[[#This Row],[NYSE National]:[LTSE]])</f>
        <v>0.34544290965553148</v>
      </c>
      <c r="C480" s="12">
        <f>SUM(nyse_gme_volume_by_exchange[[#This Row],[NYSE National]:[LTSE]])</f>
        <v>2287611</v>
      </c>
      <c r="D480" s="8">
        <v>4449</v>
      </c>
      <c r="E480" s="8">
        <v>6944</v>
      </c>
      <c r="F480" s="8">
        <v>5973</v>
      </c>
      <c r="G480" s="8">
        <v>408</v>
      </c>
      <c r="H480" s="8">
        <v>3919</v>
      </c>
      <c r="I480" s="8">
        <v>518366</v>
      </c>
      <c r="J480" s="8">
        <v>47953</v>
      </c>
      <c r="K480" s="8">
        <v>23681</v>
      </c>
      <c r="L480" s="8">
        <v>241995</v>
      </c>
      <c r="M480" s="8">
        <v>132284</v>
      </c>
      <c r="N480" s="8">
        <v>92465</v>
      </c>
      <c r="O480" s="8">
        <v>790239</v>
      </c>
      <c r="P480" s="8">
        <v>2619</v>
      </c>
      <c r="Q480" s="8">
        <v>6302</v>
      </c>
      <c r="R480" s="8">
        <v>261460</v>
      </c>
      <c r="S480" s="8">
        <v>148554</v>
      </c>
      <c r="T480" s="8">
        <v>0</v>
      </c>
    </row>
    <row r="481" spans="1:20">
      <c r="A481" s="1">
        <v>45041</v>
      </c>
      <c r="B481" s="9">
        <f>nyse_gme_volume_by_exchange[[#This Row],[Off Exchange2]]/SUM(nyse_gme_volume_by_exchange[[#This Row],[NYSE National]:[LTSE]])</f>
        <v>0.34615659464996068</v>
      </c>
      <c r="C481" s="12">
        <f>SUM(nyse_gme_volume_by_exchange[[#This Row],[NYSE National]:[LTSE]])</f>
        <v>2560841</v>
      </c>
      <c r="D481" s="8">
        <v>6328</v>
      </c>
      <c r="E481" s="8">
        <v>9904</v>
      </c>
      <c r="F481" s="8">
        <v>5465</v>
      </c>
      <c r="G481" s="8">
        <v>25025</v>
      </c>
      <c r="H481" s="8">
        <v>5060</v>
      </c>
      <c r="I481" s="8">
        <v>729940</v>
      </c>
      <c r="J481" s="8">
        <v>43467</v>
      </c>
      <c r="K481" s="8">
        <v>18476</v>
      </c>
      <c r="L481" s="8">
        <v>219207</v>
      </c>
      <c r="M481" s="8">
        <v>106319</v>
      </c>
      <c r="N481" s="8">
        <v>143671</v>
      </c>
      <c r="O481" s="8">
        <v>886452</v>
      </c>
      <c r="P481" s="8">
        <v>1176</v>
      </c>
      <c r="Q481" s="8">
        <v>5650</v>
      </c>
      <c r="R481" s="8">
        <v>231424</v>
      </c>
      <c r="S481" s="8">
        <v>123277</v>
      </c>
      <c r="T481" s="8">
        <v>0</v>
      </c>
    </row>
    <row r="482" spans="1:20">
      <c r="A482" s="1">
        <v>45040</v>
      </c>
      <c r="B482" s="9">
        <f>nyse_gme_volume_by_exchange[[#This Row],[Off Exchange2]]/SUM(nyse_gme_volume_by_exchange[[#This Row],[NYSE National]:[LTSE]])</f>
        <v>0.40000422988552692</v>
      </c>
      <c r="C482" s="12">
        <f>SUM(nyse_gme_volume_by_exchange[[#This Row],[NYSE National]:[LTSE]])</f>
        <v>2742391</v>
      </c>
      <c r="D482" s="8">
        <v>6253</v>
      </c>
      <c r="E482" s="8">
        <v>4351</v>
      </c>
      <c r="F482" s="8">
        <v>5453</v>
      </c>
      <c r="G482" s="8">
        <v>986</v>
      </c>
      <c r="H482" s="8">
        <v>4120</v>
      </c>
      <c r="I482" s="8">
        <v>547184</v>
      </c>
      <c r="J482" s="8">
        <v>83127</v>
      </c>
      <c r="K482" s="8">
        <v>20331</v>
      </c>
      <c r="L482" s="8">
        <v>264171</v>
      </c>
      <c r="M482" s="8">
        <v>145746</v>
      </c>
      <c r="N482" s="8">
        <v>128518</v>
      </c>
      <c r="O482" s="8">
        <v>1096968</v>
      </c>
      <c r="P482" s="8">
        <v>1979</v>
      </c>
      <c r="Q482" s="8">
        <v>8973</v>
      </c>
      <c r="R482" s="8">
        <v>288940</v>
      </c>
      <c r="S482" s="8">
        <v>135291</v>
      </c>
      <c r="T482" s="8">
        <v>0</v>
      </c>
    </row>
    <row r="483" spans="1:20">
      <c r="A483" s="1">
        <v>45037</v>
      </c>
      <c r="B483" s="9">
        <f>nyse_gme_volume_by_exchange[[#This Row],[Off Exchange2]]/SUM(nyse_gme_volume_by_exchange[[#This Row],[NYSE National]:[LTSE]])</f>
        <v>0.35316452783296387</v>
      </c>
      <c r="C483" s="12">
        <f>SUM(nyse_gme_volume_by_exchange[[#This Row],[NYSE National]:[LTSE]])</f>
        <v>2085872</v>
      </c>
      <c r="D483" s="8">
        <v>3449</v>
      </c>
      <c r="E483" s="8">
        <v>4281</v>
      </c>
      <c r="F483" s="8">
        <v>3595</v>
      </c>
      <c r="G483" s="8">
        <v>3016</v>
      </c>
      <c r="H483" s="8">
        <v>7903</v>
      </c>
      <c r="I483" s="8">
        <v>436784</v>
      </c>
      <c r="J483" s="8">
        <v>51260</v>
      </c>
      <c r="K483" s="8">
        <v>16268</v>
      </c>
      <c r="L483" s="8">
        <v>199089</v>
      </c>
      <c r="M483" s="8">
        <v>97477</v>
      </c>
      <c r="N483" s="8">
        <v>108498</v>
      </c>
      <c r="O483" s="8">
        <v>736656</v>
      </c>
      <c r="P483" s="8">
        <v>5855</v>
      </c>
      <c r="Q483" s="8">
        <v>7114</v>
      </c>
      <c r="R483" s="8">
        <v>285024</v>
      </c>
      <c r="S483" s="8">
        <v>119603</v>
      </c>
      <c r="T483" s="8">
        <v>0</v>
      </c>
    </row>
    <row r="484" spans="1:20">
      <c r="A484" s="1">
        <v>45036</v>
      </c>
      <c r="B484" s="9">
        <f>nyse_gme_volume_by_exchange[[#This Row],[Off Exchange2]]/SUM(nyse_gme_volume_by_exchange[[#This Row],[NYSE National]:[LTSE]])</f>
        <v>0.37729934009006588</v>
      </c>
      <c r="C484" s="12">
        <f>SUM(nyse_gme_volume_by_exchange[[#This Row],[NYSE National]:[LTSE]])</f>
        <v>2977376</v>
      </c>
      <c r="D484" s="8">
        <v>15034</v>
      </c>
      <c r="E484" s="8">
        <v>10873</v>
      </c>
      <c r="F484" s="8">
        <v>7644</v>
      </c>
      <c r="G484" s="8">
        <v>3810</v>
      </c>
      <c r="H484" s="8">
        <v>12659</v>
      </c>
      <c r="I484" s="8">
        <v>598665</v>
      </c>
      <c r="J484" s="8">
        <v>64694</v>
      </c>
      <c r="K484" s="8">
        <v>20337</v>
      </c>
      <c r="L484" s="8">
        <v>282516</v>
      </c>
      <c r="M484" s="8">
        <v>131579</v>
      </c>
      <c r="N484" s="8">
        <v>129540</v>
      </c>
      <c r="O484" s="8">
        <v>1123362</v>
      </c>
      <c r="P484" s="8">
        <v>3104</v>
      </c>
      <c r="Q484" s="8">
        <v>11862</v>
      </c>
      <c r="R484" s="8">
        <v>376033</v>
      </c>
      <c r="S484" s="8">
        <v>185664</v>
      </c>
      <c r="T484" s="8">
        <v>0</v>
      </c>
    </row>
    <row r="485" spans="1:20">
      <c r="A485" s="1">
        <v>45035</v>
      </c>
      <c r="B485" s="9">
        <f>nyse_gme_volume_by_exchange[[#This Row],[Off Exchange2]]/SUM(nyse_gme_volume_by_exchange[[#This Row],[NYSE National]:[LTSE]])</f>
        <v>0.35991738466142675</v>
      </c>
      <c r="C485" s="12">
        <f>SUM(nyse_gme_volume_by_exchange[[#This Row],[NYSE National]:[LTSE]])</f>
        <v>2539480</v>
      </c>
      <c r="D485" s="8">
        <v>14133</v>
      </c>
      <c r="E485" s="8">
        <v>6107</v>
      </c>
      <c r="F485" s="8">
        <v>6438</v>
      </c>
      <c r="G485" s="8">
        <v>1453</v>
      </c>
      <c r="H485" s="8">
        <v>9008</v>
      </c>
      <c r="I485" s="8">
        <v>494796</v>
      </c>
      <c r="J485" s="8">
        <v>62462</v>
      </c>
      <c r="K485" s="8">
        <v>20388</v>
      </c>
      <c r="L485" s="8">
        <v>223446</v>
      </c>
      <c r="M485" s="8">
        <v>129158</v>
      </c>
      <c r="N485" s="8">
        <v>155234</v>
      </c>
      <c r="O485" s="8">
        <v>914003</v>
      </c>
      <c r="P485" s="8">
        <v>3517</v>
      </c>
      <c r="Q485" s="8">
        <v>12235</v>
      </c>
      <c r="R485" s="8">
        <v>325398</v>
      </c>
      <c r="S485" s="8">
        <v>161704</v>
      </c>
      <c r="T485" s="8">
        <v>0</v>
      </c>
    </row>
    <row r="486" spans="1:20">
      <c r="A486" s="1">
        <v>45034</v>
      </c>
      <c r="B486" s="9">
        <f>nyse_gme_volume_by_exchange[[#This Row],[Off Exchange2]]/SUM(nyse_gme_volume_by_exchange[[#This Row],[NYSE National]:[LTSE]])</f>
        <v>0.36692336964865596</v>
      </c>
      <c r="C486" s="12">
        <f>SUM(nyse_gme_volume_by_exchange[[#This Row],[NYSE National]:[LTSE]])</f>
        <v>2748702</v>
      </c>
      <c r="D486" s="8">
        <v>5511</v>
      </c>
      <c r="E486" s="8">
        <v>5518</v>
      </c>
      <c r="F486" s="8">
        <v>6958</v>
      </c>
      <c r="G486" s="8">
        <v>1821</v>
      </c>
      <c r="H486" s="8">
        <v>9876</v>
      </c>
      <c r="I486" s="8">
        <v>569956</v>
      </c>
      <c r="J486" s="8">
        <v>37415</v>
      </c>
      <c r="K486" s="8">
        <v>18459</v>
      </c>
      <c r="L486" s="8">
        <v>328462</v>
      </c>
      <c r="M486" s="8">
        <v>113180</v>
      </c>
      <c r="N486" s="8">
        <v>154582</v>
      </c>
      <c r="O486" s="8">
        <v>1008563</v>
      </c>
      <c r="P486" s="8">
        <v>2817</v>
      </c>
      <c r="Q486" s="8">
        <v>10667</v>
      </c>
      <c r="R486" s="8">
        <v>338167</v>
      </c>
      <c r="S486" s="8">
        <v>136750</v>
      </c>
      <c r="T486" s="8">
        <v>0</v>
      </c>
    </row>
    <row r="487" spans="1:20">
      <c r="A487" s="1">
        <v>45033</v>
      </c>
      <c r="B487" s="9">
        <f>nyse_gme_volume_by_exchange[[#This Row],[Off Exchange2]]/SUM(nyse_gme_volume_by_exchange[[#This Row],[NYSE National]:[LTSE]])</f>
        <v>0.35257154691534376</v>
      </c>
      <c r="C487" s="12">
        <f>SUM(nyse_gme_volume_by_exchange[[#This Row],[NYSE National]:[LTSE]])</f>
        <v>2066616</v>
      </c>
      <c r="D487" s="8">
        <v>6840</v>
      </c>
      <c r="E487" s="8">
        <v>6438</v>
      </c>
      <c r="F487" s="8">
        <v>3692</v>
      </c>
      <c r="G487" s="8">
        <v>2196</v>
      </c>
      <c r="H487" s="8">
        <v>6270</v>
      </c>
      <c r="I487" s="8">
        <v>479971</v>
      </c>
      <c r="J487" s="8">
        <v>49790</v>
      </c>
      <c r="K487" s="8">
        <v>13415</v>
      </c>
      <c r="L487" s="8">
        <v>234172</v>
      </c>
      <c r="M487" s="8">
        <v>72928</v>
      </c>
      <c r="N487" s="8">
        <v>150970</v>
      </c>
      <c r="O487" s="8">
        <v>728630</v>
      </c>
      <c r="P487" s="8">
        <v>1167</v>
      </c>
      <c r="Q487" s="8">
        <v>7223</v>
      </c>
      <c r="R487" s="8">
        <v>196493</v>
      </c>
      <c r="S487" s="8">
        <v>106421</v>
      </c>
      <c r="T487" s="8">
        <v>0</v>
      </c>
    </row>
    <row r="488" spans="1:20">
      <c r="A488" s="1">
        <v>45030</v>
      </c>
      <c r="B488" s="9">
        <f>nyse_gme_volume_by_exchange[[#This Row],[Off Exchange2]]/SUM(nyse_gme_volume_by_exchange[[#This Row],[NYSE National]:[LTSE]])</f>
        <v>0.39135268892721414</v>
      </c>
      <c r="C488" s="12">
        <f>SUM(nyse_gme_volume_by_exchange[[#This Row],[NYSE National]:[LTSE]])</f>
        <v>2312372</v>
      </c>
      <c r="D488" s="8">
        <v>3616</v>
      </c>
      <c r="E488" s="8">
        <v>5205</v>
      </c>
      <c r="F488" s="8">
        <v>6352</v>
      </c>
      <c r="G488" s="8">
        <v>1390</v>
      </c>
      <c r="H488" s="8">
        <v>2439</v>
      </c>
      <c r="I488" s="8">
        <v>560744</v>
      </c>
      <c r="J488" s="8">
        <v>46019</v>
      </c>
      <c r="K488" s="8">
        <v>12527</v>
      </c>
      <c r="L488" s="8">
        <v>239892</v>
      </c>
      <c r="M488" s="8">
        <v>114114</v>
      </c>
      <c r="N488" s="8">
        <v>92423</v>
      </c>
      <c r="O488" s="8">
        <v>904953</v>
      </c>
      <c r="P488" s="8">
        <v>3149</v>
      </c>
      <c r="Q488" s="8">
        <v>10103</v>
      </c>
      <c r="R488" s="8">
        <v>174849</v>
      </c>
      <c r="S488" s="8">
        <v>134597</v>
      </c>
      <c r="T488" s="8">
        <v>0</v>
      </c>
    </row>
    <row r="489" spans="1:20">
      <c r="A489" s="1">
        <v>45029</v>
      </c>
      <c r="B489" s="9">
        <f>nyse_gme_volume_by_exchange[[#This Row],[Off Exchange2]]/SUM(nyse_gme_volume_by_exchange[[#This Row],[NYSE National]:[LTSE]])</f>
        <v>0.39077316575883597</v>
      </c>
      <c r="C489" s="12">
        <f>SUM(nyse_gme_volume_by_exchange[[#This Row],[NYSE National]:[LTSE]])</f>
        <v>1803934</v>
      </c>
      <c r="D489" s="8">
        <v>4706</v>
      </c>
      <c r="E489" s="8">
        <v>8037</v>
      </c>
      <c r="F489" s="8">
        <v>2219</v>
      </c>
      <c r="G489" s="8">
        <v>1881</v>
      </c>
      <c r="H489" s="8">
        <v>7018</v>
      </c>
      <c r="I489" s="8">
        <v>412839</v>
      </c>
      <c r="J489" s="8">
        <v>33792</v>
      </c>
      <c r="K489" s="8">
        <v>16817</v>
      </c>
      <c r="L489" s="8">
        <v>212488</v>
      </c>
      <c r="M489" s="8">
        <v>63070</v>
      </c>
      <c r="N489" s="8">
        <v>69691</v>
      </c>
      <c r="O489" s="8">
        <v>704929</v>
      </c>
      <c r="P489" s="8">
        <v>987</v>
      </c>
      <c r="Q489" s="8">
        <v>7063</v>
      </c>
      <c r="R489" s="8">
        <v>174879</v>
      </c>
      <c r="S489" s="8">
        <v>83518</v>
      </c>
      <c r="T489" s="8">
        <v>0</v>
      </c>
    </row>
    <row r="490" spans="1:20">
      <c r="A490" s="1">
        <v>45028</v>
      </c>
      <c r="B490" s="9">
        <f>nyse_gme_volume_by_exchange[[#This Row],[Off Exchange2]]/SUM(nyse_gme_volume_by_exchange[[#This Row],[NYSE National]:[LTSE]])</f>
        <v>0.40401029170895331</v>
      </c>
      <c r="C490" s="12">
        <f>SUM(nyse_gme_volume_by_exchange[[#This Row],[NYSE National]:[LTSE]])</f>
        <v>2141141</v>
      </c>
      <c r="D490" s="8">
        <v>2458</v>
      </c>
      <c r="E490" s="8">
        <v>10978</v>
      </c>
      <c r="F490" s="8">
        <v>5214</v>
      </c>
      <c r="G490" s="8">
        <v>1248</v>
      </c>
      <c r="H490" s="8">
        <v>6584</v>
      </c>
      <c r="I490" s="8">
        <v>526152</v>
      </c>
      <c r="J490" s="8">
        <v>48436</v>
      </c>
      <c r="K490" s="8">
        <v>14671</v>
      </c>
      <c r="L490" s="8">
        <v>212357</v>
      </c>
      <c r="M490" s="8">
        <v>59333</v>
      </c>
      <c r="N490" s="8">
        <v>94888</v>
      </c>
      <c r="O490" s="8">
        <v>865043</v>
      </c>
      <c r="P490" s="8">
        <v>42694</v>
      </c>
      <c r="Q490" s="8">
        <v>7297</v>
      </c>
      <c r="R490" s="8">
        <v>156484</v>
      </c>
      <c r="S490" s="8">
        <v>87304</v>
      </c>
      <c r="T490" s="8">
        <v>0</v>
      </c>
    </row>
    <row r="491" spans="1:20">
      <c r="A491" s="1">
        <v>45027</v>
      </c>
      <c r="B491" s="9">
        <f>nyse_gme_volume_by_exchange[[#This Row],[Off Exchange2]]/SUM(nyse_gme_volume_by_exchange[[#This Row],[NYSE National]:[LTSE]])</f>
        <v>0.38973507156977111</v>
      </c>
      <c r="C491" s="12">
        <f>SUM(nyse_gme_volume_by_exchange[[#This Row],[NYSE National]:[LTSE]])</f>
        <v>2539969</v>
      </c>
      <c r="D491" s="8">
        <v>5187</v>
      </c>
      <c r="E491" s="8">
        <v>10168</v>
      </c>
      <c r="F491" s="8">
        <v>8493</v>
      </c>
      <c r="G491" s="8">
        <v>2692</v>
      </c>
      <c r="H491" s="8">
        <v>3931</v>
      </c>
      <c r="I491" s="8">
        <v>561591</v>
      </c>
      <c r="J491" s="8">
        <v>34945</v>
      </c>
      <c r="K491" s="8">
        <v>17101</v>
      </c>
      <c r="L491" s="8">
        <v>287066</v>
      </c>
      <c r="M491" s="8">
        <v>121047</v>
      </c>
      <c r="N491" s="8">
        <v>106681</v>
      </c>
      <c r="O491" s="8">
        <v>989915</v>
      </c>
      <c r="P491" s="8">
        <v>4630</v>
      </c>
      <c r="Q491" s="8">
        <v>38479</v>
      </c>
      <c r="R491" s="8">
        <v>211639</v>
      </c>
      <c r="S491" s="8">
        <v>136404</v>
      </c>
      <c r="T491" s="8">
        <v>0</v>
      </c>
    </row>
    <row r="492" spans="1:20">
      <c r="A492" s="1">
        <v>45026</v>
      </c>
      <c r="B492" s="9">
        <f>nyse_gme_volume_by_exchange[[#This Row],[Off Exchange2]]/SUM(nyse_gme_volume_by_exchange[[#This Row],[NYSE National]:[LTSE]])</f>
        <v>0.37837411831420342</v>
      </c>
      <c r="C492" s="12">
        <f>SUM(nyse_gme_volume_by_exchange[[#This Row],[NYSE National]:[LTSE]])</f>
        <v>2176087</v>
      </c>
      <c r="D492" s="8">
        <v>5151</v>
      </c>
      <c r="E492" s="8">
        <v>3741</v>
      </c>
      <c r="F492" s="8">
        <v>9190</v>
      </c>
      <c r="G492" s="8">
        <v>4651</v>
      </c>
      <c r="H492" s="8">
        <v>5935</v>
      </c>
      <c r="I492" s="8">
        <v>500602</v>
      </c>
      <c r="J492" s="8">
        <v>82540</v>
      </c>
      <c r="K492" s="8">
        <v>7732</v>
      </c>
      <c r="L492" s="8">
        <v>213957</v>
      </c>
      <c r="M492" s="8">
        <v>95777</v>
      </c>
      <c r="N492" s="8">
        <v>87579</v>
      </c>
      <c r="O492" s="8">
        <v>823375</v>
      </c>
      <c r="P492" s="8">
        <v>1889</v>
      </c>
      <c r="Q492" s="8">
        <v>16031</v>
      </c>
      <c r="R492" s="8">
        <v>207262</v>
      </c>
      <c r="S492" s="8">
        <v>110675</v>
      </c>
      <c r="T492" s="8">
        <v>0</v>
      </c>
    </row>
    <row r="493" spans="1:20">
      <c r="A493" s="1">
        <v>45022</v>
      </c>
      <c r="B493" s="9">
        <f>nyse_gme_volume_by_exchange[[#This Row],[Off Exchange2]]/SUM(nyse_gme_volume_by_exchange[[#This Row],[NYSE National]:[LTSE]])</f>
        <v>0.34256492489833201</v>
      </c>
      <c r="C493" s="12">
        <f>SUM(nyse_gme_volume_by_exchange[[#This Row],[NYSE National]:[LTSE]])</f>
        <v>2506935</v>
      </c>
      <c r="D493" s="8">
        <v>3083</v>
      </c>
      <c r="E493" s="8">
        <v>8608</v>
      </c>
      <c r="F493" s="8">
        <v>9796</v>
      </c>
      <c r="G493" s="8">
        <v>1484</v>
      </c>
      <c r="H493" s="8">
        <v>2116</v>
      </c>
      <c r="I493" s="8">
        <v>544318</v>
      </c>
      <c r="J493" s="8">
        <v>64325</v>
      </c>
      <c r="K493" s="8">
        <v>23579</v>
      </c>
      <c r="L493" s="8">
        <v>319302</v>
      </c>
      <c r="M493" s="8">
        <v>104940</v>
      </c>
      <c r="N493" s="8">
        <v>139850</v>
      </c>
      <c r="O493" s="8">
        <v>858788</v>
      </c>
      <c r="P493" s="8">
        <v>3741</v>
      </c>
      <c r="Q493" s="8">
        <v>18716</v>
      </c>
      <c r="R493" s="8">
        <v>232487</v>
      </c>
      <c r="S493" s="8">
        <v>171802</v>
      </c>
      <c r="T493" s="8">
        <v>0</v>
      </c>
    </row>
    <row r="494" spans="1:20">
      <c r="A494" s="1">
        <v>45021</v>
      </c>
      <c r="B494" s="9">
        <f>nyse_gme_volume_by_exchange[[#This Row],[Off Exchange2]]/SUM(nyse_gme_volume_by_exchange[[#This Row],[NYSE National]:[LTSE]])</f>
        <v>0.38038674033149172</v>
      </c>
      <c r="C494" s="12">
        <f>SUM(nyse_gme_volume_by_exchange[[#This Row],[NYSE National]:[LTSE]])</f>
        <v>3638100</v>
      </c>
      <c r="D494" s="8">
        <v>15198</v>
      </c>
      <c r="E494" s="8">
        <v>29176</v>
      </c>
      <c r="F494" s="8">
        <v>19976</v>
      </c>
      <c r="G494" s="8">
        <v>10038</v>
      </c>
      <c r="H494" s="8">
        <v>7607</v>
      </c>
      <c r="I494" s="8">
        <v>799173</v>
      </c>
      <c r="J494" s="8">
        <v>77291</v>
      </c>
      <c r="K494" s="8">
        <v>24407</v>
      </c>
      <c r="L494" s="8">
        <v>355913</v>
      </c>
      <c r="M494" s="8">
        <v>144968</v>
      </c>
      <c r="N494" s="8">
        <v>231566</v>
      </c>
      <c r="O494" s="8">
        <v>1383885</v>
      </c>
      <c r="P494" s="8">
        <v>5521</v>
      </c>
      <c r="Q494" s="8">
        <v>27102</v>
      </c>
      <c r="R494" s="8">
        <v>311947</v>
      </c>
      <c r="S494" s="8">
        <v>194332</v>
      </c>
      <c r="T494" s="8">
        <v>0</v>
      </c>
    </row>
    <row r="495" spans="1:20">
      <c r="A495" s="1">
        <v>45020</v>
      </c>
      <c r="B495" s="9">
        <f>nyse_gme_volume_by_exchange[[#This Row],[Off Exchange2]]/SUM(nyse_gme_volume_by_exchange[[#This Row],[NYSE National]:[LTSE]])</f>
        <v>0.3918758169017707</v>
      </c>
      <c r="C495" s="12">
        <f>SUM(nyse_gme_volume_by_exchange[[#This Row],[NYSE National]:[LTSE]])</f>
        <v>3421464</v>
      </c>
      <c r="D495" s="8">
        <v>4880</v>
      </c>
      <c r="E495" s="8">
        <v>8111</v>
      </c>
      <c r="F495" s="8">
        <v>15315</v>
      </c>
      <c r="G495" s="8">
        <v>7978</v>
      </c>
      <c r="H495" s="8">
        <v>4210</v>
      </c>
      <c r="I495" s="8">
        <v>638524</v>
      </c>
      <c r="J495" s="8">
        <v>39011</v>
      </c>
      <c r="K495" s="8">
        <v>16393</v>
      </c>
      <c r="L495" s="8">
        <v>396806</v>
      </c>
      <c r="M495" s="8">
        <v>116611</v>
      </c>
      <c r="N495" s="8">
        <v>174083</v>
      </c>
      <c r="O495" s="8">
        <v>1340789</v>
      </c>
      <c r="P495" s="8">
        <v>2709</v>
      </c>
      <c r="Q495" s="8">
        <v>14535</v>
      </c>
      <c r="R495" s="8">
        <v>447631</v>
      </c>
      <c r="S495" s="8">
        <v>193878</v>
      </c>
      <c r="T495" s="8">
        <v>0</v>
      </c>
    </row>
    <row r="496" spans="1:20">
      <c r="A496" s="1">
        <v>45019</v>
      </c>
      <c r="B496" s="9">
        <f>nyse_gme_volume_by_exchange[[#This Row],[Off Exchange2]]/SUM(nyse_gme_volume_by_exchange[[#This Row],[NYSE National]:[LTSE]])</f>
        <v>0.41813462059891632</v>
      </c>
      <c r="C496" s="12">
        <f>SUM(nyse_gme_volume_by_exchange[[#This Row],[NYSE National]:[LTSE]])</f>
        <v>4274487</v>
      </c>
      <c r="D496" s="8">
        <v>3613</v>
      </c>
      <c r="E496" s="8">
        <v>6524</v>
      </c>
      <c r="F496" s="8">
        <v>13915</v>
      </c>
      <c r="G496" s="8">
        <v>11353</v>
      </c>
      <c r="H496" s="8">
        <v>5920</v>
      </c>
      <c r="I496" s="8">
        <v>690916</v>
      </c>
      <c r="J496" s="8">
        <v>49618</v>
      </c>
      <c r="K496" s="8">
        <v>24066</v>
      </c>
      <c r="L496" s="8">
        <v>513025</v>
      </c>
      <c r="M496" s="8">
        <v>181081</v>
      </c>
      <c r="N496" s="8">
        <v>220951</v>
      </c>
      <c r="O496" s="8">
        <v>1787311</v>
      </c>
      <c r="P496" s="8">
        <v>5871</v>
      </c>
      <c r="Q496" s="8">
        <v>32240</v>
      </c>
      <c r="R496" s="8">
        <v>497862</v>
      </c>
      <c r="S496" s="8">
        <v>230221</v>
      </c>
      <c r="T496" s="8">
        <v>0</v>
      </c>
    </row>
    <row r="497" spans="1:20">
      <c r="A497" s="1">
        <v>45016</v>
      </c>
      <c r="B497" s="9">
        <f>nyse_gme_volume_by_exchange[[#This Row],[Off Exchange2]]/SUM(nyse_gme_volume_by_exchange[[#This Row],[NYSE National]:[LTSE]])</f>
        <v>0.41136433863598348</v>
      </c>
      <c r="C497" s="12">
        <f>SUM(nyse_gme_volume_by_exchange[[#This Row],[NYSE National]:[LTSE]])</f>
        <v>3880261</v>
      </c>
      <c r="D497" s="8">
        <v>8928</v>
      </c>
      <c r="E497" s="8">
        <v>16954</v>
      </c>
      <c r="F497" s="8">
        <v>9185</v>
      </c>
      <c r="G497" s="8">
        <v>3157</v>
      </c>
      <c r="H497" s="8">
        <v>6015</v>
      </c>
      <c r="I497" s="8">
        <v>683896</v>
      </c>
      <c r="J497" s="8">
        <v>59662</v>
      </c>
      <c r="K497" s="8">
        <v>39235</v>
      </c>
      <c r="L497" s="8">
        <v>442629</v>
      </c>
      <c r="M497" s="8">
        <v>146283</v>
      </c>
      <c r="N497" s="8">
        <v>169335</v>
      </c>
      <c r="O497" s="8">
        <v>1596201</v>
      </c>
      <c r="P497" s="8">
        <v>1711</v>
      </c>
      <c r="Q497" s="8">
        <v>22517</v>
      </c>
      <c r="R497" s="8">
        <v>446413</v>
      </c>
      <c r="S497" s="8">
        <v>228140</v>
      </c>
      <c r="T497" s="8">
        <v>0</v>
      </c>
    </row>
    <row r="498" spans="1:20">
      <c r="A498" s="1">
        <v>45015</v>
      </c>
      <c r="B498" s="9">
        <f>nyse_gme_volume_by_exchange[[#This Row],[Off Exchange2]]/SUM(nyse_gme_volume_by_exchange[[#This Row],[NYSE National]:[LTSE]])</f>
        <v>0.50870986358730952</v>
      </c>
      <c r="C498" s="12">
        <f>SUM(nyse_gme_volume_by_exchange[[#This Row],[NYSE National]:[LTSE]])</f>
        <v>3477609</v>
      </c>
      <c r="D498" s="8">
        <v>4482</v>
      </c>
      <c r="E498" s="8">
        <v>10183</v>
      </c>
      <c r="F498" s="8">
        <v>6851</v>
      </c>
      <c r="G498" s="8">
        <v>3014</v>
      </c>
      <c r="H498" s="8">
        <v>2739</v>
      </c>
      <c r="I498" s="8">
        <v>435108</v>
      </c>
      <c r="J498" s="8">
        <v>53818</v>
      </c>
      <c r="K498" s="8">
        <v>18904</v>
      </c>
      <c r="L498" s="8">
        <v>367424</v>
      </c>
      <c r="M498" s="8">
        <v>130108</v>
      </c>
      <c r="N498" s="8">
        <v>177674</v>
      </c>
      <c r="O498" s="8">
        <v>1769094</v>
      </c>
      <c r="P498" s="8">
        <v>2121</v>
      </c>
      <c r="Q498" s="8">
        <v>14200</v>
      </c>
      <c r="R498" s="8">
        <v>323906</v>
      </c>
      <c r="S498" s="8">
        <v>157983</v>
      </c>
      <c r="T498" s="8">
        <v>0</v>
      </c>
    </row>
    <row r="499" spans="1:20">
      <c r="A499" s="1">
        <v>45014</v>
      </c>
      <c r="B499" s="9">
        <f>nyse_gme_volume_by_exchange[[#This Row],[Off Exchange2]]/SUM(nyse_gme_volume_by_exchange[[#This Row],[NYSE National]:[LTSE]])</f>
        <v>0.48960077051621992</v>
      </c>
      <c r="C499" s="12">
        <f>SUM(nyse_gme_volume_by_exchange[[#This Row],[NYSE National]:[LTSE]])</f>
        <v>4161366</v>
      </c>
      <c r="D499" s="8">
        <v>5531</v>
      </c>
      <c r="E499" s="8">
        <v>23675</v>
      </c>
      <c r="F499" s="8">
        <v>7234</v>
      </c>
      <c r="G499" s="8">
        <v>4508</v>
      </c>
      <c r="H499" s="8">
        <v>10966</v>
      </c>
      <c r="I499" s="8">
        <v>550804</v>
      </c>
      <c r="J499" s="8">
        <v>103602</v>
      </c>
      <c r="K499" s="8">
        <v>22319</v>
      </c>
      <c r="L499" s="8">
        <v>479361</v>
      </c>
      <c r="M499" s="8">
        <v>190609</v>
      </c>
      <c r="N499" s="8">
        <v>103993</v>
      </c>
      <c r="O499" s="8">
        <v>2037408</v>
      </c>
      <c r="P499" s="8">
        <v>4465</v>
      </c>
      <c r="Q499" s="8">
        <v>38691</v>
      </c>
      <c r="R499" s="8">
        <v>383182</v>
      </c>
      <c r="S499" s="8">
        <v>195018</v>
      </c>
      <c r="T499" s="8">
        <v>0</v>
      </c>
    </row>
    <row r="500" spans="1:20">
      <c r="A500" s="1">
        <v>45013</v>
      </c>
      <c r="B500" s="9">
        <f>nyse_gme_volume_by_exchange[[#This Row],[Off Exchange2]]/SUM(nyse_gme_volume_by_exchange[[#This Row],[NYSE National]:[LTSE]])</f>
        <v>0.51792660300848214</v>
      </c>
      <c r="C500" s="12">
        <f>SUM(nyse_gme_volume_by_exchange[[#This Row],[NYSE National]:[LTSE]])</f>
        <v>5711651</v>
      </c>
      <c r="D500" s="8">
        <v>23977</v>
      </c>
      <c r="E500" s="8">
        <v>18021</v>
      </c>
      <c r="F500" s="8">
        <v>17628</v>
      </c>
      <c r="G500" s="8">
        <v>10767</v>
      </c>
      <c r="H500" s="8">
        <v>14418</v>
      </c>
      <c r="I500" s="8">
        <v>742658</v>
      </c>
      <c r="J500" s="8">
        <v>91205</v>
      </c>
      <c r="K500" s="8">
        <v>33575</v>
      </c>
      <c r="L500" s="8">
        <v>551574</v>
      </c>
      <c r="M500" s="8">
        <v>252675</v>
      </c>
      <c r="N500" s="8">
        <v>180453</v>
      </c>
      <c r="O500" s="8">
        <v>2958216</v>
      </c>
      <c r="P500" s="8">
        <v>9156</v>
      </c>
      <c r="Q500" s="8">
        <v>45341</v>
      </c>
      <c r="R500" s="8">
        <v>501011</v>
      </c>
      <c r="S500" s="8">
        <v>260976</v>
      </c>
      <c r="T500" s="8">
        <v>0</v>
      </c>
    </row>
    <row r="501" spans="1:20">
      <c r="A501" s="1">
        <v>45012</v>
      </c>
      <c r="B501" s="9">
        <f>nyse_gme_volume_by_exchange[[#This Row],[Off Exchange2]]/SUM(nyse_gme_volume_by_exchange[[#This Row],[NYSE National]:[LTSE]])</f>
        <v>0.452121200742441</v>
      </c>
      <c r="C501" s="12">
        <f>SUM(nyse_gme_volume_by_exchange[[#This Row],[NYSE National]:[LTSE]])</f>
        <v>4580566</v>
      </c>
      <c r="D501" s="8">
        <v>6732</v>
      </c>
      <c r="E501" s="8">
        <v>17178</v>
      </c>
      <c r="F501" s="8">
        <v>9744</v>
      </c>
      <c r="G501" s="8">
        <v>2100</v>
      </c>
      <c r="H501" s="8">
        <v>13053</v>
      </c>
      <c r="I501" s="8">
        <v>752286</v>
      </c>
      <c r="J501" s="8">
        <v>85985</v>
      </c>
      <c r="K501" s="8">
        <v>16471</v>
      </c>
      <c r="L501" s="8">
        <v>522250</v>
      </c>
      <c r="M501" s="8">
        <v>143046</v>
      </c>
      <c r="N501" s="8">
        <v>176288</v>
      </c>
      <c r="O501" s="8">
        <v>2070971</v>
      </c>
      <c r="P501" s="8">
        <v>4890</v>
      </c>
      <c r="Q501" s="8">
        <v>26263</v>
      </c>
      <c r="R501" s="8">
        <v>533407</v>
      </c>
      <c r="S501" s="8">
        <v>199902</v>
      </c>
      <c r="T501" s="8">
        <v>0</v>
      </c>
    </row>
    <row r="502" spans="1:20">
      <c r="A502" s="1">
        <v>45009</v>
      </c>
      <c r="B502" s="9">
        <f>nyse_gme_volume_by_exchange[[#This Row],[Off Exchange2]]/SUM(nyse_gme_volume_by_exchange[[#This Row],[NYSE National]:[LTSE]])</f>
        <v>0.53043789339142322</v>
      </c>
      <c r="C502" s="12">
        <f>SUM(nyse_gme_volume_by_exchange[[#This Row],[NYSE National]:[LTSE]])</f>
        <v>8768938</v>
      </c>
      <c r="D502" s="8">
        <v>22394</v>
      </c>
      <c r="E502" s="8">
        <v>24407</v>
      </c>
      <c r="F502" s="8">
        <v>31050</v>
      </c>
      <c r="G502" s="8">
        <v>11275</v>
      </c>
      <c r="H502" s="8">
        <v>18975</v>
      </c>
      <c r="I502" s="8">
        <v>1057033</v>
      </c>
      <c r="J502" s="8">
        <v>129954</v>
      </c>
      <c r="K502" s="8">
        <v>46139</v>
      </c>
      <c r="L502" s="8">
        <v>924648</v>
      </c>
      <c r="M502" s="8">
        <v>306192</v>
      </c>
      <c r="N502" s="8">
        <v>400407</v>
      </c>
      <c r="O502" s="8">
        <v>4651377</v>
      </c>
      <c r="P502" s="8">
        <v>76197</v>
      </c>
      <c r="Q502" s="8">
        <v>43430</v>
      </c>
      <c r="R502" s="8">
        <v>664835</v>
      </c>
      <c r="S502" s="8">
        <v>360625</v>
      </c>
      <c r="T502" s="8">
        <v>0</v>
      </c>
    </row>
    <row r="503" spans="1:20">
      <c r="A503" s="1">
        <v>45008</v>
      </c>
      <c r="B503" s="9">
        <f>nyse_gme_volume_by_exchange[[#This Row],[Off Exchange2]]/SUM(nyse_gme_volume_by_exchange[[#This Row],[NYSE National]:[LTSE]])</f>
        <v>0.47440381976521495</v>
      </c>
      <c r="C503" s="12">
        <f>SUM(nyse_gme_volume_by_exchange[[#This Row],[NYSE National]:[LTSE]])</f>
        <v>11168854</v>
      </c>
      <c r="D503" s="8">
        <v>36972</v>
      </c>
      <c r="E503" s="8">
        <v>40108</v>
      </c>
      <c r="F503" s="8">
        <v>21387</v>
      </c>
      <c r="G503" s="8">
        <v>12467</v>
      </c>
      <c r="H503" s="8">
        <v>21467</v>
      </c>
      <c r="I503" s="8">
        <v>1485163</v>
      </c>
      <c r="J503" s="8">
        <v>219338</v>
      </c>
      <c r="K503" s="8">
        <v>81904</v>
      </c>
      <c r="L503" s="8">
        <v>1347673</v>
      </c>
      <c r="M503" s="8">
        <v>415945</v>
      </c>
      <c r="N503" s="8">
        <v>559655</v>
      </c>
      <c r="O503" s="8">
        <v>5298547</v>
      </c>
      <c r="P503" s="8">
        <v>15572</v>
      </c>
      <c r="Q503" s="8">
        <v>63204</v>
      </c>
      <c r="R503" s="8">
        <v>1052253</v>
      </c>
      <c r="S503" s="8">
        <v>497199</v>
      </c>
      <c r="T503" s="8">
        <v>0</v>
      </c>
    </row>
    <row r="504" spans="1:20">
      <c r="A504" s="1">
        <v>45007</v>
      </c>
      <c r="B504" s="9">
        <f>nyse_gme_volume_by_exchange[[#This Row],[Off Exchange2]]/SUM(nyse_gme_volume_by_exchange[[#This Row],[NYSE National]:[LTSE]])</f>
        <v>0.52256057940570555</v>
      </c>
      <c r="C504" s="12">
        <f>SUM(nyse_gme_volume_by_exchange[[#This Row],[NYSE National]:[LTSE]])</f>
        <v>66764686</v>
      </c>
      <c r="D504" s="8">
        <v>129402</v>
      </c>
      <c r="E504" s="8">
        <v>351861</v>
      </c>
      <c r="F504" s="8">
        <v>136081</v>
      </c>
      <c r="G504" s="8">
        <v>44394</v>
      </c>
      <c r="H504" s="8">
        <v>261894</v>
      </c>
      <c r="I504" s="8">
        <v>6759608</v>
      </c>
      <c r="J504" s="8">
        <v>1389231</v>
      </c>
      <c r="K504" s="8">
        <v>433430</v>
      </c>
      <c r="L504" s="8">
        <v>8308701</v>
      </c>
      <c r="M504" s="8">
        <v>1796357</v>
      </c>
      <c r="N504" s="8">
        <v>4693511</v>
      </c>
      <c r="O504" s="8">
        <v>34888593</v>
      </c>
      <c r="P504" s="8">
        <v>244224</v>
      </c>
      <c r="Q504" s="8">
        <v>357510</v>
      </c>
      <c r="R504" s="8">
        <v>5033604</v>
      </c>
      <c r="S504" s="8">
        <v>1936285</v>
      </c>
      <c r="T504" s="8">
        <v>0</v>
      </c>
    </row>
    <row r="505" spans="1:20">
      <c r="A505" s="1">
        <v>45006</v>
      </c>
      <c r="B505" s="9">
        <f>nyse_gme_volume_by_exchange[[#This Row],[Off Exchange2]]/SUM(nyse_gme_volume_by_exchange[[#This Row],[NYSE National]:[LTSE]])</f>
        <v>0.35640691528109497</v>
      </c>
      <c r="C505" s="12">
        <f>SUM(nyse_gme_volume_by_exchange[[#This Row],[NYSE National]:[LTSE]])</f>
        <v>15882854</v>
      </c>
      <c r="D505" s="8">
        <v>30771</v>
      </c>
      <c r="E505" s="8">
        <v>33034</v>
      </c>
      <c r="F505" s="8">
        <v>26483</v>
      </c>
      <c r="G505" s="8">
        <v>14319</v>
      </c>
      <c r="H505" s="8">
        <v>48848</v>
      </c>
      <c r="I505" s="8">
        <v>969207</v>
      </c>
      <c r="J505" s="8">
        <v>170919</v>
      </c>
      <c r="K505" s="8">
        <v>27886</v>
      </c>
      <c r="L505" s="8">
        <v>2400219</v>
      </c>
      <c r="M505" s="8">
        <v>258056</v>
      </c>
      <c r="N505" s="8">
        <v>3517851</v>
      </c>
      <c r="O505" s="8">
        <v>5660759</v>
      </c>
      <c r="P505" s="8">
        <v>8418</v>
      </c>
      <c r="Q505" s="8">
        <v>18028</v>
      </c>
      <c r="R505" s="8">
        <v>2357616</v>
      </c>
      <c r="S505" s="8">
        <v>340440</v>
      </c>
      <c r="T505" s="8">
        <v>0</v>
      </c>
    </row>
    <row r="506" spans="1:20">
      <c r="A506" s="1">
        <v>45005</v>
      </c>
      <c r="B506" s="9">
        <f>nyse_gme_volume_by_exchange[[#This Row],[Off Exchange2]]/SUM(nyse_gme_volume_by_exchange[[#This Row],[NYSE National]:[LTSE]])</f>
        <v>0.41772564878900487</v>
      </c>
      <c r="C506" s="12">
        <f>SUM(nyse_gme_volume_by_exchange[[#This Row],[NYSE National]:[LTSE]])</f>
        <v>4462776</v>
      </c>
      <c r="D506" s="8">
        <v>12571</v>
      </c>
      <c r="E506" s="8">
        <v>19287</v>
      </c>
      <c r="F506" s="8">
        <v>13103</v>
      </c>
      <c r="G506" s="8">
        <v>3533</v>
      </c>
      <c r="H506" s="8">
        <v>10182</v>
      </c>
      <c r="I506" s="8">
        <v>798451</v>
      </c>
      <c r="J506" s="8">
        <v>195098</v>
      </c>
      <c r="K506" s="8">
        <v>31954</v>
      </c>
      <c r="L506" s="8">
        <v>368546</v>
      </c>
      <c r="M506" s="8">
        <v>207500</v>
      </c>
      <c r="N506" s="8">
        <v>190747</v>
      </c>
      <c r="O506" s="8">
        <v>1864216</v>
      </c>
      <c r="P506" s="8">
        <v>7786</v>
      </c>
      <c r="Q506" s="8">
        <v>16276</v>
      </c>
      <c r="R506" s="8">
        <v>487732</v>
      </c>
      <c r="S506" s="8">
        <v>235794</v>
      </c>
      <c r="T506" s="8">
        <v>0</v>
      </c>
    </row>
    <row r="507" spans="1:20">
      <c r="A507" s="1">
        <v>45002</v>
      </c>
      <c r="B507" s="9">
        <f>nyse_gme_volume_by_exchange[[#This Row],[Off Exchange2]]/SUM(nyse_gme_volume_by_exchange[[#This Row],[NYSE National]:[LTSE]])</f>
        <v>0.27722548678376518</v>
      </c>
      <c r="C507" s="12">
        <f>SUM(nyse_gme_volume_by_exchange[[#This Row],[NYSE National]:[LTSE]])</f>
        <v>5105501</v>
      </c>
      <c r="D507" s="8">
        <v>24517</v>
      </c>
      <c r="E507" s="8">
        <v>16106</v>
      </c>
      <c r="F507" s="8">
        <v>10046</v>
      </c>
      <c r="G507" s="8">
        <v>4248</v>
      </c>
      <c r="H507" s="8">
        <v>9716</v>
      </c>
      <c r="I507" s="8">
        <v>1978314</v>
      </c>
      <c r="J507" s="8">
        <v>145903</v>
      </c>
      <c r="K507" s="8">
        <v>96924</v>
      </c>
      <c r="L507" s="8">
        <v>309756</v>
      </c>
      <c r="M507" s="8">
        <v>149906</v>
      </c>
      <c r="N507" s="8">
        <v>186206</v>
      </c>
      <c r="O507" s="8">
        <v>1415375</v>
      </c>
      <c r="P507" s="8">
        <v>3215</v>
      </c>
      <c r="Q507" s="8">
        <v>16036</v>
      </c>
      <c r="R507" s="8">
        <v>494515</v>
      </c>
      <c r="S507" s="8">
        <v>244718</v>
      </c>
      <c r="T507" s="8">
        <v>0</v>
      </c>
    </row>
    <row r="508" spans="1:20">
      <c r="A508" s="1">
        <v>45001</v>
      </c>
      <c r="B508" s="9">
        <f>nyse_gme_volume_by_exchange[[#This Row],[Off Exchange2]]/SUM(nyse_gme_volume_by_exchange[[#This Row],[NYSE National]:[LTSE]])</f>
        <v>0.27347175200731344</v>
      </c>
      <c r="C508" s="12">
        <f>SUM(nyse_gme_volume_by_exchange[[#This Row],[NYSE National]:[LTSE]])</f>
        <v>4093282</v>
      </c>
      <c r="D508" s="8">
        <v>13259</v>
      </c>
      <c r="E508" s="8">
        <v>22678</v>
      </c>
      <c r="F508" s="8">
        <v>11507</v>
      </c>
      <c r="G508" s="8">
        <v>6746</v>
      </c>
      <c r="H508" s="8">
        <v>13013</v>
      </c>
      <c r="I508" s="8">
        <v>1359471</v>
      </c>
      <c r="J508" s="8">
        <v>83273</v>
      </c>
      <c r="K508" s="8">
        <v>40934</v>
      </c>
      <c r="L508" s="8">
        <v>385339</v>
      </c>
      <c r="M508" s="8">
        <v>151209</v>
      </c>
      <c r="N508" s="8">
        <v>174186</v>
      </c>
      <c r="O508" s="8">
        <v>1119397</v>
      </c>
      <c r="P508" s="8">
        <v>1630</v>
      </c>
      <c r="Q508" s="8">
        <v>13330</v>
      </c>
      <c r="R508" s="8">
        <v>470762</v>
      </c>
      <c r="S508" s="8">
        <v>226548</v>
      </c>
      <c r="T508" s="8">
        <v>0</v>
      </c>
    </row>
    <row r="509" spans="1:20">
      <c r="A509" s="1">
        <v>45000</v>
      </c>
      <c r="B509" s="9">
        <f>nyse_gme_volume_by_exchange[[#This Row],[Off Exchange2]]/SUM(nyse_gme_volume_by_exchange[[#This Row],[NYSE National]:[LTSE]])</f>
        <v>0.36951013634394936</v>
      </c>
      <c r="C509" s="12">
        <f>SUM(nyse_gme_volume_by_exchange[[#This Row],[NYSE National]:[LTSE]])</f>
        <v>4541529</v>
      </c>
      <c r="D509" s="8">
        <v>5900</v>
      </c>
      <c r="E509" s="8">
        <v>19463</v>
      </c>
      <c r="F509" s="8">
        <v>6236</v>
      </c>
      <c r="G509" s="8">
        <v>1989</v>
      </c>
      <c r="H509" s="8">
        <v>19381</v>
      </c>
      <c r="I509" s="8">
        <v>944127</v>
      </c>
      <c r="J509" s="8">
        <v>123408</v>
      </c>
      <c r="K509" s="8">
        <v>35806</v>
      </c>
      <c r="L509" s="8">
        <v>503816</v>
      </c>
      <c r="M509" s="8">
        <v>219235</v>
      </c>
      <c r="N509" s="8">
        <v>278418</v>
      </c>
      <c r="O509" s="8">
        <v>1678141</v>
      </c>
      <c r="P509" s="8">
        <v>34559</v>
      </c>
      <c r="Q509" s="8">
        <v>25099</v>
      </c>
      <c r="R509" s="8">
        <v>413571</v>
      </c>
      <c r="S509" s="8">
        <v>232380</v>
      </c>
      <c r="T509" s="8">
        <v>0</v>
      </c>
    </row>
    <row r="510" spans="1:20">
      <c r="A510" s="1">
        <v>44999</v>
      </c>
      <c r="B510" s="9">
        <f>nyse_gme_volume_by_exchange[[#This Row],[Off Exchange2]]/SUM(nyse_gme_volume_by_exchange[[#This Row],[NYSE National]:[LTSE]])</f>
        <v>0.35849613309936962</v>
      </c>
      <c r="C510" s="12">
        <f>SUM(nyse_gme_volume_by_exchange[[#This Row],[NYSE National]:[LTSE]])</f>
        <v>3077400</v>
      </c>
      <c r="D510" s="8">
        <v>5952</v>
      </c>
      <c r="E510" s="8">
        <v>7713</v>
      </c>
      <c r="F510" s="8">
        <v>8923</v>
      </c>
      <c r="G510" s="8">
        <v>2052</v>
      </c>
      <c r="H510" s="8">
        <v>14032</v>
      </c>
      <c r="I510" s="8">
        <v>794613</v>
      </c>
      <c r="J510" s="8">
        <v>52669</v>
      </c>
      <c r="K510" s="8">
        <v>29764</v>
      </c>
      <c r="L510" s="8">
        <v>349502</v>
      </c>
      <c r="M510" s="8">
        <v>134674</v>
      </c>
      <c r="N510" s="8">
        <v>93206</v>
      </c>
      <c r="O510" s="8">
        <v>1103236</v>
      </c>
      <c r="P510" s="8">
        <v>4195</v>
      </c>
      <c r="Q510" s="8">
        <v>16733</v>
      </c>
      <c r="R510" s="8">
        <v>340784</v>
      </c>
      <c r="S510" s="8">
        <v>119352</v>
      </c>
      <c r="T510" s="8">
        <v>0</v>
      </c>
    </row>
    <row r="511" spans="1:20">
      <c r="A511" s="1">
        <v>44998</v>
      </c>
      <c r="B511" s="9">
        <f>nyse_gme_volume_by_exchange[[#This Row],[Off Exchange2]]/SUM(nyse_gme_volume_by_exchange[[#This Row],[NYSE National]:[LTSE]])</f>
        <v>0.35128858567326449</v>
      </c>
      <c r="C511" s="12">
        <f>SUM(nyse_gme_volume_by_exchange[[#This Row],[NYSE National]:[LTSE]])</f>
        <v>2959097</v>
      </c>
      <c r="D511" s="8">
        <v>8965</v>
      </c>
      <c r="E511" s="8">
        <v>15006</v>
      </c>
      <c r="F511" s="8">
        <v>4541</v>
      </c>
      <c r="G511" s="8">
        <v>4550</v>
      </c>
      <c r="H511" s="8">
        <v>5608</v>
      </c>
      <c r="I511" s="8">
        <v>748640</v>
      </c>
      <c r="J511" s="8">
        <v>100056</v>
      </c>
      <c r="K511" s="8">
        <v>17573</v>
      </c>
      <c r="L511" s="8">
        <v>320858</v>
      </c>
      <c r="M511" s="8">
        <v>104188</v>
      </c>
      <c r="N511" s="8">
        <v>95967</v>
      </c>
      <c r="O511" s="8">
        <v>1039497</v>
      </c>
      <c r="P511" s="8">
        <v>2209</v>
      </c>
      <c r="Q511" s="8">
        <v>15121</v>
      </c>
      <c r="R511" s="8">
        <v>330001</v>
      </c>
      <c r="S511" s="8">
        <v>146317</v>
      </c>
      <c r="T511" s="8">
        <v>0</v>
      </c>
    </row>
    <row r="512" spans="1:20">
      <c r="A512" s="1">
        <v>44995</v>
      </c>
      <c r="B512" s="9">
        <f>nyse_gme_volume_by_exchange[[#This Row],[Off Exchange2]]/SUM(nyse_gme_volume_by_exchange[[#This Row],[NYSE National]:[LTSE]])</f>
        <v>0.38330346160604462</v>
      </c>
      <c r="C512" s="12">
        <f>SUM(nyse_gme_volume_by_exchange[[#This Row],[NYSE National]:[LTSE]])</f>
        <v>2845500</v>
      </c>
      <c r="D512" s="8">
        <v>14506</v>
      </c>
      <c r="E512" s="8">
        <v>21555</v>
      </c>
      <c r="F512" s="8">
        <v>10746</v>
      </c>
      <c r="G512" s="8">
        <v>4520</v>
      </c>
      <c r="H512" s="8">
        <v>16449</v>
      </c>
      <c r="I512" s="8">
        <v>645191</v>
      </c>
      <c r="J512" s="8">
        <v>59195</v>
      </c>
      <c r="K512" s="8">
        <v>22857</v>
      </c>
      <c r="L512" s="8">
        <v>221824</v>
      </c>
      <c r="M512" s="8">
        <v>125885</v>
      </c>
      <c r="N512" s="8">
        <v>159664</v>
      </c>
      <c r="O512" s="8">
        <v>1090690</v>
      </c>
      <c r="P512" s="8">
        <v>3025</v>
      </c>
      <c r="Q512" s="8">
        <v>11709</v>
      </c>
      <c r="R512" s="8">
        <v>314529</v>
      </c>
      <c r="S512" s="8">
        <v>123155</v>
      </c>
      <c r="T512" s="8">
        <v>0</v>
      </c>
    </row>
    <row r="513" spans="1:20">
      <c r="A513" s="1">
        <v>44994</v>
      </c>
      <c r="B513" s="9">
        <f>nyse_gme_volume_by_exchange[[#This Row],[Off Exchange2]]/SUM(nyse_gme_volume_by_exchange[[#This Row],[NYSE National]:[LTSE]])</f>
        <v>0.33354457222240025</v>
      </c>
      <c r="C513" s="12">
        <f>SUM(nyse_gme_volume_by_exchange[[#This Row],[NYSE National]:[LTSE]])</f>
        <v>2652605</v>
      </c>
      <c r="D513" s="8">
        <v>18625</v>
      </c>
      <c r="E513" s="8">
        <v>10853</v>
      </c>
      <c r="F513" s="8">
        <v>21205</v>
      </c>
      <c r="G513" s="8">
        <v>837</v>
      </c>
      <c r="H513" s="8">
        <v>7811</v>
      </c>
      <c r="I513" s="8">
        <v>496236</v>
      </c>
      <c r="J513" s="8">
        <v>61896</v>
      </c>
      <c r="K513" s="8">
        <v>37655</v>
      </c>
      <c r="L513" s="8">
        <v>248549</v>
      </c>
      <c r="M513" s="8">
        <v>121147</v>
      </c>
      <c r="N513" s="8">
        <v>194727</v>
      </c>
      <c r="O513" s="8">
        <v>884762</v>
      </c>
      <c r="P513" s="8">
        <v>1342</v>
      </c>
      <c r="Q513" s="8">
        <v>9158</v>
      </c>
      <c r="R513" s="8">
        <v>373283</v>
      </c>
      <c r="S513" s="8">
        <v>164519</v>
      </c>
      <c r="T513" s="8">
        <v>0</v>
      </c>
    </row>
    <row r="514" spans="1:20">
      <c r="A514" s="1">
        <v>44993</v>
      </c>
      <c r="B514" s="9">
        <f>nyse_gme_volume_by_exchange[[#This Row],[Off Exchange2]]/SUM(nyse_gme_volume_by_exchange[[#This Row],[NYSE National]:[LTSE]])</f>
        <v>0.25321998529505979</v>
      </c>
      <c r="C514" s="12">
        <f>SUM(nyse_gme_volume_by_exchange[[#This Row],[NYSE National]:[LTSE]])</f>
        <v>3277810</v>
      </c>
      <c r="D514" s="8">
        <v>13073</v>
      </c>
      <c r="E514" s="8">
        <v>15115</v>
      </c>
      <c r="F514" s="8">
        <v>3432</v>
      </c>
      <c r="G514" s="8">
        <v>3297</v>
      </c>
      <c r="H514" s="8">
        <v>21757</v>
      </c>
      <c r="I514" s="8">
        <v>809328</v>
      </c>
      <c r="J514" s="8">
        <v>128911</v>
      </c>
      <c r="K514" s="8">
        <v>32779</v>
      </c>
      <c r="L514" s="8">
        <v>370300</v>
      </c>
      <c r="M514" s="8">
        <v>189758</v>
      </c>
      <c r="N514" s="8">
        <v>153938</v>
      </c>
      <c r="O514" s="8">
        <v>830007</v>
      </c>
      <c r="P514" s="8">
        <v>2756</v>
      </c>
      <c r="Q514" s="8">
        <v>118288</v>
      </c>
      <c r="R514" s="8">
        <v>394075</v>
      </c>
      <c r="S514" s="8">
        <v>190996</v>
      </c>
      <c r="T514" s="8">
        <v>0</v>
      </c>
    </row>
    <row r="515" spans="1:20">
      <c r="A515" s="1">
        <v>44992</v>
      </c>
      <c r="B515" s="9">
        <f>nyse_gme_volume_by_exchange[[#This Row],[Off Exchange2]]/SUM(nyse_gme_volume_by_exchange[[#This Row],[NYSE National]:[LTSE]])</f>
        <v>0.32189255181604182</v>
      </c>
      <c r="C515" s="12">
        <f>SUM(nyse_gme_volume_by_exchange[[#This Row],[NYSE National]:[LTSE]])</f>
        <v>2393805</v>
      </c>
      <c r="D515" s="8">
        <v>7533</v>
      </c>
      <c r="E515" s="8">
        <v>7349</v>
      </c>
      <c r="F515" s="8">
        <v>5614</v>
      </c>
      <c r="G515" s="8">
        <v>3219</v>
      </c>
      <c r="H515" s="8">
        <v>2552</v>
      </c>
      <c r="I515" s="8">
        <v>648193</v>
      </c>
      <c r="J515" s="8">
        <v>38603</v>
      </c>
      <c r="K515" s="8">
        <v>25033</v>
      </c>
      <c r="L515" s="8">
        <v>271659</v>
      </c>
      <c r="M515" s="8">
        <v>104671</v>
      </c>
      <c r="N515" s="8">
        <v>144792</v>
      </c>
      <c r="O515" s="8">
        <v>770548</v>
      </c>
      <c r="P515" s="8">
        <v>20727</v>
      </c>
      <c r="Q515" s="8">
        <v>14060</v>
      </c>
      <c r="R515" s="8">
        <v>211157</v>
      </c>
      <c r="S515" s="8">
        <v>118095</v>
      </c>
      <c r="T515" s="8">
        <v>0</v>
      </c>
    </row>
    <row r="516" spans="1:20">
      <c r="A516" s="1">
        <v>44991</v>
      </c>
      <c r="B516" s="9">
        <f>nyse_gme_volume_by_exchange[[#This Row],[Off Exchange2]]/SUM(nyse_gme_volume_by_exchange[[#This Row],[NYSE National]:[LTSE]])</f>
        <v>0.37702563162622776</v>
      </c>
      <c r="C516" s="12">
        <f>SUM(nyse_gme_volume_by_exchange[[#This Row],[NYSE National]:[LTSE]])</f>
        <v>2815233</v>
      </c>
      <c r="D516" s="8">
        <v>9288</v>
      </c>
      <c r="E516" s="8">
        <v>14826</v>
      </c>
      <c r="F516" s="8">
        <v>16376</v>
      </c>
      <c r="G516" s="8">
        <v>4103</v>
      </c>
      <c r="H516" s="8">
        <v>17647</v>
      </c>
      <c r="I516" s="8">
        <v>593364</v>
      </c>
      <c r="J516" s="8">
        <v>78447</v>
      </c>
      <c r="K516" s="8">
        <v>24960</v>
      </c>
      <c r="L516" s="8">
        <v>266501</v>
      </c>
      <c r="M516" s="8">
        <v>146392</v>
      </c>
      <c r="N516" s="8">
        <v>120161</v>
      </c>
      <c r="O516" s="8">
        <v>1061415</v>
      </c>
      <c r="P516" s="8">
        <v>6194</v>
      </c>
      <c r="Q516" s="8">
        <v>14002</v>
      </c>
      <c r="R516" s="8">
        <v>327626</v>
      </c>
      <c r="S516" s="8">
        <v>113931</v>
      </c>
      <c r="T516" s="8">
        <v>0</v>
      </c>
    </row>
    <row r="517" spans="1:20">
      <c r="A517" s="1">
        <v>44988</v>
      </c>
      <c r="B517" s="9">
        <f>nyse_gme_volume_by_exchange[[#This Row],[Off Exchange2]]/SUM(nyse_gme_volume_by_exchange[[#This Row],[NYSE National]:[LTSE]])</f>
        <v>0.37827432683500201</v>
      </c>
      <c r="C517" s="12">
        <f>SUM(nyse_gme_volume_by_exchange[[#This Row],[NYSE National]:[LTSE]])</f>
        <v>2505515</v>
      </c>
      <c r="D517" s="8">
        <v>7478</v>
      </c>
      <c r="E517" s="8">
        <v>12786</v>
      </c>
      <c r="F517" s="8">
        <v>6042</v>
      </c>
      <c r="G517" s="8">
        <v>4378</v>
      </c>
      <c r="H517" s="8">
        <v>9246</v>
      </c>
      <c r="I517" s="8">
        <v>497593</v>
      </c>
      <c r="J517" s="8">
        <v>46197</v>
      </c>
      <c r="K517" s="8">
        <v>16564</v>
      </c>
      <c r="L517" s="8">
        <v>307361</v>
      </c>
      <c r="M517" s="8">
        <v>144414</v>
      </c>
      <c r="N517" s="8">
        <v>116332</v>
      </c>
      <c r="O517" s="8">
        <v>947772</v>
      </c>
      <c r="P517" s="8">
        <v>2104</v>
      </c>
      <c r="Q517" s="8">
        <v>10424</v>
      </c>
      <c r="R517" s="8">
        <v>259211</v>
      </c>
      <c r="S517" s="8">
        <v>117613</v>
      </c>
      <c r="T517" s="8">
        <v>0</v>
      </c>
    </row>
    <row r="518" spans="1:20">
      <c r="A518" s="1">
        <v>44987</v>
      </c>
      <c r="B518" s="9">
        <f>nyse_gme_volume_by_exchange[[#This Row],[Off Exchange2]]/SUM(nyse_gme_volume_by_exchange[[#This Row],[NYSE National]:[LTSE]])</f>
        <v>0.35974253455252991</v>
      </c>
      <c r="C518" s="12">
        <f>SUM(nyse_gme_volume_by_exchange[[#This Row],[NYSE National]:[LTSE]])</f>
        <v>2627304</v>
      </c>
      <c r="D518" s="8">
        <v>5630</v>
      </c>
      <c r="E518" s="8">
        <v>17806</v>
      </c>
      <c r="F518" s="8">
        <v>6469</v>
      </c>
      <c r="G518" s="8">
        <v>3959</v>
      </c>
      <c r="H518" s="8">
        <v>9155</v>
      </c>
      <c r="I518" s="8">
        <v>623492</v>
      </c>
      <c r="J518" s="8">
        <v>80864</v>
      </c>
      <c r="K518" s="8">
        <v>11626</v>
      </c>
      <c r="L518" s="8">
        <v>265207</v>
      </c>
      <c r="M518" s="8">
        <v>121179</v>
      </c>
      <c r="N518" s="8">
        <v>133298</v>
      </c>
      <c r="O518" s="8">
        <v>945153</v>
      </c>
      <c r="P518" s="8">
        <v>4367</v>
      </c>
      <c r="Q518" s="8">
        <v>9952</v>
      </c>
      <c r="R518" s="8">
        <v>234641</v>
      </c>
      <c r="S518" s="8">
        <v>154506</v>
      </c>
      <c r="T518" s="8">
        <v>0</v>
      </c>
    </row>
    <row r="519" spans="1:20">
      <c r="A519" s="1">
        <v>44986</v>
      </c>
      <c r="B519" s="9">
        <f>nyse_gme_volume_by_exchange[[#This Row],[Off Exchange2]]/SUM(nyse_gme_volume_by_exchange[[#This Row],[NYSE National]:[LTSE]])</f>
        <v>0.38253628179853211</v>
      </c>
      <c r="C519" s="12">
        <f>SUM(nyse_gme_volume_by_exchange[[#This Row],[NYSE National]:[LTSE]])</f>
        <v>4210100</v>
      </c>
      <c r="D519" s="8">
        <v>9530</v>
      </c>
      <c r="E519" s="8">
        <v>7153</v>
      </c>
      <c r="F519" s="8">
        <v>30256</v>
      </c>
      <c r="G519" s="8">
        <v>6741</v>
      </c>
      <c r="H519" s="8">
        <v>8078</v>
      </c>
      <c r="I519" s="8">
        <v>875127</v>
      </c>
      <c r="J519" s="8">
        <v>176135</v>
      </c>
      <c r="K519" s="8">
        <v>28121</v>
      </c>
      <c r="L519" s="8">
        <v>378904</v>
      </c>
      <c r="M519" s="8">
        <v>172848</v>
      </c>
      <c r="N519" s="8">
        <v>221573</v>
      </c>
      <c r="O519" s="8">
        <v>1610516</v>
      </c>
      <c r="P519" s="8">
        <v>1465</v>
      </c>
      <c r="Q519" s="8">
        <v>14206</v>
      </c>
      <c r="R519" s="8">
        <v>460902</v>
      </c>
      <c r="S519" s="8">
        <v>208545</v>
      </c>
      <c r="T519" s="8">
        <v>0</v>
      </c>
    </row>
    <row r="520" spans="1:20">
      <c r="A520" s="1">
        <v>44985</v>
      </c>
      <c r="B520" s="9">
        <f>nyse_gme_volume_by_exchange[[#This Row],[Off Exchange2]]/SUM(nyse_gme_volume_by_exchange[[#This Row],[NYSE National]:[LTSE]])</f>
        <v>0.41028642259559323</v>
      </c>
      <c r="C520" s="12">
        <f>SUM(nyse_gme_volume_by_exchange[[#This Row],[NYSE National]:[LTSE]])</f>
        <v>3373826</v>
      </c>
      <c r="D520" s="8">
        <v>13313</v>
      </c>
      <c r="E520" s="8">
        <v>15855</v>
      </c>
      <c r="F520" s="8">
        <v>14391</v>
      </c>
      <c r="G520" s="8">
        <v>2618</v>
      </c>
      <c r="H520" s="8">
        <v>8354</v>
      </c>
      <c r="I520" s="8">
        <v>853044</v>
      </c>
      <c r="J520" s="8">
        <v>53510</v>
      </c>
      <c r="K520" s="8">
        <v>22248</v>
      </c>
      <c r="L520" s="8">
        <v>280112</v>
      </c>
      <c r="M520" s="8">
        <v>137713</v>
      </c>
      <c r="N520" s="8">
        <v>196768</v>
      </c>
      <c r="O520" s="8">
        <v>1384235</v>
      </c>
      <c r="P520" s="8">
        <v>5013</v>
      </c>
      <c r="Q520" s="8">
        <v>22892</v>
      </c>
      <c r="R520" s="8">
        <v>262318</v>
      </c>
      <c r="S520" s="8">
        <v>101442</v>
      </c>
      <c r="T520" s="8">
        <v>0</v>
      </c>
    </row>
    <row r="521" spans="1:20">
      <c r="A521" s="1">
        <v>44984</v>
      </c>
      <c r="B521" s="9">
        <f>nyse_gme_volume_by_exchange[[#This Row],[Off Exchange2]]/SUM(nyse_gme_volume_by_exchange[[#This Row],[NYSE National]:[LTSE]])</f>
        <v>0.46056020986967505</v>
      </c>
      <c r="C521" s="12">
        <f>SUM(nyse_gme_volume_by_exchange[[#This Row],[NYSE National]:[LTSE]])</f>
        <v>4006677</v>
      </c>
      <c r="D521" s="8">
        <v>4807</v>
      </c>
      <c r="E521" s="8">
        <v>9074</v>
      </c>
      <c r="F521" s="8">
        <v>9438</v>
      </c>
      <c r="G521" s="8">
        <v>160</v>
      </c>
      <c r="H521" s="8">
        <v>10413</v>
      </c>
      <c r="I521" s="8">
        <v>737438</v>
      </c>
      <c r="J521" s="8">
        <v>52183</v>
      </c>
      <c r="K521" s="8">
        <v>30292</v>
      </c>
      <c r="L521" s="8">
        <v>544863</v>
      </c>
      <c r="M521" s="8">
        <v>182077</v>
      </c>
      <c r="N521" s="8">
        <v>142469</v>
      </c>
      <c r="O521" s="8">
        <v>1845316</v>
      </c>
      <c r="P521" s="8">
        <v>2916</v>
      </c>
      <c r="Q521" s="8">
        <v>16713</v>
      </c>
      <c r="R521" s="8">
        <v>256164</v>
      </c>
      <c r="S521" s="8">
        <v>162354</v>
      </c>
      <c r="T521" s="8">
        <v>0</v>
      </c>
    </row>
    <row r="522" spans="1:20">
      <c r="A522" s="1">
        <v>44981</v>
      </c>
      <c r="B522" s="9">
        <f>nyse_gme_volume_by_exchange[[#This Row],[Off Exchange2]]/SUM(nyse_gme_volume_by_exchange[[#This Row],[NYSE National]:[LTSE]])</f>
        <v>0.34711554799780292</v>
      </c>
      <c r="C522" s="12">
        <f>SUM(nyse_gme_volume_by_exchange[[#This Row],[NYSE National]:[LTSE]])</f>
        <v>2277573</v>
      </c>
      <c r="D522" s="8">
        <v>8634</v>
      </c>
      <c r="E522" s="8">
        <v>6441</v>
      </c>
      <c r="F522" s="8">
        <v>7812</v>
      </c>
      <c r="G522" s="8">
        <v>2092</v>
      </c>
      <c r="H522" s="8">
        <v>4601</v>
      </c>
      <c r="I522" s="8">
        <v>693726</v>
      </c>
      <c r="J522" s="8">
        <v>46345</v>
      </c>
      <c r="K522" s="8">
        <v>23179</v>
      </c>
      <c r="L522" s="8">
        <v>225549</v>
      </c>
      <c r="M522" s="8">
        <v>116783</v>
      </c>
      <c r="N522" s="8">
        <v>95052</v>
      </c>
      <c r="O522" s="8">
        <v>790581</v>
      </c>
      <c r="P522" s="8">
        <v>4214</v>
      </c>
      <c r="Q522" s="8">
        <v>3428</v>
      </c>
      <c r="R522" s="8">
        <v>155060</v>
      </c>
      <c r="S522" s="8">
        <v>94076</v>
      </c>
      <c r="T522" s="8">
        <v>0</v>
      </c>
    </row>
    <row r="523" spans="1:20">
      <c r="A523" s="1">
        <v>44980</v>
      </c>
      <c r="B523" s="9">
        <f>nyse_gme_volume_by_exchange[[#This Row],[Off Exchange2]]/SUM(nyse_gme_volume_by_exchange[[#This Row],[NYSE National]:[LTSE]])</f>
        <v>0.35626211550099302</v>
      </c>
      <c r="C523" s="12">
        <f>SUM(nyse_gme_volume_by_exchange[[#This Row],[NYSE National]:[LTSE]])</f>
        <v>2862036</v>
      </c>
      <c r="D523" s="8">
        <v>19390</v>
      </c>
      <c r="E523" s="8">
        <v>14287</v>
      </c>
      <c r="F523" s="8">
        <v>9342</v>
      </c>
      <c r="G523" s="8">
        <v>2330</v>
      </c>
      <c r="H523" s="8">
        <v>6472</v>
      </c>
      <c r="I523" s="8">
        <v>705094</v>
      </c>
      <c r="J523" s="8">
        <v>35087</v>
      </c>
      <c r="K523" s="8">
        <v>26580</v>
      </c>
      <c r="L523" s="8">
        <v>320675</v>
      </c>
      <c r="M523" s="8">
        <v>164134</v>
      </c>
      <c r="N523" s="8">
        <v>176032</v>
      </c>
      <c r="O523" s="8">
        <v>1019635</v>
      </c>
      <c r="P523" s="8">
        <v>5214</v>
      </c>
      <c r="Q523" s="8">
        <v>12955</v>
      </c>
      <c r="R523" s="8">
        <v>228666</v>
      </c>
      <c r="S523" s="8">
        <v>116143</v>
      </c>
      <c r="T523" s="8">
        <v>0</v>
      </c>
    </row>
    <row r="524" spans="1:20">
      <c r="A524" s="1">
        <v>44979</v>
      </c>
      <c r="B524" s="9">
        <f>nyse_gme_volume_by_exchange[[#This Row],[Off Exchange2]]/SUM(nyse_gme_volume_by_exchange[[#This Row],[NYSE National]:[LTSE]])</f>
        <v>0.37549812252786413</v>
      </c>
      <c r="C524" s="12">
        <f>SUM(nyse_gme_volume_by_exchange[[#This Row],[NYSE National]:[LTSE]])</f>
        <v>2164879</v>
      </c>
      <c r="D524" s="8">
        <v>6280</v>
      </c>
      <c r="E524" s="8">
        <v>6554</v>
      </c>
      <c r="F524" s="8">
        <v>3262</v>
      </c>
      <c r="G524" s="8">
        <v>2428</v>
      </c>
      <c r="H524" s="8">
        <v>6182</v>
      </c>
      <c r="I524" s="8">
        <v>607941</v>
      </c>
      <c r="J524" s="8">
        <v>36392</v>
      </c>
      <c r="K524" s="8">
        <v>17486</v>
      </c>
      <c r="L524" s="8">
        <v>211126</v>
      </c>
      <c r="M524" s="8">
        <v>116779</v>
      </c>
      <c r="N524" s="8">
        <v>78224</v>
      </c>
      <c r="O524" s="8">
        <v>812908</v>
      </c>
      <c r="P524" s="8">
        <v>3689</v>
      </c>
      <c r="Q524" s="8">
        <v>11732</v>
      </c>
      <c r="R524" s="8">
        <v>161059</v>
      </c>
      <c r="S524" s="8">
        <v>82837</v>
      </c>
      <c r="T524" s="8">
        <v>0</v>
      </c>
    </row>
    <row r="525" spans="1:20">
      <c r="A525" s="1">
        <v>44978</v>
      </c>
      <c r="B525" s="9">
        <f>nyse_gme_volume_by_exchange[[#This Row],[Off Exchange2]]/SUM(nyse_gme_volume_by_exchange[[#This Row],[NYSE National]:[LTSE]])</f>
        <v>0.35485412165717306</v>
      </c>
      <c r="C525" s="12">
        <f>SUM(nyse_gme_volume_by_exchange[[#This Row],[NYSE National]:[LTSE]])</f>
        <v>3099809</v>
      </c>
      <c r="D525" s="8">
        <v>11784</v>
      </c>
      <c r="E525" s="8">
        <v>10805</v>
      </c>
      <c r="F525" s="8">
        <v>11431</v>
      </c>
      <c r="G525" s="8">
        <v>6136</v>
      </c>
      <c r="H525" s="8">
        <v>11061</v>
      </c>
      <c r="I525" s="8">
        <v>849191</v>
      </c>
      <c r="J525" s="8">
        <v>64470</v>
      </c>
      <c r="K525" s="8">
        <v>27807</v>
      </c>
      <c r="L525" s="8">
        <v>325583</v>
      </c>
      <c r="M525" s="8">
        <v>141221</v>
      </c>
      <c r="N525" s="8">
        <v>112884</v>
      </c>
      <c r="O525" s="8">
        <v>1099980</v>
      </c>
      <c r="P525" s="8">
        <v>6556</v>
      </c>
      <c r="Q525" s="8">
        <v>14025</v>
      </c>
      <c r="R525" s="8">
        <v>261348</v>
      </c>
      <c r="S525" s="8">
        <v>145527</v>
      </c>
      <c r="T525" s="8">
        <v>0</v>
      </c>
    </row>
    <row r="526" spans="1:20">
      <c r="A526" s="1">
        <v>44974</v>
      </c>
      <c r="B526" s="9">
        <f>nyse_gme_volume_by_exchange[[#This Row],[Off Exchange2]]/SUM(nyse_gme_volume_by_exchange[[#This Row],[NYSE National]:[LTSE]])</f>
        <v>0.41274628820485876</v>
      </c>
      <c r="C526" s="12">
        <f>SUM(nyse_gme_volume_by_exchange[[#This Row],[NYSE National]:[LTSE]])</f>
        <v>2850979</v>
      </c>
      <c r="D526" s="8">
        <v>6376</v>
      </c>
      <c r="E526" s="8">
        <v>12211</v>
      </c>
      <c r="F526" s="8">
        <v>6554</v>
      </c>
      <c r="G526" s="8">
        <v>835</v>
      </c>
      <c r="H526" s="8">
        <v>8386</v>
      </c>
      <c r="I526" s="8">
        <v>666315</v>
      </c>
      <c r="J526" s="8">
        <v>53090</v>
      </c>
      <c r="K526" s="8">
        <v>14854</v>
      </c>
      <c r="L526" s="8">
        <v>314605</v>
      </c>
      <c r="M526" s="8">
        <v>109173</v>
      </c>
      <c r="N526" s="8">
        <v>67436</v>
      </c>
      <c r="O526" s="8">
        <v>1176731</v>
      </c>
      <c r="P526" s="8">
        <v>4386</v>
      </c>
      <c r="Q526" s="8">
        <v>15944</v>
      </c>
      <c r="R526" s="8">
        <v>266664</v>
      </c>
      <c r="S526" s="8">
        <v>127419</v>
      </c>
      <c r="T526" s="8">
        <v>0</v>
      </c>
    </row>
    <row r="527" spans="1:20">
      <c r="A527" s="1">
        <v>44973</v>
      </c>
      <c r="B527" s="9">
        <f>nyse_gme_volume_by_exchange[[#This Row],[Off Exchange2]]/SUM(nyse_gme_volume_by_exchange[[#This Row],[NYSE National]:[LTSE]])</f>
        <v>0.37768612258305045</v>
      </c>
      <c r="C527" s="12">
        <f>SUM(nyse_gme_volume_by_exchange[[#This Row],[NYSE National]:[LTSE]])</f>
        <v>3878546</v>
      </c>
      <c r="D527" s="8">
        <v>8995</v>
      </c>
      <c r="E527" s="8">
        <v>13004</v>
      </c>
      <c r="F527" s="8">
        <v>5437</v>
      </c>
      <c r="G527" s="8">
        <v>806</v>
      </c>
      <c r="H527" s="8">
        <v>27336</v>
      </c>
      <c r="I527" s="8">
        <v>875131</v>
      </c>
      <c r="J527" s="8">
        <v>93306</v>
      </c>
      <c r="K527" s="8">
        <v>22223</v>
      </c>
      <c r="L527" s="8">
        <v>434298</v>
      </c>
      <c r="M527" s="8">
        <v>145768</v>
      </c>
      <c r="N527" s="8">
        <v>201690</v>
      </c>
      <c r="O527" s="8">
        <v>1464873</v>
      </c>
      <c r="P527" s="8">
        <v>6759</v>
      </c>
      <c r="Q527" s="8">
        <v>16390</v>
      </c>
      <c r="R527" s="8">
        <v>378970</v>
      </c>
      <c r="S527" s="8">
        <v>183560</v>
      </c>
      <c r="T527" s="8">
        <v>0</v>
      </c>
    </row>
    <row r="528" spans="1:20">
      <c r="A528" s="1">
        <v>44972</v>
      </c>
      <c r="B528" s="9">
        <f>nyse_gme_volume_by_exchange[[#This Row],[Off Exchange2]]/SUM(nyse_gme_volume_by_exchange[[#This Row],[NYSE National]:[LTSE]])</f>
        <v>0.44218119749001394</v>
      </c>
      <c r="C528" s="12">
        <f>SUM(nyse_gme_volume_by_exchange[[#This Row],[NYSE National]:[LTSE]])</f>
        <v>7147450</v>
      </c>
      <c r="D528" s="8">
        <v>33669</v>
      </c>
      <c r="E528" s="8">
        <v>45538</v>
      </c>
      <c r="F528" s="8">
        <v>20252</v>
      </c>
      <c r="G528" s="8">
        <v>7982</v>
      </c>
      <c r="H528" s="8">
        <v>38565</v>
      </c>
      <c r="I528" s="8">
        <v>1216357</v>
      </c>
      <c r="J528" s="8">
        <v>240790</v>
      </c>
      <c r="K528" s="8">
        <v>57349</v>
      </c>
      <c r="L528" s="8">
        <v>724131</v>
      </c>
      <c r="M528" s="8">
        <v>232186</v>
      </c>
      <c r="N528" s="8">
        <v>295656</v>
      </c>
      <c r="O528" s="8">
        <v>3160468</v>
      </c>
      <c r="P528" s="8">
        <v>15535</v>
      </c>
      <c r="Q528" s="8">
        <v>26877</v>
      </c>
      <c r="R528" s="8">
        <v>775284</v>
      </c>
      <c r="S528" s="8">
        <v>256811</v>
      </c>
      <c r="T528" s="8">
        <v>0</v>
      </c>
    </row>
    <row r="529" spans="1:20">
      <c r="A529" s="1">
        <v>44971</v>
      </c>
      <c r="B529" s="9">
        <f>nyse_gme_volume_by_exchange[[#This Row],[Off Exchange2]]/SUM(nyse_gme_volume_by_exchange[[#This Row],[NYSE National]:[LTSE]])</f>
        <v>0.3847256025179987</v>
      </c>
      <c r="C529" s="12">
        <f>SUM(nyse_gme_volume_by_exchange[[#This Row],[NYSE National]:[LTSE]])</f>
        <v>2746308</v>
      </c>
      <c r="D529" s="8">
        <v>7041</v>
      </c>
      <c r="E529" s="8">
        <v>26744</v>
      </c>
      <c r="F529" s="8">
        <v>4341</v>
      </c>
      <c r="G529" s="8">
        <v>3670</v>
      </c>
      <c r="H529" s="8">
        <v>9075</v>
      </c>
      <c r="I529" s="8">
        <v>594306</v>
      </c>
      <c r="J529" s="8">
        <v>58219</v>
      </c>
      <c r="K529" s="8">
        <v>19033</v>
      </c>
      <c r="L529" s="8">
        <v>341011</v>
      </c>
      <c r="M529" s="8">
        <v>114347</v>
      </c>
      <c r="N529" s="8">
        <v>100028</v>
      </c>
      <c r="O529" s="8">
        <v>1056575</v>
      </c>
      <c r="P529" s="8">
        <v>42483</v>
      </c>
      <c r="Q529" s="8">
        <v>16845</v>
      </c>
      <c r="R529" s="8">
        <v>244566</v>
      </c>
      <c r="S529" s="8">
        <v>108024</v>
      </c>
      <c r="T529" s="8">
        <v>0</v>
      </c>
    </row>
    <row r="530" spans="1:20">
      <c r="A530" s="1">
        <v>44970</v>
      </c>
      <c r="B530" s="9">
        <f>nyse_gme_volume_by_exchange[[#This Row],[Off Exchange2]]/SUM(nyse_gme_volume_by_exchange[[#This Row],[NYSE National]:[LTSE]])</f>
        <v>0.40192727737710737</v>
      </c>
      <c r="C530" s="12">
        <f>SUM(nyse_gme_volume_by_exchange[[#This Row],[NYSE National]:[LTSE]])</f>
        <v>2299202</v>
      </c>
      <c r="D530" s="8">
        <v>3606</v>
      </c>
      <c r="E530" s="8">
        <v>3286</v>
      </c>
      <c r="F530" s="8">
        <v>3056</v>
      </c>
      <c r="G530" s="8">
        <v>1463</v>
      </c>
      <c r="H530" s="8">
        <v>3586</v>
      </c>
      <c r="I530" s="8">
        <v>498507</v>
      </c>
      <c r="J530" s="8">
        <v>42482</v>
      </c>
      <c r="K530" s="8">
        <v>11056</v>
      </c>
      <c r="L530" s="8">
        <v>278759</v>
      </c>
      <c r="M530" s="8">
        <v>95347</v>
      </c>
      <c r="N530" s="8">
        <v>103688</v>
      </c>
      <c r="O530" s="8">
        <v>924112</v>
      </c>
      <c r="P530" s="8">
        <v>2828</v>
      </c>
      <c r="Q530" s="8">
        <v>10061</v>
      </c>
      <c r="R530" s="8">
        <v>201646</v>
      </c>
      <c r="S530" s="8">
        <v>115719</v>
      </c>
      <c r="T530" s="8">
        <v>0</v>
      </c>
    </row>
    <row r="531" spans="1:20">
      <c r="A531" s="1">
        <v>44967</v>
      </c>
      <c r="B531" s="9">
        <f>nyse_gme_volume_by_exchange[[#This Row],[Off Exchange2]]/SUM(nyse_gme_volume_by_exchange[[#This Row],[NYSE National]:[LTSE]])</f>
        <v>0.42997052964640398</v>
      </c>
      <c r="C531" s="12">
        <f>SUM(nyse_gme_volume_by_exchange[[#This Row],[NYSE National]:[LTSE]])</f>
        <v>2902578</v>
      </c>
      <c r="D531" s="8">
        <v>4698</v>
      </c>
      <c r="E531" s="8">
        <v>10111</v>
      </c>
      <c r="F531" s="8">
        <v>3124</v>
      </c>
      <c r="G531" s="8">
        <v>1662</v>
      </c>
      <c r="H531" s="8">
        <v>4620</v>
      </c>
      <c r="I531" s="8">
        <v>612391</v>
      </c>
      <c r="J531" s="8">
        <v>44026</v>
      </c>
      <c r="K531" s="8">
        <v>16729</v>
      </c>
      <c r="L531" s="8">
        <v>312069</v>
      </c>
      <c r="M531" s="8">
        <v>135544</v>
      </c>
      <c r="N531" s="8">
        <v>109814</v>
      </c>
      <c r="O531" s="8">
        <v>1248023</v>
      </c>
      <c r="P531" s="8">
        <v>2340</v>
      </c>
      <c r="Q531" s="8">
        <v>22783</v>
      </c>
      <c r="R531" s="8">
        <v>265098</v>
      </c>
      <c r="S531" s="8">
        <v>109546</v>
      </c>
      <c r="T531" s="8">
        <v>0</v>
      </c>
    </row>
    <row r="532" spans="1:20">
      <c r="A532" s="1">
        <v>44966</v>
      </c>
      <c r="B532" s="9">
        <f>nyse_gme_volume_by_exchange[[#This Row],[Off Exchange2]]/SUM(nyse_gme_volume_by_exchange[[#This Row],[NYSE National]:[LTSE]])</f>
        <v>0.38768630490645817</v>
      </c>
      <c r="C532" s="12">
        <f>SUM(nyse_gme_volume_by_exchange[[#This Row],[NYSE National]:[LTSE]])</f>
        <v>4497399</v>
      </c>
      <c r="D532" s="8">
        <v>5239</v>
      </c>
      <c r="E532" s="8">
        <v>15347</v>
      </c>
      <c r="F532" s="8">
        <v>14239</v>
      </c>
      <c r="G532" s="8">
        <v>393</v>
      </c>
      <c r="H532" s="8">
        <v>8898</v>
      </c>
      <c r="I532" s="8">
        <v>921209</v>
      </c>
      <c r="J532" s="8">
        <v>68004</v>
      </c>
      <c r="K532" s="8">
        <v>24021</v>
      </c>
      <c r="L532" s="8">
        <v>697415</v>
      </c>
      <c r="M532" s="8">
        <v>194510</v>
      </c>
      <c r="N532" s="8">
        <v>175016</v>
      </c>
      <c r="O532" s="8">
        <v>1743580</v>
      </c>
      <c r="P532" s="8">
        <v>5071</v>
      </c>
      <c r="Q532" s="8">
        <v>28980</v>
      </c>
      <c r="R532" s="8">
        <v>436734</v>
      </c>
      <c r="S532" s="8">
        <v>158743</v>
      </c>
      <c r="T532" s="8">
        <v>0</v>
      </c>
    </row>
    <row r="533" spans="1:20">
      <c r="A533" s="1">
        <v>44965</v>
      </c>
      <c r="B533" s="9">
        <f>nyse_gme_volume_by_exchange[[#This Row],[Off Exchange2]]/SUM(nyse_gme_volume_by_exchange[[#This Row],[NYSE National]:[LTSE]])</f>
        <v>0.41573078612587316</v>
      </c>
      <c r="C533" s="12">
        <f>SUM(nyse_gme_volume_by_exchange[[#This Row],[NYSE National]:[LTSE]])</f>
        <v>2902525</v>
      </c>
      <c r="D533" s="8">
        <v>6379</v>
      </c>
      <c r="E533" s="8">
        <v>11221</v>
      </c>
      <c r="F533" s="8">
        <v>1764</v>
      </c>
      <c r="G533" s="8">
        <v>2265</v>
      </c>
      <c r="H533" s="8">
        <v>10656</v>
      </c>
      <c r="I533" s="8">
        <v>692177</v>
      </c>
      <c r="J533" s="8">
        <v>35208</v>
      </c>
      <c r="K533" s="8">
        <v>17089</v>
      </c>
      <c r="L533" s="8">
        <v>273718</v>
      </c>
      <c r="M533" s="8">
        <v>99177</v>
      </c>
      <c r="N533" s="8">
        <v>95936</v>
      </c>
      <c r="O533" s="8">
        <v>1206669</v>
      </c>
      <c r="P533" s="8">
        <v>59976</v>
      </c>
      <c r="Q533" s="8">
        <v>18726</v>
      </c>
      <c r="R533" s="8">
        <v>268487</v>
      </c>
      <c r="S533" s="8">
        <v>103077</v>
      </c>
      <c r="T533" s="8">
        <v>0</v>
      </c>
    </row>
    <row r="534" spans="1:20">
      <c r="A534" s="1">
        <v>44964</v>
      </c>
      <c r="B534" s="9">
        <f>nyse_gme_volume_by_exchange[[#This Row],[Off Exchange2]]/SUM(nyse_gme_volume_by_exchange[[#This Row],[NYSE National]:[LTSE]])</f>
        <v>0.41722130167936633</v>
      </c>
      <c r="C534" s="12">
        <f>SUM(nyse_gme_volume_by_exchange[[#This Row],[NYSE National]:[LTSE]])</f>
        <v>9093668</v>
      </c>
      <c r="D534" s="8">
        <v>23578</v>
      </c>
      <c r="E534" s="8">
        <v>40233</v>
      </c>
      <c r="F534" s="8">
        <v>12103</v>
      </c>
      <c r="G534" s="8">
        <v>5092</v>
      </c>
      <c r="H534" s="8">
        <v>27691</v>
      </c>
      <c r="I534" s="8">
        <v>1816819</v>
      </c>
      <c r="J534" s="8">
        <v>255187</v>
      </c>
      <c r="K534" s="8">
        <v>64985</v>
      </c>
      <c r="L534" s="8">
        <v>1090971</v>
      </c>
      <c r="M534" s="8">
        <v>323043</v>
      </c>
      <c r="N534" s="8">
        <v>392423</v>
      </c>
      <c r="O534" s="8">
        <v>3794072</v>
      </c>
      <c r="P534" s="8">
        <v>36740</v>
      </c>
      <c r="Q534" s="8">
        <v>49777</v>
      </c>
      <c r="R534" s="8">
        <v>804384</v>
      </c>
      <c r="S534" s="8">
        <v>356570</v>
      </c>
      <c r="T534" s="8">
        <v>0</v>
      </c>
    </row>
    <row r="535" spans="1:20">
      <c r="A535" s="1">
        <v>44963</v>
      </c>
      <c r="B535" s="9">
        <f>nyse_gme_volume_by_exchange[[#This Row],[Off Exchange2]]/SUM(nyse_gme_volume_by_exchange[[#This Row],[NYSE National]:[LTSE]])</f>
        <v>0.52329724573446601</v>
      </c>
      <c r="C535" s="12">
        <f>SUM(nyse_gme_volume_by_exchange[[#This Row],[NYSE National]:[LTSE]])</f>
        <v>8708347</v>
      </c>
      <c r="D535" s="8">
        <v>13135</v>
      </c>
      <c r="E535" s="8">
        <v>18543</v>
      </c>
      <c r="F535" s="8">
        <v>52248</v>
      </c>
      <c r="G535" s="8">
        <v>8219</v>
      </c>
      <c r="H535" s="8">
        <v>10550</v>
      </c>
      <c r="I535" s="8">
        <v>1419040</v>
      </c>
      <c r="J535" s="8">
        <v>201673</v>
      </c>
      <c r="K535" s="8">
        <v>42473</v>
      </c>
      <c r="L535" s="8">
        <v>597801</v>
      </c>
      <c r="M535" s="8">
        <v>347412</v>
      </c>
      <c r="N535" s="8">
        <v>385646</v>
      </c>
      <c r="O535" s="8">
        <v>4557054</v>
      </c>
      <c r="P535" s="8">
        <v>15982</v>
      </c>
      <c r="Q535" s="8">
        <v>93208</v>
      </c>
      <c r="R535" s="8">
        <v>708076</v>
      </c>
      <c r="S535" s="8">
        <v>237287</v>
      </c>
      <c r="T535" s="8">
        <v>0</v>
      </c>
    </row>
    <row r="536" spans="1:20">
      <c r="A536" s="1">
        <v>44960</v>
      </c>
      <c r="B536" s="9">
        <f>nyse_gme_volume_by_exchange[[#This Row],[Off Exchange2]]/SUM(nyse_gme_volume_by_exchange[[#This Row],[NYSE National]:[LTSE]])</f>
        <v>0.41444836646407812</v>
      </c>
      <c r="C536" s="12">
        <f>SUM(nyse_gme_volume_by_exchange[[#This Row],[NYSE National]:[LTSE]])</f>
        <v>4935949</v>
      </c>
      <c r="D536" s="8">
        <v>22483</v>
      </c>
      <c r="E536" s="8">
        <v>26492</v>
      </c>
      <c r="F536" s="8">
        <v>18409</v>
      </c>
      <c r="G536" s="8">
        <v>8824</v>
      </c>
      <c r="H536" s="8">
        <v>14783</v>
      </c>
      <c r="I536" s="8">
        <v>1056626</v>
      </c>
      <c r="J536" s="8">
        <v>145412</v>
      </c>
      <c r="K536" s="8">
        <v>32798</v>
      </c>
      <c r="L536" s="8">
        <v>511843</v>
      </c>
      <c r="M536" s="8">
        <v>267595</v>
      </c>
      <c r="N536" s="8">
        <v>202576</v>
      </c>
      <c r="O536" s="8">
        <v>2045696</v>
      </c>
      <c r="P536" s="8">
        <v>5008</v>
      </c>
      <c r="Q536" s="8">
        <v>21464</v>
      </c>
      <c r="R536" s="8">
        <v>372396</v>
      </c>
      <c r="S536" s="8">
        <v>183544</v>
      </c>
      <c r="T536" s="8">
        <v>0</v>
      </c>
    </row>
    <row r="537" spans="1:20">
      <c r="A537" s="1">
        <v>44959</v>
      </c>
      <c r="B537" s="9">
        <f>nyse_gme_volume_by_exchange[[#This Row],[Off Exchange2]]/SUM(nyse_gme_volume_by_exchange[[#This Row],[NYSE National]:[LTSE]])</f>
        <v>0.39385975888997538</v>
      </c>
      <c r="C537" s="12">
        <f>SUM(nyse_gme_volume_by_exchange[[#This Row],[NYSE National]:[LTSE]])</f>
        <v>7655758</v>
      </c>
      <c r="D537" s="8">
        <v>11766</v>
      </c>
      <c r="E537" s="8">
        <v>18202</v>
      </c>
      <c r="F537" s="8">
        <v>16610</v>
      </c>
      <c r="G537" s="8">
        <v>6488</v>
      </c>
      <c r="H537" s="8">
        <v>40571</v>
      </c>
      <c r="I537" s="8">
        <v>1629184</v>
      </c>
      <c r="J537" s="8">
        <v>168566</v>
      </c>
      <c r="K537" s="8">
        <v>36630</v>
      </c>
      <c r="L537" s="8">
        <v>894130</v>
      </c>
      <c r="M537" s="8">
        <v>406890</v>
      </c>
      <c r="N537" s="8">
        <v>301946</v>
      </c>
      <c r="O537" s="8">
        <v>3015295</v>
      </c>
      <c r="P537" s="8">
        <v>15126</v>
      </c>
      <c r="Q537" s="8">
        <v>51619</v>
      </c>
      <c r="R537" s="8">
        <v>668939</v>
      </c>
      <c r="S537" s="8">
        <v>373796</v>
      </c>
      <c r="T537" s="8">
        <v>0</v>
      </c>
    </row>
    <row r="538" spans="1:20">
      <c r="A538" s="1">
        <v>44958</v>
      </c>
      <c r="B538" s="9">
        <f>nyse_gme_volume_by_exchange[[#This Row],[Off Exchange2]]/SUM(nyse_gme_volume_by_exchange[[#This Row],[NYSE National]:[LTSE]])</f>
        <v>0.41936969235969879</v>
      </c>
      <c r="C538" s="12">
        <f>SUM(nyse_gme_volume_by_exchange[[#This Row],[NYSE National]:[LTSE]])</f>
        <v>4517191</v>
      </c>
      <c r="D538" s="8">
        <v>13286</v>
      </c>
      <c r="E538" s="8">
        <v>7936</v>
      </c>
      <c r="F538" s="8">
        <v>8026</v>
      </c>
      <c r="G538" s="8">
        <v>2475</v>
      </c>
      <c r="H538" s="8">
        <v>20069</v>
      </c>
      <c r="I538" s="8">
        <v>976405</v>
      </c>
      <c r="J538" s="8">
        <v>124136</v>
      </c>
      <c r="K538" s="8">
        <v>17399</v>
      </c>
      <c r="L538" s="8">
        <v>477316</v>
      </c>
      <c r="M538" s="8">
        <v>208619</v>
      </c>
      <c r="N538" s="8">
        <v>205403</v>
      </c>
      <c r="O538" s="8">
        <v>1894373</v>
      </c>
      <c r="P538" s="8">
        <v>14081</v>
      </c>
      <c r="Q538" s="8">
        <v>20009</v>
      </c>
      <c r="R538" s="8">
        <v>379134</v>
      </c>
      <c r="S538" s="8">
        <v>148524</v>
      </c>
      <c r="T538" s="8">
        <v>0</v>
      </c>
    </row>
    <row r="539" spans="1:20">
      <c r="A539" s="1">
        <v>44957</v>
      </c>
      <c r="B539" s="9">
        <f>nyse_gme_volume_by_exchange[[#This Row],[Off Exchange2]]/SUM(nyse_gme_volume_by_exchange[[#This Row],[NYSE National]:[LTSE]])</f>
        <v>0.39485203368156802</v>
      </c>
      <c r="C539" s="12">
        <f>SUM(nyse_gme_volume_by_exchange[[#This Row],[NYSE National]:[LTSE]])</f>
        <v>3142134</v>
      </c>
      <c r="D539" s="8">
        <v>2554</v>
      </c>
      <c r="E539" s="8">
        <v>3998</v>
      </c>
      <c r="F539" s="8">
        <v>7694</v>
      </c>
      <c r="G539" s="8">
        <v>878</v>
      </c>
      <c r="H539" s="8">
        <v>3338</v>
      </c>
      <c r="I539" s="8">
        <v>1013460</v>
      </c>
      <c r="J539" s="8">
        <v>49453</v>
      </c>
      <c r="K539" s="8">
        <v>14796</v>
      </c>
      <c r="L539" s="8">
        <v>232423</v>
      </c>
      <c r="M539" s="8">
        <v>127155</v>
      </c>
      <c r="N539" s="8">
        <v>116655</v>
      </c>
      <c r="O539" s="8">
        <v>1240678</v>
      </c>
      <c r="P539" s="8">
        <v>5080</v>
      </c>
      <c r="Q539" s="8">
        <v>13969</v>
      </c>
      <c r="R539" s="8">
        <v>216737</v>
      </c>
      <c r="S539" s="8">
        <v>93266</v>
      </c>
      <c r="T539" s="8">
        <v>0</v>
      </c>
    </row>
    <row r="540" spans="1:20">
      <c r="A540" s="1">
        <v>44956</v>
      </c>
      <c r="B540" s="9">
        <f>nyse_gme_volume_by_exchange[[#This Row],[Off Exchange2]]/SUM(nyse_gme_volume_by_exchange[[#This Row],[NYSE National]:[LTSE]])</f>
        <v>0.42952740419687846</v>
      </c>
      <c r="C540" s="12">
        <f>SUM(nyse_gme_volume_by_exchange[[#This Row],[NYSE National]:[LTSE]])</f>
        <v>4949917</v>
      </c>
      <c r="D540" s="8">
        <v>9958</v>
      </c>
      <c r="E540" s="8">
        <v>20897</v>
      </c>
      <c r="F540" s="8">
        <v>16831</v>
      </c>
      <c r="G540" s="8">
        <v>3669</v>
      </c>
      <c r="H540" s="8">
        <v>11101</v>
      </c>
      <c r="I540" s="8">
        <v>968145</v>
      </c>
      <c r="J540" s="8">
        <v>135692</v>
      </c>
      <c r="K540" s="8">
        <v>26444</v>
      </c>
      <c r="L540" s="8">
        <v>452707</v>
      </c>
      <c r="M540" s="8">
        <v>218394</v>
      </c>
      <c r="N540" s="8">
        <v>244481</v>
      </c>
      <c r="O540" s="8">
        <v>2126125</v>
      </c>
      <c r="P540" s="8">
        <v>13529</v>
      </c>
      <c r="Q540" s="8">
        <v>17171</v>
      </c>
      <c r="R540" s="8">
        <v>461099</v>
      </c>
      <c r="S540" s="8">
        <v>223674</v>
      </c>
      <c r="T540" s="8">
        <v>0</v>
      </c>
    </row>
    <row r="541" spans="1:20">
      <c r="A541" s="1">
        <v>44953</v>
      </c>
      <c r="B541" s="9">
        <f>nyse_gme_volume_by_exchange[[#This Row],[Off Exchange2]]/SUM(nyse_gme_volume_by_exchange[[#This Row],[NYSE National]:[LTSE]])</f>
        <v>0.44702946824588913</v>
      </c>
      <c r="C541" s="12">
        <f>SUM(nyse_gme_volume_by_exchange[[#This Row],[NYSE National]:[LTSE]])</f>
        <v>11897247</v>
      </c>
      <c r="D541" s="8">
        <v>28248</v>
      </c>
      <c r="E541" s="8">
        <v>45016</v>
      </c>
      <c r="F541" s="8">
        <v>75223</v>
      </c>
      <c r="G541" s="8">
        <v>14496</v>
      </c>
      <c r="H541" s="8">
        <v>112538</v>
      </c>
      <c r="I541" s="8">
        <v>2056287</v>
      </c>
      <c r="J541" s="8">
        <v>307804</v>
      </c>
      <c r="K541" s="8">
        <v>46490</v>
      </c>
      <c r="L541" s="8">
        <v>1103173</v>
      </c>
      <c r="M541" s="8">
        <v>648850</v>
      </c>
      <c r="N541" s="8">
        <v>570181</v>
      </c>
      <c r="O541" s="8">
        <v>5318420</v>
      </c>
      <c r="P541" s="8">
        <v>70606</v>
      </c>
      <c r="Q541" s="8">
        <v>77976</v>
      </c>
      <c r="R541" s="8">
        <v>875822</v>
      </c>
      <c r="S541" s="8">
        <v>546117</v>
      </c>
      <c r="T541" s="8">
        <v>0</v>
      </c>
    </row>
    <row r="542" spans="1:20">
      <c r="A542" s="1">
        <v>44952</v>
      </c>
      <c r="B542" s="9">
        <f>nyse_gme_volume_by_exchange[[#This Row],[Off Exchange2]]/SUM(nyse_gme_volume_by_exchange[[#This Row],[NYSE National]:[LTSE]])</f>
        <v>0.43319082277051557</v>
      </c>
      <c r="C542" s="12">
        <f>SUM(nyse_gme_volume_by_exchange[[#This Row],[NYSE National]:[LTSE]])</f>
        <v>3519973</v>
      </c>
      <c r="D542" s="8">
        <v>5072</v>
      </c>
      <c r="E542" s="8">
        <v>12283</v>
      </c>
      <c r="F542" s="8">
        <v>10564</v>
      </c>
      <c r="G542" s="8">
        <v>3662</v>
      </c>
      <c r="H542" s="8">
        <v>13558</v>
      </c>
      <c r="I542" s="8">
        <v>774461</v>
      </c>
      <c r="J542" s="8">
        <v>46573</v>
      </c>
      <c r="K542" s="8">
        <v>11931</v>
      </c>
      <c r="L542" s="8">
        <v>304757</v>
      </c>
      <c r="M542" s="8">
        <v>190219</v>
      </c>
      <c r="N542" s="8">
        <v>134246</v>
      </c>
      <c r="O542" s="8">
        <v>1524820</v>
      </c>
      <c r="P542" s="8">
        <v>21531</v>
      </c>
      <c r="Q542" s="8">
        <v>20019</v>
      </c>
      <c r="R542" s="8">
        <v>294006</v>
      </c>
      <c r="S542" s="8">
        <v>152271</v>
      </c>
      <c r="T542" s="8">
        <v>0</v>
      </c>
    </row>
    <row r="543" spans="1:20">
      <c r="A543" s="1">
        <v>44951</v>
      </c>
      <c r="B543" s="9">
        <f>nyse_gme_volume_by_exchange[[#This Row],[Off Exchange2]]/SUM(nyse_gme_volume_by_exchange[[#This Row],[NYSE National]:[LTSE]])</f>
        <v>0.39614954358777299</v>
      </c>
      <c r="C543" s="12">
        <f>SUM(nyse_gme_volume_by_exchange[[#This Row],[NYSE National]:[LTSE]])</f>
        <v>3515791</v>
      </c>
      <c r="D543" s="8">
        <v>12878</v>
      </c>
      <c r="E543" s="8">
        <v>15301</v>
      </c>
      <c r="F543" s="8">
        <v>6969</v>
      </c>
      <c r="G543" s="8">
        <v>3040</v>
      </c>
      <c r="H543" s="8">
        <v>25786</v>
      </c>
      <c r="I543" s="8">
        <v>702536</v>
      </c>
      <c r="J543" s="8">
        <v>96142</v>
      </c>
      <c r="K543" s="8">
        <v>25987</v>
      </c>
      <c r="L543" s="8">
        <v>436024</v>
      </c>
      <c r="M543" s="8">
        <v>184462</v>
      </c>
      <c r="N543" s="8">
        <v>118495</v>
      </c>
      <c r="O543" s="8">
        <v>1392779</v>
      </c>
      <c r="P543" s="8">
        <v>8963</v>
      </c>
      <c r="Q543" s="8">
        <v>21476</v>
      </c>
      <c r="R543" s="8">
        <v>258376</v>
      </c>
      <c r="S543" s="8">
        <v>206577</v>
      </c>
      <c r="T543" s="8">
        <v>0</v>
      </c>
    </row>
    <row r="544" spans="1:20">
      <c r="A544" s="1">
        <v>44950</v>
      </c>
      <c r="B544" s="9">
        <f>nyse_gme_volume_by_exchange[[#This Row],[Off Exchange2]]/SUM(nyse_gme_volume_by_exchange[[#This Row],[NYSE National]:[LTSE]])</f>
        <v>0.44415742773309236</v>
      </c>
      <c r="C544" s="12">
        <f>SUM(nyse_gme_volume_by_exchange[[#This Row],[NYSE National]:[LTSE]])</f>
        <v>2381588</v>
      </c>
      <c r="D544" s="8">
        <v>6414</v>
      </c>
      <c r="E544" s="8">
        <v>13582</v>
      </c>
      <c r="F544" s="8">
        <v>11699</v>
      </c>
      <c r="G544" s="8">
        <v>1372</v>
      </c>
      <c r="H544" s="8">
        <v>13422</v>
      </c>
      <c r="I544" s="8">
        <v>412674</v>
      </c>
      <c r="J544" s="8">
        <v>58500</v>
      </c>
      <c r="K544" s="8">
        <v>20958</v>
      </c>
      <c r="L544" s="8">
        <v>229077</v>
      </c>
      <c r="M544" s="8">
        <v>101929</v>
      </c>
      <c r="N544" s="8">
        <v>98825</v>
      </c>
      <c r="O544" s="8">
        <v>1057800</v>
      </c>
      <c r="P544" s="8">
        <v>13093</v>
      </c>
      <c r="Q544" s="8">
        <v>24054</v>
      </c>
      <c r="R544" s="8">
        <v>202017</v>
      </c>
      <c r="S544" s="8">
        <v>116172</v>
      </c>
      <c r="T544" s="8">
        <v>0</v>
      </c>
    </row>
    <row r="545" spans="1:20">
      <c r="A545" s="1">
        <v>44949</v>
      </c>
      <c r="B545" s="9">
        <f>nyse_gme_volume_by_exchange[[#This Row],[Off Exchange2]]/SUM(nyse_gme_volume_by_exchange[[#This Row],[NYSE National]:[LTSE]])</f>
        <v>0.52556936998593207</v>
      </c>
      <c r="C545" s="12">
        <f>SUM(nyse_gme_volume_by_exchange[[#This Row],[NYSE National]:[LTSE]])</f>
        <v>7180173</v>
      </c>
      <c r="D545" s="8">
        <v>13158</v>
      </c>
      <c r="E545" s="8">
        <v>26393</v>
      </c>
      <c r="F545" s="8">
        <v>15712</v>
      </c>
      <c r="G545" s="8">
        <v>3650</v>
      </c>
      <c r="H545" s="8">
        <v>45543</v>
      </c>
      <c r="I545" s="8">
        <v>1154151</v>
      </c>
      <c r="J545" s="8">
        <v>139300</v>
      </c>
      <c r="K545" s="8">
        <v>47177</v>
      </c>
      <c r="L545" s="8">
        <v>619344</v>
      </c>
      <c r="M545" s="8">
        <v>267694</v>
      </c>
      <c r="N545" s="8">
        <v>238404</v>
      </c>
      <c r="O545" s="8">
        <v>3773679</v>
      </c>
      <c r="P545" s="8">
        <v>12314</v>
      </c>
      <c r="Q545" s="8">
        <v>47122</v>
      </c>
      <c r="R545" s="8">
        <v>452491</v>
      </c>
      <c r="S545" s="8">
        <v>324041</v>
      </c>
      <c r="T545" s="8">
        <v>0</v>
      </c>
    </row>
    <row r="546" spans="1:20">
      <c r="A546" s="1">
        <v>44946</v>
      </c>
      <c r="B546" s="9">
        <f>nyse_gme_volume_by_exchange[[#This Row],[Off Exchange2]]/SUM(nyse_gme_volume_by_exchange[[#This Row],[NYSE National]:[LTSE]])</f>
        <v>0.45266785660779246</v>
      </c>
      <c r="C546" s="12">
        <f>SUM(nyse_gme_volume_by_exchange[[#This Row],[NYSE National]:[LTSE]])</f>
        <v>3564322</v>
      </c>
      <c r="D546" s="8">
        <v>14430</v>
      </c>
      <c r="E546" s="8">
        <v>10719</v>
      </c>
      <c r="F546" s="8">
        <v>10112</v>
      </c>
      <c r="G546" s="8">
        <v>4387</v>
      </c>
      <c r="H546" s="8">
        <v>9699</v>
      </c>
      <c r="I546" s="8">
        <v>740224</v>
      </c>
      <c r="J546" s="8">
        <v>109430</v>
      </c>
      <c r="K546" s="8">
        <v>29489</v>
      </c>
      <c r="L546" s="8">
        <v>242820</v>
      </c>
      <c r="M546" s="8">
        <v>130950</v>
      </c>
      <c r="N546" s="8">
        <v>128212</v>
      </c>
      <c r="O546" s="8">
        <v>1613454</v>
      </c>
      <c r="P546" s="8">
        <v>14647</v>
      </c>
      <c r="Q546" s="8">
        <v>32451</v>
      </c>
      <c r="R546" s="8">
        <v>328572</v>
      </c>
      <c r="S546" s="8">
        <v>144726</v>
      </c>
      <c r="T546" s="8">
        <v>0</v>
      </c>
    </row>
    <row r="547" spans="1:20">
      <c r="A547" s="1">
        <v>44945</v>
      </c>
      <c r="B547" s="9">
        <f>nyse_gme_volume_by_exchange[[#This Row],[Off Exchange2]]/SUM(nyse_gme_volume_by_exchange[[#This Row],[NYSE National]:[LTSE]])</f>
        <v>0.42712792452771736</v>
      </c>
      <c r="C547" s="12">
        <f>SUM(nyse_gme_volume_by_exchange[[#This Row],[NYSE National]:[LTSE]])</f>
        <v>4519063</v>
      </c>
      <c r="D547" s="8">
        <v>9375</v>
      </c>
      <c r="E547" s="8">
        <v>17984</v>
      </c>
      <c r="F547" s="8">
        <v>16201</v>
      </c>
      <c r="G547" s="8">
        <v>4736</v>
      </c>
      <c r="H547" s="8">
        <v>17868</v>
      </c>
      <c r="I547" s="8">
        <v>912058</v>
      </c>
      <c r="J547" s="8">
        <v>113570</v>
      </c>
      <c r="K547" s="8">
        <v>46227</v>
      </c>
      <c r="L547" s="8">
        <v>366768</v>
      </c>
      <c r="M547" s="8">
        <v>202612</v>
      </c>
      <c r="N547" s="8">
        <v>206537</v>
      </c>
      <c r="O547" s="8">
        <v>1930218</v>
      </c>
      <c r="P547" s="8">
        <v>10726</v>
      </c>
      <c r="Q547" s="8">
        <v>13139</v>
      </c>
      <c r="R547" s="8">
        <v>408195</v>
      </c>
      <c r="S547" s="8">
        <v>242849</v>
      </c>
      <c r="T547" s="8">
        <v>0</v>
      </c>
    </row>
    <row r="548" spans="1:20">
      <c r="A548" s="1">
        <v>44944</v>
      </c>
      <c r="B548" s="9">
        <f>nyse_gme_volume_by_exchange[[#This Row],[Off Exchange2]]/SUM(nyse_gme_volume_by_exchange[[#This Row],[NYSE National]:[LTSE]])</f>
        <v>0.39175945108733123</v>
      </c>
      <c r="C548" s="12">
        <f>SUM(nyse_gme_volume_by_exchange[[#This Row],[NYSE National]:[LTSE]])</f>
        <v>5540262</v>
      </c>
      <c r="D548" s="8">
        <v>12336</v>
      </c>
      <c r="E548" s="8">
        <v>42996</v>
      </c>
      <c r="F548" s="8">
        <v>9614</v>
      </c>
      <c r="G548" s="8">
        <v>6839</v>
      </c>
      <c r="H548" s="8">
        <v>46374</v>
      </c>
      <c r="I548" s="8">
        <v>1295711</v>
      </c>
      <c r="J548" s="8">
        <v>176990</v>
      </c>
      <c r="K548" s="8">
        <v>52364</v>
      </c>
      <c r="L548" s="8">
        <v>408492</v>
      </c>
      <c r="M548" s="8">
        <v>161826</v>
      </c>
      <c r="N548" s="8">
        <v>333413</v>
      </c>
      <c r="O548" s="8">
        <v>2170450</v>
      </c>
      <c r="P548" s="8">
        <v>65747</v>
      </c>
      <c r="Q548" s="8">
        <v>36516</v>
      </c>
      <c r="R548" s="8">
        <v>494752</v>
      </c>
      <c r="S548" s="8">
        <v>225842</v>
      </c>
      <c r="T548" s="8">
        <v>0</v>
      </c>
    </row>
    <row r="549" spans="1:20">
      <c r="A549" s="1">
        <v>44943</v>
      </c>
      <c r="B549" s="9">
        <f>nyse_gme_volume_by_exchange[[#This Row],[Off Exchange2]]/SUM(nyse_gme_volume_by_exchange[[#This Row],[NYSE National]:[LTSE]])</f>
        <v>0.45070202486638578</v>
      </c>
      <c r="C549" s="12">
        <f>SUM(nyse_gme_volume_by_exchange[[#This Row],[NYSE National]:[LTSE]])</f>
        <v>5338130</v>
      </c>
      <c r="D549" s="8">
        <v>16042</v>
      </c>
      <c r="E549" s="8">
        <v>18094</v>
      </c>
      <c r="F549" s="8">
        <v>5358</v>
      </c>
      <c r="G549" s="8">
        <v>1478</v>
      </c>
      <c r="H549" s="8">
        <v>52613</v>
      </c>
      <c r="I549" s="8">
        <v>1512009</v>
      </c>
      <c r="J549" s="8">
        <v>97368</v>
      </c>
      <c r="K549" s="8">
        <v>37130</v>
      </c>
      <c r="L549" s="8">
        <v>354823</v>
      </c>
      <c r="M549" s="8">
        <v>105118</v>
      </c>
      <c r="N549" s="8">
        <v>159102</v>
      </c>
      <c r="O549" s="8">
        <v>2405906</v>
      </c>
      <c r="P549" s="8">
        <v>30208</v>
      </c>
      <c r="Q549" s="8">
        <v>20862</v>
      </c>
      <c r="R549" s="8">
        <v>358337</v>
      </c>
      <c r="S549" s="8">
        <v>163682</v>
      </c>
      <c r="T549" s="8">
        <v>0</v>
      </c>
    </row>
    <row r="550" spans="1:20">
      <c r="A550" s="1">
        <v>44939</v>
      </c>
      <c r="B550" s="9">
        <f>nyse_gme_volume_by_exchange[[#This Row],[Off Exchange2]]/SUM(nyse_gme_volume_by_exchange[[#This Row],[NYSE National]:[LTSE]])</f>
        <v>0.42687393459743206</v>
      </c>
      <c r="C550" s="12">
        <f>SUM(nyse_gme_volume_by_exchange[[#This Row],[NYSE National]:[LTSE]])</f>
        <v>5494402</v>
      </c>
      <c r="D550" s="8">
        <v>8344</v>
      </c>
      <c r="E550" s="8">
        <v>34506</v>
      </c>
      <c r="F550" s="8">
        <v>21776</v>
      </c>
      <c r="G550" s="8">
        <v>5685</v>
      </c>
      <c r="H550" s="8">
        <v>57043</v>
      </c>
      <c r="I550" s="8">
        <v>1138369</v>
      </c>
      <c r="J550" s="8">
        <v>161021</v>
      </c>
      <c r="K550" s="8">
        <v>28692</v>
      </c>
      <c r="L550" s="8">
        <v>403169</v>
      </c>
      <c r="M550" s="8">
        <v>225722</v>
      </c>
      <c r="N550" s="8">
        <v>292117</v>
      </c>
      <c r="O550" s="8">
        <v>2345417</v>
      </c>
      <c r="P550" s="8">
        <v>14138</v>
      </c>
      <c r="Q550" s="8">
        <v>36376</v>
      </c>
      <c r="R550" s="8">
        <v>501441</v>
      </c>
      <c r="S550" s="8">
        <v>220586</v>
      </c>
      <c r="T550" s="8">
        <v>0</v>
      </c>
    </row>
    <row r="551" spans="1:20">
      <c r="A551" s="1">
        <v>44938</v>
      </c>
      <c r="B551" s="9">
        <f>nyse_gme_volume_by_exchange[[#This Row],[Off Exchange2]]/SUM(nyse_gme_volume_by_exchange[[#This Row],[NYSE National]:[LTSE]])</f>
        <v>0.45727306323541722</v>
      </c>
      <c r="C551" s="12">
        <f>SUM(nyse_gme_volume_by_exchange[[#This Row],[NYSE National]:[LTSE]])</f>
        <v>5877276</v>
      </c>
      <c r="D551" s="8">
        <v>13427</v>
      </c>
      <c r="E551" s="8">
        <v>19723</v>
      </c>
      <c r="F551" s="8">
        <v>9303</v>
      </c>
      <c r="G551" s="8">
        <v>12251</v>
      </c>
      <c r="H551" s="8">
        <v>21073</v>
      </c>
      <c r="I551" s="8">
        <v>1257302</v>
      </c>
      <c r="J551" s="8">
        <v>114812</v>
      </c>
      <c r="K551" s="8">
        <v>44238</v>
      </c>
      <c r="L551" s="8">
        <v>503586</v>
      </c>
      <c r="M551" s="8">
        <v>220575</v>
      </c>
      <c r="N551" s="8">
        <v>260710</v>
      </c>
      <c r="O551" s="8">
        <v>2687520</v>
      </c>
      <c r="P551" s="8">
        <v>21015</v>
      </c>
      <c r="Q551" s="8">
        <v>25130</v>
      </c>
      <c r="R551" s="8">
        <v>484259</v>
      </c>
      <c r="S551" s="8">
        <v>182352</v>
      </c>
      <c r="T551" s="8">
        <v>0</v>
      </c>
    </row>
    <row r="552" spans="1:20">
      <c r="A552" s="1">
        <v>44937</v>
      </c>
      <c r="B552" s="9">
        <f>nyse_gme_volume_by_exchange[[#This Row],[Off Exchange2]]/SUM(nyse_gme_volume_by_exchange[[#This Row],[NYSE National]:[LTSE]])</f>
        <v>0.52101609386247949</v>
      </c>
      <c r="C552" s="12">
        <f>SUM(nyse_gme_volume_by_exchange[[#This Row],[NYSE National]:[LTSE]])</f>
        <v>8412648</v>
      </c>
      <c r="D552" s="8">
        <v>7442</v>
      </c>
      <c r="E552" s="8">
        <v>22304</v>
      </c>
      <c r="F552" s="8">
        <v>19515</v>
      </c>
      <c r="G552" s="8">
        <v>27554</v>
      </c>
      <c r="H552" s="8">
        <v>45151</v>
      </c>
      <c r="I552" s="8">
        <v>1297145</v>
      </c>
      <c r="J552" s="8">
        <v>160374</v>
      </c>
      <c r="K552" s="8">
        <v>67601</v>
      </c>
      <c r="L552" s="8">
        <v>804266</v>
      </c>
      <c r="M552" s="8">
        <v>51684</v>
      </c>
      <c r="N552" s="8">
        <v>487262</v>
      </c>
      <c r="O552" s="8">
        <v>4383125</v>
      </c>
      <c r="P552" s="8">
        <v>10468</v>
      </c>
      <c r="Q552" s="8">
        <v>63948</v>
      </c>
      <c r="R552" s="8">
        <v>662405</v>
      </c>
      <c r="S552" s="8">
        <v>302404</v>
      </c>
      <c r="T552" s="8">
        <v>0</v>
      </c>
    </row>
    <row r="553" spans="1:20">
      <c r="A553" s="1">
        <v>44936</v>
      </c>
      <c r="B553" s="9">
        <f>nyse_gme_volume_by_exchange[[#This Row],[Off Exchange2]]/SUM(nyse_gme_volume_by_exchange[[#This Row],[NYSE National]:[LTSE]])</f>
        <v>0.44427488059300457</v>
      </c>
      <c r="C553" s="12">
        <f>SUM(nyse_gme_volume_by_exchange[[#This Row],[NYSE National]:[LTSE]])</f>
        <v>4402799</v>
      </c>
      <c r="D553" s="8">
        <v>9868</v>
      </c>
      <c r="E553" s="8">
        <v>26888</v>
      </c>
      <c r="F553" s="8">
        <v>7813</v>
      </c>
      <c r="G553" s="8">
        <v>1245</v>
      </c>
      <c r="H553" s="8">
        <v>15037</v>
      </c>
      <c r="I553" s="8">
        <v>808253</v>
      </c>
      <c r="J553" s="8">
        <v>121775</v>
      </c>
      <c r="K553" s="8">
        <v>45933</v>
      </c>
      <c r="L553" s="8">
        <v>394188</v>
      </c>
      <c r="M553" s="8">
        <v>191329</v>
      </c>
      <c r="N553" s="8">
        <v>203993</v>
      </c>
      <c r="O553" s="8">
        <v>1956053</v>
      </c>
      <c r="P553" s="8">
        <v>5854</v>
      </c>
      <c r="Q553" s="8">
        <v>19611</v>
      </c>
      <c r="R553" s="8">
        <v>355189</v>
      </c>
      <c r="S553" s="8">
        <v>239770</v>
      </c>
      <c r="T553" s="8">
        <v>0</v>
      </c>
    </row>
    <row r="554" spans="1:20">
      <c r="A554" s="1">
        <v>44935</v>
      </c>
      <c r="B554" s="9">
        <f>nyse_gme_volume_by_exchange[[#This Row],[Off Exchange2]]/SUM(nyse_gme_volume_by_exchange[[#This Row],[NYSE National]:[LTSE]])</f>
        <v>0.38723964676617761</v>
      </c>
      <c r="C554" s="12">
        <f>SUM(nyse_gme_volume_by_exchange[[#This Row],[NYSE National]:[LTSE]])</f>
        <v>3522426</v>
      </c>
      <c r="D554" s="8">
        <v>27870</v>
      </c>
      <c r="E554" s="8">
        <v>15637</v>
      </c>
      <c r="F554" s="8">
        <v>7696</v>
      </c>
      <c r="G554" s="8">
        <v>27130</v>
      </c>
      <c r="H554" s="8">
        <v>14861</v>
      </c>
      <c r="I554" s="8">
        <v>778947</v>
      </c>
      <c r="J554" s="8">
        <v>109207</v>
      </c>
      <c r="K554" s="8">
        <v>32503</v>
      </c>
      <c r="L554" s="8">
        <v>270259</v>
      </c>
      <c r="M554" s="8">
        <v>162909</v>
      </c>
      <c r="N554" s="8">
        <v>154812</v>
      </c>
      <c r="O554" s="8">
        <v>1364023</v>
      </c>
      <c r="P554" s="8">
        <v>53030</v>
      </c>
      <c r="Q554" s="8">
        <v>79265</v>
      </c>
      <c r="R554" s="8">
        <v>299249</v>
      </c>
      <c r="S554" s="8">
        <v>125028</v>
      </c>
      <c r="T554" s="8">
        <v>0</v>
      </c>
    </row>
    <row r="555" spans="1:20">
      <c r="A555" s="1">
        <v>44932</v>
      </c>
      <c r="B555" s="9">
        <f>nyse_gme_volume_by_exchange[[#This Row],[Off Exchange2]]/SUM(nyse_gme_volume_by_exchange[[#This Row],[NYSE National]:[LTSE]])</f>
        <v>0.40047211931441112</v>
      </c>
      <c r="C555" s="12">
        <f>SUM(nyse_gme_volume_by_exchange[[#This Row],[NYSE National]:[LTSE]])</f>
        <v>4823357</v>
      </c>
      <c r="D555" s="8">
        <v>27861</v>
      </c>
      <c r="E555" s="8">
        <v>38682</v>
      </c>
      <c r="F555" s="8">
        <v>9238</v>
      </c>
      <c r="G555" s="8">
        <v>6037</v>
      </c>
      <c r="H555" s="8">
        <v>11957</v>
      </c>
      <c r="I555" s="8">
        <v>927777</v>
      </c>
      <c r="J555" s="8">
        <v>118535</v>
      </c>
      <c r="K555" s="8">
        <v>35628</v>
      </c>
      <c r="L555" s="8">
        <v>478404</v>
      </c>
      <c r="M555" s="8">
        <v>115717</v>
      </c>
      <c r="N555" s="8">
        <v>298021</v>
      </c>
      <c r="O555" s="8">
        <v>1931620</v>
      </c>
      <c r="P555" s="8">
        <v>6614</v>
      </c>
      <c r="Q555" s="8">
        <v>17587</v>
      </c>
      <c r="R555" s="8">
        <v>542328</v>
      </c>
      <c r="S555" s="8">
        <v>257351</v>
      </c>
      <c r="T555" s="8">
        <v>0</v>
      </c>
    </row>
    <row r="556" spans="1:20">
      <c r="A556" s="1">
        <v>44931</v>
      </c>
      <c r="B556" s="9">
        <f>nyse_gme_volume_by_exchange[[#This Row],[Off Exchange2]]/SUM(nyse_gme_volume_by_exchange[[#This Row],[NYSE National]:[LTSE]])</f>
        <v>0.41531230275624492</v>
      </c>
      <c r="C556" s="12">
        <f>SUM(nyse_gme_volume_by_exchange[[#This Row],[NYSE National]:[LTSE]])</f>
        <v>5785988</v>
      </c>
      <c r="D556" s="8">
        <v>11614</v>
      </c>
      <c r="E556" s="8">
        <v>22010</v>
      </c>
      <c r="F556" s="8">
        <v>9092</v>
      </c>
      <c r="G556" s="8">
        <v>6774</v>
      </c>
      <c r="H556" s="8">
        <v>17108</v>
      </c>
      <c r="I556" s="8">
        <v>1271534</v>
      </c>
      <c r="J556" s="8">
        <v>174089</v>
      </c>
      <c r="K556" s="8">
        <v>58836</v>
      </c>
      <c r="L556" s="8">
        <v>551958</v>
      </c>
      <c r="M556" s="8">
        <v>125303</v>
      </c>
      <c r="N556" s="8">
        <v>288693</v>
      </c>
      <c r="O556" s="8">
        <v>2402992</v>
      </c>
      <c r="P556" s="8">
        <v>3195</v>
      </c>
      <c r="Q556" s="8">
        <v>22922</v>
      </c>
      <c r="R556" s="8">
        <v>603254</v>
      </c>
      <c r="S556" s="8">
        <v>216614</v>
      </c>
      <c r="T556" s="8">
        <v>0</v>
      </c>
    </row>
    <row r="557" spans="1:20">
      <c r="A557" s="1">
        <v>44930</v>
      </c>
      <c r="B557" s="9">
        <f>nyse_gme_volume_by_exchange[[#This Row],[Off Exchange2]]/SUM(nyse_gme_volume_by_exchange[[#This Row],[NYSE National]:[LTSE]])</f>
        <v>0.36780420580957807</v>
      </c>
      <c r="C557" s="12">
        <f>SUM(nyse_gme_volume_by_exchange[[#This Row],[NYSE National]:[LTSE]])</f>
        <v>1898279</v>
      </c>
      <c r="D557" s="8">
        <v>4753</v>
      </c>
      <c r="E557" s="8">
        <v>10634</v>
      </c>
      <c r="F557" s="8">
        <v>3396</v>
      </c>
      <c r="G557" s="8">
        <v>5186</v>
      </c>
      <c r="H557" s="8">
        <v>14492</v>
      </c>
      <c r="I557" s="8">
        <v>511246</v>
      </c>
      <c r="J557" s="8">
        <v>91660</v>
      </c>
      <c r="K557" s="8">
        <v>18475</v>
      </c>
      <c r="L557" s="8">
        <v>124963</v>
      </c>
      <c r="M557" s="8">
        <v>50096</v>
      </c>
      <c r="N557" s="8">
        <v>82249</v>
      </c>
      <c r="O557" s="8">
        <v>698195</v>
      </c>
      <c r="P557" s="8">
        <v>39813</v>
      </c>
      <c r="Q557" s="8">
        <v>6962</v>
      </c>
      <c r="R557" s="8">
        <v>171058</v>
      </c>
      <c r="S557" s="8">
        <v>65101</v>
      </c>
      <c r="T557" s="8">
        <v>0</v>
      </c>
    </row>
    <row r="558" spans="1:20">
      <c r="A558" s="1">
        <v>44929</v>
      </c>
      <c r="B558" s="9">
        <f>nyse_gme_volume_by_exchange[[#This Row],[Off Exchange2]]/SUM(nyse_gme_volume_by_exchange[[#This Row],[NYSE National]:[LTSE]])</f>
        <v>0.52095791825041926</v>
      </c>
      <c r="C558" s="12">
        <f>SUM(nyse_gme_volume_by_exchange[[#This Row],[NYSE National]:[LTSE]])</f>
        <v>5135219</v>
      </c>
      <c r="D558" s="8">
        <v>8992</v>
      </c>
      <c r="E558" s="8">
        <v>8199</v>
      </c>
      <c r="F558" s="8">
        <v>3365</v>
      </c>
      <c r="G558" s="8">
        <v>2628</v>
      </c>
      <c r="H558" s="8">
        <v>11812</v>
      </c>
      <c r="I558" s="8">
        <v>908133</v>
      </c>
      <c r="J558" s="8">
        <v>183325</v>
      </c>
      <c r="K558" s="8">
        <v>27634</v>
      </c>
      <c r="L558" s="8">
        <v>298991</v>
      </c>
      <c r="M558" s="8">
        <v>119237</v>
      </c>
      <c r="N558" s="8">
        <v>250697</v>
      </c>
      <c r="O558" s="8">
        <v>2675233</v>
      </c>
      <c r="P558" s="8">
        <v>7642</v>
      </c>
      <c r="Q558" s="8">
        <v>17065</v>
      </c>
      <c r="R558" s="8">
        <v>418068</v>
      </c>
      <c r="S558" s="8">
        <v>194198</v>
      </c>
      <c r="T558" s="8">
        <v>0</v>
      </c>
    </row>
    <row r="559" spans="1:20">
      <c r="A559" s="1">
        <v>44925</v>
      </c>
      <c r="B559" s="9">
        <f>nyse_gme_volume_by_exchange[[#This Row],[Off Exchange2]]/SUM(nyse_gme_volume_by_exchange[[#This Row],[NYSE National]:[LTSE]])</f>
        <v>0.40454076869942029</v>
      </c>
      <c r="C559" s="12">
        <f>SUM(nyse_gme_volume_by_exchange[[#This Row],[NYSE National]:[LTSE]])</f>
        <v>2669548</v>
      </c>
      <c r="D559" s="8">
        <v>5017</v>
      </c>
      <c r="E559" s="8">
        <v>10310</v>
      </c>
      <c r="F559" s="8">
        <v>4743</v>
      </c>
      <c r="G559" s="8">
        <v>6513</v>
      </c>
      <c r="H559" s="8">
        <v>7585</v>
      </c>
      <c r="I559" s="8">
        <v>616516</v>
      </c>
      <c r="J559" s="8">
        <v>65118</v>
      </c>
      <c r="K559" s="8">
        <v>18460</v>
      </c>
      <c r="L559" s="8">
        <v>290424</v>
      </c>
      <c r="M559" s="8">
        <v>69299</v>
      </c>
      <c r="N559" s="8">
        <v>109390</v>
      </c>
      <c r="O559" s="8">
        <v>1079941</v>
      </c>
      <c r="P559" s="8">
        <v>2485</v>
      </c>
      <c r="Q559" s="8">
        <v>19338</v>
      </c>
      <c r="R559" s="8">
        <v>271709</v>
      </c>
      <c r="S559" s="8">
        <v>92700</v>
      </c>
      <c r="T559" s="8">
        <v>0</v>
      </c>
    </row>
    <row r="560" spans="1:20">
      <c r="A560" s="1">
        <v>44924</v>
      </c>
      <c r="B560" s="9">
        <f>nyse_gme_volume_by_exchange[[#This Row],[Off Exchange2]]/SUM(nyse_gme_volume_by_exchange[[#This Row],[NYSE National]:[LTSE]])</f>
        <v>0.33149072095416554</v>
      </c>
      <c r="C560" s="12">
        <f>SUM(nyse_gme_volume_by_exchange[[#This Row],[NYSE National]:[LTSE]])</f>
        <v>3442757</v>
      </c>
      <c r="D560" s="8">
        <v>11108</v>
      </c>
      <c r="E560" s="8">
        <v>10092</v>
      </c>
      <c r="F560" s="8">
        <v>9786</v>
      </c>
      <c r="G560" s="8">
        <v>7065</v>
      </c>
      <c r="H560" s="8">
        <v>10632</v>
      </c>
      <c r="I560" s="8">
        <v>1078648</v>
      </c>
      <c r="J560" s="8">
        <v>85666</v>
      </c>
      <c r="K560" s="8">
        <v>33773</v>
      </c>
      <c r="L560" s="8">
        <v>308645</v>
      </c>
      <c r="M560" s="8">
        <v>75186</v>
      </c>
      <c r="N560" s="8">
        <v>217018</v>
      </c>
      <c r="O560" s="8">
        <v>1141242</v>
      </c>
      <c r="P560" s="8">
        <v>2045</v>
      </c>
      <c r="Q560" s="8">
        <v>13707</v>
      </c>
      <c r="R560" s="8">
        <v>271663</v>
      </c>
      <c r="S560" s="8">
        <v>166481</v>
      </c>
      <c r="T560" s="8">
        <v>0</v>
      </c>
    </row>
    <row r="561" spans="1:20">
      <c r="A561" s="1">
        <v>44923</v>
      </c>
      <c r="B561" s="9">
        <f>nyse_gme_volume_by_exchange[[#This Row],[Off Exchange2]]/SUM(nyse_gme_volume_by_exchange[[#This Row],[NYSE National]:[LTSE]])</f>
        <v>0.5286202801414388</v>
      </c>
      <c r="C561" s="12">
        <f>SUM(nyse_gme_volume_by_exchange[[#This Row],[NYSE National]:[LTSE]])</f>
        <v>5671992</v>
      </c>
      <c r="D561" s="8">
        <v>22320</v>
      </c>
      <c r="E561" s="8">
        <v>38807</v>
      </c>
      <c r="F561" s="8">
        <v>13922</v>
      </c>
      <c r="G561" s="8">
        <v>7044</v>
      </c>
      <c r="H561" s="8">
        <v>31881</v>
      </c>
      <c r="I561" s="8">
        <v>804336</v>
      </c>
      <c r="J561" s="8">
        <v>140576</v>
      </c>
      <c r="K561" s="8">
        <v>59887</v>
      </c>
      <c r="L561" s="8">
        <v>391332</v>
      </c>
      <c r="M561" s="8">
        <v>113687</v>
      </c>
      <c r="N561" s="8">
        <v>247423</v>
      </c>
      <c r="O561" s="8">
        <v>2998330</v>
      </c>
      <c r="P561" s="8">
        <v>1180</v>
      </c>
      <c r="Q561" s="8">
        <v>11913</v>
      </c>
      <c r="R561" s="8">
        <v>561210</v>
      </c>
      <c r="S561" s="8">
        <v>228144</v>
      </c>
      <c r="T561" s="8">
        <v>0</v>
      </c>
    </row>
    <row r="562" spans="1:20">
      <c r="A562" s="1">
        <v>44922</v>
      </c>
      <c r="B562" s="9">
        <f>nyse_gme_volume_by_exchange[[#This Row],[Off Exchange2]]/SUM(nyse_gme_volume_by_exchange[[#This Row],[NYSE National]:[LTSE]])</f>
        <v>0.44018565345821736</v>
      </c>
      <c r="C562" s="12">
        <f>SUM(nyse_gme_volume_by_exchange[[#This Row],[NYSE National]:[LTSE]])</f>
        <v>4233048</v>
      </c>
      <c r="D562" s="8">
        <v>19625</v>
      </c>
      <c r="E562" s="8">
        <v>14430</v>
      </c>
      <c r="F562" s="8">
        <v>9778</v>
      </c>
      <c r="G562" s="8">
        <v>9090</v>
      </c>
      <c r="H562" s="8">
        <v>34667</v>
      </c>
      <c r="I562" s="8">
        <v>774384</v>
      </c>
      <c r="J562" s="8">
        <v>161294</v>
      </c>
      <c r="K562" s="8">
        <v>64235</v>
      </c>
      <c r="L562" s="8">
        <v>422776</v>
      </c>
      <c r="M562" s="8">
        <v>92895</v>
      </c>
      <c r="N562" s="8">
        <v>186389</v>
      </c>
      <c r="O562" s="8">
        <v>1863327</v>
      </c>
      <c r="P562" s="8">
        <v>5327</v>
      </c>
      <c r="Q562" s="8">
        <v>12548</v>
      </c>
      <c r="R562" s="8">
        <v>368855</v>
      </c>
      <c r="S562" s="8">
        <v>193428</v>
      </c>
      <c r="T562" s="8">
        <v>0</v>
      </c>
    </row>
    <row r="563" spans="1:20">
      <c r="A563" s="1">
        <v>44918</v>
      </c>
      <c r="B563" s="9">
        <f>nyse_gme_volume_by_exchange[[#This Row],[Off Exchange2]]/SUM(nyse_gme_volume_by_exchange[[#This Row],[NYSE National]:[LTSE]])</f>
        <v>0.36145371070612664</v>
      </c>
      <c r="C563" s="12">
        <f>SUM(nyse_gme_volume_by_exchange[[#This Row],[NYSE National]:[LTSE]])</f>
        <v>3174827</v>
      </c>
      <c r="D563" s="8">
        <v>12073</v>
      </c>
      <c r="E563" s="8">
        <v>28173</v>
      </c>
      <c r="F563" s="8">
        <v>10241</v>
      </c>
      <c r="G563" s="8">
        <v>15503</v>
      </c>
      <c r="H563" s="8">
        <v>9611</v>
      </c>
      <c r="I563" s="8">
        <v>607423</v>
      </c>
      <c r="J563" s="8">
        <v>91664</v>
      </c>
      <c r="K563" s="8">
        <v>49258</v>
      </c>
      <c r="L563" s="8">
        <v>258001</v>
      </c>
      <c r="M563" s="8">
        <v>83943</v>
      </c>
      <c r="N563" s="8">
        <v>254483</v>
      </c>
      <c r="O563" s="8">
        <v>1147553</v>
      </c>
      <c r="P563" s="8">
        <v>1043</v>
      </c>
      <c r="Q563" s="8">
        <v>11255</v>
      </c>
      <c r="R563" s="8">
        <v>394425</v>
      </c>
      <c r="S563" s="8">
        <v>200178</v>
      </c>
      <c r="T563" s="8">
        <v>0</v>
      </c>
    </row>
    <row r="564" spans="1:20">
      <c r="A564" s="1">
        <v>44917</v>
      </c>
      <c r="B564" s="9">
        <f>nyse_gme_volume_by_exchange[[#This Row],[Off Exchange2]]/SUM(nyse_gme_volume_by_exchange[[#This Row],[NYSE National]:[LTSE]])</f>
        <v>0.41209823251036165</v>
      </c>
      <c r="C564" s="12">
        <f>SUM(nyse_gme_volume_by_exchange[[#This Row],[NYSE National]:[LTSE]])</f>
        <v>5342549</v>
      </c>
      <c r="D564" s="8">
        <v>5642</v>
      </c>
      <c r="E564" s="8">
        <v>15374</v>
      </c>
      <c r="F564" s="8">
        <v>8836</v>
      </c>
      <c r="G564" s="8">
        <v>3777</v>
      </c>
      <c r="H564" s="8">
        <v>11185</v>
      </c>
      <c r="I564" s="8">
        <v>1198980</v>
      </c>
      <c r="J564" s="8">
        <v>129416</v>
      </c>
      <c r="K564" s="8">
        <v>40475</v>
      </c>
      <c r="L564" s="8">
        <v>452003</v>
      </c>
      <c r="M564" s="8">
        <v>112218</v>
      </c>
      <c r="N564" s="8">
        <v>268213</v>
      </c>
      <c r="O564" s="8">
        <v>2201655</v>
      </c>
      <c r="P564" s="8">
        <v>11474</v>
      </c>
      <c r="Q564" s="8">
        <v>58387</v>
      </c>
      <c r="R564" s="8">
        <v>594583</v>
      </c>
      <c r="S564" s="8">
        <v>230331</v>
      </c>
      <c r="T564" s="8">
        <v>0</v>
      </c>
    </row>
    <row r="565" spans="1:20">
      <c r="A565" s="1">
        <v>44916</v>
      </c>
      <c r="B565" s="9">
        <f>nyse_gme_volume_by_exchange[[#This Row],[Off Exchange2]]/SUM(nyse_gme_volume_by_exchange[[#This Row],[NYSE National]:[LTSE]])</f>
        <v>0.35737494715522383</v>
      </c>
      <c r="C565" s="12">
        <f>SUM(nyse_gme_volume_by_exchange[[#This Row],[NYSE National]:[LTSE]])</f>
        <v>2793559</v>
      </c>
      <c r="D565" s="8">
        <v>6876</v>
      </c>
      <c r="E565" s="8">
        <v>8004</v>
      </c>
      <c r="F565" s="8">
        <v>6504</v>
      </c>
      <c r="G565" s="8">
        <v>10136</v>
      </c>
      <c r="H565" s="8">
        <v>23002</v>
      </c>
      <c r="I565" s="8">
        <v>707440</v>
      </c>
      <c r="J565" s="8">
        <v>80623</v>
      </c>
      <c r="K565" s="8">
        <v>17599</v>
      </c>
      <c r="L565" s="8">
        <v>203422</v>
      </c>
      <c r="M565" s="8">
        <v>77642</v>
      </c>
      <c r="N565" s="8">
        <v>127677</v>
      </c>
      <c r="O565" s="8">
        <v>998348</v>
      </c>
      <c r="P565" s="8">
        <v>3476</v>
      </c>
      <c r="Q565" s="8">
        <v>11626</v>
      </c>
      <c r="R565" s="8">
        <v>431448</v>
      </c>
      <c r="S565" s="8">
        <v>79736</v>
      </c>
      <c r="T565" s="8">
        <v>0</v>
      </c>
    </row>
    <row r="566" spans="1:20">
      <c r="A566" s="1">
        <v>44915</v>
      </c>
      <c r="B566" s="9">
        <f>nyse_gme_volume_by_exchange[[#This Row],[Off Exchange2]]/SUM(nyse_gme_volume_by_exchange[[#This Row],[NYSE National]:[LTSE]])</f>
        <v>0.33531131034762995</v>
      </c>
      <c r="C566" s="12">
        <f>SUM(nyse_gme_volume_by_exchange[[#This Row],[NYSE National]:[LTSE]])</f>
        <v>4478987</v>
      </c>
      <c r="D566" s="8">
        <v>30819</v>
      </c>
      <c r="E566" s="8">
        <v>12277</v>
      </c>
      <c r="F566" s="8">
        <v>10514</v>
      </c>
      <c r="G566" s="8">
        <v>39271</v>
      </c>
      <c r="H566" s="8">
        <v>8154</v>
      </c>
      <c r="I566" s="8">
        <v>1275051</v>
      </c>
      <c r="J566" s="8">
        <v>104647</v>
      </c>
      <c r="K566" s="8">
        <v>46207</v>
      </c>
      <c r="L566" s="8">
        <v>290113</v>
      </c>
      <c r="M566" s="8">
        <v>178280</v>
      </c>
      <c r="N566" s="8">
        <v>240405</v>
      </c>
      <c r="O566" s="8">
        <v>1501855</v>
      </c>
      <c r="P566" s="8">
        <v>12528</v>
      </c>
      <c r="Q566" s="8">
        <v>85337</v>
      </c>
      <c r="R566" s="8">
        <v>479909</v>
      </c>
      <c r="S566" s="8">
        <v>163620</v>
      </c>
      <c r="T566" s="8">
        <v>0</v>
      </c>
    </row>
    <row r="567" spans="1:20">
      <c r="A567" s="1">
        <v>44914</v>
      </c>
      <c r="B567" s="9">
        <f>nyse_gme_volume_by_exchange[[#This Row],[Off Exchange2]]/SUM(nyse_gme_volume_by_exchange[[#This Row],[NYSE National]:[LTSE]])</f>
        <v>0.35805096980576229</v>
      </c>
      <c r="C567" s="12">
        <f>SUM(nyse_gme_volume_by_exchange[[#This Row],[NYSE National]:[LTSE]])</f>
        <v>3688419</v>
      </c>
      <c r="D567" s="8">
        <v>6936</v>
      </c>
      <c r="E567" s="8">
        <v>17975</v>
      </c>
      <c r="F567" s="8">
        <v>9898</v>
      </c>
      <c r="G567" s="8">
        <v>6523</v>
      </c>
      <c r="H567" s="8">
        <v>8081</v>
      </c>
      <c r="I567" s="8">
        <v>817830</v>
      </c>
      <c r="J567" s="8">
        <v>132307</v>
      </c>
      <c r="K567" s="8">
        <v>26663</v>
      </c>
      <c r="L567" s="8">
        <v>484822</v>
      </c>
      <c r="M567" s="8">
        <v>99379</v>
      </c>
      <c r="N567" s="8">
        <v>185461</v>
      </c>
      <c r="O567" s="8">
        <v>1320642</v>
      </c>
      <c r="P567" s="8">
        <v>21402</v>
      </c>
      <c r="Q567" s="8">
        <v>29052</v>
      </c>
      <c r="R567" s="8">
        <v>382370</v>
      </c>
      <c r="S567" s="8">
        <v>139078</v>
      </c>
      <c r="T567" s="8">
        <v>0</v>
      </c>
    </row>
    <row r="568" spans="1:20">
      <c r="A568" s="1">
        <v>44911</v>
      </c>
      <c r="B568" s="9">
        <f>nyse_gme_volume_by_exchange[[#This Row],[Off Exchange2]]/SUM(nyse_gme_volume_by_exchange[[#This Row],[NYSE National]:[LTSE]])</f>
        <v>0.43286316634073291</v>
      </c>
      <c r="C568" s="12">
        <f>SUM(nyse_gme_volume_by_exchange[[#This Row],[NYSE National]:[LTSE]])</f>
        <v>9379717</v>
      </c>
      <c r="D568" s="8">
        <v>12163</v>
      </c>
      <c r="E568" s="8">
        <v>20807</v>
      </c>
      <c r="F568" s="8">
        <v>9536</v>
      </c>
      <c r="G568" s="8">
        <v>6268</v>
      </c>
      <c r="H568" s="8">
        <v>16072</v>
      </c>
      <c r="I568" s="8">
        <v>3554563</v>
      </c>
      <c r="J568" s="8">
        <v>130476</v>
      </c>
      <c r="K568" s="8">
        <v>59491</v>
      </c>
      <c r="L568" s="8">
        <v>400248</v>
      </c>
      <c r="M568" s="8">
        <v>152426</v>
      </c>
      <c r="N568" s="8">
        <v>164148</v>
      </c>
      <c r="O568" s="8">
        <v>4060134</v>
      </c>
      <c r="P568" s="8">
        <v>7843</v>
      </c>
      <c r="Q568" s="8">
        <v>13445</v>
      </c>
      <c r="R568" s="8">
        <v>542013</v>
      </c>
      <c r="S568" s="8">
        <v>230084</v>
      </c>
      <c r="T568" s="8">
        <v>0</v>
      </c>
    </row>
    <row r="569" spans="1:20">
      <c r="A569" s="1">
        <v>44910</v>
      </c>
      <c r="B569" s="9">
        <f>nyse_gme_volume_by_exchange[[#This Row],[Off Exchange2]]/SUM(nyse_gme_volume_by_exchange[[#This Row],[NYSE National]:[LTSE]])</f>
        <v>0.5024543363407501</v>
      </c>
      <c r="C569" s="12">
        <f>SUM(nyse_gme_volume_by_exchange[[#This Row],[NYSE National]:[LTSE]])</f>
        <v>6444512</v>
      </c>
      <c r="D569" s="8">
        <v>9470</v>
      </c>
      <c r="E569" s="8">
        <v>21935</v>
      </c>
      <c r="F569" s="8">
        <v>22542</v>
      </c>
      <c r="G569" s="8">
        <v>6123</v>
      </c>
      <c r="H569" s="8">
        <v>17525</v>
      </c>
      <c r="I569" s="8">
        <v>1080920</v>
      </c>
      <c r="J569" s="8">
        <v>142363</v>
      </c>
      <c r="K569" s="8">
        <v>64059</v>
      </c>
      <c r="L569" s="8">
        <v>430044</v>
      </c>
      <c r="M569" s="8">
        <v>206467</v>
      </c>
      <c r="N569" s="8">
        <v>345653</v>
      </c>
      <c r="O569" s="8">
        <v>3238073</v>
      </c>
      <c r="P569" s="8">
        <v>5271</v>
      </c>
      <c r="Q569" s="8">
        <v>22225</v>
      </c>
      <c r="R569" s="8">
        <v>612584</v>
      </c>
      <c r="S569" s="8">
        <v>219258</v>
      </c>
      <c r="T569" s="8">
        <v>0</v>
      </c>
    </row>
    <row r="570" spans="1:20">
      <c r="A570" s="1">
        <v>44909</v>
      </c>
      <c r="B570" s="9">
        <f>nyse_gme_volume_by_exchange[[#This Row],[Off Exchange2]]/SUM(nyse_gme_volume_by_exchange[[#This Row],[NYSE National]:[LTSE]])</f>
        <v>0.33982176889894217</v>
      </c>
      <c r="C570" s="12">
        <f>SUM(nyse_gme_volume_by_exchange[[#This Row],[NYSE National]:[LTSE]])</f>
        <v>4604808</v>
      </c>
      <c r="D570" s="8">
        <v>17694</v>
      </c>
      <c r="E570" s="8">
        <v>19920</v>
      </c>
      <c r="F570" s="8">
        <v>12243</v>
      </c>
      <c r="G570" s="8">
        <v>10280</v>
      </c>
      <c r="H570" s="8">
        <v>29831</v>
      </c>
      <c r="I570" s="8">
        <v>1126185</v>
      </c>
      <c r="J570" s="8">
        <v>136039</v>
      </c>
      <c r="K570" s="8">
        <v>37220</v>
      </c>
      <c r="L570" s="8">
        <v>461867</v>
      </c>
      <c r="M570" s="8">
        <v>148214</v>
      </c>
      <c r="N570" s="8">
        <v>223251</v>
      </c>
      <c r="O570" s="8">
        <v>1564814</v>
      </c>
      <c r="P570" s="8">
        <v>16070</v>
      </c>
      <c r="Q570" s="8">
        <v>19930</v>
      </c>
      <c r="R570" s="8">
        <v>589699</v>
      </c>
      <c r="S570" s="8">
        <v>191551</v>
      </c>
      <c r="T570" s="8">
        <v>0</v>
      </c>
    </row>
    <row r="571" spans="1:20">
      <c r="A571" s="1">
        <v>44908</v>
      </c>
      <c r="B571" s="9">
        <f>nyse_gme_volume_by_exchange[[#This Row],[Off Exchange2]]/SUM(nyse_gme_volume_by_exchange[[#This Row],[NYSE National]:[LTSE]])</f>
        <v>0.38838320451227359</v>
      </c>
      <c r="C571" s="12">
        <f>SUM(nyse_gme_volume_by_exchange[[#This Row],[NYSE National]:[LTSE]])</f>
        <v>6305646</v>
      </c>
      <c r="D571" s="8">
        <v>22087</v>
      </c>
      <c r="E571" s="8">
        <v>23326</v>
      </c>
      <c r="F571" s="8">
        <v>22574</v>
      </c>
      <c r="G571" s="8">
        <v>7869</v>
      </c>
      <c r="H571" s="8">
        <v>30413</v>
      </c>
      <c r="I571" s="8">
        <v>1543715</v>
      </c>
      <c r="J571" s="8">
        <v>207294</v>
      </c>
      <c r="K571" s="8">
        <v>80131</v>
      </c>
      <c r="L571" s="8">
        <v>535318</v>
      </c>
      <c r="M571" s="8">
        <v>196239</v>
      </c>
      <c r="N571" s="8">
        <v>347192</v>
      </c>
      <c r="O571" s="8">
        <v>2449007</v>
      </c>
      <c r="P571" s="8">
        <v>12875</v>
      </c>
      <c r="Q571" s="8">
        <v>38059</v>
      </c>
      <c r="R571" s="8">
        <v>583451</v>
      </c>
      <c r="S571" s="8">
        <v>206096</v>
      </c>
      <c r="T571" s="8">
        <v>0</v>
      </c>
    </row>
    <row r="572" spans="1:20">
      <c r="A572" s="1">
        <v>44907</v>
      </c>
      <c r="B572" s="9">
        <f>nyse_gme_volume_by_exchange[[#This Row],[Off Exchange2]]/SUM(nyse_gme_volume_by_exchange[[#This Row],[NYSE National]:[LTSE]])</f>
        <v>0.36024185538008224</v>
      </c>
      <c r="C572" s="12">
        <f>SUM(nyse_gme_volume_by_exchange[[#This Row],[NYSE National]:[LTSE]])</f>
        <v>3750175</v>
      </c>
      <c r="D572" s="8">
        <v>7263</v>
      </c>
      <c r="E572" s="8">
        <v>11215</v>
      </c>
      <c r="F572" s="8">
        <v>8007</v>
      </c>
      <c r="G572" s="8">
        <v>4007</v>
      </c>
      <c r="H572" s="8">
        <v>12364</v>
      </c>
      <c r="I572" s="8">
        <v>1197346</v>
      </c>
      <c r="J572" s="8">
        <v>95555</v>
      </c>
      <c r="K572" s="8">
        <v>29539</v>
      </c>
      <c r="L572" s="8">
        <v>309379</v>
      </c>
      <c r="M572" s="8">
        <v>80525</v>
      </c>
      <c r="N572" s="8">
        <v>174474</v>
      </c>
      <c r="O572" s="8">
        <v>1350970</v>
      </c>
      <c r="P572" s="8">
        <v>4573</v>
      </c>
      <c r="Q572" s="8">
        <v>9892</v>
      </c>
      <c r="R572" s="8">
        <v>334542</v>
      </c>
      <c r="S572" s="8">
        <v>120524</v>
      </c>
      <c r="T572" s="8">
        <v>0</v>
      </c>
    </row>
    <row r="573" spans="1:20">
      <c r="A573" s="1">
        <v>44904</v>
      </c>
      <c r="B573" s="9">
        <f>nyse_gme_volume_by_exchange[[#This Row],[Off Exchange2]]/SUM(nyse_gme_volume_by_exchange[[#This Row],[NYSE National]:[LTSE]])</f>
        <v>0.36347789878716108</v>
      </c>
      <c r="C573" s="12">
        <f>SUM(nyse_gme_volume_by_exchange[[#This Row],[NYSE National]:[LTSE]])</f>
        <v>5326676</v>
      </c>
      <c r="D573" s="8">
        <v>6940</v>
      </c>
      <c r="E573" s="8">
        <v>21815</v>
      </c>
      <c r="F573" s="8">
        <v>10050</v>
      </c>
      <c r="G573" s="8">
        <v>6646</v>
      </c>
      <c r="H573" s="8">
        <v>7542</v>
      </c>
      <c r="I573" s="8">
        <v>1369474</v>
      </c>
      <c r="J573" s="8">
        <v>176797</v>
      </c>
      <c r="K573" s="8">
        <v>34717</v>
      </c>
      <c r="L573" s="8">
        <v>652848</v>
      </c>
      <c r="M573" s="8">
        <v>145705</v>
      </c>
      <c r="N573" s="8">
        <v>206883</v>
      </c>
      <c r="O573" s="8">
        <v>1936129</v>
      </c>
      <c r="P573" s="8">
        <v>9981</v>
      </c>
      <c r="Q573" s="8">
        <v>21397</v>
      </c>
      <c r="R573" s="8">
        <v>505620</v>
      </c>
      <c r="S573" s="8">
        <v>214132</v>
      </c>
      <c r="T573" s="8">
        <v>0</v>
      </c>
    </row>
    <row r="574" spans="1:20">
      <c r="A574" s="1">
        <v>44903</v>
      </c>
      <c r="B574" s="9">
        <f>nyse_gme_volume_by_exchange[[#This Row],[Off Exchange2]]/SUM(nyse_gme_volume_by_exchange[[#This Row],[NYSE National]:[LTSE]])</f>
        <v>0.41846272854173233</v>
      </c>
      <c r="C574" s="12">
        <f>SUM(nyse_gme_volume_by_exchange[[#This Row],[NYSE National]:[LTSE]])</f>
        <v>10251410</v>
      </c>
      <c r="D574" s="8">
        <v>39944</v>
      </c>
      <c r="E574" s="8">
        <v>63580</v>
      </c>
      <c r="F574" s="8">
        <v>25723</v>
      </c>
      <c r="G574" s="8">
        <v>32203</v>
      </c>
      <c r="H574" s="8">
        <v>49083</v>
      </c>
      <c r="I574" s="8">
        <v>2015201</v>
      </c>
      <c r="J574" s="8">
        <v>291892</v>
      </c>
      <c r="K574" s="8">
        <v>80590</v>
      </c>
      <c r="L574" s="8">
        <v>1153154</v>
      </c>
      <c r="M574" s="8">
        <v>240601</v>
      </c>
      <c r="N574" s="8">
        <v>482312</v>
      </c>
      <c r="O574" s="8">
        <v>4289833</v>
      </c>
      <c r="P574" s="8">
        <v>22384</v>
      </c>
      <c r="Q574" s="8">
        <v>46497</v>
      </c>
      <c r="R574" s="8">
        <v>989426</v>
      </c>
      <c r="S574" s="8">
        <v>428987</v>
      </c>
      <c r="T574" s="8">
        <v>0</v>
      </c>
    </row>
    <row r="575" spans="1:20">
      <c r="A575" s="1">
        <v>44902</v>
      </c>
      <c r="B575" s="9">
        <f>nyse_gme_volume_by_exchange[[#This Row],[Off Exchange2]]/SUM(nyse_gme_volume_by_exchange[[#This Row],[NYSE National]:[LTSE]])</f>
        <v>0.35447022546867174</v>
      </c>
      <c r="C575" s="12">
        <f>SUM(nyse_gme_volume_by_exchange[[#This Row],[NYSE National]:[LTSE]])</f>
        <v>10078429</v>
      </c>
      <c r="D575" s="8">
        <v>21053</v>
      </c>
      <c r="E575" s="8">
        <v>42080</v>
      </c>
      <c r="F575" s="8">
        <v>28639</v>
      </c>
      <c r="G575" s="8">
        <v>39471</v>
      </c>
      <c r="H575" s="8">
        <v>30778</v>
      </c>
      <c r="I575" s="8">
        <v>1869532</v>
      </c>
      <c r="J575" s="8">
        <v>221666</v>
      </c>
      <c r="K575" s="8">
        <v>84087</v>
      </c>
      <c r="L575" s="8">
        <v>1244200</v>
      </c>
      <c r="M575" s="8">
        <v>291200</v>
      </c>
      <c r="N575" s="8">
        <v>871164</v>
      </c>
      <c r="O575" s="8">
        <v>3572503</v>
      </c>
      <c r="P575" s="8">
        <v>12055</v>
      </c>
      <c r="Q575" s="8">
        <v>29319</v>
      </c>
      <c r="R575" s="8">
        <v>1218500</v>
      </c>
      <c r="S575" s="8">
        <v>502182</v>
      </c>
      <c r="T575" s="8">
        <v>0</v>
      </c>
    </row>
    <row r="576" spans="1:20">
      <c r="A576" s="1">
        <v>44901</v>
      </c>
      <c r="B576" s="9">
        <f>nyse_gme_volume_by_exchange[[#This Row],[Off Exchange2]]/SUM(nyse_gme_volume_by_exchange[[#This Row],[NYSE National]:[LTSE]])</f>
        <v>0.37103618771467617</v>
      </c>
      <c r="C576" s="12">
        <f>SUM(nyse_gme_volume_by_exchange[[#This Row],[NYSE National]:[LTSE]])</f>
        <v>7697640</v>
      </c>
      <c r="D576" s="8">
        <v>13070</v>
      </c>
      <c r="E576" s="8">
        <v>11660</v>
      </c>
      <c r="F576" s="8">
        <v>23706</v>
      </c>
      <c r="G576" s="8">
        <v>40742</v>
      </c>
      <c r="H576" s="8">
        <v>14329</v>
      </c>
      <c r="I576" s="8">
        <v>1691087</v>
      </c>
      <c r="J576" s="8">
        <v>203782</v>
      </c>
      <c r="K576" s="8">
        <v>57545</v>
      </c>
      <c r="L576" s="8">
        <v>743298</v>
      </c>
      <c r="M576" s="8">
        <v>213717</v>
      </c>
      <c r="N576" s="8">
        <v>514932</v>
      </c>
      <c r="O576" s="8">
        <v>2856103</v>
      </c>
      <c r="P576" s="8">
        <v>4356</v>
      </c>
      <c r="Q576" s="8">
        <v>28532</v>
      </c>
      <c r="R576" s="8">
        <v>931034</v>
      </c>
      <c r="S576" s="8">
        <v>349747</v>
      </c>
      <c r="T576" s="8">
        <v>0</v>
      </c>
    </row>
    <row r="577" spans="1:20">
      <c r="A577" s="1">
        <v>44900</v>
      </c>
      <c r="B577" s="9">
        <f>nyse_gme_volume_by_exchange[[#This Row],[Off Exchange2]]/SUM(nyse_gme_volume_by_exchange[[#This Row],[NYSE National]:[LTSE]])</f>
        <v>0.37674906564031357</v>
      </c>
      <c r="C577" s="12">
        <f>SUM(nyse_gme_volume_by_exchange[[#This Row],[NYSE National]:[LTSE]])</f>
        <v>4973727</v>
      </c>
      <c r="D577" s="8">
        <v>17174</v>
      </c>
      <c r="E577" s="8">
        <v>45139</v>
      </c>
      <c r="F577" s="8">
        <v>12642</v>
      </c>
      <c r="G577" s="8">
        <v>40713</v>
      </c>
      <c r="H577" s="8">
        <v>38748</v>
      </c>
      <c r="I577" s="8">
        <v>1083724</v>
      </c>
      <c r="J577" s="8">
        <v>133607</v>
      </c>
      <c r="K577" s="8">
        <v>44283</v>
      </c>
      <c r="L577" s="8">
        <v>570354</v>
      </c>
      <c r="M577" s="8">
        <v>118120</v>
      </c>
      <c r="N577" s="8">
        <v>253537</v>
      </c>
      <c r="O577" s="8">
        <v>1873847</v>
      </c>
      <c r="P577" s="8">
        <v>6077</v>
      </c>
      <c r="Q577" s="8">
        <v>20695</v>
      </c>
      <c r="R577" s="8">
        <v>517735</v>
      </c>
      <c r="S577" s="8">
        <v>197332</v>
      </c>
      <c r="T577" s="8">
        <v>0</v>
      </c>
    </row>
    <row r="578" spans="1:20">
      <c r="A578" s="1">
        <v>44897</v>
      </c>
      <c r="B578" s="9">
        <f>nyse_gme_volume_by_exchange[[#This Row],[Off Exchange2]]/SUM(nyse_gme_volume_by_exchange[[#This Row],[NYSE National]:[LTSE]])</f>
        <v>0.4208712051117971</v>
      </c>
      <c r="C578" s="12">
        <f>SUM(nyse_gme_volume_by_exchange[[#This Row],[NYSE National]:[LTSE]])</f>
        <v>4577177</v>
      </c>
      <c r="D578" s="8">
        <v>14918</v>
      </c>
      <c r="E578" s="8">
        <v>12424</v>
      </c>
      <c r="F578" s="8">
        <v>8637</v>
      </c>
      <c r="G578" s="8">
        <v>7717</v>
      </c>
      <c r="H578" s="8">
        <v>9033</v>
      </c>
      <c r="I578" s="8">
        <v>765772</v>
      </c>
      <c r="J578" s="8">
        <v>106483</v>
      </c>
      <c r="K578" s="8">
        <v>42451</v>
      </c>
      <c r="L578" s="8">
        <v>595266</v>
      </c>
      <c r="M578" s="8">
        <v>146476</v>
      </c>
      <c r="N578" s="8">
        <v>243640</v>
      </c>
      <c r="O578" s="8">
        <v>1926402</v>
      </c>
      <c r="P578" s="8">
        <v>5682</v>
      </c>
      <c r="Q578" s="8">
        <v>18559</v>
      </c>
      <c r="R578" s="8">
        <v>463824</v>
      </c>
      <c r="S578" s="8">
        <v>209893</v>
      </c>
      <c r="T578" s="8">
        <v>0</v>
      </c>
    </row>
    <row r="579" spans="1:20">
      <c r="A579" s="1">
        <v>44896</v>
      </c>
      <c r="B579" s="9">
        <f>nyse_gme_volume_by_exchange[[#This Row],[Off Exchange2]]/SUM(nyse_gme_volume_by_exchange[[#This Row],[NYSE National]:[LTSE]])</f>
        <v>0.52471059679160792</v>
      </c>
      <c r="C579" s="12">
        <f>SUM(nyse_gme_volume_by_exchange[[#This Row],[NYSE National]:[LTSE]])</f>
        <v>7615154</v>
      </c>
      <c r="D579" s="8">
        <v>10355</v>
      </c>
      <c r="E579" s="8">
        <v>33439</v>
      </c>
      <c r="F579" s="8">
        <v>15551</v>
      </c>
      <c r="G579" s="8">
        <v>16012</v>
      </c>
      <c r="H579" s="8">
        <v>19860</v>
      </c>
      <c r="I579" s="8">
        <v>908797</v>
      </c>
      <c r="J579" s="8">
        <v>145840</v>
      </c>
      <c r="K579" s="8">
        <v>65281</v>
      </c>
      <c r="L579" s="8">
        <v>922079</v>
      </c>
      <c r="M579" s="8">
        <v>217060</v>
      </c>
      <c r="N579" s="8">
        <v>386775</v>
      </c>
      <c r="O579" s="8">
        <v>3995752</v>
      </c>
      <c r="P579" s="8">
        <v>13103</v>
      </c>
      <c r="Q579" s="8">
        <v>23856</v>
      </c>
      <c r="R579" s="8">
        <v>625164</v>
      </c>
      <c r="S579" s="8">
        <v>216230</v>
      </c>
      <c r="T579" s="8">
        <v>0</v>
      </c>
    </row>
    <row r="580" spans="1:20">
      <c r="A580" s="1">
        <v>44895</v>
      </c>
      <c r="B580" s="9">
        <f>nyse_gme_volume_by_exchange[[#This Row],[Off Exchange2]]/SUM(nyse_gme_volume_by_exchange[[#This Row],[NYSE National]:[LTSE]])</f>
        <v>0.39661085636665189</v>
      </c>
      <c r="C580" s="12">
        <f>SUM(nyse_gme_volume_by_exchange[[#This Row],[NYSE National]:[LTSE]])</f>
        <v>3730972</v>
      </c>
      <c r="D580" s="8">
        <v>10637</v>
      </c>
      <c r="E580" s="8">
        <v>10428</v>
      </c>
      <c r="F580" s="8">
        <v>4198</v>
      </c>
      <c r="G580" s="8">
        <v>10895</v>
      </c>
      <c r="H580" s="8">
        <v>10448</v>
      </c>
      <c r="I580" s="8">
        <v>1017350</v>
      </c>
      <c r="J580" s="8">
        <v>86335</v>
      </c>
      <c r="K580" s="8">
        <v>44579</v>
      </c>
      <c r="L580" s="8">
        <v>367932</v>
      </c>
      <c r="M580" s="8">
        <v>118100</v>
      </c>
      <c r="N580" s="8">
        <v>125523</v>
      </c>
      <c r="O580" s="8">
        <v>1479744</v>
      </c>
      <c r="P580" s="8">
        <v>9824</v>
      </c>
      <c r="Q580" s="8">
        <v>16653</v>
      </c>
      <c r="R580" s="8">
        <v>277141</v>
      </c>
      <c r="S580" s="8">
        <v>141185</v>
      </c>
      <c r="T580" s="8">
        <v>0</v>
      </c>
    </row>
    <row r="581" spans="1:20">
      <c r="A581" s="1">
        <v>44894</v>
      </c>
      <c r="B581" s="9">
        <f>nyse_gme_volume_by_exchange[[#This Row],[Off Exchange2]]/SUM(nyse_gme_volume_by_exchange[[#This Row],[NYSE National]:[LTSE]])</f>
        <v>0.42893041571400908</v>
      </c>
      <c r="C581" s="12">
        <f>SUM(nyse_gme_volume_by_exchange[[#This Row],[NYSE National]:[LTSE]])</f>
        <v>1946747</v>
      </c>
      <c r="D581" s="8">
        <v>3016</v>
      </c>
      <c r="E581" s="8">
        <v>4700</v>
      </c>
      <c r="F581" s="8">
        <v>3072</v>
      </c>
      <c r="G581" s="8">
        <v>2941</v>
      </c>
      <c r="H581" s="8">
        <v>4827</v>
      </c>
      <c r="I581" s="8">
        <v>374254</v>
      </c>
      <c r="J581" s="8">
        <v>55876</v>
      </c>
      <c r="K581" s="8">
        <v>11043</v>
      </c>
      <c r="L581" s="8">
        <v>308560</v>
      </c>
      <c r="M581" s="8">
        <v>62613</v>
      </c>
      <c r="N581" s="8">
        <v>61321</v>
      </c>
      <c r="O581" s="8">
        <v>835019</v>
      </c>
      <c r="P581" s="8">
        <v>2996</v>
      </c>
      <c r="Q581" s="8">
        <v>7572</v>
      </c>
      <c r="R581" s="8">
        <v>147273</v>
      </c>
      <c r="S581" s="8">
        <v>61664</v>
      </c>
      <c r="T581" s="8">
        <v>0</v>
      </c>
    </row>
    <row r="582" spans="1:20">
      <c r="A582" s="1">
        <v>44893</v>
      </c>
      <c r="B582" s="9">
        <f>nyse_gme_volume_by_exchange[[#This Row],[Off Exchange2]]/SUM(nyse_gme_volume_by_exchange[[#This Row],[NYSE National]:[LTSE]])</f>
        <v>0.40663492198045109</v>
      </c>
      <c r="C582" s="12">
        <f>SUM(nyse_gme_volume_by_exchange[[#This Row],[NYSE National]:[LTSE]])</f>
        <v>2453744</v>
      </c>
      <c r="D582" s="8">
        <v>2245</v>
      </c>
      <c r="E582" s="8">
        <v>3770</v>
      </c>
      <c r="F582" s="8">
        <v>5077</v>
      </c>
      <c r="G582" s="8">
        <v>1358</v>
      </c>
      <c r="H582" s="8">
        <v>7218</v>
      </c>
      <c r="I582" s="8">
        <v>602250</v>
      </c>
      <c r="J582" s="8">
        <v>39808</v>
      </c>
      <c r="K582" s="8">
        <v>15578</v>
      </c>
      <c r="L582" s="8">
        <v>300029</v>
      </c>
      <c r="M582" s="8">
        <v>73237</v>
      </c>
      <c r="N582" s="8">
        <v>100085</v>
      </c>
      <c r="O582" s="8">
        <v>997778</v>
      </c>
      <c r="P582" s="8">
        <v>3418</v>
      </c>
      <c r="Q582" s="8">
        <v>10002</v>
      </c>
      <c r="R582" s="8">
        <v>189454</v>
      </c>
      <c r="S582" s="8">
        <v>102437</v>
      </c>
      <c r="T582" s="8">
        <v>0</v>
      </c>
    </row>
    <row r="583" spans="1:20">
      <c r="A583" s="1">
        <v>44890</v>
      </c>
      <c r="B583" s="9">
        <f>nyse_gme_volume_by_exchange[[#This Row],[Off Exchange2]]/SUM(nyse_gme_volume_by_exchange[[#This Row],[NYSE National]:[LTSE]])</f>
        <v>0.40017457913957422</v>
      </c>
      <c r="C583" s="12">
        <f>SUM(nyse_gme_volume_by_exchange[[#This Row],[NYSE National]:[LTSE]])</f>
        <v>1122700</v>
      </c>
      <c r="D583" s="8">
        <v>1205</v>
      </c>
      <c r="E583" s="8">
        <v>6784</v>
      </c>
      <c r="F583" s="8">
        <v>5148</v>
      </c>
      <c r="G583" s="8">
        <v>2619</v>
      </c>
      <c r="H583" s="8">
        <v>7942</v>
      </c>
      <c r="I583" s="8">
        <v>262677</v>
      </c>
      <c r="J583" s="8">
        <v>28891</v>
      </c>
      <c r="K583" s="8">
        <v>5287</v>
      </c>
      <c r="L583" s="8">
        <v>125805</v>
      </c>
      <c r="M583" s="8">
        <v>26936</v>
      </c>
      <c r="N583" s="8">
        <v>52953</v>
      </c>
      <c r="O583" s="8">
        <v>449276</v>
      </c>
      <c r="P583" s="8">
        <v>2660</v>
      </c>
      <c r="Q583" s="8">
        <v>3181</v>
      </c>
      <c r="R583" s="8">
        <v>105091</v>
      </c>
      <c r="S583" s="8">
        <v>36245</v>
      </c>
      <c r="T583" s="8">
        <v>0</v>
      </c>
    </row>
    <row r="584" spans="1:20">
      <c r="A584" s="1">
        <v>44888</v>
      </c>
      <c r="B584" s="9">
        <f>nyse_gme_volume_by_exchange[[#This Row],[Off Exchange2]]/SUM(nyse_gme_volume_by_exchange[[#This Row],[NYSE National]:[LTSE]])</f>
        <v>0.39438595414560268</v>
      </c>
      <c r="C584" s="12">
        <f>SUM(nyse_gme_volume_by_exchange[[#This Row],[NYSE National]:[LTSE]])</f>
        <v>2737491</v>
      </c>
      <c r="D584" s="8">
        <v>2751</v>
      </c>
      <c r="E584" s="8">
        <v>9429</v>
      </c>
      <c r="F584" s="8">
        <v>6289</v>
      </c>
      <c r="G584" s="8">
        <v>3792</v>
      </c>
      <c r="H584" s="8">
        <v>6693</v>
      </c>
      <c r="I584" s="8">
        <v>645493</v>
      </c>
      <c r="J584" s="8">
        <v>61135</v>
      </c>
      <c r="K584" s="8">
        <v>27374</v>
      </c>
      <c r="L584" s="8">
        <v>310352</v>
      </c>
      <c r="M584" s="8">
        <v>87741</v>
      </c>
      <c r="N584" s="8">
        <v>119210</v>
      </c>
      <c r="O584" s="8">
        <v>1079628</v>
      </c>
      <c r="P584" s="8">
        <v>11479</v>
      </c>
      <c r="Q584" s="8">
        <v>19938</v>
      </c>
      <c r="R584" s="8">
        <v>231750</v>
      </c>
      <c r="S584" s="8">
        <v>114437</v>
      </c>
      <c r="T584" s="8">
        <v>0</v>
      </c>
    </row>
    <row r="585" spans="1:20">
      <c r="A585" s="1">
        <v>44887</v>
      </c>
      <c r="B585" s="9">
        <f>nyse_gme_volume_by_exchange[[#This Row],[Off Exchange2]]/SUM(nyse_gme_volume_by_exchange[[#This Row],[NYSE National]:[LTSE]])</f>
        <v>0.40957437525970414</v>
      </c>
      <c r="C585" s="12">
        <f>SUM(nyse_gme_volume_by_exchange[[#This Row],[NYSE National]:[LTSE]])</f>
        <v>4240402</v>
      </c>
      <c r="D585" s="8">
        <v>6769</v>
      </c>
      <c r="E585" s="8">
        <v>29182</v>
      </c>
      <c r="F585" s="8">
        <v>12039</v>
      </c>
      <c r="G585" s="8">
        <v>4562</v>
      </c>
      <c r="H585" s="8">
        <v>10890</v>
      </c>
      <c r="I585" s="8">
        <v>953321</v>
      </c>
      <c r="J585" s="8">
        <v>105192</v>
      </c>
      <c r="K585" s="8">
        <v>41445</v>
      </c>
      <c r="L585" s="8">
        <v>453993</v>
      </c>
      <c r="M585" s="8">
        <v>133538</v>
      </c>
      <c r="N585" s="8">
        <v>174370</v>
      </c>
      <c r="O585" s="8">
        <v>1736760</v>
      </c>
      <c r="P585" s="8">
        <v>14175</v>
      </c>
      <c r="Q585" s="8">
        <v>18562</v>
      </c>
      <c r="R585" s="8">
        <v>343091</v>
      </c>
      <c r="S585" s="8">
        <v>202513</v>
      </c>
      <c r="T585" s="8">
        <v>0</v>
      </c>
    </row>
    <row r="586" spans="1:20">
      <c r="A586" s="1">
        <v>44886</v>
      </c>
      <c r="B586" s="9">
        <f>nyse_gme_volume_by_exchange[[#This Row],[Off Exchange2]]/SUM(nyse_gme_volume_by_exchange[[#This Row],[NYSE National]:[LTSE]])</f>
        <v>0.41200533328291744</v>
      </c>
      <c r="C586" s="12">
        <f>SUM(nyse_gme_volume_by_exchange[[#This Row],[NYSE National]:[LTSE]])</f>
        <v>4443042</v>
      </c>
      <c r="D586" s="8">
        <v>6275</v>
      </c>
      <c r="E586" s="8">
        <v>22996</v>
      </c>
      <c r="F586" s="8">
        <v>11836</v>
      </c>
      <c r="G586" s="8">
        <v>10765</v>
      </c>
      <c r="H586" s="8">
        <v>14462</v>
      </c>
      <c r="I586" s="8">
        <v>929831</v>
      </c>
      <c r="J586" s="8">
        <v>90751</v>
      </c>
      <c r="K586" s="8">
        <v>22178</v>
      </c>
      <c r="L586" s="8">
        <v>598093</v>
      </c>
      <c r="M586" s="8">
        <v>152358</v>
      </c>
      <c r="N586" s="8">
        <v>168969</v>
      </c>
      <c r="O586" s="8">
        <v>1830557</v>
      </c>
      <c r="P586" s="8">
        <v>8770</v>
      </c>
      <c r="Q586" s="8">
        <v>16111</v>
      </c>
      <c r="R586" s="8">
        <v>379073</v>
      </c>
      <c r="S586" s="8">
        <v>180017</v>
      </c>
      <c r="T586" s="8">
        <v>0</v>
      </c>
    </row>
    <row r="587" spans="1:20">
      <c r="A587" s="1">
        <v>44883</v>
      </c>
      <c r="B587" s="9">
        <f>nyse_gme_volume_by_exchange[[#This Row],[Off Exchange2]]/SUM(nyse_gme_volume_by_exchange[[#This Row],[NYSE National]:[LTSE]])</f>
        <v>0.39508219447856258</v>
      </c>
      <c r="C587" s="12">
        <f>SUM(nyse_gme_volume_by_exchange[[#This Row],[NYSE National]:[LTSE]])</f>
        <v>3087312</v>
      </c>
      <c r="D587" s="8">
        <v>7794</v>
      </c>
      <c r="E587" s="8">
        <v>20805</v>
      </c>
      <c r="F587" s="8">
        <v>16120</v>
      </c>
      <c r="G587" s="8">
        <v>1604</v>
      </c>
      <c r="H587" s="8">
        <v>9896</v>
      </c>
      <c r="I587" s="8">
        <v>648628</v>
      </c>
      <c r="J587" s="8">
        <v>67196</v>
      </c>
      <c r="K587" s="8">
        <v>26059</v>
      </c>
      <c r="L587" s="8">
        <v>382916</v>
      </c>
      <c r="M587" s="8">
        <v>126563</v>
      </c>
      <c r="N587" s="8">
        <v>131007</v>
      </c>
      <c r="O587" s="8">
        <v>1219742</v>
      </c>
      <c r="P587" s="8">
        <v>13694</v>
      </c>
      <c r="Q587" s="8">
        <v>17079</v>
      </c>
      <c r="R587" s="8">
        <v>297735</v>
      </c>
      <c r="S587" s="8">
        <v>100474</v>
      </c>
      <c r="T587" s="8">
        <v>0</v>
      </c>
    </row>
    <row r="588" spans="1:20">
      <c r="A588" s="1">
        <v>44882</v>
      </c>
      <c r="B588" s="9">
        <f>nyse_gme_volume_by_exchange[[#This Row],[Off Exchange2]]/SUM(nyse_gme_volume_by_exchange[[#This Row],[NYSE National]:[LTSE]])</f>
        <v>0.43705386204578028</v>
      </c>
      <c r="C588" s="12">
        <f>SUM(nyse_gme_volume_by_exchange[[#This Row],[NYSE National]:[LTSE]])</f>
        <v>2477793</v>
      </c>
      <c r="D588" s="8">
        <v>1704</v>
      </c>
      <c r="E588" s="8">
        <v>2221</v>
      </c>
      <c r="F588" s="8">
        <v>2671</v>
      </c>
      <c r="G588" s="8">
        <v>1054</v>
      </c>
      <c r="H588" s="8">
        <v>3402</v>
      </c>
      <c r="I588" s="8">
        <v>480522</v>
      </c>
      <c r="J588" s="8">
        <v>67064</v>
      </c>
      <c r="K588" s="8">
        <v>9481</v>
      </c>
      <c r="L588" s="8">
        <v>298227</v>
      </c>
      <c r="M588" s="8">
        <v>81531</v>
      </c>
      <c r="N588" s="8">
        <v>112288</v>
      </c>
      <c r="O588" s="8">
        <v>1082929</v>
      </c>
      <c r="P588" s="8">
        <v>4936</v>
      </c>
      <c r="Q588" s="8">
        <v>8902</v>
      </c>
      <c r="R588" s="8">
        <v>224599</v>
      </c>
      <c r="S588" s="8">
        <v>96262</v>
      </c>
      <c r="T588" s="8">
        <v>0</v>
      </c>
    </row>
    <row r="589" spans="1:20">
      <c r="A589" s="1">
        <v>44881</v>
      </c>
      <c r="B589" s="9">
        <f>nyse_gme_volume_by_exchange[[#This Row],[Off Exchange2]]/SUM(nyse_gme_volume_by_exchange[[#This Row],[NYSE National]:[LTSE]])</f>
        <v>0.36473931987269276</v>
      </c>
      <c r="C589" s="12">
        <f>SUM(nyse_gme_volume_by_exchange[[#This Row],[NYSE National]:[LTSE]])</f>
        <v>2452335</v>
      </c>
      <c r="D589" s="8">
        <v>3674</v>
      </c>
      <c r="E589" s="8">
        <v>6146</v>
      </c>
      <c r="F589" s="8">
        <v>5855</v>
      </c>
      <c r="G589" s="8">
        <v>3692</v>
      </c>
      <c r="H589" s="8">
        <v>3561</v>
      </c>
      <c r="I589" s="8">
        <v>633890</v>
      </c>
      <c r="J589" s="8">
        <v>48533</v>
      </c>
      <c r="K589" s="8">
        <v>13373</v>
      </c>
      <c r="L589" s="8">
        <v>275170</v>
      </c>
      <c r="M589" s="8">
        <v>55351</v>
      </c>
      <c r="N589" s="8">
        <v>154491</v>
      </c>
      <c r="O589" s="8">
        <v>894463</v>
      </c>
      <c r="P589" s="8">
        <v>4656</v>
      </c>
      <c r="Q589" s="8">
        <v>8407</v>
      </c>
      <c r="R589" s="8">
        <v>230957</v>
      </c>
      <c r="S589" s="8">
        <v>110116</v>
      </c>
      <c r="T589" s="8">
        <v>0</v>
      </c>
    </row>
    <row r="590" spans="1:20">
      <c r="A590" s="1">
        <v>44880</v>
      </c>
      <c r="B590" s="9">
        <f>nyse_gme_volume_by_exchange[[#This Row],[Off Exchange2]]/SUM(nyse_gme_volume_by_exchange[[#This Row],[NYSE National]:[LTSE]])</f>
        <v>0.38788032214541052</v>
      </c>
      <c r="C590" s="12">
        <f>SUM(nyse_gme_volume_by_exchange[[#This Row],[NYSE National]:[LTSE]])</f>
        <v>5391975</v>
      </c>
      <c r="D590" s="8">
        <v>6284</v>
      </c>
      <c r="E590" s="8">
        <v>18120</v>
      </c>
      <c r="F590" s="8">
        <v>10935</v>
      </c>
      <c r="G590" s="8">
        <v>5766</v>
      </c>
      <c r="H590" s="8">
        <v>13047</v>
      </c>
      <c r="I590" s="8">
        <v>1090360</v>
      </c>
      <c r="J590" s="8">
        <v>109926</v>
      </c>
      <c r="K590" s="8">
        <v>49209</v>
      </c>
      <c r="L590" s="8">
        <v>842454</v>
      </c>
      <c r="M590" s="8">
        <v>126467</v>
      </c>
      <c r="N590" s="8">
        <v>276707</v>
      </c>
      <c r="O590" s="8">
        <v>2091441</v>
      </c>
      <c r="P590" s="8">
        <v>11994</v>
      </c>
      <c r="Q590" s="8">
        <v>26839</v>
      </c>
      <c r="R590" s="8">
        <v>516075</v>
      </c>
      <c r="S590" s="8">
        <v>196351</v>
      </c>
      <c r="T590" s="8">
        <v>0</v>
      </c>
    </row>
    <row r="591" spans="1:20">
      <c r="A591" s="1">
        <v>44879</v>
      </c>
      <c r="B591" s="9">
        <f>nyse_gme_volume_by_exchange[[#This Row],[Off Exchange2]]/SUM(nyse_gme_volume_by_exchange[[#This Row],[NYSE National]:[LTSE]])</f>
        <v>0.3826992007511113</v>
      </c>
      <c r="C591" s="12">
        <f>SUM(nyse_gme_volume_by_exchange[[#This Row],[NYSE National]:[LTSE]])</f>
        <v>4358342</v>
      </c>
      <c r="D591" s="8">
        <v>12169</v>
      </c>
      <c r="E591" s="8">
        <v>12236</v>
      </c>
      <c r="F591" s="8">
        <v>13206</v>
      </c>
      <c r="G591" s="8">
        <v>15758</v>
      </c>
      <c r="H591" s="8">
        <v>23227</v>
      </c>
      <c r="I591" s="8">
        <v>902922</v>
      </c>
      <c r="J591" s="8">
        <v>136771</v>
      </c>
      <c r="K591" s="8">
        <v>60740</v>
      </c>
      <c r="L591" s="8">
        <v>453995</v>
      </c>
      <c r="M591" s="8">
        <v>130232</v>
      </c>
      <c r="N591" s="8">
        <v>228498</v>
      </c>
      <c r="O591" s="8">
        <v>1667934</v>
      </c>
      <c r="P591" s="8">
        <v>8558</v>
      </c>
      <c r="Q591" s="8">
        <v>31320</v>
      </c>
      <c r="R591" s="8">
        <v>506205</v>
      </c>
      <c r="S591" s="8">
        <v>154571</v>
      </c>
      <c r="T591" s="8">
        <v>0</v>
      </c>
    </row>
    <row r="592" spans="1:20">
      <c r="A592" s="1">
        <v>44876</v>
      </c>
      <c r="B592" s="9">
        <f>nyse_gme_volume_by_exchange[[#This Row],[Off Exchange2]]/SUM(nyse_gme_volume_by_exchange[[#This Row],[NYSE National]:[LTSE]])</f>
        <v>0.3779749645149168</v>
      </c>
      <c r="C592" s="12">
        <f>SUM(nyse_gme_volume_by_exchange[[#This Row],[NYSE National]:[LTSE]])</f>
        <v>3986182</v>
      </c>
      <c r="D592" s="8">
        <v>5247</v>
      </c>
      <c r="E592" s="8">
        <v>34273</v>
      </c>
      <c r="F592" s="8">
        <v>9492</v>
      </c>
      <c r="G592" s="8">
        <v>6836</v>
      </c>
      <c r="H592" s="8">
        <v>19129</v>
      </c>
      <c r="I592" s="8">
        <v>876291</v>
      </c>
      <c r="J592" s="8">
        <v>119644</v>
      </c>
      <c r="K592" s="8">
        <v>24211</v>
      </c>
      <c r="L592" s="8">
        <v>482414</v>
      </c>
      <c r="M592" s="8">
        <v>147056</v>
      </c>
      <c r="N592" s="8">
        <v>212925</v>
      </c>
      <c r="O592" s="8">
        <v>1506677</v>
      </c>
      <c r="P592" s="8">
        <v>6058</v>
      </c>
      <c r="Q592" s="8">
        <v>25027</v>
      </c>
      <c r="R592" s="8">
        <v>349867</v>
      </c>
      <c r="S592" s="8">
        <v>161035</v>
      </c>
      <c r="T592" s="8">
        <v>0</v>
      </c>
    </row>
    <row r="593" spans="1:20">
      <c r="A593" s="1">
        <v>44875</v>
      </c>
      <c r="B593" s="9">
        <f>nyse_gme_volume_by_exchange[[#This Row],[Off Exchange2]]/SUM(nyse_gme_volume_by_exchange[[#This Row],[NYSE National]:[LTSE]])</f>
        <v>0.39349383909979962</v>
      </c>
      <c r="C593" s="12">
        <f>SUM(nyse_gme_volume_by_exchange[[#This Row],[NYSE National]:[LTSE]])</f>
        <v>6104952</v>
      </c>
      <c r="D593" s="8">
        <v>6386</v>
      </c>
      <c r="E593" s="8">
        <v>30039</v>
      </c>
      <c r="F593" s="8">
        <v>8073</v>
      </c>
      <c r="G593" s="8">
        <v>4754</v>
      </c>
      <c r="H593" s="8">
        <v>10610</v>
      </c>
      <c r="I593" s="8">
        <v>1130660</v>
      </c>
      <c r="J593" s="8">
        <v>149679</v>
      </c>
      <c r="K593" s="8">
        <v>78445</v>
      </c>
      <c r="L593" s="8">
        <v>1048234</v>
      </c>
      <c r="M593" s="8">
        <v>142179</v>
      </c>
      <c r="N593" s="8">
        <v>306381</v>
      </c>
      <c r="O593" s="8">
        <v>2402261</v>
      </c>
      <c r="P593" s="8">
        <v>13260</v>
      </c>
      <c r="Q593" s="8">
        <v>18518</v>
      </c>
      <c r="R593" s="8">
        <v>526202</v>
      </c>
      <c r="S593" s="8">
        <v>229271</v>
      </c>
      <c r="T593" s="8">
        <v>0</v>
      </c>
    </row>
    <row r="594" spans="1:20">
      <c r="A594" s="1">
        <v>44874</v>
      </c>
      <c r="B594" s="9">
        <f>nyse_gme_volume_by_exchange[[#This Row],[Off Exchange2]]/SUM(nyse_gme_volume_by_exchange[[#This Row],[NYSE National]:[LTSE]])</f>
        <v>0.36589274595543625</v>
      </c>
      <c r="C594" s="12">
        <f>SUM(nyse_gme_volume_by_exchange[[#This Row],[NYSE National]:[LTSE]])</f>
        <v>8463830</v>
      </c>
      <c r="D594" s="8">
        <v>39458</v>
      </c>
      <c r="E594" s="8">
        <v>50062</v>
      </c>
      <c r="F594" s="8">
        <v>34234</v>
      </c>
      <c r="G594" s="8">
        <v>27338</v>
      </c>
      <c r="H594" s="8">
        <v>36503</v>
      </c>
      <c r="I594" s="8">
        <v>1726621</v>
      </c>
      <c r="J594" s="8">
        <v>352104</v>
      </c>
      <c r="K594" s="8">
        <v>88485</v>
      </c>
      <c r="L594" s="8">
        <v>1105083</v>
      </c>
      <c r="M594" s="8">
        <v>270263</v>
      </c>
      <c r="N594" s="8">
        <v>383768</v>
      </c>
      <c r="O594" s="8">
        <v>3096854</v>
      </c>
      <c r="P594" s="8">
        <v>15787</v>
      </c>
      <c r="Q594" s="8">
        <v>45364</v>
      </c>
      <c r="R594" s="8">
        <v>760791</v>
      </c>
      <c r="S594" s="8">
        <v>431115</v>
      </c>
      <c r="T594" s="8">
        <v>0</v>
      </c>
    </row>
    <row r="595" spans="1:20">
      <c r="A595" s="1">
        <v>44873</v>
      </c>
      <c r="B595" s="9">
        <f>nyse_gme_volume_by_exchange[[#This Row],[Off Exchange2]]/SUM(nyse_gme_volume_by_exchange[[#This Row],[NYSE National]:[LTSE]])</f>
        <v>0.34966306483949178</v>
      </c>
      <c r="C595" s="12">
        <f>SUM(nyse_gme_volume_by_exchange[[#This Row],[NYSE National]:[LTSE]])</f>
        <v>4695117</v>
      </c>
      <c r="D595" s="8">
        <v>11659</v>
      </c>
      <c r="E595" s="8">
        <v>13016</v>
      </c>
      <c r="F595" s="8">
        <v>7508</v>
      </c>
      <c r="G595" s="8">
        <v>15712</v>
      </c>
      <c r="H595" s="8">
        <v>17136</v>
      </c>
      <c r="I595" s="8">
        <v>967520</v>
      </c>
      <c r="J595" s="8">
        <v>156068</v>
      </c>
      <c r="K595" s="8">
        <v>72122</v>
      </c>
      <c r="L595" s="8">
        <v>522390</v>
      </c>
      <c r="M595" s="8">
        <v>142368</v>
      </c>
      <c r="N595" s="8">
        <v>364123</v>
      </c>
      <c r="O595" s="8">
        <v>1641709</v>
      </c>
      <c r="P595" s="8">
        <v>15456</v>
      </c>
      <c r="Q595" s="8">
        <v>19577</v>
      </c>
      <c r="R595" s="8">
        <v>524157</v>
      </c>
      <c r="S595" s="8">
        <v>204596</v>
      </c>
      <c r="T595" s="8">
        <v>0</v>
      </c>
    </row>
    <row r="596" spans="1:20">
      <c r="A596" s="1">
        <v>44872</v>
      </c>
      <c r="B596" s="9">
        <f>nyse_gme_volume_by_exchange[[#This Row],[Off Exchange2]]/SUM(nyse_gme_volume_by_exchange[[#This Row],[NYSE National]:[LTSE]])</f>
        <v>0.37648610106713221</v>
      </c>
      <c r="C596" s="12">
        <f>SUM(nyse_gme_volume_by_exchange[[#This Row],[NYSE National]:[LTSE]])</f>
        <v>3303527</v>
      </c>
      <c r="D596" s="8">
        <v>5735</v>
      </c>
      <c r="E596" s="8">
        <v>8491</v>
      </c>
      <c r="F596" s="8">
        <v>5764</v>
      </c>
      <c r="G596" s="8">
        <v>5029</v>
      </c>
      <c r="H596" s="8">
        <v>9439</v>
      </c>
      <c r="I596" s="8">
        <v>758851</v>
      </c>
      <c r="J596" s="8">
        <v>98893</v>
      </c>
      <c r="K596" s="8">
        <v>17307</v>
      </c>
      <c r="L596" s="8">
        <v>451654</v>
      </c>
      <c r="M596" s="8">
        <v>102791</v>
      </c>
      <c r="N596" s="8">
        <v>178363</v>
      </c>
      <c r="O596" s="8">
        <v>1243732</v>
      </c>
      <c r="P596" s="8">
        <v>8987</v>
      </c>
      <c r="Q596" s="8">
        <v>8017</v>
      </c>
      <c r="R596" s="8">
        <v>237854</v>
      </c>
      <c r="S596" s="8">
        <v>162620</v>
      </c>
      <c r="T596" s="8">
        <v>0</v>
      </c>
    </row>
    <row r="597" spans="1:20">
      <c r="A597" s="1">
        <v>44869</v>
      </c>
      <c r="B597" s="9">
        <f>nyse_gme_volume_by_exchange[[#This Row],[Off Exchange2]]/SUM(nyse_gme_volume_by_exchange[[#This Row],[NYSE National]:[LTSE]])</f>
        <v>0.39012088978594406</v>
      </c>
      <c r="C597" s="12">
        <f>SUM(nyse_gme_volume_by_exchange[[#This Row],[NYSE National]:[LTSE]])</f>
        <v>4137984</v>
      </c>
      <c r="D597" s="8">
        <v>10488</v>
      </c>
      <c r="E597" s="8">
        <v>13547</v>
      </c>
      <c r="F597" s="8">
        <v>11566</v>
      </c>
      <c r="G597" s="8">
        <v>4373</v>
      </c>
      <c r="H597" s="8">
        <v>21341</v>
      </c>
      <c r="I597" s="8">
        <v>919311</v>
      </c>
      <c r="J597" s="8">
        <v>169020</v>
      </c>
      <c r="K597" s="8">
        <v>31650</v>
      </c>
      <c r="L597" s="8">
        <v>487232</v>
      </c>
      <c r="M597" s="8">
        <v>204861</v>
      </c>
      <c r="N597" s="8">
        <v>116470</v>
      </c>
      <c r="O597" s="8">
        <v>1614314</v>
      </c>
      <c r="P597" s="8">
        <v>7106</v>
      </c>
      <c r="Q597" s="8">
        <v>15003</v>
      </c>
      <c r="R597" s="8">
        <v>357795</v>
      </c>
      <c r="S597" s="8">
        <v>153907</v>
      </c>
      <c r="T597" s="8">
        <v>0</v>
      </c>
    </row>
    <row r="598" spans="1:20">
      <c r="A598" s="1">
        <v>44868</v>
      </c>
      <c r="B598" s="9">
        <f>nyse_gme_volume_by_exchange[[#This Row],[Off Exchange2]]/SUM(nyse_gme_volume_by_exchange[[#This Row],[NYSE National]:[LTSE]])</f>
        <v>0.37338151811119463</v>
      </c>
      <c r="C598" s="12">
        <f>SUM(nyse_gme_volume_by_exchange[[#This Row],[NYSE National]:[LTSE]])</f>
        <v>3233663</v>
      </c>
      <c r="D598" s="8">
        <v>3068</v>
      </c>
      <c r="E598" s="8">
        <v>8371</v>
      </c>
      <c r="F598" s="8">
        <v>6199</v>
      </c>
      <c r="G598" s="8">
        <v>1083</v>
      </c>
      <c r="H598" s="8">
        <v>9192</v>
      </c>
      <c r="I598" s="8">
        <v>670166</v>
      </c>
      <c r="J598" s="8">
        <v>119910</v>
      </c>
      <c r="K598" s="8">
        <v>39511</v>
      </c>
      <c r="L598" s="8">
        <v>357321</v>
      </c>
      <c r="M598" s="8">
        <v>197151</v>
      </c>
      <c r="N598" s="8">
        <v>92236</v>
      </c>
      <c r="O598" s="8">
        <v>1207390</v>
      </c>
      <c r="P598" s="8">
        <v>6144</v>
      </c>
      <c r="Q598" s="8">
        <v>10881</v>
      </c>
      <c r="R598" s="8">
        <v>339592</v>
      </c>
      <c r="S598" s="8">
        <v>165448</v>
      </c>
      <c r="T598" s="8">
        <v>0</v>
      </c>
    </row>
    <row r="599" spans="1:20">
      <c r="A599" s="1">
        <v>44867</v>
      </c>
      <c r="B599" s="9">
        <f>nyse_gme_volume_by_exchange[[#This Row],[Off Exchange2]]/SUM(nyse_gme_volume_by_exchange[[#This Row],[NYSE National]:[LTSE]])</f>
        <v>0.44134728154636937</v>
      </c>
      <c r="C599" s="12">
        <f>SUM(nyse_gme_volume_by_exchange[[#This Row],[NYSE National]:[LTSE]])</f>
        <v>4143900</v>
      </c>
      <c r="D599" s="8">
        <v>2724</v>
      </c>
      <c r="E599" s="8">
        <v>30765</v>
      </c>
      <c r="F599" s="8">
        <v>9131</v>
      </c>
      <c r="G599" s="8">
        <v>1381</v>
      </c>
      <c r="H599" s="8">
        <v>9169</v>
      </c>
      <c r="I599" s="8">
        <v>798860</v>
      </c>
      <c r="J599" s="8">
        <v>110745</v>
      </c>
      <c r="K599" s="8">
        <v>12947</v>
      </c>
      <c r="L599" s="8">
        <v>562084</v>
      </c>
      <c r="M599" s="8">
        <v>191909</v>
      </c>
      <c r="N599" s="8">
        <v>124274</v>
      </c>
      <c r="O599" s="8">
        <v>1828899</v>
      </c>
      <c r="P599" s="8">
        <v>21931</v>
      </c>
      <c r="Q599" s="8">
        <v>20123</v>
      </c>
      <c r="R599" s="8">
        <v>227569</v>
      </c>
      <c r="S599" s="8">
        <v>191389</v>
      </c>
      <c r="T599" s="8">
        <v>0</v>
      </c>
    </row>
    <row r="600" spans="1:20">
      <c r="A600" s="1">
        <v>44866</v>
      </c>
      <c r="B600" s="9">
        <f>nyse_gme_volume_by_exchange[[#This Row],[Off Exchange2]]/SUM(nyse_gme_volume_by_exchange[[#This Row],[NYSE National]:[LTSE]])</f>
        <v>0.46106265029388971</v>
      </c>
      <c r="C600" s="12">
        <f>SUM(nyse_gme_volume_by_exchange[[#This Row],[NYSE National]:[LTSE]])</f>
        <v>5146999</v>
      </c>
      <c r="D600" s="8">
        <v>7523</v>
      </c>
      <c r="E600" s="8">
        <v>21096</v>
      </c>
      <c r="F600" s="8">
        <v>8450</v>
      </c>
      <c r="G600" s="8">
        <v>1401</v>
      </c>
      <c r="H600" s="8">
        <v>20538</v>
      </c>
      <c r="I600" s="8">
        <v>1049572</v>
      </c>
      <c r="J600" s="8">
        <v>124544</v>
      </c>
      <c r="K600" s="8">
        <v>18384</v>
      </c>
      <c r="L600" s="8">
        <v>626832</v>
      </c>
      <c r="M600" s="8">
        <v>242799</v>
      </c>
      <c r="N600" s="8">
        <v>178121</v>
      </c>
      <c r="O600" s="8">
        <v>2373089</v>
      </c>
      <c r="P600" s="8">
        <v>12128</v>
      </c>
      <c r="Q600" s="8">
        <v>18964</v>
      </c>
      <c r="R600" s="8">
        <v>273313</v>
      </c>
      <c r="S600" s="8">
        <v>170245</v>
      </c>
      <c r="T600" s="8">
        <v>0</v>
      </c>
    </row>
    <row r="601" spans="1:20">
      <c r="A601" s="1">
        <v>44865</v>
      </c>
      <c r="B601" s="9">
        <f>nyse_gme_volume_by_exchange[[#This Row],[Off Exchange2]]/SUM(nyse_gme_volume_by_exchange[[#This Row],[NYSE National]:[LTSE]])</f>
        <v>0.50202060652785208</v>
      </c>
      <c r="C601" s="12">
        <f>SUM(nyse_gme_volume_by_exchange[[#This Row],[NYSE National]:[LTSE]])</f>
        <v>24024717</v>
      </c>
      <c r="D601" s="8">
        <v>31110</v>
      </c>
      <c r="E601" s="8">
        <v>122501</v>
      </c>
      <c r="F601" s="8">
        <v>86393</v>
      </c>
      <c r="G601" s="8">
        <v>28608</v>
      </c>
      <c r="H601" s="8">
        <v>159375</v>
      </c>
      <c r="I601" s="8">
        <v>3123269</v>
      </c>
      <c r="J601" s="8">
        <v>437120</v>
      </c>
      <c r="K601" s="8">
        <v>108056</v>
      </c>
      <c r="L601" s="8">
        <v>2642508</v>
      </c>
      <c r="M601" s="8">
        <v>739115</v>
      </c>
      <c r="N601" s="8">
        <v>1665749</v>
      </c>
      <c r="O601" s="8">
        <v>12060903</v>
      </c>
      <c r="P601" s="8">
        <v>98517</v>
      </c>
      <c r="Q601" s="8">
        <v>85559</v>
      </c>
      <c r="R601" s="8">
        <v>1830363</v>
      </c>
      <c r="S601" s="8">
        <v>805571</v>
      </c>
      <c r="T601" s="8">
        <v>0</v>
      </c>
    </row>
    <row r="602" spans="1:20">
      <c r="A602" s="1">
        <v>44862</v>
      </c>
      <c r="B602" s="9">
        <f>nyse_gme_volume_by_exchange[[#This Row],[Off Exchange2]]/SUM(nyse_gme_volume_by_exchange[[#This Row],[NYSE National]:[LTSE]])</f>
        <v>0.5030134906179794</v>
      </c>
      <c r="C602" s="12">
        <f>SUM(nyse_gme_volume_by_exchange[[#This Row],[NYSE National]:[LTSE]])</f>
        <v>8089622</v>
      </c>
      <c r="D602" s="8">
        <v>9199</v>
      </c>
      <c r="E602" s="8">
        <v>23823</v>
      </c>
      <c r="F602" s="8">
        <v>36017</v>
      </c>
      <c r="G602" s="8">
        <v>2794</v>
      </c>
      <c r="H602" s="8">
        <v>39226</v>
      </c>
      <c r="I602" s="8">
        <v>1189161</v>
      </c>
      <c r="J602" s="8">
        <v>190032</v>
      </c>
      <c r="K602" s="8">
        <v>39831</v>
      </c>
      <c r="L602" s="8">
        <v>984063</v>
      </c>
      <c r="M602" s="8">
        <v>403913</v>
      </c>
      <c r="N602" s="8">
        <v>275832</v>
      </c>
      <c r="O602" s="8">
        <v>4069189</v>
      </c>
      <c r="P602" s="8">
        <v>12223</v>
      </c>
      <c r="Q602" s="8">
        <v>26264</v>
      </c>
      <c r="R602" s="8">
        <v>495255</v>
      </c>
      <c r="S602" s="8">
        <v>292800</v>
      </c>
      <c r="T602" s="8">
        <v>0</v>
      </c>
    </row>
    <row r="603" spans="1:20">
      <c r="A603" s="1">
        <v>44861</v>
      </c>
      <c r="B603" s="9">
        <f>nyse_gme_volume_by_exchange[[#This Row],[Off Exchange2]]/SUM(nyse_gme_volume_by_exchange[[#This Row],[NYSE National]:[LTSE]])</f>
        <v>0.42113824830567431</v>
      </c>
      <c r="C603" s="12">
        <f>SUM(nyse_gme_volume_by_exchange[[#This Row],[NYSE National]:[LTSE]])</f>
        <v>2422055</v>
      </c>
      <c r="D603" s="8">
        <v>1311</v>
      </c>
      <c r="E603" s="8">
        <v>3893</v>
      </c>
      <c r="F603" s="8">
        <v>3515</v>
      </c>
      <c r="G603" s="8">
        <v>743</v>
      </c>
      <c r="H603" s="8">
        <v>3062</v>
      </c>
      <c r="I603" s="8">
        <v>514907</v>
      </c>
      <c r="J603" s="8">
        <v>79458</v>
      </c>
      <c r="K603" s="8">
        <v>17348</v>
      </c>
      <c r="L603" s="8">
        <v>300478</v>
      </c>
      <c r="M603" s="8">
        <v>101743</v>
      </c>
      <c r="N603" s="8">
        <v>96412</v>
      </c>
      <c r="O603" s="8">
        <v>1020020</v>
      </c>
      <c r="P603" s="8">
        <v>6362</v>
      </c>
      <c r="Q603" s="8">
        <v>7639</v>
      </c>
      <c r="R603" s="8">
        <v>158163</v>
      </c>
      <c r="S603" s="8">
        <v>107001</v>
      </c>
      <c r="T603" s="8">
        <v>0</v>
      </c>
    </row>
    <row r="604" spans="1:20">
      <c r="A604" s="1">
        <v>44860</v>
      </c>
      <c r="B604" s="9">
        <f>nyse_gme_volume_by_exchange[[#This Row],[Off Exchange2]]/SUM(nyse_gme_volume_by_exchange[[#This Row],[NYSE National]:[LTSE]])</f>
        <v>0.39636053770837754</v>
      </c>
      <c r="C604" s="12">
        <f>SUM(nyse_gme_volume_by_exchange[[#This Row],[NYSE National]:[LTSE]])</f>
        <v>3866780</v>
      </c>
      <c r="D604" s="8">
        <v>9120</v>
      </c>
      <c r="E604" s="8">
        <v>21836</v>
      </c>
      <c r="F604" s="8">
        <v>8623</v>
      </c>
      <c r="G604" s="8">
        <v>15755</v>
      </c>
      <c r="H604" s="8">
        <v>28618</v>
      </c>
      <c r="I604" s="8">
        <v>624293</v>
      </c>
      <c r="J604" s="8">
        <v>97178</v>
      </c>
      <c r="K604" s="8">
        <v>19970</v>
      </c>
      <c r="L604" s="8">
        <v>411243</v>
      </c>
      <c r="M604" s="8">
        <v>184391</v>
      </c>
      <c r="N604" s="8">
        <v>194307</v>
      </c>
      <c r="O604" s="8">
        <v>1532639</v>
      </c>
      <c r="P604" s="8">
        <v>2861</v>
      </c>
      <c r="Q604" s="8">
        <v>13399</v>
      </c>
      <c r="R604" s="8">
        <v>367627</v>
      </c>
      <c r="S604" s="8">
        <v>334920</v>
      </c>
      <c r="T604" s="8">
        <v>0</v>
      </c>
    </row>
    <row r="605" spans="1:20">
      <c r="A605" s="1">
        <v>44859</v>
      </c>
      <c r="B605" s="9">
        <f>nyse_gme_volume_by_exchange[[#This Row],[Off Exchange2]]/SUM(nyse_gme_volume_by_exchange[[#This Row],[NYSE National]:[LTSE]])</f>
        <v>0.4186573245029917</v>
      </c>
      <c r="C605" s="12">
        <f>SUM(nyse_gme_volume_by_exchange[[#This Row],[NYSE National]:[LTSE]])</f>
        <v>7791771</v>
      </c>
      <c r="D605" s="8">
        <v>22540</v>
      </c>
      <c r="E605" s="8">
        <v>56116</v>
      </c>
      <c r="F605" s="8">
        <v>35037</v>
      </c>
      <c r="G605" s="8">
        <v>18001</v>
      </c>
      <c r="H605" s="8">
        <v>25728</v>
      </c>
      <c r="I605" s="8">
        <v>1021801</v>
      </c>
      <c r="J605" s="8">
        <v>243785</v>
      </c>
      <c r="K605" s="8">
        <v>69207</v>
      </c>
      <c r="L605" s="8">
        <v>1010134</v>
      </c>
      <c r="M605" s="8">
        <v>377844</v>
      </c>
      <c r="N605" s="8">
        <v>457132</v>
      </c>
      <c r="O605" s="8">
        <v>3262082</v>
      </c>
      <c r="P605" s="8">
        <v>30006</v>
      </c>
      <c r="Q605" s="8">
        <v>35588</v>
      </c>
      <c r="R605" s="8">
        <v>696346</v>
      </c>
      <c r="S605" s="8">
        <v>430424</v>
      </c>
      <c r="T605" s="8">
        <v>0</v>
      </c>
    </row>
    <row r="606" spans="1:20">
      <c r="A606" s="1">
        <v>44858</v>
      </c>
      <c r="B606" s="9">
        <f>nyse_gme_volume_by_exchange[[#This Row],[Off Exchange2]]/SUM(nyse_gme_volume_by_exchange[[#This Row],[NYSE National]:[LTSE]])</f>
        <v>0.40856331486802205</v>
      </c>
      <c r="C606" s="12">
        <f>SUM(nyse_gme_volume_by_exchange[[#This Row],[NYSE National]:[LTSE]])</f>
        <v>3114308</v>
      </c>
      <c r="D606" s="8">
        <v>3379</v>
      </c>
      <c r="E606" s="8">
        <v>8134</v>
      </c>
      <c r="F606" s="8">
        <v>11028</v>
      </c>
      <c r="G606" s="8">
        <v>17893</v>
      </c>
      <c r="H606" s="8">
        <v>1951</v>
      </c>
      <c r="I606" s="8">
        <v>653831</v>
      </c>
      <c r="J606" s="8">
        <v>64821</v>
      </c>
      <c r="K606" s="8">
        <v>13814</v>
      </c>
      <c r="L606" s="8">
        <v>349906</v>
      </c>
      <c r="M606" s="8">
        <v>139861</v>
      </c>
      <c r="N606" s="8">
        <v>148507</v>
      </c>
      <c r="O606" s="8">
        <v>1272392</v>
      </c>
      <c r="P606" s="8">
        <v>6183</v>
      </c>
      <c r="Q606" s="8">
        <v>19656</v>
      </c>
      <c r="R606" s="8">
        <v>286943</v>
      </c>
      <c r="S606" s="8">
        <v>116009</v>
      </c>
      <c r="T606" s="8">
        <v>0</v>
      </c>
    </row>
    <row r="607" spans="1:20">
      <c r="A607" s="1">
        <v>44855</v>
      </c>
      <c r="B607" s="9">
        <f>nyse_gme_volume_by_exchange[[#This Row],[Off Exchange2]]/SUM(nyse_gme_volume_by_exchange[[#This Row],[NYSE National]:[LTSE]])</f>
        <v>0.41322741930224921</v>
      </c>
      <c r="C607" s="12">
        <f>SUM(nyse_gme_volume_by_exchange[[#This Row],[NYSE National]:[LTSE]])</f>
        <v>3036299</v>
      </c>
      <c r="D607" s="8">
        <v>5600</v>
      </c>
      <c r="E607" s="8">
        <v>10598</v>
      </c>
      <c r="F607" s="8">
        <v>7116</v>
      </c>
      <c r="G607" s="8">
        <v>1025</v>
      </c>
      <c r="H607" s="8">
        <v>3831</v>
      </c>
      <c r="I607" s="8">
        <v>591139</v>
      </c>
      <c r="J607" s="8">
        <v>76366</v>
      </c>
      <c r="K607" s="8">
        <v>12602</v>
      </c>
      <c r="L607" s="8">
        <v>386770</v>
      </c>
      <c r="M607" s="8">
        <v>123445</v>
      </c>
      <c r="N607" s="8">
        <v>133782</v>
      </c>
      <c r="O607" s="8">
        <v>1254682</v>
      </c>
      <c r="P607" s="8">
        <v>9020</v>
      </c>
      <c r="Q607" s="8">
        <v>10447</v>
      </c>
      <c r="R607" s="8">
        <v>256724</v>
      </c>
      <c r="S607" s="8">
        <v>153152</v>
      </c>
      <c r="T607" s="8">
        <v>0</v>
      </c>
    </row>
    <row r="608" spans="1:20">
      <c r="A608" s="1">
        <v>44854</v>
      </c>
      <c r="B608" s="9">
        <f>nyse_gme_volume_by_exchange[[#This Row],[Off Exchange2]]/SUM(nyse_gme_volume_by_exchange[[#This Row],[NYSE National]:[LTSE]])</f>
        <v>0.3507859473991804</v>
      </c>
      <c r="C608" s="12">
        <f>SUM(nyse_gme_volume_by_exchange[[#This Row],[NYSE National]:[LTSE]])</f>
        <v>5148627</v>
      </c>
      <c r="D608" s="8">
        <v>10957</v>
      </c>
      <c r="E608" s="8">
        <v>22371</v>
      </c>
      <c r="F608" s="8">
        <v>18458</v>
      </c>
      <c r="G608" s="8">
        <v>8056</v>
      </c>
      <c r="H608" s="8">
        <v>29657</v>
      </c>
      <c r="I608" s="8">
        <v>995092</v>
      </c>
      <c r="J608" s="8">
        <v>186909</v>
      </c>
      <c r="K608" s="8">
        <v>21503</v>
      </c>
      <c r="L608" s="8">
        <v>507917</v>
      </c>
      <c r="M608" s="8">
        <v>272413</v>
      </c>
      <c r="N608" s="8">
        <v>253727</v>
      </c>
      <c r="O608" s="8">
        <v>1806066</v>
      </c>
      <c r="P608" s="8">
        <v>10800</v>
      </c>
      <c r="Q608" s="8">
        <v>14865</v>
      </c>
      <c r="R608" s="8">
        <v>624102</v>
      </c>
      <c r="S608" s="8">
        <v>365734</v>
      </c>
      <c r="T608" s="8">
        <v>0</v>
      </c>
    </row>
    <row r="609" spans="1:20">
      <c r="A609" s="1">
        <v>44853</v>
      </c>
      <c r="B609" s="9">
        <f>nyse_gme_volume_by_exchange[[#This Row],[Off Exchange2]]/SUM(nyse_gme_volume_by_exchange[[#This Row],[NYSE National]:[LTSE]])</f>
        <v>0.36061275087704259</v>
      </c>
      <c r="C609" s="12">
        <f>SUM(nyse_gme_volume_by_exchange[[#This Row],[NYSE National]:[LTSE]])</f>
        <v>5318442</v>
      </c>
      <c r="D609" s="8">
        <v>9781</v>
      </c>
      <c r="E609" s="8">
        <v>35786</v>
      </c>
      <c r="F609" s="8">
        <v>15952</v>
      </c>
      <c r="G609" s="8">
        <v>18643</v>
      </c>
      <c r="H609" s="8">
        <v>24417</v>
      </c>
      <c r="I609" s="8">
        <v>941674</v>
      </c>
      <c r="J609" s="8">
        <v>208486</v>
      </c>
      <c r="K609" s="8">
        <v>19454</v>
      </c>
      <c r="L609" s="8">
        <v>510521</v>
      </c>
      <c r="M609" s="8">
        <v>252165</v>
      </c>
      <c r="N609" s="8">
        <v>426071</v>
      </c>
      <c r="O609" s="8">
        <v>1917898</v>
      </c>
      <c r="P609" s="8">
        <v>18011</v>
      </c>
      <c r="Q609" s="8">
        <v>22007</v>
      </c>
      <c r="R609" s="8">
        <v>580854</v>
      </c>
      <c r="S609" s="8">
        <v>316722</v>
      </c>
      <c r="T609" s="8">
        <v>0</v>
      </c>
    </row>
    <row r="610" spans="1:20">
      <c r="A610" s="1">
        <v>44852</v>
      </c>
      <c r="B610" s="9">
        <f>nyse_gme_volume_by_exchange[[#This Row],[Off Exchange2]]/SUM(nyse_gme_volume_by_exchange[[#This Row],[NYSE National]:[LTSE]])</f>
        <v>0.37773803622376168</v>
      </c>
      <c r="C610" s="12">
        <f>SUM(nyse_gme_volume_by_exchange[[#This Row],[NYSE National]:[LTSE]])</f>
        <v>4395623</v>
      </c>
      <c r="D610" s="8">
        <v>4437</v>
      </c>
      <c r="E610" s="8">
        <v>18989</v>
      </c>
      <c r="F610" s="8">
        <v>6751</v>
      </c>
      <c r="G610" s="8">
        <v>1443</v>
      </c>
      <c r="H610" s="8">
        <v>10358</v>
      </c>
      <c r="I610" s="8">
        <v>737143</v>
      </c>
      <c r="J610" s="8">
        <v>146358</v>
      </c>
      <c r="K610" s="8">
        <v>46296</v>
      </c>
      <c r="L610" s="8">
        <v>410568</v>
      </c>
      <c r="M610" s="8">
        <v>155200</v>
      </c>
      <c r="N610" s="8">
        <v>229802</v>
      </c>
      <c r="O610" s="8">
        <v>1660394</v>
      </c>
      <c r="P610" s="8">
        <v>1638</v>
      </c>
      <c r="Q610" s="8">
        <v>17291</v>
      </c>
      <c r="R610" s="8">
        <v>677644</v>
      </c>
      <c r="S610" s="8">
        <v>271311</v>
      </c>
      <c r="T610" s="8">
        <v>0</v>
      </c>
    </row>
    <row r="611" spans="1:20">
      <c r="A611" s="1">
        <v>44851</v>
      </c>
      <c r="B611" s="9">
        <f>nyse_gme_volume_by_exchange[[#This Row],[Off Exchange2]]/SUM(nyse_gme_volume_by_exchange[[#This Row],[NYSE National]:[LTSE]])</f>
        <v>0.35514262630109122</v>
      </c>
      <c r="C611" s="12">
        <f>SUM(nyse_gme_volume_by_exchange[[#This Row],[NYSE National]:[LTSE]])</f>
        <v>3172241</v>
      </c>
      <c r="D611" s="8">
        <v>2321</v>
      </c>
      <c r="E611" s="8">
        <v>8737</v>
      </c>
      <c r="F611" s="8">
        <v>10314</v>
      </c>
      <c r="G611" s="8">
        <v>3748</v>
      </c>
      <c r="H611" s="8">
        <v>3167</v>
      </c>
      <c r="I611" s="8">
        <v>631062</v>
      </c>
      <c r="J611" s="8">
        <v>72298</v>
      </c>
      <c r="K611" s="8">
        <v>9776</v>
      </c>
      <c r="L611" s="8">
        <v>412754</v>
      </c>
      <c r="M611" s="8">
        <v>146723</v>
      </c>
      <c r="N611" s="8">
        <v>201642</v>
      </c>
      <c r="O611" s="8">
        <v>1126598</v>
      </c>
      <c r="P611" s="8">
        <v>4021</v>
      </c>
      <c r="Q611" s="8">
        <v>20611</v>
      </c>
      <c r="R611" s="8">
        <v>277547</v>
      </c>
      <c r="S611" s="8">
        <v>240922</v>
      </c>
      <c r="T611" s="8">
        <v>0</v>
      </c>
    </row>
    <row r="612" spans="1:20">
      <c r="A612" s="1">
        <v>44848</v>
      </c>
      <c r="B612" s="9">
        <f>nyse_gme_volume_by_exchange[[#This Row],[Off Exchange2]]/SUM(nyse_gme_volume_by_exchange[[#This Row],[NYSE National]:[LTSE]])</f>
        <v>0.39190501418783807</v>
      </c>
      <c r="C612" s="12">
        <f>SUM(nyse_gme_volume_by_exchange[[#This Row],[NYSE National]:[LTSE]])</f>
        <v>2778436</v>
      </c>
      <c r="D612" s="8">
        <v>3487</v>
      </c>
      <c r="E612" s="8">
        <v>10490</v>
      </c>
      <c r="F612" s="8">
        <v>7886</v>
      </c>
      <c r="G612" s="8">
        <v>1257</v>
      </c>
      <c r="H612" s="8">
        <v>3684</v>
      </c>
      <c r="I612" s="8">
        <v>535312</v>
      </c>
      <c r="J612" s="8">
        <v>142856</v>
      </c>
      <c r="K612" s="8">
        <v>12562</v>
      </c>
      <c r="L612" s="8">
        <v>291249</v>
      </c>
      <c r="M612" s="8">
        <v>134841</v>
      </c>
      <c r="N612" s="8">
        <v>111113</v>
      </c>
      <c r="O612" s="8">
        <v>1088883</v>
      </c>
      <c r="P612" s="8">
        <v>12110</v>
      </c>
      <c r="Q612" s="8">
        <v>13134</v>
      </c>
      <c r="R612" s="8">
        <v>263875</v>
      </c>
      <c r="S612" s="8">
        <v>145697</v>
      </c>
      <c r="T612" s="8">
        <v>0</v>
      </c>
    </row>
    <row r="613" spans="1:20">
      <c r="A613" s="1">
        <v>44847</v>
      </c>
      <c r="B613" s="9">
        <f>nyse_gme_volume_by_exchange[[#This Row],[Off Exchange2]]/SUM(nyse_gme_volume_by_exchange[[#This Row],[NYSE National]:[LTSE]])</f>
        <v>0.36988149248705371</v>
      </c>
      <c r="C613" s="12">
        <f>SUM(nyse_gme_volume_by_exchange[[#This Row],[NYSE National]:[LTSE]])</f>
        <v>3516064</v>
      </c>
      <c r="D613" s="8">
        <v>2192</v>
      </c>
      <c r="E613" s="8">
        <v>4698</v>
      </c>
      <c r="F613" s="8">
        <v>6205</v>
      </c>
      <c r="G613" s="8">
        <v>809</v>
      </c>
      <c r="H613" s="8">
        <v>4297</v>
      </c>
      <c r="I613" s="8">
        <v>772442</v>
      </c>
      <c r="J613" s="8">
        <v>78637</v>
      </c>
      <c r="K613" s="8">
        <v>14990</v>
      </c>
      <c r="L613" s="8">
        <v>429329</v>
      </c>
      <c r="M613" s="8">
        <v>146547</v>
      </c>
      <c r="N613" s="8">
        <v>157492</v>
      </c>
      <c r="O613" s="8">
        <v>1300527</v>
      </c>
      <c r="P613" s="8">
        <v>15886</v>
      </c>
      <c r="Q613" s="8">
        <v>9932</v>
      </c>
      <c r="R613" s="8">
        <v>411843</v>
      </c>
      <c r="S613" s="8">
        <v>160238</v>
      </c>
      <c r="T613" s="8">
        <v>0</v>
      </c>
    </row>
    <row r="614" spans="1:20">
      <c r="A614" s="1">
        <v>44846</v>
      </c>
      <c r="B614" s="9">
        <f>nyse_gme_volume_by_exchange[[#This Row],[Off Exchange2]]/SUM(nyse_gme_volume_by_exchange[[#This Row],[NYSE National]:[LTSE]])</f>
        <v>0.43691332472868633</v>
      </c>
      <c r="C614" s="12">
        <f>SUM(nyse_gme_volume_by_exchange[[#This Row],[NYSE National]:[LTSE]])</f>
        <v>3273425</v>
      </c>
      <c r="D614" s="8">
        <v>5518</v>
      </c>
      <c r="E614" s="8">
        <v>8191</v>
      </c>
      <c r="F614" s="8">
        <v>4896</v>
      </c>
      <c r="G614" s="8">
        <v>3955</v>
      </c>
      <c r="H614" s="8">
        <v>13383</v>
      </c>
      <c r="I614" s="8">
        <v>655459</v>
      </c>
      <c r="J614" s="8">
        <v>88811</v>
      </c>
      <c r="K614" s="8">
        <v>9842</v>
      </c>
      <c r="L614" s="8">
        <v>337569</v>
      </c>
      <c r="M614" s="8">
        <v>126338</v>
      </c>
      <c r="N614" s="8">
        <v>127487</v>
      </c>
      <c r="O614" s="8">
        <v>1430203</v>
      </c>
      <c r="P614" s="8">
        <v>7461</v>
      </c>
      <c r="Q614" s="8">
        <v>10902</v>
      </c>
      <c r="R614" s="8">
        <v>286888</v>
      </c>
      <c r="S614" s="8">
        <v>156522</v>
      </c>
      <c r="T614" s="8">
        <v>0</v>
      </c>
    </row>
    <row r="615" spans="1:20">
      <c r="A615" s="1">
        <v>44845</v>
      </c>
      <c r="B615" s="9">
        <f>nyse_gme_volume_by_exchange[[#This Row],[Off Exchange2]]/SUM(nyse_gme_volume_by_exchange[[#This Row],[NYSE National]:[LTSE]])</f>
        <v>0.44358293295368584</v>
      </c>
      <c r="C615" s="12">
        <f>SUM(nyse_gme_volume_by_exchange[[#This Row],[NYSE National]:[LTSE]])</f>
        <v>4189149</v>
      </c>
      <c r="D615" s="8">
        <v>3739</v>
      </c>
      <c r="E615" s="8">
        <v>20826</v>
      </c>
      <c r="F615" s="8">
        <v>16607</v>
      </c>
      <c r="G615" s="8">
        <v>2634</v>
      </c>
      <c r="H615" s="8">
        <v>7222</v>
      </c>
      <c r="I615" s="8">
        <v>806139</v>
      </c>
      <c r="J615" s="8">
        <v>99608</v>
      </c>
      <c r="K615" s="8">
        <v>24842</v>
      </c>
      <c r="L615" s="8">
        <v>453266</v>
      </c>
      <c r="M615" s="8">
        <v>170558</v>
      </c>
      <c r="N615" s="8">
        <v>116722</v>
      </c>
      <c r="O615" s="8">
        <v>1858235</v>
      </c>
      <c r="P615" s="8">
        <v>96321</v>
      </c>
      <c r="Q615" s="8">
        <v>17312</v>
      </c>
      <c r="R615" s="8">
        <v>300069</v>
      </c>
      <c r="S615" s="8">
        <v>195049</v>
      </c>
      <c r="T615" s="8">
        <v>0</v>
      </c>
    </row>
    <row r="616" spans="1:20">
      <c r="A616" s="1">
        <v>44844</v>
      </c>
      <c r="B616" s="9">
        <f>nyse_gme_volume_by_exchange[[#This Row],[Off Exchange2]]/SUM(nyse_gme_volume_by_exchange[[#This Row],[NYSE National]:[LTSE]])</f>
        <v>0.41867815323699037</v>
      </c>
      <c r="C616" s="12">
        <f>SUM(nyse_gme_volume_by_exchange[[#This Row],[NYSE National]:[LTSE]])</f>
        <v>2917494</v>
      </c>
      <c r="D616" s="8">
        <v>6238</v>
      </c>
      <c r="E616" s="8">
        <v>10390</v>
      </c>
      <c r="F616" s="8">
        <v>8128</v>
      </c>
      <c r="G616" s="8">
        <v>658</v>
      </c>
      <c r="H616" s="8">
        <v>16987</v>
      </c>
      <c r="I616" s="8">
        <v>523723</v>
      </c>
      <c r="J616" s="8">
        <v>82719</v>
      </c>
      <c r="K616" s="8">
        <v>11028</v>
      </c>
      <c r="L616" s="8">
        <v>426529</v>
      </c>
      <c r="M616" s="8">
        <v>131906</v>
      </c>
      <c r="N616" s="8">
        <v>69005</v>
      </c>
      <c r="O616" s="8">
        <v>1221491</v>
      </c>
      <c r="P616" s="8">
        <v>7152</v>
      </c>
      <c r="Q616" s="8">
        <v>11307</v>
      </c>
      <c r="R616" s="8">
        <v>253617</v>
      </c>
      <c r="S616" s="8">
        <v>136616</v>
      </c>
      <c r="T616" s="8">
        <v>0</v>
      </c>
    </row>
    <row r="617" spans="1:20">
      <c r="A617" s="1">
        <v>44841</v>
      </c>
      <c r="B617" s="9">
        <f>nyse_gme_volume_by_exchange[[#This Row],[Off Exchange2]]/SUM(nyse_gme_volume_by_exchange[[#This Row],[NYSE National]:[LTSE]])</f>
        <v>0.33095474329358993</v>
      </c>
      <c r="C617" s="12">
        <f>SUM(nyse_gme_volume_by_exchange[[#This Row],[NYSE National]:[LTSE]])</f>
        <v>3270565</v>
      </c>
      <c r="D617" s="8">
        <v>11868</v>
      </c>
      <c r="E617" s="8">
        <v>15485</v>
      </c>
      <c r="F617" s="8">
        <v>17954</v>
      </c>
      <c r="G617" s="8">
        <v>5163</v>
      </c>
      <c r="H617" s="8">
        <v>18380</v>
      </c>
      <c r="I617" s="8">
        <v>834685</v>
      </c>
      <c r="J617" s="8">
        <v>194145</v>
      </c>
      <c r="K617" s="8">
        <v>18342</v>
      </c>
      <c r="L617" s="8">
        <v>363678</v>
      </c>
      <c r="M617" s="8">
        <v>154912</v>
      </c>
      <c r="N617" s="8">
        <v>111855</v>
      </c>
      <c r="O617" s="8">
        <v>1082409</v>
      </c>
      <c r="P617" s="8">
        <v>8355</v>
      </c>
      <c r="Q617" s="8">
        <v>10122</v>
      </c>
      <c r="R617" s="8">
        <v>267150</v>
      </c>
      <c r="S617" s="8">
        <v>156062</v>
      </c>
      <c r="T617" s="8">
        <v>0</v>
      </c>
    </row>
    <row r="618" spans="1:20">
      <c r="A618" s="1">
        <v>44840</v>
      </c>
      <c r="B618" s="9">
        <f>nyse_gme_volume_by_exchange[[#This Row],[Off Exchange2]]/SUM(nyse_gme_volume_by_exchange[[#This Row],[NYSE National]:[LTSE]])</f>
        <v>0.43419537859281682</v>
      </c>
      <c r="C618" s="12">
        <f>SUM(nyse_gme_volume_by_exchange[[#This Row],[NYSE National]:[LTSE]])</f>
        <v>2412209</v>
      </c>
      <c r="D618" s="8">
        <v>3720</v>
      </c>
      <c r="E618" s="8">
        <v>12295</v>
      </c>
      <c r="F618" s="8">
        <v>4287</v>
      </c>
      <c r="G618" s="8">
        <v>2868</v>
      </c>
      <c r="H618" s="8">
        <v>8039</v>
      </c>
      <c r="I618" s="8">
        <v>421573</v>
      </c>
      <c r="J618" s="8">
        <v>78749</v>
      </c>
      <c r="K618" s="8">
        <v>13125</v>
      </c>
      <c r="L618" s="8">
        <v>282238</v>
      </c>
      <c r="M618" s="8">
        <v>125163</v>
      </c>
      <c r="N618" s="8">
        <v>74791</v>
      </c>
      <c r="O618" s="8">
        <v>1047370</v>
      </c>
      <c r="P618" s="8">
        <v>7598</v>
      </c>
      <c r="Q618" s="8">
        <v>15380</v>
      </c>
      <c r="R618" s="8">
        <v>209096</v>
      </c>
      <c r="S618" s="8">
        <v>105917</v>
      </c>
      <c r="T618" s="8">
        <v>0</v>
      </c>
    </row>
    <row r="619" spans="1:20">
      <c r="A619" s="1">
        <v>44839</v>
      </c>
      <c r="B619" s="9">
        <f>nyse_gme_volume_by_exchange[[#This Row],[Off Exchange2]]/SUM(nyse_gme_volume_by_exchange[[#This Row],[NYSE National]:[LTSE]])</f>
        <v>0.37778491371689715</v>
      </c>
      <c r="C619" s="12">
        <f>SUM(nyse_gme_volume_by_exchange[[#This Row],[NYSE National]:[LTSE]])</f>
        <v>2986448</v>
      </c>
      <c r="D619" s="8">
        <v>2440</v>
      </c>
      <c r="E619" s="8">
        <v>15799</v>
      </c>
      <c r="F619" s="8">
        <v>14654</v>
      </c>
      <c r="G619" s="8">
        <v>2534</v>
      </c>
      <c r="H619" s="8">
        <v>14777</v>
      </c>
      <c r="I619" s="8">
        <v>621962</v>
      </c>
      <c r="J619" s="8">
        <v>67702</v>
      </c>
      <c r="K619" s="8">
        <v>12756</v>
      </c>
      <c r="L619" s="8">
        <v>459685</v>
      </c>
      <c r="M619" s="8">
        <v>123132</v>
      </c>
      <c r="N619" s="8">
        <v>146953</v>
      </c>
      <c r="O619" s="8">
        <v>1128235</v>
      </c>
      <c r="P619" s="8">
        <v>21492</v>
      </c>
      <c r="Q619" s="8">
        <v>19552</v>
      </c>
      <c r="R619" s="8">
        <v>214420</v>
      </c>
      <c r="S619" s="8">
        <v>120355</v>
      </c>
      <c r="T619" s="8">
        <v>0</v>
      </c>
    </row>
    <row r="620" spans="1:20">
      <c r="A620" s="1">
        <v>44838</v>
      </c>
      <c r="B620" s="9">
        <f>nyse_gme_volume_by_exchange[[#This Row],[Off Exchange2]]/SUM(nyse_gme_volume_by_exchange[[#This Row],[NYSE National]:[LTSE]])</f>
        <v>0.42629701526901642</v>
      </c>
      <c r="C620" s="12">
        <f>SUM(nyse_gme_volume_by_exchange[[#This Row],[NYSE National]:[LTSE]])</f>
        <v>4582155</v>
      </c>
      <c r="D620" s="8">
        <v>4413</v>
      </c>
      <c r="E620" s="8">
        <v>31503</v>
      </c>
      <c r="F620" s="8">
        <v>19819</v>
      </c>
      <c r="G620" s="8">
        <v>3451</v>
      </c>
      <c r="H620" s="8">
        <v>27071</v>
      </c>
      <c r="I620" s="8">
        <v>944084</v>
      </c>
      <c r="J620" s="8">
        <v>102940</v>
      </c>
      <c r="K620" s="8">
        <v>20839</v>
      </c>
      <c r="L620" s="8">
        <v>523127</v>
      </c>
      <c r="M620" s="8">
        <v>175076</v>
      </c>
      <c r="N620" s="8">
        <v>143204</v>
      </c>
      <c r="O620" s="8">
        <v>1953359</v>
      </c>
      <c r="P620" s="8">
        <v>4670</v>
      </c>
      <c r="Q620" s="8">
        <v>24086</v>
      </c>
      <c r="R620" s="8">
        <v>355200</v>
      </c>
      <c r="S620" s="8">
        <v>249313</v>
      </c>
      <c r="T620" s="8">
        <v>0</v>
      </c>
    </row>
    <row r="621" spans="1:20">
      <c r="A621" s="1">
        <v>44837</v>
      </c>
      <c r="B621" s="9">
        <f>nyse_gme_volume_by_exchange[[#This Row],[Off Exchange2]]/SUM(nyse_gme_volume_by_exchange[[#This Row],[NYSE National]:[LTSE]])</f>
        <v>0.37915510090569049</v>
      </c>
      <c r="C621" s="12">
        <f>SUM(nyse_gme_volume_by_exchange[[#This Row],[NYSE National]:[LTSE]])</f>
        <v>2653666</v>
      </c>
      <c r="D621" s="8">
        <v>2293</v>
      </c>
      <c r="E621" s="8">
        <v>12407</v>
      </c>
      <c r="F621" s="8">
        <v>9497</v>
      </c>
      <c r="G621" s="8">
        <v>2864</v>
      </c>
      <c r="H621" s="8">
        <v>5551</v>
      </c>
      <c r="I621" s="8">
        <v>579756</v>
      </c>
      <c r="J621" s="8">
        <v>70875</v>
      </c>
      <c r="K621" s="8">
        <v>14355</v>
      </c>
      <c r="L621" s="8">
        <v>298898</v>
      </c>
      <c r="M621" s="8">
        <v>120201</v>
      </c>
      <c r="N621" s="8">
        <v>122027</v>
      </c>
      <c r="O621" s="8">
        <v>1006151</v>
      </c>
      <c r="P621" s="8">
        <v>4916</v>
      </c>
      <c r="Q621" s="8">
        <v>11035</v>
      </c>
      <c r="R621" s="8">
        <v>219168</v>
      </c>
      <c r="S621" s="8">
        <v>173672</v>
      </c>
      <c r="T621" s="8">
        <v>0</v>
      </c>
    </row>
    <row r="622" spans="1:20">
      <c r="A622" s="1">
        <v>44834</v>
      </c>
      <c r="B622" s="9">
        <f>nyse_gme_volume_by_exchange[[#This Row],[Off Exchange2]]/SUM(nyse_gme_volume_by_exchange[[#This Row],[NYSE National]:[LTSE]])</f>
        <v>0.41114927242402405</v>
      </c>
      <c r="C622" s="12">
        <f>SUM(nyse_gme_volume_by_exchange[[#This Row],[NYSE National]:[LTSE]])</f>
        <v>3148331</v>
      </c>
      <c r="D622" s="8">
        <v>3861</v>
      </c>
      <c r="E622" s="8">
        <v>7490</v>
      </c>
      <c r="F622" s="8">
        <v>7014</v>
      </c>
      <c r="G622" s="8">
        <v>1906</v>
      </c>
      <c r="H622" s="8">
        <v>4071</v>
      </c>
      <c r="I622" s="8">
        <v>802329</v>
      </c>
      <c r="J622" s="8">
        <v>73896</v>
      </c>
      <c r="K622" s="8">
        <v>20373</v>
      </c>
      <c r="L622" s="8">
        <v>318243</v>
      </c>
      <c r="M622" s="8">
        <v>102247</v>
      </c>
      <c r="N622" s="8">
        <v>89047</v>
      </c>
      <c r="O622" s="8">
        <v>1294434</v>
      </c>
      <c r="P622" s="8">
        <v>8973</v>
      </c>
      <c r="Q622" s="8">
        <v>13815</v>
      </c>
      <c r="R622" s="8">
        <v>250449</v>
      </c>
      <c r="S622" s="8">
        <v>150183</v>
      </c>
      <c r="T622" s="8">
        <v>0</v>
      </c>
    </row>
    <row r="623" spans="1:20">
      <c r="A623" s="1">
        <v>44833</v>
      </c>
      <c r="B623" s="9">
        <f>nyse_gme_volume_by_exchange[[#This Row],[Off Exchange2]]/SUM(nyse_gme_volume_by_exchange[[#This Row],[NYSE National]:[LTSE]])</f>
        <v>0.43278094999896799</v>
      </c>
      <c r="C623" s="12">
        <f>SUM(nyse_gme_volume_by_exchange[[#This Row],[NYSE National]:[LTSE]])</f>
        <v>4118215</v>
      </c>
      <c r="D623" s="8">
        <v>7803</v>
      </c>
      <c r="E623" s="8">
        <v>25038</v>
      </c>
      <c r="F623" s="8">
        <v>13270</v>
      </c>
      <c r="G623" s="8">
        <v>4062</v>
      </c>
      <c r="H623" s="8">
        <v>19125</v>
      </c>
      <c r="I623" s="8">
        <v>862033</v>
      </c>
      <c r="J623" s="8">
        <v>102662</v>
      </c>
      <c r="K623" s="8">
        <v>19563</v>
      </c>
      <c r="L623" s="8">
        <v>455209</v>
      </c>
      <c r="M623" s="8">
        <v>152910</v>
      </c>
      <c r="N623" s="8">
        <v>154198</v>
      </c>
      <c r="O623" s="8">
        <v>1782285</v>
      </c>
      <c r="P623" s="8">
        <v>11471</v>
      </c>
      <c r="Q623" s="8">
        <v>23643</v>
      </c>
      <c r="R623" s="8">
        <v>285813</v>
      </c>
      <c r="S623" s="8">
        <v>199130</v>
      </c>
      <c r="T623" s="8">
        <v>0</v>
      </c>
    </row>
    <row r="624" spans="1:20">
      <c r="A624" s="1">
        <v>44832</v>
      </c>
      <c r="B624" s="9">
        <f>nyse_gme_volume_by_exchange[[#This Row],[Off Exchange2]]/SUM(nyse_gme_volume_by_exchange[[#This Row],[NYSE National]:[LTSE]])</f>
        <v>0.42915382921907635</v>
      </c>
      <c r="C624" s="12">
        <f>SUM(nyse_gme_volume_by_exchange[[#This Row],[NYSE National]:[LTSE]])</f>
        <v>2630001</v>
      </c>
      <c r="D624" s="8">
        <v>2054</v>
      </c>
      <c r="E624" s="8">
        <v>10963</v>
      </c>
      <c r="F624" s="8">
        <v>6779</v>
      </c>
      <c r="G624" s="8">
        <v>1855</v>
      </c>
      <c r="H624" s="8">
        <v>3508</v>
      </c>
      <c r="I624" s="8">
        <v>452252</v>
      </c>
      <c r="J624" s="8">
        <v>104745</v>
      </c>
      <c r="K624" s="8">
        <v>19807</v>
      </c>
      <c r="L624" s="8">
        <v>325237</v>
      </c>
      <c r="M624" s="8">
        <v>113845</v>
      </c>
      <c r="N624" s="8">
        <v>90970</v>
      </c>
      <c r="O624" s="8">
        <v>1128675</v>
      </c>
      <c r="P624" s="8">
        <v>12291</v>
      </c>
      <c r="Q624" s="8">
        <v>11614</v>
      </c>
      <c r="R624" s="8">
        <v>192870</v>
      </c>
      <c r="S624" s="8">
        <v>152536</v>
      </c>
      <c r="T624" s="8">
        <v>0</v>
      </c>
    </row>
    <row r="625" spans="1:20">
      <c r="A625" s="1">
        <v>44831</v>
      </c>
      <c r="B625" s="9">
        <f>nyse_gme_volume_by_exchange[[#This Row],[Off Exchange2]]/SUM(nyse_gme_volume_by_exchange[[#This Row],[NYSE National]:[LTSE]])</f>
        <v>0.38598950476457478</v>
      </c>
      <c r="C625" s="12">
        <f>SUM(nyse_gme_volume_by_exchange[[#This Row],[NYSE National]:[LTSE]])</f>
        <v>4487179</v>
      </c>
      <c r="D625" s="8">
        <v>16537</v>
      </c>
      <c r="E625" s="8">
        <v>32353</v>
      </c>
      <c r="F625" s="8">
        <v>19194</v>
      </c>
      <c r="G625" s="8">
        <v>8232</v>
      </c>
      <c r="H625" s="8">
        <v>17665</v>
      </c>
      <c r="I625" s="8">
        <v>754094</v>
      </c>
      <c r="J625" s="8">
        <v>124943</v>
      </c>
      <c r="K625" s="8">
        <v>31490</v>
      </c>
      <c r="L625" s="8">
        <v>440392</v>
      </c>
      <c r="M625" s="8">
        <v>219590</v>
      </c>
      <c r="N625" s="8">
        <v>349104</v>
      </c>
      <c r="O625" s="8">
        <v>1732004</v>
      </c>
      <c r="P625" s="8">
        <v>16269</v>
      </c>
      <c r="Q625" s="8">
        <v>27148</v>
      </c>
      <c r="R625" s="8">
        <v>373266</v>
      </c>
      <c r="S625" s="8">
        <v>324898</v>
      </c>
      <c r="T625" s="8">
        <v>0</v>
      </c>
    </row>
    <row r="626" spans="1:20">
      <c r="A626" s="1">
        <v>44830</v>
      </c>
      <c r="B626" s="9">
        <f>nyse_gme_volume_by_exchange[[#This Row],[Off Exchange2]]/SUM(nyse_gme_volume_by_exchange[[#This Row],[NYSE National]:[LTSE]])</f>
        <v>0.4224982915629808</v>
      </c>
      <c r="C626" s="12">
        <f>SUM(nyse_gme_volume_by_exchange[[#This Row],[NYSE National]:[LTSE]])</f>
        <v>3440279</v>
      </c>
      <c r="D626" s="8">
        <v>6177</v>
      </c>
      <c r="E626" s="8">
        <v>27555</v>
      </c>
      <c r="F626" s="8">
        <v>12680</v>
      </c>
      <c r="G626" s="8">
        <v>4162</v>
      </c>
      <c r="H626" s="8">
        <v>13272</v>
      </c>
      <c r="I626" s="8">
        <v>793369</v>
      </c>
      <c r="J626" s="8">
        <v>70707</v>
      </c>
      <c r="K626" s="8">
        <v>24977</v>
      </c>
      <c r="L626" s="8">
        <v>362785</v>
      </c>
      <c r="M626" s="8">
        <v>147083</v>
      </c>
      <c r="N626" s="8">
        <v>106474</v>
      </c>
      <c r="O626" s="8">
        <v>1453512</v>
      </c>
      <c r="P626" s="8">
        <v>8969</v>
      </c>
      <c r="Q626" s="8">
        <v>12826</v>
      </c>
      <c r="R626" s="8">
        <v>249507</v>
      </c>
      <c r="S626" s="8">
        <v>146224</v>
      </c>
      <c r="T626" s="8">
        <v>0</v>
      </c>
    </row>
    <row r="627" spans="1:20">
      <c r="A627" s="1">
        <v>44827</v>
      </c>
      <c r="B627" s="9">
        <f>nyse_gme_volume_by_exchange[[#This Row],[Off Exchange2]]/SUM(nyse_gme_volume_by_exchange[[#This Row],[NYSE National]:[LTSE]])</f>
        <v>0.42467459688662029</v>
      </c>
      <c r="C627" s="12">
        <f>SUM(nyse_gme_volume_by_exchange[[#This Row],[NYSE National]:[LTSE]])</f>
        <v>3622430</v>
      </c>
      <c r="D627" s="8">
        <v>5468</v>
      </c>
      <c r="E627" s="8">
        <v>23978</v>
      </c>
      <c r="F627" s="8">
        <v>6988</v>
      </c>
      <c r="G627" s="8">
        <v>3355</v>
      </c>
      <c r="H627" s="8">
        <v>13388</v>
      </c>
      <c r="I627" s="8">
        <v>672880</v>
      </c>
      <c r="J627" s="8">
        <v>159575</v>
      </c>
      <c r="K627" s="8">
        <v>20033</v>
      </c>
      <c r="L627" s="8">
        <v>462305</v>
      </c>
      <c r="M627" s="8">
        <v>146526</v>
      </c>
      <c r="N627" s="8">
        <v>119472</v>
      </c>
      <c r="O627" s="8">
        <v>1538354</v>
      </c>
      <c r="P627" s="8">
        <v>16280</v>
      </c>
      <c r="Q627" s="8">
        <v>13588</v>
      </c>
      <c r="R627" s="8">
        <v>261320</v>
      </c>
      <c r="S627" s="8">
        <v>158920</v>
      </c>
      <c r="T627" s="8">
        <v>0</v>
      </c>
    </row>
    <row r="628" spans="1:20">
      <c r="A628" s="1">
        <v>44826</v>
      </c>
      <c r="B628" s="9">
        <f>nyse_gme_volume_by_exchange[[#This Row],[Off Exchange2]]/SUM(nyse_gme_volume_by_exchange[[#This Row],[NYSE National]:[LTSE]])</f>
        <v>0.44651646922558774</v>
      </c>
      <c r="C628" s="12">
        <f>SUM(nyse_gme_volume_by_exchange[[#This Row],[NYSE National]:[LTSE]])</f>
        <v>4345347</v>
      </c>
      <c r="D628" s="8">
        <v>3460</v>
      </c>
      <c r="E628" s="8">
        <v>14262</v>
      </c>
      <c r="F628" s="8">
        <v>19396</v>
      </c>
      <c r="G628" s="8">
        <v>7649</v>
      </c>
      <c r="H628" s="8">
        <v>7646</v>
      </c>
      <c r="I628" s="8">
        <v>909157</v>
      </c>
      <c r="J628" s="8">
        <v>150092</v>
      </c>
      <c r="K628" s="8">
        <v>20560</v>
      </c>
      <c r="L628" s="8">
        <v>504823</v>
      </c>
      <c r="M628" s="8">
        <v>162292</v>
      </c>
      <c r="N628" s="8">
        <v>171694</v>
      </c>
      <c r="O628" s="8">
        <v>1940269</v>
      </c>
      <c r="P628" s="8">
        <v>24944</v>
      </c>
      <c r="Q628" s="8">
        <v>23994</v>
      </c>
      <c r="R628" s="8">
        <v>209646</v>
      </c>
      <c r="S628" s="8">
        <v>175463</v>
      </c>
      <c r="T628" s="8">
        <v>0</v>
      </c>
    </row>
    <row r="629" spans="1:20">
      <c r="A629" s="1">
        <v>44825</v>
      </c>
      <c r="B629" s="9">
        <f>nyse_gme_volume_by_exchange[[#This Row],[Off Exchange2]]/SUM(nyse_gme_volume_by_exchange[[#This Row],[NYSE National]:[LTSE]])</f>
        <v>0.46082718604793382</v>
      </c>
      <c r="C629" s="12">
        <f>SUM(nyse_gme_volume_by_exchange[[#This Row],[NYSE National]:[LTSE]])</f>
        <v>3859156</v>
      </c>
      <c r="D629" s="8">
        <v>8194</v>
      </c>
      <c r="E629" s="8">
        <v>17231</v>
      </c>
      <c r="F629" s="8">
        <v>10074</v>
      </c>
      <c r="G629" s="8">
        <v>4643</v>
      </c>
      <c r="H629" s="8">
        <v>20765</v>
      </c>
      <c r="I629" s="8">
        <v>709910</v>
      </c>
      <c r="J629" s="8">
        <v>136588</v>
      </c>
      <c r="K629" s="8">
        <v>18296</v>
      </c>
      <c r="L629" s="8">
        <v>406544</v>
      </c>
      <c r="M629" s="8">
        <v>133729</v>
      </c>
      <c r="N629" s="8">
        <v>126795</v>
      </c>
      <c r="O629" s="8">
        <v>1778404</v>
      </c>
      <c r="P629" s="8">
        <v>16159</v>
      </c>
      <c r="Q629" s="8">
        <v>28901</v>
      </c>
      <c r="R629" s="8">
        <v>263538</v>
      </c>
      <c r="S629" s="8">
        <v>179385</v>
      </c>
      <c r="T629" s="8">
        <v>0</v>
      </c>
    </row>
    <row r="630" spans="1:20">
      <c r="A630" s="1">
        <v>44824</v>
      </c>
      <c r="B630" s="9">
        <f>nyse_gme_volume_by_exchange[[#This Row],[Off Exchange2]]/SUM(nyse_gme_volume_by_exchange[[#This Row],[NYSE National]:[LTSE]])</f>
        <v>0.39644540626040042</v>
      </c>
      <c r="C630" s="12">
        <f>SUM(nyse_gme_volume_by_exchange[[#This Row],[NYSE National]:[LTSE]])</f>
        <v>3145901</v>
      </c>
      <c r="D630" s="8">
        <v>3048</v>
      </c>
      <c r="E630" s="8">
        <v>11761</v>
      </c>
      <c r="F630" s="8">
        <v>11048</v>
      </c>
      <c r="G630" s="8">
        <v>3822</v>
      </c>
      <c r="H630" s="8">
        <v>17998</v>
      </c>
      <c r="I630" s="8">
        <v>668878</v>
      </c>
      <c r="J630" s="8">
        <v>102661</v>
      </c>
      <c r="K630" s="8">
        <v>13288</v>
      </c>
      <c r="L630" s="8">
        <v>343409</v>
      </c>
      <c r="M630" s="8">
        <v>134992</v>
      </c>
      <c r="N630" s="8">
        <v>170518</v>
      </c>
      <c r="O630" s="8">
        <v>1247178</v>
      </c>
      <c r="P630" s="8">
        <v>16654</v>
      </c>
      <c r="Q630" s="8">
        <v>14071</v>
      </c>
      <c r="R630" s="8">
        <v>234335</v>
      </c>
      <c r="S630" s="8">
        <v>152240</v>
      </c>
      <c r="T630" s="8">
        <v>0</v>
      </c>
    </row>
    <row r="631" spans="1:20">
      <c r="A631" s="1">
        <v>44823</v>
      </c>
      <c r="B631" s="9">
        <f>nyse_gme_volume_by_exchange[[#This Row],[Off Exchange2]]/SUM(nyse_gme_volume_by_exchange[[#This Row],[NYSE National]:[LTSE]])</f>
        <v>0.44859195314501404</v>
      </c>
      <c r="C631" s="12">
        <f>SUM(nyse_gme_volume_by_exchange[[#This Row],[NYSE National]:[LTSE]])</f>
        <v>3403864</v>
      </c>
      <c r="D631" s="8">
        <v>4954</v>
      </c>
      <c r="E631" s="8">
        <v>8511</v>
      </c>
      <c r="F631" s="8">
        <v>7948</v>
      </c>
      <c r="G631" s="8">
        <v>1486</v>
      </c>
      <c r="H631" s="8">
        <v>5266</v>
      </c>
      <c r="I631" s="8">
        <v>624268</v>
      </c>
      <c r="J631" s="8">
        <v>87916</v>
      </c>
      <c r="K631" s="8">
        <v>19238</v>
      </c>
      <c r="L631" s="8">
        <v>430570</v>
      </c>
      <c r="M631" s="8">
        <v>147126</v>
      </c>
      <c r="N631" s="8">
        <v>154122</v>
      </c>
      <c r="O631" s="8">
        <v>1526946</v>
      </c>
      <c r="P631" s="8">
        <v>11864</v>
      </c>
      <c r="Q631" s="8">
        <v>22620</v>
      </c>
      <c r="R631" s="8">
        <v>197628</v>
      </c>
      <c r="S631" s="8">
        <v>153401</v>
      </c>
      <c r="T631" s="8">
        <v>0</v>
      </c>
    </row>
    <row r="632" spans="1:20">
      <c r="A632" s="1">
        <v>44820</v>
      </c>
      <c r="B632" s="9">
        <f>nyse_gme_volume_by_exchange[[#This Row],[Off Exchange2]]/SUM(nyse_gme_volume_by_exchange[[#This Row],[NYSE National]:[LTSE]])</f>
        <v>0.38303322293944564</v>
      </c>
      <c r="C632" s="12">
        <f>SUM(nyse_gme_volume_by_exchange[[#This Row],[NYSE National]:[LTSE]])</f>
        <v>4667227</v>
      </c>
      <c r="D632" s="8">
        <v>6610</v>
      </c>
      <c r="E632" s="8">
        <v>9362</v>
      </c>
      <c r="F632" s="8">
        <v>19279</v>
      </c>
      <c r="G632" s="8">
        <v>1919</v>
      </c>
      <c r="H632" s="8">
        <v>4290</v>
      </c>
      <c r="I632" s="8">
        <v>1413380</v>
      </c>
      <c r="J632" s="8">
        <v>117370</v>
      </c>
      <c r="K632" s="8">
        <v>34367</v>
      </c>
      <c r="L632" s="8">
        <v>419924</v>
      </c>
      <c r="M632" s="8">
        <v>102117</v>
      </c>
      <c r="N632" s="8">
        <v>161971</v>
      </c>
      <c r="O632" s="8">
        <v>1787703</v>
      </c>
      <c r="P632" s="8">
        <v>6370</v>
      </c>
      <c r="Q632" s="8">
        <v>12825</v>
      </c>
      <c r="R632" s="8">
        <v>373252</v>
      </c>
      <c r="S632" s="8">
        <v>196488</v>
      </c>
      <c r="T632" s="8">
        <v>0</v>
      </c>
    </row>
    <row r="633" spans="1:20">
      <c r="A633" s="1">
        <v>44819</v>
      </c>
      <c r="B633" s="9">
        <f>nyse_gme_volume_by_exchange[[#This Row],[Off Exchange2]]/SUM(nyse_gme_volume_by_exchange[[#This Row],[NYSE National]:[LTSE]])</f>
        <v>0.41168737554400225</v>
      </c>
      <c r="C633" s="12">
        <f>SUM(nyse_gme_volume_by_exchange[[#This Row],[NYSE National]:[LTSE]])</f>
        <v>3329490</v>
      </c>
      <c r="D633" s="8">
        <v>2974</v>
      </c>
      <c r="E633" s="8">
        <v>3660</v>
      </c>
      <c r="F633" s="8">
        <v>6293</v>
      </c>
      <c r="G633" s="8">
        <v>1957</v>
      </c>
      <c r="H633" s="8">
        <v>2836</v>
      </c>
      <c r="I633" s="8">
        <v>664197</v>
      </c>
      <c r="J633" s="8">
        <v>97487</v>
      </c>
      <c r="K633" s="8">
        <v>35540</v>
      </c>
      <c r="L633" s="8">
        <v>450373</v>
      </c>
      <c r="M633" s="8">
        <v>118547</v>
      </c>
      <c r="N633" s="8">
        <v>130187</v>
      </c>
      <c r="O633" s="8">
        <v>1370709</v>
      </c>
      <c r="P633" s="8">
        <v>11932</v>
      </c>
      <c r="Q633" s="8">
        <v>22009</v>
      </c>
      <c r="R633" s="8">
        <v>259628</v>
      </c>
      <c r="S633" s="8">
        <v>151161</v>
      </c>
      <c r="T633" s="8">
        <v>0</v>
      </c>
    </row>
    <row r="634" spans="1:20">
      <c r="A634" s="1">
        <v>44818</v>
      </c>
      <c r="B634" s="9">
        <f>nyse_gme_volume_by_exchange[[#This Row],[Off Exchange2]]/SUM(nyse_gme_volume_by_exchange[[#This Row],[NYSE National]:[LTSE]])</f>
        <v>0.42538074219352318</v>
      </c>
      <c r="C634" s="12">
        <f>SUM(nyse_gme_volume_by_exchange[[#This Row],[NYSE National]:[LTSE]])</f>
        <v>3605852</v>
      </c>
      <c r="D634" s="8">
        <v>7081</v>
      </c>
      <c r="E634" s="8">
        <v>13019</v>
      </c>
      <c r="F634" s="8">
        <v>8769</v>
      </c>
      <c r="G634" s="8">
        <v>3238</v>
      </c>
      <c r="H634" s="8">
        <v>22410</v>
      </c>
      <c r="I634" s="8">
        <v>849785</v>
      </c>
      <c r="J634" s="8">
        <v>119171</v>
      </c>
      <c r="K634" s="8">
        <v>28752</v>
      </c>
      <c r="L634" s="8">
        <v>393323</v>
      </c>
      <c r="M634" s="8">
        <v>83290</v>
      </c>
      <c r="N634" s="8">
        <v>101058</v>
      </c>
      <c r="O634" s="8">
        <v>1533860</v>
      </c>
      <c r="P634" s="8">
        <v>10995</v>
      </c>
      <c r="Q634" s="8">
        <v>17185</v>
      </c>
      <c r="R634" s="8">
        <v>274239</v>
      </c>
      <c r="S634" s="8">
        <v>139677</v>
      </c>
      <c r="T634" s="8">
        <v>0</v>
      </c>
    </row>
    <row r="635" spans="1:20">
      <c r="A635" s="1">
        <v>44817</v>
      </c>
      <c r="B635" s="9">
        <f>nyse_gme_volume_by_exchange[[#This Row],[Off Exchange2]]/SUM(nyse_gme_volume_by_exchange[[#This Row],[NYSE National]:[LTSE]])</f>
        <v>0.42648583672585438</v>
      </c>
      <c r="C635" s="12">
        <f>SUM(nyse_gme_volume_by_exchange[[#This Row],[NYSE National]:[LTSE]])</f>
        <v>3657064</v>
      </c>
      <c r="D635" s="8">
        <v>1899</v>
      </c>
      <c r="E635" s="8">
        <v>7727</v>
      </c>
      <c r="F635" s="8">
        <v>6563</v>
      </c>
      <c r="G635" s="8">
        <v>2080</v>
      </c>
      <c r="H635" s="8">
        <v>3514</v>
      </c>
      <c r="I635" s="8">
        <v>588784</v>
      </c>
      <c r="J635" s="8">
        <v>104974</v>
      </c>
      <c r="K635" s="8">
        <v>24497</v>
      </c>
      <c r="L635" s="8">
        <v>579019</v>
      </c>
      <c r="M635" s="8">
        <v>114980</v>
      </c>
      <c r="N635" s="8">
        <v>158507</v>
      </c>
      <c r="O635" s="8">
        <v>1559686</v>
      </c>
      <c r="P635" s="8">
        <v>12308</v>
      </c>
      <c r="Q635" s="8">
        <v>19078</v>
      </c>
      <c r="R635" s="8">
        <v>336254</v>
      </c>
      <c r="S635" s="8">
        <v>137194</v>
      </c>
      <c r="T635" s="8">
        <v>0</v>
      </c>
    </row>
    <row r="636" spans="1:20">
      <c r="A636" s="1">
        <v>44816</v>
      </c>
      <c r="B636" s="9">
        <f>nyse_gme_volume_by_exchange[[#This Row],[Off Exchange2]]/SUM(nyse_gme_volume_by_exchange[[#This Row],[NYSE National]:[LTSE]])</f>
        <v>0.44576251642956488</v>
      </c>
      <c r="C636" s="12">
        <f>SUM(nyse_gme_volume_by_exchange[[#This Row],[NYSE National]:[LTSE]])</f>
        <v>6174844</v>
      </c>
      <c r="D636" s="8">
        <v>21745</v>
      </c>
      <c r="E636" s="8">
        <v>26210</v>
      </c>
      <c r="F636" s="8">
        <v>9088</v>
      </c>
      <c r="G636" s="8">
        <v>6939</v>
      </c>
      <c r="H636" s="8">
        <v>30266</v>
      </c>
      <c r="I636" s="8">
        <v>896559</v>
      </c>
      <c r="J636" s="8">
        <v>126706</v>
      </c>
      <c r="K636" s="8">
        <v>47221</v>
      </c>
      <c r="L636" s="8">
        <v>944135</v>
      </c>
      <c r="M636" s="8">
        <v>201729</v>
      </c>
      <c r="N636" s="8">
        <v>284642</v>
      </c>
      <c r="O636" s="8">
        <v>2752514</v>
      </c>
      <c r="P636" s="8">
        <v>12454</v>
      </c>
      <c r="Q636" s="8">
        <v>43333</v>
      </c>
      <c r="R636" s="8">
        <v>501867</v>
      </c>
      <c r="S636" s="8">
        <v>269436</v>
      </c>
      <c r="T636" s="8">
        <v>0</v>
      </c>
    </row>
    <row r="637" spans="1:20">
      <c r="A637" s="1">
        <v>44813</v>
      </c>
      <c r="B637" s="9">
        <f>nyse_gme_volume_by_exchange[[#This Row],[Off Exchange2]]/SUM(nyse_gme_volume_by_exchange[[#This Row],[NYSE National]:[LTSE]])</f>
        <v>0.47229858182098378</v>
      </c>
      <c r="C637" s="12">
        <f>SUM(nyse_gme_volume_by_exchange[[#This Row],[NYSE National]:[LTSE]])</f>
        <v>7916490</v>
      </c>
      <c r="D637" s="8">
        <v>5682</v>
      </c>
      <c r="E637" s="8">
        <v>37802</v>
      </c>
      <c r="F637" s="8">
        <v>28104</v>
      </c>
      <c r="G637" s="8">
        <v>6233</v>
      </c>
      <c r="H637" s="8">
        <v>29282</v>
      </c>
      <c r="I637" s="8">
        <v>1099918</v>
      </c>
      <c r="J637" s="8">
        <v>208544</v>
      </c>
      <c r="K637" s="8">
        <v>61905</v>
      </c>
      <c r="L637" s="8">
        <v>959760</v>
      </c>
      <c r="M637" s="8">
        <v>284159</v>
      </c>
      <c r="N637" s="8">
        <v>433263</v>
      </c>
      <c r="O637" s="8">
        <v>3738947</v>
      </c>
      <c r="P637" s="8">
        <v>5577</v>
      </c>
      <c r="Q637" s="8">
        <v>34064</v>
      </c>
      <c r="R637" s="8">
        <v>664146</v>
      </c>
      <c r="S637" s="8">
        <v>319104</v>
      </c>
      <c r="T637" s="8">
        <v>0</v>
      </c>
    </row>
    <row r="638" spans="1:20">
      <c r="A638" s="1">
        <v>44812</v>
      </c>
      <c r="B638" s="9">
        <f>nyse_gme_volume_by_exchange[[#This Row],[Off Exchange2]]/SUM(nyse_gme_volume_by_exchange[[#This Row],[NYSE National]:[LTSE]])</f>
        <v>0.44747799167913982</v>
      </c>
      <c r="C638" s="12">
        <f>SUM(nyse_gme_volume_by_exchange[[#This Row],[NYSE National]:[LTSE]])</f>
        <v>14137721</v>
      </c>
      <c r="D638" s="8">
        <v>27765</v>
      </c>
      <c r="E638" s="8">
        <v>48834</v>
      </c>
      <c r="F638" s="8">
        <v>17557</v>
      </c>
      <c r="G638" s="8">
        <v>11659</v>
      </c>
      <c r="H638" s="8">
        <v>58640</v>
      </c>
      <c r="I638" s="8">
        <v>1970337</v>
      </c>
      <c r="J638" s="8">
        <v>293208</v>
      </c>
      <c r="K638" s="8">
        <v>114650</v>
      </c>
      <c r="L638" s="8">
        <v>1545912</v>
      </c>
      <c r="M638" s="8">
        <v>382777</v>
      </c>
      <c r="N638" s="8">
        <v>1325013</v>
      </c>
      <c r="O638" s="8">
        <v>6326319</v>
      </c>
      <c r="P638" s="8">
        <v>23768</v>
      </c>
      <c r="Q638" s="8">
        <v>59347</v>
      </c>
      <c r="R638" s="8">
        <v>1457828</v>
      </c>
      <c r="S638" s="8">
        <v>474107</v>
      </c>
      <c r="T638" s="8">
        <v>0</v>
      </c>
    </row>
    <row r="639" spans="1:20">
      <c r="A639" s="1">
        <v>44811</v>
      </c>
      <c r="B639" s="9">
        <f>nyse_gme_volume_by_exchange[[#This Row],[Off Exchange2]]/SUM(nyse_gme_volume_by_exchange[[#This Row],[NYSE National]:[LTSE]])</f>
        <v>0.3673949391639923</v>
      </c>
      <c r="C639" s="12">
        <f>SUM(nyse_gme_volume_by_exchange[[#This Row],[NYSE National]:[LTSE]])</f>
        <v>12502875</v>
      </c>
      <c r="D639" s="8">
        <v>32658</v>
      </c>
      <c r="E639" s="8">
        <v>72242</v>
      </c>
      <c r="F639" s="8">
        <v>47585</v>
      </c>
      <c r="G639" s="8">
        <v>21731</v>
      </c>
      <c r="H639" s="8">
        <v>40848</v>
      </c>
      <c r="I639" s="8">
        <v>2046875</v>
      </c>
      <c r="J639" s="8">
        <v>445928</v>
      </c>
      <c r="K639" s="8">
        <v>100456</v>
      </c>
      <c r="L639" s="8">
        <v>1213440</v>
      </c>
      <c r="M639" s="8">
        <v>231893</v>
      </c>
      <c r="N639" s="8">
        <v>1878865</v>
      </c>
      <c r="O639" s="8">
        <v>4593493</v>
      </c>
      <c r="P639" s="8">
        <v>7658</v>
      </c>
      <c r="Q639" s="8">
        <v>31026</v>
      </c>
      <c r="R639" s="8">
        <v>1373504</v>
      </c>
      <c r="S639" s="8">
        <v>364673</v>
      </c>
      <c r="T639" s="8">
        <v>0</v>
      </c>
    </row>
    <row r="640" spans="1:20">
      <c r="A640" s="1">
        <v>44810</v>
      </c>
      <c r="B640" s="9">
        <f>nyse_gme_volume_by_exchange[[#This Row],[Off Exchange2]]/SUM(nyse_gme_volume_by_exchange[[#This Row],[NYSE National]:[LTSE]])</f>
        <v>0.38294164286034232</v>
      </c>
      <c r="C640" s="12">
        <f>SUM(nyse_gme_volume_by_exchange[[#This Row],[NYSE National]:[LTSE]])</f>
        <v>7010042</v>
      </c>
      <c r="D640" s="8">
        <v>16417</v>
      </c>
      <c r="E640" s="8">
        <v>52406</v>
      </c>
      <c r="F640" s="8">
        <v>14209</v>
      </c>
      <c r="G640" s="8">
        <v>5316</v>
      </c>
      <c r="H640" s="8">
        <v>15650</v>
      </c>
      <c r="I640" s="8">
        <v>1265872</v>
      </c>
      <c r="J640" s="8">
        <v>248124</v>
      </c>
      <c r="K640" s="8">
        <v>77918</v>
      </c>
      <c r="L640" s="8">
        <v>867327</v>
      </c>
      <c r="M640" s="8">
        <v>182447</v>
      </c>
      <c r="N640" s="8">
        <v>501651</v>
      </c>
      <c r="O640" s="8">
        <v>2684437</v>
      </c>
      <c r="P640" s="8">
        <v>4997</v>
      </c>
      <c r="Q640" s="8">
        <v>32957</v>
      </c>
      <c r="R640" s="8">
        <v>769529</v>
      </c>
      <c r="S640" s="8">
        <v>270785</v>
      </c>
      <c r="T640" s="8">
        <v>0</v>
      </c>
    </row>
    <row r="641" spans="1:20">
      <c r="A641" s="1">
        <v>44806</v>
      </c>
      <c r="B641" s="9">
        <f>nyse_gme_volume_by_exchange[[#This Row],[Off Exchange2]]/SUM(nyse_gme_volume_by_exchange[[#This Row],[NYSE National]:[LTSE]])</f>
        <v>0.37089101972447269</v>
      </c>
      <c r="C641" s="12">
        <f>SUM(nyse_gme_volume_by_exchange[[#This Row],[NYSE National]:[LTSE]])</f>
        <v>4680480</v>
      </c>
      <c r="D641" s="8">
        <v>8978</v>
      </c>
      <c r="E641" s="8">
        <v>44132</v>
      </c>
      <c r="F641" s="8">
        <v>18059</v>
      </c>
      <c r="G641" s="8">
        <v>5549</v>
      </c>
      <c r="H641" s="8">
        <v>14778</v>
      </c>
      <c r="I641" s="8">
        <v>819513</v>
      </c>
      <c r="J641" s="8">
        <v>176325</v>
      </c>
      <c r="K641" s="8">
        <v>50720</v>
      </c>
      <c r="L641" s="8">
        <v>526224</v>
      </c>
      <c r="M641" s="8">
        <v>120193</v>
      </c>
      <c r="N641" s="8">
        <v>256821</v>
      </c>
      <c r="O641" s="8">
        <v>1735948</v>
      </c>
      <c r="P641" s="8">
        <v>7350</v>
      </c>
      <c r="Q641" s="8">
        <v>22882</v>
      </c>
      <c r="R641" s="8">
        <v>634296</v>
      </c>
      <c r="S641" s="8">
        <v>238712</v>
      </c>
      <c r="T641" s="8">
        <v>0</v>
      </c>
    </row>
    <row r="642" spans="1:20">
      <c r="A642" s="1">
        <v>44805</v>
      </c>
      <c r="B642" s="9">
        <f>nyse_gme_volume_by_exchange[[#This Row],[Off Exchange2]]/SUM(nyse_gme_volume_by_exchange[[#This Row],[NYSE National]:[LTSE]])</f>
        <v>0.36610838785872518</v>
      </c>
      <c r="C642" s="12">
        <f>SUM(nyse_gme_volume_by_exchange[[#This Row],[NYSE National]:[LTSE]])</f>
        <v>5293711</v>
      </c>
      <c r="D642" s="8">
        <v>9869</v>
      </c>
      <c r="E642" s="8">
        <v>40555</v>
      </c>
      <c r="F642" s="8">
        <v>9922</v>
      </c>
      <c r="G642" s="8">
        <v>1985</v>
      </c>
      <c r="H642" s="8">
        <v>19602</v>
      </c>
      <c r="I642" s="8">
        <v>917396</v>
      </c>
      <c r="J642" s="8">
        <v>202247</v>
      </c>
      <c r="K642" s="8">
        <v>48038</v>
      </c>
      <c r="L642" s="8">
        <v>596366</v>
      </c>
      <c r="M642" s="8">
        <v>126230</v>
      </c>
      <c r="N642" s="8">
        <v>323328</v>
      </c>
      <c r="O642" s="8">
        <v>1938072</v>
      </c>
      <c r="P642" s="8">
        <v>5203</v>
      </c>
      <c r="Q642" s="8">
        <v>18650</v>
      </c>
      <c r="R642" s="8">
        <v>804446</v>
      </c>
      <c r="S642" s="8">
        <v>231802</v>
      </c>
      <c r="T642" s="8">
        <v>0</v>
      </c>
    </row>
    <row r="643" spans="1:20">
      <c r="A643" s="1">
        <v>44804</v>
      </c>
      <c r="B643" s="9">
        <f>nyse_gme_volume_by_exchange[[#This Row],[Off Exchange2]]/SUM(nyse_gme_volume_by_exchange[[#This Row],[NYSE National]:[LTSE]])</f>
        <v>0.35936804028613251</v>
      </c>
      <c r="C643" s="12">
        <f>SUM(nyse_gme_volume_by_exchange[[#This Row],[NYSE National]:[LTSE]])</f>
        <v>5156911</v>
      </c>
      <c r="D643" s="8">
        <v>8069</v>
      </c>
      <c r="E643" s="8">
        <v>24130</v>
      </c>
      <c r="F643" s="8">
        <v>31151</v>
      </c>
      <c r="G643" s="8">
        <v>2350</v>
      </c>
      <c r="H643" s="8">
        <v>19667</v>
      </c>
      <c r="I643" s="8">
        <v>981357</v>
      </c>
      <c r="J643" s="8">
        <v>169014</v>
      </c>
      <c r="K643" s="8">
        <v>52383</v>
      </c>
      <c r="L643" s="8">
        <v>687895</v>
      </c>
      <c r="M643" s="8">
        <v>112215</v>
      </c>
      <c r="N643" s="8">
        <v>408744</v>
      </c>
      <c r="O643" s="8">
        <v>1853229</v>
      </c>
      <c r="P643" s="8">
        <v>5841</v>
      </c>
      <c r="Q643" s="8">
        <v>20788</v>
      </c>
      <c r="R643" s="8">
        <v>539196</v>
      </c>
      <c r="S643" s="8">
        <v>240882</v>
      </c>
      <c r="T643" s="8">
        <v>0</v>
      </c>
    </row>
    <row r="644" spans="1:20">
      <c r="A644" s="1">
        <v>44803</v>
      </c>
      <c r="B644" s="9">
        <f>nyse_gme_volume_by_exchange[[#This Row],[Off Exchange2]]/SUM(nyse_gme_volume_by_exchange[[#This Row],[NYSE National]:[LTSE]])</f>
        <v>0.37610576275151991</v>
      </c>
      <c r="C644" s="12">
        <f>SUM(nyse_gme_volume_by_exchange[[#This Row],[NYSE National]:[LTSE]])</f>
        <v>5060534</v>
      </c>
      <c r="D644" s="8">
        <v>10865</v>
      </c>
      <c r="E644" s="8">
        <v>24756</v>
      </c>
      <c r="F644" s="8">
        <v>9173</v>
      </c>
      <c r="G644" s="8">
        <v>3774</v>
      </c>
      <c r="H644" s="8">
        <v>10034</v>
      </c>
      <c r="I644" s="8">
        <v>1003447</v>
      </c>
      <c r="J644" s="8">
        <v>154086</v>
      </c>
      <c r="K644" s="8">
        <v>53572</v>
      </c>
      <c r="L644" s="8">
        <v>595926</v>
      </c>
      <c r="M644" s="8">
        <v>135848</v>
      </c>
      <c r="N644" s="8">
        <v>393871</v>
      </c>
      <c r="O644" s="8">
        <v>1903296</v>
      </c>
      <c r="P644" s="8">
        <v>10288</v>
      </c>
      <c r="Q644" s="8">
        <v>23098</v>
      </c>
      <c r="R644" s="8">
        <v>469868</v>
      </c>
      <c r="S644" s="8">
        <v>258632</v>
      </c>
      <c r="T644" s="8">
        <v>0</v>
      </c>
    </row>
    <row r="645" spans="1:20">
      <c r="A645" s="1">
        <v>44802</v>
      </c>
      <c r="B645" s="9">
        <f>nyse_gme_volume_by_exchange[[#This Row],[Off Exchange2]]/SUM(nyse_gme_volume_by_exchange[[#This Row],[NYSE National]:[LTSE]])</f>
        <v>0.41642550160120556</v>
      </c>
      <c r="C645" s="12">
        <f>SUM(nyse_gme_volume_by_exchange[[#This Row],[NYSE National]:[LTSE]])</f>
        <v>4292703</v>
      </c>
      <c r="D645" s="8">
        <v>9913</v>
      </c>
      <c r="E645" s="8">
        <v>22875</v>
      </c>
      <c r="F645" s="8">
        <v>8997</v>
      </c>
      <c r="G645" s="8">
        <v>2326</v>
      </c>
      <c r="H645" s="8">
        <v>26647</v>
      </c>
      <c r="I645" s="8">
        <v>735873</v>
      </c>
      <c r="J645" s="8">
        <v>85225</v>
      </c>
      <c r="K645" s="8">
        <v>36701</v>
      </c>
      <c r="L645" s="8">
        <v>573452</v>
      </c>
      <c r="M645" s="8">
        <v>113735</v>
      </c>
      <c r="N645" s="8">
        <v>312088</v>
      </c>
      <c r="O645" s="8">
        <v>1787591</v>
      </c>
      <c r="P645" s="8">
        <v>12960</v>
      </c>
      <c r="Q645" s="8">
        <v>21620</v>
      </c>
      <c r="R645" s="8">
        <v>353923</v>
      </c>
      <c r="S645" s="8">
        <v>188777</v>
      </c>
      <c r="T645" s="8">
        <v>0</v>
      </c>
    </row>
    <row r="646" spans="1:20">
      <c r="A646" s="1">
        <v>44799</v>
      </c>
      <c r="B646" s="9">
        <f>nyse_gme_volume_by_exchange[[#This Row],[Off Exchange2]]/SUM(nyse_gme_volume_by_exchange[[#This Row],[NYSE National]:[LTSE]])</f>
        <v>0.36959844922816287</v>
      </c>
      <c r="C646" s="12">
        <f>SUM(nyse_gme_volume_by_exchange[[#This Row],[NYSE National]:[LTSE]])</f>
        <v>4297215</v>
      </c>
      <c r="D646" s="8">
        <v>6447</v>
      </c>
      <c r="E646" s="8">
        <v>24840</v>
      </c>
      <c r="F646" s="8">
        <v>18151</v>
      </c>
      <c r="G646" s="8">
        <v>2452</v>
      </c>
      <c r="H646" s="8">
        <v>9620</v>
      </c>
      <c r="I646" s="8">
        <v>662753</v>
      </c>
      <c r="J646" s="8">
        <v>193220</v>
      </c>
      <c r="K646" s="8">
        <v>47378</v>
      </c>
      <c r="L646" s="8">
        <v>619370</v>
      </c>
      <c r="M646" s="8">
        <v>106256</v>
      </c>
      <c r="N646" s="8">
        <v>291664</v>
      </c>
      <c r="O646" s="8">
        <v>1588244</v>
      </c>
      <c r="P646" s="8">
        <v>7895</v>
      </c>
      <c r="Q646" s="8">
        <v>18843</v>
      </c>
      <c r="R646" s="8">
        <v>490804</v>
      </c>
      <c r="S646" s="8">
        <v>209278</v>
      </c>
      <c r="T646" s="8">
        <v>0</v>
      </c>
    </row>
    <row r="647" spans="1:20">
      <c r="A647" s="1">
        <v>44798</v>
      </c>
      <c r="B647" s="9">
        <f>nyse_gme_volume_by_exchange[[#This Row],[Off Exchange2]]/SUM(nyse_gme_volume_by_exchange[[#This Row],[NYSE National]:[LTSE]])</f>
        <v>0.38739911211467098</v>
      </c>
      <c r="C647" s="12">
        <f>SUM(nyse_gme_volume_by_exchange[[#This Row],[NYSE National]:[LTSE]])</f>
        <v>4726286</v>
      </c>
      <c r="D647" s="8">
        <v>11949</v>
      </c>
      <c r="E647" s="8">
        <v>20711</v>
      </c>
      <c r="F647" s="8">
        <v>12998</v>
      </c>
      <c r="G647" s="8">
        <v>5483</v>
      </c>
      <c r="H647" s="8">
        <v>10306</v>
      </c>
      <c r="I647" s="8">
        <v>771471</v>
      </c>
      <c r="J647" s="8">
        <v>255987</v>
      </c>
      <c r="K647" s="8">
        <v>62344</v>
      </c>
      <c r="L647" s="8">
        <v>542140</v>
      </c>
      <c r="M647" s="8">
        <v>145687</v>
      </c>
      <c r="N647" s="8">
        <v>316899</v>
      </c>
      <c r="O647" s="8">
        <v>1830959</v>
      </c>
      <c r="P647" s="8">
        <v>10253</v>
      </c>
      <c r="Q647" s="8">
        <v>20847</v>
      </c>
      <c r="R647" s="8">
        <v>517754</v>
      </c>
      <c r="S647" s="8">
        <v>190498</v>
      </c>
      <c r="T647" s="8">
        <v>0</v>
      </c>
    </row>
    <row r="648" spans="1:20">
      <c r="A648" s="1">
        <v>44797</v>
      </c>
      <c r="B648" s="9">
        <f>nyse_gme_volume_by_exchange[[#This Row],[Off Exchange2]]/SUM(nyse_gme_volume_by_exchange[[#This Row],[NYSE National]:[LTSE]])</f>
        <v>0.37118803861093452</v>
      </c>
      <c r="C648" s="12">
        <f>SUM(nyse_gme_volume_by_exchange[[#This Row],[NYSE National]:[LTSE]])</f>
        <v>5619548</v>
      </c>
      <c r="D648" s="8">
        <v>14167</v>
      </c>
      <c r="E648" s="8">
        <v>36205</v>
      </c>
      <c r="F648" s="8">
        <v>9888</v>
      </c>
      <c r="G648" s="8">
        <v>4796</v>
      </c>
      <c r="H648" s="8">
        <v>27541</v>
      </c>
      <c r="I648" s="8">
        <v>991358</v>
      </c>
      <c r="J648" s="8">
        <v>168533</v>
      </c>
      <c r="K648" s="8">
        <v>66815</v>
      </c>
      <c r="L648" s="8">
        <v>731811</v>
      </c>
      <c r="M648" s="8">
        <v>165597</v>
      </c>
      <c r="N648" s="8">
        <v>419246</v>
      </c>
      <c r="O648" s="8">
        <v>2085909</v>
      </c>
      <c r="P648" s="8">
        <v>11396</v>
      </c>
      <c r="Q648" s="8">
        <v>22311</v>
      </c>
      <c r="R648" s="8">
        <v>573688</v>
      </c>
      <c r="S648" s="8">
        <v>290287</v>
      </c>
      <c r="T648" s="8">
        <v>0</v>
      </c>
    </row>
    <row r="649" spans="1:20">
      <c r="A649" s="1">
        <v>44796</v>
      </c>
      <c r="B649" s="9">
        <f>nyse_gme_volume_by_exchange[[#This Row],[Off Exchange2]]/SUM(nyse_gme_volume_by_exchange[[#This Row],[NYSE National]:[LTSE]])</f>
        <v>0.40472006892035456</v>
      </c>
      <c r="C649" s="12">
        <f>SUM(nyse_gme_volume_by_exchange[[#This Row],[NYSE National]:[LTSE]])</f>
        <v>4839209</v>
      </c>
      <c r="D649" s="8">
        <v>15462</v>
      </c>
      <c r="E649" s="8">
        <v>35737</v>
      </c>
      <c r="F649" s="8">
        <v>20009</v>
      </c>
      <c r="G649" s="8">
        <v>2318</v>
      </c>
      <c r="H649" s="8">
        <v>15709</v>
      </c>
      <c r="I649" s="8">
        <v>733273</v>
      </c>
      <c r="J649" s="8">
        <v>316725</v>
      </c>
      <c r="K649" s="8">
        <v>67055</v>
      </c>
      <c r="L649" s="8">
        <v>518656</v>
      </c>
      <c r="M649" s="8">
        <v>116982</v>
      </c>
      <c r="N649" s="8">
        <v>309478</v>
      </c>
      <c r="O649" s="8">
        <v>1958525</v>
      </c>
      <c r="P649" s="8">
        <v>5358</v>
      </c>
      <c r="Q649" s="8">
        <v>17000</v>
      </c>
      <c r="R649" s="8">
        <v>536766</v>
      </c>
      <c r="S649" s="8">
        <v>170156</v>
      </c>
      <c r="T649" s="8">
        <v>0</v>
      </c>
    </row>
    <row r="650" spans="1:20">
      <c r="A650" s="1">
        <v>44795</v>
      </c>
      <c r="B650" s="9">
        <f>nyse_gme_volume_by_exchange[[#This Row],[Off Exchange2]]/SUM(nyse_gme_volume_by_exchange[[#This Row],[NYSE National]:[LTSE]])</f>
        <v>0.38528913435953616</v>
      </c>
      <c r="C650" s="12">
        <f>SUM(nyse_gme_volume_by_exchange[[#This Row],[NYSE National]:[LTSE]])</f>
        <v>5798204</v>
      </c>
      <c r="D650" s="8">
        <v>10645</v>
      </c>
      <c r="E650" s="8">
        <v>20802</v>
      </c>
      <c r="F650" s="8">
        <v>13693</v>
      </c>
      <c r="G650" s="8">
        <v>7860</v>
      </c>
      <c r="H650" s="8">
        <v>19404</v>
      </c>
      <c r="I650" s="8">
        <v>928964</v>
      </c>
      <c r="J650" s="8">
        <v>240871</v>
      </c>
      <c r="K650" s="8">
        <v>96273</v>
      </c>
      <c r="L650" s="8">
        <v>661075</v>
      </c>
      <c r="M650" s="8">
        <v>126428</v>
      </c>
      <c r="N650" s="8">
        <v>613844</v>
      </c>
      <c r="O650" s="8">
        <v>2233985</v>
      </c>
      <c r="P650" s="8">
        <v>17398</v>
      </c>
      <c r="Q650" s="8">
        <v>28132</v>
      </c>
      <c r="R650" s="8">
        <v>570049</v>
      </c>
      <c r="S650" s="8">
        <v>208781</v>
      </c>
      <c r="T650" s="8">
        <v>0</v>
      </c>
    </row>
    <row r="651" spans="1:20">
      <c r="A651" s="1">
        <v>44792</v>
      </c>
      <c r="B651" s="9">
        <f>nyse_gme_volume_by_exchange[[#This Row],[Off Exchange2]]/SUM(nyse_gme_volume_by_exchange[[#This Row],[NYSE National]:[LTSE]])</f>
        <v>0.37126830531311217</v>
      </c>
      <c r="C651" s="12">
        <f>SUM(nyse_gme_volume_by_exchange[[#This Row],[NYSE National]:[LTSE]])</f>
        <v>9551257</v>
      </c>
      <c r="D651" s="8">
        <v>35266</v>
      </c>
      <c r="E651" s="8">
        <v>67048</v>
      </c>
      <c r="F651" s="8">
        <v>26263</v>
      </c>
      <c r="G651" s="8">
        <v>10774</v>
      </c>
      <c r="H651" s="8">
        <v>78642</v>
      </c>
      <c r="I651" s="8">
        <v>1807541</v>
      </c>
      <c r="J651" s="8">
        <v>357291</v>
      </c>
      <c r="K651" s="8">
        <v>102057</v>
      </c>
      <c r="L651" s="8">
        <v>1226723</v>
      </c>
      <c r="M651" s="8">
        <v>227020</v>
      </c>
      <c r="N651" s="8">
        <v>534029</v>
      </c>
      <c r="O651" s="8">
        <v>3546079</v>
      </c>
      <c r="P651" s="8">
        <v>16257</v>
      </c>
      <c r="Q651" s="8">
        <v>42883</v>
      </c>
      <c r="R651" s="8">
        <v>989247</v>
      </c>
      <c r="S651" s="8">
        <v>484137</v>
      </c>
      <c r="T651" s="8">
        <v>0</v>
      </c>
    </row>
    <row r="652" spans="1:20">
      <c r="A652" s="1">
        <v>44791</v>
      </c>
      <c r="B652" s="9">
        <f>nyse_gme_volume_by_exchange[[#This Row],[Off Exchange2]]/SUM(nyse_gme_volume_by_exchange[[#This Row],[NYSE National]:[LTSE]])</f>
        <v>0.36060396181859039</v>
      </c>
      <c r="C652" s="12">
        <f>SUM(nyse_gme_volume_by_exchange[[#This Row],[NYSE National]:[LTSE]])</f>
        <v>8143230</v>
      </c>
      <c r="D652" s="8">
        <v>25884</v>
      </c>
      <c r="E652" s="8">
        <v>43468</v>
      </c>
      <c r="F652" s="8">
        <v>16853</v>
      </c>
      <c r="G652" s="8">
        <v>7850</v>
      </c>
      <c r="H652" s="8">
        <v>45204</v>
      </c>
      <c r="I652" s="8">
        <v>970889</v>
      </c>
      <c r="J652" s="8">
        <v>265646</v>
      </c>
      <c r="K652" s="8">
        <v>123271</v>
      </c>
      <c r="L652" s="8">
        <v>1602110</v>
      </c>
      <c r="M652" s="8">
        <v>202081</v>
      </c>
      <c r="N652" s="8">
        <v>681038</v>
      </c>
      <c r="O652" s="8">
        <v>2936481</v>
      </c>
      <c r="P652" s="8">
        <v>17327</v>
      </c>
      <c r="Q652" s="8">
        <v>54033</v>
      </c>
      <c r="R652" s="8">
        <v>812362</v>
      </c>
      <c r="S652" s="8">
        <v>338733</v>
      </c>
      <c r="T652" s="8">
        <v>0</v>
      </c>
    </row>
    <row r="653" spans="1:20">
      <c r="A653" s="1">
        <v>44790</v>
      </c>
      <c r="B653" s="9">
        <f>nyse_gme_volume_by_exchange[[#This Row],[Off Exchange2]]/SUM(nyse_gme_volume_by_exchange[[#This Row],[NYSE National]:[LTSE]])</f>
        <v>0.49528934676157177</v>
      </c>
      <c r="C653" s="12">
        <f>SUM(nyse_gme_volume_by_exchange[[#This Row],[NYSE National]:[LTSE]])</f>
        <v>9768072</v>
      </c>
      <c r="D653" s="8">
        <v>23128</v>
      </c>
      <c r="E653" s="8">
        <v>31763</v>
      </c>
      <c r="F653" s="8">
        <v>16892</v>
      </c>
      <c r="G653" s="8">
        <v>10796</v>
      </c>
      <c r="H653" s="8">
        <v>21391</v>
      </c>
      <c r="I653" s="8">
        <v>1073043</v>
      </c>
      <c r="J653" s="8">
        <v>441043</v>
      </c>
      <c r="K653" s="8">
        <v>70410</v>
      </c>
      <c r="L653" s="8">
        <v>1348616</v>
      </c>
      <c r="M653" s="8">
        <v>132967</v>
      </c>
      <c r="N653" s="8">
        <v>458614</v>
      </c>
      <c r="O653" s="8">
        <v>4838022</v>
      </c>
      <c r="P653" s="8">
        <v>193252</v>
      </c>
      <c r="Q653" s="8">
        <v>90274</v>
      </c>
      <c r="R653" s="8">
        <v>701336</v>
      </c>
      <c r="S653" s="8">
        <v>316525</v>
      </c>
      <c r="T653" s="8">
        <v>0</v>
      </c>
    </row>
    <row r="654" spans="1:20">
      <c r="A654" s="1">
        <v>44789</v>
      </c>
      <c r="B654" s="9">
        <f>nyse_gme_volume_by_exchange[[#This Row],[Off Exchange2]]/SUM(nyse_gme_volume_by_exchange[[#This Row],[NYSE National]:[LTSE]])</f>
        <v>0.48387477943563995</v>
      </c>
      <c r="C654" s="12">
        <f>SUM(nyse_gme_volume_by_exchange[[#This Row],[NYSE National]:[LTSE]])</f>
        <v>23603088</v>
      </c>
      <c r="D654" s="8">
        <v>89147</v>
      </c>
      <c r="E654" s="8">
        <v>131674</v>
      </c>
      <c r="F654" s="8">
        <v>63215</v>
      </c>
      <c r="G654" s="8">
        <v>34845</v>
      </c>
      <c r="H654" s="8">
        <v>279478</v>
      </c>
      <c r="I654" s="8">
        <v>2656992</v>
      </c>
      <c r="J654" s="8">
        <v>588671</v>
      </c>
      <c r="K654" s="8">
        <v>203644</v>
      </c>
      <c r="L654" s="8">
        <v>3152323</v>
      </c>
      <c r="M654" s="8">
        <v>472369</v>
      </c>
      <c r="N654" s="8">
        <v>1041674</v>
      </c>
      <c r="O654" s="8">
        <v>11420939</v>
      </c>
      <c r="P654" s="8">
        <v>71654</v>
      </c>
      <c r="Q654" s="8">
        <v>184145</v>
      </c>
      <c r="R654" s="8">
        <v>2142480</v>
      </c>
      <c r="S654" s="8">
        <v>1069838</v>
      </c>
      <c r="T654" s="8">
        <v>0</v>
      </c>
    </row>
    <row r="655" spans="1:20">
      <c r="A655" s="1">
        <v>44788</v>
      </c>
      <c r="B655" s="9">
        <f>nyse_gme_volume_by_exchange[[#This Row],[Off Exchange2]]/SUM(nyse_gme_volume_by_exchange[[#This Row],[NYSE National]:[LTSE]])</f>
        <v>0.47256864656858705</v>
      </c>
      <c r="C655" s="12">
        <f>SUM(nyse_gme_volume_by_exchange[[#This Row],[NYSE National]:[LTSE]])</f>
        <v>5243088</v>
      </c>
      <c r="D655" s="8">
        <v>13242</v>
      </c>
      <c r="E655" s="8">
        <v>25048</v>
      </c>
      <c r="F655" s="8">
        <v>10771</v>
      </c>
      <c r="G655" s="8">
        <v>13335</v>
      </c>
      <c r="H655" s="8">
        <v>25057</v>
      </c>
      <c r="I655" s="8">
        <v>739115</v>
      </c>
      <c r="J655" s="8">
        <v>132226</v>
      </c>
      <c r="K655" s="8">
        <v>36168</v>
      </c>
      <c r="L655" s="8">
        <v>869608</v>
      </c>
      <c r="M655" s="8">
        <v>102933</v>
      </c>
      <c r="N655" s="8">
        <v>189671</v>
      </c>
      <c r="O655" s="8">
        <v>2477719</v>
      </c>
      <c r="P655" s="8">
        <v>8402</v>
      </c>
      <c r="Q655" s="8">
        <v>43095</v>
      </c>
      <c r="R655" s="8">
        <v>376135</v>
      </c>
      <c r="S655" s="8">
        <v>180563</v>
      </c>
      <c r="T655" s="8">
        <v>0</v>
      </c>
    </row>
    <row r="656" spans="1:20">
      <c r="A656" s="1">
        <v>44785</v>
      </c>
      <c r="B656" s="9">
        <f>nyse_gme_volume_by_exchange[[#This Row],[Off Exchange2]]/SUM(nyse_gme_volume_by_exchange[[#This Row],[NYSE National]:[LTSE]])</f>
        <v>0.46067686971195537</v>
      </c>
      <c r="C656" s="12">
        <f>SUM(nyse_gme_volume_by_exchange[[#This Row],[NYSE National]:[LTSE]])</f>
        <v>5120040</v>
      </c>
      <c r="D656" s="8">
        <v>14611</v>
      </c>
      <c r="E656" s="8">
        <v>23481</v>
      </c>
      <c r="F656" s="8">
        <v>9751</v>
      </c>
      <c r="G656" s="8">
        <v>10789</v>
      </c>
      <c r="H656" s="8">
        <v>8177</v>
      </c>
      <c r="I656" s="8">
        <v>723469</v>
      </c>
      <c r="J656" s="8">
        <v>161127</v>
      </c>
      <c r="K656" s="8">
        <v>64373</v>
      </c>
      <c r="L656" s="8">
        <v>761283</v>
      </c>
      <c r="M656" s="8">
        <v>162897</v>
      </c>
      <c r="N656" s="8">
        <v>148173</v>
      </c>
      <c r="O656" s="8">
        <v>2358684</v>
      </c>
      <c r="P656" s="8">
        <v>8118</v>
      </c>
      <c r="Q656" s="8">
        <v>29185</v>
      </c>
      <c r="R656" s="8">
        <v>435614</v>
      </c>
      <c r="S656" s="8">
        <v>200308</v>
      </c>
      <c r="T656" s="8">
        <v>0</v>
      </c>
    </row>
    <row r="657" spans="1:20">
      <c r="A657" s="1">
        <v>44784</v>
      </c>
      <c r="B657" s="9">
        <f>nyse_gme_volume_by_exchange[[#This Row],[Off Exchange2]]/SUM(nyse_gme_volume_by_exchange[[#This Row],[NYSE National]:[LTSE]])</f>
        <v>0.42965452437278218</v>
      </c>
      <c r="C657" s="12">
        <f>SUM(nyse_gme_volume_by_exchange[[#This Row],[NYSE National]:[LTSE]])</f>
        <v>5140160</v>
      </c>
      <c r="D657" s="8">
        <v>16508</v>
      </c>
      <c r="E657" s="8">
        <v>17243</v>
      </c>
      <c r="F657" s="8">
        <v>5225</v>
      </c>
      <c r="G657" s="8">
        <v>5126</v>
      </c>
      <c r="H657" s="8">
        <v>9967</v>
      </c>
      <c r="I657" s="8">
        <v>804451</v>
      </c>
      <c r="J657" s="8">
        <v>133436</v>
      </c>
      <c r="K657" s="8">
        <v>59315</v>
      </c>
      <c r="L657" s="8">
        <v>909199</v>
      </c>
      <c r="M657" s="8">
        <v>127062</v>
      </c>
      <c r="N657" s="8">
        <v>209840</v>
      </c>
      <c r="O657" s="8">
        <v>2208493</v>
      </c>
      <c r="P657" s="8">
        <v>9725</v>
      </c>
      <c r="Q657" s="8">
        <v>28364</v>
      </c>
      <c r="R657" s="8">
        <v>373941</v>
      </c>
      <c r="S657" s="8">
        <v>222265</v>
      </c>
      <c r="T657" s="8">
        <v>0</v>
      </c>
    </row>
    <row r="658" spans="1:20">
      <c r="A658" s="1">
        <v>44783</v>
      </c>
      <c r="B658" s="9">
        <f>nyse_gme_volume_by_exchange[[#This Row],[Off Exchange2]]/SUM(nyse_gme_volume_by_exchange[[#This Row],[NYSE National]:[LTSE]])</f>
        <v>0.4859117318019231</v>
      </c>
      <c r="C658" s="12">
        <f>SUM(nyse_gme_volume_by_exchange[[#This Row],[NYSE National]:[LTSE]])</f>
        <v>5418622</v>
      </c>
      <c r="D658" s="8">
        <v>13544</v>
      </c>
      <c r="E658" s="8">
        <v>36827</v>
      </c>
      <c r="F658" s="8">
        <v>6585</v>
      </c>
      <c r="G658" s="8">
        <v>2366</v>
      </c>
      <c r="H658" s="8">
        <v>12524</v>
      </c>
      <c r="I658" s="8">
        <v>755894</v>
      </c>
      <c r="J658" s="8">
        <v>122409</v>
      </c>
      <c r="K658" s="8">
        <v>65078</v>
      </c>
      <c r="L658" s="8">
        <v>839501</v>
      </c>
      <c r="M658" s="8">
        <v>122881</v>
      </c>
      <c r="N658" s="8">
        <v>204870</v>
      </c>
      <c r="O658" s="8">
        <v>2632972</v>
      </c>
      <c r="P658" s="8">
        <v>5716</v>
      </c>
      <c r="Q658" s="8">
        <v>21118</v>
      </c>
      <c r="R658" s="8">
        <v>376571</v>
      </c>
      <c r="S658" s="8">
        <v>199766</v>
      </c>
      <c r="T658" s="8">
        <v>0</v>
      </c>
    </row>
    <row r="659" spans="1:20">
      <c r="A659" s="1">
        <v>44782</v>
      </c>
      <c r="B659" s="9">
        <f>nyse_gme_volume_by_exchange[[#This Row],[Off Exchange2]]/SUM(nyse_gme_volume_by_exchange[[#This Row],[NYSE National]:[LTSE]])</f>
        <v>0.40186589721186716</v>
      </c>
      <c r="C659" s="12">
        <f>SUM(nyse_gme_volume_by_exchange[[#This Row],[NYSE National]:[LTSE]])</f>
        <v>6954188</v>
      </c>
      <c r="D659" s="8">
        <v>41760</v>
      </c>
      <c r="E659" s="8">
        <v>61142</v>
      </c>
      <c r="F659" s="8">
        <v>20974</v>
      </c>
      <c r="G659" s="8">
        <v>3713</v>
      </c>
      <c r="H659" s="8">
        <v>53059</v>
      </c>
      <c r="I659" s="8">
        <v>1082341</v>
      </c>
      <c r="J659" s="8">
        <v>126694</v>
      </c>
      <c r="K659" s="8">
        <v>107190</v>
      </c>
      <c r="L659" s="8">
        <v>1230470</v>
      </c>
      <c r="M659" s="8">
        <v>173153</v>
      </c>
      <c r="N659" s="8">
        <v>309718</v>
      </c>
      <c r="O659" s="8">
        <v>2794651</v>
      </c>
      <c r="P659" s="8">
        <v>10431</v>
      </c>
      <c r="Q659" s="8">
        <v>35356</v>
      </c>
      <c r="R659" s="8">
        <v>593826</v>
      </c>
      <c r="S659" s="8">
        <v>309710</v>
      </c>
      <c r="T659" s="8">
        <v>0</v>
      </c>
    </row>
    <row r="660" spans="1:20">
      <c r="A660" s="1">
        <v>44781</v>
      </c>
      <c r="B660" s="9">
        <f>nyse_gme_volume_by_exchange[[#This Row],[Off Exchange2]]/SUM(nyse_gme_volume_by_exchange[[#This Row],[NYSE National]:[LTSE]])</f>
        <v>0.42541774439447144</v>
      </c>
      <c r="C660" s="12">
        <f>SUM(nyse_gme_volume_by_exchange[[#This Row],[NYSE National]:[LTSE]])</f>
        <v>18043749</v>
      </c>
      <c r="D660" s="8">
        <v>43726</v>
      </c>
      <c r="E660" s="8">
        <v>102144</v>
      </c>
      <c r="F660" s="8">
        <v>41397</v>
      </c>
      <c r="G660" s="8">
        <v>33891</v>
      </c>
      <c r="H660" s="8">
        <v>166040</v>
      </c>
      <c r="I660" s="8">
        <v>2220317</v>
      </c>
      <c r="J660" s="8">
        <v>695869</v>
      </c>
      <c r="K660" s="8">
        <v>104873</v>
      </c>
      <c r="L660" s="8">
        <v>2765846</v>
      </c>
      <c r="M660" s="8">
        <v>364934</v>
      </c>
      <c r="N660" s="8">
        <v>1267034</v>
      </c>
      <c r="O660" s="8">
        <v>7676131</v>
      </c>
      <c r="P660" s="8">
        <v>86101</v>
      </c>
      <c r="Q660" s="8">
        <v>78391</v>
      </c>
      <c r="R660" s="8">
        <v>1582748</v>
      </c>
      <c r="S660" s="8">
        <v>814307</v>
      </c>
      <c r="T660" s="8">
        <v>0</v>
      </c>
    </row>
    <row r="661" spans="1:20">
      <c r="A661" s="1">
        <v>44778</v>
      </c>
      <c r="B661" s="9">
        <f>nyse_gme_volume_by_exchange[[#This Row],[Off Exchange2]]/SUM(nyse_gme_volume_by_exchange[[#This Row],[NYSE National]:[LTSE]])</f>
        <v>0.44882289847787088</v>
      </c>
      <c r="C661" s="12">
        <f>SUM(nyse_gme_volume_by_exchange[[#This Row],[NYSE National]:[LTSE]])</f>
        <v>8124278</v>
      </c>
      <c r="D661" s="8">
        <v>23165</v>
      </c>
      <c r="E661" s="8">
        <v>33079</v>
      </c>
      <c r="F661" s="8">
        <v>26810</v>
      </c>
      <c r="G661" s="8">
        <v>4958</v>
      </c>
      <c r="H661" s="8">
        <v>16379</v>
      </c>
      <c r="I661" s="8">
        <v>1140797</v>
      </c>
      <c r="J661" s="8">
        <v>168047</v>
      </c>
      <c r="K661" s="8">
        <v>108170</v>
      </c>
      <c r="L661" s="8">
        <v>1169622</v>
      </c>
      <c r="M661" s="8">
        <v>205391</v>
      </c>
      <c r="N661" s="8">
        <v>403807</v>
      </c>
      <c r="O661" s="8">
        <v>3646362</v>
      </c>
      <c r="P661" s="8">
        <v>17739</v>
      </c>
      <c r="Q661" s="8">
        <v>42460</v>
      </c>
      <c r="R661" s="8">
        <v>718483</v>
      </c>
      <c r="S661" s="8">
        <v>399009</v>
      </c>
      <c r="T661" s="8">
        <v>0</v>
      </c>
    </row>
    <row r="662" spans="1:20">
      <c r="A662" s="1">
        <v>44777</v>
      </c>
      <c r="B662" s="9">
        <f>nyse_gme_volume_by_exchange[[#This Row],[Off Exchange2]]/SUM(nyse_gme_volume_by_exchange[[#This Row],[NYSE National]:[LTSE]])</f>
        <v>0.3764418290956062</v>
      </c>
      <c r="C662" s="12">
        <f>SUM(nyse_gme_volume_by_exchange[[#This Row],[NYSE National]:[LTSE]])</f>
        <v>5421499</v>
      </c>
      <c r="D662" s="8">
        <v>14098</v>
      </c>
      <c r="E662" s="8">
        <v>32773</v>
      </c>
      <c r="F662" s="8">
        <v>19803</v>
      </c>
      <c r="G662" s="8">
        <v>4037</v>
      </c>
      <c r="H662" s="8">
        <v>16695</v>
      </c>
      <c r="I662" s="8">
        <v>892224</v>
      </c>
      <c r="J662" s="8">
        <v>138554</v>
      </c>
      <c r="K662" s="8">
        <v>60508</v>
      </c>
      <c r="L662" s="8">
        <v>928099</v>
      </c>
      <c r="M662" s="8">
        <v>127788</v>
      </c>
      <c r="N662" s="8">
        <v>339538</v>
      </c>
      <c r="O662" s="8">
        <v>2040879</v>
      </c>
      <c r="P662" s="8">
        <v>15655</v>
      </c>
      <c r="Q662" s="8">
        <v>29160</v>
      </c>
      <c r="R662" s="8">
        <v>472019</v>
      </c>
      <c r="S662" s="8">
        <v>289669</v>
      </c>
      <c r="T662" s="8">
        <v>0</v>
      </c>
    </row>
    <row r="663" spans="1:20">
      <c r="A663" s="1">
        <v>44776</v>
      </c>
      <c r="B663" s="9">
        <f>nyse_gme_volume_by_exchange[[#This Row],[Off Exchange2]]/SUM(nyse_gme_volume_by_exchange[[#This Row],[NYSE National]:[LTSE]])</f>
        <v>0.40074852279444911</v>
      </c>
      <c r="C663" s="12">
        <f>SUM(nyse_gme_volume_by_exchange[[#This Row],[NYSE National]:[LTSE]])</f>
        <v>5186482</v>
      </c>
      <c r="D663" s="8">
        <v>9096</v>
      </c>
      <c r="E663" s="8">
        <v>29387</v>
      </c>
      <c r="F663" s="8">
        <v>23055</v>
      </c>
      <c r="G663" s="8">
        <v>5291</v>
      </c>
      <c r="H663" s="8">
        <v>8308</v>
      </c>
      <c r="I663" s="8">
        <v>905741</v>
      </c>
      <c r="J663" s="8">
        <v>113937</v>
      </c>
      <c r="K663" s="8">
        <v>53071</v>
      </c>
      <c r="L663" s="8">
        <v>771087</v>
      </c>
      <c r="M663" s="8">
        <v>139036</v>
      </c>
      <c r="N663" s="8">
        <v>298883</v>
      </c>
      <c r="O663" s="8">
        <v>2078475</v>
      </c>
      <c r="P663" s="8">
        <v>5315</v>
      </c>
      <c r="Q663" s="8">
        <v>46031</v>
      </c>
      <c r="R663" s="8">
        <v>429997</v>
      </c>
      <c r="S663" s="8">
        <v>269772</v>
      </c>
      <c r="T663" s="8">
        <v>0</v>
      </c>
    </row>
    <row r="664" spans="1:20">
      <c r="A664" s="1">
        <v>44775</v>
      </c>
      <c r="B664" s="9">
        <f>nyse_gme_volume_by_exchange[[#This Row],[Off Exchange2]]/SUM(nyse_gme_volume_by_exchange[[#This Row],[NYSE National]:[LTSE]])</f>
        <v>0.49382384338379037</v>
      </c>
      <c r="C664" s="12">
        <f>SUM(nyse_gme_volume_by_exchange[[#This Row],[NYSE National]:[LTSE]])</f>
        <v>4696934</v>
      </c>
      <c r="D664" s="8">
        <v>2988</v>
      </c>
      <c r="E664" s="8">
        <v>28681</v>
      </c>
      <c r="F664" s="8">
        <v>4806</v>
      </c>
      <c r="G664" s="8">
        <v>6836</v>
      </c>
      <c r="H664" s="8">
        <v>6266</v>
      </c>
      <c r="I664" s="8">
        <v>609506</v>
      </c>
      <c r="J664" s="8">
        <v>68619</v>
      </c>
      <c r="K664" s="8">
        <v>37746</v>
      </c>
      <c r="L664" s="8">
        <v>677028</v>
      </c>
      <c r="M664" s="8">
        <v>105450</v>
      </c>
      <c r="N664" s="8">
        <v>134677</v>
      </c>
      <c r="O664" s="8">
        <v>2319458</v>
      </c>
      <c r="P664" s="8">
        <v>14145</v>
      </c>
      <c r="Q664" s="8">
        <v>38724</v>
      </c>
      <c r="R664" s="8">
        <v>404473</v>
      </c>
      <c r="S664" s="8">
        <v>237531</v>
      </c>
      <c r="T664" s="8">
        <v>0</v>
      </c>
    </row>
    <row r="665" spans="1:20">
      <c r="A665" s="1">
        <v>44774</v>
      </c>
      <c r="B665" s="9">
        <f>nyse_gme_volume_by_exchange[[#This Row],[Off Exchange2]]/SUM(nyse_gme_volume_by_exchange[[#This Row],[NYSE National]:[LTSE]])</f>
        <v>0.43471864358152507</v>
      </c>
      <c r="C665" s="12">
        <f>SUM(nyse_gme_volume_by_exchange[[#This Row],[NYSE National]:[LTSE]])</f>
        <v>4196581</v>
      </c>
      <c r="D665" s="8">
        <v>5580</v>
      </c>
      <c r="E665" s="8">
        <v>13276</v>
      </c>
      <c r="F665" s="8">
        <v>7273</v>
      </c>
      <c r="G665" s="8">
        <v>1989</v>
      </c>
      <c r="H665" s="8">
        <v>5265</v>
      </c>
      <c r="I665" s="8">
        <v>609102</v>
      </c>
      <c r="J665" s="8">
        <v>102330</v>
      </c>
      <c r="K665" s="8">
        <v>40827</v>
      </c>
      <c r="L665" s="8">
        <v>599894</v>
      </c>
      <c r="M665" s="8">
        <v>97144</v>
      </c>
      <c r="N665" s="8">
        <v>207370</v>
      </c>
      <c r="O665" s="8">
        <v>1824332</v>
      </c>
      <c r="P665" s="8">
        <v>9971</v>
      </c>
      <c r="Q665" s="8">
        <v>26938</v>
      </c>
      <c r="R665" s="8">
        <v>386208</v>
      </c>
      <c r="S665" s="8">
        <v>259082</v>
      </c>
      <c r="T665" s="8">
        <v>0</v>
      </c>
    </row>
    <row r="666" spans="1:20">
      <c r="A666" s="1">
        <v>44771</v>
      </c>
      <c r="B666" s="9">
        <f>nyse_gme_volume_by_exchange[[#This Row],[Off Exchange2]]/SUM(nyse_gme_volume_by_exchange[[#This Row],[NYSE National]:[LTSE]])</f>
        <v>0.43432579128799748</v>
      </c>
      <c r="C666" s="12">
        <f>SUM(nyse_gme_volume_by_exchange[[#This Row],[NYSE National]:[LTSE]])</f>
        <v>3988750</v>
      </c>
      <c r="D666" s="8">
        <v>4355</v>
      </c>
      <c r="E666" s="8">
        <v>11511</v>
      </c>
      <c r="F666" s="8">
        <v>12159</v>
      </c>
      <c r="G666" s="8">
        <v>6513</v>
      </c>
      <c r="H666" s="8">
        <v>15138</v>
      </c>
      <c r="I666" s="8">
        <v>666525</v>
      </c>
      <c r="J666" s="8">
        <v>57685</v>
      </c>
      <c r="K666" s="8">
        <v>38023</v>
      </c>
      <c r="L666" s="8">
        <v>552148</v>
      </c>
      <c r="M666" s="8">
        <v>138263</v>
      </c>
      <c r="N666" s="8">
        <v>132480</v>
      </c>
      <c r="O666" s="8">
        <v>1732417</v>
      </c>
      <c r="P666" s="8">
        <v>12427</v>
      </c>
      <c r="Q666" s="8">
        <v>41655</v>
      </c>
      <c r="R666" s="8">
        <v>348271</v>
      </c>
      <c r="S666" s="8">
        <v>219180</v>
      </c>
      <c r="T666" s="8">
        <v>0</v>
      </c>
    </row>
    <row r="667" spans="1:20">
      <c r="A667" s="1">
        <v>44770</v>
      </c>
      <c r="B667" s="9">
        <f>nyse_gme_volume_by_exchange[[#This Row],[Off Exchange2]]/SUM(nyse_gme_volume_by_exchange[[#This Row],[NYSE National]:[LTSE]])</f>
        <v>0.44748629949276086</v>
      </c>
      <c r="C667" s="12">
        <f>SUM(nyse_gme_volume_by_exchange[[#This Row],[NYSE National]:[LTSE]])</f>
        <v>3207363</v>
      </c>
      <c r="D667" s="8">
        <v>5625</v>
      </c>
      <c r="E667" s="8">
        <v>11285</v>
      </c>
      <c r="F667" s="8">
        <v>12687</v>
      </c>
      <c r="G667" s="8">
        <v>4736</v>
      </c>
      <c r="H667" s="8">
        <v>4123</v>
      </c>
      <c r="I667" s="8">
        <v>573875</v>
      </c>
      <c r="J667" s="8">
        <v>70879</v>
      </c>
      <c r="K667" s="8">
        <v>29526</v>
      </c>
      <c r="L667" s="8">
        <v>481746</v>
      </c>
      <c r="M667" s="8">
        <v>69773</v>
      </c>
      <c r="N667" s="8">
        <v>103387</v>
      </c>
      <c r="O667" s="8">
        <v>1435251</v>
      </c>
      <c r="P667" s="8">
        <v>11942</v>
      </c>
      <c r="Q667" s="8">
        <v>18628</v>
      </c>
      <c r="R667" s="8">
        <v>226952</v>
      </c>
      <c r="S667" s="8">
        <v>146948</v>
      </c>
      <c r="T667" s="8">
        <v>0</v>
      </c>
    </row>
    <row r="668" spans="1:20">
      <c r="A668" s="1">
        <v>44769</v>
      </c>
      <c r="B668" s="9">
        <f>nyse_gme_volume_by_exchange[[#This Row],[Off Exchange2]]/SUM(nyse_gme_volume_by_exchange[[#This Row],[NYSE National]:[LTSE]])</f>
        <v>0.39341717935436399</v>
      </c>
      <c r="C668" s="12">
        <f>SUM(nyse_gme_volume_by_exchange[[#This Row],[NYSE National]:[LTSE]])</f>
        <v>4251126</v>
      </c>
      <c r="D668" s="8">
        <v>4514</v>
      </c>
      <c r="E668" s="8">
        <v>18937</v>
      </c>
      <c r="F668" s="8">
        <v>9828</v>
      </c>
      <c r="G668" s="8">
        <v>3695</v>
      </c>
      <c r="H668" s="8">
        <v>3405</v>
      </c>
      <c r="I668" s="8">
        <v>767715</v>
      </c>
      <c r="J668" s="8">
        <v>176900</v>
      </c>
      <c r="K668" s="8">
        <v>52891</v>
      </c>
      <c r="L668" s="8">
        <v>649195</v>
      </c>
      <c r="M668" s="8">
        <v>113071</v>
      </c>
      <c r="N668" s="8">
        <v>140591</v>
      </c>
      <c r="O668" s="8">
        <v>1672466</v>
      </c>
      <c r="P668" s="8">
        <v>15125</v>
      </c>
      <c r="Q668" s="8">
        <v>19578</v>
      </c>
      <c r="R668" s="8">
        <v>394843</v>
      </c>
      <c r="S668" s="8">
        <v>208372</v>
      </c>
      <c r="T668" s="8">
        <v>0</v>
      </c>
    </row>
    <row r="669" spans="1:20">
      <c r="A669" s="1">
        <v>44768</v>
      </c>
      <c r="B669" s="9">
        <f>nyse_gme_volume_by_exchange[[#This Row],[Off Exchange2]]/SUM(nyse_gme_volume_by_exchange[[#This Row],[NYSE National]:[LTSE]])</f>
        <v>0.42264596909985325</v>
      </c>
      <c r="C669" s="12">
        <f>SUM(nyse_gme_volume_by_exchange[[#This Row],[NYSE National]:[LTSE]])</f>
        <v>4842566</v>
      </c>
      <c r="D669" s="8">
        <v>6747</v>
      </c>
      <c r="E669" s="8">
        <v>43379</v>
      </c>
      <c r="F669" s="8">
        <v>12623</v>
      </c>
      <c r="G669" s="8">
        <v>2078</v>
      </c>
      <c r="H669" s="8">
        <v>7173</v>
      </c>
      <c r="I669" s="8">
        <v>854317</v>
      </c>
      <c r="J669" s="8">
        <v>101005</v>
      </c>
      <c r="K669" s="8">
        <v>62126</v>
      </c>
      <c r="L669" s="8">
        <v>703890</v>
      </c>
      <c r="M669" s="8">
        <v>123112</v>
      </c>
      <c r="N669" s="8">
        <v>183921</v>
      </c>
      <c r="O669" s="8">
        <v>2046691</v>
      </c>
      <c r="P669" s="8">
        <v>6046</v>
      </c>
      <c r="Q669" s="8">
        <v>12268</v>
      </c>
      <c r="R669" s="8">
        <v>401473</v>
      </c>
      <c r="S669" s="8">
        <v>275717</v>
      </c>
      <c r="T669" s="8">
        <v>0</v>
      </c>
    </row>
    <row r="670" spans="1:20">
      <c r="A670" s="1">
        <v>44767</v>
      </c>
      <c r="B670" s="9">
        <f>nyse_gme_volume_by_exchange[[#This Row],[Off Exchange2]]/SUM(nyse_gme_volume_by_exchange[[#This Row],[NYSE National]:[LTSE]])</f>
        <v>0.40885106691316964</v>
      </c>
      <c r="C670" s="12">
        <f>SUM(nyse_gme_volume_by_exchange[[#This Row],[NYSE National]:[LTSE]])</f>
        <v>5685936</v>
      </c>
      <c r="D670" s="8">
        <v>2968</v>
      </c>
      <c r="E670" s="8">
        <v>17239</v>
      </c>
      <c r="F670" s="8">
        <v>9094</v>
      </c>
      <c r="G670" s="8">
        <v>4968</v>
      </c>
      <c r="H670" s="8">
        <v>8352</v>
      </c>
      <c r="I670" s="8">
        <v>1264906</v>
      </c>
      <c r="J670" s="8">
        <v>259484</v>
      </c>
      <c r="K670" s="8">
        <v>46678</v>
      </c>
      <c r="L670" s="8">
        <v>776678</v>
      </c>
      <c r="M670" s="8">
        <v>118752</v>
      </c>
      <c r="N670" s="8">
        <v>234144</v>
      </c>
      <c r="O670" s="8">
        <v>2324701</v>
      </c>
      <c r="P670" s="8">
        <v>10189</v>
      </c>
      <c r="Q670" s="8">
        <v>21368</v>
      </c>
      <c r="R670" s="8">
        <v>355581</v>
      </c>
      <c r="S670" s="8">
        <v>230834</v>
      </c>
      <c r="T670" s="8">
        <v>0</v>
      </c>
    </row>
    <row r="671" spans="1:20">
      <c r="A671" s="1">
        <v>44764</v>
      </c>
      <c r="B671" s="9">
        <f>nyse_gme_volume_by_exchange[[#This Row],[Off Exchange2]]/SUM(nyse_gme_volume_by_exchange[[#This Row],[NYSE National]:[LTSE]])</f>
        <v>0.37991392548491459</v>
      </c>
      <c r="C671" s="12">
        <f>SUM(nyse_gme_volume_by_exchange[[#This Row],[NYSE National]:[LTSE]])</f>
        <v>10061050</v>
      </c>
      <c r="D671" s="8">
        <v>9597</v>
      </c>
      <c r="E671" s="8">
        <v>68065</v>
      </c>
      <c r="F671" s="8">
        <v>29942</v>
      </c>
      <c r="G671" s="8">
        <v>6465</v>
      </c>
      <c r="H671" s="8">
        <v>35625</v>
      </c>
      <c r="I671" s="8">
        <v>1216633</v>
      </c>
      <c r="J671" s="8">
        <v>277474</v>
      </c>
      <c r="K671" s="8">
        <v>86785</v>
      </c>
      <c r="L671" s="8">
        <v>1680861</v>
      </c>
      <c r="M671" s="8">
        <v>243973</v>
      </c>
      <c r="N671" s="8">
        <v>814362</v>
      </c>
      <c r="O671" s="8">
        <v>3822333</v>
      </c>
      <c r="P671" s="8">
        <v>94704</v>
      </c>
      <c r="Q671" s="8">
        <v>55688</v>
      </c>
      <c r="R671" s="8">
        <v>1149890</v>
      </c>
      <c r="S671" s="8">
        <v>468653</v>
      </c>
      <c r="T671" s="8">
        <v>0</v>
      </c>
    </row>
    <row r="672" spans="1:20">
      <c r="A672" s="1">
        <v>44763</v>
      </c>
      <c r="B672" s="9">
        <f>nyse_gme_volume_by_exchange[[#This Row],[Off Exchange2]]/SUM(nyse_gme_volume_by_exchange[[#This Row],[NYSE National]:[LTSE]])</f>
        <v>0.41119895285475128</v>
      </c>
      <c r="C672" s="12">
        <f>SUM(nyse_gme_volume_by_exchange[[#This Row],[NYSE National]:[LTSE]])</f>
        <v>9277796</v>
      </c>
      <c r="D672" s="8">
        <v>17792</v>
      </c>
      <c r="E672" s="8">
        <v>94448</v>
      </c>
      <c r="F672" s="8">
        <v>22176</v>
      </c>
      <c r="G672" s="8">
        <v>4056</v>
      </c>
      <c r="H672" s="8">
        <v>29048</v>
      </c>
      <c r="I672" s="8">
        <v>1304544</v>
      </c>
      <c r="J672" s="8">
        <v>184572</v>
      </c>
      <c r="K672" s="8">
        <v>102252</v>
      </c>
      <c r="L672" s="8">
        <v>1577344</v>
      </c>
      <c r="M672" s="8">
        <v>154860</v>
      </c>
      <c r="N672" s="8">
        <v>533576</v>
      </c>
      <c r="O672" s="8">
        <v>3815020</v>
      </c>
      <c r="P672" s="8">
        <v>49808</v>
      </c>
      <c r="Q672" s="8">
        <v>75200</v>
      </c>
      <c r="R672" s="8">
        <v>993068</v>
      </c>
      <c r="S672" s="8">
        <v>320032</v>
      </c>
      <c r="T672" s="8">
        <v>0</v>
      </c>
    </row>
    <row r="673" spans="1:20">
      <c r="A673" s="1">
        <v>44762</v>
      </c>
      <c r="B673" s="9">
        <f>nyse_gme_volume_by_exchange[[#This Row],[Off Exchange2]]/SUM(nyse_gme_volume_by_exchange[[#This Row],[NYSE National]:[LTSE]])</f>
        <v>0.42096956814790359</v>
      </c>
      <c r="C673" s="12">
        <f>SUM(nyse_gme_volume_by_exchange[[#This Row],[NYSE National]:[LTSE]])</f>
        <v>11400292</v>
      </c>
      <c r="D673" s="8">
        <v>35260</v>
      </c>
      <c r="E673" s="8">
        <v>111824</v>
      </c>
      <c r="F673" s="8">
        <v>21348</v>
      </c>
      <c r="G673" s="8">
        <v>2036</v>
      </c>
      <c r="H673" s="8">
        <v>47480</v>
      </c>
      <c r="I673" s="8">
        <v>1580548</v>
      </c>
      <c r="J673" s="8">
        <v>296528</v>
      </c>
      <c r="K673" s="8">
        <v>134824</v>
      </c>
      <c r="L673" s="8">
        <v>1812208</v>
      </c>
      <c r="M673" s="8">
        <v>255788</v>
      </c>
      <c r="N673" s="8">
        <v>583104</v>
      </c>
      <c r="O673" s="8">
        <v>4799176</v>
      </c>
      <c r="P673" s="8">
        <v>45752</v>
      </c>
      <c r="Q673" s="8">
        <v>67692</v>
      </c>
      <c r="R673" s="8">
        <v>1041288</v>
      </c>
      <c r="S673" s="8">
        <v>565436</v>
      </c>
      <c r="T673" s="8">
        <v>0</v>
      </c>
    </row>
    <row r="674" spans="1:20">
      <c r="A674" s="1">
        <v>44761</v>
      </c>
      <c r="B674" s="9">
        <f>nyse_gme_volume_by_exchange[[#This Row],[Off Exchange2]]/SUM(nyse_gme_volume_by_exchange[[#This Row],[NYSE National]:[LTSE]])</f>
        <v>0.45750774375121217</v>
      </c>
      <c r="C674" s="12">
        <f>SUM(nyse_gme_volume_by_exchange[[#This Row],[NYSE National]:[LTSE]])</f>
        <v>12828408</v>
      </c>
      <c r="D674" s="8">
        <v>30120</v>
      </c>
      <c r="E674" s="8">
        <v>138740</v>
      </c>
      <c r="F674" s="8">
        <v>89776</v>
      </c>
      <c r="G674" s="8">
        <v>4472</v>
      </c>
      <c r="H674" s="8">
        <v>37988</v>
      </c>
      <c r="I674" s="8">
        <v>1763200</v>
      </c>
      <c r="J674" s="8">
        <v>339964</v>
      </c>
      <c r="K674" s="8">
        <v>109444</v>
      </c>
      <c r="L674" s="8">
        <v>1676224</v>
      </c>
      <c r="M674" s="8">
        <v>276012</v>
      </c>
      <c r="N674" s="8">
        <v>620400</v>
      </c>
      <c r="O674" s="8">
        <v>5869096</v>
      </c>
      <c r="P674" s="8">
        <v>55712</v>
      </c>
      <c r="Q674" s="8">
        <v>77192</v>
      </c>
      <c r="R674" s="8">
        <v>1115132</v>
      </c>
      <c r="S674" s="8">
        <v>624936</v>
      </c>
      <c r="T674" s="8">
        <v>0</v>
      </c>
    </row>
    <row r="675" spans="1:20">
      <c r="A675" s="1">
        <v>44760</v>
      </c>
      <c r="B675" s="9">
        <f>nyse_gme_volume_by_exchange[[#This Row],[Off Exchange2]]/SUM(nyse_gme_volume_by_exchange[[#This Row],[NYSE National]:[LTSE]])</f>
        <v>0.46045031112137447</v>
      </c>
      <c r="C675" s="12">
        <f>SUM(nyse_gme_volume_by_exchange[[#This Row],[NYSE National]:[LTSE]])</f>
        <v>11155132</v>
      </c>
      <c r="D675" s="8">
        <v>21188</v>
      </c>
      <c r="E675" s="8">
        <v>188816</v>
      </c>
      <c r="F675" s="8">
        <v>17600</v>
      </c>
      <c r="G675" s="8">
        <v>13116</v>
      </c>
      <c r="H675" s="8">
        <v>31924</v>
      </c>
      <c r="I675" s="8">
        <v>1641456</v>
      </c>
      <c r="J675" s="8">
        <v>173312</v>
      </c>
      <c r="K675" s="8">
        <v>85844</v>
      </c>
      <c r="L675" s="8">
        <v>1470088</v>
      </c>
      <c r="M675" s="8">
        <v>274668</v>
      </c>
      <c r="N675" s="8">
        <v>542916</v>
      </c>
      <c r="O675" s="8">
        <v>5136384</v>
      </c>
      <c r="P675" s="8">
        <v>34328</v>
      </c>
      <c r="Q675" s="8">
        <v>73764</v>
      </c>
      <c r="R675" s="8">
        <v>785244</v>
      </c>
      <c r="S675" s="8">
        <v>664484</v>
      </c>
      <c r="T675" s="8">
        <v>0</v>
      </c>
    </row>
    <row r="676" spans="1:20">
      <c r="A676" s="1">
        <v>44757</v>
      </c>
      <c r="B676" s="9">
        <f>nyse_gme_volume_by_exchange[[#This Row],[Off Exchange2]]/SUM(nyse_gme_volume_by_exchange[[#This Row],[NYSE National]:[LTSE]])</f>
        <v>0.37378387613801856</v>
      </c>
      <c r="C676" s="12">
        <f>SUM(nyse_gme_volume_by_exchange[[#This Row],[NYSE National]:[LTSE]])</f>
        <v>9832880</v>
      </c>
      <c r="D676" s="8">
        <v>14276</v>
      </c>
      <c r="E676" s="8">
        <v>78516</v>
      </c>
      <c r="F676" s="8">
        <v>26796</v>
      </c>
      <c r="G676" s="8">
        <v>13752</v>
      </c>
      <c r="H676" s="8">
        <v>43340</v>
      </c>
      <c r="I676" s="8">
        <v>1428648</v>
      </c>
      <c r="J676" s="8">
        <v>240988</v>
      </c>
      <c r="K676" s="8">
        <v>49268</v>
      </c>
      <c r="L676" s="8">
        <v>1468736</v>
      </c>
      <c r="M676" s="8">
        <v>380176</v>
      </c>
      <c r="N676" s="8">
        <v>518736</v>
      </c>
      <c r="O676" s="8">
        <v>3675372</v>
      </c>
      <c r="P676" s="8">
        <v>29072</v>
      </c>
      <c r="Q676" s="8">
        <v>65004</v>
      </c>
      <c r="R676" s="8">
        <v>1149280</v>
      </c>
      <c r="S676" s="8">
        <v>650920</v>
      </c>
      <c r="T676" s="8">
        <v>0</v>
      </c>
    </row>
    <row r="677" spans="1:20">
      <c r="A677" s="1">
        <v>44756</v>
      </c>
      <c r="B677" s="9">
        <f>nyse_gme_volume_by_exchange[[#This Row],[Off Exchange2]]/SUM(nyse_gme_volume_by_exchange[[#This Row],[NYSE National]:[LTSE]])</f>
        <v>0.44231738371593976</v>
      </c>
      <c r="C677" s="12">
        <f>SUM(nyse_gme_volume_by_exchange[[#This Row],[NYSE National]:[LTSE]])</f>
        <v>20970200</v>
      </c>
      <c r="D677" s="8">
        <v>18312</v>
      </c>
      <c r="E677" s="8">
        <v>110728</v>
      </c>
      <c r="F677" s="8">
        <v>25464</v>
      </c>
      <c r="G677" s="8">
        <v>27564</v>
      </c>
      <c r="H677" s="8">
        <v>58292</v>
      </c>
      <c r="I677" s="8">
        <v>2570016</v>
      </c>
      <c r="J677" s="8">
        <v>340700</v>
      </c>
      <c r="K677" s="8">
        <v>91836</v>
      </c>
      <c r="L677" s="8">
        <v>2754536</v>
      </c>
      <c r="M677" s="8">
        <v>484684</v>
      </c>
      <c r="N677" s="8">
        <v>1550440</v>
      </c>
      <c r="O677" s="8">
        <v>9275484</v>
      </c>
      <c r="P677" s="8">
        <v>71380</v>
      </c>
      <c r="Q677" s="8">
        <v>123136</v>
      </c>
      <c r="R677" s="8">
        <v>2340884</v>
      </c>
      <c r="S677" s="8">
        <v>1126744</v>
      </c>
      <c r="T677" s="8">
        <v>0</v>
      </c>
    </row>
    <row r="678" spans="1:20">
      <c r="A678" s="1">
        <v>44755</v>
      </c>
      <c r="B678" s="9">
        <f>nyse_gme_volume_by_exchange[[#This Row],[Off Exchange2]]/SUM(nyse_gme_volume_by_exchange[[#This Row],[NYSE National]:[LTSE]])</f>
        <v>0.44738403717278757</v>
      </c>
      <c r="C678" s="12">
        <f>SUM(nyse_gme_volume_by_exchange[[#This Row],[NYSE National]:[LTSE]])</f>
        <v>13703788</v>
      </c>
      <c r="D678" s="8">
        <v>10300</v>
      </c>
      <c r="E678" s="8">
        <v>326036</v>
      </c>
      <c r="F678" s="8">
        <v>32504</v>
      </c>
      <c r="G678" s="8">
        <v>9256</v>
      </c>
      <c r="H678" s="8">
        <v>32660</v>
      </c>
      <c r="I678" s="8">
        <v>1774152</v>
      </c>
      <c r="J678" s="8">
        <v>247768</v>
      </c>
      <c r="K678" s="8">
        <v>80648</v>
      </c>
      <c r="L678" s="8">
        <v>1971256</v>
      </c>
      <c r="M678" s="8">
        <v>346456</v>
      </c>
      <c r="N678" s="8">
        <v>614148</v>
      </c>
      <c r="O678" s="8">
        <v>6130856</v>
      </c>
      <c r="P678" s="8">
        <v>27648</v>
      </c>
      <c r="Q678" s="8">
        <v>82008</v>
      </c>
      <c r="R678" s="8">
        <v>1153448</v>
      </c>
      <c r="S678" s="8">
        <v>864644</v>
      </c>
      <c r="T678" s="8">
        <v>0</v>
      </c>
    </row>
    <row r="679" spans="1:20">
      <c r="A679" s="1">
        <v>44754</v>
      </c>
      <c r="B679" s="9">
        <f>nyse_gme_volume_by_exchange[[#This Row],[Off Exchange2]]/SUM(nyse_gme_volume_by_exchange[[#This Row],[NYSE National]:[LTSE]])</f>
        <v>0.50332558546873007</v>
      </c>
      <c r="C679" s="12">
        <f>SUM(nyse_gme_volume_by_exchange[[#This Row],[NYSE National]:[LTSE]])</f>
        <v>16899280</v>
      </c>
      <c r="D679" s="8">
        <v>26888</v>
      </c>
      <c r="E679" s="8">
        <v>348048</v>
      </c>
      <c r="F679" s="8">
        <v>24844</v>
      </c>
      <c r="G679" s="8">
        <v>9588</v>
      </c>
      <c r="H679" s="8">
        <v>88252</v>
      </c>
      <c r="I679" s="8">
        <v>1725436</v>
      </c>
      <c r="J679" s="8">
        <v>249508</v>
      </c>
      <c r="K679" s="8">
        <v>71512</v>
      </c>
      <c r="L679" s="8">
        <v>2177880</v>
      </c>
      <c r="M679" s="8">
        <v>480280</v>
      </c>
      <c r="N679" s="8">
        <v>748104</v>
      </c>
      <c r="O679" s="8">
        <v>8505840</v>
      </c>
      <c r="P679" s="8">
        <v>32040</v>
      </c>
      <c r="Q679" s="8">
        <v>80864</v>
      </c>
      <c r="R679" s="8">
        <v>1263012</v>
      </c>
      <c r="S679" s="8">
        <v>1067184</v>
      </c>
      <c r="T679" s="8">
        <v>0</v>
      </c>
    </row>
    <row r="680" spans="1:20">
      <c r="A680" s="1">
        <v>44753</v>
      </c>
      <c r="B680" s="9">
        <f>nyse_gme_volume_by_exchange[[#This Row],[Off Exchange2]]/SUM(nyse_gme_volume_by_exchange[[#This Row],[NYSE National]:[LTSE]])</f>
        <v>0.54035744507897798</v>
      </c>
      <c r="C680" s="12">
        <f>SUM(nyse_gme_volume_by_exchange[[#This Row],[NYSE National]:[LTSE]])</f>
        <v>7558308</v>
      </c>
      <c r="D680" s="8">
        <v>16444</v>
      </c>
      <c r="E680" s="8">
        <v>56080</v>
      </c>
      <c r="F680" s="8">
        <v>7680</v>
      </c>
      <c r="G680" s="8">
        <v>2520</v>
      </c>
      <c r="H680" s="8">
        <v>20572</v>
      </c>
      <c r="I680" s="8">
        <v>830656</v>
      </c>
      <c r="J680" s="8">
        <v>128160</v>
      </c>
      <c r="K680" s="8">
        <v>23640</v>
      </c>
      <c r="L680" s="8">
        <v>1037420</v>
      </c>
      <c r="M680" s="8">
        <v>183384</v>
      </c>
      <c r="N680" s="8">
        <v>294348</v>
      </c>
      <c r="O680" s="8">
        <v>4084188</v>
      </c>
      <c r="P680" s="8">
        <v>19208</v>
      </c>
      <c r="Q680" s="8">
        <v>30208</v>
      </c>
      <c r="R680" s="8">
        <v>527892</v>
      </c>
      <c r="S680" s="8">
        <v>295908</v>
      </c>
      <c r="T680" s="8">
        <v>0</v>
      </c>
    </row>
    <row r="681" spans="1:20">
      <c r="A681" s="1">
        <v>44750</v>
      </c>
      <c r="B681" s="9">
        <f>nyse_gme_volume_by_exchange[[#This Row],[Off Exchange2]]/SUM(nyse_gme_volume_by_exchange[[#This Row],[NYSE National]:[LTSE]])</f>
        <v>0.44931705618501228</v>
      </c>
      <c r="C681" s="12">
        <f>SUM(nyse_gme_volume_by_exchange[[#This Row],[NYSE National]:[LTSE]])</f>
        <v>13199036</v>
      </c>
      <c r="D681" s="8">
        <v>20420</v>
      </c>
      <c r="E681" s="8">
        <v>51344</v>
      </c>
      <c r="F681" s="8">
        <v>35700</v>
      </c>
      <c r="G681" s="8">
        <v>9364</v>
      </c>
      <c r="H681" s="8">
        <v>30972</v>
      </c>
      <c r="I681" s="8">
        <v>1663948</v>
      </c>
      <c r="J681" s="8">
        <v>367704</v>
      </c>
      <c r="K681" s="8">
        <v>64236</v>
      </c>
      <c r="L681" s="8">
        <v>1948896</v>
      </c>
      <c r="M681" s="8">
        <v>316680</v>
      </c>
      <c r="N681" s="8">
        <v>693804</v>
      </c>
      <c r="O681" s="8">
        <v>5930552</v>
      </c>
      <c r="P681" s="8">
        <v>19852</v>
      </c>
      <c r="Q681" s="8">
        <v>55376</v>
      </c>
      <c r="R681" s="8">
        <v>1341124</v>
      </c>
      <c r="S681" s="8">
        <v>649064</v>
      </c>
      <c r="T681" s="8">
        <v>0</v>
      </c>
    </row>
    <row r="682" spans="1:20">
      <c r="A682" s="1">
        <v>44749</v>
      </c>
      <c r="B682" s="9">
        <f>nyse_gme_volume_by_exchange[[#This Row],[Off Exchange2]]/SUM(nyse_gme_volume_by_exchange[[#This Row],[NYSE National]:[LTSE]])</f>
        <v>0.48217260983385207</v>
      </c>
      <c r="C682" s="12">
        <f>SUM(nyse_gme_volume_by_exchange[[#This Row],[NYSE National]:[LTSE]])</f>
        <v>30311784</v>
      </c>
      <c r="D682" s="8">
        <v>77568</v>
      </c>
      <c r="E682" s="8">
        <v>207272</v>
      </c>
      <c r="F682" s="8">
        <v>80456</v>
      </c>
      <c r="G682" s="8">
        <v>15528</v>
      </c>
      <c r="H682" s="8">
        <v>122612</v>
      </c>
      <c r="I682" s="8">
        <v>2988824</v>
      </c>
      <c r="J682" s="8">
        <v>659528</v>
      </c>
      <c r="K682" s="8">
        <v>148536</v>
      </c>
      <c r="L682" s="8">
        <v>4327596</v>
      </c>
      <c r="M682" s="8">
        <v>373196</v>
      </c>
      <c r="N682" s="8">
        <v>2411072</v>
      </c>
      <c r="O682" s="8">
        <v>14615512</v>
      </c>
      <c r="P682" s="8">
        <v>44096</v>
      </c>
      <c r="Q682" s="8">
        <v>150028</v>
      </c>
      <c r="R682" s="8">
        <v>2786604</v>
      </c>
      <c r="S682" s="8">
        <v>1303356</v>
      </c>
      <c r="T682" s="8">
        <v>0</v>
      </c>
    </row>
    <row r="683" spans="1:20">
      <c r="A683" s="1">
        <v>44748</v>
      </c>
      <c r="B683" s="9">
        <f>nyse_gme_volume_by_exchange[[#This Row],[Off Exchange2]]/SUM(nyse_gme_volume_by_exchange[[#This Row],[NYSE National]:[LTSE]])</f>
        <v>0.29815889404700935</v>
      </c>
      <c r="C683" s="12">
        <f>SUM(nyse_gme_volume_by_exchange[[#This Row],[NYSE National]:[LTSE]])</f>
        <v>9988996</v>
      </c>
      <c r="D683" s="8">
        <v>38128</v>
      </c>
      <c r="E683" s="8">
        <v>41328</v>
      </c>
      <c r="F683" s="8">
        <v>29024</v>
      </c>
      <c r="G683" s="8">
        <v>12100</v>
      </c>
      <c r="H683" s="8">
        <v>51264</v>
      </c>
      <c r="I683" s="8">
        <v>1254956</v>
      </c>
      <c r="J683" s="8">
        <v>384444</v>
      </c>
      <c r="K683" s="8">
        <v>70432</v>
      </c>
      <c r="L683" s="8">
        <v>1789048</v>
      </c>
      <c r="M683" s="8">
        <v>134600</v>
      </c>
      <c r="N683" s="8">
        <v>1397540</v>
      </c>
      <c r="O683" s="8">
        <v>2978308</v>
      </c>
      <c r="P683" s="8">
        <v>29876</v>
      </c>
      <c r="Q683" s="8">
        <v>34836</v>
      </c>
      <c r="R683" s="8">
        <v>1333156</v>
      </c>
      <c r="S683" s="8">
        <v>409956</v>
      </c>
      <c r="T683" s="8">
        <v>0</v>
      </c>
    </row>
    <row r="684" spans="1:20">
      <c r="A684" s="1">
        <v>44747</v>
      </c>
      <c r="B684" s="9">
        <f>nyse_gme_volume_by_exchange[[#This Row],[Off Exchange2]]/SUM(nyse_gme_volume_by_exchange[[#This Row],[NYSE National]:[LTSE]])</f>
        <v>0.46914640504540173</v>
      </c>
      <c r="C684" s="12">
        <f>SUM(nyse_gme_volume_by_exchange[[#This Row],[NYSE National]:[LTSE]])</f>
        <v>6045584</v>
      </c>
      <c r="D684" s="8">
        <v>9080</v>
      </c>
      <c r="E684" s="8">
        <v>26252</v>
      </c>
      <c r="F684" s="8">
        <v>15456</v>
      </c>
      <c r="G684" s="8">
        <v>556</v>
      </c>
      <c r="H684" s="8">
        <v>13668</v>
      </c>
      <c r="I684" s="8">
        <v>991896</v>
      </c>
      <c r="J684" s="8">
        <v>203172</v>
      </c>
      <c r="K684" s="8">
        <v>17172</v>
      </c>
      <c r="L684" s="8">
        <v>816656</v>
      </c>
      <c r="M684" s="8">
        <v>83664</v>
      </c>
      <c r="N684" s="8">
        <v>172540</v>
      </c>
      <c r="O684" s="8">
        <v>2836264</v>
      </c>
      <c r="P684" s="8">
        <v>21896</v>
      </c>
      <c r="Q684" s="8">
        <v>31588</v>
      </c>
      <c r="R684" s="8">
        <v>568532</v>
      </c>
      <c r="S684" s="8">
        <v>237192</v>
      </c>
      <c r="T684" s="8">
        <v>0</v>
      </c>
    </row>
    <row r="685" spans="1:20">
      <c r="A685" s="1">
        <v>44743</v>
      </c>
      <c r="B685" s="9">
        <f>nyse_gme_volume_by_exchange[[#This Row],[Off Exchange2]]/SUM(nyse_gme_volume_by_exchange[[#This Row],[NYSE National]:[LTSE]])</f>
        <v>0.49458706784043077</v>
      </c>
      <c r="C685" s="12">
        <f>SUM(nyse_gme_volume_by_exchange[[#This Row],[NYSE National]:[LTSE]])</f>
        <v>6617116</v>
      </c>
      <c r="D685" s="8">
        <v>41704</v>
      </c>
      <c r="E685" s="8">
        <v>49976</v>
      </c>
      <c r="F685" s="8">
        <v>25164</v>
      </c>
      <c r="G685" s="8">
        <v>12524</v>
      </c>
      <c r="H685" s="8">
        <v>30560</v>
      </c>
      <c r="I685" s="8">
        <v>1074512</v>
      </c>
      <c r="J685" s="8">
        <v>234172</v>
      </c>
      <c r="K685" s="8">
        <v>35888</v>
      </c>
      <c r="L685" s="8">
        <v>792588</v>
      </c>
      <c r="M685" s="8">
        <v>116188</v>
      </c>
      <c r="N685" s="8">
        <v>168656</v>
      </c>
      <c r="O685" s="8">
        <v>3272740</v>
      </c>
      <c r="P685" s="8">
        <v>20964</v>
      </c>
      <c r="Q685" s="8">
        <v>39100</v>
      </c>
      <c r="R685" s="8">
        <v>460264</v>
      </c>
      <c r="S685" s="8">
        <v>242116</v>
      </c>
      <c r="T685" s="8">
        <v>0</v>
      </c>
    </row>
    <row r="686" spans="1:20">
      <c r="A686" s="1">
        <v>44742</v>
      </c>
      <c r="B686" s="9">
        <f>nyse_gme_volume_by_exchange[[#This Row],[Off Exchange2]]/SUM(nyse_gme_volume_by_exchange[[#This Row],[NYSE National]:[LTSE]])</f>
        <v>0.48901509107752245</v>
      </c>
      <c r="C686" s="12">
        <f>SUM(nyse_gme_volume_by_exchange[[#This Row],[NYSE National]:[LTSE]])</f>
        <v>6718672</v>
      </c>
      <c r="D686" s="8">
        <v>23804</v>
      </c>
      <c r="E686" s="8">
        <v>42500</v>
      </c>
      <c r="F686" s="8">
        <v>14392</v>
      </c>
      <c r="G686" s="8">
        <v>8072</v>
      </c>
      <c r="H686" s="8">
        <v>23368</v>
      </c>
      <c r="I686" s="8">
        <v>1043612</v>
      </c>
      <c r="J686" s="8">
        <v>233952</v>
      </c>
      <c r="K686" s="8">
        <v>34388</v>
      </c>
      <c r="L686" s="8">
        <v>699304</v>
      </c>
      <c r="M686" s="8">
        <v>133220</v>
      </c>
      <c r="N686" s="8">
        <v>220436</v>
      </c>
      <c r="O686" s="8">
        <v>3285532</v>
      </c>
      <c r="P686" s="8">
        <v>21720</v>
      </c>
      <c r="Q686" s="8">
        <v>30960</v>
      </c>
      <c r="R686" s="8">
        <v>588808</v>
      </c>
      <c r="S686" s="8">
        <v>314604</v>
      </c>
      <c r="T686" s="8">
        <v>0</v>
      </c>
    </row>
    <row r="687" spans="1:20">
      <c r="A687" s="1">
        <v>44741</v>
      </c>
      <c r="B687" s="9">
        <f>nyse_gme_volume_by_exchange[[#This Row],[Off Exchange2]]/SUM(nyse_gme_volume_by_exchange[[#This Row],[NYSE National]:[LTSE]])</f>
        <v>0.52690868052951323</v>
      </c>
      <c r="C687" s="12">
        <f>SUM(nyse_gme_volume_by_exchange[[#This Row],[NYSE National]:[LTSE]])</f>
        <v>6826496</v>
      </c>
      <c r="D687" s="8">
        <v>29312</v>
      </c>
      <c r="E687" s="8">
        <v>35432</v>
      </c>
      <c r="F687" s="8">
        <v>23192</v>
      </c>
      <c r="G687" s="8">
        <v>8696</v>
      </c>
      <c r="H687" s="8">
        <v>63460</v>
      </c>
      <c r="I687" s="8">
        <v>929852</v>
      </c>
      <c r="J687" s="8">
        <v>148208</v>
      </c>
      <c r="K687" s="8">
        <v>52284</v>
      </c>
      <c r="L687" s="8">
        <v>648288</v>
      </c>
      <c r="M687" s="8">
        <v>118008</v>
      </c>
      <c r="N687" s="8">
        <v>276164</v>
      </c>
      <c r="O687" s="8">
        <v>3596940</v>
      </c>
      <c r="P687" s="8">
        <v>20116</v>
      </c>
      <c r="Q687" s="8">
        <v>36360</v>
      </c>
      <c r="R687" s="8">
        <v>558736</v>
      </c>
      <c r="S687" s="8">
        <v>281448</v>
      </c>
      <c r="T687" s="8">
        <v>0</v>
      </c>
    </row>
    <row r="688" spans="1:20">
      <c r="A688" s="1">
        <v>44740</v>
      </c>
      <c r="B688" s="9">
        <f>nyse_gme_volume_by_exchange[[#This Row],[Off Exchange2]]/SUM(nyse_gme_volume_by_exchange[[#This Row],[NYSE National]:[LTSE]])</f>
        <v>0.46533735975435531</v>
      </c>
      <c r="C688" s="12">
        <f>SUM(nyse_gme_volume_by_exchange[[#This Row],[NYSE National]:[LTSE]])</f>
        <v>6621596</v>
      </c>
      <c r="D688" s="8">
        <v>36588</v>
      </c>
      <c r="E688" s="8">
        <v>36132</v>
      </c>
      <c r="F688" s="8">
        <v>20284</v>
      </c>
      <c r="G688" s="8">
        <v>6708</v>
      </c>
      <c r="H688" s="8">
        <v>29296</v>
      </c>
      <c r="I688" s="8">
        <v>874692</v>
      </c>
      <c r="J688" s="8">
        <v>204900</v>
      </c>
      <c r="K688" s="8">
        <v>40564</v>
      </c>
      <c r="L688" s="8">
        <v>984064</v>
      </c>
      <c r="M688" s="8">
        <v>143952</v>
      </c>
      <c r="N688" s="8">
        <v>235820</v>
      </c>
      <c r="O688" s="8">
        <v>3081276</v>
      </c>
      <c r="P688" s="8">
        <v>33560</v>
      </c>
      <c r="Q688" s="8">
        <v>41620</v>
      </c>
      <c r="R688" s="8">
        <v>531840</v>
      </c>
      <c r="S688" s="8">
        <v>320300</v>
      </c>
      <c r="T688" s="8">
        <v>0</v>
      </c>
    </row>
    <row r="689" spans="1:20">
      <c r="A689" s="1">
        <v>44739</v>
      </c>
      <c r="B689" s="9">
        <f>nyse_gme_volume_by_exchange[[#This Row],[Off Exchange2]]/SUM(nyse_gme_volume_by_exchange[[#This Row],[NYSE National]:[LTSE]])</f>
        <v>0.44021004309060358</v>
      </c>
      <c r="C689" s="12">
        <f>SUM(nyse_gme_volume_by_exchange[[#This Row],[NYSE National]:[LTSE]])</f>
        <v>9745048</v>
      </c>
      <c r="D689" s="8">
        <v>28436</v>
      </c>
      <c r="E689" s="8">
        <v>76944</v>
      </c>
      <c r="F689" s="8">
        <v>34924</v>
      </c>
      <c r="G689" s="8">
        <v>2932</v>
      </c>
      <c r="H689" s="8">
        <v>44760</v>
      </c>
      <c r="I689" s="8">
        <v>1175564</v>
      </c>
      <c r="J689" s="8">
        <v>254636</v>
      </c>
      <c r="K689" s="8">
        <v>36008</v>
      </c>
      <c r="L689" s="8">
        <v>1355944</v>
      </c>
      <c r="M689" s="8">
        <v>211332</v>
      </c>
      <c r="N689" s="8">
        <v>540356</v>
      </c>
      <c r="O689" s="8">
        <v>4289868</v>
      </c>
      <c r="P689" s="8">
        <v>34200</v>
      </c>
      <c r="Q689" s="8">
        <v>59440</v>
      </c>
      <c r="R689" s="8">
        <v>1085200</v>
      </c>
      <c r="S689" s="8">
        <v>514504</v>
      </c>
      <c r="T689" s="8">
        <v>0</v>
      </c>
    </row>
    <row r="690" spans="1:20">
      <c r="A690" s="1">
        <v>44736</v>
      </c>
      <c r="B690" s="9">
        <f>nyse_gme_volume_by_exchange[[#This Row],[Off Exchange2]]/SUM(nyse_gme_volume_by_exchange[[#This Row],[NYSE National]:[LTSE]])</f>
        <v>0.49223288997590459</v>
      </c>
      <c r="C690" s="12">
        <f>SUM(nyse_gme_volume_by_exchange[[#This Row],[NYSE National]:[LTSE]])</f>
        <v>16995768</v>
      </c>
      <c r="D690" s="8">
        <v>49128</v>
      </c>
      <c r="E690" s="8">
        <v>97828</v>
      </c>
      <c r="F690" s="8">
        <v>43712</v>
      </c>
      <c r="G690" s="8">
        <v>3920</v>
      </c>
      <c r="H690" s="8">
        <v>53404</v>
      </c>
      <c r="I690" s="8">
        <v>2965880</v>
      </c>
      <c r="J690" s="8">
        <v>521212</v>
      </c>
      <c r="K690" s="8">
        <v>61424</v>
      </c>
      <c r="L690" s="8">
        <v>2081120</v>
      </c>
      <c r="M690" s="8">
        <v>245252</v>
      </c>
      <c r="N690" s="8">
        <v>473020</v>
      </c>
      <c r="O690" s="8">
        <v>8365876</v>
      </c>
      <c r="P690" s="8">
        <v>15960</v>
      </c>
      <c r="Q690" s="8">
        <v>70252</v>
      </c>
      <c r="R690" s="8">
        <v>1159372</v>
      </c>
      <c r="S690" s="8">
        <v>788408</v>
      </c>
      <c r="T690" s="8">
        <v>0</v>
      </c>
    </row>
    <row r="691" spans="1:20">
      <c r="A691" s="1">
        <v>44735</v>
      </c>
      <c r="B691" s="9">
        <f>nyse_gme_volume_by_exchange[[#This Row],[Off Exchange2]]/SUM(nyse_gme_volume_by_exchange[[#This Row],[NYSE National]:[LTSE]])</f>
        <v>0.478118182226279</v>
      </c>
      <c r="C691" s="12">
        <f>SUM(nyse_gme_volume_by_exchange[[#This Row],[NYSE National]:[LTSE]])</f>
        <v>6682900</v>
      </c>
      <c r="D691" s="8">
        <v>24260</v>
      </c>
      <c r="E691" s="8">
        <v>25556</v>
      </c>
      <c r="F691" s="8">
        <v>9780</v>
      </c>
      <c r="G691" s="8">
        <v>1288</v>
      </c>
      <c r="H691" s="8">
        <v>22960</v>
      </c>
      <c r="I691" s="8">
        <v>992388</v>
      </c>
      <c r="J691" s="8">
        <v>240532</v>
      </c>
      <c r="K691" s="8">
        <v>35480</v>
      </c>
      <c r="L691" s="8">
        <v>894600</v>
      </c>
      <c r="M691" s="8">
        <v>106520</v>
      </c>
      <c r="N691" s="8">
        <v>187444</v>
      </c>
      <c r="O691" s="8">
        <v>3195216</v>
      </c>
      <c r="P691" s="8">
        <v>17944</v>
      </c>
      <c r="Q691" s="8">
        <v>52416</v>
      </c>
      <c r="R691" s="8">
        <v>653684</v>
      </c>
      <c r="S691" s="8">
        <v>222832</v>
      </c>
      <c r="T691" s="8">
        <v>0</v>
      </c>
    </row>
    <row r="692" spans="1:20">
      <c r="A692" s="1">
        <v>44734</v>
      </c>
      <c r="B692" s="9">
        <f>nyse_gme_volume_by_exchange[[#This Row],[Off Exchange2]]/SUM(nyse_gme_volume_by_exchange[[#This Row],[NYSE National]:[LTSE]])</f>
        <v>0.43336770777207251</v>
      </c>
      <c r="C692" s="12">
        <f>SUM(nyse_gme_volume_by_exchange[[#This Row],[NYSE National]:[LTSE]])</f>
        <v>7846916</v>
      </c>
      <c r="D692" s="8">
        <v>13452</v>
      </c>
      <c r="E692" s="8">
        <v>52244</v>
      </c>
      <c r="F692" s="8">
        <v>26544</v>
      </c>
      <c r="G692" s="8">
        <v>3936</v>
      </c>
      <c r="H692" s="8">
        <v>22528</v>
      </c>
      <c r="I692" s="8">
        <v>1068744</v>
      </c>
      <c r="J692" s="8">
        <v>243512</v>
      </c>
      <c r="K692" s="8">
        <v>20976</v>
      </c>
      <c r="L692" s="8">
        <v>1077936</v>
      </c>
      <c r="M692" s="8">
        <v>134584</v>
      </c>
      <c r="N692" s="8">
        <v>281640</v>
      </c>
      <c r="O692" s="8">
        <v>3400600</v>
      </c>
      <c r="P692" s="8">
        <v>20964</v>
      </c>
      <c r="Q692" s="8">
        <v>22916</v>
      </c>
      <c r="R692" s="8">
        <v>1044428</v>
      </c>
      <c r="S692" s="8">
        <v>411912</v>
      </c>
      <c r="T692" s="8">
        <v>0</v>
      </c>
    </row>
    <row r="693" spans="1:20">
      <c r="A693" s="1">
        <v>44733</v>
      </c>
      <c r="B693" s="9">
        <f>nyse_gme_volume_by_exchange[[#This Row],[Off Exchange2]]/SUM(nyse_gme_volume_by_exchange[[#This Row],[NYSE National]:[LTSE]])</f>
        <v>0.44138344862817835</v>
      </c>
      <c r="C693" s="12">
        <f>SUM(nyse_gme_volume_by_exchange[[#This Row],[NYSE National]:[LTSE]])</f>
        <v>12512268</v>
      </c>
      <c r="D693" s="8">
        <v>40972</v>
      </c>
      <c r="E693" s="8">
        <v>103724</v>
      </c>
      <c r="F693" s="8">
        <v>23328</v>
      </c>
      <c r="G693" s="8">
        <v>14780</v>
      </c>
      <c r="H693" s="8">
        <v>58576</v>
      </c>
      <c r="I693" s="8">
        <v>1609884</v>
      </c>
      <c r="J693" s="8">
        <v>370532</v>
      </c>
      <c r="K693" s="8">
        <v>53684</v>
      </c>
      <c r="L693" s="8">
        <v>1904612</v>
      </c>
      <c r="M693" s="8">
        <v>235276</v>
      </c>
      <c r="N693" s="8">
        <v>649576</v>
      </c>
      <c r="O693" s="8">
        <v>5522708</v>
      </c>
      <c r="P693" s="8">
        <v>14672</v>
      </c>
      <c r="Q693" s="8">
        <v>76644</v>
      </c>
      <c r="R693" s="8">
        <v>1169520</v>
      </c>
      <c r="S693" s="8">
        <v>663780</v>
      </c>
      <c r="T693" s="8">
        <v>0</v>
      </c>
    </row>
    <row r="694" spans="1:20">
      <c r="A694" s="1">
        <v>44729</v>
      </c>
      <c r="B694" s="9">
        <f>nyse_gme_volume_by_exchange[[#This Row],[Off Exchange2]]/SUM(nyse_gme_volume_by_exchange[[#This Row],[NYSE National]:[LTSE]])</f>
        <v>0.46569130471704046</v>
      </c>
      <c r="C694" s="12">
        <f>SUM(nyse_gme_volume_by_exchange[[#This Row],[NYSE National]:[LTSE]])</f>
        <v>12341128</v>
      </c>
      <c r="D694" s="8">
        <v>18712</v>
      </c>
      <c r="E694" s="8">
        <v>45232</v>
      </c>
      <c r="F694" s="8">
        <v>32888</v>
      </c>
      <c r="G694" s="8">
        <v>5364</v>
      </c>
      <c r="H694" s="8">
        <v>38712</v>
      </c>
      <c r="I694" s="8">
        <v>2068892</v>
      </c>
      <c r="J694" s="8">
        <v>347668</v>
      </c>
      <c r="K694" s="8">
        <v>43304</v>
      </c>
      <c r="L694" s="8">
        <v>1517924</v>
      </c>
      <c r="M694" s="8">
        <v>161904</v>
      </c>
      <c r="N694" s="8">
        <v>408208</v>
      </c>
      <c r="O694" s="8">
        <v>5747156</v>
      </c>
      <c r="P694" s="8">
        <v>24880</v>
      </c>
      <c r="Q694" s="8">
        <v>80080</v>
      </c>
      <c r="R694" s="8">
        <v>1039792</v>
      </c>
      <c r="S694" s="8">
        <v>760412</v>
      </c>
      <c r="T694" s="8">
        <v>0</v>
      </c>
    </row>
    <row r="695" spans="1:20">
      <c r="A695" s="1">
        <v>44728</v>
      </c>
      <c r="B695" s="9">
        <f>nyse_gme_volume_by_exchange[[#This Row],[Off Exchange2]]/SUM(nyse_gme_volume_by_exchange[[#This Row],[NYSE National]:[LTSE]])</f>
        <v>0.51120113784254939</v>
      </c>
      <c r="C695" s="12">
        <f>SUM(nyse_gme_volume_by_exchange[[#This Row],[NYSE National]:[LTSE]])</f>
        <v>9995056</v>
      </c>
      <c r="D695" s="8">
        <v>35896</v>
      </c>
      <c r="E695" s="8">
        <v>46448</v>
      </c>
      <c r="F695" s="8">
        <v>79048</v>
      </c>
      <c r="G695" s="8">
        <v>3756</v>
      </c>
      <c r="H695" s="8">
        <v>79696</v>
      </c>
      <c r="I695" s="8">
        <v>1054856</v>
      </c>
      <c r="J695" s="8">
        <v>388664</v>
      </c>
      <c r="K695" s="8">
        <v>26764</v>
      </c>
      <c r="L695" s="8">
        <v>1101104</v>
      </c>
      <c r="M695" s="8">
        <v>143868</v>
      </c>
      <c r="N695" s="8">
        <v>321780</v>
      </c>
      <c r="O695" s="8">
        <v>5109484</v>
      </c>
      <c r="P695" s="8">
        <v>18440</v>
      </c>
      <c r="Q695" s="8">
        <v>142024</v>
      </c>
      <c r="R695" s="8">
        <v>892792</v>
      </c>
      <c r="S695" s="8">
        <v>550436</v>
      </c>
      <c r="T695" s="8">
        <v>0</v>
      </c>
    </row>
    <row r="696" spans="1:20">
      <c r="A696" s="1">
        <v>44727</v>
      </c>
      <c r="B696" s="9">
        <f>nyse_gme_volume_by_exchange[[#This Row],[Off Exchange2]]/SUM(nyse_gme_volume_by_exchange[[#This Row],[NYSE National]:[LTSE]])</f>
        <v>0.52322253853577261</v>
      </c>
      <c r="C696" s="12">
        <f>SUM(nyse_gme_volume_by_exchange[[#This Row],[NYSE National]:[LTSE]])</f>
        <v>10764284</v>
      </c>
      <c r="D696" s="8">
        <v>27012</v>
      </c>
      <c r="E696" s="8">
        <v>47424</v>
      </c>
      <c r="F696" s="8">
        <v>18612</v>
      </c>
      <c r="G696" s="8">
        <v>2464</v>
      </c>
      <c r="H696" s="8">
        <v>34904</v>
      </c>
      <c r="I696" s="8">
        <v>1400600</v>
      </c>
      <c r="J696" s="8">
        <v>197076</v>
      </c>
      <c r="K696" s="8">
        <v>65216</v>
      </c>
      <c r="L696" s="8">
        <v>1202692</v>
      </c>
      <c r="M696" s="8">
        <v>179400</v>
      </c>
      <c r="N696" s="8">
        <v>327892</v>
      </c>
      <c r="O696" s="8">
        <v>5632116</v>
      </c>
      <c r="P696" s="8">
        <v>26492</v>
      </c>
      <c r="Q696" s="8">
        <v>66736</v>
      </c>
      <c r="R696" s="8">
        <v>1003344</v>
      </c>
      <c r="S696" s="8">
        <v>532304</v>
      </c>
      <c r="T696" s="8">
        <v>0</v>
      </c>
    </row>
    <row r="697" spans="1:20">
      <c r="A697" s="1">
        <v>44726</v>
      </c>
      <c r="B697" s="9">
        <f>nyse_gme_volume_by_exchange[[#This Row],[Off Exchange2]]/SUM(nyse_gme_volume_by_exchange[[#This Row],[NYSE National]:[LTSE]])</f>
        <v>0.55658933132105048</v>
      </c>
      <c r="C697" s="12">
        <f>SUM(nyse_gme_volume_by_exchange[[#This Row],[NYSE National]:[LTSE]])</f>
        <v>12737772</v>
      </c>
      <c r="D697" s="8">
        <v>39296</v>
      </c>
      <c r="E697" s="8">
        <v>77396</v>
      </c>
      <c r="F697" s="8">
        <v>21348</v>
      </c>
      <c r="G697" s="8">
        <v>8152</v>
      </c>
      <c r="H697" s="8">
        <v>39024</v>
      </c>
      <c r="I697" s="8">
        <v>1318448</v>
      </c>
      <c r="J697" s="8">
        <v>460976</v>
      </c>
      <c r="K697" s="8">
        <v>116772</v>
      </c>
      <c r="L697" s="8">
        <v>1423104</v>
      </c>
      <c r="M697" s="8">
        <v>128404</v>
      </c>
      <c r="N697" s="8">
        <v>325032</v>
      </c>
      <c r="O697" s="8">
        <v>7089708</v>
      </c>
      <c r="P697" s="8">
        <v>71492</v>
      </c>
      <c r="Q697" s="8">
        <v>57300</v>
      </c>
      <c r="R697" s="8">
        <v>875500</v>
      </c>
      <c r="S697" s="8">
        <v>685820</v>
      </c>
      <c r="T697" s="8">
        <v>0</v>
      </c>
    </row>
    <row r="698" spans="1:20">
      <c r="A698" s="1">
        <v>44725</v>
      </c>
      <c r="B698" s="9">
        <f>nyse_gme_volume_by_exchange[[#This Row],[Off Exchange2]]/SUM(nyse_gme_volume_by_exchange[[#This Row],[NYSE National]:[LTSE]])</f>
        <v>0.45469985718810219</v>
      </c>
      <c r="C698" s="12">
        <f>SUM(nyse_gme_volume_by_exchange[[#This Row],[NYSE National]:[LTSE]])</f>
        <v>13791568</v>
      </c>
      <c r="D698" s="8">
        <v>70460</v>
      </c>
      <c r="E698" s="8">
        <v>187656</v>
      </c>
      <c r="F698" s="8">
        <v>18600</v>
      </c>
      <c r="G698" s="8">
        <v>6216</v>
      </c>
      <c r="H698" s="8">
        <v>98208</v>
      </c>
      <c r="I698" s="8">
        <v>1867252</v>
      </c>
      <c r="J698" s="8">
        <v>604388</v>
      </c>
      <c r="K698" s="8">
        <v>229652</v>
      </c>
      <c r="L698" s="8">
        <v>1589256</v>
      </c>
      <c r="M698" s="8">
        <v>145360</v>
      </c>
      <c r="N698" s="8">
        <v>635744</v>
      </c>
      <c r="O698" s="8">
        <v>6271024</v>
      </c>
      <c r="P698" s="8">
        <v>47580</v>
      </c>
      <c r="Q698" s="8">
        <v>53272</v>
      </c>
      <c r="R698" s="8">
        <v>1173744</v>
      </c>
      <c r="S698" s="8">
        <v>793156</v>
      </c>
      <c r="T698" s="8">
        <v>0</v>
      </c>
    </row>
    <row r="699" spans="1:20">
      <c r="A699" s="1">
        <v>44722</v>
      </c>
      <c r="B699" s="9">
        <f>nyse_gme_volume_by_exchange[[#This Row],[Off Exchange2]]/SUM(nyse_gme_volume_by_exchange[[#This Row],[NYSE National]:[LTSE]])</f>
        <v>0.51620987513647276</v>
      </c>
      <c r="C699" s="12">
        <f>SUM(nyse_gme_volume_by_exchange[[#This Row],[NYSE National]:[LTSE]])</f>
        <v>11830196</v>
      </c>
      <c r="D699" s="8">
        <v>32184</v>
      </c>
      <c r="E699" s="8">
        <v>42644</v>
      </c>
      <c r="F699" s="8">
        <v>98420</v>
      </c>
      <c r="G699" s="8">
        <v>4196</v>
      </c>
      <c r="H699" s="8">
        <v>14948</v>
      </c>
      <c r="I699" s="8">
        <v>1453764</v>
      </c>
      <c r="J699" s="8">
        <v>318056</v>
      </c>
      <c r="K699" s="8">
        <v>68252</v>
      </c>
      <c r="L699" s="8">
        <v>1392060</v>
      </c>
      <c r="M699" s="8">
        <v>146292</v>
      </c>
      <c r="N699" s="8">
        <v>507008</v>
      </c>
      <c r="O699" s="8">
        <v>6106864</v>
      </c>
      <c r="P699" s="8">
        <v>114976</v>
      </c>
      <c r="Q699" s="8">
        <v>64840</v>
      </c>
      <c r="R699" s="8">
        <v>820204</v>
      </c>
      <c r="S699" s="8">
        <v>645488</v>
      </c>
      <c r="T699" s="8">
        <v>0</v>
      </c>
    </row>
    <row r="700" spans="1:20">
      <c r="A700" s="1">
        <v>44721</v>
      </c>
      <c r="B700" s="9">
        <f>nyse_gme_volume_by_exchange[[#This Row],[Off Exchange2]]/SUM(nyse_gme_volume_by_exchange[[#This Row],[NYSE National]:[LTSE]])</f>
        <v>0.44756788460226665</v>
      </c>
      <c r="C700" s="12">
        <f>SUM(nyse_gme_volume_by_exchange[[#This Row],[NYSE National]:[LTSE]])</f>
        <v>13135232</v>
      </c>
      <c r="D700" s="8">
        <v>43676</v>
      </c>
      <c r="E700" s="8">
        <v>102736</v>
      </c>
      <c r="F700" s="8">
        <v>20292</v>
      </c>
      <c r="G700" s="8">
        <v>2144</v>
      </c>
      <c r="H700" s="8">
        <v>41212</v>
      </c>
      <c r="I700" s="8">
        <v>1948964</v>
      </c>
      <c r="J700" s="8">
        <v>431204</v>
      </c>
      <c r="K700" s="8">
        <v>111160</v>
      </c>
      <c r="L700" s="8">
        <v>1787868</v>
      </c>
      <c r="M700" s="8">
        <v>192920</v>
      </c>
      <c r="N700" s="8">
        <v>635072</v>
      </c>
      <c r="O700" s="8">
        <v>5878908</v>
      </c>
      <c r="P700" s="8">
        <v>85620</v>
      </c>
      <c r="Q700" s="8">
        <v>60952</v>
      </c>
      <c r="R700" s="8">
        <v>1125924</v>
      </c>
      <c r="S700" s="8">
        <v>666580</v>
      </c>
      <c r="T700" s="8">
        <v>0</v>
      </c>
    </row>
    <row r="701" spans="1:20">
      <c r="A701" s="1">
        <v>44720</v>
      </c>
      <c r="B701" s="9">
        <f>nyse_gme_volume_by_exchange[[#This Row],[Off Exchange2]]/SUM(nyse_gme_volume_by_exchange[[#This Row],[NYSE National]:[LTSE]])</f>
        <v>0.51294615837115387</v>
      </c>
      <c r="C701" s="12">
        <f>SUM(nyse_gme_volume_by_exchange[[#This Row],[NYSE National]:[LTSE]])</f>
        <v>24472588</v>
      </c>
      <c r="D701" s="8">
        <v>97272</v>
      </c>
      <c r="E701" s="8">
        <v>381148</v>
      </c>
      <c r="F701" s="8">
        <v>33232</v>
      </c>
      <c r="G701" s="8">
        <v>22216</v>
      </c>
      <c r="H701" s="8">
        <v>150944</v>
      </c>
      <c r="I701" s="8">
        <v>2281812</v>
      </c>
      <c r="J701" s="8">
        <v>671324</v>
      </c>
      <c r="K701" s="8">
        <v>420816</v>
      </c>
      <c r="L701" s="8">
        <v>3350664</v>
      </c>
      <c r="M701" s="8">
        <v>409196</v>
      </c>
      <c r="N701" s="8">
        <v>1052176</v>
      </c>
      <c r="O701" s="8">
        <v>12553120</v>
      </c>
      <c r="P701" s="8">
        <v>82264</v>
      </c>
      <c r="Q701" s="8">
        <v>116952</v>
      </c>
      <c r="R701" s="8">
        <v>1660536</v>
      </c>
      <c r="S701" s="8">
        <v>1188916</v>
      </c>
      <c r="T701" s="8">
        <v>0</v>
      </c>
    </row>
    <row r="702" spans="1:20">
      <c r="A702" s="1">
        <v>44719</v>
      </c>
      <c r="B702" s="9">
        <f>nyse_gme_volume_by_exchange[[#This Row],[Off Exchange2]]/SUM(nyse_gme_volume_by_exchange[[#This Row],[NYSE National]:[LTSE]])</f>
        <v>0.49969280024710555</v>
      </c>
      <c r="C702" s="12">
        <f>SUM(nyse_gme_volume_by_exchange[[#This Row],[NYSE National]:[LTSE]])</f>
        <v>24967468</v>
      </c>
      <c r="D702" s="8">
        <v>104432</v>
      </c>
      <c r="E702" s="8">
        <v>792604</v>
      </c>
      <c r="F702" s="8">
        <v>74796</v>
      </c>
      <c r="G702" s="8">
        <v>112876</v>
      </c>
      <c r="H702" s="8">
        <v>166872</v>
      </c>
      <c r="I702" s="8">
        <v>2609688</v>
      </c>
      <c r="J702" s="8">
        <v>575888</v>
      </c>
      <c r="K702" s="8">
        <v>297288</v>
      </c>
      <c r="L702" s="8">
        <v>2414128</v>
      </c>
      <c r="M702" s="8">
        <v>693816</v>
      </c>
      <c r="N702" s="8">
        <v>1015272</v>
      </c>
      <c r="O702" s="8">
        <v>12476064</v>
      </c>
      <c r="P702" s="8">
        <v>71088</v>
      </c>
      <c r="Q702" s="8">
        <v>129908</v>
      </c>
      <c r="R702" s="8">
        <v>1815416</v>
      </c>
      <c r="S702" s="8">
        <v>1617332</v>
      </c>
      <c r="T702" s="8">
        <v>0</v>
      </c>
    </row>
    <row r="703" spans="1:20">
      <c r="A703" s="1">
        <v>44718</v>
      </c>
      <c r="B703" s="9">
        <f>nyse_gme_volume_by_exchange[[#This Row],[Off Exchange2]]/SUM(nyse_gme_volume_by_exchange[[#This Row],[NYSE National]:[LTSE]])</f>
        <v>0.43822897421943086</v>
      </c>
      <c r="C703" s="12">
        <f>SUM(nyse_gme_volume_by_exchange[[#This Row],[NYSE National]:[LTSE]])</f>
        <v>9532916</v>
      </c>
      <c r="D703" s="8">
        <v>16564</v>
      </c>
      <c r="E703" s="8">
        <v>122808</v>
      </c>
      <c r="F703" s="8">
        <v>22620</v>
      </c>
      <c r="G703" s="8">
        <v>1540</v>
      </c>
      <c r="H703" s="8">
        <v>15764</v>
      </c>
      <c r="I703" s="8">
        <v>1392128</v>
      </c>
      <c r="J703" s="8">
        <v>304344</v>
      </c>
      <c r="K703" s="8">
        <v>76876</v>
      </c>
      <c r="L703" s="8">
        <v>1215840</v>
      </c>
      <c r="M703" s="8">
        <v>163816</v>
      </c>
      <c r="N703" s="8">
        <v>465560</v>
      </c>
      <c r="O703" s="8">
        <v>4177600</v>
      </c>
      <c r="P703" s="8">
        <v>31904</v>
      </c>
      <c r="Q703" s="8">
        <v>47152</v>
      </c>
      <c r="R703" s="8">
        <v>876088</v>
      </c>
      <c r="S703" s="8">
        <v>602312</v>
      </c>
      <c r="T703" s="8">
        <v>0</v>
      </c>
    </row>
    <row r="704" spans="1:20">
      <c r="A704" s="1">
        <v>44715</v>
      </c>
      <c r="B704" s="9">
        <f>nyse_gme_volume_by_exchange[[#This Row],[Off Exchange2]]/SUM(nyse_gme_volume_by_exchange[[#This Row],[NYSE National]:[LTSE]])</f>
        <v>0.49509553048887628</v>
      </c>
      <c r="C704" s="12">
        <f>SUM(nyse_gme_volume_by_exchange[[#This Row],[NYSE National]:[LTSE]])</f>
        <v>18234388</v>
      </c>
      <c r="D704" s="8">
        <v>63512</v>
      </c>
      <c r="E704" s="8">
        <v>146256</v>
      </c>
      <c r="F704" s="8">
        <v>31800</v>
      </c>
      <c r="G704" s="8">
        <v>6656</v>
      </c>
      <c r="H704" s="8">
        <v>36192</v>
      </c>
      <c r="I704" s="8">
        <v>1800048</v>
      </c>
      <c r="J704" s="8">
        <v>790768</v>
      </c>
      <c r="K704" s="8">
        <v>171676</v>
      </c>
      <c r="L704" s="8">
        <v>2220124</v>
      </c>
      <c r="M704" s="8">
        <v>175316</v>
      </c>
      <c r="N704" s="8">
        <v>936004</v>
      </c>
      <c r="O704" s="8">
        <v>9027764</v>
      </c>
      <c r="P704" s="8">
        <v>48916</v>
      </c>
      <c r="Q704" s="8">
        <v>66524</v>
      </c>
      <c r="R704" s="8">
        <v>1743496</v>
      </c>
      <c r="S704" s="8">
        <v>969336</v>
      </c>
      <c r="T704" s="8">
        <v>0</v>
      </c>
    </row>
    <row r="705" spans="1:20">
      <c r="A705" s="1">
        <v>44714</v>
      </c>
      <c r="B705" s="9">
        <f>nyse_gme_volume_by_exchange[[#This Row],[Off Exchange2]]/SUM(nyse_gme_volume_by_exchange[[#This Row],[NYSE National]:[LTSE]])</f>
        <v>0.51463731455323836</v>
      </c>
      <c r="C705" s="12">
        <f>SUM(nyse_gme_volume_by_exchange[[#This Row],[NYSE National]:[LTSE]])</f>
        <v>26861348</v>
      </c>
      <c r="D705" s="8">
        <v>85764</v>
      </c>
      <c r="E705" s="8">
        <v>221212</v>
      </c>
      <c r="F705" s="8">
        <v>54104</v>
      </c>
      <c r="G705" s="8">
        <v>8132</v>
      </c>
      <c r="H705" s="8">
        <v>71552</v>
      </c>
      <c r="I705" s="8">
        <v>2163824</v>
      </c>
      <c r="J705" s="8">
        <v>963028</v>
      </c>
      <c r="K705" s="8">
        <v>234416</v>
      </c>
      <c r="L705" s="8">
        <v>3593276</v>
      </c>
      <c r="M705" s="8">
        <v>306236</v>
      </c>
      <c r="N705" s="8">
        <v>1593580</v>
      </c>
      <c r="O705" s="8">
        <v>13823852</v>
      </c>
      <c r="P705" s="8">
        <v>115180</v>
      </c>
      <c r="Q705" s="8">
        <v>193392</v>
      </c>
      <c r="R705" s="8">
        <v>2459272</v>
      </c>
      <c r="S705" s="8">
        <v>974528</v>
      </c>
      <c r="T705" s="8">
        <v>0</v>
      </c>
    </row>
    <row r="706" spans="1:20">
      <c r="A706" s="1">
        <v>44713</v>
      </c>
      <c r="B706" s="9">
        <f>nyse_gme_volume_by_exchange[[#This Row],[Off Exchange2]]/SUM(nyse_gme_volume_by_exchange[[#This Row],[NYSE National]:[LTSE]])</f>
        <v>0.41177721474135603</v>
      </c>
      <c r="C706" s="12">
        <f>SUM(nyse_gme_volume_by_exchange[[#This Row],[NYSE National]:[LTSE]])</f>
        <v>14991728</v>
      </c>
      <c r="D706" s="8">
        <v>56144</v>
      </c>
      <c r="E706" s="8">
        <v>177688</v>
      </c>
      <c r="F706" s="8">
        <v>17344</v>
      </c>
      <c r="G706" s="8">
        <v>20208</v>
      </c>
      <c r="H706" s="8">
        <v>103640</v>
      </c>
      <c r="I706" s="8">
        <v>1576860</v>
      </c>
      <c r="J706" s="8">
        <v>404508</v>
      </c>
      <c r="K706" s="8">
        <v>153684</v>
      </c>
      <c r="L706" s="8">
        <v>2392180</v>
      </c>
      <c r="M706" s="8">
        <v>173588</v>
      </c>
      <c r="N706" s="8">
        <v>1318576</v>
      </c>
      <c r="O706" s="8">
        <v>6173252</v>
      </c>
      <c r="P706" s="8">
        <v>17180</v>
      </c>
      <c r="Q706" s="8">
        <v>59340</v>
      </c>
      <c r="R706" s="8">
        <v>1688208</v>
      </c>
      <c r="S706" s="8">
        <v>659328</v>
      </c>
      <c r="T706" s="8">
        <v>0</v>
      </c>
    </row>
    <row r="707" spans="1:20">
      <c r="A707" s="1">
        <v>44712</v>
      </c>
      <c r="B707" s="9">
        <f>nyse_gme_volume_by_exchange[[#This Row],[Off Exchange2]]/SUM(nyse_gme_volume_by_exchange[[#This Row],[NYSE National]:[LTSE]])</f>
        <v>0.46542770315263093</v>
      </c>
      <c r="C707" s="12">
        <f>SUM(nyse_gme_volume_by_exchange[[#This Row],[NYSE National]:[LTSE]])</f>
        <v>19084124</v>
      </c>
      <c r="D707" s="8">
        <v>50468</v>
      </c>
      <c r="E707" s="8">
        <v>180188</v>
      </c>
      <c r="F707" s="8">
        <v>37704</v>
      </c>
      <c r="G707" s="8">
        <v>23588</v>
      </c>
      <c r="H707" s="8">
        <v>106868</v>
      </c>
      <c r="I707" s="8">
        <v>2487516</v>
      </c>
      <c r="J707" s="8">
        <v>479716</v>
      </c>
      <c r="K707" s="8">
        <v>184764</v>
      </c>
      <c r="L707" s="8">
        <v>3103752</v>
      </c>
      <c r="M707" s="8">
        <v>258464</v>
      </c>
      <c r="N707" s="8">
        <v>869372</v>
      </c>
      <c r="O707" s="8">
        <v>8882280</v>
      </c>
      <c r="P707" s="8">
        <v>56320</v>
      </c>
      <c r="Q707" s="8">
        <v>91884</v>
      </c>
      <c r="R707" s="8">
        <v>1564716</v>
      </c>
      <c r="S707" s="8">
        <v>706524</v>
      </c>
      <c r="T707" s="8">
        <v>0</v>
      </c>
    </row>
    <row r="708" spans="1:20">
      <c r="A708" s="1">
        <v>44708</v>
      </c>
      <c r="B708" s="9">
        <f>nyse_gme_volume_by_exchange[[#This Row],[Off Exchange2]]/SUM(nyse_gme_volume_by_exchange[[#This Row],[NYSE National]:[LTSE]])</f>
        <v>0.51425602718674834</v>
      </c>
      <c r="C708" s="12">
        <f>SUM(nyse_gme_volume_by_exchange[[#This Row],[NYSE National]:[LTSE]])</f>
        <v>30042872</v>
      </c>
      <c r="D708" s="8">
        <v>95536</v>
      </c>
      <c r="E708" s="8">
        <v>173648</v>
      </c>
      <c r="F708" s="8">
        <v>56480</v>
      </c>
      <c r="G708" s="8">
        <v>11456</v>
      </c>
      <c r="H708" s="8">
        <v>135588</v>
      </c>
      <c r="I708" s="8">
        <v>2941228</v>
      </c>
      <c r="J708" s="8">
        <v>751968</v>
      </c>
      <c r="K708" s="8">
        <v>191644</v>
      </c>
      <c r="L708" s="8">
        <v>4272604</v>
      </c>
      <c r="M708" s="8">
        <v>375524</v>
      </c>
      <c r="N708" s="8">
        <v>1867680</v>
      </c>
      <c r="O708" s="8">
        <v>15449728</v>
      </c>
      <c r="P708" s="8">
        <v>70404</v>
      </c>
      <c r="Q708" s="8">
        <v>202084</v>
      </c>
      <c r="R708" s="8">
        <v>2298316</v>
      </c>
      <c r="S708" s="8">
        <v>1148984</v>
      </c>
      <c r="T708" s="8">
        <v>0</v>
      </c>
    </row>
    <row r="709" spans="1:20">
      <c r="A709" s="1">
        <v>44707</v>
      </c>
      <c r="B709" s="9">
        <f>nyse_gme_volume_by_exchange[[#This Row],[Off Exchange2]]/SUM(nyse_gme_volume_by_exchange[[#This Row],[NYSE National]:[LTSE]])</f>
        <v>0.49984902359377742</v>
      </c>
      <c r="C709" s="12">
        <f>SUM(nyse_gme_volume_by_exchange[[#This Row],[NYSE National]:[LTSE]])</f>
        <v>57889840</v>
      </c>
      <c r="D709" s="8">
        <v>163792</v>
      </c>
      <c r="E709" s="8">
        <v>423676</v>
      </c>
      <c r="F709" s="8">
        <v>104028</v>
      </c>
      <c r="G709" s="8">
        <v>30556</v>
      </c>
      <c r="H709" s="8">
        <v>427896</v>
      </c>
      <c r="I709" s="8">
        <v>6100292</v>
      </c>
      <c r="J709" s="8">
        <v>1480252</v>
      </c>
      <c r="K709" s="8">
        <v>365392</v>
      </c>
      <c r="L709" s="8">
        <v>7323368</v>
      </c>
      <c r="M709" s="8">
        <v>855228</v>
      </c>
      <c r="N709" s="8">
        <v>3651452</v>
      </c>
      <c r="O709" s="8">
        <v>28936180</v>
      </c>
      <c r="P709" s="8">
        <v>351900</v>
      </c>
      <c r="Q709" s="8">
        <v>339352</v>
      </c>
      <c r="R709" s="8">
        <v>5167060</v>
      </c>
      <c r="S709" s="8">
        <v>2169416</v>
      </c>
      <c r="T709" s="8">
        <v>0</v>
      </c>
    </row>
    <row r="710" spans="1:20">
      <c r="A710" s="1">
        <v>44706</v>
      </c>
      <c r="B710" s="9">
        <f>nyse_gme_volume_by_exchange[[#This Row],[Off Exchange2]]/SUM(nyse_gme_volume_by_exchange[[#This Row],[NYSE National]:[LTSE]])</f>
        <v>0.55235535230183175</v>
      </c>
      <c r="C710" s="12">
        <f>SUM(nyse_gme_volume_by_exchange[[#This Row],[NYSE National]:[LTSE]])</f>
        <v>40059400</v>
      </c>
      <c r="D710" s="8">
        <v>80204</v>
      </c>
      <c r="E710" s="8">
        <v>289496</v>
      </c>
      <c r="F710" s="8">
        <v>77792</v>
      </c>
      <c r="G710" s="8">
        <v>63848</v>
      </c>
      <c r="H710" s="8">
        <v>174616</v>
      </c>
      <c r="I710" s="8">
        <v>3724724</v>
      </c>
      <c r="J710" s="8">
        <v>1209056</v>
      </c>
      <c r="K710" s="8">
        <v>319980</v>
      </c>
      <c r="L710" s="8">
        <v>4666204</v>
      </c>
      <c r="M710" s="8">
        <v>489872</v>
      </c>
      <c r="N710" s="8">
        <v>1979076</v>
      </c>
      <c r="O710" s="8">
        <v>22127024</v>
      </c>
      <c r="P710" s="8">
        <v>156272</v>
      </c>
      <c r="Q710" s="8">
        <v>264508</v>
      </c>
      <c r="R710" s="8">
        <v>2668032</v>
      </c>
      <c r="S710" s="8">
        <v>1768696</v>
      </c>
      <c r="T710" s="8">
        <v>0</v>
      </c>
    </row>
    <row r="711" spans="1:20">
      <c r="A711" s="1">
        <v>44705</v>
      </c>
      <c r="B711" s="9">
        <f>nyse_gme_volume_by_exchange[[#This Row],[Off Exchange2]]/SUM(nyse_gme_volume_by_exchange[[#This Row],[NYSE National]:[LTSE]])</f>
        <v>0.48060043182728351</v>
      </c>
      <c r="C711" s="12">
        <f>SUM(nyse_gme_volume_by_exchange[[#This Row],[NYSE National]:[LTSE]])</f>
        <v>8879476</v>
      </c>
      <c r="D711" s="8">
        <v>36136</v>
      </c>
      <c r="E711" s="8">
        <v>45916</v>
      </c>
      <c r="F711" s="8">
        <v>10908</v>
      </c>
      <c r="G711" s="8">
        <v>2432</v>
      </c>
      <c r="H711" s="8">
        <v>54664</v>
      </c>
      <c r="I711" s="8">
        <v>1139172</v>
      </c>
      <c r="J711" s="8">
        <v>310988</v>
      </c>
      <c r="K711" s="8">
        <v>42064</v>
      </c>
      <c r="L711" s="8">
        <v>1423036</v>
      </c>
      <c r="M711" s="8">
        <v>118808</v>
      </c>
      <c r="N711" s="8">
        <v>290332</v>
      </c>
      <c r="O711" s="8">
        <v>4267480</v>
      </c>
      <c r="P711" s="8">
        <v>43280</v>
      </c>
      <c r="Q711" s="8">
        <v>48424</v>
      </c>
      <c r="R711" s="8">
        <v>616456</v>
      </c>
      <c r="S711" s="8">
        <v>429380</v>
      </c>
      <c r="T711" s="8">
        <v>0</v>
      </c>
    </row>
    <row r="712" spans="1:20">
      <c r="A712" s="1">
        <v>44704</v>
      </c>
      <c r="B712" s="9">
        <f>nyse_gme_volume_by_exchange[[#This Row],[Off Exchange2]]/SUM(nyse_gme_volume_by_exchange[[#This Row],[NYSE National]:[LTSE]])</f>
        <v>0.45317221062167679</v>
      </c>
      <c r="C712" s="12">
        <f>SUM(nyse_gme_volume_by_exchange[[#This Row],[NYSE National]:[LTSE]])</f>
        <v>6993924</v>
      </c>
      <c r="D712" s="8">
        <v>41292</v>
      </c>
      <c r="E712" s="8">
        <v>103284</v>
      </c>
      <c r="F712" s="8">
        <v>23100</v>
      </c>
      <c r="G712" s="8">
        <v>5400</v>
      </c>
      <c r="H712" s="8">
        <v>79408</v>
      </c>
      <c r="I712" s="8">
        <v>968660</v>
      </c>
      <c r="J712" s="8">
        <v>261136</v>
      </c>
      <c r="K712" s="8">
        <v>50028</v>
      </c>
      <c r="L712" s="8">
        <v>1058212</v>
      </c>
      <c r="M712" s="8">
        <v>98704</v>
      </c>
      <c r="N712" s="8">
        <v>258024</v>
      </c>
      <c r="O712" s="8">
        <v>3169452</v>
      </c>
      <c r="P712" s="8">
        <v>26212</v>
      </c>
      <c r="Q712" s="8">
        <v>21184</v>
      </c>
      <c r="R712" s="8">
        <v>544944</v>
      </c>
      <c r="S712" s="8">
        <v>284884</v>
      </c>
      <c r="T712" s="8">
        <v>0</v>
      </c>
    </row>
    <row r="713" spans="1:20">
      <c r="A713" s="1">
        <v>44701</v>
      </c>
      <c r="B713" s="9">
        <f>nyse_gme_volume_by_exchange[[#This Row],[Off Exchange2]]/SUM(nyse_gme_volume_by_exchange[[#This Row],[NYSE National]:[LTSE]])</f>
        <v>0.43885377758096189</v>
      </c>
      <c r="C713" s="12">
        <f>SUM(nyse_gme_volume_by_exchange[[#This Row],[NYSE National]:[LTSE]])</f>
        <v>9972096</v>
      </c>
      <c r="D713" s="8">
        <v>34836</v>
      </c>
      <c r="E713" s="8">
        <v>58864</v>
      </c>
      <c r="F713" s="8">
        <v>18916</v>
      </c>
      <c r="G713" s="8">
        <v>7972</v>
      </c>
      <c r="H713" s="8">
        <v>35096</v>
      </c>
      <c r="I713" s="8">
        <v>1367204</v>
      </c>
      <c r="J713" s="8">
        <v>286936</v>
      </c>
      <c r="K713" s="8">
        <v>41144</v>
      </c>
      <c r="L713" s="8">
        <v>1663048</v>
      </c>
      <c r="M713" s="8">
        <v>143476</v>
      </c>
      <c r="N713" s="8">
        <v>372092</v>
      </c>
      <c r="O713" s="8">
        <v>4376292</v>
      </c>
      <c r="P713" s="8">
        <v>46104</v>
      </c>
      <c r="Q713" s="8">
        <v>60416</v>
      </c>
      <c r="R713" s="8">
        <v>914828</v>
      </c>
      <c r="S713" s="8">
        <v>544872</v>
      </c>
      <c r="T713" s="8">
        <v>0</v>
      </c>
    </row>
    <row r="714" spans="1:20">
      <c r="A714" s="1">
        <v>44700</v>
      </c>
      <c r="B714" s="9">
        <f>nyse_gme_volume_by_exchange[[#This Row],[Off Exchange2]]/SUM(nyse_gme_volume_by_exchange[[#This Row],[NYSE National]:[LTSE]])</f>
        <v>0.4549651916636086</v>
      </c>
      <c r="C714" s="12">
        <f>SUM(nyse_gme_volume_by_exchange[[#This Row],[NYSE National]:[LTSE]])</f>
        <v>12720516</v>
      </c>
      <c r="D714" s="8">
        <v>37736</v>
      </c>
      <c r="E714" s="8">
        <v>58724</v>
      </c>
      <c r="F714" s="8">
        <v>12512</v>
      </c>
      <c r="G714" s="8">
        <v>2348</v>
      </c>
      <c r="H714" s="8">
        <v>36560</v>
      </c>
      <c r="I714" s="8">
        <v>1692888</v>
      </c>
      <c r="J714" s="8">
        <v>486160</v>
      </c>
      <c r="K714" s="8">
        <v>59912</v>
      </c>
      <c r="L714" s="8">
        <v>2002508</v>
      </c>
      <c r="M714" s="8">
        <v>193380</v>
      </c>
      <c r="N714" s="8">
        <v>639840</v>
      </c>
      <c r="O714" s="8">
        <v>5787392</v>
      </c>
      <c r="P714" s="8">
        <v>27636</v>
      </c>
      <c r="Q714" s="8">
        <v>63576</v>
      </c>
      <c r="R714" s="8">
        <v>1113888</v>
      </c>
      <c r="S714" s="8">
        <v>505456</v>
      </c>
      <c r="T714" s="8">
        <v>0</v>
      </c>
    </row>
    <row r="715" spans="1:20">
      <c r="A715" s="1">
        <v>44699</v>
      </c>
      <c r="B715" s="9">
        <f>nyse_gme_volume_by_exchange[[#This Row],[Off Exchange2]]/SUM(nyse_gme_volume_by_exchange[[#This Row],[NYSE National]:[LTSE]])</f>
        <v>0.46882533174517377</v>
      </c>
      <c r="C715" s="12">
        <f>SUM(nyse_gme_volume_by_exchange[[#This Row],[NYSE National]:[LTSE]])</f>
        <v>11558872</v>
      </c>
      <c r="D715" s="8">
        <v>47212</v>
      </c>
      <c r="E715" s="8">
        <v>72244</v>
      </c>
      <c r="F715" s="8">
        <v>33888</v>
      </c>
      <c r="G715" s="8">
        <v>3024</v>
      </c>
      <c r="H715" s="8">
        <v>44324</v>
      </c>
      <c r="I715" s="8">
        <v>1453052</v>
      </c>
      <c r="J715" s="8">
        <v>324296</v>
      </c>
      <c r="K715" s="8">
        <v>78308</v>
      </c>
      <c r="L715" s="8">
        <v>1866812</v>
      </c>
      <c r="M715" s="8">
        <v>217212</v>
      </c>
      <c r="N715" s="8">
        <v>469596</v>
      </c>
      <c r="O715" s="8">
        <v>5419092</v>
      </c>
      <c r="P715" s="8">
        <v>44328</v>
      </c>
      <c r="Q715" s="8">
        <v>92412</v>
      </c>
      <c r="R715" s="8">
        <v>962076</v>
      </c>
      <c r="S715" s="8">
        <v>430996</v>
      </c>
      <c r="T715" s="8">
        <v>0</v>
      </c>
    </row>
    <row r="716" spans="1:20">
      <c r="A716" s="1">
        <v>44698</v>
      </c>
      <c r="B716" s="9">
        <f>nyse_gme_volume_by_exchange[[#This Row],[Off Exchange2]]/SUM(nyse_gme_volume_by_exchange[[#This Row],[NYSE National]:[LTSE]])</f>
        <v>0.53189235599832574</v>
      </c>
      <c r="C716" s="12">
        <f>SUM(nyse_gme_volume_by_exchange[[#This Row],[NYSE National]:[LTSE]])</f>
        <v>10444948</v>
      </c>
      <c r="D716" s="8">
        <v>37304</v>
      </c>
      <c r="E716" s="8">
        <v>44768</v>
      </c>
      <c r="F716" s="8">
        <v>34184</v>
      </c>
      <c r="G716" s="8">
        <v>5056</v>
      </c>
      <c r="H716" s="8">
        <v>15212</v>
      </c>
      <c r="I716" s="8">
        <v>1674412</v>
      </c>
      <c r="J716" s="8">
        <v>312108</v>
      </c>
      <c r="K716" s="8">
        <v>37752</v>
      </c>
      <c r="L716" s="8">
        <v>1297948</v>
      </c>
      <c r="M716" s="8">
        <v>163120</v>
      </c>
      <c r="N716" s="8">
        <v>365668</v>
      </c>
      <c r="O716" s="8">
        <v>5555588</v>
      </c>
      <c r="P716" s="8">
        <v>30212</v>
      </c>
      <c r="Q716" s="8">
        <v>34952</v>
      </c>
      <c r="R716" s="8">
        <v>522712</v>
      </c>
      <c r="S716" s="8">
        <v>313952</v>
      </c>
      <c r="T716" s="8">
        <v>0</v>
      </c>
    </row>
    <row r="717" spans="1:20">
      <c r="A717" s="1">
        <v>44697</v>
      </c>
      <c r="B717" s="9">
        <f>nyse_gme_volume_by_exchange[[#This Row],[Off Exchange2]]/SUM(nyse_gme_volume_by_exchange[[#This Row],[NYSE National]:[LTSE]])</f>
        <v>0.46172225338258821</v>
      </c>
      <c r="C717" s="12">
        <f>SUM(nyse_gme_volume_by_exchange[[#This Row],[NYSE National]:[LTSE]])</f>
        <v>11581664</v>
      </c>
      <c r="D717" s="8">
        <v>68964</v>
      </c>
      <c r="E717" s="8">
        <v>79688</v>
      </c>
      <c r="F717" s="8">
        <v>54556</v>
      </c>
      <c r="G717" s="8">
        <v>5760</v>
      </c>
      <c r="H717" s="8">
        <v>43260</v>
      </c>
      <c r="I717" s="8">
        <v>2257460</v>
      </c>
      <c r="J717" s="8">
        <v>462856</v>
      </c>
      <c r="K717" s="8">
        <v>78792</v>
      </c>
      <c r="L717" s="8">
        <v>1390088</v>
      </c>
      <c r="M717" s="8">
        <v>128840</v>
      </c>
      <c r="N717" s="8">
        <v>322844</v>
      </c>
      <c r="O717" s="8">
        <v>5347512</v>
      </c>
      <c r="P717" s="8">
        <v>23844</v>
      </c>
      <c r="Q717" s="8">
        <v>48600</v>
      </c>
      <c r="R717" s="8">
        <v>850608</v>
      </c>
      <c r="S717" s="8">
        <v>417992</v>
      </c>
      <c r="T717" s="8">
        <v>0</v>
      </c>
    </row>
    <row r="718" spans="1:20">
      <c r="A718" s="1">
        <v>44694</v>
      </c>
      <c r="B718" s="9">
        <f>nyse_gme_volume_by_exchange[[#This Row],[Off Exchange2]]/SUM(nyse_gme_volume_by_exchange[[#This Row],[NYSE National]:[LTSE]])</f>
        <v>0.50231681917109361</v>
      </c>
      <c r="C718" s="12">
        <f>SUM(nyse_gme_volume_by_exchange[[#This Row],[NYSE National]:[LTSE]])</f>
        <v>23929360</v>
      </c>
      <c r="D718" s="8">
        <v>106864</v>
      </c>
      <c r="E718" s="8">
        <v>191852</v>
      </c>
      <c r="F718" s="8">
        <v>99276</v>
      </c>
      <c r="G718" s="8">
        <v>116728</v>
      </c>
      <c r="H718" s="8">
        <v>85380</v>
      </c>
      <c r="I718" s="8">
        <v>3546380</v>
      </c>
      <c r="J718" s="8">
        <v>929812</v>
      </c>
      <c r="K718" s="8">
        <v>124516</v>
      </c>
      <c r="L718" s="8">
        <v>2448948</v>
      </c>
      <c r="M718" s="8">
        <v>337648</v>
      </c>
      <c r="N718" s="8">
        <v>1114560</v>
      </c>
      <c r="O718" s="8">
        <v>12020120</v>
      </c>
      <c r="P718" s="8">
        <v>107756</v>
      </c>
      <c r="Q718" s="8">
        <v>201420</v>
      </c>
      <c r="R718" s="8">
        <v>1615880</v>
      </c>
      <c r="S718" s="8">
        <v>882220</v>
      </c>
      <c r="T718" s="8">
        <v>0</v>
      </c>
    </row>
    <row r="719" spans="1:20">
      <c r="A719" s="1">
        <v>44693</v>
      </c>
      <c r="B719" s="9">
        <f>nyse_gme_volume_by_exchange[[#This Row],[Off Exchange2]]/SUM(nyse_gme_volume_by_exchange[[#This Row],[NYSE National]:[LTSE]])</f>
        <v>0.405246575076252</v>
      </c>
      <c r="C719" s="12">
        <f>SUM(nyse_gme_volume_by_exchange[[#This Row],[NYSE National]:[LTSE]])</f>
        <v>40136660</v>
      </c>
      <c r="D719" s="8">
        <v>203680</v>
      </c>
      <c r="E719" s="8">
        <v>466764</v>
      </c>
      <c r="F719" s="8">
        <v>93716</v>
      </c>
      <c r="G719" s="8">
        <v>36348</v>
      </c>
      <c r="H719" s="8">
        <v>281172</v>
      </c>
      <c r="I719" s="8">
        <v>7303504</v>
      </c>
      <c r="J719" s="8">
        <v>1264588</v>
      </c>
      <c r="K719" s="8">
        <v>418796</v>
      </c>
      <c r="L719" s="8">
        <v>4607100</v>
      </c>
      <c r="M719" s="8">
        <v>461236</v>
      </c>
      <c r="N719" s="8">
        <v>2532472</v>
      </c>
      <c r="O719" s="8">
        <v>16265244</v>
      </c>
      <c r="P719" s="8">
        <v>175616</v>
      </c>
      <c r="Q719" s="8">
        <v>112748</v>
      </c>
      <c r="R719" s="8">
        <v>4286316</v>
      </c>
      <c r="S719" s="8">
        <v>1627360</v>
      </c>
      <c r="T719" s="8">
        <v>0</v>
      </c>
    </row>
    <row r="720" spans="1:20">
      <c r="A720" s="1">
        <v>44692</v>
      </c>
      <c r="B720" s="9">
        <f>nyse_gme_volume_by_exchange[[#This Row],[Off Exchange2]]/SUM(nyse_gme_volume_by_exchange[[#This Row],[NYSE National]:[LTSE]])</f>
        <v>0.35134978944872036</v>
      </c>
      <c r="C720" s="12">
        <f>SUM(nyse_gme_volume_by_exchange[[#This Row],[NYSE National]:[LTSE]])</f>
        <v>16680972</v>
      </c>
      <c r="D720" s="8">
        <v>185204</v>
      </c>
      <c r="E720" s="8">
        <v>320716</v>
      </c>
      <c r="F720" s="8">
        <v>34124</v>
      </c>
      <c r="G720" s="8">
        <v>12616</v>
      </c>
      <c r="H720" s="8">
        <v>95360</v>
      </c>
      <c r="I720" s="8">
        <v>2904888</v>
      </c>
      <c r="J720" s="8">
        <v>777836</v>
      </c>
      <c r="K720" s="8">
        <v>617944</v>
      </c>
      <c r="L720" s="8">
        <v>2218688</v>
      </c>
      <c r="M720" s="8">
        <v>221252</v>
      </c>
      <c r="N720" s="8">
        <v>857420</v>
      </c>
      <c r="O720" s="8">
        <v>5860856</v>
      </c>
      <c r="P720" s="8">
        <v>25876</v>
      </c>
      <c r="Q720" s="8">
        <v>73016</v>
      </c>
      <c r="R720" s="8">
        <v>1732412</v>
      </c>
      <c r="S720" s="8">
        <v>742764</v>
      </c>
      <c r="T720" s="8">
        <v>0</v>
      </c>
    </row>
    <row r="721" spans="1:20">
      <c r="A721" s="1">
        <v>44691</v>
      </c>
      <c r="B721" s="9">
        <f>nyse_gme_volume_by_exchange[[#This Row],[Off Exchange2]]/SUM(nyse_gme_volume_by_exchange[[#This Row],[NYSE National]:[LTSE]])</f>
        <v>0.3837665392935381</v>
      </c>
      <c r="C721" s="12">
        <f>SUM(nyse_gme_volume_by_exchange[[#This Row],[NYSE National]:[LTSE]])</f>
        <v>16603188</v>
      </c>
      <c r="D721" s="8">
        <v>144156</v>
      </c>
      <c r="E721" s="8">
        <v>237008</v>
      </c>
      <c r="F721" s="8">
        <v>80496</v>
      </c>
      <c r="G721" s="8">
        <v>24004</v>
      </c>
      <c r="H721" s="8">
        <v>96428</v>
      </c>
      <c r="I721" s="8">
        <v>2626240</v>
      </c>
      <c r="J721" s="8">
        <v>684156</v>
      </c>
      <c r="K721" s="8">
        <v>260164</v>
      </c>
      <c r="L721" s="8">
        <v>2507460</v>
      </c>
      <c r="M721" s="8">
        <v>330608</v>
      </c>
      <c r="N721" s="8">
        <v>739676</v>
      </c>
      <c r="O721" s="8">
        <v>6371748</v>
      </c>
      <c r="P721" s="8">
        <v>32396</v>
      </c>
      <c r="Q721" s="8">
        <v>60336</v>
      </c>
      <c r="R721" s="8">
        <v>1744208</v>
      </c>
      <c r="S721" s="8">
        <v>664104</v>
      </c>
      <c r="T721" s="8">
        <v>0</v>
      </c>
    </row>
    <row r="722" spans="1:20">
      <c r="A722" s="1">
        <v>44690</v>
      </c>
      <c r="B722" s="9">
        <f>nyse_gme_volume_by_exchange[[#This Row],[Off Exchange2]]/SUM(nyse_gme_volume_by_exchange[[#This Row],[NYSE National]:[LTSE]])</f>
        <v>0.40173649464254646</v>
      </c>
      <c r="C722" s="12">
        <f>SUM(nyse_gme_volume_by_exchange[[#This Row],[NYSE National]:[LTSE]])</f>
        <v>13264884</v>
      </c>
      <c r="D722" s="8">
        <v>82616</v>
      </c>
      <c r="E722" s="8">
        <v>193832</v>
      </c>
      <c r="F722" s="8">
        <v>33512</v>
      </c>
      <c r="G722" s="8">
        <v>13300</v>
      </c>
      <c r="H722" s="8">
        <v>77068</v>
      </c>
      <c r="I722" s="8">
        <v>2221336</v>
      </c>
      <c r="J722" s="8">
        <v>645828</v>
      </c>
      <c r="K722" s="8">
        <v>289516</v>
      </c>
      <c r="L722" s="8">
        <v>1630848</v>
      </c>
      <c r="M722" s="8">
        <v>179396</v>
      </c>
      <c r="N722" s="8">
        <v>656912</v>
      </c>
      <c r="O722" s="8">
        <v>5328988</v>
      </c>
      <c r="P722" s="8">
        <v>15712</v>
      </c>
      <c r="Q722" s="8">
        <v>50768</v>
      </c>
      <c r="R722" s="8">
        <v>1188892</v>
      </c>
      <c r="S722" s="8">
        <v>656360</v>
      </c>
      <c r="T722" s="8">
        <v>0</v>
      </c>
    </row>
    <row r="723" spans="1:20">
      <c r="A723" s="1">
        <v>44687</v>
      </c>
      <c r="B723" s="9">
        <f>nyse_gme_volume_by_exchange[[#This Row],[Off Exchange2]]/SUM(nyse_gme_volume_by_exchange[[#This Row],[NYSE National]:[LTSE]])</f>
        <v>0.46427797462924653</v>
      </c>
      <c r="C723" s="12">
        <f>SUM(nyse_gme_volume_by_exchange[[#This Row],[NYSE National]:[LTSE]])</f>
        <v>7161632</v>
      </c>
      <c r="D723" s="8">
        <v>21672</v>
      </c>
      <c r="E723" s="8">
        <v>50252</v>
      </c>
      <c r="F723" s="8">
        <v>24560</v>
      </c>
      <c r="G723" s="8">
        <v>7508</v>
      </c>
      <c r="H723" s="8">
        <v>17564</v>
      </c>
      <c r="I723" s="8">
        <v>1245608</v>
      </c>
      <c r="J723" s="8">
        <v>274052</v>
      </c>
      <c r="K723" s="8">
        <v>44544</v>
      </c>
      <c r="L723" s="8">
        <v>968116</v>
      </c>
      <c r="M723" s="8">
        <v>134976</v>
      </c>
      <c r="N723" s="8">
        <v>212984</v>
      </c>
      <c r="O723" s="8">
        <v>3324988</v>
      </c>
      <c r="P723" s="8">
        <v>25708</v>
      </c>
      <c r="Q723" s="8">
        <v>32076</v>
      </c>
      <c r="R723" s="8">
        <v>468704</v>
      </c>
      <c r="S723" s="8">
        <v>308320</v>
      </c>
      <c r="T723" s="8">
        <v>0</v>
      </c>
    </row>
    <row r="724" spans="1:20">
      <c r="A724" s="1">
        <v>44686</v>
      </c>
      <c r="B724" s="9">
        <f>nyse_gme_volume_by_exchange[[#This Row],[Off Exchange2]]/SUM(nyse_gme_volume_by_exchange[[#This Row],[NYSE National]:[LTSE]])</f>
        <v>0.38448147468128513</v>
      </c>
      <c r="C724" s="12">
        <f>SUM(nyse_gme_volume_by_exchange[[#This Row],[NYSE National]:[LTSE]])</f>
        <v>7015048</v>
      </c>
      <c r="D724" s="8">
        <v>26464</v>
      </c>
      <c r="E724" s="8">
        <v>61568</v>
      </c>
      <c r="F724" s="8">
        <v>23260</v>
      </c>
      <c r="G724" s="8">
        <v>17828</v>
      </c>
      <c r="H724" s="8">
        <v>24240</v>
      </c>
      <c r="I724" s="8">
        <v>1159376</v>
      </c>
      <c r="J724" s="8">
        <v>364256</v>
      </c>
      <c r="K724" s="8">
        <v>45200</v>
      </c>
      <c r="L724" s="8">
        <v>1003364</v>
      </c>
      <c r="M724" s="8">
        <v>152672</v>
      </c>
      <c r="N724" s="8">
        <v>263656</v>
      </c>
      <c r="O724" s="8">
        <v>2697156</v>
      </c>
      <c r="P724" s="8">
        <v>41448</v>
      </c>
      <c r="Q724" s="8">
        <v>26236</v>
      </c>
      <c r="R724" s="8">
        <v>709304</v>
      </c>
      <c r="S724" s="8">
        <v>399020</v>
      </c>
      <c r="T724" s="8">
        <v>0</v>
      </c>
    </row>
    <row r="725" spans="1:20">
      <c r="A725" s="1">
        <v>44685</v>
      </c>
      <c r="B725" s="9">
        <f>nyse_gme_volume_by_exchange[[#This Row],[Off Exchange2]]/SUM(nyse_gme_volume_by_exchange[[#This Row],[NYSE National]:[LTSE]])</f>
        <v>0.47955374685098773</v>
      </c>
      <c r="C725" s="12">
        <f>SUM(nyse_gme_volume_by_exchange[[#This Row],[NYSE National]:[LTSE]])</f>
        <v>6651292</v>
      </c>
      <c r="D725" s="8">
        <v>30736</v>
      </c>
      <c r="E725" s="8">
        <v>31540</v>
      </c>
      <c r="F725" s="8">
        <v>36800</v>
      </c>
      <c r="G725" s="8">
        <v>18968</v>
      </c>
      <c r="H725" s="8">
        <v>20204</v>
      </c>
      <c r="I725" s="8">
        <v>976912</v>
      </c>
      <c r="J725" s="8">
        <v>225972</v>
      </c>
      <c r="K725" s="8">
        <v>37348</v>
      </c>
      <c r="L725" s="8">
        <v>874608</v>
      </c>
      <c r="M725" s="8">
        <v>95112</v>
      </c>
      <c r="N725" s="8">
        <v>177820</v>
      </c>
      <c r="O725" s="8">
        <v>3189652</v>
      </c>
      <c r="P725" s="8">
        <v>29780</v>
      </c>
      <c r="Q725" s="8">
        <v>38848</v>
      </c>
      <c r="R725" s="8">
        <v>524648</v>
      </c>
      <c r="S725" s="8">
        <v>342344</v>
      </c>
      <c r="T725" s="8">
        <v>0</v>
      </c>
    </row>
    <row r="726" spans="1:20">
      <c r="A726" s="1">
        <v>44684</v>
      </c>
      <c r="B726" s="9">
        <f>nyse_gme_volume_by_exchange[[#This Row],[Off Exchange2]]/SUM(nyse_gme_volume_by_exchange[[#This Row],[NYSE National]:[LTSE]])</f>
        <v>0.46947413562516854</v>
      </c>
      <c r="C726" s="12">
        <f>SUM(nyse_gme_volume_by_exchange[[#This Row],[NYSE National]:[LTSE]])</f>
        <v>7312684</v>
      </c>
      <c r="D726" s="8">
        <v>28672</v>
      </c>
      <c r="E726" s="8">
        <v>38252</v>
      </c>
      <c r="F726" s="8">
        <v>30504</v>
      </c>
      <c r="G726" s="8">
        <v>9676</v>
      </c>
      <c r="H726" s="8">
        <v>44820</v>
      </c>
      <c r="I726" s="8">
        <v>967628</v>
      </c>
      <c r="J726" s="8">
        <v>201560</v>
      </c>
      <c r="K726" s="8">
        <v>29760</v>
      </c>
      <c r="L726" s="8">
        <v>1047680</v>
      </c>
      <c r="M726" s="8">
        <v>132472</v>
      </c>
      <c r="N726" s="8">
        <v>316344</v>
      </c>
      <c r="O726" s="8">
        <v>3433116</v>
      </c>
      <c r="P726" s="8">
        <v>56812</v>
      </c>
      <c r="Q726" s="8">
        <v>46240</v>
      </c>
      <c r="R726" s="8">
        <v>584424</v>
      </c>
      <c r="S726" s="8">
        <v>344724</v>
      </c>
      <c r="T726" s="8">
        <v>0</v>
      </c>
    </row>
    <row r="727" spans="1:20">
      <c r="A727" s="1">
        <v>44683</v>
      </c>
      <c r="B727" s="9">
        <f>nyse_gme_volume_by_exchange[[#This Row],[Off Exchange2]]/SUM(nyse_gme_volume_by_exchange[[#This Row],[NYSE National]:[LTSE]])</f>
        <v>0.39192687954535266</v>
      </c>
      <c r="C727" s="12">
        <f>SUM(nyse_gme_volume_by_exchange[[#This Row],[NYSE National]:[LTSE]])</f>
        <v>10171928</v>
      </c>
      <c r="D727" s="8">
        <v>68600</v>
      </c>
      <c r="E727" s="8">
        <v>76648</v>
      </c>
      <c r="F727" s="8">
        <v>46760</v>
      </c>
      <c r="G727" s="8">
        <v>22800</v>
      </c>
      <c r="H727" s="8">
        <v>57792</v>
      </c>
      <c r="I727" s="8">
        <v>1834812</v>
      </c>
      <c r="J727" s="8">
        <v>555920</v>
      </c>
      <c r="K727" s="8">
        <v>161600</v>
      </c>
      <c r="L727" s="8">
        <v>1288860</v>
      </c>
      <c r="M727" s="8">
        <v>206628</v>
      </c>
      <c r="N727" s="8">
        <v>445604</v>
      </c>
      <c r="O727" s="8">
        <v>3986652</v>
      </c>
      <c r="P727" s="8">
        <v>45760</v>
      </c>
      <c r="Q727" s="8">
        <v>108384</v>
      </c>
      <c r="R727" s="8">
        <v>782488</v>
      </c>
      <c r="S727" s="8">
        <v>482620</v>
      </c>
      <c r="T727" s="8">
        <v>0</v>
      </c>
    </row>
    <row r="728" spans="1:20">
      <c r="A728" s="1">
        <v>44680</v>
      </c>
      <c r="B728" s="9">
        <f>nyse_gme_volume_by_exchange[[#This Row],[Off Exchange2]]/SUM(nyse_gme_volume_by_exchange[[#This Row],[NYSE National]:[LTSE]])</f>
        <v>0.37714672338638494</v>
      </c>
      <c r="C728" s="12">
        <f>SUM(nyse_gme_volume_by_exchange[[#This Row],[NYSE National]:[LTSE]])</f>
        <v>5143420</v>
      </c>
      <c r="D728" s="8">
        <v>21108</v>
      </c>
      <c r="E728" s="8">
        <v>19328</v>
      </c>
      <c r="F728" s="8">
        <v>28864</v>
      </c>
      <c r="G728" s="8">
        <v>1076</v>
      </c>
      <c r="H728" s="8">
        <v>9004</v>
      </c>
      <c r="I728" s="8">
        <v>1061036</v>
      </c>
      <c r="J728" s="8">
        <v>185816</v>
      </c>
      <c r="K728" s="8">
        <v>26972</v>
      </c>
      <c r="L728" s="8">
        <v>787112</v>
      </c>
      <c r="M728" s="8">
        <v>63028</v>
      </c>
      <c r="N728" s="8">
        <v>131328</v>
      </c>
      <c r="O728" s="8">
        <v>1939824</v>
      </c>
      <c r="P728" s="8">
        <v>23208</v>
      </c>
      <c r="Q728" s="8">
        <v>29408</v>
      </c>
      <c r="R728" s="8">
        <v>532764</v>
      </c>
      <c r="S728" s="8">
        <v>283544</v>
      </c>
      <c r="T728" s="8">
        <v>0</v>
      </c>
    </row>
    <row r="729" spans="1:20">
      <c r="A729" s="1">
        <v>44679</v>
      </c>
      <c r="B729" s="9">
        <f>nyse_gme_volume_by_exchange[[#This Row],[Off Exchange2]]/SUM(nyse_gme_volume_by_exchange[[#This Row],[NYSE National]:[LTSE]])</f>
        <v>0.42232155157033713</v>
      </c>
      <c r="C729" s="12">
        <f>SUM(nyse_gme_volume_by_exchange[[#This Row],[NYSE National]:[LTSE]])</f>
        <v>7084848</v>
      </c>
      <c r="D729" s="8">
        <v>18612</v>
      </c>
      <c r="E729" s="8">
        <v>39460</v>
      </c>
      <c r="F729" s="8">
        <v>60704</v>
      </c>
      <c r="G729" s="8">
        <v>1576</v>
      </c>
      <c r="H729" s="8">
        <v>12424</v>
      </c>
      <c r="I729" s="8">
        <v>1177204</v>
      </c>
      <c r="J729" s="8">
        <v>254292</v>
      </c>
      <c r="K729" s="8">
        <v>36632</v>
      </c>
      <c r="L729" s="8">
        <v>1045608</v>
      </c>
      <c r="M729" s="8">
        <v>80384</v>
      </c>
      <c r="N729" s="8">
        <v>272944</v>
      </c>
      <c r="O729" s="8">
        <v>2992084</v>
      </c>
      <c r="P729" s="8">
        <v>28564</v>
      </c>
      <c r="Q729" s="8">
        <v>33716</v>
      </c>
      <c r="R729" s="8">
        <v>687580</v>
      </c>
      <c r="S729" s="8">
        <v>343064</v>
      </c>
      <c r="T729" s="8">
        <v>0</v>
      </c>
    </row>
    <row r="730" spans="1:20">
      <c r="A730" s="1">
        <v>44678</v>
      </c>
      <c r="B730" s="9">
        <f>nyse_gme_volume_by_exchange[[#This Row],[Off Exchange2]]/SUM(nyse_gme_volume_by_exchange[[#This Row],[NYSE National]:[LTSE]])</f>
        <v>0.46182633240266674</v>
      </c>
      <c r="C730" s="12">
        <f>SUM(nyse_gme_volume_by_exchange[[#This Row],[NYSE National]:[LTSE]])</f>
        <v>5223496</v>
      </c>
      <c r="D730" s="8">
        <v>24220</v>
      </c>
      <c r="E730" s="8">
        <v>34168</v>
      </c>
      <c r="F730" s="8">
        <v>24088</v>
      </c>
      <c r="G730" s="8">
        <v>2460</v>
      </c>
      <c r="H730" s="8">
        <v>21436</v>
      </c>
      <c r="I730" s="8">
        <v>809256</v>
      </c>
      <c r="J730" s="8">
        <v>234936</v>
      </c>
      <c r="K730" s="8">
        <v>25420</v>
      </c>
      <c r="L730" s="8">
        <v>762080</v>
      </c>
      <c r="M730" s="8">
        <v>74024</v>
      </c>
      <c r="N730" s="8">
        <v>126452</v>
      </c>
      <c r="O730" s="8">
        <v>2412348</v>
      </c>
      <c r="P730" s="8">
        <v>41252</v>
      </c>
      <c r="Q730" s="8">
        <v>23564</v>
      </c>
      <c r="R730" s="8">
        <v>354644</v>
      </c>
      <c r="S730" s="8">
        <v>253148</v>
      </c>
      <c r="T730" s="8">
        <v>0</v>
      </c>
    </row>
    <row r="731" spans="1:20">
      <c r="A731" s="1">
        <v>44677</v>
      </c>
      <c r="B731" s="9">
        <f>nyse_gme_volume_by_exchange[[#This Row],[Off Exchange2]]/SUM(nyse_gme_volume_by_exchange[[#This Row],[NYSE National]:[LTSE]])</f>
        <v>0.39399465881360451</v>
      </c>
      <c r="C731" s="12">
        <f>SUM(nyse_gme_volume_by_exchange[[#This Row],[NYSE National]:[LTSE]])</f>
        <v>6182896</v>
      </c>
      <c r="D731" s="8">
        <v>19828</v>
      </c>
      <c r="E731" s="8">
        <v>21488</v>
      </c>
      <c r="F731" s="8">
        <v>14960</v>
      </c>
      <c r="G731" s="8">
        <v>3496</v>
      </c>
      <c r="H731" s="8">
        <v>24592</v>
      </c>
      <c r="I731" s="8">
        <v>1267868</v>
      </c>
      <c r="J731" s="8">
        <v>247072</v>
      </c>
      <c r="K731" s="8">
        <v>60304</v>
      </c>
      <c r="L731" s="8">
        <v>828912</v>
      </c>
      <c r="M731" s="8">
        <v>93908</v>
      </c>
      <c r="N731" s="8">
        <v>385208</v>
      </c>
      <c r="O731" s="8">
        <v>2436028</v>
      </c>
      <c r="P731" s="8">
        <v>37748</v>
      </c>
      <c r="Q731" s="8">
        <v>29504</v>
      </c>
      <c r="R731" s="8">
        <v>456628</v>
      </c>
      <c r="S731" s="8">
        <v>255352</v>
      </c>
      <c r="T731" s="8">
        <v>0</v>
      </c>
    </row>
    <row r="732" spans="1:20">
      <c r="A732" s="1">
        <v>44676</v>
      </c>
      <c r="B732" s="9">
        <f>nyse_gme_volume_by_exchange[[#This Row],[Off Exchange2]]/SUM(nyse_gme_volume_by_exchange[[#This Row],[NYSE National]:[LTSE]])</f>
        <v>0.41382455989454542</v>
      </c>
      <c r="C732" s="12">
        <f>SUM(nyse_gme_volume_by_exchange[[#This Row],[NYSE National]:[LTSE]])</f>
        <v>6138756</v>
      </c>
      <c r="D732" s="8">
        <v>36756</v>
      </c>
      <c r="E732" s="8">
        <v>31716</v>
      </c>
      <c r="F732" s="8">
        <v>29212</v>
      </c>
      <c r="G732" s="8">
        <v>3452</v>
      </c>
      <c r="H732" s="8">
        <v>14064</v>
      </c>
      <c r="I732" s="8">
        <v>1081756</v>
      </c>
      <c r="J732" s="8">
        <v>186252</v>
      </c>
      <c r="K732" s="8">
        <v>36984</v>
      </c>
      <c r="L732" s="8">
        <v>800928</v>
      </c>
      <c r="M732" s="8">
        <v>117012</v>
      </c>
      <c r="N732" s="8">
        <v>319452</v>
      </c>
      <c r="O732" s="8">
        <v>2540368</v>
      </c>
      <c r="P732" s="8">
        <v>65980</v>
      </c>
      <c r="Q732" s="8">
        <v>38740</v>
      </c>
      <c r="R732" s="8">
        <v>528372</v>
      </c>
      <c r="S732" s="8">
        <v>307712</v>
      </c>
      <c r="T732" s="8">
        <v>0</v>
      </c>
    </row>
    <row r="733" spans="1:20">
      <c r="A733" s="1">
        <v>44673</v>
      </c>
      <c r="B733" s="9">
        <f>nyse_gme_volume_by_exchange[[#This Row],[Off Exchange2]]/SUM(nyse_gme_volume_by_exchange[[#This Row],[NYSE National]:[LTSE]])</f>
        <v>0.36753316751698512</v>
      </c>
      <c r="C733" s="12">
        <f>SUM(nyse_gme_volume_by_exchange[[#This Row],[NYSE National]:[LTSE]])</f>
        <v>6278432</v>
      </c>
      <c r="D733" s="8">
        <v>22020</v>
      </c>
      <c r="E733" s="8">
        <v>38852</v>
      </c>
      <c r="F733" s="8">
        <v>28908</v>
      </c>
      <c r="G733" s="8">
        <v>5692</v>
      </c>
      <c r="H733" s="8">
        <v>36008</v>
      </c>
      <c r="I733" s="8">
        <v>1199908</v>
      </c>
      <c r="J733" s="8">
        <v>266756</v>
      </c>
      <c r="K733" s="8">
        <v>59856</v>
      </c>
      <c r="L733" s="8">
        <v>939332</v>
      </c>
      <c r="M733" s="8">
        <v>108788</v>
      </c>
      <c r="N733" s="8">
        <v>312276</v>
      </c>
      <c r="O733" s="8">
        <v>2307532</v>
      </c>
      <c r="P733" s="8">
        <v>41232</v>
      </c>
      <c r="Q733" s="8">
        <v>54860</v>
      </c>
      <c r="R733" s="8">
        <v>517156</v>
      </c>
      <c r="S733" s="8">
        <v>339256</v>
      </c>
      <c r="T733" s="8">
        <v>0</v>
      </c>
    </row>
    <row r="734" spans="1:20">
      <c r="A734" s="1">
        <v>44672</v>
      </c>
      <c r="B734" s="9">
        <f>nyse_gme_volume_by_exchange[[#This Row],[Off Exchange2]]/SUM(nyse_gme_volume_by_exchange[[#This Row],[NYSE National]:[LTSE]])</f>
        <v>0.3869965989241701</v>
      </c>
      <c r="C734" s="12">
        <f>SUM(nyse_gme_volume_by_exchange[[#This Row],[NYSE National]:[LTSE]])</f>
        <v>6737868</v>
      </c>
      <c r="D734" s="8">
        <v>15000</v>
      </c>
      <c r="E734" s="8">
        <v>35856</v>
      </c>
      <c r="F734" s="8">
        <v>30024</v>
      </c>
      <c r="G734" s="8">
        <v>4336</v>
      </c>
      <c r="H734" s="8">
        <v>31840</v>
      </c>
      <c r="I734" s="8">
        <v>1351864</v>
      </c>
      <c r="J734" s="8">
        <v>167676</v>
      </c>
      <c r="K734" s="8">
        <v>72692</v>
      </c>
      <c r="L734" s="8">
        <v>977776</v>
      </c>
      <c r="M734" s="8">
        <v>110080</v>
      </c>
      <c r="N734" s="8">
        <v>248952</v>
      </c>
      <c r="O734" s="8">
        <v>2607532</v>
      </c>
      <c r="P734" s="8">
        <v>118536</v>
      </c>
      <c r="Q734" s="8">
        <v>57336</v>
      </c>
      <c r="R734" s="8">
        <v>528696</v>
      </c>
      <c r="S734" s="8">
        <v>379672</v>
      </c>
      <c r="T734" s="8">
        <v>0</v>
      </c>
    </row>
    <row r="735" spans="1:20">
      <c r="A735" s="1">
        <v>44671</v>
      </c>
      <c r="B735" s="9">
        <f>nyse_gme_volume_by_exchange[[#This Row],[Off Exchange2]]/SUM(nyse_gme_volume_by_exchange[[#This Row],[NYSE National]:[LTSE]])</f>
        <v>0.40533630291832295</v>
      </c>
      <c r="C735" s="12">
        <f>SUM(nyse_gme_volume_by_exchange[[#This Row],[NYSE National]:[LTSE]])</f>
        <v>4648012</v>
      </c>
      <c r="D735" s="8">
        <v>6476</v>
      </c>
      <c r="E735" s="8">
        <v>22132</v>
      </c>
      <c r="F735" s="8">
        <v>12228</v>
      </c>
      <c r="G735" s="8">
        <v>592</v>
      </c>
      <c r="H735" s="8">
        <v>17292</v>
      </c>
      <c r="I735" s="8">
        <v>672928</v>
      </c>
      <c r="J735" s="8">
        <v>149572</v>
      </c>
      <c r="K735" s="8">
        <v>45656</v>
      </c>
      <c r="L735" s="8">
        <v>805024</v>
      </c>
      <c r="M735" s="8">
        <v>73372</v>
      </c>
      <c r="N735" s="8">
        <v>172644</v>
      </c>
      <c r="O735" s="8">
        <v>1884008</v>
      </c>
      <c r="P735" s="8">
        <v>21560</v>
      </c>
      <c r="Q735" s="8">
        <v>31572</v>
      </c>
      <c r="R735" s="8">
        <v>453040</v>
      </c>
      <c r="S735" s="8">
        <v>279916</v>
      </c>
      <c r="T735" s="8">
        <v>0</v>
      </c>
    </row>
    <row r="736" spans="1:20">
      <c r="A736" s="1">
        <v>44670</v>
      </c>
      <c r="B736" s="9">
        <f>nyse_gme_volume_by_exchange[[#This Row],[Off Exchange2]]/SUM(nyse_gme_volume_by_exchange[[#This Row],[NYSE National]:[LTSE]])</f>
        <v>0.46685374000119789</v>
      </c>
      <c r="C736" s="12">
        <f>SUM(nyse_gme_volume_by_exchange[[#This Row],[NYSE National]:[LTSE]])</f>
        <v>9416628</v>
      </c>
      <c r="D736" s="8">
        <v>27964</v>
      </c>
      <c r="E736" s="8">
        <v>61664</v>
      </c>
      <c r="F736" s="8">
        <v>28988</v>
      </c>
      <c r="G736" s="8">
        <v>10648</v>
      </c>
      <c r="H736" s="8">
        <v>39512</v>
      </c>
      <c r="I736" s="8">
        <v>1169888</v>
      </c>
      <c r="J736" s="8">
        <v>277004</v>
      </c>
      <c r="K736" s="8">
        <v>75092</v>
      </c>
      <c r="L736" s="8">
        <v>1324680</v>
      </c>
      <c r="M736" s="8">
        <v>151668</v>
      </c>
      <c r="N736" s="8">
        <v>440036</v>
      </c>
      <c r="O736" s="8">
        <v>4396188</v>
      </c>
      <c r="P736" s="8">
        <v>31968</v>
      </c>
      <c r="Q736" s="8">
        <v>100592</v>
      </c>
      <c r="R736" s="8">
        <v>786924</v>
      </c>
      <c r="S736" s="8">
        <v>493812</v>
      </c>
      <c r="T736" s="8">
        <v>0</v>
      </c>
    </row>
    <row r="737" spans="1:20">
      <c r="A737" s="1">
        <v>44669</v>
      </c>
      <c r="B737" s="9">
        <f>nyse_gme_volume_by_exchange[[#This Row],[Off Exchange2]]/SUM(nyse_gme_volume_by_exchange[[#This Row],[NYSE National]:[LTSE]])</f>
        <v>0.43326708844604078</v>
      </c>
      <c r="C737" s="12">
        <f>SUM(nyse_gme_volume_by_exchange[[#This Row],[NYSE National]:[LTSE]])</f>
        <v>9872460</v>
      </c>
      <c r="D737" s="8">
        <v>17084</v>
      </c>
      <c r="E737" s="8">
        <v>67000</v>
      </c>
      <c r="F737" s="8">
        <v>25956</v>
      </c>
      <c r="G737" s="8">
        <v>9572</v>
      </c>
      <c r="H737" s="8">
        <v>22300</v>
      </c>
      <c r="I737" s="8">
        <v>1453676</v>
      </c>
      <c r="J737" s="8">
        <v>314004</v>
      </c>
      <c r="K737" s="8">
        <v>74148</v>
      </c>
      <c r="L737" s="8">
        <v>1730436</v>
      </c>
      <c r="M737" s="8">
        <v>172284</v>
      </c>
      <c r="N737" s="8">
        <v>357884</v>
      </c>
      <c r="O737" s="8">
        <v>4277412</v>
      </c>
      <c r="P737" s="8">
        <v>16388</v>
      </c>
      <c r="Q737" s="8">
        <v>54188</v>
      </c>
      <c r="R737" s="8">
        <v>726324</v>
      </c>
      <c r="S737" s="8">
        <v>553804</v>
      </c>
      <c r="T737" s="8">
        <v>0</v>
      </c>
    </row>
    <row r="738" spans="1:20">
      <c r="A738" s="1">
        <v>44665</v>
      </c>
      <c r="B738" s="9">
        <f>nyse_gme_volume_by_exchange[[#This Row],[Off Exchange2]]/SUM(nyse_gme_volume_by_exchange[[#This Row],[NYSE National]:[LTSE]])</f>
        <v>0.45871142849487501</v>
      </c>
      <c r="C738" s="12">
        <f>SUM(nyse_gme_volume_by_exchange[[#This Row],[NYSE National]:[LTSE]])</f>
        <v>10002332</v>
      </c>
      <c r="D738" s="8">
        <v>30964</v>
      </c>
      <c r="E738" s="8">
        <v>47836</v>
      </c>
      <c r="F738" s="8">
        <v>40928</v>
      </c>
      <c r="G738" s="8">
        <v>6224</v>
      </c>
      <c r="H738" s="8">
        <v>35072</v>
      </c>
      <c r="I738" s="8">
        <v>1344840</v>
      </c>
      <c r="J738" s="8">
        <v>307732</v>
      </c>
      <c r="K738" s="8">
        <v>81484</v>
      </c>
      <c r="L738" s="8">
        <v>1430896</v>
      </c>
      <c r="M738" s="8">
        <v>148092</v>
      </c>
      <c r="N738" s="8">
        <v>438936</v>
      </c>
      <c r="O738" s="8">
        <v>4588184</v>
      </c>
      <c r="P738" s="8">
        <v>19704</v>
      </c>
      <c r="Q738" s="8">
        <v>46604</v>
      </c>
      <c r="R738" s="8">
        <v>851668</v>
      </c>
      <c r="S738" s="8">
        <v>583168</v>
      </c>
      <c r="T738" s="8">
        <v>0</v>
      </c>
    </row>
    <row r="739" spans="1:20">
      <c r="A739" s="1">
        <v>44664</v>
      </c>
      <c r="B739" s="9">
        <f>nyse_gme_volume_by_exchange[[#This Row],[Off Exchange2]]/SUM(nyse_gme_volume_by_exchange[[#This Row],[NYSE National]:[LTSE]])</f>
        <v>0.41244581657931756</v>
      </c>
      <c r="C739" s="12">
        <f>SUM(nyse_gme_volume_by_exchange[[#This Row],[NYSE National]:[LTSE]])</f>
        <v>8032900</v>
      </c>
      <c r="D739" s="8">
        <v>52544</v>
      </c>
      <c r="E739" s="8">
        <v>33244</v>
      </c>
      <c r="F739" s="8">
        <v>25056</v>
      </c>
      <c r="G739" s="8">
        <v>3600</v>
      </c>
      <c r="H739" s="8">
        <v>26684</v>
      </c>
      <c r="I739" s="8">
        <v>1401200</v>
      </c>
      <c r="J739" s="8">
        <v>265968</v>
      </c>
      <c r="K739" s="8">
        <v>40964</v>
      </c>
      <c r="L739" s="8">
        <v>1280844</v>
      </c>
      <c r="M739" s="8">
        <v>133144</v>
      </c>
      <c r="N739" s="8">
        <v>268344</v>
      </c>
      <c r="O739" s="8">
        <v>3313136</v>
      </c>
      <c r="P739" s="8">
        <v>51312</v>
      </c>
      <c r="Q739" s="8">
        <v>65960</v>
      </c>
      <c r="R739" s="8">
        <v>656260</v>
      </c>
      <c r="S739" s="8">
        <v>414640</v>
      </c>
      <c r="T739" s="8">
        <v>0</v>
      </c>
    </row>
    <row r="740" spans="1:20">
      <c r="A740" s="1">
        <v>44663</v>
      </c>
      <c r="B740" s="9">
        <f>nyse_gme_volume_by_exchange[[#This Row],[Off Exchange2]]/SUM(nyse_gme_volume_by_exchange[[#This Row],[NYSE National]:[LTSE]])</f>
        <v>0.44310808133962676</v>
      </c>
      <c r="C740" s="12">
        <f>SUM(nyse_gme_volume_by_exchange[[#This Row],[NYSE National]:[LTSE]])</f>
        <v>7996496</v>
      </c>
      <c r="D740" s="8">
        <v>35116</v>
      </c>
      <c r="E740" s="8">
        <v>45496</v>
      </c>
      <c r="F740" s="8">
        <v>19016</v>
      </c>
      <c r="G740" s="8">
        <v>20732</v>
      </c>
      <c r="H740" s="8">
        <v>18072</v>
      </c>
      <c r="I740" s="8">
        <v>1211156</v>
      </c>
      <c r="J740" s="8">
        <v>265184</v>
      </c>
      <c r="K740" s="8">
        <v>85312</v>
      </c>
      <c r="L740" s="8">
        <v>1262800</v>
      </c>
      <c r="M740" s="8">
        <v>143156</v>
      </c>
      <c r="N740" s="8">
        <v>262000</v>
      </c>
      <c r="O740" s="8">
        <v>3543312</v>
      </c>
      <c r="P740" s="8">
        <v>73516</v>
      </c>
      <c r="Q740" s="8">
        <v>47548</v>
      </c>
      <c r="R740" s="8">
        <v>646732</v>
      </c>
      <c r="S740" s="8">
        <v>317348</v>
      </c>
      <c r="T740" s="8">
        <v>0</v>
      </c>
    </row>
    <row r="741" spans="1:20">
      <c r="A741" s="1">
        <v>44662</v>
      </c>
      <c r="B741" s="9">
        <f>nyse_gme_volume_by_exchange[[#This Row],[Off Exchange2]]/SUM(nyse_gme_volume_by_exchange[[#This Row],[NYSE National]:[LTSE]])</f>
        <v>0.43758341982768534</v>
      </c>
      <c r="C741" s="12">
        <f>SUM(nyse_gme_volume_by_exchange[[#This Row],[NYSE National]:[LTSE]])</f>
        <v>9811816</v>
      </c>
      <c r="D741" s="8">
        <v>24696</v>
      </c>
      <c r="E741" s="8">
        <v>23420</v>
      </c>
      <c r="F741" s="8">
        <v>23296</v>
      </c>
      <c r="G741" s="8">
        <v>6844</v>
      </c>
      <c r="H741" s="8">
        <v>19144</v>
      </c>
      <c r="I741" s="8">
        <v>1342452</v>
      </c>
      <c r="J741" s="8">
        <v>271408</v>
      </c>
      <c r="K741" s="8">
        <v>62732</v>
      </c>
      <c r="L741" s="8">
        <v>1774396</v>
      </c>
      <c r="M741" s="8">
        <v>227908</v>
      </c>
      <c r="N741" s="8">
        <v>378100</v>
      </c>
      <c r="O741" s="8">
        <v>4293488</v>
      </c>
      <c r="P741" s="8">
        <v>28496</v>
      </c>
      <c r="Q741" s="8">
        <v>75140</v>
      </c>
      <c r="R741" s="8">
        <v>866268</v>
      </c>
      <c r="S741" s="8">
        <v>394028</v>
      </c>
      <c r="T741" s="8">
        <v>0</v>
      </c>
    </row>
    <row r="742" spans="1:20">
      <c r="A742" s="1">
        <v>44659</v>
      </c>
      <c r="B742" s="9">
        <f>nyse_gme_volume_by_exchange[[#This Row],[Off Exchange2]]/SUM(nyse_gme_volume_by_exchange[[#This Row],[NYSE National]:[LTSE]])</f>
        <v>0.43436109008064255</v>
      </c>
      <c r="C742" s="12">
        <f>SUM(nyse_gme_volume_by_exchange[[#This Row],[NYSE National]:[LTSE]])</f>
        <v>10371196</v>
      </c>
      <c r="D742" s="8">
        <v>27408</v>
      </c>
      <c r="E742" s="8">
        <v>51372</v>
      </c>
      <c r="F742" s="8">
        <v>57512</v>
      </c>
      <c r="G742" s="8">
        <v>5384</v>
      </c>
      <c r="H742" s="8">
        <v>31400</v>
      </c>
      <c r="I742" s="8">
        <v>1546636</v>
      </c>
      <c r="J742" s="8">
        <v>414296</v>
      </c>
      <c r="K742" s="8">
        <v>77172</v>
      </c>
      <c r="L742" s="8">
        <v>1562040</v>
      </c>
      <c r="M742" s="8">
        <v>186824</v>
      </c>
      <c r="N742" s="8">
        <v>423164</v>
      </c>
      <c r="O742" s="8">
        <v>4504844</v>
      </c>
      <c r="P742" s="8">
        <v>54340</v>
      </c>
      <c r="Q742" s="8">
        <v>52508</v>
      </c>
      <c r="R742" s="8">
        <v>851928</v>
      </c>
      <c r="S742" s="8">
        <v>524368</v>
      </c>
      <c r="T742" s="8">
        <v>0</v>
      </c>
    </row>
    <row r="743" spans="1:20">
      <c r="A743" s="1">
        <v>44658</v>
      </c>
      <c r="B743" s="9">
        <f>nyse_gme_volume_by_exchange[[#This Row],[Off Exchange2]]/SUM(nyse_gme_volume_by_exchange[[#This Row],[NYSE National]:[LTSE]])</f>
        <v>0.43782209686019319</v>
      </c>
      <c r="C743" s="12">
        <f>SUM(nyse_gme_volume_by_exchange[[#This Row],[NYSE National]:[LTSE]])</f>
        <v>15311388</v>
      </c>
      <c r="D743" s="8">
        <v>44460</v>
      </c>
      <c r="E743" s="8">
        <v>81876</v>
      </c>
      <c r="F743" s="8">
        <v>50160</v>
      </c>
      <c r="G743" s="8">
        <v>3212</v>
      </c>
      <c r="H743" s="8">
        <v>71072</v>
      </c>
      <c r="I743" s="8">
        <v>1795544</v>
      </c>
      <c r="J743" s="8">
        <v>405772</v>
      </c>
      <c r="K743" s="8">
        <v>151028</v>
      </c>
      <c r="L743" s="8">
        <v>2518324</v>
      </c>
      <c r="M743" s="8">
        <v>255344</v>
      </c>
      <c r="N743" s="8">
        <v>749660</v>
      </c>
      <c r="O743" s="8">
        <v>6703664</v>
      </c>
      <c r="P743" s="8">
        <v>68928</v>
      </c>
      <c r="Q743" s="8">
        <v>110752</v>
      </c>
      <c r="R743" s="8">
        <v>1549156</v>
      </c>
      <c r="S743" s="8">
        <v>752436</v>
      </c>
      <c r="T743" s="8">
        <v>0</v>
      </c>
    </row>
    <row r="744" spans="1:20">
      <c r="A744" s="1">
        <v>44657</v>
      </c>
      <c r="B744" s="9">
        <f>nyse_gme_volume_by_exchange[[#This Row],[Off Exchange2]]/SUM(nyse_gme_volume_by_exchange[[#This Row],[NYSE National]:[LTSE]])</f>
        <v>0.44859510180354001</v>
      </c>
      <c r="C744" s="12">
        <f>SUM(nyse_gme_volume_by_exchange[[#This Row],[NYSE National]:[LTSE]])</f>
        <v>16266232</v>
      </c>
      <c r="D744" s="8">
        <v>27100</v>
      </c>
      <c r="E744" s="8">
        <v>120548</v>
      </c>
      <c r="F744" s="8">
        <v>25928</v>
      </c>
      <c r="G744" s="8">
        <v>6244</v>
      </c>
      <c r="H744" s="8">
        <v>117932</v>
      </c>
      <c r="I744" s="8">
        <v>2453192</v>
      </c>
      <c r="J744" s="8">
        <v>479632</v>
      </c>
      <c r="K744" s="8">
        <v>281284</v>
      </c>
      <c r="L744" s="8">
        <v>2260408</v>
      </c>
      <c r="M744" s="8">
        <v>228340</v>
      </c>
      <c r="N744" s="8">
        <v>905572</v>
      </c>
      <c r="O744" s="8">
        <v>7296952</v>
      </c>
      <c r="P744" s="8">
        <v>49252</v>
      </c>
      <c r="Q744" s="8">
        <v>123000</v>
      </c>
      <c r="R744" s="8">
        <v>1333912</v>
      </c>
      <c r="S744" s="8">
        <v>556936</v>
      </c>
      <c r="T744" s="8">
        <v>0</v>
      </c>
    </row>
    <row r="745" spans="1:20">
      <c r="A745" s="1">
        <v>44656</v>
      </c>
      <c r="B745" s="9">
        <f>nyse_gme_volume_by_exchange[[#This Row],[Off Exchange2]]/SUM(nyse_gme_volume_by_exchange[[#This Row],[NYSE National]:[LTSE]])</f>
        <v>0.48543254463355895</v>
      </c>
      <c r="C745" s="12">
        <f>SUM(nyse_gme_volume_by_exchange[[#This Row],[NYSE National]:[LTSE]])</f>
        <v>15824864</v>
      </c>
      <c r="D745" s="8">
        <v>36980</v>
      </c>
      <c r="E745" s="8">
        <v>123136</v>
      </c>
      <c r="F745" s="8">
        <v>33660</v>
      </c>
      <c r="G745" s="8">
        <v>5276</v>
      </c>
      <c r="H745" s="8">
        <v>55528</v>
      </c>
      <c r="I745" s="8">
        <v>1863908</v>
      </c>
      <c r="J745" s="8">
        <v>562208</v>
      </c>
      <c r="K745" s="8">
        <v>159704</v>
      </c>
      <c r="L745" s="8">
        <v>2341224</v>
      </c>
      <c r="M745" s="8">
        <v>262340</v>
      </c>
      <c r="N745" s="8">
        <v>657524</v>
      </c>
      <c r="O745" s="8">
        <v>7681904</v>
      </c>
      <c r="P745" s="8">
        <v>70168</v>
      </c>
      <c r="Q745" s="8">
        <v>100352</v>
      </c>
      <c r="R745" s="8">
        <v>1235480</v>
      </c>
      <c r="S745" s="8">
        <v>635472</v>
      </c>
      <c r="T745" s="8">
        <v>0</v>
      </c>
    </row>
    <row r="746" spans="1:20">
      <c r="A746" s="1">
        <v>44655</v>
      </c>
      <c r="B746" s="9">
        <f>nyse_gme_volume_by_exchange[[#This Row],[Off Exchange2]]/SUM(nyse_gme_volume_by_exchange[[#This Row],[NYSE National]:[LTSE]])</f>
        <v>0.49440407993229424</v>
      </c>
      <c r="C746" s="12">
        <f>SUM(nyse_gme_volume_by_exchange[[#This Row],[NYSE National]:[LTSE]])</f>
        <v>18560308</v>
      </c>
      <c r="D746" s="8">
        <v>23808</v>
      </c>
      <c r="E746" s="8">
        <v>94688</v>
      </c>
      <c r="F746" s="8">
        <v>43716</v>
      </c>
      <c r="G746" s="8">
        <v>9968</v>
      </c>
      <c r="H746" s="8">
        <v>73496</v>
      </c>
      <c r="I746" s="8">
        <v>2005544</v>
      </c>
      <c r="J746" s="8">
        <v>424432</v>
      </c>
      <c r="K746" s="8">
        <v>227004</v>
      </c>
      <c r="L746" s="8">
        <v>2875652</v>
      </c>
      <c r="M746" s="8">
        <v>264024</v>
      </c>
      <c r="N746" s="8">
        <v>835140</v>
      </c>
      <c r="O746" s="8">
        <v>9176292</v>
      </c>
      <c r="P746" s="8">
        <v>126296</v>
      </c>
      <c r="Q746" s="8">
        <v>104332</v>
      </c>
      <c r="R746" s="8">
        <v>1678128</v>
      </c>
      <c r="S746" s="8">
        <v>597788</v>
      </c>
      <c r="T746" s="8">
        <v>0</v>
      </c>
    </row>
    <row r="747" spans="1:20">
      <c r="A747" s="1">
        <v>44652</v>
      </c>
      <c r="B747" s="9">
        <f>nyse_gme_volume_by_exchange[[#This Row],[Off Exchange2]]/SUM(nyse_gme_volume_by_exchange[[#This Row],[NYSE National]:[LTSE]])</f>
        <v>0.4618595003021112</v>
      </c>
      <c r="C747" s="12">
        <f>SUM(nyse_gme_volume_by_exchange[[#This Row],[NYSE National]:[LTSE]])</f>
        <v>52735544</v>
      </c>
      <c r="D747" s="8">
        <v>123768</v>
      </c>
      <c r="E747" s="8">
        <v>308852</v>
      </c>
      <c r="F747" s="8">
        <v>443096</v>
      </c>
      <c r="G747" s="8">
        <v>75384</v>
      </c>
      <c r="H747" s="8">
        <v>131256</v>
      </c>
      <c r="I747" s="8">
        <v>5494316</v>
      </c>
      <c r="J747" s="8">
        <v>2003440</v>
      </c>
      <c r="K747" s="8">
        <v>819764</v>
      </c>
      <c r="L747" s="8">
        <v>6850560</v>
      </c>
      <c r="M747" s="8">
        <v>715956</v>
      </c>
      <c r="N747" s="8">
        <v>3083596</v>
      </c>
      <c r="O747" s="8">
        <v>24356412</v>
      </c>
      <c r="P747" s="8">
        <v>246560</v>
      </c>
      <c r="Q747" s="8">
        <v>292716</v>
      </c>
      <c r="R747" s="8">
        <v>5914656</v>
      </c>
      <c r="S747" s="8">
        <v>1875212</v>
      </c>
      <c r="T747" s="8">
        <v>0</v>
      </c>
    </row>
    <row r="748" spans="1:20">
      <c r="A748" s="1">
        <v>44651</v>
      </c>
      <c r="B748" s="9">
        <f>nyse_gme_volume_by_exchange[[#This Row],[Off Exchange2]]/SUM(nyse_gme_volume_by_exchange[[#This Row],[NYSE National]:[LTSE]])</f>
        <v>0.42123813746991695</v>
      </c>
      <c r="C748" s="12">
        <f>SUM(nyse_gme_volume_by_exchange[[#This Row],[NYSE National]:[LTSE]])</f>
        <v>44967220</v>
      </c>
      <c r="D748" s="8">
        <v>91780</v>
      </c>
      <c r="E748" s="8">
        <v>304692</v>
      </c>
      <c r="F748" s="8">
        <v>164572</v>
      </c>
      <c r="G748" s="8">
        <v>44612</v>
      </c>
      <c r="H748" s="8">
        <v>176780</v>
      </c>
      <c r="I748" s="8">
        <v>3696944</v>
      </c>
      <c r="J748" s="8">
        <v>1776860</v>
      </c>
      <c r="K748" s="8">
        <v>327868</v>
      </c>
      <c r="L748" s="8">
        <v>7025600</v>
      </c>
      <c r="M748" s="8">
        <v>520880</v>
      </c>
      <c r="N748" s="8">
        <v>4662716</v>
      </c>
      <c r="O748" s="8">
        <v>18941908</v>
      </c>
      <c r="P748" s="8">
        <v>145688</v>
      </c>
      <c r="Q748" s="8">
        <v>216496</v>
      </c>
      <c r="R748" s="8">
        <v>5582576</v>
      </c>
      <c r="S748" s="8">
        <v>1287248</v>
      </c>
      <c r="T748" s="8">
        <v>0</v>
      </c>
    </row>
    <row r="749" spans="1:20">
      <c r="A749" s="1">
        <v>44650</v>
      </c>
      <c r="B749" s="9">
        <f>nyse_gme_volume_by_exchange[[#This Row],[Off Exchange2]]/SUM(nyse_gme_volume_by_exchange[[#This Row],[NYSE National]:[LTSE]])</f>
        <v>0.45256493430002193</v>
      </c>
      <c r="C749" s="12">
        <f>SUM(nyse_gme_volume_by_exchange[[#This Row],[NYSE National]:[LTSE]])</f>
        <v>36673376</v>
      </c>
      <c r="D749" s="8">
        <v>77200</v>
      </c>
      <c r="E749" s="8">
        <v>459492</v>
      </c>
      <c r="F749" s="8">
        <v>72932</v>
      </c>
      <c r="G749" s="8">
        <v>22504</v>
      </c>
      <c r="H749" s="8">
        <v>218792</v>
      </c>
      <c r="I749" s="8">
        <v>4360144</v>
      </c>
      <c r="J749" s="8">
        <v>973612</v>
      </c>
      <c r="K749" s="8">
        <v>574608</v>
      </c>
      <c r="L749" s="8">
        <v>4940248</v>
      </c>
      <c r="M749" s="8">
        <v>545076</v>
      </c>
      <c r="N749" s="8">
        <v>2302580</v>
      </c>
      <c r="O749" s="8">
        <v>16597084</v>
      </c>
      <c r="P749" s="8">
        <v>81368</v>
      </c>
      <c r="Q749" s="8">
        <v>222932</v>
      </c>
      <c r="R749" s="8">
        <v>3877996</v>
      </c>
      <c r="S749" s="8">
        <v>1346808</v>
      </c>
      <c r="T749" s="8">
        <v>0</v>
      </c>
    </row>
    <row r="750" spans="1:20">
      <c r="A750" s="1">
        <v>44649</v>
      </c>
      <c r="B750" s="9">
        <f>nyse_gme_volume_by_exchange[[#This Row],[Off Exchange2]]/SUM(nyse_gme_volume_by_exchange[[#This Row],[NYSE National]:[LTSE]])</f>
        <v>0.46233182467035078</v>
      </c>
      <c r="C750" s="12">
        <f>SUM(nyse_gme_volume_by_exchange[[#This Row],[NYSE National]:[LTSE]])</f>
        <v>72163676</v>
      </c>
      <c r="D750" s="8">
        <v>176040</v>
      </c>
      <c r="E750" s="8">
        <v>679100</v>
      </c>
      <c r="F750" s="8">
        <v>418228</v>
      </c>
      <c r="G750" s="8">
        <v>72116</v>
      </c>
      <c r="H750" s="8">
        <v>400748</v>
      </c>
      <c r="I750" s="8">
        <v>8050308</v>
      </c>
      <c r="J750" s="8">
        <v>2430552</v>
      </c>
      <c r="K750" s="8">
        <v>742592</v>
      </c>
      <c r="L750" s="8">
        <v>8931020</v>
      </c>
      <c r="M750" s="8">
        <v>956236</v>
      </c>
      <c r="N750" s="8">
        <v>5729596</v>
      </c>
      <c r="O750" s="8">
        <v>33363564</v>
      </c>
      <c r="P750" s="8">
        <v>274448</v>
      </c>
      <c r="Q750" s="8">
        <v>286044</v>
      </c>
      <c r="R750" s="8">
        <v>7266640</v>
      </c>
      <c r="S750" s="8">
        <v>2386444</v>
      </c>
      <c r="T750" s="8">
        <v>0</v>
      </c>
    </row>
    <row r="751" spans="1:20">
      <c r="A751" s="1">
        <v>44648</v>
      </c>
      <c r="B751" s="9">
        <f>nyse_gme_volume_by_exchange[[#This Row],[Off Exchange2]]/SUM(nyse_gme_volume_by_exchange[[#This Row],[NYSE National]:[LTSE]])</f>
        <v>0.48876009305272367</v>
      </c>
      <c r="C751" s="12">
        <f>SUM(nyse_gme_volume_by_exchange[[#This Row],[NYSE National]:[LTSE]])</f>
        <v>65256768</v>
      </c>
      <c r="D751" s="8">
        <v>128900</v>
      </c>
      <c r="E751" s="8">
        <v>437040</v>
      </c>
      <c r="F751" s="8">
        <v>268628</v>
      </c>
      <c r="G751" s="8">
        <v>116240</v>
      </c>
      <c r="H751" s="8">
        <v>241428</v>
      </c>
      <c r="I751" s="8">
        <v>6297912</v>
      </c>
      <c r="J751" s="8">
        <v>2307200</v>
      </c>
      <c r="K751" s="8">
        <v>570812</v>
      </c>
      <c r="L751" s="8">
        <v>8832172</v>
      </c>
      <c r="M751" s="8">
        <v>1005576</v>
      </c>
      <c r="N751" s="8">
        <v>4080308</v>
      </c>
      <c r="O751" s="8">
        <v>31894904</v>
      </c>
      <c r="P751" s="8">
        <v>497252</v>
      </c>
      <c r="Q751" s="8">
        <v>455176</v>
      </c>
      <c r="R751" s="8">
        <v>6010384</v>
      </c>
      <c r="S751" s="8">
        <v>2112836</v>
      </c>
      <c r="T751" s="8">
        <v>0</v>
      </c>
    </row>
    <row r="752" spans="1:20">
      <c r="A752" s="1">
        <v>44645</v>
      </c>
      <c r="B752" s="9">
        <f>nyse_gme_volume_by_exchange[[#This Row],[Off Exchange2]]/SUM(nyse_gme_volume_by_exchange[[#This Row],[NYSE National]:[LTSE]])</f>
        <v>0.49421246616669545</v>
      </c>
      <c r="C752" s="12">
        <f>SUM(nyse_gme_volume_by_exchange[[#This Row],[NYSE National]:[LTSE]])</f>
        <v>53537484</v>
      </c>
      <c r="D752" s="8">
        <v>74584</v>
      </c>
      <c r="E752" s="8">
        <v>410500</v>
      </c>
      <c r="F752" s="8">
        <v>146944</v>
      </c>
      <c r="G752" s="8">
        <v>75676</v>
      </c>
      <c r="H752" s="8">
        <v>339448</v>
      </c>
      <c r="I752" s="8">
        <v>6107480</v>
      </c>
      <c r="J752" s="8">
        <v>1470296</v>
      </c>
      <c r="K752" s="8">
        <v>373216</v>
      </c>
      <c r="L752" s="8">
        <v>6311040</v>
      </c>
      <c r="M752" s="8">
        <v>652440</v>
      </c>
      <c r="N752" s="8">
        <v>3322776</v>
      </c>
      <c r="O752" s="8">
        <v>26458892</v>
      </c>
      <c r="P752" s="8">
        <v>209804</v>
      </c>
      <c r="Q752" s="8">
        <v>331880</v>
      </c>
      <c r="R752" s="8">
        <v>5169036</v>
      </c>
      <c r="S752" s="8">
        <v>2083472</v>
      </c>
      <c r="T752" s="8">
        <v>0</v>
      </c>
    </row>
    <row r="753" spans="1:20">
      <c r="A753" s="1">
        <v>44644</v>
      </c>
      <c r="B753" s="9">
        <f>nyse_gme_volume_by_exchange[[#This Row],[Off Exchange2]]/SUM(nyse_gme_volume_by_exchange[[#This Row],[NYSE National]:[LTSE]])</f>
        <v>0.48616424828569649</v>
      </c>
      <c r="C753" s="12">
        <f>SUM(nyse_gme_volume_by_exchange[[#This Row],[NYSE National]:[LTSE]])</f>
        <v>36398456</v>
      </c>
      <c r="D753" s="8">
        <v>146136</v>
      </c>
      <c r="E753" s="8">
        <v>359160</v>
      </c>
      <c r="F753" s="8">
        <v>69160</v>
      </c>
      <c r="G753" s="8">
        <v>55404</v>
      </c>
      <c r="H753" s="8">
        <v>164136</v>
      </c>
      <c r="I753" s="8">
        <v>4177568</v>
      </c>
      <c r="J753" s="8">
        <v>995556</v>
      </c>
      <c r="K753" s="8">
        <v>441056</v>
      </c>
      <c r="L753" s="8">
        <v>4426760</v>
      </c>
      <c r="M753" s="8">
        <v>469032</v>
      </c>
      <c r="N753" s="8">
        <v>2413404</v>
      </c>
      <c r="O753" s="8">
        <v>17695628</v>
      </c>
      <c r="P753" s="8">
        <v>91864</v>
      </c>
      <c r="Q753" s="8">
        <v>158020</v>
      </c>
      <c r="R753" s="8">
        <v>3463504</v>
      </c>
      <c r="S753" s="8">
        <v>1272068</v>
      </c>
      <c r="T753" s="8">
        <v>0</v>
      </c>
    </row>
    <row r="754" spans="1:20">
      <c r="A754" s="1">
        <v>44643</v>
      </c>
      <c r="B754" s="9">
        <f>nyse_gme_volume_by_exchange[[#This Row],[Off Exchange2]]/SUM(nyse_gme_volume_by_exchange[[#This Row],[NYSE National]:[LTSE]])</f>
        <v>0.47124584809535597</v>
      </c>
      <c r="C754" s="12">
        <f>SUM(nyse_gme_volume_by_exchange[[#This Row],[NYSE National]:[LTSE]])</f>
        <v>98372924</v>
      </c>
      <c r="D754" s="8">
        <v>242684</v>
      </c>
      <c r="E754" s="8">
        <v>492440</v>
      </c>
      <c r="F754" s="8">
        <v>199648</v>
      </c>
      <c r="G754" s="8">
        <v>109068</v>
      </c>
      <c r="H754" s="8">
        <v>491096</v>
      </c>
      <c r="I754" s="8">
        <v>10799796</v>
      </c>
      <c r="J754" s="8">
        <v>4035304</v>
      </c>
      <c r="K754" s="8">
        <v>688280</v>
      </c>
      <c r="L754" s="8">
        <v>12167792</v>
      </c>
      <c r="M754" s="8">
        <v>1299788</v>
      </c>
      <c r="N754" s="8">
        <v>7659248</v>
      </c>
      <c r="O754" s="8">
        <v>46357832</v>
      </c>
      <c r="P754" s="8">
        <v>957476</v>
      </c>
      <c r="Q754" s="8">
        <v>570452</v>
      </c>
      <c r="R754" s="8">
        <v>9214520</v>
      </c>
      <c r="S754" s="8">
        <v>3087500</v>
      </c>
      <c r="T754" s="8">
        <v>0</v>
      </c>
    </row>
    <row r="755" spans="1:20">
      <c r="A755" s="1">
        <v>44642</v>
      </c>
      <c r="B755" s="9">
        <f>nyse_gme_volume_by_exchange[[#This Row],[Off Exchange2]]/SUM(nyse_gme_volume_by_exchange[[#This Row],[NYSE National]:[LTSE]])</f>
        <v>0.49892052033915435</v>
      </c>
      <c r="C755" s="12">
        <f>SUM(nyse_gme_volume_by_exchange[[#This Row],[NYSE National]:[LTSE]])</f>
        <v>60084504</v>
      </c>
      <c r="D755" s="8">
        <v>115208</v>
      </c>
      <c r="E755" s="8">
        <v>292596</v>
      </c>
      <c r="F755" s="8">
        <v>267340</v>
      </c>
      <c r="G755" s="8">
        <v>111568</v>
      </c>
      <c r="H755" s="8">
        <v>442656</v>
      </c>
      <c r="I755" s="8">
        <v>5190084</v>
      </c>
      <c r="J755" s="8">
        <v>2588896</v>
      </c>
      <c r="K755" s="8">
        <v>503136</v>
      </c>
      <c r="L755" s="8">
        <v>6494996</v>
      </c>
      <c r="M755" s="8">
        <v>692932</v>
      </c>
      <c r="N755" s="8">
        <v>4049692</v>
      </c>
      <c r="O755" s="8">
        <v>29977392</v>
      </c>
      <c r="P755" s="8">
        <v>505392</v>
      </c>
      <c r="Q755" s="8">
        <v>352452</v>
      </c>
      <c r="R755" s="8">
        <v>6249888</v>
      </c>
      <c r="S755" s="8">
        <v>2250276</v>
      </c>
      <c r="T755" s="8">
        <v>0</v>
      </c>
    </row>
    <row r="756" spans="1:20">
      <c r="A756" s="1">
        <v>44641</v>
      </c>
      <c r="B756" s="9">
        <f>nyse_gme_volume_by_exchange[[#This Row],[Off Exchange2]]/SUM(nyse_gme_volume_by_exchange[[#This Row],[NYSE National]:[LTSE]])</f>
        <v>0.46367899518151773</v>
      </c>
      <c r="C756" s="12">
        <f>SUM(nyse_gme_volume_by_exchange[[#This Row],[NYSE National]:[LTSE]])</f>
        <v>15812448</v>
      </c>
      <c r="D756" s="8">
        <v>67572</v>
      </c>
      <c r="E756" s="8">
        <v>120636</v>
      </c>
      <c r="F756" s="8">
        <v>35708</v>
      </c>
      <c r="G756" s="8">
        <v>11136</v>
      </c>
      <c r="H756" s="8">
        <v>90844</v>
      </c>
      <c r="I756" s="8">
        <v>2017800</v>
      </c>
      <c r="J756" s="8">
        <v>419012</v>
      </c>
      <c r="K756" s="8">
        <v>220184</v>
      </c>
      <c r="L756" s="8">
        <v>1792524</v>
      </c>
      <c r="M756" s="8">
        <v>189732</v>
      </c>
      <c r="N756" s="8">
        <v>619080</v>
      </c>
      <c r="O756" s="8">
        <v>7331900</v>
      </c>
      <c r="P756" s="8">
        <v>67484</v>
      </c>
      <c r="Q756" s="8">
        <v>65724</v>
      </c>
      <c r="R756" s="8">
        <v>2033160</v>
      </c>
      <c r="S756" s="8">
        <v>729952</v>
      </c>
      <c r="T756" s="8">
        <v>0</v>
      </c>
    </row>
    <row r="757" spans="1:20">
      <c r="A757" s="1">
        <v>44638</v>
      </c>
      <c r="B757" s="9">
        <f>nyse_gme_volume_by_exchange[[#This Row],[Off Exchange2]]/SUM(nyse_gme_volume_by_exchange[[#This Row],[NYSE National]:[LTSE]])</f>
        <v>0.45671666992419596</v>
      </c>
      <c r="C757" s="12">
        <f>SUM(nyse_gme_volume_by_exchange[[#This Row],[NYSE National]:[LTSE]])</f>
        <v>36387496</v>
      </c>
      <c r="D757" s="8">
        <v>166028</v>
      </c>
      <c r="E757" s="8">
        <v>397672</v>
      </c>
      <c r="F757" s="8">
        <v>151112</v>
      </c>
      <c r="G757" s="8">
        <v>25596</v>
      </c>
      <c r="H757" s="8">
        <v>228708</v>
      </c>
      <c r="I757" s="8">
        <v>5352020</v>
      </c>
      <c r="J757" s="8">
        <v>936804</v>
      </c>
      <c r="K757" s="8">
        <v>491008</v>
      </c>
      <c r="L757" s="8">
        <v>3823500</v>
      </c>
      <c r="M757" s="8">
        <v>383476</v>
      </c>
      <c r="N757" s="8">
        <v>1994064</v>
      </c>
      <c r="O757" s="8">
        <v>16618776</v>
      </c>
      <c r="P757" s="8">
        <v>110056</v>
      </c>
      <c r="Q757" s="8">
        <v>143092</v>
      </c>
      <c r="R757" s="8">
        <v>3951608</v>
      </c>
      <c r="S757" s="8">
        <v>1613976</v>
      </c>
      <c r="T757" s="8">
        <v>0</v>
      </c>
    </row>
    <row r="758" spans="1:20">
      <c r="A758" s="1">
        <v>44637</v>
      </c>
      <c r="B758" s="9">
        <f>nyse_gme_volume_by_exchange[[#This Row],[Off Exchange2]]/SUM(nyse_gme_volume_by_exchange[[#This Row],[NYSE National]:[LTSE]])</f>
        <v>0.36724551080494561</v>
      </c>
      <c r="C758" s="12">
        <f>SUM(nyse_gme_volume_by_exchange[[#This Row],[NYSE National]:[LTSE]])</f>
        <v>13796460</v>
      </c>
      <c r="D758" s="8">
        <v>43024</v>
      </c>
      <c r="E758" s="8">
        <v>61496</v>
      </c>
      <c r="F758" s="8">
        <v>30580</v>
      </c>
      <c r="G758" s="8">
        <v>11784</v>
      </c>
      <c r="H758" s="8">
        <v>87324</v>
      </c>
      <c r="I758" s="8">
        <v>1544408</v>
      </c>
      <c r="J758" s="8">
        <v>408552</v>
      </c>
      <c r="K758" s="8">
        <v>81392</v>
      </c>
      <c r="L758" s="8">
        <v>2068716</v>
      </c>
      <c r="M758" s="8">
        <v>123788</v>
      </c>
      <c r="N758" s="8">
        <v>1689592</v>
      </c>
      <c r="O758" s="8">
        <v>5066688</v>
      </c>
      <c r="P758" s="8">
        <v>54448</v>
      </c>
      <c r="Q758" s="8">
        <v>49160</v>
      </c>
      <c r="R758" s="8">
        <v>1965988</v>
      </c>
      <c r="S758" s="8">
        <v>509520</v>
      </c>
      <c r="T758" s="8">
        <v>0</v>
      </c>
    </row>
    <row r="759" spans="1:20">
      <c r="A759" s="1">
        <v>44636</v>
      </c>
      <c r="B759" s="9">
        <f>nyse_gme_volume_by_exchange[[#This Row],[Off Exchange2]]/SUM(nyse_gme_volume_by_exchange[[#This Row],[NYSE National]:[LTSE]])</f>
        <v>0.46246878207514608</v>
      </c>
      <c r="C759" s="12">
        <f>SUM(nyse_gme_volume_by_exchange[[#This Row],[NYSE National]:[LTSE]])</f>
        <v>10615696</v>
      </c>
      <c r="D759" s="8">
        <v>27828</v>
      </c>
      <c r="E759" s="8">
        <v>47272</v>
      </c>
      <c r="F759" s="8">
        <v>55020</v>
      </c>
      <c r="G759" s="8">
        <v>6148</v>
      </c>
      <c r="H759" s="8">
        <v>63588</v>
      </c>
      <c r="I759" s="8">
        <v>1622652</v>
      </c>
      <c r="J759" s="8">
        <v>369508</v>
      </c>
      <c r="K759" s="8">
        <v>60400</v>
      </c>
      <c r="L759" s="8">
        <v>1311528</v>
      </c>
      <c r="M759" s="8">
        <v>135904</v>
      </c>
      <c r="N759" s="8">
        <v>609260</v>
      </c>
      <c r="O759" s="8">
        <v>4909428</v>
      </c>
      <c r="P759" s="8">
        <v>59348</v>
      </c>
      <c r="Q759" s="8">
        <v>59688</v>
      </c>
      <c r="R759" s="8">
        <v>931204</v>
      </c>
      <c r="S759" s="8">
        <v>346920</v>
      </c>
      <c r="T759" s="8">
        <v>0</v>
      </c>
    </row>
    <row r="760" spans="1:20">
      <c r="A760" s="1">
        <v>44635</v>
      </c>
      <c r="B760" s="9">
        <f>nyse_gme_volume_by_exchange[[#This Row],[Off Exchange2]]/SUM(nyse_gme_volume_by_exchange[[#This Row],[NYSE National]:[LTSE]])</f>
        <v>0.40160185854811981</v>
      </c>
      <c r="C760" s="12">
        <f>SUM(nyse_gme_volume_by_exchange[[#This Row],[NYSE National]:[LTSE]])</f>
        <v>14115104</v>
      </c>
      <c r="D760" s="8">
        <v>143708</v>
      </c>
      <c r="E760" s="8">
        <v>161136</v>
      </c>
      <c r="F760" s="8">
        <v>93792</v>
      </c>
      <c r="G760" s="8">
        <v>18308</v>
      </c>
      <c r="H760" s="8">
        <v>92964</v>
      </c>
      <c r="I760" s="8">
        <v>1906112</v>
      </c>
      <c r="J760" s="8">
        <v>502328</v>
      </c>
      <c r="K760" s="8">
        <v>589740</v>
      </c>
      <c r="L760" s="8">
        <v>1715100</v>
      </c>
      <c r="M760" s="8">
        <v>216756</v>
      </c>
      <c r="N760" s="8">
        <v>691000</v>
      </c>
      <c r="O760" s="8">
        <v>5668652</v>
      </c>
      <c r="P760" s="8">
        <v>31824</v>
      </c>
      <c r="Q760" s="8">
        <v>46332</v>
      </c>
      <c r="R760" s="8">
        <v>1455860</v>
      </c>
      <c r="S760" s="8">
        <v>781492</v>
      </c>
      <c r="T760" s="8">
        <v>0</v>
      </c>
    </row>
    <row r="761" spans="1:20">
      <c r="A761" s="1">
        <v>44634</v>
      </c>
      <c r="B761" s="9">
        <f>nyse_gme_volume_by_exchange[[#This Row],[Off Exchange2]]/SUM(nyse_gme_volume_by_exchange[[#This Row],[NYSE National]:[LTSE]])</f>
        <v>0.39626929341160982</v>
      </c>
      <c r="C761" s="12">
        <f>SUM(nyse_gme_volume_by_exchange[[#This Row],[NYSE National]:[LTSE]])</f>
        <v>18134688</v>
      </c>
      <c r="D761" s="8">
        <v>181444</v>
      </c>
      <c r="E761" s="8">
        <v>202020</v>
      </c>
      <c r="F761" s="8">
        <v>43016</v>
      </c>
      <c r="G761" s="8">
        <v>85000</v>
      </c>
      <c r="H761" s="8">
        <v>95460</v>
      </c>
      <c r="I761" s="8">
        <v>2853852</v>
      </c>
      <c r="J761" s="8">
        <v>924796</v>
      </c>
      <c r="K761" s="8">
        <v>358672</v>
      </c>
      <c r="L761" s="8">
        <v>2091308</v>
      </c>
      <c r="M761" s="8">
        <v>255428</v>
      </c>
      <c r="N761" s="8">
        <v>666472</v>
      </c>
      <c r="O761" s="8">
        <v>7186220</v>
      </c>
      <c r="P761" s="8">
        <v>52872</v>
      </c>
      <c r="Q761" s="8">
        <v>90152</v>
      </c>
      <c r="R761" s="8">
        <v>2126688</v>
      </c>
      <c r="S761" s="8">
        <v>921288</v>
      </c>
      <c r="T761" s="8">
        <v>0</v>
      </c>
    </row>
    <row r="762" spans="1:20">
      <c r="A762" s="1">
        <v>44631</v>
      </c>
      <c r="B762" s="9">
        <f>nyse_gme_volume_by_exchange[[#This Row],[Off Exchange2]]/SUM(nyse_gme_volume_by_exchange[[#This Row],[NYSE National]:[LTSE]])</f>
        <v>0.37538641365508096</v>
      </c>
      <c r="C762" s="12">
        <f>SUM(nyse_gme_volume_by_exchange[[#This Row],[NYSE National]:[LTSE]])</f>
        <v>8822152</v>
      </c>
      <c r="D762" s="8">
        <v>28756</v>
      </c>
      <c r="E762" s="8">
        <v>46056</v>
      </c>
      <c r="F762" s="8">
        <v>22180</v>
      </c>
      <c r="G762" s="8">
        <v>29260</v>
      </c>
      <c r="H762" s="8">
        <v>44440</v>
      </c>
      <c r="I762" s="8">
        <v>1361004</v>
      </c>
      <c r="J762" s="8">
        <v>427608</v>
      </c>
      <c r="K762" s="8">
        <v>85020</v>
      </c>
      <c r="L762" s="8">
        <v>1225940</v>
      </c>
      <c r="M762" s="8">
        <v>153908</v>
      </c>
      <c r="N762" s="8">
        <v>421004</v>
      </c>
      <c r="O762" s="8">
        <v>3311716</v>
      </c>
      <c r="P762" s="8">
        <v>16724</v>
      </c>
      <c r="Q762" s="8">
        <v>56960</v>
      </c>
      <c r="R762" s="8">
        <v>1009448</v>
      </c>
      <c r="S762" s="8">
        <v>582128</v>
      </c>
      <c r="T762" s="8">
        <v>0</v>
      </c>
    </row>
    <row r="763" spans="1:20">
      <c r="A763" s="1">
        <v>44630</v>
      </c>
      <c r="B763" s="9">
        <f>nyse_gme_volume_by_exchange[[#This Row],[Off Exchange2]]/SUM(nyse_gme_volume_by_exchange[[#This Row],[NYSE National]:[LTSE]])</f>
        <v>0.42839063911937725</v>
      </c>
      <c r="C763" s="12">
        <f>SUM(nyse_gme_volume_by_exchange[[#This Row],[NYSE National]:[LTSE]])</f>
        <v>5581868</v>
      </c>
      <c r="D763" s="8">
        <v>8404</v>
      </c>
      <c r="E763" s="8">
        <v>16736</v>
      </c>
      <c r="F763" s="8">
        <v>13512</v>
      </c>
      <c r="G763" s="8">
        <v>9196</v>
      </c>
      <c r="H763" s="8">
        <v>16240</v>
      </c>
      <c r="I763" s="8">
        <v>854336</v>
      </c>
      <c r="J763" s="8">
        <v>192176</v>
      </c>
      <c r="K763" s="8">
        <v>84496</v>
      </c>
      <c r="L763" s="8">
        <v>756616</v>
      </c>
      <c r="M763" s="8">
        <v>93292</v>
      </c>
      <c r="N763" s="8">
        <v>144344</v>
      </c>
      <c r="O763" s="8">
        <v>2391220</v>
      </c>
      <c r="P763" s="8">
        <v>65504</v>
      </c>
      <c r="Q763" s="8">
        <v>31192</v>
      </c>
      <c r="R763" s="8">
        <v>545740</v>
      </c>
      <c r="S763" s="8">
        <v>358680</v>
      </c>
      <c r="T763" s="8">
        <v>184</v>
      </c>
    </row>
    <row r="764" spans="1:20">
      <c r="A764" s="1">
        <v>44629</v>
      </c>
      <c r="B764" s="9">
        <f>nyse_gme_volume_by_exchange[[#This Row],[Off Exchange2]]/SUM(nyse_gme_volume_by_exchange[[#This Row],[NYSE National]:[LTSE]])</f>
        <v>0.38005225789995262</v>
      </c>
      <c r="C764" s="12">
        <f>SUM(nyse_gme_volume_by_exchange[[#This Row],[NYSE National]:[LTSE]])</f>
        <v>5598388</v>
      </c>
      <c r="D764" s="8">
        <v>27628</v>
      </c>
      <c r="E764" s="8">
        <v>27712</v>
      </c>
      <c r="F764" s="8">
        <v>23652</v>
      </c>
      <c r="G764" s="8">
        <v>21148</v>
      </c>
      <c r="H764" s="8">
        <v>35152</v>
      </c>
      <c r="I764" s="8">
        <v>791672</v>
      </c>
      <c r="J764" s="8">
        <v>324300</v>
      </c>
      <c r="K764" s="8">
        <v>72676</v>
      </c>
      <c r="L764" s="8">
        <v>526108</v>
      </c>
      <c r="M764" s="8">
        <v>75392</v>
      </c>
      <c r="N764" s="8">
        <v>380232</v>
      </c>
      <c r="O764" s="8">
        <v>2127680</v>
      </c>
      <c r="P764" s="8">
        <v>43212</v>
      </c>
      <c r="Q764" s="8">
        <v>35000</v>
      </c>
      <c r="R764" s="8">
        <v>833520</v>
      </c>
      <c r="S764" s="8">
        <v>253304</v>
      </c>
      <c r="T764" s="8">
        <v>0</v>
      </c>
    </row>
    <row r="765" spans="1:20">
      <c r="A765" s="1">
        <v>44628</v>
      </c>
      <c r="B765" s="9">
        <f>nyse_gme_volume_by_exchange[[#This Row],[Off Exchange2]]/SUM(nyse_gme_volume_by_exchange[[#This Row],[NYSE National]:[LTSE]])</f>
        <v>0.33999303648255208</v>
      </c>
      <c r="C765" s="12">
        <f>SUM(nyse_gme_volume_by_exchange[[#This Row],[NYSE National]:[LTSE]])</f>
        <v>8535916</v>
      </c>
      <c r="D765" s="8">
        <v>29632</v>
      </c>
      <c r="E765" s="8">
        <v>67368</v>
      </c>
      <c r="F765" s="8">
        <v>107060</v>
      </c>
      <c r="G765" s="8">
        <v>20596</v>
      </c>
      <c r="H765" s="8">
        <v>83276</v>
      </c>
      <c r="I765" s="8">
        <v>1542872</v>
      </c>
      <c r="J765" s="8">
        <v>297208</v>
      </c>
      <c r="K765" s="8">
        <v>233668</v>
      </c>
      <c r="L765" s="8">
        <v>1003944</v>
      </c>
      <c r="M765" s="8">
        <v>144148</v>
      </c>
      <c r="N765" s="8">
        <v>294972</v>
      </c>
      <c r="O765" s="8">
        <v>2902152</v>
      </c>
      <c r="P765" s="8">
        <v>37356</v>
      </c>
      <c r="Q765" s="8">
        <v>66224</v>
      </c>
      <c r="R765" s="8">
        <v>1163088</v>
      </c>
      <c r="S765" s="8">
        <v>542352</v>
      </c>
      <c r="T765" s="8">
        <v>0</v>
      </c>
    </row>
    <row r="766" spans="1:20">
      <c r="A766" s="1">
        <v>44627</v>
      </c>
      <c r="B766" s="9">
        <f>nyse_gme_volume_by_exchange[[#This Row],[Off Exchange2]]/SUM(nyse_gme_volume_by_exchange[[#This Row],[NYSE National]:[LTSE]])</f>
        <v>0.34384938315138402</v>
      </c>
      <c r="C766" s="12">
        <f>SUM(nyse_gme_volume_by_exchange[[#This Row],[NYSE National]:[LTSE]])</f>
        <v>12591420</v>
      </c>
      <c r="D766" s="8">
        <v>87204</v>
      </c>
      <c r="E766" s="8">
        <v>130048</v>
      </c>
      <c r="F766" s="8">
        <v>29108</v>
      </c>
      <c r="G766" s="8">
        <v>15116</v>
      </c>
      <c r="H766" s="8">
        <v>87832</v>
      </c>
      <c r="I766" s="8">
        <v>2243852</v>
      </c>
      <c r="J766" s="8">
        <v>747828</v>
      </c>
      <c r="K766" s="8">
        <v>307524</v>
      </c>
      <c r="L766" s="8">
        <v>1341032</v>
      </c>
      <c r="M766" s="8">
        <v>164340</v>
      </c>
      <c r="N766" s="8">
        <v>487380</v>
      </c>
      <c r="O766" s="8">
        <v>4329552</v>
      </c>
      <c r="P766" s="8">
        <v>39512</v>
      </c>
      <c r="Q766" s="8">
        <v>57656</v>
      </c>
      <c r="R766" s="8">
        <v>1746372</v>
      </c>
      <c r="S766" s="8">
        <v>777064</v>
      </c>
      <c r="T766" s="8">
        <v>0</v>
      </c>
    </row>
    <row r="767" spans="1:20">
      <c r="A767" s="1">
        <v>44624</v>
      </c>
      <c r="B767" s="9">
        <f>nyse_gme_volume_by_exchange[[#This Row],[Off Exchange2]]/SUM(nyse_gme_volume_by_exchange[[#This Row],[NYSE National]:[LTSE]])</f>
        <v>0.35898970256239809</v>
      </c>
      <c r="C767" s="12">
        <f>SUM(nyse_gme_volume_by_exchange[[#This Row],[NYSE National]:[LTSE]])</f>
        <v>5969252</v>
      </c>
      <c r="D767" s="8">
        <v>16792</v>
      </c>
      <c r="E767" s="8">
        <v>38000</v>
      </c>
      <c r="F767" s="8">
        <v>16992</v>
      </c>
      <c r="G767" s="8">
        <v>6444</v>
      </c>
      <c r="H767" s="8">
        <v>31952</v>
      </c>
      <c r="I767" s="8">
        <v>1269824</v>
      </c>
      <c r="J767" s="8">
        <v>237676</v>
      </c>
      <c r="K767" s="8">
        <v>92332</v>
      </c>
      <c r="L767" s="8">
        <v>706576</v>
      </c>
      <c r="M767" s="8">
        <v>126900</v>
      </c>
      <c r="N767" s="8">
        <v>130684</v>
      </c>
      <c r="O767" s="8">
        <v>2142900</v>
      </c>
      <c r="P767" s="8">
        <v>64720</v>
      </c>
      <c r="Q767" s="8">
        <v>35588</v>
      </c>
      <c r="R767" s="8">
        <v>658436</v>
      </c>
      <c r="S767" s="8">
        <v>393436</v>
      </c>
      <c r="T767" s="8">
        <v>0</v>
      </c>
    </row>
    <row r="768" spans="1:20">
      <c r="A768" s="1">
        <v>44623</v>
      </c>
      <c r="B768" s="9">
        <f>nyse_gme_volume_by_exchange[[#This Row],[Off Exchange2]]/SUM(nyse_gme_volume_by_exchange[[#This Row],[NYSE National]:[LTSE]])</f>
        <v>0.34391429593714401</v>
      </c>
      <c r="C768" s="12">
        <f>SUM(nyse_gme_volume_by_exchange[[#This Row],[NYSE National]:[LTSE]])</f>
        <v>4382336</v>
      </c>
      <c r="D768" s="8">
        <v>18872</v>
      </c>
      <c r="E768" s="8">
        <v>29936</v>
      </c>
      <c r="F768" s="8">
        <v>25004</v>
      </c>
      <c r="G768" s="8">
        <v>6736</v>
      </c>
      <c r="H768" s="8">
        <v>33108</v>
      </c>
      <c r="I768" s="8">
        <v>831900</v>
      </c>
      <c r="J768" s="8">
        <v>151692</v>
      </c>
      <c r="K768" s="8">
        <v>94204</v>
      </c>
      <c r="L768" s="8">
        <v>459820</v>
      </c>
      <c r="M768" s="8">
        <v>63180</v>
      </c>
      <c r="N768" s="8">
        <v>127688</v>
      </c>
      <c r="O768" s="8">
        <v>1507148</v>
      </c>
      <c r="P768" s="8">
        <v>102928</v>
      </c>
      <c r="Q768" s="8">
        <v>22772</v>
      </c>
      <c r="R768" s="8">
        <v>634460</v>
      </c>
      <c r="S768" s="8">
        <v>272888</v>
      </c>
      <c r="T768" s="8">
        <v>0</v>
      </c>
    </row>
    <row r="769" spans="1:20">
      <c r="A769" s="1">
        <v>44622</v>
      </c>
      <c r="B769" s="9">
        <f>nyse_gme_volume_by_exchange[[#This Row],[Off Exchange2]]/SUM(nyse_gme_volume_by_exchange[[#This Row],[NYSE National]:[LTSE]])</f>
        <v>0.38413652504184959</v>
      </c>
      <c r="C769" s="12">
        <f>SUM(nyse_gme_volume_by_exchange[[#This Row],[NYSE National]:[LTSE]])</f>
        <v>5242584</v>
      </c>
      <c r="D769" s="8">
        <v>13368</v>
      </c>
      <c r="E769" s="8">
        <v>22996</v>
      </c>
      <c r="F769" s="8">
        <v>48860</v>
      </c>
      <c r="G769" s="8">
        <v>796</v>
      </c>
      <c r="H769" s="8">
        <v>25568</v>
      </c>
      <c r="I769" s="8">
        <v>882152</v>
      </c>
      <c r="J769" s="8">
        <v>194620</v>
      </c>
      <c r="K769" s="8">
        <v>48368</v>
      </c>
      <c r="L769" s="8">
        <v>680244</v>
      </c>
      <c r="M769" s="8">
        <v>96268</v>
      </c>
      <c r="N769" s="8">
        <v>153532</v>
      </c>
      <c r="O769" s="8">
        <v>2013868</v>
      </c>
      <c r="P769" s="8">
        <v>14208</v>
      </c>
      <c r="Q769" s="8">
        <v>28124</v>
      </c>
      <c r="R769" s="8">
        <v>602100</v>
      </c>
      <c r="S769" s="8">
        <v>417512</v>
      </c>
      <c r="T769" s="8">
        <v>0</v>
      </c>
    </row>
    <row r="770" spans="1:20">
      <c r="A770" s="1">
        <v>44621</v>
      </c>
      <c r="B770" s="9">
        <f>nyse_gme_volume_by_exchange[[#This Row],[Off Exchange2]]/SUM(nyse_gme_volume_by_exchange[[#This Row],[NYSE National]:[LTSE]])</f>
        <v>0.36931317921828138</v>
      </c>
      <c r="C770" s="12">
        <f>SUM(nyse_gme_volume_by_exchange[[#This Row],[NYSE National]:[LTSE]])</f>
        <v>4384084</v>
      </c>
      <c r="D770" s="8">
        <v>12356</v>
      </c>
      <c r="E770" s="8">
        <v>16384</v>
      </c>
      <c r="F770" s="8">
        <v>7060</v>
      </c>
      <c r="G770" s="8">
        <v>964</v>
      </c>
      <c r="H770" s="8">
        <v>13668</v>
      </c>
      <c r="I770" s="8">
        <v>999956</v>
      </c>
      <c r="J770" s="8">
        <v>140924</v>
      </c>
      <c r="K770" s="8">
        <v>85904</v>
      </c>
      <c r="L770" s="8">
        <v>538168</v>
      </c>
      <c r="M770" s="8">
        <v>90704</v>
      </c>
      <c r="N770" s="8">
        <v>132612</v>
      </c>
      <c r="O770" s="8">
        <v>1619100</v>
      </c>
      <c r="P770" s="8">
        <v>11664</v>
      </c>
      <c r="Q770" s="8">
        <v>24784</v>
      </c>
      <c r="R770" s="8">
        <v>426456</v>
      </c>
      <c r="S770" s="8">
        <v>263380</v>
      </c>
      <c r="T770" s="8">
        <v>0</v>
      </c>
    </row>
    <row r="771" spans="1:20">
      <c r="A771" s="1">
        <v>44620</v>
      </c>
      <c r="B771" s="9">
        <f>nyse_gme_volume_by_exchange[[#This Row],[Off Exchange2]]/SUM(nyse_gme_volume_by_exchange[[#This Row],[NYSE National]:[LTSE]])</f>
        <v>0.41492003342238121</v>
      </c>
      <c r="C771" s="12">
        <f>SUM(nyse_gme_volume_by_exchange[[#This Row],[NYSE National]:[LTSE]])</f>
        <v>6457948</v>
      </c>
      <c r="D771" s="8">
        <v>32776</v>
      </c>
      <c r="E771" s="8">
        <v>35884</v>
      </c>
      <c r="F771" s="8">
        <v>29108</v>
      </c>
      <c r="G771" s="8">
        <v>6096</v>
      </c>
      <c r="H771" s="8">
        <v>21388</v>
      </c>
      <c r="I771" s="8">
        <v>1164792</v>
      </c>
      <c r="J771" s="8">
        <v>171952</v>
      </c>
      <c r="K771" s="8">
        <v>47836</v>
      </c>
      <c r="L771" s="8">
        <v>797932</v>
      </c>
      <c r="M771" s="8">
        <v>124084</v>
      </c>
      <c r="N771" s="8">
        <v>232788</v>
      </c>
      <c r="O771" s="8">
        <v>2679532</v>
      </c>
      <c r="P771" s="8">
        <v>48148</v>
      </c>
      <c r="Q771" s="8">
        <v>23508</v>
      </c>
      <c r="R771" s="8">
        <v>654180</v>
      </c>
      <c r="S771" s="8">
        <v>387944</v>
      </c>
      <c r="T771" s="8">
        <v>0</v>
      </c>
    </row>
    <row r="772" spans="1:20">
      <c r="A772" s="1">
        <v>44617</v>
      </c>
      <c r="B772" s="9">
        <f>nyse_gme_volume_by_exchange[[#This Row],[Off Exchange2]]/SUM(nyse_gme_volume_by_exchange[[#This Row],[NYSE National]:[LTSE]])</f>
        <v>0.3900166943931983</v>
      </c>
      <c r="C772" s="12">
        <f>SUM(nyse_gme_volume_by_exchange[[#This Row],[NYSE National]:[LTSE]])</f>
        <v>6840620</v>
      </c>
      <c r="D772" s="8">
        <v>27080</v>
      </c>
      <c r="E772" s="8">
        <v>44640</v>
      </c>
      <c r="F772" s="8">
        <v>28572</v>
      </c>
      <c r="G772" s="8">
        <v>11152</v>
      </c>
      <c r="H772" s="8">
        <v>35692</v>
      </c>
      <c r="I772" s="8">
        <v>1226536</v>
      </c>
      <c r="J772" s="8">
        <v>209020</v>
      </c>
      <c r="K772" s="8">
        <v>100848</v>
      </c>
      <c r="L772" s="8">
        <v>690172</v>
      </c>
      <c r="M772" s="8">
        <v>71908</v>
      </c>
      <c r="N772" s="8">
        <v>206864</v>
      </c>
      <c r="O772" s="8">
        <v>2667956</v>
      </c>
      <c r="P772" s="8">
        <v>20256</v>
      </c>
      <c r="Q772" s="8">
        <v>44256</v>
      </c>
      <c r="R772" s="8">
        <v>1045372</v>
      </c>
      <c r="S772" s="8">
        <v>410296</v>
      </c>
      <c r="T772" s="8">
        <v>0</v>
      </c>
    </row>
    <row r="773" spans="1:20">
      <c r="A773" s="1">
        <v>44616</v>
      </c>
      <c r="B773" s="9">
        <f>nyse_gme_volume_by_exchange[[#This Row],[Off Exchange2]]/SUM(nyse_gme_volume_by_exchange[[#This Row],[NYSE National]:[LTSE]])</f>
        <v>0.41166669769346764</v>
      </c>
      <c r="C773" s="12">
        <f>SUM(nyse_gme_volume_by_exchange[[#This Row],[NYSE National]:[LTSE]])</f>
        <v>9024456</v>
      </c>
      <c r="D773" s="8">
        <v>22476</v>
      </c>
      <c r="E773" s="8">
        <v>34892</v>
      </c>
      <c r="F773" s="8">
        <v>22532</v>
      </c>
      <c r="G773" s="8">
        <v>9648</v>
      </c>
      <c r="H773" s="8">
        <v>37108</v>
      </c>
      <c r="I773" s="8">
        <v>1527800</v>
      </c>
      <c r="J773" s="8">
        <v>363784</v>
      </c>
      <c r="K773" s="8">
        <v>86468</v>
      </c>
      <c r="L773" s="8">
        <v>938400</v>
      </c>
      <c r="M773" s="8">
        <v>105644</v>
      </c>
      <c r="N773" s="8">
        <v>362708</v>
      </c>
      <c r="O773" s="8">
        <v>3715068</v>
      </c>
      <c r="P773" s="8">
        <v>53568</v>
      </c>
      <c r="Q773" s="8">
        <v>39444</v>
      </c>
      <c r="R773" s="8">
        <v>1222068</v>
      </c>
      <c r="S773" s="8">
        <v>482848</v>
      </c>
      <c r="T773" s="8">
        <v>0</v>
      </c>
    </row>
    <row r="774" spans="1:20">
      <c r="A774" s="1">
        <v>44615</v>
      </c>
      <c r="B774" s="9">
        <f>nyse_gme_volume_by_exchange[[#This Row],[Off Exchange2]]/SUM(nyse_gme_volume_by_exchange[[#This Row],[NYSE National]:[LTSE]])</f>
        <v>0.39125697569890494</v>
      </c>
      <c r="C774" s="12">
        <f>SUM(nyse_gme_volume_by_exchange[[#This Row],[NYSE National]:[LTSE]])</f>
        <v>5393008</v>
      </c>
      <c r="D774" s="8">
        <v>21960</v>
      </c>
      <c r="E774" s="8">
        <v>31700</v>
      </c>
      <c r="F774" s="8">
        <v>9896</v>
      </c>
      <c r="G774" s="8">
        <v>6848</v>
      </c>
      <c r="H774" s="8">
        <v>32564</v>
      </c>
      <c r="I774" s="8">
        <v>951416</v>
      </c>
      <c r="J774" s="8">
        <v>159036</v>
      </c>
      <c r="K774" s="8">
        <v>77288</v>
      </c>
      <c r="L774" s="8">
        <v>779384</v>
      </c>
      <c r="M774" s="8">
        <v>95424</v>
      </c>
      <c r="N774" s="8">
        <v>107544</v>
      </c>
      <c r="O774" s="8">
        <v>2110052</v>
      </c>
      <c r="P774" s="8">
        <v>24580</v>
      </c>
      <c r="Q774" s="8">
        <v>50180</v>
      </c>
      <c r="R774" s="8">
        <v>607976</v>
      </c>
      <c r="S774" s="8">
        <v>327160</v>
      </c>
      <c r="T774" s="8">
        <v>0</v>
      </c>
    </row>
    <row r="775" spans="1:20">
      <c r="A775" s="1">
        <v>44614</v>
      </c>
      <c r="B775" s="9">
        <f>nyse_gme_volume_by_exchange[[#This Row],[Off Exchange2]]/SUM(nyse_gme_volume_by_exchange[[#This Row],[NYSE National]:[LTSE]])</f>
        <v>0.39601816480860685</v>
      </c>
      <c r="C775" s="12">
        <f>SUM(nyse_gme_volume_by_exchange[[#This Row],[NYSE National]:[LTSE]])</f>
        <v>6156960</v>
      </c>
      <c r="D775" s="8">
        <v>18040</v>
      </c>
      <c r="E775" s="8">
        <v>41004</v>
      </c>
      <c r="F775" s="8">
        <v>24732</v>
      </c>
      <c r="G775" s="8">
        <v>7608</v>
      </c>
      <c r="H775" s="8">
        <v>34116</v>
      </c>
      <c r="I775" s="8">
        <v>1094584</v>
      </c>
      <c r="J775" s="8">
        <v>198652</v>
      </c>
      <c r="K775" s="8">
        <v>98516</v>
      </c>
      <c r="L775" s="8">
        <v>780560</v>
      </c>
      <c r="M775" s="8">
        <v>68128</v>
      </c>
      <c r="N775" s="8">
        <v>195424</v>
      </c>
      <c r="O775" s="8">
        <v>2438268</v>
      </c>
      <c r="P775" s="8">
        <v>56056</v>
      </c>
      <c r="Q775" s="8">
        <v>33104</v>
      </c>
      <c r="R775" s="8">
        <v>729240</v>
      </c>
      <c r="S775" s="8">
        <v>338928</v>
      </c>
      <c r="T775" s="8">
        <v>0</v>
      </c>
    </row>
    <row r="776" spans="1:20">
      <c r="A776" s="1">
        <v>44610</v>
      </c>
      <c r="B776" s="9">
        <f>nyse_gme_volume_by_exchange[[#This Row],[Off Exchange2]]/SUM(nyse_gme_volume_by_exchange[[#This Row],[NYSE National]:[LTSE]])</f>
        <v>0.36833320566783323</v>
      </c>
      <c r="C776" s="12">
        <f>SUM(nyse_gme_volume_by_exchange[[#This Row],[NYSE National]:[LTSE]])</f>
        <v>6214156</v>
      </c>
      <c r="D776" s="8">
        <v>26528</v>
      </c>
      <c r="E776" s="8">
        <v>35516</v>
      </c>
      <c r="F776" s="8">
        <v>23784</v>
      </c>
      <c r="G776" s="8">
        <v>2420</v>
      </c>
      <c r="H776" s="8">
        <v>36352</v>
      </c>
      <c r="I776" s="8">
        <v>1059332</v>
      </c>
      <c r="J776" s="8">
        <v>175040</v>
      </c>
      <c r="K776" s="8">
        <v>149056</v>
      </c>
      <c r="L776" s="8">
        <v>835808</v>
      </c>
      <c r="M776" s="8">
        <v>66264</v>
      </c>
      <c r="N776" s="8">
        <v>195044</v>
      </c>
      <c r="O776" s="8">
        <v>2288880</v>
      </c>
      <c r="P776" s="8">
        <v>62244</v>
      </c>
      <c r="Q776" s="8">
        <v>30596</v>
      </c>
      <c r="R776" s="8">
        <v>831244</v>
      </c>
      <c r="S776" s="8">
        <v>396048</v>
      </c>
      <c r="T776" s="8">
        <v>0</v>
      </c>
    </row>
    <row r="777" spans="1:20">
      <c r="A777" s="1">
        <v>44609</v>
      </c>
      <c r="B777" s="9">
        <f>nyse_gme_volume_by_exchange[[#This Row],[Off Exchange2]]/SUM(nyse_gme_volume_by_exchange[[#This Row],[NYSE National]:[LTSE]])</f>
        <v>0.41821188383112773</v>
      </c>
      <c r="C777" s="12">
        <f>SUM(nyse_gme_volume_by_exchange[[#This Row],[NYSE National]:[LTSE]])</f>
        <v>5882884</v>
      </c>
      <c r="D777" s="8">
        <v>19236</v>
      </c>
      <c r="E777" s="8">
        <v>28388</v>
      </c>
      <c r="F777" s="8">
        <v>20704</v>
      </c>
      <c r="G777" s="8">
        <v>5068</v>
      </c>
      <c r="H777" s="8">
        <v>28848</v>
      </c>
      <c r="I777" s="8">
        <v>801656</v>
      </c>
      <c r="J777" s="8">
        <v>168276</v>
      </c>
      <c r="K777" s="8">
        <v>66632</v>
      </c>
      <c r="L777" s="8">
        <v>825680</v>
      </c>
      <c r="M777" s="8">
        <v>64336</v>
      </c>
      <c r="N777" s="8">
        <v>241412</v>
      </c>
      <c r="O777" s="8">
        <v>2460292</v>
      </c>
      <c r="P777" s="8">
        <v>20568</v>
      </c>
      <c r="Q777" s="8">
        <v>27804</v>
      </c>
      <c r="R777" s="8">
        <v>776012</v>
      </c>
      <c r="S777" s="8">
        <v>327972</v>
      </c>
      <c r="T777" s="8">
        <v>0</v>
      </c>
    </row>
    <row r="778" spans="1:20">
      <c r="A778" s="1">
        <v>44608</v>
      </c>
      <c r="B778" s="9">
        <f>nyse_gme_volume_by_exchange[[#This Row],[Off Exchange2]]/SUM(nyse_gme_volume_by_exchange[[#This Row],[NYSE National]:[LTSE]])</f>
        <v>0.45652635433197913</v>
      </c>
      <c r="C778" s="12">
        <f>SUM(nyse_gme_volume_by_exchange[[#This Row],[NYSE National]:[LTSE]])</f>
        <v>8007564</v>
      </c>
      <c r="D778" s="8">
        <v>16828</v>
      </c>
      <c r="E778" s="8">
        <v>40512</v>
      </c>
      <c r="F778" s="8">
        <v>20576</v>
      </c>
      <c r="G778" s="8">
        <v>20648</v>
      </c>
      <c r="H778" s="8">
        <v>44300</v>
      </c>
      <c r="I778" s="8">
        <v>1078768</v>
      </c>
      <c r="J778" s="8">
        <v>212156</v>
      </c>
      <c r="K778" s="8">
        <v>72996</v>
      </c>
      <c r="L778" s="8">
        <v>1011576</v>
      </c>
      <c r="M778" s="8">
        <v>109420</v>
      </c>
      <c r="N778" s="8">
        <v>250148</v>
      </c>
      <c r="O778" s="8">
        <v>3655664</v>
      </c>
      <c r="P778" s="8">
        <v>88872</v>
      </c>
      <c r="Q778" s="8">
        <v>44972</v>
      </c>
      <c r="R778" s="8">
        <v>876960</v>
      </c>
      <c r="S778" s="8">
        <v>463168</v>
      </c>
      <c r="T778" s="8">
        <v>0</v>
      </c>
    </row>
    <row r="779" spans="1:20">
      <c r="A779" s="1">
        <v>44607</v>
      </c>
      <c r="B779" s="9">
        <f>nyse_gme_volume_by_exchange[[#This Row],[Off Exchange2]]/SUM(nyse_gme_volume_by_exchange[[#This Row],[NYSE National]:[LTSE]])</f>
        <v>0.43780895278767079</v>
      </c>
      <c r="C779" s="12">
        <f>SUM(nyse_gme_volume_by_exchange[[#This Row],[NYSE National]:[LTSE]])</f>
        <v>7920304</v>
      </c>
      <c r="D779" s="8">
        <v>13204</v>
      </c>
      <c r="E779" s="8">
        <v>24892</v>
      </c>
      <c r="F779" s="8">
        <v>15972</v>
      </c>
      <c r="G779" s="8">
        <v>6604</v>
      </c>
      <c r="H779" s="8">
        <v>31540</v>
      </c>
      <c r="I779" s="8">
        <v>1154820</v>
      </c>
      <c r="J779" s="8">
        <v>249656</v>
      </c>
      <c r="K779" s="8">
        <v>99696</v>
      </c>
      <c r="L779" s="8">
        <v>1305148</v>
      </c>
      <c r="M779" s="8">
        <v>71100</v>
      </c>
      <c r="N779" s="8">
        <v>238980</v>
      </c>
      <c r="O779" s="8">
        <v>3467580</v>
      </c>
      <c r="P779" s="8">
        <v>60064</v>
      </c>
      <c r="Q779" s="8">
        <v>19200</v>
      </c>
      <c r="R779" s="8">
        <v>723980</v>
      </c>
      <c r="S779" s="8">
        <v>437868</v>
      </c>
      <c r="T779" s="8">
        <v>0</v>
      </c>
    </row>
    <row r="780" spans="1:20">
      <c r="A780" s="1">
        <v>44606</v>
      </c>
      <c r="B780" s="9">
        <f>nyse_gme_volume_by_exchange[[#This Row],[Off Exchange2]]/SUM(nyse_gme_volume_by_exchange[[#This Row],[NYSE National]:[LTSE]])</f>
        <v>0.43889177241086219</v>
      </c>
      <c r="C780" s="12">
        <f>SUM(nyse_gme_volume_by_exchange[[#This Row],[NYSE National]:[LTSE]])</f>
        <v>9101524</v>
      </c>
      <c r="D780" s="8">
        <v>34204</v>
      </c>
      <c r="E780" s="8">
        <v>44680</v>
      </c>
      <c r="F780" s="8">
        <v>22972</v>
      </c>
      <c r="G780" s="8">
        <v>17172</v>
      </c>
      <c r="H780" s="8">
        <v>54872</v>
      </c>
      <c r="I780" s="8">
        <v>1497068</v>
      </c>
      <c r="J780" s="8">
        <v>321920</v>
      </c>
      <c r="K780" s="8">
        <v>85132</v>
      </c>
      <c r="L780" s="8">
        <v>1015744</v>
      </c>
      <c r="M780" s="8">
        <v>72904</v>
      </c>
      <c r="N780" s="8">
        <v>411904</v>
      </c>
      <c r="O780" s="8">
        <v>3994584</v>
      </c>
      <c r="P780" s="8">
        <v>37428</v>
      </c>
      <c r="Q780" s="8">
        <v>124228</v>
      </c>
      <c r="R780" s="8">
        <v>875128</v>
      </c>
      <c r="S780" s="8">
        <v>491584</v>
      </c>
      <c r="T780" s="8">
        <v>0</v>
      </c>
    </row>
    <row r="781" spans="1:20">
      <c r="A781" s="1">
        <v>44603</v>
      </c>
      <c r="B781" s="9">
        <f>nyse_gme_volume_by_exchange[[#This Row],[Off Exchange2]]/SUM(nyse_gme_volume_by_exchange[[#This Row],[NYSE National]:[LTSE]])</f>
        <v>0.4254601336671886</v>
      </c>
      <c r="C781" s="12">
        <f>SUM(nyse_gme_volume_by_exchange[[#This Row],[NYSE National]:[LTSE]])</f>
        <v>11299108</v>
      </c>
      <c r="D781" s="8">
        <v>33056</v>
      </c>
      <c r="E781" s="8">
        <v>59680</v>
      </c>
      <c r="F781" s="8">
        <v>145036</v>
      </c>
      <c r="G781" s="8">
        <v>7272</v>
      </c>
      <c r="H781" s="8">
        <v>59008</v>
      </c>
      <c r="I781" s="8">
        <v>1672816</v>
      </c>
      <c r="J781" s="8">
        <v>492136</v>
      </c>
      <c r="K781" s="8">
        <v>110808</v>
      </c>
      <c r="L781" s="8">
        <v>1343888</v>
      </c>
      <c r="M781" s="8">
        <v>110044</v>
      </c>
      <c r="N781" s="8">
        <v>414724</v>
      </c>
      <c r="O781" s="8">
        <v>4807320</v>
      </c>
      <c r="P781" s="8">
        <v>52024</v>
      </c>
      <c r="Q781" s="8">
        <v>80908</v>
      </c>
      <c r="R781" s="8">
        <v>1195668</v>
      </c>
      <c r="S781" s="8">
        <v>714720</v>
      </c>
      <c r="T781" s="8">
        <v>0</v>
      </c>
    </row>
    <row r="782" spans="1:20">
      <c r="A782" s="1">
        <v>44602</v>
      </c>
      <c r="B782" s="9">
        <f>nyse_gme_volume_by_exchange[[#This Row],[Off Exchange2]]/SUM(nyse_gme_volume_by_exchange[[#This Row],[NYSE National]:[LTSE]])</f>
        <v>0.43206933104402606</v>
      </c>
      <c r="C782" s="12">
        <f>SUM(nyse_gme_volume_by_exchange[[#This Row],[NYSE National]:[LTSE]])</f>
        <v>14826028</v>
      </c>
      <c r="D782" s="8">
        <v>57216</v>
      </c>
      <c r="E782" s="8">
        <v>95704</v>
      </c>
      <c r="F782" s="8">
        <v>155040</v>
      </c>
      <c r="G782" s="8">
        <v>19700</v>
      </c>
      <c r="H782" s="8">
        <v>77708</v>
      </c>
      <c r="I782" s="8">
        <v>2305008</v>
      </c>
      <c r="J782" s="8">
        <v>597052</v>
      </c>
      <c r="K782" s="8">
        <v>117736</v>
      </c>
      <c r="L782" s="8">
        <v>1899920</v>
      </c>
      <c r="M782" s="8">
        <v>158988</v>
      </c>
      <c r="N782" s="8">
        <v>596400</v>
      </c>
      <c r="O782" s="8">
        <v>6405872</v>
      </c>
      <c r="P782" s="8">
        <v>61492</v>
      </c>
      <c r="Q782" s="8">
        <v>83452</v>
      </c>
      <c r="R782" s="8">
        <v>1560836</v>
      </c>
      <c r="S782" s="8">
        <v>633904</v>
      </c>
      <c r="T782" s="8">
        <v>0</v>
      </c>
    </row>
    <row r="783" spans="1:20">
      <c r="A783" s="1">
        <v>44601</v>
      </c>
      <c r="B783" s="9">
        <f>nyse_gme_volume_by_exchange[[#This Row],[Off Exchange2]]/SUM(nyse_gme_volume_by_exchange[[#This Row],[NYSE National]:[LTSE]])</f>
        <v>0.44660283307364568</v>
      </c>
      <c r="C783" s="12">
        <f>SUM(nyse_gme_volume_by_exchange[[#This Row],[NYSE National]:[LTSE]])</f>
        <v>15467300</v>
      </c>
      <c r="D783" s="8">
        <v>52624</v>
      </c>
      <c r="E783" s="8">
        <v>143032</v>
      </c>
      <c r="F783" s="8">
        <v>60088</v>
      </c>
      <c r="G783" s="8">
        <v>15816</v>
      </c>
      <c r="H783" s="8">
        <v>115144</v>
      </c>
      <c r="I783" s="8">
        <v>2094484</v>
      </c>
      <c r="J783" s="8">
        <v>872116</v>
      </c>
      <c r="K783" s="8">
        <v>215256</v>
      </c>
      <c r="L783" s="8">
        <v>1873032</v>
      </c>
      <c r="M783" s="8">
        <v>172092</v>
      </c>
      <c r="N783" s="8">
        <v>551952</v>
      </c>
      <c r="O783" s="8">
        <v>6907740</v>
      </c>
      <c r="P783" s="8">
        <v>48392</v>
      </c>
      <c r="Q783" s="8">
        <v>85352</v>
      </c>
      <c r="R783" s="8">
        <v>1585408</v>
      </c>
      <c r="S783" s="8">
        <v>674772</v>
      </c>
      <c r="T783" s="8">
        <v>0</v>
      </c>
    </row>
    <row r="784" spans="1:20">
      <c r="A784" s="1">
        <v>44600</v>
      </c>
      <c r="B784" s="9">
        <f>nyse_gme_volume_by_exchange[[#This Row],[Off Exchange2]]/SUM(nyse_gme_volume_by_exchange[[#This Row],[NYSE National]:[LTSE]])</f>
        <v>0.47474468266132464</v>
      </c>
      <c r="C784" s="12">
        <f>SUM(nyse_gme_volume_by_exchange[[#This Row],[NYSE National]:[LTSE]])</f>
        <v>19839624</v>
      </c>
      <c r="D784" s="8">
        <v>87280</v>
      </c>
      <c r="E784" s="8">
        <v>156044</v>
      </c>
      <c r="F784" s="8">
        <v>73192</v>
      </c>
      <c r="G784" s="8">
        <v>2824</v>
      </c>
      <c r="H784" s="8">
        <v>123336</v>
      </c>
      <c r="I784" s="8">
        <v>2257136</v>
      </c>
      <c r="J784" s="8">
        <v>899044</v>
      </c>
      <c r="K784" s="8">
        <v>238660</v>
      </c>
      <c r="L784" s="8">
        <v>2402340</v>
      </c>
      <c r="M784" s="8">
        <v>228212</v>
      </c>
      <c r="N784" s="8">
        <v>809116</v>
      </c>
      <c r="O784" s="8">
        <v>9418756</v>
      </c>
      <c r="P784" s="8">
        <v>58240</v>
      </c>
      <c r="Q784" s="8">
        <v>61884</v>
      </c>
      <c r="R784" s="8">
        <v>2053796</v>
      </c>
      <c r="S784" s="8">
        <v>969764</v>
      </c>
      <c r="T784" s="8">
        <v>0</v>
      </c>
    </row>
    <row r="785" spans="1:20">
      <c r="A785" s="1">
        <v>44599</v>
      </c>
      <c r="B785" s="9">
        <f>nyse_gme_volume_by_exchange[[#This Row],[Off Exchange2]]/SUM(nyse_gme_volume_by_exchange[[#This Row],[NYSE National]:[LTSE]])</f>
        <v>0.38279679783915532</v>
      </c>
      <c r="C785" s="12">
        <f>SUM(nyse_gme_volume_by_exchange[[#This Row],[NYSE National]:[LTSE]])</f>
        <v>7037248</v>
      </c>
      <c r="D785" s="8">
        <v>29728</v>
      </c>
      <c r="E785" s="8">
        <v>37400</v>
      </c>
      <c r="F785" s="8">
        <v>100104</v>
      </c>
      <c r="G785" s="8">
        <v>21368</v>
      </c>
      <c r="H785" s="8">
        <v>32532</v>
      </c>
      <c r="I785" s="8">
        <v>1291828</v>
      </c>
      <c r="J785" s="8">
        <v>250448</v>
      </c>
      <c r="K785" s="8">
        <v>73500</v>
      </c>
      <c r="L785" s="8">
        <v>765644</v>
      </c>
      <c r="M785" s="8">
        <v>109932</v>
      </c>
      <c r="N785" s="8">
        <v>218244</v>
      </c>
      <c r="O785" s="8">
        <v>2693836</v>
      </c>
      <c r="P785" s="8">
        <v>25036</v>
      </c>
      <c r="Q785" s="8">
        <v>31788</v>
      </c>
      <c r="R785" s="8">
        <v>993484</v>
      </c>
      <c r="S785" s="8">
        <v>362376</v>
      </c>
      <c r="T785" s="8">
        <v>0</v>
      </c>
    </row>
    <row r="786" spans="1:20">
      <c r="A786" s="1">
        <v>44596</v>
      </c>
      <c r="B786" s="9">
        <f>nyse_gme_volume_by_exchange[[#This Row],[Off Exchange2]]/SUM(nyse_gme_volume_by_exchange[[#This Row],[NYSE National]:[LTSE]])</f>
        <v>0.44781520365892225</v>
      </c>
      <c r="C786" s="12">
        <f>SUM(nyse_gme_volume_by_exchange[[#This Row],[NYSE National]:[LTSE]])</f>
        <v>7627164</v>
      </c>
      <c r="D786" s="8">
        <v>29564</v>
      </c>
      <c r="E786" s="8">
        <v>37364</v>
      </c>
      <c r="F786" s="8">
        <v>107448</v>
      </c>
      <c r="G786" s="8">
        <v>18912</v>
      </c>
      <c r="H786" s="8">
        <v>44536</v>
      </c>
      <c r="I786" s="8">
        <v>1155616</v>
      </c>
      <c r="J786" s="8">
        <v>279232</v>
      </c>
      <c r="K786" s="8">
        <v>52668</v>
      </c>
      <c r="L786" s="8">
        <v>943276</v>
      </c>
      <c r="M786" s="8">
        <v>106952</v>
      </c>
      <c r="N786" s="8">
        <v>213392</v>
      </c>
      <c r="O786" s="8">
        <v>3415560</v>
      </c>
      <c r="P786" s="8">
        <v>23592</v>
      </c>
      <c r="Q786" s="8">
        <v>26568</v>
      </c>
      <c r="R786" s="8">
        <v>681360</v>
      </c>
      <c r="S786" s="8">
        <v>491124</v>
      </c>
      <c r="T786" s="8">
        <v>0</v>
      </c>
    </row>
    <row r="787" spans="1:20">
      <c r="A787" s="1">
        <v>44595</v>
      </c>
      <c r="B787" s="9">
        <f>nyse_gme_volume_by_exchange[[#This Row],[Off Exchange2]]/SUM(nyse_gme_volume_by_exchange[[#This Row],[NYSE National]:[LTSE]])</f>
        <v>0.38001037566402568</v>
      </c>
      <c r="C787" s="12">
        <f>SUM(nyse_gme_volume_by_exchange[[#This Row],[NYSE National]:[LTSE]])</f>
        <v>10709676</v>
      </c>
      <c r="D787" s="8">
        <v>72612</v>
      </c>
      <c r="E787" s="8">
        <v>131976</v>
      </c>
      <c r="F787" s="8">
        <v>28972</v>
      </c>
      <c r="G787" s="8">
        <v>23076</v>
      </c>
      <c r="H787" s="8">
        <v>111640</v>
      </c>
      <c r="I787" s="8">
        <v>1573404</v>
      </c>
      <c r="J787" s="8">
        <v>390876</v>
      </c>
      <c r="K787" s="8">
        <v>732464</v>
      </c>
      <c r="L787" s="8">
        <v>965272</v>
      </c>
      <c r="M787" s="8">
        <v>108412</v>
      </c>
      <c r="N787" s="8">
        <v>558472</v>
      </c>
      <c r="O787" s="8">
        <v>4069788</v>
      </c>
      <c r="P787" s="8">
        <v>88220</v>
      </c>
      <c r="Q787" s="8">
        <v>53136</v>
      </c>
      <c r="R787" s="8">
        <v>1227100</v>
      </c>
      <c r="S787" s="8">
        <v>574256</v>
      </c>
      <c r="T787" s="8">
        <v>0</v>
      </c>
    </row>
    <row r="788" spans="1:20">
      <c r="A788" s="1">
        <v>44594</v>
      </c>
      <c r="B788" s="9">
        <f>nyse_gme_volume_by_exchange[[#This Row],[Off Exchange2]]/SUM(nyse_gme_volume_by_exchange[[#This Row],[NYSE National]:[LTSE]])</f>
        <v>0.43863530180989568</v>
      </c>
      <c r="C788" s="12">
        <f>SUM(nyse_gme_volume_by_exchange[[#This Row],[NYSE National]:[LTSE]])</f>
        <v>13116336</v>
      </c>
      <c r="D788" s="8">
        <v>53084</v>
      </c>
      <c r="E788" s="8">
        <v>75980</v>
      </c>
      <c r="F788" s="8">
        <v>126616</v>
      </c>
      <c r="G788" s="8">
        <v>22428</v>
      </c>
      <c r="H788" s="8">
        <v>49372</v>
      </c>
      <c r="I788" s="8">
        <v>2103044</v>
      </c>
      <c r="J788" s="8">
        <v>529240</v>
      </c>
      <c r="K788" s="8">
        <v>184944</v>
      </c>
      <c r="L788" s="8">
        <v>1203332</v>
      </c>
      <c r="M788" s="8">
        <v>157888</v>
      </c>
      <c r="N788" s="8">
        <v>536144</v>
      </c>
      <c r="O788" s="8">
        <v>5753288</v>
      </c>
      <c r="P788" s="8">
        <v>28096</v>
      </c>
      <c r="Q788" s="8">
        <v>78984</v>
      </c>
      <c r="R788" s="8">
        <v>1348232</v>
      </c>
      <c r="S788" s="8">
        <v>865664</v>
      </c>
      <c r="T788" s="8">
        <v>0</v>
      </c>
    </row>
    <row r="789" spans="1:20">
      <c r="A789" s="1">
        <v>44593</v>
      </c>
      <c r="B789" s="9">
        <f>nyse_gme_volume_by_exchange[[#This Row],[Off Exchange2]]/SUM(nyse_gme_volume_by_exchange[[#This Row],[NYSE National]:[LTSE]])</f>
        <v>0.44891545710141689</v>
      </c>
      <c r="C789" s="12">
        <f>SUM(nyse_gme_volume_by_exchange[[#This Row],[NYSE National]:[LTSE]])</f>
        <v>13847124</v>
      </c>
      <c r="D789" s="8">
        <v>37308</v>
      </c>
      <c r="E789" s="8">
        <v>69304</v>
      </c>
      <c r="F789" s="8">
        <v>40576</v>
      </c>
      <c r="G789" s="8">
        <v>26048</v>
      </c>
      <c r="H789" s="8">
        <v>53044</v>
      </c>
      <c r="I789" s="8">
        <v>1931384</v>
      </c>
      <c r="J789" s="8">
        <v>530952</v>
      </c>
      <c r="K789" s="8">
        <v>151532</v>
      </c>
      <c r="L789" s="8">
        <v>1429844</v>
      </c>
      <c r="M789" s="8">
        <v>181092</v>
      </c>
      <c r="N789" s="8">
        <v>694004</v>
      </c>
      <c r="O789" s="8">
        <v>6216188</v>
      </c>
      <c r="P789" s="8">
        <v>24048</v>
      </c>
      <c r="Q789" s="8">
        <v>103984</v>
      </c>
      <c r="R789" s="8">
        <v>1746996</v>
      </c>
      <c r="S789" s="8">
        <v>610820</v>
      </c>
      <c r="T789" s="8">
        <v>0</v>
      </c>
    </row>
    <row r="790" spans="1:20">
      <c r="A790" s="1">
        <v>44592</v>
      </c>
      <c r="B790" s="9">
        <f>nyse_gme_volume_by_exchange[[#This Row],[Off Exchange2]]/SUM(nyse_gme_volume_by_exchange[[#This Row],[NYSE National]:[LTSE]])</f>
        <v>0.46079379283282312</v>
      </c>
      <c r="C790" s="12">
        <f>SUM(nyse_gme_volume_by_exchange[[#This Row],[NYSE National]:[LTSE]])</f>
        <v>13995692</v>
      </c>
      <c r="D790" s="8">
        <v>37840</v>
      </c>
      <c r="E790" s="8">
        <v>75464</v>
      </c>
      <c r="F790" s="8">
        <v>103956</v>
      </c>
      <c r="G790" s="8">
        <v>12096</v>
      </c>
      <c r="H790" s="8">
        <v>59872</v>
      </c>
      <c r="I790" s="8">
        <v>2175292</v>
      </c>
      <c r="J790" s="8">
        <v>490900</v>
      </c>
      <c r="K790" s="8">
        <v>132236</v>
      </c>
      <c r="L790" s="8">
        <v>1343216</v>
      </c>
      <c r="M790" s="8">
        <v>206576</v>
      </c>
      <c r="N790" s="8">
        <v>525540</v>
      </c>
      <c r="O790" s="8">
        <v>6449128</v>
      </c>
      <c r="P790" s="8">
        <v>32480</v>
      </c>
      <c r="Q790" s="8">
        <v>34608</v>
      </c>
      <c r="R790" s="8">
        <v>1759092</v>
      </c>
      <c r="S790" s="8">
        <v>557396</v>
      </c>
      <c r="T790" s="8">
        <v>0</v>
      </c>
    </row>
    <row r="791" spans="1:20">
      <c r="A791" s="1">
        <v>44589</v>
      </c>
      <c r="B791" s="9">
        <f>nyse_gme_volume_by_exchange[[#This Row],[Off Exchange2]]/SUM(nyse_gme_volume_by_exchange[[#This Row],[NYSE National]:[LTSE]])</f>
        <v>0.4083933384409798</v>
      </c>
      <c r="C791" s="12">
        <f>SUM(nyse_gme_volume_by_exchange[[#This Row],[NYSE National]:[LTSE]])</f>
        <v>16430268</v>
      </c>
      <c r="D791" s="8">
        <v>119372</v>
      </c>
      <c r="E791" s="8">
        <v>124692</v>
      </c>
      <c r="F791" s="8">
        <v>82976</v>
      </c>
      <c r="G791" s="8">
        <v>36704</v>
      </c>
      <c r="H791" s="8">
        <v>80700</v>
      </c>
      <c r="I791" s="8">
        <v>2447484</v>
      </c>
      <c r="J791" s="8">
        <v>701500</v>
      </c>
      <c r="K791" s="8">
        <v>371356</v>
      </c>
      <c r="L791" s="8">
        <v>1591812</v>
      </c>
      <c r="M791" s="8">
        <v>179424</v>
      </c>
      <c r="N791" s="8">
        <v>754920</v>
      </c>
      <c r="O791" s="8">
        <v>6710012</v>
      </c>
      <c r="P791" s="8">
        <v>88400</v>
      </c>
      <c r="Q791" s="8">
        <v>46780</v>
      </c>
      <c r="R791" s="8">
        <v>2062476</v>
      </c>
      <c r="S791" s="8">
        <v>1031660</v>
      </c>
      <c r="T791" s="8">
        <v>0</v>
      </c>
    </row>
    <row r="792" spans="1:20">
      <c r="A792" s="1">
        <v>44588</v>
      </c>
      <c r="B792" s="9">
        <f>nyse_gme_volume_by_exchange[[#This Row],[Off Exchange2]]/SUM(nyse_gme_volume_by_exchange[[#This Row],[NYSE National]:[LTSE]])</f>
        <v>0.42562269240725348</v>
      </c>
      <c r="C792" s="12">
        <f>SUM(nyse_gme_volume_by_exchange[[#This Row],[NYSE National]:[LTSE]])</f>
        <v>14679800</v>
      </c>
      <c r="D792" s="8">
        <v>61676</v>
      </c>
      <c r="E792" s="8">
        <v>111788</v>
      </c>
      <c r="F792" s="8">
        <v>62900</v>
      </c>
      <c r="G792" s="8">
        <v>21032</v>
      </c>
      <c r="H792" s="8">
        <v>99380</v>
      </c>
      <c r="I792" s="8">
        <v>2020524</v>
      </c>
      <c r="J792" s="8">
        <v>633060</v>
      </c>
      <c r="K792" s="8">
        <v>171716</v>
      </c>
      <c r="L792" s="8">
        <v>1391744</v>
      </c>
      <c r="M792" s="8">
        <v>171228</v>
      </c>
      <c r="N792" s="8">
        <v>640096</v>
      </c>
      <c r="O792" s="8">
        <v>6248056</v>
      </c>
      <c r="P792" s="8">
        <v>48708</v>
      </c>
      <c r="Q792" s="8">
        <v>96640</v>
      </c>
      <c r="R792" s="8">
        <v>2084264</v>
      </c>
      <c r="S792" s="8">
        <v>816988</v>
      </c>
      <c r="T792" s="8">
        <v>0</v>
      </c>
    </row>
    <row r="793" spans="1:20">
      <c r="A793" s="1">
        <v>44587</v>
      </c>
      <c r="B793" s="9">
        <f>nyse_gme_volume_by_exchange[[#This Row],[Off Exchange2]]/SUM(nyse_gme_volume_by_exchange[[#This Row],[NYSE National]:[LTSE]])</f>
        <v>0.43076048465230499</v>
      </c>
      <c r="C793" s="12">
        <f>SUM(nyse_gme_volume_by_exchange[[#This Row],[NYSE National]:[LTSE]])</f>
        <v>33329956</v>
      </c>
      <c r="D793" s="8">
        <v>177916</v>
      </c>
      <c r="E793" s="8">
        <v>327016</v>
      </c>
      <c r="F793" s="8">
        <v>231720</v>
      </c>
      <c r="G793" s="8">
        <v>110340</v>
      </c>
      <c r="H793" s="8">
        <v>260832</v>
      </c>
      <c r="I793" s="8">
        <v>3788572</v>
      </c>
      <c r="J793" s="8">
        <v>1869456</v>
      </c>
      <c r="K793" s="8">
        <v>424584</v>
      </c>
      <c r="L793" s="8">
        <v>3246612</v>
      </c>
      <c r="M793" s="8">
        <v>482560</v>
      </c>
      <c r="N793" s="8">
        <v>1605964</v>
      </c>
      <c r="O793" s="8">
        <v>14357228</v>
      </c>
      <c r="P793" s="8">
        <v>193964</v>
      </c>
      <c r="Q793" s="8">
        <v>268608</v>
      </c>
      <c r="R793" s="8">
        <v>4483316</v>
      </c>
      <c r="S793" s="8">
        <v>1501268</v>
      </c>
      <c r="T793" s="8">
        <v>0</v>
      </c>
    </row>
    <row r="794" spans="1:20">
      <c r="A794" s="1">
        <v>44586</v>
      </c>
      <c r="B794" s="9">
        <f>nyse_gme_volume_by_exchange[[#This Row],[Off Exchange2]]/SUM(nyse_gme_volume_by_exchange[[#This Row],[NYSE National]:[LTSE]])</f>
        <v>0.38362629875898308</v>
      </c>
      <c r="C794" s="12">
        <f>SUM(nyse_gme_volume_by_exchange[[#This Row],[NYSE National]:[LTSE]])</f>
        <v>14296340</v>
      </c>
      <c r="D794" s="8">
        <v>101148</v>
      </c>
      <c r="E794" s="8">
        <v>185208</v>
      </c>
      <c r="F794" s="8">
        <v>46508</v>
      </c>
      <c r="G794" s="8">
        <v>4732</v>
      </c>
      <c r="H794" s="8">
        <v>81724</v>
      </c>
      <c r="I794" s="8">
        <v>2785572</v>
      </c>
      <c r="J794" s="8">
        <v>737576</v>
      </c>
      <c r="K794" s="8">
        <v>277584</v>
      </c>
      <c r="L794" s="8">
        <v>1253552</v>
      </c>
      <c r="M794" s="8">
        <v>172816</v>
      </c>
      <c r="N794" s="8">
        <v>547988</v>
      </c>
      <c r="O794" s="8">
        <v>5484452</v>
      </c>
      <c r="P794" s="8">
        <v>83704</v>
      </c>
      <c r="Q794" s="8">
        <v>68744</v>
      </c>
      <c r="R794" s="8">
        <v>1712912</v>
      </c>
      <c r="S794" s="8">
        <v>752120</v>
      </c>
      <c r="T794" s="8">
        <v>0</v>
      </c>
    </row>
    <row r="795" spans="1:20">
      <c r="A795" s="1">
        <v>44585</v>
      </c>
      <c r="B795" s="9">
        <f>nyse_gme_volume_by_exchange[[#This Row],[Off Exchange2]]/SUM(nyse_gme_volume_by_exchange[[#This Row],[NYSE National]:[LTSE]])</f>
        <v>0.36865961907239569</v>
      </c>
      <c r="C795" s="12">
        <f>SUM(nyse_gme_volume_by_exchange[[#This Row],[NYSE National]:[LTSE]])</f>
        <v>25061980</v>
      </c>
      <c r="D795" s="8">
        <v>137644</v>
      </c>
      <c r="E795" s="8">
        <v>269928</v>
      </c>
      <c r="F795" s="8">
        <v>93308</v>
      </c>
      <c r="G795" s="8">
        <v>67000</v>
      </c>
      <c r="H795" s="8">
        <v>173860</v>
      </c>
      <c r="I795" s="8">
        <v>4562248</v>
      </c>
      <c r="J795" s="8">
        <v>1385956</v>
      </c>
      <c r="K795" s="8">
        <v>449432</v>
      </c>
      <c r="L795" s="8">
        <v>2618424</v>
      </c>
      <c r="M795" s="8">
        <v>355988</v>
      </c>
      <c r="N795" s="8">
        <v>1026292</v>
      </c>
      <c r="O795" s="8">
        <v>9239340</v>
      </c>
      <c r="P795" s="8">
        <v>166920</v>
      </c>
      <c r="Q795" s="8">
        <v>85856</v>
      </c>
      <c r="R795" s="8">
        <v>3115160</v>
      </c>
      <c r="S795" s="8">
        <v>1314624</v>
      </c>
      <c r="T795" s="8">
        <v>0</v>
      </c>
    </row>
    <row r="796" spans="1:20">
      <c r="A796" s="1">
        <v>44582</v>
      </c>
      <c r="B796" s="9">
        <f>nyse_gme_volume_by_exchange[[#This Row],[Off Exchange2]]/SUM(nyse_gme_volume_by_exchange[[#This Row],[NYSE National]:[LTSE]])</f>
        <v>0.40248780546024598</v>
      </c>
      <c r="C796" s="12">
        <f>SUM(nyse_gme_volume_by_exchange[[#This Row],[NYSE National]:[LTSE]])</f>
        <v>22119736</v>
      </c>
      <c r="D796" s="8">
        <v>87992</v>
      </c>
      <c r="E796" s="8">
        <v>141696</v>
      </c>
      <c r="F796" s="8">
        <v>102000</v>
      </c>
      <c r="G796" s="8">
        <v>40764</v>
      </c>
      <c r="H796" s="8">
        <v>122908</v>
      </c>
      <c r="I796" s="8">
        <v>3803092</v>
      </c>
      <c r="J796" s="8">
        <v>1103464</v>
      </c>
      <c r="K796" s="8">
        <v>265360</v>
      </c>
      <c r="L796" s="8">
        <v>2103756</v>
      </c>
      <c r="M796" s="8">
        <v>233548</v>
      </c>
      <c r="N796" s="8">
        <v>985828</v>
      </c>
      <c r="O796" s="8">
        <v>8902924</v>
      </c>
      <c r="P796" s="8">
        <v>186780</v>
      </c>
      <c r="Q796" s="8">
        <v>142284</v>
      </c>
      <c r="R796" s="8">
        <v>2858416</v>
      </c>
      <c r="S796" s="8">
        <v>1038924</v>
      </c>
      <c r="T796" s="8">
        <v>0</v>
      </c>
    </row>
    <row r="797" spans="1:20">
      <c r="A797" s="1">
        <v>44581</v>
      </c>
      <c r="B797" s="9">
        <f>nyse_gme_volume_by_exchange[[#This Row],[Off Exchange2]]/SUM(nyse_gme_volume_by_exchange[[#This Row],[NYSE National]:[LTSE]])</f>
        <v>0.38916719233827635</v>
      </c>
      <c r="C797" s="12">
        <f>SUM(nyse_gme_volume_by_exchange[[#This Row],[NYSE National]:[LTSE]])</f>
        <v>11680296</v>
      </c>
      <c r="D797" s="8">
        <v>38020</v>
      </c>
      <c r="E797" s="8">
        <v>58560</v>
      </c>
      <c r="F797" s="8">
        <v>37764</v>
      </c>
      <c r="G797" s="8">
        <v>35032</v>
      </c>
      <c r="H797" s="8">
        <v>64220</v>
      </c>
      <c r="I797" s="8">
        <v>2154504</v>
      </c>
      <c r="J797" s="8">
        <v>520280</v>
      </c>
      <c r="K797" s="8">
        <v>139536</v>
      </c>
      <c r="L797" s="8">
        <v>1262812</v>
      </c>
      <c r="M797" s="8">
        <v>155608</v>
      </c>
      <c r="N797" s="8">
        <v>579512</v>
      </c>
      <c r="O797" s="8">
        <v>4545588</v>
      </c>
      <c r="P797" s="8">
        <v>41928</v>
      </c>
      <c r="Q797" s="8">
        <v>117764</v>
      </c>
      <c r="R797" s="8">
        <v>1337184</v>
      </c>
      <c r="S797" s="8">
        <v>591984</v>
      </c>
      <c r="T797" s="8">
        <v>0</v>
      </c>
    </row>
    <row r="798" spans="1:20">
      <c r="A798" s="1">
        <v>44580</v>
      </c>
      <c r="B798" s="9">
        <f>nyse_gme_volume_by_exchange[[#This Row],[Off Exchange2]]/SUM(nyse_gme_volume_by_exchange[[#This Row],[NYSE National]:[LTSE]])</f>
        <v>0.35049996297186942</v>
      </c>
      <c r="C798" s="12">
        <f>SUM(nyse_gme_volume_by_exchange[[#This Row],[NYSE National]:[LTSE]])</f>
        <v>9614312</v>
      </c>
      <c r="D798" s="8">
        <v>39552</v>
      </c>
      <c r="E798" s="8">
        <v>69096</v>
      </c>
      <c r="F798" s="8">
        <v>47520</v>
      </c>
      <c r="G798" s="8">
        <v>38616</v>
      </c>
      <c r="H798" s="8">
        <v>72668</v>
      </c>
      <c r="I798" s="8">
        <v>1819120</v>
      </c>
      <c r="J798" s="8">
        <v>339020</v>
      </c>
      <c r="K798" s="8">
        <v>225096</v>
      </c>
      <c r="L798" s="8">
        <v>1107704</v>
      </c>
      <c r="M798" s="8">
        <v>109416</v>
      </c>
      <c r="N798" s="8">
        <v>452440</v>
      </c>
      <c r="O798" s="8">
        <v>3369816</v>
      </c>
      <c r="P798" s="8">
        <v>88892</v>
      </c>
      <c r="Q798" s="8">
        <v>60512</v>
      </c>
      <c r="R798" s="8">
        <v>1167828</v>
      </c>
      <c r="S798" s="8">
        <v>607016</v>
      </c>
      <c r="T798" s="8">
        <v>0</v>
      </c>
    </row>
    <row r="799" spans="1:20">
      <c r="A799" s="1">
        <v>44579</v>
      </c>
      <c r="B799" s="9">
        <f>nyse_gme_volume_by_exchange[[#This Row],[Off Exchange2]]/SUM(nyse_gme_volume_by_exchange[[#This Row],[NYSE National]:[LTSE]])</f>
        <v>0.38286845414446152</v>
      </c>
      <c r="C799" s="12">
        <f>SUM(nyse_gme_volume_by_exchange[[#This Row],[NYSE National]:[LTSE]])</f>
        <v>15036308</v>
      </c>
      <c r="D799" s="8">
        <v>66064</v>
      </c>
      <c r="E799" s="8">
        <v>146548</v>
      </c>
      <c r="F799" s="8">
        <v>76000</v>
      </c>
      <c r="G799" s="8">
        <v>19932</v>
      </c>
      <c r="H799" s="8">
        <v>140028</v>
      </c>
      <c r="I799" s="8">
        <v>2511836</v>
      </c>
      <c r="J799" s="8">
        <v>668848</v>
      </c>
      <c r="K799" s="8">
        <v>261728</v>
      </c>
      <c r="L799" s="8">
        <v>1665016</v>
      </c>
      <c r="M799" s="8">
        <v>237696</v>
      </c>
      <c r="N799" s="8">
        <v>782456</v>
      </c>
      <c r="O799" s="8">
        <v>5756928</v>
      </c>
      <c r="P799" s="8">
        <v>38284</v>
      </c>
      <c r="Q799" s="8">
        <v>36112</v>
      </c>
      <c r="R799" s="8">
        <v>1840236</v>
      </c>
      <c r="S799" s="8">
        <v>788596</v>
      </c>
      <c r="T799" s="8">
        <v>0</v>
      </c>
    </row>
    <row r="800" spans="1:20">
      <c r="A800" s="1">
        <v>44575</v>
      </c>
      <c r="B800" s="9">
        <f>nyse_gme_volume_by_exchange[[#This Row],[Off Exchange2]]/SUM(nyse_gme_volume_by_exchange[[#This Row],[NYSE National]:[LTSE]])</f>
        <v>0.38857608884802491</v>
      </c>
      <c r="C800" s="12">
        <f>SUM(nyse_gme_volume_by_exchange[[#This Row],[NYSE National]:[LTSE]])</f>
        <v>15400680</v>
      </c>
      <c r="D800" s="8">
        <v>49580</v>
      </c>
      <c r="E800" s="8">
        <v>121880</v>
      </c>
      <c r="F800" s="8">
        <v>70940</v>
      </c>
      <c r="G800" s="8">
        <v>63824</v>
      </c>
      <c r="H800" s="8">
        <v>98332</v>
      </c>
      <c r="I800" s="8">
        <v>2501156</v>
      </c>
      <c r="J800" s="8">
        <v>859064</v>
      </c>
      <c r="K800" s="8">
        <v>184624</v>
      </c>
      <c r="L800" s="8">
        <v>2049728</v>
      </c>
      <c r="M800" s="8">
        <v>233916</v>
      </c>
      <c r="N800" s="8">
        <v>619016</v>
      </c>
      <c r="O800" s="8">
        <v>5984336</v>
      </c>
      <c r="P800" s="8">
        <v>33192</v>
      </c>
      <c r="Q800" s="8">
        <v>195172</v>
      </c>
      <c r="R800" s="8">
        <v>1469924</v>
      </c>
      <c r="S800" s="8">
        <v>865996</v>
      </c>
      <c r="T800" s="8">
        <v>0</v>
      </c>
    </row>
    <row r="801" spans="1:20">
      <c r="A801" s="1">
        <v>44574</v>
      </c>
      <c r="B801" s="9">
        <f>nyse_gme_volume_by_exchange[[#This Row],[Off Exchange2]]/SUM(nyse_gme_volume_by_exchange[[#This Row],[NYSE National]:[LTSE]])</f>
        <v>0.40547693413927149</v>
      </c>
      <c r="C801" s="12">
        <f>SUM(nyse_gme_volume_by_exchange[[#This Row],[NYSE National]:[LTSE]])</f>
        <v>8900600</v>
      </c>
      <c r="D801" s="8">
        <v>22764</v>
      </c>
      <c r="E801" s="8">
        <v>52536</v>
      </c>
      <c r="F801" s="8">
        <v>54076</v>
      </c>
      <c r="G801" s="8">
        <v>17972</v>
      </c>
      <c r="H801" s="8">
        <v>67748</v>
      </c>
      <c r="I801" s="8">
        <v>1506816</v>
      </c>
      <c r="J801" s="8">
        <v>444056</v>
      </c>
      <c r="K801" s="8">
        <v>99516</v>
      </c>
      <c r="L801" s="8">
        <v>1359988</v>
      </c>
      <c r="M801" s="8">
        <v>111264</v>
      </c>
      <c r="N801" s="8">
        <v>322316</v>
      </c>
      <c r="O801" s="8">
        <v>3608988</v>
      </c>
      <c r="P801" s="8">
        <v>38992</v>
      </c>
      <c r="Q801" s="8">
        <v>38544</v>
      </c>
      <c r="R801" s="8">
        <v>754672</v>
      </c>
      <c r="S801" s="8">
        <v>400352</v>
      </c>
      <c r="T801" s="8">
        <v>0</v>
      </c>
    </row>
    <row r="802" spans="1:20">
      <c r="A802" s="1">
        <v>44573</v>
      </c>
      <c r="B802" s="9">
        <f>nyse_gme_volume_by_exchange[[#This Row],[Off Exchange2]]/SUM(nyse_gme_volume_by_exchange[[#This Row],[NYSE National]:[LTSE]])</f>
        <v>0.42238947454026082</v>
      </c>
      <c r="C802" s="12">
        <f>SUM(nyse_gme_volume_by_exchange[[#This Row],[NYSE National]:[LTSE]])</f>
        <v>6295744</v>
      </c>
      <c r="D802" s="8">
        <v>16016</v>
      </c>
      <c r="E802" s="8">
        <v>40732</v>
      </c>
      <c r="F802" s="8">
        <v>7448</v>
      </c>
      <c r="G802" s="8">
        <v>38252</v>
      </c>
      <c r="H802" s="8">
        <v>25080</v>
      </c>
      <c r="I802" s="8">
        <v>1030136</v>
      </c>
      <c r="J802" s="8">
        <v>237948</v>
      </c>
      <c r="K802" s="8">
        <v>79564</v>
      </c>
      <c r="L802" s="8">
        <v>937120</v>
      </c>
      <c r="M802" s="8">
        <v>101484</v>
      </c>
      <c r="N802" s="8">
        <v>221772</v>
      </c>
      <c r="O802" s="8">
        <v>2659256</v>
      </c>
      <c r="P802" s="8">
        <v>41352</v>
      </c>
      <c r="Q802" s="8">
        <v>26908</v>
      </c>
      <c r="R802" s="8">
        <v>520940</v>
      </c>
      <c r="S802" s="8">
        <v>311736</v>
      </c>
      <c r="T802" s="8">
        <v>0</v>
      </c>
    </row>
    <row r="803" spans="1:20">
      <c r="A803" s="1">
        <v>44572</v>
      </c>
      <c r="B803" s="9">
        <f>nyse_gme_volume_by_exchange[[#This Row],[Off Exchange2]]/SUM(nyse_gme_volume_by_exchange[[#This Row],[NYSE National]:[LTSE]])</f>
        <v>0.3950558544049585</v>
      </c>
      <c r="C803" s="12">
        <f>SUM(nyse_gme_volume_by_exchange[[#This Row],[NYSE National]:[LTSE]])</f>
        <v>10332220</v>
      </c>
      <c r="D803" s="8">
        <v>29264</v>
      </c>
      <c r="E803" s="8">
        <v>60160</v>
      </c>
      <c r="F803" s="8">
        <v>28196</v>
      </c>
      <c r="G803" s="8">
        <v>8188</v>
      </c>
      <c r="H803" s="8">
        <v>54912</v>
      </c>
      <c r="I803" s="8">
        <v>1285200</v>
      </c>
      <c r="J803" s="8">
        <v>318704</v>
      </c>
      <c r="K803" s="8">
        <v>199040</v>
      </c>
      <c r="L803" s="8">
        <v>1478592</v>
      </c>
      <c r="M803" s="8">
        <v>124272</v>
      </c>
      <c r="N803" s="8">
        <v>394460</v>
      </c>
      <c r="O803" s="8">
        <v>4081804</v>
      </c>
      <c r="P803" s="8">
        <v>38564</v>
      </c>
      <c r="Q803" s="8">
        <v>31216</v>
      </c>
      <c r="R803" s="8">
        <v>1696664</v>
      </c>
      <c r="S803" s="8">
        <v>502984</v>
      </c>
      <c r="T803" s="8">
        <v>0</v>
      </c>
    </row>
    <row r="804" spans="1:20">
      <c r="A804" s="1">
        <v>44571</v>
      </c>
      <c r="B804" s="9">
        <f>nyse_gme_volume_by_exchange[[#This Row],[Off Exchange2]]/SUM(nyse_gme_volume_by_exchange[[#This Row],[NYSE National]:[LTSE]])</f>
        <v>0.40092660211719605</v>
      </c>
      <c r="C804" s="12">
        <f>SUM(nyse_gme_volume_by_exchange[[#This Row],[NYSE National]:[LTSE]])</f>
        <v>22046140</v>
      </c>
      <c r="D804" s="8">
        <v>197044</v>
      </c>
      <c r="E804" s="8">
        <v>401264</v>
      </c>
      <c r="F804" s="8">
        <v>81332</v>
      </c>
      <c r="G804" s="8">
        <v>45960</v>
      </c>
      <c r="H804" s="8">
        <v>176060</v>
      </c>
      <c r="I804" s="8">
        <v>3212588</v>
      </c>
      <c r="J804" s="8">
        <v>980552</v>
      </c>
      <c r="K804" s="8">
        <v>457420</v>
      </c>
      <c r="L804" s="8">
        <v>2350852</v>
      </c>
      <c r="M804" s="8">
        <v>334552</v>
      </c>
      <c r="N804" s="8">
        <v>1287008</v>
      </c>
      <c r="O804" s="8">
        <v>8838884</v>
      </c>
      <c r="P804" s="8">
        <v>48372</v>
      </c>
      <c r="Q804" s="8">
        <v>189992</v>
      </c>
      <c r="R804" s="8">
        <v>2347400</v>
      </c>
      <c r="S804" s="8">
        <v>1096860</v>
      </c>
      <c r="T804" s="8">
        <v>0</v>
      </c>
    </row>
    <row r="805" spans="1:20">
      <c r="A805" s="1">
        <v>44568</v>
      </c>
      <c r="B805" s="9">
        <f>nyse_gme_volume_by_exchange[[#This Row],[Off Exchange2]]/SUM(nyse_gme_volume_by_exchange[[#This Row],[NYSE National]:[LTSE]])</f>
        <v>0.44213373830705988</v>
      </c>
      <c r="C805" s="12">
        <f>SUM(nyse_gme_volume_by_exchange[[#This Row],[NYSE National]:[LTSE]])</f>
        <v>48506192</v>
      </c>
      <c r="D805" s="8">
        <v>111268</v>
      </c>
      <c r="E805" s="8">
        <v>306620</v>
      </c>
      <c r="F805" s="8">
        <v>162104</v>
      </c>
      <c r="G805" s="8">
        <v>77096</v>
      </c>
      <c r="H805" s="8">
        <v>287116</v>
      </c>
      <c r="I805" s="8">
        <v>5543904</v>
      </c>
      <c r="J805" s="8">
        <v>1453612</v>
      </c>
      <c r="K805" s="8">
        <v>505444</v>
      </c>
      <c r="L805" s="8">
        <v>6342272</v>
      </c>
      <c r="M805" s="8">
        <v>615612</v>
      </c>
      <c r="N805" s="8">
        <v>3902628</v>
      </c>
      <c r="O805" s="8">
        <v>21446224</v>
      </c>
      <c r="P805" s="8">
        <v>97792</v>
      </c>
      <c r="Q805" s="8">
        <v>275804</v>
      </c>
      <c r="R805" s="8">
        <v>5327596</v>
      </c>
      <c r="S805" s="8">
        <v>2051100</v>
      </c>
      <c r="T805" s="8">
        <v>0</v>
      </c>
    </row>
    <row r="806" spans="1:20">
      <c r="A806" s="1">
        <v>44567</v>
      </c>
      <c r="B806" s="9">
        <f>nyse_gme_volume_by_exchange[[#This Row],[Off Exchange2]]/SUM(nyse_gme_volume_by_exchange[[#This Row],[NYSE National]:[LTSE]])</f>
        <v>0.26779339979664074</v>
      </c>
      <c r="C806" s="12">
        <f>SUM(nyse_gme_volume_by_exchange[[#This Row],[NYSE National]:[LTSE]])</f>
        <v>24205436</v>
      </c>
      <c r="D806" s="8">
        <v>168240</v>
      </c>
      <c r="E806" s="8">
        <v>145444</v>
      </c>
      <c r="F806" s="8">
        <v>79508</v>
      </c>
      <c r="G806" s="8">
        <v>55724</v>
      </c>
      <c r="H806" s="8">
        <v>176592</v>
      </c>
      <c r="I806" s="8">
        <v>2221340</v>
      </c>
      <c r="J806" s="8">
        <v>685244</v>
      </c>
      <c r="K806" s="8">
        <v>554852</v>
      </c>
      <c r="L806" s="8">
        <v>3351884</v>
      </c>
      <c r="M806" s="8">
        <v>202956</v>
      </c>
      <c r="N806" s="8">
        <v>3888852</v>
      </c>
      <c r="O806" s="8">
        <v>6482056</v>
      </c>
      <c r="P806" s="8">
        <v>64532</v>
      </c>
      <c r="Q806" s="8">
        <v>116784</v>
      </c>
      <c r="R806" s="8">
        <v>5081180</v>
      </c>
      <c r="S806" s="8">
        <v>930248</v>
      </c>
      <c r="T806" s="8">
        <v>0</v>
      </c>
    </row>
    <row r="807" spans="1:20">
      <c r="A807" s="1">
        <v>44566</v>
      </c>
      <c r="B807" s="9">
        <f>nyse_gme_volume_by_exchange[[#This Row],[Off Exchange2]]/SUM(nyse_gme_volume_by_exchange[[#This Row],[NYSE National]:[LTSE]])</f>
        <v>0.37734817495511652</v>
      </c>
      <c r="C807" s="12">
        <f>SUM(nyse_gme_volume_by_exchange[[#This Row],[NYSE National]:[LTSE]])</f>
        <v>13586296</v>
      </c>
      <c r="D807" s="8">
        <v>106252</v>
      </c>
      <c r="E807" s="8">
        <v>162464</v>
      </c>
      <c r="F807" s="8">
        <v>55288</v>
      </c>
      <c r="G807" s="8">
        <v>36324</v>
      </c>
      <c r="H807" s="8">
        <v>109504</v>
      </c>
      <c r="I807" s="8">
        <v>2084408</v>
      </c>
      <c r="J807" s="8">
        <v>638996</v>
      </c>
      <c r="K807" s="8">
        <v>299108</v>
      </c>
      <c r="L807" s="8">
        <v>1970416</v>
      </c>
      <c r="M807" s="8">
        <v>132376</v>
      </c>
      <c r="N807" s="8">
        <v>545056</v>
      </c>
      <c r="O807" s="8">
        <v>5126764</v>
      </c>
      <c r="P807" s="8">
        <v>23760</v>
      </c>
      <c r="Q807" s="8">
        <v>31484</v>
      </c>
      <c r="R807" s="8">
        <v>1433320</v>
      </c>
      <c r="S807" s="8">
        <v>830776</v>
      </c>
      <c r="T807" s="8">
        <v>0</v>
      </c>
    </row>
    <row r="808" spans="1:20">
      <c r="A808" s="1">
        <v>44565</v>
      </c>
      <c r="B808" s="9">
        <f>nyse_gme_volume_by_exchange[[#This Row],[Off Exchange2]]/SUM(nyse_gme_volume_by_exchange[[#This Row],[NYSE National]:[LTSE]])</f>
        <v>0.3763883029920525</v>
      </c>
      <c r="C808" s="12">
        <f>SUM(nyse_gme_volume_by_exchange[[#This Row],[NYSE National]:[LTSE]])</f>
        <v>7339176</v>
      </c>
      <c r="D808" s="8">
        <v>36596</v>
      </c>
      <c r="E808" s="8">
        <v>75532</v>
      </c>
      <c r="F808" s="8">
        <v>30804</v>
      </c>
      <c r="G808" s="8">
        <v>10124</v>
      </c>
      <c r="H808" s="8">
        <v>64676</v>
      </c>
      <c r="I808" s="8">
        <v>1233152</v>
      </c>
      <c r="J808" s="8">
        <v>311528</v>
      </c>
      <c r="K808" s="8">
        <v>121408</v>
      </c>
      <c r="L808" s="8">
        <v>1158092</v>
      </c>
      <c r="M808" s="8">
        <v>87000</v>
      </c>
      <c r="N808" s="8">
        <v>236460</v>
      </c>
      <c r="O808" s="8">
        <v>2762380</v>
      </c>
      <c r="P808" s="8">
        <v>33332</v>
      </c>
      <c r="Q808" s="8">
        <v>31336</v>
      </c>
      <c r="R808" s="8">
        <v>698940</v>
      </c>
      <c r="S808" s="8">
        <v>447816</v>
      </c>
      <c r="T808" s="8">
        <v>0</v>
      </c>
    </row>
    <row r="809" spans="1:20">
      <c r="A809" s="1">
        <v>44564</v>
      </c>
      <c r="B809" s="9">
        <f>nyse_gme_volume_by_exchange[[#This Row],[Off Exchange2]]/SUM(nyse_gme_volume_by_exchange[[#This Row],[NYSE National]:[LTSE]])</f>
        <v>0.38280001213831183</v>
      </c>
      <c r="C809" s="12">
        <f>SUM(nyse_gme_volume_by_exchange[[#This Row],[NYSE National]:[LTSE]])</f>
        <v>5668004</v>
      </c>
      <c r="D809" s="8">
        <v>15936</v>
      </c>
      <c r="E809" s="8">
        <v>32316</v>
      </c>
      <c r="F809" s="8">
        <v>9876</v>
      </c>
      <c r="G809" s="8">
        <v>3928</v>
      </c>
      <c r="H809" s="8">
        <v>21708</v>
      </c>
      <c r="I809" s="8">
        <v>1015568</v>
      </c>
      <c r="J809" s="8">
        <v>224484</v>
      </c>
      <c r="K809" s="8">
        <v>52148</v>
      </c>
      <c r="L809" s="8">
        <v>727448</v>
      </c>
      <c r="M809" s="8">
        <v>108200</v>
      </c>
      <c r="N809" s="8">
        <v>207600</v>
      </c>
      <c r="O809" s="8">
        <v>2169712</v>
      </c>
      <c r="P809" s="8">
        <v>16944</v>
      </c>
      <c r="Q809" s="8">
        <v>19392</v>
      </c>
      <c r="R809" s="8">
        <v>667312</v>
      </c>
      <c r="S809" s="8">
        <v>375432</v>
      </c>
      <c r="T809" s="8">
        <v>0</v>
      </c>
    </row>
    <row r="810" spans="1:20">
      <c r="A810" s="1">
        <v>44561</v>
      </c>
      <c r="B810" s="9">
        <f>nyse_gme_volume_by_exchange[[#This Row],[Off Exchange2]]/SUM(nyse_gme_volume_by_exchange[[#This Row],[NYSE National]:[LTSE]])</f>
        <v>0.42534541747465554</v>
      </c>
      <c r="C810" s="12">
        <f>SUM(nyse_gme_volume_by_exchange[[#This Row],[NYSE National]:[LTSE]])</f>
        <v>5575572</v>
      </c>
      <c r="D810" s="8">
        <v>14812</v>
      </c>
      <c r="E810" s="8">
        <v>23732</v>
      </c>
      <c r="F810" s="8">
        <v>26128</v>
      </c>
      <c r="G810" s="8">
        <v>9188</v>
      </c>
      <c r="H810" s="8">
        <v>26052</v>
      </c>
      <c r="I810" s="8">
        <v>1267844</v>
      </c>
      <c r="J810" s="8">
        <v>134008</v>
      </c>
      <c r="K810" s="8">
        <v>65768</v>
      </c>
      <c r="L810" s="8">
        <v>560756</v>
      </c>
      <c r="M810" s="8">
        <v>53964</v>
      </c>
      <c r="N810" s="8">
        <v>129548</v>
      </c>
      <c r="O810" s="8">
        <v>2371544</v>
      </c>
      <c r="P810" s="8">
        <v>14016</v>
      </c>
      <c r="Q810" s="8">
        <v>31000</v>
      </c>
      <c r="R810" s="8">
        <v>479832</v>
      </c>
      <c r="S810" s="8">
        <v>367380</v>
      </c>
      <c r="T810" s="8">
        <v>0</v>
      </c>
    </row>
    <row r="811" spans="1:20">
      <c r="A811" s="1">
        <v>44560</v>
      </c>
      <c r="B811" s="9">
        <f>nyse_gme_volume_by_exchange[[#This Row],[Off Exchange2]]/SUM(nyse_gme_volume_by_exchange[[#This Row],[NYSE National]:[LTSE]])</f>
        <v>0.40956295033811774</v>
      </c>
      <c r="C811" s="12">
        <f>SUM(nyse_gme_volume_by_exchange[[#This Row],[NYSE National]:[LTSE]])</f>
        <v>6247528</v>
      </c>
      <c r="D811" s="8">
        <v>14316</v>
      </c>
      <c r="E811" s="8">
        <v>34052</v>
      </c>
      <c r="F811" s="8">
        <v>27800</v>
      </c>
      <c r="G811" s="8">
        <v>6188</v>
      </c>
      <c r="H811" s="8">
        <v>38796</v>
      </c>
      <c r="I811" s="8">
        <v>970792</v>
      </c>
      <c r="J811" s="8">
        <v>215524</v>
      </c>
      <c r="K811" s="8">
        <v>91744</v>
      </c>
      <c r="L811" s="8">
        <v>678400</v>
      </c>
      <c r="M811" s="8">
        <v>57232</v>
      </c>
      <c r="N811" s="8">
        <v>170544</v>
      </c>
      <c r="O811" s="8">
        <v>2558756</v>
      </c>
      <c r="P811" s="8">
        <v>31472</v>
      </c>
      <c r="Q811" s="8">
        <v>28240</v>
      </c>
      <c r="R811" s="8">
        <v>928788</v>
      </c>
      <c r="S811" s="8">
        <v>394884</v>
      </c>
      <c r="T811" s="8">
        <v>0</v>
      </c>
    </row>
    <row r="812" spans="1:20">
      <c r="A812" s="1">
        <v>44559</v>
      </c>
      <c r="B812" s="9">
        <f>nyse_gme_volume_by_exchange[[#This Row],[Off Exchange2]]/SUM(nyse_gme_volume_by_exchange[[#This Row],[NYSE National]:[LTSE]])</f>
        <v>0.46486856326132348</v>
      </c>
      <c r="C812" s="12">
        <f>SUM(nyse_gme_volume_by_exchange[[#This Row],[NYSE National]:[LTSE]])</f>
        <v>8149624</v>
      </c>
      <c r="D812" s="8">
        <v>31100</v>
      </c>
      <c r="E812" s="8">
        <v>42464</v>
      </c>
      <c r="F812" s="8">
        <v>14444</v>
      </c>
      <c r="G812" s="8">
        <v>6284</v>
      </c>
      <c r="H812" s="8">
        <v>34764</v>
      </c>
      <c r="I812" s="8">
        <v>1344572</v>
      </c>
      <c r="J812" s="8">
        <v>240736</v>
      </c>
      <c r="K812" s="8">
        <v>106528</v>
      </c>
      <c r="L812" s="8">
        <v>836012</v>
      </c>
      <c r="M812" s="8">
        <v>66524</v>
      </c>
      <c r="N812" s="8">
        <v>401532</v>
      </c>
      <c r="O812" s="8">
        <v>3788504</v>
      </c>
      <c r="P812" s="8">
        <v>23284</v>
      </c>
      <c r="Q812" s="8">
        <v>27016</v>
      </c>
      <c r="R812" s="8">
        <v>771164</v>
      </c>
      <c r="S812" s="8">
        <v>414696</v>
      </c>
      <c r="T812" s="8">
        <v>0</v>
      </c>
    </row>
    <row r="813" spans="1:20">
      <c r="A813" s="1">
        <v>44558</v>
      </c>
      <c r="B813" s="9">
        <f>nyse_gme_volume_by_exchange[[#This Row],[Off Exchange2]]/SUM(nyse_gme_volume_by_exchange[[#This Row],[NYSE National]:[LTSE]])</f>
        <v>0.43074070910123657</v>
      </c>
      <c r="C813" s="12">
        <f>SUM(nyse_gme_volume_by_exchange[[#This Row],[NYSE National]:[LTSE]])</f>
        <v>5337912</v>
      </c>
      <c r="D813" s="8">
        <v>5644</v>
      </c>
      <c r="E813" s="8">
        <v>29176</v>
      </c>
      <c r="F813" s="8">
        <v>21748</v>
      </c>
      <c r="G813" s="8">
        <v>8820</v>
      </c>
      <c r="H813" s="8">
        <v>26120</v>
      </c>
      <c r="I813" s="8">
        <v>844908</v>
      </c>
      <c r="J813" s="8">
        <v>170220</v>
      </c>
      <c r="K813" s="8">
        <v>81000</v>
      </c>
      <c r="L813" s="8">
        <v>606788</v>
      </c>
      <c r="M813" s="8">
        <v>50232</v>
      </c>
      <c r="N813" s="8">
        <v>164252</v>
      </c>
      <c r="O813" s="8">
        <v>2299256</v>
      </c>
      <c r="P813" s="8">
        <v>30776</v>
      </c>
      <c r="Q813" s="8">
        <v>29116</v>
      </c>
      <c r="R813" s="8">
        <v>719052</v>
      </c>
      <c r="S813" s="8">
        <v>250804</v>
      </c>
      <c r="T813" s="8">
        <v>0</v>
      </c>
    </row>
    <row r="814" spans="1:20">
      <c r="A814" s="1">
        <v>44557</v>
      </c>
      <c r="B814" s="9">
        <f>nyse_gme_volume_by_exchange[[#This Row],[Off Exchange2]]/SUM(nyse_gme_volume_by_exchange[[#This Row],[NYSE National]:[LTSE]])</f>
        <v>0.44457450812406218</v>
      </c>
      <c r="C814" s="12">
        <f>SUM(nyse_gme_volume_by_exchange[[#This Row],[NYSE National]:[LTSE]])</f>
        <v>6461792</v>
      </c>
      <c r="D814" s="8">
        <v>25236</v>
      </c>
      <c r="E814" s="8">
        <v>35932</v>
      </c>
      <c r="F814" s="8">
        <v>15988</v>
      </c>
      <c r="G814" s="8">
        <v>8240</v>
      </c>
      <c r="H814" s="8">
        <v>36512</v>
      </c>
      <c r="I814" s="8">
        <v>835360</v>
      </c>
      <c r="J814" s="8">
        <v>172416</v>
      </c>
      <c r="K814" s="8">
        <v>90140</v>
      </c>
      <c r="L814" s="8">
        <v>756452</v>
      </c>
      <c r="M814" s="8">
        <v>80452</v>
      </c>
      <c r="N814" s="8">
        <v>335948</v>
      </c>
      <c r="O814" s="8">
        <v>2872748</v>
      </c>
      <c r="P814" s="8">
        <v>16984</v>
      </c>
      <c r="Q814" s="8">
        <v>29816</v>
      </c>
      <c r="R814" s="8">
        <v>822388</v>
      </c>
      <c r="S814" s="8">
        <v>327180</v>
      </c>
      <c r="T814" s="8">
        <v>0</v>
      </c>
    </row>
    <row r="815" spans="1:20">
      <c r="A815" s="1">
        <v>44553</v>
      </c>
      <c r="B815" s="9">
        <f>nyse_gme_volume_by_exchange[[#This Row],[Off Exchange2]]/SUM(nyse_gme_volume_by_exchange[[#This Row],[NYSE National]:[LTSE]])</f>
        <v>0.42280199973662747</v>
      </c>
      <c r="C815" s="12">
        <f>SUM(nyse_gme_volume_by_exchange[[#This Row],[NYSE National]:[LTSE]])</f>
        <v>4222156</v>
      </c>
      <c r="D815" s="8">
        <v>11160</v>
      </c>
      <c r="E815" s="8">
        <v>42608</v>
      </c>
      <c r="F815" s="8">
        <v>19636</v>
      </c>
      <c r="G815" s="8">
        <v>2648</v>
      </c>
      <c r="H815" s="8">
        <v>37744</v>
      </c>
      <c r="I815" s="8">
        <v>663744</v>
      </c>
      <c r="J815" s="8">
        <v>125032</v>
      </c>
      <c r="K815" s="8">
        <v>57176</v>
      </c>
      <c r="L815" s="8">
        <v>498652</v>
      </c>
      <c r="M815" s="8">
        <v>55528</v>
      </c>
      <c r="N815" s="8">
        <v>154176</v>
      </c>
      <c r="O815" s="8">
        <v>1785136</v>
      </c>
      <c r="P815" s="8">
        <v>15552</v>
      </c>
      <c r="Q815" s="8">
        <v>37308</v>
      </c>
      <c r="R815" s="8">
        <v>501780</v>
      </c>
      <c r="S815" s="8">
        <v>214276</v>
      </c>
      <c r="T815" s="8">
        <v>0</v>
      </c>
    </row>
    <row r="816" spans="1:20">
      <c r="A816" s="1">
        <v>44552</v>
      </c>
      <c r="B816" s="9">
        <f>nyse_gme_volume_by_exchange[[#This Row],[Off Exchange2]]/SUM(nyse_gme_volume_by_exchange[[#This Row],[NYSE National]:[LTSE]])</f>
        <v>0.33542153303143568</v>
      </c>
      <c r="C816" s="12">
        <f>SUM(nyse_gme_volume_by_exchange[[#This Row],[NYSE National]:[LTSE]])</f>
        <v>4188616</v>
      </c>
      <c r="D816" s="8">
        <v>8524</v>
      </c>
      <c r="E816" s="8">
        <v>56024</v>
      </c>
      <c r="F816" s="8">
        <v>13796</v>
      </c>
      <c r="G816" s="8">
        <v>1232</v>
      </c>
      <c r="H816" s="8">
        <v>48480</v>
      </c>
      <c r="I816" s="8">
        <v>1000152</v>
      </c>
      <c r="J816" s="8">
        <v>234352</v>
      </c>
      <c r="K816" s="8">
        <v>42384</v>
      </c>
      <c r="L816" s="8">
        <v>429332</v>
      </c>
      <c r="M816" s="8">
        <v>48120</v>
      </c>
      <c r="N816" s="8">
        <v>124756</v>
      </c>
      <c r="O816" s="8">
        <v>1404952</v>
      </c>
      <c r="P816" s="8">
        <v>11356</v>
      </c>
      <c r="Q816" s="8">
        <v>19280</v>
      </c>
      <c r="R816" s="8">
        <v>566496</v>
      </c>
      <c r="S816" s="8">
        <v>179380</v>
      </c>
      <c r="T816" s="8">
        <v>0</v>
      </c>
    </row>
    <row r="817" spans="1:20">
      <c r="A817" s="1">
        <v>44551</v>
      </c>
      <c r="B817" s="9">
        <f>nyse_gme_volume_by_exchange[[#This Row],[Off Exchange2]]/SUM(nyse_gme_volume_by_exchange[[#This Row],[NYSE National]:[LTSE]])</f>
        <v>0.37558154656777404</v>
      </c>
      <c r="C817" s="12">
        <f>SUM(nyse_gme_volume_by_exchange[[#This Row],[NYSE National]:[LTSE]])</f>
        <v>5720952</v>
      </c>
      <c r="D817" s="8">
        <v>37592</v>
      </c>
      <c r="E817" s="8">
        <v>47060</v>
      </c>
      <c r="F817" s="8">
        <v>16616</v>
      </c>
      <c r="G817" s="8">
        <v>11212</v>
      </c>
      <c r="H817" s="8">
        <v>52816</v>
      </c>
      <c r="I817" s="8">
        <v>976024</v>
      </c>
      <c r="J817" s="8">
        <v>375524</v>
      </c>
      <c r="K817" s="8">
        <v>98096</v>
      </c>
      <c r="L817" s="8">
        <v>805760</v>
      </c>
      <c r="M817" s="8">
        <v>98928</v>
      </c>
      <c r="N817" s="8">
        <v>157236</v>
      </c>
      <c r="O817" s="8">
        <v>2148684</v>
      </c>
      <c r="P817" s="8">
        <v>22876</v>
      </c>
      <c r="Q817" s="8">
        <v>48724</v>
      </c>
      <c r="R817" s="8">
        <v>562072</v>
      </c>
      <c r="S817" s="8">
        <v>261732</v>
      </c>
      <c r="T817" s="8">
        <v>0</v>
      </c>
    </row>
    <row r="818" spans="1:20">
      <c r="A818" s="1">
        <v>44550</v>
      </c>
      <c r="B818" s="9">
        <f>nyse_gme_volume_by_exchange[[#This Row],[Off Exchange2]]/SUM(nyse_gme_volume_by_exchange[[#This Row],[NYSE National]:[LTSE]])</f>
        <v>0.39128021346096947</v>
      </c>
      <c r="C818" s="12">
        <f>SUM(nyse_gme_volume_by_exchange[[#This Row],[NYSE National]:[LTSE]])</f>
        <v>7314124</v>
      </c>
      <c r="D818" s="8">
        <v>14004</v>
      </c>
      <c r="E818" s="8">
        <v>33880</v>
      </c>
      <c r="F818" s="8">
        <v>49816</v>
      </c>
      <c r="G818" s="8">
        <v>10464</v>
      </c>
      <c r="H818" s="8">
        <v>37856</v>
      </c>
      <c r="I818" s="8">
        <v>1569512</v>
      </c>
      <c r="J818" s="8">
        <v>198808</v>
      </c>
      <c r="K818" s="8">
        <v>68816</v>
      </c>
      <c r="L818" s="8">
        <v>898896</v>
      </c>
      <c r="M818" s="8">
        <v>97560</v>
      </c>
      <c r="N818" s="8">
        <v>265956</v>
      </c>
      <c r="O818" s="8">
        <v>2861872</v>
      </c>
      <c r="P818" s="8">
        <v>26144</v>
      </c>
      <c r="Q818" s="8">
        <v>19072</v>
      </c>
      <c r="R818" s="8">
        <v>877564</v>
      </c>
      <c r="S818" s="8">
        <v>283904</v>
      </c>
      <c r="T818" s="8">
        <v>0</v>
      </c>
    </row>
    <row r="819" spans="1:20">
      <c r="A819" s="1">
        <v>44547</v>
      </c>
      <c r="B819" s="9">
        <f>nyse_gme_volume_by_exchange[[#This Row],[Off Exchange2]]/SUM(nyse_gme_volume_by_exchange[[#This Row],[NYSE National]:[LTSE]])</f>
        <v>0.39564277449112861</v>
      </c>
      <c r="C819" s="12">
        <f>SUM(nyse_gme_volume_by_exchange[[#This Row],[NYSE National]:[LTSE]])</f>
        <v>17246204</v>
      </c>
      <c r="D819" s="8">
        <v>61516</v>
      </c>
      <c r="E819" s="8">
        <v>123344</v>
      </c>
      <c r="F819" s="8">
        <v>64308</v>
      </c>
      <c r="G819" s="8">
        <v>18476</v>
      </c>
      <c r="H819" s="8">
        <v>88768</v>
      </c>
      <c r="I819" s="8">
        <v>3585452</v>
      </c>
      <c r="J819" s="8">
        <v>608564</v>
      </c>
      <c r="K819" s="8">
        <v>296148</v>
      </c>
      <c r="L819" s="8">
        <v>2191908</v>
      </c>
      <c r="M819" s="8">
        <v>165180</v>
      </c>
      <c r="N819" s="8">
        <v>670008</v>
      </c>
      <c r="O819" s="8">
        <v>6823336</v>
      </c>
      <c r="P819" s="8">
        <v>47768</v>
      </c>
      <c r="Q819" s="8">
        <v>56656</v>
      </c>
      <c r="R819" s="8">
        <v>1723656</v>
      </c>
      <c r="S819" s="8">
        <v>721116</v>
      </c>
      <c r="T819" s="8">
        <v>0</v>
      </c>
    </row>
    <row r="820" spans="1:20">
      <c r="A820" s="1">
        <v>44546</v>
      </c>
      <c r="B820" s="9">
        <f>nyse_gme_volume_by_exchange[[#This Row],[Off Exchange2]]/SUM(nyse_gme_volume_by_exchange[[#This Row],[NYSE National]:[LTSE]])</f>
        <v>0.35423580519749293</v>
      </c>
      <c r="C820" s="12">
        <f>SUM(nyse_gme_volume_by_exchange[[#This Row],[NYSE National]:[LTSE]])</f>
        <v>8658944</v>
      </c>
      <c r="D820" s="8">
        <v>41260</v>
      </c>
      <c r="E820" s="8">
        <v>67672</v>
      </c>
      <c r="F820" s="8">
        <v>42684</v>
      </c>
      <c r="G820" s="8">
        <v>34520</v>
      </c>
      <c r="H820" s="8">
        <v>115616</v>
      </c>
      <c r="I820" s="8">
        <v>1725764</v>
      </c>
      <c r="J820" s="8">
        <v>394324</v>
      </c>
      <c r="K820" s="8">
        <v>102108</v>
      </c>
      <c r="L820" s="8">
        <v>1027108</v>
      </c>
      <c r="M820" s="8">
        <v>96920</v>
      </c>
      <c r="N820" s="8">
        <v>297484</v>
      </c>
      <c r="O820" s="8">
        <v>3067308</v>
      </c>
      <c r="P820" s="8">
        <v>54260</v>
      </c>
      <c r="Q820" s="8">
        <v>39700</v>
      </c>
      <c r="R820" s="8">
        <v>1180436</v>
      </c>
      <c r="S820" s="8">
        <v>371780</v>
      </c>
      <c r="T820" s="8">
        <v>0</v>
      </c>
    </row>
    <row r="821" spans="1:20">
      <c r="A821" s="1">
        <v>44545</v>
      </c>
      <c r="B821" s="9">
        <f>nyse_gme_volume_by_exchange[[#This Row],[Off Exchange2]]/SUM(nyse_gme_volume_by_exchange[[#This Row],[NYSE National]:[LTSE]])</f>
        <v>0.42540912719531665</v>
      </c>
      <c r="C821" s="12">
        <f>SUM(nyse_gme_volume_by_exchange[[#This Row],[NYSE National]:[LTSE]])</f>
        <v>11063552</v>
      </c>
      <c r="D821" s="8">
        <v>49652</v>
      </c>
      <c r="E821" s="8">
        <v>68060</v>
      </c>
      <c r="F821" s="8">
        <v>65988</v>
      </c>
      <c r="G821" s="8">
        <v>29992</v>
      </c>
      <c r="H821" s="8">
        <v>70136</v>
      </c>
      <c r="I821" s="8">
        <v>2293636</v>
      </c>
      <c r="J821" s="8">
        <v>318556</v>
      </c>
      <c r="K821" s="8">
        <v>116748</v>
      </c>
      <c r="L821" s="8">
        <v>921256</v>
      </c>
      <c r="M821" s="8">
        <v>140480</v>
      </c>
      <c r="N821" s="8">
        <v>565060</v>
      </c>
      <c r="O821" s="8">
        <v>4706536</v>
      </c>
      <c r="P821" s="8">
        <v>32504</v>
      </c>
      <c r="Q821" s="8">
        <v>46560</v>
      </c>
      <c r="R821" s="8">
        <v>1222320</v>
      </c>
      <c r="S821" s="8">
        <v>416068</v>
      </c>
      <c r="T821" s="8">
        <v>0</v>
      </c>
    </row>
    <row r="822" spans="1:20">
      <c r="A822" s="1">
        <v>44544</v>
      </c>
      <c r="B822" s="9">
        <f>nyse_gme_volume_by_exchange[[#This Row],[Off Exchange2]]/SUM(nyse_gme_volume_by_exchange[[#This Row],[NYSE National]:[LTSE]])</f>
        <v>0.36630900977748398</v>
      </c>
      <c r="C822" s="12">
        <f>SUM(nyse_gme_volume_by_exchange[[#This Row],[NYSE National]:[LTSE]])</f>
        <v>26044328</v>
      </c>
      <c r="D822" s="8">
        <v>132552</v>
      </c>
      <c r="E822" s="8">
        <v>235716</v>
      </c>
      <c r="F822" s="8">
        <v>194928</v>
      </c>
      <c r="G822" s="8">
        <v>69176</v>
      </c>
      <c r="H822" s="8">
        <v>304956</v>
      </c>
      <c r="I822" s="8">
        <v>3793772</v>
      </c>
      <c r="J822" s="8">
        <v>950468</v>
      </c>
      <c r="K822" s="8">
        <v>497556</v>
      </c>
      <c r="L822" s="8">
        <v>2288920</v>
      </c>
      <c r="M822" s="8">
        <v>323396</v>
      </c>
      <c r="N822" s="8">
        <v>1897588</v>
      </c>
      <c r="O822" s="8">
        <v>9540272</v>
      </c>
      <c r="P822" s="8">
        <v>59648</v>
      </c>
      <c r="Q822" s="8">
        <v>75584</v>
      </c>
      <c r="R822" s="8">
        <v>4623372</v>
      </c>
      <c r="S822" s="8">
        <v>1056424</v>
      </c>
      <c r="T822" s="8">
        <v>0</v>
      </c>
    </row>
    <row r="823" spans="1:20">
      <c r="A823" s="1">
        <v>44543</v>
      </c>
      <c r="B823" s="9">
        <f>nyse_gme_volume_by_exchange[[#This Row],[Off Exchange2]]/SUM(nyse_gme_volume_by_exchange[[#This Row],[NYSE National]:[LTSE]])</f>
        <v>0.35113071544076108</v>
      </c>
      <c r="C823" s="12">
        <f>SUM(nyse_gme_volume_by_exchange[[#This Row],[NYSE National]:[LTSE]])</f>
        <v>21943452</v>
      </c>
      <c r="D823" s="8">
        <v>180676</v>
      </c>
      <c r="E823" s="8">
        <v>316820</v>
      </c>
      <c r="F823" s="8">
        <v>109996</v>
      </c>
      <c r="G823" s="8">
        <v>60676</v>
      </c>
      <c r="H823" s="8">
        <v>256344</v>
      </c>
      <c r="I823" s="8">
        <v>3529696</v>
      </c>
      <c r="J823" s="8">
        <v>1001508</v>
      </c>
      <c r="K823" s="8">
        <v>759308</v>
      </c>
      <c r="L823" s="8">
        <v>2422096</v>
      </c>
      <c r="M823" s="8">
        <v>315084</v>
      </c>
      <c r="N823" s="8">
        <v>1315320</v>
      </c>
      <c r="O823" s="8">
        <v>7705020</v>
      </c>
      <c r="P823" s="8">
        <v>37072</v>
      </c>
      <c r="Q823" s="8">
        <v>78500</v>
      </c>
      <c r="R823" s="8">
        <v>2719604</v>
      </c>
      <c r="S823" s="8">
        <v>1135732</v>
      </c>
      <c r="T823" s="8">
        <v>0</v>
      </c>
    </row>
    <row r="824" spans="1:20">
      <c r="A824" s="1">
        <v>44540</v>
      </c>
      <c r="B824" s="9">
        <f>nyse_gme_volume_by_exchange[[#This Row],[Off Exchange2]]/SUM(nyse_gme_volume_by_exchange[[#This Row],[NYSE National]:[LTSE]])</f>
        <v>0.33934487143348196</v>
      </c>
      <c r="C824" s="12">
        <f>SUM(nyse_gme_volume_by_exchange[[#This Row],[NYSE National]:[LTSE]])</f>
        <v>18106736</v>
      </c>
      <c r="D824" s="8">
        <v>178460</v>
      </c>
      <c r="E824" s="8">
        <v>169320</v>
      </c>
      <c r="F824" s="8">
        <v>80156</v>
      </c>
      <c r="G824" s="8">
        <v>32900</v>
      </c>
      <c r="H824" s="8">
        <v>202736</v>
      </c>
      <c r="I824" s="8">
        <v>3226032</v>
      </c>
      <c r="J824" s="8">
        <v>689360</v>
      </c>
      <c r="K824" s="8">
        <v>608000</v>
      </c>
      <c r="L824" s="8">
        <v>1885376</v>
      </c>
      <c r="M824" s="8">
        <v>203992</v>
      </c>
      <c r="N824" s="8">
        <v>1029096</v>
      </c>
      <c r="O824" s="8">
        <v>6144428</v>
      </c>
      <c r="P824" s="8">
        <v>83692</v>
      </c>
      <c r="Q824" s="8">
        <v>87936</v>
      </c>
      <c r="R824" s="8">
        <v>2429056</v>
      </c>
      <c r="S824" s="8">
        <v>1056196</v>
      </c>
      <c r="T824" s="8">
        <v>0</v>
      </c>
    </row>
    <row r="825" spans="1:20">
      <c r="A825" s="1">
        <v>44539</v>
      </c>
      <c r="B825" s="9">
        <f>nyse_gme_volume_by_exchange[[#This Row],[Off Exchange2]]/SUM(nyse_gme_volume_by_exchange[[#This Row],[NYSE National]:[LTSE]])</f>
        <v>0.35679757220642144</v>
      </c>
      <c r="C825" s="12">
        <f>SUM(nyse_gme_volume_by_exchange[[#This Row],[NYSE National]:[LTSE]])</f>
        <v>20335172</v>
      </c>
      <c r="D825" s="8">
        <v>98836</v>
      </c>
      <c r="E825" s="8">
        <v>199240</v>
      </c>
      <c r="F825" s="8">
        <v>126536</v>
      </c>
      <c r="G825" s="8">
        <v>37572</v>
      </c>
      <c r="H825" s="8">
        <v>130448</v>
      </c>
      <c r="I825" s="8">
        <v>2790752</v>
      </c>
      <c r="J825" s="8">
        <v>878924</v>
      </c>
      <c r="K825" s="8">
        <v>503560</v>
      </c>
      <c r="L825" s="8">
        <v>2982900</v>
      </c>
      <c r="M825" s="8">
        <v>286276</v>
      </c>
      <c r="N825" s="8">
        <v>1123108</v>
      </c>
      <c r="O825" s="8">
        <v>7255540</v>
      </c>
      <c r="P825" s="8">
        <v>31872</v>
      </c>
      <c r="Q825" s="8">
        <v>60140</v>
      </c>
      <c r="R825" s="8">
        <v>2595716</v>
      </c>
      <c r="S825" s="8">
        <v>1233752</v>
      </c>
      <c r="T825" s="8">
        <v>0</v>
      </c>
    </row>
    <row r="826" spans="1:20">
      <c r="A826" s="1">
        <v>44538</v>
      </c>
      <c r="B826" s="9">
        <f>nyse_gme_volume_by_exchange[[#This Row],[Off Exchange2]]/SUM(nyse_gme_volume_by_exchange[[#This Row],[NYSE National]:[LTSE]])</f>
        <v>0.34266073579338197</v>
      </c>
      <c r="C826" s="12">
        <f>SUM(nyse_gme_volume_by_exchange[[#This Row],[NYSE National]:[LTSE]])</f>
        <v>10444780</v>
      </c>
      <c r="D826" s="8">
        <v>46424</v>
      </c>
      <c r="E826" s="8">
        <v>102492</v>
      </c>
      <c r="F826" s="8">
        <v>60680</v>
      </c>
      <c r="G826" s="8">
        <v>21216</v>
      </c>
      <c r="H826" s="8">
        <v>59216</v>
      </c>
      <c r="I826" s="8">
        <v>1238804</v>
      </c>
      <c r="J826" s="8">
        <v>295904</v>
      </c>
      <c r="K826" s="8">
        <v>144636</v>
      </c>
      <c r="L826" s="8">
        <v>1352932</v>
      </c>
      <c r="M826" s="8">
        <v>77128</v>
      </c>
      <c r="N826" s="8">
        <v>1160080</v>
      </c>
      <c r="O826" s="8">
        <v>3579016</v>
      </c>
      <c r="P826" s="8">
        <v>18272</v>
      </c>
      <c r="Q826" s="8">
        <v>19688</v>
      </c>
      <c r="R826" s="8">
        <v>1795612</v>
      </c>
      <c r="S826" s="8">
        <v>472680</v>
      </c>
      <c r="T826" s="8">
        <v>0</v>
      </c>
    </row>
    <row r="827" spans="1:20">
      <c r="A827" s="1">
        <v>44537</v>
      </c>
      <c r="B827" s="9">
        <f>nyse_gme_volume_by_exchange[[#This Row],[Off Exchange2]]/SUM(nyse_gme_volume_by_exchange[[#This Row],[NYSE National]:[LTSE]])</f>
        <v>0.34926309512218867</v>
      </c>
      <c r="C827" s="12">
        <f>SUM(nyse_gme_volume_by_exchange[[#This Row],[NYSE National]:[LTSE]])</f>
        <v>7888128</v>
      </c>
      <c r="D827" s="8">
        <v>37636</v>
      </c>
      <c r="E827" s="8">
        <v>69904</v>
      </c>
      <c r="F827" s="8">
        <v>37000</v>
      </c>
      <c r="G827" s="8">
        <v>12712</v>
      </c>
      <c r="H827" s="8">
        <v>79832</v>
      </c>
      <c r="I827" s="8">
        <v>1512916</v>
      </c>
      <c r="J827" s="8">
        <v>219808</v>
      </c>
      <c r="K827" s="8">
        <v>85884</v>
      </c>
      <c r="L827" s="8">
        <v>864816</v>
      </c>
      <c r="M827" s="8">
        <v>78508</v>
      </c>
      <c r="N827" s="8">
        <v>392756</v>
      </c>
      <c r="O827" s="8">
        <v>2755032</v>
      </c>
      <c r="P827" s="8">
        <v>47940</v>
      </c>
      <c r="Q827" s="8">
        <v>22372</v>
      </c>
      <c r="R827" s="8">
        <v>1299596</v>
      </c>
      <c r="S827" s="8">
        <v>371416</v>
      </c>
      <c r="T827" s="8">
        <v>0</v>
      </c>
    </row>
    <row r="828" spans="1:20">
      <c r="A828" s="1">
        <v>44536</v>
      </c>
      <c r="B828" s="9">
        <f>nyse_gme_volume_by_exchange[[#This Row],[Off Exchange2]]/SUM(nyse_gme_volume_by_exchange[[#This Row],[NYSE National]:[LTSE]])</f>
        <v>0.34564667480096911</v>
      </c>
      <c r="C828" s="12">
        <f>SUM(nyse_gme_volume_by_exchange[[#This Row],[NYSE National]:[LTSE]])</f>
        <v>8913692</v>
      </c>
      <c r="D828" s="8">
        <v>63284</v>
      </c>
      <c r="E828" s="8">
        <v>128740</v>
      </c>
      <c r="F828" s="8">
        <v>30028</v>
      </c>
      <c r="G828" s="8">
        <v>19372</v>
      </c>
      <c r="H828" s="8">
        <v>72400</v>
      </c>
      <c r="I828" s="8">
        <v>1512916</v>
      </c>
      <c r="J828" s="8">
        <v>426948</v>
      </c>
      <c r="K828" s="8">
        <v>167792</v>
      </c>
      <c r="L828" s="8">
        <v>956284</v>
      </c>
      <c r="M828" s="8">
        <v>147904</v>
      </c>
      <c r="N828" s="8">
        <v>309156</v>
      </c>
      <c r="O828" s="8">
        <v>3080988</v>
      </c>
      <c r="P828" s="8">
        <v>21316</v>
      </c>
      <c r="Q828" s="8">
        <v>33092</v>
      </c>
      <c r="R828" s="8">
        <v>1475652</v>
      </c>
      <c r="S828" s="8">
        <v>467820</v>
      </c>
      <c r="T828" s="8">
        <v>0</v>
      </c>
    </row>
    <row r="829" spans="1:20">
      <c r="A829" s="1">
        <v>44533</v>
      </c>
      <c r="B829" s="9">
        <f>nyse_gme_volume_by_exchange[[#This Row],[Off Exchange2]]/SUM(nyse_gme_volume_by_exchange[[#This Row],[NYSE National]:[LTSE]])</f>
        <v>0.32996640967698082</v>
      </c>
      <c r="C829" s="12">
        <f>SUM(nyse_gme_volume_by_exchange[[#This Row],[NYSE National]:[LTSE]])</f>
        <v>16389244</v>
      </c>
      <c r="D829" s="8">
        <v>102736</v>
      </c>
      <c r="E829" s="8">
        <v>165816</v>
      </c>
      <c r="F829" s="8">
        <v>154108</v>
      </c>
      <c r="G829" s="8">
        <v>37320</v>
      </c>
      <c r="H829" s="8">
        <v>133800</v>
      </c>
      <c r="I829" s="8">
        <v>3536220</v>
      </c>
      <c r="J829" s="8">
        <v>761156</v>
      </c>
      <c r="K829" s="8">
        <v>288672</v>
      </c>
      <c r="L829" s="8">
        <v>1847848</v>
      </c>
      <c r="M829" s="8">
        <v>349036</v>
      </c>
      <c r="N829" s="8">
        <v>439512</v>
      </c>
      <c r="O829" s="8">
        <v>5407900</v>
      </c>
      <c r="P829" s="8">
        <v>48708</v>
      </c>
      <c r="Q829" s="8">
        <v>46024</v>
      </c>
      <c r="R829" s="8">
        <v>2066096</v>
      </c>
      <c r="S829" s="8">
        <v>1004292</v>
      </c>
      <c r="T829" s="8">
        <v>0</v>
      </c>
    </row>
    <row r="830" spans="1:20">
      <c r="A830" s="1">
        <v>44532</v>
      </c>
      <c r="B830" s="9">
        <f>nyse_gme_volume_by_exchange[[#This Row],[Off Exchange2]]/SUM(nyse_gme_volume_by_exchange[[#This Row],[NYSE National]:[LTSE]])</f>
        <v>0.38064053065476106</v>
      </c>
      <c r="C830" s="12">
        <f>SUM(nyse_gme_volume_by_exchange[[#This Row],[NYSE National]:[LTSE]])</f>
        <v>8348328</v>
      </c>
      <c r="D830" s="8">
        <v>61132</v>
      </c>
      <c r="E830" s="8">
        <v>69992</v>
      </c>
      <c r="F830" s="8">
        <v>79716</v>
      </c>
      <c r="G830" s="8">
        <v>11816</v>
      </c>
      <c r="H830" s="8">
        <v>74732</v>
      </c>
      <c r="I830" s="8">
        <v>1492152</v>
      </c>
      <c r="J830" s="8">
        <v>317856</v>
      </c>
      <c r="K830" s="8">
        <v>88956</v>
      </c>
      <c r="L830" s="8">
        <v>859132</v>
      </c>
      <c r="M830" s="8">
        <v>115008</v>
      </c>
      <c r="N830" s="8">
        <v>338004</v>
      </c>
      <c r="O830" s="8">
        <v>3177712</v>
      </c>
      <c r="P830" s="8">
        <v>44052</v>
      </c>
      <c r="Q830" s="8">
        <v>37536</v>
      </c>
      <c r="R830" s="8">
        <v>1108556</v>
      </c>
      <c r="S830" s="8">
        <v>471976</v>
      </c>
      <c r="T830" s="8">
        <v>0</v>
      </c>
    </row>
    <row r="831" spans="1:20">
      <c r="A831" s="1">
        <v>44531</v>
      </c>
      <c r="B831" s="9">
        <f>nyse_gme_volume_by_exchange[[#This Row],[Off Exchange2]]/SUM(nyse_gme_volume_by_exchange[[#This Row],[NYSE National]:[LTSE]])</f>
        <v>0.39129035668026729</v>
      </c>
      <c r="C831" s="12">
        <f>SUM(nyse_gme_volume_by_exchange[[#This Row],[NYSE National]:[LTSE]])</f>
        <v>9422108</v>
      </c>
      <c r="D831" s="8">
        <v>55204</v>
      </c>
      <c r="E831" s="8">
        <v>67404</v>
      </c>
      <c r="F831" s="8">
        <v>26376</v>
      </c>
      <c r="G831" s="8">
        <v>11272</v>
      </c>
      <c r="H831" s="8">
        <v>55844</v>
      </c>
      <c r="I831" s="8">
        <v>1777996</v>
      </c>
      <c r="J831" s="8">
        <v>392364</v>
      </c>
      <c r="K831" s="8">
        <v>106084</v>
      </c>
      <c r="L831" s="8">
        <v>1184316</v>
      </c>
      <c r="M831" s="8">
        <v>109524</v>
      </c>
      <c r="N831" s="8">
        <v>319740</v>
      </c>
      <c r="O831" s="8">
        <v>3686780</v>
      </c>
      <c r="P831" s="8">
        <v>44504</v>
      </c>
      <c r="Q831" s="8">
        <v>22076</v>
      </c>
      <c r="R831" s="8">
        <v>1045092</v>
      </c>
      <c r="S831" s="8">
        <v>517532</v>
      </c>
      <c r="T831" s="8">
        <v>0</v>
      </c>
    </row>
    <row r="832" spans="1:20">
      <c r="A832" s="1">
        <v>44530</v>
      </c>
      <c r="B832" s="9">
        <f>nyse_gme_volume_by_exchange[[#This Row],[Off Exchange2]]/SUM(nyse_gme_volume_by_exchange[[#This Row],[NYSE National]:[LTSE]])</f>
        <v>0.39590263924651625</v>
      </c>
      <c r="C832" s="12">
        <f>SUM(nyse_gme_volume_by_exchange[[#This Row],[NYSE National]:[LTSE]])</f>
        <v>6895756</v>
      </c>
      <c r="D832" s="8">
        <v>40396</v>
      </c>
      <c r="E832" s="8">
        <v>68596</v>
      </c>
      <c r="F832" s="8">
        <v>75200</v>
      </c>
      <c r="G832" s="8">
        <v>8072</v>
      </c>
      <c r="H832" s="8">
        <v>47896</v>
      </c>
      <c r="I832" s="8">
        <v>1600008</v>
      </c>
      <c r="J832" s="8">
        <v>196900</v>
      </c>
      <c r="K832" s="8">
        <v>88628</v>
      </c>
      <c r="L832" s="8">
        <v>854948</v>
      </c>
      <c r="M832" s="8">
        <v>83092</v>
      </c>
      <c r="N832" s="8">
        <v>185220</v>
      </c>
      <c r="O832" s="8">
        <v>2730048</v>
      </c>
      <c r="P832" s="8">
        <v>15420</v>
      </c>
      <c r="Q832" s="8">
        <v>24052</v>
      </c>
      <c r="R832" s="8">
        <v>567688</v>
      </c>
      <c r="S832" s="8">
        <v>309592</v>
      </c>
      <c r="T832" s="8">
        <v>0</v>
      </c>
    </row>
    <row r="833" spans="1:20">
      <c r="A833" s="1">
        <v>44529</v>
      </c>
      <c r="B833" s="9">
        <f>nyse_gme_volume_by_exchange[[#This Row],[Off Exchange2]]/SUM(nyse_gme_volume_by_exchange[[#This Row],[NYSE National]:[LTSE]])</f>
        <v>0.39769687656131353</v>
      </c>
      <c r="C833" s="12">
        <f>SUM(nyse_gme_volume_by_exchange[[#This Row],[NYSE National]:[LTSE]])</f>
        <v>4435368</v>
      </c>
      <c r="D833" s="8">
        <v>18084</v>
      </c>
      <c r="E833" s="8">
        <v>31120</v>
      </c>
      <c r="F833" s="8">
        <v>19444</v>
      </c>
      <c r="G833" s="8">
        <v>4792</v>
      </c>
      <c r="H833" s="8">
        <v>19968</v>
      </c>
      <c r="I833" s="8">
        <v>881676</v>
      </c>
      <c r="J833" s="8">
        <v>107176</v>
      </c>
      <c r="K833" s="8">
        <v>76128</v>
      </c>
      <c r="L833" s="8">
        <v>596928</v>
      </c>
      <c r="M833" s="8">
        <v>50600</v>
      </c>
      <c r="N833" s="8">
        <v>220952</v>
      </c>
      <c r="O833" s="8">
        <v>1763932</v>
      </c>
      <c r="P833" s="8">
        <v>24952</v>
      </c>
      <c r="Q833" s="8">
        <v>11624</v>
      </c>
      <c r="R833" s="8">
        <v>364868</v>
      </c>
      <c r="S833" s="8">
        <v>243124</v>
      </c>
      <c r="T833" s="8">
        <v>0</v>
      </c>
    </row>
    <row r="834" spans="1:20">
      <c r="A834" s="1">
        <v>44526</v>
      </c>
      <c r="B834" s="9">
        <f>nyse_gme_volume_by_exchange[[#This Row],[Off Exchange2]]/SUM(nyse_gme_volume_by_exchange[[#This Row],[NYSE National]:[LTSE]])</f>
        <v>0.34139292471121396</v>
      </c>
      <c r="C834" s="12">
        <f>SUM(nyse_gme_volume_by_exchange[[#This Row],[NYSE National]:[LTSE]])</f>
        <v>4941028</v>
      </c>
      <c r="D834" s="8">
        <v>23956</v>
      </c>
      <c r="E834" s="8">
        <v>55096</v>
      </c>
      <c r="F834" s="8">
        <v>25236</v>
      </c>
      <c r="G834" s="8">
        <v>6480</v>
      </c>
      <c r="H834" s="8">
        <v>31668</v>
      </c>
      <c r="I834" s="8">
        <v>996136</v>
      </c>
      <c r="J834" s="8">
        <v>147124</v>
      </c>
      <c r="K834" s="8">
        <v>55028</v>
      </c>
      <c r="L834" s="8">
        <v>633888</v>
      </c>
      <c r="M834" s="8">
        <v>54076</v>
      </c>
      <c r="N834" s="8">
        <v>314732</v>
      </c>
      <c r="O834" s="8">
        <v>1686832</v>
      </c>
      <c r="P834" s="8">
        <v>21980</v>
      </c>
      <c r="Q834" s="8">
        <v>15324</v>
      </c>
      <c r="R834" s="8">
        <v>607280</v>
      </c>
      <c r="S834" s="8">
        <v>266192</v>
      </c>
      <c r="T834" s="8">
        <v>0</v>
      </c>
    </row>
    <row r="835" spans="1:20">
      <c r="A835" s="1">
        <v>44524</v>
      </c>
      <c r="B835" s="9">
        <f>nyse_gme_volume_by_exchange[[#This Row],[Off Exchange2]]/SUM(nyse_gme_volume_by_exchange[[#This Row],[NYSE National]:[LTSE]])</f>
        <v>0.38308691391855365</v>
      </c>
      <c r="C835" s="12">
        <f>SUM(nyse_gme_volume_by_exchange[[#This Row],[NYSE National]:[LTSE]])</f>
        <v>5237412</v>
      </c>
      <c r="D835" s="8">
        <v>20164</v>
      </c>
      <c r="E835" s="8">
        <v>68956</v>
      </c>
      <c r="F835" s="8">
        <v>34436</v>
      </c>
      <c r="G835" s="8">
        <v>5512</v>
      </c>
      <c r="H835" s="8">
        <v>29884</v>
      </c>
      <c r="I835" s="8">
        <v>1112900</v>
      </c>
      <c r="J835" s="8">
        <v>150692</v>
      </c>
      <c r="K835" s="8">
        <v>108708</v>
      </c>
      <c r="L835" s="8">
        <v>580052</v>
      </c>
      <c r="M835" s="8">
        <v>56664</v>
      </c>
      <c r="N835" s="8">
        <v>311916</v>
      </c>
      <c r="O835" s="8">
        <v>2006384</v>
      </c>
      <c r="P835" s="8">
        <v>12056</v>
      </c>
      <c r="Q835" s="8">
        <v>11276</v>
      </c>
      <c r="R835" s="8">
        <v>486004</v>
      </c>
      <c r="S835" s="8">
        <v>241808</v>
      </c>
      <c r="T835" s="8">
        <v>0</v>
      </c>
    </row>
    <row r="836" spans="1:20">
      <c r="A836" s="1">
        <v>44523</v>
      </c>
      <c r="B836" s="9">
        <f>nyse_gme_volume_by_exchange[[#This Row],[Off Exchange2]]/SUM(nyse_gme_volume_by_exchange[[#This Row],[NYSE National]:[LTSE]])</f>
        <v>0.4172600843207051</v>
      </c>
      <c r="C836" s="12">
        <f>SUM(nyse_gme_volume_by_exchange[[#This Row],[NYSE National]:[LTSE]])</f>
        <v>13405960</v>
      </c>
      <c r="D836" s="8">
        <v>74512</v>
      </c>
      <c r="E836" s="8">
        <v>104560</v>
      </c>
      <c r="F836" s="8">
        <v>130620</v>
      </c>
      <c r="G836" s="8">
        <v>26708</v>
      </c>
      <c r="H836" s="8">
        <v>86444</v>
      </c>
      <c r="I836" s="8">
        <v>1833288</v>
      </c>
      <c r="J836" s="8">
        <v>409372</v>
      </c>
      <c r="K836" s="8">
        <v>233088</v>
      </c>
      <c r="L836" s="8">
        <v>1903604</v>
      </c>
      <c r="M836" s="8">
        <v>123776</v>
      </c>
      <c r="N836" s="8">
        <v>598244</v>
      </c>
      <c r="O836" s="8">
        <v>5593772</v>
      </c>
      <c r="P836" s="8">
        <v>44160</v>
      </c>
      <c r="Q836" s="8">
        <v>39948</v>
      </c>
      <c r="R836" s="8">
        <v>1460856</v>
      </c>
      <c r="S836" s="8">
        <v>743008</v>
      </c>
      <c r="T836" s="8">
        <v>0</v>
      </c>
    </row>
    <row r="837" spans="1:20">
      <c r="A837" s="1">
        <v>44522</v>
      </c>
      <c r="B837" s="9">
        <f>nyse_gme_volume_by_exchange[[#This Row],[Off Exchange2]]/SUM(nyse_gme_volume_by_exchange[[#This Row],[NYSE National]:[LTSE]])</f>
        <v>0.44039213071450067</v>
      </c>
      <c r="C837" s="12">
        <f>SUM(nyse_gme_volume_by_exchange[[#This Row],[NYSE National]:[LTSE]])</f>
        <v>17517016</v>
      </c>
      <c r="D837" s="8">
        <v>38800</v>
      </c>
      <c r="E837" s="8">
        <v>100016</v>
      </c>
      <c r="F837" s="8">
        <v>104288</v>
      </c>
      <c r="G837" s="8">
        <v>54448</v>
      </c>
      <c r="H837" s="8">
        <v>193572</v>
      </c>
      <c r="I837" s="8">
        <v>2983020</v>
      </c>
      <c r="J837" s="8">
        <v>443320</v>
      </c>
      <c r="K837" s="8">
        <v>217776</v>
      </c>
      <c r="L837" s="8">
        <v>2029440</v>
      </c>
      <c r="M837" s="8">
        <v>141732</v>
      </c>
      <c r="N837" s="8">
        <v>662268</v>
      </c>
      <c r="O837" s="8">
        <v>7714356</v>
      </c>
      <c r="P837" s="8">
        <v>48784</v>
      </c>
      <c r="Q837" s="8">
        <v>44076</v>
      </c>
      <c r="R837" s="8">
        <v>1936160</v>
      </c>
      <c r="S837" s="8">
        <v>804960</v>
      </c>
      <c r="T837" s="8">
        <v>0</v>
      </c>
    </row>
    <row r="838" spans="1:20">
      <c r="A838" s="1">
        <v>44519</v>
      </c>
      <c r="B838" s="9">
        <f>nyse_gme_volume_by_exchange[[#This Row],[Off Exchange2]]/SUM(nyse_gme_volume_by_exchange[[#This Row],[NYSE National]:[LTSE]])</f>
        <v>0.40076685126075406</v>
      </c>
      <c r="C838" s="12">
        <f>SUM(nyse_gme_volume_by_exchange[[#This Row],[NYSE National]:[LTSE]])</f>
        <v>12174460</v>
      </c>
      <c r="D838" s="8">
        <v>19916</v>
      </c>
      <c r="E838" s="8">
        <v>75328</v>
      </c>
      <c r="F838" s="8">
        <v>86840</v>
      </c>
      <c r="G838" s="8">
        <v>24288</v>
      </c>
      <c r="H838" s="8">
        <v>60036</v>
      </c>
      <c r="I838" s="8">
        <v>2172564</v>
      </c>
      <c r="J838" s="8">
        <v>301680</v>
      </c>
      <c r="K838" s="8">
        <v>139356</v>
      </c>
      <c r="L838" s="8">
        <v>1747592</v>
      </c>
      <c r="M838" s="8">
        <v>126352</v>
      </c>
      <c r="N838" s="8">
        <v>446860</v>
      </c>
      <c r="O838" s="8">
        <v>4879120</v>
      </c>
      <c r="P838" s="8">
        <v>39528</v>
      </c>
      <c r="Q838" s="8">
        <v>41536</v>
      </c>
      <c r="R838" s="8">
        <v>1232864</v>
      </c>
      <c r="S838" s="8">
        <v>780600</v>
      </c>
      <c r="T838" s="8">
        <v>0</v>
      </c>
    </row>
    <row r="839" spans="1:20">
      <c r="A839" s="1">
        <v>44518</v>
      </c>
      <c r="B839" s="9">
        <f>nyse_gme_volume_by_exchange[[#This Row],[Off Exchange2]]/SUM(nyse_gme_volume_by_exchange[[#This Row],[NYSE National]:[LTSE]])</f>
        <v>0.36236832293505011</v>
      </c>
      <c r="C839" s="12">
        <f>SUM(nyse_gme_volume_by_exchange[[#This Row],[NYSE National]:[LTSE]])</f>
        <v>4023100</v>
      </c>
      <c r="D839" s="8">
        <v>13488</v>
      </c>
      <c r="E839" s="8">
        <v>38784</v>
      </c>
      <c r="F839" s="8">
        <v>27988</v>
      </c>
      <c r="G839" s="8">
        <v>3316</v>
      </c>
      <c r="H839" s="8">
        <v>22672</v>
      </c>
      <c r="I839" s="8">
        <v>821096</v>
      </c>
      <c r="J839" s="8">
        <v>166640</v>
      </c>
      <c r="K839" s="8">
        <v>46380</v>
      </c>
      <c r="L839" s="8">
        <v>472960</v>
      </c>
      <c r="M839" s="8">
        <v>49716</v>
      </c>
      <c r="N839" s="8">
        <v>91352</v>
      </c>
      <c r="O839" s="8">
        <v>1457844</v>
      </c>
      <c r="P839" s="8">
        <v>34792</v>
      </c>
      <c r="Q839" s="8">
        <v>18936</v>
      </c>
      <c r="R839" s="8">
        <v>458848</v>
      </c>
      <c r="S839" s="8">
        <v>298288</v>
      </c>
      <c r="T839" s="8">
        <v>0</v>
      </c>
    </row>
    <row r="840" spans="1:20">
      <c r="A840" s="1">
        <v>44517</v>
      </c>
      <c r="B840" s="9">
        <f>nyse_gme_volume_by_exchange[[#This Row],[Off Exchange2]]/SUM(nyse_gme_volume_by_exchange[[#This Row],[NYSE National]:[LTSE]])</f>
        <v>0.38514452576328823</v>
      </c>
      <c r="C840" s="12">
        <f>SUM(nyse_gme_volume_by_exchange[[#This Row],[NYSE National]:[LTSE]])</f>
        <v>5410800</v>
      </c>
      <c r="D840" s="8">
        <v>13724</v>
      </c>
      <c r="E840" s="8">
        <v>44848</v>
      </c>
      <c r="F840" s="8">
        <v>42380</v>
      </c>
      <c r="G840" s="8">
        <v>4624</v>
      </c>
      <c r="H840" s="8">
        <v>27080</v>
      </c>
      <c r="I840" s="8">
        <v>885752</v>
      </c>
      <c r="J840" s="8">
        <v>157760</v>
      </c>
      <c r="K840" s="8">
        <v>71752</v>
      </c>
      <c r="L840" s="8">
        <v>886284</v>
      </c>
      <c r="M840" s="8">
        <v>101124</v>
      </c>
      <c r="N840" s="8">
        <v>213604</v>
      </c>
      <c r="O840" s="8">
        <v>2083940</v>
      </c>
      <c r="P840" s="8">
        <v>8960</v>
      </c>
      <c r="Q840" s="8">
        <v>12480</v>
      </c>
      <c r="R840" s="8">
        <v>507240</v>
      </c>
      <c r="S840" s="8">
        <v>349248</v>
      </c>
      <c r="T840" s="8">
        <v>0</v>
      </c>
    </row>
    <row r="841" spans="1:20">
      <c r="A841" s="1">
        <v>44516</v>
      </c>
      <c r="B841" s="9">
        <f>nyse_gme_volume_by_exchange[[#This Row],[Off Exchange2]]/SUM(nyse_gme_volume_by_exchange[[#This Row],[NYSE National]:[LTSE]])</f>
        <v>0.40478809414817768</v>
      </c>
      <c r="C841" s="12">
        <f>SUM(nyse_gme_volume_by_exchange[[#This Row],[NYSE National]:[LTSE]])</f>
        <v>4858384</v>
      </c>
      <c r="D841" s="8">
        <v>15760</v>
      </c>
      <c r="E841" s="8">
        <v>40812</v>
      </c>
      <c r="F841" s="8">
        <v>31320</v>
      </c>
      <c r="G841" s="8">
        <v>1360</v>
      </c>
      <c r="H841" s="8">
        <v>26052</v>
      </c>
      <c r="I841" s="8">
        <v>871260</v>
      </c>
      <c r="J841" s="8">
        <v>122640</v>
      </c>
      <c r="K841" s="8">
        <v>66240</v>
      </c>
      <c r="L841" s="8">
        <v>761336</v>
      </c>
      <c r="M841" s="8">
        <v>51532</v>
      </c>
      <c r="N841" s="8">
        <v>142480</v>
      </c>
      <c r="O841" s="8">
        <v>1966616</v>
      </c>
      <c r="P841" s="8">
        <v>12028</v>
      </c>
      <c r="Q841" s="8">
        <v>11736</v>
      </c>
      <c r="R841" s="8">
        <v>432196</v>
      </c>
      <c r="S841" s="8">
        <v>305016</v>
      </c>
      <c r="T841" s="8">
        <v>0</v>
      </c>
    </row>
    <row r="842" spans="1:20">
      <c r="A842" s="1">
        <v>44515</v>
      </c>
      <c r="B842" s="9">
        <f>nyse_gme_volume_by_exchange[[#This Row],[Off Exchange2]]/SUM(nyse_gme_volume_by_exchange[[#This Row],[NYSE National]:[LTSE]])</f>
        <v>0.42437613414650788</v>
      </c>
      <c r="C842" s="12">
        <f>SUM(nyse_gme_volume_by_exchange[[#This Row],[NYSE National]:[LTSE]])</f>
        <v>5863440</v>
      </c>
      <c r="D842" s="8">
        <v>25600</v>
      </c>
      <c r="E842" s="8">
        <v>42776</v>
      </c>
      <c r="F842" s="8">
        <v>33516</v>
      </c>
      <c r="G842" s="8">
        <v>4900</v>
      </c>
      <c r="H842" s="8">
        <v>29152</v>
      </c>
      <c r="I842" s="8">
        <v>1135112</v>
      </c>
      <c r="J842" s="8">
        <v>204168</v>
      </c>
      <c r="K842" s="8">
        <v>80532</v>
      </c>
      <c r="L842" s="8">
        <v>790352</v>
      </c>
      <c r="M842" s="8">
        <v>59540</v>
      </c>
      <c r="N842" s="8">
        <v>146520</v>
      </c>
      <c r="O842" s="8">
        <v>2488304</v>
      </c>
      <c r="P842" s="8">
        <v>14528</v>
      </c>
      <c r="Q842" s="8">
        <v>16460</v>
      </c>
      <c r="R842" s="8">
        <v>526884</v>
      </c>
      <c r="S842" s="8">
        <v>265096</v>
      </c>
      <c r="T842" s="8">
        <v>0</v>
      </c>
    </row>
    <row r="843" spans="1:20">
      <c r="A843" s="1">
        <v>44512</v>
      </c>
      <c r="B843" s="9">
        <f>nyse_gme_volume_by_exchange[[#This Row],[Off Exchange2]]/SUM(nyse_gme_volume_by_exchange[[#This Row],[NYSE National]:[LTSE]])</f>
        <v>0.41206609522064963</v>
      </c>
      <c r="C843" s="12">
        <f>SUM(nyse_gme_volume_by_exchange[[#This Row],[NYSE National]:[LTSE]])</f>
        <v>3712220</v>
      </c>
      <c r="D843" s="8">
        <v>9604</v>
      </c>
      <c r="E843" s="8">
        <v>33524</v>
      </c>
      <c r="F843" s="8">
        <v>37580</v>
      </c>
      <c r="G843" s="8">
        <v>1608</v>
      </c>
      <c r="H843" s="8">
        <v>17152</v>
      </c>
      <c r="I843" s="8">
        <v>597720</v>
      </c>
      <c r="J843" s="8">
        <v>108680</v>
      </c>
      <c r="K843" s="8">
        <v>54548</v>
      </c>
      <c r="L843" s="8">
        <v>487608</v>
      </c>
      <c r="M843" s="8">
        <v>47908</v>
      </c>
      <c r="N843" s="8">
        <v>86844</v>
      </c>
      <c r="O843" s="8">
        <v>1529680</v>
      </c>
      <c r="P843" s="8">
        <v>93652</v>
      </c>
      <c r="Q843" s="8">
        <v>17036</v>
      </c>
      <c r="R843" s="8">
        <v>351940</v>
      </c>
      <c r="S843" s="8">
        <v>237136</v>
      </c>
      <c r="T843" s="8">
        <v>0</v>
      </c>
    </row>
    <row r="844" spans="1:20">
      <c r="A844" s="1">
        <v>44511</v>
      </c>
      <c r="B844" s="9">
        <f>nyse_gme_volume_by_exchange[[#This Row],[Off Exchange2]]/SUM(nyse_gme_volume_by_exchange[[#This Row],[NYSE National]:[LTSE]])</f>
        <v>0.38742876836319401</v>
      </c>
      <c r="C844" s="12">
        <f>SUM(nyse_gme_volume_by_exchange[[#This Row],[NYSE National]:[LTSE]])</f>
        <v>4317604</v>
      </c>
      <c r="D844" s="8">
        <v>21776</v>
      </c>
      <c r="E844" s="8">
        <v>27752</v>
      </c>
      <c r="F844" s="8">
        <v>55728</v>
      </c>
      <c r="G844" s="8">
        <v>10856</v>
      </c>
      <c r="H844" s="8">
        <v>24764</v>
      </c>
      <c r="I844" s="8">
        <v>625640</v>
      </c>
      <c r="J844" s="8">
        <v>116504</v>
      </c>
      <c r="K844" s="8">
        <v>72832</v>
      </c>
      <c r="L844" s="8">
        <v>722900</v>
      </c>
      <c r="M844" s="8">
        <v>70240</v>
      </c>
      <c r="N844" s="8">
        <v>135472</v>
      </c>
      <c r="O844" s="8">
        <v>1672764</v>
      </c>
      <c r="P844" s="8">
        <v>22648</v>
      </c>
      <c r="Q844" s="8">
        <v>18972</v>
      </c>
      <c r="R844" s="8">
        <v>437876</v>
      </c>
      <c r="S844" s="8">
        <v>280880</v>
      </c>
      <c r="T844" s="8">
        <v>0</v>
      </c>
    </row>
    <row r="845" spans="1:20">
      <c r="A845" s="1">
        <v>44510</v>
      </c>
      <c r="B845" s="9">
        <f>nyse_gme_volume_by_exchange[[#This Row],[Off Exchange2]]/SUM(nyse_gme_volume_by_exchange[[#This Row],[NYSE National]:[LTSE]])</f>
        <v>0.42164170267964024</v>
      </c>
      <c r="C845" s="12">
        <f>SUM(nyse_gme_volume_by_exchange[[#This Row],[NYSE National]:[LTSE]])</f>
        <v>5236076</v>
      </c>
      <c r="D845" s="8">
        <v>7984</v>
      </c>
      <c r="E845" s="8">
        <v>21680</v>
      </c>
      <c r="F845" s="8">
        <v>17592</v>
      </c>
      <c r="G845" s="8">
        <v>5876</v>
      </c>
      <c r="H845" s="8">
        <v>21948</v>
      </c>
      <c r="I845" s="8">
        <v>883304</v>
      </c>
      <c r="J845" s="8">
        <v>159388</v>
      </c>
      <c r="K845" s="8">
        <v>64796</v>
      </c>
      <c r="L845" s="8">
        <v>776140</v>
      </c>
      <c r="M845" s="8">
        <v>109820</v>
      </c>
      <c r="N845" s="8">
        <v>210296</v>
      </c>
      <c r="O845" s="8">
        <v>2207748</v>
      </c>
      <c r="P845" s="8">
        <v>20124</v>
      </c>
      <c r="Q845" s="8">
        <v>16564</v>
      </c>
      <c r="R845" s="8">
        <v>385484</v>
      </c>
      <c r="S845" s="8">
        <v>327332</v>
      </c>
      <c r="T845" s="8">
        <v>0</v>
      </c>
    </row>
    <row r="846" spans="1:20">
      <c r="A846" s="1">
        <v>44509</v>
      </c>
      <c r="B846" s="9">
        <f>nyse_gme_volume_by_exchange[[#This Row],[Off Exchange2]]/SUM(nyse_gme_volume_by_exchange[[#This Row],[NYSE National]:[LTSE]])</f>
        <v>0.42038139920086548</v>
      </c>
      <c r="C846" s="12">
        <f>SUM(nyse_gme_volume_by_exchange[[#This Row],[NYSE National]:[LTSE]])</f>
        <v>7379984</v>
      </c>
      <c r="D846" s="8">
        <v>13712</v>
      </c>
      <c r="E846" s="8">
        <v>45408</v>
      </c>
      <c r="F846" s="8">
        <v>32264</v>
      </c>
      <c r="G846" s="8">
        <v>1668</v>
      </c>
      <c r="H846" s="8">
        <v>46544</v>
      </c>
      <c r="I846" s="8">
        <v>1413384</v>
      </c>
      <c r="J846" s="8">
        <v>146720</v>
      </c>
      <c r="K846" s="8">
        <v>104832</v>
      </c>
      <c r="L846" s="8">
        <v>1021476</v>
      </c>
      <c r="M846" s="8">
        <v>112920</v>
      </c>
      <c r="N846" s="8">
        <v>209672</v>
      </c>
      <c r="O846" s="8">
        <v>3102408</v>
      </c>
      <c r="P846" s="8">
        <v>37556</v>
      </c>
      <c r="Q846" s="8">
        <v>20992</v>
      </c>
      <c r="R846" s="8">
        <v>697588</v>
      </c>
      <c r="S846" s="8">
        <v>372840</v>
      </c>
      <c r="T846" s="8">
        <v>0</v>
      </c>
    </row>
    <row r="847" spans="1:20">
      <c r="A847" s="1">
        <v>44508</v>
      </c>
      <c r="B847" s="9">
        <f>nyse_gme_volume_by_exchange[[#This Row],[Off Exchange2]]/SUM(nyse_gme_volume_by_exchange[[#This Row],[NYSE National]:[LTSE]])</f>
        <v>0.45738057203447757</v>
      </c>
      <c r="C847" s="12">
        <f>SUM(nyse_gme_volume_by_exchange[[#This Row],[NYSE National]:[LTSE]])</f>
        <v>8631228</v>
      </c>
      <c r="D847" s="8">
        <v>17928</v>
      </c>
      <c r="E847" s="8">
        <v>56176</v>
      </c>
      <c r="F847" s="8">
        <v>26128</v>
      </c>
      <c r="G847" s="8">
        <v>2208</v>
      </c>
      <c r="H847" s="8">
        <v>35976</v>
      </c>
      <c r="I847" s="8">
        <v>1144100</v>
      </c>
      <c r="J847" s="8">
        <v>127852</v>
      </c>
      <c r="K847" s="8">
        <v>88060</v>
      </c>
      <c r="L847" s="8">
        <v>1403772</v>
      </c>
      <c r="M847" s="8">
        <v>93836</v>
      </c>
      <c r="N847" s="8">
        <v>271640</v>
      </c>
      <c r="O847" s="8">
        <v>3947756</v>
      </c>
      <c r="P847" s="8">
        <v>88104</v>
      </c>
      <c r="Q847" s="8">
        <v>27768</v>
      </c>
      <c r="R847" s="8">
        <v>828664</v>
      </c>
      <c r="S847" s="8">
        <v>471260</v>
      </c>
      <c r="T847" s="8">
        <v>0</v>
      </c>
    </row>
    <row r="848" spans="1:20">
      <c r="A848" s="1">
        <v>44505</v>
      </c>
      <c r="B848" s="9">
        <f>nyse_gme_volume_by_exchange[[#This Row],[Off Exchange2]]/SUM(nyse_gme_volume_by_exchange[[#This Row],[NYSE National]:[LTSE]])</f>
        <v>0.46223075419201132</v>
      </c>
      <c r="C848" s="12">
        <f>SUM(nyse_gme_volume_by_exchange[[#This Row],[NYSE National]:[LTSE]])</f>
        <v>7242824</v>
      </c>
      <c r="D848" s="8">
        <v>8716</v>
      </c>
      <c r="E848" s="8">
        <v>30196</v>
      </c>
      <c r="F848" s="8">
        <v>54720</v>
      </c>
      <c r="G848" s="8">
        <v>10376</v>
      </c>
      <c r="H848" s="8">
        <v>30764</v>
      </c>
      <c r="I848" s="8">
        <v>920260</v>
      </c>
      <c r="J848" s="8">
        <v>212744</v>
      </c>
      <c r="K848" s="8">
        <v>84516</v>
      </c>
      <c r="L848" s="8">
        <v>1016300</v>
      </c>
      <c r="M848" s="8">
        <v>83552</v>
      </c>
      <c r="N848" s="8">
        <v>363512</v>
      </c>
      <c r="O848" s="8">
        <v>3347856</v>
      </c>
      <c r="P848" s="8">
        <v>29588</v>
      </c>
      <c r="Q848" s="8">
        <v>23396</v>
      </c>
      <c r="R848" s="8">
        <v>626304</v>
      </c>
      <c r="S848" s="8">
        <v>400024</v>
      </c>
      <c r="T848" s="8">
        <v>0</v>
      </c>
    </row>
    <row r="849" spans="1:20">
      <c r="A849" s="1">
        <v>44504</v>
      </c>
      <c r="B849" s="9">
        <f>nyse_gme_volume_by_exchange[[#This Row],[Off Exchange2]]/SUM(nyse_gme_volume_by_exchange[[#This Row],[NYSE National]:[LTSE]])</f>
        <v>0.42591548263358603</v>
      </c>
      <c r="C849" s="12">
        <f>SUM(nyse_gme_volume_by_exchange[[#This Row],[NYSE National]:[LTSE]])</f>
        <v>11568652</v>
      </c>
      <c r="D849" s="8">
        <v>22484</v>
      </c>
      <c r="E849" s="8">
        <v>78956</v>
      </c>
      <c r="F849" s="8">
        <v>44880</v>
      </c>
      <c r="G849" s="8">
        <v>7900</v>
      </c>
      <c r="H849" s="8">
        <v>41776</v>
      </c>
      <c r="I849" s="8">
        <v>1989332</v>
      </c>
      <c r="J849" s="8">
        <v>251328</v>
      </c>
      <c r="K849" s="8">
        <v>144416</v>
      </c>
      <c r="L849" s="8">
        <v>1481860</v>
      </c>
      <c r="M849" s="8">
        <v>144792</v>
      </c>
      <c r="N849" s="8">
        <v>464192</v>
      </c>
      <c r="O849" s="8">
        <v>4927268</v>
      </c>
      <c r="P849" s="8">
        <v>43336</v>
      </c>
      <c r="Q849" s="8">
        <v>28144</v>
      </c>
      <c r="R849" s="8">
        <v>1271008</v>
      </c>
      <c r="S849" s="8">
        <v>626980</v>
      </c>
      <c r="T849" s="8">
        <v>0</v>
      </c>
    </row>
    <row r="850" spans="1:20">
      <c r="A850" s="1">
        <v>44503</v>
      </c>
      <c r="B850" s="9">
        <f>nyse_gme_volume_by_exchange[[#This Row],[Off Exchange2]]/SUM(nyse_gme_volume_by_exchange[[#This Row],[NYSE National]:[LTSE]])</f>
        <v>0.46758049126579793</v>
      </c>
      <c r="C850" s="12">
        <f>SUM(nyse_gme_volume_by_exchange[[#This Row],[NYSE National]:[LTSE]])</f>
        <v>45057808</v>
      </c>
      <c r="D850" s="8">
        <v>65040</v>
      </c>
      <c r="E850" s="8">
        <v>323116</v>
      </c>
      <c r="F850" s="8">
        <v>310156</v>
      </c>
      <c r="G850" s="8">
        <v>58028</v>
      </c>
      <c r="H850" s="8">
        <v>296732</v>
      </c>
      <c r="I850" s="8">
        <v>6700112</v>
      </c>
      <c r="J850" s="8">
        <v>945812</v>
      </c>
      <c r="K850" s="8">
        <v>480912</v>
      </c>
      <c r="L850" s="8">
        <v>5153268</v>
      </c>
      <c r="M850" s="8">
        <v>424816</v>
      </c>
      <c r="N850" s="8">
        <v>2242204</v>
      </c>
      <c r="O850" s="8">
        <v>21068152</v>
      </c>
      <c r="P850" s="8">
        <v>334672</v>
      </c>
      <c r="Q850" s="8">
        <v>119872</v>
      </c>
      <c r="R850" s="8">
        <v>4538924</v>
      </c>
      <c r="S850" s="8">
        <v>1995992</v>
      </c>
      <c r="T850" s="8">
        <v>0</v>
      </c>
    </row>
    <row r="851" spans="1:20">
      <c r="A851" s="1">
        <v>44502</v>
      </c>
      <c r="B851" s="9">
        <f>nyse_gme_volume_by_exchange[[#This Row],[Off Exchange2]]/SUM(nyse_gme_volume_by_exchange[[#This Row],[NYSE National]:[LTSE]])</f>
        <v>0.37274749538538893</v>
      </c>
      <c r="C851" s="12">
        <f>SUM(nyse_gme_volume_by_exchange[[#This Row],[NYSE National]:[LTSE]])</f>
        <v>15528936</v>
      </c>
      <c r="D851" s="8">
        <v>45384</v>
      </c>
      <c r="E851" s="8">
        <v>130208</v>
      </c>
      <c r="F851" s="8">
        <v>117224</v>
      </c>
      <c r="G851" s="8">
        <v>21736</v>
      </c>
      <c r="H851" s="8">
        <v>85432</v>
      </c>
      <c r="I851" s="8">
        <v>2496692</v>
      </c>
      <c r="J851" s="8">
        <v>407408</v>
      </c>
      <c r="K851" s="8">
        <v>205112</v>
      </c>
      <c r="L851" s="8">
        <v>2055676</v>
      </c>
      <c r="M851" s="8">
        <v>135612</v>
      </c>
      <c r="N851" s="8">
        <v>1256472</v>
      </c>
      <c r="O851" s="8">
        <v>5788372</v>
      </c>
      <c r="P851" s="8">
        <v>46960</v>
      </c>
      <c r="Q851" s="8">
        <v>52548</v>
      </c>
      <c r="R851" s="8">
        <v>1807368</v>
      </c>
      <c r="S851" s="8">
        <v>876732</v>
      </c>
      <c r="T851" s="8">
        <v>0</v>
      </c>
    </row>
    <row r="852" spans="1:20">
      <c r="A852" s="1">
        <v>44501</v>
      </c>
      <c r="B852" s="9">
        <f>nyse_gme_volume_by_exchange[[#This Row],[Off Exchange2]]/SUM(nyse_gme_volume_by_exchange[[#This Row],[NYSE National]:[LTSE]])</f>
        <v>0.41793105178003676</v>
      </c>
      <c r="C852" s="12">
        <f>SUM(nyse_gme_volume_by_exchange[[#This Row],[NYSE National]:[LTSE]])</f>
        <v>19775884</v>
      </c>
      <c r="D852" s="8">
        <v>60524</v>
      </c>
      <c r="E852" s="8">
        <v>164708</v>
      </c>
      <c r="F852" s="8">
        <v>172584</v>
      </c>
      <c r="G852" s="8">
        <v>16996</v>
      </c>
      <c r="H852" s="8">
        <v>128744</v>
      </c>
      <c r="I852" s="8">
        <v>2894460</v>
      </c>
      <c r="J852" s="8">
        <v>582472</v>
      </c>
      <c r="K852" s="8">
        <v>286404</v>
      </c>
      <c r="L852" s="8">
        <v>2957672</v>
      </c>
      <c r="M852" s="8">
        <v>186872</v>
      </c>
      <c r="N852" s="8">
        <v>822844</v>
      </c>
      <c r="O852" s="8">
        <v>8264956</v>
      </c>
      <c r="P852" s="8">
        <v>56524</v>
      </c>
      <c r="Q852" s="8">
        <v>133052</v>
      </c>
      <c r="R852" s="8">
        <v>2067096</v>
      </c>
      <c r="S852" s="8">
        <v>979976</v>
      </c>
      <c r="T852" s="8">
        <v>0</v>
      </c>
    </row>
    <row r="853" spans="1:20">
      <c r="A853" s="1">
        <v>44498</v>
      </c>
      <c r="B853" s="9">
        <f>nyse_gme_volume_by_exchange[[#This Row],[Off Exchange2]]/SUM(nyse_gme_volume_by_exchange[[#This Row],[NYSE National]:[LTSE]])</f>
        <v>0.41428450612617845</v>
      </c>
      <c r="C853" s="12">
        <f>SUM(nyse_gme_volume_by_exchange[[#This Row],[NYSE National]:[LTSE]])</f>
        <v>9175704</v>
      </c>
      <c r="D853" s="8">
        <v>15112</v>
      </c>
      <c r="E853" s="8">
        <v>54468</v>
      </c>
      <c r="F853" s="8">
        <v>59612</v>
      </c>
      <c r="G853" s="8">
        <v>4260</v>
      </c>
      <c r="H853" s="8">
        <v>41168</v>
      </c>
      <c r="I853" s="8">
        <v>1314820</v>
      </c>
      <c r="J853" s="8">
        <v>211852</v>
      </c>
      <c r="K853" s="8">
        <v>69036</v>
      </c>
      <c r="L853" s="8">
        <v>1671324</v>
      </c>
      <c r="M853" s="8">
        <v>89136</v>
      </c>
      <c r="N853" s="8">
        <v>306652</v>
      </c>
      <c r="O853" s="8">
        <v>3801352</v>
      </c>
      <c r="P853" s="8">
        <v>43256</v>
      </c>
      <c r="Q853" s="8">
        <v>28224</v>
      </c>
      <c r="R853" s="8">
        <v>980120</v>
      </c>
      <c r="S853" s="8">
        <v>485312</v>
      </c>
      <c r="T853" s="8">
        <v>0</v>
      </c>
    </row>
    <row r="854" spans="1:20">
      <c r="A854" s="1">
        <v>44497</v>
      </c>
      <c r="B854" s="9">
        <f>nyse_gme_volume_by_exchange[[#This Row],[Off Exchange2]]/SUM(nyse_gme_volume_by_exchange[[#This Row],[NYSE National]:[LTSE]])</f>
        <v>0.34599632237414979</v>
      </c>
      <c r="C854" s="12">
        <f>SUM(nyse_gme_volume_by_exchange[[#This Row],[NYSE National]:[LTSE]])</f>
        <v>6784812</v>
      </c>
      <c r="D854" s="8">
        <v>14288</v>
      </c>
      <c r="E854" s="8">
        <v>50292</v>
      </c>
      <c r="F854" s="8">
        <v>70700</v>
      </c>
      <c r="G854" s="8">
        <v>4492</v>
      </c>
      <c r="H854" s="8">
        <v>39800</v>
      </c>
      <c r="I854" s="8">
        <v>1208396</v>
      </c>
      <c r="J854" s="8">
        <v>202232</v>
      </c>
      <c r="K854" s="8">
        <v>110396</v>
      </c>
      <c r="L854" s="8">
        <v>1094916</v>
      </c>
      <c r="M854" s="8">
        <v>84104</v>
      </c>
      <c r="N854" s="8">
        <v>289880</v>
      </c>
      <c r="O854" s="8">
        <v>2347520</v>
      </c>
      <c r="P854" s="8">
        <v>22868</v>
      </c>
      <c r="Q854" s="8">
        <v>31884</v>
      </c>
      <c r="R854" s="8">
        <v>722260</v>
      </c>
      <c r="S854" s="8">
        <v>490784</v>
      </c>
      <c r="T854" s="8">
        <v>0</v>
      </c>
    </row>
    <row r="855" spans="1:20">
      <c r="A855" s="1">
        <v>44496</v>
      </c>
      <c r="B855" s="9">
        <f>nyse_gme_volume_by_exchange[[#This Row],[Off Exchange2]]/SUM(nyse_gme_volume_by_exchange[[#This Row],[NYSE National]:[LTSE]])</f>
        <v>0.37542585340072909</v>
      </c>
      <c r="C855" s="12">
        <f>SUM(nyse_gme_volume_by_exchange[[#This Row],[NYSE National]:[LTSE]])</f>
        <v>4427580</v>
      </c>
      <c r="D855" s="8">
        <v>22336</v>
      </c>
      <c r="E855" s="8">
        <v>35884</v>
      </c>
      <c r="F855" s="8">
        <v>30376</v>
      </c>
      <c r="G855" s="8">
        <v>2744</v>
      </c>
      <c r="H855" s="8">
        <v>26392</v>
      </c>
      <c r="I855" s="8">
        <v>826444</v>
      </c>
      <c r="J855" s="8">
        <v>129652</v>
      </c>
      <c r="K855" s="8">
        <v>70472</v>
      </c>
      <c r="L855" s="8">
        <v>663280</v>
      </c>
      <c r="M855" s="8">
        <v>71168</v>
      </c>
      <c r="N855" s="8">
        <v>152224</v>
      </c>
      <c r="O855" s="8">
        <v>1662228</v>
      </c>
      <c r="P855" s="8">
        <v>12368</v>
      </c>
      <c r="Q855" s="8">
        <v>13632</v>
      </c>
      <c r="R855" s="8">
        <v>466436</v>
      </c>
      <c r="S855" s="8">
        <v>241944</v>
      </c>
      <c r="T855" s="8">
        <v>0</v>
      </c>
    </row>
    <row r="856" spans="1:20">
      <c r="A856" s="1">
        <v>44495</v>
      </c>
      <c r="B856" s="9">
        <f>nyse_gme_volume_by_exchange[[#This Row],[Off Exchange2]]/SUM(nyse_gme_volume_by_exchange[[#This Row],[NYSE National]:[LTSE]])</f>
        <v>0.37543734932169182</v>
      </c>
      <c r="C856" s="12">
        <f>SUM(nyse_gme_volume_by_exchange[[#This Row],[NYSE National]:[LTSE]])</f>
        <v>8698996</v>
      </c>
      <c r="D856" s="8">
        <v>16684</v>
      </c>
      <c r="E856" s="8">
        <v>80060</v>
      </c>
      <c r="F856" s="8">
        <v>91464</v>
      </c>
      <c r="G856" s="8">
        <v>5332</v>
      </c>
      <c r="H856" s="8">
        <v>63072</v>
      </c>
      <c r="I856" s="8">
        <v>1618476</v>
      </c>
      <c r="J856" s="8">
        <v>271864</v>
      </c>
      <c r="K856" s="8">
        <v>118224</v>
      </c>
      <c r="L856" s="8">
        <v>1020732</v>
      </c>
      <c r="M856" s="8">
        <v>102116</v>
      </c>
      <c r="N856" s="8">
        <v>370580</v>
      </c>
      <c r="O856" s="8">
        <v>3265928</v>
      </c>
      <c r="P856" s="8">
        <v>18684</v>
      </c>
      <c r="Q856" s="8">
        <v>26976</v>
      </c>
      <c r="R856" s="8">
        <v>1064696</v>
      </c>
      <c r="S856" s="8">
        <v>564108</v>
      </c>
      <c r="T856" s="8">
        <v>0</v>
      </c>
    </row>
    <row r="857" spans="1:20">
      <c r="A857" s="1">
        <v>44494</v>
      </c>
      <c r="B857" s="9">
        <f>nyse_gme_volume_by_exchange[[#This Row],[Off Exchange2]]/SUM(nyse_gme_volume_by_exchange[[#This Row],[NYSE National]:[LTSE]])</f>
        <v>0.36232163463672273</v>
      </c>
      <c r="C857" s="12">
        <f>SUM(nyse_gme_volume_by_exchange[[#This Row],[NYSE National]:[LTSE]])</f>
        <v>5767936</v>
      </c>
      <c r="D857" s="8">
        <v>12684</v>
      </c>
      <c r="E857" s="8">
        <v>47768</v>
      </c>
      <c r="F857" s="8">
        <v>18092</v>
      </c>
      <c r="G857" s="8">
        <v>676</v>
      </c>
      <c r="H857" s="8">
        <v>21520</v>
      </c>
      <c r="I857" s="8">
        <v>1320040</v>
      </c>
      <c r="J857" s="8">
        <v>143612</v>
      </c>
      <c r="K857" s="8">
        <v>59736</v>
      </c>
      <c r="L857" s="8">
        <v>804420</v>
      </c>
      <c r="M857" s="8">
        <v>72856</v>
      </c>
      <c r="N857" s="8">
        <v>302400</v>
      </c>
      <c r="O857" s="8">
        <v>2089848</v>
      </c>
      <c r="P857" s="8">
        <v>13252</v>
      </c>
      <c r="Q857" s="8">
        <v>15336</v>
      </c>
      <c r="R857" s="8">
        <v>598644</v>
      </c>
      <c r="S857" s="8">
        <v>247052</v>
      </c>
      <c r="T857" s="8">
        <v>0</v>
      </c>
    </row>
    <row r="858" spans="1:20">
      <c r="A858" s="1">
        <v>44491</v>
      </c>
      <c r="B858" s="9">
        <f>nyse_gme_volume_by_exchange[[#This Row],[Off Exchange2]]/SUM(nyse_gme_volume_by_exchange[[#This Row],[NYSE National]:[LTSE]])</f>
        <v>0.31503210743474058</v>
      </c>
      <c r="C858" s="12">
        <f>SUM(nyse_gme_volume_by_exchange[[#This Row],[NYSE National]:[LTSE]])</f>
        <v>11201144</v>
      </c>
      <c r="D858" s="8">
        <v>45144</v>
      </c>
      <c r="E858" s="8">
        <v>110260</v>
      </c>
      <c r="F858" s="8">
        <v>62916</v>
      </c>
      <c r="G858" s="8">
        <v>4616</v>
      </c>
      <c r="H858" s="8">
        <v>62672</v>
      </c>
      <c r="I858" s="8">
        <v>2147604</v>
      </c>
      <c r="J858" s="8">
        <v>275900</v>
      </c>
      <c r="K858" s="8">
        <v>194696</v>
      </c>
      <c r="L858" s="8">
        <v>1761620</v>
      </c>
      <c r="M858" s="8">
        <v>158956</v>
      </c>
      <c r="N858" s="8">
        <v>491860</v>
      </c>
      <c r="O858" s="8">
        <v>3528720</v>
      </c>
      <c r="P858" s="8">
        <v>10660</v>
      </c>
      <c r="Q858" s="8">
        <v>34016</v>
      </c>
      <c r="R858" s="8">
        <v>1626328</v>
      </c>
      <c r="S858" s="8">
        <v>685176</v>
      </c>
      <c r="T858" s="8">
        <v>0</v>
      </c>
    </row>
    <row r="859" spans="1:20">
      <c r="A859" s="1">
        <v>44490</v>
      </c>
      <c r="B859" s="9">
        <f>nyse_gme_volume_by_exchange[[#This Row],[Off Exchange2]]/SUM(nyse_gme_volume_by_exchange[[#This Row],[NYSE National]:[LTSE]])</f>
        <v>0.42283441984026454</v>
      </c>
      <c r="C859" s="12">
        <f>SUM(nyse_gme_volume_by_exchange[[#This Row],[NYSE National]:[LTSE]])</f>
        <v>9609388</v>
      </c>
      <c r="D859" s="8">
        <v>38520</v>
      </c>
      <c r="E859" s="8">
        <v>74572</v>
      </c>
      <c r="F859" s="8">
        <v>53916</v>
      </c>
      <c r="G859" s="8">
        <v>5840</v>
      </c>
      <c r="H859" s="8">
        <v>61368</v>
      </c>
      <c r="I859" s="8">
        <v>1506484</v>
      </c>
      <c r="J859" s="8">
        <v>302160</v>
      </c>
      <c r="K859" s="8">
        <v>103404</v>
      </c>
      <c r="L859" s="8">
        <v>1705676</v>
      </c>
      <c r="M859" s="8">
        <v>97056</v>
      </c>
      <c r="N859" s="8">
        <v>383904</v>
      </c>
      <c r="O859" s="8">
        <v>4063180</v>
      </c>
      <c r="P859" s="8">
        <v>33536</v>
      </c>
      <c r="Q859" s="8">
        <v>25472</v>
      </c>
      <c r="R859" s="8">
        <v>727472</v>
      </c>
      <c r="S859" s="8">
        <v>426828</v>
      </c>
      <c r="T859" s="8">
        <v>0</v>
      </c>
    </row>
    <row r="860" spans="1:20">
      <c r="A860" s="1">
        <v>44489</v>
      </c>
      <c r="B860" s="9">
        <f>nyse_gme_volume_by_exchange[[#This Row],[Off Exchange2]]/SUM(nyse_gme_volume_by_exchange[[#This Row],[NYSE National]:[LTSE]])</f>
        <v>0.43330674750164916</v>
      </c>
      <c r="C860" s="12">
        <f>SUM(nyse_gme_volume_by_exchange[[#This Row],[NYSE National]:[LTSE]])</f>
        <v>9107608</v>
      </c>
      <c r="D860" s="8">
        <v>18992</v>
      </c>
      <c r="E860" s="8">
        <v>68736</v>
      </c>
      <c r="F860" s="8">
        <v>53808</v>
      </c>
      <c r="G860" s="8">
        <v>7348</v>
      </c>
      <c r="H860" s="8">
        <v>64644</v>
      </c>
      <c r="I860" s="8">
        <v>1008644</v>
      </c>
      <c r="J860" s="8">
        <v>225852</v>
      </c>
      <c r="K860" s="8">
        <v>89532</v>
      </c>
      <c r="L860" s="8">
        <v>2140640</v>
      </c>
      <c r="M860" s="8">
        <v>61636</v>
      </c>
      <c r="N860" s="8">
        <v>281628</v>
      </c>
      <c r="O860" s="8">
        <v>3946388</v>
      </c>
      <c r="P860" s="8">
        <v>11524</v>
      </c>
      <c r="Q860" s="8">
        <v>14216</v>
      </c>
      <c r="R860" s="8">
        <v>689728</v>
      </c>
      <c r="S860" s="8">
        <v>424292</v>
      </c>
      <c r="T860" s="8">
        <v>0</v>
      </c>
    </row>
    <row r="861" spans="1:20">
      <c r="A861" s="1">
        <v>44488</v>
      </c>
      <c r="B861" s="9">
        <f>nyse_gme_volume_by_exchange[[#This Row],[Off Exchange2]]/SUM(nyse_gme_volume_by_exchange[[#This Row],[NYSE National]:[LTSE]])</f>
        <v>0.44319051733589376</v>
      </c>
      <c r="C861" s="12">
        <f>SUM(nyse_gme_volume_by_exchange[[#This Row],[NYSE National]:[LTSE]])</f>
        <v>8281892</v>
      </c>
      <c r="D861" s="8">
        <v>17820</v>
      </c>
      <c r="E861" s="8">
        <v>90348</v>
      </c>
      <c r="F861" s="8">
        <v>74712</v>
      </c>
      <c r="G861" s="8">
        <v>1620</v>
      </c>
      <c r="H861" s="8">
        <v>55672</v>
      </c>
      <c r="I861" s="8">
        <v>1215756</v>
      </c>
      <c r="J861" s="8">
        <v>195568</v>
      </c>
      <c r="K861" s="8">
        <v>83736</v>
      </c>
      <c r="L861" s="8">
        <v>1523572</v>
      </c>
      <c r="M861" s="8">
        <v>71528</v>
      </c>
      <c r="N861" s="8">
        <v>249920</v>
      </c>
      <c r="O861" s="8">
        <v>3670456</v>
      </c>
      <c r="P861" s="8">
        <v>11236</v>
      </c>
      <c r="Q861" s="8">
        <v>23032</v>
      </c>
      <c r="R861" s="8">
        <v>585456</v>
      </c>
      <c r="S861" s="8">
        <v>411460</v>
      </c>
      <c r="T861" s="8">
        <v>0</v>
      </c>
    </row>
    <row r="862" spans="1:20">
      <c r="A862" s="1">
        <v>44487</v>
      </c>
      <c r="B862" s="9">
        <f>nyse_gme_volume_by_exchange[[#This Row],[Off Exchange2]]/SUM(nyse_gme_volume_by_exchange[[#This Row],[NYSE National]:[LTSE]])</f>
        <v>0.41349832431687683</v>
      </c>
      <c r="C862" s="12">
        <f>SUM(nyse_gme_volume_by_exchange[[#This Row],[NYSE National]:[LTSE]])</f>
        <v>6358004</v>
      </c>
      <c r="D862" s="8">
        <v>27724</v>
      </c>
      <c r="E862" s="8">
        <v>51184</v>
      </c>
      <c r="F862" s="8">
        <v>27344</v>
      </c>
      <c r="G862" s="8">
        <v>1332</v>
      </c>
      <c r="H862" s="8">
        <v>26816</v>
      </c>
      <c r="I862" s="8">
        <v>1528708</v>
      </c>
      <c r="J862" s="8">
        <v>134884</v>
      </c>
      <c r="K862" s="8">
        <v>67272</v>
      </c>
      <c r="L862" s="8">
        <v>868596</v>
      </c>
      <c r="M862" s="8">
        <v>70952</v>
      </c>
      <c r="N862" s="8">
        <v>203968</v>
      </c>
      <c r="O862" s="8">
        <v>2629024</v>
      </c>
      <c r="P862" s="8">
        <v>5056</v>
      </c>
      <c r="Q862" s="8">
        <v>14724</v>
      </c>
      <c r="R862" s="8">
        <v>442656</v>
      </c>
      <c r="S862" s="8">
        <v>257764</v>
      </c>
      <c r="T862" s="8">
        <v>0</v>
      </c>
    </row>
    <row r="863" spans="1:20">
      <c r="A863" s="1">
        <v>44484</v>
      </c>
      <c r="B863" s="9">
        <f>nyse_gme_volume_by_exchange[[#This Row],[Off Exchange2]]/SUM(nyse_gme_volume_by_exchange[[#This Row],[NYSE National]:[LTSE]])</f>
        <v>0.38258316617735172</v>
      </c>
      <c r="C863" s="12">
        <f>SUM(nyse_gme_volume_by_exchange[[#This Row],[NYSE National]:[LTSE]])</f>
        <v>4799908</v>
      </c>
      <c r="D863" s="8">
        <v>4868</v>
      </c>
      <c r="E863" s="8">
        <v>49576</v>
      </c>
      <c r="F863" s="8">
        <v>31312</v>
      </c>
      <c r="G863" s="8">
        <v>636</v>
      </c>
      <c r="H863" s="8">
        <v>21336</v>
      </c>
      <c r="I863" s="8">
        <v>1047024</v>
      </c>
      <c r="J863" s="8">
        <v>102272</v>
      </c>
      <c r="K863" s="8">
        <v>70516</v>
      </c>
      <c r="L863" s="8">
        <v>705612</v>
      </c>
      <c r="M863" s="8">
        <v>80340</v>
      </c>
      <c r="N863" s="8">
        <v>133480</v>
      </c>
      <c r="O863" s="8">
        <v>1836364</v>
      </c>
      <c r="P863" s="8">
        <v>7904</v>
      </c>
      <c r="Q863" s="8">
        <v>14548</v>
      </c>
      <c r="R863" s="8">
        <v>405768</v>
      </c>
      <c r="S863" s="8">
        <v>288352</v>
      </c>
      <c r="T863" s="8">
        <v>0</v>
      </c>
    </row>
    <row r="864" spans="1:20">
      <c r="A864" s="1">
        <v>44483</v>
      </c>
      <c r="B864" s="9">
        <f>nyse_gme_volume_by_exchange[[#This Row],[Off Exchange2]]/SUM(nyse_gme_volume_by_exchange[[#This Row],[NYSE National]:[LTSE]])</f>
        <v>0.36955751261948233</v>
      </c>
      <c r="C864" s="12">
        <f>SUM(nyse_gme_volume_by_exchange[[#This Row],[NYSE National]:[LTSE]])</f>
        <v>6703920</v>
      </c>
      <c r="D864" s="8">
        <v>13976</v>
      </c>
      <c r="E864" s="8">
        <v>104880</v>
      </c>
      <c r="F864" s="8">
        <v>32276</v>
      </c>
      <c r="G864" s="8">
        <v>6228</v>
      </c>
      <c r="H864" s="8">
        <v>35772</v>
      </c>
      <c r="I864" s="8">
        <v>1216080</v>
      </c>
      <c r="J864" s="8">
        <v>148996</v>
      </c>
      <c r="K864" s="8">
        <v>82608</v>
      </c>
      <c r="L864" s="8">
        <v>1167816</v>
      </c>
      <c r="M864" s="8">
        <v>82156</v>
      </c>
      <c r="N864" s="8">
        <v>221164</v>
      </c>
      <c r="O864" s="8">
        <v>2477484</v>
      </c>
      <c r="P864" s="8">
        <v>13804</v>
      </c>
      <c r="Q864" s="8">
        <v>20060</v>
      </c>
      <c r="R864" s="8">
        <v>721824</v>
      </c>
      <c r="S864" s="8">
        <v>358796</v>
      </c>
      <c r="T864" s="8">
        <v>0</v>
      </c>
    </row>
    <row r="865" spans="1:20">
      <c r="A865" s="1">
        <v>44482</v>
      </c>
      <c r="B865" s="9">
        <f>nyse_gme_volume_by_exchange[[#This Row],[Off Exchange2]]/SUM(nyse_gme_volume_by_exchange[[#This Row],[NYSE National]:[LTSE]])</f>
        <v>0.38123533589699887</v>
      </c>
      <c r="C865" s="12">
        <f>SUM(nyse_gme_volume_by_exchange[[#This Row],[NYSE National]:[LTSE]])</f>
        <v>7721236</v>
      </c>
      <c r="D865" s="8">
        <v>48508</v>
      </c>
      <c r="E865" s="8">
        <v>76576</v>
      </c>
      <c r="F865" s="8">
        <v>55688</v>
      </c>
      <c r="G865" s="8">
        <v>8448</v>
      </c>
      <c r="H865" s="8">
        <v>36348</v>
      </c>
      <c r="I865" s="8">
        <v>1129916</v>
      </c>
      <c r="J865" s="8">
        <v>211676</v>
      </c>
      <c r="K865" s="8">
        <v>156564</v>
      </c>
      <c r="L865" s="8">
        <v>1309104</v>
      </c>
      <c r="M865" s="8">
        <v>86380</v>
      </c>
      <c r="N865" s="8">
        <v>270440</v>
      </c>
      <c r="O865" s="8">
        <v>2943608</v>
      </c>
      <c r="P865" s="8">
        <v>11912</v>
      </c>
      <c r="Q865" s="8">
        <v>26580</v>
      </c>
      <c r="R865" s="8">
        <v>905556</v>
      </c>
      <c r="S865" s="8">
        <v>443932</v>
      </c>
      <c r="T865" s="8">
        <v>0</v>
      </c>
    </row>
    <row r="866" spans="1:20">
      <c r="A866" s="1">
        <v>44481</v>
      </c>
      <c r="B866" s="9">
        <f>nyse_gme_volume_by_exchange[[#This Row],[Off Exchange2]]/SUM(nyse_gme_volume_by_exchange[[#This Row],[NYSE National]:[LTSE]])</f>
        <v>0.36664039785892999</v>
      </c>
      <c r="C866" s="12">
        <f>SUM(nyse_gme_volume_by_exchange[[#This Row],[NYSE National]:[LTSE]])</f>
        <v>4933608</v>
      </c>
      <c r="D866" s="8">
        <v>22412</v>
      </c>
      <c r="E866" s="8">
        <v>36612</v>
      </c>
      <c r="F866" s="8">
        <v>21816</v>
      </c>
      <c r="G866" s="8">
        <v>1848</v>
      </c>
      <c r="H866" s="8">
        <v>31632</v>
      </c>
      <c r="I866" s="8">
        <v>1065996</v>
      </c>
      <c r="J866" s="8">
        <v>101932</v>
      </c>
      <c r="K866" s="8">
        <v>96196</v>
      </c>
      <c r="L866" s="8">
        <v>687388</v>
      </c>
      <c r="M866" s="8">
        <v>57604</v>
      </c>
      <c r="N866" s="8">
        <v>155720</v>
      </c>
      <c r="O866" s="8">
        <v>1808860</v>
      </c>
      <c r="P866" s="8">
        <v>3388</v>
      </c>
      <c r="Q866" s="8">
        <v>24004</v>
      </c>
      <c r="R866" s="8">
        <v>576400</v>
      </c>
      <c r="S866" s="8">
        <v>241800</v>
      </c>
      <c r="T866" s="8">
        <v>0</v>
      </c>
    </row>
    <row r="867" spans="1:20">
      <c r="A867" s="1">
        <v>44480</v>
      </c>
      <c r="B867" s="9">
        <f>nyse_gme_volume_by_exchange[[#This Row],[Off Exchange2]]/SUM(nyse_gme_volume_by_exchange[[#This Row],[NYSE National]:[LTSE]])</f>
        <v>0.38578826719204778</v>
      </c>
      <c r="C867" s="12">
        <f>SUM(nyse_gme_volume_by_exchange[[#This Row],[NYSE National]:[LTSE]])</f>
        <v>10740140</v>
      </c>
      <c r="D867" s="8">
        <v>36280</v>
      </c>
      <c r="E867" s="8">
        <v>103856</v>
      </c>
      <c r="F867" s="8">
        <v>168028</v>
      </c>
      <c r="G867" s="8">
        <v>6788</v>
      </c>
      <c r="H867" s="8">
        <v>212788</v>
      </c>
      <c r="I867" s="8">
        <v>1627464</v>
      </c>
      <c r="J867" s="8">
        <v>210908</v>
      </c>
      <c r="K867" s="8">
        <v>156616</v>
      </c>
      <c r="L867" s="8">
        <v>1583536</v>
      </c>
      <c r="M867" s="8">
        <v>91472</v>
      </c>
      <c r="N867" s="8">
        <v>397560</v>
      </c>
      <c r="O867" s="8">
        <v>4143420</v>
      </c>
      <c r="P867" s="8">
        <v>160</v>
      </c>
      <c r="Q867" s="8">
        <v>67884</v>
      </c>
      <c r="R867" s="8">
        <v>1481880</v>
      </c>
      <c r="S867" s="8">
        <v>451500</v>
      </c>
      <c r="T867" s="8">
        <v>0</v>
      </c>
    </row>
    <row r="868" spans="1:20">
      <c r="A868" s="1">
        <v>44477</v>
      </c>
      <c r="B868" s="9">
        <f>nyse_gme_volume_by_exchange[[#This Row],[Off Exchange2]]/SUM(nyse_gme_volume_by_exchange[[#This Row],[NYSE National]:[LTSE]])</f>
        <v>0.32928990466878516</v>
      </c>
      <c r="C868" s="12">
        <f>SUM(nyse_gme_volume_by_exchange[[#This Row],[NYSE National]:[LTSE]])</f>
        <v>3272800</v>
      </c>
      <c r="D868" s="8">
        <v>6672</v>
      </c>
      <c r="E868" s="8">
        <v>44144</v>
      </c>
      <c r="F868" s="8">
        <v>21100</v>
      </c>
      <c r="G868" s="8">
        <v>580</v>
      </c>
      <c r="H868" s="8">
        <v>20200</v>
      </c>
      <c r="I868" s="8">
        <v>669708</v>
      </c>
      <c r="J868" s="8">
        <v>98372</v>
      </c>
      <c r="K868" s="8">
        <v>54740</v>
      </c>
      <c r="L868" s="8">
        <v>497216</v>
      </c>
      <c r="M868" s="8">
        <v>43972</v>
      </c>
      <c r="N868" s="8">
        <v>124192</v>
      </c>
      <c r="O868" s="8">
        <v>1077700</v>
      </c>
      <c r="P868" s="8">
        <v>6132</v>
      </c>
      <c r="Q868" s="8">
        <v>12592</v>
      </c>
      <c r="R868" s="8">
        <v>345228</v>
      </c>
      <c r="S868" s="8">
        <v>250252</v>
      </c>
      <c r="T868" s="8">
        <v>0</v>
      </c>
    </row>
    <row r="869" spans="1:20">
      <c r="A869" s="1">
        <v>44476</v>
      </c>
      <c r="B869" s="9">
        <f>nyse_gme_volume_by_exchange[[#This Row],[Off Exchange2]]/SUM(nyse_gme_volume_by_exchange[[#This Row],[NYSE National]:[LTSE]])</f>
        <v>0.27792010185228316</v>
      </c>
      <c r="C869" s="12">
        <f>SUM(nyse_gme_volume_by_exchange[[#This Row],[NYSE National]:[LTSE]])</f>
        <v>4637304</v>
      </c>
      <c r="D869" s="8">
        <v>22956</v>
      </c>
      <c r="E869" s="8">
        <v>59416</v>
      </c>
      <c r="F869" s="8">
        <v>30200</v>
      </c>
      <c r="G869" s="8">
        <v>10716</v>
      </c>
      <c r="H869" s="8">
        <v>13204</v>
      </c>
      <c r="I869" s="8">
        <v>1171096</v>
      </c>
      <c r="J869" s="8">
        <v>108320</v>
      </c>
      <c r="K869" s="8">
        <v>52892</v>
      </c>
      <c r="L869" s="8">
        <v>708356</v>
      </c>
      <c r="M869" s="8">
        <v>64520</v>
      </c>
      <c r="N869" s="8">
        <v>191112</v>
      </c>
      <c r="O869" s="8">
        <v>1288800</v>
      </c>
      <c r="P869" s="8">
        <v>5736</v>
      </c>
      <c r="Q869" s="8">
        <v>12100</v>
      </c>
      <c r="R869" s="8">
        <v>648116</v>
      </c>
      <c r="S869" s="8">
        <v>249764</v>
      </c>
      <c r="T869" s="8">
        <v>0</v>
      </c>
    </row>
    <row r="870" spans="1:20">
      <c r="A870" s="1">
        <v>44475</v>
      </c>
      <c r="B870" s="9">
        <f>nyse_gme_volume_by_exchange[[#This Row],[Off Exchange2]]/SUM(nyse_gme_volume_by_exchange[[#This Row],[NYSE National]:[LTSE]])</f>
        <v>0.35096640895761133</v>
      </c>
      <c r="C870" s="12">
        <f>SUM(nyse_gme_volume_by_exchange[[#This Row],[NYSE National]:[LTSE]])</f>
        <v>4801280</v>
      </c>
      <c r="D870" s="8">
        <v>14644</v>
      </c>
      <c r="E870" s="8">
        <v>78184</v>
      </c>
      <c r="F870" s="8">
        <v>13752</v>
      </c>
      <c r="G870" s="8">
        <v>536</v>
      </c>
      <c r="H870" s="8">
        <v>21176</v>
      </c>
      <c r="I870" s="8">
        <v>1023760</v>
      </c>
      <c r="J870" s="8">
        <v>138176</v>
      </c>
      <c r="K870" s="8">
        <v>92628</v>
      </c>
      <c r="L870" s="8">
        <v>699612</v>
      </c>
      <c r="M870" s="8">
        <v>51556</v>
      </c>
      <c r="N870" s="8">
        <v>148900</v>
      </c>
      <c r="O870" s="8">
        <v>1685088</v>
      </c>
      <c r="P870" s="8">
        <v>12172</v>
      </c>
      <c r="Q870" s="8">
        <v>16652</v>
      </c>
      <c r="R870" s="8">
        <v>551180</v>
      </c>
      <c r="S870" s="8">
        <v>253264</v>
      </c>
      <c r="T870" s="8">
        <v>0</v>
      </c>
    </row>
    <row r="871" spans="1:20">
      <c r="A871" s="1">
        <v>44474</v>
      </c>
      <c r="B871" s="9">
        <f>nyse_gme_volume_by_exchange[[#This Row],[Off Exchange2]]/SUM(nyse_gme_volume_by_exchange[[#This Row],[NYSE National]:[LTSE]])</f>
        <v>0.31719424586180978</v>
      </c>
      <c r="C871" s="12">
        <f>SUM(nyse_gme_volume_by_exchange[[#This Row],[NYSE National]:[LTSE]])</f>
        <v>5263412</v>
      </c>
      <c r="D871" s="8">
        <v>33184</v>
      </c>
      <c r="E871" s="8">
        <v>64644</v>
      </c>
      <c r="F871" s="8">
        <v>45296</v>
      </c>
      <c r="G871" s="8">
        <v>16124</v>
      </c>
      <c r="H871" s="8">
        <v>27208</v>
      </c>
      <c r="I871" s="8">
        <v>1211060</v>
      </c>
      <c r="J871" s="8">
        <v>133844</v>
      </c>
      <c r="K871" s="8">
        <v>72436</v>
      </c>
      <c r="L871" s="8">
        <v>926540</v>
      </c>
      <c r="M871" s="8">
        <v>58460</v>
      </c>
      <c r="N871" s="8">
        <v>131540</v>
      </c>
      <c r="O871" s="8">
        <v>1669524</v>
      </c>
      <c r="P871" s="8">
        <v>9024</v>
      </c>
      <c r="Q871" s="8">
        <v>17572</v>
      </c>
      <c r="R871" s="8">
        <v>531824</v>
      </c>
      <c r="S871" s="8">
        <v>315132</v>
      </c>
      <c r="T871" s="8">
        <v>0</v>
      </c>
    </row>
    <row r="872" spans="1:20">
      <c r="A872" s="1">
        <v>44473</v>
      </c>
      <c r="B872" s="9">
        <f>nyse_gme_volume_by_exchange[[#This Row],[Off Exchange2]]/SUM(nyse_gme_volume_by_exchange[[#This Row],[NYSE National]:[LTSE]])</f>
        <v>0.36678576626035642</v>
      </c>
      <c r="C872" s="12">
        <f>SUM(nyse_gme_volume_by_exchange[[#This Row],[NYSE National]:[LTSE]])</f>
        <v>4782552</v>
      </c>
      <c r="D872" s="8">
        <v>22620</v>
      </c>
      <c r="E872" s="8">
        <v>75428</v>
      </c>
      <c r="F872" s="8">
        <v>47884</v>
      </c>
      <c r="G872" s="8">
        <v>13460</v>
      </c>
      <c r="H872" s="8">
        <v>25092</v>
      </c>
      <c r="I872" s="8">
        <v>1175888</v>
      </c>
      <c r="J872" s="8">
        <v>155948</v>
      </c>
      <c r="K872" s="8">
        <v>62060</v>
      </c>
      <c r="L872" s="8">
        <v>557540</v>
      </c>
      <c r="M872" s="8">
        <v>59140</v>
      </c>
      <c r="N872" s="8">
        <v>157212</v>
      </c>
      <c r="O872" s="8">
        <v>1754172</v>
      </c>
      <c r="P872" s="8">
        <v>11384</v>
      </c>
      <c r="Q872" s="8">
        <v>13168</v>
      </c>
      <c r="R872" s="8">
        <v>427324</v>
      </c>
      <c r="S872" s="8">
        <v>224232</v>
      </c>
      <c r="T872" s="8">
        <v>0</v>
      </c>
    </row>
    <row r="873" spans="1:20">
      <c r="A873" s="1">
        <v>44470</v>
      </c>
      <c r="B873" s="9">
        <f>nyse_gme_volume_by_exchange[[#This Row],[Off Exchange2]]/SUM(nyse_gme_volume_by_exchange[[#This Row],[NYSE National]:[LTSE]])</f>
        <v>0.34674496241881264</v>
      </c>
      <c r="C873" s="12">
        <f>SUM(nyse_gme_volume_by_exchange[[#This Row],[NYSE National]:[LTSE]])</f>
        <v>6204168</v>
      </c>
      <c r="D873" s="8">
        <v>27140</v>
      </c>
      <c r="E873" s="8">
        <v>98624</v>
      </c>
      <c r="F873" s="8">
        <v>67936</v>
      </c>
      <c r="G873" s="8">
        <v>2832</v>
      </c>
      <c r="H873" s="8">
        <v>31912</v>
      </c>
      <c r="I873" s="8">
        <v>1510876</v>
      </c>
      <c r="J873" s="8">
        <v>122376</v>
      </c>
      <c r="K873" s="8">
        <v>75152</v>
      </c>
      <c r="L873" s="8">
        <v>678352</v>
      </c>
      <c r="M873" s="8">
        <v>57964</v>
      </c>
      <c r="N873" s="8">
        <v>272840</v>
      </c>
      <c r="O873" s="8">
        <v>2151264</v>
      </c>
      <c r="P873" s="8">
        <v>14788</v>
      </c>
      <c r="Q873" s="8">
        <v>23132</v>
      </c>
      <c r="R873" s="8">
        <v>687976</v>
      </c>
      <c r="S873" s="8">
        <v>381004</v>
      </c>
      <c r="T873" s="8">
        <v>0</v>
      </c>
    </row>
    <row r="874" spans="1:20">
      <c r="A874" s="1">
        <v>44469</v>
      </c>
      <c r="B874" s="9">
        <f>nyse_gme_volume_by_exchange[[#This Row],[Off Exchange2]]/SUM(nyse_gme_volume_by_exchange[[#This Row],[NYSE National]:[LTSE]])</f>
        <v>0.37387536669489757</v>
      </c>
      <c r="C874" s="12">
        <f>SUM(nyse_gme_volume_by_exchange[[#This Row],[NYSE National]:[LTSE]])</f>
        <v>12709476</v>
      </c>
      <c r="D874" s="8">
        <v>26808</v>
      </c>
      <c r="E874" s="8">
        <v>166224</v>
      </c>
      <c r="F874" s="8">
        <v>59040</v>
      </c>
      <c r="G874" s="8">
        <v>6380</v>
      </c>
      <c r="H874" s="8">
        <v>90120</v>
      </c>
      <c r="I874" s="8">
        <v>2580000</v>
      </c>
      <c r="J874" s="8">
        <v>315220</v>
      </c>
      <c r="K874" s="8">
        <v>157224</v>
      </c>
      <c r="L874" s="8">
        <v>1573208</v>
      </c>
      <c r="M874" s="8">
        <v>115656</v>
      </c>
      <c r="N874" s="8">
        <v>566952</v>
      </c>
      <c r="O874" s="8">
        <v>4751760</v>
      </c>
      <c r="P874" s="8">
        <v>54980</v>
      </c>
      <c r="Q874" s="8">
        <v>43292</v>
      </c>
      <c r="R874" s="8">
        <v>1440496</v>
      </c>
      <c r="S874" s="8">
        <v>762116</v>
      </c>
      <c r="T874" s="8">
        <v>0</v>
      </c>
    </row>
    <row r="875" spans="1:20">
      <c r="A875" s="1">
        <v>44468</v>
      </c>
      <c r="B875" s="9">
        <f>nyse_gme_volume_by_exchange[[#This Row],[Off Exchange2]]/SUM(nyse_gme_volume_by_exchange[[#This Row],[NYSE National]:[LTSE]])</f>
        <v>0.30100324590393451</v>
      </c>
      <c r="C875" s="12">
        <f>SUM(nyse_gme_volume_by_exchange[[#This Row],[NYSE National]:[LTSE]])</f>
        <v>7599732</v>
      </c>
      <c r="D875" s="8">
        <v>35900</v>
      </c>
      <c r="E875" s="8">
        <v>114084</v>
      </c>
      <c r="F875" s="8">
        <v>49932</v>
      </c>
      <c r="G875" s="8">
        <v>9816</v>
      </c>
      <c r="H875" s="8">
        <v>46676</v>
      </c>
      <c r="I875" s="8">
        <v>1908848</v>
      </c>
      <c r="J875" s="8">
        <v>181612</v>
      </c>
      <c r="K875" s="8">
        <v>121104</v>
      </c>
      <c r="L875" s="8">
        <v>1011628</v>
      </c>
      <c r="M875" s="8">
        <v>64144</v>
      </c>
      <c r="N875" s="8">
        <v>370768</v>
      </c>
      <c r="O875" s="8">
        <v>2287544</v>
      </c>
      <c r="P875" s="8">
        <v>10332</v>
      </c>
      <c r="Q875" s="8">
        <v>27204</v>
      </c>
      <c r="R875" s="8">
        <v>857036</v>
      </c>
      <c r="S875" s="8">
        <v>503104</v>
      </c>
      <c r="T875" s="8">
        <v>0</v>
      </c>
    </row>
    <row r="876" spans="1:20">
      <c r="A876" s="1">
        <v>44467</v>
      </c>
      <c r="B876" s="9">
        <f>nyse_gme_volume_by_exchange[[#This Row],[Off Exchange2]]/SUM(nyse_gme_volume_by_exchange[[#This Row],[NYSE National]:[LTSE]])</f>
        <v>0.28174089462138208</v>
      </c>
      <c r="C876" s="12">
        <f>SUM(nyse_gme_volume_by_exchange[[#This Row],[NYSE National]:[LTSE]])</f>
        <v>7081968</v>
      </c>
      <c r="D876" s="8">
        <v>30604</v>
      </c>
      <c r="E876" s="8">
        <v>94120</v>
      </c>
      <c r="F876" s="8">
        <v>69576</v>
      </c>
      <c r="G876" s="8">
        <v>1200</v>
      </c>
      <c r="H876" s="8">
        <v>41048</v>
      </c>
      <c r="I876" s="8">
        <v>1728924</v>
      </c>
      <c r="J876" s="8">
        <v>181440</v>
      </c>
      <c r="K876" s="8">
        <v>106216</v>
      </c>
      <c r="L876" s="8">
        <v>1146292</v>
      </c>
      <c r="M876" s="8">
        <v>54700</v>
      </c>
      <c r="N876" s="8">
        <v>345432</v>
      </c>
      <c r="O876" s="8">
        <v>1995280</v>
      </c>
      <c r="P876" s="8">
        <v>9696</v>
      </c>
      <c r="Q876" s="8">
        <v>18748</v>
      </c>
      <c r="R876" s="8">
        <v>814524</v>
      </c>
      <c r="S876" s="8">
        <v>444168</v>
      </c>
      <c r="T876" s="8">
        <v>0</v>
      </c>
    </row>
    <row r="877" spans="1:20">
      <c r="A877" s="1">
        <v>44466</v>
      </c>
      <c r="B877" s="9">
        <f>nyse_gme_volume_by_exchange[[#This Row],[Off Exchange2]]/SUM(nyse_gme_volume_by_exchange[[#This Row],[NYSE National]:[LTSE]])</f>
        <v>0.35028824667793579</v>
      </c>
      <c r="C877" s="12">
        <f>SUM(nyse_gme_volume_by_exchange[[#This Row],[NYSE National]:[LTSE]])</f>
        <v>5880380</v>
      </c>
      <c r="D877" s="8">
        <v>24232</v>
      </c>
      <c r="E877" s="8">
        <v>95700</v>
      </c>
      <c r="F877" s="8">
        <v>29968</v>
      </c>
      <c r="G877" s="8">
        <v>1632</v>
      </c>
      <c r="H877" s="8">
        <v>33400</v>
      </c>
      <c r="I877" s="8">
        <v>1071948</v>
      </c>
      <c r="J877" s="8">
        <v>132200</v>
      </c>
      <c r="K877" s="8">
        <v>88728</v>
      </c>
      <c r="L877" s="8">
        <v>1013684</v>
      </c>
      <c r="M877" s="8">
        <v>49352</v>
      </c>
      <c r="N877" s="8">
        <v>294072</v>
      </c>
      <c r="O877" s="8">
        <v>2059828</v>
      </c>
      <c r="P877" s="8">
        <v>34104</v>
      </c>
      <c r="Q877" s="8">
        <v>16508</v>
      </c>
      <c r="R877" s="8">
        <v>607996</v>
      </c>
      <c r="S877" s="8">
        <v>327028</v>
      </c>
      <c r="T877" s="8">
        <v>0</v>
      </c>
    </row>
    <row r="878" spans="1:20">
      <c r="A878" s="1">
        <v>44463</v>
      </c>
      <c r="B878" s="9">
        <f>nyse_gme_volume_by_exchange[[#This Row],[Off Exchange2]]/SUM(nyse_gme_volume_by_exchange[[#This Row],[NYSE National]:[LTSE]])</f>
        <v>0.32867489205146411</v>
      </c>
      <c r="C878" s="12">
        <f>SUM(nyse_gme_volume_by_exchange[[#This Row],[NYSE National]:[LTSE]])</f>
        <v>6743028</v>
      </c>
      <c r="D878" s="8">
        <v>32664</v>
      </c>
      <c r="E878" s="8">
        <v>66336</v>
      </c>
      <c r="F878" s="8">
        <v>40724</v>
      </c>
      <c r="G878" s="8">
        <v>4464</v>
      </c>
      <c r="H878" s="8">
        <v>56836</v>
      </c>
      <c r="I878" s="8">
        <v>1410972</v>
      </c>
      <c r="J878" s="8">
        <v>238680</v>
      </c>
      <c r="K878" s="8">
        <v>102452</v>
      </c>
      <c r="L878" s="8">
        <v>969356</v>
      </c>
      <c r="M878" s="8">
        <v>84336</v>
      </c>
      <c r="N878" s="8">
        <v>272844</v>
      </c>
      <c r="O878" s="8">
        <v>2216264</v>
      </c>
      <c r="P878" s="8">
        <v>2580</v>
      </c>
      <c r="Q878" s="8">
        <v>18940</v>
      </c>
      <c r="R878" s="8">
        <v>766696</v>
      </c>
      <c r="S878" s="8">
        <v>458884</v>
      </c>
      <c r="T878" s="8">
        <v>0</v>
      </c>
    </row>
    <row r="879" spans="1:20">
      <c r="A879" s="1">
        <v>44462</v>
      </c>
      <c r="B879" s="9">
        <f>nyse_gme_volume_by_exchange[[#This Row],[Off Exchange2]]/SUM(nyse_gme_volume_by_exchange[[#This Row],[NYSE National]:[LTSE]])</f>
        <v>0.36515282295649526</v>
      </c>
      <c r="C879" s="12">
        <f>SUM(nyse_gme_volume_by_exchange[[#This Row],[NYSE National]:[LTSE]])</f>
        <v>6728832</v>
      </c>
      <c r="D879" s="8">
        <v>31324</v>
      </c>
      <c r="E879" s="8">
        <v>79372</v>
      </c>
      <c r="F879" s="8">
        <v>42808</v>
      </c>
      <c r="G879" s="8">
        <v>8660</v>
      </c>
      <c r="H879" s="8">
        <v>32332</v>
      </c>
      <c r="I879" s="8">
        <v>983948</v>
      </c>
      <c r="J879" s="8">
        <v>152424</v>
      </c>
      <c r="K879" s="8">
        <v>77372</v>
      </c>
      <c r="L879" s="8">
        <v>1194156</v>
      </c>
      <c r="M879" s="8">
        <v>73556</v>
      </c>
      <c r="N879" s="8">
        <v>352716</v>
      </c>
      <c r="O879" s="8">
        <v>2457052</v>
      </c>
      <c r="P879" s="8">
        <v>5808</v>
      </c>
      <c r="Q879" s="8">
        <v>15244</v>
      </c>
      <c r="R879" s="8">
        <v>825888</v>
      </c>
      <c r="S879" s="8">
        <v>396172</v>
      </c>
      <c r="T879" s="8">
        <v>0</v>
      </c>
    </row>
    <row r="880" spans="1:20">
      <c r="A880" s="1">
        <v>44461</v>
      </c>
      <c r="B880" s="9">
        <f>nyse_gme_volume_by_exchange[[#This Row],[Off Exchange2]]/SUM(nyse_gme_volume_by_exchange[[#This Row],[NYSE National]:[LTSE]])</f>
        <v>0.43561094811793488</v>
      </c>
      <c r="C880" s="12">
        <f>SUM(nyse_gme_volume_by_exchange[[#This Row],[NYSE National]:[LTSE]])</f>
        <v>9024236</v>
      </c>
      <c r="D880" s="8">
        <v>38328</v>
      </c>
      <c r="E880" s="8">
        <v>110420</v>
      </c>
      <c r="F880" s="8">
        <v>58812</v>
      </c>
      <c r="G880" s="8">
        <v>6436</v>
      </c>
      <c r="H880" s="8">
        <v>55032</v>
      </c>
      <c r="I880" s="8">
        <v>1179172</v>
      </c>
      <c r="J880" s="8">
        <v>229056</v>
      </c>
      <c r="K880" s="8">
        <v>79216</v>
      </c>
      <c r="L880" s="8">
        <v>1693592</v>
      </c>
      <c r="M880" s="8">
        <v>75068</v>
      </c>
      <c r="N880" s="8">
        <v>349592</v>
      </c>
      <c r="O880" s="8">
        <v>3931056</v>
      </c>
      <c r="P880" s="8">
        <v>5508</v>
      </c>
      <c r="Q880" s="8">
        <v>38452</v>
      </c>
      <c r="R880" s="8">
        <v>777856</v>
      </c>
      <c r="S880" s="8">
        <v>396640</v>
      </c>
      <c r="T880" s="8">
        <v>0</v>
      </c>
    </row>
    <row r="881" spans="1:20">
      <c r="A881" s="1">
        <v>44460</v>
      </c>
      <c r="B881" s="9">
        <f>nyse_gme_volume_by_exchange[[#This Row],[Off Exchange2]]/SUM(nyse_gme_volume_by_exchange[[#This Row],[NYSE National]:[LTSE]])</f>
        <v>0.40240351521313811</v>
      </c>
      <c r="C881" s="12">
        <f>SUM(nyse_gme_volume_by_exchange[[#This Row],[NYSE National]:[LTSE]])</f>
        <v>10535236</v>
      </c>
      <c r="D881" s="8">
        <v>39540</v>
      </c>
      <c r="E881" s="8">
        <v>170996</v>
      </c>
      <c r="F881" s="8">
        <v>47540</v>
      </c>
      <c r="G881" s="8">
        <v>4824</v>
      </c>
      <c r="H881" s="8">
        <v>72988</v>
      </c>
      <c r="I881" s="8">
        <v>2071352</v>
      </c>
      <c r="J881" s="8">
        <v>253756</v>
      </c>
      <c r="K881" s="8">
        <v>136076</v>
      </c>
      <c r="L881" s="8">
        <v>1412964</v>
      </c>
      <c r="M881" s="8">
        <v>94116</v>
      </c>
      <c r="N881" s="8">
        <v>361456</v>
      </c>
      <c r="O881" s="8">
        <v>4239416</v>
      </c>
      <c r="P881" s="8">
        <v>19332</v>
      </c>
      <c r="Q881" s="8">
        <v>53360</v>
      </c>
      <c r="R881" s="8">
        <v>1037004</v>
      </c>
      <c r="S881" s="8">
        <v>520516</v>
      </c>
      <c r="T881" s="8">
        <v>0</v>
      </c>
    </row>
    <row r="882" spans="1:20">
      <c r="A882" s="1">
        <v>44459</v>
      </c>
      <c r="B882" s="9">
        <f>nyse_gme_volume_by_exchange[[#This Row],[Off Exchange2]]/SUM(nyse_gme_volume_by_exchange[[#This Row],[NYSE National]:[LTSE]])</f>
        <v>0.38847031305942209</v>
      </c>
      <c r="C882" s="12">
        <f>SUM(nyse_gme_volume_by_exchange[[#This Row],[NYSE National]:[LTSE]])</f>
        <v>15764036</v>
      </c>
      <c r="D882" s="8">
        <v>70812</v>
      </c>
      <c r="E882" s="8">
        <v>168664</v>
      </c>
      <c r="F882" s="8">
        <v>114624</v>
      </c>
      <c r="G882" s="8">
        <v>4900</v>
      </c>
      <c r="H882" s="8">
        <v>65696</v>
      </c>
      <c r="I882" s="8">
        <v>2773584</v>
      </c>
      <c r="J882" s="8">
        <v>425188</v>
      </c>
      <c r="K882" s="8">
        <v>197652</v>
      </c>
      <c r="L882" s="8">
        <v>2435320</v>
      </c>
      <c r="M882" s="8">
        <v>157560</v>
      </c>
      <c r="N882" s="8">
        <v>725064</v>
      </c>
      <c r="O882" s="8">
        <v>6123860</v>
      </c>
      <c r="P882" s="8">
        <v>11516</v>
      </c>
      <c r="Q882" s="8">
        <v>73112</v>
      </c>
      <c r="R882" s="8">
        <v>1685316</v>
      </c>
      <c r="S882" s="8">
        <v>731168</v>
      </c>
      <c r="T882" s="8">
        <v>0</v>
      </c>
    </row>
    <row r="883" spans="1:20">
      <c r="A883" s="1">
        <v>44456</v>
      </c>
      <c r="B883" s="9">
        <f>nyse_gme_volume_by_exchange[[#This Row],[Off Exchange2]]/SUM(nyse_gme_volume_by_exchange[[#This Row],[NYSE National]:[LTSE]])</f>
        <v>0.27827415343530293</v>
      </c>
      <c r="C883" s="12">
        <f>SUM(nyse_gme_volume_by_exchange[[#This Row],[NYSE National]:[LTSE]])</f>
        <v>15802100</v>
      </c>
      <c r="D883" s="8">
        <v>74328</v>
      </c>
      <c r="E883" s="8">
        <v>122100</v>
      </c>
      <c r="F883" s="8">
        <v>85080</v>
      </c>
      <c r="G883" s="8">
        <v>5384</v>
      </c>
      <c r="H883" s="8">
        <v>47364</v>
      </c>
      <c r="I883" s="8">
        <v>6824868</v>
      </c>
      <c r="J883" s="8">
        <v>273692</v>
      </c>
      <c r="K883" s="8">
        <v>100032</v>
      </c>
      <c r="L883" s="8">
        <v>1510952</v>
      </c>
      <c r="M883" s="8">
        <v>77808</v>
      </c>
      <c r="N883" s="8">
        <v>470632</v>
      </c>
      <c r="O883" s="8">
        <v>4397316</v>
      </c>
      <c r="P883" s="8">
        <v>7900</v>
      </c>
      <c r="Q883" s="8">
        <v>45024</v>
      </c>
      <c r="R883" s="8">
        <v>1118716</v>
      </c>
      <c r="S883" s="8">
        <v>640904</v>
      </c>
      <c r="T883" s="8">
        <v>0</v>
      </c>
    </row>
    <row r="884" spans="1:20">
      <c r="A884" s="1">
        <v>44455</v>
      </c>
      <c r="B884" s="9">
        <f>nyse_gme_volume_by_exchange[[#This Row],[Off Exchange2]]/SUM(nyse_gme_volume_by_exchange[[#This Row],[NYSE National]:[LTSE]])</f>
        <v>0.37674303016827004</v>
      </c>
      <c r="C884" s="12">
        <f>SUM(nyse_gme_volume_by_exchange[[#This Row],[NYSE National]:[LTSE]])</f>
        <v>12232720</v>
      </c>
      <c r="D884" s="8">
        <v>63024</v>
      </c>
      <c r="E884" s="8">
        <v>88060</v>
      </c>
      <c r="F884" s="8">
        <v>35104</v>
      </c>
      <c r="G884" s="8">
        <v>3724</v>
      </c>
      <c r="H884" s="8">
        <v>49152</v>
      </c>
      <c r="I884" s="8">
        <v>2259372</v>
      </c>
      <c r="J884" s="8">
        <v>288624</v>
      </c>
      <c r="K884" s="8">
        <v>129680</v>
      </c>
      <c r="L884" s="8">
        <v>2173164</v>
      </c>
      <c r="M884" s="8">
        <v>154796</v>
      </c>
      <c r="N884" s="8">
        <v>542788</v>
      </c>
      <c r="O884" s="8">
        <v>4608592</v>
      </c>
      <c r="P884" s="8">
        <v>6012</v>
      </c>
      <c r="Q884" s="8">
        <v>58204</v>
      </c>
      <c r="R884" s="8">
        <v>1101356</v>
      </c>
      <c r="S884" s="8">
        <v>671068</v>
      </c>
      <c r="T884" s="8">
        <v>0</v>
      </c>
    </row>
    <row r="885" spans="1:20">
      <c r="A885" s="1">
        <v>44454</v>
      </c>
      <c r="B885" s="9">
        <f>nyse_gme_volume_by_exchange[[#This Row],[Off Exchange2]]/SUM(nyse_gme_volume_by_exchange[[#This Row],[NYSE National]:[LTSE]])</f>
        <v>0.33269417970547283</v>
      </c>
      <c r="C885" s="12">
        <f>SUM(nyse_gme_volume_by_exchange[[#This Row],[NYSE National]:[LTSE]])</f>
        <v>9241388</v>
      </c>
      <c r="D885" s="8">
        <v>85944</v>
      </c>
      <c r="E885" s="8">
        <v>137640</v>
      </c>
      <c r="F885" s="8">
        <v>28608</v>
      </c>
      <c r="G885" s="8">
        <v>35908</v>
      </c>
      <c r="H885" s="8">
        <v>33068</v>
      </c>
      <c r="I885" s="8">
        <v>1938796</v>
      </c>
      <c r="J885" s="8">
        <v>261460</v>
      </c>
      <c r="K885" s="8">
        <v>115324</v>
      </c>
      <c r="L885" s="8">
        <v>1321524</v>
      </c>
      <c r="M885" s="8">
        <v>108320</v>
      </c>
      <c r="N885" s="8">
        <v>389512</v>
      </c>
      <c r="O885" s="8">
        <v>3074556</v>
      </c>
      <c r="P885" s="8">
        <v>6600</v>
      </c>
      <c r="Q885" s="8">
        <v>47828</v>
      </c>
      <c r="R885" s="8">
        <v>1047460</v>
      </c>
      <c r="S885" s="8">
        <v>608840</v>
      </c>
      <c r="T885" s="8">
        <v>0</v>
      </c>
    </row>
    <row r="886" spans="1:20">
      <c r="A886" s="1">
        <v>44453</v>
      </c>
      <c r="B886" s="9">
        <f>nyse_gme_volume_by_exchange[[#This Row],[Off Exchange2]]/SUM(nyse_gme_volume_by_exchange[[#This Row],[NYSE National]:[LTSE]])</f>
        <v>0.35327456801514362</v>
      </c>
      <c r="C886" s="12">
        <f>SUM(nyse_gme_volume_by_exchange[[#This Row],[NYSE National]:[LTSE]])</f>
        <v>8566504</v>
      </c>
      <c r="D886" s="8">
        <v>85632</v>
      </c>
      <c r="E886" s="8">
        <v>62608</v>
      </c>
      <c r="F886" s="8">
        <v>30772</v>
      </c>
      <c r="G886" s="8">
        <v>9424</v>
      </c>
      <c r="H886" s="8">
        <v>41468</v>
      </c>
      <c r="I886" s="8">
        <v>1759780</v>
      </c>
      <c r="J886" s="8">
        <v>257708</v>
      </c>
      <c r="K886" s="8">
        <v>108632</v>
      </c>
      <c r="L886" s="8">
        <v>1298528</v>
      </c>
      <c r="M886" s="8">
        <v>68036</v>
      </c>
      <c r="N886" s="8">
        <v>374640</v>
      </c>
      <c r="O886" s="8">
        <v>3026328</v>
      </c>
      <c r="P886" s="8">
        <v>17012</v>
      </c>
      <c r="Q886" s="8">
        <v>49172</v>
      </c>
      <c r="R886" s="8">
        <v>926552</v>
      </c>
      <c r="S886" s="8">
        <v>450212</v>
      </c>
      <c r="T886" s="8">
        <v>0</v>
      </c>
    </row>
    <row r="887" spans="1:20">
      <c r="A887" s="1">
        <v>44452</v>
      </c>
      <c r="B887" s="9">
        <f>nyse_gme_volume_by_exchange[[#This Row],[Off Exchange2]]/SUM(nyse_gme_volume_by_exchange[[#This Row],[NYSE National]:[LTSE]])</f>
        <v>0.48239474643616947</v>
      </c>
      <c r="C887" s="12">
        <f>SUM(nyse_gme_volume_by_exchange[[#This Row],[NYSE National]:[LTSE]])</f>
        <v>17335280</v>
      </c>
      <c r="D887" s="8">
        <v>54280</v>
      </c>
      <c r="E887" s="8">
        <v>167016</v>
      </c>
      <c r="F887" s="8">
        <v>89260</v>
      </c>
      <c r="G887" s="8">
        <v>68324</v>
      </c>
      <c r="H887" s="8">
        <v>60012</v>
      </c>
      <c r="I887" s="8">
        <v>2509560</v>
      </c>
      <c r="J887" s="8">
        <v>402668</v>
      </c>
      <c r="K887" s="8">
        <v>203668</v>
      </c>
      <c r="L887" s="8">
        <v>2322264</v>
      </c>
      <c r="M887" s="8">
        <v>167988</v>
      </c>
      <c r="N887" s="8">
        <v>644904</v>
      </c>
      <c r="O887" s="8">
        <v>8362448</v>
      </c>
      <c r="P887" s="8">
        <v>3904</v>
      </c>
      <c r="Q887" s="8">
        <v>61328</v>
      </c>
      <c r="R887" s="8">
        <v>1470176</v>
      </c>
      <c r="S887" s="8">
        <v>747480</v>
      </c>
      <c r="T887" s="8">
        <v>0</v>
      </c>
    </row>
    <row r="888" spans="1:20">
      <c r="A888" s="1">
        <v>44449</v>
      </c>
      <c r="B888" s="9">
        <f>nyse_gme_volume_by_exchange[[#This Row],[Off Exchange2]]/SUM(nyse_gme_volume_by_exchange[[#This Row],[NYSE National]:[LTSE]])</f>
        <v>0.40741534342934083</v>
      </c>
      <c r="C888" s="12">
        <f>SUM(nyse_gme_volume_by_exchange[[#This Row],[NYSE National]:[LTSE]])</f>
        <v>12171412</v>
      </c>
      <c r="D888" s="8">
        <v>60676</v>
      </c>
      <c r="E888" s="8">
        <v>107428</v>
      </c>
      <c r="F888" s="8">
        <v>63736</v>
      </c>
      <c r="G888" s="8">
        <v>5840</v>
      </c>
      <c r="H888" s="8">
        <v>63976</v>
      </c>
      <c r="I888" s="8">
        <v>2056084</v>
      </c>
      <c r="J888" s="8">
        <v>245072</v>
      </c>
      <c r="K888" s="8">
        <v>203216</v>
      </c>
      <c r="L888" s="8">
        <v>1661944</v>
      </c>
      <c r="M888" s="8">
        <v>161236</v>
      </c>
      <c r="N888" s="8">
        <v>470560</v>
      </c>
      <c r="O888" s="8">
        <v>4958820</v>
      </c>
      <c r="P888" s="8">
        <v>4476</v>
      </c>
      <c r="Q888" s="8">
        <v>36160</v>
      </c>
      <c r="R888" s="8">
        <v>1240388</v>
      </c>
      <c r="S888" s="8">
        <v>831800</v>
      </c>
      <c r="T888" s="8">
        <v>0</v>
      </c>
    </row>
    <row r="889" spans="1:20">
      <c r="A889" s="1">
        <v>44448</v>
      </c>
      <c r="B889" s="9">
        <f>nyse_gme_volume_by_exchange[[#This Row],[Off Exchange2]]/SUM(nyse_gme_volume_by_exchange[[#This Row],[NYSE National]:[LTSE]])</f>
        <v>0.40918692289133141</v>
      </c>
      <c r="C889" s="12">
        <f>SUM(nyse_gme_volume_by_exchange[[#This Row],[NYSE National]:[LTSE]])</f>
        <v>30041136</v>
      </c>
      <c r="D889" s="8">
        <v>123372</v>
      </c>
      <c r="E889" s="8">
        <v>265840</v>
      </c>
      <c r="F889" s="8">
        <v>106776</v>
      </c>
      <c r="G889" s="8">
        <v>8848</v>
      </c>
      <c r="H889" s="8">
        <v>218520</v>
      </c>
      <c r="I889" s="8">
        <v>4162156</v>
      </c>
      <c r="J889" s="8">
        <v>584992</v>
      </c>
      <c r="K889" s="8">
        <v>675392</v>
      </c>
      <c r="L889" s="8">
        <v>4197104</v>
      </c>
      <c r="M889" s="8">
        <v>349376</v>
      </c>
      <c r="N889" s="8">
        <v>2026680</v>
      </c>
      <c r="O889" s="8">
        <v>12292440</v>
      </c>
      <c r="P889" s="8">
        <v>5908</v>
      </c>
      <c r="Q889" s="8">
        <v>83956</v>
      </c>
      <c r="R889" s="8">
        <v>3417784</v>
      </c>
      <c r="S889" s="8">
        <v>1521992</v>
      </c>
      <c r="T889" s="8">
        <v>0</v>
      </c>
    </row>
    <row r="890" spans="1:20">
      <c r="A890" s="1">
        <v>44447</v>
      </c>
      <c r="B890" s="9">
        <f>nyse_gme_volume_by_exchange[[#This Row],[Off Exchange2]]/SUM(nyse_gme_volume_by_exchange[[#This Row],[NYSE National]:[LTSE]])</f>
        <v>0.37760542308406014</v>
      </c>
      <c r="C890" s="12">
        <f>SUM(nyse_gme_volume_by_exchange[[#This Row],[NYSE National]:[LTSE]])</f>
        <v>20693760</v>
      </c>
      <c r="D890" s="8">
        <v>188080</v>
      </c>
      <c r="E890" s="8">
        <v>406988</v>
      </c>
      <c r="F890" s="8">
        <v>65444</v>
      </c>
      <c r="G890" s="8">
        <v>30720</v>
      </c>
      <c r="H890" s="8">
        <v>248600</v>
      </c>
      <c r="I890" s="8">
        <v>2823796</v>
      </c>
      <c r="J890" s="8">
        <v>490280</v>
      </c>
      <c r="K890" s="8">
        <v>278900</v>
      </c>
      <c r="L890" s="8">
        <v>2326940</v>
      </c>
      <c r="M890" s="8">
        <v>185788</v>
      </c>
      <c r="N890" s="8">
        <v>2398204</v>
      </c>
      <c r="O890" s="8">
        <v>7814076</v>
      </c>
      <c r="P890" s="8">
        <v>36960</v>
      </c>
      <c r="Q890" s="8">
        <v>67196</v>
      </c>
      <c r="R890" s="8">
        <v>2406468</v>
      </c>
      <c r="S890" s="8">
        <v>925320</v>
      </c>
      <c r="T890" s="8">
        <v>0</v>
      </c>
    </row>
    <row r="891" spans="1:20">
      <c r="A891" s="1">
        <v>44446</v>
      </c>
      <c r="B891" s="9">
        <f>nyse_gme_volume_by_exchange[[#This Row],[Off Exchange2]]/SUM(nyse_gme_volume_by_exchange[[#This Row],[NYSE National]:[LTSE]])</f>
        <v>0.43864333428092661</v>
      </c>
      <c r="C891" s="12">
        <f>SUM(nyse_gme_volume_by_exchange[[#This Row],[NYSE National]:[LTSE]])</f>
        <v>10004292</v>
      </c>
      <c r="D891" s="8">
        <v>21756</v>
      </c>
      <c r="E891" s="8">
        <v>67496</v>
      </c>
      <c r="F891" s="8">
        <v>66936</v>
      </c>
      <c r="G891" s="8">
        <v>25156</v>
      </c>
      <c r="H891" s="8">
        <v>33688</v>
      </c>
      <c r="I891" s="8">
        <v>1698372</v>
      </c>
      <c r="J891" s="8">
        <v>268148</v>
      </c>
      <c r="K891" s="8">
        <v>117520</v>
      </c>
      <c r="L891" s="8">
        <v>1531900</v>
      </c>
      <c r="M891" s="8">
        <v>119300</v>
      </c>
      <c r="N891" s="8">
        <v>395344</v>
      </c>
      <c r="O891" s="8">
        <v>4388316</v>
      </c>
      <c r="P891" s="8">
        <v>5524</v>
      </c>
      <c r="Q891" s="8">
        <v>36928</v>
      </c>
      <c r="R891" s="8">
        <v>890348</v>
      </c>
      <c r="S891" s="8">
        <v>337560</v>
      </c>
      <c r="T891" s="8">
        <v>0</v>
      </c>
    </row>
    <row r="892" spans="1:20">
      <c r="A892" s="1">
        <v>44442</v>
      </c>
      <c r="B892" s="9">
        <f>nyse_gme_volume_by_exchange[[#This Row],[Off Exchange2]]/SUM(nyse_gme_volume_by_exchange[[#This Row],[NYSE National]:[LTSE]])</f>
        <v>0.4173450839740851</v>
      </c>
      <c r="C892" s="12">
        <f>SUM(nyse_gme_volume_by_exchange[[#This Row],[NYSE National]:[LTSE]])</f>
        <v>10655192</v>
      </c>
      <c r="D892" s="8">
        <v>27576</v>
      </c>
      <c r="E892" s="8">
        <v>43248</v>
      </c>
      <c r="F892" s="8">
        <v>93204</v>
      </c>
      <c r="G892" s="8">
        <v>4360</v>
      </c>
      <c r="H892" s="8">
        <v>41904</v>
      </c>
      <c r="I892" s="8">
        <v>1384504</v>
      </c>
      <c r="J892" s="8">
        <v>529672</v>
      </c>
      <c r="K892" s="8">
        <v>96044</v>
      </c>
      <c r="L892" s="8">
        <v>1785688</v>
      </c>
      <c r="M892" s="8">
        <v>118232</v>
      </c>
      <c r="N892" s="8">
        <v>514260</v>
      </c>
      <c r="O892" s="8">
        <v>4446892</v>
      </c>
      <c r="P892" s="8">
        <v>3852</v>
      </c>
      <c r="Q892" s="8">
        <v>51708</v>
      </c>
      <c r="R892" s="8">
        <v>996052</v>
      </c>
      <c r="S892" s="8">
        <v>517996</v>
      </c>
      <c r="T892" s="8">
        <v>0</v>
      </c>
    </row>
    <row r="893" spans="1:20">
      <c r="A893" s="1">
        <v>44441</v>
      </c>
      <c r="B893" s="9">
        <f>nyse_gme_volume_by_exchange[[#This Row],[Off Exchange2]]/SUM(nyse_gme_volume_by_exchange[[#This Row],[NYSE National]:[LTSE]])</f>
        <v>0.43084891394672825</v>
      </c>
      <c r="C893" s="12">
        <f>SUM(nyse_gme_volume_by_exchange[[#This Row],[NYSE National]:[LTSE]])</f>
        <v>7422472</v>
      </c>
      <c r="D893" s="8">
        <v>16708</v>
      </c>
      <c r="E893" s="8">
        <v>85040</v>
      </c>
      <c r="F893" s="8">
        <v>58236</v>
      </c>
      <c r="G893" s="8">
        <v>7288</v>
      </c>
      <c r="H893" s="8">
        <v>43808</v>
      </c>
      <c r="I893" s="8">
        <v>1176052</v>
      </c>
      <c r="J893" s="8">
        <v>391012</v>
      </c>
      <c r="K893" s="8">
        <v>65888</v>
      </c>
      <c r="L893" s="8">
        <v>1045276</v>
      </c>
      <c r="M893" s="8">
        <v>82144</v>
      </c>
      <c r="N893" s="8">
        <v>230976</v>
      </c>
      <c r="O893" s="8">
        <v>3197964</v>
      </c>
      <c r="P893" s="8">
        <v>9416</v>
      </c>
      <c r="Q893" s="8">
        <v>28324</v>
      </c>
      <c r="R893" s="8">
        <v>628396</v>
      </c>
      <c r="S893" s="8">
        <v>355944</v>
      </c>
      <c r="T893" s="8">
        <v>0</v>
      </c>
    </row>
    <row r="894" spans="1:20">
      <c r="A894" s="1">
        <v>44440</v>
      </c>
      <c r="B894" s="9">
        <f>nyse_gme_volume_by_exchange[[#This Row],[Off Exchange2]]/SUM(nyse_gme_volume_by_exchange[[#This Row],[NYSE National]:[LTSE]])</f>
        <v>0.4421003893393895</v>
      </c>
      <c r="C894" s="12">
        <f>SUM(nyse_gme_volume_by_exchange[[#This Row],[NYSE National]:[LTSE]])</f>
        <v>17813764</v>
      </c>
      <c r="D894" s="8">
        <v>42292</v>
      </c>
      <c r="E894" s="8">
        <v>126084</v>
      </c>
      <c r="F894" s="8">
        <v>96908</v>
      </c>
      <c r="G894" s="8">
        <v>12084</v>
      </c>
      <c r="H894" s="8">
        <v>147944</v>
      </c>
      <c r="I894" s="8">
        <v>2575660</v>
      </c>
      <c r="J894" s="8">
        <v>380364</v>
      </c>
      <c r="K894" s="8">
        <v>166736</v>
      </c>
      <c r="L894" s="8">
        <v>2541408</v>
      </c>
      <c r="M894" s="8">
        <v>216868</v>
      </c>
      <c r="N894" s="8">
        <v>953312</v>
      </c>
      <c r="O894" s="8">
        <v>7875472</v>
      </c>
      <c r="P894" s="8">
        <v>9740</v>
      </c>
      <c r="Q894" s="8">
        <v>78488</v>
      </c>
      <c r="R894" s="8">
        <v>1890032</v>
      </c>
      <c r="S894" s="8">
        <v>700372</v>
      </c>
      <c r="T894" s="8">
        <v>0</v>
      </c>
    </row>
    <row r="895" spans="1:20">
      <c r="A895" s="1">
        <v>44439</v>
      </c>
      <c r="B895" s="9">
        <f>nyse_gme_volume_by_exchange[[#This Row],[Off Exchange2]]/SUM(nyse_gme_volume_by_exchange[[#This Row],[NYSE National]:[LTSE]])</f>
        <v>0.42445034424298717</v>
      </c>
      <c r="C895" s="12">
        <f>SUM(nyse_gme_volume_by_exchange[[#This Row],[NYSE National]:[LTSE]])</f>
        <v>14298040</v>
      </c>
      <c r="D895" s="8">
        <v>59144</v>
      </c>
      <c r="E895" s="8">
        <v>101076</v>
      </c>
      <c r="F895" s="8">
        <v>73392</v>
      </c>
      <c r="G895" s="8">
        <v>12380</v>
      </c>
      <c r="H895" s="8">
        <v>103396</v>
      </c>
      <c r="I895" s="8">
        <v>2107120</v>
      </c>
      <c r="J895" s="8">
        <v>273800</v>
      </c>
      <c r="K895" s="8">
        <v>141944</v>
      </c>
      <c r="L895" s="8">
        <v>2624092</v>
      </c>
      <c r="M895" s="8">
        <v>136608</v>
      </c>
      <c r="N895" s="8">
        <v>671752</v>
      </c>
      <c r="O895" s="8">
        <v>6068808</v>
      </c>
      <c r="P895" s="8">
        <v>13896</v>
      </c>
      <c r="Q895" s="8">
        <v>55128</v>
      </c>
      <c r="R895" s="8">
        <v>1240460</v>
      </c>
      <c r="S895" s="8">
        <v>615044</v>
      </c>
      <c r="T895" s="8">
        <v>0</v>
      </c>
    </row>
    <row r="896" spans="1:20">
      <c r="A896" s="1">
        <v>44438</v>
      </c>
      <c r="B896" s="9">
        <f>nyse_gme_volume_by_exchange[[#This Row],[Off Exchange2]]/SUM(nyse_gme_volume_by_exchange[[#This Row],[NYSE National]:[LTSE]])</f>
        <v>0.46932567158883581</v>
      </c>
      <c r="C896" s="12">
        <f>SUM(nyse_gme_volume_by_exchange[[#This Row],[NYSE National]:[LTSE]])</f>
        <v>13235628</v>
      </c>
      <c r="D896" s="8">
        <v>47676</v>
      </c>
      <c r="E896" s="8">
        <v>127148</v>
      </c>
      <c r="F896" s="8">
        <v>77116</v>
      </c>
      <c r="G896" s="8">
        <v>33816</v>
      </c>
      <c r="H896" s="8">
        <v>78432</v>
      </c>
      <c r="I896" s="8">
        <v>1398216</v>
      </c>
      <c r="J896" s="8">
        <v>319156</v>
      </c>
      <c r="K896" s="8">
        <v>117516</v>
      </c>
      <c r="L896" s="8">
        <v>2291028</v>
      </c>
      <c r="M896" s="8">
        <v>89832</v>
      </c>
      <c r="N896" s="8">
        <v>648276</v>
      </c>
      <c r="O896" s="8">
        <v>6211820</v>
      </c>
      <c r="P896" s="8">
        <v>31848</v>
      </c>
      <c r="Q896" s="8">
        <v>57724</v>
      </c>
      <c r="R896" s="8">
        <v>1121148</v>
      </c>
      <c r="S896" s="8">
        <v>584876</v>
      </c>
      <c r="T896" s="8">
        <v>0</v>
      </c>
    </row>
    <row r="897" spans="1:20">
      <c r="A897" s="1">
        <v>44435</v>
      </c>
      <c r="B897" s="9">
        <f>nyse_gme_volume_by_exchange[[#This Row],[Off Exchange2]]/SUM(nyse_gme_volume_by_exchange[[#This Row],[NYSE National]:[LTSE]])</f>
        <v>0.45797729285323185</v>
      </c>
      <c r="C897" s="12">
        <f>SUM(nyse_gme_volume_by_exchange[[#This Row],[NYSE National]:[LTSE]])</f>
        <v>12923156</v>
      </c>
      <c r="D897" s="8">
        <v>54024</v>
      </c>
      <c r="E897" s="8">
        <v>97904</v>
      </c>
      <c r="F897" s="8">
        <v>94240</v>
      </c>
      <c r="G897" s="8">
        <v>4312</v>
      </c>
      <c r="H897" s="8">
        <v>83864</v>
      </c>
      <c r="I897" s="8">
        <v>1718612</v>
      </c>
      <c r="J897" s="8">
        <v>278696</v>
      </c>
      <c r="K897" s="8">
        <v>132696</v>
      </c>
      <c r="L897" s="8">
        <v>1920924</v>
      </c>
      <c r="M897" s="8">
        <v>43384</v>
      </c>
      <c r="N897" s="8">
        <v>592876</v>
      </c>
      <c r="O897" s="8">
        <v>5918512</v>
      </c>
      <c r="P897" s="8">
        <v>3296</v>
      </c>
      <c r="Q897" s="8">
        <v>47540</v>
      </c>
      <c r="R897" s="8">
        <v>1279460</v>
      </c>
      <c r="S897" s="8">
        <v>652816</v>
      </c>
      <c r="T897" s="8">
        <v>0</v>
      </c>
    </row>
    <row r="898" spans="1:20">
      <c r="A898" s="1">
        <v>44434</v>
      </c>
      <c r="B898" s="9">
        <f>nyse_gme_volume_by_exchange[[#This Row],[Off Exchange2]]/SUM(nyse_gme_volume_by_exchange[[#This Row],[NYSE National]:[LTSE]])</f>
        <v>0.50964068041375277</v>
      </c>
      <c r="C898" s="12">
        <f>SUM(nyse_gme_volume_by_exchange[[#This Row],[NYSE National]:[LTSE]])</f>
        <v>24950936</v>
      </c>
      <c r="D898" s="8">
        <v>54572</v>
      </c>
      <c r="E898" s="8">
        <v>223548</v>
      </c>
      <c r="F898" s="8">
        <v>113040</v>
      </c>
      <c r="G898" s="8">
        <v>7972</v>
      </c>
      <c r="H898" s="8">
        <v>208116</v>
      </c>
      <c r="I898" s="8">
        <v>2495128</v>
      </c>
      <c r="J898" s="8">
        <v>487728</v>
      </c>
      <c r="K898" s="8">
        <v>326636</v>
      </c>
      <c r="L898" s="8">
        <v>3428024</v>
      </c>
      <c r="M898" s="8">
        <v>99204</v>
      </c>
      <c r="N898" s="8">
        <v>1110528</v>
      </c>
      <c r="O898" s="8">
        <v>12716012</v>
      </c>
      <c r="P898" s="8">
        <v>30608</v>
      </c>
      <c r="Q898" s="8">
        <v>98964</v>
      </c>
      <c r="R898" s="8">
        <v>2518032</v>
      </c>
      <c r="S898" s="8">
        <v>1032824</v>
      </c>
      <c r="T898" s="8">
        <v>0</v>
      </c>
    </row>
    <row r="899" spans="1:20">
      <c r="A899" s="1">
        <v>44433</v>
      </c>
      <c r="B899" s="9">
        <f>nyse_gme_volume_by_exchange[[#This Row],[Off Exchange2]]/SUM(nyse_gme_volume_by_exchange[[#This Row],[NYSE National]:[LTSE]])</f>
        <v>0.52440694667118259</v>
      </c>
      <c r="C899" s="12">
        <f>SUM(nyse_gme_volume_by_exchange[[#This Row],[NYSE National]:[LTSE]])</f>
        <v>51432980</v>
      </c>
      <c r="D899" s="8">
        <v>118624</v>
      </c>
      <c r="E899" s="8">
        <v>412628</v>
      </c>
      <c r="F899" s="8">
        <v>447268</v>
      </c>
      <c r="G899" s="8">
        <v>54008</v>
      </c>
      <c r="H899" s="8">
        <v>274028</v>
      </c>
      <c r="I899" s="8">
        <v>5266488</v>
      </c>
      <c r="J899" s="8">
        <v>935316</v>
      </c>
      <c r="K899" s="8">
        <v>487984</v>
      </c>
      <c r="L899" s="8">
        <v>6194000</v>
      </c>
      <c r="M899" s="8">
        <v>224524</v>
      </c>
      <c r="N899" s="8">
        <v>2787932</v>
      </c>
      <c r="O899" s="8">
        <v>26971812</v>
      </c>
      <c r="P899" s="8">
        <v>13748</v>
      </c>
      <c r="Q899" s="8">
        <v>145832</v>
      </c>
      <c r="R899" s="8">
        <v>5331348</v>
      </c>
      <c r="S899" s="8">
        <v>1767440</v>
      </c>
      <c r="T899" s="8">
        <v>0</v>
      </c>
    </row>
    <row r="900" spans="1:20">
      <c r="A900" s="1">
        <v>44432</v>
      </c>
      <c r="B900" s="9">
        <f>nyse_gme_volume_by_exchange[[#This Row],[Off Exchange2]]/SUM(nyse_gme_volume_by_exchange[[#This Row],[NYSE National]:[LTSE]])</f>
        <v>0.50843179372981773</v>
      </c>
      <c r="C900" s="12">
        <f>SUM(nyse_gme_volume_by_exchange[[#This Row],[NYSE National]:[LTSE]])</f>
        <v>58604612</v>
      </c>
      <c r="D900" s="8">
        <v>81896</v>
      </c>
      <c r="E900" s="8">
        <v>531064</v>
      </c>
      <c r="F900" s="8">
        <v>195904</v>
      </c>
      <c r="G900" s="8">
        <v>26620</v>
      </c>
      <c r="H900" s="8">
        <v>604332</v>
      </c>
      <c r="I900" s="8">
        <v>6441360</v>
      </c>
      <c r="J900" s="8">
        <v>1188784</v>
      </c>
      <c r="K900" s="8">
        <v>432228</v>
      </c>
      <c r="L900" s="8">
        <v>7200088</v>
      </c>
      <c r="M900" s="8">
        <v>411236</v>
      </c>
      <c r="N900" s="8">
        <v>3098588</v>
      </c>
      <c r="O900" s="8">
        <v>29796448</v>
      </c>
      <c r="P900" s="8">
        <v>93088</v>
      </c>
      <c r="Q900" s="8">
        <v>203344</v>
      </c>
      <c r="R900" s="8">
        <v>6093056</v>
      </c>
      <c r="S900" s="8">
        <v>2206576</v>
      </c>
      <c r="T900" s="8">
        <v>0</v>
      </c>
    </row>
    <row r="901" spans="1:20">
      <c r="A901" s="1">
        <v>44431</v>
      </c>
      <c r="B901" s="9">
        <f>nyse_gme_volume_by_exchange[[#This Row],[Off Exchange2]]/SUM(nyse_gme_volume_by_exchange[[#This Row],[NYSE National]:[LTSE]])</f>
        <v>0.40670711999042536</v>
      </c>
      <c r="C901" s="12">
        <f>SUM(nyse_gme_volume_by_exchange[[#This Row],[NYSE National]:[LTSE]])</f>
        <v>5581412</v>
      </c>
      <c r="D901" s="8">
        <v>13528</v>
      </c>
      <c r="E901" s="8">
        <v>64860</v>
      </c>
      <c r="F901" s="8">
        <v>33256</v>
      </c>
      <c r="G901" s="8">
        <v>2460</v>
      </c>
      <c r="H901" s="8">
        <v>27100</v>
      </c>
      <c r="I901" s="8">
        <v>1056736</v>
      </c>
      <c r="J901" s="8">
        <v>110696</v>
      </c>
      <c r="K901" s="8">
        <v>70308</v>
      </c>
      <c r="L901" s="8">
        <v>901792</v>
      </c>
      <c r="M901" s="8">
        <v>21804</v>
      </c>
      <c r="N901" s="8">
        <v>202484</v>
      </c>
      <c r="O901" s="8">
        <v>2270000</v>
      </c>
      <c r="P901" s="8">
        <v>4232</v>
      </c>
      <c r="Q901" s="8">
        <v>16768</v>
      </c>
      <c r="R901" s="8">
        <v>539208</v>
      </c>
      <c r="S901" s="8">
        <v>246180</v>
      </c>
      <c r="T901" s="8">
        <v>0</v>
      </c>
    </row>
    <row r="902" spans="1:20">
      <c r="A902" s="1">
        <v>44428</v>
      </c>
      <c r="B902" s="9">
        <f>nyse_gme_volume_by_exchange[[#This Row],[Off Exchange2]]/SUM(nyse_gme_volume_by_exchange[[#This Row],[NYSE National]:[LTSE]])</f>
        <v>0.42349949681547416</v>
      </c>
      <c r="C902" s="12">
        <f>SUM(nyse_gme_volume_by_exchange[[#This Row],[NYSE National]:[LTSE]])</f>
        <v>4618584</v>
      </c>
      <c r="D902" s="8">
        <v>11244</v>
      </c>
      <c r="E902" s="8">
        <v>52992</v>
      </c>
      <c r="F902" s="8">
        <v>31828</v>
      </c>
      <c r="G902" s="8">
        <v>5044</v>
      </c>
      <c r="H902" s="8">
        <v>18492</v>
      </c>
      <c r="I902" s="8">
        <v>641968</v>
      </c>
      <c r="J902" s="8">
        <v>130796</v>
      </c>
      <c r="K902" s="8">
        <v>62168</v>
      </c>
      <c r="L902" s="8">
        <v>759004</v>
      </c>
      <c r="M902" s="8">
        <v>28488</v>
      </c>
      <c r="N902" s="8">
        <v>176212</v>
      </c>
      <c r="O902" s="8">
        <v>1955968</v>
      </c>
      <c r="P902" s="8">
        <v>1896</v>
      </c>
      <c r="Q902" s="8">
        <v>12216</v>
      </c>
      <c r="R902" s="8">
        <v>454932</v>
      </c>
      <c r="S902" s="8">
        <v>275336</v>
      </c>
      <c r="T902" s="8">
        <v>0</v>
      </c>
    </row>
    <row r="903" spans="1:20">
      <c r="A903" s="1">
        <v>44427</v>
      </c>
      <c r="B903" s="9">
        <f>nyse_gme_volume_by_exchange[[#This Row],[Off Exchange2]]/SUM(nyse_gme_volume_by_exchange[[#This Row],[NYSE National]:[LTSE]])</f>
        <v>0.40317369313110307</v>
      </c>
      <c r="C903" s="12">
        <f>SUM(nyse_gme_volume_by_exchange[[#This Row],[NYSE National]:[LTSE]])</f>
        <v>4786096</v>
      </c>
      <c r="D903" s="8">
        <v>14856</v>
      </c>
      <c r="E903" s="8">
        <v>36564</v>
      </c>
      <c r="F903" s="8">
        <v>14080</v>
      </c>
      <c r="G903" s="8">
        <v>2732</v>
      </c>
      <c r="H903" s="8">
        <v>23592</v>
      </c>
      <c r="I903" s="8">
        <v>716096</v>
      </c>
      <c r="J903" s="8">
        <v>211860</v>
      </c>
      <c r="K903" s="8">
        <v>61828</v>
      </c>
      <c r="L903" s="8">
        <v>692320</v>
      </c>
      <c r="M903" s="8">
        <v>90336</v>
      </c>
      <c r="N903" s="8">
        <v>182112</v>
      </c>
      <c r="O903" s="8">
        <v>1929628</v>
      </c>
      <c r="P903" s="8">
        <v>31904</v>
      </c>
      <c r="Q903" s="8">
        <v>12836</v>
      </c>
      <c r="R903" s="8">
        <v>540908</v>
      </c>
      <c r="S903" s="8">
        <v>224444</v>
      </c>
      <c r="T903" s="8">
        <v>0</v>
      </c>
    </row>
    <row r="904" spans="1:20">
      <c r="A904" s="1">
        <v>44426</v>
      </c>
      <c r="B904" s="9">
        <f>nyse_gme_volume_by_exchange[[#This Row],[Off Exchange2]]/SUM(nyse_gme_volume_by_exchange[[#This Row],[NYSE National]:[LTSE]])</f>
        <v>0.3562464140759472</v>
      </c>
      <c r="C904" s="12">
        <f>SUM(nyse_gme_volume_by_exchange[[#This Row],[NYSE National]:[LTSE]])</f>
        <v>5647080</v>
      </c>
      <c r="D904" s="8">
        <v>27924</v>
      </c>
      <c r="E904" s="8">
        <v>67460</v>
      </c>
      <c r="F904" s="8">
        <v>18760</v>
      </c>
      <c r="G904" s="8">
        <v>4196</v>
      </c>
      <c r="H904" s="8">
        <v>29344</v>
      </c>
      <c r="I904" s="8">
        <v>943640</v>
      </c>
      <c r="J904" s="8">
        <v>218100</v>
      </c>
      <c r="K904" s="8">
        <v>75752</v>
      </c>
      <c r="L904" s="8">
        <v>808516</v>
      </c>
      <c r="M904" s="8">
        <v>117212</v>
      </c>
      <c r="N904" s="8">
        <v>315728</v>
      </c>
      <c r="O904" s="8">
        <v>2011752</v>
      </c>
      <c r="P904" s="8">
        <v>2972</v>
      </c>
      <c r="Q904" s="8">
        <v>21580</v>
      </c>
      <c r="R904" s="8">
        <v>669720</v>
      </c>
      <c r="S904" s="8">
        <v>314424</v>
      </c>
      <c r="T904" s="8">
        <v>0</v>
      </c>
    </row>
    <row r="905" spans="1:20">
      <c r="A905" s="1">
        <v>44425</v>
      </c>
      <c r="B905" s="9">
        <f>nyse_gme_volume_by_exchange[[#This Row],[Off Exchange2]]/SUM(nyse_gme_volume_by_exchange[[#This Row],[NYSE National]:[LTSE]])</f>
        <v>0.38452131089296521</v>
      </c>
      <c r="C905" s="12">
        <f>SUM(nyse_gme_volume_by_exchange[[#This Row],[NYSE National]:[LTSE]])</f>
        <v>4863616</v>
      </c>
      <c r="D905" s="8">
        <v>42540</v>
      </c>
      <c r="E905" s="8">
        <v>52396</v>
      </c>
      <c r="F905" s="8">
        <v>18404</v>
      </c>
      <c r="G905" s="8">
        <v>1732</v>
      </c>
      <c r="H905" s="8">
        <v>26056</v>
      </c>
      <c r="I905" s="8">
        <v>935384</v>
      </c>
      <c r="J905" s="8">
        <v>126568</v>
      </c>
      <c r="K905" s="8">
        <v>51624</v>
      </c>
      <c r="L905" s="8">
        <v>730768</v>
      </c>
      <c r="M905" s="8">
        <v>89944</v>
      </c>
      <c r="N905" s="8">
        <v>204072</v>
      </c>
      <c r="O905" s="8">
        <v>1870164</v>
      </c>
      <c r="P905" s="8">
        <v>2852</v>
      </c>
      <c r="Q905" s="8">
        <v>10616</v>
      </c>
      <c r="R905" s="8">
        <v>490200</v>
      </c>
      <c r="S905" s="8">
        <v>210296</v>
      </c>
      <c r="T905" s="8">
        <v>0</v>
      </c>
    </row>
    <row r="906" spans="1:20">
      <c r="A906" s="1">
        <v>44424</v>
      </c>
      <c r="B906" s="9">
        <f>nyse_gme_volume_by_exchange[[#This Row],[Off Exchange2]]/SUM(nyse_gme_volume_by_exchange[[#This Row],[NYSE National]:[LTSE]])</f>
        <v>0.40858980817030977</v>
      </c>
      <c r="C906" s="12">
        <f>SUM(nyse_gme_volume_by_exchange[[#This Row],[NYSE National]:[LTSE]])</f>
        <v>6297044</v>
      </c>
      <c r="D906" s="8">
        <v>29104</v>
      </c>
      <c r="E906" s="8">
        <v>40120</v>
      </c>
      <c r="F906" s="8">
        <v>49464</v>
      </c>
      <c r="G906" s="8">
        <v>7052</v>
      </c>
      <c r="H906" s="8">
        <v>31856</v>
      </c>
      <c r="I906" s="8">
        <v>1099524</v>
      </c>
      <c r="J906" s="8">
        <v>171384</v>
      </c>
      <c r="K906" s="8">
        <v>84800</v>
      </c>
      <c r="L906" s="8">
        <v>742592</v>
      </c>
      <c r="M906" s="8">
        <v>175316</v>
      </c>
      <c r="N906" s="8">
        <v>230088</v>
      </c>
      <c r="O906" s="8">
        <v>2572908</v>
      </c>
      <c r="P906" s="8">
        <v>9804</v>
      </c>
      <c r="Q906" s="8">
        <v>18860</v>
      </c>
      <c r="R906" s="8">
        <v>773800</v>
      </c>
      <c r="S906" s="8">
        <v>260372</v>
      </c>
      <c r="T906" s="8">
        <v>0</v>
      </c>
    </row>
    <row r="907" spans="1:20">
      <c r="A907" s="1">
        <v>44421</v>
      </c>
      <c r="B907" s="9">
        <f>nyse_gme_volume_by_exchange[[#This Row],[Off Exchange2]]/SUM(nyse_gme_volume_by_exchange[[#This Row],[NYSE National]:[LTSE]])</f>
        <v>0.34785085208095384</v>
      </c>
      <c r="C907" s="12">
        <f>SUM(nyse_gme_volume_by_exchange[[#This Row],[NYSE National]:[LTSE]])</f>
        <v>4059004</v>
      </c>
      <c r="D907" s="8">
        <v>18872</v>
      </c>
      <c r="E907" s="8">
        <v>38180</v>
      </c>
      <c r="F907" s="8">
        <v>21304</v>
      </c>
      <c r="G907" s="8">
        <v>3200</v>
      </c>
      <c r="H907" s="8">
        <v>17604</v>
      </c>
      <c r="I907" s="8">
        <v>843288</v>
      </c>
      <c r="J907" s="8">
        <v>156812</v>
      </c>
      <c r="K907" s="8">
        <v>67184</v>
      </c>
      <c r="L907" s="8">
        <v>529224</v>
      </c>
      <c r="M907" s="8">
        <v>79976</v>
      </c>
      <c r="N907" s="8">
        <v>177124</v>
      </c>
      <c r="O907" s="8">
        <v>1411928</v>
      </c>
      <c r="P907" s="8">
        <v>18384</v>
      </c>
      <c r="Q907" s="8">
        <v>10184</v>
      </c>
      <c r="R907" s="8">
        <v>463648</v>
      </c>
      <c r="S907" s="8">
        <v>202092</v>
      </c>
      <c r="T907" s="8">
        <v>0</v>
      </c>
    </row>
    <row r="908" spans="1:20">
      <c r="A908" s="1">
        <v>44420</v>
      </c>
      <c r="B908" s="9">
        <f>nyse_gme_volume_by_exchange[[#This Row],[Off Exchange2]]/SUM(nyse_gme_volume_by_exchange[[#This Row],[NYSE National]:[LTSE]])</f>
        <v>0.43137684361142836</v>
      </c>
      <c r="C908" s="12">
        <f>SUM(nyse_gme_volume_by_exchange[[#This Row],[NYSE National]:[LTSE]])</f>
        <v>5277956</v>
      </c>
      <c r="D908" s="8">
        <v>7864</v>
      </c>
      <c r="E908" s="8">
        <v>56896</v>
      </c>
      <c r="F908" s="8">
        <v>16408</v>
      </c>
      <c r="G908" s="8">
        <v>1912</v>
      </c>
      <c r="H908" s="8">
        <v>19008</v>
      </c>
      <c r="I908" s="8">
        <v>914120</v>
      </c>
      <c r="J908" s="8">
        <v>136880</v>
      </c>
      <c r="K908" s="8">
        <v>82616</v>
      </c>
      <c r="L908" s="8">
        <v>775152</v>
      </c>
      <c r="M908" s="8">
        <v>103756</v>
      </c>
      <c r="N908" s="8">
        <v>249480</v>
      </c>
      <c r="O908" s="8">
        <v>2276788</v>
      </c>
      <c r="P908" s="8">
        <v>13500</v>
      </c>
      <c r="Q908" s="8">
        <v>10996</v>
      </c>
      <c r="R908" s="8">
        <v>401448</v>
      </c>
      <c r="S908" s="8">
        <v>211132</v>
      </c>
      <c r="T908" s="8">
        <v>0</v>
      </c>
    </row>
    <row r="909" spans="1:20">
      <c r="A909" s="1">
        <v>44419</v>
      </c>
      <c r="B909" s="9">
        <f>nyse_gme_volume_by_exchange[[#This Row],[Off Exchange2]]/SUM(nyse_gme_volume_by_exchange[[#This Row],[NYSE National]:[LTSE]])</f>
        <v>0.39399144717844681</v>
      </c>
      <c r="C909" s="12">
        <f>SUM(nyse_gme_volume_by_exchange[[#This Row],[NYSE National]:[LTSE]])</f>
        <v>3781676</v>
      </c>
      <c r="D909" s="8">
        <v>15024</v>
      </c>
      <c r="E909" s="8">
        <v>56192</v>
      </c>
      <c r="F909" s="8">
        <v>37336</v>
      </c>
      <c r="G909" s="8">
        <v>964</v>
      </c>
      <c r="H909" s="8">
        <v>19532</v>
      </c>
      <c r="I909" s="8">
        <v>777528</v>
      </c>
      <c r="J909" s="8">
        <v>120408</v>
      </c>
      <c r="K909" s="8">
        <v>72624</v>
      </c>
      <c r="L909" s="8">
        <v>421840</v>
      </c>
      <c r="M909" s="8">
        <v>85900</v>
      </c>
      <c r="N909" s="8">
        <v>160232</v>
      </c>
      <c r="O909" s="8">
        <v>1489948</v>
      </c>
      <c r="P909" s="8">
        <v>5296</v>
      </c>
      <c r="Q909" s="8">
        <v>14444</v>
      </c>
      <c r="R909" s="8">
        <v>346828</v>
      </c>
      <c r="S909" s="8">
        <v>157580</v>
      </c>
      <c r="T909" s="8">
        <v>0</v>
      </c>
    </row>
    <row r="910" spans="1:20">
      <c r="A910" s="1">
        <v>44418</v>
      </c>
      <c r="B910" s="9">
        <f>nyse_gme_volume_by_exchange[[#This Row],[Off Exchange2]]/SUM(nyse_gme_volume_by_exchange[[#This Row],[NYSE National]:[LTSE]])</f>
        <v>0.42300707115636016</v>
      </c>
      <c r="C910" s="12">
        <f>SUM(nyse_gme_volume_by_exchange[[#This Row],[NYSE National]:[LTSE]])</f>
        <v>6492856</v>
      </c>
      <c r="D910" s="8">
        <v>29852</v>
      </c>
      <c r="E910" s="8">
        <v>97476</v>
      </c>
      <c r="F910" s="8">
        <v>25672</v>
      </c>
      <c r="G910" s="8">
        <v>7228</v>
      </c>
      <c r="H910" s="8">
        <v>51204</v>
      </c>
      <c r="I910" s="8">
        <v>1099416</v>
      </c>
      <c r="J910" s="8">
        <v>220672</v>
      </c>
      <c r="K910" s="8">
        <v>93156</v>
      </c>
      <c r="L910" s="8">
        <v>886704</v>
      </c>
      <c r="M910" s="8">
        <v>168908</v>
      </c>
      <c r="N910" s="8">
        <v>294604</v>
      </c>
      <c r="O910" s="8">
        <v>2746524</v>
      </c>
      <c r="P910" s="8">
        <v>4116</v>
      </c>
      <c r="Q910" s="8">
        <v>15516</v>
      </c>
      <c r="R910" s="8">
        <v>490076</v>
      </c>
      <c r="S910" s="8">
        <v>261732</v>
      </c>
      <c r="T910" s="8">
        <v>0</v>
      </c>
    </row>
    <row r="911" spans="1:20">
      <c r="A911" s="1">
        <v>44417</v>
      </c>
      <c r="B911" s="9">
        <f>nyse_gme_volume_by_exchange[[#This Row],[Off Exchange2]]/SUM(nyse_gme_volume_by_exchange[[#This Row],[NYSE National]:[LTSE]])</f>
        <v>0.42975643181073386</v>
      </c>
      <c r="C911" s="12">
        <f>SUM(nyse_gme_volume_by_exchange[[#This Row],[NYSE National]:[LTSE]])</f>
        <v>8995756</v>
      </c>
      <c r="D911" s="8">
        <v>42364</v>
      </c>
      <c r="E911" s="8">
        <v>56540</v>
      </c>
      <c r="F911" s="8">
        <v>41224</v>
      </c>
      <c r="G911" s="8">
        <v>2300</v>
      </c>
      <c r="H911" s="8">
        <v>32576</v>
      </c>
      <c r="I911" s="8">
        <v>1644304</v>
      </c>
      <c r="J911" s="8">
        <v>255312</v>
      </c>
      <c r="K911" s="8">
        <v>132492</v>
      </c>
      <c r="L911" s="8">
        <v>1117820</v>
      </c>
      <c r="M911" s="8">
        <v>206472</v>
      </c>
      <c r="N911" s="8">
        <v>337920</v>
      </c>
      <c r="O911" s="8">
        <v>3865984</v>
      </c>
      <c r="P911" s="8">
        <v>3412</v>
      </c>
      <c r="Q911" s="8">
        <v>29508</v>
      </c>
      <c r="R911" s="8">
        <v>850416</v>
      </c>
      <c r="S911" s="8">
        <v>377112</v>
      </c>
      <c r="T911" s="8">
        <v>0</v>
      </c>
    </row>
    <row r="912" spans="1:20">
      <c r="A912" s="1">
        <v>44414</v>
      </c>
      <c r="B912" s="9">
        <f>nyse_gme_volume_by_exchange[[#This Row],[Off Exchange2]]/SUM(nyse_gme_volume_by_exchange[[#This Row],[NYSE National]:[LTSE]])</f>
        <v>0.43262398239954108</v>
      </c>
      <c r="C912" s="12">
        <f>SUM(nyse_gme_volume_by_exchange[[#This Row],[NYSE National]:[LTSE]])</f>
        <v>5410768</v>
      </c>
      <c r="D912" s="8">
        <v>14832</v>
      </c>
      <c r="E912" s="8">
        <v>65312</v>
      </c>
      <c r="F912" s="8">
        <v>17500</v>
      </c>
      <c r="G912" s="8">
        <v>1244</v>
      </c>
      <c r="H912" s="8">
        <v>31280</v>
      </c>
      <c r="I912" s="8">
        <v>836088</v>
      </c>
      <c r="J912" s="8">
        <v>163192</v>
      </c>
      <c r="K912" s="8">
        <v>66404</v>
      </c>
      <c r="L912" s="8">
        <v>598984</v>
      </c>
      <c r="M912" s="8">
        <v>105588</v>
      </c>
      <c r="N912" s="8">
        <v>295424</v>
      </c>
      <c r="O912" s="8">
        <v>2340828</v>
      </c>
      <c r="P912" s="8">
        <v>3672</v>
      </c>
      <c r="Q912" s="8">
        <v>6544</v>
      </c>
      <c r="R912" s="8">
        <v>589520</v>
      </c>
      <c r="S912" s="8">
        <v>274356</v>
      </c>
      <c r="T912" s="8">
        <v>0</v>
      </c>
    </row>
    <row r="913" spans="1:20">
      <c r="A913" s="1">
        <v>44413</v>
      </c>
      <c r="B913" s="9">
        <f>nyse_gme_volume_by_exchange[[#This Row],[Off Exchange2]]/SUM(nyse_gme_volume_by_exchange[[#This Row],[NYSE National]:[LTSE]])</f>
        <v>0.44970093997402505</v>
      </c>
      <c r="C913" s="12">
        <f>SUM(nyse_gme_volume_by_exchange[[#This Row],[NYSE National]:[LTSE]])</f>
        <v>9646224</v>
      </c>
      <c r="D913" s="8">
        <v>34748</v>
      </c>
      <c r="E913" s="8">
        <v>80632</v>
      </c>
      <c r="F913" s="8">
        <v>14580</v>
      </c>
      <c r="G913" s="8">
        <v>1836</v>
      </c>
      <c r="H913" s="8">
        <v>65348</v>
      </c>
      <c r="I913" s="8">
        <v>1620992</v>
      </c>
      <c r="J913" s="8">
        <v>263904</v>
      </c>
      <c r="K913" s="8">
        <v>100928</v>
      </c>
      <c r="L913" s="8">
        <v>1056052</v>
      </c>
      <c r="M913" s="8">
        <v>193108</v>
      </c>
      <c r="N913" s="8">
        <v>381980</v>
      </c>
      <c r="O913" s="8">
        <v>4337916</v>
      </c>
      <c r="P913" s="8">
        <v>4380</v>
      </c>
      <c r="Q913" s="8">
        <v>13660</v>
      </c>
      <c r="R913" s="8">
        <v>928204</v>
      </c>
      <c r="S913" s="8">
        <v>547956</v>
      </c>
      <c r="T913" s="8">
        <v>0</v>
      </c>
    </row>
    <row r="914" spans="1:20">
      <c r="A914" s="1">
        <v>44412</v>
      </c>
      <c r="B914" s="9">
        <f>nyse_gme_volume_by_exchange[[#This Row],[Off Exchange2]]/SUM(nyse_gme_volume_by_exchange[[#This Row],[NYSE National]:[LTSE]])</f>
        <v>0.4435339963375029</v>
      </c>
      <c r="C914" s="12">
        <f>SUM(nyse_gme_volume_by_exchange[[#This Row],[NYSE National]:[LTSE]])</f>
        <v>9573796</v>
      </c>
      <c r="D914" s="8">
        <v>62500</v>
      </c>
      <c r="E914" s="8">
        <v>95404</v>
      </c>
      <c r="F914" s="8">
        <v>9408</v>
      </c>
      <c r="G914" s="8">
        <v>4724</v>
      </c>
      <c r="H914" s="8">
        <v>63840</v>
      </c>
      <c r="I914" s="8">
        <v>1518532</v>
      </c>
      <c r="J914" s="8">
        <v>234764</v>
      </c>
      <c r="K914" s="8">
        <v>105324</v>
      </c>
      <c r="L914" s="8">
        <v>1119048</v>
      </c>
      <c r="M914" s="8">
        <v>225792</v>
      </c>
      <c r="N914" s="8">
        <v>496936</v>
      </c>
      <c r="O914" s="8">
        <v>4246304</v>
      </c>
      <c r="P914" s="8">
        <v>19244</v>
      </c>
      <c r="Q914" s="8">
        <v>22268</v>
      </c>
      <c r="R914" s="8">
        <v>923348</v>
      </c>
      <c r="S914" s="8">
        <v>426360</v>
      </c>
      <c r="T914" s="8">
        <v>0</v>
      </c>
    </row>
    <row r="915" spans="1:20">
      <c r="A915" s="1">
        <v>44411</v>
      </c>
      <c r="B915" s="9">
        <f>nyse_gme_volume_by_exchange[[#This Row],[Off Exchange2]]/SUM(nyse_gme_volume_by_exchange[[#This Row],[NYSE National]:[LTSE]])</f>
        <v>0.32917831350363685</v>
      </c>
      <c r="C915" s="12">
        <f>SUM(nyse_gme_volume_by_exchange[[#This Row],[NYSE National]:[LTSE]])</f>
        <v>57802532</v>
      </c>
      <c r="D915" s="8">
        <v>139560</v>
      </c>
      <c r="E915" s="8">
        <v>203996</v>
      </c>
      <c r="F915" s="8">
        <v>155912</v>
      </c>
      <c r="G915" s="8">
        <v>4968</v>
      </c>
      <c r="H915" s="8">
        <v>174552</v>
      </c>
      <c r="I915" s="8">
        <v>29818108</v>
      </c>
      <c r="J915" s="8">
        <v>913628</v>
      </c>
      <c r="K915" s="8">
        <v>342248</v>
      </c>
      <c r="L915" s="8">
        <v>1912232</v>
      </c>
      <c r="M915" s="8">
        <v>245188</v>
      </c>
      <c r="N915" s="8">
        <v>1516448</v>
      </c>
      <c r="O915" s="8">
        <v>19027340</v>
      </c>
      <c r="P915" s="8">
        <v>19708</v>
      </c>
      <c r="Q915" s="8">
        <v>63644</v>
      </c>
      <c r="R915" s="8">
        <v>2226136</v>
      </c>
      <c r="S915" s="8">
        <v>1038864</v>
      </c>
      <c r="T915" s="8">
        <v>0</v>
      </c>
    </row>
    <row r="916" spans="1:20">
      <c r="A916" s="1">
        <v>44410</v>
      </c>
      <c r="B916" s="9">
        <f>nyse_gme_volume_by_exchange[[#This Row],[Off Exchange2]]/SUM(nyse_gme_volume_by_exchange[[#This Row],[NYSE National]:[LTSE]])</f>
        <v>0.46229290083915503</v>
      </c>
      <c r="C916" s="12">
        <f>SUM(nyse_gme_volume_by_exchange[[#This Row],[NYSE National]:[LTSE]])</f>
        <v>10131620</v>
      </c>
      <c r="D916" s="8">
        <v>19400</v>
      </c>
      <c r="E916" s="8">
        <v>52128</v>
      </c>
      <c r="F916" s="8">
        <v>132292</v>
      </c>
      <c r="G916" s="8">
        <v>2156</v>
      </c>
      <c r="H916" s="8">
        <v>58592</v>
      </c>
      <c r="I916" s="8">
        <v>1522032</v>
      </c>
      <c r="J916" s="8">
        <v>274516</v>
      </c>
      <c r="K916" s="8">
        <v>94828</v>
      </c>
      <c r="L916" s="8">
        <v>1512796</v>
      </c>
      <c r="M916" s="8">
        <v>194908</v>
      </c>
      <c r="N916" s="8">
        <v>308048</v>
      </c>
      <c r="O916" s="8">
        <v>4683776</v>
      </c>
      <c r="P916" s="8">
        <v>3716</v>
      </c>
      <c r="Q916" s="8">
        <v>36056</v>
      </c>
      <c r="R916" s="8">
        <v>896644</v>
      </c>
      <c r="S916" s="8">
        <v>339732</v>
      </c>
      <c r="T916" s="8">
        <v>0</v>
      </c>
    </row>
    <row r="917" spans="1:20">
      <c r="A917" s="1">
        <v>44407</v>
      </c>
      <c r="B917" s="9">
        <f>nyse_gme_volume_by_exchange[[#This Row],[Off Exchange2]]/SUM(nyse_gme_volume_by_exchange[[#This Row],[NYSE National]:[LTSE]])</f>
        <v>0.32366534179634915</v>
      </c>
      <c r="C917" s="12">
        <f>SUM(nyse_gme_volume_by_exchange[[#This Row],[NYSE National]:[LTSE]])</f>
        <v>9508352</v>
      </c>
      <c r="D917" s="8">
        <v>28744</v>
      </c>
      <c r="E917" s="8">
        <v>64484</v>
      </c>
      <c r="F917" s="8">
        <v>55156</v>
      </c>
      <c r="G917" s="8">
        <v>2096</v>
      </c>
      <c r="H917" s="8">
        <v>55616</v>
      </c>
      <c r="I917" s="8">
        <v>1667460</v>
      </c>
      <c r="J917" s="8">
        <v>241532</v>
      </c>
      <c r="K917" s="8">
        <v>128428</v>
      </c>
      <c r="L917" s="8">
        <v>1473500</v>
      </c>
      <c r="M917" s="8">
        <v>171372</v>
      </c>
      <c r="N917" s="8">
        <v>408756</v>
      </c>
      <c r="O917" s="8">
        <v>3077524</v>
      </c>
      <c r="P917" s="8">
        <v>5720</v>
      </c>
      <c r="Q917" s="8">
        <v>43840</v>
      </c>
      <c r="R917" s="8">
        <v>1584032</v>
      </c>
      <c r="S917" s="8">
        <v>500092</v>
      </c>
      <c r="T917" s="8">
        <v>0</v>
      </c>
    </row>
    <row r="918" spans="1:20">
      <c r="A918" s="1">
        <v>44406</v>
      </c>
      <c r="B918" s="9">
        <f>nyse_gme_volume_by_exchange[[#This Row],[Off Exchange2]]/SUM(nyse_gme_volume_by_exchange[[#This Row],[NYSE National]:[LTSE]])</f>
        <v>0.47080730090915379</v>
      </c>
      <c r="C918" s="12">
        <f>SUM(nyse_gme_volume_by_exchange[[#This Row],[NYSE National]:[LTSE]])</f>
        <v>8959980</v>
      </c>
      <c r="D918" s="8">
        <v>16628</v>
      </c>
      <c r="E918" s="8">
        <v>87160</v>
      </c>
      <c r="F918" s="8">
        <v>8668</v>
      </c>
      <c r="G918" s="8">
        <v>1232</v>
      </c>
      <c r="H918" s="8">
        <v>56712</v>
      </c>
      <c r="I918" s="8">
        <v>1223232</v>
      </c>
      <c r="J918" s="8">
        <v>184328</v>
      </c>
      <c r="K918" s="8">
        <v>96364</v>
      </c>
      <c r="L918" s="8">
        <v>1219320</v>
      </c>
      <c r="M918" s="8">
        <v>189784</v>
      </c>
      <c r="N918" s="8">
        <v>419104</v>
      </c>
      <c r="O918" s="8">
        <v>4218424</v>
      </c>
      <c r="P918" s="8">
        <v>26644</v>
      </c>
      <c r="Q918" s="8">
        <v>19856</v>
      </c>
      <c r="R918" s="8">
        <v>737024</v>
      </c>
      <c r="S918" s="8">
        <v>455500</v>
      </c>
      <c r="T918" s="8">
        <v>0</v>
      </c>
    </row>
    <row r="919" spans="1:20">
      <c r="A919" s="1">
        <v>44405</v>
      </c>
      <c r="B919" s="9">
        <f>nyse_gme_volume_by_exchange[[#This Row],[Off Exchange2]]/SUM(nyse_gme_volume_by_exchange[[#This Row],[NYSE National]:[LTSE]])</f>
        <v>0.3636075878369085</v>
      </c>
      <c r="C919" s="12">
        <f>SUM(nyse_gme_volume_by_exchange[[#This Row],[NYSE National]:[LTSE]])</f>
        <v>16402672</v>
      </c>
      <c r="D919" s="8">
        <v>133732</v>
      </c>
      <c r="E919" s="8">
        <v>328616</v>
      </c>
      <c r="F919" s="8">
        <v>7492</v>
      </c>
      <c r="G919" s="8">
        <v>4092</v>
      </c>
      <c r="H919" s="8">
        <v>117776</v>
      </c>
      <c r="I919" s="8">
        <v>3220912</v>
      </c>
      <c r="J919" s="8">
        <v>746372</v>
      </c>
      <c r="K919" s="8">
        <v>210964</v>
      </c>
      <c r="L919" s="8">
        <v>2060100</v>
      </c>
      <c r="M919" s="8">
        <v>295412</v>
      </c>
      <c r="N919" s="8">
        <v>883360</v>
      </c>
      <c r="O919" s="8">
        <v>5964136</v>
      </c>
      <c r="P919" s="8">
        <v>33744</v>
      </c>
      <c r="Q919" s="8">
        <v>31544</v>
      </c>
      <c r="R919" s="8">
        <v>1532336</v>
      </c>
      <c r="S919" s="8">
        <v>832084</v>
      </c>
      <c r="T919" s="8">
        <v>0</v>
      </c>
    </row>
    <row r="920" spans="1:20">
      <c r="A920" s="1">
        <v>44404</v>
      </c>
      <c r="B920" s="9">
        <f>nyse_gme_volume_by_exchange[[#This Row],[Off Exchange2]]/SUM(nyse_gme_volume_by_exchange[[#This Row],[NYSE National]:[LTSE]])</f>
        <v>0.36074597869573094</v>
      </c>
      <c r="C920" s="12">
        <f>SUM(nyse_gme_volume_by_exchange[[#This Row],[NYSE National]:[LTSE]])</f>
        <v>4859120</v>
      </c>
      <c r="D920" s="8">
        <v>18064</v>
      </c>
      <c r="E920" s="8">
        <v>57876</v>
      </c>
      <c r="F920" s="8">
        <v>10192</v>
      </c>
      <c r="G920" s="8">
        <v>13888</v>
      </c>
      <c r="H920" s="8">
        <v>40664</v>
      </c>
      <c r="I920" s="8">
        <v>677480</v>
      </c>
      <c r="J920" s="8">
        <v>129756</v>
      </c>
      <c r="K920" s="8">
        <v>59188</v>
      </c>
      <c r="L920" s="8">
        <v>756100</v>
      </c>
      <c r="M920" s="8">
        <v>110512</v>
      </c>
      <c r="N920" s="8">
        <v>267816</v>
      </c>
      <c r="O920" s="8">
        <v>1752908</v>
      </c>
      <c r="P920" s="8">
        <v>3916</v>
      </c>
      <c r="Q920" s="8">
        <v>12328</v>
      </c>
      <c r="R920" s="8">
        <v>766940</v>
      </c>
      <c r="S920" s="8">
        <v>181492</v>
      </c>
      <c r="T920" s="8">
        <v>0</v>
      </c>
    </row>
    <row r="921" spans="1:20">
      <c r="A921" s="1">
        <v>44403</v>
      </c>
      <c r="B921" s="9">
        <f>nyse_gme_volume_by_exchange[[#This Row],[Off Exchange2]]/SUM(nyse_gme_volume_by_exchange[[#This Row],[NYSE National]:[LTSE]])</f>
        <v>0.46000334776362251</v>
      </c>
      <c r="C921" s="12">
        <f>SUM(nyse_gme_volume_by_exchange[[#This Row],[NYSE National]:[LTSE]])</f>
        <v>5042172</v>
      </c>
      <c r="D921" s="8">
        <v>15832</v>
      </c>
      <c r="E921" s="8">
        <v>57156</v>
      </c>
      <c r="F921" s="8">
        <v>15116</v>
      </c>
      <c r="G921" s="8">
        <v>1452</v>
      </c>
      <c r="H921" s="8">
        <v>38136</v>
      </c>
      <c r="I921" s="8">
        <v>650908</v>
      </c>
      <c r="J921" s="8">
        <v>128736</v>
      </c>
      <c r="K921" s="8">
        <v>56096</v>
      </c>
      <c r="L921" s="8">
        <v>812860</v>
      </c>
      <c r="M921" s="8">
        <v>154468</v>
      </c>
      <c r="N921" s="8">
        <v>212928</v>
      </c>
      <c r="O921" s="8">
        <v>2319416</v>
      </c>
      <c r="P921" s="8">
        <v>4796</v>
      </c>
      <c r="Q921" s="8">
        <v>12064</v>
      </c>
      <c r="R921" s="8">
        <v>379188</v>
      </c>
      <c r="S921" s="8">
        <v>183020</v>
      </c>
      <c r="T921" s="8">
        <v>0</v>
      </c>
    </row>
    <row r="922" spans="1:20">
      <c r="A922" s="1">
        <v>44400</v>
      </c>
      <c r="B922" s="9">
        <f>nyse_gme_volume_by_exchange[[#This Row],[Off Exchange2]]/SUM(nyse_gme_volume_by_exchange[[#This Row],[NYSE National]:[LTSE]])</f>
        <v>0.43481227320524429</v>
      </c>
      <c r="C922" s="12">
        <f>SUM(nyse_gme_volume_by_exchange[[#This Row],[NYSE National]:[LTSE]])</f>
        <v>5264672</v>
      </c>
      <c r="D922" s="8">
        <v>13736</v>
      </c>
      <c r="E922" s="8">
        <v>56976</v>
      </c>
      <c r="F922" s="8">
        <v>18336</v>
      </c>
      <c r="G922" s="8">
        <v>4396</v>
      </c>
      <c r="H922" s="8">
        <v>36144</v>
      </c>
      <c r="I922" s="8">
        <v>768500</v>
      </c>
      <c r="J922" s="8">
        <v>127636</v>
      </c>
      <c r="K922" s="8">
        <v>63244</v>
      </c>
      <c r="L922" s="8">
        <v>743424</v>
      </c>
      <c r="M922" s="8">
        <v>99364</v>
      </c>
      <c r="N922" s="8">
        <v>287412</v>
      </c>
      <c r="O922" s="8">
        <v>2289144</v>
      </c>
      <c r="P922" s="8">
        <v>22988</v>
      </c>
      <c r="Q922" s="8">
        <v>11040</v>
      </c>
      <c r="R922" s="8">
        <v>455228</v>
      </c>
      <c r="S922" s="8">
        <v>267104</v>
      </c>
      <c r="T922" s="8">
        <v>0</v>
      </c>
    </row>
    <row r="923" spans="1:20">
      <c r="A923" s="1">
        <v>44399</v>
      </c>
      <c r="B923" s="9">
        <f>nyse_gme_volume_by_exchange[[#This Row],[Off Exchange2]]/SUM(nyse_gme_volume_by_exchange[[#This Row],[NYSE National]:[LTSE]])</f>
        <v>0.4369704484397603</v>
      </c>
      <c r="C923" s="12">
        <f>SUM(nyse_gme_volume_by_exchange[[#This Row],[NYSE National]:[LTSE]])</f>
        <v>5651952</v>
      </c>
      <c r="D923" s="8">
        <v>10272</v>
      </c>
      <c r="E923" s="8">
        <v>45648</v>
      </c>
      <c r="F923" s="8">
        <v>22228</v>
      </c>
      <c r="G923" s="8">
        <v>2760</v>
      </c>
      <c r="H923" s="8">
        <v>38592</v>
      </c>
      <c r="I923" s="8">
        <v>786272</v>
      </c>
      <c r="J923" s="8">
        <v>158144</v>
      </c>
      <c r="K923" s="8">
        <v>56700</v>
      </c>
      <c r="L923" s="8">
        <v>646996</v>
      </c>
      <c r="M923" s="8">
        <v>117392</v>
      </c>
      <c r="N923" s="8">
        <v>287976</v>
      </c>
      <c r="O923" s="8">
        <v>2469736</v>
      </c>
      <c r="P923" s="8">
        <v>1816</v>
      </c>
      <c r="Q923" s="8">
        <v>16440</v>
      </c>
      <c r="R923" s="8">
        <v>765464</v>
      </c>
      <c r="S923" s="8">
        <v>225516</v>
      </c>
      <c r="T923" s="8">
        <v>0</v>
      </c>
    </row>
    <row r="924" spans="1:20">
      <c r="A924" s="1">
        <v>44398</v>
      </c>
      <c r="B924" s="9">
        <f>nyse_gme_volume_by_exchange[[#This Row],[Off Exchange2]]/SUM(nyse_gme_volume_by_exchange[[#This Row],[NYSE National]:[LTSE]])</f>
        <v>0.44730946130006516</v>
      </c>
      <c r="C924" s="12">
        <f>SUM(nyse_gme_volume_by_exchange[[#This Row],[NYSE National]:[LTSE]])</f>
        <v>8915984</v>
      </c>
      <c r="D924" s="8">
        <v>37268</v>
      </c>
      <c r="E924" s="8">
        <v>117276</v>
      </c>
      <c r="F924" s="8">
        <v>23824</v>
      </c>
      <c r="G924" s="8">
        <v>3576</v>
      </c>
      <c r="H924" s="8">
        <v>55400</v>
      </c>
      <c r="I924" s="8">
        <v>1078824</v>
      </c>
      <c r="J924" s="8">
        <v>377628</v>
      </c>
      <c r="K924" s="8">
        <v>76436</v>
      </c>
      <c r="L924" s="8">
        <v>1034536</v>
      </c>
      <c r="M924" s="8">
        <v>221816</v>
      </c>
      <c r="N924" s="8">
        <v>538288</v>
      </c>
      <c r="O924" s="8">
        <v>3988204</v>
      </c>
      <c r="P924" s="8">
        <v>28700</v>
      </c>
      <c r="Q924" s="8">
        <v>34996</v>
      </c>
      <c r="R924" s="8">
        <v>918064</v>
      </c>
      <c r="S924" s="8">
        <v>381148</v>
      </c>
      <c r="T924" s="8">
        <v>0</v>
      </c>
    </row>
    <row r="925" spans="1:20">
      <c r="A925" s="1">
        <v>44397</v>
      </c>
      <c r="B925" s="9">
        <f>nyse_gme_volume_by_exchange[[#This Row],[Off Exchange2]]/SUM(nyse_gme_volume_by_exchange[[#This Row],[NYSE National]:[LTSE]])</f>
        <v>0.40873441141763583</v>
      </c>
      <c r="C925" s="12">
        <f>SUM(nyse_gme_volume_by_exchange[[#This Row],[NYSE National]:[LTSE]])</f>
        <v>12402988</v>
      </c>
      <c r="D925" s="8">
        <v>35456</v>
      </c>
      <c r="E925" s="8">
        <v>116228</v>
      </c>
      <c r="F925" s="8">
        <v>104884</v>
      </c>
      <c r="G925" s="8">
        <v>24380</v>
      </c>
      <c r="H925" s="8">
        <v>95568</v>
      </c>
      <c r="I925" s="8">
        <v>1900172</v>
      </c>
      <c r="J925" s="8">
        <v>437312</v>
      </c>
      <c r="K925" s="8">
        <v>151788</v>
      </c>
      <c r="L925" s="8">
        <v>1463016</v>
      </c>
      <c r="M925" s="8">
        <v>249516</v>
      </c>
      <c r="N925" s="8">
        <v>615492</v>
      </c>
      <c r="O925" s="8">
        <v>5069528</v>
      </c>
      <c r="P925" s="8">
        <v>9096</v>
      </c>
      <c r="Q925" s="8">
        <v>35952</v>
      </c>
      <c r="R925" s="8">
        <v>1510676</v>
      </c>
      <c r="S925" s="8">
        <v>583924</v>
      </c>
      <c r="T925" s="8">
        <v>0</v>
      </c>
    </row>
    <row r="926" spans="1:20">
      <c r="A926" s="1">
        <v>44396</v>
      </c>
      <c r="B926" s="9">
        <f>nyse_gme_volume_by_exchange[[#This Row],[Off Exchange2]]/SUM(nyse_gme_volume_by_exchange[[#This Row],[NYSE National]:[LTSE]])</f>
        <v>0.4065850118199042</v>
      </c>
      <c r="C926" s="12">
        <f>SUM(nyse_gme_volume_by_exchange[[#This Row],[NYSE National]:[LTSE]])</f>
        <v>9749656</v>
      </c>
      <c r="D926" s="8">
        <v>42072</v>
      </c>
      <c r="E926" s="8">
        <v>68216</v>
      </c>
      <c r="F926" s="8">
        <v>13180</v>
      </c>
      <c r="G926" s="8">
        <v>1440</v>
      </c>
      <c r="H926" s="8">
        <v>61916</v>
      </c>
      <c r="I926" s="8">
        <v>1750404</v>
      </c>
      <c r="J926" s="8">
        <v>267032</v>
      </c>
      <c r="K926" s="8">
        <v>106508</v>
      </c>
      <c r="L926" s="8">
        <v>1067768</v>
      </c>
      <c r="M926" s="8">
        <v>144932</v>
      </c>
      <c r="N926" s="8">
        <v>466864</v>
      </c>
      <c r="O926" s="8">
        <v>3964064</v>
      </c>
      <c r="P926" s="8">
        <v>28788</v>
      </c>
      <c r="Q926" s="8">
        <v>27452</v>
      </c>
      <c r="R926" s="8">
        <v>1347860</v>
      </c>
      <c r="S926" s="8">
        <v>391160</v>
      </c>
      <c r="T926" s="8">
        <v>0</v>
      </c>
    </row>
    <row r="927" spans="1:20">
      <c r="A927" s="1">
        <v>44393</v>
      </c>
      <c r="B927" s="9">
        <f>nyse_gme_volume_by_exchange[[#This Row],[Off Exchange2]]/SUM(nyse_gme_volume_by_exchange[[#This Row],[NYSE National]:[LTSE]])</f>
        <v>0.42790281738336944</v>
      </c>
      <c r="C927" s="12">
        <f>SUM(nyse_gme_volume_by_exchange[[#This Row],[NYSE National]:[LTSE]])</f>
        <v>13150500</v>
      </c>
      <c r="D927" s="8">
        <v>46580</v>
      </c>
      <c r="E927" s="8">
        <v>139088</v>
      </c>
      <c r="F927" s="8">
        <v>66720</v>
      </c>
      <c r="G927" s="8">
        <v>2208</v>
      </c>
      <c r="H927" s="8">
        <v>117096</v>
      </c>
      <c r="I927" s="8">
        <v>1888768</v>
      </c>
      <c r="J927" s="8">
        <v>466152</v>
      </c>
      <c r="K927" s="8">
        <v>203864</v>
      </c>
      <c r="L927" s="8">
        <v>1766908</v>
      </c>
      <c r="M927" s="8">
        <v>252744</v>
      </c>
      <c r="N927" s="8">
        <v>528928</v>
      </c>
      <c r="O927" s="8">
        <v>5627136</v>
      </c>
      <c r="P927" s="8">
        <v>46888</v>
      </c>
      <c r="Q927" s="8">
        <v>36200</v>
      </c>
      <c r="R927" s="8">
        <v>1337748</v>
      </c>
      <c r="S927" s="8">
        <v>623472</v>
      </c>
      <c r="T927" s="8">
        <v>0</v>
      </c>
    </row>
    <row r="928" spans="1:20">
      <c r="A928" s="1">
        <v>44392</v>
      </c>
      <c r="B928" s="9">
        <f>nyse_gme_volume_by_exchange[[#This Row],[Off Exchange2]]/SUM(nyse_gme_volume_by_exchange[[#This Row],[NYSE National]:[LTSE]])</f>
        <v>0.41247310656735064</v>
      </c>
      <c r="C928" s="12">
        <f>SUM(nyse_gme_volume_by_exchange[[#This Row],[NYSE National]:[LTSE]])</f>
        <v>17186352</v>
      </c>
      <c r="D928" s="8">
        <v>47048</v>
      </c>
      <c r="E928" s="8">
        <v>214376</v>
      </c>
      <c r="F928" s="8">
        <v>83536</v>
      </c>
      <c r="G928" s="8">
        <v>11696</v>
      </c>
      <c r="H928" s="8">
        <v>129544</v>
      </c>
      <c r="I928" s="8">
        <v>3023564</v>
      </c>
      <c r="J928" s="8">
        <v>498980</v>
      </c>
      <c r="K928" s="8">
        <v>259784</v>
      </c>
      <c r="L928" s="8">
        <v>1738692</v>
      </c>
      <c r="M928" s="8">
        <v>266328</v>
      </c>
      <c r="N928" s="8">
        <v>1153804</v>
      </c>
      <c r="O928" s="8">
        <v>7088908</v>
      </c>
      <c r="P928" s="8">
        <v>10312</v>
      </c>
      <c r="Q928" s="8">
        <v>58384</v>
      </c>
      <c r="R928" s="8">
        <v>1800548</v>
      </c>
      <c r="S928" s="8">
        <v>800848</v>
      </c>
      <c r="T928" s="8">
        <v>0</v>
      </c>
    </row>
    <row r="929" spans="1:20">
      <c r="A929" s="1">
        <v>44391</v>
      </c>
      <c r="B929" s="9">
        <f>nyse_gme_volume_by_exchange[[#This Row],[Off Exchange2]]/SUM(nyse_gme_volume_by_exchange[[#This Row],[NYSE National]:[LTSE]])</f>
        <v>0.39505235192679417</v>
      </c>
      <c r="C929" s="12">
        <f>SUM(nyse_gme_volume_by_exchange[[#This Row],[NYSE National]:[LTSE]])</f>
        <v>15652528</v>
      </c>
      <c r="D929" s="8">
        <v>66448</v>
      </c>
      <c r="E929" s="8">
        <v>218400</v>
      </c>
      <c r="F929" s="8">
        <v>48052</v>
      </c>
      <c r="G929" s="8">
        <v>7928</v>
      </c>
      <c r="H929" s="8">
        <v>101156</v>
      </c>
      <c r="I929" s="8">
        <v>2205680</v>
      </c>
      <c r="J929" s="8">
        <v>661580</v>
      </c>
      <c r="K929" s="8">
        <v>190620</v>
      </c>
      <c r="L929" s="8">
        <v>2256100</v>
      </c>
      <c r="M929" s="8">
        <v>238868</v>
      </c>
      <c r="N929" s="8">
        <v>1050828</v>
      </c>
      <c r="O929" s="8">
        <v>6183568</v>
      </c>
      <c r="P929" s="8">
        <v>4668</v>
      </c>
      <c r="Q929" s="8">
        <v>34412</v>
      </c>
      <c r="R929" s="8">
        <v>1668752</v>
      </c>
      <c r="S929" s="8">
        <v>715468</v>
      </c>
      <c r="T929" s="8">
        <v>0</v>
      </c>
    </row>
    <row r="930" spans="1:20">
      <c r="A930" s="1">
        <v>44390</v>
      </c>
      <c r="B930" s="9">
        <f>nyse_gme_volume_by_exchange[[#This Row],[Off Exchange2]]/SUM(nyse_gme_volume_by_exchange[[#This Row],[NYSE National]:[LTSE]])</f>
        <v>0.40080256078935156</v>
      </c>
      <c r="C930" s="12">
        <f>SUM(nyse_gme_volume_by_exchange[[#This Row],[NYSE National]:[LTSE]])</f>
        <v>9593292</v>
      </c>
      <c r="D930" s="8">
        <v>18728</v>
      </c>
      <c r="E930" s="8">
        <v>136580</v>
      </c>
      <c r="F930" s="8">
        <v>42952</v>
      </c>
      <c r="G930" s="8">
        <v>3828</v>
      </c>
      <c r="H930" s="8">
        <v>96752</v>
      </c>
      <c r="I930" s="8">
        <v>1193000</v>
      </c>
      <c r="J930" s="8">
        <v>303492</v>
      </c>
      <c r="K930" s="8">
        <v>153084</v>
      </c>
      <c r="L930" s="8">
        <v>1723928</v>
      </c>
      <c r="M930" s="8">
        <v>203144</v>
      </c>
      <c r="N930" s="8">
        <v>567668</v>
      </c>
      <c r="O930" s="8">
        <v>3845016</v>
      </c>
      <c r="P930" s="8">
        <v>2680</v>
      </c>
      <c r="Q930" s="8">
        <v>25340</v>
      </c>
      <c r="R930" s="8">
        <v>896760</v>
      </c>
      <c r="S930" s="8">
        <v>380340</v>
      </c>
      <c r="T930" s="8">
        <v>0</v>
      </c>
    </row>
    <row r="931" spans="1:20">
      <c r="A931" s="1">
        <v>44389</v>
      </c>
      <c r="B931" s="9">
        <f>nyse_gme_volume_by_exchange[[#This Row],[Off Exchange2]]/SUM(nyse_gme_volume_by_exchange[[#This Row],[NYSE National]:[LTSE]])</f>
        <v>0.44387687124970815</v>
      </c>
      <c r="C931" s="12">
        <f>SUM(nyse_gme_volume_by_exchange[[#This Row],[NYSE National]:[LTSE]])</f>
        <v>6544824</v>
      </c>
      <c r="D931" s="8">
        <v>10952</v>
      </c>
      <c r="E931" s="8">
        <v>62760</v>
      </c>
      <c r="F931" s="8">
        <v>19964</v>
      </c>
      <c r="G931" s="8">
        <v>784</v>
      </c>
      <c r="H931" s="8">
        <v>65352</v>
      </c>
      <c r="I931" s="8">
        <v>798984</v>
      </c>
      <c r="J931" s="8">
        <v>218132</v>
      </c>
      <c r="K931" s="8">
        <v>89644</v>
      </c>
      <c r="L931" s="8">
        <v>916312</v>
      </c>
      <c r="M931" s="8">
        <v>100008</v>
      </c>
      <c r="N931" s="8">
        <v>412616</v>
      </c>
      <c r="O931" s="8">
        <v>2905096</v>
      </c>
      <c r="P931" s="8">
        <v>1560</v>
      </c>
      <c r="Q931" s="8">
        <v>12080</v>
      </c>
      <c r="R931" s="8">
        <v>688348</v>
      </c>
      <c r="S931" s="8">
        <v>242232</v>
      </c>
      <c r="T931" s="8">
        <v>0</v>
      </c>
    </row>
    <row r="932" spans="1:20">
      <c r="A932" s="1">
        <v>44386</v>
      </c>
      <c r="B932" s="9">
        <f>nyse_gme_volume_by_exchange[[#This Row],[Off Exchange2]]/SUM(nyse_gme_volume_by_exchange[[#This Row],[NYSE National]:[LTSE]])</f>
        <v>0.41966517152062671</v>
      </c>
      <c r="C932" s="12">
        <f>SUM(nyse_gme_volume_by_exchange[[#This Row],[NYSE National]:[LTSE]])</f>
        <v>6331600</v>
      </c>
      <c r="D932" s="8">
        <v>19920</v>
      </c>
      <c r="E932" s="8">
        <v>106660</v>
      </c>
      <c r="F932" s="8">
        <v>30676</v>
      </c>
      <c r="G932" s="8">
        <v>2676</v>
      </c>
      <c r="H932" s="8">
        <v>51640</v>
      </c>
      <c r="I932" s="8">
        <v>858488</v>
      </c>
      <c r="J932" s="8">
        <v>204700</v>
      </c>
      <c r="K932" s="8">
        <v>133500</v>
      </c>
      <c r="L932" s="8">
        <v>954388</v>
      </c>
      <c r="M932" s="8">
        <v>116568</v>
      </c>
      <c r="N932" s="8">
        <v>263428</v>
      </c>
      <c r="O932" s="8">
        <v>2657152</v>
      </c>
      <c r="P932" s="8">
        <v>4020</v>
      </c>
      <c r="Q932" s="8">
        <v>17156</v>
      </c>
      <c r="R932" s="8">
        <v>606820</v>
      </c>
      <c r="S932" s="8">
        <v>303808</v>
      </c>
      <c r="T932" s="8">
        <v>0</v>
      </c>
    </row>
    <row r="933" spans="1:20">
      <c r="A933" s="1">
        <v>44385</v>
      </c>
      <c r="B933" s="9">
        <f>nyse_gme_volume_by_exchange[[#This Row],[Off Exchange2]]/SUM(nyse_gme_volume_by_exchange[[#This Row],[NYSE National]:[LTSE]])</f>
        <v>0.37113679165545249</v>
      </c>
      <c r="C933" s="12">
        <f>SUM(nyse_gme_volume_by_exchange[[#This Row],[NYSE National]:[LTSE]])</f>
        <v>11428972</v>
      </c>
      <c r="D933" s="8">
        <v>50764</v>
      </c>
      <c r="E933" s="8">
        <v>187744</v>
      </c>
      <c r="F933" s="8">
        <v>62324</v>
      </c>
      <c r="G933" s="8">
        <v>7316</v>
      </c>
      <c r="H933" s="8">
        <v>49400</v>
      </c>
      <c r="I933" s="8">
        <v>1750968</v>
      </c>
      <c r="J933" s="8">
        <v>384540</v>
      </c>
      <c r="K933" s="8">
        <v>108476</v>
      </c>
      <c r="L933" s="8">
        <v>1562300</v>
      </c>
      <c r="M933" s="8">
        <v>184340</v>
      </c>
      <c r="N933" s="8">
        <v>822428</v>
      </c>
      <c r="O933" s="8">
        <v>4241712</v>
      </c>
      <c r="P933" s="8">
        <v>6376</v>
      </c>
      <c r="Q933" s="8">
        <v>33980</v>
      </c>
      <c r="R933" s="8">
        <v>1523412</v>
      </c>
      <c r="S933" s="8">
        <v>452892</v>
      </c>
      <c r="T933" s="8">
        <v>0</v>
      </c>
    </row>
    <row r="934" spans="1:20">
      <c r="A934" s="1">
        <v>44384</v>
      </c>
      <c r="B934" s="9">
        <f>nyse_gme_volume_by_exchange[[#This Row],[Off Exchange2]]/SUM(nyse_gme_volume_by_exchange[[#This Row],[NYSE National]:[LTSE]])</f>
        <v>0.43090696199904138</v>
      </c>
      <c r="C934" s="12">
        <f>SUM(nyse_gme_volume_by_exchange[[#This Row],[NYSE National]:[LTSE]])</f>
        <v>16957888</v>
      </c>
      <c r="D934" s="8">
        <v>58292</v>
      </c>
      <c r="E934" s="8">
        <v>345132</v>
      </c>
      <c r="F934" s="8">
        <v>24252</v>
      </c>
      <c r="G934" s="8">
        <v>4064</v>
      </c>
      <c r="H934" s="8">
        <v>196880</v>
      </c>
      <c r="I934" s="8">
        <v>2051844</v>
      </c>
      <c r="J934" s="8">
        <v>507352</v>
      </c>
      <c r="K934" s="8">
        <v>260988</v>
      </c>
      <c r="L934" s="8">
        <v>2213552</v>
      </c>
      <c r="M934" s="8">
        <v>257708</v>
      </c>
      <c r="N934" s="8">
        <v>947700</v>
      </c>
      <c r="O934" s="8">
        <v>7307272</v>
      </c>
      <c r="P934" s="8">
        <v>34328</v>
      </c>
      <c r="Q934" s="8">
        <v>61852</v>
      </c>
      <c r="R934" s="8">
        <v>1979616</v>
      </c>
      <c r="S934" s="8">
        <v>707056</v>
      </c>
      <c r="T934" s="8">
        <v>0</v>
      </c>
    </row>
    <row r="935" spans="1:20">
      <c r="A935" s="1">
        <v>44383</v>
      </c>
      <c r="B935" s="9">
        <f>nyse_gme_volume_by_exchange[[#This Row],[Off Exchange2]]/SUM(nyse_gme_volume_by_exchange[[#This Row],[NYSE National]:[LTSE]])</f>
        <v>0.37983069335943498</v>
      </c>
      <c r="C935" s="12">
        <f>SUM(nyse_gme_volume_by_exchange[[#This Row],[NYSE National]:[LTSE]])</f>
        <v>11070564</v>
      </c>
      <c r="D935" s="8">
        <v>29132</v>
      </c>
      <c r="E935" s="8">
        <v>140484</v>
      </c>
      <c r="F935" s="8">
        <v>15952</v>
      </c>
      <c r="G935" s="8">
        <v>828</v>
      </c>
      <c r="H935" s="8">
        <v>88604</v>
      </c>
      <c r="I935" s="8">
        <v>2089708</v>
      </c>
      <c r="J935" s="8">
        <v>358704</v>
      </c>
      <c r="K935" s="8">
        <v>109200</v>
      </c>
      <c r="L935" s="8">
        <v>2013264</v>
      </c>
      <c r="M935" s="8">
        <v>46420</v>
      </c>
      <c r="N935" s="8">
        <v>502632</v>
      </c>
      <c r="O935" s="8">
        <v>4204940</v>
      </c>
      <c r="P935" s="8">
        <v>29904</v>
      </c>
      <c r="Q935" s="8">
        <v>33068</v>
      </c>
      <c r="R935" s="8">
        <v>965412</v>
      </c>
      <c r="S935" s="8">
        <v>442312</v>
      </c>
      <c r="T935" s="8">
        <v>0</v>
      </c>
    </row>
    <row r="936" spans="1:20">
      <c r="A936" s="1">
        <v>44379</v>
      </c>
      <c r="B936" s="9">
        <f>nyse_gme_volume_by_exchange[[#This Row],[Off Exchange2]]/SUM(nyse_gme_volume_by_exchange[[#This Row],[NYSE National]:[LTSE]])</f>
        <v>0.40822906885067523</v>
      </c>
      <c r="C936" s="12">
        <f>SUM(nyse_gme_volume_by_exchange[[#This Row],[NYSE National]:[LTSE]])</f>
        <v>10410704</v>
      </c>
      <c r="D936" s="8">
        <v>26576</v>
      </c>
      <c r="E936" s="8">
        <v>139656</v>
      </c>
      <c r="F936" s="8">
        <v>37992</v>
      </c>
      <c r="G936" s="8">
        <v>1272</v>
      </c>
      <c r="H936" s="8">
        <v>79324</v>
      </c>
      <c r="I936" s="8">
        <v>1418680</v>
      </c>
      <c r="J936" s="8">
        <v>328528</v>
      </c>
      <c r="K936" s="8">
        <v>118304</v>
      </c>
      <c r="L936" s="8">
        <v>1925152</v>
      </c>
      <c r="M936" s="8">
        <v>46460</v>
      </c>
      <c r="N936" s="8">
        <v>477820</v>
      </c>
      <c r="O936" s="8">
        <v>4249952</v>
      </c>
      <c r="P936" s="8">
        <v>3088</v>
      </c>
      <c r="Q936" s="8">
        <v>33828</v>
      </c>
      <c r="R936" s="8">
        <v>1026932</v>
      </c>
      <c r="S936" s="8">
        <v>497140</v>
      </c>
      <c r="T936" s="8">
        <v>0</v>
      </c>
    </row>
    <row r="937" spans="1:20">
      <c r="A937" s="1">
        <v>44378</v>
      </c>
      <c r="B937" s="9">
        <f>nyse_gme_volume_by_exchange[[#This Row],[Off Exchange2]]/SUM(nyse_gme_volume_by_exchange[[#This Row],[NYSE National]:[LTSE]])</f>
        <v>0.38981484453184495</v>
      </c>
      <c r="C937" s="12">
        <f>SUM(nyse_gme_volume_by_exchange[[#This Row],[NYSE National]:[LTSE]])</f>
        <v>10967648</v>
      </c>
      <c r="D937" s="8">
        <v>15468</v>
      </c>
      <c r="E937" s="8">
        <v>113352</v>
      </c>
      <c r="F937" s="8">
        <v>16100</v>
      </c>
      <c r="G937" s="8">
        <v>4184</v>
      </c>
      <c r="H937" s="8">
        <v>101860</v>
      </c>
      <c r="I937" s="8">
        <v>1592992</v>
      </c>
      <c r="J937" s="8">
        <v>414252</v>
      </c>
      <c r="K937" s="8">
        <v>141256</v>
      </c>
      <c r="L937" s="8">
        <v>1969116</v>
      </c>
      <c r="M937" s="8">
        <v>68696</v>
      </c>
      <c r="N937" s="8">
        <v>603680</v>
      </c>
      <c r="O937" s="8">
        <v>4275352</v>
      </c>
      <c r="P937" s="8">
        <v>4096</v>
      </c>
      <c r="Q937" s="8">
        <v>34640</v>
      </c>
      <c r="R937" s="8">
        <v>1158740</v>
      </c>
      <c r="S937" s="8">
        <v>453864</v>
      </c>
      <c r="T937" s="8">
        <v>0</v>
      </c>
    </row>
    <row r="938" spans="1:20">
      <c r="A938" s="1">
        <v>44377</v>
      </c>
      <c r="B938" s="9">
        <f>nyse_gme_volume_by_exchange[[#This Row],[Off Exchange2]]/SUM(nyse_gme_volume_by_exchange[[#This Row],[NYSE National]:[LTSE]])</f>
        <v>0.43824152267065897</v>
      </c>
      <c r="C938" s="12">
        <f>SUM(nyse_gme_volume_by_exchange[[#This Row],[NYSE National]:[LTSE]])</f>
        <v>10158152</v>
      </c>
      <c r="D938" s="8">
        <v>19204</v>
      </c>
      <c r="E938" s="8">
        <v>100428</v>
      </c>
      <c r="F938" s="8">
        <v>14788</v>
      </c>
      <c r="G938" s="8">
        <v>444</v>
      </c>
      <c r="H938" s="8">
        <v>55296</v>
      </c>
      <c r="I938" s="8">
        <v>1320684</v>
      </c>
      <c r="J938" s="8">
        <v>466932</v>
      </c>
      <c r="K938" s="8">
        <v>111344</v>
      </c>
      <c r="L938" s="8">
        <v>1381228</v>
      </c>
      <c r="M938" s="8">
        <v>44932</v>
      </c>
      <c r="N938" s="8">
        <v>562176</v>
      </c>
      <c r="O938" s="8">
        <v>4451724</v>
      </c>
      <c r="P938" s="8">
        <v>23032</v>
      </c>
      <c r="Q938" s="8">
        <v>37836</v>
      </c>
      <c r="R938" s="8">
        <v>1213984</v>
      </c>
      <c r="S938" s="8">
        <v>354120</v>
      </c>
      <c r="T938" s="8">
        <v>0</v>
      </c>
    </row>
    <row r="939" spans="1:20">
      <c r="A939" s="1">
        <v>44376</v>
      </c>
      <c r="B939" s="9">
        <f>nyse_gme_volume_by_exchange[[#This Row],[Off Exchange2]]/SUM(nyse_gme_volume_by_exchange[[#This Row],[NYSE National]:[LTSE]])</f>
        <v>0.39243761827436469</v>
      </c>
      <c r="C939" s="12">
        <f>SUM(nyse_gme_volume_by_exchange[[#This Row],[NYSE National]:[LTSE]])</f>
        <v>9919732</v>
      </c>
      <c r="D939" s="8">
        <v>37376</v>
      </c>
      <c r="E939" s="8">
        <v>80440</v>
      </c>
      <c r="F939" s="8">
        <v>11180</v>
      </c>
      <c r="G939" s="8">
        <v>2664</v>
      </c>
      <c r="H939" s="8">
        <v>70352</v>
      </c>
      <c r="I939" s="8">
        <v>1592092</v>
      </c>
      <c r="J939" s="8">
        <v>211364</v>
      </c>
      <c r="K939" s="8">
        <v>102644</v>
      </c>
      <c r="L939" s="8">
        <v>1717552</v>
      </c>
      <c r="M939" s="8">
        <v>43544</v>
      </c>
      <c r="N939" s="8">
        <v>669544</v>
      </c>
      <c r="O939" s="8">
        <v>3892876</v>
      </c>
      <c r="P939" s="8">
        <v>10624</v>
      </c>
      <c r="Q939" s="8">
        <v>45500</v>
      </c>
      <c r="R939" s="8">
        <v>1137308</v>
      </c>
      <c r="S939" s="8">
        <v>294672</v>
      </c>
      <c r="T939" s="8">
        <v>0</v>
      </c>
    </row>
    <row r="940" spans="1:20">
      <c r="A940" s="1">
        <v>44375</v>
      </c>
      <c r="B940" s="9">
        <f>nyse_gme_volume_by_exchange[[#This Row],[Off Exchange2]]/SUM(nyse_gme_volume_by_exchange[[#This Row],[NYSE National]:[LTSE]])</f>
        <v>0.43695708733409316</v>
      </c>
      <c r="C940" s="12">
        <f>SUM(nyse_gme_volume_by_exchange[[#This Row],[NYSE National]:[LTSE]])</f>
        <v>19510044</v>
      </c>
      <c r="D940" s="8">
        <v>42060</v>
      </c>
      <c r="E940" s="8">
        <v>158716</v>
      </c>
      <c r="F940" s="8">
        <v>13472</v>
      </c>
      <c r="G940" s="8">
        <v>2192</v>
      </c>
      <c r="H940" s="8">
        <v>124112</v>
      </c>
      <c r="I940" s="8">
        <v>2604688</v>
      </c>
      <c r="J940" s="8">
        <v>844600</v>
      </c>
      <c r="K940" s="8">
        <v>139088</v>
      </c>
      <c r="L940" s="8">
        <v>3521008</v>
      </c>
      <c r="M940" s="8">
        <v>88548</v>
      </c>
      <c r="N940" s="8">
        <v>806196</v>
      </c>
      <c r="O940" s="8">
        <v>8525052</v>
      </c>
      <c r="P940" s="8">
        <v>15036</v>
      </c>
      <c r="Q940" s="8">
        <v>34980</v>
      </c>
      <c r="R940" s="8">
        <v>1876796</v>
      </c>
      <c r="S940" s="8">
        <v>713500</v>
      </c>
      <c r="T940" s="8">
        <v>0</v>
      </c>
    </row>
    <row r="941" spans="1:20">
      <c r="A941" s="1">
        <v>44372</v>
      </c>
      <c r="B941" s="9">
        <f>nyse_gme_volume_by_exchange[[#This Row],[Off Exchange2]]/SUM(nyse_gme_volume_by_exchange[[#This Row],[NYSE National]:[LTSE]])</f>
        <v>0.4112718685778558</v>
      </c>
      <c r="C941" s="12">
        <f>SUM(nyse_gme_volume_by_exchange[[#This Row],[NYSE National]:[LTSE]])</f>
        <v>50769648</v>
      </c>
      <c r="D941" s="8">
        <v>189028</v>
      </c>
      <c r="E941" s="8">
        <v>158000</v>
      </c>
      <c r="F941" s="8">
        <v>70480</v>
      </c>
      <c r="G941" s="8">
        <v>13720</v>
      </c>
      <c r="H941" s="8">
        <v>190200</v>
      </c>
      <c r="I941" s="8">
        <v>18223976</v>
      </c>
      <c r="J941" s="8">
        <v>891300</v>
      </c>
      <c r="K941" s="8">
        <v>298132</v>
      </c>
      <c r="L941" s="8">
        <v>3384532</v>
      </c>
      <c r="M941" s="8">
        <v>81364</v>
      </c>
      <c r="N941" s="8">
        <v>1951488</v>
      </c>
      <c r="O941" s="8">
        <v>20880128</v>
      </c>
      <c r="P941" s="8">
        <v>4188</v>
      </c>
      <c r="Q941" s="8">
        <v>96444</v>
      </c>
      <c r="R941" s="8">
        <v>2921280</v>
      </c>
      <c r="S941" s="8">
        <v>1415388</v>
      </c>
      <c r="T941" s="8">
        <v>0</v>
      </c>
    </row>
    <row r="942" spans="1:20">
      <c r="A942" s="1">
        <v>44371</v>
      </c>
      <c r="B942" s="9">
        <f>nyse_gme_volume_by_exchange[[#This Row],[Off Exchange2]]/SUM(nyse_gme_volume_by_exchange[[#This Row],[NYSE National]:[LTSE]])</f>
        <v>0.41107393192541436</v>
      </c>
      <c r="C942" s="12">
        <f>SUM(nyse_gme_volume_by_exchange[[#This Row],[NYSE National]:[LTSE]])</f>
        <v>15450700</v>
      </c>
      <c r="D942" s="8">
        <v>100764</v>
      </c>
      <c r="E942" s="8">
        <v>129776</v>
      </c>
      <c r="F942" s="8">
        <v>6640</v>
      </c>
      <c r="G942" s="8">
        <v>3156</v>
      </c>
      <c r="H942" s="8">
        <v>162152</v>
      </c>
      <c r="I942" s="8">
        <v>2033056</v>
      </c>
      <c r="J942" s="8">
        <v>543628</v>
      </c>
      <c r="K942" s="8">
        <v>195452</v>
      </c>
      <c r="L942" s="8">
        <v>2710156</v>
      </c>
      <c r="M942" s="8">
        <v>44972</v>
      </c>
      <c r="N942" s="8">
        <v>785600</v>
      </c>
      <c r="O942" s="8">
        <v>6351380</v>
      </c>
      <c r="P942" s="8">
        <v>7756</v>
      </c>
      <c r="Q942" s="8">
        <v>48504</v>
      </c>
      <c r="R942" s="8">
        <v>1723268</v>
      </c>
      <c r="S942" s="8">
        <v>604440</v>
      </c>
      <c r="T942" s="8">
        <v>0</v>
      </c>
    </row>
    <row r="943" spans="1:20">
      <c r="A943" s="1">
        <v>44370</v>
      </c>
      <c r="B943" s="9">
        <f>nyse_gme_volume_by_exchange[[#This Row],[Off Exchange2]]/SUM(nyse_gme_volume_by_exchange[[#This Row],[NYSE National]:[LTSE]])</f>
        <v>0.42092933557758611</v>
      </c>
      <c r="C943" s="12">
        <f>SUM(nyse_gme_volume_by_exchange[[#This Row],[NYSE National]:[LTSE]])</f>
        <v>14218244</v>
      </c>
      <c r="D943" s="8">
        <v>37768</v>
      </c>
      <c r="E943" s="8">
        <v>121896</v>
      </c>
      <c r="F943" s="8">
        <v>41912</v>
      </c>
      <c r="G943" s="8">
        <v>1284</v>
      </c>
      <c r="H943" s="8">
        <v>80816</v>
      </c>
      <c r="I943" s="8">
        <v>2061916</v>
      </c>
      <c r="J943" s="8">
        <v>448100</v>
      </c>
      <c r="K943" s="8">
        <v>164300</v>
      </c>
      <c r="L943" s="8">
        <v>2538768</v>
      </c>
      <c r="M943" s="8">
        <v>64624</v>
      </c>
      <c r="N943" s="8">
        <v>754920</v>
      </c>
      <c r="O943" s="8">
        <v>5984876</v>
      </c>
      <c r="P943" s="8">
        <v>10684</v>
      </c>
      <c r="Q943" s="8">
        <v>32832</v>
      </c>
      <c r="R943" s="8">
        <v>1359516</v>
      </c>
      <c r="S943" s="8">
        <v>514032</v>
      </c>
      <c r="T943" s="8">
        <v>0</v>
      </c>
    </row>
    <row r="944" spans="1:20">
      <c r="A944" s="1">
        <v>44369</v>
      </c>
      <c r="B944" s="9">
        <f>nyse_gme_volume_by_exchange[[#This Row],[Off Exchange2]]/SUM(nyse_gme_volume_by_exchange[[#This Row],[NYSE National]:[LTSE]])</f>
        <v>0.42536107577902221</v>
      </c>
      <c r="C944" s="12">
        <f>SUM(nyse_gme_volume_by_exchange[[#This Row],[NYSE National]:[LTSE]])</f>
        <v>32777884</v>
      </c>
      <c r="D944" s="8">
        <v>130224</v>
      </c>
      <c r="E944" s="8">
        <v>248952</v>
      </c>
      <c r="F944" s="8">
        <v>26596</v>
      </c>
      <c r="G944" s="8">
        <v>7828</v>
      </c>
      <c r="H944" s="8">
        <v>242828</v>
      </c>
      <c r="I944" s="8">
        <v>3907528</v>
      </c>
      <c r="J944" s="8">
        <v>915604</v>
      </c>
      <c r="K944" s="8">
        <v>333928</v>
      </c>
      <c r="L944" s="8">
        <v>5085020</v>
      </c>
      <c r="M944" s="8">
        <v>258176</v>
      </c>
      <c r="N944" s="8">
        <v>2447332</v>
      </c>
      <c r="O944" s="8">
        <v>13942436</v>
      </c>
      <c r="P944" s="8">
        <v>45996</v>
      </c>
      <c r="Q944" s="8">
        <v>85872</v>
      </c>
      <c r="R944" s="8">
        <v>4104496</v>
      </c>
      <c r="S944" s="8">
        <v>995068</v>
      </c>
      <c r="T944" s="8">
        <v>0</v>
      </c>
    </row>
    <row r="945" spans="1:20">
      <c r="A945" s="1">
        <v>44368</v>
      </c>
      <c r="B945" s="9">
        <f>nyse_gme_volume_by_exchange[[#This Row],[Off Exchange2]]/SUM(nyse_gme_volume_by_exchange[[#This Row],[NYSE National]:[LTSE]])</f>
        <v>0.40926413024228292</v>
      </c>
      <c r="C945" s="12">
        <f>SUM(nyse_gme_volume_by_exchange[[#This Row],[NYSE National]:[LTSE]])</f>
        <v>20485636</v>
      </c>
      <c r="D945" s="8">
        <v>74112</v>
      </c>
      <c r="E945" s="8">
        <v>124368</v>
      </c>
      <c r="F945" s="8">
        <v>84764</v>
      </c>
      <c r="G945" s="8">
        <v>4820</v>
      </c>
      <c r="H945" s="8">
        <v>130916</v>
      </c>
      <c r="I945" s="8">
        <v>2948560</v>
      </c>
      <c r="J945" s="8">
        <v>788096</v>
      </c>
      <c r="K945" s="8">
        <v>192556</v>
      </c>
      <c r="L945" s="8">
        <v>3376536</v>
      </c>
      <c r="M945" s="8">
        <v>83068</v>
      </c>
      <c r="N945" s="8">
        <v>1191748</v>
      </c>
      <c r="O945" s="8">
        <v>8384036</v>
      </c>
      <c r="P945" s="8">
        <v>14784</v>
      </c>
      <c r="Q945" s="8">
        <v>57528</v>
      </c>
      <c r="R945" s="8">
        <v>2218672</v>
      </c>
      <c r="S945" s="8">
        <v>811072</v>
      </c>
      <c r="T945" s="8">
        <v>0</v>
      </c>
    </row>
    <row r="946" spans="1:20">
      <c r="A946" s="1">
        <v>44365</v>
      </c>
      <c r="B946" s="9">
        <f>nyse_gme_volume_by_exchange[[#This Row],[Off Exchange2]]/SUM(nyse_gme_volume_by_exchange[[#This Row],[NYSE National]:[LTSE]])</f>
        <v>0.3518497213525541</v>
      </c>
      <c r="C946" s="12">
        <f>SUM(nyse_gme_volume_by_exchange[[#This Row],[NYSE National]:[LTSE]])</f>
        <v>17279900</v>
      </c>
      <c r="D946" s="8">
        <v>48824</v>
      </c>
      <c r="E946" s="8">
        <v>140368</v>
      </c>
      <c r="F946" s="8">
        <v>49028</v>
      </c>
      <c r="G946" s="8">
        <v>9212</v>
      </c>
      <c r="H946" s="8">
        <v>105840</v>
      </c>
      <c r="I946" s="8">
        <v>4029092</v>
      </c>
      <c r="J946" s="8">
        <v>963052</v>
      </c>
      <c r="K946" s="8">
        <v>175232</v>
      </c>
      <c r="L946" s="8">
        <v>2537740</v>
      </c>
      <c r="M946" s="8">
        <v>61444</v>
      </c>
      <c r="N946" s="8">
        <v>712612</v>
      </c>
      <c r="O946" s="8">
        <v>6079928</v>
      </c>
      <c r="P946" s="8">
        <v>75224</v>
      </c>
      <c r="Q946" s="8">
        <v>57400</v>
      </c>
      <c r="R946" s="8">
        <v>1588780</v>
      </c>
      <c r="S946" s="8">
        <v>646124</v>
      </c>
      <c r="T946" s="8">
        <v>0</v>
      </c>
    </row>
    <row r="947" spans="1:20">
      <c r="A947" s="1">
        <v>44364</v>
      </c>
      <c r="B947" s="9">
        <f>nyse_gme_volume_by_exchange[[#This Row],[Off Exchange2]]/SUM(nyse_gme_volume_by_exchange[[#This Row],[NYSE National]:[LTSE]])</f>
        <v>0.40787893596346447</v>
      </c>
      <c r="C947" s="12">
        <f>SUM(nyse_gme_volume_by_exchange[[#This Row],[NYSE National]:[LTSE]])</f>
        <v>18433352</v>
      </c>
      <c r="D947" s="8">
        <v>26556</v>
      </c>
      <c r="E947" s="8">
        <v>108156</v>
      </c>
      <c r="F947" s="8">
        <v>230816</v>
      </c>
      <c r="G947" s="8">
        <v>3100</v>
      </c>
      <c r="H947" s="8">
        <v>139972</v>
      </c>
      <c r="I947" s="8">
        <v>3022916</v>
      </c>
      <c r="J947" s="8">
        <v>1042852</v>
      </c>
      <c r="K947" s="8">
        <v>146088</v>
      </c>
      <c r="L947" s="8">
        <v>2619912</v>
      </c>
      <c r="M947" s="8">
        <v>69980</v>
      </c>
      <c r="N947" s="8">
        <v>917108</v>
      </c>
      <c r="O947" s="8">
        <v>7518576</v>
      </c>
      <c r="P947" s="8">
        <v>7072</v>
      </c>
      <c r="Q947" s="8">
        <v>39388</v>
      </c>
      <c r="R947" s="8">
        <v>1937224</v>
      </c>
      <c r="S947" s="8">
        <v>603636</v>
      </c>
      <c r="T947" s="8">
        <v>0</v>
      </c>
    </row>
    <row r="948" spans="1:20">
      <c r="A948" s="1">
        <v>44363</v>
      </c>
      <c r="B948" s="9">
        <f>nyse_gme_volume_by_exchange[[#This Row],[Off Exchange2]]/SUM(nyse_gme_volume_by_exchange[[#This Row],[NYSE National]:[LTSE]])</f>
        <v>0.3763838659961633</v>
      </c>
      <c r="C948" s="12">
        <f>SUM(nyse_gme_volume_by_exchange[[#This Row],[NYSE National]:[LTSE]])</f>
        <v>22250348</v>
      </c>
      <c r="D948" s="8">
        <v>98268</v>
      </c>
      <c r="E948" s="8">
        <v>255680</v>
      </c>
      <c r="F948" s="8">
        <v>104568</v>
      </c>
      <c r="G948" s="8">
        <v>6784</v>
      </c>
      <c r="H948" s="8">
        <v>160364</v>
      </c>
      <c r="I948" s="8">
        <v>3562740</v>
      </c>
      <c r="J948" s="8">
        <v>1704324</v>
      </c>
      <c r="K948" s="8">
        <v>184428</v>
      </c>
      <c r="L948" s="8">
        <v>2701880</v>
      </c>
      <c r="M948" s="8">
        <v>114560</v>
      </c>
      <c r="N948" s="8">
        <v>1274220</v>
      </c>
      <c r="O948" s="8">
        <v>8374672</v>
      </c>
      <c r="P948" s="8">
        <v>6400</v>
      </c>
      <c r="Q948" s="8">
        <v>51568</v>
      </c>
      <c r="R948" s="8">
        <v>2976728</v>
      </c>
      <c r="S948" s="8">
        <v>673164</v>
      </c>
      <c r="T948" s="8">
        <v>0</v>
      </c>
    </row>
    <row r="949" spans="1:20">
      <c r="A949" s="1">
        <v>44362</v>
      </c>
      <c r="B949" s="9">
        <f>nyse_gme_volume_by_exchange[[#This Row],[Off Exchange2]]/SUM(nyse_gme_volume_by_exchange[[#This Row],[NYSE National]:[LTSE]])</f>
        <v>0.4483872187061923</v>
      </c>
      <c r="C949" s="12">
        <f>SUM(nyse_gme_volume_by_exchange[[#This Row],[NYSE National]:[LTSE]])</f>
        <v>29207184</v>
      </c>
      <c r="D949" s="8">
        <v>70056</v>
      </c>
      <c r="E949" s="8">
        <v>202504</v>
      </c>
      <c r="F949" s="8">
        <v>221512</v>
      </c>
      <c r="G949" s="8">
        <v>6716</v>
      </c>
      <c r="H949" s="8">
        <v>191576</v>
      </c>
      <c r="I949" s="8">
        <v>3748352</v>
      </c>
      <c r="J949" s="8">
        <v>2286536</v>
      </c>
      <c r="K949" s="8">
        <v>217516</v>
      </c>
      <c r="L949" s="8">
        <v>4275440</v>
      </c>
      <c r="M949" s="8">
        <v>106436</v>
      </c>
      <c r="N949" s="8">
        <v>1563144</v>
      </c>
      <c r="O949" s="8">
        <v>13096128</v>
      </c>
      <c r="P949" s="8">
        <v>10608</v>
      </c>
      <c r="Q949" s="8">
        <v>60568</v>
      </c>
      <c r="R949" s="8">
        <v>2351804</v>
      </c>
      <c r="S949" s="8">
        <v>798288</v>
      </c>
      <c r="T949" s="8">
        <v>0</v>
      </c>
    </row>
    <row r="950" spans="1:20">
      <c r="A950" s="1">
        <v>44361</v>
      </c>
      <c r="B950" s="9">
        <f>nyse_gme_volume_by_exchange[[#This Row],[Off Exchange2]]/SUM(nyse_gme_volume_by_exchange[[#This Row],[NYSE National]:[LTSE]])</f>
        <v>0.42860718895999672</v>
      </c>
      <c r="C950" s="12">
        <f>SUM(nyse_gme_volume_by_exchange[[#This Row],[NYSE National]:[LTSE]])</f>
        <v>28523180</v>
      </c>
      <c r="D950" s="8">
        <v>56944</v>
      </c>
      <c r="E950" s="8">
        <v>245032</v>
      </c>
      <c r="F950" s="8">
        <v>208520</v>
      </c>
      <c r="G950" s="8">
        <v>3876</v>
      </c>
      <c r="H950" s="8">
        <v>178208</v>
      </c>
      <c r="I950" s="8">
        <v>3392444</v>
      </c>
      <c r="J950" s="8">
        <v>1965692</v>
      </c>
      <c r="K950" s="8">
        <v>258404</v>
      </c>
      <c r="L950" s="8">
        <v>4017124</v>
      </c>
      <c r="M950" s="8">
        <v>114296</v>
      </c>
      <c r="N950" s="8">
        <v>1426924</v>
      </c>
      <c r="O950" s="8">
        <v>12225240</v>
      </c>
      <c r="P950" s="8">
        <v>10004</v>
      </c>
      <c r="Q950" s="8">
        <v>61144</v>
      </c>
      <c r="R950" s="8">
        <v>3294644</v>
      </c>
      <c r="S950" s="8">
        <v>1064684</v>
      </c>
      <c r="T950" s="8">
        <v>0</v>
      </c>
    </row>
    <row r="951" spans="1:20">
      <c r="A951" s="1">
        <v>44358</v>
      </c>
      <c r="B951" s="9">
        <f>nyse_gme_volume_by_exchange[[#This Row],[Off Exchange2]]/SUM(nyse_gme_volume_by_exchange[[#This Row],[NYSE National]:[LTSE]])</f>
        <v>0.46186241780059833</v>
      </c>
      <c r="C951" s="12">
        <f>SUM(nyse_gme_volume_by_exchange[[#This Row],[NYSE National]:[LTSE]])</f>
        <v>62309456</v>
      </c>
      <c r="D951" s="8">
        <v>281644</v>
      </c>
      <c r="E951" s="8">
        <v>553092</v>
      </c>
      <c r="F951" s="8">
        <v>300676</v>
      </c>
      <c r="G951" s="8">
        <v>21136</v>
      </c>
      <c r="H951" s="8">
        <v>353712</v>
      </c>
      <c r="I951" s="8">
        <v>7211956</v>
      </c>
      <c r="J951" s="8">
        <v>3677068</v>
      </c>
      <c r="K951" s="8">
        <v>437096</v>
      </c>
      <c r="L951" s="8">
        <v>6750192</v>
      </c>
      <c r="M951" s="8">
        <v>561116</v>
      </c>
      <c r="N951" s="8">
        <v>4443220</v>
      </c>
      <c r="O951" s="8">
        <v>28778396</v>
      </c>
      <c r="P951" s="8">
        <v>11196</v>
      </c>
      <c r="Q951" s="8">
        <v>151232</v>
      </c>
      <c r="R951" s="8">
        <v>6964900</v>
      </c>
      <c r="S951" s="8">
        <v>1812824</v>
      </c>
      <c r="T951" s="8">
        <v>0</v>
      </c>
    </row>
    <row r="952" spans="1:20">
      <c r="A952" s="1">
        <v>44357</v>
      </c>
      <c r="B952" s="9">
        <f>nyse_gme_volume_by_exchange[[#This Row],[Off Exchange2]]/SUM(nyse_gme_volume_by_exchange[[#This Row],[NYSE National]:[LTSE]])</f>
        <v>0.47787578223246324</v>
      </c>
      <c r="C952" s="12">
        <f>SUM(nyse_gme_volume_by_exchange[[#This Row],[NYSE National]:[LTSE]])</f>
        <v>93095088</v>
      </c>
      <c r="D952" s="8">
        <v>383224</v>
      </c>
      <c r="E952" s="8">
        <v>830560</v>
      </c>
      <c r="F952" s="8">
        <v>246304</v>
      </c>
      <c r="G952" s="8">
        <v>11828</v>
      </c>
      <c r="H952" s="8">
        <v>589560</v>
      </c>
      <c r="I952" s="8">
        <v>8693276</v>
      </c>
      <c r="J952" s="8">
        <v>6195180</v>
      </c>
      <c r="K952" s="8">
        <v>817804</v>
      </c>
      <c r="L952" s="8">
        <v>10506872</v>
      </c>
      <c r="M952" s="8">
        <v>756528</v>
      </c>
      <c r="N952" s="8">
        <v>6396832</v>
      </c>
      <c r="O952" s="8">
        <v>44487888</v>
      </c>
      <c r="P952" s="8">
        <v>1217180</v>
      </c>
      <c r="Q952" s="8">
        <v>231016</v>
      </c>
      <c r="R952" s="8">
        <v>9286364</v>
      </c>
      <c r="S952" s="8">
        <v>2444672</v>
      </c>
      <c r="T952" s="8">
        <v>0</v>
      </c>
    </row>
    <row r="953" spans="1:20">
      <c r="A953" s="1">
        <v>44356</v>
      </c>
      <c r="B953" s="9">
        <f>nyse_gme_volume_by_exchange[[#This Row],[Off Exchange2]]/SUM(nyse_gme_volume_by_exchange[[#This Row],[NYSE National]:[LTSE]])</f>
        <v>0.41343964842769665</v>
      </c>
      <c r="C953" s="12">
        <f>SUM(nyse_gme_volume_by_exchange[[#This Row],[NYSE National]:[LTSE]])</f>
        <v>53712536</v>
      </c>
      <c r="D953" s="8">
        <v>130704</v>
      </c>
      <c r="E953" s="8">
        <v>439292</v>
      </c>
      <c r="F953" s="8">
        <v>232384</v>
      </c>
      <c r="G953" s="8">
        <v>65572</v>
      </c>
      <c r="H953" s="8">
        <v>415144</v>
      </c>
      <c r="I953" s="8">
        <v>4809996</v>
      </c>
      <c r="J953" s="8">
        <v>1278808</v>
      </c>
      <c r="K953" s="8">
        <v>418052</v>
      </c>
      <c r="L953" s="8">
        <v>6477764</v>
      </c>
      <c r="M953" s="8">
        <v>411348</v>
      </c>
      <c r="N953" s="8">
        <v>7805788</v>
      </c>
      <c r="O953" s="8">
        <v>22206892</v>
      </c>
      <c r="P953" s="8">
        <v>24404</v>
      </c>
      <c r="Q953" s="8">
        <v>167564</v>
      </c>
      <c r="R953" s="8">
        <v>7295508</v>
      </c>
      <c r="S953" s="8">
        <v>1533316</v>
      </c>
      <c r="T953" s="8">
        <v>0</v>
      </c>
    </row>
    <row r="954" spans="1:20">
      <c r="A954" s="1">
        <v>44355</v>
      </c>
      <c r="B954" s="9">
        <f>nyse_gme_volume_by_exchange[[#This Row],[Off Exchange2]]/SUM(nyse_gme_volume_by_exchange[[#This Row],[NYSE National]:[LTSE]])</f>
        <v>0.45055509386153425</v>
      </c>
      <c r="C954" s="12">
        <f>SUM(nyse_gme_volume_by_exchange[[#This Row],[NYSE National]:[LTSE]])</f>
        <v>69743160</v>
      </c>
      <c r="D954" s="8">
        <v>174164</v>
      </c>
      <c r="E954" s="8">
        <v>630884</v>
      </c>
      <c r="F954" s="8">
        <v>168096</v>
      </c>
      <c r="G954" s="8">
        <v>34796</v>
      </c>
      <c r="H954" s="8">
        <v>511788</v>
      </c>
      <c r="I954" s="8">
        <v>8712076</v>
      </c>
      <c r="J954" s="8">
        <v>2061100</v>
      </c>
      <c r="K954" s="8">
        <v>444176</v>
      </c>
      <c r="L954" s="8">
        <v>8647160</v>
      </c>
      <c r="M954" s="8">
        <v>576344</v>
      </c>
      <c r="N954" s="8">
        <v>5296888</v>
      </c>
      <c r="O954" s="8">
        <v>31423136</v>
      </c>
      <c r="P954" s="8">
        <v>148172</v>
      </c>
      <c r="Q954" s="8">
        <v>148944</v>
      </c>
      <c r="R954" s="8">
        <v>8509616</v>
      </c>
      <c r="S954" s="8">
        <v>2255820</v>
      </c>
      <c r="T954" s="8">
        <v>0</v>
      </c>
    </row>
    <row r="955" spans="1:20">
      <c r="A955" s="1">
        <v>44354</v>
      </c>
      <c r="B955" s="9">
        <f>nyse_gme_volume_by_exchange[[#This Row],[Off Exchange2]]/SUM(nyse_gme_volume_by_exchange[[#This Row],[NYSE National]:[LTSE]])</f>
        <v>0.39932408480835158</v>
      </c>
      <c r="C955" s="12">
        <f>SUM(nyse_gme_volume_by_exchange[[#This Row],[NYSE National]:[LTSE]])</f>
        <v>24204220</v>
      </c>
      <c r="D955" s="8">
        <v>39312</v>
      </c>
      <c r="E955" s="8">
        <v>301904</v>
      </c>
      <c r="F955" s="8">
        <v>97452</v>
      </c>
      <c r="G955" s="8">
        <v>11176</v>
      </c>
      <c r="H955" s="8">
        <v>204392</v>
      </c>
      <c r="I955" s="8">
        <v>3302012</v>
      </c>
      <c r="J955" s="8">
        <v>918700</v>
      </c>
      <c r="K955" s="8">
        <v>245212</v>
      </c>
      <c r="L955" s="8">
        <v>3042416</v>
      </c>
      <c r="M955" s="8">
        <v>391208</v>
      </c>
      <c r="N955" s="8">
        <v>1909780</v>
      </c>
      <c r="O955" s="8">
        <v>9665328</v>
      </c>
      <c r="P955" s="8">
        <v>13012</v>
      </c>
      <c r="Q955" s="8">
        <v>83260</v>
      </c>
      <c r="R955" s="8">
        <v>3032016</v>
      </c>
      <c r="S955" s="8">
        <v>947040</v>
      </c>
      <c r="T955" s="8">
        <v>0</v>
      </c>
    </row>
    <row r="956" spans="1:20">
      <c r="A956" s="1">
        <v>44351</v>
      </c>
      <c r="B956" s="9">
        <f>nyse_gme_volume_by_exchange[[#This Row],[Off Exchange2]]/SUM(nyse_gme_volume_by_exchange[[#This Row],[NYSE National]:[LTSE]])</f>
        <v>0.36206665711769781</v>
      </c>
      <c r="C956" s="12">
        <f>SUM(nyse_gme_volume_by_exchange[[#This Row],[NYSE National]:[LTSE]])</f>
        <v>14549564</v>
      </c>
      <c r="D956" s="8">
        <v>118476</v>
      </c>
      <c r="E956" s="8">
        <v>135520</v>
      </c>
      <c r="F956" s="8">
        <v>82556</v>
      </c>
      <c r="G956" s="8">
        <v>15132</v>
      </c>
      <c r="H956" s="8">
        <v>126284</v>
      </c>
      <c r="I956" s="8">
        <v>2128976</v>
      </c>
      <c r="J956" s="8">
        <v>371240</v>
      </c>
      <c r="K956" s="8">
        <v>187952</v>
      </c>
      <c r="L956" s="8">
        <v>1746608</v>
      </c>
      <c r="M956" s="8">
        <v>185320</v>
      </c>
      <c r="N956" s="8">
        <v>1369732</v>
      </c>
      <c r="O956" s="8">
        <v>5267912</v>
      </c>
      <c r="P956" s="8">
        <v>23492</v>
      </c>
      <c r="Q956" s="8">
        <v>43588</v>
      </c>
      <c r="R956" s="8">
        <v>2107068</v>
      </c>
      <c r="S956" s="8">
        <v>639708</v>
      </c>
      <c r="T956" s="8">
        <v>0</v>
      </c>
    </row>
    <row r="957" spans="1:20">
      <c r="A957" s="1">
        <v>44350</v>
      </c>
      <c r="B957" s="9">
        <f>nyse_gme_volume_by_exchange[[#This Row],[Off Exchange2]]/SUM(nyse_gme_volume_by_exchange[[#This Row],[NYSE National]:[LTSE]])</f>
        <v>0.39589874840584943</v>
      </c>
      <c r="C957" s="12">
        <f>SUM(nyse_gme_volume_by_exchange[[#This Row],[NYSE National]:[LTSE]])</f>
        <v>31998232</v>
      </c>
      <c r="D957" s="8">
        <v>131384</v>
      </c>
      <c r="E957" s="8">
        <v>507796</v>
      </c>
      <c r="F957" s="8">
        <v>69604</v>
      </c>
      <c r="G957" s="8">
        <v>11084</v>
      </c>
      <c r="H957" s="8">
        <v>303688</v>
      </c>
      <c r="I957" s="8">
        <v>4109296</v>
      </c>
      <c r="J957" s="8">
        <v>776632</v>
      </c>
      <c r="K957" s="8">
        <v>451792</v>
      </c>
      <c r="L957" s="8">
        <v>3809720</v>
      </c>
      <c r="M957" s="8">
        <v>284092</v>
      </c>
      <c r="N957" s="8">
        <v>2551208</v>
      </c>
      <c r="O957" s="8">
        <v>12668060</v>
      </c>
      <c r="P957" s="8">
        <v>105640</v>
      </c>
      <c r="Q957" s="8">
        <v>114112</v>
      </c>
      <c r="R957" s="8">
        <v>4876464</v>
      </c>
      <c r="S957" s="8">
        <v>1227660</v>
      </c>
      <c r="T957" s="8">
        <v>0</v>
      </c>
    </row>
    <row r="958" spans="1:20">
      <c r="A958" s="1">
        <v>44349</v>
      </c>
      <c r="B958" s="9">
        <f>nyse_gme_volume_by_exchange[[#This Row],[Off Exchange2]]/SUM(nyse_gme_volume_by_exchange[[#This Row],[NYSE National]:[LTSE]])</f>
        <v>0.45310864142649598</v>
      </c>
      <c r="C958" s="12">
        <f>SUM(nyse_gme_volume_by_exchange[[#This Row],[NYSE National]:[LTSE]])</f>
        <v>64102472</v>
      </c>
      <c r="D958" s="8">
        <v>93044</v>
      </c>
      <c r="E958" s="8">
        <v>661576</v>
      </c>
      <c r="F958" s="8">
        <v>551312</v>
      </c>
      <c r="G958" s="8">
        <v>24044</v>
      </c>
      <c r="H958" s="8">
        <v>452448</v>
      </c>
      <c r="I958" s="8">
        <v>8058080</v>
      </c>
      <c r="J958" s="8">
        <v>1838820</v>
      </c>
      <c r="K958" s="8">
        <v>581548</v>
      </c>
      <c r="L958" s="8">
        <v>7075184</v>
      </c>
      <c r="M958" s="8">
        <v>677168</v>
      </c>
      <c r="N958" s="8">
        <v>4896344</v>
      </c>
      <c r="O958" s="8">
        <v>29045384</v>
      </c>
      <c r="P958" s="8">
        <v>9880</v>
      </c>
      <c r="Q958" s="8">
        <v>267940</v>
      </c>
      <c r="R958" s="8">
        <v>7740040</v>
      </c>
      <c r="S958" s="8">
        <v>2129660</v>
      </c>
      <c r="T958" s="8">
        <v>0</v>
      </c>
    </row>
    <row r="959" spans="1:20">
      <c r="A959" s="1">
        <v>44348</v>
      </c>
      <c r="B959" s="9">
        <f>nyse_gme_volume_by_exchange[[#This Row],[Off Exchange2]]/SUM(nyse_gme_volume_by_exchange[[#This Row],[NYSE National]:[LTSE]])</f>
        <v>0.41243209572992634</v>
      </c>
      <c r="C959" s="12">
        <f>SUM(nyse_gme_volume_by_exchange[[#This Row],[NYSE National]:[LTSE]])</f>
        <v>38490952</v>
      </c>
      <c r="D959" s="8">
        <v>303184</v>
      </c>
      <c r="E959" s="8">
        <v>455148</v>
      </c>
      <c r="F959" s="8">
        <v>216580</v>
      </c>
      <c r="G959" s="8">
        <v>10240</v>
      </c>
      <c r="H959" s="8">
        <v>348192</v>
      </c>
      <c r="I959" s="8">
        <v>5279276</v>
      </c>
      <c r="J959" s="8">
        <v>810444</v>
      </c>
      <c r="K959" s="8">
        <v>365860</v>
      </c>
      <c r="L959" s="8">
        <v>4173268</v>
      </c>
      <c r="M959" s="8">
        <v>371540</v>
      </c>
      <c r="N959" s="8">
        <v>3740940</v>
      </c>
      <c r="O959" s="8">
        <v>15874904</v>
      </c>
      <c r="P959" s="8">
        <v>11764</v>
      </c>
      <c r="Q959" s="8">
        <v>114952</v>
      </c>
      <c r="R959" s="8">
        <v>5371916</v>
      </c>
      <c r="S959" s="8">
        <v>1042744</v>
      </c>
      <c r="T959" s="8">
        <v>0</v>
      </c>
    </row>
    <row r="960" spans="1:20">
      <c r="A960" s="1">
        <v>44344</v>
      </c>
      <c r="B960" s="9">
        <f>nyse_gme_volume_by_exchange[[#This Row],[Off Exchange2]]/SUM(nyse_gme_volume_by_exchange[[#This Row],[NYSE National]:[LTSE]])</f>
        <v>0.39902696034240265</v>
      </c>
      <c r="C960" s="12">
        <f>SUM(nyse_gme_volume_by_exchange[[#This Row],[NYSE National]:[LTSE]])</f>
        <v>46988424</v>
      </c>
      <c r="D960" s="8">
        <v>117116</v>
      </c>
      <c r="E960" s="8">
        <v>547528</v>
      </c>
      <c r="F960" s="8">
        <v>325520</v>
      </c>
      <c r="G960" s="8">
        <v>80820</v>
      </c>
      <c r="H960" s="8">
        <v>428588</v>
      </c>
      <c r="I960" s="8">
        <v>5784024</v>
      </c>
      <c r="J960" s="8">
        <v>1306440</v>
      </c>
      <c r="K960" s="8">
        <v>448616</v>
      </c>
      <c r="L960" s="8">
        <v>5411524</v>
      </c>
      <c r="M960" s="8">
        <v>524168</v>
      </c>
      <c r="N960" s="8">
        <v>3865528</v>
      </c>
      <c r="O960" s="8">
        <v>18749648</v>
      </c>
      <c r="P960" s="8">
        <v>17968</v>
      </c>
      <c r="Q960" s="8">
        <v>150192</v>
      </c>
      <c r="R960" s="8">
        <v>7442740</v>
      </c>
      <c r="S960" s="8">
        <v>1788004</v>
      </c>
      <c r="T960" s="8">
        <v>0</v>
      </c>
    </row>
    <row r="961" spans="1:20">
      <c r="A961" s="1">
        <v>44343</v>
      </c>
      <c r="B961" s="9">
        <f>nyse_gme_volume_by_exchange[[#This Row],[Off Exchange2]]/SUM(nyse_gme_volume_by_exchange[[#This Row],[NYSE National]:[LTSE]])</f>
        <v>0.40367856863954416</v>
      </c>
      <c r="C961" s="12">
        <f>SUM(nyse_gme_volume_by_exchange[[#This Row],[NYSE National]:[LTSE]])</f>
        <v>62080016</v>
      </c>
      <c r="D961" s="8">
        <v>124828</v>
      </c>
      <c r="E961" s="8">
        <v>685980</v>
      </c>
      <c r="F961" s="8">
        <v>386644</v>
      </c>
      <c r="G961" s="8">
        <v>30748</v>
      </c>
      <c r="H961" s="8">
        <v>458460</v>
      </c>
      <c r="I961" s="8">
        <v>8881300</v>
      </c>
      <c r="J961" s="8">
        <v>1872636</v>
      </c>
      <c r="K961" s="8">
        <v>611220</v>
      </c>
      <c r="L961" s="8">
        <v>6485908</v>
      </c>
      <c r="M961" s="8">
        <v>720108</v>
      </c>
      <c r="N961" s="8">
        <v>4845752</v>
      </c>
      <c r="O961" s="8">
        <v>25060372</v>
      </c>
      <c r="P961" s="8">
        <v>21048</v>
      </c>
      <c r="Q961" s="8">
        <v>170108</v>
      </c>
      <c r="R961" s="8">
        <v>9728968</v>
      </c>
      <c r="S961" s="8">
        <v>1995936</v>
      </c>
      <c r="T961" s="8">
        <v>0</v>
      </c>
    </row>
    <row r="962" spans="1:20">
      <c r="A962" s="1">
        <v>44342</v>
      </c>
      <c r="B962" s="9">
        <f>nyse_gme_volume_by_exchange[[#This Row],[Off Exchange2]]/SUM(nyse_gme_volume_by_exchange[[#This Row],[NYSE National]:[LTSE]])</f>
        <v>0.40176269333451392</v>
      </c>
      <c r="C962" s="12">
        <f>SUM(nyse_gme_volume_by_exchange[[#This Row],[NYSE National]:[LTSE]])</f>
        <v>84385864</v>
      </c>
      <c r="D962" s="8">
        <v>200228</v>
      </c>
      <c r="E962" s="8">
        <v>930704</v>
      </c>
      <c r="F962" s="8">
        <v>645432</v>
      </c>
      <c r="G962" s="8">
        <v>43472</v>
      </c>
      <c r="H962" s="8">
        <v>1085612</v>
      </c>
      <c r="I962" s="8">
        <v>9341712</v>
      </c>
      <c r="J962" s="8">
        <v>2575300</v>
      </c>
      <c r="K962" s="8">
        <v>975228</v>
      </c>
      <c r="L962" s="8">
        <v>9069656</v>
      </c>
      <c r="M962" s="8">
        <v>870600</v>
      </c>
      <c r="N962" s="8">
        <v>7769396</v>
      </c>
      <c r="O962" s="8">
        <v>33903092</v>
      </c>
      <c r="P962" s="8">
        <v>24872</v>
      </c>
      <c r="Q962" s="8">
        <v>255760</v>
      </c>
      <c r="R962" s="8">
        <v>13782664</v>
      </c>
      <c r="S962" s="8">
        <v>2912136</v>
      </c>
      <c r="T962" s="8">
        <v>0</v>
      </c>
    </row>
    <row r="963" spans="1:20">
      <c r="A963" s="1">
        <v>44341</v>
      </c>
      <c r="B963" s="9">
        <f>nyse_gme_volume_by_exchange[[#This Row],[Off Exchange2]]/SUM(nyse_gme_volume_by_exchange[[#This Row],[NYSE National]:[LTSE]])</f>
        <v>0.44087105747365224</v>
      </c>
      <c r="C963" s="12">
        <f>SUM(nyse_gme_volume_by_exchange[[#This Row],[NYSE National]:[LTSE]])</f>
        <v>59535176</v>
      </c>
      <c r="D963" s="8">
        <v>110416</v>
      </c>
      <c r="E963" s="8">
        <v>675472</v>
      </c>
      <c r="F963" s="8">
        <v>426416</v>
      </c>
      <c r="G963" s="8">
        <v>65320</v>
      </c>
      <c r="H963" s="8">
        <v>442820</v>
      </c>
      <c r="I963" s="8">
        <v>7509092</v>
      </c>
      <c r="J963" s="8">
        <v>1629908</v>
      </c>
      <c r="K963" s="8">
        <v>656180</v>
      </c>
      <c r="L963" s="8">
        <v>5976480</v>
      </c>
      <c r="M963" s="8">
        <v>559468</v>
      </c>
      <c r="N963" s="8">
        <v>4797900</v>
      </c>
      <c r="O963" s="8">
        <v>26247336</v>
      </c>
      <c r="P963" s="8">
        <v>8980</v>
      </c>
      <c r="Q963" s="8">
        <v>171988</v>
      </c>
      <c r="R963" s="8">
        <v>8289536</v>
      </c>
      <c r="S963" s="8">
        <v>1967864</v>
      </c>
      <c r="T963" s="8">
        <v>0</v>
      </c>
    </row>
    <row r="964" spans="1:20">
      <c r="A964" s="1">
        <v>44340</v>
      </c>
      <c r="B964" s="9">
        <f>nyse_gme_volume_by_exchange[[#This Row],[Off Exchange2]]/SUM(nyse_gme_volume_by_exchange[[#This Row],[NYSE National]:[LTSE]])</f>
        <v>0.42725263322635348</v>
      </c>
      <c r="C964" s="12">
        <f>SUM(nyse_gme_volume_by_exchange[[#This Row],[NYSE National]:[LTSE]])</f>
        <v>18657720</v>
      </c>
      <c r="D964" s="8">
        <v>28300</v>
      </c>
      <c r="E964" s="8">
        <v>223504</v>
      </c>
      <c r="F964" s="8">
        <v>83924</v>
      </c>
      <c r="G964" s="8">
        <v>26460</v>
      </c>
      <c r="H964" s="8">
        <v>179172</v>
      </c>
      <c r="I964" s="8">
        <v>2888816</v>
      </c>
      <c r="J964" s="8">
        <v>693516</v>
      </c>
      <c r="K964" s="8">
        <v>232548</v>
      </c>
      <c r="L964" s="8">
        <v>2116596</v>
      </c>
      <c r="M964" s="8">
        <v>182576</v>
      </c>
      <c r="N964" s="8">
        <v>1090816</v>
      </c>
      <c r="O964" s="8">
        <v>7971560</v>
      </c>
      <c r="P964" s="8">
        <v>5936</v>
      </c>
      <c r="Q964" s="8">
        <v>50376</v>
      </c>
      <c r="R964" s="8">
        <v>2286240</v>
      </c>
      <c r="S964" s="8">
        <v>597380</v>
      </c>
      <c r="T964" s="8">
        <v>0</v>
      </c>
    </row>
    <row r="965" spans="1:20">
      <c r="A965" s="1">
        <v>44337</v>
      </c>
      <c r="B965" s="9">
        <f>nyse_gme_volume_by_exchange[[#This Row],[Off Exchange2]]/SUM(nyse_gme_volume_by_exchange[[#This Row],[NYSE National]:[LTSE]])</f>
        <v>0.38712038624119716</v>
      </c>
      <c r="C965" s="12">
        <f>SUM(nyse_gme_volume_by_exchange[[#This Row],[NYSE National]:[LTSE]])</f>
        <v>14618016</v>
      </c>
      <c r="D965" s="8">
        <v>28232</v>
      </c>
      <c r="E965" s="8">
        <v>126504</v>
      </c>
      <c r="F965" s="8">
        <v>58372</v>
      </c>
      <c r="G965" s="8">
        <v>19632</v>
      </c>
      <c r="H965" s="8">
        <v>61352</v>
      </c>
      <c r="I965" s="8">
        <v>2099332</v>
      </c>
      <c r="J965" s="8">
        <v>447388</v>
      </c>
      <c r="K965" s="8">
        <v>331764</v>
      </c>
      <c r="L965" s="8">
        <v>1858200</v>
      </c>
      <c r="M965" s="8">
        <v>173848</v>
      </c>
      <c r="N965" s="8">
        <v>1057504</v>
      </c>
      <c r="O965" s="8">
        <v>5658932</v>
      </c>
      <c r="P965" s="8">
        <v>3424</v>
      </c>
      <c r="Q965" s="8">
        <v>49176</v>
      </c>
      <c r="R965" s="8">
        <v>1947952</v>
      </c>
      <c r="S965" s="8">
        <v>696404</v>
      </c>
      <c r="T965" s="8">
        <v>0</v>
      </c>
    </row>
    <row r="966" spans="1:20">
      <c r="A966" s="1">
        <v>44336</v>
      </c>
      <c r="B966" s="9">
        <f>nyse_gme_volume_by_exchange[[#This Row],[Off Exchange2]]/SUM(nyse_gme_volume_by_exchange[[#This Row],[NYSE National]:[LTSE]])</f>
        <v>0.38833743994434489</v>
      </c>
      <c r="C966" s="12">
        <f>SUM(nyse_gme_volume_by_exchange[[#This Row],[NYSE National]:[LTSE]])</f>
        <v>9912472</v>
      </c>
      <c r="D966" s="8">
        <v>29064</v>
      </c>
      <c r="E966" s="8">
        <v>124468</v>
      </c>
      <c r="F966" s="8">
        <v>48196</v>
      </c>
      <c r="G966" s="8">
        <v>2372</v>
      </c>
      <c r="H966" s="8">
        <v>81004</v>
      </c>
      <c r="I966" s="8">
        <v>1803500</v>
      </c>
      <c r="J966" s="8">
        <v>276332</v>
      </c>
      <c r="K966" s="8">
        <v>172424</v>
      </c>
      <c r="L966" s="8">
        <v>1232188</v>
      </c>
      <c r="M966" s="8">
        <v>139312</v>
      </c>
      <c r="N966" s="8">
        <v>773468</v>
      </c>
      <c r="O966" s="8">
        <v>3849384</v>
      </c>
      <c r="P966" s="8">
        <v>3572</v>
      </c>
      <c r="Q966" s="8">
        <v>28960</v>
      </c>
      <c r="R966" s="8">
        <v>995388</v>
      </c>
      <c r="S966" s="8">
        <v>352840</v>
      </c>
      <c r="T966" s="8">
        <v>0</v>
      </c>
    </row>
    <row r="967" spans="1:20">
      <c r="A967" s="1">
        <v>44335</v>
      </c>
      <c r="B967" s="9">
        <f>nyse_gme_volume_by_exchange[[#This Row],[Off Exchange2]]/SUM(nyse_gme_volume_by_exchange[[#This Row],[NYSE National]:[LTSE]])</f>
        <v>0.36197739117820765</v>
      </c>
      <c r="C967" s="12">
        <f>SUM(nyse_gme_volume_by_exchange[[#This Row],[NYSE National]:[LTSE]])</f>
        <v>19302200</v>
      </c>
      <c r="D967" s="8">
        <v>49868</v>
      </c>
      <c r="E967" s="8">
        <v>277192</v>
      </c>
      <c r="F967" s="8">
        <v>262612</v>
      </c>
      <c r="G967" s="8">
        <v>4692</v>
      </c>
      <c r="H967" s="8">
        <v>458604</v>
      </c>
      <c r="I967" s="8">
        <v>2788740</v>
      </c>
      <c r="J967" s="8">
        <v>573496</v>
      </c>
      <c r="K967" s="8">
        <v>373588</v>
      </c>
      <c r="L967" s="8">
        <v>1971200</v>
      </c>
      <c r="M967" s="8">
        <v>210244</v>
      </c>
      <c r="N967" s="8">
        <v>1687404</v>
      </c>
      <c r="O967" s="8">
        <v>6986960</v>
      </c>
      <c r="P967" s="8">
        <v>18712</v>
      </c>
      <c r="Q967" s="8">
        <v>50420</v>
      </c>
      <c r="R967" s="8">
        <v>2776492</v>
      </c>
      <c r="S967" s="8">
        <v>811976</v>
      </c>
      <c r="T967" s="8">
        <v>0</v>
      </c>
    </row>
    <row r="968" spans="1:20">
      <c r="A968" s="1">
        <v>44334</v>
      </c>
      <c r="B968" s="9">
        <f>nyse_gme_volume_by_exchange[[#This Row],[Off Exchange2]]/SUM(nyse_gme_volume_by_exchange[[#This Row],[NYSE National]:[LTSE]])</f>
        <v>0.42770562916012567</v>
      </c>
      <c r="C968" s="12">
        <f>SUM(nyse_gme_volume_by_exchange[[#This Row],[NYSE National]:[LTSE]])</f>
        <v>30953392</v>
      </c>
      <c r="D968" s="8">
        <v>80400</v>
      </c>
      <c r="E968" s="8">
        <v>419944</v>
      </c>
      <c r="F968" s="8">
        <v>113432</v>
      </c>
      <c r="G968" s="8">
        <v>8632</v>
      </c>
      <c r="H968" s="8">
        <v>234324</v>
      </c>
      <c r="I968" s="8">
        <v>4128836</v>
      </c>
      <c r="J968" s="8">
        <v>803820</v>
      </c>
      <c r="K968" s="8">
        <v>357472</v>
      </c>
      <c r="L968" s="8">
        <v>3693464</v>
      </c>
      <c r="M968" s="8">
        <v>393656</v>
      </c>
      <c r="N968" s="8">
        <v>2192804</v>
      </c>
      <c r="O968" s="8">
        <v>13238940</v>
      </c>
      <c r="P968" s="8">
        <v>68948</v>
      </c>
      <c r="Q968" s="8">
        <v>82732</v>
      </c>
      <c r="R968" s="8">
        <v>3967224</v>
      </c>
      <c r="S968" s="8">
        <v>1168764</v>
      </c>
      <c r="T968" s="8">
        <v>0</v>
      </c>
    </row>
    <row r="969" spans="1:20">
      <c r="A969" s="1">
        <v>44333</v>
      </c>
      <c r="B969" s="9">
        <f>nyse_gme_volume_by_exchange[[#This Row],[Off Exchange2]]/SUM(nyse_gme_volume_by_exchange[[#This Row],[NYSE National]:[LTSE]])</f>
        <v>0.42428746122611782</v>
      </c>
      <c r="C969" s="12">
        <f>SUM(nyse_gme_volume_by_exchange[[#This Row],[NYSE National]:[LTSE]])</f>
        <v>29844832</v>
      </c>
      <c r="D969" s="8">
        <v>43196</v>
      </c>
      <c r="E969" s="8">
        <v>323856</v>
      </c>
      <c r="F969" s="8">
        <v>48100</v>
      </c>
      <c r="G969" s="8">
        <v>51708</v>
      </c>
      <c r="H969" s="8">
        <v>146608</v>
      </c>
      <c r="I969" s="8">
        <v>4973976</v>
      </c>
      <c r="J969" s="8">
        <v>682768</v>
      </c>
      <c r="K969" s="8">
        <v>327320</v>
      </c>
      <c r="L969" s="8">
        <v>3130532</v>
      </c>
      <c r="M969" s="8">
        <v>285724</v>
      </c>
      <c r="N969" s="8">
        <v>2745096</v>
      </c>
      <c r="O969" s="8">
        <v>12662788</v>
      </c>
      <c r="P969" s="8">
        <v>49112</v>
      </c>
      <c r="Q969" s="8">
        <v>82404</v>
      </c>
      <c r="R969" s="8">
        <v>3282388</v>
      </c>
      <c r="S969" s="8">
        <v>1009256</v>
      </c>
      <c r="T969" s="8">
        <v>0</v>
      </c>
    </row>
    <row r="970" spans="1:20">
      <c r="A970" s="1">
        <v>44330</v>
      </c>
      <c r="B970" s="9">
        <f>nyse_gme_volume_by_exchange[[#This Row],[Off Exchange2]]/SUM(nyse_gme_volume_by_exchange[[#This Row],[NYSE National]:[LTSE]])</f>
        <v>0.39003868327786745</v>
      </c>
      <c r="C970" s="12">
        <f>SUM(nyse_gme_volume_by_exchange[[#This Row],[NYSE National]:[LTSE]])</f>
        <v>17173312</v>
      </c>
      <c r="D970" s="8">
        <v>41680</v>
      </c>
      <c r="E970" s="8">
        <v>194736</v>
      </c>
      <c r="F970" s="8">
        <v>136620</v>
      </c>
      <c r="G970" s="8">
        <v>8536</v>
      </c>
      <c r="H970" s="8">
        <v>163008</v>
      </c>
      <c r="I970" s="8">
        <v>2688284</v>
      </c>
      <c r="J970" s="8">
        <v>490012</v>
      </c>
      <c r="K970" s="8">
        <v>225208</v>
      </c>
      <c r="L970" s="8">
        <v>1784700</v>
      </c>
      <c r="M970" s="8">
        <v>253124</v>
      </c>
      <c r="N970" s="8">
        <v>1180036</v>
      </c>
      <c r="O970" s="8">
        <v>6698256</v>
      </c>
      <c r="P970" s="8">
        <v>8188</v>
      </c>
      <c r="Q970" s="8">
        <v>49732</v>
      </c>
      <c r="R970" s="8">
        <v>2375120</v>
      </c>
      <c r="S970" s="8">
        <v>876072</v>
      </c>
      <c r="T970" s="8">
        <v>0</v>
      </c>
    </row>
    <row r="971" spans="1:20">
      <c r="A971" s="1">
        <v>44329</v>
      </c>
      <c r="B971" s="9">
        <f>nyse_gme_volume_by_exchange[[#This Row],[Off Exchange2]]/SUM(nyse_gme_volume_by_exchange[[#This Row],[NYSE National]:[LTSE]])</f>
        <v>0.42080668451922998</v>
      </c>
      <c r="C971" s="12">
        <f>SUM(nyse_gme_volume_by_exchange[[#This Row],[NYSE National]:[LTSE]])</f>
        <v>35478752</v>
      </c>
      <c r="D971" s="8">
        <v>118300</v>
      </c>
      <c r="E971" s="8">
        <v>444600</v>
      </c>
      <c r="F971" s="8">
        <v>188832</v>
      </c>
      <c r="G971" s="8">
        <v>77636</v>
      </c>
      <c r="H971" s="8">
        <v>295696</v>
      </c>
      <c r="I971" s="8">
        <v>4661852</v>
      </c>
      <c r="J971" s="8">
        <v>1242372</v>
      </c>
      <c r="K971" s="8">
        <v>425020</v>
      </c>
      <c r="L971" s="8">
        <v>3869288</v>
      </c>
      <c r="M971" s="8">
        <v>491628</v>
      </c>
      <c r="N971" s="8">
        <v>2690944</v>
      </c>
      <c r="O971" s="8">
        <v>14929696</v>
      </c>
      <c r="P971" s="8">
        <v>66220</v>
      </c>
      <c r="Q971" s="8">
        <v>109512</v>
      </c>
      <c r="R971" s="8">
        <v>4280988</v>
      </c>
      <c r="S971" s="8">
        <v>1586168</v>
      </c>
      <c r="T971" s="8">
        <v>0</v>
      </c>
    </row>
    <row r="972" spans="1:20">
      <c r="A972" s="1">
        <v>44328</v>
      </c>
      <c r="B972" s="9">
        <f>nyse_gme_volume_by_exchange[[#This Row],[Off Exchange2]]/SUM(nyse_gme_volume_by_exchange[[#This Row],[NYSE National]:[LTSE]])</f>
        <v>0.39114245108325968</v>
      </c>
      <c r="C972" s="12">
        <f>SUM(nyse_gme_volume_by_exchange[[#This Row],[NYSE National]:[LTSE]])</f>
        <v>10925912</v>
      </c>
      <c r="D972" s="8">
        <v>33524</v>
      </c>
      <c r="E972" s="8">
        <v>115980</v>
      </c>
      <c r="F972" s="8">
        <v>77056</v>
      </c>
      <c r="G972" s="8">
        <v>3084</v>
      </c>
      <c r="H972" s="8">
        <v>76660</v>
      </c>
      <c r="I972" s="8">
        <v>1576648</v>
      </c>
      <c r="J972" s="8">
        <v>432088</v>
      </c>
      <c r="K972" s="8">
        <v>114892</v>
      </c>
      <c r="L972" s="8">
        <v>1497248</v>
      </c>
      <c r="M972" s="8">
        <v>167892</v>
      </c>
      <c r="N972" s="8">
        <v>715012</v>
      </c>
      <c r="O972" s="8">
        <v>4273588</v>
      </c>
      <c r="P972" s="8">
        <v>2088</v>
      </c>
      <c r="Q972" s="8">
        <v>35924</v>
      </c>
      <c r="R972" s="8">
        <v>1363840</v>
      </c>
      <c r="S972" s="8">
        <v>440388</v>
      </c>
      <c r="T972" s="8">
        <v>0</v>
      </c>
    </row>
    <row r="973" spans="1:20">
      <c r="A973" s="1">
        <v>44327</v>
      </c>
      <c r="B973" s="9">
        <f>nyse_gme_volume_by_exchange[[#This Row],[Off Exchange2]]/SUM(nyse_gme_volume_by_exchange[[#This Row],[NYSE National]:[LTSE]])</f>
        <v>0.37134989283854053</v>
      </c>
      <c r="C973" s="12">
        <f>SUM(nyse_gme_volume_by_exchange[[#This Row],[NYSE National]:[LTSE]])</f>
        <v>18738080</v>
      </c>
      <c r="D973" s="8">
        <v>73580</v>
      </c>
      <c r="E973" s="8">
        <v>280100</v>
      </c>
      <c r="F973" s="8">
        <v>39824</v>
      </c>
      <c r="G973" s="8">
        <v>4828</v>
      </c>
      <c r="H973" s="8">
        <v>134352</v>
      </c>
      <c r="I973" s="8">
        <v>2930476</v>
      </c>
      <c r="J973" s="8">
        <v>522604</v>
      </c>
      <c r="K973" s="8">
        <v>336576</v>
      </c>
      <c r="L973" s="8">
        <v>1862016</v>
      </c>
      <c r="M973" s="8">
        <v>188248</v>
      </c>
      <c r="N973" s="8">
        <v>1995540</v>
      </c>
      <c r="O973" s="8">
        <v>6958384</v>
      </c>
      <c r="P973" s="8">
        <v>22656</v>
      </c>
      <c r="Q973" s="8">
        <v>67188</v>
      </c>
      <c r="R973" s="8">
        <v>2486788</v>
      </c>
      <c r="S973" s="8">
        <v>834920</v>
      </c>
      <c r="T973" s="8">
        <v>0</v>
      </c>
    </row>
    <row r="974" spans="1:20">
      <c r="A974" s="1">
        <v>44326</v>
      </c>
      <c r="B974" s="9">
        <f>nyse_gme_volume_by_exchange[[#This Row],[Off Exchange2]]/SUM(nyse_gme_volume_by_exchange[[#This Row],[NYSE National]:[LTSE]])</f>
        <v>0.35975970464753981</v>
      </c>
      <c r="C974" s="12">
        <f>SUM(nyse_gme_volume_by_exchange[[#This Row],[NYSE National]:[LTSE]])</f>
        <v>19223676</v>
      </c>
      <c r="D974" s="8">
        <v>158996</v>
      </c>
      <c r="E974" s="8">
        <v>171832</v>
      </c>
      <c r="F974" s="8">
        <v>36268</v>
      </c>
      <c r="G974" s="8">
        <v>11460</v>
      </c>
      <c r="H974" s="8">
        <v>131952</v>
      </c>
      <c r="I974" s="8">
        <v>3448392</v>
      </c>
      <c r="J974" s="8">
        <v>614136</v>
      </c>
      <c r="K974" s="8">
        <v>437016</v>
      </c>
      <c r="L974" s="8">
        <v>2446552</v>
      </c>
      <c r="M974" s="8">
        <v>292268</v>
      </c>
      <c r="N974" s="8">
        <v>1468956</v>
      </c>
      <c r="O974" s="8">
        <v>6915904</v>
      </c>
      <c r="P974" s="8">
        <v>29988</v>
      </c>
      <c r="Q974" s="8">
        <v>65188</v>
      </c>
      <c r="R974" s="8">
        <v>2174632</v>
      </c>
      <c r="S974" s="8">
        <v>820136</v>
      </c>
      <c r="T974" s="8">
        <v>0</v>
      </c>
    </row>
    <row r="975" spans="1:20">
      <c r="A975" s="1">
        <v>44323</v>
      </c>
      <c r="B975" s="9">
        <f>nyse_gme_volume_by_exchange[[#This Row],[Off Exchange2]]/SUM(nyse_gme_volume_by_exchange[[#This Row],[NYSE National]:[LTSE]])</f>
        <v>0.37219051539534181</v>
      </c>
      <c r="C975" s="12">
        <f>SUM(nyse_gme_volume_by_exchange[[#This Row],[NYSE National]:[LTSE]])</f>
        <v>11738096</v>
      </c>
      <c r="D975" s="8">
        <v>20896</v>
      </c>
      <c r="E975" s="8">
        <v>143036</v>
      </c>
      <c r="F975" s="8">
        <v>32368</v>
      </c>
      <c r="G975" s="8">
        <v>16424</v>
      </c>
      <c r="H975" s="8">
        <v>51968</v>
      </c>
      <c r="I975" s="8">
        <v>2067540</v>
      </c>
      <c r="J975" s="8">
        <v>372436</v>
      </c>
      <c r="K975" s="8">
        <v>245612</v>
      </c>
      <c r="L975" s="8">
        <v>1287604</v>
      </c>
      <c r="M975" s="8">
        <v>147980</v>
      </c>
      <c r="N975" s="8">
        <v>894264</v>
      </c>
      <c r="O975" s="8">
        <v>4368808</v>
      </c>
      <c r="P975" s="8">
        <v>26996</v>
      </c>
      <c r="Q975" s="8">
        <v>45236</v>
      </c>
      <c r="R975" s="8">
        <v>1443964</v>
      </c>
      <c r="S975" s="8">
        <v>572964</v>
      </c>
      <c r="T975" s="8">
        <v>0</v>
      </c>
    </row>
    <row r="976" spans="1:20">
      <c r="A976" s="1">
        <v>44322</v>
      </c>
      <c r="B976" s="9">
        <f>nyse_gme_volume_by_exchange[[#This Row],[Off Exchange2]]/SUM(nyse_gme_volume_by_exchange[[#This Row],[NYSE National]:[LTSE]])</f>
        <v>0.36410576901183683</v>
      </c>
      <c r="C976" s="12">
        <f>SUM(nyse_gme_volume_by_exchange[[#This Row],[NYSE National]:[LTSE]])</f>
        <v>11770404</v>
      </c>
      <c r="D976" s="8">
        <v>42244</v>
      </c>
      <c r="E976" s="8">
        <v>133452</v>
      </c>
      <c r="F976" s="8">
        <v>48728</v>
      </c>
      <c r="G976" s="8">
        <v>1964</v>
      </c>
      <c r="H976" s="8">
        <v>76956</v>
      </c>
      <c r="I976" s="8">
        <v>2090328</v>
      </c>
      <c r="J976" s="8">
        <v>437552</v>
      </c>
      <c r="K976" s="8">
        <v>123640</v>
      </c>
      <c r="L976" s="8">
        <v>1934416</v>
      </c>
      <c r="M976" s="8">
        <v>178956</v>
      </c>
      <c r="N976" s="8">
        <v>687324</v>
      </c>
      <c r="O976" s="8">
        <v>4285672</v>
      </c>
      <c r="P976" s="8">
        <v>2952</v>
      </c>
      <c r="Q976" s="8">
        <v>35080</v>
      </c>
      <c r="R976" s="8">
        <v>1224472</v>
      </c>
      <c r="S976" s="8">
        <v>466668</v>
      </c>
      <c r="T976" s="8">
        <v>0</v>
      </c>
    </row>
    <row r="977" spans="1:20">
      <c r="A977" s="1">
        <v>44321</v>
      </c>
      <c r="B977" s="9">
        <f>nyse_gme_volume_by_exchange[[#This Row],[Off Exchange2]]/SUM(nyse_gme_volume_by_exchange[[#This Row],[NYSE National]:[LTSE]])</f>
        <v>0.42636488503520115</v>
      </c>
      <c r="C977" s="12">
        <f>SUM(nyse_gme_volume_by_exchange[[#This Row],[NYSE National]:[LTSE]])</f>
        <v>11220652</v>
      </c>
      <c r="D977" s="8">
        <v>15488</v>
      </c>
      <c r="E977" s="8">
        <v>89580</v>
      </c>
      <c r="F977" s="8">
        <v>65772</v>
      </c>
      <c r="G977" s="8">
        <v>5244</v>
      </c>
      <c r="H977" s="8">
        <v>52140</v>
      </c>
      <c r="I977" s="8">
        <v>1682252</v>
      </c>
      <c r="J977" s="8">
        <v>335516</v>
      </c>
      <c r="K977" s="8">
        <v>115940</v>
      </c>
      <c r="L977" s="8">
        <v>1369344</v>
      </c>
      <c r="M977" s="8">
        <v>160704</v>
      </c>
      <c r="N977" s="8">
        <v>785312</v>
      </c>
      <c r="O977" s="8">
        <v>4784092</v>
      </c>
      <c r="P977" s="8">
        <v>1472</v>
      </c>
      <c r="Q977" s="8">
        <v>33668</v>
      </c>
      <c r="R977" s="8">
        <v>1335460</v>
      </c>
      <c r="S977" s="8">
        <v>388668</v>
      </c>
      <c r="T977" s="8">
        <v>0</v>
      </c>
    </row>
    <row r="978" spans="1:20">
      <c r="A978" s="1">
        <v>44320</v>
      </c>
      <c r="B978" s="9">
        <f>nyse_gme_volume_by_exchange[[#This Row],[Off Exchange2]]/SUM(nyse_gme_volume_by_exchange[[#This Row],[NYSE National]:[LTSE]])</f>
        <v>0.4470538417237177</v>
      </c>
      <c r="C978" s="12">
        <f>SUM(nyse_gme_volume_by_exchange[[#This Row],[NYSE National]:[LTSE]])</f>
        <v>16030096</v>
      </c>
      <c r="D978" s="8">
        <v>67052</v>
      </c>
      <c r="E978" s="8">
        <v>152448</v>
      </c>
      <c r="F978" s="8">
        <v>15720</v>
      </c>
      <c r="G978" s="8">
        <v>2032</v>
      </c>
      <c r="H978" s="8">
        <v>102792</v>
      </c>
      <c r="I978" s="8">
        <v>2738748</v>
      </c>
      <c r="J978" s="8">
        <v>555068</v>
      </c>
      <c r="K978" s="8">
        <v>220956</v>
      </c>
      <c r="L978" s="8">
        <v>1795276</v>
      </c>
      <c r="M978" s="8">
        <v>221128</v>
      </c>
      <c r="N978" s="8">
        <v>1017188</v>
      </c>
      <c r="O978" s="8">
        <v>7166316</v>
      </c>
      <c r="P978" s="8">
        <v>29688</v>
      </c>
      <c r="Q978" s="8">
        <v>50228</v>
      </c>
      <c r="R978" s="8">
        <v>1331744</v>
      </c>
      <c r="S978" s="8">
        <v>563712</v>
      </c>
      <c r="T978" s="8">
        <v>0</v>
      </c>
    </row>
    <row r="979" spans="1:20">
      <c r="A979" s="1">
        <v>44319</v>
      </c>
      <c r="B979" s="9">
        <f>nyse_gme_volume_by_exchange[[#This Row],[Off Exchange2]]/SUM(nyse_gme_volume_by_exchange[[#This Row],[NYSE National]:[LTSE]])</f>
        <v>0.45739635307923399</v>
      </c>
      <c r="C979" s="12">
        <f>SUM(nyse_gme_volume_by_exchange[[#This Row],[NYSE National]:[LTSE]])</f>
        <v>21041532</v>
      </c>
      <c r="D979" s="8">
        <v>40100</v>
      </c>
      <c r="E979" s="8">
        <v>127576</v>
      </c>
      <c r="F979" s="8">
        <v>83800</v>
      </c>
      <c r="G979" s="8">
        <v>5508</v>
      </c>
      <c r="H979" s="8">
        <v>140844</v>
      </c>
      <c r="I979" s="8">
        <v>3332064</v>
      </c>
      <c r="J979" s="8">
        <v>535696</v>
      </c>
      <c r="K979" s="8">
        <v>285760</v>
      </c>
      <c r="L979" s="8">
        <v>2570732</v>
      </c>
      <c r="M979" s="8">
        <v>198560</v>
      </c>
      <c r="N979" s="8">
        <v>1584004</v>
      </c>
      <c r="O979" s="8">
        <v>9624320</v>
      </c>
      <c r="P979" s="8">
        <v>59740</v>
      </c>
      <c r="Q979" s="8">
        <v>62760</v>
      </c>
      <c r="R979" s="8">
        <v>1739216</v>
      </c>
      <c r="S979" s="8">
        <v>650852</v>
      </c>
      <c r="T979" s="8">
        <v>0</v>
      </c>
    </row>
    <row r="980" spans="1:20">
      <c r="A980" s="1">
        <v>44316</v>
      </c>
      <c r="B980" s="9">
        <f>nyse_gme_volume_by_exchange[[#This Row],[Off Exchange2]]/SUM(nyse_gme_volume_by_exchange[[#This Row],[NYSE National]:[LTSE]])</f>
        <v>0.43549571995459097</v>
      </c>
      <c r="C980" s="12">
        <f>SUM(nyse_gme_volume_by_exchange[[#This Row],[NYSE National]:[LTSE]])</f>
        <v>17733924</v>
      </c>
      <c r="D980" s="8">
        <v>46064</v>
      </c>
      <c r="E980" s="8">
        <v>132352</v>
      </c>
      <c r="F980" s="8">
        <v>33220</v>
      </c>
      <c r="G980" s="8">
        <v>21612</v>
      </c>
      <c r="H980" s="8">
        <v>83464</v>
      </c>
      <c r="I980" s="8">
        <v>2613724</v>
      </c>
      <c r="J980" s="8">
        <v>496428</v>
      </c>
      <c r="K980" s="8">
        <v>189724</v>
      </c>
      <c r="L980" s="8">
        <v>2777960</v>
      </c>
      <c r="M980" s="8">
        <v>176880</v>
      </c>
      <c r="N980" s="8">
        <v>1210484</v>
      </c>
      <c r="O980" s="8">
        <v>7723048</v>
      </c>
      <c r="P980" s="8">
        <v>23092</v>
      </c>
      <c r="Q980" s="8">
        <v>48296</v>
      </c>
      <c r="R980" s="8">
        <v>1507616</v>
      </c>
      <c r="S980" s="8">
        <v>649960</v>
      </c>
      <c r="T980" s="8">
        <v>0</v>
      </c>
    </row>
    <row r="981" spans="1:20">
      <c r="A981" s="1">
        <v>44315</v>
      </c>
      <c r="B981" s="9">
        <f>nyse_gme_volume_by_exchange[[#This Row],[Off Exchange2]]/SUM(nyse_gme_volume_by_exchange[[#This Row],[NYSE National]:[LTSE]])</f>
        <v>0.42232381256316154</v>
      </c>
      <c r="C981" s="12">
        <f>SUM(nyse_gme_volume_by_exchange[[#This Row],[NYSE National]:[LTSE]])</f>
        <v>15040800</v>
      </c>
      <c r="D981" s="8">
        <v>35596</v>
      </c>
      <c r="E981" s="8">
        <v>125248</v>
      </c>
      <c r="F981" s="8">
        <v>78248</v>
      </c>
      <c r="G981" s="8">
        <v>43484</v>
      </c>
      <c r="H981" s="8">
        <v>68520</v>
      </c>
      <c r="I981" s="8">
        <v>2129008</v>
      </c>
      <c r="J981" s="8">
        <v>546736</v>
      </c>
      <c r="K981" s="8">
        <v>185984</v>
      </c>
      <c r="L981" s="8">
        <v>1766944</v>
      </c>
      <c r="M981" s="8">
        <v>172972</v>
      </c>
      <c r="N981" s="8">
        <v>1237652</v>
      </c>
      <c r="O981" s="8">
        <v>6352088</v>
      </c>
      <c r="P981" s="8">
        <v>2616</v>
      </c>
      <c r="Q981" s="8">
        <v>64984</v>
      </c>
      <c r="R981" s="8">
        <v>1564096</v>
      </c>
      <c r="S981" s="8">
        <v>666624</v>
      </c>
      <c r="T981" s="8">
        <v>0</v>
      </c>
    </row>
    <row r="982" spans="1:20">
      <c r="A982" s="1">
        <v>44314</v>
      </c>
      <c r="B982" s="9">
        <f>nyse_gme_volume_by_exchange[[#This Row],[Off Exchange2]]/SUM(nyse_gme_volume_by_exchange[[#This Row],[NYSE National]:[LTSE]])</f>
        <v>0.44398746528669863</v>
      </c>
      <c r="C982" s="12">
        <f>SUM(nyse_gme_volume_by_exchange[[#This Row],[NYSE National]:[LTSE]])</f>
        <v>23151068</v>
      </c>
      <c r="D982" s="8">
        <v>46700</v>
      </c>
      <c r="E982" s="8">
        <v>217012</v>
      </c>
      <c r="F982" s="8">
        <v>64804</v>
      </c>
      <c r="G982" s="8">
        <v>8928</v>
      </c>
      <c r="H982" s="8">
        <v>138580</v>
      </c>
      <c r="I982" s="8">
        <v>3326644</v>
      </c>
      <c r="J982" s="8">
        <v>758208</v>
      </c>
      <c r="K982" s="8">
        <v>308472</v>
      </c>
      <c r="L982" s="8">
        <v>2755596</v>
      </c>
      <c r="M982" s="8">
        <v>249832</v>
      </c>
      <c r="N982" s="8">
        <v>1622372</v>
      </c>
      <c r="O982" s="8">
        <v>10278784</v>
      </c>
      <c r="P982" s="8">
        <v>7128</v>
      </c>
      <c r="Q982" s="8">
        <v>112720</v>
      </c>
      <c r="R982" s="8">
        <v>2435948</v>
      </c>
      <c r="S982" s="8">
        <v>819340</v>
      </c>
      <c r="T982" s="8">
        <v>0</v>
      </c>
    </row>
    <row r="983" spans="1:20">
      <c r="A983" s="1">
        <v>44313</v>
      </c>
      <c r="B983" s="9">
        <f>nyse_gme_volume_by_exchange[[#This Row],[Off Exchange2]]/SUM(nyse_gme_volume_by_exchange[[#This Row],[NYSE National]:[LTSE]])</f>
        <v>0.45654369867194566</v>
      </c>
      <c r="C983" s="12">
        <f>SUM(nyse_gme_volume_by_exchange[[#This Row],[NYSE National]:[LTSE]])</f>
        <v>35713900</v>
      </c>
      <c r="D983" s="8">
        <v>75008</v>
      </c>
      <c r="E983" s="8">
        <v>437912</v>
      </c>
      <c r="F983" s="8">
        <v>49180</v>
      </c>
      <c r="G983" s="8">
        <v>2100</v>
      </c>
      <c r="H983" s="8">
        <v>294356</v>
      </c>
      <c r="I983" s="8">
        <v>4242236</v>
      </c>
      <c r="J983" s="8">
        <v>939488</v>
      </c>
      <c r="K983" s="8">
        <v>452012</v>
      </c>
      <c r="L983" s="8">
        <v>4088632</v>
      </c>
      <c r="M983" s="8">
        <v>324900</v>
      </c>
      <c r="N983" s="8">
        <v>2614248</v>
      </c>
      <c r="O983" s="8">
        <v>16304956</v>
      </c>
      <c r="P983" s="8">
        <v>56056</v>
      </c>
      <c r="Q983" s="8">
        <v>92332</v>
      </c>
      <c r="R983" s="8">
        <v>4418588</v>
      </c>
      <c r="S983" s="8">
        <v>1321896</v>
      </c>
      <c r="T983" s="8">
        <v>0</v>
      </c>
    </row>
    <row r="984" spans="1:20">
      <c r="A984" s="1">
        <v>44312</v>
      </c>
      <c r="B984" s="9">
        <f>nyse_gme_volume_by_exchange[[#This Row],[Off Exchange2]]/SUM(nyse_gme_volume_by_exchange[[#This Row],[NYSE National]:[LTSE]])</f>
        <v>0.4493037096922175</v>
      </c>
      <c r="C984" s="12">
        <f>SUM(nyse_gme_volume_by_exchange[[#This Row],[NYSE National]:[LTSE]])</f>
        <v>42115192</v>
      </c>
      <c r="D984" s="8">
        <v>73568</v>
      </c>
      <c r="E984" s="8">
        <v>340456</v>
      </c>
      <c r="F984" s="8">
        <v>147244</v>
      </c>
      <c r="G984" s="8">
        <v>20568</v>
      </c>
      <c r="H984" s="8">
        <v>251940</v>
      </c>
      <c r="I984" s="8">
        <v>4480288</v>
      </c>
      <c r="J984" s="8">
        <v>627620</v>
      </c>
      <c r="K984" s="8">
        <v>448428</v>
      </c>
      <c r="L984" s="8">
        <v>4147448</v>
      </c>
      <c r="M984" s="8">
        <v>273584</v>
      </c>
      <c r="N984" s="8">
        <v>5550872</v>
      </c>
      <c r="O984" s="8">
        <v>18922512</v>
      </c>
      <c r="P984" s="8">
        <v>33876</v>
      </c>
      <c r="Q984" s="8">
        <v>119008</v>
      </c>
      <c r="R984" s="8">
        <v>4682756</v>
      </c>
      <c r="S984" s="8">
        <v>1995024</v>
      </c>
      <c r="T984" s="8">
        <v>0</v>
      </c>
    </row>
    <row r="985" spans="1:20">
      <c r="A985" s="1">
        <v>44309</v>
      </c>
      <c r="B985" s="9">
        <f>nyse_gme_volume_by_exchange[[#This Row],[Off Exchange2]]/SUM(nyse_gme_volume_by_exchange[[#This Row],[NYSE National]:[LTSE]])</f>
        <v>0.45996807342518409</v>
      </c>
      <c r="C985" s="12">
        <f>SUM(nyse_gme_volume_by_exchange[[#This Row],[NYSE National]:[LTSE]])</f>
        <v>16167096</v>
      </c>
      <c r="D985" s="8">
        <v>18536</v>
      </c>
      <c r="E985" s="8">
        <v>102420</v>
      </c>
      <c r="F985" s="8">
        <v>89896</v>
      </c>
      <c r="G985" s="8">
        <v>1040</v>
      </c>
      <c r="H985" s="8">
        <v>63108</v>
      </c>
      <c r="I985" s="8">
        <v>2514916</v>
      </c>
      <c r="J985" s="8">
        <v>480808</v>
      </c>
      <c r="K985" s="8">
        <v>193672</v>
      </c>
      <c r="L985" s="8">
        <v>1839400</v>
      </c>
      <c r="M985" s="8">
        <v>151036</v>
      </c>
      <c r="N985" s="8">
        <v>1237268</v>
      </c>
      <c r="O985" s="8">
        <v>7436348</v>
      </c>
      <c r="P985" s="8">
        <v>3428</v>
      </c>
      <c r="Q985" s="8">
        <v>38004</v>
      </c>
      <c r="R985" s="8">
        <v>1422108</v>
      </c>
      <c r="S985" s="8">
        <v>575108</v>
      </c>
      <c r="T985" s="8">
        <v>0</v>
      </c>
    </row>
    <row r="986" spans="1:20">
      <c r="A986" s="1">
        <v>44308</v>
      </c>
      <c r="B986" s="9">
        <f>nyse_gme_volume_by_exchange[[#This Row],[Off Exchange2]]/SUM(nyse_gme_volume_by_exchange[[#This Row],[NYSE National]:[LTSE]])</f>
        <v>0.3942445950582405</v>
      </c>
      <c r="C986" s="12">
        <f>SUM(nyse_gme_volume_by_exchange[[#This Row],[NYSE National]:[LTSE]])</f>
        <v>17406108</v>
      </c>
      <c r="D986" s="8">
        <v>57036</v>
      </c>
      <c r="E986" s="8">
        <v>118212</v>
      </c>
      <c r="F986" s="8">
        <v>97568</v>
      </c>
      <c r="G986" s="8">
        <v>5488</v>
      </c>
      <c r="H986" s="8">
        <v>67336</v>
      </c>
      <c r="I986" s="8">
        <v>3037880</v>
      </c>
      <c r="J986" s="8">
        <v>597072</v>
      </c>
      <c r="K986" s="8">
        <v>215012</v>
      </c>
      <c r="L986" s="8">
        <v>2218696</v>
      </c>
      <c r="M986" s="8">
        <v>189864</v>
      </c>
      <c r="N986" s="8">
        <v>1402976</v>
      </c>
      <c r="O986" s="8">
        <v>6862264</v>
      </c>
      <c r="P986" s="8">
        <v>10964</v>
      </c>
      <c r="Q986" s="8">
        <v>48140</v>
      </c>
      <c r="R986" s="8">
        <v>1751888</v>
      </c>
      <c r="S986" s="8">
        <v>725712</v>
      </c>
      <c r="T986" s="8">
        <v>0</v>
      </c>
    </row>
    <row r="987" spans="1:20">
      <c r="A987" s="1">
        <v>44307</v>
      </c>
      <c r="B987" s="9">
        <f>nyse_gme_volume_by_exchange[[#This Row],[Off Exchange2]]/SUM(nyse_gme_volume_by_exchange[[#This Row],[NYSE National]:[LTSE]])</f>
        <v>0.43041657913020626</v>
      </c>
      <c r="C987" s="12">
        <f>SUM(nyse_gme_volume_by_exchange[[#This Row],[NYSE National]:[LTSE]])</f>
        <v>15250788</v>
      </c>
      <c r="D987" s="8">
        <v>65336</v>
      </c>
      <c r="E987" s="8">
        <v>189832</v>
      </c>
      <c r="F987" s="8">
        <v>7240</v>
      </c>
      <c r="G987" s="8">
        <v>26644</v>
      </c>
      <c r="H987" s="8">
        <v>121240</v>
      </c>
      <c r="I987" s="8">
        <v>1981628</v>
      </c>
      <c r="J987" s="8">
        <v>512704</v>
      </c>
      <c r="K987" s="8">
        <v>238272</v>
      </c>
      <c r="L987" s="8">
        <v>2052900</v>
      </c>
      <c r="M987" s="8">
        <v>160680</v>
      </c>
      <c r="N987" s="8">
        <v>1392592</v>
      </c>
      <c r="O987" s="8">
        <v>6564192</v>
      </c>
      <c r="P987" s="8">
        <v>29628</v>
      </c>
      <c r="Q987" s="8">
        <v>45204</v>
      </c>
      <c r="R987" s="8">
        <v>1324164</v>
      </c>
      <c r="S987" s="8">
        <v>538532</v>
      </c>
      <c r="T987" s="8">
        <v>0</v>
      </c>
    </row>
    <row r="988" spans="1:20">
      <c r="A988" s="1">
        <v>44306</v>
      </c>
      <c r="B988" s="9">
        <f>nyse_gme_volume_by_exchange[[#This Row],[Off Exchange2]]/SUM(nyse_gme_volume_by_exchange[[#This Row],[NYSE National]:[LTSE]])</f>
        <v>0.4321724890735899</v>
      </c>
      <c r="C988" s="12">
        <f>SUM(nyse_gme_volume_by_exchange[[#This Row],[NYSE National]:[LTSE]])</f>
        <v>18622768</v>
      </c>
      <c r="D988" s="8">
        <v>60968</v>
      </c>
      <c r="E988" s="8">
        <v>177344</v>
      </c>
      <c r="F988" s="8">
        <v>92404</v>
      </c>
      <c r="G988" s="8">
        <v>1004</v>
      </c>
      <c r="H988" s="8">
        <v>141880</v>
      </c>
      <c r="I988" s="8">
        <v>2464332</v>
      </c>
      <c r="J988" s="8">
        <v>410688</v>
      </c>
      <c r="K988" s="8">
        <v>253932</v>
      </c>
      <c r="L988" s="8">
        <v>2572180</v>
      </c>
      <c r="M988" s="8">
        <v>184588</v>
      </c>
      <c r="N988" s="8">
        <v>1861316</v>
      </c>
      <c r="O988" s="8">
        <v>8048248</v>
      </c>
      <c r="P988" s="8">
        <v>2508</v>
      </c>
      <c r="Q988" s="8">
        <v>47032</v>
      </c>
      <c r="R988" s="8">
        <v>1647588</v>
      </c>
      <c r="S988" s="8">
        <v>656756</v>
      </c>
      <c r="T988" s="8">
        <v>0</v>
      </c>
    </row>
    <row r="989" spans="1:20">
      <c r="A989" s="1">
        <v>44305</v>
      </c>
      <c r="B989" s="9">
        <f>nyse_gme_volume_by_exchange[[#This Row],[Off Exchange2]]/SUM(nyse_gme_volume_by_exchange[[#This Row],[NYSE National]:[LTSE]])</f>
        <v>0.43610857873594294</v>
      </c>
      <c r="C989" s="12">
        <f>SUM(nyse_gme_volume_by_exchange[[#This Row],[NYSE National]:[LTSE]])</f>
        <v>42055380</v>
      </c>
      <c r="D989" s="8">
        <v>50676</v>
      </c>
      <c r="E989" s="8">
        <v>557760</v>
      </c>
      <c r="F989" s="8">
        <v>191564</v>
      </c>
      <c r="G989" s="8">
        <v>87264</v>
      </c>
      <c r="H989" s="8">
        <v>583240</v>
      </c>
      <c r="I989" s="8">
        <v>5087824</v>
      </c>
      <c r="J989" s="8">
        <v>458964</v>
      </c>
      <c r="K989" s="8">
        <v>782808</v>
      </c>
      <c r="L989" s="8">
        <v>5266632</v>
      </c>
      <c r="M989" s="8">
        <v>318564</v>
      </c>
      <c r="N989" s="8">
        <v>4336328</v>
      </c>
      <c r="O989" s="8">
        <v>18340712</v>
      </c>
      <c r="P989" s="8">
        <v>1640</v>
      </c>
      <c r="Q989" s="8">
        <v>93324</v>
      </c>
      <c r="R989" s="8">
        <v>4430536</v>
      </c>
      <c r="S989" s="8">
        <v>1467544</v>
      </c>
      <c r="T989" s="8">
        <v>0</v>
      </c>
    </row>
    <row r="990" spans="1:20">
      <c r="A990" s="1">
        <v>44302</v>
      </c>
      <c r="B990" s="9">
        <f>nyse_gme_volume_by_exchange[[#This Row],[Off Exchange2]]/SUM(nyse_gme_volume_by_exchange[[#This Row],[NYSE National]:[LTSE]])</f>
        <v>0.48372660738770501</v>
      </c>
      <c r="C990" s="12">
        <f>SUM(nyse_gme_volume_by_exchange[[#This Row],[NYSE National]:[LTSE]])</f>
        <v>20855516</v>
      </c>
      <c r="D990" s="8">
        <v>29376</v>
      </c>
      <c r="E990" s="8">
        <v>218276</v>
      </c>
      <c r="F990" s="8">
        <v>61208</v>
      </c>
      <c r="G990" s="8">
        <v>7788</v>
      </c>
      <c r="H990" s="8">
        <v>131096</v>
      </c>
      <c r="I990" s="8">
        <v>2218264</v>
      </c>
      <c r="J990" s="8">
        <v>309392</v>
      </c>
      <c r="K990" s="8">
        <v>301876</v>
      </c>
      <c r="L990" s="8">
        <v>2283220</v>
      </c>
      <c r="M990" s="8">
        <v>212344</v>
      </c>
      <c r="N990" s="8">
        <v>2143204</v>
      </c>
      <c r="O990" s="8">
        <v>10088368</v>
      </c>
      <c r="P990" s="8">
        <v>41984</v>
      </c>
      <c r="Q990" s="8">
        <v>75100</v>
      </c>
      <c r="R990" s="8">
        <v>2008032</v>
      </c>
      <c r="S990" s="8">
        <v>725988</v>
      </c>
      <c r="T990" s="8">
        <v>0</v>
      </c>
    </row>
    <row r="991" spans="1:20">
      <c r="A991" s="1">
        <v>44301</v>
      </c>
      <c r="B991" s="9">
        <f>nyse_gme_volume_by_exchange[[#This Row],[Off Exchange2]]/SUM(nyse_gme_volume_by_exchange[[#This Row],[NYSE National]:[LTSE]])</f>
        <v>0.47995530087740362</v>
      </c>
      <c r="C991" s="12">
        <f>SUM(nyse_gme_volume_by_exchange[[#This Row],[NYSE National]:[LTSE]])</f>
        <v>31413592</v>
      </c>
      <c r="D991" s="8">
        <v>41596</v>
      </c>
      <c r="E991" s="8">
        <v>348632</v>
      </c>
      <c r="F991" s="8">
        <v>129860</v>
      </c>
      <c r="G991" s="8">
        <v>5412</v>
      </c>
      <c r="H991" s="8">
        <v>259352</v>
      </c>
      <c r="I991" s="8">
        <v>3747520</v>
      </c>
      <c r="J991" s="8">
        <v>475544</v>
      </c>
      <c r="K991" s="8">
        <v>320504</v>
      </c>
      <c r="L991" s="8">
        <v>3863144</v>
      </c>
      <c r="M991" s="8">
        <v>307744</v>
      </c>
      <c r="N991" s="8">
        <v>2828296</v>
      </c>
      <c r="O991" s="8">
        <v>15077120</v>
      </c>
      <c r="P991" s="8">
        <v>3452</v>
      </c>
      <c r="Q991" s="8">
        <v>66800</v>
      </c>
      <c r="R991" s="8">
        <v>2883904</v>
      </c>
      <c r="S991" s="8">
        <v>1054712</v>
      </c>
      <c r="T991" s="8">
        <v>0</v>
      </c>
    </row>
    <row r="992" spans="1:20">
      <c r="A992" s="1">
        <v>44300</v>
      </c>
      <c r="B992" s="9">
        <f>nyse_gme_volume_by_exchange[[#This Row],[Off Exchange2]]/SUM(nyse_gme_volume_by_exchange[[#This Row],[NYSE National]:[LTSE]])</f>
        <v>0.52577420233325978</v>
      </c>
      <c r="C992" s="12">
        <f>SUM(nyse_gme_volume_by_exchange[[#This Row],[NYSE National]:[LTSE]])</f>
        <v>84485408</v>
      </c>
      <c r="D992" s="8">
        <v>76792</v>
      </c>
      <c r="E992" s="8">
        <v>689516</v>
      </c>
      <c r="F992" s="8">
        <v>340688</v>
      </c>
      <c r="G992" s="8">
        <v>79008</v>
      </c>
      <c r="H992" s="8">
        <v>588340</v>
      </c>
      <c r="I992" s="8">
        <v>8489180</v>
      </c>
      <c r="J992" s="8">
        <v>819444</v>
      </c>
      <c r="K992" s="8">
        <v>723588</v>
      </c>
      <c r="L992" s="8">
        <v>9896756</v>
      </c>
      <c r="M992" s="8">
        <v>673020</v>
      </c>
      <c r="N992" s="8">
        <v>7181796</v>
      </c>
      <c r="O992" s="8">
        <v>44420248</v>
      </c>
      <c r="P992" s="8">
        <v>203824</v>
      </c>
      <c r="Q992" s="8">
        <v>221488</v>
      </c>
      <c r="R992" s="8">
        <v>7724300</v>
      </c>
      <c r="S992" s="8">
        <v>2357420</v>
      </c>
      <c r="T992" s="8">
        <v>0</v>
      </c>
    </row>
    <row r="993" spans="1:20">
      <c r="A993" s="1">
        <v>44299</v>
      </c>
      <c r="B993" s="9">
        <f>nyse_gme_volume_by_exchange[[#This Row],[Off Exchange2]]/SUM(nyse_gme_volume_by_exchange[[#This Row],[NYSE National]:[LTSE]])</f>
        <v>0.46086744834119436</v>
      </c>
      <c r="C993" s="12">
        <f>SUM(nyse_gme_volume_by_exchange[[#This Row],[NYSE National]:[LTSE]])</f>
        <v>27226336</v>
      </c>
      <c r="D993" s="8">
        <v>171144</v>
      </c>
      <c r="E993" s="8">
        <v>385836</v>
      </c>
      <c r="F993" s="8">
        <v>56500</v>
      </c>
      <c r="G993" s="8">
        <v>23644</v>
      </c>
      <c r="H993" s="8">
        <v>302312</v>
      </c>
      <c r="I993" s="8">
        <v>3092832</v>
      </c>
      <c r="J993" s="8">
        <v>361508</v>
      </c>
      <c r="K993" s="8">
        <v>478852</v>
      </c>
      <c r="L993" s="8">
        <v>3205252</v>
      </c>
      <c r="M993" s="8">
        <v>219552</v>
      </c>
      <c r="N993" s="8">
        <v>2504628</v>
      </c>
      <c r="O993" s="8">
        <v>12547732</v>
      </c>
      <c r="P993" s="8">
        <v>204868</v>
      </c>
      <c r="Q993" s="8">
        <v>49520</v>
      </c>
      <c r="R993" s="8">
        <v>2705804</v>
      </c>
      <c r="S993" s="8">
        <v>916352</v>
      </c>
      <c r="T993" s="8">
        <v>0</v>
      </c>
    </row>
    <row r="994" spans="1:20">
      <c r="A994" s="1">
        <v>44298</v>
      </c>
      <c r="B994" s="9">
        <f>nyse_gme_volume_by_exchange[[#This Row],[Off Exchange2]]/SUM(nyse_gme_volume_by_exchange[[#This Row],[NYSE National]:[LTSE]])</f>
        <v>0.46241215768355282</v>
      </c>
      <c r="C994" s="12">
        <f>SUM(nyse_gme_volume_by_exchange[[#This Row],[NYSE National]:[LTSE]])</f>
        <v>66719552</v>
      </c>
      <c r="D994" s="8">
        <v>382864</v>
      </c>
      <c r="E994" s="8">
        <v>785384</v>
      </c>
      <c r="F994" s="8">
        <v>231680</v>
      </c>
      <c r="G994" s="8">
        <v>14336</v>
      </c>
      <c r="H994" s="8">
        <v>527960</v>
      </c>
      <c r="I994" s="8">
        <v>7211516</v>
      </c>
      <c r="J994" s="8">
        <v>1887360</v>
      </c>
      <c r="K994" s="8">
        <v>1106544</v>
      </c>
      <c r="L994" s="8">
        <v>7592892</v>
      </c>
      <c r="M994" s="8">
        <v>603144</v>
      </c>
      <c r="N994" s="8">
        <v>5743316</v>
      </c>
      <c r="O994" s="8">
        <v>30851932</v>
      </c>
      <c r="P994" s="8">
        <v>7048</v>
      </c>
      <c r="Q994" s="8">
        <v>145964</v>
      </c>
      <c r="R994" s="8">
        <v>7437128</v>
      </c>
      <c r="S994" s="8">
        <v>2190484</v>
      </c>
      <c r="T994" s="8">
        <v>0</v>
      </c>
    </row>
    <row r="995" spans="1:20">
      <c r="A995" s="1">
        <v>44295</v>
      </c>
      <c r="B995" s="9">
        <f>nyse_gme_volume_by_exchange[[#This Row],[Off Exchange2]]/SUM(nyse_gme_volume_by_exchange[[#This Row],[NYSE National]:[LTSE]])</f>
        <v>0.51045993482670227</v>
      </c>
      <c r="C995" s="12">
        <f>SUM(nyse_gme_volume_by_exchange[[#This Row],[NYSE National]:[LTSE]])</f>
        <v>37842492</v>
      </c>
      <c r="D995" s="8">
        <v>139992</v>
      </c>
      <c r="E995" s="8">
        <v>261460</v>
      </c>
      <c r="F995" s="8">
        <v>102396</v>
      </c>
      <c r="G995" s="8">
        <v>7212</v>
      </c>
      <c r="H995" s="8">
        <v>303780</v>
      </c>
      <c r="I995" s="8">
        <v>4120940</v>
      </c>
      <c r="J995" s="8">
        <v>1106928</v>
      </c>
      <c r="K995" s="8">
        <v>596120</v>
      </c>
      <c r="L995" s="8">
        <v>4438412</v>
      </c>
      <c r="M995" s="8">
        <v>327452</v>
      </c>
      <c r="N995" s="8">
        <v>3002164</v>
      </c>
      <c r="O995" s="8">
        <v>19317076</v>
      </c>
      <c r="P995" s="8">
        <v>7288</v>
      </c>
      <c r="Q995" s="8">
        <v>83340</v>
      </c>
      <c r="R995" s="8">
        <v>2973036</v>
      </c>
      <c r="S995" s="8">
        <v>1054896</v>
      </c>
      <c r="T995" s="8">
        <v>0</v>
      </c>
    </row>
    <row r="996" spans="1:20">
      <c r="A996" s="1">
        <v>44294</v>
      </c>
      <c r="B996" s="9">
        <f>nyse_gme_volume_by_exchange[[#This Row],[Off Exchange2]]/SUM(nyse_gme_volume_by_exchange[[#This Row],[NYSE National]:[LTSE]])</f>
        <v>0.46224504104280512</v>
      </c>
      <c r="C996" s="12">
        <f>SUM(nyse_gme_volume_by_exchange[[#This Row],[NYSE National]:[LTSE]])</f>
        <v>40164896</v>
      </c>
      <c r="D996" s="8">
        <v>53052</v>
      </c>
      <c r="E996" s="8">
        <v>328320</v>
      </c>
      <c r="F996" s="8">
        <v>42340</v>
      </c>
      <c r="G996" s="8">
        <v>8788</v>
      </c>
      <c r="H996" s="8">
        <v>246404</v>
      </c>
      <c r="I996" s="8">
        <v>4433036</v>
      </c>
      <c r="J996" s="8">
        <v>771192</v>
      </c>
      <c r="K996" s="8">
        <v>447004</v>
      </c>
      <c r="L996" s="8">
        <v>5102168</v>
      </c>
      <c r="M996" s="8">
        <v>374776</v>
      </c>
      <c r="N996" s="8">
        <v>3934300</v>
      </c>
      <c r="O996" s="8">
        <v>18566024</v>
      </c>
      <c r="P996" s="8">
        <v>66720</v>
      </c>
      <c r="Q996" s="8">
        <v>71608</v>
      </c>
      <c r="R996" s="8">
        <v>4218208</v>
      </c>
      <c r="S996" s="8">
        <v>1500956</v>
      </c>
      <c r="T996" s="8">
        <v>0</v>
      </c>
    </row>
    <row r="997" spans="1:20">
      <c r="A997" s="1">
        <v>44293</v>
      </c>
      <c r="B997" s="9">
        <f>nyse_gme_volume_by_exchange[[#This Row],[Off Exchange2]]/SUM(nyse_gme_volume_by_exchange[[#This Row],[NYSE National]:[LTSE]])</f>
        <v>0.44441151716528426</v>
      </c>
      <c r="C997" s="12">
        <f>SUM(nyse_gme_volume_by_exchange[[#This Row],[NYSE National]:[LTSE]])</f>
        <v>19072332</v>
      </c>
      <c r="D997" s="8">
        <v>36096</v>
      </c>
      <c r="E997" s="8">
        <v>216612</v>
      </c>
      <c r="F997" s="8">
        <v>15040</v>
      </c>
      <c r="G997" s="8">
        <v>43712</v>
      </c>
      <c r="H997" s="8">
        <v>117912</v>
      </c>
      <c r="I997" s="8">
        <v>2056612</v>
      </c>
      <c r="J997" s="8">
        <v>288436</v>
      </c>
      <c r="K997" s="8">
        <v>249220</v>
      </c>
      <c r="L997" s="8">
        <v>2460852</v>
      </c>
      <c r="M997" s="8">
        <v>244240</v>
      </c>
      <c r="N997" s="8">
        <v>1777144</v>
      </c>
      <c r="O997" s="8">
        <v>8475964</v>
      </c>
      <c r="P997" s="8">
        <v>116684</v>
      </c>
      <c r="Q997" s="8">
        <v>50512</v>
      </c>
      <c r="R997" s="8">
        <v>2197384</v>
      </c>
      <c r="S997" s="8">
        <v>725912</v>
      </c>
      <c r="T997" s="8">
        <v>0</v>
      </c>
    </row>
    <row r="998" spans="1:20">
      <c r="A998" s="1">
        <v>44292</v>
      </c>
      <c r="B998" s="9">
        <f>nyse_gme_volume_by_exchange[[#This Row],[Off Exchange2]]/SUM(nyse_gme_volume_by_exchange[[#This Row],[NYSE National]:[LTSE]])</f>
        <v>0.40624764771088895</v>
      </c>
      <c r="C998" s="12">
        <f>SUM(nyse_gme_volume_by_exchange[[#This Row],[NYSE National]:[LTSE]])</f>
        <v>24869392</v>
      </c>
      <c r="D998" s="8">
        <v>57828</v>
      </c>
      <c r="E998" s="8">
        <v>376760</v>
      </c>
      <c r="F998" s="8">
        <v>27924</v>
      </c>
      <c r="G998" s="8">
        <v>8164</v>
      </c>
      <c r="H998" s="8">
        <v>175520</v>
      </c>
      <c r="I998" s="8">
        <v>2757988</v>
      </c>
      <c r="J998" s="8">
        <v>306408</v>
      </c>
      <c r="K998" s="8">
        <v>370372</v>
      </c>
      <c r="L998" s="8">
        <v>4349024</v>
      </c>
      <c r="M998" s="8">
        <v>200816</v>
      </c>
      <c r="N998" s="8">
        <v>1903436</v>
      </c>
      <c r="O998" s="8">
        <v>10103132</v>
      </c>
      <c r="P998" s="8">
        <v>4832</v>
      </c>
      <c r="Q998" s="8">
        <v>48916</v>
      </c>
      <c r="R998" s="8">
        <v>3303152</v>
      </c>
      <c r="S998" s="8">
        <v>875120</v>
      </c>
      <c r="T998" s="8">
        <v>0</v>
      </c>
    </row>
    <row r="999" spans="1:20">
      <c r="A999" s="1">
        <v>44291</v>
      </c>
      <c r="B999" s="9">
        <f>nyse_gme_volume_by_exchange[[#This Row],[Off Exchange2]]/SUM(nyse_gme_volume_by_exchange[[#This Row],[NYSE National]:[LTSE]])</f>
        <v>0.38006886962908526</v>
      </c>
      <c r="C999" s="12">
        <f>SUM(nyse_gme_volume_by_exchange[[#This Row],[NYSE National]:[LTSE]])</f>
        <v>56246564</v>
      </c>
      <c r="D999" s="8">
        <v>206456</v>
      </c>
      <c r="E999" s="8">
        <v>704832</v>
      </c>
      <c r="F999" s="8">
        <v>108876</v>
      </c>
      <c r="G999" s="8">
        <v>210964</v>
      </c>
      <c r="H999" s="8">
        <v>419184</v>
      </c>
      <c r="I999" s="8">
        <v>6316536</v>
      </c>
      <c r="J999" s="8">
        <v>845560</v>
      </c>
      <c r="K999" s="8">
        <v>744688</v>
      </c>
      <c r="L999" s="8">
        <v>8598392</v>
      </c>
      <c r="M999" s="8">
        <v>359380</v>
      </c>
      <c r="N999" s="8">
        <v>6348208</v>
      </c>
      <c r="O999" s="8">
        <v>21377568</v>
      </c>
      <c r="P999" s="8">
        <v>7972</v>
      </c>
      <c r="Q999" s="8">
        <v>102984</v>
      </c>
      <c r="R999" s="8">
        <v>7910244</v>
      </c>
      <c r="S999" s="8">
        <v>1984720</v>
      </c>
      <c r="T999" s="8">
        <v>0</v>
      </c>
    </row>
    <row r="1000" spans="1:20">
      <c r="A1000" s="1">
        <v>44287</v>
      </c>
      <c r="B1000" s="9">
        <f>nyse_gme_volume_by_exchange[[#This Row],[Off Exchange2]]/SUM(nyse_gme_volume_by_exchange[[#This Row],[NYSE National]:[LTSE]])</f>
        <v>0.45314688521667273</v>
      </c>
      <c r="C1000" s="12">
        <f>SUM(nyse_gme_volume_by_exchange[[#This Row],[NYSE National]:[LTSE]])</f>
        <v>37331136</v>
      </c>
      <c r="D1000" s="8">
        <v>88676</v>
      </c>
      <c r="E1000" s="8">
        <v>353900</v>
      </c>
      <c r="F1000" s="8">
        <v>89828</v>
      </c>
      <c r="G1000" s="8">
        <v>23436</v>
      </c>
      <c r="H1000" s="8">
        <v>368128</v>
      </c>
      <c r="I1000" s="8">
        <v>3933160</v>
      </c>
      <c r="J1000" s="8">
        <v>526788</v>
      </c>
      <c r="K1000" s="8">
        <v>516384</v>
      </c>
      <c r="L1000" s="8">
        <v>6048544</v>
      </c>
      <c r="M1000" s="8">
        <v>358092</v>
      </c>
      <c r="N1000" s="8">
        <v>2360420</v>
      </c>
      <c r="O1000" s="8">
        <v>16916488</v>
      </c>
      <c r="P1000" s="8">
        <v>136312</v>
      </c>
      <c r="Q1000" s="8">
        <v>77912</v>
      </c>
      <c r="R1000" s="8">
        <v>4100732</v>
      </c>
      <c r="S1000" s="8">
        <v>1432336</v>
      </c>
      <c r="T1000" s="8">
        <v>0</v>
      </c>
    </row>
    <row r="1001" spans="1:20">
      <c r="A1001" s="1">
        <v>44286</v>
      </c>
      <c r="B1001" s="9">
        <f>nyse_gme_volume_by_exchange[[#This Row],[Off Exchange2]]/SUM(nyse_gme_volume_by_exchange[[#This Row],[NYSE National]:[LTSE]])</f>
        <v>0.48982899770010846</v>
      </c>
      <c r="C1001" s="12">
        <f>SUM(nyse_gme_volume_by_exchange[[#This Row],[NYSE National]:[LTSE]])</f>
        <v>33566800</v>
      </c>
      <c r="D1001" s="8">
        <v>58676</v>
      </c>
      <c r="E1001" s="8">
        <v>258848</v>
      </c>
      <c r="F1001" s="8">
        <v>38440</v>
      </c>
      <c r="G1001" s="8">
        <v>13804</v>
      </c>
      <c r="H1001" s="8">
        <v>222908</v>
      </c>
      <c r="I1001" s="8">
        <v>4254284</v>
      </c>
      <c r="J1001" s="8">
        <v>433460</v>
      </c>
      <c r="K1001" s="8">
        <v>376944</v>
      </c>
      <c r="L1001" s="8">
        <v>4819136</v>
      </c>
      <c r="M1001" s="8">
        <v>360856</v>
      </c>
      <c r="N1001" s="8">
        <v>1930380</v>
      </c>
      <c r="O1001" s="8">
        <v>16441992</v>
      </c>
      <c r="P1001" s="8">
        <v>43300</v>
      </c>
      <c r="Q1001" s="8">
        <v>61504</v>
      </c>
      <c r="R1001" s="8">
        <v>3193808</v>
      </c>
      <c r="S1001" s="8">
        <v>1058460</v>
      </c>
      <c r="T1001" s="8">
        <v>0</v>
      </c>
    </row>
    <row r="1002" spans="1:20">
      <c r="A1002" s="1">
        <v>44285</v>
      </c>
      <c r="B1002" s="9">
        <f>nyse_gme_volume_by_exchange[[#This Row],[Off Exchange2]]/SUM(nyse_gme_volume_by_exchange[[#This Row],[NYSE National]:[LTSE]])</f>
        <v>0.49341392223838981</v>
      </c>
      <c r="C1002" s="12">
        <f>SUM(nyse_gme_volume_by_exchange[[#This Row],[NYSE National]:[LTSE]])</f>
        <v>68350848</v>
      </c>
      <c r="D1002" s="8">
        <v>84800</v>
      </c>
      <c r="E1002" s="8">
        <v>620724</v>
      </c>
      <c r="F1002" s="8">
        <v>218664</v>
      </c>
      <c r="G1002" s="8">
        <v>96820</v>
      </c>
      <c r="H1002" s="8">
        <v>419172</v>
      </c>
      <c r="I1002" s="8">
        <v>7174716</v>
      </c>
      <c r="J1002" s="8">
        <v>590700</v>
      </c>
      <c r="K1002" s="8">
        <v>510256</v>
      </c>
      <c r="L1002" s="8">
        <v>11134060</v>
      </c>
      <c r="M1002" s="8">
        <v>560488</v>
      </c>
      <c r="N1002" s="8">
        <v>4778584</v>
      </c>
      <c r="O1002" s="8">
        <v>33725260</v>
      </c>
      <c r="P1002" s="8">
        <v>18108</v>
      </c>
      <c r="Q1002" s="8">
        <v>194108</v>
      </c>
      <c r="R1002" s="8">
        <v>6468004</v>
      </c>
      <c r="S1002" s="8">
        <v>1756384</v>
      </c>
      <c r="T1002" s="8">
        <v>0</v>
      </c>
    </row>
    <row r="1003" spans="1:20">
      <c r="A1003" s="1">
        <v>44284</v>
      </c>
      <c r="B1003" s="9">
        <f>nyse_gme_volume_by_exchange[[#This Row],[Off Exchange2]]/SUM(nyse_gme_volume_by_exchange[[#This Row],[NYSE National]:[LTSE]])</f>
        <v>0.47302298853894997</v>
      </c>
      <c r="C1003" s="12">
        <f>SUM(nyse_gme_volume_by_exchange[[#This Row],[NYSE National]:[LTSE]])</f>
        <v>40157228</v>
      </c>
      <c r="D1003" s="8">
        <v>204648</v>
      </c>
      <c r="E1003" s="8">
        <v>399404</v>
      </c>
      <c r="F1003" s="8">
        <v>153512</v>
      </c>
      <c r="G1003" s="8">
        <v>13408</v>
      </c>
      <c r="H1003" s="8">
        <v>300616</v>
      </c>
      <c r="I1003" s="8">
        <v>4888460</v>
      </c>
      <c r="J1003" s="8">
        <v>285736</v>
      </c>
      <c r="K1003" s="8">
        <v>527204</v>
      </c>
      <c r="L1003" s="8">
        <v>5670344</v>
      </c>
      <c r="M1003" s="8">
        <v>214092</v>
      </c>
      <c r="N1003" s="8">
        <v>2657144</v>
      </c>
      <c r="O1003" s="8">
        <v>18995292</v>
      </c>
      <c r="P1003" s="8">
        <v>6892</v>
      </c>
      <c r="Q1003" s="8">
        <v>114184</v>
      </c>
      <c r="R1003" s="8">
        <v>4453916</v>
      </c>
      <c r="S1003" s="8">
        <v>1272376</v>
      </c>
      <c r="T1003" s="8">
        <v>0</v>
      </c>
    </row>
    <row r="1004" spans="1:20">
      <c r="A1004" s="1">
        <v>44281</v>
      </c>
      <c r="B1004" s="9">
        <f>nyse_gme_volume_by_exchange[[#This Row],[Off Exchange2]]/SUM(nyse_gme_volume_by_exchange[[#This Row],[NYSE National]:[LTSE]])</f>
        <v>0.45374059857273341</v>
      </c>
      <c r="C1004" s="12">
        <f>SUM(nyse_gme_volume_by_exchange[[#This Row],[NYSE National]:[LTSE]])</f>
        <v>149476772</v>
      </c>
      <c r="D1004" s="8">
        <v>317352</v>
      </c>
      <c r="E1004" s="8">
        <v>1559208</v>
      </c>
      <c r="F1004" s="8">
        <v>855840</v>
      </c>
      <c r="G1004" s="8">
        <v>103420</v>
      </c>
      <c r="H1004" s="8">
        <v>1095036</v>
      </c>
      <c r="I1004" s="8">
        <v>16401124</v>
      </c>
      <c r="J1004" s="8">
        <v>1612984</v>
      </c>
      <c r="K1004" s="8">
        <v>1450248</v>
      </c>
      <c r="L1004" s="8">
        <v>21154316</v>
      </c>
      <c r="M1004" s="8">
        <v>1045980</v>
      </c>
      <c r="N1004" s="8">
        <v>13001760</v>
      </c>
      <c r="O1004" s="8">
        <v>67823680</v>
      </c>
      <c r="P1004" s="8">
        <v>65908</v>
      </c>
      <c r="Q1004" s="8">
        <v>593844</v>
      </c>
      <c r="R1004" s="8">
        <v>17937716</v>
      </c>
      <c r="S1004" s="8">
        <v>4458356</v>
      </c>
      <c r="T1004" s="8">
        <v>0</v>
      </c>
    </row>
    <row r="1005" spans="1:20">
      <c r="A1005" s="1">
        <v>44280</v>
      </c>
      <c r="B1005" s="9">
        <f>nyse_gme_volume_by_exchange[[#This Row],[Off Exchange2]]/SUM(nyse_gme_volume_by_exchange[[#This Row],[NYSE National]:[LTSE]])</f>
        <v>0.43188771124784836</v>
      </c>
      <c r="C1005" s="12">
        <f>SUM(nyse_gme_volume_by_exchange[[#This Row],[NYSE National]:[LTSE]])</f>
        <v>203782904</v>
      </c>
      <c r="D1005" s="8">
        <v>976160</v>
      </c>
      <c r="E1005" s="8">
        <v>1941036</v>
      </c>
      <c r="F1005" s="8">
        <v>1153148</v>
      </c>
      <c r="G1005" s="8">
        <v>150872</v>
      </c>
      <c r="H1005" s="8">
        <v>1985344</v>
      </c>
      <c r="I1005" s="8">
        <v>23494952</v>
      </c>
      <c r="J1005" s="8">
        <v>2152248</v>
      </c>
      <c r="K1005" s="8">
        <v>2136256</v>
      </c>
      <c r="L1005" s="8">
        <v>27266240</v>
      </c>
      <c r="M1005" s="8">
        <v>1463660</v>
      </c>
      <c r="N1005" s="8">
        <v>19235284</v>
      </c>
      <c r="O1005" s="8">
        <v>88011332</v>
      </c>
      <c r="P1005" s="8">
        <v>363960</v>
      </c>
      <c r="Q1005" s="8">
        <v>490760</v>
      </c>
      <c r="R1005" s="8">
        <v>26763632</v>
      </c>
      <c r="S1005" s="8">
        <v>6198020</v>
      </c>
      <c r="T1005" s="8">
        <v>0</v>
      </c>
    </row>
    <row r="1006" spans="1:20">
      <c r="A1006" s="1">
        <v>44279</v>
      </c>
      <c r="B1006" s="9">
        <f>nyse_gme_volume_by_exchange[[#This Row],[Off Exchange2]]/SUM(nyse_gme_volume_by_exchange[[#This Row],[NYSE National]:[LTSE]])</f>
        <v>0.42616975872554563</v>
      </c>
      <c r="C1006" s="12">
        <f>SUM(nyse_gme_volume_by_exchange[[#This Row],[NYSE National]:[LTSE]])</f>
        <v>96652752</v>
      </c>
      <c r="D1006" s="8">
        <v>476372</v>
      </c>
      <c r="E1006" s="8">
        <v>864664</v>
      </c>
      <c r="F1006" s="8">
        <v>408324</v>
      </c>
      <c r="G1006" s="8">
        <v>23176</v>
      </c>
      <c r="H1006" s="8">
        <v>909876</v>
      </c>
      <c r="I1006" s="8">
        <v>10175772</v>
      </c>
      <c r="J1006" s="8">
        <v>1328732</v>
      </c>
      <c r="K1006" s="8">
        <v>1081616</v>
      </c>
      <c r="L1006" s="8">
        <v>12222200</v>
      </c>
      <c r="M1006" s="8">
        <v>588852</v>
      </c>
      <c r="N1006" s="8">
        <v>11730092</v>
      </c>
      <c r="O1006" s="8">
        <v>41190480</v>
      </c>
      <c r="P1006" s="8">
        <v>15524</v>
      </c>
      <c r="Q1006" s="8">
        <v>232268</v>
      </c>
      <c r="R1006" s="8">
        <v>12446120</v>
      </c>
      <c r="S1006" s="8">
        <v>2958684</v>
      </c>
      <c r="T1006" s="8">
        <v>0</v>
      </c>
    </row>
    <row r="1007" spans="1:20">
      <c r="A1007" s="1">
        <v>44278</v>
      </c>
      <c r="B1007" s="9">
        <f>nyse_gme_volume_by_exchange[[#This Row],[Off Exchange2]]/SUM(nyse_gme_volume_by_exchange[[#This Row],[NYSE National]:[LTSE]])</f>
        <v>0.35960903864520005</v>
      </c>
      <c r="C1007" s="12">
        <f>SUM(nyse_gme_volume_by_exchange[[#This Row],[NYSE National]:[LTSE]])</f>
        <v>57702276</v>
      </c>
      <c r="D1007" s="8">
        <v>101224</v>
      </c>
      <c r="E1007" s="8">
        <v>430532</v>
      </c>
      <c r="F1007" s="8">
        <v>459684</v>
      </c>
      <c r="G1007" s="8">
        <v>17080</v>
      </c>
      <c r="H1007" s="8">
        <v>653500</v>
      </c>
      <c r="I1007" s="8">
        <v>5706648</v>
      </c>
      <c r="J1007" s="8">
        <v>732592</v>
      </c>
      <c r="K1007" s="8">
        <v>543780</v>
      </c>
      <c r="L1007" s="8">
        <v>5539304</v>
      </c>
      <c r="M1007" s="8">
        <v>471708</v>
      </c>
      <c r="N1007" s="8">
        <v>11647852</v>
      </c>
      <c r="O1007" s="8">
        <v>20750260</v>
      </c>
      <c r="P1007" s="8">
        <v>226568</v>
      </c>
      <c r="Q1007" s="8">
        <v>130388</v>
      </c>
      <c r="R1007" s="8">
        <v>8929212</v>
      </c>
      <c r="S1007" s="8">
        <v>1361944</v>
      </c>
      <c r="T1007" s="8">
        <v>0</v>
      </c>
    </row>
    <row r="1008" spans="1:20">
      <c r="A1008" s="1">
        <v>44277</v>
      </c>
      <c r="B1008" s="9">
        <f>nyse_gme_volume_by_exchange[[#This Row],[Off Exchange2]]/SUM(nyse_gme_volume_by_exchange[[#This Row],[NYSE National]:[LTSE]])</f>
        <v>0.42723159066955674</v>
      </c>
      <c r="C1008" s="12">
        <f>SUM(nyse_gme_volume_by_exchange[[#This Row],[NYSE National]:[LTSE]])</f>
        <v>40229600</v>
      </c>
      <c r="D1008" s="8">
        <v>62740</v>
      </c>
      <c r="E1008" s="8">
        <v>413268</v>
      </c>
      <c r="F1008" s="8">
        <v>188532</v>
      </c>
      <c r="G1008" s="8">
        <v>14636</v>
      </c>
      <c r="H1008" s="8">
        <v>600804</v>
      </c>
      <c r="I1008" s="8">
        <v>5250104</v>
      </c>
      <c r="J1008" s="8">
        <v>449112</v>
      </c>
      <c r="K1008" s="8">
        <v>395972</v>
      </c>
      <c r="L1008" s="8">
        <v>5792628</v>
      </c>
      <c r="M1008" s="8">
        <v>467584</v>
      </c>
      <c r="N1008" s="8">
        <v>3652676</v>
      </c>
      <c r="O1008" s="8">
        <v>17187356</v>
      </c>
      <c r="P1008" s="8">
        <v>416480</v>
      </c>
      <c r="Q1008" s="8">
        <v>145568</v>
      </c>
      <c r="R1008" s="8">
        <v>3958216</v>
      </c>
      <c r="S1008" s="8">
        <v>1233924</v>
      </c>
      <c r="T1008" s="8">
        <v>0</v>
      </c>
    </row>
    <row r="1009" spans="1:20">
      <c r="A1009" s="1">
        <v>44274</v>
      </c>
      <c r="B1009" s="9">
        <f>nyse_gme_volume_by_exchange[[#This Row],[Off Exchange2]]/SUM(nyse_gme_volume_by_exchange[[#This Row],[NYSE National]:[LTSE]])</f>
        <v>0.44659173796615009</v>
      </c>
      <c r="C1009" s="12">
        <f>SUM(nyse_gme_volume_by_exchange[[#This Row],[NYSE National]:[LTSE]])</f>
        <v>98687952</v>
      </c>
      <c r="D1009" s="8">
        <v>128096</v>
      </c>
      <c r="E1009" s="8">
        <v>771536</v>
      </c>
      <c r="F1009" s="8">
        <v>838712</v>
      </c>
      <c r="G1009" s="8">
        <v>58312</v>
      </c>
      <c r="H1009" s="8">
        <v>937608</v>
      </c>
      <c r="I1009" s="8">
        <v>16607068</v>
      </c>
      <c r="J1009" s="8">
        <v>590764</v>
      </c>
      <c r="K1009" s="8">
        <v>570016</v>
      </c>
      <c r="L1009" s="8">
        <v>13043824</v>
      </c>
      <c r="M1009" s="8">
        <v>865328</v>
      </c>
      <c r="N1009" s="8">
        <v>6794972</v>
      </c>
      <c r="O1009" s="8">
        <v>44073224</v>
      </c>
      <c r="P1009" s="8">
        <v>326924</v>
      </c>
      <c r="Q1009" s="8">
        <v>366984</v>
      </c>
      <c r="R1009" s="8">
        <v>9915396</v>
      </c>
      <c r="S1009" s="8">
        <v>2799188</v>
      </c>
      <c r="T1009" s="8">
        <v>0</v>
      </c>
    </row>
    <row r="1010" spans="1:20">
      <c r="A1010" s="1">
        <v>44273</v>
      </c>
      <c r="B1010" s="9">
        <f>nyse_gme_volume_by_exchange[[#This Row],[Off Exchange2]]/SUM(nyse_gme_volume_by_exchange[[#This Row],[NYSE National]:[LTSE]])</f>
        <v>0.42636846769678338</v>
      </c>
      <c r="C1010" s="12">
        <f>SUM(nyse_gme_volume_by_exchange[[#This Row],[NYSE National]:[LTSE]])</f>
        <v>47188180</v>
      </c>
      <c r="D1010" s="8">
        <v>115892</v>
      </c>
      <c r="E1010" s="8">
        <v>411732</v>
      </c>
      <c r="F1010" s="8">
        <v>439788</v>
      </c>
      <c r="G1010" s="8">
        <v>13916</v>
      </c>
      <c r="H1010" s="8">
        <v>560380</v>
      </c>
      <c r="I1010" s="8">
        <v>6077156</v>
      </c>
      <c r="J1010" s="8">
        <v>549852</v>
      </c>
      <c r="K1010" s="8">
        <v>474344</v>
      </c>
      <c r="L1010" s="8">
        <v>6948492</v>
      </c>
      <c r="M1010" s="8">
        <v>459716</v>
      </c>
      <c r="N1010" s="8">
        <v>3992604</v>
      </c>
      <c r="O1010" s="8">
        <v>20119552</v>
      </c>
      <c r="P1010" s="8">
        <v>6100</v>
      </c>
      <c r="Q1010" s="8">
        <v>151324</v>
      </c>
      <c r="R1010" s="8">
        <v>5275980</v>
      </c>
      <c r="S1010" s="8">
        <v>1591352</v>
      </c>
      <c r="T1010" s="8">
        <v>0</v>
      </c>
    </row>
    <row r="1011" spans="1:20">
      <c r="A1011" s="1">
        <v>44272</v>
      </c>
      <c r="B1011" s="9">
        <f>nyse_gme_volume_by_exchange[[#This Row],[Off Exchange2]]/SUM(nyse_gme_volume_by_exchange[[#This Row],[NYSE National]:[LTSE]])</f>
        <v>0.43266118193521075</v>
      </c>
      <c r="C1011" s="12">
        <f>SUM(nyse_gme_volume_by_exchange[[#This Row],[NYSE National]:[LTSE]])</f>
        <v>65907572</v>
      </c>
      <c r="D1011" s="8">
        <v>250740</v>
      </c>
      <c r="E1011" s="8">
        <v>493116</v>
      </c>
      <c r="F1011" s="8">
        <v>478856</v>
      </c>
      <c r="G1011" s="8">
        <v>31636</v>
      </c>
      <c r="H1011" s="8">
        <v>577136</v>
      </c>
      <c r="I1011" s="8">
        <v>7996192</v>
      </c>
      <c r="J1011" s="8">
        <v>521144</v>
      </c>
      <c r="K1011" s="8">
        <v>558544</v>
      </c>
      <c r="L1011" s="8">
        <v>10942300</v>
      </c>
      <c r="M1011" s="8">
        <v>577596</v>
      </c>
      <c r="N1011" s="8">
        <v>5235160</v>
      </c>
      <c r="O1011" s="8">
        <v>28515648</v>
      </c>
      <c r="P1011" s="8">
        <v>9648</v>
      </c>
      <c r="Q1011" s="8">
        <v>12968</v>
      </c>
      <c r="R1011" s="8">
        <v>7822392</v>
      </c>
      <c r="S1011" s="8">
        <v>1884496</v>
      </c>
      <c r="T1011" s="8">
        <v>0</v>
      </c>
    </row>
    <row r="1012" spans="1:20">
      <c r="A1012" s="1">
        <v>44271</v>
      </c>
      <c r="B1012" s="9">
        <f>nyse_gme_volume_by_exchange[[#This Row],[Off Exchange2]]/SUM(nyse_gme_volume_by_exchange[[#This Row],[NYSE National]:[LTSE]])</f>
        <v>0.43497621315938301</v>
      </c>
      <c r="C1012" s="12">
        <f>SUM(nyse_gme_volume_by_exchange[[#This Row],[NYSE National]:[LTSE]])</f>
        <v>141585848</v>
      </c>
      <c r="D1012" s="8">
        <v>422228</v>
      </c>
      <c r="E1012" s="8">
        <v>1625520</v>
      </c>
      <c r="F1012" s="8">
        <v>1139836</v>
      </c>
      <c r="G1012" s="8">
        <v>189244</v>
      </c>
      <c r="H1012" s="8">
        <v>1584684</v>
      </c>
      <c r="I1012" s="8">
        <v>15158120</v>
      </c>
      <c r="J1012" s="8">
        <v>870520</v>
      </c>
      <c r="K1012" s="8">
        <v>1435008</v>
      </c>
      <c r="L1012" s="8">
        <v>21283192</v>
      </c>
      <c r="M1012" s="8">
        <v>1036620</v>
      </c>
      <c r="N1012" s="8">
        <v>12983740</v>
      </c>
      <c r="O1012" s="8">
        <v>61586476</v>
      </c>
      <c r="P1012" s="8">
        <v>73252</v>
      </c>
      <c r="Q1012" s="8">
        <v>32160</v>
      </c>
      <c r="R1012" s="8">
        <v>18520040</v>
      </c>
      <c r="S1012" s="8">
        <v>3645208</v>
      </c>
      <c r="T1012" s="8">
        <v>0</v>
      </c>
    </row>
    <row r="1013" spans="1:20">
      <c r="A1013" s="1">
        <v>44270</v>
      </c>
      <c r="B1013" s="9">
        <f>nyse_gme_volume_by_exchange[[#This Row],[Off Exchange2]]/SUM(nyse_gme_volume_by_exchange[[#This Row],[NYSE National]:[LTSE]])</f>
        <v>0.42777784057619572</v>
      </c>
      <c r="C1013" s="12">
        <f>SUM(nyse_gme_volume_by_exchange[[#This Row],[NYSE National]:[LTSE]])</f>
        <v>96959272</v>
      </c>
      <c r="D1013" s="8">
        <v>383736</v>
      </c>
      <c r="E1013" s="8">
        <v>957616</v>
      </c>
      <c r="F1013" s="8">
        <v>905312</v>
      </c>
      <c r="G1013" s="8">
        <v>32668</v>
      </c>
      <c r="H1013" s="8">
        <v>1243312</v>
      </c>
      <c r="I1013" s="8">
        <v>12018552</v>
      </c>
      <c r="J1013" s="8">
        <v>693532</v>
      </c>
      <c r="K1013" s="8">
        <v>954816</v>
      </c>
      <c r="L1013" s="8">
        <v>13340704</v>
      </c>
      <c r="M1013" s="8">
        <v>932404</v>
      </c>
      <c r="N1013" s="8">
        <v>8400212</v>
      </c>
      <c r="O1013" s="8">
        <v>41477028</v>
      </c>
      <c r="P1013" s="8">
        <v>148480</v>
      </c>
      <c r="Q1013" s="8">
        <v>18168</v>
      </c>
      <c r="R1013" s="8">
        <v>12549244</v>
      </c>
      <c r="S1013" s="8">
        <v>2903488</v>
      </c>
      <c r="T1013" s="8">
        <v>0</v>
      </c>
    </row>
    <row r="1014" spans="1:20">
      <c r="A1014" s="1">
        <v>44267</v>
      </c>
      <c r="B1014" s="9">
        <f>nyse_gme_volume_by_exchange[[#This Row],[Off Exchange2]]/SUM(nyse_gme_volume_by_exchange[[#This Row],[NYSE National]:[LTSE]])</f>
        <v>0.39497569066146054</v>
      </c>
      <c r="C1014" s="12">
        <f>SUM(nyse_gme_volume_by_exchange[[#This Row],[NYSE National]:[LTSE]])</f>
        <v>103328192</v>
      </c>
      <c r="D1014" s="8">
        <v>401624</v>
      </c>
      <c r="E1014" s="8">
        <v>1231700</v>
      </c>
      <c r="F1014" s="8">
        <v>789580</v>
      </c>
      <c r="G1014" s="8">
        <v>100032</v>
      </c>
      <c r="H1014" s="8">
        <v>1395096</v>
      </c>
      <c r="I1014" s="8">
        <v>12494348</v>
      </c>
      <c r="J1014" s="8">
        <v>950676</v>
      </c>
      <c r="K1014" s="8">
        <v>1418936</v>
      </c>
      <c r="L1014" s="8">
        <v>14932336</v>
      </c>
      <c r="M1014" s="8">
        <v>874200</v>
      </c>
      <c r="N1014" s="8">
        <v>9898528</v>
      </c>
      <c r="O1014" s="8">
        <v>40812124</v>
      </c>
      <c r="P1014" s="8">
        <v>152568</v>
      </c>
      <c r="Q1014" s="8">
        <v>17612</v>
      </c>
      <c r="R1014" s="8">
        <v>14682440</v>
      </c>
      <c r="S1014" s="8">
        <v>3176392</v>
      </c>
      <c r="T1014" s="8">
        <v>0</v>
      </c>
    </row>
    <row r="1015" spans="1:20">
      <c r="A1015" s="1">
        <v>44266</v>
      </c>
      <c r="B1015" s="9">
        <f>nyse_gme_volume_by_exchange[[#This Row],[Off Exchange2]]/SUM(nyse_gme_volume_by_exchange[[#This Row],[NYSE National]:[LTSE]])</f>
        <v>0.40212928901848016</v>
      </c>
      <c r="C1015" s="12">
        <f>SUM(nyse_gme_volume_by_exchange[[#This Row],[NYSE National]:[LTSE]])</f>
        <v>113099536</v>
      </c>
      <c r="D1015" s="8">
        <v>558920</v>
      </c>
      <c r="E1015" s="8">
        <v>1185648</v>
      </c>
      <c r="F1015" s="8">
        <v>652408</v>
      </c>
      <c r="G1015" s="8">
        <v>50148</v>
      </c>
      <c r="H1015" s="8">
        <v>957124</v>
      </c>
      <c r="I1015" s="8">
        <v>12805140</v>
      </c>
      <c r="J1015" s="8">
        <v>1170208</v>
      </c>
      <c r="K1015" s="8">
        <v>1208740</v>
      </c>
      <c r="L1015" s="8">
        <v>15247852</v>
      </c>
      <c r="M1015" s="8">
        <v>772928</v>
      </c>
      <c r="N1015" s="8">
        <v>12794656</v>
      </c>
      <c r="O1015" s="8">
        <v>45480636</v>
      </c>
      <c r="P1015" s="8">
        <v>171224</v>
      </c>
      <c r="Q1015" s="8">
        <v>17024</v>
      </c>
      <c r="R1015" s="8">
        <v>16881456</v>
      </c>
      <c r="S1015" s="8">
        <v>3145424</v>
      </c>
      <c r="T1015" s="8">
        <v>0</v>
      </c>
    </row>
    <row r="1016" spans="1:20">
      <c r="A1016" s="1">
        <v>44265</v>
      </c>
      <c r="B1016" s="9">
        <f>nyse_gme_volume_by_exchange[[#This Row],[Off Exchange2]]/SUM(nyse_gme_volume_by_exchange[[#This Row],[NYSE National]:[LTSE]])</f>
        <v>0.37023179044992438</v>
      </c>
      <c r="C1016" s="12">
        <f>SUM(nyse_gme_volume_by_exchange[[#This Row],[NYSE National]:[LTSE]])</f>
        <v>285914972</v>
      </c>
      <c r="D1016" s="8">
        <v>954088</v>
      </c>
      <c r="E1016" s="8">
        <v>4798376</v>
      </c>
      <c r="F1016" s="8">
        <v>2821288</v>
      </c>
      <c r="G1016" s="8">
        <v>204472</v>
      </c>
      <c r="H1016" s="8">
        <v>3371372</v>
      </c>
      <c r="I1016" s="8">
        <v>48075964</v>
      </c>
      <c r="J1016" s="8">
        <v>3143780</v>
      </c>
      <c r="K1016" s="8">
        <v>2655968</v>
      </c>
      <c r="L1016" s="8">
        <v>34722488</v>
      </c>
      <c r="M1016" s="8">
        <v>1626404</v>
      </c>
      <c r="N1016" s="8">
        <v>27077376</v>
      </c>
      <c r="O1016" s="8">
        <v>105854812</v>
      </c>
      <c r="P1016" s="8">
        <v>306096</v>
      </c>
      <c r="Q1016" s="8">
        <v>39436</v>
      </c>
      <c r="R1016" s="8">
        <v>40659620</v>
      </c>
      <c r="S1016" s="8">
        <v>9603432</v>
      </c>
      <c r="T1016" s="8">
        <v>0</v>
      </c>
    </row>
    <row r="1017" spans="1:20">
      <c r="A1017" s="1">
        <v>44264</v>
      </c>
      <c r="B1017" s="9">
        <f>nyse_gme_volume_by_exchange[[#This Row],[Off Exchange2]]/SUM(nyse_gme_volume_by_exchange[[#This Row],[NYSE National]:[LTSE]])</f>
        <v>0.39814445305652191</v>
      </c>
      <c r="C1017" s="12">
        <f>SUM(nyse_gme_volume_by_exchange[[#This Row],[NYSE National]:[LTSE]])</f>
        <v>156163120</v>
      </c>
      <c r="D1017" s="8">
        <v>221688</v>
      </c>
      <c r="E1017" s="8">
        <v>1455100</v>
      </c>
      <c r="F1017" s="8">
        <v>1040588</v>
      </c>
      <c r="G1017" s="8">
        <v>125648</v>
      </c>
      <c r="H1017" s="8">
        <v>1141288</v>
      </c>
      <c r="I1017" s="8">
        <v>18541448</v>
      </c>
      <c r="J1017" s="8">
        <v>1630072</v>
      </c>
      <c r="K1017" s="8">
        <v>1406880</v>
      </c>
      <c r="L1017" s="8">
        <v>23840136</v>
      </c>
      <c r="M1017" s="8">
        <v>1610124</v>
      </c>
      <c r="N1017" s="8">
        <v>16663044</v>
      </c>
      <c r="O1017" s="8">
        <v>62175480</v>
      </c>
      <c r="P1017" s="8">
        <v>40144</v>
      </c>
      <c r="Q1017" s="8">
        <v>36428</v>
      </c>
      <c r="R1017" s="8">
        <v>21270456</v>
      </c>
      <c r="S1017" s="8">
        <v>4964596</v>
      </c>
      <c r="T1017" s="8">
        <v>0</v>
      </c>
    </row>
    <row r="1018" spans="1:20">
      <c r="A1018" s="1">
        <v>44263</v>
      </c>
      <c r="B1018" s="9">
        <f>nyse_gme_volume_by_exchange[[#This Row],[Off Exchange2]]/SUM(nyse_gme_volume_by_exchange[[#This Row],[NYSE National]:[LTSE]])</f>
        <v>0.45057883622860945</v>
      </c>
      <c r="C1018" s="12">
        <f>SUM(nyse_gme_volume_by_exchange[[#This Row],[NYSE National]:[LTSE]])</f>
        <v>253893576</v>
      </c>
      <c r="D1018" s="8">
        <v>310296</v>
      </c>
      <c r="E1018" s="8">
        <v>2265828</v>
      </c>
      <c r="F1018" s="8">
        <v>2588380</v>
      </c>
      <c r="G1018" s="8">
        <v>142864</v>
      </c>
      <c r="H1018" s="8">
        <v>2608928</v>
      </c>
      <c r="I1018" s="8">
        <v>31385532</v>
      </c>
      <c r="J1018" s="8">
        <v>1608168</v>
      </c>
      <c r="K1018" s="8">
        <v>1993376</v>
      </c>
      <c r="L1018" s="8">
        <v>36072196</v>
      </c>
      <c r="M1018" s="8">
        <v>2220000</v>
      </c>
      <c r="N1018" s="8">
        <v>21060304</v>
      </c>
      <c r="O1018" s="8">
        <v>114399072</v>
      </c>
      <c r="P1018" s="8">
        <v>405132</v>
      </c>
      <c r="Q1018" s="8">
        <v>5184</v>
      </c>
      <c r="R1018" s="8">
        <v>30269712</v>
      </c>
      <c r="S1018" s="8">
        <v>6558604</v>
      </c>
      <c r="T1018" s="8">
        <v>0</v>
      </c>
    </row>
    <row r="1019" spans="1:20">
      <c r="A1019" s="1">
        <v>44260</v>
      </c>
      <c r="B1019" s="9">
        <f>nyse_gme_volume_by_exchange[[#This Row],[Off Exchange2]]/SUM(nyse_gme_volume_by_exchange[[#This Row],[NYSE National]:[LTSE]])</f>
        <v>0.46657451431666297</v>
      </c>
      <c r="C1019" s="12">
        <f>SUM(nyse_gme_volume_by_exchange[[#This Row],[NYSE National]:[LTSE]])</f>
        <v>122909508</v>
      </c>
      <c r="D1019" s="8">
        <v>214632</v>
      </c>
      <c r="E1019" s="8">
        <v>1385392</v>
      </c>
      <c r="F1019" s="8">
        <v>1300136</v>
      </c>
      <c r="G1019" s="8">
        <v>198460</v>
      </c>
      <c r="H1019" s="8">
        <v>1385252</v>
      </c>
      <c r="I1019" s="8">
        <v>13709468</v>
      </c>
      <c r="J1019" s="8">
        <v>904644</v>
      </c>
      <c r="K1019" s="8">
        <v>1465752</v>
      </c>
      <c r="L1019" s="8">
        <v>19145316</v>
      </c>
      <c r="M1019" s="8">
        <v>1147884</v>
      </c>
      <c r="N1019" s="8">
        <v>7965600</v>
      </c>
      <c r="O1019" s="8">
        <v>57346444</v>
      </c>
      <c r="P1019" s="8">
        <v>117912</v>
      </c>
      <c r="Q1019" s="8">
        <v>30432</v>
      </c>
      <c r="R1019" s="8">
        <v>12365080</v>
      </c>
      <c r="S1019" s="8">
        <v>4227104</v>
      </c>
      <c r="T1019" s="8">
        <v>0</v>
      </c>
    </row>
    <row r="1020" spans="1:20">
      <c r="A1020" s="1">
        <v>44259</v>
      </c>
      <c r="B1020" s="9">
        <f>nyse_gme_volume_by_exchange[[#This Row],[Off Exchange2]]/SUM(nyse_gme_volume_by_exchange[[#This Row],[NYSE National]:[LTSE]])</f>
        <v>0.46830645602605703</v>
      </c>
      <c r="C1020" s="12">
        <f>SUM(nyse_gme_volume_by_exchange[[#This Row],[NYSE National]:[LTSE]])</f>
        <v>130401952</v>
      </c>
      <c r="D1020" s="8">
        <v>185596</v>
      </c>
      <c r="E1020" s="8">
        <v>1010996</v>
      </c>
      <c r="F1020" s="8">
        <v>1065520</v>
      </c>
      <c r="G1020" s="8">
        <v>37004</v>
      </c>
      <c r="H1020" s="8">
        <v>1567132</v>
      </c>
      <c r="I1020" s="8">
        <v>14077016</v>
      </c>
      <c r="J1020" s="8">
        <v>923460</v>
      </c>
      <c r="K1020" s="8">
        <v>1175468</v>
      </c>
      <c r="L1020" s="8">
        <v>17535476</v>
      </c>
      <c r="M1020" s="8">
        <v>153336</v>
      </c>
      <c r="N1020" s="8">
        <v>10537600</v>
      </c>
      <c r="O1020" s="8">
        <v>61068076</v>
      </c>
      <c r="P1020" s="8">
        <v>342836</v>
      </c>
      <c r="Q1020" s="8">
        <v>88860</v>
      </c>
      <c r="R1020" s="8">
        <v>16913916</v>
      </c>
      <c r="S1020" s="8">
        <v>3719660</v>
      </c>
      <c r="T1020" s="8">
        <v>0</v>
      </c>
    </row>
    <row r="1021" spans="1:20">
      <c r="A1021" s="1">
        <v>44258</v>
      </c>
      <c r="B1021" s="9">
        <f>nyse_gme_volume_by_exchange[[#This Row],[Off Exchange2]]/SUM(nyse_gme_volume_by_exchange[[#This Row],[NYSE National]:[LTSE]])</f>
        <v>0.46078008390742098</v>
      </c>
      <c r="C1021" s="12">
        <f>SUM(nyse_gme_volume_by_exchange[[#This Row],[NYSE National]:[LTSE]])</f>
        <v>77081144</v>
      </c>
      <c r="D1021" s="8">
        <v>138236</v>
      </c>
      <c r="E1021" s="8">
        <v>772144</v>
      </c>
      <c r="F1021" s="8">
        <v>502888</v>
      </c>
      <c r="G1021" s="8">
        <v>20424</v>
      </c>
      <c r="H1021" s="8">
        <v>717788</v>
      </c>
      <c r="I1021" s="8">
        <v>7814620</v>
      </c>
      <c r="J1021" s="8">
        <v>577224</v>
      </c>
      <c r="K1021" s="8">
        <v>884628</v>
      </c>
      <c r="L1021" s="8">
        <v>11052652</v>
      </c>
      <c r="M1021" s="8">
        <v>70164</v>
      </c>
      <c r="N1021" s="8">
        <v>6838948</v>
      </c>
      <c r="O1021" s="8">
        <v>35517456</v>
      </c>
      <c r="P1021" s="8">
        <v>134896</v>
      </c>
      <c r="Q1021" s="8">
        <v>26068</v>
      </c>
      <c r="R1021" s="8">
        <v>9862080</v>
      </c>
      <c r="S1021" s="8">
        <v>2150928</v>
      </c>
      <c r="T1021" s="8">
        <v>0</v>
      </c>
    </row>
    <row r="1022" spans="1:20">
      <c r="A1022" s="1">
        <v>44257</v>
      </c>
      <c r="B1022" s="9">
        <f>nyse_gme_volume_by_exchange[[#This Row],[Off Exchange2]]/SUM(nyse_gme_volume_by_exchange[[#This Row],[NYSE National]:[LTSE]])</f>
        <v>0.5089309208505306</v>
      </c>
      <c r="C1022" s="12">
        <f>SUM(nyse_gme_volume_by_exchange[[#This Row],[NYSE National]:[LTSE]])</f>
        <v>135094020</v>
      </c>
      <c r="D1022" s="8">
        <v>109680</v>
      </c>
      <c r="E1022" s="8">
        <v>1505068</v>
      </c>
      <c r="F1022" s="8">
        <v>991552</v>
      </c>
      <c r="G1022" s="8">
        <v>75700</v>
      </c>
      <c r="H1022" s="8">
        <v>892936</v>
      </c>
      <c r="I1022" s="8">
        <v>13949816</v>
      </c>
      <c r="J1022" s="8">
        <v>1188372</v>
      </c>
      <c r="K1022" s="8">
        <v>1060324</v>
      </c>
      <c r="L1022" s="8">
        <v>19431284</v>
      </c>
      <c r="M1022" s="8">
        <v>116504</v>
      </c>
      <c r="N1022" s="8">
        <v>8126660</v>
      </c>
      <c r="O1022" s="8">
        <v>68753524</v>
      </c>
      <c r="P1022" s="8">
        <v>206524</v>
      </c>
      <c r="Q1022" s="8">
        <v>55752</v>
      </c>
      <c r="R1022" s="8">
        <v>14942784</v>
      </c>
      <c r="S1022" s="8">
        <v>3687540</v>
      </c>
      <c r="T1022" s="8">
        <v>0</v>
      </c>
    </row>
    <row r="1023" spans="1:20">
      <c r="A1023" s="1">
        <v>44256</v>
      </c>
      <c r="B1023" s="9">
        <f>nyse_gme_volume_by_exchange[[#This Row],[Off Exchange2]]/SUM(nyse_gme_volume_by_exchange[[#This Row],[NYSE National]:[LTSE]])</f>
        <v>0.49663146969743399</v>
      </c>
      <c r="C1023" s="12">
        <f>SUM(nyse_gme_volume_by_exchange[[#This Row],[NYSE National]:[LTSE]])</f>
        <v>199060700</v>
      </c>
      <c r="D1023" s="8">
        <v>500280</v>
      </c>
      <c r="E1023" s="8">
        <v>2373164</v>
      </c>
      <c r="F1023" s="8">
        <v>1506048</v>
      </c>
      <c r="G1023" s="8">
        <v>246108</v>
      </c>
      <c r="H1023" s="8">
        <v>1383284</v>
      </c>
      <c r="I1023" s="8">
        <v>20075900</v>
      </c>
      <c r="J1023" s="8">
        <v>1720536</v>
      </c>
      <c r="K1023" s="8">
        <v>1816756</v>
      </c>
      <c r="L1023" s="8">
        <v>24162640</v>
      </c>
      <c r="M1023" s="8">
        <v>105416</v>
      </c>
      <c r="N1023" s="8">
        <v>15366720</v>
      </c>
      <c r="O1023" s="8">
        <v>98859808</v>
      </c>
      <c r="P1023" s="8">
        <v>88532</v>
      </c>
      <c r="Q1023" s="8">
        <v>111772</v>
      </c>
      <c r="R1023" s="8">
        <v>25185272</v>
      </c>
      <c r="S1023" s="8">
        <v>5558464</v>
      </c>
      <c r="T1023" s="8">
        <v>0</v>
      </c>
    </row>
    <row r="1024" spans="1:20">
      <c r="A1024" s="1">
        <v>44253</v>
      </c>
      <c r="B1024" s="9">
        <f>nyse_gme_volume_by_exchange[[#This Row],[Off Exchange2]]/SUM(nyse_gme_volume_by_exchange[[#This Row],[NYSE National]:[LTSE]])</f>
        <v>0.43247965754528012</v>
      </c>
      <c r="C1024" s="12">
        <f>SUM(nyse_gme_volume_by_exchange[[#This Row],[NYSE National]:[LTSE]])</f>
        <v>368466348</v>
      </c>
      <c r="D1024" s="8">
        <v>676644</v>
      </c>
      <c r="E1024" s="8">
        <v>3971728</v>
      </c>
      <c r="F1024" s="8">
        <v>3342848</v>
      </c>
      <c r="G1024" s="8">
        <v>269376</v>
      </c>
      <c r="H1024" s="8">
        <v>3370660</v>
      </c>
      <c r="I1024" s="8">
        <v>46885760</v>
      </c>
      <c r="J1024" s="8">
        <v>4616040</v>
      </c>
      <c r="K1024" s="8">
        <v>3678576</v>
      </c>
      <c r="L1024" s="8">
        <v>44494080</v>
      </c>
      <c r="M1024" s="8">
        <v>391436</v>
      </c>
      <c r="N1024" s="8">
        <v>32512720</v>
      </c>
      <c r="O1024" s="8">
        <v>159354200</v>
      </c>
      <c r="P1024" s="8">
        <v>1461084</v>
      </c>
      <c r="Q1024" s="8">
        <v>916</v>
      </c>
      <c r="R1024" s="8">
        <v>53058240</v>
      </c>
      <c r="S1024" s="8">
        <v>10382040</v>
      </c>
      <c r="T1024" s="8">
        <v>0</v>
      </c>
    </row>
    <row r="1025" spans="1:20">
      <c r="A1025" s="1">
        <v>44252</v>
      </c>
      <c r="B1025" s="9">
        <f>nyse_gme_volume_by_exchange[[#This Row],[Off Exchange2]]/SUM(nyse_gme_volume_by_exchange[[#This Row],[NYSE National]:[LTSE]])</f>
        <v>0.40870944851320362</v>
      </c>
      <c r="C1025" s="12">
        <f>SUM(nyse_gme_volume_by_exchange[[#This Row],[NYSE National]:[LTSE]])</f>
        <v>600116344</v>
      </c>
      <c r="D1025" s="8">
        <v>928176</v>
      </c>
      <c r="E1025" s="8">
        <v>5650328</v>
      </c>
      <c r="F1025" s="8">
        <v>9488980</v>
      </c>
      <c r="G1025" s="8">
        <v>401720</v>
      </c>
      <c r="H1025" s="8">
        <v>6646572</v>
      </c>
      <c r="I1025" s="8">
        <v>66616864</v>
      </c>
      <c r="J1025" s="8">
        <v>11124588</v>
      </c>
      <c r="K1025" s="8">
        <v>4428508</v>
      </c>
      <c r="L1025" s="8">
        <v>69695224</v>
      </c>
      <c r="M1025" s="8">
        <v>378688</v>
      </c>
      <c r="N1025" s="8">
        <v>67133684</v>
      </c>
      <c r="O1025" s="8">
        <v>245273220</v>
      </c>
      <c r="P1025" s="8">
        <v>686780</v>
      </c>
      <c r="Q1025" s="8">
        <v>2928</v>
      </c>
      <c r="R1025" s="8">
        <v>96005116</v>
      </c>
      <c r="S1025" s="8">
        <v>15654968</v>
      </c>
      <c r="T1025" s="8">
        <v>0</v>
      </c>
    </row>
    <row r="1026" spans="1:20">
      <c r="A1026" s="1">
        <v>44251</v>
      </c>
      <c r="B1026" s="9">
        <f>nyse_gme_volume_by_exchange[[#This Row],[Off Exchange2]]/SUM(nyse_gme_volume_by_exchange[[#This Row],[NYSE National]:[LTSE]])</f>
        <v>0.31914164794329714</v>
      </c>
      <c r="C1026" s="12">
        <f>SUM(nyse_gme_volume_by_exchange[[#This Row],[NYSE National]:[LTSE]])</f>
        <v>332427700</v>
      </c>
      <c r="D1026" s="8">
        <v>715860</v>
      </c>
      <c r="E1026" s="8">
        <v>2281988</v>
      </c>
      <c r="F1026" s="8">
        <v>1762876</v>
      </c>
      <c r="G1026" s="8">
        <v>247296</v>
      </c>
      <c r="H1026" s="8">
        <v>2272988</v>
      </c>
      <c r="I1026" s="8">
        <v>27371556</v>
      </c>
      <c r="J1026" s="8">
        <v>2257588</v>
      </c>
      <c r="K1026" s="8">
        <v>3035816</v>
      </c>
      <c r="L1026" s="8">
        <v>18305240</v>
      </c>
      <c r="M1026" s="8">
        <v>142048</v>
      </c>
      <c r="N1026" s="8">
        <v>82162516</v>
      </c>
      <c r="O1026" s="8">
        <v>106091524</v>
      </c>
      <c r="P1026" s="8">
        <v>65760</v>
      </c>
      <c r="Q1026" s="8">
        <v>1296</v>
      </c>
      <c r="R1026" s="8">
        <v>78259832</v>
      </c>
      <c r="S1026" s="8">
        <v>7453516</v>
      </c>
      <c r="T1026" s="8">
        <v>0</v>
      </c>
    </row>
    <row r="1027" spans="1:20">
      <c r="A1027" s="1">
        <v>44250</v>
      </c>
      <c r="B1027" s="9">
        <f>nyse_gme_volume_by_exchange[[#This Row],[Off Exchange2]]/SUM(nyse_gme_volume_by_exchange[[#This Row],[NYSE National]:[LTSE]])</f>
        <v>0.42118889760161504</v>
      </c>
      <c r="C1027" s="12">
        <f>SUM(nyse_gme_volume_by_exchange[[#This Row],[NYSE National]:[LTSE]])</f>
        <v>30259696</v>
      </c>
      <c r="D1027" s="8">
        <v>43544</v>
      </c>
      <c r="E1027" s="8">
        <v>246700</v>
      </c>
      <c r="F1027" s="8">
        <v>148332</v>
      </c>
      <c r="G1027" s="8">
        <v>13704</v>
      </c>
      <c r="H1027" s="8">
        <v>154624</v>
      </c>
      <c r="I1027" s="8">
        <v>4027888</v>
      </c>
      <c r="J1027" s="8">
        <v>286544</v>
      </c>
      <c r="K1027" s="8">
        <v>347220</v>
      </c>
      <c r="L1027" s="8">
        <v>3465492</v>
      </c>
      <c r="M1027" s="8">
        <v>10692</v>
      </c>
      <c r="N1027" s="8">
        <v>2928100</v>
      </c>
      <c r="O1027" s="8">
        <v>12745048</v>
      </c>
      <c r="P1027" s="8">
        <v>2184</v>
      </c>
      <c r="Q1027" s="8">
        <v>0</v>
      </c>
      <c r="R1027" s="8">
        <v>4566028</v>
      </c>
      <c r="S1027" s="8">
        <v>1273596</v>
      </c>
      <c r="T1027" s="8">
        <v>0</v>
      </c>
    </row>
    <row r="1028" spans="1:20">
      <c r="A1028" s="1">
        <v>44249</v>
      </c>
      <c r="B1028" s="9">
        <f>nyse_gme_volume_by_exchange[[#This Row],[Off Exchange2]]/SUM(nyse_gme_volume_by_exchange[[#This Row],[NYSE National]:[LTSE]])</f>
        <v>0.48240444491605383</v>
      </c>
      <c r="C1028" s="12">
        <f>SUM(nyse_gme_volume_by_exchange[[#This Row],[NYSE National]:[LTSE]])</f>
        <v>77879896</v>
      </c>
      <c r="D1028" s="8">
        <v>88920</v>
      </c>
      <c r="E1028" s="8">
        <v>487016</v>
      </c>
      <c r="F1028" s="8">
        <v>362280</v>
      </c>
      <c r="G1028" s="8">
        <v>14336</v>
      </c>
      <c r="H1028" s="8">
        <v>343868</v>
      </c>
      <c r="I1028" s="8">
        <v>10634008</v>
      </c>
      <c r="J1028" s="8">
        <v>651372</v>
      </c>
      <c r="K1028" s="8">
        <v>789908</v>
      </c>
      <c r="L1028" s="8">
        <v>9019212</v>
      </c>
      <c r="M1028" s="8">
        <v>151412</v>
      </c>
      <c r="N1028" s="8">
        <v>5835956</v>
      </c>
      <c r="O1028" s="8">
        <v>37569608</v>
      </c>
      <c r="P1028" s="8">
        <v>2136</v>
      </c>
      <c r="Q1028" s="8">
        <v>400</v>
      </c>
      <c r="R1028" s="8">
        <v>9927020</v>
      </c>
      <c r="S1028" s="8">
        <v>2002444</v>
      </c>
      <c r="T1028" s="8">
        <v>0</v>
      </c>
    </row>
    <row r="1029" spans="1:20">
      <c r="A1029" s="1">
        <v>44246</v>
      </c>
      <c r="B1029" s="9">
        <f>nyse_gme_volume_by_exchange[[#This Row],[Off Exchange2]]/SUM(nyse_gme_volume_by_exchange[[#This Row],[NYSE National]:[LTSE]])</f>
        <v>0.43566490908995259</v>
      </c>
      <c r="C1029" s="12">
        <f>SUM(nyse_gme_volume_by_exchange[[#This Row],[NYSE National]:[LTSE]])</f>
        <v>59307416</v>
      </c>
      <c r="D1029" s="8">
        <v>247964</v>
      </c>
      <c r="E1029" s="8">
        <v>424536</v>
      </c>
      <c r="F1029" s="8">
        <v>127028</v>
      </c>
      <c r="G1029" s="8">
        <v>42284</v>
      </c>
      <c r="H1029" s="8">
        <v>228188</v>
      </c>
      <c r="I1029" s="8">
        <v>6912236</v>
      </c>
      <c r="J1029" s="8">
        <v>705116</v>
      </c>
      <c r="K1029" s="8">
        <v>616864</v>
      </c>
      <c r="L1029" s="8">
        <v>7032360</v>
      </c>
      <c r="M1029" s="8">
        <v>48048</v>
      </c>
      <c r="N1029" s="8">
        <v>5031636</v>
      </c>
      <c r="O1029" s="8">
        <v>25838160</v>
      </c>
      <c r="P1029" s="8">
        <v>752492</v>
      </c>
      <c r="Q1029" s="8">
        <v>240</v>
      </c>
      <c r="R1029" s="8">
        <v>8728224</v>
      </c>
      <c r="S1029" s="8">
        <v>2572040</v>
      </c>
      <c r="T1029" s="8">
        <v>0</v>
      </c>
    </row>
    <row r="1030" spans="1:20">
      <c r="A1030" s="1">
        <v>44245</v>
      </c>
      <c r="B1030" s="9">
        <f>nyse_gme_volume_by_exchange[[#This Row],[Off Exchange2]]/SUM(nyse_gme_volume_by_exchange[[#This Row],[NYSE National]:[LTSE]])</f>
        <v>0.46943883607544562</v>
      </c>
      <c r="C1030" s="12">
        <f>SUM(nyse_gme_volume_by_exchange[[#This Row],[NYSE National]:[LTSE]])</f>
        <v>96017220</v>
      </c>
      <c r="D1030" s="8">
        <v>293256</v>
      </c>
      <c r="E1030" s="8">
        <v>776516</v>
      </c>
      <c r="F1030" s="8">
        <v>618316</v>
      </c>
      <c r="G1030" s="8">
        <v>8372</v>
      </c>
      <c r="H1030" s="8">
        <v>619512</v>
      </c>
      <c r="I1030" s="8">
        <v>9837512</v>
      </c>
      <c r="J1030" s="8">
        <v>1582008</v>
      </c>
      <c r="K1030" s="8">
        <v>1123924</v>
      </c>
      <c r="L1030" s="8">
        <v>13214860</v>
      </c>
      <c r="M1030" s="8">
        <v>202652</v>
      </c>
      <c r="N1030" s="8">
        <v>7156948</v>
      </c>
      <c r="O1030" s="8">
        <v>45074212</v>
      </c>
      <c r="P1030" s="8">
        <v>787540</v>
      </c>
      <c r="Q1030" s="8">
        <v>400</v>
      </c>
      <c r="R1030" s="8">
        <v>11205500</v>
      </c>
      <c r="S1030" s="8">
        <v>3515692</v>
      </c>
      <c r="T1030" s="8">
        <v>0</v>
      </c>
    </row>
    <row r="1031" spans="1:20">
      <c r="A1031" s="1">
        <v>44244</v>
      </c>
      <c r="B1031" s="9">
        <f>nyse_gme_volume_by_exchange[[#This Row],[Off Exchange2]]/SUM(nyse_gme_volume_by_exchange[[#This Row],[NYSE National]:[LTSE]])</f>
        <v>0.41131914911998413</v>
      </c>
      <c r="C1031" s="12">
        <f>SUM(nyse_gme_volume_by_exchange[[#This Row],[NYSE National]:[LTSE]])</f>
        <v>37040240</v>
      </c>
      <c r="D1031" s="8">
        <v>80336</v>
      </c>
      <c r="E1031" s="8">
        <v>305620</v>
      </c>
      <c r="F1031" s="8">
        <v>86660</v>
      </c>
      <c r="G1031" s="8">
        <v>7164</v>
      </c>
      <c r="H1031" s="8">
        <v>248860</v>
      </c>
      <c r="I1031" s="8">
        <v>4747720</v>
      </c>
      <c r="J1031" s="8">
        <v>427092</v>
      </c>
      <c r="K1031" s="8">
        <v>680624</v>
      </c>
      <c r="L1031" s="8">
        <v>7275588</v>
      </c>
      <c r="M1031" s="8">
        <v>48124</v>
      </c>
      <c r="N1031" s="8">
        <v>2326236</v>
      </c>
      <c r="O1031" s="8">
        <v>15235360</v>
      </c>
      <c r="P1031" s="8">
        <v>8392</v>
      </c>
      <c r="Q1031" s="8">
        <v>13404</v>
      </c>
      <c r="R1031" s="8">
        <v>4172452</v>
      </c>
      <c r="S1031" s="8">
        <v>1376608</v>
      </c>
      <c r="T1031" s="8">
        <v>0</v>
      </c>
    </row>
    <row r="1032" spans="1:20">
      <c r="A1032" s="1">
        <v>44243</v>
      </c>
      <c r="B1032" s="9">
        <f>nyse_gme_volume_by_exchange[[#This Row],[Off Exchange2]]/SUM(nyse_gme_volume_by_exchange[[#This Row],[NYSE National]:[LTSE]])</f>
        <v>0.44352997174091774</v>
      </c>
      <c r="C1032" s="12">
        <f>SUM(nyse_gme_volume_by_exchange[[#This Row],[NYSE National]:[LTSE]])</f>
        <v>32698868</v>
      </c>
      <c r="D1032" s="8">
        <v>64064</v>
      </c>
      <c r="E1032" s="8">
        <v>238580</v>
      </c>
      <c r="F1032" s="8">
        <v>124228</v>
      </c>
      <c r="G1032" s="8">
        <v>4800</v>
      </c>
      <c r="H1032" s="8">
        <v>138828</v>
      </c>
      <c r="I1032" s="8">
        <v>4181712</v>
      </c>
      <c r="J1032" s="8">
        <v>326128</v>
      </c>
      <c r="K1032" s="8">
        <v>447232</v>
      </c>
      <c r="L1032" s="8">
        <v>6609072</v>
      </c>
      <c r="M1032" s="8">
        <v>55504</v>
      </c>
      <c r="N1032" s="8">
        <v>1760464</v>
      </c>
      <c r="O1032" s="8">
        <v>14502928</v>
      </c>
      <c r="P1032" s="8">
        <v>26644</v>
      </c>
      <c r="Q1032" s="8">
        <v>0</v>
      </c>
      <c r="R1032" s="8">
        <v>3206064</v>
      </c>
      <c r="S1032" s="8">
        <v>1012620</v>
      </c>
      <c r="T1032" s="8">
        <v>0</v>
      </c>
    </row>
    <row r="1033" spans="1:20">
      <c r="A1033" s="1">
        <v>44239</v>
      </c>
      <c r="B1033" s="9">
        <f>nyse_gme_volume_by_exchange[[#This Row],[Off Exchange2]]/SUM(nyse_gme_volume_by_exchange[[#This Row],[NYSE National]:[LTSE]])</f>
        <v>0.44425262331956139</v>
      </c>
      <c r="C1033" s="12">
        <f>SUM(nyse_gme_volume_by_exchange[[#This Row],[NYSE National]:[LTSE]])</f>
        <v>58278832</v>
      </c>
      <c r="D1033" s="8">
        <v>124732</v>
      </c>
      <c r="E1033" s="8">
        <v>527404</v>
      </c>
      <c r="F1033" s="8">
        <v>382504</v>
      </c>
      <c r="G1033" s="8">
        <v>18656</v>
      </c>
      <c r="H1033" s="8">
        <v>272152</v>
      </c>
      <c r="I1033" s="8">
        <v>6782544</v>
      </c>
      <c r="J1033" s="8">
        <v>2818712</v>
      </c>
      <c r="K1033" s="8">
        <v>655860</v>
      </c>
      <c r="L1033" s="8">
        <v>9225904</v>
      </c>
      <c r="M1033" s="8">
        <v>78232</v>
      </c>
      <c r="N1033" s="8">
        <v>3734752</v>
      </c>
      <c r="O1033" s="8">
        <v>25890524</v>
      </c>
      <c r="P1033" s="8">
        <v>802516</v>
      </c>
      <c r="Q1033" s="8">
        <v>0</v>
      </c>
      <c r="R1033" s="8">
        <v>5379624</v>
      </c>
      <c r="S1033" s="8">
        <v>1584716</v>
      </c>
      <c r="T1033" s="8">
        <v>0</v>
      </c>
    </row>
    <row r="1034" spans="1:20">
      <c r="A1034" s="1">
        <v>44238</v>
      </c>
      <c r="B1034" s="9">
        <f>nyse_gme_volume_by_exchange[[#This Row],[Off Exchange2]]/SUM(nyse_gme_volume_by_exchange[[#This Row],[NYSE National]:[LTSE]])</f>
        <v>0.4894150127428587</v>
      </c>
      <c r="C1034" s="12">
        <f>SUM(nyse_gme_volume_by_exchange[[#This Row],[NYSE National]:[LTSE]])</f>
        <v>52219052</v>
      </c>
      <c r="D1034" s="8">
        <v>56768</v>
      </c>
      <c r="E1034" s="8">
        <v>351872</v>
      </c>
      <c r="F1034" s="8">
        <v>245664</v>
      </c>
      <c r="G1034" s="8">
        <v>7484</v>
      </c>
      <c r="H1034" s="8">
        <v>370084</v>
      </c>
      <c r="I1034" s="8">
        <v>6080796</v>
      </c>
      <c r="J1034" s="8">
        <v>268868</v>
      </c>
      <c r="K1034" s="8">
        <v>652304</v>
      </c>
      <c r="L1034" s="8">
        <v>9532692</v>
      </c>
      <c r="M1034" s="8">
        <v>10128</v>
      </c>
      <c r="N1034" s="8">
        <v>2963212</v>
      </c>
      <c r="O1034" s="8">
        <v>25556788</v>
      </c>
      <c r="P1034" s="8">
        <v>524612</v>
      </c>
      <c r="Q1034" s="8">
        <v>400</v>
      </c>
      <c r="R1034" s="8">
        <v>4328144</v>
      </c>
      <c r="S1034" s="8">
        <v>1269236</v>
      </c>
      <c r="T1034" s="8">
        <v>0</v>
      </c>
    </row>
    <row r="1035" spans="1:20">
      <c r="A1035" s="1">
        <v>44237</v>
      </c>
      <c r="B1035" s="9">
        <f>nyse_gme_volume_by_exchange[[#This Row],[Off Exchange2]]/SUM(nyse_gme_volume_by_exchange[[#This Row],[NYSE National]:[LTSE]])</f>
        <v>0.51522963846286429</v>
      </c>
      <c r="C1035" s="12">
        <f>SUM(nyse_gme_volume_by_exchange[[#This Row],[NYSE National]:[LTSE]])</f>
        <v>145792824</v>
      </c>
      <c r="D1035" s="8">
        <v>484352</v>
      </c>
      <c r="E1035" s="8">
        <v>1197992</v>
      </c>
      <c r="F1035" s="8">
        <v>230636</v>
      </c>
      <c r="G1035" s="8">
        <v>40448</v>
      </c>
      <c r="H1035" s="8">
        <v>762988</v>
      </c>
      <c r="I1035" s="8">
        <v>15880740</v>
      </c>
      <c r="J1035" s="8">
        <v>1038952</v>
      </c>
      <c r="K1035" s="8">
        <v>667876</v>
      </c>
      <c r="L1035" s="8">
        <v>24192300</v>
      </c>
      <c r="M1035" s="8">
        <v>121184</v>
      </c>
      <c r="N1035" s="8">
        <v>6917248</v>
      </c>
      <c r="O1035" s="8">
        <v>75116784</v>
      </c>
      <c r="P1035" s="8">
        <v>600000</v>
      </c>
      <c r="Q1035" s="8">
        <v>528</v>
      </c>
      <c r="R1035" s="8">
        <v>14747044</v>
      </c>
      <c r="S1035" s="8">
        <v>3793752</v>
      </c>
      <c r="T1035" s="8">
        <v>0</v>
      </c>
    </row>
    <row r="1036" spans="1:20">
      <c r="A1036" s="1">
        <v>44236</v>
      </c>
      <c r="B1036" s="9">
        <f>nyse_gme_volume_by_exchange[[#This Row],[Off Exchange2]]/SUM(nyse_gme_volume_by_exchange[[#This Row],[NYSE National]:[LTSE]])</f>
        <v>0.47333894486133454</v>
      </c>
      <c r="C1036" s="12">
        <f>SUM(nyse_gme_volume_by_exchange[[#This Row],[NYSE National]:[LTSE]])</f>
        <v>107350440</v>
      </c>
      <c r="D1036" s="8">
        <v>922060</v>
      </c>
      <c r="E1036" s="8">
        <v>920384</v>
      </c>
      <c r="F1036" s="8">
        <v>439304</v>
      </c>
      <c r="G1036" s="8">
        <v>20676</v>
      </c>
      <c r="H1036" s="8">
        <v>381012</v>
      </c>
      <c r="I1036" s="8">
        <v>12047412</v>
      </c>
      <c r="J1036" s="8">
        <v>1097648</v>
      </c>
      <c r="K1036" s="8">
        <v>451616</v>
      </c>
      <c r="L1036" s="8">
        <v>17370204</v>
      </c>
      <c r="M1036" s="8">
        <v>111856</v>
      </c>
      <c r="N1036" s="8">
        <v>7189376</v>
      </c>
      <c r="O1036" s="8">
        <v>50813144</v>
      </c>
      <c r="P1036" s="8">
        <v>2800</v>
      </c>
      <c r="Q1036" s="8">
        <v>1592</v>
      </c>
      <c r="R1036" s="8">
        <v>12343064</v>
      </c>
      <c r="S1036" s="8">
        <v>3238292</v>
      </c>
      <c r="T1036" s="8">
        <v>0</v>
      </c>
    </row>
    <row r="1037" spans="1:20">
      <c r="A1037" s="1">
        <v>44235</v>
      </c>
      <c r="B1037" s="9">
        <f>nyse_gme_volume_by_exchange[[#This Row],[Off Exchange2]]/SUM(nyse_gme_volume_by_exchange[[#This Row],[NYSE National]:[LTSE]])</f>
        <v>0.4570751056361394</v>
      </c>
      <c r="C1037" s="12">
        <f>SUM(nyse_gme_volume_by_exchange[[#This Row],[NYSE National]:[LTSE]])</f>
        <v>102714848</v>
      </c>
      <c r="D1037" s="8">
        <v>88920</v>
      </c>
      <c r="E1037" s="8">
        <v>392316</v>
      </c>
      <c r="F1037" s="8">
        <v>268464</v>
      </c>
      <c r="G1037" s="8">
        <v>41032</v>
      </c>
      <c r="H1037" s="8">
        <v>477340</v>
      </c>
      <c r="I1037" s="8">
        <v>11487708</v>
      </c>
      <c r="J1037" s="8">
        <v>590644</v>
      </c>
      <c r="K1037" s="8">
        <v>825048</v>
      </c>
      <c r="L1037" s="8">
        <v>18794952</v>
      </c>
      <c r="M1037" s="8">
        <v>176876</v>
      </c>
      <c r="N1037" s="8">
        <v>6639248</v>
      </c>
      <c r="O1037" s="8">
        <v>46948400</v>
      </c>
      <c r="P1037" s="8">
        <v>813156</v>
      </c>
      <c r="Q1037" s="8">
        <v>4</v>
      </c>
      <c r="R1037" s="8">
        <v>11943464</v>
      </c>
      <c r="S1037" s="8">
        <v>3227276</v>
      </c>
      <c r="T1037" s="8">
        <v>0</v>
      </c>
    </row>
    <row r="1038" spans="1:20">
      <c r="A1038" s="1">
        <v>44232</v>
      </c>
      <c r="B1038" s="9">
        <f>nyse_gme_volume_by_exchange[[#This Row],[Off Exchange2]]/SUM(nyse_gme_volume_by_exchange[[#This Row],[NYSE National]:[LTSE]])</f>
        <v>0.43853025725690731</v>
      </c>
      <c r="C1038" s="12">
        <f>SUM(nyse_gme_volume_by_exchange[[#This Row],[NYSE National]:[LTSE]])</f>
        <v>325147188</v>
      </c>
      <c r="D1038" s="8">
        <v>1211280</v>
      </c>
      <c r="E1038" s="8">
        <v>2345752</v>
      </c>
      <c r="F1038" s="8">
        <v>1612656</v>
      </c>
      <c r="G1038" s="8">
        <v>167640</v>
      </c>
      <c r="H1038" s="8">
        <v>3052008</v>
      </c>
      <c r="I1038" s="8">
        <v>42770716</v>
      </c>
      <c r="J1038" s="8">
        <v>2755948</v>
      </c>
      <c r="K1038" s="8">
        <v>2826652</v>
      </c>
      <c r="L1038" s="8">
        <v>47267076</v>
      </c>
      <c r="M1038" s="8">
        <v>289488</v>
      </c>
      <c r="N1038" s="8">
        <v>25193152</v>
      </c>
      <c r="O1038" s="8">
        <v>142586880</v>
      </c>
      <c r="P1038" s="8">
        <v>967112</v>
      </c>
      <c r="Q1038" s="8">
        <v>584</v>
      </c>
      <c r="R1038" s="8">
        <v>42368120</v>
      </c>
      <c r="S1038" s="8">
        <v>9732124</v>
      </c>
      <c r="T1038" s="8">
        <v>0</v>
      </c>
    </row>
    <row r="1039" spans="1:20">
      <c r="A1039" s="1">
        <v>44231</v>
      </c>
      <c r="B1039" s="9">
        <f>nyse_gme_volume_by_exchange[[#This Row],[Off Exchange2]]/SUM(nyse_gme_volume_by_exchange[[#This Row],[NYSE National]:[LTSE]])</f>
        <v>0.46516105765618981</v>
      </c>
      <c r="C1039" s="12">
        <f>SUM(nyse_gme_volume_by_exchange[[#This Row],[NYSE National]:[LTSE]])</f>
        <v>249716536</v>
      </c>
      <c r="D1039" s="8">
        <v>679364</v>
      </c>
      <c r="E1039" s="8">
        <v>1470140</v>
      </c>
      <c r="F1039" s="8">
        <v>299628</v>
      </c>
      <c r="G1039" s="8">
        <v>109892</v>
      </c>
      <c r="H1039" s="8">
        <v>1421740</v>
      </c>
      <c r="I1039" s="8">
        <v>29161292</v>
      </c>
      <c r="J1039" s="8">
        <v>2213900</v>
      </c>
      <c r="K1039" s="8">
        <v>1456588</v>
      </c>
      <c r="L1039" s="8">
        <v>41217252</v>
      </c>
      <c r="M1039" s="8">
        <v>200196</v>
      </c>
      <c r="N1039" s="8">
        <v>17313708</v>
      </c>
      <c r="O1039" s="8">
        <v>116158408</v>
      </c>
      <c r="P1039" s="8">
        <v>1027356</v>
      </c>
      <c r="Q1039" s="8">
        <v>1560</v>
      </c>
      <c r="R1039" s="8">
        <v>30812752</v>
      </c>
      <c r="S1039" s="8">
        <v>6172760</v>
      </c>
      <c r="T1039" s="8">
        <v>0</v>
      </c>
    </row>
    <row r="1040" spans="1:20">
      <c r="A1040" s="1">
        <v>44230</v>
      </c>
      <c r="B1040" s="9">
        <f>nyse_gme_volume_by_exchange[[#This Row],[Off Exchange2]]/SUM(nyse_gme_volume_by_exchange[[#This Row],[NYSE National]:[LTSE]])</f>
        <v>0.43339986373163975</v>
      </c>
      <c r="C1040" s="12">
        <f>SUM(nyse_gme_volume_by_exchange[[#This Row],[NYSE National]:[LTSE]])</f>
        <v>170763044</v>
      </c>
      <c r="D1040" s="8">
        <v>508752</v>
      </c>
      <c r="E1040" s="8">
        <v>815252</v>
      </c>
      <c r="F1040" s="8">
        <v>209720</v>
      </c>
      <c r="G1040" s="8">
        <v>77796</v>
      </c>
      <c r="H1040" s="8">
        <v>1121760</v>
      </c>
      <c r="I1040" s="8">
        <v>18901072</v>
      </c>
      <c r="J1040" s="8">
        <v>1696436</v>
      </c>
      <c r="K1040" s="8">
        <v>977792</v>
      </c>
      <c r="L1040" s="8">
        <v>27589872</v>
      </c>
      <c r="M1040" s="8">
        <v>146700</v>
      </c>
      <c r="N1040" s="8">
        <v>15596708</v>
      </c>
      <c r="O1040" s="8">
        <v>74008680</v>
      </c>
      <c r="P1040" s="8">
        <v>518092</v>
      </c>
      <c r="Q1040" s="8">
        <v>528</v>
      </c>
      <c r="R1040" s="8">
        <v>24391324</v>
      </c>
      <c r="S1040" s="8">
        <v>4202560</v>
      </c>
      <c r="T1040" s="8">
        <v>0</v>
      </c>
    </row>
    <row r="1041" spans="1:20">
      <c r="A1041" s="1">
        <v>44229</v>
      </c>
      <c r="B1041" s="9">
        <f>nyse_gme_volume_by_exchange[[#This Row],[Off Exchange2]]/SUM(nyse_gme_volume_by_exchange[[#This Row],[NYSE National]:[LTSE]])</f>
        <v>0.39384117496296411</v>
      </c>
      <c r="C1041" s="12">
        <f>SUM(nyse_gme_volume_by_exchange[[#This Row],[NYSE National]:[LTSE]])</f>
        <v>312591572</v>
      </c>
      <c r="D1041" s="8">
        <v>1009264</v>
      </c>
      <c r="E1041" s="8">
        <v>3775352</v>
      </c>
      <c r="F1041" s="8">
        <v>343480</v>
      </c>
      <c r="G1041" s="8">
        <v>239968</v>
      </c>
      <c r="H1041" s="8">
        <v>3214992</v>
      </c>
      <c r="I1041" s="8">
        <v>42834068</v>
      </c>
      <c r="J1041" s="8">
        <v>5081900</v>
      </c>
      <c r="K1041" s="8">
        <v>3526436</v>
      </c>
      <c r="L1041" s="8">
        <v>45270680</v>
      </c>
      <c r="M1041" s="8">
        <v>208304</v>
      </c>
      <c r="N1041" s="8">
        <v>28606956</v>
      </c>
      <c r="O1041" s="8">
        <v>123111432</v>
      </c>
      <c r="P1041" s="8">
        <v>394924</v>
      </c>
      <c r="Q1041" s="8">
        <v>1084</v>
      </c>
      <c r="R1041" s="8">
        <v>46011020</v>
      </c>
      <c r="S1041" s="8">
        <v>8961712</v>
      </c>
      <c r="T1041" s="8">
        <v>0</v>
      </c>
    </row>
    <row r="1042" spans="1:20">
      <c r="A1042" s="1">
        <v>44228</v>
      </c>
      <c r="B1042" s="9">
        <f>nyse_gme_volume_by_exchange[[#This Row],[Off Exchange2]]/SUM(nyse_gme_volume_by_exchange[[#This Row],[NYSE National]:[LTSE]])</f>
        <v>0.3635190712066384</v>
      </c>
      <c r="C1042" s="12">
        <f>SUM(nyse_gme_volume_by_exchange[[#This Row],[NYSE National]:[LTSE]])</f>
        <v>149494264</v>
      </c>
      <c r="D1042" s="8">
        <v>473564</v>
      </c>
      <c r="E1042" s="8">
        <v>1302600</v>
      </c>
      <c r="F1042" s="8">
        <v>519076</v>
      </c>
      <c r="G1042" s="8">
        <v>86820</v>
      </c>
      <c r="H1042" s="8">
        <v>1548920</v>
      </c>
      <c r="I1042" s="8">
        <v>18301028</v>
      </c>
      <c r="J1042" s="8">
        <v>1967776</v>
      </c>
      <c r="K1042" s="8">
        <v>1713872</v>
      </c>
      <c r="L1042" s="8">
        <v>17613464</v>
      </c>
      <c r="M1042" s="8">
        <v>112652</v>
      </c>
      <c r="N1042" s="8">
        <v>22636804</v>
      </c>
      <c r="O1042" s="8">
        <v>54344016</v>
      </c>
      <c r="P1042" s="8">
        <v>375920</v>
      </c>
      <c r="Q1042" s="8">
        <v>144</v>
      </c>
      <c r="R1042" s="8">
        <v>24220604</v>
      </c>
      <c r="S1042" s="8">
        <v>4277004</v>
      </c>
      <c r="T1042" s="8">
        <v>0</v>
      </c>
    </row>
    <row r="1043" spans="1:20">
      <c r="A1043" s="1">
        <v>44225</v>
      </c>
      <c r="B1043" s="9">
        <f>nyse_gme_volume_by_exchange[[#This Row],[Off Exchange2]]/SUM(nyse_gme_volume_by_exchange[[#This Row],[NYSE National]:[LTSE]])</f>
        <v>0.33723694451099018</v>
      </c>
      <c r="C1043" s="12">
        <f>SUM(nyse_gme_volume_by_exchange[[#This Row],[NYSE National]:[LTSE]])</f>
        <v>202183388</v>
      </c>
      <c r="D1043" s="8">
        <v>357268</v>
      </c>
      <c r="E1043" s="8">
        <v>1485364</v>
      </c>
      <c r="F1043" s="8">
        <v>933796</v>
      </c>
      <c r="G1043" s="8">
        <v>286064</v>
      </c>
      <c r="H1043" s="8">
        <v>1617108</v>
      </c>
      <c r="I1043" s="8">
        <v>28966336</v>
      </c>
      <c r="J1043" s="8">
        <v>2457984</v>
      </c>
      <c r="K1043" s="8">
        <v>2201596</v>
      </c>
      <c r="L1043" s="8">
        <v>23510464</v>
      </c>
      <c r="M1043" s="8">
        <v>143824</v>
      </c>
      <c r="N1043" s="8">
        <v>29212972</v>
      </c>
      <c r="O1043" s="8">
        <v>68183708</v>
      </c>
      <c r="P1043" s="8">
        <v>469812</v>
      </c>
      <c r="Q1043" s="8">
        <v>11608</v>
      </c>
      <c r="R1043" s="8">
        <v>35448432</v>
      </c>
      <c r="S1043" s="8">
        <v>6895404</v>
      </c>
      <c r="T1043" s="8">
        <v>1648</v>
      </c>
    </row>
    <row r="1044" spans="1:20">
      <c r="A1044" s="1">
        <v>44224</v>
      </c>
      <c r="B1044" s="9">
        <f>nyse_gme_volume_by_exchange[[#This Row],[Off Exchange2]]/SUM(nyse_gme_volume_by_exchange[[#This Row],[NYSE National]:[LTSE]])</f>
        <v>0.34450985359016778</v>
      </c>
      <c r="C1044" s="12">
        <f>SUM(nyse_gme_volume_by_exchange[[#This Row],[NYSE National]:[LTSE]])</f>
        <v>235269172</v>
      </c>
      <c r="D1044" s="8">
        <v>918608</v>
      </c>
      <c r="E1044" s="8">
        <v>1988452</v>
      </c>
      <c r="F1044" s="8">
        <v>664412</v>
      </c>
      <c r="G1044" s="8">
        <v>260376</v>
      </c>
      <c r="H1044" s="8">
        <v>2034208</v>
      </c>
      <c r="I1044" s="8">
        <v>40491720</v>
      </c>
      <c r="J1044" s="8">
        <v>2583288</v>
      </c>
      <c r="K1044" s="8">
        <v>3800888</v>
      </c>
      <c r="L1044" s="8">
        <v>17724560</v>
      </c>
      <c r="M1044" s="8">
        <v>88372</v>
      </c>
      <c r="N1044" s="8">
        <v>39587336</v>
      </c>
      <c r="O1044" s="8">
        <v>81052548</v>
      </c>
      <c r="P1044" s="8">
        <v>592788</v>
      </c>
      <c r="Q1044" s="8">
        <v>4988</v>
      </c>
      <c r="R1044" s="8">
        <v>37764992</v>
      </c>
      <c r="S1044" s="8">
        <v>5711636</v>
      </c>
      <c r="T1044" s="8">
        <v>0</v>
      </c>
    </row>
    <row r="1045" spans="1:20">
      <c r="A1045" s="1">
        <v>44223</v>
      </c>
      <c r="B1045" s="9">
        <f>nyse_gme_volume_by_exchange[[#This Row],[Off Exchange2]]/SUM(nyse_gme_volume_by_exchange[[#This Row],[NYSE National]:[LTSE]])</f>
        <v>0.33565326368712811</v>
      </c>
      <c r="C1045" s="12">
        <f>SUM(nyse_gme_volume_by_exchange[[#This Row],[NYSE National]:[LTSE]])</f>
        <v>373540524</v>
      </c>
      <c r="D1045" s="8">
        <v>1218524</v>
      </c>
      <c r="E1045" s="8">
        <v>3499892</v>
      </c>
      <c r="F1045" s="8">
        <v>2497932</v>
      </c>
      <c r="G1045" s="8">
        <v>700588</v>
      </c>
      <c r="H1045" s="8">
        <v>4537520</v>
      </c>
      <c r="I1045" s="8">
        <v>44114896</v>
      </c>
      <c r="J1045" s="8">
        <v>6281816</v>
      </c>
      <c r="K1045" s="8">
        <v>4050704</v>
      </c>
      <c r="L1045" s="8">
        <v>41391892</v>
      </c>
      <c r="M1045" s="8">
        <v>301840</v>
      </c>
      <c r="N1045" s="8">
        <v>54526928</v>
      </c>
      <c r="O1045" s="8">
        <v>125380096</v>
      </c>
      <c r="P1045" s="8">
        <v>27320</v>
      </c>
      <c r="Q1045" s="8">
        <v>18868</v>
      </c>
      <c r="R1045" s="8">
        <v>71484440</v>
      </c>
      <c r="S1045" s="8">
        <v>13504672</v>
      </c>
      <c r="T1045" s="8">
        <v>2596</v>
      </c>
    </row>
    <row r="1046" spans="1:20">
      <c r="A1046" s="1">
        <v>44222</v>
      </c>
      <c r="B1046" s="9">
        <f>nyse_gme_volume_by_exchange[[#This Row],[Off Exchange2]]/SUM(nyse_gme_volume_by_exchange[[#This Row],[NYSE National]:[LTSE]])</f>
        <v>0.48031834398013085</v>
      </c>
      <c r="C1046" s="12">
        <f>SUM(nyse_gme_volume_by_exchange[[#This Row],[NYSE National]:[LTSE]])</f>
        <v>714150272</v>
      </c>
      <c r="D1046" s="8">
        <v>1775220</v>
      </c>
      <c r="E1046" s="8">
        <v>4959448</v>
      </c>
      <c r="F1046" s="8">
        <v>3024904</v>
      </c>
      <c r="G1046" s="8">
        <v>1227992</v>
      </c>
      <c r="H1046" s="8">
        <v>8886828</v>
      </c>
      <c r="I1046" s="8">
        <v>76119956</v>
      </c>
      <c r="J1046" s="8">
        <v>10819064</v>
      </c>
      <c r="K1046" s="8">
        <v>6412996</v>
      </c>
      <c r="L1046" s="8">
        <v>79367988</v>
      </c>
      <c r="M1046" s="8">
        <v>1011336</v>
      </c>
      <c r="N1046" s="8">
        <v>68377064</v>
      </c>
      <c r="O1046" s="8">
        <v>343019476</v>
      </c>
      <c r="P1046" s="8">
        <v>23348</v>
      </c>
      <c r="Q1046" s="8">
        <v>249664</v>
      </c>
      <c r="R1046" s="8">
        <v>89055792</v>
      </c>
      <c r="S1046" s="8">
        <v>19819196</v>
      </c>
      <c r="T1046" s="8">
        <v>0</v>
      </c>
    </row>
    <row r="1047" spans="1:20">
      <c r="A1047" s="1">
        <v>44221</v>
      </c>
      <c r="B1047" s="9">
        <f>nyse_gme_volume_by_exchange[[#This Row],[Off Exchange2]]/SUM(nyse_gme_volume_by_exchange[[#This Row],[NYSE National]:[LTSE]])</f>
        <v>0.4157847958455988</v>
      </c>
      <c r="C1047" s="12">
        <f>SUM(nyse_gme_volume_by_exchange[[#This Row],[NYSE National]:[LTSE]])</f>
        <v>711520688</v>
      </c>
      <c r="D1047" s="8">
        <v>2006004</v>
      </c>
      <c r="E1047" s="8">
        <v>8944476</v>
      </c>
      <c r="F1047" s="8">
        <v>4645576</v>
      </c>
      <c r="G1047" s="8">
        <v>562768</v>
      </c>
      <c r="H1047" s="8">
        <v>14559356</v>
      </c>
      <c r="I1047" s="8">
        <v>98820256</v>
      </c>
      <c r="J1047" s="8">
        <v>15212408</v>
      </c>
      <c r="K1047" s="8">
        <v>9977280</v>
      </c>
      <c r="L1047" s="8">
        <v>73736664</v>
      </c>
      <c r="M1047" s="8">
        <v>618796</v>
      </c>
      <c r="N1047" s="8">
        <v>62442796</v>
      </c>
      <c r="O1047" s="8">
        <v>295839484</v>
      </c>
      <c r="P1047" s="8">
        <v>250672</v>
      </c>
      <c r="Q1047" s="8">
        <v>45040</v>
      </c>
      <c r="R1047" s="8">
        <v>103312264</v>
      </c>
      <c r="S1047" s="8">
        <v>20546848</v>
      </c>
      <c r="T1047" s="8">
        <v>0</v>
      </c>
    </row>
    <row r="1048" spans="1:20">
      <c r="A1048" s="1">
        <v>44218</v>
      </c>
      <c r="B1048" s="9">
        <f>nyse_gme_volume_by_exchange[[#This Row],[Off Exchange2]]/SUM(nyse_gme_volume_by_exchange[[#This Row],[NYSE National]:[LTSE]])</f>
        <v>0.49738469335918234</v>
      </c>
      <c r="C1048" s="12">
        <f>SUM(nyse_gme_volume_by_exchange[[#This Row],[NYSE National]:[LTSE]])</f>
        <v>788604276</v>
      </c>
      <c r="D1048" s="8">
        <v>2987460</v>
      </c>
      <c r="E1048" s="8">
        <v>7715028</v>
      </c>
      <c r="F1048" s="8">
        <v>2104800</v>
      </c>
      <c r="G1048" s="8">
        <v>718324</v>
      </c>
      <c r="H1048" s="8">
        <v>9680892</v>
      </c>
      <c r="I1048" s="8">
        <v>79347568</v>
      </c>
      <c r="J1048" s="8">
        <v>14356876</v>
      </c>
      <c r="K1048" s="8">
        <v>9585680</v>
      </c>
      <c r="L1048" s="8">
        <v>83115160</v>
      </c>
      <c r="M1048" s="8">
        <v>1277132</v>
      </c>
      <c r="N1048" s="8">
        <v>46671316</v>
      </c>
      <c r="O1048" s="8">
        <v>392239696</v>
      </c>
      <c r="P1048" s="8">
        <v>334248</v>
      </c>
      <c r="Q1048" s="8">
        <v>28268</v>
      </c>
      <c r="R1048" s="8">
        <v>108756316</v>
      </c>
      <c r="S1048" s="8">
        <v>29685512</v>
      </c>
      <c r="T1048" s="8">
        <v>0</v>
      </c>
    </row>
    <row r="1049" spans="1:20">
      <c r="A1049" s="1">
        <v>44217</v>
      </c>
      <c r="B1049" s="9">
        <f>nyse_gme_volume_by_exchange[[#This Row],[Off Exchange2]]/SUM(nyse_gme_volume_by_exchange[[#This Row],[NYSE National]:[LTSE]])</f>
        <v>0.62554393940941666</v>
      </c>
      <c r="C1049" s="12">
        <f>SUM(nyse_gme_volume_by_exchange[[#This Row],[NYSE National]:[LTSE]])</f>
        <v>228291052</v>
      </c>
      <c r="D1049" s="8">
        <v>840124</v>
      </c>
      <c r="E1049" s="8">
        <v>1030268</v>
      </c>
      <c r="F1049" s="8">
        <v>415740</v>
      </c>
      <c r="G1049" s="8">
        <v>39316</v>
      </c>
      <c r="H1049" s="8">
        <v>729088</v>
      </c>
      <c r="I1049" s="8">
        <v>18588136</v>
      </c>
      <c r="J1049" s="8">
        <v>2619516</v>
      </c>
      <c r="K1049" s="8">
        <v>1646160</v>
      </c>
      <c r="L1049" s="8">
        <v>21285044</v>
      </c>
      <c r="M1049" s="8">
        <v>81368</v>
      </c>
      <c r="N1049" s="8">
        <v>11532856</v>
      </c>
      <c r="O1049" s="8">
        <v>142806084</v>
      </c>
      <c r="P1049" s="8">
        <v>264416</v>
      </c>
      <c r="Q1049" s="8">
        <v>57976</v>
      </c>
      <c r="R1049" s="8">
        <v>19511492</v>
      </c>
      <c r="S1049" s="8">
        <v>6843468</v>
      </c>
      <c r="T1049" s="8">
        <v>0</v>
      </c>
    </row>
    <row r="1050" spans="1:20">
      <c r="A1050" s="1">
        <v>44216</v>
      </c>
      <c r="B1050" s="9">
        <f>nyse_gme_volume_by_exchange[[#This Row],[Off Exchange2]]/SUM(nyse_gme_volume_by_exchange[[#This Row],[NYSE National]:[LTSE]])</f>
        <v>0.59544740603611934</v>
      </c>
      <c r="C1050" s="12">
        <f>SUM(nyse_gme_volume_by_exchange[[#This Row],[NYSE National]:[LTSE]])</f>
        <v>133843344</v>
      </c>
      <c r="D1050" s="8">
        <v>129404</v>
      </c>
      <c r="E1050" s="8">
        <v>301796</v>
      </c>
      <c r="F1050" s="8">
        <v>197900</v>
      </c>
      <c r="G1050" s="8">
        <v>41712</v>
      </c>
      <c r="H1050" s="8">
        <v>456920</v>
      </c>
      <c r="I1050" s="8">
        <v>12834040</v>
      </c>
      <c r="J1050" s="8">
        <v>1920744</v>
      </c>
      <c r="K1050" s="8">
        <v>811692</v>
      </c>
      <c r="L1050" s="8">
        <v>14546844</v>
      </c>
      <c r="M1050" s="8">
        <v>42144</v>
      </c>
      <c r="N1050" s="8">
        <v>6375152</v>
      </c>
      <c r="O1050" s="8">
        <v>79696672</v>
      </c>
      <c r="P1050" s="8">
        <v>149676</v>
      </c>
      <c r="Q1050" s="8">
        <v>61812</v>
      </c>
      <c r="R1050" s="8">
        <v>12034380</v>
      </c>
      <c r="S1050" s="8">
        <v>4242456</v>
      </c>
      <c r="T1050" s="8">
        <v>0</v>
      </c>
    </row>
    <row r="1051" spans="1:20">
      <c r="A1051" s="1">
        <v>44215</v>
      </c>
      <c r="B1051" s="9">
        <f>nyse_gme_volume_by_exchange[[#This Row],[Off Exchange2]]/SUM(nyse_gme_volume_by_exchange[[#This Row],[NYSE National]:[LTSE]])</f>
        <v>0.6117481336870163</v>
      </c>
      <c r="C1051" s="12">
        <f>SUM(nyse_gme_volume_by_exchange[[#This Row],[NYSE National]:[LTSE]])</f>
        <v>298813760</v>
      </c>
      <c r="D1051" s="8">
        <v>776064</v>
      </c>
      <c r="E1051" s="8">
        <v>1364400</v>
      </c>
      <c r="F1051" s="8">
        <v>144456</v>
      </c>
      <c r="G1051" s="8">
        <v>103732</v>
      </c>
      <c r="H1051" s="8">
        <v>1543996</v>
      </c>
      <c r="I1051" s="8">
        <v>24519928</v>
      </c>
      <c r="J1051" s="8">
        <v>3299384</v>
      </c>
      <c r="K1051" s="8">
        <v>2325052</v>
      </c>
      <c r="L1051" s="8">
        <v>29317428</v>
      </c>
      <c r="M1051" s="8">
        <v>62880</v>
      </c>
      <c r="N1051" s="8">
        <v>16231236</v>
      </c>
      <c r="O1051" s="8">
        <v>182798760</v>
      </c>
      <c r="P1051" s="8">
        <v>224240</v>
      </c>
      <c r="Q1051" s="8">
        <v>54816</v>
      </c>
      <c r="R1051" s="8">
        <v>27953016</v>
      </c>
      <c r="S1051" s="8">
        <v>8094372</v>
      </c>
      <c r="T1051" s="8">
        <v>0</v>
      </c>
    </row>
    <row r="1052" spans="1:20">
      <c r="A1052" s="1">
        <v>44211</v>
      </c>
      <c r="B1052" s="9">
        <f>nyse_gme_volume_by_exchange[[#This Row],[Off Exchange2]]/SUM(nyse_gme_volume_by_exchange[[#This Row],[NYSE National]:[LTSE]])</f>
        <v>0.58014549226337753</v>
      </c>
      <c r="C1052" s="12">
        <f>SUM(nyse_gme_volume_by_exchange[[#This Row],[NYSE National]:[LTSE]])</f>
        <v>187450792</v>
      </c>
      <c r="D1052" s="8">
        <v>358184</v>
      </c>
      <c r="E1052" s="8">
        <v>720076</v>
      </c>
      <c r="F1052" s="8">
        <v>247304</v>
      </c>
      <c r="G1052" s="8">
        <v>120724</v>
      </c>
      <c r="H1052" s="8">
        <v>980444</v>
      </c>
      <c r="I1052" s="8">
        <v>17521160</v>
      </c>
      <c r="J1052" s="8">
        <v>3013280</v>
      </c>
      <c r="K1052" s="8">
        <v>1122428</v>
      </c>
      <c r="L1052" s="8">
        <v>21486912</v>
      </c>
      <c r="M1052" s="8">
        <v>139164</v>
      </c>
      <c r="N1052" s="8">
        <v>9019248</v>
      </c>
      <c r="O1052" s="8">
        <v>108748732</v>
      </c>
      <c r="P1052" s="8">
        <v>72476</v>
      </c>
      <c r="Q1052" s="8">
        <v>160764</v>
      </c>
      <c r="R1052" s="8">
        <v>17112968</v>
      </c>
      <c r="S1052" s="8">
        <v>6626928</v>
      </c>
      <c r="T1052" s="8">
        <v>0</v>
      </c>
    </row>
    <row r="1053" spans="1:20">
      <c r="A1053" s="1">
        <v>44210</v>
      </c>
      <c r="B1053" s="9">
        <f>nyse_gme_volume_by_exchange[[#This Row],[Off Exchange2]]/SUM(nyse_gme_volume_by_exchange[[#This Row],[NYSE National]:[LTSE]])</f>
        <v>0.58629466362696558</v>
      </c>
      <c r="C1053" s="12">
        <f>SUM(nyse_gme_volume_by_exchange[[#This Row],[NYSE National]:[LTSE]])</f>
        <v>374642100</v>
      </c>
      <c r="D1053" s="8">
        <v>192692</v>
      </c>
      <c r="E1053" s="8">
        <v>1376764</v>
      </c>
      <c r="F1053" s="8">
        <v>330832</v>
      </c>
      <c r="G1053" s="8">
        <v>179136</v>
      </c>
      <c r="H1053" s="8">
        <v>1651536</v>
      </c>
      <c r="I1053" s="8">
        <v>35880120</v>
      </c>
      <c r="J1053" s="8">
        <v>4389804</v>
      </c>
      <c r="K1053" s="8">
        <v>1806640</v>
      </c>
      <c r="L1053" s="8">
        <v>40071804</v>
      </c>
      <c r="M1053" s="8">
        <v>216484</v>
      </c>
      <c r="N1053" s="8">
        <v>21546196</v>
      </c>
      <c r="O1053" s="8">
        <v>219650664</v>
      </c>
      <c r="P1053" s="8">
        <v>457388</v>
      </c>
      <c r="Q1053" s="8">
        <v>232436</v>
      </c>
      <c r="R1053" s="8">
        <v>34644140</v>
      </c>
      <c r="S1053" s="8">
        <v>12015464</v>
      </c>
      <c r="T1053" s="8">
        <v>0</v>
      </c>
    </row>
    <row r="1054" spans="1:20">
      <c r="A1054" s="1">
        <v>44209</v>
      </c>
      <c r="B1054" s="9">
        <f>nyse_gme_volume_by_exchange[[#This Row],[Off Exchange2]]/SUM(nyse_gme_volume_by_exchange[[#This Row],[NYSE National]:[LTSE]])</f>
        <v>0.60336841412348274</v>
      </c>
      <c r="C1054" s="12">
        <f>SUM(nyse_gme_volume_by_exchange[[#This Row],[NYSE National]:[LTSE]])</f>
        <v>578000664</v>
      </c>
      <c r="D1054" s="8">
        <v>957920</v>
      </c>
      <c r="E1054" s="8">
        <v>2342988</v>
      </c>
      <c r="F1054" s="8">
        <v>786972</v>
      </c>
      <c r="G1054" s="8">
        <v>221972</v>
      </c>
      <c r="H1054" s="8">
        <v>3379248</v>
      </c>
      <c r="I1054" s="8">
        <v>42734844</v>
      </c>
      <c r="J1054" s="8">
        <v>10094328</v>
      </c>
      <c r="K1054" s="8">
        <v>4123864</v>
      </c>
      <c r="L1054" s="8">
        <v>62891376</v>
      </c>
      <c r="M1054" s="8">
        <v>564752</v>
      </c>
      <c r="N1054" s="8">
        <v>28755720</v>
      </c>
      <c r="O1054" s="8">
        <v>348747344</v>
      </c>
      <c r="P1054" s="8">
        <v>74712</v>
      </c>
      <c r="Q1054" s="8">
        <v>31824</v>
      </c>
      <c r="R1054" s="8">
        <v>53874788</v>
      </c>
      <c r="S1054" s="8">
        <v>18418012</v>
      </c>
      <c r="T1054" s="8">
        <v>0</v>
      </c>
    </row>
    <row r="1055" spans="1:20">
      <c r="A1055" s="1">
        <v>44208</v>
      </c>
      <c r="B1055" s="9">
        <f>nyse_gme_volume_by_exchange[[#This Row],[Off Exchange2]]/SUM(nyse_gme_volume_by_exchange[[#This Row],[NYSE National]:[LTSE]])</f>
        <v>0.42368473791066424</v>
      </c>
      <c r="C1055" s="12">
        <f>SUM(nyse_gme_volume_by_exchange[[#This Row],[NYSE National]:[LTSE]])</f>
        <v>28242660</v>
      </c>
      <c r="D1055" s="8">
        <v>112412</v>
      </c>
      <c r="E1055" s="8">
        <v>155536</v>
      </c>
      <c r="F1055" s="8">
        <v>85512</v>
      </c>
      <c r="G1055" s="8">
        <v>53492</v>
      </c>
      <c r="H1055" s="8">
        <v>66104</v>
      </c>
      <c r="I1055" s="8">
        <v>5152096</v>
      </c>
      <c r="J1055" s="8">
        <v>347128</v>
      </c>
      <c r="K1055" s="8">
        <v>557448</v>
      </c>
      <c r="L1055" s="8">
        <v>2643312</v>
      </c>
      <c r="M1055" s="8">
        <v>20296</v>
      </c>
      <c r="N1055" s="8">
        <v>1624452</v>
      </c>
      <c r="O1055" s="8">
        <v>11965984</v>
      </c>
      <c r="P1055" s="8">
        <v>112</v>
      </c>
      <c r="Q1055" s="8">
        <v>800</v>
      </c>
      <c r="R1055" s="8">
        <v>3671156</v>
      </c>
      <c r="S1055" s="8">
        <v>1786820</v>
      </c>
      <c r="T1055" s="8">
        <v>0</v>
      </c>
    </row>
    <row r="1056" spans="1:20">
      <c r="A1056" s="1">
        <v>44207</v>
      </c>
      <c r="B1056" s="9">
        <f>nyse_gme_volume_by_exchange[[#This Row],[Off Exchange2]]/SUM(nyse_gme_volume_by_exchange[[#This Row],[NYSE National]:[LTSE]])</f>
        <v>0.52390204074195357</v>
      </c>
      <c r="C1056" s="12">
        <f>SUM(nyse_gme_volume_by_exchange[[#This Row],[NYSE National]:[LTSE]])</f>
        <v>59710048</v>
      </c>
      <c r="D1056" s="8">
        <v>91780</v>
      </c>
      <c r="E1056" s="8">
        <v>151168</v>
      </c>
      <c r="F1056" s="8">
        <v>145232</v>
      </c>
      <c r="G1056" s="8">
        <v>35060</v>
      </c>
      <c r="H1056" s="8">
        <v>121584</v>
      </c>
      <c r="I1056" s="8">
        <v>7742112</v>
      </c>
      <c r="J1056" s="8">
        <v>1163468</v>
      </c>
      <c r="K1056" s="8">
        <v>319180</v>
      </c>
      <c r="L1056" s="8">
        <v>6434924</v>
      </c>
      <c r="M1056" s="8">
        <v>285548</v>
      </c>
      <c r="N1056" s="8">
        <v>4460384</v>
      </c>
      <c r="O1056" s="8">
        <v>31282216</v>
      </c>
      <c r="P1056" s="8">
        <v>2288</v>
      </c>
      <c r="Q1056" s="8">
        <v>5456</v>
      </c>
      <c r="R1056" s="8">
        <v>5400060</v>
      </c>
      <c r="S1056" s="8">
        <v>2069588</v>
      </c>
      <c r="T1056" s="8">
        <v>0</v>
      </c>
    </row>
    <row r="1057" spans="1:20">
      <c r="A1057" s="1">
        <v>44204</v>
      </c>
      <c r="B1057" s="9">
        <f>nyse_gme_volume_by_exchange[[#This Row],[Off Exchange2]]/SUM(nyse_gme_volume_by_exchange[[#This Row],[NYSE National]:[LTSE]])</f>
        <v>0.55174283704311655</v>
      </c>
      <c r="C1057" s="12">
        <f>SUM(nyse_gme_volume_by_exchange[[#This Row],[NYSE National]:[LTSE]])</f>
        <v>25927840</v>
      </c>
      <c r="D1057" s="8">
        <v>102508</v>
      </c>
      <c r="E1057" s="8">
        <v>142908</v>
      </c>
      <c r="F1057" s="8">
        <v>80848</v>
      </c>
      <c r="G1057" s="8">
        <v>51688</v>
      </c>
      <c r="H1057" s="8">
        <v>87332</v>
      </c>
      <c r="I1057" s="8">
        <v>3423924</v>
      </c>
      <c r="J1057" s="8">
        <v>361824</v>
      </c>
      <c r="K1057" s="8">
        <v>257336</v>
      </c>
      <c r="L1057" s="8">
        <v>2769804</v>
      </c>
      <c r="M1057" s="8">
        <v>182232</v>
      </c>
      <c r="N1057" s="8">
        <v>914016</v>
      </c>
      <c r="O1057" s="8">
        <v>14305500</v>
      </c>
      <c r="P1057" s="8">
        <v>3124</v>
      </c>
      <c r="Q1057" s="8">
        <v>5056</v>
      </c>
      <c r="R1057" s="8">
        <v>2269404</v>
      </c>
      <c r="S1057" s="8">
        <v>970336</v>
      </c>
      <c r="T1057" s="8">
        <v>0</v>
      </c>
    </row>
    <row r="1058" spans="1:20">
      <c r="A1058" s="1">
        <v>44203</v>
      </c>
      <c r="B1058" s="9">
        <f>nyse_gme_volume_by_exchange[[#This Row],[Off Exchange2]]/SUM(nyse_gme_volume_by_exchange[[#This Row],[NYSE National]:[LTSE]])</f>
        <v>0.54594818762400932</v>
      </c>
      <c r="C1058" s="12">
        <f>SUM(nyse_gme_volume_by_exchange[[#This Row],[NYSE National]:[LTSE]])</f>
        <v>24518312</v>
      </c>
      <c r="D1058" s="8">
        <v>65940</v>
      </c>
      <c r="E1058" s="8">
        <v>246628</v>
      </c>
      <c r="F1058" s="8">
        <v>44216</v>
      </c>
      <c r="G1058" s="8">
        <v>19556</v>
      </c>
      <c r="H1058" s="8">
        <v>58748</v>
      </c>
      <c r="I1058" s="8">
        <v>3331156</v>
      </c>
      <c r="J1058" s="8">
        <v>499612</v>
      </c>
      <c r="K1058" s="8">
        <v>309628</v>
      </c>
      <c r="L1058" s="8">
        <v>2483536</v>
      </c>
      <c r="M1058" s="8">
        <v>216332</v>
      </c>
      <c r="N1058" s="8">
        <v>773224</v>
      </c>
      <c r="O1058" s="8">
        <v>13385728</v>
      </c>
      <c r="P1058" s="8">
        <v>564</v>
      </c>
      <c r="Q1058" s="8">
        <v>5200</v>
      </c>
      <c r="R1058" s="8">
        <v>2117064</v>
      </c>
      <c r="S1058" s="8">
        <v>961180</v>
      </c>
      <c r="T1058" s="8">
        <v>0</v>
      </c>
    </row>
    <row r="1059" spans="1:20">
      <c r="A1059" s="1">
        <v>44202</v>
      </c>
      <c r="B1059" s="9">
        <f>nyse_gme_volume_by_exchange[[#This Row],[Off Exchange2]]/SUM(nyse_gme_volume_by_exchange[[#This Row],[NYSE National]:[LTSE]])</f>
        <v>0.49334132289824384</v>
      </c>
      <c r="C1059" s="12">
        <f>SUM(nyse_gme_volume_by_exchange[[#This Row],[NYSE National]:[LTSE]])</f>
        <v>24224932</v>
      </c>
      <c r="D1059" s="8">
        <v>104144</v>
      </c>
      <c r="E1059" s="8">
        <v>561048</v>
      </c>
      <c r="F1059" s="8">
        <v>104936</v>
      </c>
      <c r="G1059" s="8">
        <v>15812</v>
      </c>
      <c r="H1059" s="8">
        <v>99556</v>
      </c>
      <c r="I1059" s="8">
        <v>3280388</v>
      </c>
      <c r="J1059" s="8">
        <v>513792</v>
      </c>
      <c r="K1059" s="8">
        <v>173912</v>
      </c>
      <c r="L1059" s="8">
        <v>2519348</v>
      </c>
      <c r="M1059" s="8">
        <v>316448</v>
      </c>
      <c r="N1059" s="8">
        <v>870348</v>
      </c>
      <c r="O1059" s="8">
        <v>11951160</v>
      </c>
      <c r="P1059" s="8">
        <v>4660</v>
      </c>
      <c r="Q1059" s="8">
        <v>29780</v>
      </c>
      <c r="R1059" s="8">
        <v>2605664</v>
      </c>
      <c r="S1059" s="8">
        <v>1073936</v>
      </c>
      <c r="T1059" s="8">
        <v>0</v>
      </c>
    </row>
    <row r="1060" spans="1:20">
      <c r="A1060" s="1">
        <v>44201</v>
      </c>
      <c r="B1060" s="9">
        <f>nyse_gme_volume_by_exchange[[#This Row],[Off Exchange2]]/SUM(nyse_gme_volume_by_exchange[[#This Row],[NYSE National]:[LTSE]])</f>
        <v>0.48496520276201122</v>
      </c>
      <c r="C1060" s="12">
        <f>SUM(nyse_gme_volume_by_exchange[[#This Row],[NYSE National]:[LTSE]])</f>
        <v>19845828</v>
      </c>
      <c r="D1060" s="8">
        <v>43672</v>
      </c>
      <c r="E1060" s="8">
        <v>122544</v>
      </c>
      <c r="F1060" s="8">
        <v>52112</v>
      </c>
      <c r="G1060" s="8">
        <v>14048</v>
      </c>
      <c r="H1060" s="8">
        <v>58040</v>
      </c>
      <c r="I1060" s="8">
        <v>2987696</v>
      </c>
      <c r="J1060" s="8">
        <v>587660</v>
      </c>
      <c r="K1060" s="8">
        <v>262860</v>
      </c>
      <c r="L1060" s="8">
        <v>2400312</v>
      </c>
      <c r="M1060" s="8">
        <v>203468</v>
      </c>
      <c r="N1060" s="8">
        <v>588840</v>
      </c>
      <c r="O1060" s="8">
        <v>9624536</v>
      </c>
      <c r="P1060" s="8">
        <v>96</v>
      </c>
      <c r="Q1060" s="8">
        <v>1200</v>
      </c>
      <c r="R1060" s="8">
        <v>2096704</v>
      </c>
      <c r="S1060" s="8">
        <v>802040</v>
      </c>
      <c r="T1060" s="8">
        <v>0</v>
      </c>
    </row>
    <row r="1061" spans="1:20">
      <c r="A1061" s="1">
        <v>44200</v>
      </c>
      <c r="B1061" s="9">
        <f>nyse_gme_volume_by_exchange[[#This Row],[Off Exchange2]]/SUM(nyse_gme_volume_by_exchange[[#This Row],[NYSE National]:[LTSE]])</f>
        <v>0.50557207731344578</v>
      </c>
      <c r="C1061" s="12">
        <f>SUM(nyse_gme_volume_by_exchange[[#This Row],[NYSE National]:[LTSE]])</f>
        <v>40089896</v>
      </c>
      <c r="D1061" s="8">
        <v>107224</v>
      </c>
      <c r="E1061" s="8">
        <v>201528</v>
      </c>
      <c r="F1061" s="8">
        <v>179976</v>
      </c>
      <c r="G1061" s="8">
        <v>141832</v>
      </c>
      <c r="H1061" s="8">
        <v>168644</v>
      </c>
      <c r="I1061" s="8">
        <v>5237976</v>
      </c>
      <c r="J1061" s="8">
        <v>966892</v>
      </c>
      <c r="K1061" s="8">
        <v>428212</v>
      </c>
      <c r="L1061" s="8">
        <v>4287088</v>
      </c>
      <c r="M1061" s="8">
        <v>403040</v>
      </c>
      <c r="N1061" s="8">
        <v>1803392</v>
      </c>
      <c r="O1061" s="8">
        <v>20268332</v>
      </c>
      <c r="P1061" s="8">
        <v>1984</v>
      </c>
      <c r="Q1061" s="8">
        <v>0</v>
      </c>
      <c r="R1061" s="8">
        <v>3656648</v>
      </c>
      <c r="S1061" s="8">
        <v>2237128</v>
      </c>
      <c r="T1061" s="8">
        <v>0</v>
      </c>
    </row>
    <row r="1062" spans="1:20">
      <c r="A1062" s="1">
        <v>44196</v>
      </c>
      <c r="B1062" s="9">
        <f>nyse_gme_volume_by_exchange[[#This Row],[Off Exchange2]]/SUM(nyse_gme_volume_by_exchange[[#This Row],[NYSE National]:[LTSE]])</f>
        <v>0.50403828377670357</v>
      </c>
      <c r="C1062" s="12">
        <f>SUM(nyse_gme_volume_by_exchange[[#This Row],[NYSE National]:[LTSE]])</f>
        <v>27690476</v>
      </c>
      <c r="D1062" s="8">
        <v>63400</v>
      </c>
      <c r="E1062" s="8">
        <v>122660</v>
      </c>
      <c r="F1062" s="8">
        <v>171508</v>
      </c>
      <c r="G1062" s="8">
        <v>22088</v>
      </c>
      <c r="H1062" s="8">
        <v>66912</v>
      </c>
      <c r="I1062" s="8">
        <v>3477824</v>
      </c>
      <c r="J1062" s="8">
        <v>376732</v>
      </c>
      <c r="K1062" s="8">
        <v>173080</v>
      </c>
      <c r="L1062" s="8">
        <v>3576500</v>
      </c>
      <c r="M1062" s="8">
        <v>161684</v>
      </c>
      <c r="N1062" s="8">
        <v>1611248</v>
      </c>
      <c r="O1062" s="8">
        <v>13957060</v>
      </c>
      <c r="P1062" s="8">
        <v>2580</v>
      </c>
      <c r="Q1062" s="8">
        <v>1600</v>
      </c>
      <c r="R1062" s="8">
        <v>2575064</v>
      </c>
      <c r="S1062" s="8">
        <v>1330536</v>
      </c>
      <c r="T1062" s="8">
        <v>0</v>
      </c>
    </row>
    <row r="1063" spans="1:20">
      <c r="A1063" s="1">
        <v>44195</v>
      </c>
      <c r="B1063" s="9">
        <f>nyse_gme_volume_by_exchange[[#This Row],[Off Exchange2]]/SUM(nyse_gme_volume_by_exchange[[#This Row],[NYSE National]:[LTSE]])</f>
        <v>0.44815735936509743</v>
      </c>
      <c r="C1063" s="12">
        <f>SUM(nyse_gme_volume_by_exchange[[#This Row],[NYSE National]:[LTSE]])</f>
        <v>23737564</v>
      </c>
      <c r="D1063" s="8">
        <v>83460</v>
      </c>
      <c r="E1063" s="8">
        <v>251660</v>
      </c>
      <c r="F1063" s="8">
        <v>128956</v>
      </c>
      <c r="G1063" s="8">
        <v>57420</v>
      </c>
      <c r="H1063" s="8">
        <v>94804</v>
      </c>
      <c r="I1063" s="8">
        <v>2983088</v>
      </c>
      <c r="J1063" s="8">
        <v>683624</v>
      </c>
      <c r="K1063" s="8">
        <v>338064</v>
      </c>
      <c r="L1063" s="8">
        <v>3104724</v>
      </c>
      <c r="M1063" s="8">
        <v>279340</v>
      </c>
      <c r="N1063" s="8">
        <v>1278260</v>
      </c>
      <c r="O1063" s="8">
        <v>10638164</v>
      </c>
      <c r="P1063" s="8">
        <v>976</v>
      </c>
      <c r="Q1063" s="8">
        <v>14864</v>
      </c>
      <c r="R1063" s="8">
        <v>2581420</v>
      </c>
      <c r="S1063" s="8">
        <v>1218740</v>
      </c>
      <c r="T1063" s="8">
        <v>0</v>
      </c>
    </row>
    <row r="1064" spans="1:20">
      <c r="A1064" s="1">
        <v>44194</v>
      </c>
      <c r="B1064" s="9">
        <f>nyse_gme_volume_by_exchange[[#This Row],[Off Exchange2]]/SUM(nyse_gme_volume_by_exchange[[#This Row],[NYSE National]:[LTSE]])</f>
        <v>0.54725498065694433</v>
      </c>
      <c r="C1064" s="12">
        <f>SUM(nyse_gme_volume_by_exchange[[#This Row],[NYSE National]:[LTSE]])</f>
        <v>36965204</v>
      </c>
      <c r="D1064" s="8">
        <v>107740</v>
      </c>
      <c r="E1064" s="8">
        <v>273612</v>
      </c>
      <c r="F1064" s="8">
        <v>126240</v>
      </c>
      <c r="G1064" s="8">
        <v>46184</v>
      </c>
      <c r="H1064" s="8">
        <v>116364</v>
      </c>
      <c r="I1064" s="8">
        <v>4352032</v>
      </c>
      <c r="J1064" s="8">
        <v>516160</v>
      </c>
      <c r="K1064" s="8">
        <v>388392</v>
      </c>
      <c r="L1064" s="8">
        <v>4130852</v>
      </c>
      <c r="M1064" s="8">
        <v>205088</v>
      </c>
      <c r="N1064" s="8">
        <v>1360860</v>
      </c>
      <c r="O1064" s="8">
        <v>20229392</v>
      </c>
      <c r="P1064" s="8">
        <v>732</v>
      </c>
      <c r="Q1064" s="8">
        <v>0</v>
      </c>
      <c r="R1064" s="8">
        <v>3306608</v>
      </c>
      <c r="S1064" s="8">
        <v>1804948</v>
      </c>
      <c r="T1064" s="8">
        <v>0</v>
      </c>
    </row>
    <row r="1065" spans="1:20">
      <c r="A1065" s="1">
        <v>44193</v>
      </c>
      <c r="B1065" s="9">
        <f>nyse_gme_volume_by_exchange[[#This Row],[Off Exchange2]]/SUM(nyse_gme_volume_by_exchange[[#This Row],[NYSE National]:[LTSE]])</f>
        <v>0.56573079787790526</v>
      </c>
      <c r="C1065" s="12">
        <f>SUM(nyse_gme_volume_by_exchange[[#This Row],[NYSE National]:[LTSE]])</f>
        <v>35863432</v>
      </c>
      <c r="D1065" s="8">
        <v>88068</v>
      </c>
      <c r="E1065" s="8">
        <v>122352</v>
      </c>
      <c r="F1065" s="8">
        <v>68772</v>
      </c>
      <c r="G1065" s="8">
        <v>24656</v>
      </c>
      <c r="H1065" s="8">
        <v>100072</v>
      </c>
      <c r="I1065" s="8">
        <v>4707500</v>
      </c>
      <c r="J1065" s="8">
        <v>631696</v>
      </c>
      <c r="K1065" s="8">
        <v>256052</v>
      </c>
      <c r="L1065" s="8">
        <v>3582480</v>
      </c>
      <c r="M1065" s="8">
        <v>279740</v>
      </c>
      <c r="N1065" s="8">
        <v>1586920</v>
      </c>
      <c r="O1065" s="8">
        <v>20289048</v>
      </c>
      <c r="P1065" s="8">
        <v>13124</v>
      </c>
      <c r="Q1065" s="8">
        <v>2800</v>
      </c>
      <c r="R1065" s="8">
        <v>2894804</v>
      </c>
      <c r="S1065" s="8">
        <v>1215348</v>
      </c>
      <c r="T1065" s="8">
        <v>0</v>
      </c>
    </row>
    <row r="1066" spans="1:20">
      <c r="A1066" s="1">
        <v>44189</v>
      </c>
      <c r="B1066" s="9">
        <f>nyse_gme_volume_by_exchange[[#This Row],[Off Exchange2]]/SUM(nyse_gme_volume_by_exchange[[#This Row],[NYSE National]:[LTSE]])</f>
        <v>0.57594343434085349</v>
      </c>
      <c r="C1066" s="12">
        <f>SUM(nyse_gme_volume_by_exchange[[#This Row],[NYSE National]:[LTSE]])</f>
        <v>25048696</v>
      </c>
      <c r="D1066" s="8">
        <v>32484</v>
      </c>
      <c r="E1066" s="8">
        <v>84012</v>
      </c>
      <c r="F1066" s="8">
        <v>41440</v>
      </c>
      <c r="G1066" s="8">
        <v>38692</v>
      </c>
      <c r="H1066" s="8">
        <v>23116</v>
      </c>
      <c r="I1066" s="8">
        <v>2704032</v>
      </c>
      <c r="J1066" s="8">
        <v>292656</v>
      </c>
      <c r="K1066" s="8">
        <v>100932</v>
      </c>
      <c r="L1066" s="8">
        <v>2416372</v>
      </c>
      <c r="M1066" s="8">
        <v>228912</v>
      </c>
      <c r="N1066" s="8">
        <v>1391812</v>
      </c>
      <c r="O1066" s="8">
        <v>14426632</v>
      </c>
      <c r="P1066" s="8">
        <v>1568</v>
      </c>
      <c r="Q1066" s="8">
        <v>800</v>
      </c>
      <c r="R1066" s="8">
        <v>2185428</v>
      </c>
      <c r="S1066" s="8">
        <v>1079808</v>
      </c>
      <c r="T1066" s="8">
        <v>0</v>
      </c>
    </row>
    <row r="1067" spans="1:20">
      <c r="A1067" s="1">
        <v>44188</v>
      </c>
      <c r="B1067" s="9">
        <f>nyse_gme_volume_by_exchange[[#This Row],[Off Exchange2]]/SUM(nyse_gme_volume_by_exchange[[#This Row],[NYSE National]:[LTSE]])</f>
        <v>0.59537458707339175</v>
      </c>
      <c r="C1067" s="12">
        <f>SUM(nyse_gme_volume_by_exchange[[#This Row],[NYSE National]:[LTSE]])</f>
        <v>103321024</v>
      </c>
      <c r="D1067" s="8">
        <v>158776</v>
      </c>
      <c r="E1067" s="8">
        <v>843500</v>
      </c>
      <c r="F1067" s="8">
        <v>216504</v>
      </c>
      <c r="G1067" s="8">
        <v>98800</v>
      </c>
      <c r="H1067" s="8">
        <v>279564</v>
      </c>
      <c r="I1067" s="8">
        <v>10656184</v>
      </c>
      <c r="J1067" s="8">
        <v>1131400</v>
      </c>
      <c r="K1067" s="8">
        <v>576560</v>
      </c>
      <c r="L1067" s="8">
        <v>7661104</v>
      </c>
      <c r="M1067" s="8">
        <v>483428</v>
      </c>
      <c r="N1067" s="8">
        <v>6979936</v>
      </c>
      <c r="O1067" s="8">
        <v>61514712</v>
      </c>
      <c r="P1067" s="8">
        <v>915808</v>
      </c>
      <c r="Q1067" s="8">
        <v>12400</v>
      </c>
      <c r="R1067" s="8">
        <v>8104120</v>
      </c>
      <c r="S1067" s="8">
        <v>3688228</v>
      </c>
      <c r="T1067" s="8">
        <v>0</v>
      </c>
    </row>
    <row r="1068" spans="1:20">
      <c r="A1068" s="1">
        <v>44187</v>
      </c>
      <c r="B1068" s="9">
        <f>nyse_gme_volume_by_exchange[[#This Row],[Off Exchange2]]/SUM(nyse_gme_volume_by_exchange[[#This Row],[NYSE National]:[LTSE]])</f>
        <v>0.55496025877091049</v>
      </c>
      <c r="C1068" s="12">
        <f>SUM(nyse_gme_volume_by_exchange[[#This Row],[NYSE National]:[LTSE]])</f>
        <v>123950872</v>
      </c>
      <c r="D1068" s="8">
        <v>176296</v>
      </c>
      <c r="E1068" s="8">
        <v>1713500</v>
      </c>
      <c r="F1068" s="8">
        <v>511536</v>
      </c>
      <c r="G1068" s="8">
        <v>214400</v>
      </c>
      <c r="H1068" s="8">
        <v>194844</v>
      </c>
      <c r="I1068" s="8">
        <v>12786352</v>
      </c>
      <c r="J1068" s="8">
        <v>2021304</v>
      </c>
      <c r="K1068" s="8">
        <v>502404</v>
      </c>
      <c r="L1068" s="8">
        <v>11161760</v>
      </c>
      <c r="M1068" s="8">
        <v>1129132</v>
      </c>
      <c r="N1068" s="8">
        <v>6837612</v>
      </c>
      <c r="O1068" s="8">
        <v>68787808</v>
      </c>
      <c r="P1068" s="8">
        <v>1565044</v>
      </c>
      <c r="Q1068" s="8">
        <v>186900</v>
      </c>
      <c r="R1068" s="8">
        <v>10474832</v>
      </c>
      <c r="S1068" s="8">
        <v>5687148</v>
      </c>
      <c r="T1068" s="8">
        <v>0</v>
      </c>
    </row>
    <row r="1069" spans="1:20">
      <c r="A1069" s="1">
        <v>44186</v>
      </c>
      <c r="B1069" s="9">
        <f>nyse_gme_volume_by_exchange[[#This Row],[Off Exchange2]]/SUM(nyse_gme_volume_by_exchange[[#This Row],[NYSE National]:[LTSE]])</f>
        <v>0.43171972769360639</v>
      </c>
      <c r="C1069" s="12">
        <f>SUM(nyse_gme_volume_by_exchange[[#This Row],[NYSE National]:[LTSE]])</f>
        <v>39504324</v>
      </c>
      <c r="D1069" s="8">
        <v>74056</v>
      </c>
      <c r="E1069" s="8">
        <v>854448</v>
      </c>
      <c r="F1069" s="8">
        <v>249404</v>
      </c>
      <c r="G1069" s="8">
        <v>10364</v>
      </c>
      <c r="H1069" s="8">
        <v>95024</v>
      </c>
      <c r="I1069" s="8">
        <v>5908744</v>
      </c>
      <c r="J1069" s="8">
        <v>1623060</v>
      </c>
      <c r="K1069" s="8">
        <v>249936</v>
      </c>
      <c r="L1069" s="8">
        <v>3403844</v>
      </c>
      <c r="M1069" s="8">
        <v>197356</v>
      </c>
      <c r="N1069" s="8">
        <v>2805420</v>
      </c>
      <c r="O1069" s="8">
        <v>17054796</v>
      </c>
      <c r="P1069" s="8">
        <v>6440</v>
      </c>
      <c r="Q1069" s="8">
        <v>1708</v>
      </c>
      <c r="R1069" s="8">
        <v>5480884</v>
      </c>
      <c r="S1069" s="8">
        <v>1488840</v>
      </c>
      <c r="T1069" s="8">
        <v>0</v>
      </c>
    </row>
    <row r="1070" spans="1:20">
      <c r="A1070" s="1">
        <v>44183</v>
      </c>
      <c r="B1070" s="9">
        <f>nyse_gme_volume_by_exchange[[#This Row],[Off Exchange2]]/SUM(nyse_gme_volume_by_exchange[[#This Row],[NYSE National]:[LTSE]])</f>
        <v>0.47625866068596145</v>
      </c>
      <c r="C1070" s="12">
        <f>SUM(nyse_gme_volume_by_exchange[[#This Row],[NYSE National]:[LTSE]])</f>
        <v>66475104</v>
      </c>
      <c r="D1070" s="8">
        <v>259560</v>
      </c>
      <c r="E1070" s="8">
        <v>1105064</v>
      </c>
      <c r="F1070" s="8">
        <v>267828</v>
      </c>
      <c r="G1070" s="8">
        <v>104480</v>
      </c>
      <c r="H1070" s="8">
        <v>350132</v>
      </c>
      <c r="I1070" s="8">
        <v>15224072</v>
      </c>
      <c r="J1070" s="8">
        <v>1178584</v>
      </c>
      <c r="K1070" s="8">
        <v>448436</v>
      </c>
      <c r="L1070" s="8">
        <v>4767252</v>
      </c>
      <c r="M1070" s="8">
        <v>548872</v>
      </c>
      <c r="N1070" s="8">
        <v>3414648</v>
      </c>
      <c r="O1070" s="8">
        <v>31659344</v>
      </c>
      <c r="P1070" s="8">
        <v>94760</v>
      </c>
      <c r="Q1070" s="8">
        <v>400</v>
      </c>
      <c r="R1070" s="8">
        <v>4703276</v>
      </c>
      <c r="S1070" s="8">
        <v>2348396</v>
      </c>
      <c r="T1070" s="8">
        <v>0</v>
      </c>
    </row>
    <row r="1071" spans="1:20">
      <c r="A1071" s="1">
        <v>44182</v>
      </c>
      <c r="B1071" s="9">
        <f>nyse_gme_volume_by_exchange[[#This Row],[Off Exchange2]]/SUM(nyse_gme_volume_by_exchange[[#This Row],[NYSE National]:[LTSE]])</f>
        <v>0.42321388607070676</v>
      </c>
      <c r="C1071" s="12">
        <f>SUM(nyse_gme_volume_by_exchange[[#This Row],[NYSE National]:[LTSE]])</f>
        <v>32779208</v>
      </c>
      <c r="D1071" s="8">
        <v>100444</v>
      </c>
      <c r="E1071" s="8">
        <v>638552</v>
      </c>
      <c r="F1071" s="8">
        <v>97296</v>
      </c>
      <c r="G1071" s="8">
        <v>23436</v>
      </c>
      <c r="H1071" s="8">
        <v>177076</v>
      </c>
      <c r="I1071" s="8">
        <v>3820460</v>
      </c>
      <c r="J1071" s="8">
        <v>1527460</v>
      </c>
      <c r="K1071" s="8">
        <v>329556</v>
      </c>
      <c r="L1071" s="8">
        <v>3899184</v>
      </c>
      <c r="M1071" s="8">
        <v>189368</v>
      </c>
      <c r="N1071" s="8">
        <v>1104456</v>
      </c>
      <c r="O1071" s="8">
        <v>13872616</v>
      </c>
      <c r="P1071" s="8">
        <v>2640688</v>
      </c>
      <c r="Q1071" s="8">
        <v>7184</v>
      </c>
      <c r="R1071" s="8">
        <v>2820992</v>
      </c>
      <c r="S1071" s="8">
        <v>1530440</v>
      </c>
      <c r="T1071" s="8">
        <v>0</v>
      </c>
    </row>
    <row r="1072" spans="1:20">
      <c r="A1072" s="1">
        <v>44181</v>
      </c>
      <c r="B1072" s="9">
        <f>nyse_gme_volume_by_exchange[[#This Row],[Off Exchange2]]/SUM(nyse_gme_volume_by_exchange[[#This Row],[NYSE National]:[LTSE]])</f>
        <v>0.43647706070376879</v>
      </c>
      <c r="C1072" s="12">
        <f>SUM(nyse_gme_volume_by_exchange[[#This Row],[NYSE National]:[LTSE]])</f>
        <v>23460092</v>
      </c>
      <c r="D1072" s="8">
        <v>99804</v>
      </c>
      <c r="E1072" s="8">
        <v>386236</v>
      </c>
      <c r="F1072" s="8">
        <v>43148</v>
      </c>
      <c r="G1072" s="8">
        <v>33032</v>
      </c>
      <c r="H1072" s="8">
        <v>175108</v>
      </c>
      <c r="I1072" s="8">
        <v>4081236</v>
      </c>
      <c r="J1072" s="8">
        <v>327400</v>
      </c>
      <c r="K1072" s="8">
        <v>335380</v>
      </c>
      <c r="L1072" s="8">
        <v>2942132</v>
      </c>
      <c r="M1072" s="8">
        <v>179680</v>
      </c>
      <c r="N1072" s="8">
        <v>867624</v>
      </c>
      <c r="O1072" s="8">
        <v>10239792</v>
      </c>
      <c r="P1072" s="8">
        <v>1000416</v>
      </c>
      <c r="Q1072" s="8">
        <v>3756</v>
      </c>
      <c r="R1072" s="8">
        <v>1757744</v>
      </c>
      <c r="S1072" s="8">
        <v>987604</v>
      </c>
      <c r="T1072" s="8">
        <v>0</v>
      </c>
    </row>
    <row r="1073" spans="1:20">
      <c r="A1073" s="1">
        <v>44180</v>
      </c>
      <c r="B1073" s="9">
        <f>nyse_gme_volume_by_exchange[[#This Row],[Off Exchange2]]/SUM(nyse_gme_volume_by_exchange[[#This Row],[NYSE National]:[LTSE]])</f>
        <v>0.51295128341081542</v>
      </c>
      <c r="C1073" s="12">
        <f>SUM(nyse_gme_volume_by_exchange[[#This Row],[NYSE National]:[LTSE]])</f>
        <v>32771424</v>
      </c>
      <c r="D1073" s="8">
        <v>139100</v>
      </c>
      <c r="E1073" s="8">
        <v>694740</v>
      </c>
      <c r="F1073" s="8">
        <v>115468</v>
      </c>
      <c r="G1073" s="8">
        <v>14572</v>
      </c>
      <c r="H1073" s="8">
        <v>229356</v>
      </c>
      <c r="I1073" s="8">
        <v>4455776</v>
      </c>
      <c r="J1073" s="8">
        <v>641724</v>
      </c>
      <c r="K1073" s="8">
        <v>503496</v>
      </c>
      <c r="L1073" s="8">
        <v>3167884</v>
      </c>
      <c r="M1073" s="8">
        <v>430228</v>
      </c>
      <c r="N1073" s="8">
        <v>1053308</v>
      </c>
      <c r="O1073" s="8">
        <v>16810144</v>
      </c>
      <c r="P1073" s="8">
        <v>2052</v>
      </c>
      <c r="Q1073" s="8">
        <v>4400</v>
      </c>
      <c r="R1073" s="8">
        <v>2957440</v>
      </c>
      <c r="S1073" s="8">
        <v>1551736</v>
      </c>
      <c r="T1073" s="8">
        <v>0</v>
      </c>
    </row>
    <row r="1074" spans="1:20">
      <c r="A1074" s="1">
        <v>44179</v>
      </c>
      <c r="B1074" s="9">
        <f>nyse_gme_volume_by_exchange[[#This Row],[Off Exchange2]]/SUM(nyse_gme_volume_by_exchange[[#This Row],[NYSE National]:[LTSE]])</f>
        <v>0.47957748364859643</v>
      </c>
      <c r="C1074" s="12">
        <f>SUM(nyse_gme_volume_by_exchange[[#This Row],[NYSE National]:[LTSE]])</f>
        <v>40028368</v>
      </c>
      <c r="D1074" s="8">
        <v>90500</v>
      </c>
      <c r="E1074" s="8">
        <v>820592</v>
      </c>
      <c r="F1074" s="8">
        <v>112012</v>
      </c>
      <c r="G1074" s="8">
        <v>16868</v>
      </c>
      <c r="H1074" s="8">
        <v>126252</v>
      </c>
      <c r="I1074" s="8">
        <v>5600996</v>
      </c>
      <c r="J1074" s="8">
        <v>588152</v>
      </c>
      <c r="K1074" s="8">
        <v>447044</v>
      </c>
      <c r="L1074" s="8">
        <v>3810380</v>
      </c>
      <c r="M1074" s="8">
        <v>290928</v>
      </c>
      <c r="N1074" s="8">
        <v>1946276</v>
      </c>
      <c r="O1074" s="8">
        <v>19196704</v>
      </c>
      <c r="P1074" s="8">
        <v>1664808</v>
      </c>
      <c r="Q1074" s="8">
        <v>15720</v>
      </c>
      <c r="R1074" s="8">
        <v>3897728</v>
      </c>
      <c r="S1074" s="8">
        <v>1403408</v>
      </c>
      <c r="T1074" s="8">
        <v>0</v>
      </c>
    </row>
    <row r="1075" spans="1:20">
      <c r="A1075" s="1">
        <v>44176</v>
      </c>
      <c r="B1075" s="9">
        <f>nyse_gme_volume_by_exchange[[#This Row],[Off Exchange2]]/SUM(nyse_gme_volume_by_exchange[[#This Row],[NYSE National]:[LTSE]])</f>
        <v>0.47861987165840453</v>
      </c>
      <c r="C1075" s="12">
        <f>SUM(nyse_gme_volume_by_exchange[[#This Row],[NYSE National]:[LTSE]])</f>
        <v>29987472</v>
      </c>
      <c r="D1075" s="8">
        <v>194744</v>
      </c>
      <c r="E1075" s="8">
        <v>715536</v>
      </c>
      <c r="F1075" s="8">
        <v>136064</v>
      </c>
      <c r="G1075" s="8">
        <v>88600</v>
      </c>
      <c r="H1075" s="8">
        <v>225892</v>
      </c>
      <c r="I1075" s="8">
        <v>4087512</v>
      </c>
      <c r="J1075" s="8">
        <v>478424</v>
      </c>
      <c r="K1075" s="8">
        <v>346236</v>
      </c>
      <c r="L1075" s="8">
        <v>2842084</v>
      </c>
      <c r="M1075" s="8">
        <v>352248</v>
      </c>
      <c r="N1075" s="8">
        <v>938648</v>
      </c>
      <c r="O1075" s="8">
        <v>14352600</v>
      </c>
      <c r="P1075" s="8">
        <v>1405608</v>
      </c>
      <c r="Q1075" s="8">
        <v>7724</v>
      </c>
      <c r="R1075" s="8">
        <v>2539444</v>
      </c>
      <c r="S1075" s="8">
        <v>1276108</v>
      </c>
      <c r="T1075" s="8">
        <v>0</v>
      </c>
    </row>
    <row r="1076" spans="1:20">
      <c r="A1076" s="1">
        <v>44175</v>
      </c>
      <c r="B1076" s="9">
        <f>nyse_gme_volume_by_exchange[[#This Row],[Off Exchange2]]/SUM(nyse_gme_volume_by_exchange[[#This Row],[NYSE National]:[LTSE]])</f>
        <v>0.48263988753803172</v>
      </c>
      <c r="C1076" s="12">
        <f>SUM(nyse_gme_volume_by_exchange[[#This Row],[NYSE National]:[LTSE]])</f>
        <v>30235288</v>
      </c>
      <c r="D1076" s="8">
        <v>179560</v>
      </c>
      <c r="E1076" s="8">
        <v>627900</v>
      </c>
      <c r="F1076" s="8">
        <v>75788</v>
      </c>
      <c r="G1076" s="8">
        <v>61800</v>
      </c>
      <c r="H1076" s="8">
        <v>112652</v>
      </c>
      <c r="I1076" s="8">
        <v>4043944</v>
      </c>
      <c r="J1076" s="8">
        <v>549752</v>
      </c>
      <c r="K1076" s="8">
        <v>538136</v>
      </c>
      <c r="L1076" s="8">
        <v>3459060</v>
      </c>
      <c r="M1076" s="8">
        <v>229588</v>
      </c>
      <c r="N1076" s="8">
        <v>1726496</v>
      </c>
      <c r="O1076" s="8">
        <v>14592756</v>
      </c>
      <c r="P1076" s="8">
        <v>0</v>
      </c>
      <c r="Q1076" s="8">
        <v>764</v>
      </c>
      <c r="R1076" s="8">
        <v>2783800</v>
      </c>
      <c r="S1076" s="8">
        <v>1253292</v>
      </c>
      <c r="T1076" s="8">
        <v>0</v>
      </c>
    </row>
    <row r="1077" spans="1:20">
      <c r="A1077" s="1">
        <v>44174</v>
      </c>
      <c r="B1077" s="9">
        <f>nyse_gme_volume_by_exchange[[#This Row],[Off Exchange2]]/SUM(nyse_gme_volume_by_exchange[[#This Row],[NYSE National]:[LTSE]])</f>
        <v>0.53626532157043338</v>
      </c>
      <c r="C1077" s="12">
        <f>SUM(nyse_gme_volume_by_exchange[[#This Row],[NYSE National]:[LTSE]])</f>
        <v>97427676</v>
      </c>
      <c r="D1077" s="8">
        <v>440548</v>
      </c>
      <c r="E1077" s="8">
        <v>1632424</v>
      </c>
      <c r="F1077" s="8">
        <v>237648</v>
      </c>
      <c r="G1077" s="8">
        <v>304600</v>
      </c>
      <c r="H1077" s="8">
        <v>563288</v>
      </c>
      <c r="I1077" s="8">
        <v>11084924</v>
      </c>
      <c r="J1077" s="8">
        <v>1584216</v>
      </c>
      <c r="K1077" s="8">
        <v>1417644</v>
      </c>
      <c r="L1077" s="8">
        <v>10574992</v>
      </c>
      <c r="M1077" s="8">
        <v>464564</v>
      </c>
      <c r="N1077" s="8">
        <v>4905368</v>
      </c>
      <c r="O1077" s="8">
        <v>52247084</v>
      </c>
      <c r="P1077" s="8">
        <v>2005548</v>
      </c>
      <c r="Q1077" s="8">
        <v>18408</v>
      </c>
      <c r="R1077" s="8">
        <v>6553200</v>
      </c>
      <c r="S1077" s="8">
        <v>3393220</v>
      </c>
      <c r="T1077" s="8">
        <v>0</v>
      </c>
    </row>
    <row r="1078" spans="1:20">
      <c r="A1078" s="1">
        <v>44173</v>
      </c>
      <c r="B1078" s="9">
        <f>nyse_gme_volume_by_exchange[[#This Row],[Off Exchange2]]/SUM(nyse_gme_volume_by_exchange[[#This Row],[NYSE National]:[LTSE]])</f>
        <v>0.41209371087804214</v>
      </c>
      <c r="C1078" s="12">
        <f>SUM(nyse_gme_volume_by_exchange[[#This Row],[NYSE National]:[LTSE]])</f>
        <v>64481052</v>
      </c>
      <c r="D1078" s="8">
        <v>132724</v>
      </c>
      <c r="E1078" s="8">
        <v>1003100</v>
      </c>
      <c r="F1078" s="8">
        <v>141140</v>
      </c>
      <c r="G1078" s="8">
        <v>39388</v>
      </c>
      <c r="H1078" s="8">
        <v>247928</v>
      </c>
      <c r="I1078" s="8">
        <v>5280192</v>
      </c>
      <c r="J1078" s="8">
        <v>697992</v>
      </c>
      <c r="K1078" s="8">
        <v>734792</v>
      </c>
      <c r="L1078" s="8">
        <v>3801956</v>
      </c>
      <c r="M1078" s="8">
        <v>178756</v>
      </c>
      <c r="N1078" s="8">
        <v>16014036</v>
      </c>
      <c r="O1078" s="8">
        <v>26572236</v>
      </c>
      <c r="P1078" s="8">
        <v>10840</v>
      </c>
      <c r="Q1078" s="8">
        <v>1832</v>
      </c>
      <c r="R1078" s="8">
        <v>7750808</v>
      </c>
      <c r="S1078" s="8">
        <v>1873332</v>
      </c>
      <c r="T1078" s="8">
        <v>0</v>
      </c>
    </row>
    <row r="1079" spans="1:20">
      <c r="A1079" s="1">
        <v>44172</v>
      </c>
      <c r="B1079" s="9">
        <f>nyse_gme_volume_by_exchange[[#This Row],[Off Exchange2]]/SUM(nyse_gme_volume_by_exchange[[#This Row],[NYSE National]:[LTSE]])</f>
        <v>0.47279407245184235</v>
      </c>
      <c r="C1079" s="12">
        <f>SUM(nyse_gme_volume_by_exchange[[#This Row],[NYSE National]:[LTSE]])</f>
        <v>29545032</v>
      </c>
      <c r="D1079" s="8">
        <v>98672</v>
      </c>
      <c r="E1079" s="8">
        <v>211540</v>
      </c>
      <c r="F1079" s="8">
        <v>97324</v>
      </c>
      <c r="G1079" s="8">
        <v>27856</v>
      </c>
      <c r="H1079" s="8">
        <v>137944</v>
      </c>
      <c r="I1079" s="8">
        <v>3307116</v>
      </c>
      <c r="J1079" s="8">
        <v>310052</v>
      </c>
      <c r="K1079" s="8">
        <v>569468</v>
      </c>
      <c r="L1079" s="8">
        <v>3535488</v>
      </c>
      <c r="M1079" s="8">
        <v>140556</v>
      </c>
      <c r="N1079" s="8">
        <v>2817484</v>
      </c>
      <c r="O1079" s="8">
        <v>13968716</v>
      </c>
      <c r="P1079" s="8">
        <v>255932</v>
      </c>
      <c r="Q1079" s="8">
        <v>408</v>
      </c>
      <c r="R1079" s="8">
        <v>2469056</v>
      </c>
      <c r="S1079" s="8">
        <v>1597420</v>
      </c>
      <c r="T1079" s="8">
        <v>0</v>
      </c>
    </row>
    <row r="1080" spans="1:20">
      <c r="A1080" s="1">
        <v>44169</v>
      </c>
      <c r="B1080" s="9">
        <f>nyse_gme_volume_by_exchange[[#This Row],[Off Exchange2]]/SUM(nyse_gme_volume_by_exchange[[#This Row],[NYSE National]:[LTSE]])</f>
        <v>0.52220063321160071</v>
      </c>
      <c r="C1080" s="12">
        <f>SUM(nyse_gme_volume_by_exchange[[#This Row],[NYSE National]:[LTSE]])</f>
        <v>35890688</v>
      </c>
      <c r="D1080" s="8">
        <v>123016</v>
      </c>
      <c r="E1080" s="8">
        <v>277464</v>
      </c>
      <c r="F1080" s="8">
        <v>118984</v>
      </c>
      <c r="G1080" s="8">
        <v>35620</v>
      </c>
      <c r="H1080" s="8">
        <v>162880</v>
      </c>
      <c r="I1080" s="8">
        <v>4592912</v>
      </c>
      <c r="J1080" s="8">
        <v>501372</v>
      </c>
      <c r="K1080" s="8">
        <v>229664</v>
      </c>
      <c r="L1080" s="8">
        <v>4019192</v>
      </c>
      <c r="M1080" s="8">
        <v>237360</v>
      </c>
      <c r="N1080" s="8">
        <v>1445708</v>
      </c>
      <c r="O1080" s="8">
        <v>18742140</v>
      </c>
      <c r="P1080" s="8">
        <v>1744</v>
      </c>
      <c r="Q1080" s="8">
        <v>5612</v>
      </c>
      <c r="R1080" s="8">
        <v>3133568</v>
      </c>
      <c r="S1080" s="8">
        <v>2263452</v>
      </c>
      <c r="T1080" s="8">
        <v>0</v>
      </c>
    </row>
    <row r="1081" spans="1:20">
      <c r="A1081" s="1">
        <v>44168</v>
      </c>
      <c r="B1081" s="9">
        <f>nyse_gme_volume_by_exchange[[#This Row],[Off Exchange2]]/SUM(nyse_gme_volume_by_exchange[[#This Row],[NYSE National]:[LTSE]])</f>
        <v>0.53066792269694907</v>
      </c>
      <c r="C1081" s="12">
        <f>SUM(nyse_gme_volume_by_exchange[[#This Row],[NYSE National]:[LTSE]])</f>
        <v>25179860</v>
      </c>
      <c r="D1081" s="8">
        <v>85460</v>
      </c>
      <c r="E1081" s="8">
        <v>115300</v>
      </c>
      <c r="F1081" s="8">
        <v>73036</v>
      </c>
      <c r="G1081" s="8">
        <v>5496</v>
      </c>
      <c r="H1081" s="8">
        <v>99260</v>
      </c>
      <c r="I1081" s="8">
        <v>3261824</v>
      </c>
      <c r="J1081" s="8">
        <v>562312</v>
      </c>
      <c r="K1081" s="8">
        <v>260028</v>
      </c>
      <c r="L1081" s="8">
        <v>2716632</v>
      </c>
      <c r="M1081" s="8">
        <v>134008</v>
      </c>
      <c r="N1081" s="8">
        <v>807580</v>
      </c>
      <c r="O1081" s="8">
        <v>13362144</v>
      </c>
      <c r="P1081" s="8">
        <v>3620</v>
      </c>
      <c r="Q1081" s="8">
        <v>18424</v>
      </c>
      <c r="R1081" s="8">
        <v>2399420</v>
      </c>
      <c r="S1081" s="8">
        <v>1275316</v>
      </c>
      <c r="T1081" s="8">
        <v>0</v>
      </c>
    </row>
    <row r="1082" spans="1:20">
      <c r="A1082" s="1">
        <v>44167</v>
      </c>
      <c r="B1082" s="9">
        <f>nyse_gme_volume_by_exchange[[#This Row],[Off Exchange2]]/SUM(nyse_gme_volume_by_exchange[[#This Row],[NYSE National]:[LTSE]])</f>
        <v>0.47024861198826184</v>
      </c>
      <c r="C1082" s="12">
        <f>SUM(nyse_gme_volume_by_exchange[[#This Row],[NYSE National]:[LTSE]])</f>
        <v>31541520</v>
      </c>
      <c r="D1082" s="8">
        <v>60168</v>
      </c>
      <c r="E1082" s="8">
        <v>193200</v>
      </c>
      <c r="F1082" s="8">
        <v>95692</v>
      </c>
      <c r="G1082" s="8">
        <v>45540</v>
      </c>
      <c r="H1082" s="8">
        <v>151076</v>
      </c>
      <c r="I1082" s="8">
        <v>5278992</v>
      </c>
      <c r="J1082" s="8">
        <v>683372</v>
      </c>
      <c r="K1082" s="8">
        <v>453296</v>
      </c>
      <c r="L1082" s="8">
        <v>3435468</v>
      </c>
      <c r="M1082" s="8">
        <v>272824</v>
      </c>
      <c r="N1082" s="8">
        <v>1148860</v>
      </c>
      <c r="O1082" s="8">
        <v>14832356</v>
      </c>
      <c r="P1082" s="8">
        <v>4000</v>
      </c>
      <c r="Q1082" s="8">
        <v>6400</v>
      </c>
      <c r="R1082" s="8">
        <v>3303848</v>
      </c>
      <c r="S1082" s="8">
        <v>1576428</v>
      </c>
      <c r="T1082" s="8">
        <v>0</v>
      </c>
    </row>
    <row r="1083" spans="1:20">
      <c r="A1083" s="1">
        <v>44166</v>
      </c>
      <c r="B1083" s="9">
        <f>nyse_gme_volume_by_exchange[[#This Row],[Off Exchange2]]/SUM(nyse_gme_volume_by_exchange[[#This Row],[NYSE National]:[LTSE]])</f>
        <v>0.48672117668626852</v>
      </c>
      <c r="C1083" s="12">
        <f>SUM(nyse_gme_volume_by_exchange[[#This Row],[NYSE National]:[LTSE]])</f>
        <v>50663224</v>
      </c>
      <c r="D1083" s="8">
        <v>137096</v>
      </c>
      <c r="E1083" s="8">
        <v>357332</v>
      </c>
      <c r="F1083" s="8">
        <v>120596</v>
      </c>
      <c r="G1083" s="8">
        <v>44132</v>
      </c>
      <c r="H1083" s="8">
        <v>248600</v>
      </c>
      <c r="I1083" s="8">
        <v>10994352</v>
      </c>
      <c r="J1083" s="8">
        <v>627408</v>
      </c>
      <c r="K1083" s="8">
        <v>394076</v>
      </c>
      <c r="L1083" s="8">
        <v>3679208</v>
      </c>
      <c r="M1083" s="8">
        <v>261176</v>
      </c>
      <c r="N1083" s="8">
        <v>2579816</v>
      </c>
      <c r="O1083" s="8">
        <v>24658864</v>
      </c>
      <c r="P1083" s="8">
        <v>4300</v>
      </c>
      <c r="Q1083" s="8">
        <v>0</v>
      </c>
      <c r="R1083" s="8">
        <v>4486616</v>
      </c>
      <c r="S1083" s="8">
        <v>2069652</v>
      </c>
      <c r="T1083" s="8">
        <v>0</v>
      </c>
    </row>
    <row r="1084" spans="1:20">
      <c r="A1084" s="1">
        <v>44165</v>
      </c>
      <c r="B1084" s="9">
        <f>nyse_gme_volume_by_exchange[[#This Row],[Off Exchange2]]/SUM(nyse_gme_volume_by_exchange[[#This Row],[NYSE National]:[LTSE]])</f>
        <v>0.52862377398217342</v>
      </c>
      <c r="C1084" s="12">
        <f>SUM(nyse_gme_volume_by_exchange[[#This Row],[NYSE National]:[LTSE]])</f>
        <v>127930440</v>
      </c>
      <c r="D1084" s="8">
        <v>248196</v>
      </c>
      <c r="E1084" s="8">
        <v>1451172</v>
      </c>
      <c r="F1084" s="8">
        <v>361564</v>
      </c>
      <c r="G1084" s="8">
        <v>74336</v>
      </c>
      <c r="H1084" s="8">
        <v>354132</v>
      </c>
      <c r="I1084" s="8">
        <v>21538464</v>
      </c>
      <c r="J1084" s="8">
        <v>1804368</v>
      </c>
      <c r="K1084" s="8">
        <v>1145308</v>
      </c>
      <c r="L1084" s="8">
        <v>9315624</v>
      </c>
      <c r="M1084" s="8">
        <v>171440</v>
      </c>
      <c r="N1084" s="8">
        <v>8794860</v>
      </c>
      <c r="O1084" s="8">
        <v>67627072</v>
      </c>
      <c r="P1084" s="8">
        <v>2784</v>
      </c>
      <c r="Q1084" s="8">
        <v>11536</v>
      </c>
      <c r="R1084" s="8">
        <v>10332096</v>
      </c>
      <c r="S1084" s="8">
        <v>4697488</v>
      </c>
      <c r="T1084" s="8">
        <v>0</v>
      </c>
    </row>
    <row r="1085" spans="1:20">
      <c r="A1085" s="1">
        <v>44162</v>
      </c>
      <c r="B1085" s="9">
        <f>nyse_gme_volume_by_exchange[[#This Row],[Off Exchange2]]/SUM(nyse_gme_volume_by_exchange[[#This Row],[NYSE National]:[LTSE]])</f>
        <v>0.53986324338971858</v>
      </c>
      <c r="C1085" s="12">
        <f>SUM(nyse_gme_volume_by_exchange[[#This Row],[NYSE National]:[LTSE]])</f>
        <v>50011184</v>
      </c>
      <c r="D1085" s="8">
        <v>43268</v>
      </c>
      <c r="E1085" s="8">
        <v>171592</v>
      </c>
      <c r="F1085" s="8">
        <v>101888</v>
      </c>
      <c r="G1085" s="8">
        <v>19592</v>
      </c>
      <c r="H1085" s="8">
        <v>51408</v>
      </c>
      <c r="I1085" s="8">
        <v>8678580</v>
      </c>
      <c r="J1085" s="8">
        <v>870656</v>
      </c>
      <c r="K1085" s="8">
        <v>165308</v>
      </c>
      <c r="L1085" s="8">
        <v>3721940</v>
      </c>
      <c r="M1085" s="8">
        <v>175276</v>
      </c>
      <c r="N1085" s="8">
        <v>2847116</v>
      </c>
      <c r="O1085" s="8">
        <v>26999200</v>
      </c>
      <c r="P1085" s="8">
        <v>1360</v>
      </c>
      <c r="Q1085" s="8">
        <v>800</v>
      </c>
      <c r="R1085" s="8">
        <v>3681704</v>
      </c>
      <c r="S1085" s="8">
        <v>2481496</v>
      </c>
      <c r="T1085" s="8">
        <v>0</v>
      </c>
    </row>
    <row r="1086" spans="1:20">
      <c r="A1086" s="1">
        <v>44160</v>
      </c>
      <c r="B1086" s="9">
        <f>nyse_gme_volume_by_exchange[[#This Row],[Off Exchange2]]/SUM(nyse_gme_volume_by_exchange[[#This Row],[NYSE National]:[LTSE]])</f>
        <v>0.47894121270996487</v>
      </c>
      <c r="C1086" s="12">
        <f>SUM(nyse_gme_volume_by_exchange[[#This Row],[NYSE National]:[LTSE]])</f>
        <v>35489508</v>
      </c>
      <c r="D1086" s="8">
        <v>210384</v>
      </c>
      <c r="E1086" s="8">
        <v>818004</v>
      </c>
      <c r="F1086" s="8">
        <v>116504</v>
      </c>
      <c r="G1086" s="8">
        <v>40384</v>
      </c>
      <c r="H1086" s="8">
        <v>164216</v>
      </c>
      <c r="I1086" s="8">
        <v>4990428</v>
      </c>
      <c r="J1086" s="8">
        <v>482144</v>
      </c>
      <c r="K1086" s="8">
        <v>361532</v>
      </c>
      <c r="L1086" s="8">
        <v>3737676</v>
      </c>
      <c r="M1086" s="8">
        <v>276704</v>
      </c>
      <c r="N1086" s="8">
        <v>2766460</v>
      </c>
      <c r="O1086" s="8">
        <v>16997388</v>
      </c>
      <c r="P1086" s="8">
        <v>964</v>
      </c>
      <c r="Q1086" s="8">
        <v>1420</v>
      </c>
      <c r="R1086" s="8">
        <v>2732784</v>
      </c>
      <c r="S1086" s="8">
        <v>1792516</v>
      </c>
      <c r="T1086" s="8">
        <v>0</v>
      </c>
    </row>
    <row r="1087" spans="1:20">
      <c r="A1087" s="1">
        <v>44159</v>
      </c>
      <c r="B1087" s="9">
        <f>nyse_gme_volume_by_exchange[[#This Row],[Off Exchange2]]/SUM(nyse_gme_volume_by_exchange[[#This Row],[NYSE National]:[LTSE]])</f>
        <v>0.48644525798313831</v>
      </c>
      <c r="C1087" s="12">
        <f>SUM(nyse_gme_volume_by_exchange[[#This Row],[NYSE National]:[LTSE]])</f>
        <v>28746840</v>
      </c>
      <c r="D1087" s="8">
        <v>169780</v>
      </c>
      <c r="E1087" s="8">
        <v>210368</v>
      </c>
      <c r="F1087" s="8">
        <v>103208</v>
      </c>
      <c r="G1087" s="8">
        <v>51956</v>
      </c>
      <c r="H1087" s="8">
        <v>73804</v>
      </c>
      <c r="I1087" s="8">
        <v>4737784</v>
      </c>
      <c r="J1087" s="8">
        <v>564848</v>
      </c>
      <c r="K1087" s="8">
        <v>346600</v>
      </c>
      <c r="L1087" s="8">
        <v>2817268</v>
      </c>
      <c r="M1087" s="8">
        <v>284964</v>
      </c>
      <c r="N1087" s="8">
        <v>959756</v>
      </c>
      <c r="O1087" s="8">
        <v>13983764</v>
      </c>
      <c r="P1087" s="8">
        <v>464</v>
      </c>
      <c r="Q1087" s="8">
        <v>14064</v>
      </c>
      <c r="R1087" s="8">
        <v>3053552</v>
      </c>
      <c r="S1087" s="8">
        <v>1374660</v>
      </c>
      <c r="T1087" s="8">
        <v>0</v>
      </c>
    </row>
    <row r="1088" spans="1:20">
      <c r="A1088" s="1">
        <v>44158</v>
      </c>
      <c r="B1088" s="9">
        <f>nyse_gme_volume_by_exchange[[#This Row],[Off Exchange2]]/SUM(nyse_gme_volume_by_exchange[[#This Row],[NYSE National]:[LTSE]])</f>
        <v>0.49179799729922019</v>
      </c>
      <c r="C1088" s="12">
        <f>SUM(nyse_gme_volume_by_exchange[[#This Row],[NYSE National]:[LTSE]])</f>
        <v>38489624</v>
      </c>
      <c r="D1088" s="8">
        <v>161108</v>
      </c>
      <c r="E1088" s="8">
        <v>757028</v>
      </c>
      <c r="F1088" s="8">
        <v>120184</v>
      </c>
      <c r="G1088" s="8">
        <v>105044</v>
      </c>
      <c r="H1088" s="8">
        <v>231476</v>
      </c>
      <c r="I1088" s="8">
        <v>5873752</v>
      </c>
      <c r="J1088" s="8">
        <v>616464</v>
      </c>
      <c r="K1088" s="8">
        <v>295780</v>
      </c>
      <c r="L1088" s="8">
        <v>4694164</v>
      </c>
      <c r="M1088" s="8">
        <v>497372</v>
      </c>
      <c r="N1088" s="8">
        <v>1893088</v>
      </c>
      <c r="O1088" s="8">
        <v>18929120</v>
      </c>
      <c r="P1088" s="8">
        <v>3196</v>
      </c>
      <c r="Q1088" s="8">
        <v>4000</v>
      </c>
      <c r="R1088" s="8">
        <v>2650644</v>
      </c>
      <c r="S1088" s="8">
        <v>1657204</v>
      </c>
      <c r="T1088" s="8">
        <v>0</v>
      </c>
    </row>
    <row r="1089" spans="1:20">
      <c r="A1089" s="1">
        <v>44155</v>
      </c>
      <c r="B1089" s="9">
        <f>nyse_gme_volume_by_exchange[[#This Row],[Off Exchange2]]/SUM(nyse_gme_volume_by_exchange[[#This Row],[NYSE National]:[LTSE]])</f>
        <v>0.54493862400120352</v>
      </c>
      <c r="C1089" s="12">
        <f>SUM(nyse_gme_volume_by_exchange[[#This Row],[NYSE National]:[LTSE]])</f>
        <v>33606948</v>
      </c>
      <c r="D1089" s="8">
        <v>90572</v>
      </c>
      <c r="E1089" s="8">
        <v>380756</v>
      </c>
      <c r="F1089" s="8">
        <v>90040</v>
      </c>
      <c r="G1089" s="8">
        <v>44752</v>
      </c>
      <c r="H1089" s="8">
        <v>57644</v>
      </c>
      <c r="I1089" s="8">
        <v>4482784</v>
      </c>
      <c r="J1089" s="8">
        <v>455084</v>
      </c>
      <c r="K1089" s="8">
        <v>131408</v>
      </c>
      <c r="L1089" s="8">
        <v>4055596</v>
      </c>
      <c r="M1089" s="8">
        <v>369664</v>
      </c>
      <c r="N1089" s="8">
        <v>970024</v>
      </c>
      <c r="O1089" s="8">
        <v>18313724</v>
      </c>
      <c r="P1089" s="8">
        <v>800</v>
      </c>
      <c r="Q1089" s="8">
        <v>0</v>
      </c>
      <c r="R1089" s="8">
        <v>2651600</v>
      </c>
      <c r="S1089" s="8">
        <v>1512500</v>
      </c>
      <c r="T1089" s="8">
        <v>0</v>
      </c>
    </row>
    <row r="1090" spans="1:20">
      <c r="A1090" s="1">
        <v>44154</v>
      </c>
      <c r="B1090" s="9">
        <f>nyse_gme_volume_by_exchange[[#This Row],[Off Exchange2]]/SUM(nyse_gme_volume_by_exchange[[#This Row],[NYSE National]:[LTSE]])</f>
        <v>0.54974484785128852</v>
      </c>
      <c r="C1090" s="12">
        <f>SUM(nyse_gme_volume_by_exchange[[#This Row],[NYSE National]:[LTSE]])</f>
        <v>47550452</v>
      </c>
      <c r="D1090" s="8">
        <v>162588</v>
      </c>
      <c r="E1090" s="8">
        <v>755700</v>
      </c>
      <c r="F1090" s="8">
        <v>163812</v>
      </c>
      <c r="G1090" s="8">
        <v>55792</v>
      </c>
      <c r="H1090" s="8">
        <v>176416</v>
      </c>
      <c r="I1090" s="8">
        <v>7233780</v>
      </c>
      <c r="J1090" s="8">
        <v>722048</v>
      </c>
      <c r="K1090" s="8">
        <v>376484</v>
      </c>
      <c r="L1090" s="8">
        <v>4407032</v>
      </c>
      <c r="M1090" s="8">
        <v>389088</v>
      </c>
      <c r="N1090" s="8">
        <v>1409568</v>
      </c>
      <c r="O1090" s="8">
        <v>26140616</v>
      </c>
      <c r="P1090" s="8">
        <v>400400</v>
      </c>
      <c r="Q1090" s="8">
        <v>0</v>
      </c>
      <c r="R1090" s="8">
        <v>3254020</v>
      </c>
      <c r="S1090" s="8">
        <v>1903108</v>
      </c>
      <c r="T1090" s="8">
        <v>0</v>
      </c>
    </row>
    <row r="1091" spans="1:20">
      <c r="A1091" s="1">
        <v>44153</v>
      </c>
      <c r="B1091" s="9">
        <f>nyse_gme_volume_by_exchange[[#This Row],[Off Exchange2]]/SUM(nyse_gme_volume_by_exchange[[#This Row],[NYSE National]:[LTSE]])</f>
        <v>0.45267324283373017</v>
      </c>
      <c r="C1091" s="12">
        <f>SUM(nyse_gme_volume_by_exchange[[#This Row],[NYSE National]:[LTSE]])</f>
        <v>12676888</v>
      </c>
      <c r="D1091" s="8">
        <v>72460</v>
      </c>
      <c r="E1091" s="8">
        <v>148784</v>
      </c>
      <c r="F1091" s="8">
        <v>28140</v>
      </c>
      <c r="G1091" s="8">
        <v>12204</v>
      </c>
      <c r="H1091" s="8">
        <v>60604</v>
      </c>
      <c r="I1091" s="8">
        <v>2392100</v>
      </c>
      <c r="J1091" s="8">
        <v>238412</v>
      </c>
      <c r="K1091" s="8">
        <v>72712</v>
      </c>
      <c r="L1091" s="8">
        <v>1032320</v>
      </c>
      <c r="M1091" s="8">
        <v>263640</v>
      </c>
      <c r="N1091" s="8">
        <v>545288</v>
      </c>
      <c r="O1091" s="8">
        <v>5738488</v>
      </c>
      <c r="P1091" s="8">
        <v>196</v>
      </c>
      <c r="Q1091" s="8">
        <v>0</v>
      </c>
      <c r="R1091" s="8">
        <v>1540856</v>
      </c>
      <c r="S1091" s="8">
        <v>530684</v>
      </c>
      <c r="T1091" s="8">
        <v>0</v>
      </c>
    </row>
    <row r="1092" spans="1:20">
      <c r="A1092" s="1">
        <v>44152</v>
      </c>
      <c r="B1092" s="9">
        <f>nyse_gme_volume_by_exchange[[#This Row],[Off Exchange2]]/SUM(nyse_gme_volume_by_exchange[[#This Row],[NYSE National]:[LTSE]])</f>
        <v>0.49957164069987686</v>
      </c>
      <c r="C1092" s="12">
        <f>SUM(nyse_gme_volume_by_exchange[[#This Row],[NYSE National]:[LTSE]])</f>
        <v>26743904</v>
      </c>
      <c r="D1092" s="8">
        <v>143756</v>
      </c>
      <c r="E1092" s="8">
        <v>257144</v>
      </c>
      <c r="F1092" s="8">
        <v>242716</v>
      </c>
      <c r="G1092" s="8">
        <v>50008</v>
      </c>
      <c r="H1092" s="8">
        <v>93728</v>
      </c>
      <c r="I1092" s="8">
        <v>3678888</v>
      </c>
      <c r="J1092" s="8">
        <v>882008</v>
      </c>
      <c r="K1092" s="8">
        <v>179692</v>
      </c>
      <c r="L1092" s="8">
        <v>2255488</v>
      </c>
      <c r="M1092" s="8">
        <v>391316</v>
      </c>
      <c r="N1092" s="8">
        <v>1060768</v>
      </c>
      <c r="O1092" s="8">
        <v>13360496</v>
      </c>
      <c r="P1092" s="8">
        <v>400</v>
      </c>
      <c r="Q1092" s="8">
        <v>0</v>
      </c>
      <c r="R1092" s="8">
        <v>2665216</v>
      </c>
      <c r="S1092" s="8">
        <v>1482280</v>
      </c>
      <c r="T1092" s="8">
        <v>0</v>
      </c>
    </row>
    <row r="1093" spans="1:20">
      <c r="A1093" s="1">
        <v>44151</v>
      </c>
      <c r="B1093" s="9">
        <f>nyse_gme_volume_by_exchange[[#This Row],[Off Exchange2]]/SUM(nyse_gme_volume_by_exchange[[#This Row],[NYSE National]:[LTSE]])</f>
        <v>0.52231006921454548</v>
      </c>
      <c r="C1093" s="12">
        <f>SUM(nyse_gme_volume_by_exchange[[#This Row],[NYSE National]:[LTSE]])</f>
        <v>39099296</v>
      </c>
      <c r="D1093" s="8">
        <v>90220</v>
      </c>
      <c r="E1093" s="8">
        <v>504892</v>
      </c>
      <c r="F1093" s="8">
        <v>89888</v>
      </c>
      <c r="G1093" s="8">
        <v>50404</v>
      </c>
      <c r="H1093" s="8">
        <v>81620</v>
      </c>
      <c r="I1093" s="8">
        <v>6240848</v>
      </c>
      <c r="J1093" s="8">
        <v>867324</v>
      </c>
      <c r="K1093" s="8">
        <v>198676</v>
      </c>
      <c r="L1093" s="8">
        <v>3626284</v>
      </c>
      <c r="M1093" s="8">
        <v>285996</v>
      </c>
      <c r="N1093" s="8">
        <v>1423400</v>
      </c>
      <c r="O1093" s="8">
        <v>20421956</v>
      </c>
      <c r="P1093" s="8">
        <v>14800</v>
      </c>
      <c r="Q1093" s="8">
        <v>0</v>
      </c>
      <c r="R1093" s="8">
        <v>3212564</v>
      </c>
      <c r="S1093" s="8">
        <v>1990424</v>
      </c>
      <c r="T1093" s="8">
        <v>0</v>
      </c>
    </row>
    <row r="1094" spans="1:20">
      <c r="A1094" s="1">
        <v>44148</v>
      </c>
      <c r="B1094" s="9">
        <f>nyse_gme_volume_by_exchange[[#This Row],[Off Exchange2]]/SUM(nyse_gme_volume_by_exchange[[#This Row],[NYSE National]:[LTSE]])</f>
        <v>0.3864875664484313</v>
      </c>
      <c r="C1094" s="12">
        <f>SUM(nyse_gme_volume_by_exchange[[#This Row],[NYSE National]:[LTSE]])</f>
        <v>14184684</v>
      </c>
      <c r="D1094" s="8">
        <v>106220</v>
      </c>
      <c r="E1094" s="8">
        <v>258692</v>
      </c>
      <c r="F1094" s="8">
        <v>35156</v>
      </c>
      <c r="G1094" s="8">
        <v>75840</v>
      </c>
      <c r="H1094" s="8">
        <v>86588</v>
      </c>
      <c r="I1094" s="8">
        <v>2601096</v>
      </c>
      <c r="J1094" s="8">
        <v>429172</v>
      </c>
      <c r="K1094" s="8">
        <v>156500</v>
      </c>
      <c r="L1094" s="8">
        <v>1707072</v>
      </c>
      <c r="M1094" s="8">
        <v>187504</v>
      </c>
      <c r="N1094" s="8">
        <v>664064</v>
      </c>
      <c r="O1094" s="8">
        <v>5482204</v>
      </c>
      <c r="P1094" s="8">
        <v>1960</v>
      </c>
      <c r="Q1094" s="8">
        <v>0</v>
      </c>
      <c r="R1094" s="8">
        <v>1627492</v>
      </c>
      <c r="S1094" s="8">
        <v>765124</v>
      </c>
      <c r="T1094" s="8">
        <v>0</v>
      </c>
    </row>
    <row r="1095" spans="1:20">
      <c r="A1095" s="1">
        <v>44147</v>
      </c>
      <c r="B1095" s="9">
        <f>nyse_gme_volume_by_exchange[[#This Row],[Off Exchange2]]/SUM(nyse_gme_volume_by_exchange[[#This Row],[NYSE National]:[LTSE]])</f>
        <v>0.43582921706966105</v>
      </c>
      <c r="C1095" s="12">
        <f>SUM(nyse_gme_volume_by_exchange[[#This Row],[NYSE National]:[LTSE]])</f>
        <v>17423568</v>
      </c>
      <c r="D1095" s="8">
        <v>57892</v>
      </c>
      <c r="E1095" s="8">
        <v>141856</v>
      </c>
      <c r="F1095" s="8">
        <v>46452</v>
      </c>
      <c r="G1095" s="8">
        <v>20900</v>
      </c>
      <c r="H1095" s="8">
        <v>46640</v>
      </c>
      <c r="I1095" s="8">
        <v>3114684</v>
      </c>
      <c r="J1095" s="8">
        <v>510540</v>
      </c>
      <c r="K1095" s="8">
        <v>122504</v>
      </c>
      <c r="L1095" s="8">
        <v>1922452</v>
      </c>
      <c r="M1095" s="8">
        <v>185424</v>
      </c>
      <c r="N1095" s="8">
        <v>654916</v>
      </c>
      <c r="O1095" s="8">
        <v>7593700</v>
      </c>
      <c r="P1095" s="8">
        <v>0</v>
      </c>
      <c r="Q1095" s="8">
        <v>0</v>
      </c>
      <c r="R1095" s="8">
        <v>1969764</v>
      </c>
      <c r="S1095" s="8">
        <v>1035844</v>
      </c>
      <c r="T1095" s="8">
        <v>0</v>
      </c>
    </row>
    <row r="1096" spans="1:20">
      <c r="A1096" s="1">
        <v>44146</v>
      </c>
      <c r="B1096" s="9">
        <f>nyse_gme_volume_by_exchange[[#This Row],[Off Exchange2]]/SUM(nyse_gme_volume_by_exchange[[#This Row],[NYSE National]:[LTSE]])</f>
        <v>0.49688452943522149</v>
      </c>
      <c r="C1096" s="12">
        <f>SUM(nyse_gme_volume_by_exchange[[#This Row],[NYSE National]:[LTSE]])</f>
        <v>19530276</v>
      </c>
      <c r="D1096" s="8">
        <v>126052</v>
      </c>
      <c r="E1096" s="8">
        <v>291512</v>
      </c>
      <c r="F1096" s="8">
        <v>102384</v>
      </c>
      <c r="G1096" s="8">
        <v>47924</v>
      </c>
      <c r="H1096" s="8">
        <v>176432</v>
      </c>
      <c r="I1096" s="8">
        <v>3166240</v>
      </c>
      <c r="J1096" s="8">
        <v>511912</v>
      </c>
      <c r="K1096" s="8">
        <v>238852</v>
      </c>
      <c r="L1096" s="8">
        <v>1366028</v>
      </c>
      <c r="M1096" s="8">
        <v>188528</v>
      </c>
      <c r="N1096" s="8">
        <v>757800</v>
      </c>
      <c r="O1096" s="8">
        <v>9704292</v>
      </c>
      <c r="P1096" s="8">
        <v>0</v>
      </c>
      <c r="Q1096" s="8">
        <v>0</v>
      </c>
      <c r="R1096" s="8">
        <v>1844132</v>
      </c>
      <c r="S1096" s="8">
        <v>1008188</v>
      </c>
      <c r="T1096" s="8">
        <v>0</v>
      </c>
    </row>
    <row r="1097" spans="1:20">
      <c r="A1097" s="1">
        <v>44145</v>
      </c>
      <c r="B1097" s="9">
        <f>nyse_gme_volume_by_exchange[[#This Row],[Off Exchange2]]/SUM(nyse_gme_volume_by_exchange[[#This Row],[NYSE National]:[LTSE]])</f>
        <v>0.36961962256299918</v>
      </c>
      <c r="C1097" s="12">
        <f>SUM(nyse_gme_volume_by_exchange[[#This Row],[NYSE National]:[LTSE]])</f>
        <v>15303852</v>
      </c>
      <c r="D1097" s="8">
        <v>123520</v>
      </c>
      <c r="E1097" s="8">
        <v>380824</v>
      </c>
      <c r="F1097" s="8">
        <v>84096</v>
      </c>
      <c r="G1097" s="8">
        <v>21600</v>
      </c>
      <c r="H1097" s="8">
        <v>104152</v>
      </c>
      <c r="I1097" s="8">
        <v>3735756</v>
      </c>
      <c r="J1097" s="8">
        <v>391248</v>
      </c>
      <c r="K1097" s="8">
        <v>263844</v>
      </c>
      <c r="L1097" s="8">
        <v>1233460</v>
      </c>
      <c r="M1097" s="8">
        <v>329280</v>
      </c>
      <c r="N1097" s="8">
        <v>622368</v>
      </c>
      <c r="O1097" s="8">
        <v>5656604</v>
      </c>
      <c r="P1097" s="8">
        <v>2800</v>
      </c>
      <c r="Q1097" s="8">
        <v>0</v>
      </c>
      <c r="R1097" s="8">
        <v>1419276</v>
      </c>
      <c r="S1097" s="8">
        <v>935024</v>
      </c>
      <c r="T1097" s="8">
        <v>0</v>
      </c>
    </row>
    <row r="1098" spans="1:20">
      <c r="A1098" s="1">
        <v>44144</v>
      </c>
      <c r="B1098" s="9">
        <f>nyse_gme_volume_by_exchange[[#This Row],[Off Exchange2]]/SUM(nyse_gme_volume_by_exchange[[#This Row],[NYSE National]:[LTSE]])</f>
        <v>0.41314028630380806</v>
      </c>
      <c r="C1098" s="12">
        <f>SUM(nyse_gme_volume_by_exchange[[#This Row],[NYSE National]:[LTSE]])</f>
        <v>24979060</v>
      </c>
      <c r="D1098" s="8">
        <v>99180</v>
      </c>
      <c r="E1098" s="8">
        <v>263420</v>
      </c>
      <c r="F1098" s="8">
        <v>110828</v>
      </c>
      <c r="G1098" s="8">
        <v>34460</v>
      </c>
      <c r="H1098" s="8">
        <v>209576</v>
      </c>
      <c r="I1098" s="8">
        <v>4875156</v>
      </c>
      <c r="J1098" s="8">
        <v>629756</v>
      </c>
      <c r="K1098" s="8">
        <v>300404</v>
      </c>
      <c r="L1098" s="8">
        <v>2382896</v>
      </c>
      <c r="M1098" s="8">
        <v>20304</v>
      </c>
      <c r="N1098" s="8">
        <v>1138388</v>
      </c>
      <c r="O1098" s="8">
        <v>10319856</v>
      </c>
      <c r="P1098" s="8">
        <v>800</v>
      </c>
      <c r="Q1098" s="8">
        <v>0</v>
      </c>
      <c r="R1098" s="8">
        <v>2904864</v>
      </c>
      <c r="S1098" s="8">
        <v>1689172</v>
      </c>
      <c r="T1098" s="8">
        <v>0</v>
      </c>
    </row>
    <row r="1099" spans="1:20">
      <c r="A1099" s="1">
        <v>44141</v>
      </c>
      <c r="B1099" s="9">
        <f>nyse_gme_volume_by_exchange[[#This Row],[Off Exchange2]]/SUM(nyse_gme_volume_by_exchange[[#This Row],[NYSE National]:[LTSE]])</f>
        <v>0.52726800903838411</v>
      </c>
      <c r="C1099" s="12">
        <f>SUM(nyse_gme_volume_by_exchange[[#This Row],[NYSE National]:[LTSE]])</f>
        <v>22072972</v>
      </c>
      <c r="D1099" s="8">
        <v>132752</v>
      </c>
      <c r="E1099" s="8">
        <v>241992</v>
      </c>
      <c r="F1099" s="8">
        <v>43352</v>
      </c>
      <c r="G1099" s="8">
        <v>16612</v>
      </c>
      <c r="H1099" s="8">
        <v>75744</v>
      </c>
      <c r="I1099" s="8">
        <v>3433632</v>
      </c>
      <c r="J1099" s="8">
        <v>492040</v>
      </c>
      <c r="K1099" s="8">
        <v>150084</v>
      </c>
      <c r="L1099" s="8">
        <v>1917616</v>
      </c>
      <c r="M1099" s="8">
        <v>353316</v>
      </c>
      <c r="N1099" s="8">
        <v>779440</v>
      </c>
      <c r="O1099" s="8">
        <v>11638372</v>
      </c>
      <c r="P1099" s="8">
        <v>1404</v>
      </c>
      <c r="Q1099" s="8">
        <v>0</v>
      </c>
      <c r="R1099" s="8">
        <v>1728868</v>
      </c>
      <c r="S1099" s="8">
        <v>1067748</v>
      </c>
      <c r="T1099" s="8">
        <v>0</v>
      </c>
    </row>
    <row r="1100" spans="1:20">
      <c r="A1100" s="1">
        <v>44140</v>
      </c>
      <c r="B1100" s="9">
        <f>nyse_gme_volume_by_exchange[[#This Row],[Off Exchange2]]/SUM(nyse_gme_volume_by_exchange[[#This Row],[NYSE National]:[LTSE]])</f>
        <v>0.51559473725039295</v>
      </c>
      <c r="C1100" s="12">
        <f>SUM(nyse_gme_volume_by_exchange[[#This Row],[NYSE National]:[LTSE]])</f>
        <v>18820580</v>
      </c>
      <c r="D1100" s="8">
        <v>100436</v>
      </c>
      <c r="E1100" s="8">
        <v>186804</v>
      </c>
      <c r="F1100" s="8">
        <v>38628</v>
      </c>
      <c r="G1100" s="8">
        <v>24520</v>
      </c>
      <c r="H1100" s="8">
        <v>116760</v>
      </c>
      <c r="I1100" s="8">
        <v>3348032</v>
      </c>
      <c r="J1100" s="8">
        <v>335576</v>
      </c>
      <c r="K1100" s="8">
        <v>96280</v>
      </c>
      <c r="L1100" s="8">
        <v>1682072</v>
      </c>
      <c r="M1100" s="8">
        <v>193016</v>
      </c>
      <c r="N1100" s="8">
        <v>494852</v>
      </c>
      <c r="O1100" s="8">
        <v>9703792</v>
      </c>
      <c r="P1100" s="8">
        <v>400</v>
      </c>
      <c r="Q1100" s="8">
        <v>0</v>
      </c>
      <c r="R1100" s="8">
        <v>1604984</v>
      </c>
      <c r="S1100" s="8">
        <v>894428</v>
      </c>
      <c r="T1100" s="8">
        <v>0</v>
      </c>
    </row>
    <row r="1101" spans="1:20">
      <c r="A1101" s="1">
        <v>44139</v>
      </c>
      <c r="B1101" s="9">
        <f>nyse_gme_volume_by_exchange[[#This Row],[Off Exchange2]]/SUM(nyse_gme_volume_by_exchange[[#This Row],[NYSE National]:[LTSE]])</f>
        <v>0.4468460129365821</v>
      </c>
      <c r="C1101" s="12">
        <f>SUM(nyse_gme_volume_by_exchange[[#This Row],[NYSE National]:[LTSE]])</f>
        <v>23231484</v>
      </c>
      <c r="D1101" s="8">
        <v>167104</v>
      </c>
      <c r="E1101" s="8">
        <v>510868</v>
      </c>
      <c r="F1101" s="8">
        <v>109600</v>
      </c>
      <c r="G1101" s="8">
        <v>42324</v>
      </c>
      <c r="H1101" s="8">
        <v>161376</v>
      </c>
      <c r="I1101" s="8">
        <v>4591492</v>
      </c>
      <c r="J1101" s="8">
        <v>629980</v>
      </c>
      <c r="K1101" s="8">
        <v>107124</v>
      </c>
      <c r="L1101" s="8">
        <v>1871268</v>
      </c>
      <c r="M1101" s="8">
        <v>160804</v>
      </c>
      <c r="N1101" s="8">
        <v>831632</v>
      </c>
      <c r="O1101" s="8">
        <v>10380896</v>
      </c>
      <c r="P1101" s="8">
        <v>176</v>
      </c>
      <c r="Q1101" s="8">
        <v>0</v>
      </c>
      <c r="R1101" s="8">
        <v>2160368</v>
      </c>
      <c r="S1101" s="8">
        <v>1506472</v>
      </c>
      <c r="T1101" s="8">
        <v>0</v>
      </c>
    </row>
    <row r="1102" spans="1:20">
      <c r="A1102" s="1">
        <v>44138</v>
      </c>
      <c r="B1102" s="9">
        <f>nyse_gme_volume_by_exchange[[#This Row],[Off Exchange2]]/SUM(nyse_gme_volume_by_exchange[[#This Row],[NYSE National]:[LTSE]])</f>
        <v>0.49302096781636578</v>
      </c>
      <c r="C1102" s="12">
        <f>SUM(nyse_gme_volume_by_exchange[[#This Row],[NYSE National]:[LTSE]])</f>
        <v>29817888</v>
      </c>
      <c r="D1102" s="8">
        <v>113676</v>
      </c>
      <c r="E1102" s="8">
        <v>329084</v>
      </c>
      <c r="F1102" s="8">
        <v>52540</v>
      </c>
      <c r="G1102" s="8">
        <v>35572</v>
      </c>
      <c r="H1102" s="8">
        <v>131964</v>
      </c>
      <c r="I1102" s="8">
        <v>6830012</v>
      </c>
      <c r="J1102" s="8">
        <v>415572</v>
      </c>
      <c r="K1102" s="8">
        <v>141368</v>
      </c>
      <c r="L1102" s="8">
        <v>2028548</v>
      </c>
      <c r="M1102" s="8">
        <v>372784</v>
      </c>
      <c r="N1102" s="8">
        <v>608132</v>
      </c>
      <c r="O1102" s="8">
        <v>14700844</v>
      </c>
      <c r="P1102" s="8">
        <v>1612</v>
      </c>
      <c r="Q1102" s="8">
        <v>0</v>
      </c>
      <c r="R1102" s="8">
        <v>2523664</v>
      </c>
      <c r="S1102" s="8">
        <v>1532516</v>
      </c>
      <c r="T1102" s="8">
        <v>0</v>
      </c>
    </row>
    <row r="1103" spans="1:20">
      <c r="A1103" s="1">
        <v>44137</v>
      </c>
      <c r="B1103" s="9">
        <f>nyse_gme_volume_by_exchange[[#This Row],[Off Exchange2]]/SUM(nyse_gme_volume_by_exchange[[#This Row],[NYSE National]:[LTSE]])</f>
        <v>0.45594222013307412</v>
      </c>
      <c r="C1103" s="12">
        <f>SUM(nyse_gme_volume_by_exchange[[#This Row],[NYSE National]:[LTSE]])</f>
        <v>20908044</v>
      </c>
      <c r="D1103" s="8">
        <v>146376</v>
      </c>
      <c r="E1103" s="8">
        <v>264612</v>
      </c>
      <c r="F1103" s="8">
        <v>33320</v>
      </c>
      <c r="G1103" s="8">
        <v>55972</v>
      </c>
      <c r="H1103" s="8">
        <v>104356</v>
      </c>
      <c r="I1103" s="8">
        <v>4398856</v>
      </c>
      <c r="J1103" s="8">
        <v>582524</v>
      </c>
      <c r="K1103" s="8">
        <v>129364</v>
      </c>
      <c r="L1103" s="8">
        <v>1252288</v>
      </c>
      <c r="M1103" s="8">
        <v>297252</v>
      </c>
      <c r="N1103" s="8">
        <v>979508</v>
      </c>
      <c r="O1103" s="8">
        <v>9532860</v>
      </c>
      <c r="P1103" s="8">
        <v>12</v>
      </c>
      <c r="Q1103" s="8">
        <v>0</v>
      </c>
      <c r="R1103" s="8">
        <v>2273532</v>
      </c>
      <c r="S1103" s="8">
        <v>857212</v>
      </c>
      <c r="T1103" s="8">
        <v>0</v>
      </c>
    </row>
    <row r="1104" spans="1:20">
      <c r="A1104" s="1">
        <v>44134</v>
      </c>
      <c r="B1104" s="9">
        <f>nyse_gme_volume_by_exchange[[#This Row],[Off Exchange2]]/SUM(nyse_gme_volume_by_exchange[[#This Row],[NYSE National]:[LTSE]])</f>
        <v>0.47504494538185821</v>
      </c>
      <c r="C1104" s="12">
        <f>SUM(nyse_gme_volume_by_exchange[[#This Row],[NYSE National]:[LTSE]])</f>
        <v>46249468</v>
      </c>
      <c r="D1104" s="8">
        <v>428236</v>
      </c>
      <c r="E1104" s="8">
        <v>497784</v>
      </c>
      <c r="F1104" s="8">
        <v>73944</v>
      </c>
      <c r="G1104" s="8">
        <v>199572</v>
      </c>
      <c r="H1104" s="8">
        <v>240760</v>
      </c>
      <c r="I1104" s="8">
        <v>10289384</v>
      </c>
      <c r="J1104" s="8">
        <v>986332</v>
      </c>
      <c r="K1104" s="8">
        <v>431000</v>
      </c>
      <c r="L1104" s="8">
        <v>3453544</v>
      </c>
      <c r="M1104" s="8">
        <v>384240</v>
      </c>
      <c r="N1104" s="8">
        <v>1447692</v>
      </c>
      <c r="O1104" s="8">
        <v>21970576</v>
      </c>
      <c r="P1104" s="8">
        <v>836</v>
      </c>
      <c r="Q1104" s="8">
        <v>0</v>
      </c>
      <c r="R1104" s="8">
        <v>3963268</v>
      </c>
      <c r="S1104" s="8">
        <v>1882300</v>
      </c>
      <c r="T1104" s="8">
        <v>0</v>
      </c>
    </row>
    <row r="1105" spans="1:20">
      <c r="A1105" s="1">
        <v>44133</v>
      </c>
      <c r="B1105" s="9">
        <f>nyse_gme_volume_by_exchange[[#This Row],[Off Exchange2]]/SUM(nyse_gme_volume_by_exchange[[#This Row],[NYSE National]:[LTSE]])</f>
        <v>0.54294628962253255</v>
      </c>
      <c r="C1105" s="12">
        <f>SUM(nyse_gme_volume_by_exchange[[#This Row],[NYSE National]:[LTSE]])</f>
        <v>16663372</v>
      </c>
      <c r="D1105" s="8">
        <v>90092</v>
      </c>
      <c r="E1105" s="8">
        <v>134460</v>
      </c>
      <c r="F1105" s="8">
        <v>48552</v>
      </c>
      <c r="G1105" s="8">
        <v>38004</v>
      </c>
      <c r="H1105" s="8">
        <v>54096</v>
      </c>
      <c r="I1105" s="8">
        <v>2655776</v>
      </c>
      <c r="J1105" s="8">
        <v>416512</v>
      </c>
      <c r="K1105" s="8">
        <v>93608</v>
      </c>
      <c r="L1105" s="8">
        <v>1056000</v>
      </c>
      <c r="M1105" s="8">
        <v>152572</v>
      </c>
      <c r="N1105" s="8">
        <v>506024</v>
      </c>
      <c r="O1105" s="8">
        <v>9047316</v>
      </c>
      <c r="P1105" s="8">
        <v>852</v>
      </c>
      <c r="Q1105" s="8">
        <v>0</v>
      </c>
      <c r="R1105" s="8">
        <v>1516788</v>
      </c>
      <c r="S1105" s="8">
        <v>852720</v>
      </c>
      <c r="T1105" s="8">
        <v>0</v>
      </c>
    </row>
    <row r="1106" spans="1:20">
      <c r="A1106" s="1">
        <v>44132</v>
      </c>
      <c r="B1106" s="9">
        <f>nyse_gme_volume_by_exchange[[#This Row],[Off Exchange2]]/SUM(nyse_gme_volume_by_exchange[[#This Row],[NYSE National]:[LTSE]])</f>
        <v>0.5078573016225828</v>
      </c>
      <c r="C1106" s="12">
        <f>SUM(nyse_gme_volume_by_exchange[[#This Row],[NYSE National]:[LTSE]])</f>
        <v>25554320</v>
      </c>
      <c r="D1106" s="8">
        <v>149400</v>
      </c>
      <c r="E1106" s="8">
        <v>220760</v>
      </c>
      <c r="F1106" s="8">
        <v>33576</v>
      </c>
      <c r="G1106" s="8">
        <v>35680</v>
      </c>
      <c r="H1106" s="8">
        <v>51920</v>
      </c>
      <c r="I1106" s="8">
        <v>4147580</v>
      </c>
      <c r="J1106" s="8">
        <v>690304</v>
      </c>
      <c r="K1106" s="8">
        <v>103136</v>
      </c>
      <c r="L1106" s="8">
        <v>2972556</v>
      </c>
      <c r="M1106" s="8">
        <v>0</v>
      </c>
      <c r="N1106" s="8">
        <v>842768</v>
      </c>
      <c r="O1106" s="8">
        <v>12977948</v>
      </c>
      <c r="P1106" s="8">
        <v>1452</v>
      </c>
      <c r="Q1106" s="8">
        <v>0</v>
      </c>
      <c r="R1106" s="8">
        <v>2162208</v>
      </c>
      <c r="S1106" s="8">
        <v>1165032</v>
      </c>
      <c r="T1106" s="8">
        <v>0</v>
      </c>
    </row>
    <row r="1107" spans="1:20">
      <c r="A1107" s="1">
        <v>44131</v>
      </c>
      <c r="B1107" s="9">
        <f>nyse_gme_volume_by_exchange[[#This Row],[Off Exchange2]]/SUM(nyse_gme_volume_by_exchange[[#This Row],[NYSE National]:[LTSE]])</f>
        <v>0.50549024575556978</v>
      </c>
      <c r="C1107" s="12">
        <f>SUM(nyse_gme_volume_by_exchange[[#This Row],[NYSE National]:[LTSE]])</f>
        <v>28924024</v>
      </c>
      <c r="D1107" s="8">
        <v>277444</v>
      </c>
      <c r="E1107" s="8">
        <v>347340</v>
      </c>
      <c r="F1107" s="8">
        <v>22508</v>
      </c>
      <c r="G1107" s="8">
        <v>49576</v>
      </c>
      <c r="H1107" s="8">
        <v>182328</v>
      </c>
      <c r="I1107" s="8">
        <v>4994656</v>
      </c>
      <c r="J1107" s="8">
        <v>932664</v>
      </c>
      <c r="K1107" s="8">
        <v>265848</v>
      </c>
      <c r="L1107" s="8">
        <v>2387144</v>
      </c>
      <c r="M1107" s="8">
        <v>0</v>
      </c>
      <c r="N1107" s="8">
        <v>1375696</v>
      </c>
      <c r="O1107" s="8">
        <v>14620812</v>
      </c>
      <c r="P1107" s="8">
        <v>548</v>
      </c>
      <c r="Q1107" s="8">
        <v>0</v>
      </c>
      <c r="R1107" s="8">
        <v>2290776</v>
      </c>
      <c r="S1107" s="8">
        <v>1176684</v>
      </c>
      <c r="T1107" s="8">
        <v>0</v>
      </c>
    </row>
    <row r="1108" spans="1:20">
      <c r="A1108" s="1">
        <v>44130</v>
      </c>
      <c r="B1108" s="9">
        <f>nyse_gme_volume_by_exchange[[#This Row],[Off Exchange2]]/SUM(nyse_gme_volume_by_exchange[[#This Row],[NYSE National]:[LTSE]])</f>
        <v>0.53144811905322775</v>
      </c>
      <c r="C1108" s="12">
        <f>SUM(nyse_gme_volume_by_exchange[[#This Row],[NYSE National]:[LTSE]])</f>
        <v>53505076</v>
      </c>
      <c r="D1108" s="8">
        <v>286292</v>
      </c>
      <c r="E1108" s="8">
        <v>542560</v>
      </c>
      <c r="F1108" s="8">
        <v>94044</v>
      </c>
      <c r="G1108" s="8">
        <v>44836</v>
      </c>
      <c r="H1108" s="8">
        <v>119124</v>
      </c>
      <c r="I1108" s="8">
        <v>9563252</v>
      </c>
      <c r="J1108" s="8">
        <v>946452</v>
      </c>
      <c r="K1108" s="8">
        <v>263920</v>
      </c>
      <c r="L1108" s="8">
        <v>4661444</v>
      </c>
      <c r="M1108" s="8">
        <v>0</v>
      </c>
      <c r="N1108" s="8">
        <v>1752584</v>
      </c>
      <c r="O1108" s="8">
        <v>28435172</v>
      </c>
      <c r="P1108" s="8">
        <v>456</v>
      </c>
      <c r="Q1108" s="8">
        <v>0</v>
      </c>
      <c r="R1108" s="8">
        <v>4534208</v>
      </c>
      <c r="S1108" s="8">
        <v>2260732</v>
      </c>
      <c r="T1108" s="8">
        <v>0</v>
      </c>
    </row>
    <row r="1109" spans="1:20">
      <c r="A1109" s="1">
        <v>44127</v>
      </c>
      <c r="B1109" s="9">
        <f>nyse_gme_volume_by_exchange[[#This Row],[Off Exchange2]]/SUM(nyse_gme_volume_by_exchange[[#This Row],[NYSE National]:[LTSE]])</f>
        <v>0.52563006329678053</v>
      </c>
      <c r="C1109" s="12">
        <f>SUM(nyse_gme_volume_by_exchange[[#This Row],[NYSE National]:[LTSE]])</f>
        <v>26028496</v>
      </c>
      <c r="D1109" s="8">
        <v>130676</v>
      </c>
      <c r="E1109" s="8">
        <v>152648</v>
      </c>
      <c r="F1109" s="8">
        <v>183784</v>
      </c>
      <c r="G1109" s="8">
        <v>62816</v>
      </c>
      <c r="H1109" s="8">
        <v>44988</v>
      </c>
      <c r="I1109" s="8">
        <v>4122396</v>
      </c>
      <c r="J1109" s="8">
        <v>564280</v>
      </c>
      <c r="K1109" s="8">
        <v>85536</v>
      </c>
      <c r="L1109" s="8">
        <v>2137924</v>
      </c>
      <c r="M1109" s="8">
        <v>0</v>
      </c>
      <c r="N1109" s="8">
        <v>736168</v>
      </c>
      <c r="O1109" s="8">
        <v>13681360</v>
      </c>
      <c r="P1109" s="8">
        <v>0</v>
      </c>
      <c r="Q1109" s="8">
        <v>0</v>
      </c>
      <c r="R1109" s="8">
        <v>2807316</v>
      </c>
      <c r="S1109" s="8">
        <v>1318604</v>
      </c>
      <c r="T1109" s="8">
        <v>0</v>
      </c>
    </row>
    <row r="1110" spans="1:20">
      <c r="A1110" s="1">
        <v>44126</v>
      </c>
      <c r="B1110" s="9">
        <f>nyse_gme_volume_by_exchange[[#This Row],[Off Exchange2]]/SUM(nyse_gme_volume_by_exchange[[#This Row],[NYSE National]:[LTSE]])</f>
        <v>0.5669469847328974</v>
      </c>
      <c r="C1110" s="12">
        <f>SUM(nyse_gme_volume_by_exchange[[#This Row],[NYSE National]:[LTSE]])</f>
        <v>64848716</v>
      </c>
      <c r="D1110" s="8">
        <v>240848</v>
      </c>
      <c r="E1110" s="8">
        <v>822552</v>
      </c>
      <c r="F1110" s="8">
        <v>109824</v>
      </c>
      <c r="G1110" s="8">
        <v>29416</v>
      </c>
      <c r="H1110" s="8">
        <v>70624</v>
      </c>
      <c r="I1110" s="8">
        <v>9396580</v>
      </c>
      <c r="J1110" s="8">
        <v>1133920</v>
      </c>
      <c r="K1110" s="8">
        <v>121188</v>
      </c>
      <c r="L1110" s="8">
        <v>5311244</v>
      </c>
      <c r="M1110" s="8">
        <v>0</v>
      </c>
      <c r="N1110" s="8">
        <v>2189756</v>
      </c>
      <c r="O1110" s="8">
        <v>36765784</v>
      </c>
      <c r="P1110" s="8">
        <v>533952</v>
      </c>
      <c r="Q1110" s="8">
        <v>0</v>
      </c>
      <c r="R1110" s="8">
        <v>5838212</v>
      </c>
      <c r="S1110" s="8">
        <v>2284816</v>
      </c>
      <c r="T1110" s="8">
        <v>0</v>
      </c>
    </row>
    <row r="1111" spans="1:20">
      <c r="A1111" s="1">
        <v>44125</v>
      </c>
      <c r="B1111" s="9">
        <f>nyse_gme_volume_by_exchange[[#This Row],[Off Exchange2]]/SUM(nyse_gme_volume_by_exchange[[#This Row],[NYSE National]:[LTSE]])</f>
        <v>0.56041670085834794</v>
      </c>
      <c r="C1111" s="12">
        <f>SUM(nyse_gme_volume_by_exchange[[#This Row],[NYSE National]:[LTSE]])</f>
        <v>21447712</v>
      </c>
      <c r="D1111" s="8">
        <v>86208</v>
      </c>
      <c r="E1111" s="8">
        <v>160628</v>
      </c>
      <c r="F1111" s="8">
        <v>54744</v>
      </c>
      <c r="G1111" s="8">
        <v>54092</v>
      </c>
      <c r="H1111" s="8">
        <v>34492</v>
      </c>
      <c r="I1111" s="8">
        <v>2927028</v>
      </c>
      <c r="J1111" s="8">
        <v>616184</v>
      </c>
      <c r="K1111" s="8">
        <v>84528</v>
      </c>
      <c r="L1111" s="8">
        <v>1515212</v>
      </c>
      <c r="M1111" s="8">
        <v>0</v>
      </c>
      <c r="N1111" s="8">
        <v>730400</v>
      </c>
      <c r="O1111" s="8">
        <v>12019656</v>
      </c>
      <c r="P1111" s="8">
        <v>800</v>
      </c>
      <c r="Q1111" s="8">
        <v>0</v>
      </c>
      <c r="R1111" s="8">
        <v>2141060</v>
      </c>
      <c r="S1111" s="8">
        <v>1022680</v>
      </c>
      <c r="T1111" s="8">
        <v>0</v>
      </c>
    </row>
    <row r="1112" spans="1:20">
      <c r="A1112" s="1">
        <v>44124</v>
      </c>
      <c r="B1112" s="9">
        <f>nyse_gme_volume_by_exchange[[#This Row],[Off Exchange2]]/SUM(nyse_gme_volume_by_exchange[[#This Row],[NYSE National]:[LTSE]])</f>
        <v>0.5183113866229474</v>
      </c>
      <c r="C1112" s="12">
        <f>SUM(nyse_gme_volume_by_exchange[[#This Row],[NYSE National]:[LTSE]])</f>
        <v>26415804</v>
      </c>
      <c r="D1112" s="8">
        <v>206784</v>
      </c>
      <c r="E1112" s="8">
        <v>387460</v>
      </c>
      <c r="F1112" s="8">
        <v>70296</v>
      </c>
      <c r="G1112" s="8">
        <v>31300</v>
      </c>
      <c r="H1112" s="8">
        <v>160700</v>
      </c>
      <c r="I1112" s="8">
        <v>4566504</v>
      </c>
      <c r="J1112" s="8">
        <v>444544</v>
      </c>
      <c r="K1112" s="8">
        <v>154376</v>
      </c>
      <c r="L1112" s="8">
        <v>2095792</v>
      </c>
      <c r="M1112" s="8">
        <v>0</v>
      </c>
      <c r="N1112" s="8">
        <v>971172</v>
      </c>
      <c r="O1112" s="8">
        <v>13691612</v>
      </c>
      <c r="P1112" s="8">
        <v>4</v>
      </c>
      <c r="Q1112" s="8">
        <v>0</v>
      </c>
      <c r="R1112" s="8">
        <v>2791492</v>
      </c>
      <c r="S1112" s="8">
        <v>843768</v>
      </c>
      <c r="T1112" s="8">
        <v>0</v>
      </c>
    </row>
    <row r="1113" spans="1:20">
      <c r="A1113" s="1">
        <v>44123</v>
      </c>
      <c r="B1113" s="9">
        <f>nyse_gme_volume_by_exchange[[#This Row],[Off Exchange2]]/SUM(nyse_gme_volume_by_exchange[[#This Row],[NYSE National]:[LTSE]])</f>
        <v>0.61113086699420682</v>
      </c>
      <c r="C1113" s="12">
        <f>SUM(nyse_gme_volume_by_exchange[[#This Row],[NYSE National]:[LTSE]])</f>
        <v>52676292</v>
      </c>
      <c r="D1113" s="8">
        <v>167824</v>
      </c>
      <c r="E1113" s="8">
        <v>341268</v>
      </c>
      <c r="F1113" s="8">
        <v>235944</v>
      </c>
      <c r="G1113" s="8">
        <v>52064</v>
      </c>
      <c r="H1113" s="8">
        <v>40092</v>
      </c>
      <c r="I1113" s="8">
        <v>6819056</v>
      </c>
      <c r="J1113" s="8">
        <v>996544</v>
      </c>
      <c r="K1113" s="8">
        <v>101864</v>
      </c>
      <c r="L1113" s="8">
        <v>3656208</v>
      </c>
      <c r="M1113" s="8">
        <v>0</v>
      </c>
      <c r="N1113" s="8">
        <v>1414028</v>
      </c>
      <c r="O1113" s="8">
        <v>32192108</v>
      </c>
      <c r="P1113" s="8">
        <v>1016</v>
      </c>
      <c r="Q1113" s="8">
        <v>0</v>
      </c>
      <c r="R1113" s="8">
        <v>4602044</v>
      </c>
      <c r="S1113" s="8">
        <v>2056232</v>
      </c>
      <c r="T1113" s="8">
        <v>0</v>
      </c>
    </row>
    <row r="1114" spans="1:20">
      <c r="A1114" s="1">
        <v>44120</v>
      </c>
      <c r="B1114" s="9">
        <f>nyse_gme_volume_by_exchange[[#This Row],[Off Exchange2]]/SUM(nyse_gme_volume_by_exchange[[#This Row],[NYSE National]:[LTSE]])</f>
        <v>0.52713857785008533</v>
      </c>
      <c r="C1114" s="12">
        <f>SUM(nyse_gme_volume_by_exchange[[#This Row],[NYSE National]:[LTSE]])</f>
        <v>46605832</v>
      </c>
      <c r="D1114" s="8">
        <v>307288</v>
      </c>
      <c r="E1114" s="8">
        <v>438292</v>
      </c>
      <c r="F1114" s="8">
        <v>145544</v>
      </c>
      <c r="G1114" s="8">
        <v>185856</v>
      </c>
      <c r="H1114" s="8">
        <v>105740</v>
      </c>
      <c r="I1114" s="8">
        <v>7493824</v>
      </c>
      <c r="J1114" s="8">
        <v>1073732</v>
      </c>
      <c r="K1114" s="8">
        <v>244628</v>
      </c>
      <c r="L1114" s="8">
        <v>3887948</v>
      </c>
      <c r="M1114" s="8">
        <v>0</v>
      </c>
      <c r="N1114" s="8">
        <v>1813480</v>
      </c>
      <c r="O1114" s="8">
        <v>24567732</v>
      </c>
      <c r="P1114" s="8">
        <v>2000</v>
      </c>
      <c r="Q1114" s="8">
        <v>0</v>
      </c>
      <c r="R1114" s="8">
        <v>3961496</v>
      </c>
      <c r="S1114" s="8">
        <v>2378272</v>
      </c>
      <c r="T1114" s="8">
        <v>0</v>
      </c>
    </row>
    <row r="1115" spans="1:20">
      <c r="A1115" s="1">
        <v>44119</v>
      </c>
      <c r="B1115" s="9">
        <f>nyse_gme_volume_by_exchange[[#This Row],[Off Exchange2]]/SUM(nyse_gme_volume_by_exchange[[#This Row],[NYSE National]:[LTSE]])</f>
        <v>0.54434045500048167</v>
      </c>
      <c r="C1115" s="12">
        <f>SUM(nyse_gme_volume_by_exchange[[#This Row],[NYSE National]:[LTSE]])</f>
        <v>159650820</v>
      </c>
      <c r="D1115" s="8">
        <v>763900</v>
      </c>
      <c r="E1115" s="8">
        <v>1901504</v>
      </c>
      <c r="F1115" s="8">
        <v>463108</v>
      </c>
      <c r="G1115" s="8">
        <v>176576</v>
      </c>
      <c r="H1115" s="8">
        <v>233040</v>
      </c>
      <c r="I1115" s="8">
        <v>18886336</v>
      </c>
      <c r="J1115" s="8">
        <v>3365624</v>
      </c>
      <c r="K1115" s="8">
        <v>319508</v>
      </c>
      <c r="L1115" s="8">
        <v>15733264</v>
      </c>
      <c r="M1115" s="8">
        <v>0</v>
      </c>
      <c r="N1115" s="8">
        <v>4967472</v>
      </c>
      <c r="O1115" s="8">
        <v>86904400</v>
      </c>
      <c r="P1115" s="8">
        <v>809948</v>
      </c>
      <c r="Q1115" s="8">
        <v>0</v>
      </c>
      <c r="R1115" s="8">
        <v>18353312</v>
      </c>
      <c r="S1115" s="8">
        <v>6772828</v>
      </c>
      <c r="T1115" s="8">
        <v>0</v>
      </c>
    </row>
    <row r="1116" spans="1:20">
      <c r="A1116" s="1">
        <v>44118</v>
      </c>
      <c r="B1116" s="9">
        <f>nyse_gme_volume_by_exchange[[#This Row],[Off Exchange2]]/SUM(nyse_gme_volume_by_exchange[[#This Row],[NYSE National]:[LTSE]])</f>
        <v>0.60534675993029352</v>
      </c>
      <c r="C1116" s="12">
        <f>SUM(nyse_gme_volume_by_exchange[[#This Row],[NYSE National]:[LTSE]])</f>
        <v>43106480</v>
      </c>
      <c r="D1116" s="8">
        <v>158824</v>
      </c>
      <c r="E1116" s="8">
        <v>509892</v>
      </c>
      <c r="F1116" s="8">
        <v>134264</v>
      </c>
      <c r="G1116" s="8">
        <v>57132</v>
      </c>
      <c r="H1116" s="8">
        <v>60144</v>
      </c>
      <c r="I1116" s="8">
        <v>4942860</v>
      </c>
      <c r="J1116" s="8">
        <v>844688</v>
      </c>
      <c r="K1116" s="8">
        <v>121624</v>
      </c>
      <c r="L1116" s="8">
        <v>3192008</v>
      </c>
      <c r="M1116" s="8">
        <v>0</v>
      </c>
      <c r="N1116" s="8">
        <v>1603828</v>
      </c>
      <c r="O1116" s="8">
        <v>26094368</v>
      </c>
      <c r="P1116" s="8">
        <v>808</v>
      </c>
      <c r="Q1116" s="8">
        <v>0</v>
      </c>
      <c r="R1116" s="8">
        <v>3712536</v>
      </c>
      <c r="S1116" s="8">
        <v>1673504</v>
      </c>
      <c r="T1116" s="8">
        <v>0</v>
      </c>
    </row>
    <row r="1117" spans="1:20">
      <c r="A1117" s="1">
        <v>44117</v>
      </c>
      <c r="B1117" s="9">
        <f>nyse_gme_volume_by_exchange[[#This Row],[Off Exchange2]]/SUM(nyse_gme_volume_by_exchange[[#This Row],[NYSE National]:[LTSE]])</f>
        <v>0.52381173177267015</v>
      </c>
      <c r="C1117" s="12">
        <f>SUM(nyse_gme_volume_by_exchange[[#This Row],[NYSE National]:[LTSE]])</f>
        <v>40718416</v>
      </c>
      <c r="D1117" s="8">
        <v>256680</v>
      </c>
      <c r="E1117" s="8">
        <v>290664</v>
      </c>
      <c r="F1117" s="8">
        <v>48300</v>
      </c>
      <c r="G1117" s="8">
        <v>84860</v>
      </c>
      <c r="H1117" s="8">
        <v>206760</v>
      </c>
      <c r="I1117" s="8">
        <v>5051040</v>
      </c>
      <c r="J1117" s="8">
        <v>844724</v>
      </c>
      <c r="K1117" s="8">
        <v>140948</v>
      </c>
      <c r="L1117" s="8">
        <v>4141880</v>
      </c>
      <c r="M1117" s="8">
        <v>0</v>
      </c>
      <c r="N1117" s="8">
        <v>2130392</v>
      </c>
      <c r="O1117" s="8">
        <v>21328784</v>
      </c>
      <c r="P1117" s="8">
        <v>800456</v>
      </c>
      <c r="Q1117" s="8">
        <v>0</v>
      </c>
      <c r="R1117" s="8">
        <v>3833316</v>
      </c>
      <c r="S1117" s="8">
        <v>1559612</v>
      </c>
      <c r="T1117" s="8">
        <v>0</v>
      </c>
    </row>
    <row r="1118" spans="1:20">
      <c r="A1118" s="1">
        <v>44116</v>
      </c>
      <c r="B1118" s="9">
        <f>nyse_gme_volume_by_exchange[[#This Row],[Off Exchange2]]/SUM(nyse_gme_volume_by_exchange[[#This Row],[NYSE National]:[LTSE]])</f>
        <v>0.64251769594044705</v>
      </c>
      <c r="C1118" s="12">
        <f>SUM(nyse_gme_volume_by_exchange[[#This Row],[NYSE National]:[LTSE]])</f>
        <v>94622832</v>
      </c>
      <c r="D1118" s="8">
        <v>606964</v>
      </c>
      <c r="E1118" s="8">
        <v>707096</v>
      </c>
      <c r="F1118" s="8">
        <v>220928</v>
      </c>
      <c r="G1118" s="8">
        <v>93040</v>
      </c>
      <c r="H1118" s="8">
        <v>230176</v>
      </c>
      <c r="I1118" s="8">
        <v>9773016</v>
      </c>
      <c r="J1118" s="8">
        <v>1436988</v>
      </c>
      <c r="K1118" s="8">
        <v>374816</v>
      </c>
      <c r="L1118" s="8">
        <v>6781132</v>
      </c>
      <c r="M1118" s="8">
        <v>0</v>
      </c>
      <c r="N1118" s="8">
        <v>4341276</v>
      </c>
      <c r="O1118" s="8">
        <v>60796844</v>
      </c>
      <c r="P1118" s="8">
        <v>6800</v>
      </c>
      <c r="Q1118" s="8">
        <v>0</v>
      </c>
      <c r="R1118" s="8">
        <v>6364940</v>
      </c>
      <c r="S1118" s="8">
        <v>2888816</v>
      </c>
      <c r="T1118" s="8">
        <v>0</v>
      </c>
    </row>
    <row r="1119" spans="1:20">
      <c r="A1119" s="1">
        <v>44113</v>
      </c>
      <c r="B1119" s="9">
        <f>nyse_gme_volume_by_exchange[[#This Row],[Off Exchange2]]/SUM(nyse_gme_volume_by_exchange[[#This Row],[NYSE National]:[LTSE]])</f>
        <v>0.58084062894415989</v>
      </c>
      <c r="C1119" s="12">
        <f>SUM(nyse_gme_volume_by_exchange[[#This Row],[NYSE National]:[LTSE]])</f>
        <v>308585996</v>
      </c>
      <c r="D1119" s="8">
        <v>888712</v>
      </c>
      <c r="E1119" s="8">
        <v>1594700</v>
      </c>
      <c r="F1119" s="8">
        <v>782848</v>
      </c>
      <c r="G1119" s="8">
        <v>163456</v>
      </c>
      <c r="H1119" s="8">
        <v>702280</v>
      </c>
      <c r="I1119" s="8">
        <v>28842840</v>
      </c>
      <c r="J1119" s="8">
        <v>5884524</v>
      </c>
      <c r="K1119" s="8">
        <v>1584464</v>
      </c>
      <c r="L1119" s="8">
        <v>31605944</v>
      </c>
      <c r="M1119" s="8">
        <v>0</v>
      </c>
      <c r="N1119" s="8">
        <v>21363328</v>
      </c>
      <c r="O1119" s="8">
        <v>179239284</v>
      </c>
      <c r="P1119" s="8">
        <v>1684</v>
      </c>
      <c r="Q1119" s="8">
        <v>0</v>
      </c>
      <c r="R1119" s="8">
        <v>26066008</v>
      </c>
      <c r="S1119" s="8">
        <v>9865924</v>
      </c>
      <c r="T1119" s="8">
        <v>0</v>
      </c>
    </row>
    <row r="1120" spans="1:20">
      <c r="A1120" s="1">
        <v>44112</v>
      </c>
      <c r="B1120" s="9">
        <f>nyse_gme_volume_by_exchange[[#This Row],[Off Exchange2]]/SUM(nyse_gme_volume_by_exchange[[#This Row],[NYSE National]:[LTSE]])</f>
        <v>0.54041819194650675</v>
      </c>
      <c r="C1120" s="12">
        <f>SUM(nyse_gme_volume_by_exchange[[#This Row],[NYSE National]:[LTSE]])</f>
        <v>305813828</v>
      </c>
      <c r="D1120" s="8">
        <v>605468</v>
      </c>
      <c r="E1120" s="8">
        <v>2946124</v>
      </c>
      <c r="F1120" s="8">
        <v>580088</v>
      </c>
      <c r="G1120" s="8">
        <v>136888</v>
      </c>
      <c r="H1120" s="8">
        <v>1205348</v>
      </c>
      <c r="I1120" s="8">
        <v>33636212</v>
      </c>
      <c r="J1120" s="8">
        <v>5945696</v>
      </c>
      <c r="K1120" s="8">
        <v>1362036</v>
      </c>
      <c r="L1120" s="8">
        <v>31781776</v>
      </c>
      <c r="M1120" s="8">
        <v>0</v>
      </c>
      <c r="N1120" s="8">
        <v>25768548</v>
      </c>
      <c r="O1120" s="8">
        <v>165267356</v>
      </c>
      <c r="P1120" s="8">
        <v>11804</v>
      </c>
      <c r="Q1120" s="8">
        <v>0</v>
      </c>
      <c r="R1120" s="8">
        <v>29160120</v>
      </c>
      <c r="S1120" s="8">
        <v>7406364</v>
      </c>
      <c r="T1120" s="8">
        <v>0</v>
      </c>
    </row>
    <row r="1121" spans="1:20">
      <c r="A1121" s="1">
        <v>44111</v>
      </c>
      <c r="B1121" s="9">
        <f>nyse_gme_volume_by_exchange[[#This Row],[Off Exchange2]]/SUM(nyse_gme_volume_by_exchange[[#This Row],[NYSE National]:[LTSE]])</f>
        <v>0.5189052948970907</v>
      </c>
      <c r="C1121" s="12">
        <f>SUM(nyse_gme_volume_by_exchange[[#This Row],[NYSE National]:[LTSE]])</f>
        <v>13234176</v>
      </c>
      <c r="D1121" s="8">
        <v>172328</v>
      </c>
      <c r="E1121" s="8">
        <v>330932</v>
      </c>
      <c r="F1121" s="8">
        <v>33484</v>
      </c>
      <c r="G1121" s="8">
        <v>10500</v>
      </c>
      <c r="H1121" s="8">
        <v>135972</v>
      </c>
      <c r="I1121" s="8">
        <v>1843968</v>
      </c>
      <c r="J1121" s="8">
        <v>248004</v>
      </c>
      <c r="K1121" s="8">
        <v>213184</v>
      </c>
      <c r="L1121" s="8">
        <v>1157728</v>
      </c>
      <c r="M1121" s="8">
        <v>0</v>
      </c>
      <c r="N1121" s="8">
        <v>367596</v>
      </c>
      <c r="O1121" s="8">
        <v>6867284</v>
      </c>
      <c r="P1121" s="8">
        <v>0</v>
      </c>
      <c r="Q1121" s="8">
        <v>0</v>
      </c>
      <c r="R1121" s="8">
        <v>1255904</v>
      </c>
      <c r="S1121" s="8">
        <v>597292</v>
      </c>
      <c r="T1121" s="8">
        <v>0</v>
      </c>
    </row>
    <row r="1122" spans="1:20">
      <c r="A1122" s="1">
        <v>44110</v>
      </c>
      <c r="B1122" s="9">
        <f>nyse_gme_volume_by_exchange[[#This Row],[Off Exchange2]]/SUM(nyse_gme_volume_by_exchange[[#This Row],[NYSE National]:[LTSE]])</f>
        <v>0.49112463870498463</v>
      </c>
      <c r="C1122" s="12">
        <f>SUM(nyse_gme_volume_by_exchange[[#This Row],[NYSE National]:[LTSE]])</f>
        <v>18141684</v>
      </c>
      <c r="D1122" s="8">
        <v>105120</v>
      </c>
      <c r="E1122" s="8">
        <v>236872</v>
      </c>
      <c r="F1122" s="8">
        <v>43488</v>
      </c>
      <c r="G1122" s="8">
        <v>51880</v>
      </c>
      <c r="H1122" s="8">
        <v>43840</v>
      </c>
      <c r="I1122" s="8">
        <v>2832504</v>
      </c>
      <c r="J1122" s="8">
        <v>332796</v>
      </c>
      <c r="K1122" s="8">
        <v>260200</v>
      </c>
      <c r="L1122" s="8">
        <v>2191168</v>
      </c>
      <c r="M1122" s="8">
        <v>0</v>
      </c>
      <c r="N1122" s="8">
        <v>763132</v>
      </c>
      <c r="O1122" s="8">
        <v>8909828</v>
      </c>
      <c r="P1122" s="8">
        <v>0</v>
      </c>
      <c r="Q1122" s="8">
        <v>0</v>
      </c>
      <c r="R1122" s="8">
        <v>1685052</v>
      </c>
      <c r="S1122" s="8">
        <v>685804</v>
      </c>
      <c r="T1122" s="8">
        <v>0</v>
      </c>
    </row>
    <row r="1123" spans="1:20">
      <c r="A1123" s="1">
        <v>44109</v>
      </c>
      <c r="B1123" s="9">
        <f>nyse_gme_volume_by_exchange[[#This Row],[Off Exchange2]]/SUM(nyse_gme_volume_by_exchange[[#This Row],[NYSE National]:[LTSE]])</f>
        <v>0.50867300137719884</v>
      </c>
      <c r="C1123" s="12">
        <f>SUM(nyse_gme_volume_by_exchange[[#This Row],[NYSE National]:[LTSE]])</f>
        <v>11219876</v>
      </c>
      <c r="D1123" s="8">
        <v>78380</v>
      </c>
      <c r="E1123" s="8">
        <v>185288</v>
      </c>
      <c r="F1123" s="8">
        <v>44056</v>
      </c>
      <c r="G1123" s="8">
        <v>15560</v>
      </c>
      <c r="H1123" s="8">
        <v>21064</v>
      </c>
      <c r="I1123" s="8">
        <v>1812968</v>
      </c>
      <c r="J1123" s="8">
        <v>199840</v>
      </c>
      <c r="K1123" s="8">
        <v>76336</v>
      </c>
      <c r="L1123" s="8">
        <v>1235316</v>
      </c>
      <c r="M1123" s="8">
        <v>0</v>
      </c>
      <c r="N1123" s="8">
        <v>319232</v>
      </c>
      <c r="O1123" s="8">
        <v>5707248</v>
      </c>
      <c r="P1123" s="8">
        <v>0</v>
      </c>
      <c r="Q1123" s="8">
        <v>0</v>
      </c>
      <c r="R1123" s="8">
        <v>1106568</v>
      </c>
      <c r="S1123" s="8">
        <v>418020</v>
      </c>
      <c r="T1123" s="8">
        <v>0</v>
      </c>
    </row>
    <row r="1124" spans="1:20">
      <c r="A1124" s="1">
        <v>44106</v>
      </c>
      <c r="B1124" s="9">
        <f>nyse_gme_volume_by_exchange[[#This Row],[Off Exchange2]]/SUM(nyse_gme_volume_by_exchange[[#This Row],[NYSE National]:[LTSE]])</f>
        <v>0.44370074858011227</v>
      </c>
      <c r="C1124" s="12">
        <f>SUM(nyse_gme_volume_by_exchange[[#This Row],[NYSE National]:[LTSE]])</f>
        <v>17361936</v>
      </c>
      <c r="D1124" s="8">
        <v>104484</v>
      </c>
      <c r="E1124" s="8">
        <v>152148</v>
      </c>
      <c r="F1124" s="8">
        <v>40664</v>
      </c>
      <c r="G1124" s="8">
        <v>17108</v>
      </c>
      <c r="H1124" s="8">
        <v>42928</v>
      </c>
      <c r="I1124" s="8">
        <v>2480204</v>
      </c>
      <c r="J1124" s="8">
        <v>332116</v>
      </c>
      <c r="K1124" s="8">
        <v>47032</v>
      </c>
      <c r="L1124" s="8">
        <v>2031436</v>
      </c>
      <c r="M1124" s="8">
        <v>0</v>
      </c>
      <c r="N1124" s="8">
        <v>938680</v>
      </c>
      <c r="O1124" s="8">
        <v>7703504</v>
      </c>
      <c r="P1124" s="8">
        <v>1000000</v>
      </c>
      <c r="Q1124" s="8">
        <v>0</v>
      </c>
      <c r="R1124" s="8">
        <v>1595744</v>
      </c>
      <c r="S1124" s="8">
        <v>875888</v>
      </c>
      <c r="T1124" s="8">
        <v>0</v>
      </c>
    </row>
    <row r="1125" spans="1:20">
      <c r="A1125" s="1">
        <v>44105</v>
      </c>
      <c r="B1125" s="9">
        <f>nyse_gme_volume_by_exchange[[#This Row],[Off Exchange2]]/SUM(nyse_gme_volume_by_exchange[[#This Row],[NYSE National]:[LTSE]])</f>
        <v>0.45643529918617565</v>
      </c>
      <c r="C1125" s="12">
        <f>SUM(nyse_gme_volume_by_exchange[[#This Row],[NYSE National]:[LTSE]])</f>
        <v>18216216</v>
      </c>
      <c r="D1125" s="8">
        <v>109392</v>
      </c>
      <c r="E1125" s="8">
        <v>295208</v>
      </c>
      <c r="F1125" s="8">
        <v>53752</v>
      </c>
      <c r="G1125" s="8">
        <v>3644</v>
      </c>
      <c r="H1125" s="8">
        <v>65340</v>
      </c>
      <c r="I1125" s="8">
        <v>2847988</v>
      </c>
      <c r="J1125" s="8">
        <v>415096</v>
      </c>
      <c r="K1125" s="8">
        <v>129452</v>
      </c>
      <c r="L1125" s="8">
        <v>2496940</v>
      </c>
      <c r="M1125" s="8">
        <v>0</v>
      </c>
      <c r="N1125" s="8">
        <v>717328</v>
      </c>
      <c r="O1125" s="8">
        <v>8314524</v>
      </c>
      <c r="P1125" s="8">
        <v>0</v>
      </c>
      <c r="Q1125" s="8">
        <v>0</v>
      </c>
      <c r="R1125" s="8">
        <v>1915636</v>
      </c>
      <c r="S1125" s="8">
        <v>851916</v>
      </c>
      <c r="T1125" s="8">
        <v>0</v>
      </c>
    </row>
    <row r="1126" spans="1:20">
      <c r="A1126" s="1">
        <v>44104</v>
      </c>
      <c r="B1126" s="9">
        <f>nyse_gme_volume_by_exchange[[#This Row],[Off Exchange2]]/SUM(nyse_gme_volume_by_exchange[[#This Row],[NYSE National]:[LTSE]])</f>
        <v>0.50113134769954371</v>
      </c>
      <c r="C1126" s="12">
        <f>SUM(nyse_gme_volume_by_exchange[[#This Row],[NYSE National]:[LTSE]])</f>
        <v>24316132</v>
      </c>
      <c r="D1126" s="8">
        <v>168016</v>
      </c>
      <c r="E1126" s="8">
        <v>337108</v>
      </c>
      <c r="F1126" s="8">
        <v>137484</v>
      </c>
      <c r="G1126" s="8">
        <v>76424</v>
      </c>
      <c r="H1126" s="8">
        <v>115268</v>
      </c>
      <c r="I1126" s="8">
        <v>3760172</v>
      </c>
      <c r="J1126" s="8">
        <v>258188</v>
      </c>
      <c r="K1126" s="8">
        <v>143452</v>
      </c>
      <c r="L1126" s="8">
        <v>2950320</v>
      </c>
      <c r="M1126" s="8">
        <v>0</v>
      </c>
      <c r="N1126" s="8">
        <v>988056</v>
      </c>
      <c r="O1126" s="8">
        <v>12185576</v>
      </c>
      <c r="P1126" s="8">
        <v>0</v>
      </c>
      <c r="Q1126" s="8">
        <v>0</v>
      </c>
      <c r="R1126" s="8">
        <v>2082224</v>
      </c>
      <c r="S1126" s="8">
        <v>1113844</v>
      </c>
      <c r="T1126" s="8">
        <v>0</v>
      </c>
    </row>
    <row r="1127" spans="1:20">
      <c r="A1127" s="1">
        <v>44103</v>
      </c>
      <c r="B1127" s="9">
        <f>nyse_gme_volume_by_exchange[[#This Row],[Off Exchange2]]/SUM(nyse_gme_volume_by_exchange[[#This Row],[NYSE National]:[LTSE]])</f>
        <v>0.53433426023756281</v>
      </c>
      <c r="C1127" s="12">
        <f>SUM(nyse_gme_volume_by_exchange[[#This Row],[NYSE National]:[LTSE]])</f>
        <v>20977356</v>
      </c>
      <c r="D1127" s="8">
        <v>85088</v>
      </c>
      <c r="E1127" s="8">
        <v>363168</v>
      </c>
      <c r="F1127" s="8">
        <v>124696</v>
      </c>
      <c r="G1127" s="8">
        <v>33488</v>
      </c>
      <c r="H1127" s="8">
        <v>28728</v>
      </c>
      <c r="I1127" s="8">
        <v>2743060</v>
      </c>
      <c r="J1127" s="8">
        <v>358736</v>
      </c>
      <c r="K1127" s="8">
        <v>107372</v>
      </c>
      <c r="L1127" s="8">
        <v>2085616</v>
      </c>
      <c r="M1127" s="8">
        <v>0</v>
      </c>
      <c r="N1127" s="8">
        <v>869072</v>
      </c>
      <c r="O1127" s="8">
        <v>11208920</v>
      </c>
      <c r="P1127" s="8">
        <v>400</v>
      </c>
      <c r="Q1127" s="8">
        <v>0</v>
      </c>
      <c r="R1127" s="8">
        <v>2040320</v>
      </c>
      <c r="S1127" s="8">
        <v>928692</v>
      </c>
      <c r="T1127" s="8">
        <v>0</v>
      </c>
    </row>
    <row r="1128" spans="1:20">
      <c r="A1128" s="1">
        <v>44102</v>
      </c>
      <c r="B1128" s="9">
        <f>nyse_gme_volume_by_exchange[[#This Row],[Off Exchange2]]/SUM(nyse_gme_volume_by_exchange[[#This Row],[NYSE National]:[LTSE]])</f>
        <v>0.53782411040986655</v>
      </c>
      <c r="C1128" s="12">
        <f>SUM(nyse_gme_volume_by_exchange[[#This Row],[NYSE National]:[LTSE]])</f>
        <v>27057292</v>
      </c>
      <c r="D1128" s="8">
        <v>93884</v>
      </c>
      <c r="E1128" s="8">
        <v>512464</v>
      </c>
      <c r="F1128" s="8">
        <v>42652</v>
      </c>
      <c r="G1128" s="8">
        <v>29140</v>
      </c>
      <c r="H1128" s="8">
        <v>67752</v>
      </c>
      <c r="I1128" s="8">
        <v>3822348</v>
      </c>
      <c r="J1128" s="8">
        <v>501040</v>
      </c>
      <c r="K1128" s="8">
        <v>67552</v>
      </c>
      <c r="L1128" s="8">
        <v>3034864</v>
      </c>
      <c r="M1128" s="8">
        <v>0</v>
      </c>
      <c r="N1128" s="8">
        <v>911324</v>
      </c>
      <c r="O1128" s="8">
        <v>14552064</v>
      </c>
      <c r="P1128" s="8">
        <v>400</v>
      </c>
      <c r="Q1128" s="8">
        <v>0</v>
      </c>
      <c r="R1128" s="8">
        <v>2535572</v>
      </c>
      <c r="S1128" s="8">
        <v>886236</v>
      </c>
      <c r="T1128" s="8">
        <v>0</v>
      </c>
    </row>
    <row r="1129" spans="1:20">
      <c r="A1129" s="1">
        <v>44099</v>
      </c>
      <c r="B1129" s="9">
        <f>nyse_gme_volume_by_exchange[[#This Row],[Off Exchange2]]/SUM(nyse_gme_volume_by_exchange[[#This Row],[NYSE National]:[LTSE]])</f>
        <v>0.5914991529784408</v>
      </c>
      <c r="C1129" s="12">
        <f>SUM(nyse_gme_volume_by_exchange[[#This Row],[NYSE National]:[LTSE]])</f>
        <v>30060628</v>
      </c>
      <c r="D1129" s="8">
        <v>95504</v>
      </c>
      <c r="E1129" s="8">
        <v>289864</v>
      </c>
      <c r="F1129" s="8">
        <v>107828</v>
      </c>
      <c r="G1129" s="8">
        <v>36856</v>
      </c>
      <c r="H1129" s="8">
        <v>48992</v>
      </c>
      <c r="I1129" s="8">
        <v>3671988</v>
      </c>
      <c r="J1129" s="8">
        <v>488096</v>
      </c>
      <c r="K1129" s="8">
        <v>96132</v>
      </c>
      <c r="L1129" s="8">
        <v>3156164</v>
      </c>
      <c r="M1129" s="8">
        <v>0</v>
      </c>
      <c r="N1129" s="8">
        <v>1432572</v>
      </c>
      <c r="O1129" s="8">
        <v>17780836</v>
      </c>
      <c r="P1129" s="8">
        <v>168</v>
      </c>
      <c r="Q1129" s="8">
        <v>0</v>
      </c>
      <c r="R1129" s="8">
        <v>2078040</v>
      </c>
      <c r="S1129" s="8">
        <v>777588</v>
      </c>
      <c r="T1129" s="8">
        <v>0</v>
      </c>
    </row>
    <row r="1130" spans="1:20">
      <c r="A1130" s="1">
        <v>44098</v>
      </c>
      <c r="B1130" s="9">
        <f>nyse_gme_volume_by_exchange[[#This Row],[Off Exchange2]]/SUM(nyse_gme_volume_by_exchange[[#This Row],[NYSE National]:[LTSE]])</f>
        <v>0.48733756348790364</v>
      </c>
      <c r="C1130" s="12">
        <f>SUM(nyse_gme_volume_by_exchange[[#This Row],[NYSE National]:[LTSE]])</f>
        <v>31754868</v>
      </c>
      <c r="D1130" s="8">
        <v>146664</v>
      </c>
      <c r="E1130" s="8">
        <v>481284</v>
      </c>
      <c r="F1130" s="8">
        <v>82168</v>
      </c>
      <c r="G1130" s="8">
        <v>29368</v>
      </c>
      <c r="H1130" s="8">
        <v>89288</v>
      </c>
      <c r="I1130" s="8">
        <v>5227728</v>
      </c>
      <c r="J1130" s="8">
        <v>428180</v>
      </c>
      <c r="K1130" s="8">
        <v>197788</v>
      </c>
      <c r="L1130" s="8">
        <v>3661240</v>
      </c>
      <c r="M1130" s="8">
        <v>0</v>
      </c>
      <c r="N1130" s="8">
        <v>1131396</v>
      </c>
      <c r="O1130" s="8">
        <v>15475340</v>
      </c>
      <c r="P1130" s="8">
        <v>400</v>
      </c>
      <c r="Q1130" s="8">
        <v>0</v>
      </c>
      <c r="R1130" s="8">
        <v>3839496</v>
      </c>
      <c r="S1130" s="8">
        <v>964528</v>
      </c>
      <c r="T1130" s="8">
        <v>0</v>
      </c>
    </row>
    <row r="1131" spans="1:20">
      <c r="A1131" s="1">
        <v>44097</v>
      </c>
      <c r="B1131" s="9">
        <f>nyse_gme_volume_by_exchange[[#This Row],[Off Exchange2]]/SUM(nyse_gme_volume_by_exchange[[#This Row],[NYSE National]:[LTSE]])</f>
        <v>0.45105637399597714</v>
      </c>
      <c r="C1131" s="12">
        <f>SUM(nyse_gme_volume_by_exchange[[#This Row],[NYSE National]:[LTSE]])</f>
        <v>42604608</v>
      </c>
      <c r="D1131" s="8">
        <v>499752</v>
      </c>
      <c r="E1131" s="8">
        <v>645524</v>
      </c>
      <c r="F1131" s="8">
        <v>249844</v>
      </c>
      <c r="G1131" s="8">
        <v>163888</v>
      </c>
      <c r="H1131" s="8">
        <v>197480</v>
      </c>
      <c r="I1131" s="8">
        <v>7424888</v>
      </c>
      <c r="J1131" s="8">
        <v>603636</v>
      </c>
      <c r="K1131" s="8">
        <v>400924</v>
      </c>
      <c r="L1131" s="8">
        <v>4960616</v>
      </c>
      <c r="M1131" s="8">
        <v>0</v>
      </c>
      <c r="N1131" s="8">
        <v>2165188</v>
      </c>
      <c r="O1131" s="8">
        <v>19217080</v>
      </c>
      <c r="P1131" s="8">
        <v>346664</v>
      </c>
      <c r="Q1131" s="8">
        <v>0</v>
      </c>
      <c r="R1131" s="8">
        <v>4126404</v>
      </c>
      <c r="S1131" s="8">
        <v>1602720</v>
      </c>
      <c r="T1131" s="8">
        <v>0</v>
      </c>
    </row>
    <row r="1132" spans="1:20">
      <c r="A1132" s="1">
        <v>44096</v>
      </c>
      <c r="B1132" s="9">
        <f>nyse_gme_volume_by_exchange[[#This Row],[Off Exchange2]]/SUM(nyse_gme_volume_by_exchange[[#This Row],[NYSE National]:[LTSE]])</f>
        <v>0.5412955197507181</v>
      </c>
      <c r="C1132" s="12">
        <f>SUM(nyse_gme_volume_by_exchange[[#This Row],[NYSE National]:[LTSE]])</f>
        <v>139000212</v>
      </c>
      <c r="D1132" s="8">
        <v>622344</v>
      </c>
      <c r="E1132" s="8">
        <v>1135592</v>
      </c>
      <c r="F1132" s="8">
        <v>197096</v>
      </c>
      <c r="G1132" s="8">
        <v>76252</v>
      </c>
      <c r="H1132" s="8">
        <v>309516</v>
      </c>
      <c r="I1132" s="8">
        <v>14051116</v>
      </c>
      <c r="J1132" s="8">
        <v>1217736</v>
      </c>
      <c r="K1132" s="8">
        <v>759432</v>
      </c>
      <c r="L1132" s="8">
        <v>15237104</v>
      </c>
      <c r="M1132" s="8">
        <v>0</v>
      </c>
      <c r="N1132" s="8">
        <v>12094012</v>
      </c>
      <c r="O1132" s="8">
        <v>75240192</v>
      </c>
      <c r="P1132" s="8">
        <v>0</v>
      </c>
      <c r="Q1132" s="8">
        <v>0</v>
      </c>
      <c r="R1132" s="8">
        <v>14229492</v>
      </c>
      <c r="S1132" s="8">
        <v>3830328</v>
      </c>
      <c r="T1132" s="8">
        <v>0</v>
      </c>
    </row>
    <row r="1133" spans="1:20">
      <c r="A1133" s="1">
        <v>44095</v>
      </c>
      <c r="B1133" s="9">
        <f>nyse_gme_volume_by_exchange[[#This Row],[Off Exchange2]]/SUM(nyse_gme_volume_by_exchange[[#This Row],[NYSE National]:[LTSE]])</f>
        <v>0.41724240118139128</v>
      </c>
      <c r="C1133" s="12">
        <f>SUM(nyse_gme_volume_by_exchange[[#This Row],[NYSE National]:[LTSE]])</f>
        <v>30559224</v>
      </c>
      <c r="D1133" s="8">
        <v>193868</v>
      </c>
      <c r="E1133" s="8">
        <v>418988</v>
      </c>
      <c r="F1133" s="8">
        <v>88680</v>
      </c>
      <c r="G1133" s="8">
        <v>76916</v>
      </c>
      <c r="H1133" s="8">
        <v>122528</v>
      </c>
      <c r="I1133" s="8">
        <v>7134140</v>
      </c>
      <c r="J1133" s="8">
        <v>404944</v>
      </c>
      <c r="K1133" s="8">
        <v>230640</v>
      </c>
      <c r="L1133" s="8">
        <v>3539252</v>
      </c>
      <c r="M1133" s="8">
        <v>0</v>
      </c>
      <c r="N1133" s="8">
        <v>1700616</v>
      </c>
      <c r="O1133" s="8">
        <v>12750604</v>
      </c>
      <c r="P1133" s="8">
        <v>400</v>
      </c>
      <c r="Q1133" s="8">
        <v>0</v>
      </c>
      <c r="R1133" s="8">
        <v>2814684</v>
      </c>
      <c r="S1133" s="8">
        <v>1082964</v>
      </c>
      <c r="T1133" s="8">
        <v>0</v>
      </c>
    </row>
    <row r="1134" spans="1:20">
      <c r="A1134" s="1">
        <v>44092</v>
      </c>
      <c r="B1134" s="9">
        <f>nyse_gme_volume_by_exchange[[#This Row],[Off Exchange2]]/SUM(nyse_gme_volume_by_exchange[[#This Row],[NYSE National]:[LTSE]])</f>
        <v>0.38021600213654877</v>
      </c>
      <c r="C1134" s="12">
        <f>SUM(nyse_gme_volume_by_exchange[[#This Row],[NYSE National]:[LTSE]])</f>
        <v>69630052</v>
      </c>
      <c r="D1134" s="8">
        <v>265100</v>
      </c>
      <c r="E1134" s="8">
        <v>715256</v>
      </c>
      <c r="F1134" s="8">
        <v>297240</v>
      </c>
      <c r="G1134" s="8">
        <v>63236</v>
      </c>
      <c r="H1134" s="8">
        <v>172388</v>
      </c>
      <c r="I1134" s="8">
        <v>24883144</v>
      </c>
      <c r="J1134" s="8">
        <v>889884</v>
      </c>
      <c r="K1134" s="8">
        <v>274464</v>
      </c>
      <c r="L1134" s="8">
        <v>5117216</v>
      </c>
      <c r="M1134" s="8">
        <v>0</v>
      </c>
      <c r="N1134" s="8">
        <v>3014096</v>
      </c>
      <c r="O1134" s="8">
        <v>26474460</v>
      </c>
      <c r="P1134" s="8">
        <v>400</v>
      </c>
      <c r="Q1134" s="8">
        <v>0</v>
      </c>
      <c r="R1134" s="8">
        <v>5044324</v>
      </c>
      <c r="S1134" s="8">
        <v>2418844</v>
      </c>
      <c r="T1134" s="8">
        <v>0</v>
      </c>
    </row>
    <row r="1135" spans="1:20">
      <c r="A1135" s="1">
        <v>44091</v>
      </c>
      <c r="B1135" s="9">
        <f>nyse_gme_volume_by_exchange[[#This Row],[Off Exchange2]]/SUM(nyse_gme_volume_by_exchange[[#This Row],[NYSE National]:[LTSE]])</f>
        <v>0.54814967081113775</v>
      </c>
      <c r="C1135" s="12">
        <f>SUM(nyse_gme_volume_by_exchange[[#This Row],[NYSE National]:[LTSE]])</f>
        <v>68106800</v>
      </c>
      <c r="D1135" s="8">
        <v>433028</v>
      </c>
      <c r="E1135" s="8">
        <v>1202844</v>
      </c>
      <c r="F1135" s="8">
        <v>141796</v>
      </c>
      <c r="G1135" s="8">
        <v>109608</v>
      </c>
      <c r="H1135" s="8">
        <v>499700</v>
      </c>
      <c r="I1135" s="8">
        <v>8856568</v>
      </c>
      <c r="J1135" s="8">
        <v>1003236</v>
      </c>
      <c r="K1135" s="8">
        <v>509816</v>
      </c>
      <c r="L1135" s="8">
        <v>6162932</v>
      </c>
      <c r="M1135" s="8">
        <v>0</v>
      </c>
      <c r="N1135" s="8">
        <v>2647188</v>
      </c>
      <c r="O1135" s="8">
        <v>37332720</v>
      </c>
      <c r="P1135" s="8">
        <v>0</v>
      </c>
      <c r="Q1135" s="8">
        <v>0</v>
      </c>
      <c r="R1135" s="8">
        <v>7100304</v>
      </c>
      <c r="S1135" s="8">
        <v>2107060</v>
      </c>
      <c r="T1135" s="8">
        <v>0</v>
      </c>
    </row>
    <row r="1136" spans="1:20">
      <c r="A1136" s="1">
        <v>44090</v>
      </c>
      <c r="B1136" s="9">
        <f>nyse_gme_volume_by_exchange[[#This Row],[Off Exchange2]]/SUM(nyse_gme_volume_by_exchange[[#This Row],[NYSE National]:[LTSE]])</f>
        <v>0.52401811211557081</v>
      </c>
      <c r="C1136" s="12">
        <f>SUM(nyse_gme_volume_by_exchange[[#This Row],[NYSE National]:[LTSE]])</f>
        <v>77386432</v>
      </c>
      <c r="D1136" s="8">
        <v>500048</v>
      </c>
      <c r="E1136" s="8">
        <v>977188</v>
      </c>
      <c r="F1136" s="8">
        <v>284264</v>
      </c>
      <c r="G1136" s="8">
        <v>63520</v>
      </c>
      <c r="H1136" s="8">
        <v>298532</v>
      </c>
      <c r="I1136" s="8">
        <v>9872444</v>
      </c>
      <c r="J1136" s="8">
        <v>527028</v>
      </c>
      <c r="K1136" s="8">
        <v>283384</v>
      </c>
      <c r="L1136" s="8">
        <v>7795840</v>
      </c>
      <c r="M1136" s="8">
        <v>0</v>
      </c>
      <c r="N1136" s="8">
        <v>2456836</v>
      </c>
      <c r="O1136" s="8">
        <v>40551892</v>
      </c>
      <c r="P1136" s="8">
        <v>404792</v>
      </c>
      <c r="Q1136" s="8">
        <v>0</v>
      </c>
      <c r="R1136" s="8">
        <v>8782132</v>
      </c>
      <c r="S1136" s="8">
        <v>4588532</v>
      </c>
      <c r="T1136" s="8">
        <v>0</v>
      </c>
    </row>
    <row r="1137" spans="1:20">
      <c r="A1137" s="1">
        <v>44089</v>
      </c>
      <c r="B1137" s="9">
        <f>nyse_gme_volume_by_exchange[[#This Row],[Off Exchange2]]/SUM(nyse_gme_volume_by_exchange[[#This Row],[NYSE National]:[LTSE]])</f>
        <v>0.51076096776715341</v>
      </c>
      <c r="C1137" s="12">
        <f>SUM(nyse_gme_volume_by_exchange[[#This Row],[NYSE National]:[LTSE]])</f>
        <v>22973956</v>
      </c>
      <c r="D1137" s="8">
        <v>127600</v>
      </c>
      <c r="E1137" s="8">
        <v>280008</v>
      </c>
      <c r="F1137" s="8">
        <v>44892</v>
      </c>
      <c r="G1137" s="8">
        <v>22208</v>
      </c>
      <c r="H1137" s="8">
        <v>56816</v>
      </c>
      <c r="I1137" s="8">
        <v>4230188</v>
      </c>
      <c r="J1137" s="8">
        <v>412052</v>
      </c>
      <c r="K1137" s="8">
        <v>123424</v>
      </c>
      <c r="L1137" s="8">
        <v>1879864</v>
      </c>
      <c r="M1137" s="8">
        <v>0</v>
      </c>
      <c r="N1137" s="8">
        <v>664500</v>
      </c>
      <c r="O1137" s="8">
        <v>11734200</v>
      </c>
      <c r="P1137" s="8">
        <v>0</v>
      </c>
      <c r="Q1137" s="8">
        <v>0</v>
      </c>
      <c r="R1137" s="8">
        <v>2527136</v>
      </c>
      <c r="S1137" s="8">
        <v>871068</v>
      </c>
      <c r="T1137" s="8">
        <v>0</v>
      </c>
    </row>
    <row r="1138" spans="1:20">
      <c r="A1138" s="1">
        <v>44088</v>
      </c>
      <c r="B1138" s="9">
        <f>nyse_gme_volume_by_exchange[[#This Row],[Off Exchange2]]/SUM(nyse_gme_volume_by_exchange[[#This Row],[NYSE National]:[LTSE]])</f>
        <v>0.44983177154132603</v>
      </c>
      <c r="C1138" s="12">
        <f>SUM(nyse_gme_volume_by_exchange[[#This Row],[NYSE National]:[LTSE]])</f>
        <v>40478288</v>
      </c>
      <c r="D1138" s="8">
        <v>234892</v>
      </c>
      <c r="E1138" s="8">
        <v>665524</v>
      </c>
      <c r="F1138" s="8">
        <v>173660</v>
      </c>
      <c r="G1138" s="8">
        <v>110296</v>
      </c>
      <c r="H1138" s="8">
        <v>194336</v>
      </c>
      <c r="I1138" s="8">
        <v>7790760</v>
      </c>
      <c r="J1138" s="8">
        <v>355720</v>
      </c>
      <c r="K1138" s="8">
        <v>265100</v>
      </c>
      <c r="L1138" s="8">
        <v>4024728</v>
      </c>
      <c r="M1138" s="8">
        <v>0</v>
      </c>
      <c r="N1138" s="8">
        <v>1925396</v>
      </c>
      <c r="O1138" s="8">
        <v>18208420</v>
      </c>
      <c r="P1138" s="8">
        <v>488</v>
      </c>
      <c r="Q1138" s="8">
        <v>0</v>
      </c>
      <c r="R1138" s="8">
        <v>4609264</v>
      </c>
      <c r="S1138" s="8">
        <v>1919704</v>
      </c>
      <c r="T1138" s="8">
        <v>0</v>
      </c>
    </row>
    <row r="1139" spans="1:20">
      <c r="A1139" s="1">
        <v>44085</v>
      </c>
      <c r="B1139" s="9">
        <f>nyse_gme_volume_by_exchange[[#This Row],[Off Exchange2]]/SUM(nyse_gme_volume_by_exchange[[#This Row],[NYSE National]:[LTSE]])</f>
        <v>0.49064606125199839</v>
      </c>
      <c r="C1139" s="12">
        <f>SUM(nyse_gme_volume_by_exchange[[#This Row],[NYSE National]:[LTSE]])</f>
        <v>24244760</v>
      </c>
      <c r="D1139" s="8">
        <v>196740</v>
      </c>
      <c r="E1139" s="8">
        <v>534260</v>
      </c>
      <c r="F1139" s="8">
        <v>68264</v>
      </c>
      <c r="G1139" s="8">
        <v>60144</v>
      </c>
      <c r="H1139" s="8">
        <v>140464</v>
      </c>
      <c r="I1139" s="8">
        <v>3730688</v>
      </c>
      <c r="J1139" s="8">
        <v>550544</v>
      </c>
      <c r="K1139" s="8">
        <v>243936</v>
      </c>
      <c r="L1139" s="8">
        <v>2346196</v>
      </c>
      <c r="M1139" s="8">
        <v>0</v>
      </c>
      <c r="N1139" s="8">
        <v>1027888</v>
      </c>
      <c r="O1139" s="8">
        <v>11895596</v>
      </c>
      <c r="P1139" s="8">
        <v>396</v>
      </c>
      <c r="Q1139" s="8">
        <v>0</v>
      </c>
      <c r="R1139" s="8">
        <v>2432760</v>
      </c>
      <c r="S1139" s="8">
        <v>1016884</v>
      </c>
      <c r="T1139" s="8">
        <v>0</v>
      </c>
    </row>
    <row r="1140" spans="1:20">
      <c r="A1140" s="1">
        <v>44084</v>
      </c>
      <c r="B1140" s="9">
        <f>nyse_gme_volume_by_exchange[[#This Row],[Off Exchange2]]/SUM(nyse_gme_volume_by_exchange[[#This Row],[NYSE National]:[LTSE]])</f>
        <v>0.47514982056497512</v>
      </c>
      <c r="C1140" s="12">
        <f>SUM(nyse_gme_volume_by_exchange[[#This Row],[NYSE National]:[LTSE]])</f>
        <v>62233112</v>
      </c>
      <c r="D1140" s="8">
        <v>720456</v>
      </c>
      <c r="E1140" s="8">
        <v>1011804</v>
      </c>
      <c r="F1140" s="8">
        <v>303024</v>
      </c>
      <c r="G1140" s="8">
        <v>348132</v>
      </c>
      <c r="H1140" s="8">
        <v>450024</v>
      </c>
      <c r="I1140" s="8">
        <v>11571592</v>
      </c>
      <c r="J1140" s="8">
        <v>1339696</v>
      </c>
      <c r="K1140" s="8">
        <v>782628</v>
      </c>
      <c r="L1140" s="8">
        <v>4720432</v>
      </c>
      <c r="M1140" s="8">
        <v>0</v>
      </c>
      <c r="N1140" s="8">
        <v>3480968</v>
      </c>
      <c r="O1140" s="8">
        <v>29570052</v>
      </c>
      <c r="P1140" s="8">
        <v>0</v>
      </c>
      <c r="Q1140" s="8">
        <v>0</v>
      </c>
      <c r="R1140" s="8">
        <v>5815396</v>
      </c>
      <c r="S1140" s="8">
        <v>2118908</v>
      </c>
      <c r="T1140" s="8">
        <v>0</v>
      </c>
    </row>
    <row r="1141" spans="1:20">
      <c r="A1141" s="1">
        <v>44083</v>
      </c>
      <c r="B1141" s="9">
        <f>nyse_gme_volume_by_exchange[[#This Row],[Off Exchange2]]/SUM(nyse_gme_volume_by_exchange[[#This Row],[NYSE National]:[LTSE]])</f>
        <v>0.41335775305075539</v>
      </c>
      <c r="C1141" s="12">
        <f>SUM(nyse_gme_volume_by_exchange[[#This Row],[NYSE National]:[LTSE]])</f>
        <v>36272328</v>
      </c>
      <c r="D1141" s="8">
        <v>224968</v>
      </c>
      <c r="E1141" s="8">
        <v>503076</v>
      </c>
      <c r="F1141" s="8">
        <v>96292</v>
      </c>
      <c r="G1141" s="8">
        <v>134808</v>
      </c>
      <c r="H1141" s="8">
        <v>219368</v>
      </c>
      <c r="I1141" s="8">
        <v>4193272</v>
      </c>
      <c r="J1141" s="8">
        <v>944152</v>
      </c>
      <c r="K1141" s="8">
        <v>529788</v>
      </c>
      <c r="L1141" s="8">
        <v>4413360</v>
      </c>
      <c r="M1141" s="8">
        <v>0</v>
      </c>
      <c r="N1141" s="8">
        <v>4297568</v>
      </c>
      <c r="O1141" s="8">
        <v>14993448</v>
      </c>
      <c r="P1141" s="8">
        <v>2400</v>
      </c>
      <c r="Q1141" s="8">
        <v>0</v>
      </c>
      <c r="R1141" s="8">
        <v>4313404</v>
      </c>
      <c r="S1141" s="8">
        <v>1406424</v>
      </c>
      <c r="T1141" s="8">
        <v>0</v>
      </c>
    </row>
    <row r="1142" spans="1:20">
      <c r="A1142" s="1">
        <v>44082</v>
      </c>
      <c r="B1142" s="9">
        <f>nyse_gme_volume_by_exchange[[#This Row],[Off Exchange2]]/SUM(nyse_gme_volume_by_exchange[[#This Row],[NYSE National]:[LTSE]])</f>
        <v>0.49857364347402672</v>
      </c>
      <c r="C1142" s="12">
        <f>SUM(nyse_gme_volume_by_exchange[[#This Row],[NYSE National]:[LTSE]])</f>
        <v>39266480</v>
      </c>
      <c r="D1142" s="8">
        <v>234760</v>
      </c>
      <c r="E1142" s="8">
        <v>514024</v>
      </c>
      <c r="F1142" s="8">
        <v>227844</v>
      </c>
      <c r="G1142" s="8">
        <v>84452</v>
      </c>
      <c r="H1142" s="8">
        <v>158336</v>
      </c>
      <c r="I1142" s="8">
        <v>5662648</v>
      </c>
      <c r="J1142" s="8">
        <v>669624</v>
      </c>
      <c r="K1142" s="8">
        <v>189248</v>
      </c>
      <c r="L1142" s="8">
        <v>3819936</v>
      </c>
      <c r="M1142" s="8">
        <v>0</v>
      </c>
      <c r="N1142" s="8">
        <v>1760748</v>
      </c>
      <c r="O1142" s="8">
        <v>19577232</v>
      </c>
      <c r="P1142" s="8">
        <v>800</v>
      </c>
      <c r="Q1142" s="8">
        <v>0</v>
      </c>
      <c r="R1142" s="8">
        <v>4197392</v>
      </c>
      <c r="S1142" s="8">
        <v>2169436</v>
      </c>
      <c r="T1142" s="8">
        <v>0</v>
      </c>
    </row>
    <row r="1143" spans="1:20">
      <c r="A1143" s="1">
        <v>44078</v>
      </c>
      <c r="B1143" s="9">
        <f>nyse_gme_volume_by_exchange[[#This Row],[Off Exchange2]]/SUM(nyse_gme_volume_by_exchange[[#This Row],[NYSE National]:[LTSE]])</f>
        <v>0.48310129762104548</v>
      </c>
      <c r="C1143" s="12">
        <f>SUM(nyse_gme_volume_by_exchange[[#This Row],[NYSE National]:[LTSE]])</f>
        <v>30699872</v>
      </c>
      <c r="D1143" s="8">
        <v>184768</v>
      </c>
      <c r="E1143" s="8">
        <v>417696</v>
      </c>
      <c r="F1143" s="8">
        <v>196428</v>
      </c>
      <c r="G1143" s="8">
        <v>55304</v>
      </c>
      <c r="H1143" s="8">
        <v>140672</v>
      </c>
      <c r="I1143" s="8">
        <v>4687216</v>
      </c>
      <c r="J1143" s="8">
        <v>261500</v>
      </c>
      <c r="K1143" s="8">
        <v>204448</v>
      </c>
      <c r="L1143" s="8">
        <v>2995656</v>
      </c>
      <c r="M1143" s="8">
        <v>0</v>
      </c>
      <c r="N1143" s="8">
        <v>1272364</v>
      </c>
      <c r="O1143" s="8">
        <v>14831148</v>
      </c>
      <c r="P1143" s="8">
        <v>3204</v>
      </c>
      <c r="Q1143" s="8">
        <v>0</v>
      </c>
      <c r="R1143" s="8">
        <v>3851532</v>
      </c>
      <c r="S1143" s="8">
        <v>1597936</v>
      </c>
      <c r="T1143" s="8">
        <v>0</v>
      </c>
    </row>
    <row r="1144" spans="1:20">
      <c r="A1144" s="1">
        <v>44077</v>
      </c>
      <c r="B1144" s="9">
        <f>nyse_gme_volume_by_exchange[[#This Row],[Off Exchange2]]/SUM(nyse_gme_volume_by_exchange[[#This Row],[NYSE National]:[LTSE]])</f>
        <v>0.48124159346905176</v>
      </c>
      <c r="C1144" s="12">
        <f>SUM(nyse_gme_volume_by_exchange[[#This Row],[NYSE National]:[LTSE]])</f>
        <v>57378008</v>
      </c>
      <c r="D1144" s="8">
        <v>332748</v>
      </c>
      <c r="E1144" s="8">
        <v>738716</v>
      </c>
      <c r="F1144" s="8">
        <v>382388</v>
      </c>
      <c r="G1144" s="8">
        <v>60644</v>
      </c>
      <c r="H1144" s="8">
        <v>298404</v>
      </c>
      <c r="I1144" s="8">
        <v>8048248</v>
      </c>
      <c r="J1144" s="8">
        <v>503068</v>
      </c>
      <c r="K1144" s="8">
        <v>268996</v>
      </c>
      <c r="L1144" s="8">
        <v>5669020</v>
      </c>
      <c r="M1144" s="8">
        <v>0</v>
      </c>
      <c r="N1144" s="8">
        <v>3704308</v>
      </c>
      <c r="O1144" s="8">
        <v>27612684</v>
      </c>
      <c r="P1144" s="8">
        <v>800</v>
      </c>
      <c r="Q1144" s="8">
        <v>0</v>
      </c>
      <c r="R1144" s="8">
        <v>7110644</v>
      </c>
      <c r="S1144" s="8">
        <v>2647340</v>
      </c>
      <c r="T1144" s="8">
        <v>0</v>
      </c>
    </row>
    <row r="1145" spans="1:20">
      <c r="A1145" s="1">
        <v>44076</v>
      </c>
      <c r="B1145" s="9">
        <f>nyse_gme_volume_by_exchange[[#This Row],[Off Exchange2]]/SUM(nyse_gme_volume_by_exchange[[#This Row],[NYSE National]:[LTSE]])</f>
        <v>0.52328010372421241</v>
      </c>
      <c r="C1145" s="12">
        <f>SUM(nyse_gme_volume_by_exchange[[#This Row],[NYSE National]:[LTSE]])</f>
        <v>52036452</v>
      </c>
      <c r="D1145" s="8">
        <v>334288</v>
      </c>
      <c r="E1145" s="8">
        <v>747776</v>
      </c>
      <c r="F1145" s="8">
        <v>170344</v>
      </c>
      <c r="G1145" s="8">
        <v>44568</v>
      </c>
      <c r="H1145" s="8">
        <v>151524</v>
      </c>
      <c r="I1145" s="8">
        <v>7651580</v>
      </c>
      <c r="J1145" s="8">
        <v>815152</v>
      </c>
      <c r="K1145" s="8">
        <v>138976</v>
      </c>
      <c r="L1145" s="8">
        <v>4183612</v>
      </c>
      <c r="M1145" s="8">
        <v>0</v>
      </c>
      <c r="N1145" s="8">
        <v>2767252</v>
      </c>
      <c r="O1145" s="8">
        <v>27229640</v>
      </c>
      <c r="P1145" s="8">
        <v>200000</v>
      </c>
      <c r="Q1145" s="8">
        <v>0</v>
      </c>
      <c r="R1145" s="8">
        <v>5565932</v>
      </c>
      <c r="S1145" s="8">
        <v>2035808</v>
      </c>
      <c r="T1145" s="8">
        <v>0</v>
      </c>
    </row>
    <row r="1146" spans="1:20">
      <c r="A1146" s="1">
        <v>44075</v>
      </c>
      <c r="B1146" s="9">
        <f>nyse_gme_volume_by_exchange[[#This Row],[Off Exchange2]]/SUM(nyse_gme_volume_by_exchange[[#This Row],[NYSE National]:[LTSE]])</f>
        <v>0.56580425459608585</v>
      </c>
      <c r="C1146" s="12">
        <f>SUM(nyse_gme_volume_by_exchange[[#This Row],[NYSE National]:[LTSE]])</f>
        <v>92843784</v>
      </c>
      <c r="D1146" s="8">
        <v>448556</v>
      </c>
      <c r="E1146" s="8">
        <v>1071228</v>
      </c>
      <c r="F1146" s="8">
        <v>472224</v>
      </c>
      <c r="G1146" s="8">
        <v>293096</v>
      </c>
      <c r="H1146" s="8">
        <v>213388</v>
      </c>
      <c r="I1146" s="8">
        <v>9951576</v>
      </c>
      <c r="J1146" s="8">
        <v>1154632</v>
      </c>
      <c r="K1146" s="8">
        <v>412768</v>
      </c>
      <c r="L1146" s="8">
        <v>7235428</v>
      </c>
      <c r="M1146" s="8">
        <v>0</v>
      </c>
      <c r="N1146" s="8">
        <v>5878692</v>
      </c>
      <c r="O1146" s="8">
        <v>52531408</v>
      </c>
      <c r="P1146" s="8">
        <v>1204</v>
      </c>
      <c r="Q1146" s="8">
        <v>0</v>
      </c>
      <c r="R1146" s="8">
        <v>9896628</v>
      </c>
      <c r="S1146" s="8">
        <v>3282956</v>
      </c>
      <c r="T1146" s="8">
        <v>0</v>
      </c>
    </row>
    <row r="1147" spans="1:20">
      <c r="A1147" s="1">
        <v>44074</v>
      </c>
      <c r="B1147" s="9">
        <f>nyse_gme_volume_by_exchange[[#This Row],[Off Exchange2]]/SUM(nyse_gme_volume_by_exchange[[#This Row],[NYSE National]:[LTSE]])</f>
        <v>0.57663357947719307</v>
      </c>
      <c r="C1147" s="12">
        <f>SUM(nyse_gme_volume_by_exchange[[#This Row],[NYSE National]:[LTSE]])</f>
        <v>151902496</v>
      </c>
      <c r="D1147" s="8">
        <v>857960</v>
      </c>
      <c r="E1147" s="8">
        <v>1744668</v>
      </c>
      <c r="F1147" s="8">
        <v>421112</v>
      </c>
      <c r="G1147" s="8">
        <v>425136</v>
      </c>
      <c r="H1147" s="8">
        <v>588236</v>
      </c>
      <c r="I1147" s="8">
        <v>16320024</v>
      </c>
      <c r="J1147" s="8">
        <v>1906040</v>
      </c>
      <c r="K1147" s="8">
        <v>667748</v>
      </c>
      <c r="L1147" s="8">
        <v>12212404</v>
      </c>
      <c r="M1147" s="8">
        <v>0</v>
      </c>
      <c r="N1147" s="8">
        <v>7352492</v>
      </c>
      <c r="O1147" s="8">
        <v>87592080</v>
      </c>
      <c r="P1147" s="8">
        <v>2928</v>
      </c>
      <c r="Q1147" s="8">
        <v>0</v>
      </c>
      <c r="R1147" s="8">
        <v>16593868</v>
      </c>
      <c r="S1147" s="8">
        <v>5217800</v>
      </c>
      <c r="T1147" s="8">
        <v>0</v>
      </c>
    </row>
    <row r="1148" spans="1:20">
      <c r="A1148" s="1">
        <v>44071</v>
      </c>
      <c r="B1148" s="9">
        <f>nyse_gme_volume_by_exchange[[#This Row],[Off Exchange2]]/SUM(nyse_gme_volume_by_exchange[[#This Row],[NYSE National]:[LTSE]])</f>
        <v>0.35762460802950063</v>
      </c>
      <c r="C1148" s="12">
        <f>SUM(nyse_gme_volume_by_exchange[[#This Row],[NYSE National]:[LTSE]])</f>
        <v>16947704</v>
      </c>
      <c r="D1148" s="8">
        <v>151780</v>
      </c>
      <c r="E1148" s="8">
        <v>209852</v>
      </c>
      <c r="F1148" s="8">
        <v>32636</v>
      </c>
      <c r="G1148" s="8">
        <v>46516</v>
      </c>
      <c r="H1148" s="8">
        <v>35064</v>
      </c>
      <c r="I1148" s="8">
        <v>4390064</v>
      </c>
      <c r="J1148" s="8">
        <v>191072</v>
      </c>
      <c r="K1148" s="8">
        <v>138200</v>
      </c>
      <c r="L1148" s="8">
        <v>1188588</v>
      </c>
      <c r="M1148" s="8">
        <v>0</v>
      </c>
      <c r="N1148" s="8">
        <v>934084</v>
      </c>
      <c r="O1148" s="8">
        <v>6060916</v>
      </c>
      <c r="P1148" s="8">
        <v>0</v>
      </c>
      <c r="Q1148" s="8">
        <v>0</v>
      </c>
      <c r="R1148" s="8">
        <v>2484472</v>
      </c>
      <c r="S1148" s="8">
        <v>1084460</v>
      </c>
      <c r="T1148" s="8">
        <v>0</v>
      </c>
    </row>
    <row r="1149" spans="1:20">
      <c r="A1149" s="1">
        <v>44070</v>
      </c>
      <c r="B1149" s="9">
        <f>nyse_gme_volume_by_exchange[[#This Row],[Off Exchange2]]/SUM(nyse_gme_volume_by_exchange[[#This Row],[NYSE National]:[LTSE]])</f>
        <v>0.35566902180368004</v>
      </c>
      <c r="C1149" s="12">
        <f>SUM(nyse_gme_volume_by_exchange[[#This Row],[NYSE National]:[LTSE]])</f>
        <v>13538632</v>
      </c>
      <c r="D1149" s="8">
        <v>135836</v>
      </c>
      <c r="E1149" s="8">
        <v>197568</v>
      </c>
      <c r="F1149" s="8">
        <v>36484</v>
      </c>
      <c r="G1149" s="8">
        <v>28640</v>
      </c>
      <c r="H1149" s="8">
        <v>42584</v>
      </c>
      <c r="I1149" s="8">
        <v>3338192</v>
      </c>
      <c r="J1149" s="8">
        <v>113408</v>
      </c>
      <c r="K1149" s="8">
        <v>96648</v>
      </c>
      <c r="L1149" s="8">
        <v>1026480</v>
      </c>
      <c r="M1149" s="8">
        <v>0</v>
      </c>
      <c r="N1149" s="8">
        <v>812996</v>
      </c>
      <c r="O1149" s="8">
        <v>4815272</v>
      </c>
      <c r="P1149" s="8">
        <v>0</v>
      </c>
      <c r="Q1149" s="8">
        <v>0</v>
      </c>
      <c r="R1149" s="8">
        <v>2034944</v>
      </c>
      <c r="S1149" s="8">
        <v>859580</v>
      </c>
      <c r="T1149" s="8">
        <v>0</v>
      </c>
    </row>
    <row r="1150" spans="1:20">
      <c r="A1150" s="1">
        <v>44069</v>
      </c>
      <c r="B1150" s="9">
        <f>nyse_gme_volume_by_exchange[[#This Row],[Off Exchange2]]/SUM(nyse_gme_volume_by_exchange[[#This Row],[NYSE National]:[LTSE]])</f>
        <v>0.41163212532162163</v>
      </c>
      <c r="C1150" s="12">
        <f>SUM(nyse_gme_volume_by_exchange[[#This Row],[NYSE National]:[LTSE]])</f>
        <v>11118656</v>
      </c>
      <c r="D1150" s="8">
        <v>136416</v>
      </c>
      <c r="E1150" s="8">
        <v>273628</v>
      </c>
      <c r="F1150" s="8">
        <v>30376</v>
      </c>
      <c r="G1150" s="8">
        <v>24152</v>
      </c>
      <c r="H1150" s="8">
        <v>175720</v>
      </c>
      <c r="I1150" s="8">
        <v>2311092</v>
      </c>
      <c r="J1150" s="8">
        <v>106696</v>
      </c>
      <c r="K1150" s="8">
        <v>135532</v>
      </c>
      <c r="L1150" s="8">
        <v>716472</v>
      </c>
      <c r="M1150" s="8">
        <v>0</v>
      </c>
      <c r="N1150" s="8">
        <v>496116</v>
      </c>
      <c r="O1150" s="8">
        <v>4576796</v>
      </c>
      <c r="P1150" s="8">
        <v>0</v>
      </c>
      <c r="Q1150" s="8">
        <v>0</v>
      </c>
      <c r="R1150" s="8">
        <v>1439288</v>
      </c>
      <c r="S1150" s="8">
        <v>696372</v>
      </c>
      <c r="T1150" s="8">
        <v>0</v>
      </c>
    </row>
    <row r="1151" spans="1:20">
      <c r="A1151" s="1">
        <v>44068</v>
      </c>
      <c r="B1151" s="9">
        <f>nyse_gme_volume_by_exchange[[#This Row],[Off Exchange2]]/SUM(nyse_gme_volume_by_exchange[[#This Row],[NYSE National]:[LTSE]])</f>
        <v>0.46120290341277054</v>
      </c>
      <c r="C1151" s="12">
        <f>SUM(nyse_gme_volume_by_exchange[[#This Row],[NYSE National]:[LTSE]])</f>
        <v>11994712</v>
      </c>
      <c r="D1151" s="8">
        <v>146676</v>
      </c>
      <c r="E1151" s="8">
        <v>181452</v>
      </c>
      <c r="F1151" s="8">
        <v>28312</v>
      </c>
      <c r="G1151" s="8">
        <v>67392</v>
      </c>
      <c r="H1151" s="8">
        <v>39600</v>
      </c>
      <c r="I1151" s="8">
        <v>2260556</v>
      </c>
      <c r="J1151" s="8">
        <v>198944</v>
      </c>
      <c r="K1151" s="8">
        <v>68836</v>
      </c>
      <c r="L1151" s="8">
        <v>748584</v>
      </c>
      <c r="M1151" s="8">
        <v>0</v>
      </c>
      <c r="N1151" s="8">
        <v>506568</v>
      </c>
      <c r="O1151" s="8">
        <v>5531996</v>
      </c>
      <c r="P1151" s="8">
        <v>0</v>
      </c>
      <c r="Q1151" s="8">
        <v>0</v>
      </c>
      <c r="R1151" s="8">
        <v>1525720</v>
      </c>
      <c r="S1151" s="8">
        <v>690076</v>
      </c>
      <c r="T1151" s="8">
        <v>0</v>
      </c>
    </row>
    <row r="1152" spans="1:20">
      <c r="A1152" s="1">
        <v>44067</v>
      </c>
      <c r="B1152" s="9">
        <f>nyse_gme_volume_by_exchange[[#This Row],[Off Exchange2]]/SUM(nyse_gme_volume_by_exchange[[#This Row],[NYSE National]:[LTSE]])</f>
        <v>0.41609066757157442</v>
      </c>
      <c r="C1152" s="12">
        <f>SUM(nyse_gme_volume_by_exchange[[#This Row],[NYSE National]:[LTSE]])</f>
        <v>18341464</v>
      </c>
      <c r="D1152" s="8">
        <v>224916</v>
      </c>
      <c r="E1152" s="8">
        <v>514436</v>
      </c>
      <c r="F1152" s="8">
        <v>38312</v>
      </c>
      <c r="G1152" s="8">
        <v>82104</v>
      </c>
      <c r="H1152" s="8">
        <v>158156</v>
      </c>
      <c r="I1152" s="8">
        <v>3701932</v>
      </c>
      <c r="J1152" s="8">
        <v>321304</v>
      </c>
      <c r="K1152" s="8">
        <v>141232</v>
      </c>
      <c r="L1152" s="8">
        <v>1482928</v>
      </c>
      <c r="M1152" s="8">
        <v>0</v>
      </c>
      <c r="N1152" s="8">
        <v>813092</v>
      </c>
      <c r="O1152" s="8">
        <v>7631712</v>
      </c>
      <c r="P1152" s="8">
        <v>0</v>
      </c>
      <c r="Q1152" s="8">
        <v>0</v>
      </c>
      <c r="R1152" s="8">
        <v>2243896</v>
      </c>
      <c r="S1152" s="8">
        <v>987444</v>
      </c>
      <c r="T1152" s="8">
        <v>0</v>
      </c>
    </row>
    <row r="1153" spans="1:20">
      <c r="A1153" s="1">
        <v>44064</v>
      </c>
      <c r="B1153" s="9">
        <f>nyse_gme_volume_by_exchange[[#This Row],[Off Exchange2]]/SUM(nyse_gme_volume_by_exchange[[#This Row],[NYSE National]:[LTSE]])</f>
        <v>0.53886407924536417</v>
      </c>
      <c r="C1153" s="12">
        <f>SUM(nyse_gme_volume_by_exchange[[#This Row],[NYSE National]:[LTSE]])</f>
        <v>42570364</v>
      </c>
      <c r="D1153" s="8">
        <v>395404</v>
      </c>
      <c r="E1153" s="8">
        <v>440828</v>
      </c>
      <c r="F1153" s="8">
        <v>169628</v>
      </c>
      <c r="G1153" s="8">
        <v>111592</v>
      </c>
      <c r="H1153" s="8">
        <v>93020</v>
      </c>
      <c r="I1153" s="8">
        <v>6588220</v>
      </c>
      <c r="J1153" s="8">
        <v>292804</v>
      </c>
      <c r="K1153" s="8">
        <v>159240</v>
      </c>
      <c r="L1153" s="8">
        <v>2906144</v>
      </c>
      <c r="M1153" s="8">
        <v>0</v>
      </c>
      <c r="N1153" s="8">
        <v>1829364</v>
      </c>
      <c r="O1153" s="8">
        <v>22939640</v>
      </c>
      <c r="P1153" s="8">
        <v>0</v>
      </c>
      <c r="Q1153" s="8">
        <v>0</v>
      </c>
      <c r="R1153" s="8">
        <v>4728020</v>
      </c>
      <c r="S1153" s="8">
        <v>1916460</v>
      </c>
      <c r="T1153" s="8">
        <v>0</v>
      </c>
    </row>
    <row r="1154" spans="1:20">
      <c r="A1154" s="1">
        <v>44063</v>
      </c>
      <c r="B1154" s="9">
        <f>nyse_gme_volume_by_exchange[[#This Row],[Off Exchange2]]/SUM(nyse_gme_volume_by_exchange[[#This Row],[NYSE National]:[LTSE]])</f>
        <v>0.30040955536329911</v>
      </c>
      <c r="C1154" s="12">
        <f>SUM(nyse_gme_volume_by_exchange[[#This Row],[NYSE National]:[LTSE]])</f>
        <v>9764736</v>
      </c>
      <c r="D1154" s="8">
        <v>196348</v>
      </c>
      <c r="E1154" s="8">
        <v>152716</v>
      </c>
      <c r="F1154" s="8">
        <v>36064</v>
      </c>
      <c r="G1154" s="8">
        <v>11740</v>
      </c>
      <c r="H1154" s="8">
        <v>38116</v>
      </c>
      <c r="I1154" s="8">
        <v>3243692</v>
      </c>
      <c r="J1154" s="8">
        <v>100788</v>
      </c>
      <c r="K1154" s="8">
        <v>47080</v>
      </c>
      <c r="L1154" s="8">
        <v>708120</v>
      </c>
      <c r="M1154" s="8">
        <v>0</v>
      </c>
      <c r="N1154" s="8">
        <v>398084</v>
      </c>
      <c r="O1154" s="8">
        <v>2933420</v>
      </c>
      <c r="P1154" s="8">
        <v>156</v>
      </c>
      <c r="Q1154" s="8">
        <v>0</v>
      </c>
      <c r="R1154" s="8">
        <v>1460776</v>
      </c>
      <c r="S1154" s="8">
        <v>437636</v>
      </c>
      <c r="T1154" s="8">
        <v>0</v>
      </c>
    </row>
    <row r="1155" spans="1:20">
      <c r="A1155" s="1">
        <v>44062</v>
      </c>
      <c r="B1155" s="9">
        <f>nyse_gme_volume_by_exchange[[#This Row],[Off Exchange2]]/SUM(nyse_gme_volume_by_exchange[[#This Row],[NYSE National]:[LTSE]])</f>
        <v>0.2630205432707784</v>
      </c>
      <c r="C1155" s="12">
        <f>SUM(nyse_gme_volume_by_exchange[[#This Row],[NYSE National]:[LTSE]])</f>
        <v>10450332</v>
      </c>
      <c r="D1155" s="8">
        <v>242484</v>
      </c>
      <c r="E1155" s="8">
        <v>190676</v>
      </c>
      <c r="F1155" s="8">
        <v>121012</v>
      </c>
      <c r="G1155" s="8">
        <v>15312</v>
      </c>
      <c r="H1155" s="8">
        <v>53796</v>
      </c>
      <c r="I1155" s="8">
        <v>3693060</v>
      </c>
      <c r="J1155" s="8">
        <v>96752</v>
      </c>
      <c r="K1155" s="8">
        <v>65580</v>
      </c>
      <c r="L1155" s="8">
        <v>592980</v>
      </c>
      <c r="M1155" s="8">
        <v>0</v>
      </c>
      <c r="N1155" s="8">
        <v>643392</v>
      </c>
      <c r="O1155" s="8">
        <v>2748652</v>
      </c>
      <c r="P1155" s="8">
        <v>192</v>
      </c>
      <c r="Q1155" s="8">
        <v>0</v>
      </c>
      <c r="R1155" s="8">
        <v>1443680</v>
      </c>
      <c r="S1155" s="8">
        <v>542764</v>
      </c>
      <c r="T1155" s="8">
        <v>0</v>
      </c>
    </row>
    <row r="1156" spans="1:20">
      <c r="A1156" s="1">
        <v>44061</v>
      </c>
      <c r="B1156" s="9">
        <f>nyse_gme_volume_by_exchange[[#This Row],[Off Exchange2]]/SUM(nyse_gme_volume_by_exchange[[#This Row],[NYSE National]:[LTSE]])</f>
        <v>0.32337255270102533</v>
      </c>
      <c r="C1156" s="12">
        <f>SUM(nyse_gme_volume_by_exchange[[#This Row],[NYSE National]:[LTSE]])</f>
        <v>15339360</v>
      </c>
      <c r="D1156" s="8">
        <v>293224</v>
      </c>
      <c r="E1156" s="8">
        <v>126656</v>
      </c>
      <c r="F1156" s="8">
        <v>30152</v>
      </c>
      <c r="G1156" s="8">
        <v>29492</v>
      </c>
      <c r="H1156" s="8">
        <v>57776</v>
      </c>
      <c r="I1156" s="8">
        <v>4204712</v>
      </c>
      <c r="J1156" s="8">
        <v>125880</v>
      </c>
      <c r="K1156" s="8">
        <v>117000</v>
      </c>
      <c r="L1156" s="8">
        <v>1170288</v>
      </c>
      <c r="M1156" s="8">
        <v>0</v>
      </c>
      <c r="N1156" s="8">
        <v>811200</v>
      </c>
      <c r="O1156" s="8">
        <v>4960328</v>
      </c>
      <c r="P1156" s="8">
        <v>136</v>
      </c>
      <c r="Q1156" s="8">
        <v>0</v>
      </c>
      <c r="R1156" s="8">
        <v>2118216</v>
      </c>
      <c r="S1156" s="8">
        <v>1294300</v>
      </c>
      <c r="T1156" s="8">
        <v>0</v>
      </c>
    </row>
    <row r="1157" spans="1:20">
      <c r="A1157" s="1">
        <v>44060</v>
      </c>
      <c r="B1157" s="9">
        <f>nyse_gme_volume_by_exchange[[#This Row],[Off Exchange2]]/SUM(nyse_gme_volume_by_exchange[[#This Row],[NYSE National]:[LTSE]])</f>
        <v>0.36731886105686701</v>
      </c>
      <c r="C1157" s="12">
        <f>SUM(nyse_gme_volume_by_exchange[[#This Row],[NYSE National]:[LTSE]])</f>
        <v>9483880</v>
      </c>
      <c r="D1157" s="8">
        <v>141872</v>
      </c>
      <c r="E1157" s="8">
        <v>247956</v>
      </c>
      <c r="F1157" s="8">
        <v>14952</v>
      </c>
      <c r="G1157" s="8">
        <v>11364</v>
      </c>
      <c r="H1157" s="8">
        <v>53552</v>
      </c>
      <c r="I1157" s="8">
        <v>1889108</v>
      </c>
      <c r="J1157" s="8">
        <v>111568</v>
      </c>
      <c r="K1157" s="8">
        <v>138168</v>
      </c>
      <c r="L1157" s="8">
        <v>530152</v>
      </c>
      <c r="M1157" s="8">
        <v>0</v>
      </c>
      <c r="N1157" s="8">
        <v>487860</v>
      </c>
      <c r="O1157" s="8">
        <v>3483608</v>
      </c>
      <c r="P1157" s="8">
        <v>400</v>
      </c>
      <c r="Q1157" s="8">
        <v>0</v>
      </c>
      <c r="R1157" s="8">
        <v>1916148</v>
      </c>
      <c r="S1157" s="8">
        <v>457172</v>
      </c>
      <c r="T1157" s="8">
        <v>0</v>
      </c>
    </row>
    <row r="1158" spans="1:20">
      <c r="A1158" s="1">
        <v>44057</v>
      </c>
      <c r="B1158" s="9">
        <f>nyse_gme_volume_by_exchange[[#This Row],[Off Exchange2]]/SUM(nyse_gme_volume_by_exchange[[#This Row],[NYSE National]:[LTSE]])</f>
        <v>0.38760759227004871</v>
      </c>
      <c r="C1158" s="12">
        <f>SUM(nyse_gme_volume_by_exchange[[#This Row],[NYSE National]:[LTSE]])</f>
        <v>13898768</v>
      </c>
      <c r="D1158" s="8">
        <v>118676</v>
      </c>
      <c r="E1158" s="8">
        <v>214128</v>
      </c>
      <c r="F1158" s="8">
        <v>70180</v>
      </c>
      <c r="G1158" s="8">
        <v>37628</v>
      </c>
      <c r="H1158" s="8">
        <v>336484</v>
      </c>
      <c r="I1158" s="8">
        <v>2780336</v>
      </c>
      <c r="J1158" s="8">
        <v>365836</v>
      </c>
      <c r="K1158" s="8">
        <v>209456</v>
      </c>
      <c r="L1158" s="8">
        <v>1065040</v>
      </c>
      <c r="M1158" s="8">
        <v>0</v>
      </c>
      <c r="N1158" s="8">
        <v>852168</v>
      </c>
      <c r="O1158" s="8">
        <v>5387268</v>
      </c>
      <c r="P1158" s="8">
        <v>152</v>
      </c>
      <c r="Q1158" s="8">
        <v>0</v>
      </c>
      <c r="R1158" s="8">
        <v>1678716</v>
      </c>
      <c r="S1158" s="8">
        <v>782700</v>
      </c>
      <c r="T1158" s="8">
        <v>0</v>
      </c>
    </row>
    <row r="1159" spans="1:20">
      <c r="A1159" s="1">
        <v>44056</v>
      </c>
      <c r="B1159" s="9">
        <f>nyse_gme_volume_by_exchange[[#This Row],[Off Exchange2]]/SUM(nyse_gme_volume_by_exchange[[#This Row],[NYSE National]:[LTSE]])</f>
        <v>0.40720749250697619</v>
      </c>
      <c r="C1159" s="12">
        <f>SUM(nyse_gme_volume_by_exchange[[#This Row],[NYSE National]:[LTSE]])</f>
        <v>8513252</v>
      </c>
      <c r="D1159" s="8">
        <v>121648</v>
      </c>
      <c r="E1159" s="8">
        <v>110996</v>
      </c>
      <c r="F1159" s="8">
        <v>27964</v>
      </c>
      <c r="G1159" s="8">
        <v>9640</v>
      </c>
      <c r="H1159" s="8">
        <v>54508</v>
      </c>
      <c r="I1159" s="8">
        <v>1981348</v>
      </c>
      <c r="J1159" s="8">
        <v>50624</v>
      </c>
      <c r="K1159" s="8">
        <v>43448</v>
      </c>
      <c r="L1159" s="8">
        <v>587248</v>
      </c>
      <c r="M1159" s="8">
        <v>0</v>
      </c>
      <c r="N1159" s="8">
        <v>391468</v>
      </c>
      <c r="O1159" s="8">
        <v>3466660</v>
      </c>
      <c r="P1159" s="8">
        <v>80</v>
      </c>
      <c r="Q1159" s="8">
        <v>0</v>
      </c>
      <c r="R1159" s="8">
        <v>1136924</v>
      </c>
      <c r="S1159" s="8">
        <v>530696</v>
      </c>
      <c r="T1159" s="8">
        <v>0</v>
      </c>
    </row>
    <row r="1160" spans="1:20">
      <c r="A1160" s="1">
        <v>44055</v>
      </c>
      <c r="B1160" s="9">
        <f>nyse_gme_volume_by_exchange[[#This Row],[Off Exchange2]]/SUM(nyse_gme_volume_by_exchange[[#This Row],[NYSE National]:[LTSE]])</f>
        <v>0.33803474234970371</v>
      </c>
      <c r="C1160" s="12">
        <f>SUM(nyse_gme_volume_by_exchange[[#This Row],[NYSE National]:[LTSE]])</f>
        <v>12230376</v>
      </c>
      <c r="D1160" s="8">
        <v>198352</v>
      </c>
      <c r="E1160" s="8">
        <v>359500</v>
      </c>
      <c r="F1160" s="8">
        <v>49700</v>
      </c>
      <c r="G1160" s="8">
        <v>27628</v>
      </c>
      <c r="H1160" s="8">
        <v>371848</v>
      </c>
      <c r="I1160" s="8">
        <v>2831216</v>
      </c>
      <c r="J1160" s="8">
        <v>100348</v>
      </c>
      <c r="K1160" s="8">
        <v>169280</v>
      </c>
      <c r="L1160" s="8">
        <v>1025576</v>
      </c>
      <c r="M1160" s="8">
        <v>0</v>
      </c>
      <c r="N1160" s="8">
        <v>631772</v>
      </c>
      <c r="O1160" s="8">
        <v>4134292</v>
      </c>
      <c r="P1160" s="8">
        <v>356</v>
      </c>
      <c r="Q1160" s="8">
        <v>0</v>
      </c>
      <c r="R1160" s="8">
        <v>1629316</v>
      </c>
      <c r="S1160" s="8">
        <v>701192</v>
      </c>
      <c r="T1160" s="8">
        <v>0</v>
      </c>
    </row>
    <row r="1161" spans="1:20">
      <c r="A1161" s="1">
        <v>44054</v>
      </c>
      <c r="B1161" s="9">
        <f>nyse_gme_volume_by_exchange[[#This Row],[Off Exchange2]]/SUM(nyse_gme_volume_by_exchange[[#This Row],[NYSE National]:[LTSE]])</f>
        <v>0.44738293239633592</v>
      </c>
      <c r="C1161" s="12">
        <f>SUM(nyse_gme_volume_by_exchange[[#This Row],[NYSE National]:[LTSE]])</f>
        <v>12556420</v>
      </c>
      <c r="D1161" s="8">
        <v>299324</v>
      </c>
      <c r="E1161" s="8">
        <v>132664</v>
      </c>
      <c r="F1161" s="8">
        <v>79344</v>
      </c>
      <c r="G1161" s="8">
        <v>39820</v>
      </c>
      <c r="H1161" s="8">
        <v>104372</v>
      </c>
      <c r="I1161" s="8">
        <v>2444892</v>
      </c>
      <c r="J1161" s="8">
        <v>133328</v>
      </c>
      <c r="K1161" s="8">
        <v>110412</v>
      </c>
      <c r="L1161" s="8">
        <v>777860</v>
      </c>
      <c r="M1161" s="8">
        <v>0</v>
      </c>
      <c r="N1161" s="8">
        <v>774100</v>
      </c>
      <c r="O1161" s="8">
        <v>5617528</v>
      </c>
      <c r="P1161" s="8">
        <v>408</v>
      </c>
      <c r="Q1161" s="8">
        <v>0</v>
      </c>
      <c r="R1161" s="8">
        <v>1388388</v>
      </c>
      <c r="S1161" s="8">
        <v>653980</v>
      </c>
      <c r="T1161" s="8">
        <v>0</v>
      </c>
    </row>
    <row r="1162" spans="1:20">
      <c r="A1162" s="1">
        <v>44053</v>
      </c>
      <c r="B1162" s="9">
        <f>nyse_gme_volume_by_exchange[[#This Row],[Off Exchange2]]/SUM(nyse_gme_volume_by_exchange[[#This Row],[NYSE National]:[LTSE]])</f>
        <v>0.35614011397325424</v>
      </c>
      <c r="C1162" s="12">
        <f>SUM(nyse_gme_volume_by_exchange[[#This Row],[NYSE National]:[LTSE]])</f>
        <v>18247088</v>
      </c>
      <c r="D1162" s="8">
        <v>271584</v>
      </c>
      <c r="E1162" s="8">
        <v>406832</v>
      </c>
      <c r="F1162" s="8">
        <v>100244</v>
      </c>
      <c r="G1162" s="8">
        <v>37524</v>
      </c>
      <c r="H1162" s="8">
        <v>240212</v>
      </c>
      <c r="I1162" s="8">
        <v>3607620</v>
      </c>
      <c r="J1162" s="8">
        <v>218640</v>
      </c>
      <c r="K1162" s="8">
        <v>201068</v>
      </c>
      <c r="L1162" s="8">
        <v>1260452</v>
      </c>
      <c r="M1162" s="8">
        <v>0</v>
      </c>
      <c r="N1162" s="8">
        <v>1290300</v>
      </c>
      <c r="O1162" s="8">
        <v>6498520</v>
      </c>
      <c r="P1162" s="8">
        <v>896</v>
      </c>
      <c r="Q1162" s="8">
        <v>0</v>
      </c>
      <c r="R1162" s="8">
        <v>2500912</v>
      </c>
      <c r="S1162" s="8">
        <v>1612284</v>
      </c>
      <c r="T1162" s="8">
        <v>0</v>
      </c>
    </row>
    <row r="1163" spans="1:20">
      <c r="A1163" s="1">
        <v>44050</v>
      </c>
      <c r="B1163" s="9">
        <f>nyse_gme_volume_by_exchange[[#This Row],[Off Exchange2]]/SUM(nyse_gme_volume_by_exchange[[#This Row],[NYSE National]:[LTSE]])</f>
        <v>0.45183934986661572</v>
      </c>
      <c r="C1163" s="12">
        <f>SUM(nyse_gme_volume_by_exchange[[#This Row],[NYSE National]:[LTSE]])</f>
        <v>13364396</v>
      </c>
      <c r="D1163" s="8">
        <v>168288</v>
      </c>
      <c r="E1163" s="8">
        <v>235724</v>
      </c>
      <c r="F1163" s="8">
        <v>75068</v>
      </c>
      <c r="G1163" s="8">
        <v>24200</v>
      </c>
      <c r="H1163" s="8">
        <v>86176</v>
      </c>
      <c r="I1163" s="8">
        <v>2289392</v>
      </c>
      <c r="J1163" s="8">
        <v>270920</v>
      </c>
      <c r="K1163" s="8">
        <v>129820</v>
      </c>
      <c r="L1163" s="8">
        <v>841952</v>
      </c>
      <c r="M1163" s="8">
        <v>0</v>
      </c>
      <c r="N1163" s="8">
        <v>719652</v>
      </c>
      <c r="O1163" s="8">
        <v>6038560</v>
      </c>
      <c r="P1163" s="8">
        <v>4</v>
      </c>
      <c r="Q1163" s="8">
        <v>0</v>
      </c>
      <c r="R1163" s="8">
        <v>1837256</v>
      </c>
      <c r="S1163" s="8">
        <v>647384</v>
      </c>
      <c r="T1163" s="8">
        <v>0</v>
      </c>
    </row>
    <row r="1164" spans="1:20">
      <c r="A1164" s="1">
        <v>44049</v>
      </c>
      <c r="B1164" s="9">
        <f>nyse_gme_volume_by_exchange[[#This Row],[Off Exchange2]]/SUM(nyse_gme_volume_by_exchange[[#This Row],[NYSE National]:[LTSE]])</f>
        <v>0.42207861882660852</v>
      </c>
      <c r="C1164" s="12">
        <f>SUM(nyse_gme_volume_by_exchange[[#This Row],[NYSE National]:[LTSE]])</f>
        <v>7604896</v>
      </c>
      <c r="D1164" s="8">
        <v>122252</v>
      </c>
      <c r="E1164" s="8">
        <v>56344</v>
      </c>
      <c r="F1164" s="8">
        <v>29716</v>
      </c>
      <c r="G1164" s="8">
        <v>19676</v>
      </c>
      <c r="H1164" s="8">
        <v>13520</v>
      </c>
      <c r="I1164" s="8">
        <v>1685580</v>
      </c>
      <c r="J1164" s="8">
        <v>49144</v>
      </c>
      <c r="K1164" s="8">
        <v>33844</v>
      </c>
      <c r="L1164" s="8">
        <v>515368</v>
      </c>
      <c r="M1164" s="8">
        <v>0</v>
      </c>
      <c r="N1164" s="8">
        <v>382796</v>
      </c>
      <c r="O1164" s="8">
        <v>3209864</v>
      </c>
      <c r="P1164" s="8">
        <v>2360</v>
      </c>
      <c r="Q1164" s="8">
        <v>0</v>
      </c>
      <c r="R1164" s="8">
        <v>1079552</v>
      </c>
      <c r="S1164" s="8">
        <v>404880</v>
      </c>
      <c r="T1164" s="8">
        <v>0</v>
      </c>
    </row>
    <row r="1165" spans="1:20">
      <c r="A1165" s="1">
        <v>44048</v>
      </c>
      <c r="B1165" s="9">
        <f>nyse_gme_volume_by_exchange[[#This Row],[Off Exchange2]]/SUM(nyse_gme_volume_by_exchange[[#This Row],[NYSE National]:[LTSE]])</f>
        <v>0.39243177158481329</v>
      </c>
      <c r="C1165" s="12">
        <f>SUM(nyse_gme_volume_by_exchange[[#This Row],[NYSE National]:[LTSE]])</f>
        <v>19702788</v>
      </c>
      <c r="D1165" s="8">
        <v>280812</v>
      </c>
      <c r="E1165" s="8">
        <v>354456</v>
      </c>
      <c r="F1165" s="8">
        <v>127808</v>
      </c>
      <c r="G1165" s="8">
        <v>39528</v>
      </c>
      <c r="H1165" s="8">
        <v>78712</v>
      </c>
      <c r="I1165" s="8">
        <v>3261872</v>
      </c>
      <c r="J1165" s="8">
        <v>97808</v>
      </c>
      <c r="K1165" s="8">
        <v>133104</v>
      </c>
      <c r="L1165" s="8">
        <v>1425704</v>
      </c>
      <c r="M1165" s="8">
        <v>0</v>
      </c>
      <c r="N1165" s="8">
        <v>1909748</v>
      </c>
      <c r="O1165" s="8">
        <v>7732000</v>
      </c>
      <c r="P1165" s="8">
        <v>496</v>
      </c>
      <c r="Q1165" s="8">
        <v>0</v>
      </c>
      <c r="R1165" s="8">
        <v>3313196</v>
      </c>
      <c r="S1165" s="8">
        <v>947544</v>
      </c>
      <c r="T1165" s="8">
        <v>0</v>
      </c>
    </row>
    <row r="1166" spans="1:20">
      <c r="A1166" s="1">
        <v>44047</v>
      </c>
      <c r="B1166" s="9">
        <f>nyse_gme_volume_by_exchange[[#This Row],[Off Exchange2]]/SUM(nyse_gme_volume_by_exchange[[#This Row],[NYSE National]:[LTSE]])</f>
        <v>0.46204420497890625</v>
      </c>
      <c r="C1166" s="12">
        <f>SUM(nyse_gme_volume_by_exchange[[#This Row],[NYSE National]:[LTSE]])</f>
        <v>41446372</v>
      </c>
      <c r="D1166" s="8">
        <v>488656</v>
      </c>
      <c r="E1166" s="8">
        <v>690752</v>
      </c>
      <c r="F1166" s="8">
        <v>291420</v>
      </c>
      <c r="G1166" s="8">
        <v>46760</v>
      </c>
      <c r="H1166" s="8">
        <v>389672</v>
      </c>
      <c r="I1166" s="8">
        <v>6349428</v>
      </c>
      <c r="J1166" s="8">
        <v>347324</v>
      </c>
      <c r="K1166" s="8">
        <v>357196</v>
      </c>
      <c r="L1166" s="8">
        <v>2666676</v>
      </c>
      <c r="M1166" s="8">
        <v>0</v>
      </c>
      <c r="N1166" s="8">
        <v>2131224</v>
      </c>
      <c r="O1166" s="8">
        <v>19150056</v>
      </c>
      <c r="P1166" s="8">
        <v>112820</v>
      </c>
      <c r="Q1166" s="8">
        <v>0</v>
      </c>
      <c r="R1166" s="8">
        <v>5798856</v>
      </c>
      <c r="S1166" s="8">
        <v>2625532</v>
      </c>
      <c r="T1166" s="8">
        <v>0</v>
      </c>
    </row>
    <row r="1167" spans="1:20">
      <c r="A1167" s="1">
        <v>44046</v>
      </c>
      <c r="B1167" s="9">
        <f>nyse_gme_volume_by_exchange[[#This Row],[Off Exchange2]]/SUM(nyse_gme_volume_by_exchange[[#This Row],[NYSE National]:[LTSE]])</f>
        <v>0.39415609945949381</v>
      </c>
      <c r="C1167" s="12">
        <f>SUM(nyse_gme_volume_by_exchange[[#This Row],[NYSE National]:[LTSE]])</f>
        <v>10072040</v>
      </c>
      <c r="D1167" s="8">
        <v>135200</v>
      </c>
      <c r="E1167" s="8">
        <v>200880</v>
      </c>
      <c r="F1167" s="8">
        <v>58404</v>
      </c>
      <c r="G1167" s="8">
        <v>23156</v>
      </c>
      <c r="H1167" s="8">
        <v>36908</v>
      </c>
      <c r="I1167" s="8">
        <v>1887600</v>
      </c>
      <c r="J1167" s="8">
        <v>256176</v>
      </c>
      <c r="K1167" s="8">
        <v>107932</v>
      </c>
      <c r="L1167" s="8">
        <v>677908</v>
      </c>
      <c r="M1167" s="8">
        <v>0</v>
      </c>
      <c r="N1167" s="8">
        <v>831328</v>
      </c>
      <c r="O1167" s="8">
        <v>3969956</v>
      </c>
      <c r="P1167" s="8">
        <v>712</v>
      </c>
      <c r="Q1167" s="8">
        <v>0</v>
      </c>
      <c r="R1167" s="8">
        <v>1312752</v>
      </c>
      <c r="S1167" s="8">
        <v>573128</v>
      </c>
      <c r="T1167" s="8">
        <v>0</v>
      </c>
    </row>
    <row r="1168" spans="1:20">
      <c r="A1168" s="1">
        <v>44043</v>
      </c>
      <c r="B1168" s="9">
        <f>nyse_gme_volume_by_exchange[[#This Row],[Off Exchange2]]/SUM(nyse_gme_volume_by_exchange[[#This Row],[NYSE National]:[LTSE]])</f>
        <v>0.32961100330611826</v>
      </c>
      <c r="C1168" s="12">
        <f>SUM(nyse_gme_volume_by_exchange[[#This Row],[NYSE National]:[LTSE]])</f>
        <v>7521812</v>
      </c>
      <c r="D1168" s="8">
        <v>190804</v>
      </c>
      <c r="E1168" s="8">
        <v>186052</v>
      </c>
      <c r="F1168" s="8">
        <v>49020</v>
      </c>
      <c r="G1168" s="8">
        <v>14064</v>
      </c>
      <c r="H1168" s="8">
        <v>32880</v>
      </c>
      <c r="I1168" s="8">
        <v>2340972</v>
      </c>
      <c r="J1168" s="8">
        <v>115028</v>
      </c>
      <c r="K1168" s="8">
        <v>101776</v>
      </c>
      <c r="L1168" s="8">
        <v>358288</v>
      </c>
      <c r="M1168" s="8">
        <v>0</v>
      </c>
      <c r="N1168" s="8">
        <v>408040</v>
      </c>
      <c r="O1168" s="8">
        <v>2479272</v>
      </c>
      <c r="P1168" s="8">
        <v>1440</v>
      </c>
      <c r="Q1168" s="8">
        <v>0</v>
      </c>
      <c r="R1168" s="8">
        <v>894168</v>
      </c>
      <c r="S1168" s="8">
        <v>350008</v>
      </c>
      <c r="T1168" s="8">
        <v>0</v>
      </c>
    </row>
    <row r="1169" spans="1:20">
      <c r="A1169" s="1">
        <v>44042</v>
      </c>
      <c r="B1169" s="9">
        <f>nyse_gme_volume_by_exchange[[#This Row],[Off Exchange2]]/SUM(nyse_gme_volume_by_exchange[[#This Row],[NYSE National]:[LTSE]])</f>
        <v>0.4178220835235576</v>
      </c>
      <c r="C1169" s="12">
        <f>SUM(nyse_gme_volume_by_exchange[[#This Row],[NYSE National]:[LTSE]])</f>
        <v>9593940</v>
      </c>
      <c r="D1169" s="8">
        <v>222068</v>
      </c>
      <c r="E1169" s="8">
        <v>133012</v>
      </c>
      <c r="F1169" s="8">
        <v>87380</v>
      </c>
      <c r="G1169" s="8">
        <v>19784</v>
      </c>
      <c r="H1169" s="8">
        <v>34052</v>
      </c>
      <c r="I1169" s="8">
        <v>1791116</v>
      </c>
      <c r="J1169" s="8">
        <v>62632</v>
      </c>
      <c r="K1169" s="8">
        <v>57060</v>
      </c>
      <c r="L1169" s="8">
        <v>691016</v>
      </c>
      <c r="M1169" s="8">
        <v>0</v>
      </c>
      <c r="N1169" s="8">
        <v>583884</v>
      </c>
      <c r="O1169" s="8">
        <v>4008560</v>
      </c>
      <c r="P1169" s="8">
        <v>1036</v>
      </c>
      <c r="Q1169" s="8">
        <v>0</v>
      </c>
      <c r="R1169" s="8">
        <v>1276204</v>
      </c>
      <c r="S1169" s="8">
        <v>626136</v>
      </c>
      <c r="T1169" s="8">
        <v>0</v>
      </c>
    </row>
    <row r="1170" spans="1:20">
      <c r="A1170" s="1">
        <v>44041</v>
      </c>
      <c r="B1170" s="9">
        <f>nyse_gme_volume_by_exchange[[#This Row],[Off Exchange2]]/SUM(nyse_gme_volume_by_exchange[[#This Row],[NYSE National]:[LTSE]])</f>
        <v>0.37321270192726419</v>
      </c>
      <c r="C1170" s="12">
        <f>SUM(nyse_gme_volume_by_exchange[[#This Row],[NYSE National]:[LTSE]])</f>
        <v>11518504</v>
      </c>
      <c r="D1170" s="8">
        <v>283592</v>
      </c>
      <c r="E1170" s="8">
        <v>298068</v>
      </c>
      <c r="F1170" s="8">
        <v>75572</v>
      </c>
      <c r="G1170" s="8">
        <v>29412</v>
      </c>
      <c r="H1170" s="8">
        <v>71900</v>
      </c>
      <c r="I1170" s="8">
        <v>2245516</v>
      </c>
      <c r="J1170" s="8">
        <v>139088</v>
      </c>
      <c r="K1170" s="8">
        <v>146776</v>
      </c>
      <c r="L1170" s="8">
        <v>825580</v>
      </c>
      <c r="M1170" s="8">
        <v>0</v>
      </c>
      <c r="N1170" s="8">
        <v>718752</v>
      </c>
      <c r="O1170" s="8">
        <v>4298852</v>
      </c>
      <c r="P1170" s="8">
        <v>14472</v>
      </c>
      <c r="Q1170" s="8">
        <v>0</v>
      </c>
      <c r="R1170" s="8">
        <v>1565608</v>
      </c>
      <c r="S1170" s="8">
        <v>805316</v>
      </c>
      <c r="T1170" s="8">
        <v>0</v>
      </c>
    </row>
    <row r="1171" spans="1:20">
      <c r="A1171" s="1">
        <v>44040</v>
      </c>
      <c r="B1171" s="9">
        <f>nyse_gme_volume_by_exchange[[#This Row],[Off Exchange2]]/SUM(nyse_gme_volume_by_exchange[[#This Row],[NYSE National]:[LTSE]])</f>
        <v>0.71379894419624046</v>
      </c>
      <c r="C1171" s="12">
        <f>SUM(nyse_gme_volume_by_exchange[[#This Row],[NYSE National]:[LTSE]])</f>
        <v>18221568</v>
      </c>
      <c r="D1171" s="8">
        <v>193172</v>
      </c>
      <c r="E1171" s="8">
        <v>130772</v>
      </c>
      <c r="F1171" s="8">
        <v>76216</v>
      </c>
      <c r="G1171" s="8">
        <v>25696</v>
      </c>
      <c r="H1171" s="8">
        <v>42484</v>
      </c>
      <c r="I1171" s="8">
        <v>1446500</v>
      </c>
      <c r="J1171" s="8">
        <v>123888</v>
      </c>
      <c r="K1171" s="8">
        <v>95392</v>
      </c>
      <c r="L1171" s="8">
        <v>647148</v>
      </c>
      <c r="M1171" s="8">
        <v>0</v>
      </c>
      <c r="N1171" s="8">
        <v>566420</v>
      </c>
      <c r="O1171" s="8">
        <v>13006536</v>
      </c>
      <c r="P1171" s="8">
        <v>9856</v>
      </c>
      <c r="Q1171" s="8">
        <v>0</v>
      </c>
      <c r="R1171" s="8">
        <v>1236056</v>
      </c>
      <c r="S1171" s="8">
        <v>621432</v>
      </c>
      <c r="T1171" s="8">
        <v>0</v>
      </c>
    </row>
    <row r="1172" spans="1:20">
      <c r="A1172" s="1">
        <v>44039</v>
      </c>
      <c r="B1172" s="9">
        <f>nyse_gme_volume_by_exchange[[#This Row],[Off Exchange2]]/SUM(nyse_gme_volume_by_exchange[[#This Row],[NYSE National]:[LTSE]])</f>
        <v>0.41634960383322495</v>
      </c>
      <c r="C1172" s="12">
        <f>SUM(nyse_gme_volume_by_exchange[[#This Row],[NYSE National]:[LTSE]])</f>
        <v>9890784</v>
      </c>
      <c r="D1172" s="8">
        <v>203684</v>
      </c>
      <c r="E1172" s="8">
        <v>163420</v>
      </c>
      <c r="F1172" s="8">
        <v>81896</v>
      </c>
      <c r="G1172" s="8">
        <v>20388</v>
      </c>
      <c r="H1172" s="8">
        <v>32912</v>
      </c>
      <c r="I1172" s="8">
        <v>1658264</v>
      </c>
      <c r="J1172" s="8">
        <v>79164</v>
      </c>
      <c r="K1172" s="8">
        <v>93292</v>
      </c>
      <c r="L1172" s="8">
        <v>758836</v>
      </c>
      <c r="M1172" s="8">
        <v>0</v>
      </c>
      <c r="N1172" s="8">
        <v>560468</v>
      </c>
      <c r="O1172" s="8">
        <v>4118024</v>
      </c>
      <c r="P1172" s="8">
        <v>1520</v>
      </c>
      <c r="Q1172" s="8">
        <v>0</v>
      </c>
      <c r="R1172" s="8">
        <v>1451676</v>
      </c>
      <c r="S1172" s="8">
        <v>667240</v>
      </c>
      <c r="T1172" s="8">
        <v>0</v>
      </c>
    </row>
    <row r="1173" spans="1:20">
      <c r="A1173" s="1">
        <v>44036</v>
      </c>
      <c r="B1173" s="9">
        <f>nyse_gme_volume_by_exchange[[#This Row],[Off Exchange2]]/SUM(nyse_gme_volume_by_exchange[[#This Row],[NYSE National]:[LTSE]])</f>
        <v>0.3808125723335567</v>
      </c>
      <c r="C1173" s="12">
        <f>SUM(nyse_gme_volume_by_exchange[[#This Row],[NYSE National]:[LTSE]])</f>
        <v>8865180</v>
      </c>
      <c r="D1173" s="8">
        <v>261540</v>
      </c>
      <c r="E1173" s="8">
        <v>209752</v>
      </c>
      <c r="F1173" s="8">
        <v>58240</v>
      </c>
      <c r="G1173" s="8">
        <v>30720</v>
      </c>
      <c r="H1173" s="8">
        <v>30596</v>
      </c>
      <c r="I1173" s="8">
        <v>1541256</v>
      </c>
      <c r="J1173" s="8">
        <v>117288</v>
      </c>
      <c r="K1173" s="8">
        <v>117644</v>
      </c>
      <c r="L1173" s="8">
        <v>647900</v>
      </c>
      <c r="M1173" s="8">
        <v>0</v>
      </c>
      <c r="N1173" s="8">
        <v>655248</v>
      </c>
      <c r="O1173" s="8">
        <v>3375972</v>
      </c>
      <c r="P1173" s="8">
        <v>3484</v>
      </c>
      <c r="Q1173" s="8">
        <v>0</v>
      </c>
      <c r="R1173" s="8">
        <v>1200180</v>
      </c>
      <c r="S1173" s="8">
        <v>615360</v>
      </c>
      <c r="T1173" s="8">
        <v>0</v>
      </c>
    </row>
    <row r="1174" spans="1:20">
      <c r="A1174" s="1">
        <v>44035</v>
      </c>
      <c r="B1174" s="9">
        <f>nyse_gme_volume_by_exchange[[#This Row],[Off Exchange2]]/SUM(nyse_gme_volume_by_exchange[[#This Row],[NYSE National]:[LTSE]])</f>
        <v>0.43973251378357092</v>
      </c>
      <c r="C1174" s="12">
        <f>SUM(nyse_gme_volume_by_exchange[[#This Row],[NYSE National]:[LTSE]])</f>
        <v>12950200</v>
      </c>
      <c r="D1174" s="8">
        <v>166896</v>
      </c>
      <c r="E1174" s="8">
        <v>306536</v>
      </c>
      <c r="F1174" s="8">
        <v>100204</v>
      </c>
      <c r="G1174" s="8">
        <v>13688</v>
      </c>
      <c r="H1174" s="8">
        <v>23924</v>
      </c>
      <c r="I1174" s="8">
        <v>1907212</v>
      </c>
      <c r="J1174" s="8">
        <v>124916</v>
      </c>
      <c r="K1174" s="8">
        <v>50816</v>
      </c>
      <c r="L1174" s="8">
        <v>959040</v>
      </c>
      <c r="M1174" s="8">
        <v>0</v>
      </c>
      <c r="N1174" s="8">
        <v>923804</v>
      </c>
      <c r="O1174" s="8">
        <v>5694624</v>
      </c>
      <c r="P1174" s="8">
        <v>35508</v>
      </c>
      <c r="Q1174" s="8">
        <v>0</v>
      </c>
      <c r="R1174" s="8">
        <v>1634492</v>
      </c>
      <c r="S1174" s="8">
        <v>1008540</v>
      </c>
      <c r="T1174" s="8">
        <v>0</v>
      </c>
    </row>
    <row r="1175" spans="1:20">
      <c r="A1175" s="1">
        <v>44034</v>
      </c>
      <c r="B1175" s="9">
        <f>nyse_gme_volume_by_exchange[[#This Row],[Off Exchange2]]/SUM(nyse_gme_volume_by_exchange[[#This Row],[NYSE National]:[LTSE]])</f>
        <v>0.39998938002739792</v>
      </c>
      <c r="C1175" s="12">
        <f>SUM(nyse_gme_volume_by_exchange[[#This Row],[NYSE National]:[LTSE]])</f>
        <v>10094188</v>
      </c>
      <c r="D1175" s="8">
        <v>184008</v>
      </c>
      <c r="E1175" s="8">
        <v>297924</v>
      </c>
      <c r="F1175" s="8">
        <v>74752</v>
      </c>
      <c r="G1175" s="8">
        <v>17800</v>
      </c>
      <c r="H1175" s="8">
        <v>52080</v>
      </c>
      <c r="I1175" s="8">
        <v>1640948</v>
      </c>
      <c r="J1175" s="8">
        <v>107648</v>
      </c>
      <c r="K1175" s="8">
        <v>88180</v>
      </c>
      <c r="L1175" s="8">
        <v>671068</v>
      </c>
      <c r="M1175" s="8">
        <v>0</v>
      </c>
      <c r="N1175" s="8">
        <v>549240</v>
      </c>
      <c r="O1175" s="8">
        <v>4037568</v>
      </c>
      <c r="P1175" s="8">
        <v>500000</v>
      </c>
      <c r="Q1175" s="8">
        <v>0</v>
      </c>
      <c r="R1175" s="8">
        <v>1256140</v>
      </c>
      <c r="S1175" s="8">
        <v>616832</v>
      </c>
      <c r="T1175" s="8">
        <v>0</v>
      </c>
    </row>
    <row r="1176" spans="1:20">
      <c r="A1176" s="1">
        <v>44033</v>
      </c>
      <c r="B1176" s="9">
        <f>nyse_gme_volume_by_exchange[[#This Row],[Off Exchange2]]/SUM(nyse_gme_volume_by_exchange[[#This Row],[NYSE National]:[LTSE]])</f>
        <v>0.32454447933739838</v>
      </c>
      <c r="C1176" s="12">
        <f>SUM(nyse_gme_volume_by_exchange[[#This Row],[NYSE National]:[LTSE]])</f>
        <v>13364048</v>
      </c>
      <c r="D1176" s="8">
        <v>252892</v>
      </c>
      <c r="E1176" s="8">
        <v>179488</v>
      </c>
      <c r="F1176" s="8">
        <v>75840</v>
      </c>
      <c r="G1176" s="8">
        <v>26360</v>
      </c>
      <c r="H1176" s="8">
        <v>37208</v>
      </c>
      <c r="I1176" s="8">
        <v>1952756</v>
      </c>
      <c r="J1176" s="8">
        <v>137704</v>
      </c>
      <c r="K1176" s="8">
        <v>91348</v>
      </c>
      <c r="L1176" s="8">
        <v>921596</v>
      </c>
      <c r="M1176" s="8">
        <v>0</v>
      </c>
      <c r="N1176" s="8">
        <v>756360</v>
      </c>
      <c r="O1176" s="8">
        <v>4337228</v>
      </c>
      <c r="P1176" s="8">
        <v>2000000</v>
      </c>
      <c r="Q1176" s="8">
        <v>0</v>
      </c>
      <c r="R1176" s="8">
        <v>1644784</v>
      </c>
      <c r="S1176" s="8">
        <v>950484</v>
      </c>
      <c r="T1176" s="8">
        <v>0</v>
      </c>
    </row>
    <row r="1177" spans="1:20">
      <c r="A1177" s="1">
        <v>44032</v>
      </c>
      <c r="B1177" s="9">
        <f>nyse_gme_volume_by_exchange[[#This Row],[Off Exchange2]]/SUM(nyse_gme_volume_by_exchange[[#This Row],[NYSE National]:[LTSE]])</f>
        <v>0.4090446939332355</v>
      </c>
      <c r="C1177" s="12">
        <f>SUM(nyse_gme_volume_by_exchange[[#This Row],[NYSE National]:[LTSE]])</f>
        <v>13604352</v>
      </c>
      <c r="D1177" s="8">
        <v>192720</v>
      </c>
      <c r="E1177" s="8">
        <v>224156</v>
      </c>
      <c r="F1177" s="8">
        <v>107604</v>
      </c>
      <c r="G1177" s="8">
        <v>28404</v>
      </c>
      <c r="H1177" s="8">
        <v>52572</v>
      </c>
      <c r="I1177" s="8">
        <v>2933096</v>
      </c>
      <c r="J1177" s="8">
        <v>229992</v>
      </c>
      <c r="K1177" s="8">
        <v>134484</v>
      </c>
      <c r="L1177" s="8">
        <v>869036</v>
      </c>
      <c r="M1177" s="8">
        <v>0</v>
      </c>
      <c r="N1177" s="8">
        <v>709348</v>
      </c>
      <c r="O1177" s="8">
        <v>5564788</v>
      </c>
      <c r="P1177" s="8">
        <v>0</v>
      </c>
      <c r="Q1177" s="8">
        <v>0</v>
      </c>
      <c r="R1177" s="8">
        <v>1710840</v>
      </c>
      <c r="S1177" s="8">
        <v>847312</v>
      </c>
      <c r="T1177" s="8">
        <v>0</v>
      </c>
    </row>
    <row r="1178" spans="1:20">
      <c r="A1178" s="1">
        <v>44029</v>
      </c>
      <c r="B1178" s="9">
        <f>nyse_gme_volume_by_exchange[[#This Row],[Off Exchange2]]/SUM(nyse_gme_volume_by_exchange[[#This Row],[NYSE National]:[LTSE]])</f>
        <v>0.47355494744273535</v>
      </c>
      <c r="C1178" s="12">
        <f>SUM(nyse_gme_volume_by_exchange[[#This Row],[NYSE National]:[LTSE]])</f>
        <v>12306196</v>
      </c>
      <c r="D1178" s="8">
        <v>144684</v>
      </c>
      <c r="E1178" s="8">
        <v>217664</v>
      </c>
      <c r="F1178" s="8">
        <v>55012</v>
      </c>
      <c r="G1178" s="8">
        <v>22604</v>
      </c>
      <c r="H1178" s="8">
        <v>16668</v>
      </c>
      <c r="I1178" s="8">
        <v>2522864</v>
      </c>
      <c r="J1178" s="8">
        <v>76360</v>
      </c>
      <c r="K1178" s="8">
        <v>71544</v>
      </c>
      <c r="L1178" s="8">
        <v>779004</v>
      </c>
      <c r="M1178" s="8">
        <v>0</v>
      </c>
      <c r="N1178" s="8">
        <v>748412</v>
      </c>
      <c r="O1178" s="8">
        <v>5827660</v>
      </c>
      <c r="P1178" s="8">
        <v>0</v>
      </c>
      <c r="Q1178" s="8">
        <v>0</v>
      </c>
      <c r="R1178" s="8">
        <v>1229012</v>
      </c>
      <c r="S1178" s="8">
        <v>594708</v>
      </c>
      <c r="T1178" s="8">
        <v>0</v>
      </c>
    </row>
    <row r="1179" spans="1:20">
      <c r="A1179" s="1">
        <v>44028</v>
      </c>
      <c r="B1179" s="9">
        <f>nyse_gme_volume_by_exchange[[#This Row],[Off Exchange2]]/SUM(nyse_gme_volume_by_exchange[[#This Row],[NYSE National]:[LTSE]])</f>
        <v>0.34893619579980173</v>
      </c>
      <c r="C1179" s="12">
        <f>SUM(nyse_gme_volume_by_exchange[[#This Row],[NYSE National]:[LTSE]])</f>
        <v>5321844</v>
      </c>
      <c r="D1179" s="8">
        <v>149984</v>
      </c>
      <c r="E1179" s="8">
        <v>114056</v>
      </c>
      <c r="F1179" s="8">
        <v>35628</v>
      </c>
      <c r="G1179" s="8">
        <v>8264</v>
      </c>
      <c r="H1179" s="8">
        <v>22868</v>
      </c>
      <c r="I1179" s="8">
        <v>1277048</v>
      </c>
      <c r="J1179" s="8">
        <v>50976</v>
      </c>
      <c r="K1179" s="8">
        <v>52484</v>
      </c>
      <c r="L1179" s="8">
        <v>325492</v>
      </c>
      <c r="M1179" s="8">
        <v>0</v>
      </c>
      <c r="N1179" s="8">
        <v>399852</v>
      </c>
      <c r="O1179" s="8">
        <v>1856984</v>
      </c>
      <c r="P1179" s="8">
        <v>0</v>
      </c>
      <c r="Q1179" s="8">
        <v>0</v>
      </c>
      <c r="R1179" s="8">
        <v>588784</v>
      </c>
      <c r="S1179" s="8">
        <v>439424</v>
      </c>
      <c r="T1179" s="8">
        <v>0</v>
      </c>
    </row>
    <row r="1180" spans="1:20">
      <c r="A1180" s="1">
        <v>44027</v>
      </c>
      <c r="B1180" s="9">
        <f>nyse_gme_volume_by_exchange[[#This Row],[Off Exchange2]]/SUM(nyse_gme_volume_by_exchange[[#This Row],[NYSE National]:[LTSE]])</f>
        <v>0.33588716296978682</v>
      </c>
      <c r="C1180" s="12">
        <f>SUM(nyse_gme_volume_by_exchange[[#This Row],[NYSE National]:[LTSE]])</f>
        <v>5896504</v>
      </c>
      <c r="D1180" s="8">
        <v>115768</v>
      </c>
      <c r="E1180" s="8">
        <v>79904</v>
      </c>
      <c r="F1180" s="8">
        <v>46028</v>
      </c>
      <c r="G1180" s="8">
        <v>15852</v>
      </c>
      <c r="H1180" s="8">
        <v>8224</v>
      </c>
      <c r="I1180" s="8">
        <v>1461456</v>
      </c>
      <c r="J1180" s="8">
        <v>54924</v>
      </c>
      <c r="K1180" s="8">
        <v>57072</v>
      </c>
      <c r="L1180" s="8">
        <v>381736</v>
      </c>
      <c r="M1180" s="8">
        <v>0</v>
      </c>
      <c r="N1180" s="8">
        <v>360448</v>
      </c>
      <c r="O1180" s="8">
        <v>1980560</v>
      </c>
      <c r="P1180" s="8">
        <v>0</v>
      </c>
      <c r="Q1180" s="8">
        <v>0</v>
      </c>
      <c r="R1180" s="8">
        <v>925892</v>
      </c>
      <c r="S1180" s="8">
        <v>408640</v>
      </c>
      <c r="T1180" s="8">
        <v>0</v>
      </c>
    </row>
    <row r="1181" spans="1:20">
      <c r="A1181" s="1">
        <v>44026</v>
      </c>
      <c r="B1181" s="9">
        <f>nyse_gme_volume_by_exchange[[#This Row],[Off Exchange2]]/SUM(nyse_gme_volume_by_exchange[[#This Row],[NYSE National]:[LTSE]])</f>
        <v>0.40619033794236042</v>
      </c>
      <c r="C1181" s="12">
        <f>SUM(nyse_gme_volume_by_exchange[[#This Row],[NYSE National]:[LTSE]])</f>
        <v>9231160</v>
      </c>
      <c r="D1181" s="8">
        <v>235808</v>
      </c>
      <c r="E1181" s="8">
        <v>102892</v>
      </c>
      <c r="F1181" s="8">
        <v>83496</v>
      </c>
      <c r="G1181" s="8">
        <v>28200</v>
      </c>
      <c r="H1181" s="8">
        <v>34292</v>
      </c>
      <c r="I1181" s="8">
        <v>1742476</v>
      </c>
      <c r="J1181" s="8">
        <v>68040</v>
      </c>
      <c r="K1181" s="8">
        <v>118892</v>
      </c>
      <c r="L1181" s="8">
        <v>645016</v>
      </c>
      <c r="M1181" s="8">
        <v>0</v>
      </c>
      <c r="N1181" s="8">
        <v>565848</v>
      </c>
      <c r="O1181" s="8">
        <v>3749608</v>
      </c>
      <c r="P1181" s="8">
        <v>400</v>
      </c>
      <c r="Q1181" s="8">
        <v>0</v>
      </c>
      <c r="R1181" s="8">
        <v>1137360</v>
      </c>
      <c r="S1181" s="8">
        <v>718832</v>
      </c>
      <c r="T1181" s="8">
        <v>0</v>
      </c>
    </row>
    <row r="1182" spans="1:20">
      <c r="A1182" s="1">
        <v>44025</v>
      </c>
      <c r="B1182" s="9">
        <f>nyse_gme_volume_by_exchange[[#This Row],[Off Exchange2]]/SUM(nyse_gme_volume_by_exchange[[#This Row],[NYSE National]:[LTSE]])</f>
        <v>0.54766102225547963</v>
      </c>
      <c r="C1182" s="12">
        <f>SUM(nyse_gme_volume_by_exchange[[#This Row],[NYSE National]:[LTSE]])</f>
        <v>16865060</v>
      </c>
      <c r="D1182" s="8">
        <v>227188</v>
      </c>
      <c r="E1182" s="8">
        <v>199344</v>
      </c>
      <c r="F1182" s="8">
        <v>87856</v>
      </c>
      <c r="G1182" s="8">
        <v>17012</v>
      </c>
      <c r="H1182" s="8">
        <v>53360</v>
      </c>
      <c r="I1182" s="8">
        <v>2266684</v>
      </c>
      <c r="J1182" s="8">
        <v>268120</v>
      </c>
      <c r="K1182" s="8">
        <v>145612</v>
      </c>
      <c r="L1182" s="8">
        <v>807800</v>
      </c>
      <c r="M1182" s="8">
        <v>0</v>
      </c>
      <c r="N1182" s="8">
        <v>719272</v>
      </c>
      <c r="O1182" s="8">
        <v>9236336</v>
      </c>
      <c r="P1182" s="8">
        <v>0</v>
      </c>
      <c r="Q1182" s="8">
        <v>0</v>
      </c>
      <c r="R1182" s="8">
        <v>1788476</v>
      </c>
      <c r="S1182" s="8">
        <v>1048000</v>
      </c>
      <c r="T1182" s="8">
        <v>0</v>
      </c>
    </row>
    <row r="1183" spans="1:20">
      <c r="A1183" s="1">
        <v>44022</v>
      </c>
      <c r="B1183" s="9">
        <f>nyse_gme_volume_by_exchange[[#This Row],[Off Exchange2]]/SUM(nyse_gme_volume_by_exchange[[#This Row],[NYSE National]:[LTSE]])</f>
        <v>0.30757611842123916</v>
      </c>
      <c r="C1183" s="12">
        <f>SUM(nyse_gme_volume_by_exchange[[#This Row],[NYSE National]:[LTSE]])</f>
        <v>5643312</v>
      </c>
      <c r="D1183" s="8">
        <v>104824</v>
      </c>
      <c r="E1183" s="8">
        <v>95568</v>
      </c>
      <c r="F1183" s="8">
        <v>45044</v>
      </c>
      <c r="G1183" s="8">
        <v>22028</v>
      </c>
      <c r="H1183" s="8">
        <v>28416</v>
      </c>
      <c r="I1183" s="8">
        <v>1399220</v>
      </c>
      <c r="J1183" s="8">
        <v>101896</v>
      </c>
      <c r="K1183" s="8">
        <v>66596</v>
      </c>
      <c r="L1183" s="8">
        <v>393448</v>
      </c>
      <c r="M1183" s="8">
        <v>0</v>
      </c>
      <c r="N1183" s="8">
        <v>467384</v>
      </c>
      <c r="O1183" s="8">
        <v>1735748</v>
      </c>
      <c r="P1183" s="8">
        <v>0</v>
      </c>
      <c r="Q1183" s="8">
        <v>0</v>
      </c>
      <c r="R1183" s="8">
        <v>775464</v>
      </c>
      <c r="S1183" s="8">
        <v>407676</v>
      </c>
      <c r="T1183" s="8">
        <v>0</v>
      </c>
    </row>
    <row r="1184" spans="1:20">
      <c r="A1184" s="1">
        <v>44021</v>
      </c>
      <c r="B1184" s="9">
        <f>nyse_gme_volume_by_exchange[[#This Row],[Off Exchange2]]/SUM(nyse_gme_volume_by_exchange[[#This Row],[NYSE National]:[LTSE]])</f>
        <v>0.44295628722170449</v>
      </c>
      <c r="C1184" s="12">
        <f>SUM(nyse_gme_volume_by_exchange[[#This Row],[NYSE National]:[LTSE]])</f>
        <v>7970484</v>
      </c>
      <c r="D1184" s="8">
        <v>172784</v>
      </c>
      <c r="E1184" s="8">
        <v>206388</v>
      </c>
      <c r="F1184" s="8">
        <v>47544</v>
      </c>
      <c r="G1184" s="8">
        <v>15816</v>
      </c>
      <c r="H1184" s="8">
        <v>34908</v>
      </c>
      <c r="I1184" s="8">
        <v>1585000</v>
      </c>
      <c r="J1184" s="8">
        <v>94952</v>
      </c>
      <c r="K1184" s="8">
        <v>81624</v>
      </c>
      <c r="L1184" s="8">
        <v>444544</v>
      </c>
      <c r="M1184" s="8">
        <v>0</v>
      </c>
      <c r="N1184" s="8">
        <v>500304</v>
      </c>
      <c r="O1184" s="8">
        <v>3530576</v>
      </c>
      <c r="P1184" s="8">
        <v>0</v>
      </c>
      <c r="Q1184" s="8">
        <v>0</v>
      </c>
      <c r="R1184" s="8">
        <v>813740</v>
      </c>
      <c r="S1184" s="8">
        <v>442304</v>
      </c>
      <c r="T1184" s="8">
        <v>0</v>
      </c>
    </row>
    <row r="1185" spans="1:20">
      <c r="A1185" s="1">
        <v>44020</v>
      </c>
      <c r="B1185" s="9">
        <f>nyse_gme_volume_by_exchange[[#This Row],[Off Exchange2]]/SUM(nyse_gme_volume_by_exchange[[#This Row],[NYSE National]:[LTSE]])</f>
        <v>0.35815306584230833</v>
      </c>
      <c r="C1185" s="12">
        <f>SUM(nyse_gme_volume_by_exchange[[#This Row],[NYSE National]:[LTSE]])</f>
        <v>8211316</v>
      </c>
      <c r="D1185" s="8">
        <v>142216</v>
      </c>
      <c r="E1185" s="8">
        <v>165072</v>
      </c>
      <c r="F1185" s="8">
        <v>28900</v>
      </c>
      <c r="G1185" s="8">
        <v>11640</v>
      </c>
      <c r="H1185" s="8">
        <v>27088</v>
      </c>
      <c r="I1185" s="8">
        <v>1968380</v>
      </c>
      <c r="J1185" s="8">
        <v>58044</v>
      </c>
      <c r="K1185" s="8">
        <v>115352</v>
      </c>
      <c r="L1185" s="8">
        <v>502444</v>
      </c>
      <c r="M1185" s="8">
        <v>0</v>
      </c>
      <c r="N1185" s="8">
        <v>635820</v>
      </c>
      <c r="O1185" s="8">
        <v>2940908</v>
      </c>
      <c r="P1185" s="8">
        <v>0</v>
      </c>
      <c r="Q1185" s="8">
        <v>0</v>
      </c>
      <c r="R1185" s="8">
        <v>1091248</v>
      </c>
      <c r="S1185" s="8">
        <v>524204</v>
      </c>
      <c r="T1185" s="8">
        <v>0</v>
      </c>
    </row>
    <row r="1186" spans="1:20">
      <c r="A1186" s="1">
        <v>44019</v>
      </c>
      <c r="B1186" s="9">
        <f>nyse_gme_volume_by_exchange[[#This Row],[Off Exchange2]]/SUM(nyse_gme_volume_by_exchange[[#This Row],[NYSE National]:[LTSE]])</f>
        <v>0.36520185431649554</v>
      </c>
      <c r="C1186" s="12">
        <f>SUM(nyse_gme_volume_by_exchange[[#This Row],[NYSE National]:[LTSE]])</f>
        <v>9827880</v>
      </c>
      <c r="D1186" s="8">
        <v>236616</v>
      </c>
      <c r="E1186" s="8">
        <v>204776</v>
      </c>
      <c r="F1186" s="8">
        <v>57484</v>
      </c>
      <c r="G1186" s="8">
        <v>46636</v>
      </c>
      <c r="H1186" s="8">
        <v>118492</v>
      </c>
      <c r="I1186" s="8">
        <v>1996416</v>
      </c>
      <c r="J1186" s="8">
        <v>69496</v>
      </c>
      <c r="K1186" s="8">
        <v>194480</v>
      </c>
      <c r="L1186" s="8">
        <v>747600</v>
      </c>
      <c r="M1186" s="8">
        <v>0</v>
      </c>
      <c r="N1186" s="8">
        <v>685508</v>
      </c>
      <c r="O1186" s="8">
        <v>3589160</v>
      </c>
      <c r="P1186" s="8">
        <v>0</v>
      </c>
      <c r="Q1186" s="8">
        <v>0</v>
      </c>
      <c r="R1186" s="8">
        <v>1281060</v>
      </c>
      <c r="S1186" s="8">
        <v>600156</v>
      </c>
      <c r="T1186" s="8">
        <v>0</v>
      </c>
    </row>
    <row r="1187" spans="1:20">
      <c r="A1187" s="1">
        <v>44018</v>
      </c>
      <c r="B1187" s="9">
        <f>nyse_gme_volume_by_exchange[[#This Row],[Off Exchange2]]/SUM(nyse_gme_volume_by_exchange[[#This Row],[NYSE National]:[LTSE]])</f>
        <v>0.39215714666732682</v>
      </c>
      <c r="C1187" s="12">
        <f>SUM(nyse_gme_volume_by_exchange[[#This Row],[NYSE National]:[LTSE]])</f>
        <v>8563516</v>
      </c>
      <c r="D1187" s="8">
        <v>199868</v>
      </c>
      <c r="E1187" s="8">
        <v>201744</v>
      </c>
      <c r="F1187" s="8">
        <v>47472</v>
      </c>
      <c r="G1187" s="8">
        <v>18308</v>
      </c>
      <c r="H1187" s="8">
        <v>36808</v>
      </c>
      <c r="I1187" s="8">
        <v>1783608</v>
      </c>
      <c r="J1187" s="8">
        <v>65384</v>
      </c>
      <c r="K1187" s="8">
        <v>148032</v>
      </c>
      <c r="L1187" s="8">
        <v>605908</v>
      </c>
      <c r="M1187" s="8">
        <v>0</v>
      </c>
      <c r="N1187" s="8">
        <v>519712</v>
      </c>
      <c r="O1187" s="8">
        <v>3358244</v>
      </c>
      <c r="P1187" s="8">
        <v>0</v>
      </c>
      <c r="Q1187" s="8">
        <v>0</v>
      </c>
      <c r="R1187" s="8">
        <v>1054516</v>
      </c>
      <c r="S1187" s="8">
        <v>523912</v>
      </c>
      <c r="T1187" s="8">
        <v>0</v>
      </c>
    </row>
    <row r="1188" spans="1:20">
      <c r="A1188" s="1">
        <v>44014</v>
      </c>
      <c r="B1188" s="9">
        <f>nyse_gme_volume_by_exchange[[#This Row],[Off Exchange2]]/SUM(nyse_gme_volume_by_exchange[[#This Row],[NYSE National]:[LTSE]])</f>
        <v>0.35209145697711192</v>
      </c>
      <c r="C1188" s="12">
        <f>SUM(nyse_gme_volume_by_exchange[[#This Row],[NYSE National]:[LTSE]])</f>
        <v>7551004</v>
      </c>
      <c r="D1188" s="8">
        <v>227000</v>
      </c>
      <c r="E1188" s="8">
        <v>136620</v>
      </c>
      <c r="F1188" s="8">
        <v>30760</v>
      </c>
      <c r="G1188" s="8">
        <v>17420</v>
      </c>
      <c r="H1188" s="8">
        <v>29148</v>
      </c>
      <c r="I1188" s="8">
        <v>1973604</v>
      </c>
      <c r="J1188" s="8">
        <v>70000</v>
      </c>
      <c r="K1188" s="8">
        <v>111548</v>
      </c>
      <c r="L1188" s="8">
        <v>348568</v>
      </c>
      <c r="M1188" s="8">
        <v>0</v>
      </c>
      <c r="N1188" s="8">
        <v>569748</v>
      </c>
      <c r="O1188" s="8">
        <v>2658644</v>
      </c>
      <c r="P1188" s="8">
        <v>0</v>
      </c>
      <c r="Q1188" s="8">
        <v>0</v>
      </c>
      <c r="R1188" s="8">
        <v>892428</v>
      </c>
      <c r="S1188" s="8">
        <v>485516</v>
      </c>
      <c r="T1188" s="8">
        <v>0</v>
      </c>
    </row>
    <row r="1189" spans="1:20">
      <c r="A1189" s="1">
        <v>44013</v>
      </c>
      <c r="B1189" s="9">
        <f>nyse_gme_volume_by_exchange[[#This Row],[Off Exchange2]]/SUM(nyse_gme_volume_by_exchange[[#This Row],[NYSE National]:[LTSE]])</f>
        <v>0.33741272626503788</v>
      </c>
      <c r="C1189" s="12">
        <f>SUM(nyse_gme_volume_by_exchange[[#This Row],[NYSE National]:[LTSE]])</f>
        <v>9216404</v>
      </c>
      <c r="D1189" s="8">
        <v>285176</v>
      </c>
      <c r="E1189" s="8">
        <v>224232</v>
      </c>
      <c r="F1189" s="8">
        <v>53908</v>
      </c>
      <c r="G1189" s="8">
        <v>36800</v>
      </c>
      <c r="H1189" s="8">
        <v>119752</v>
      </c>
      <c r="I1189" s="8">
        <v>2180252</v>
      </c>
      <c r="J1189" s="8">
        <v>96128</v>
      </c>
      <c r="K1189" s="8">
        <v>130332</v>
      </c>
      <c r="L1189" s="8">
        <v>447076</v>
      </c>
      <c r="M1189" s="8">
        <v>0</v>
      </c>
      <c r="N1189" s="8">
        <v>676440</v>
      </c>
      <c r="O1189" s="8">
        <v>3109732</v>
      </c>
      <c r="P1189" s="8">
        <v>0</v>
      </c>
      <c r="Q1189" s="8">
        <v>0</v>
      </c>
      <c r="R1189" s="8">
        <v>1196084</v>
      </c>
      <c r="S1189" s="8">
        <v>660492</v>
      </c>
      <c r="T1189" s="8">
        <v>0</v>
      </c>
    </row>
    <row r="1190" spans="1:20">
      <c r="A1190" s="1">
        <v>44012</v>
      </c>
      <c r="B1190" s="9">
        <f>nyse_gme_volume_by_exchange[[#This Row],[Off Exchange2]]/SUM(nyse_gme_volume_by_exchange[[#This Row],[NYSE National]:[LTSE]])</f>
        <v>0.36211943906820959</v>
      </c>
      <c r="C1190" s="12">
        <f>SUM(nyse_gme_volume_by_exchange[[#This Row],[NYSE National]:[LTSE]])</f>
        <v>15556116</v>
      </c>
      <c r="D1190" s="8">
        <v>243604</v>
      </c>
      <c r="E1190" s="8">
        <v>330152</v>
      </c>
      <c r="F1190" s="8">
        <v>54492</v>
      </c>
      <c r="G1190" s="8">
        <v>28860</v>
      </c>
      <c r="H1190" s="8">
        <v>83272</v>
      </c>
      <c r="I1190" s="8">
        <v>5270424</v>
      </c>
      <c r="J1190" s="8">
        <v>257752</v>
      </c>
      <c r="K1190" s="8">
        <v>112556</v>
      </c>
      <c r="L1190" s="8">
        <v>771648</v>
      </c>
      <c r="M1190" s="8">
        <v>0</v>
      </c>
      <c r="N1190" s="8">
        <v>756620</v>
      </c>
      <c r="O1190" s="8">
        <v>5633172</v>
      </c>
      <c r="P1190" s="8">
        <v>0</v>
      </c>
      <c r="Q1190" s="8">
        <v>0</v>
      </c>
      <c r="R1190" s="8">
        <v>1330208</v>
      </c>
      <c r="S1190" s="8">
        <v>683356</v>
      </c>
      <c r="T1190" s="8">
        <v>0</v>
      </c>
    </row>
    <row r="1191" spans="1:20">
      <c r="A1191" s="1">
        <v>44011</v>
      </c>
      <c r="B1191" s="9">
        <f>nyse_gme_volume_by_exchange[[#This Row],[Off Exchange2]]/SUM(nyse_gme_volume_by_exchange[[#This Row],[NYSE National]:[LTSE]])</f>
        <v>0.38394523607325004</v>
      </c>
      <c r="C1191" s="12">
        <f>SUM(nyse_gme_volume_by_exchange[[#This Row],[NYSE National]:[LTSE]])</f>
        <v>8525320</v>
      </c>
      <c r="D1191" s="8">
        <v>241944</v>
      </c>
      <c r="E1191" s="8">
        <v>355940</v>
      </c>
      <c r="F1191" s="8">
        <v>57920</v>
      </c>
      <c r="G1191" s="8">
        <v>35288</v>
      </c>
      <c r="H1191" s="8">
        <v>51668</v>
      </c>
      <c r="I1191" s="8">
        <v>1634108</v>
      </c>
      <c r="J1191" s="8">
        <v>137524</v>
      </c>
      <c r="K1191" s="8">
        <v>114628</v>
      </c>
      <c r="L1191" s="8">
        <v>414544</v>
      </c>
      <c r="M1191" s="8">
        <v>0</v>
      </c>
      <c r="N1191" s="8">
        <v>511668</v>
      </c>
      <c r="O1191" s="8">
        <v>3273256</v>
      </c>
      <c r="P1191" s="8">
        <v>0</v>
      </c>
      <c r="Q1191" s="8">
        <v>0</v>
      </c>
      <c r="R1191" s="8">
        <v>1199336</v>
      </c>
      <c r="S1191" s="8">
        <v>497496</v>
      </c>
      <c r="T1191" s="8">
        <v>0</v>
      </c>
    </row>
    <row r="1192" spans="1:20">
      <c r="A1192" s="1">
        <v>44008</v>
      </c>
      <c r="B1192" s="9">
        <f>nyse_gme_volume_by_exchange[[#This Row],[Off Exchange2]]/SUM(nyse_gme_volume_by_exchange[[#This Row],[NYSE National]:[LTSE]])</f>
        <v>0.31615574739783042</v>
      </c>
      <c r="C1192" s="12">
        <f>SUM(nyse_gme_volume_by_exchange[[#This Row],[NYSE National]:[LTSE]])</f>
        <v>15204620</v>
      </c>
      <c r="D1192" s="8">
        <v>274496</v>
      </c>
      <c r="E1192" s="8">
        <v>404096</v>
      </c>
      <c r="F1192" s="8">
        <v>73276</v>
      </c>
      <c r="G1192" s="8">
        <v>36596</v>
      </c>
      <c r="H1192" s="8">
        <v>102400</v>
      </c>
      <c r="I1192" s="8">
        <v>5541744</v>
      </c>
      <c r="J1192" s="8">
        <v>160760</v>
      </c>
      <c r="K1192" s="8">
        <v>112320</v>
      </c>
      <c r="L1192" s="8">
        <v>508952</v>
      </c>
      <c r="M1192" s="8">
        <v>0</v>
      </c>
      <c r="N1192" s="8">
        <v>625780</v>
      </c>
      <c r="O1192" s="8">
        <v>4807028</v>
      </c>
      <c r="P1192" s="8">
        <v>0</v>
      </c>
      <c r="Q1192" s="8">
        <v>0</v>
      </c>
      <c r="R1192" s="8">
        <v>1891748</v>
      </c>
      <c r="S1192" s="8">
        <v>665424</v>
      </c>
      <c r="T1192" s="8">
        <v>0</v>
      </c>
    </row>
    <row r="1193" spans="1:20">
      <c r="A1193" s="1">
        <v>44007</v>
      </c>
      <c r="B1193" s="9">
        <f>nyse_gme_volume_by_exchange[[#This Row],[Off Exchange2]]/SUM(nyse_gme_volume_by_exchange[[#This Row],[NYSE National]:[LTSE]])</f>
        <v>0.42676308153293274</v>
      </c>
      <c r="C1193" s="12">
        <f>SUM(nyse_gme_volume_by_exchange[[#This Row],[NYSE National]:[LTSE]])</f>
        <v>9803744</v>
      </c>
      <c r="D1193" s="8">
        <v>185540</v>
      </c>
      <c r="E1193" s="8">
        <v>223752</v>
      </c>
      <c r="F1193" s="8">
        <v>40088</v>
      </c>
      <c r="G1193" s="8">
        <v>21940</v>
      </c>
      <c r="H1193" s="8">
        <v>47112</v>
      </c>
      <c r="I1193" s="8">
        <v>2071240</v>
      </c>
      <c r="J1193" s="8">
        <v>183560</v>
      </c>
      <c r="K1193" s="8">
        <v>123720</v>
      </c>
      <c r="L1193" s="8">
        <v>424152</v>
      </c>
      <c r="M1193" s="8">
        <v>0</v>
      </c>
      <c r="N1193" s="8">
        <v>624200</v>
      </c>
      <c r="O1193" s="8">
        <v>4183876</v>
      </c>
      <c r="P1193" s="8">
        <v>0</v>
      </c>
      <c r="Q1193" s="8">
        <v>0</v>
      </c>
      <c r="R1193" s="8">
        <v>1204240</v>
      </c>
      <c r="S1193" s="8">
        <v>470324</v>
      </c>
      <c r="T1193" s="8">
        <v>0</v>
      </c>
    </row>
    <row r="1194" spans="1:20">
      <c r="A1194" s="1">
        <v>44006</v>
      </c>
      <c r="B1194" s="9">
        <f>nyse_gme_volume_by_exchange[[#This Row],[Off Exchange2]]/SUM(nyse_gme_volume_by_exchange[[#This Row],[NYSE National]:[LTSE]])</f>
        <v>0.36607442555277536</v>
      </c>
      <c r="C1194" s="12">
        <f>SUM(nyse_gme_volume_by_exchange[[#This Row],[NYSE National]:[LTSE]])</f>
        <v>11904836</v>
      </c>
      <c r="D1194" s="8">
        <v>264044</v>
      </c>
      <c r="E1194" s="8">
        <v>229812</v>
      </c>
      <c r="F1194" s="8">
        <v>22312</v>
      </c>
      <c r="G1194" s="8">
        <v>18912</v>
      </c>
      <c r="H1194" s="8">
        <v>39096</v>
      </c>
      <c r="I1194" s="8">
        <v>2616520</v>
      </c>
      <c r="J1194" s="8">
        <v>102316</v>
      </c>
      <c r="K1194" s="8">
        <v>182796</v>
      </c>
      <c r="L1194" s="8">
        <v>690120</v>
      </c>
      <c r="M1194" s="8">
        <v>0</v>
      </c>
      <c r="N1194" s="8">
        <v>1001448</v>
      </c>
      <c r="O1194" s="8">
        <v>4358056</v>
      </c>
      <c r="P1194" s="8">
        <v>400</v>
      </c>
      <c r="Q1194" s="8">
        <v>0</v>
      </c>
      <c r="R1194" s="8">
        <v>1629112</v>
      </c>
      <c r="S1194" s="8">
        <v>749892</v>
      </c>
      <c r="T1194" s="8">
        <v>0</v>
      </c>
    </row>
    <row r="1195" spans="1:20">
      <c r="A1195" s="1">
        <v>44005</v>
      </c>
      <c r="B1195" s="9">
        <f>nyse_gme_volume_by_exchange[[#This Row],[Off Exchange2]]/SUM(nyse_gme_volume_by_exchange[[#This Row],[NYSE National]:[LTSE]])</f>
        <v>0.27729542780057975</v>
      </c>
      <c r="C1195" s="12">
        <f>SUM(nyse_gme_volume_by_exchange[[#This Row],[NYSE National]:[LTSE]])</f>
        <v>12821488</v>
      </c>
      <c r="D1195" s="8">
        <v>257788</v>
      </c>
      <c r="E1195" s="8">
        <v>527976</v>
      </c>
      <c r="F1195" s="8">
        <v>78008</v>
      </c>
      <c r="G1195" s="8">
        <v>16216</v>
      </c>
      <c r="H1195" s="8">
        <v>191696</v>
      </c>
      <c r="I1195" s="8">
        <v>4451604</v>
      </c>
      <c r="J1195" s="8">
        <v>210976</v>
      </c>
      <c r="K1195" s="8">
        <v>254560</v>
      </c>
      <c r="L1195" s="8">
        <v>525512</v>
      </c>
      <c r="M1195" s="8">
        <v>0</v>
      </c>
      <c r="N1195" s="8">
        <v>731868</v>
      </c>
      <c r="O1195" s="8">
        <v>3555340</v>
      </c>
      <c r="P1195" s="8">
        <v>0</v>
      </c>
      <c r="Q1195" s="8">
        <v>0</v>
      </c>
      <c r="R1195" s="8">
        <v>1339180</v>
      </c>
      <c r="S1195" s="8">
        <v>680764</v>
      </c>
      <c r="T1195" s="8">
        <v>0</v>
      </c>
    </row>
    <row r="1196" spans="1:20">
      <c r="A1196" s="1">
        <v>44004</v>
      </c>
      <c r="B1196" s="9">
        <f>nyse_gme_volume_by_exchange[[#This Row],[Off Exchange2]]/SUM(nyse_gme_volume_by_exchange[[#This Row],[NYSE National]:[LTSE]])</f>
        <v>0.29381566207376864</v>
      </c>
      <c r="C1196" s="12">
        <f>SUM(nyse_gme_volume_by_exchange[[#This Row],[NYSE National]:[LTSE]])</f>
        <v>12715864</v>
      </c>
      <c r="D1196" s="8">
        <v>396136</v>
      </c>
      <c r="E1196" s="8">
        <v>451760</v>
      </c>
      <c r="F1196" s="8">
        <v>26004</v>
      </c>
      <c r="G1196" s="8">
        <v>11568</v>
      </c>
      <c r="H1196" s="8">
        <v>184984</v>
      </c>
      <c r="I1196" s="8">
        <v>4496648</v>
      </c>
      <c r="J1196" s="8">
        <v>242592</v>
      </c>
      <c r="K1196" s="8">
        <v>218924</v>
      </c>
      <c r="L1196" s="8">
        <v>629168</v>
      </c>
      <c r="M1196" s="8">
        <v>0</v>
      </c>
      <c r="N1196" s="8">
        <v>542436</v>
      </c>
      <c r="O1196" s="8">
        <v>3736120</v>
      </c>
      <c r="P1196" s="8">
        <v>0</v>
      </c>
      <c r="Q1196" s="8">
        <v>0</v>
      </c>
      <c r="R1196" s="8">
        <v>1140052</v>
      </c>
      <c r="S1196" s="8">
        <v>639472</v>
      </c>
      <c r="T1196" s="8">
        <v>0</v>
      </c>
    </row>
    <row r="1197" spans="1:20">
      <c r="A1197" s="1">
        <v>44001</v>
      </c>
      <c r="B1197" s="9">
        <f>nyse_gme_volume_by_exchange[[#This Row],[Off Exchange2]]/SUM(nyse_gme_volume_by_exchange[[#This Row],[NYSE National]:[LTSE]])</f>
        <v>0.27584924838392566</v>
      </c>
      <c r="C1197" s="12">
        <f>SUM(nyse_gme_volume_by_exchange[[#This Row],[NYSE National]:[LTSE]])</f>
        <v>29467704</v>
      </c>
      <c r="D1197" s="8">
        <v>216052</v>
      </c>
      <c r="E1197" s="8">
        <v>384224</v>
      </c>
      <c r="F1197" s="8">
        <v>29432</v>
      </c>
      <c r="G1197" s="8">
        <v>13996</v>
      </c>
      <c r="H1197" s="8">
        <v>102372</v>
      </c>
      <c r="I1197" s="8">
        <v>15990336</v>
      </c>
      <c r="J1197" s="8">
        <v>164384</v>
      </c>
      <c r="K1197" s="8">
        <v>143540</v>
      </c>
      <c r="L1197" s="8">
        <v>706620</v>
      </c>
      <c r="M1197" s="8">
        <v>0</v>
      </c>
      <c r="N1197" s="8">
        <v>1241156</v>
      </c>
      <c r="O1197" s="8">
        <v>8128644</v>
      </c>
      <c r="P1197" s="8">
        <v>0</v>
      </c>
      <c r="Q1197" s="8">
        <v>0</v>
      </c>
      <c r="R1197" s="8">
        <v>1680464</v>
      </c>
      <c r="S1197" s="8">
        <v>666484</v>
      </c>
      <c r="T1197" s="8">
        <v>0</v>
      </c>
    </row>
    <row r="1198" spans="1:20">
      <c r="A1198" s="1">
        <v>44000</v>
      </c>
      <c r="B1198" s="9">
        <f>nyse_gme_volume_by_exchange[[#This Row],[Off Exchange2]]/SUM(nyse_gme_volume_by_exchange[[#This Row],[NYSE National]:[LTSE]])</f>
        <v>0.41044159065279873</v>
      </c>
      <c r="C1198" s="12">
        <f>SUM(nyse_gme_volume_by_exchange[[#This Row],[NYSE National]:[LTSE]])</f>
        <v>13695308</v>
      </c>
      <c r="D1198" s="8">
        <v>213484</v>
      </c>
      <c r="E1198" s="8">
        <v>336812</v>
      </c>
      <c r="F1198" s="8">
        <v>30528</v>
      </c>
      <c r="G1198" s="8">
        <v>4300</v>
      </c>
      <c r="H1198" s="8">
        <v>79548</v>
      </c>
      <c r="I1198" s="8">
        <v>3819768</v>
      </c>
      <c r="J1198" s="8">
        <v>204424</v>
      </c>
      <c r="K1198" s="8">
        <v>95892</v>
      </c>
      <c r="L1198" s="8">
        <v>412188</v>
      </c>
      <c r="M1198" s="8">
        <v>0</v>
      </c>
      <c r="N1198" s="8">
        <v>762908</v>
      </c>
      <c r="O1198" s="8">
        <v>5621124</v>
      </c>
      <c r="P1198" s="8">
        <v>0</v>
      </c>
      <c r="Q1198" s="8">
        <v>0</v>
      </c>
      <c r="R1198" s="8">
        <v>1409436</v>
      </c>
      <c r="S1198" s="8">
        <v>704896</v>
      </c>
      <c r="T1198" s="8">
        <v>0</v>
      </c>
    </row>
    <row r="1199" spans="1:20">
      <c r="A1199" s="1">
        <v>43999</v>
      </c>
      <c r="B1199" s="9">
        <f>nyse_gme_volume_by_exchange[[#This Row],[Off Exchange2]]/SUM(nyse_gme_volume_by_exchange[[#This Row],[NYSE National]:[LTSE]])</f>
        <v>0.44927404350006372</v>
      </c>
      <c r="C1199" s="12">
        <f>SUM(nyse_gme_volume_by_exchange[[#This Row],[NYSE National]:[LTSE]])</f>
        <v>14373864</v>
      </c>
      <c r="D1199" s="8">
        <v>181292</v>
      </c>
      <c r="E1199" s="8">
        <v>208304</v>
      </c>
      <c r="F1199" s="8">
        <v>13720</v>
      </c>
      <c r="G1199" s="8">
        <v>21984</v>
      </c>
      <c r="H1199" s="8">
        <v>63540</v>
      </c>
      <c r="I1199" s="8">
        <v>4331588</v>
      </c>
      <c r="J1199" s="8">
        <v>118052</v>
      </c>
      <c r="K1199" s="8">
        <v>84688</v>
      </c>
      <c r="L1199" s="8">
        <v>471596</v>
      </c>
      <c r="M1199" s="8">
        <v>0</v>
      </c>
      <c r="N1199" s="8">
        <v>664516</v>
      </c>
      <c r="O1199" s="8">
        <v>6457804</v>
      </c>
      <c r="P1199" s="8">
        <v>0</v>
      </c>
      <c r="Q1199" s="8">
        <v>0</v>
      </c>
      <c r="R1199" s="8">
        <v>1197460</v>
      </c>
      <c r="S1199" s="8">
        <v>559320</v>
      </c>
      <c r="T1199" s="8">
        <v>0</v>
      </c>
    </row>
    <row r="1200" spans="1:20">
      <c r="A1200" s="1">
        <v>43998</v>
      </c>
      <c r="B1200" s="9">
        <f>nyse_gme_volume_by_exchange[[#This Row],[Off Exchange2]]/SUM(nyse_gme_volume_by_exchange[[#This Row],[NYSE National]:[LTSE]])</f>
        <v>0.34592985191457754</v>
      </c>
      <c r="C1200" s="12">
        <f>SUM(nyse_gme_volume_by_exchange[[#This Row],[NYSE National]:[LTSE]])</f>
        <v>12494140</v>
      </c>
      <c r="D1200" s="8">
        <v>174648</v>
      </c>
      <c r="E1200" s="8">
        <v>361328</v>
      </c>
      <c r="F1200" s="8">
        <v>59472</v>
      </c>
      <c r="G1200" s="8">
        <v>8440</v>
      </c>
      <c r="H1200" s="8">
        <v>96000</v>
      </c>
      <c r="I1200" s="8">
        <v>2674940</v>
      </c>
      <c r="J1200" s="8">
        <v>94824</v>
      </c>
      <c r="K1200" s="8">
        <v>129624</v>
      </c>
      <c r="L1200" s="8">
        <v>754512</v>
      </c>
      <c r="M1200" s="8">
        <v>0</v>
      </c>
      <c r="N1200" s="8">
        <v>1383224</v>
      </c>
      <c r="O1200" s="8">
        <v>4322096</v>
      </c>
      <c r="P1200" s="8">
        <v>120</v>
      </c>
      <c r="Q1200" s="8">
        <v>0</v>
      </c>
      <c r="R1200" s="8">
        <v>1558660</v>
      </c>
      <c r="S1200" s="8">
        <v>876252</v>
      </c>
      <c r="T1200" s="8">
        <v>0</v>
      </c>
    </row>
    <row r="1201" spans="1:20">
      <c r="A1201" s="1">
        <v>43997</v>
      </c>
      <c r="B1201" s="9">
        <f>nyse_gme_volume_by_exchange[[#This Row],[Off Exchange2]]/SUM(nyse_gme_volume_by_exchange[[#This Row],[NYSE National]:[LTSE]])</f>
        <v>0.46007848332069606</v>
      </c>
      <c r="C1201" s="12">
        <f>SUM(nyse_gme_volume_by_exchange[[#This Row],[NYSE National]:[LTSE]])</f>
        <v>15641540</v>
      </c>
      <c r="D1201" s="8">
        <v>191304</v>
      </c>
      <c r="E1201" s="8">
        <v>360244</v>
      </c>
      <c r="F1201" s="8">
        <v>40828</v>
      </c>
      <c r="G1201" s="8">
        <v>28352</v>
      </c>
      <c r="H1201" s="8">
        <v>79236</v>
      </c>
      <c r="I1201" s="8">
        <v>2387504</v>
      </c>
      <c r="J1201" s="8">
        <v>118504</v>
      </c>
      <c r="K1201" s="8">
        <v>131176</v>
      </c>
      <c r="L1201" s="8">
        <v>628396</v>
      </c>
      <c r="M1201" s="8">
        <v>0</v>
      </c>
      <c r="N1201" s="8">
        <v>1497024</v>
      </c>
      <c r="O1201" s="8">
        <v>7196336</v>
      </c>
      <c r="P1201" s="8">
        <v>0</v>
      </c>
      <c r="Q1201" s="8">
        <v>0</v>
      </c>
      <c r="R1201" s="8">
        <v>2124236</v>
      </c>
      <c r="S1201" s="8">
        <v>858400</v>
      </c>
      <c r="T1201" s="8">
        <v>0</v>
      </c>
    </row>
    <row r="1202" spans="1:20">
      <c r="A1202" s="1">
        <v>43994</v>
      </c>
      <c r="B1202" s="9">
        <f>nyse_gme_volume_by_exchange[[#This Row],[Off Exchange2]]/SUM(nyse_gme_volume_by_exchange[[#This Row],[NYSE National]:[LTSE]])</f>
        <v>0.36387600178338458</v>
      </c>
      <c r="C1202" s="12">
        <f>SUM(nyse_gme_volume_by_exchange[[#This Row],[NYSE National]:[LTSE]])</f>
        <v>17512768</v>
      </c>
      <c r="D1202" s="8">
        <v>236116</v>
      </c>
      <c r="E1202" s="8">
        <v>528324</v>
      </c>
      <c r="F1202" s="8">
        <v>16764</v>
      </c>
      <c r="G1202" s="8">
        <v>13472</v>
      </c>
      <c r="H1202" s="8">
        <v>342152</v>
      </c>
      <c r="I1202" s="8">
        <v>3517812</v>
      </c>
      <c r="J1202" s="8">
        <v>994484</v>
      </c>
      <c r="K1202" s="8">
        <v>242844</v>
      </c>
      <c r="L1202" s="8">
        <v>901372</v>
      </c>
      <c r="M1202" s="8">
        <v>0</v>
      </c>
      <c r="N1202" s="8">
        <v>1770408</v>
      </c>
      <c r="O1202" s="8">
        <v>6372476</v>
      </c>
      <c r="P1202" s="8">
        <v>0</v>
      </c>
      <c r="Q1202" s="8">
        <v>0</v>
      </c>
      <c r="R1202" s="8">
        <v>1533636</v>
      </c>
      <c r="S1202" s="8">
        <v>1042908</v>
      </c>
      <c r="T1202" s="8">
        <v>0</v>
      </c>
    </row>
    <row r="1203" spans="1:20">
      <c r="A1203" s="1">
        <v>43993</v>
      </c>
      <c r="B1203" s="9">
        <f>nyse_gme_volume_by_exchange[[#This Row],[Off Exchange2]]/SUM(nyse_gme_volume_by_exchange[[#This Row],[NYSE National]:[LTSE]])</f>
        <v>0.45291012345686926</v>
      </c>
      <c r="C1203" s="12">
        <f>SUM(nyse_gme_volume_by_exchange[[#This Row],[NYSE National]:[LTSE]])</f>
        <v>24959972</v>
      </c>
      <c r="D1203" s="8">
        <v>234224</v>
      </c>
      <c r="E1203" s="8">
        <v>426160</v>
      </c>
      <c r="F1203" s="8">
        <v>70224</v>
      </c>
      <c r="G1203" s="8">
        <v>15072</v>
      </c>
      <c r="H1203" s="8">
        <v>245744</v>
      </c>
      <c r="I1203" s="8">
        <v>4317948</v>
      </c>
      <c r="J1203" s="8">
        <v>562528</v>
      </c>
      <c r="K1203" s="8">
        <v>149536</v>
      </c>
      <c r="L1203" s="8">
        <v>1438120</v>
      </c>
      <c r="M1203" s="8">
        <v>0</v>
      </c>
      <c r="N1203" s="8">
        <v>2036172</v>
      </c>
      <c r="O1203" s="8">
        <v>11304624</v>
      </c>
      <c r="P1203" s="8">
        <v>0</v>
      </c>
      <c r="Q1203" s="8">
        <v>0</v>
      </c>
      <c r="R1203" s="8">
        <v>2919568</v>
      </c>
      <c r="S1203" s="8">
        <v>1240052</v>
      </c>
      <c r="T1203" s="8">
        <v>0</v>
      </c>
    </row>
    <row r="1204" spans="1:20">
      <c r="A1204" s="1">
        <v>43992</v>
      </c>
      <c r="B1204" s="9">
        <f>nyse_gme_volume_by_exchange[[#This Row],[Off Exchange2]]/SUM(nyse_gme_volume_by_exchange[[#This Row],[NYSE National]:[LTSE]])</f>
        <v>0.48836610055200985</v>
      </c>
      <c r="C1204" s="12">
        <f>SUM(nyse_gme_volume_by_exchange[[#This Row],[NYSE National]:[LTSE]])</f>
        <v>42425328</v>
      </c>
      <c r="D1204" s="8">
        <v>271396</v>
      </c>
      <c r="E1204" s="8">
        <v>625644</v>
      </c>
      <c r="F1204" s="8">
        <v>191292</v>
      </c>
      <c r="G1204" s="8">
        <v>72688</v>
      </c>
      <c r="H1204" s="8">
        <v>250180</v>
      </c>
      <c r="I1204" s="8">
        <v>6475904</v>
      </c>
      <c r="J1204" s="8">
        <v>414008</v>
      </c>
      <c r="K1204" s="8">
        <v>264340</v>
      </c>
      <c r="L1204" s="8">
        <v>1740376</v>
      </c>
      <c r="M1204" s="8">
        <v>0</v>
      </c>
      <c r="N1204" s="8">
        <v>3760796</v>
      </c>
      <c r="O1204" s="8">
        <v>20719092</v>
      </c>
      <c r="P1204" s="8">
        <v>9800</v>
      </c>
      <c r="Q1204" s="8">
        <v>0</v>
      </c>
      <c r="R1204" s="8">
        <v>5515920</v>
      </c>
      <c r="S1204" s="8">
        <v>2113892</v>
      </c>
      <c r="T1204" s="8">
        <v>0</v>
      </c>
    </row>
    <row r="1205" spans="1:20">
      <c r="A1205" s="1">
        <v>43991</v>
      </c>
      <c r="B1205" s="9">
        <f>nyse_gme_volume_by_exchange[[#This Row],[Off Exchange2]]/SUM(nyse_gme_volume_by_exchange[[#This Row],[NYSE National]:[LTSE]])</f>
        <v>0.49786844480821579</v>
      </c>
      <c r="C1205" s="12">
        <f>SUM(nyse_gme_volume_by_exchange[[#This Row],[NYSE National]:[LTSE]])</f>
        <v>32293792</v>
      </c>
      <c r="D1205" s="8">
        <v>346384</v>
      </c>
      <c r="E1205" s="8">
        <v>277804</v>
      </c>
      <c r="F1205" s="8">
        <v>71956</v>
      </c>
      <c r="G1205" s="8">
        <v>48748</v>
      </c>
      <c r="H1205" s="8">
        <v>273600</v>
      </c>
      <c r="I1205" s="8">
        <v>4352148</v>
      </c>
      <c r="J1205" s="8">
        <v>578904</v>
      </c>
      <c r="K1205" s="8">
        <v>212588</v>
      </c>
      <c r="L1205" s="8">
        <v>1742108</v>
      </c>
      <c r="M1205" s="8">
        <v>0</v>
      </c>
      <c r="N1205" s="8">
        <v>3065424</v>
      </c>
      <c r="O1205" s="8">
        <v>16078060</v>
      </c>
      <c r="P1205" s="8">
        <v>0</v>
      </c>
      <c r="Q1205" s="8">
        <v>0</v>
      </c>
      <c r="R1205" s="8">
        <v>3971332</v>
      </c>
      <c r="S1205" s="8">
        <v>1274736</v>
      </c>
      <c r="T1205" s="8">
        <v>0</v>
      </c>
    </row>
    <row r="1206" spans="1:20">
      <c r="A1206" s="1">
        <v>43990</v>
      </c>
      <c r="B1206" s="9">
        <f>nyse_gme_volume_by_exchange[[#This Row],[Off Exchange2]]/SUM(nyse_gme_volume_by_exchange[[#This Row],[NYSE National]:[LTSE]])</f>
        <v>0.44025551274006253</v>
      </c>
      <c r="C1206" s="12">
        <f>SUM(nyse_gme_volume_by_exchange[[#This Row],[NYSE National]:[LTSE]])</f>
        <v>40534652</v>
      </c>
      <c r="D1206" s="8">
        <v>242864</v>
      </c>
      <c r="E1206" s="8">
        <v>749104</v>
      </c>
      <c r="F1206" s="8">
        <v>145176</v>
      </c>
      <c r="G1206" s="8">
        <v>58140</v>
      </c>
      <c r="H1206" s="8">
        <v>424128</v>
      </c>
      <c r="I1206" s="8">
        <v>6819480</v>
      </c>
      <c r="J1206" s="8">
        <v>657352</v>
      </c>
      <c r="K1206" s="8">
        <v>412208</v>
      </c>
      <c r="L1206" s="8">
        <v>2224348</v>
      </c>
      <c r="M1206" s="8">
        <v>0</v>
      </c>
      <c r="N1206" s="8">
        <v>4362856</v>
      </c>
      <c r="O1206" s="8">
        <v>17845604</v>
      </c>
      <c r="P1206" s="8">
        <v>800</v>
      </c>
      <c r="Q1206" s="8">
        <v>0</v>
      </c>
      <c r="R1206" s="8">
        <v>4401016</v>
      </c>
      <c r="S1206" s="8">
        <v>2191576</v>
      </c>
      <c r="T1206" s="8">
        <v>0</v>
      </c>
    </row>
    <row r="1207" spans="1:20">
      <c r="A1207" s="1">
        <v>43987</v>
      </c>
      <c r="B1207" s="9">
        <f>nyse_gme_volume_by_exchange[[#This Row],[Off Exchange2]]/SUM(nyse_gme_volume_by_exchange[[#This Row],[NYSE National]:[LTSE]])</f>
        <v>0.47743634957640763</v>
      </c>
      <c r="C1207" s="12">
        <f>SUM(nyse_gme_volume_by_exchange[[#This Row],[NYSE National]:[LTSE]])</f>
        <v>25097712</v>
      </c>
      <c r="D1207" s="8">
        <v>199296</v>
      </c>
      <c r="E1207" s="8">
        <v>388116</v>
      </c>
      <c r="F1207" s="8">
        <v>145588</v>
      </c>
      <c r="G1207" s="8">
        <v>33764</v>
      </c>
      <c r="H1207" s="8">
        <v>176324</v>
      </c>
      <c r="I1207" s="8">
        <v>3714296</v>
      </c>
      <c r="J1207" s="8">
        <v>276316</v>
      </c>
      <c r="K1207" s="8">
        <v>186040</v>
      </c>
      <c r="L1207" s="8">
        <v>1414908</v>
      </c>
      <c r="M1207" s="8">
        <v>0</v>
      </c>
      <c r="N1207" s="8">
        <v>2169776</v>
      </c>
      <c r="O1207" s="8">
        <v>11982560</v>
      </c>
      <c r="P1207" s="8">
        <v>32</v>
      </c>
      <c r="Q1207" s="8">
        <v>0</v>
      </c>
      <c r="R1207" s="8">
        <v>2983196</v>
      </c>
      <c r="S1207" s="8">
        <v>1427500</v>
      </c>
      <c r="T1207" s="8">
        <v>0</v>
      </c>
    </row>
    <row r="1208" spans="1:20">
      <c r="A1208" s="1">
        <v>43986</v>
      </c>
      <c r="B1208" s="9">
        <f>nyse_gme_volume_by_exchange[[#This Row],[Off Exchange2]]/SUM(nyse_gme_volume_by_exchange[[#This Row],[NYSE National]:[LTSE]])</f>
        <v>0.4470894479951763</v>
      </c>
      <c r="C1208" s="12">
        <f>SUM(nyse_gme_volume_by_exchange[[#This Row],[NYSE National]:[LTSE]])</f>
        <v>14057196</v>
      </c>
      <c r="D1208" s="8">
        <v>131116</v>
      </c>
      <c r="E1208" s="8">
        <v>291696</v>
      </c>
      <c r="F1208" s="8">
        <v>33040</v>
      </c>
      <c r="G1208" s="8">
        <v>10352</v>
      </c>
      <c r="H1208" s="8">
        <v>54200</v>
      </c>
      <c r="I1208" s="8">
        <v>2149784</v>
      </c>
      <c r="J1208" s="8">
        <v>203912</v>
      </c>
      <c r="K1208" s="8">
        <v>118644</v>
      </c>
      <c r="L1208" s="8">
        <v>999028</v>
      </c>
      <c r="M1208" s="8">
        <v>0</v>
      </c>
      <c r="N1208" s="8">
        <v>1658528</v>
      </c>
      <c r="O1208" s="8">
        <v>6284824</v>
      </c>
      <c r="P1208" s="8">
        <v>16</v>
      </c>
      <c r="Q1208" s="8">
        <v>0</v>
      </c>
      <c r="R1208" s="8">
        <v>1425344</v>
      </c>
      <c r="S1208" s="8">
        <v>696712</v>
      </c>
      <c r="T1208" s="8">
        <v>0</v>
      </c>
    </row>
    <row r="1209" spans="1:20">
      <c r="A1209" s="1">
        <v>43985</v>
      </c>
      <c r="B1209" s="9">
        <f>nyse_gme_volume_by_exchange[[#This Row],[Off Exchange2]]/SUM(nyse_gme_volume_by_exchange[[#This Row],[NYSE National]:[LTSE]])</f>
        <v>0.51877775378083535</v>
      </c>
      <c r="C1209" s="12">
        <f>SUM(nyse_gme_volume_by_exchange[[#This Row],[NYSE National]:[LTSE]])</f>
        <v>12149696</v>
      </c>
      <c r="D1209" s="8">
        <v>280864</v>
      </c>
      <c r="E1209" s="8">
        <v>199780</v>
      </c>
      <c r="F1209" s="8">
        <v>40908</v>
      </c>
      <c r="G1209" s="8">
        <v>37160</v>
      </c>
      <c r="H1209" s="8">
        <v>34124</v>
      </c>
      <c r="I1209" s="8">
        <v>1626956</v>
      </c>
      <c r="J1209" s="8">
        <v>167076</v>
      </c>
      <c r="K1209" s="8">
        <v>65044</v>
      </c>
      <c r="L1209" s="8">
        <v>588224</v>
      </c>
      <c r="M1209" s="8">
        <v>0</v>
      </c>
      <c r="N1209" s="8">
        <v>1051512</v>
      </c>
      <c r="O1209" s="8">
        <v>6302992</v>
      </c>
      <c r="P1209" s="8">
        <v>404</v>
      </c>
      <c r="Q1209" s="8">
        <v>0</v>
      </c>
      <c r="R1209" s="8">
        <v>1178356</v>
      </c>
      <c r="S1209" s="8">
        <v>576296</v>
      </c>
      <c r="T1209" s="8">
        <v>0</v>
      </c>
    </row>
    <row r="1210" spans="1:20">
      <c r="A1210" s="1">
        <v>43984</v>
      </c>
      <c r="B1210" s="9">
        <f>nyse_gme_volume_by_exchange[[#This Row],[Off Exchange2]]/SUM(nyse_gme_volume_by_exchange[[#This Row],[NYSE National]:[LTSE]])</f>
        <v>0.41564617812623955</v>
      </c>
      <c r="C1210" s="12">
        <f>SUM(nyse_gme_volume_by_exchange[[#This Row],[NYSE National]:[LTSE]])</f>
        <v>9479120</v>
      </c>
      <c r="D1210" s="8">
        <v>193032</v>
      </c>
      <c r="E1210" s="8">
        <v>200000</v>
      </c>
      <c r="F1210" s="8">
        <v>31224</v>
      </c>
      <c r="G1210" s="8">
        <v>42636</v>
      </c>
      <c r="H1210" s="8">
        <v>67772</v>
      </c>
      <c r="I1210" s="8">
        <v>1847692</v>
      </c>
      <c r="J1210" s="8">
        <v>62132</v>
      </c>
      <c r="K1210" s="8">
        <v>132480</v>
      </c>
      <c r="L1210" s="8">
        <v>609120</v>
      </c>
      <c r="M1210" s="8">
        <v>0</v>
      </c>
      <c r="N1210" s="8">
        <v>679148</v>
      </c>
      <c r="O1210" s="8">
        <v>3939960</v>
      </c>
      <c r="P1210" s="8">
        <v>8</v>
      </c>
      <c r="Q1210" s="8">
        <v>0</v>
      </c>
      <c r="R1210" s="8">
        <v>1185544</v>
      </c>
      <c r="S1210" s="8">
        <v>488372</v>
      </c>
      <c r="T1210" s="8">
        <v>0</v>
      </c>
    </row>
    <row r="1211" spans="1:20">
      <c r="A1211" s="1">
        <v>43983</v>
      </c>
      <c r="B1211" s="9">
        <f>nyse_gme_volume_by_exchange[[#This Row],[Off Exchange2]]/SUM(nyse_gme_volume_by_exchange[[#This Row],[NYSE National]:[LTSE]])</f>
        <v>0.43837743619826275</v>
      </c>
      <c r="C1211" s="12">
        <f>SUM(nyse_gme_volume_by_exchange[[#This Row],[NYSE National]:[LTSE]])</f>
        <v>10473696</v>
      </c>
      <c r="D1211" s="8">
        <v>207908</v>
      </c>
      <c r="E1211" s="8">
        <v>195752</v>
      </c>
      <c r="F1211" s="8">
        <v>43488</v>
      </c>
      <c r="G1211" s="8">
        <v>28424</v>
      </c>
      <c r="H1211" s="8">
        <v>25652</v>
      </c>
      <c r="I1211" s="8">
        <v>2046796</v>
      </c>
      <c r="J1211" s="8">
        <v>188360</v>
      </c>
      <c r="K1211" s="8">
        <v>100768</v>
      </c>
      <c r="L1211" s="8">
        <v>532944</v>
      </c>
      <c r="M1211" s="8">
        <v>0</v>
      </c>
      <c r="N1211" s="8">
        <v>717340</v>
      </c>
      <c r="O1211" s="8">
        <v>4591432</v>
      </c>
      <c r="P1211" s="8">
        <v>140</v>
      </c>
      <c r="Q1211" s="8">
        <v>0</v>
      </c>
      <c r="R1211" s="8">
        <v>1272260</v>
      </c>
      <c r="S1211" s="8">
        <v>522432</v>
      </c>
      <c r="T1211" s="8">
        <v>0</v>
      </c>
    </row>
    <row r="1212" spans="1:20">
      <c r="A1212" s="1">
        <v>43980</v>
      </c>
      <c r="B1212" s="9">
        <f>nyse_gme_volume_by_exchange[[#This Row],[Off Exchange2]]/SUM(nyse_gme_volume_by_exchange[[#This Row],[NYSE National]:[LTSE]])</f>
        <v>0.31950401908625559</v>
      </c>
      <c r="C1212" s="12">
        <f>SUM(nyse_gme_volume_by_exchange[[#This Row],[NYSE National]:[LTSE]])</f>
        <v>15894160</v>
      </c>
      <c r="D1212" s="8">
        <v>323620</v>
      </c>
      <c r="E1212" s="8">
        <v>519872</v>
      </c>
      <c r="F1212" s="8">
        <v>52144</v>
      </c>
      <c r="G1212" s="8">
        <v>140312</v>
      </c>
      <c r="H1212" s="8">
        <v>760840</v>
      </c>
      <c r="I1212" s="8">
        <v>4207552</v>
      </c>
      <c r="J1212" s="8">
        <v>195516</v>
      </c>
      <c r="K1212" s="8">
        <v>152312</v>
      </c>
      <c r="L1212" s="8">
        <v>750620</v>
      </c>
      <c r="M1212" s="8">
        <v>0</v>
      </c>
      <c r="N1212" s="8">
        <v>1287064</v>
      </c>
      <c r="O1212" s="8">
        <v>5078248</v>
      </c>
      <c r="P1212" s="8">
        <v>524</v>
      </c>
      <c r="Q1212" s="8">
        <v>0</v>
      </c>
      <c r="R1212" s="8">
        <v>1501856</v>
      </c>
      <c r="S1212" s="8">
        <v>923680</v>
      </c>
      <c r="T1212" s="8">
        <v>0</v>
      </c>
    </row>
    <row r="1213" spans="1:20">
      <c r="A1213" s="1">
        <v>43979</v>
      </c>
      <c r="B1213" s="9">
        <f>nyse_gme_volume_by_exchange[[#This Row],[Off Exchange2]]/SUM(nyse_gme_volume_by_exchange[[#This Row],[NYSE National]:[LTSE]])</f>
        <v>0.4357271465829689</v>
      </c>
      <c r="C1213" s="12">
        <f>SUM(nyse_gme_volume_by_exchange[[#This Row],[NYSE National]:[LTSE]])</f>
        <v>8737468</v>
      </c>
      <c r="D1213" s="8">
        <v>135800</v>
      </c>
      <c r="E1213" s="8">
        <v>191076</v>
      </c>
      <c r="F1213" s="8">
        <v>29932</v>
      </c>
      <c r="G1213" s="8">
        <v>41164</v>
      </c>
      <c r="H1213" s="8">
        <v>65988</v>
      </c>
      <c r="I1213" s="8">
        <v>1749076</v>
      </c>
      <c r="J1213" s="8">
        <v>197952</v>
      </c>
      <c r="K1213" s="8">
        <v>92028</v>
      </c>
      <c r="L1213" s="8">
        <v>378984</v>
      </c>
      <c r="M1213" s="8">
        <v>0</v>
      </c>
      <c r="N1213" s="8">
        <v>623980</v>
      </c>
      <c r="O1213" s="8">
        <v>3807152</v>
      </c>
      <c r="P1213" s="8">
        <v>132</v>
      </c>
      <c r="Q1213" s="8">
        <v>0</v>
      </c>
      <c r="R1213" s="8">
        <v>779052</v>
      </c>
      <c r="S1213" s="8">
        <v>645152</v>
      </c>
      <c r="T1213" s="8">
        <v>0</v>
      </c>
    </row>
    <row r="1214" spans="1:20">
      <c r="A1214" s="1">
        <v>43978</v>
      </c>
      <c r="B1214" s="9">
        <f>nyse_gme_volume_by_exchange[[#This Row],[Off Exchange2]]/SUM(nyse_gme_volume_by_exchange[[#This Row],[NYSE National]:[LTSE]])</f>
        <v>0.33333471047984126</v>
      </c>
      <c r="C1214" s="12">
        <f>SUM(nyse_gme_volume_by_exchange[[#This Row],[NYSE National]:[LTSE]])</f>
        <v>12586412</v>
      </c>
      <c r="D1214" s="8">
        <v>225248</v>
      </c>
      <c r="E1214" s="8">
        <v>357908</v>
      </c>
      <c r="F1214" s="8">
        <v>42000</v>
      </c>
      <c r="G1214" s="8">
        <v>17928</v>
      </c>
      <c r="H1214" s="8">
        <v>183744</v>
      </c>
      <c r="I1214" s="8">
        <v>2294468</v>
      </c>
      <c r="J1214" s="8">
        <v>111940</v>
      </c>
      <c r="K1214" s="8">
        <v>264360</v>
      </c>
      <c r="L1214" s="8">
        <v>932480</v>
      </c>
      <c r="M1214" s="8">
        <v>0</v>
      </c>
      <c r="N1214" s="8">
        <v>1115232</v>
      </c>
      <c r="O1214" s="8">
        <v>4195488</v>
      </c>
      <c r="P1214" s="8">
        <v>328</v>
      </c>
      <c r="Q1214" s="8">
        <v>0</v>
      </c>
      <c r="R1214" s="8">
        <v>1407412</v>
      </c>
      <c r="S1214" s="8">
        <v>1437876</v>
      </c>
      <c r="T1214" s="8">
        <v>0</v>
      </c>
    </row>
    <row r="1215" spans="1:20">
      <c r="A1215" s="1">
        <v>43977</v>
      </c>
      <c r="B1215" s="9">
        <f>nyse_gme_volume_by_exchange[[#This Row],[Off Exchange2]]/SUM(nyse_gme_volume_by_exchange[[#This Row],[NYSE National]:[LTSE]])</f>
        <v>0.30422546889021373</v>
      </c>
      <c r="C1215" s="12">
        <f>SUM(nyse_gme_volume_by_exchange[[#This Row],[NYSE National]:[LTSE]])</f>
        <v>14183704</v>
      </c>
      <c r="D1215" s="8">
        <v>226712</v>
      </c>
      <c r="E1215" s="8">
        <v>435836</v>
      </c>
      <c r="F1215" s="8">
        <v>78444</v>
      </c>
      <c r="G1215" s="8">
        <v>64540</v>
      </c>
      <c r="H1215" s="8">
        <v>296496</v>
      </c>
      <c r="I1215" s="8">
        <v>2637708</v>
      </c>
      <c r="J1215" s="8">
        <v>166744</v>
      </c>
      <c r="K1215" s="8">
        <v>278784</v>
      </c>
      <c r="L1215" s="8">
        <v>882908</v>
      </c>
      <c r="M1215" s="8">
        <v>0</v>
      </c>
      <c r="N1215" s="8">
        <v>1309664</v>
      </c>
      <c r="O1215" s="8">
        <v>4315044</v>
      </c>
      <c r="P1215" s="8">
        <v>12</v>
      </c>
      <c r="Q1215" s="8">
        <v>0</v>
      </c>
      <c r="R1215" s="8">
        <v>1644412</v>
      </c>
      <c r="S1215" s="8">
        <v>1846400</v>
      </c>
      <c r="T1215" s="8">
        <v>0</v>
      </c>
    </row>
    <row r="1216" spans="1:20">
      <c r="A1216" s="1">
        <v>43973</v>
      </c>
      <c r="B1216" s="9">
        <f>nyse_gme_volume_by_exchange[[#This Row],[Off Exchange2]]/SUM(nyse_gme_volume_by_exchange[[#This Row],[NYSE National]:[LTSE]])</f>
        <v>0.42204617011737289</v>
      </c>
      <c r="C1216" s="12">
        <f>SUM(nyse_gme_volume_by_exchange[[#This Row],[NYSE National]:[LTSE]])</f>
        <v>9519404</v>
      </c>
      <c r="D1216" s="8">
        <v>84060</v>
      </c>
      <c r="E1216" s="8">
        <v>160168</v>
      </c>
      <c r="F1216" s="8">
        <v>48968</v>
      </c>
      <c r="G1216" s="8">
        <v>40300</v>
      </c>
      <c r="H1216" s="8">
        <v>40328</v>
      </c>
      <c r="I1216" s="8">
        <v>2064656</v>
      </c>
      <c r="J1216" s="8">
        <v>138932</v>
      </c>
      <c r="K1216" s="8">
        <v>72124</v>
      </c>
      <c r="L1216" s="8">
        <v>461272</v>
      </c>
      <c r="M1216" s="8">
        <v>0</v>
      </c>
      <c r="N1216" s="8">
        <v>813956</v>
      </c>
      <c r="O1216" s="8">
        <v>4017628</v>
      </c>
      <c r="P1216" s="8">
        <v>264</v>
      </c>
      <c r="Q1216" s="8">
        <v>0</v>
      </c>
      <c r="R1216" s="8">
        <v>939184</v>
      </c>
      <c r="S1216" s="8">
        <v>637564</v>
      </c>
      <c r="T1216" s="8">
        <v>0</v>
      </c>
    </row>
    <row r="1217" spans="1:20">
      <c r="A1217" s="1">
        <v>43972</v>
      </c>
      <c r="B1217" s="9">
        <f>nyse_gme_volume_by_exchange[[#This Row],[Off Exchange2]]/SUM(nyse_gme_volume_by_exchange[[#This Row],[NYSE National]:[LTSE]])</f>
        <v>0.53212120658895501</v>
      </c>
      <c r="C1217" s="12">
        <f>SUM(nyse_gme_volume_by_exchange[[#This Row],[NYSE National]:[LTSE]])</f>
        <v>7887624</v>
      </c>
      <c r="D1217" s="8">
        <v>107172</v>
      </c>
      <c r="E1217" s="8">
        <v>124328</v>
      </c>
      <c r="F1217" s="8">
        <v>51744</v>
      </c>
      <c r="G1217" s="8">
        <v>67376</v>
      </c>
      <c r="H1217" s="8">
        <v>26272</v>
      </c>
      <c r="I1217" s="8">
        <v>1207896</v>
      </c>
      <c r="J1217" s="8">
        <v>58348</v>
      </c>
      <c r="K1217" s="8">
        <v>64044</v>
      </c>
      <c r="L1217" s="8">
        <v>262044</v>
      </c>
      <c r="M1217" s="8">
        <v>0</v>
      </c>
      <c r="N1217" s="8">
        <v>445716</v>
      </c>
      <c r="O1217" s="8">
        <v>4197172</v>
      </c>
      <c r="P1217" s="8">
        <v>180</v>
      </c>
      <c r="Q1217" s="8">
        <v>0</v>
      </c>
      <c r="R1217" s="8">
        <v>755412</v>
      </c>
      <c r="S1217" s="8">
        <v>519920</v>
      </c>
      <c r="T1217" s="8">
        <v>0</v>
      </c>
    </row>
    <row r="1218" spans="1:20">
      <c r="A1218" s="1">
        <v>43971</v>
      </c>
      <c r="B1218" s="9">
        <f>nyse_gme_volume_by_exchange[[#This Row],[Off Exchange2]]/SUM(nyse_gme_volume_by_exchange[[#This Row],[NYSE National]:[LTSE]])</f>
        <v>0.46874932428686955</v>
      </c>
      <c r="C1218" s="12">
        <f>SUM(nyse_gme_volume_by_exchange[[#This Row],[NYSE National]:[LTSE]])</f>
        <v>10174436</v>
      </c>
      <c r="D1218" s="8">
        <v>224248</v>
      </c>
      <c r="E1218" s="8">
        <v>204268</v>
      </c>
      <c r="F1218" s="8">
        <v>31116</v>
      </c>
      <c r="G1218" s="8">
        <v>43140</v>
      </c>
      <c r="H1218" s="8">
        <v>141748</v>
      </c>
      <c r="I1218" s="8">
        <v>1688812</v>
      </c>
      <c r="J1218" s="8">
        <v>142740</v>
      </c>
      <c r="K1218" s="8">
        <v>248508</v>
      </c>
      <c r="L1218" s="8">
        <v>327748</v>
      </c>
      <c r="M1218" s="8">
        <v>0</v>
      </c>
      <c r="N1218" s="8">
        <v>631520</v>
      </c>
      <c r="O1218" s="8">
        <v>4769260</v>
      </c>
      <c r="P1218" s="8">
        <v>464</v>
      </c>
      <c r="Q1218" s="8">
        <v>0</v>
      </c>
      <c r="R1218" s="8">
        <v>1019088</v>
      </c>
      <c r="S1218" s="8">
        <v>701776</v>
      </c>
      <c r="T1218" s="8">
        <v>0</v>
      </c>
    </row>
    <row r="1219" spans="1:20">
      <c r="A1219" s="1">
        <v>43970</v>
      </c>
      <c r="B1219" s="9">
        <f>nyse_gme_volume_by_exchange[[#This Row],[Off Exchange2]]/SUM(nyse_gme_volume_by_exchange[[#This Row],[NYSE National]:[LTSE]])</f>
        <v>0.43638617680357594</v>
      </c>
      <c r="C1219" s="12">
        <f>SUM(nyse_gme_volume_by_exchange[[#This Row],[NYSE National]:[LTSE]])</f>
        <v>7362928</v>
      </c>
      <c r="D1219" s="8">
        <v>105768</v>
      </c>
      <c r="E1219" s="8">
        <v>137844</v>
      </c>
      <c r="F1219" s="8">
        <v>7980</v>
      </c>
      <c r="G1219" s="8">
        <v>33228</v>
      </c>
      <c r="H1219" s="8">
        <v>30492</v>
      </c>
      <c r="I1219" s="8">
        <v>1608364</v>
      </c>
      <c r="J1219" s="8">
        <v>164524</v>
      </c>
      <c r="K1219" s="8">
        <v>64456</v>
      </c>
      <c r="L1219" s="8">
        <v>282016</v>
      </c>
      <c r="M1219" s="8">
        <v>0</v>
      </c>
      <c r="N1219" s="8">
        <v>520208</v>
      </c>
      <c r="O1219" s="8">
        <v>3213080</v>
      </c>
      <c r="P1219" s="8">
        <v>612</v>
      </c>
      <c r="Q1219" s="8">
        <v>0</v>
      </c>
      <c r="R1219" s="8">
        <v>669928</v>
      </c>
      <c r="S1219" s="8">
        <v>524428</v>
      </c>
      <c r="T1219" s="8">
        <v>0</v>
      </c>
    </row>
    <row r="1220" spans="1:20">
      <c r="A1220" s="1">
        <v>43969</v>
      </c>
      <c r="B1220" s="9">
        <f>nyse_gme_volume_by_exchange[[#This Row],[Off Exchange2]]/SUM(nyse_gme_volume_by_exchange[[#This Row],[NYSE National]:[LTSE]])</f>
        <v>0.46092624090628892</v>
      </c>
      <c r="C1220" s="12">
        <f>SUM(nyse_gme_volume_by_exchange[[#This Row],[NYSE National]:[LTSE]])</f>
        <v>9486776</v>
      </c>
      <c r="D1220" s="8">
        <v>115692</v>
      </c>
      <c r="E1220" s="8">
        <v>225208</v>
      </c>
      <c r="F1220" s="8">
        <v>24544</v>
      </c>
      <c r="G1220" s="8">
        <v>34944</v>
      </c>
      <c r="H1220" s="8">
        <v>87592</v>
      </c>
      <c r="I1220" s="8">
        <v>1863636</v>
      </c>
      <c r="J1220" s="8">
        <v>140168</v>
      </c>
      <c r="K1220" s="8">
        <v>82052</v>
      </c>
      <c r="L1220" s="8">
        <v>382828</v>
      </c>
      <c r="M1220" s="8">
        <v>0</v>
      </c>
      <c r="N1220" s="8">
        <v>738544</v>
      </c>
      <c r="O1220" s="8">
        <v>4372704</v>
      </c>
      <c r="P1220" s="8">
        <v>268</v>
      </c>
      <c r="Q1220" s="8">
        <v>0</v>
      </c>
      <c r="R1220" s="8">
        <v>834332</v>
      </c>
      <c r="S1220" s="8">
        <v>584264</v>
      </c>
      <c r="T1220" s="8">
        <v>0</v>
      </c>
    </row>
    <row r="1221" spans="1:20">
      <c r="A1221" s="1">
        <v>43966</v>
      </c>
      <c r="B1221" s="9">
        <f>nyse_gme_volume_by_exchange[[#This Row],[Off Exchange2]]/SUM(nyse_gme_volume_by_exchange[[#This Row],[NYSE National]:[LTSE]])</f>
        <v>0.40816734545814304</v>
      </c>
      <c r="C1221" s="12">
        <f>SUM(nyse_gme_volume_by_exchange[[#This Row],[NYSE National]:[LTSE]])</f>
        <v>7762816</v>
      </c>
      <c r="D1221" s="8">
        <v>100756</v>
      </c>
      <c r="E1221" s="8">
        <v>137884</v>
      </c>
      <c r="F1221" s="8">
        <v>10800</v>
      </c>
      <c r="G1221" s="8">
        <v>39992</v>
      </c>
      <c r="H1221" s="8">
        <v>88060</v>
      </c>
      <c r="I1221" s="8">
        <v>1503524</v>
      </c>
      <c r="J1221" s="8">
        <v>315976</v>
      </c>
      <c r="K1221" s="8">
        <v>50660</v>
      </c>
      <c r="L1221" s="8">
        <v>392928</v>
      </c>
      <c r="M1221" s="8">
        <v>0</v>
      </c>
      <c r="N1221" s="8">
        <v>682048</v>
      </c>
      <c r="O1221" s="8">
        <v>3168528</v>
      </c>
      <c r="P1221" s="8">
        <v>4</v>
      </c>
      <c r="Q1221" s="8">
        <v>0</v>
      </c>
      <c r="R1221" s="8">
        <v>754216</v>
      </c>
      <c r="S1221" s="8">
        <v>517440</v>
      </c>
      <c r="T1221" s="8">
        <v>0</v>
      </c>
    </row>
    <row r="1222" spans="1:20">
      <c r="A1222" s="1">
        <v>43965</v>
      </c>
      <c r="B1222" s="9">
        <f>nyse_gme_volume_by_exchange[[#This Row],[Off Exchange2]]/SUM(nyse_gme_volume_by_exchange[[#This Row],[NYSE National]:[LTSE]])</f>
        <v>0.42178138411107363</v>
      </c>
      <c r="C1222" s="12">
        <f>SUM(nyse_gme_volume_by_exchange[[#This Row],[NYSE National]:[LTSE]])</f>
        <v>8019472</v>
      </c>
      <c r="D1222" s="8">
        <v>256604</v>
      </c>
      <c r="E1222" s="8">
        <v>170056</v>
      </c>
      <c r="F1222" s="8">
        <v>5744</v>
      </c>
      <c r="G1222" s="8">
        <v>109560</v>
      </c>
      <c r="H1222" s="8">
        <v>109596</v>
      </c>
      <c r="I1222" s="8">
        <v>1540764</v>
      </c>
      <c r="J1222" s="8">
        <v>88048</v>
      </c>
      <c r="K1222" s="8">
        <v>123220</v>
      </c>
      <c r="L1222" s="8">
        <v>279248</v>
      </c>
      <c r="M1222" s="8">
        <v>0</v>
      </c>
      <c r="N1222" s="8">
        <v>750192</v>
      </c>
      <c r="O1222" s="8">
        <v>3382464</v>
      </c>
      <c r="P1222" s="8">
        <v>0</v>
      </c>
      <c r="Q1222" s="8">
        <v>0</v>
      </c>
      <c r="R1222" s="8">
        <v>727220</v>
      </c>
      <c r="S1222" s="8">
        <v>476756</v>
      </c>
      <c r="T1222" s="8">
        <v>0</v>
      </c>
    </row>
    <row r="1223" spans="1:20">
      <c r="A1223" s="1">
        <v>43964</v>
      </c>
      <c r="B1223" s="9">
        <f>nyse_gme_volume_by_exchange[[#This Row],[Off Exchange2]]/SUM(nyse_gme_volume_by_exchange[[#This Row],[NYSE National]:[LTSE]])</f>
        <v>0.38266287462142851</v>
      </c>
      <c r="C1223" s="12">
        <f>SUM(nyse_gme_volume_by_exchange[[#This Row],[NYSE National]:[LTSE]])</f>
        <v>11531508</v>
      </c>
      <c r="D1223" s="8">
        <v>474092</v>
      </c>
      <c r="E1223" s="8">
        <v>335576</v>
      </c>
      <c r="F1223" s="8">
        <v>38392</v>
      </c>
      <c r="G1223" s="8">
        <v>154360</v>
      </c>
      <c r="H1223" s="8">
        <v>367428</v>
      </c>
      <c r="I1223" s="8">
        <v>1609968</v>
      </c>
      <c r="J1223" s="8">
        <v>283052</v>
      </c>
      <c r="K1223" s="8">
        <v>447556</v>
      </c>
      <c r="L1223" s="8">
        <v>520804</v>
      </c>
      <c r="M1223" s="8">
        <v>0</v>
      </c>
      <c r="N1223" s="8">
        <v>933340</v>
      </c>
      <c r="O1223" s="8">
        <v>4412680</v>
      </c>
      <c r="P1223" s="8">
        <v>1468</v>
      </c>
      <c r="Q1223" s="8">
        <v>0</v>
      </c>
      <c r="R1223" s="8">
        <v>1110768</v>
      </c>
      <c r="S1223" s="8">
        <v>842024</v>
      </c>
      <c r="T1223" s="8">
        <v>0</v>
      </c>
    </row>
    <row r="1224" spans="1:20">
      <c r="A1224" s="1">
        <v>43963</v>
      </c>
      <c r="B1224" s="9">
        <f>nyse_gme_volume_by_exchange[[#This Row],[Off Exchange2]]/SUM(nyse_gme_volume_by_exchange[[#This Row],[NYSE National]:[LTSE]])</f>
        <v>0.48756250575467847</v>
      </c>
      <c r="C1224" s="12">
        <f>SUM(nyse_gme_volume_by_exchange[[#This Row],[NYSE National]:[LTSE]])</f>
        <v>10556628</v>
      </c>
      <c r="D1224" s="8">
        <v>348892</v>
      </c>
      <c r="E1224" s="8">
        <v>301672</v>
      </c>
      <c r="F1224" s="8">
        <v>30548</v>
      </c>
      <c r="G1224" s="8">
        <v>77376</v>
      </c>
      <c r="H1224" s="8">
        <v>87368</v>
      </c>
      <c r="I1224" s="8">
        <v>1636208</v>
      </c>
      <c r="J1224" s="8">
        <v>166332</v>
      </c>
      <c r="K1224" s="8">
        <v>170740</v>
      </c>
      <c r="L1224" s="8">
        <v>417132</v>
      </c>
      <c r="M1224" s="8">
        <v>0</v>
      </c>
      <c r="N1224" s="8">
        <v>692096</v>
      </c>
      <c r="O1224" s="8">
        <v>5147016</v>
      </c>
      <c r="P1224" s="8">
        <v>84</v>
      </c>
      <c r="Q1224" s="8">
        <v>0</v>
      </c>
      <c r="R1224" s="8">
        <v>880276</v>
      </c>
      <c r="S1224" s="8">
        <v>600888</v>
      </c>
      <c r="T1224" s="8">
        <v>0</v>
      </c>
    </row>
    <row r="1225" spans="1:20">
      <c r="A1225" s="1">
        <v>43962</v>
      </c>
      <c r="B1225" s="9">
        <f>nyse_gme_volume_by_exchange[[#This Row],[Off Exchange2]]/SUM(nyse_gme_volume_by_exchange[[#This Row],[NYSE National]:[LTSE]])</f>
        <v>0.41937006446722436</v>
      </c>
      <c r="C1225" s="12">
        <f>SUM(nyse_gme_volume_by_exchange[[#This Row],[NYSE National]:[LTSE]])</f>
        <v>6796632</v>
      </c>
      <c r="D1225" s="8">
        <v>149472</v>
      </c>
      <c r="E1225" s="8">
        <v>192096</v>
      </c>
      <c r="F1225" s="8">
        <v>129704</v>
      </c>
      <c r="G1225" s="8">
        <v>32112</v>
      </c>
      <c r="H1225" s="8">
        <v>62816</v>
      </c>
      <c r="I1225" s="8">
        <v>1429456</v>
      </c>
      <c r="J1225" s="8">
        <v>51968</v>
      </c>
      <c r="K1225" s="8">
        <v>76388</v>
      </c>
      <c r="L1225" s="8">
        <v>338016</v>
      </c>
      <c r="M1225" s="8">
        <v>0</v>
      </c>
      <c r="N1225" s="8">
        <v>372572</v>
      </c>
      <c r="O1225" s="8">
        <v>2850304</v>
      </c>
      <c r="P1225" s="8">
        <v>40</v>
      </c>
      <c r="Q1225" s="8">
        <v>0</v>
      </c>
      <c r="R1225" s="8">
        <v>741440</v>
      </c>
      <c r="S1225" s="8">
        <v>370248</v>
      </c>
      <c r="T1225" s="8">
        <v>0</v>
      </c>
    </row>
    <row r="1226" spans="1:20">
      <c r="A1226" s="1">
        <v>43959</v>
      </c>
      <c r="B1226" s="9">
        <f>nyse_gme_volume_by_exchange[[#This Row],[Off Exchange2]]/SUM(nyse_gme_volume_by_exchange[[#This Row],[NYSE National]:[LTSE]])</f>
        <v>0.34548135861536561</v>
      </c>
      <c r="C1226" s="12">
        <f>SUM(nyse_gme_volume_by_exchange[[#This Row],[NYSE National]:[LTSE]])</f>
        <v>9414644</v>
      </c>
      <c r="D1226" s="8">
        <v>124204</v>
      </c>
      <c r="E1226" s="8">
        <v>310600</v>
      </c>
      <c r="F1226" s="8">
        <v>45280</v>
      </c>
      <c r="G1226" s="8">
        <v>31200</v>
      </c>
      <c r="H1226" s="8">
        <v>132996</v>
      </c>
      <c r="I1226" s="8">
        <v>1903184</v>
      </c>
      <c r="J1226" s="8">
        <v>72756</v>
      </c>
      <c r="K1226" s="8">
        <v>184684</v>
      </c>
      <c r="L1226" s="8">
        <v>459552</v>
      </c>
      <c r="M1226" s="8">
        <v>0</v>
      </c>
      <c r="N1226" s="8">
        <v>680312</v>
      </c>
      <c r="O1226" s="8">
        <v>3252584</v>
      </c>
      <c r="P1226" s="8">
        <v>52</v>
      </c>
      <c r="Q1226" s="8">
        <v>0</v>
      </c>
      <c r="R1226" s="8">
        <v>1306428</v>
      </c>
      <c r="S1226" s="8">
        <v>910812</v>
      </c>
      <c r="T1226" s="8">
        <v>0</v>
      </c>
    </row>
    <row r="1227" spans="1:20">
      <c r="A1227" s="1">
        <v>43958</v>
      </c>
      <c r="B1227" s="9">
        <f>nyse_gme_volume_by_exchange[[#This Row],[Off Exchange2]]/SUM(nyse_gme_volume_by_exchange[[#This Row],[NYSE National]:[LTSE]])</f>
        <v>0.3643382463182599</v>
      </c>
      <c r="C1227" s="12">
        <f>SUM(nyse_gme_volume_by_exchange[[#This Row],[NYSE National]:[LTSE]])</f>
        <v>10004780</v>
      </c>
      <c r="D1227" s="8">
        <v>124228</v>
      </c>
      <c r="E1227" s="8">
        <v>177452</v>
      </c>
      <c r="F1227" s="8">
        <v>38028</v>
      </c>
      <c r="G1227" s="8">
        <v>42088</v>
      </c>
      <c r="H1227" s="8">
        <v>86844</v>
      </c>
      <c r="I1227" s="8">
        <v>1853240</v>
      </c>
      <c r="J1227" s="8">
        <v>63980</v>
      </c>
      <c r="K1227" s="8">
        <v>100220</v>
      </c>
      <c r="L1227" s="8">
        <v>378136</v>
      </c>
      <c r="M1227" s="8">
        <v>0</v>
      </c>
      <c r="N1227" s="8">
        <v>662028</v>
      </c>
      <c r="O1227" s="8">
        <v>3645124</v>
      </c>
      <c r="P1227" s="8">
        <v>1000080</v>
      </c>
      <c r="Q1227" s="8">
        <v>0</v>
      </c>
      <c r="R1227" s="8">
        <v>1084220</v>
      </c>
      <c r="S1227" s="8">
        <v>749112</v>
      </c>
      <c r="T1227" s="8">
        <v>0</v>
      </c>
    </row>
    <row r="1228" spans="1:20">
      <c r="A1228" s="1">
        <v>43957</v>
      </c>
      <c r="B1228" s="9">
        <f>nyse_gme_volume_by_exchange[[#This Row],[Off Exchange2]]/SUM(nyse_gme_volume_by_exchange[[#This Row],[NYSE National]:[LTSE]])</f>
        <v>0.45715803468619792</v>
      </c>
      <c r="C1228" s="12">
        <f>SUM(nyse_gme_volume_by_exchange[[#This Row],[NYSE National]:[LTSE]])</f>
        <v>13478560</v>
      </c>
      <c r="D1228" s="8">
        <v>97696</v>
      </c>
      <c r="E1228" s="8">
        <v>257904</v>
      </c>
      <c r="F1228" s="8">
        <v>24808</v>
      </c>
      <c r="G1228" s="8">
        <v>8400</v>
      </c>
      <c r="H1228" s="8">
        <v>56332</v>
      </c>
      <c r="I1228" s="8">
        <v>1795376</v>
      </c>
      <c r="J1228" s="8">
        <v>122976</v>
      </c>
      <c r="K1228" s="8">
        <v>79076</v>
      </c>
      <c r="L1228" s="8">
        <v>674608</v>
      </c>
      <c r="M1228" s="8">
        <v>0</v>
      </c>
      <c r="N1228" s="8">
        <v>2046252</v>
      </c>
      <c r="O1228" s="8">
        <v>6161832</v>
      </c>
      <c r="P1228" s="8">
        <v>36</v>
      </c>
      <c r="Q1228" s="8">
        <v>0</v>
      </c>
      <c r="R1228" s="8">
        <v>1292572</v>
      </c>
      <c r="S1228" s="8">
        <v>860692</v>
      </c>
      <c r="T1228" s="8">
        <v>0</v>
      </c>
    </row>
    <row r="1229" spans="1:20">
      <c r="A1229" s="1">
        <v>43956</v>
      </c>
      <c r="B1229" s="9">
        <f>nyse_gme_volume_by_exchange[[#This Row],[Off Exchange2]]/SUM(nyse_gme_volume_by_exchange[[#This Row],[NYSE National]:[LTSE]])</f>
        <v>0.46354964269755866</v>
      </c>
      <c r="C1229" s="12">
        <f>SUM(nyse_gme_volume_by_exchange[[#This Row],[NYSE National]:[LTSE]])</f>
        <v>8423676</v>
      </c>
      <c r="D1229" s="8">
        <v>63016</v>
      </c>
      <c r="E1229" s="8">
        <v>107508</v>
      </c>
      <c r="F1229" s="8">
        <v>61400</v>
      </c>
      <c r="G1229" s="8">
        <v>22088</v>
      </c>
      <c r="H1229" s="8">
        <v>31900</v>
      </c>
      <c r="I1229" s="8">
        <v>1312908</v>
      </c>
      <c r="J1229" s="8">
        <v>173884</v>
      </c>
      <c r="K1229" s="8">
        <v>53508</v>
      </c>
      <c r="L1229" s="8">
        <v>438328</v>
      </c>
      <c r="M1229" s="8">
        <v>0</v>
      </c>
      <c r="N1229" s="8">
        <v>676320</v>
      </c>
      <c r="O1229" s="8">
        <v>3904792</v>
      </c>
      <c r="P1229" s="8">
        <v>0</v>
      </c>
      <c r="Q1229" s="8">
        <v>0</v>
      </c>
      <c r="R1229" s="8">
        <v>1079712</v>
      </c>
      <c r="S1229" s="8">
        <v>498312</v>
      </c>
      <c r="T1229" s="8">
        <v>0</v>
      </c>
    </row>
    <row r="1230" spans="1:20">
      <c r="A1230" s="1">
        <v>43955</v>
      </c>
      <c r="B1230" s="9">
        <f>nyse_gme_volume_by_exchange[[#This Row],[Off Exchange2]]/SUM(nyse_gme_volume_by_exchange[[#This Row],[NYSE National]:[LTSE]])</f>
        <v>0.58260320222806439</v>
      </c>
      <c r="C1230" s="12">
        <f>SUM(nyse_gme_volume_by_exchange[[#This Row],[NYSE National]:[LTSE]])</f>
        <v>16272420</v>
      </c>
      <c r="D1230" s="8">
        <v>80256</v>
      </c>
      <c r="E1230" s="8">
        <v>250200</v>
      </c>
      <c r="F1230" s="8">
        <v>35696</v>
      </c>
      <c r="G1230" s="8">
        <v>31544</v>
      </c>
      <c r="H1230" s="8">
        <v>34156</v>
      </c>
      <c r="I1230" s="8">
        <v>2065980</v>
      </c>
      <c r="J1230" s="8">
        <v>103932</v>
      </c>
      <c r="K1230" s="8">
        <v>204224</v>
      </c>
      <c r="L1230" s="8">
        <v>634344</v>
      </c>
      <c r="M1230" s="8">
        <v>0</v>
      </c>
      <c r="N1230" s="8">
        <v>826688</v>
      </c>
      <c r="O1230" s="8">
        <v>9480364</v>
      </c>
      <c r="P1230" s="8">
        <v>600000</v>
      </c>
      <c r="Q1230" s="8">
        <v>0</v>
      </c>
      <c r="R1230" s="8">
        <v>1127264</v>
      </c>
      <c r="S1230" s="8">
        <v>797772</v>
      </c>
      <c r="T1230" s="8">
        <v>0</v>
      </c>
    </row>
    <row r="1231" spans="1:20">
      <c r="A1231" s="1">
        <v>43952</v>
      </c>
      <c r="B1231" s="9">
        <f>nyse_gme_volume_by_exchange[[#This Row],[Off Exchange2]]/SUM(nyse_gme_volume_by_exchange[[#This Row],[NYSE National]:[LTSE]])</f>
        <v>0.45658675683381106</v>
      </c>
      <c r="C1231" s="12">
        <f>SUM(nyse_gme_volume_by_exchange[[#This Row],[NYSE National]:[LTSE]])</f>
        <v>16022392</v>
      </c>
      <c r="D1231" s="8">
        <v>105756</v>
      </c>
      <c r="E1231" s="8">
        <v>217508</v>
      </c>
      <c r="F1231" s="8">
        <v>112928</v>
      </c>
      <c r="G1231" s="8">
        <v>9660</v>
      </c>
      <c r="H1231" s="8">
        <v>23296</v>
      </c>
      <c r="I1231" s="8">
        <v>4008464</v>
      </c>
      <c r="J1231" s="8">
        <v>100680</v>
      </c>
      <c r="K1231" s="8">
        <v>101804</v>
      </c>
      <c r="L1231" s="8">
        <v>705240</v>
      </c>
      <c r="M1231" s="8">
        <v>0</v>
      </c>
      <c r="N1231" s="8">
        <v>1345624</v>
      </c>
      <c r="O1231" s="8">
        <v>7315612</v>
      </c>
      <c r="P1231" s="8">
        <v>1536</v>
      </c>
      <c r="Q1231" s="8">
        <v>0</v>
      </c>
      <c r="R1231" s="8">
        <v>1035080</v>
      </c>
      <c r="S1231" s="8">
        <v>939204</v>
      </c>
      <c r="T1231" s="8">
        <v>0</v>
      </c>
    </row>
    <row r="1232" spans="1:20">
      <c r="A1232" s="1">
        <v>43951</v>
      </c>
      <c r="B1232" s="9">
        <f>nyse_gme_volume_by_exchange[[#This Row],[Off Exchange2]]/SUM(nyse_gme_volume_by_exchange[[#This Row],[NYSE National]:[LTSE]])</f>
        <v>0.33595625549221775</v>
      </c>
      <c r="C1232" s="12">
        <f>SUM(nyse_gme_volume_by_exchange[[#This Row],[NYSE National]:[LTSE]])</f>
        <v>8694120</v>
      </c>
      <c r="D1232" s="8">
        <v>116032</v>
      </c>
      <c r="E1232" s="8">
        <v>312608</v>
      </c>
      <c r="F1232" s="8">
        <v>106768</v>
      </c>
      <c r="G1232" s="8">
        <v>3424</v>
      </c>
      <c r="H1232" s="8">
        <v>35180</v>
      </c>
      <c r="I1232" s="8">
        <v>2378212</v>
      </c>
      <c r="J1232" s="8">
        <v>124728</v>
      </c>
      <c r="K1232" s="8">
        <v>71828</v>
      </c>
      <c r="L1232" s="8">
        <v>483704</v>
      </c>
      <c r="M1232" s="8">
        <v>0</v>
      </c>
      <c r="N1232" s="8">
        <v>609700</v>
      </c>
      <c r="O1232" s="8">
        <v>2920844</v>
      </c>
      <c r="P1232" s="8">
        <v>104</v>
      </c>
      <c r="Q1232" s="8">
        <v>0</v>
      </c>
      <c r="R1232" s="8">
        <v>1005512</v>
      </c>
      <c r="S1232" s="8">
        <v>525476</v>
      </c>
      <c r="T1232" s="8">
        <v>0</v>
      </c>
    </row>
    <row r="1233" spans="1:20">
      <c r="A1233" s="1">
        <v>43950</v>
      </c>
      <c r="B1233" s="9">
        <f>nyse_gme_volume_by_exchange[[#This Row],[Off Exchange2]]/SUM(nyse_gme_volume_by_exchange[[#This Row],[NYSE National]:[LTSE]])</f>
        <v>0.36690667335302646</v>
      </c>
      <c r="C1233" s="12">
        <f>SUM(nyse_gme_volume_by_exchange[[#This Row],[NYSE National]:[LTSE]])</f>
        <v>13480180</v>
      </c>
      <c r="D1233" s="8">
        <v>279500</v>
      </c>
      <c r="E1233" s="8">
        <v>369420</v>
      </c>
      <c r="F1233" s="8">
        <v>191184</v>
      </c>
      <c r="G1233" s="8">
        <v>88944</v>
      </c>
      <c r="H1233" s="8">
        <v>87488</v>
      </c>
      <c r="I1233" s="8">
        <v>2927224</v>
      </c>
      <c r="J1233" s="8">
        <v>187128</v>
      </c>
      <c r="K1233" s="8">
        <v>206988</v>
      </c>
      <c r="L1233" s="8">
        <v>938968</v>
      </c>
      <c r="M1233" s="8">
        <v>0</v>
      </c>
      <c r="N1233" s="8">
        <v>1081124</v>
      </c>
      <c r="O1233" s="8">
        <v>4945968</v>
      </c>
      <c r="P1233" s="8">
        <v>96</v>
      </c>
      <c r="Q1233" s="8">
        <v>0</v>
      </c>
      <c r="R1233" s="8">
        <v>1348568</v>
      </c>
      <c r="S1233" s="8">
        <v>827580</v>
      </c>
      <c r="T1233" s="8">
        <v>0</v>
      </c>
    </row>
    <row r="1234" spans="1:20">
      <c r="A1234" s="1">
        <v>43949</v>
      </c>
      <c r="B1234" s="9">
        <f>nyse_gme_volume_by_exchange[[#This Row],[Off Exchange2]]/SUM(nyse_gme_volume_by_exchange[[#This Row],[NYSE National]:[LTSE]])</f>
        <v>0.46198551629565771</v>
      </c>
      <c r="C1234" s="12">
        <f>SUM(nyse_gme_volume_by_exchange[[#This Row],[NYSE National]:[LTSE]])</f>
        <v>20800756</v>
      </c>
      <c r="D1234" s="8">
        <v>154148</v>
      </c>
      <c r="E1234" s="8">
        <v>622128</v>
      </c>
      <c r="F1234" s="8">
        <v>91584</v>
      </c>
      <c r="G1234" s="8">
        <v>15984</v>
      </c>
      <c r="H1234" s="8">
        <v>121608</v>
      </c>
      <c r="I1234" s="8">
        <v>2830972</v>
      </c>
      <c r="J1234" s="8">
        <v>275840</v>
      </c>
      <c r="K1234" s="8">
        <v>155548</v>
      </c>
      <c r="L1234" s="8">
        <v>798948</v>
      </c>
      <c r="M1234" s="8">
        <v>0</v>
      </c>
      <c r="N1234" s="8">
        <v>1532280</v>
      </c>
      <c r="O1234" s="8">
        <v>9609648</v>
      </c>
      <c r="P1234" s="8">
        <v>1602400</v>
      </c>
      <c r="Q1234" s="8">
        <v>0</v>
      </c>
      <c r="R1234" s="8">
        <v>1473976</v>
      </c>
      <c r="S1234" s="8">
        <v>1515692</v>
      </c>
      <c r="T1234" s="8">
        <v>0</v>
      </c>
    </row>
    <row r="1235" spans="1:20">
      <c r="A1235" s="1">
        <v>43948</v>
      </c>
      <c r="B1235" s="9">
        <f>nyse_gme_volume_by_exchange[[#This Row],[Off Exchange2]]/SUM(nyse_gme_volume_by_exchange[[#This Row],[NYSE National]:[LTSE]])</f>
        <v>0.53851294642108505</v>
      </c>
      <c r="C1235" s="12">
        <f>SUM(nyse_gme_volume_by_exchange[[#This Row],[NYSE National]:[LTSE]])</f>
        <v>29100552</v>
      </c>
      <c r="D1235" s="8">
        <v>183208</v>
      </c>
      <c r="E1235" s="8">
        <v>325224</v>
      </c>
      <c r="F1235" s="8">
        <v>61064</v>
      </c>
      <c r="G1235" s="8">
        <v>26260</v>
      </c>
      <c r="H1235" s="8">
        <v>88044</v>
      </c>
      <c r="I1235" s="8">
        <v>4667320</v>
      </c>
      <c r="J1235" s="8">
        <v>807908</v>
      </c>
      <c r="K1235" s="8">
        <v>198128</v>
      </c>
      <c r="L1235" s="8">
        <v>1540948</v>
      </c>
      <c r="M1235" s="8">
        <v>0</v>
      </c>
      <c r="N1235" s="8">
        <v>2212536</v>
      </c>
      <c r="O1235" s="8">
        <v>15671024</v>
      </c>
      <c r="P1235" s="8">
        <v>400</v>
      </c>
      <c r="Q1235" s="8">
        <v>0</v>
      </c>
      <c r="R1235" s="8">
        <v>1725640</v>
      </c>
      <c r="S1235" s="8">
        <v>1592848</v>
      </c>
      <c r="T1235" s="8">
        <v>0</v>
      </c>
    </row>
    <row r="1236" spans="1:20">
      <c r="A1236" s="1">
        <v>43945</v>
      </c>
      <c r="B1236" s="9">
        <f>nyse_gme_volume_by_exchange[[#This Row],[Off Exchange2]]/SUM(nyse_gme_volume_by_exchange[[#This Row],[NYSE National]:[LTSE]])</f>
        <v>0.56187537557946543</v>
      </c>
      <c r="C1236" s="12">
        <f>SUM(nyse_gme_volume_by_exchange[[#This Row],[NYSE National]:[LTSE]])</f>
        <v>8946176</v>
      </c>
      <c r="D1236" s="8">
        <v>120632</v>
      </c>
      <c r="E1236" s="8">
        <v>283552</v>
      </c>
      <c r="F1236" s="8">
        <v>10576</v>
      </c>
      <c r="G1236" s="8">
        <v>8120</v>
      </c>
      <c r="H1236" s="8">
        <v>64108</v>
      </c>
      <c r="I1236" s="8">
        <v>1132516</v>
      </c>
      <c r="J1236" s="8">
        <v>91752</v>
      </c>
      <c r="K1236" s="8">
        <v>97628</v>
      </c>
      <c r="L1236" s="8">
        <v>202148</v>
      </c>
      <c r="M1236" s="8">
        <v>0</v>
      </c>
      <c r="N1236" s="8">
        <v>546208</v>
      </c>
      <c r="O1236" s="8">
        <v>5026636</v>
      </c>
      <c r="P1236" s="8">
        <v>80</v>
      </c>
      <c r="Q1236" s="8">
        <v>0</v>
      </c>
      <c r="R1236" s="8">
        <v>1109392</v>
      </c>
      <c r="S1236" s="8">
        <v>252828</v>
      </c>
      <c r="T1236" s="8">
        <v>0</v>
      </c>
    </row>
    <row r="1237" spans="1:20">
      <c r="A1237" s="1">
        <v>43944</v>
      </c>
      <c r="B1237" s="9">
        <f>nyse_gme_volume_by_exchange[[#This Row],[Off Exchange2]]/SUM(nyse_gme_volume_by_exchange[[#This Row],[NYSE National]:[LTSE]])</f>
        <v>0.53818892929064688</v>
      </c>
      <c r="C1237" s="12">
        <f>SUM(nyse_gme_volume_by_exchange[[#This Row],[NYSE National]:[LTSE]])</f>
        <v>9063412</v>
      </c>
      <c r="D1237" s="8">
        <v>100824</v>
      </c>
      <c r="E1237" s="8">
        <v>92460</v>
      </c>
      <c r="F1237" s="8">
        <v>10564</v>
      </c>
      <c r="G1237" s="8">
        <v>5352</v>
      </c>
      <c r="H1237" s="8">
        <v>17756</v>
      </c>
      <c r="I1237" s="8">
        <v>1639840</v>
      </c>
      <c r="J1237" s="8">
        <v>99720</v>
      </c>
      <c r="K1237" s="8">
        <v>57224</v>
      </c>
      <c r="L1237" s="8">
        <v>348656</v>
      </c>
      <c r="M1237" s="8">
        <v>0</v>
      </c>
      <c r="N1237" s="8">
        <v>671548</v>
      </c>
      <c r="O1237" s="8">
        <v>4877828</v>
      </c>
      <c r="P1237" s="8">
        <v>0</v>
      </c>
      <c r="Q1237" s="8">
        <v>0</v>
      </c>
      <c r="R1237" s="8">
        <v>771728</v>
      </c>
      <c r="S1237" s="8">
        <v>369912</v>
      </c>
      <c r="T1237" s="8">
        <v>0</v>
      </c>
    </row>
    <row r="1238" spans="1:20">
      <c r="A1238" s="1">
        <v>43943</v>
      </c>
      <c r="B1238" s="9">
        <f>nyse_gme_volume_by_exchange[[#This Row],[Off Exchange2]]/SUM(nyse_gme_volume_by_exchange[[#This Row],[NYSE National]:[LTSE]])</f>
        <v>0.52188670241545132</v>
      </c>
      <c r="C1238" s="12">
        <f>SUM(nyse_gme_volume_by_exchange[[#This Row],[NYSE National]:[LTSE]])</f>
        <v>10712532</v>
      </c>
      <c r="D1238" s="8">
        <v>158296</v>
      </c>
      <c r="E1238" s="8">
        <v>223452</v>
      </c>
      <c r="F1238" s="8">
        <v>5044</v>
      </c>
      <c r="G1238" s="8">
        <v>16416</v>
      </c>
      <c r="H1238" s="8">
        <v>19656</v>
      </c>
      <c r="I1238" s="8">
        <v>1604436</v>
      </c>
      <c r="J1238" s="8">
        <v>138060</v>
      </c>
      <c r="K1238" s="8">
        <v>96956</v>
      </c>
      <c r="L1238" s="8">
        <v>407272</v>
      </c>
      <c r="M1238" s="8">
        <v>0</v>
      </c>
      <c r="N1238" s="8">
        <v>683832</v>
      </c>
      <c r="O1238" s="8">
        <v>5590728</v>
      </c>
      <c r="P1238" s="8">
        <v>800004</v>
      </c>
      <c r="Q1238" s="8">
        <v>0</v>
      </c>
      <c r="R1238" s="8">
        <v>656788</v>
      </c>
      <c r="S1238" s="8">
        <v>311592</v>
      </c>
      <c r="T1238" s="8">
        <v>0</v>
      </c>
    </row>
    <row r="1239" spans="1:20">
      <c r="A1239" s="1">
        <v>43942</v>
      </c>
      <c r="B1239" s="9">
        <f>nyse_gme_volume_by_exchange[[#This Row],[Off Exchange2]]/SUM(nyse_gme_volume_by_exchange[[#This Row],[NYSE National]:[LTSE]])</f>
        <v>0.448097731222239</v>
      </c>
      <c r="C1239" s="12">
        <f>SUM(nyse_gme_volume_by_exchange[[#This Row],[NYSE National]:[LTSE]])</f>
        <v>16568216</v>
      </c>
      <c r="D1239" s="8">
        <v>149896</v>
      </c>
      <c r="E1239" s="8">
        <v>567084</v>
      </c>
      <c r="F1239" s="8">
        <v>90984</v>
      </c>
      <c r="G1239" s="8">
        <v>19796</v>
      </c>
      <c r="H1239" s="8">
        <v>72600</v>
      </c>
      <c r="I1239" s="8">
        <v>3191772</v>
      </c>
      <c r="J1239" s="8">
        <v>201408</v>
      </c>
      <c r="K1239" s="8">
        <v>155980</v>
      </c>
      <c r="L1239" s="8">
        <v>953456</v>
      </c>
      <c r="M1239" s="8">
        <v>0</v>
      </c>
      <c r="N1239" s="8">
        <v>1242592</v>
      </c>
      <c r="O1239" s="8">
        <v>7424180</v>
      </c>
      <c r="P1239" s="8">
        <v>8</v>
      </c>
      <c r="Q1239" s="8">
        <v>0</v>
      </c>
      <c r="R1239" s="8">
        <v>1523884</v>
      </c>
      <c r="S1239" s="8">
        <v>974576</v>
      </c>
      <c r="T1239" s="8">
        <v>0</v>
      </c>
    </row>
    <row r="1240" spans="1:20">
      <c r="A1240" s="1">
        <v>43941</v>
      </c>
      <c r="B1240" s="9">
        <f>nyse_gme_volume_by_exchange[[#This Row],[Off Exchange2]]/SUM(nyse_gme_volume_by_exchange[[#This Row],[NYSE National]:[LTSE]])</f>
        <v>0.49303657791251321</v>
      </c>
      <c r="C1240" s="12">
        <f>SUM(nyse_gme_volume_by_exchange[[#This Row],[NYSE National]:[LTSE]])</f>
        <v>24340044</v>
      </c>
      <c r="D1240" s="8">
        <v>169112</v>
      </c>
      <c r="E1240" s="8">
        <v>398984</v>
      </c>
      <c r="F1240" s="8">
        <v>43864</v>
      </c>
      <c r="G1240" s="8">
        <v>20580</v>
      </c>
      <c r="H1240" s="8">
        <v>67260</v>
      </c>
      <c r="I1240" s="8">
        <v>4977352</v>
      </c>
      <c r="J1240" s="8">
        <v>496056</v>
      </c>
      <c r="K1240" s="8">
        <v>229540</v>
      </c>
      <c r="L1240" s="8">
        <v>1176528</v>
      </c>
      <c r="M1240" s="8">
        <v>0</v>
      </c>
      <c r="N1240" s="8">
        <v>1474088</v>
      </c>
      <c r="O1240" s="8">
        <v>12000532</v>
      </c>
      <c r="P1240" s="8">
        <v>400</v>
      </c>
      <c r="Q1240" s="8">
        <v>0</v>
      </c>
      <c r="R1240" s="8">
        <v>2197060</v>
      </c>
      <c r="S1240" s="8">
        <v>1088688</v>
      </c>
      <c r="T1240" s="8">
        <v>0</v>
      </c>
    </row>
    <row r="1241" spans="1:20">
      <c r="A1241" s="1">
        <v>43938</v>
      </c>
      <c r="B1241" s="9">
        <f>nyse_gme_volume_by_exchange[[#This Row],[Off Exchange2]]/SUM(nyse_gme_volume_by_exchange[[#This Row],[NYSE National]:[LTSE]])</f>
        <v>0.43210220498593005</v>
      </c>
      <c r="C1241" s="12">
        <f>SUM(nyse_gme_volume_by_exchange[[#This Row],[NYSE National]:[LTSE]])</f>
        <v>22612752</v>
      </c>
      <c r="D1241" s="8">
        <v>270024</v>
      </c>
      <c r="E1241" s="8">
        <v>329684</v>
      </c>
      <c r="F1241" s="8">
        <v>115212</v>
      </c>
      <c r="G1241" s="8">
        <v>46648</v>
      </c>
      <c r="H1241" s="8">
        <v>51400</v>
      </c>
      <c r="I1241" s="8">
        <v>4614740</v>
      </c>
      <c r="J1241" s="8">
        <v>251024</v>
      </c>
      <c r="K1241" s="8">
        <v>264352</v>
      </c>
      <c r="L1241" s="8">
        <v>1256748</v>
      </c>
      <c r="M1241" s="8">
        <v>0</v>
      </c>
      <c r="N1241" s="8">
        <v>1993104</v>
      </c>
      <c r="O1241" s="8">
        <v>9771020</v>
      </c>
      <c r="P1241" s="8">
        <v>0</v>
      </c>
      <c r="Q1241" s="8">
        <v>0</v>
      </c>
      <c r="R1241" s="8">
        <v>2241060</v>
      </c>
      <c r="S1241" s="8">
        <v>1407736</v>
      </c>
      <c r="T1241" s="8">
        <v>0</v>
      </c>
    </row>
    <row r="1242" spans="1:20">
      <c r="A1242" s="1">
        <v>43937</v>
      </c>
      <c r="B1242" s="9">
        <f>nyse_gme_volume_by_exchange[[#This Row],[Off Exchange2]]/SUM(nyse_gme_volume_by_exchange[[#This Row],[NYSE National]:[LTSE]])</f>
        <v>0.48063581560777968</v>
      </c>
      <c r="C1242" s="12">
        <f>SUM(nyse_gme_volume_by_exchange[[#This Row],[NYSE National]:[LTSE]])</f>
        <v>13487684</v>
      </c>
      <c r="D1242" s="8">
        <v>158908</v>
      </c>
      <c r="E1242" s="8">
        <v>364900</v>
      </c>
      <c r="F1242" s="8">
        <v>5604</v>
      </c>
      <c r="G1242" s="8">
        <v>9216</v>
      </c>
      <c r="H1242" s="8">
        <v>185552</v>
      </c>
      <c r="I1242" s="8">
        <v>2141236</v>
      </c>
      <c r="J1242" s="8">
        <v>389608</v>
      </c>
      <c r="K1242" s="8">
        <v>210900</v>
      </c>
      <c r="L1242" s="8">
        <v>629232</v>
      </c>
      <c r="M1242" s="8">
        <v>0</v>
      </c>
      <c r="N1242" s="8">
        <v>999520</v>
      </c>
      <c r="O1242" s="8">
        <v>6482664</v>
      </c>
      <c r="P1242" s="8">
        <v>88</v>
      </c>
      <c r="Q1242" s="8">
        <v>0</v>
      </c>
      <c r="R1242" s="8">
        <v>1123208</v>
      </c>
      <c r="S1242" s="8">
        <v>787048</v>
      </c>
      <c r="T1242" s="8">
        <v>0</v>
      </c>
    </row>
    <row r="1243" spans="1:20">
      <c r="A1243" s="1">
        <v>43936</v>
      </c>
      <c r="B1243" s="9">
        <f>nyse_gme_volume_by_exchange[[#This Row],[Off Exchange2]]/SUM(nyse_gme_volume_by_exchange[[#This Row],[NYSE National]:[LTSE]])</f>
        <v>0.50310899385508034</v>
      </c>
      <c r="C1243" s="12">
        <f>SUM(nyse_gme_volume_by_exchange[[#This Row],[NYSE National]:[LTSE]])</f>
        <v>29999416</v>
      </c>
      <c r="D1243" s="8">
        <v>692096</v>
      </c>
      <c r="E1243" s="8">
        <v>533060</v>
      </c>
      <c r="F1243" s="8">
        <v>126180</v>
      </c>
      <c r="G1243" s="8">
        <v>25224</v>
      </c>
      <c r="H1243" s="8">
        <v>121736</v>
      </c>
      <c r="I1243" s="8">
        <v>4126196</v>
      </c>
      <c r="J1243" s="8">
        <v>2503328</v>
      </c>
      <c r="K1243" s="8">
        <v>440816</v>
      </c>
      <c r="L1243" s="8">
        <v>1183276</v>
      </c>
      <c r="M1243" s="8">
        <v>0</v>
      </c>
      <c r="N1243" s="8">
        <v>1627524</v>
      </c>
      <c r="O1243" s="8">
        <v>15092976</v>
      </c>
      <c r="P1243" s="8">
        <v>212</v>
      </c>
      <c r="Q1243" s="8">
        <v>0</v>
      </c>
      <c r="R1243" s="8">
        <v>2109400</v>
      </c>
      <c r="S1243" s="8">
        <v>1417392</v>
      </c>
      <c r="T1243" s="8">
        <v>0</v>
      </c>
    </row>
    <row r="1244" spans="1:20">
      <c r="A1244" s="1">
        <v>43935</v>
      </c>
      <c r="B1244" s="9">
        <f>nyse_gme_volume_by_exchange[[#This Row],[Off Exchange2]]/SUM(nyse_gme_volume_by_exchange[[#This Row],[NYSE National]:[LTSE]])</f>
        <v>0.56667165775306028</v>
      </c>
      <c r="C1244" s="12">
        <f>SUM(nyse_gme_volume_by_exchange[[#This Row],[NYSE National]:[LTSE]])</f>
        <v>54016296</v>
      </c>
      <c r="D1244" s="8">
        <v>398196</v>
      </c>
      <c r="E1244" s="8">
        <v>698208</v>
      </c>
      <c r="F1244" s="8">
        <v>387344</v>
      </c>
      <c r="G1244" s="8">
        <v>31272</v>
      </c>
      <c r="H1244" s="8">
        <v>227924</v>
      </c>
      <c r="I1244" s="8">
        <v>6890776</v>
      </c>
      <c r="J1244" s="8">
        <v>1135336</v>
      </c>
      <c r="K1244" s="8">
        <v>695456</v>
      </c>
      <c r="L1244" s="8">
        <v>2079972</v>
      </c>
      <c r="M1244" s="8">
        <v>0</v>
      </c>
      <c r="N1244" s="8">
        <v>3453212</v>
      </c>
      <c r="O1244" s="8">
        <v>30609504</v>
      </c>
      <c r="P1244" s="8">
        <v>3064</v>
      </c>
      <c r="Q1244" s="8">
        <v>0</v>
      </c>
      <c r="R1244" s="8">
        <v>3984336</v>
      </c>
      <c r="S1244" s="8">
        <v>3421696</v>
      </c>
      <c r="T1244" s="8">
        <v>0</v>
      </c>
    </row>
    <row r="1245" spans="1:20">
      <c r="A1245" s="1">
        <v>43934</v>
      </c>
      <c r="B1245" s="9">
        <f>nyse_gme_volume_by_exchange[[#This Row],[Off Exchange2]]/SUM(nyse_gme_volume_by_exchange[[#This Row],[NYSE National]:[LTSE]])</f>
        <v>0.47775652308327515</v>
      </c>
      <c r="C1245" s="12">
        <f>SUM(nyse_gme_volume_by_exchange[[#This Row],[NYSE National]:[LTSE]])</f>
        <v>27378004</v>
      </c>
      <c r="D1245" s="8">
        <v>347916</v>
      </c>
      <c r="E1245" s="8">
        <v>529400</v>
      </c>
      <c r="F1245" s="8">
        <v>185688</v>
      </c>
      <c r="G1245" s="8">
        <v>68004</v>
      </c>
      <c r="H1245" s="8">
        <v>196728</v>
      </c>
      <c r="I1245" s="8">
        <v>4923400</v>
      </c>
      <c r="J1245" s="8">
        <v>316672</v>
      </c>
      <c r="K1245" s="8">
        <v>408792</v>
      </c>
      <c r="L1245" s="8">
        <v>1270788</v>
      </c>
      <c r="M1245" s="8">
        <v>0</v>
      </c>
      <c r="N1245" s="8">
        <v>1563032</v>
      </c>
      <c r="O1245" s="8">
        <v>13080020</v>
      </c>
      <c r="P1245" s="8">
        <v>688</v>
      </c>
      <c r="Q1245" s="8">
        <v>0</v>
      </c>
      <c r="R1245" s="8">
        <v>3167472</v>
      </c>
      <c r="S1245" s="8">
        <v>1319404</v>
      </c>
      <c r="T1245" s="8">
        <v>0</v>
      </c>
    </row>
    <row r="1246" spans="1:20">
      <c r="A1246" s="1">
        <v>43930</v>
      </c>
      <c r="B1246" s="9">
        <f>nyse_gme_volume_by_exchange[[#This Row],[Off Exchange2]]/SUM(nyse_gme_volume_by_exchange[[#This Row],[NYSE National]:[LTSE]])</f>
        <v>0.36202071581318807</v>
      </c>
      <c r="C1246" s="12">
        <f>SUM(nyse_gme_volume_by_exchange[[#This Row],[NYSE National]:[LTSE]])</f>
        <v>23635664</v>
      </c>
      <c r="D1246" s="8">
        <v>333256</v>
      </c>
      <c r="E1246" s="8">
        <v>583604</v>
      </c>
      <c r="F1246" s="8">
        <v>150888</v>
      </c>
      <c r="G1246" s="8">
        <v>9660</v>
      </c>
      <c r="H1246" s="8">
        <v>340788</v>
      </c>
      <c r="I1246" s="8">
        <v>5728480</v>
      </c>
      <c r="J1246" s="8">
        <v>525100</v>
      </c>
      <c r="K1246" s="8">
        <v>308788</v>
      </c>
      <c r="L1246" s="8">
        <v>1062040</v>
      </c>
      <c r="M1246" s="8">
        <v>0</v>
      </c>
      <c r="N1246" s="8">
        <v>1515808</v>
      </c>
      <c r="O1246" s="8">
        <v>8556600</v>
      </c>
      <c r="P1246" s="8">
        <v>0</v>
      </c>
      <c r="Q1246" s="8">
        <v>0</v>
      </c>
      <c r="R1246" s="8">
        <v>3084472</v>
      </c>
      <c r="S1246" s="8">
        <v>1436180</v>
      </c>
      <c r="T1246" s="8">
        <v>0</v>
      </c>
    </row>
    <row r="1247" spans="1:20">
      <c r="A1247" s="1">
        <v>43929</v>
      </c>
      <c r="B1247" s="9">
        <f>nyse_gme_volume_by_exchange[[#This Row],[Off Exchange2]]/SUM(nyse_gme_volume_by_exchange[[#This Row],[NYSE National]:[LTSE]])</f>
        <v>0.32006484249762873</v>
      </c>
      <c r="C1247" s="12">
        <f>SUM(nyse_gme_volume_by_exchange[[#This Row],[NYSE National]:[LTSE]])</f>
        <v>11538112</v>
      </c>
      <c r="D1247" s="8">
        <v>512504</v>
      </c>
      <c r="E1247" s="8">
        <v>326268</v>
      </c>
      <c r="F1247" s="8">
        <v>21668</v>
      </c>
      <c r="G1247" s="8">
        <v>6112</v>
      </c>
      <c r="H1247" s="8">
        <v>117172</v>
      </c>
      <c r="I1247" s="8">
        <v>2333820</v>
      </c>
      <c r="J1247" s="8">
        <v>218468</v>
      </c>
      <c r="K1247" s="8">
        <v>258216</v>
      </c>
      <c r="L1247" s="8">
        <v>435628</v>
      </c>
      <c r="M1247" s="8">
        <v>0</v>
      </c>
      <c r="N1247" s="8">
        <v>1210824</v>
      </c>
      <c r="O1247" s="8">
        <v>3692944</v>
      </c>
      <c r="P1247" s="8">
        <v>40</v>
      </c>
      <c r="Q1247" s="8">
        <v>0</v>
      </c>
      <c r="R1247" s="8">
        <v>1714676</v>
      </c>
      <c r="S1247" s="8">
        <v>689772</v>
      </c>
      <c r="T1247" s="8">
        <v>0</v>
      </c>
    </row>
    <row r="1248" spans="1:20">
      <c r="A1248" s="1">
        <v>43928</v>
      </c>
      <c r="B1248" s="9">
        <f>nyse_gme_volume_by_exchange[[#This Row],[Off Exchange2]]/SUM(nyse_gme_volume_by_exchange[[#This Row],[NYSE National]:[LTSE]])</f>
        <v>0.34989613512691325</v>
      </c>
      <c r="C1248" s="12">
        <f>SUM(nyse_gme_volume_by_exchange[[#This Row],[NYSE National]:[LTSE]])</f>
        <v>11347436</v>
      </c>
      <c r="D1248" s="8">
        <v>382624</v>
      </c>
      <c r="E1248" s="8">
        <v>289668</v>
      </c>
      <c r="F1248" s="8">
        <v>3600</v>
      </c>
      <c r="G1248" s="8">
        <v>6024</v>
      </c>
      <c r="H1248" s="8">
        <v>62876</v>
      </c>
      <c r="I1248" s="8">
        <v>3133860</v>
      </c>
      <c r="J1248" s="8">
        <v>95128</v>
      </c>
      <c r="K1248" s="8">
        <v>216648</v>
      </c>
      <c r="L1248" s="8">
        <v>552540</v>
      </c>
      <c r="M1248" s="8">
        <v>0</v>
      </c>
      <c r="N1248" s="8">
        <v>785368</v>
      </c>
      <c r="O1248" s="8">
        <v>3970424</v>
      </c>
      <c r="P1248" s="8">
        <v>12</v>
      </c>
      <c r="Q1248" s="8">
        <v>0</v>
      </c>
      <c r="R1248" s="8">
        <v>1300504</v>
      </c>
      <c r="S1248" s="8">
        <v>548160</v>
      </c>
      <c r="T1248" s="8">
        <v>0</v>
      </c>
    </row>
    <row r="1249" spans="1:20">
      <c r="A1249" s="1">
        <v>43927</v>
      </c>
      <c r="B1249" s="9">
        <f>nyse_gme_volume_by_exchange[[#This Row],[Off Exchange2]]/SUM(nyse_gme_volume_by_exchange[[#This Row],[NYSE National]:[LTSE]])</f>
        <v>0.38713874147444249</v>
      </c>
      <c r="C1249" s="12">
        <f>SUM(nyse_gme_volume_by_exchange[[#This Row],[NYSE National]:[LTSE]])</f>
        <v>13362176</v>
      </c>
      <c r="D1249" s="8">
        <v>662364</v>
      </c>
      <c r="E1249" s="8">
        <v>254028</v>
      </c>
      <c r="F1249" s="8">
        <v>7000</v>
      </c>
      <c r="G1249" s="8">
        <v>1228</v>
      </c>
      <c r="H1249" s="8">
        <v>98620</v>
      </c>
      <c r="I1249" s="8">
        <v>2999784</v>
      </c>
      <c r="J1249" s="8">
        <v>113112</v>
      </c>
      <c r="K1249" s="8">
        <v>198264</v>
      </c>
      <c r="L1249" s="8">
        <v>509812</v>
      </c>
      <c r="M1249" s="8">
        <v>0</v>
      </c>
      <c r="N1249" s="8">
        <v>1175132</v>
      </c>
      <c r="O1249" s="8">
        <v>5173016</v>
      </c>
      <c r="P1249" s="8">
        <v>56</v>
      </c>
      <c r="Q1249" s="8">
        <v>0</v>
      </c>
      <c r="R1249" s="8">
        <v>1500284</v>
      </c>
      <c r="S1249" s="8">
        <v>669476</v>
      </c>
      <c r="T1249" s="8">
        <v>0</v>
      </c>
    </row>
    <row r="1250" spans="1:20">
      <c r="A1250" s="1">
        <v>43924</v>
      </c>
      <c r="B1250" s="9">
        <f>nyse_gme_volume_by_exchange[[#This Row],[Off Exchange2]]/SUM(nyse_gme_volume_by_exchange[[#This Row],[NYSE National]:[LTSE]])</f>
        <v>0.47347041488623276</v>
      </c>
      <c r="C1250" s="12">
        <f>SUM(nyse_gme_volume_by_exchange[[#This Row],[NYSE National]:[LTSE]])</f>
        <v>15323044</v>
      </c>
      <c r="D1250" s="8">
        <v>389924</v>
      </c>
      <c r="E1250" s="8">
        <v>236816</v>
      </c>
      <c r="F1250" s="8">
        <v>46296</v>
      </c>
      <c r="G1250" s="8">
        <v>18004</v>
      </c>
      <c r="H1250" s="8">
        <v>207380</v>
      </c>
      <c r="I1250" s="8">
        <v>2730424</v>
      </c>
      <c r="J1250" s="8">
        <v>178384</v>
      </c>
      <c r="K1250" s="8">
        <v>206540</v>
      </c>
      <c r="L1250" s="8">
        <v>845340</v>
      </c>
      <c r="M1250" s="8">
        <v>0</v>
      </c>
      <c r="N1250" s="8">
        <v>957748</v>
      </c>
      <c r="O1250" s="8">
        <v>7255008</v>
      </c>
      <c r="P1250" s="8">
        <v>8</v>
      </c>
      <c r="Q1250" s="8">
        <v>0</v>
      </c>
      <c r="R1250" s="8">
        <v>1487844</v>
      </c>
      <c r="S1250" s="8">
        <v>763328</v>
      </c>
      <c r="T1250" s="8">
        <v>0</v>
      </c>
    </row>
    <row r="1251" spans="1:20">
      <c r="A1251" s="1">
        <v>43923</v>
      </c>
      <c r="B1251" s="9">
        <f>nyse_gme_volume_by_exchange[[#This Row],[Off Exchange2]]/SUM(nyse_gme_volume_by_exchange[[#This Row],[NYSE National]:[LTSE]])</f>
        <v>0.51190808640716234</v>
      </c>
      <c r="C1251" s="12">
        <f>SUM(nyse_gme_volume_by_exchange[[#This Row],[NYSE National]:[LTSE]])</f>
        <v>16257356</v>
      </c>
      <c r="D1251" s="8">
        <v>459328</v>
      </c>
      <c r="E1251" s="8">
        <v>269120</v>
      </c>
      <c r="F1251" s="8">
        <v>31192</v>
      </c>
      <c r="G1251" s="8">
        <v>32080</v>
      </c>
      <c r="H1251" s="8">
        <v>135512</v>
      </c>
      <c r="I1251" s="8">
        <v>2798364</v>
      </c>
      <c r="J1251" s="8">
        <v>620204</v>
      </c>
      <c r="K1251" s="8">
        <v>282728</v>
      </c>
      <c r="L1251" s="8">
        <v>677552</v>
      </c>
      <c r="M1251" s="8">
        <v>0</v>
      </c>
      <c r="N1251" s="8">
        <v>773736</v>
      </c>
      <c r="O1251" s="8">
        <v>8322272</v>
      </c>
      <c r="P1251" s="8">
        <v>88</v>
      </c>
      <c r="Q1251" s="8">
        <v>0</v>
      </c>
      <c r="R1251" s="8">
        <v>1177644</v>
      </c>
      <c r="S1251" s="8">
        <v>677536</v>
      </c>
      <c r="T1251" s="8">
        <v>0</v>
      </c>
    </row>
    <row r="1252" spans="1:20">
      <c r="A1252" s="1">
        <v>43922</v>
      </c>
      <c r="B1252" s="9">
        <f>nyse_gme_volume_by_exchange[[#This Row],[Off Exchange2]]/SUM(nyse_gme_volume_by_exchange[[#This Row],[NYSE National]:[LTSE]])</f>
        <v>0.51844695257617324</v>
      </c>
      <c r="C1252" s="12">
        <f>SUM(nyse_gme_volume_by_exchange[[#This Row],[NYSE National]:[LTSE]])</f>
        <v>18274780</v>
      </c>
      <c r="D1252" s="8">
        <v>212156</v>
      </c>
      <c r="E1252" s="8">
        <v>248024</v>
      </c>
      <c r="F1252" s="8">
        <v>80736</v>
      </c>
      <c r="G1252" s="8">
        <v>24636</v>
      </c>
      <c r="H1252" s="8">
        <v>118892</v>
      </c>
      <c r="I1252" s="8">
        <v>3791532</v>
      </c>
      <c r="J1252" s="8">
        <v>516340</v>
      </c>
      <c r="K1252" s="8">
        <v>242244</v>
      </c>
      <c r="L1252" s="8">
        <v>729716</v>
      </c>
      <c r="M1252" s="8">
        <v>0</v>
      </c>
      <c r="N1252" s="8">
        <v>863628</v>
      </c>
      <c r="O1252" s="8">
        <v>9474504</v>
      </c>
      <c r="P1252" s="8">
        <v>0</v>
      </c>
      <c r="Q1252" s="8">
        <v>0</v>
      </c>
      <c r="R1252" s="8">
        <v>1371068</v>
      </c>
      <c r="S1252" s="8">
        <v>601304</v>
      </c>
      <c r="T1252" s="8">
        <v>0</v>
      </c>
    </row>
    <row r="1253" spans="1:20">
      <c r="A1253" s="1">
        <v>43921</v>
      </c>
      <c r="B1253" s="9">
        <f>nyse_gme_volume_by_exchange[[#This Row],[Off Exchange2]]/SUM(nyse_gme_volume_by_exchange[[#This Row],[NYSE National]:[LTSE]])</f>
        <v>0.36008483888943865</v>
      </c>
      <c r="C1253" s="12">
        <f>SUM(nyse_gme_volume_by_exchange[[#This Row],[NYSE National]:[LTSE]])</f>
        <v>9216528</v>
      </c>
      <c r="D1253" s="8">
        <v>217308</v>
      </c>
      <c r="E1253" s="8">
        <v>141156</v>
      </c>
      <c r="F1253" s="8">
        <v>7828</v>
      </c>
      <c r="G1253" s="8">
        <v>972</v>
      </c>
      <c r="H1253" s="8">
        <v>27264</v>
      </c>
      <c r="I1253" s="8">
        <v>3467388</v>
      </c>
      <c r="J1253" s="8">
        <v>247412</v>
      </c>
      <c r="K1253" s="8">
        <v>98448</v>
      </c>
      <c r="L1253" s="8">
        <v>274624</v>
      </c>
      <c r="M1253" s="8">
        <v>0</v>
      </c>
      <c r="N1253" s="8">
        <v>439944</v>
      </c>
      <c r="O1253" s="8">
        <v>3318732</v>
      </c>
      <c r="P1253" s="8">
        <v>0</v>
      </c>
      <c r="Q1253" s="8">
        <v>0</v>
      </c>
      <c r="R1253" s="8">
        <v>554696</v>
      </c>
      <c r="S1253" s="8">
        <v>420756</v>
      </c>
      <c r="T1253" s="8">
        <v>0</v>
      </c>
    </row>
    <row r="1254" spans="1:20">
      <c r="A1254" s="1">
        <v>43920</v>
      </c>
      <c r="B1254" s="9">
        <f>nyse_gme_volume_by_exchange[[#This Row],[Off Exchange2]]/SUM(nyse_gme_volume_by_exchange[[#This Row],[NYSE National]:[LTSE]])</f>
        <v>0.43177506162382473</v>
      </c>
      <c r="C1254" s="12">
        <f>SUM(nyse_gme_volume_by_exchange[[#This Row],[NYSE National]:[LTSE]])</f>
        <v>13402284</v>
      </c>
      <c r="D1254" s="8">
        <v>125884</v>
      </c>
      <c r="E1254" s="8">
        <v>417328</v>
      </c>
      <c r="F1254" s="8">
        <v>123976</v>
      </c>
      <c r="G1254" s="8">
        <v>7416</v>
      </c>
      <c r="H1254" s="8">
        <v>140616</v>
      </c>
      <c r="I1254" s="8">
        <v>2517184</v>
      </c>
      <c r="J1254" s="8">
        <v>309204</v>
      </c>
      <c r="K1254" s="8">
        <v>196272</v>
      </c>
      <c r="L1254" s="8">
        <v>699812</v>
      </c>
      <c r="M1254" s="8">
        <v>0</v>
      </c>
      <c r="N1254" s="8">
        <v>929256</v>
      </c>
      <c r="O1254" s="8">
        <v>5786772</v>
      </c>
      <c r="P1254" s="8">
        <v>16</v>
      </c>
      <c r="Q1254" s="8">
        <v>0</v>
      </c>
      <c r="R1254" s="8">
        <v>1387720</v>
      </c>
      <c r="S1254" s="8">
        <v>760828</v>
      </c>
      <c r="T1254" s="8">
        <v>0</v>
      </c>
    </row>
    <row r="1255" spans="1:20">
      <c r="A1255" s="1">
        <v>43917</v>
      </c>
      <c r="B1255" s="9">
        <f>nyse_gme_volume_by_exchange[[#This Row],[Off Exchange2]]/SUM(nyse_gme_volume_by_exchange[[#This Row],[NYSE National]:[LTSE]])</f>
        <v>0.41376942053324101</v>
      </c>
      <c r="C1255" s="12">
        <f>SUM(nyse_gme_volume_by_exchange[[#This Row],[NYSE National]:[LTSE]])</f>
        <v>28899052</v>
      </c>
      <c r="D1255" s="8">
        <v>358644</v>
      </c>
      <c r="E1255" s="8">
        <v>658648</v>
      </c>
      <c r="F1255" s="8">
        <v>219740</v>
      </c>
      <c r="G1255" s="8">
        <v>62368</v>
      </c>
      <c r="H1255" s="8">
        <v>262288</v>
      </c>
      <c r="I1255" s="8">
        <v>4598168</v>
      </c>
      <c r="J1255" s="8">
        <v>414040</v>
      </c>
      <c r="K1255" s="8">
        <v>328320</v>
      </c>
      <c r="L1255" s="8">
        <v>1702820</v>
      </c>
      <c r="M1255" s="8">
        <v>0</v>
      </c>
      <c r="N1255" s="8">
        <v>2665968</v>
      </c>
      <c r="O1255" s="8">
        <v>11957544</v>
      </c>
      <c r="P1255" s="8">
        <v>1000000</v>
      </c>
      <c r="Q1255" s="8">
        <v>0</v>
      </c>
      <c r="R1255" s="8">
        <v>2897920</v>
      </c>
      <c r="S1255" s="8">
        <v>1772584</v>
      </c>
      <c r="T1255" s="8">
        <v>0</v>
      </c>
    </row>
    <row r="1256" spans="1:20">
      <c r="A1256" s="1">
        <v>43916</v>
      </c>
      <c r="B1256" s="9">
        <f>nyse_gme_volume_by_exchange[[#This Row],[Off Exchange2]]/SUM(nyse_gme_volume_by_exchange[[#This Row],[NYSE National]:[LTSE]])</f>
        <v>0.3993080639944202</v>
      </c>
      <c r="C1256" s="12">
        <f>SUM(nyse_gme_volume_by_exchange[[#This Row],[NYSE National]:[LTSE]])</f>
        <v>24843916</v>
      </c>
      <c r="D1256" s="8">
        <v>239808</v>
      </c>
      <c r="E1256" s="8">
        <v>645604</v>
      </c>
      <c r="F1256" s="8">
        <v>105424</v>
      </c>
      <c r="G1256" s="8">
        <v>17024</v>
      </c>
      <c r="H1256" s="8">
        <v>362400</v>
      </c>
      <c r="I1256" s="8">
        <v>3253020</v>
      </c>
      <c r="J1256" s="8">
        <v>1389000</v>
      </c>
      <c r="K1256" s="8">
        <v>710792</v>
      </c>
      <c r="L1256" s="8">
        <v>2323436</v>
      </c>
      <c r="M1256" s="8">
        <v>0</v>
      </c>
      <c r="N1256" s="8">
        <v>1753864</v>
      </c>
      <c r="O1256" s="8">
        <v>9920376</v>
      </c>
      <c r="P1256" s="8">
        <v>0</v>
      </c>
      <c r="Q1256" s="8">
        <v>0</v>
      </c>
      <c r="R1256" s="8">
        <v>3136792</v>
      </c>
      <c r="S1256" s="8">
        <v>986376</v>
      </c>
      <c r="T1256" s="8">
        <v>0</v>
      </c>
    </row>
    <row r="1257" spans="1:20">
      <c r="A1257" s="1">
        <v>43915</v>
      </c>
      <c r="B1257" s="9">
        <f>nyse_gme_volume_by_exchange[[#This Row],[Off Exchange2]]/SUM(nyse_gme_volume_by_exchange[[#This Row],[NYSE National]:[LTSE]])</f>
        <v>0.37648184509218807</v>
      </c>
      <c r="C1257" s="12">
        <f>SUM(nyse_gme_volume_by_exchange[[#This Row],[NYSE National]:[LTSE]])</f>
        <v>14368236</v>
      </c>
      <c r="D1257" s="8">
        <v>430288</v>
      </c>
      <c r="E1257" s="8">
        <v>443860</v>
      </c>
      <c r="F1257" s="8">
        <v>53356</v>
      </c>
      <c r="G1257" s="8">
        <v>7404</v>
      </c>
      <c r="H1257" s="8">
        <v>68948</v>
      </c>
      <c r="I1257" s="8">
        <v>3317088</v>
      </c>
      <c r="J1257" s="8">
        <v>484956</v>
      </c>
      <c r="K1257" s="8">
        <v>175036</v>
      </c>
      <c r="L1257" s="8">
        <v>611388</v>
      </c>
      <c r="M1257" s="8">
        <v>0</v>
      </c>
      <c r="N1257" s="8">
        <v>791892</v>
      </c>
      <c r="O1257" s="8">
        <v>5409380</v>
      </c>
      <c r="P1257" s="8">
        <v>348</v>
      </c>
      <c r="Q1257" s="8">
        <v>0</v>
      </c>
      <c r="R1257" s="8">
        <v>1666636</v>
      </c>
      <c r="S1257" s="8">
        <v>907656</v>
      </c>
      <c r="T1257" s="8">
        <v>0</v>
      </c>
    </row>
    <row r="1258" spans="1:20">
      <c r="A1258" s="1">
        <v>43914</v>
      </c>
      <c r="B1258" s="9">
        <f>nyse_gme_volume_by_exchange[[#This Row],[Off Exchange2]]/SUM(nyse_gme_volume_by_exchange[[#This Row],[NYSE National]:[LTSE]])</f>
        <v>0.51142600591654686</v>
      </c>
      <c r="C1258" s="12">
        <f>SUM(nyse_gme_volume_by_exchange[[#This Row],[NYSE National]:[LTSE]])</f>
        <v>27222636</v>
      </c>
      <c r="D1258" s="8">
        <v>411628</v>
      </c>
      <c r="E1258" s="8">
        <v>615404</v>
      </c>
      <c r="F1258" s="8">
        <v>52332</v>
      </c>
      <c r="G1258" s="8">
        <v>9888</v>
      </c>
      <c r="H1258" s="8">
        <v>160084</v>
      </c>
      <c r="I1258" s="8">
        <v>5393316</v>
      </c>
      <c r="J1258" s="8">
        <v>633204</v>
      </c>
      <c r="K1258" s="8">
        <v>384916</v>
      </c>
      <c r="L1258" s="8">
        <v>757768</v>
      </c>
      <c r="M1258" s="8">
        <v>0</v>
      </c>
      <c r="N1258" s="8">
        <v>1494108</v>
      </c>
      <c r="O1258" s="8">
        <v>13922364</v>
      </c>
      <c r="P1258" s="8">
        <v>400</v>
      </c>
      <c r="Q1258" s="8">
        <v>0</v>
      </c>
      <c r="R1258" s="8">
        <v>2392300</v>
      </c>
      <c r="S1258" s="8">
        <v>994924</v>
      </c>
      <c r="T1258" s="8">
        <v>0</v>
      </c>
    </row>
    <row r="1259" spans="1:20">
      <c r="A1259" s="1">
        <v>43913</v>
      </c>
      <c r="B1259" s="9">
        <f>nyse_gme_volume_by_exchange[[#This Row],[Off Exchange2]]/SUM(nyse_gme_volume_by_exchange[[#This Row],[NYSE National]:[LTSE]])</f>
        <v>0.58212414591160988</v>
      </c>
      <c r="C1259" s="12">
        <f>SUM(nyse_gme_volume_by_exchange[[#This Row],[NYSE National]:[LTSE]])</f>
        <v>24639136</v>
      </c>
      <c r="D1259" s="8">
        <v>431284</v>
      </c>
      <c r="E1259" s="8">
        <v>475568</v>
      </c>
      <c r="F1259" s="8">
        <v>117780</v>
      </c>
      <c r="G1259" s="8">
        <v>19984</v>
      </c>
      <c r="H1259" s="8">
        <v>95396</v>
      </c>
      <c r="I1259" s="8">
        <v>3753492</v>
      </c>
      <c r="J1259" s="8">
        <v>547968</v>
      </c>
      <c r="K1259" s="8">
        <v>338440</v>
      </c>
      <c r="L1259" s="8">
        <v>681276</v>
      </c>
      <c r="M1259" s="8">
        <v>0</v>
      </c>
      <c r="N1259" s="8">
        <v>1269960</v>
      </c>
      <c r="O1259" s="8">
        <v>14343036</v>
      </c>
      <c r="P1259" s="8">
        <v>16</v>
      </c>
      <c r="Q1259" s="8">
        <v>0</v>
      </c>
      <c r="R1259" s="8">
        <v>1788216</v>
      </c>
      <c r="S1259" s="8">
        <v>776720</v>
      </c>
      <c r="T1259" s="8">
        <v>0</v>
      </c>
    </row>
    <row r="1260" spans="1:20">
      <c r="A1260" s="1">
        <v>43910</v>
      </c>
      <c r="B1260" s="9">
        <f>nyse_gme_volume_by_exchange[[#This Row],[Off Exchange2]]/SUM(nyse_gme_volume_by_exchange[[#This Row],[NYSE National]:[LTSE]])</f>
        <v>0.36630440441718709</v>
      </c>
      <c r="C1260" s="12">
        <f>SUM(nyse_gme_volume_by_exchange[[#This Row],[NYSE National]:[LTSE]])</f>
        <v>30885176</v>
      </c>
      <c r="D1260" s="8">
        <v>450236</v>
      </c>
      <c r="E1260" s="8">
        <v>384120</v>
      </c>
      <c r="F1260" s="8">
        <v>47204</v>
      </c>
      <c r="G1260" s="8">
        <v>45748</v>
      </c>
      <c r="H1260" s="8">
        <v>113696</v>
      </c>
      <c r="I1260" s="8">
        <v>13359336</v>
      </c>
      <c r="J1260" s="8">
        <v>512744</v>
      </c>
      <c r="K1260" s="8">
        <v>249840</v>
      </c>
      <c r="L1260" s="8">
        <v>735836</v>
      </c>
      <c r="M1260" s="8">
        <v>0</v>
      </c>
      <c r="N1260" s="8">
        <v>1124620</v>
      </c>
      <c r="O1260" s="8">
        <v>11313376</v>
      </c>
      <c r="P1260" s="8">
        <v>228</v>
      </c>
      <c r="Q1260" s="8">
        <v>0</v>
      </c>
      <c r="R1260" s="8">
        <v>1575328</v>
      </c>
      <c r="S1260" s="8">
        <v>972864</v>
      </c>
      <c r="T1260" s="8">
        <v>0</v>
      </c>
    </row>
    <row r="1261" spans="1:20">
      <c r="A1261" s="1">
        <v>43909</v>
      </c>
      <c r="B1261" s="9">
        <f>nyse_gme_volume_by_exchange[[#This Row],[Off Exchange2]]/SUM(nyse_gme_volume_by_exchange[[#This Row],[NYSE National]:[LTSE]])</f>
        <v>0.45609290849817813</v>
      </c>
      <c r="C1261" s="12">
        <f>SUM(nyse_gme_volume_by_exchange[[#This Row],[NYSE National]:[LTSE]])</f>
        <v>20158156</v>
      </c>
      <c r="D1261" s="8">
        <v>171556</v>
      </c>
      <c r="E1261" s="8">
        <v>356572</v>
      </c>
      <c r="F1261" s="8">
        <v>217024</v>
      </c>
      <c r="G1261" s="8">
        <v>62240</v>
      </c>
      <c r="H1261" s="8">
        <v>58380</v>
      </c>
      <c r="I1261" s="8">
        <v>3524548</v>
      </c>
      <c r="J1261" s="8">
        <v>191936</v>
      </c>
      <c r="K1261" s="8">
        <v>88640</v>
      </c>
      <c r="L1261" s="8">
        <v>698356</v>
      </c>
      <c r="M1261" s="8">
        <v>0</v>
      </c>
      <c r="N1261" s="8">
        <v>1325184</v>
      </c>
      <c r="O1261" s="8">
        <v>9193992</v>
      </c>
      <c r="P1261" s="8">
        <v>1600000</v>
      </c>
      <c r="Q1261" s="8">
        <v>0</v>
      </c>
      <c r="R1261" s="8">
        <v>1711728</v>
      </c>
      <c r="S1261" s="8">
        <v>958000</v>
      </c>
      <c r="T1261" s="8">
        <v>0</v>
      </c>
    </row>
    <row r="1262" spans="1:20">
      <c r="A1262" s="1">
        <v>43908</v>
      </c>
      <c r="B1262" s="9">
        <f>nyse_gme_volume_by_exchange[[#This Row],[Off Exchange2]]/SUM(nyse_gme_volume_by_exchange[[#This Row],[NYSE National]:[LTSE]])</f>
        <v>0.34134976253584282</v>
      </c>
      <c r="C1262" s="12">
        <f>SUM(nyse_gme_volume_by_exchange[[#This Row],[NYSE National]:[LTSE]])</f>
        <v>14606836</v>
      </c>
      <c r="D1262" s="8">
        <v>219872</v>
      </c>
      <c r="E1262" s="8">
        <v>237696</v>
      </c>
      <c r="F1262" s="8">
        <v>76472</v>
      </c>
      <c r="G1262" s="8">
        <v>43188</v>
      </c>
      <c r="H1262" s="8">
        <v>124940</v>
      </c>
      <c r="I1262" s="8">
        <v>4213324</v>
      </c>
      <c r="J1262" s="8">
        <v>439472</v>
      </c>
      <c r="K1262" s="8">
        <v>138432</v>
      </c>
      <c r="L1262" s="8">
        <v>576168</v>
      </c>
      <c r="M1262" s="8">
        <v>0</v>
      </c>
      <c r="N1262" s="8">
        <v>1023128</v>
      </c>
      <c r="O1262" s="8">
        <v>4986040</v>
      </c>
      <c r="P1262" s="8">
        <v>0</v>
      </c>
      <c r="Q1262" s="8">
        <v>0</v>
      </c>
      <c r="R1262" s="8">
        <v>1528692</v>
      </c>
      <c r="S1262" s="8">
        <v>999412</v>
      </c>
      <c r="T1262" s="8">
        <v>0</v>
      </c>
    </row>
    <row r="1263" spans="1:20">
      <c r="A1263" s="1">
        <v>43907</v>
      </c>
      <c r="B1263" s="9">
        <f>nyse_gme_volume_by_exchange[[#This Row],[Off Exchange2]]/SUM(nyse_gme_volume_by_exchange[[#This Row],[NYSE National]:[LTSE]])</f>
        <v>0.34225242195154132</v>
      </c>
      <c r="C1263" s="12">
        <f>SUM(nyse_gme_volume_by_exchange[[#This Row],[NYSE National]:[LTSE]])</f>
        <v>14248840</v>
      </c>
      <c r="D1263" s="8">
        <v>335180</v>
      </c>
      <c r="E1263" s="8">
        <v>278364</v>
      </c>
      <c r="F1263" s="8">
        <v>41984</v>
      </c>
      <c r="G1263" s="8">
        <v>69372</v>
      </c>
      <c r="H1263" s="8">
        <v>61336</v>
      </c>
      <c r="I1263" s="8">
        <v>4096424</v>
      </c>
      <c r="J1263" s="8">
        <v>399204</v>
      </c>
      <c r="K1263" s="8">
        <v>125684</v>
      </c>
      <c r="L1263" s="8">
        <v>710632</v>
      </c>
      <c r="M1263" s="8">
        <v>0</v>
      </c>
      <c r="N1263" s="8">
        <v>684428</v>
      </c>
      <c r="O1263" s="8">
        <v>4876700</v>
      </c>
      <c r="P1263" s="8">
        <v>0</v>
      </c>
      <c r="Q1263" s="8">
        <v>0</v>
      </c>
      <c r="R1263" s="8">
        <v>1509036</v>
      </c>
      <c r="S1263" s="8">
        <v>1060496</v>
      </c>
      <c r="T1263" s="8">
        <v>0</v>
      </c>
    </row>
    <row r="1264" spans="1:20">
      <c r="A1264" s="1">
        <v>43906</v>
      </c>
      <c r="B1264" s="9">
        <f>nyse_gme_volume_by_exchange[[#This Row],[Off Exchange2]]/SUM(nyse_gme_volume_by_exchange[[#This Row],[NYSE National]:[LTSE]])</f>
        <v>0.26174502990526027</v>
      </c>
      <c r="C1264" s="12">
        <f>SUM(nyse_gme_volume_by_exchange[[#This Row],[NYSE National]:[LTSE]])</f>
        <v>19458784</v>
      </c>
      <c r="D1264" s="8">
        <v>254780</v>
      </c>
      <c r="E1264" s="8">
        <v>392596</v>
      </c>
      <c r="F1264" s="8">
        <v>83564</v>
      </c>
      <c r="G1264" s="8">
        <v>113080</v>
      </c>
      <c r="H1264" s="8">
        <v>101392</v>
      </c>
      <c r="I1264" s="8">
        <v>6723556</v>
      </c>
      <c r="J1264" s="8">
        <v>748100</v>
      </c>
      <c r="K1264" s="8">
        <v>176184</v>
      </c>
      <c r="L1264" s="8">
        <v>1096176</v>
      </c>
      <c r="M1264" s="8">
        <v>0</v>
      </c>
      <c r="N1264" s="8">
        <v>1030268</v>
      </c>
      <c r="O1264" s="8">
        <v>5093240</v>
      </c>
      <c r="P1264" s="8">
        <v>24728</v>
      </c>
      <c r="Q1264" s="8">
        <v>0</v>
      </c>
      <c r="R1264" s="8">
        <v>2052400</v>
      </c>
      <c r="S1264" s="8">
        <v>1568720</v>
      </c>
      <c r="T1264" s="8">
        <v>0</v>
      </c>
    </row>
    <row r="1265" spans="1:20">
      <c r="A1265" s="1">
        <v>43903</v>
      </c>
      <c r="B1265" s="9">
        <f>nyse_gme_volume_by_exchange[[#This Row],[Off Exchange2]]/SUM(nyse_gme_volume_by_exchange[[#This Row],[NYSE National]:[LTSE]])</f>
        <v>0.3683107458843301</v>
      </c>
      <c r="C1265" s="12">
        <f>SUM(nyse_gme_volume_by_exchange[[#This Row],[NYSE National]:[LTSE]])</f>
        <v>23148844</v>
      </c>
      <c r="D1265" s="8">
        <v>489728</v>
      </c>
      <c r="E1265" s="8">
        <v>657324</v>
      </c>
      <c r="F1265" s="8">
        <v>20828</v>
      </c>
      <c r="G1265" s="8">
        <v>144940</v>
      </c>
      <c r="H1265" s="8">
        <v>402632</v>
      </c>
      <c r="I1265" s="8">
        <v>4789676</v>
      </c>
      <c r="J1265" s="8">
        <v>603628</v>
      </c>
      <c r="K1265" s="8">
        <v>460280</v>
      </c>
      <c r="L1265" s="8">
        <v>1677028</v>
      </c>
      <c r="M1265" s="8">
        <v>0</v>
      </c>
      <c r="N1265" s="8">
        <v>1366728</v>
      </c>
      <c r="O1265" s="8">
        <v>8525968</v>
      </c>
      <c r="P1265" s="8">
        <v>0</v>
      </c>
      <c r="Q1265" s="8">
        <v>0</v>
      </c>
      <c r="R1265" s="8">
        <v>2300740</v>
      </c>
      <c r="S1265" s="8">
        <v>1709344</v>
      </c>
      <c r="T1265" s="8">
        <v>0</v>
      </c>
    </row>
    <row r="1266" spans="1:20">
      <c r="A1266" s="1">
        <v>43902</v>
      </c>
      <c r="B1266" s="9">
        <f>nyse_gme_volume_by_exchange[[#This Row],[Off Exchange2]]/SUM(nyse_gme_volume_by_exchange[[#This Row],[NYSE National]:[LTSE]])</f>
        <v>0.44848979078780871</v>
      </c>
      <c r="C1266" s="12">
        <f>SUM(nyse_gme_volume_by_exchange[[#This Row],[NYSE National]:[LTSE]])</f>
        <v>20493452</v>
      </c>
      <c r="D1266" s="8">
        <v>628440</v>
      </c>
      <c r="E1266" s="8">
        <v>241840</v>
      </c>
      <c r="F1266" s="8">
        <v>19196</v>
      </c>
      <c r="G1266" s="8">
        <v>159652</v>
      </c>
      <c r="H1266" s="8">
        <v>313608</v>
      </c>
      <c r="I1266" s="8">
        <v>4125424</v>
      </c>
      <c r="J1266" s="8">
        <v>562192</v>
      </c>
      <c r="K1266" s="8">
        <v>510444</v>
      </c>
      <c r="L1266" s="8">
        <v>758208</v>
      </c>
      <c r="M1266" s="8">
        <v>0</v>
      </c>
      <c r="N1266" s="8">
        <v>1445660</v>
      </c>
      <c r="O1266" s="8">
        <v>9191104</v>
      </c>
      <c r="P1266" s="8">
        <v>0</v>
      </c>
      <c r="Q1266" s="8">
        <v>0</v>
      </c>
      <c r="R1266" s="8">
        <v>1422988</v>
      </c>
      <c r="S1266" s="8">
        <v>1114696</v>
      </c>
      <c r="T1266" s="8">
        <v>0</v>
      </c>
    </row>
    <row r="1267" spans="1:20">
      <c r="A1267" s="1">
        <v>43901</v>
      </c>
      <c r="B1267" s="9">
        <f>nyse_gme_volume_by_exchange[[#This Row],[Off Exchange2]]/SUM(nyse_gme_volume_by_exchange[[#This Row],[NYSE National]:[LTSE]])</f>
        <v>0.44057513531342968</v>
      </c>
      <c r="C1267" s="12">
        <f>SUM(nyse_gme_volume_by_exchange[[#This Row],[NYSE National]:[LTSE]])</f>
        <v>17656784</v>
      </c>
      <c r="D1267" s="8">
        <v>698108</v>
      </c>
      <c r="E1267" s="8">
        <v>492604</v>
      </c>
      <c r="F1267" s="8">
        <v>53704</v>
      </c>
      <c r="G1267" s="8">
        <v>115860</v>
      </c>
      <c r="H1267" s="8">
        <v>331752</v>
      </c>
      <c r="I1267" s="8">
        <v>3412916</v>
      </c>
      <c r="J1267" s="8">
        <v>437668</v>
      </c>
      <c r="K1267" s="8">
        <v>248148</v>
      </c>
      <c r="L1267" s="8">
        <v>641100</v>
      </c>
      <c r="M1267" s="8">
        <v>0</v>
      </c>
      <c r="N1267" s="8">
        <v>994408</v>
      </c>
      <c r="O1267" s="8">
        <v>7779140</v>
      </c>
      <c r="P1267" s="8">
        <v>400</v>
      </c>
      <c r="Q1267" s="8">
        <v>0</v>
      </c>
      <c r="R1267" s="8">
        <v>1376480</v>
      </c>
      <c r="S1267" s="8">
        <v>1074496</v>
      </c>
      <c r="T1267" s="8">
        <v>0</v>
      </c>
    </row>
    <row r="1268" spans="1:20">
      <c r="A1268" s="1">
        <v>43900</v>
      </c>
      <c r="B1268" s="9">
        <f>nyse_gme_volume_by_exchange[[#This Row],[Off Exchange2]]/SUM(nyse_gme_volume_by_exchange[[#This Row],[NYSE National]:[LTSE]])</f>
        <v>0.50990660616565042</v>
      </c>
      <c r="C1268" s="12">
        <f>SUM(nyse_gme_volume_by_exchange[[#This Row],[NYSE National]:[LTSE]])</f>
        <v>19452676</v>
      </c>
      <c r="D1268" s="8">
        <v>337892</v>
      </c>
      <c r="E1268" s="8">
        <v>274044</v>
      </c>
      <c r="F1268" s="8">
        <v>52568</v>
      </c>
      <c r="G1268" s="8">
        <v>23356</v>
      </c>
      <c r="H1268" s="8">
        <v>82556</v>
      </c>
      <c r="I1268" s="8">
        <v>3559768</v>
      </c>
      <c r="J1268" s="8">
        <v>227144</v>
      </c>
      <c r="K1268" s="8">
        <v>141804</v>
      </c>
      <c r="L1268" s="8">
        <v>751400</v>
      </c>
      <c r="M1268" s="8">
        <v>0</v>
      </c>
      <c r="N1268" s="8">
        <v>1472284</v>
      </c>
      <c r="O1268" s="8">
        <v>9919048</v>
      </c>
      <c r="P1268" s="8">
        <v>0</v>
      </c>
      <c r="Q1268" s="8">
        <v>0</v>
      </c>
      <c r="R1268" s="8">
        <v>1722656</v>
      </c>
      <c r="S1268" s="8">
        <v>888156</v>
      </c>
      <c r="T1268" s="8">
        <v>0</v>
      </c>
    </row>
    <row r="1269" spans="1:20">
      <c r="A1269" s="1">
        <v>43899</v>
      </c>
      <c r="B1269" s="9">
        <f>nyse_gme_volume_by_exchange[[#This Row],[Off Exchange2]]/SUM(nyse_gme_volume_by_exchange[[#This Row],[NYSE National]:[LTSE]])</f>
        <v>0.4177639694260839</v>
      </c>
      <c r="C1269" s="12">
        <f>SUM(nyse_gme_volume_by_exchange[[#This Row],[NYSE National]:[LTSE]])</f>
        <v>10928008</v>
      </c>
      <c r="D1269" s="8">
        <v>176152</v>
      </c>
      <c r="E1269" s="8">
        <v>144472</v>
      </c>
      <c r="F1269" s="8">
        <v>27620</v>
      </c>
      <c r="G1269" s="8">
        <v>26460</v>
      </c>
      <c r="H1269" s="8">
        <v>62896</v>
      </c>
      <c r="I1269" s="8">
        <v>2779128</v>
      </c>
      <c r="J1269" s="8">
        <v>356336</v>
      </c>
      <c r="K1269" s="8">
        <v>109556</v>
      </c>
      <c r="L1269" s="8">
        <v>504692</v>
      </c>
      <c r="M1269" s="8">
        <v>0</v>
      </c>
      <c r="N1269" s="8">
        <v>667408</v>
      </c>
      <c r="O1269" s="8">
        <v>4565328</v>
      </c>
      <c r="P1269" s="8">
        <v>1000</v>
      </c>
      <c r="Q1269" s="8">
        <v>0</v>
      </c>
      <c r="R1269" s="8">
        <v>863788</v>
      </c>
      <c r="S1269" s="8">
        <v>643172</v>
      </c>
      <c r="T1269" s="8">
        <v>0</v>
      </c>
    </row>
    <row r="1270" spans="1:20">
      <c r="A1270" s="1">
        <v>43896</v>
      </c>
      <c r="B1270" s="9">
        <f>nyse_gme_volume_by_exchange[[#This Row],[Off Exchange2]]/SUM(nyse_gme_volume_by_exchange[[#This Row],[NYSE National]:[LTSE]])</f>
        <v>0.37283497883060063</v>
      </c>
      <c r="C1270" s="12">
        <f>SUM(nyse_gme_volume_by_exchange[[#This Row],[NYSE National]:[LTSE]])</f>
        <v>8787212</v>
      </c>
      <c r="D1270" s="8">
        <v>139516</v>
      </c>
      <c r="E1270" s="8">
        <v>291456</v>
      </c>
      <c r="F1270" s="8">
        <v>49408</v>
      </c>
      <c r="G1270" s="8">
        <v>109496</v>
      </c>
      <c r="H1270" s="8">
        <v>124540</v>
      </c>
      <c r="I1270" s="8">
        <v>1755572</v>
      </c>
      <c r="J1270" s="8">
        <v>138052</v>
      </c>
      <c r="K1270" s="8">
        <v>183336</v>
      </c>
      <c r="L1270" s="8">
        <v>546380</v>
      </c>
      <c r="M1270" s="8">
        <v>0</v>
      </c>
      <c r="N1270" s="8">
        <v>874772</v>
      </c>
      <c r="O1270" s="8">
        <v>3276180</v>
      </c>
      <c r="P1270" s="8">
        <v>400</v>
      </c>
      <c r="Q1270" s="8">
        <v>0</v>
      </c>
      <c r="R1270" s="8">
        <v>718720</v>
      </c>
      <c r="S1270" s="8">
        <v>579384</v>
      </c>
      <c r="T1270" s="8">
        <v>0</v>
      </c>
    </row>
    <row r="1271" spans="1:20">
      <c r="A1271" s="1">
        <v>43895</v>
      </c>
      <c r="B1271" s="9">
        <f>nyse_gme_volume_by_exchange[[#This Row],[Off Exchange2]]/SUM(nyse_gme_volume_by_exchange[[#This Row],[NYSE National]:[LTSE]])</f>
        <v>0.47004314613708587</v>
      </c>
      <c r="C1271" s="12">
        <f>SUM(nyse_gme_volume_by_exchange[[#This Row],[NYSE National]:[LTSE]])</f>
        <v>14398508</v>
      </c>
      <c r="D1271" s="8">
        <v>225196</v>
      </c>
      <c r="E1271" s="8">
        <v>388932</v>
      </c>
      <c r="F1271" s="8">
        <v>55848</v>
      </c>
      <c r="G1271" s="8">
        <v>50532</v>
      </c>
      <c r="H1271" s="8">
        <v>171892</v>
      </c>
      <c r="I1271" s="8">
        <v>2658816</v>
      </c>
      <c r="J1271" s="8">
        <v>419768</v>
      </c>
      <c r="K1271" s="8">
        <v>263716</v>
      </c>
      <c r="L1271" s="8">
        <v>572676</v>
      </c>
      <c r="M1271" s="8">
        <v>0</v>
      </c>
      <c r="N1271" s="8">
        <v>810148</v>
      </c>
      <c r="O1271" s="8">
        <v>6767920</v>
      </c>
      <c r="P1271" s="8">
        <v>0</v>
      </c>
      <c r="Q1271" s="8">
        <v>0</v>
      </c>
      <c r="R1271" s="8">
        <v>1493976</v>
      </c>
      <c r="S1271" s="8">
        <v>519088</v>
      </c>
      <c r="T1271" s="8">
        <v>0</v>
      </c>
    </row>
    <row r="1272" spans="1:20">
      <c r="A1272" s="1">
        <v>43894</v>
      </c>
      <c r="B1272" s="9">
        <f>nyse_gme_volume_by_exchange[[#This Row],[Off Exchange2]]/SUM(nyse_gme_volume_by_exchange[[#This Row],[NYSE National]:[LTSE]])</f>
        <v>0.46554948775480437</v>
      </c>
      <c r="C1272" s="12">
        <f>SUM(nyse_gme_volume_by_exchange[[#This Row],[NYSE National]:[LTSE]])</f>
        <v>17030516</v>
      </c>
      <c r="D1272" s="8">
        <v>400992</v>
      </c>
      <c r="E1272" s="8">
        <v>278648</v>
      </c>
      <c r="F1272" s="8">
        <v>82436</v>
      </c>
      <c r="G1272" s="8">
        <v>53752</v>
      </c>
      <c r="H1272" s="8">
        <v>177180</v>
      </c>
      <c r="I1272" s="8">
        <v>2796568</v>
      </c>
      <c r="J1272" s="8">
        <v>447576</v>
      </c>
      <c r="K1272" s="8">
        <v>301472</v>
      </c>
      <c r="L1272" s="8">
        <v>660916</v>
      </c>
      <c r="M1272" s="8">
        <v>0</v>
      </c>
      <c r="N1272" s="8">
        <v>1100172</v>
      </c>
      <c r="O1272" s="8">
        <v>7928548</v>
      </c>
      <c r="P1272" s="8">
        <v>0</v>
      </c>
      <c r="Q1272" s="8">
        <v>0</v>
      </c>
      <c r="R1272" s="8">
        <v>2125800</v>
      </c>
      <c r="S1272" s="8">
        <v>676456</v>
      </c>
      <c r="T1272" s="8">
        <v>0</v>
      </c>
    </row>
    <row r="1273" spans="1:20">
      <c r="A1273" s="1">
        <v>43893</v>
      </c>
      <c r="B1273" s="9">
        <f>nyse_gme_volume_by_exchange[[#This Row],[Off Exchange2]]/SUM(nyse_gme_volume_by_exchange[[#This Row],[NYSE National]:[LTSE]])</f>
        <v>0.37185997941368226</v>
      </c>
      <c r="C1273" s="12">
        <f>SUM(nyse_gme_volume_by_exchange[[#This Row],[NYSE National]:[LTSE]])</f>
        <v>17129824</v>
      </c>
      <c r="D1273" s="8">
        <v>458912</v>
      </c>
      <c r="E1273" s="8">
        <v>299704</v>
      </c>
      <c r="F1273" s="8">
        <v>122124</v>
      </c>
      <c r="G1273" s="8">
        <v>49948</v>
      </c>
      <c r="H1273" s="8">
        <v>115404</v>
      </c>
      <c r="I1273" s="8">
        <v>3574096</v>
      </c>
      <c r="J1273" s="8">
        <v>253280</v>
      </c>
      <c r="K1273" s="8">
        <v>266320</v>
      </c>
      <c r="L1273" s="8">
        <v>858732</v>
      </c>
      <c r="M1273" s="8">
        <v>0</v>
      </c>
      <c r="N1273" s="8">
        <v>1578332</v>
      </c>
      <c r="O1273" s="8">
        <v>6369896</v>
      </c>
      <c r="P1273" s="8">
        <v>0</v>
      </c>
      <c r="Q1273" s="8">
        <v>0</v>
      </c>
      <c r="R1273" s="8">
        <v>2274716</v>
      </c>
      <c r="S1273" s="8">
        <v>908360</v>
      </c>
      <c r="T1273" s="8">
        <v>0</v>
      </c>
    </row>
    <row r="1274" spans="1:20">
      <c r="A1274" s="1">
        <v>43892</v>
      </c>
      <c r="B1274" s="9">
        <f>nyse_gme_volume_by_exchange[[#This Row],[Off Exchange2]]/SUM(nyse_gme_volume_by_exchange[[#This Row],[NYSE National]:[LTSE]])</f>
        <v>0.4546026901647785</v>
      </c>
      <c r="C1274" s="12">
        <f>SUM(nyse_gme_volume_by_exchange[[#This Row],[NYSE National]:[LTSE]])</f>
        <v>12833712</v>
      </c>
      <c r="D1274" s="8">
        <v>249660</v>
      </c>
      <c r="E1274" s="8">
        <v>249692</v>
      </c>
      <c r="F1274" s="8">
        <v>85028</v>
      </c>
      <c r="G1274" s="8">
        <v>68552</v>
      </c>
      <c r="H1274" s="8">
        <v>181320</v>
      </c>
      <c r="I1274" s="8">
        <v>2084856</v>
      </c>
      <c r="J1274" s="8">
        <v>342992</v>
      </c>
      <c r="K1274" s="8">
        <v>244672</v>
      </c>
      <c r="L1274" s="8">
        <v>478880</v>
      </c>
      <c r="M1274" s="8">
        <v>0</v>
      </c>
      <c r="N1274" s="8">
        <v>924812</v>
      </c>
      <c r="O1274" s="8">
        <v>5834240</v>
      </c>
      <c r="P1274" s="8">
        <v>0</v>
      </c>
      <c r="Q1274" s="8">
        <v>0</v>
      </c>
      <c r="R1274" s="8">
        <v>1497200</v>
      </c>
      <c r="S1274" s="8">
        <v>591808</v>
      </c>
      <c r="T1274" s="8">
        <v>0</v>
      </c>
    </row>
    <row r="1275" spans="1:20">
      <c r="A1275" s="1">
        <v>43889</v>
      </c>
      <c r="B1275" s="9">
        <f>nyse_gme_volume_by_exchange[[#This Row],[Off Exchange2]]/SUM(nyse_gme_volume_by_exchange[[#This Row],[NYSE National]:[LTSE]])</f>
        <v>0.32648075091476336</v>
      </c>
      <c r="C1275" s="12">
        <f>SUM(nyse_gme_volume_by_exchange[[#This Row],[NYSE National]:[LTSE]])</f>
        <v>18768788</v>
      </c>
      <c r="D1275" s="8">
        <v>759324</v>
      </c>
      <c r="E1275" s="8">
        <v>471200</v>
      </c>
      <c r="F1275" s="8">
        <v>191220</v>
      </c>
      <c r="G1275" s="8">
        <v>98776</v>
      </c>
      <c r="H1275" s="8">
        <v>260408</v>
      </c>
      <c r="I1275" s="8">
        <v>4299156</v>
      </c>
      <c r="J1275" s="8">
        <v>274976</v>
      </c>
      <c r="K1275" s="8">
        <v>554592</v>
      </c>
      <c r="L1275" s="8">
        <v>1134600</v>
      </c>
      <c r="M1275" s="8">
        <v>0</v>
      </c>
      <c r="N1275" s="8">
        <v>1032028</v>
      </c>
      <c r="O1275" s="8">
        <v>6127648</v>
      </c>
      <c r="P1275" s="8">
        <v>0</v>
      </c>
      <c r="Q1275" s="8">
        <v>0</v>
      </c>
      <c r="R1275" s="8">
        <v>2034112</v>
      </c>
      <c r="S1275" s="8">
        <v>1530748</v>
      </c>
      <c r="T1275" s="8">
        <v>0</v>
      </c>
    </row>
    <row r="1276" spans="1:20">
      <c r="A1276" s="1">
        <v>43888</v>
      </c>
      <c r="B1276" s="9">
        <f>nyse_gme_volume_by_exchange[[#This Row],[Off Exchange2]]/SUM(nyse_gme_volume_by_exchange[[#This Row],[NYSE National]:[LTSE]])</f>
        <v>0.37370420778042418</v>
      </c>
      <c r="C1276" s="12">
        <f>SUM(nyse_gme_volume_by_exchange[[#This Row],[NYSE National]:[LTSE]])</f>
        <v>15517920</v>
      </c>
      <c r="D1276" s="8">
        <v>546688</v>
      </c>
      <c r="E1276" s="8">
        <v>343404</v>
      </c>
      <c r="F1276" s="8">
        <v>33924</v>
      </c>
      <c r="G1276" s="8">
        <v>80008</v>
      </c>
      <c r="H1276" s="8">
        <v>210104</v>
      </c>
      <c r="I1276" s="8">
        <v>3570912</v>
      </c>
      <c r="J1276" s="8">
        <v>217488</v>
      </c>
      <c r="K1276" s="8">
        <v>444356</v>
      </c>
      <c r="L1276" s="8">
        <v>521432</v>
      </c>
      <c r="M1276" s="8">
        <v>0</v>
      </c>
      <c r="N1276" s="8">
        <v>1033864</v>
      </c>
      <c r="O1276" s="8">
        <v>5799112</v>
      </c>
      <c r="P1276" s="8">
        <v>0</v>
      </c>
      <c r="Q1276" s="8">
        <v>0</v>
      </c>
      <c r="R1276" s="8">
        <v>1757400</v>
      </c>
      <c r="S1276" s="8">
        <v>959228</v>
      </c>
      <c r="T1276" s="8">
        <v>0</v>
      </c>
    </row>
    <row r="1277" spans="1:20">
      <c r="A1277" s="1">
        <v>43887</v>
      </c>
      <c r="B1277" s="9">
        <f>nyse_gme_volume_by_exchange[[#This Row],[Off Exchange2]]/SUM(nyse_gme_volume_by_exchange[[#This Row],[NYSE National]:[LTSE]])</f>
        <v>0.38815377921568928</v>
      </c>
      <c r="C1277" s="12">
        <f>SUM(nyse_gme_volume_by_exchange[[#This Row],[NYSE National]:[LTSE]])</f>
        <v>18901488</v>
      </c>
      <c r="D1277" s="8">
        <v>534172</v>
      </c>
      <c r="E1277" s="8">
        <v>406416</v>
      </c>
      <c r="F1277" s="8">
        <v>39292</v>
      </c>
      <c r="G1277" s="8">
        <v>35396</v>
      </c>
      <c r="H1277" s="8">
        <v>291876</v>
      </c>
      <c r="I1277" s="8">
        <v>3415336</v>
      </c>
      <c r="J1277" s="8">
        <v>932320</v>
      </c>
      <c r="K1277" s="8">
        <v>300272</v>
      </c>
      <c r="L1277" s="8">
        <v>881912</v>
      </c>
      <c r="M1277" s="8">
        <v>0</v>
      </c>
      <c r="N1277" s="8">
        <v>1394716</v>
      </c>
      <c r="O1277" s="8">
        <v>7336684</v>
      </c>
      <c r="P1277" s="8">
        <v>0</v>
      </c>
      <c r="Q1277" s="8">
        <v>0</v>
      </c>
      <c r="R1277" s="8">
        <v>2237816</v>
      </c>
      <c r="S1277" s="8">
        <v>1095280</v>
      </c>
      <c r="T1277" s="8">
        <v>0</v>
      </c>
    </row>
    <row r="1278" spans="1:20">
      <c r="A1278" s="1">
        <v>43886</v>
      </c>
      <c r="B1278" s="9">
        <f>nyse_gme_volume_by_exchange[[#This Row],[Off Exchange2]]/SUM(nyse_gme_volume_by_exchange[[#This Row],[NYSE National]:[LTSE]])</f>
        <v>0.31901192367910114</v>
      </c>
      <c r="C1278" s="12">
        <f>SUM(nyse_gme_volume_by_exchange[[#This Row],[NYSE National]:[LTSE]])</f>
        <v>17791824</v>
      </c>
      <c r="D1278" s="8">
        <v>370536</v>
      </c>
      <c r="E1278" s="8">
        <v>330904</v>
      </c>
      <c r="F1278" s="8">
        <v>89752</v>
      </c>
      <c r="G1278" s="8">
        <v>82012</v>
      </c>
      <c r="H1278" s="8">
        <v>189396</v>
      </c>
      <c r="I1278" s="8">
        <v>4142176</v>
      </c>
      <c r="J1278" s="8">
        <v>215200</v>
      </c>
      <c r="K1278" s="8">
        <v>315952</v>
      </c>
      <c r="L1278" s="8">
        <v>841240</v>
      </c>
      <c r="M1278" s="8">
        <v>0</v>
      </c>
      <c r="N1278" s="8">
        <v>2028364</v>
      </c>
      <c r="O1278" s="8">
        <v>5675804</v>
      </c>
      <c r="P1278" s="8">
        <v>0</v>
      </c>
      <c r="Q1278" s="8">
        <v>0</v>
      </c>
      <c r="R1278" s="8">
        <v>2274420</v>
      </c>
      <c r="S1278" s="8">
        <v>1236068</v>
      </c>
      <c r="T1278" s="8">
        <v>0</v>
      </c>
    </row>
    <row r="1279" spans="1:20">
      <c r="A1279" s="1">
        <v>43885</v>
      </c>
      <c r="B1279" s="9">
        <f>nyse_gme_volume_by_exchange[[#This Row],[Off Exchange2]]/SUM(nyse_gme_volume_by_exchange[[#This Row],[NYSE National]:[LTSE]])</f>
        <v>0.36450887743533966</v>
      </c>
      <c r="C1279" s="12">
        <f>SUM(nyse_gme_volume_by_exchange[[#This Row],[NYSE National]:[LTSE]])</f>
        <v>14265156</v>
      </c>
      <c r="D1279" s="8">
        <v>370780</v>
      </c>
      <c r="E1279" s="8">
        <v>307868</v>
      </c>
      <c r="F1279" s="8">
        <v>51432</v>
      </c>
      <c r="G1279" s="8">
        <v>64080</v>
      </c>
      <c r="H1279" s="8">
        <v>148412</v>
      </c>
      <c r="I1279" s="8">
        <v>3273612</v>
      </c>
      <c r="J1279" s="8">
        <v>192272</v>
      </c>
      <c r="K1279" s="8">
        <v>263360</v>
      </c>
      <c r="L1279" s="8">
        <v>721292</v>
      </c>
      <c r="M1279" s="8">
        <v>0</v>
      </c>
      <c r="N1279" s="8">
        <v>1214864</v>
      </c>
      <c r="O1279" s="8">
        <v>5199776</v>
      </c>
      <c r="P1279" s="8">
        <v>0</v>
      </c>
      <c r="Q1279" s="8">
        <v>0</v>
      </c>
      <c r="R1279" s="8">
        <v>1552068</v>
      </c>
      <c r="S1279" s="8">
        <v>905340</v>
      </c>
      <c r="T1279" s="8">
        <v>0</v>
      </c>
    </row>
    <row r="1280" spans="1:20">
      <c r="A1280" s="1">
        <v>43882</v>
      </c>
      <c r="B1280" s="9">
        <f>nyse_gme_volume_by_exchange[[#This Row],[Off Exchange2]]/SUM(nyse_gme_volume_by_exchange[[#This Row],[NYSE National]:[LTSE]])</f>
        <v>0.3261073791069492</v>
      </c>
      <c r="C1280" s="12">
        <f>SUM(nyse_gme_volume_by_exchange[[#This Row],[NYSE National]:[LTSE]])</f>
        <v>6782772</v>
      </c>
      <c r="D1280" s="8">
        <v>313080</v>
      </c>
      <c r="E1280" s="8">
        <v>117716</v>
      </c>
      <c r="F1280" s="8">
        <v>24940</v>
      </c>
      <c r="G1280" s="8">
        <v>20400</v>
      </c>
      <c r="H1280" s="8">
        <v>121832</v>
      </c>
      <c r="I1280" s="8">
        <v>2009944</v>
      </c>
      <c r="J1280" s="8">
        <v>49828</v>
      </c>
      <c r="K1280" s="8">
        <v>142768</v>
      </c>
      <c r="L1280" s="8">
        <v>236076</v>
      </c>
      <c r="M1280" s="8">
        <v>0</v>
      </c>
      <c r="N1280" s="8">
        <v>502552</v>
      </c>
      <c r="O1280" s="8">
        <v>2211912</v>
      </c>
      <c r="P1280" s="8">
        <v>0</v>
      </c>
      <c r="Q1280" s="8">
        <v>0</v>
      </c>
      <c r="R1280" s="8">
        <v>603588</v>
      </c>
      <c r="S1280" s="8">
        <v>428136</v>
      </c>
      <c r="T1280" s="8">
        <v>0</v>
      </c>
    </row>
    <row r="1281" spans="1:20">
      <c r="A1281" s="1">
        <v>43881</v>
      </c>
      <c r="B1281" s="9">
        <f>nyse_gme_volume_by_exchange[[#This Row],[Off Exchange2]]/SUM(nyse_gme_volume_by_exchange[[#This Row],[NYSE National]:[LTSE]])</f>
        <v>0.3264415386909772</v>
      </c>
      <c r="C1281" s="12">
        <f>SUM(nyse_gme_volume_by_exchange[[#This Row],[NYSE National]:[LTSE]])</f>
        <v>6249364</v>
      </c>
      <c r="D1281" s="8">
        <v>305676</v>
      </c>
      <c r="E1281" s="8">
        <v>118008</v>
      </c>
      <c r="F1281" s="8">
        <v>15932</v>
      </c>
      <c r="G1281" s="8">
        <v>15268</v>
      </c>
      <c r="H1281" s="8">
        <v>107164</v>
      </c>
      <c r="I1281" s="8">
        <v>1258812</v>
      </c>
      <c r="J1281" s="8">
        <v>151284</v>
      </c>
      <c r="K1281" s="8">
        <v>113692</v>
      </c>
      <c r="L1281" s="8">
        <v>328640</v>
      </c>
      <c r="M1281" s="8">
        <v>0</v>
      </c>
      <c r="N1281" s="8">
        <v>595092</v>
      </c>
      <c r="O1281" s="8">
        <v>2040052</v>
      </c>
      <c r="P1281" s="8">
        <v>0</v>
      </c>
      <c r="Q1281" s="8">
        <v>0</v>
      </c>
      <c r="R1281" s="8">
        <v>725372</v>
      </c>
      <c r="S1281" s="8">
        <v>474372</v>
      </c>
      <c r="T1281" s="8">
        <v>0</v>
      </c>
    </row>
    <row r="1282" spans="1:20">
      <c r="A1282" s="1">
        <v>43880</v>
      </c>
      <c r="B1282" s="9">
        <f>nyse_gme_volume_by_exchange[[#This Row],[Off Exchange2]]/SUM(nyse_gme_volume_by_exchange[[#This Row],[NYSE National]:[LTSE]])</f>
        <v>0.35645476519922936</v>
      </c>
      <c r="C1282" s="12">
        <f>SUM(nyse_gme_volume_by_exchange[[#This Row],[NYSE National]:[LTSE]])</f>
        <v>10372368</v>
      </c>
      <c r="D1282" s="8">
        <v>331204</v>
      </c>
      <c r="E1282" s="8">
        <v>317052</v>
      </c>
      <c r="F1282" s="8">
        <v>17256</v>
      </c>
      <c r="G1282" s="8">
        <v>28284</v>
      </c>
      <c r="H1282" s="8">
        <v>264404</v>
      </c>
      <c r="I1282" s="8">
        <v>2139356</v>
      </c>
      <c r="J1282" s="8">
        <v>215028</v>
      </c>
      <c r="K1282" s="8">
        <v>287980</v>
      </c>
      <c r="L1282" s="8">
        <v>562576</v>
      </c>
      <c r="M1282" s="8">
        <v>0</v>
      </c>
      <c r="N1282" s="8">
        <v>659852</v>
      </c>
      <c r="O1282" s="8">
        <v>3697280</v>
      </c>
      <c r="P1282" s="8">
        <v>0</v>
      </c>
      <c r="Q1282" s="8">
        <v>0</v>
      </c>
      <c r="R1282" s="8">
        <v>1161752</v>
      </c>
      <c r="S1282" s="8">
        <v>690344</v>
      </c>
      <c r="T1282" s="8">
        <v>0</v>
      </c>
    </row>
    <row r="1283" spans="1:20">
      <c r="A1283" s="1">
        <v>43879</v>
      </c>
      <c r="B1283" s="9">
        <f>nyse_gme_volume_by_exchange[[#This Row],[Off Exchange2]]/SUM(nyse_gme_volume_by_exchange[[#This Row],[NYSE National]:[LTSE]])</f>
        <v>0.28381479573620277</v>
      </c>
      <c r="C1283" s="12">
        <f>SUM(nyse_gme_volume_by_exchange[[#This Row],[NYSE National]:[LTSE]])</f>
        <v>5870448</v>
      </c>
      <c r="D1283" s="8">
        <v>221988</v>
      </c>
      <c r="E1283" s="8">
        <v>124796</v>
      </c>
      <c r="F1283" s="8">
        <v>11304</v>
      </c>
      <c r="G1283" s="8">
        <v>15624</v>
      </c>
      <c r="H1283" s="8">
        <v>43348</v>
      </c>
      <c r="I1283" s="8">
        <v>1582796</v>
      </c>
      <c r="J1283" s="8">
        <v>164316</v>
      </c>
      <c r="K1283" s="8">
        <v>117344</v>
      </c>
      <c r="L1283" s="8">
        <v>261732</v>
      </c>
      <c r="M1283" s="8">
        <v>0</v>
      </c>
      <c r="N1283" s="8">
        <v>529228</v>
      </c>
      <c r="O1283" s="8">
        <v>1666120</v>
      </c>
      <c r="P1283" s="8">
        <v>0</v>
      </c>
      <c r="Q1283" s="8">
        <v>0</v>
      </c>
      <c r="R1283" s="8">
        <v>785220</v>
      </c>
      <c r="S1283" s="8">
        <v>346632</v>
      </c>
      <c r="T1283" s="8">
        <v>0</v>
      </c>
    </row>
    <row r="1284" spans="1:20">
      <c r="A1284" s="1">
        <v>43875</v>
      </c>
      <c r="B1284" s="9">
        <f>nyse_gme_volume_by_exchange[[#This Row],[Off Exchange2]]/SUM(nyse_gme_volume_by_exchange[[#This Row],[NYSE National]:[LTSE]])</f>
        <v>0.40146399100248947</v>
      </c>
      <c r="C1284" s="12">
        <f>SUM(nyse_gme_volume_by_exchange[[#This Row],[NYSE National]:[LTSE]])</f>
        <v>6330640</v>
      </c>
      <c r="D1284" s="8">
        <v>202820</v>
      </c>
      <c r="E1284" s="8">
        <v>174424</v>
      </c>
      <c r="F1284" s="8">
        <v>24708</v>
      </c>
      <c r="G1284" s="8">
        <v>23208</v>
      </c>
      <c r="H1284" s="8">
        <v>59224</v>
      </c>
      <c r="I1284" s="8">
        <v>1544024</v>
      </c>
      <c r="J1284" s="8">
        <v>100624</v>
      </c>
      <c r="K1284" s="8">
        <v>184668</v>
      </c>
      <c r="L1284" s="8">
        <v>269992</v>
      </c>
      <c r="M1284" s="8">
        <v>0</v>
      </c>
      <c r="N1284" s="8">
        <v>265260</v>
      </c>
      <c r="O1284" s="8">
        <v>2541524</v>
      </c>
      <c r="P1284" s="8">
        <v>0</v>
      </c>
      <c r="Q1284" s="8">
        <v>0</v>
      </c>
      <c r="R1284" s="8">
        <v>635132</v>
      </c>
      <c r="S1284" s="8">
        <v>305032</v>
      </c>
      <c r="T1284" s="8">
        <v>0</v>
      </c>
    </row>
    <row r="1285" spans="1:20">
      <c r="A1285" s="1">
        <v>43874</v>
      </c>
      <c r="B1285" s="9">
        <f>nyse_gme_volume_by_exchange[[#This Row],[Off Exchange2]]/SUM(nyse_gme_volume_by_exchange[[#This Row],[NYSE National]:[LTSE]])</f>
        <v>0.34654101253162689</v>
      </c>
      <c r="C1285" s="12">
        <f>SUM(nyse_gme_volume_by_exchange[[#This Row],[NYSE National]:[LTSE]])</f>
        <v>8326772</v>
      </c>
      <c r="D1285" s="8">
        <v>339380</v>
      </c>
      <c r="E1285" s="8">
        <v>211868</v>
      </c>
      <c r="F1285" s="8">
        <v>20332</v>
      </c>
      <c r="G1285" s="8">
        <v>38884</v>
      </c>
      <c r="H1285" s="8">
        <v>111088</v>
      </c>
      <c r="I1285" s="8">
        <v>2236832</v>
      </c>
      <c r="J1285" s="8">
        <v>96792</v>
      </c>
      <c r="K1285" s="8">
        <v>205200</v>
      </c>
      <c r="L1285" s="8">
        <v>265020</v>
      </c>
      <c r="M1285" s="8">
        <v>0</v>
      </c>
      <c r="N1285" s="8">
        <v>563212</v>
      </c>
      <c r="O1285" s="8">
        <v>2885568</v>
      </c>
      <c r="P1285" s="8">
        <v>0</v>
      </c>
      <c r="Q1285" s="8">
        <v>0</v>
      </c>
      <c r="R1285" s="8">
        <v>856824</v>
      </c>
      <c r="S1285" s="8">
        <v>495772</v>
      </c>
      <c r="T1285" s="8">
        <v>0</v>
      </c>
    </row>
    <row r="1286" spans="1:20">
      <c r="A1286" s="1">
        <v>43873</v>
      </c>
      <c r="B1286" s="9">
        <f>nyse_gme_volume_by_exchange[[#This Row],[Off Exchange2]]/SUM(nyse_gme_volume_by_exchange[[#This Row],[NYSE National]:[LTSE]])</f>
        <v>0.37750663609788315</v>
      </c>
      <c r="C1286" s="12">
        <f>SUM(nyse_gme_volume_by_exchange[[#This Row],[NYSE National]:[LTSE]])</f>
        <v>19282416</v>
      </c>
      <c r="D1286" s="8">
        <v>363072</v>
      </c>
      <c r="E1286" s="8">
        <v>301504</v>
      </c>
      <c r="F1286" s="8">
        <v>122984</v>
      </c>
      <c r="G1286" s="8">
        <v>72996</v>
      </c>
      <c r="H1286" s="8">
        <v>138176</v>
      </c>
      <c r="I1286" s="8">
        <v>3726804</v>
      </c>
      <c r="J1286" s="8">
        <v>555980</v>
      </c>
      <c r="K1286" s="8">
        <v>347204</v>
      </c>
      <c r="L1286" s="8">
        <v>1045996</v>
      </c>
      <c r="M1286" s="8">
        <v>0</v>
      </c>
      <c r="N1286" s="8">
        <v>940992</v>
      </c>
      <c r="O1286" s="8">
        <v>7279240</v>
      </c>
      <c r="P1286" s="8">
        <v>0</v>
      </c>
      <c r="Q1286" s="8">
        <v>0</v>
      </c>
      <c r="R1286" s="8">
        <v>2774572</v>
      </c>
      <c r="S1286" s="8">
        <v>1612896</v>
      </c>
      <c r="T1286" s="8">
        <v>0</v>
      </c>
    </row>
    <row r="1287" spans="1:20">
      <c r="A1287" s="1">
        <v>43872</v>
      </c>
      <c r="B1287" s="9">
        <f>nyse_gme_volume_by_exchange[[#This Row],[Off Exchange2]]/SUM(nyse_gme_volume_by_exchange[[#This Row],[NYSE National]:[LTSE]])</f>
        <v>0.25392361925527296</v>
      </c>
      <c r="C1287" s="12">
        <f>SUM(nyse_gme_volume_by_exchange[[#This Row],[NYSE National]:[LTSE]])</f>
        <v>13660092</v>
      </c>
      <c r="D1287" s="8">
        <v>395816</v>
      </c>
      <c r="E1287" s="8">
        <v>284564</v>
      </c>
      <c r="F1287" s="8">
        <v>62196</v>
      </c>
      <c r="G1287" s="8">
        <v>39492</v>
      </c>
      <c r="H1287" s="8">
        <v>258976</v>
      </c>
      <c r="I1287" s="8">
        <v>4334788</v>
      </c>
      <c r="J1287" s="8">
        <v>223416</v>
      </c>
      <c r="K1287" s="8">
        <v>317512</v>
      </c>
      <c r="L1287" s="8">
        <v>659316</v>
      </c>
      <c r="M1287" s="8">
        <v>0</v>
      </c>
      <c r="N1287" s="8">
        <v>664356</v>
      </c>
      <c r="O1287" s="8">
        <v>3468620</v>
      </c>
      <c r="P1287" s="8">
        <v>0</v>
      </c>
      <c r="Q1287" s="8">
        <v>0</v>
      </c>
      <c r="R1287" s="8">
        <v>1801176</v>
      </c>
      <c r="S1287" s="8">
        <v>1149864</v>
      </c>
      <c r="T1287" s="8">
        <v>0</v>
      </c>
    </row>
    <row r="1288" spans="1:20">
      <c r="A1288" s="1">
        <v>43871</v>
      </c>
      <c r="B1288" s="9">
        <f>nyse_gme_volume_by_exchange[[#This Row],[Off Exchange2]]/SUM(nyse_gme_volume_by_exchange[[#This Row],[NYSE National]:[LTSE]])</f>
        <v>0.38355739668323346</v>
      </c>
      <c r="C1288" s="12">
        <f>SUM(nyse_gme_volume_by_exchange[[#This Row],[NYSE National]:[LTSE]])</f>
        <v>11108168</v>
      </c>
      <c r="D1288" s="8">
        <v>208152</v>
      </c>
      <c r="E1288" s="8">
        <v>243280</v>
      </c>
      <c r="F1288" s="8">
        <v>29292</v>
      </c>
      <c r="G1288" s="8">
        <v>28224</v>
      </c>
      <c r="H1288" s="8">
        <v>99452</v>
      </c>
      <c r="I1288" s="8">
        <v>2228408</v>
      </c>
      <c r="J1288" s="8">
        <v>310176</v>
      </c>
      <c r="K1288" s="8">
        <v>186732</v>
      </c>
      <c r="L1288" s="8">
        <v>570824</v>
      </c>
      <c r="M1288" s="8">
        <v>0</v>
      </c>
      <c r="N1288" s="8">
        <v>676568</v>
      </c>
      <c r="O1288" s="8">
        <v>4260620</v>
      </c>
      <c r="P1288" s="8">
        <v>0</v>
      </c>
      <c r="Q1288" s="8">
        <v>0</v>
      </c>
      <c r="R1288" s="8">
        <v>1311792</v>
      </c>
      <c r="S1288" s="8">
        <v>954648</v>
      </c>
      <c r="T1288" s="8">
        <v>0</v>
      </c>
    </row>
    <row r="1289" spans="1:20">
      <c r="A1289" s="1">
        <v>43868</v>
      </c>
      <c r="B1289" s="9">
        <f>nyse_gme_volume_by_exchange[[#This Row],[Off Exchange2]]/SUM(nyse_gme_volume_by_exchange[[#This Row],[NYSE National]:[LTSE]])</f>
        <v>0.38700629147778803</v>
      </c>
      <c r="C1289" s="12">
        <f>SUM(nyse_gme_volume_by_exchange[[#This Row],[NYSE National]:[LTSE]])</f>
        <v>10969124</v>
      </c>
      <c r="D1289" s="8">
        <v>450032</v>
      </c>
      <c r="E1289" s="8">
        <v>210668</v>
      </c>
      <c r="F1289" s="8">
        <v>48124</v>
      </c>
      <c r="G1289" s="8">
        <v>52964</v>
      </c>
      <c r="H1289" s="8">
        <v>89416</v>
      </c>
      <c r="I1289" s="8">
        <v>2266172</v>
      </c>
      <c r="J1289" s="8">
        <v>694800</v>
      </c>
      <c r="K1289" s="8">
        <v>271832</v>
      </c>
      <c r="L1289" s="8">
        <v>435856</v>
      </c>
      <c r="M1289" s="8">
        <v>0</v>
      </c>
      <c r="N1289" s="8">
        <v>620628</v>
      </c>
      <c r="O1289" s="8">
        <v>4245120</v>
      </c>
      <c r="P1289" s="8">
        <v>0</v>
      </c>
      <c r="Q1289" s="8">
        <v>0</v>
      </c>
      <c r="R1289" s="8">
        <v>1060448</v>
      </c>
      <c r="S1289" s="8">
        <v>523064</v>
      </c>
      <c r="T1289" s="8">
        <v>0</v>
      </c>
    </row>
    <row r="1290" spans="1:20">
      <c r="A1290" s="1">
        <v>43867</v>
      </c>
      <c r="B1290" s="9">
        <f>nyse_gme_volume_by_exchange[[#This Row],[Off Exchange2]]/SUM(nyse_gme_volume_by_exchange[[#This Row],[NYSE National]:[LTSE]])</f>
        <v>0.3483572501676816</v>
      </c>
      <c r="C1290" s="12">
        <f>SUM(nyse_gme_volume_by_exchange[[#This Row],[NYSE National]:[LTSE]])</f>
        <v>6041212</v>
      </c>
      <c r="D1290" s="8">
        <v>166408</v>
      </c>
      <c r="E1290" s="8">
        <v>159944</v>
      </c>
      <c r="F1290" s="8">
        <v>10816</v>
      </c>
      <c r="G1290" s="8">
        <v>24444</v>
      </c>
      <c r="H1290" s="8">
        <v>83780</v>
      </c>
      <c r="I1290" s="8">
        <v>1434196</v>
      </c>
      <c r="J1290" s="8">
        <v>72092</v>
      </c>
      <c r="K1290" s="8">
        <v>167472</v>
      </c>
      <c r="L1290" s="8">
        <v>372912</v>
      </c>
      <c r="M1290" s="8">
        <v>0</v>
      </c>
      <c r="N1290" s="8">
        <v>414008</v>
      </c>
      <c r="O1290" s="8">
        <v>2104500</v>
      </c>
      <c r="P1290" s="8">
        <v>0</v>
      </c>
      <c r="Q1290" s="8">
        <v>0</v>
      </c>
      <c r="R1290" s="8">
        <v>630644</v>
      </c>
      <c r="S1290" s="8">
        <v>399996</v>
      </c>
      <c r="T1290" s="8">
        <v>0</v>
      </c>
    </row>
    <row r="1291" spans="1:20">
      <c r="A1291" s="1">
        <v>43866</v>
      </c>
      <c r="B1291" s="9">
        <f>nyse_gme_volume_by_exchange[[#This Row],[Off Exchange2]]/SUM(nyse_gme_volume_by_exchange[[#This Row],[NYSE National]:[LTSE]])</f>
        <v>0.28254184202576954</v>
      </c>
      <c r="C1291" s="12">
        <f>SUM(nyse_gme_volume_by_exchange[[#This Row],[NYSE National]:[LTSE]])</f>
        <v>10566888</v>
      </c>
      <c r="D1291" s="8">
        <v>422712</v>
      </c>
      <c r="E1291" s="8">
        <v>394696</v>
      </c>
      <c r="F1291" s="8">
        <v>44656</v>
      </c>
      <c r="G1291" s="8">
        <v>56400</v>
      </c>
      <c r="H1291" s="8">
        <v>170828</v>
      </c>
      <c r="I1291" s="8">
        <v>2920112</v>
      </c>
      <c r="J1291" s="8">
        <v>276280</v>
      </c>
      <c r="K1291" s="8">
        <v>252112</v>
      </c>
      <c r="L1291" s="8">
        <v>625732</v>
      </c>
      <c r="M1291" s="8">
        <v>0</v>
      </c>
      <c r="N1291" s="8">
        <v>626160</v>
      </c>
      <c r="O1291" s="8">
        <v>2985588</v>
      </c>
      <c r="P1291" s="8">
        <v>0</v>
      </c>
      <c r="Q1291" s="8">
        <v>0</v>
      </c>
      <c r="R1291" s="8">
        <v>1087940</v>
      </c>
      <c r="S1291" s="8">
        <v>703672</v>
      </c>
      <c r="T1291" s="8">
        <v>0</v>
      </c>
    </row>
    <row r="1292" spans="1:20">
      <c r="A1292" s="1">
        <v>43865</v>
      </c>
      <c r="B1292" s="9">
        <f>nyse_gme_volume_by_exchange[[#This Row],[Off Exchange2]]/SUM(nyse_gme_volume_by_exchange[[#This Row],[NYSE National]:[LTSE]])</f>
        <v>0.35495827885068487</v>
      </c>
      <c r="C1292" s="12">
        <f>SUM(nyse_gme_volume_by_exchange[[#This Row],[NYSE National]:[LTSE]])</f>
        <v>14252244</v>
      </c>
      <c r="D1292" s="8">
        <v>460652</v>
      </c>
      <c r="E1292" s="8">
        <v>402104</v>
      </c>
      <c r="F1292" s="8">
        <v>70444</v>
      </c>
      <c r="G1292" s="8">
        <v>21720</v>
      </c>
      <c r="H1292" s="8">
        <v>188372</v>
      </c>
      <c r="I1292" s="8">
        <v>3942460</v>
      </c>
      <c r="J1292" s="8">
        <v>410244</v>
      </c>
      <c r="K1292" s="8">
        <v>298828</v>
      </c>
      <c r="L1292" s="8">
        <v>800996</v>
      </c>
      <c r="M1292" s="8">
        <v>0</v>
      </c>
      <c r="N1292" s="8">
        <v>734416</v>
      </c>
      <c r="O1292" s="8">
        <v>5058952</v>
      </c>
      <c r="P1292" s="8">
        <v>0</v>
      </c>
      <c r="Q1292" s="8">
        <v>0</v>
      </c>
      <c r="R1292" s="8">
        <v>1238920</v>
      </c>
      <c r="S1292" s="8">
        <v>624136</v>
      </c>
      <c r="T1292" s="8">
        <v>0</v>
      </c>
    </row>
    <row r="1293" spans="1:20">
      <c r="A1293" s="1">
        <v>43864</v>
      </c>
      <c r="B1293" s="9">
        <f>nyse_gme_volume_by_exchange[[#This Row],[Off Exchange2]]/SUM(nyse_gme_volume_by_exchange[[#This Row],[NYSE National]:[LTSE]])</f>
        <v>0.30501150183175491</v>
      </c>
      <c r="C1293" s="12">
        <f>SUM(nyse_gme_volume_by_exchange[[#This Row],[NYSE National]:[LTSE]])</f>
        <v>8104796</v>
      </c>
      <c r="D1293" s="8">
        <v>185456</v>
      </c>
      <c r="E1293" s="8">
        <v>230516</v>
      </c>
      <c r="F1293" s="8">
        <v>37628</v>
      </c>
      <c r="G1293" s="8">
        <v>19252</v>
      </c>
      <c r="H1293" s="8">
        <v>110680</v>
      </c>
      <c r="I1293" s="8">
        <v>2727456</v>
      </c>
      <c r="J1293" s="8">
        <v>114784</v>
      </c>
      <c r="K1293" s="8">
        <v>280028</v>
      </c>
      <c r="L1293" s="8">
        <v>361740</v>
      </c>
      <c r="M1293" s="8">
        <v>0</v>
      </c>
      <c r="N1293" s="8">
        <v>408660</v>
      </c>
      <c r="O1293" s="8">
        <v>2472056</v>
      </c>
      <c r="P1293" s="8">
        <v>0</v>
      </c>
      <c r="Q1293" s="8">
        <v>0</v>
      </c>
      <c r="R1293" s="8">
        <v>827128</v>
      </c>
      <c r="S1293" s="8">
        <v>329412</v>
      </c>
      <c r="T1293" s="8">
        <v>0</v>
      </c>
    </row>
    <row r="1294" spans="1:20">
      <c r="A1294" s="1">
        <v>43861</v>
      </c>
      <c r="B1294" s="9">
        <f>nyse_gme_volume_by_exchange[[#This Row],[Off Exchange2]]/SUM(nyse_gme_volume_by_exchange[[#This Row],[NYSE National]:[LTSE]])</f>
        <v>0.3442445510767822</v>
      </c>
      <c r="C1294" s="12">
        <f>SUM(nyse_gme_volume_by_exchange[[#This Row],[NYSE National]:[LTSE]])</f>
        <v>11567056</v>
      </c>
      <c r="D1294" s="8">
        <v>384312</v>
      </c>
      <c r="E1294" s="8">
        <v>343008</v>
      </c>
      <c r="F1294" s="8">
        <v>36932</v>
      </c>
      <c r="G1294" s="8">
        <v>6000</v>
      </c>
      <c r="H1294" s="8">
        <v>183976</v>
      </c>
      <c r="I1294" s="8">
        <v>2911260</v>
      </c>
      <c r="J1294" s="8">
        <v>216016</v>
      </c>
      <c r="K1294" s="8">
        <v>274948</v>
      </c>
      <c r="L1294" s="8">
        <v>717220</v>
      </c>
      <c r="M1294" s="8">
        <v>0</v>
      </c>
      <c r="N1294" s="8">
        <v>711792</v>
      </c>
      <c r="O1294" s="8">
        <v>3981896</v>
      </c>
      <c r="P1294" s="8">
        <v>0</v>
      </c>
      <c r="Q1294" s="8">
        <v>0</v>
      </c>
      <c r="R1294" s="8">
        <v>1212324</v>
      </c>
      <c r="S1294" s="8">
        <v>587372</v>
      </c>
      <c r="T1294" s="8">
        <v>0</v>
      </c>
    </row>
    <row r="1295" spans="1:20">
      <c r="A1295" s="1">
        <v>43860</v>
      </c>
      <c r="B1295" s="9">
        <f>nyse_gme_volume_by_exchange[[#This Row],[Off Exchange2]]/SUM(nyse_gme_volume_by_exchange[[#This Row],[NYSE National]:[LTSE]])</f>
        <v>0.40246307204530629</v>
      </c>
      <c r="C1295" s="12">
        <f>SUM(nyse_gme_volume_by_exchange[[#This Row],[NYSE National]:[LTSE]])</f>
        <v>12026932</v>
      </c>
      <c r="D1295" s="8">
        <v>355360</v>
      </c>
      <c r="E1295" s="8">
        <v>446116</v>
      </c>
      <c r="F1295" s="8">
        <v>94636</v>
      </c>
      <c r="G1295" s="8">
        <v>7700</v>
      </c>
      <c r="H1295" s="8">
        <v>230652</v>
      </c>
      <c r="I1295" s="8">
        <v>2306772</v>
      </c>
      <c r="J1295" s="8">
        <v>347564</v>
      </c>
      <c r="K1295" s="8">
        <v>273240</v>
      </c>
      <c r="L1295" s="8">
        <v>743684</v>
      </c>
      <c r="M1295" s="8">
        <v>0</v>
      </c>
      <c r="N1295" s="8">
        <v>562768</v>
      </c>
      <c r="O1295" s="8">
        <v>4840396</v>
      </c>
      <c r="P1295" s="8">
        <v>84</v>
      </c>
      <c r="Q1295" s="8">
        <v>0</v>
      </c>
      <c r="R1295" s="8">
        <v>1202928</v>
      </c>
      <c r="S1295" s="8">
        <v>615032</v>
      </c>
      <c r="T1295" s="8">
        <v>0</v>
      </c>
    </row>
    <row r="1296" spans="1:20">
      <c r="A1296" s="1">
        <v>43859</v>
      </c>
      <c r="B1296" s="9">
        <f>nyse_gme_volume_by_exchange[[#This Row],[Off Exchange2]]/SUM(nyse_gme_volume_by_exchange[[#This Row],[NYSE National]:[LTSE]])</f>
        <v>0.35358444166623187</v>
      </c>
      <c r="C1296" s="12">
        <f>SUM(nyse_gme_volume_by_exchange[[#This Row],[NYSE National]:[LTSE]])</f>
        <v>6210228</v>
      </c>
      <c r="D1296" s="8">
        <v>310312</v>
      </c>
      <c r="E1296" s="8">
        <v>168076</v>
      </c>
      <c r="F1296" s="8">
        <v>12364</v>
      </c>
      <c r="G1296" s="8">
        <v>4000</v>
      </c>
      <c r="H1296" s="8">
        <v>79424</v>
      </c>
      <c r="I1296" s="8">
        <v>1707848</v>
      </c>
      <c r="J1296" s="8">
        <v>136912</v>
      </c>
      <c r="K1296" s="8">
        <v>142680</v>
      </c>
      <c r="L1296" s="8">
        <v>186000</v>
      </c>
      <c r="M1296" s="8">
        <v>0</v>
      </c>
      <c r="N1296" s="8">
        <v>360052</v>
      </c>
      <c r="O1296" s="8">
        <v>2195840</v>
      </c>
      <c r="P1296" s="8">
        <v>4</v>
      </c>
      <c r="Q1296" s="8">
        <v>0</v>
      </c>
      <c r="R1296" s="8">
        <v>636224</v>
      </c>
      <c r="S1296" s="8">
        <v>270492</v>
      </c>
      <c r="T1296" s="8">
        <v>0</v>
      </c>
    </row>
    <row r="1297" spans="1:20">
      <c r="A1297" s="1">
        <v>43858</v>
      </c>
      <c r="B1297" s="9">
        <f>nyse_gme_volume_by_exchange[[#This Row],[Off Exchange2]]/SUM(nyse_gme_volume_by_exchange[[#This Row],[NYSE National]:[LTSE]])</f>
        <v>0.43165157375324953</v>
      </c>
      <c r="C1297" s="12">
        <f>SUM(nyse_gme_volume_by_exchange[[#This Row],[NYSE National]:[LTSE]])</f>
        <v>8579744</v>
      </c>
      <c r="D1297" s="8">
        <v>256596</v>
      </c>
      <c r="E1297" s="8">
        <v>225112</v>
      </c>
      <c r="F1297" s="8">
        <v>35440</v>
      </c>
      <c r="G1297" s="8">
        <v>10400</v>
      </c>
      <c r="H1297" s="8">
        <v>195136</v>
      </c>
      <c r="I1297" s="8">
        <v>1941244</v>
      </c>
      <c r="J1297" s="8">
        <v>269736</v>
      </c>
      <c r="K1297" s="8">
        <v>219160</v>
      </c>
      <c r="L1297" s="8">
        <v>342504</v>
      </c>
      <c r="M1297" s="8">
        <v>0</v>
      </c>
      <c r="N1297" s="8">
        <v>246904</v>
      </c>
      <c r="O1297" s="8">
        <v>3703460</v>
      </c>
      <c r="P1297" s="8">
        <v>0</v>
      </c>
      <c r="Q1297" s="8">
        <v>0</v>
      </c>
      <c r="R1297" s="8">
        <v>684180</v>
      </c>
      <c r="S1297" s="8">
        <v>449872</v>
      </c>
      <c r="T1297" s="8">
        <v>0</v>
      </c>
    </row>
    <row r="1298" spans="1:20">
      <c r="A1298" s="1">
        <v>43857</v>
      </c>
      <c r="B1298" s="9">
        <f>nyse_gme_volume_by_exchange[[#This Row],[Off Exchange2]]/SUM(nyse_gme_volume_by_exchange[[#This Row],[NYSE National]:[LTSE]])</f>
        <v>0.27517990356151578</v>
      </c>
      <c r="C1298" s="12">
        <f>SUM(nyse_gme_volume_by_exchange[[#This Row],[NYSE National]:[LTSE]])</f>
        <v>8491216</v>
      </c>
      <c r="D1298" s="8">
        <v>392156</v>
      </c>
      <c r="E1298" s="8">
        <v>268600</v>
      </c>
      <c r="F1298" s="8">
        <v>60740</v>
      </c>
      <c r="G1298" s="8">
        <v>5624</v>
      </c>
      <c r="H1298" s="8">
        <v>179396</v>
      </c>
      <c r="I1298" s="8">
        <v>2014700</v>
      </c>
      <c r="J1298" s="8">
        <v>307756</v>
      </c>
      <c r="K1298" s="8">
        <v>261132</v>
      </c>
      <c r="L1298" s="8">
        <v>413872</v>
      </c>
      <c r="M1298" s="8">
        <v>0</v>
      </c>
      <c r="N1298" s="8">
        <v>656620</v>
      </c>
      <c r="O1298" s="8">
        <v>2336612</v>
      </c>
      <c r="P1298" s="8">
        <v>0</v>
      </c>
      <c r="Q1298" s="8">
        <v>0</v>
      </c>
      <c r="R1298" s="8">
        <v>1098156</v>
      </c>
      <c r="S1298" s="8">
        <v>495852</v>
      </c>
      <c r="T1298" s="8">
        <v>0</v>
      </c>
    </row>
    <row r="1299" spans="1:20">
      <c r="A1299" s="1">
        <v>43854</v>
      </c>
      <c r="B1299" s="9">
        <f>nyse_gme_volume_by_exchange[[#This Row],[Off Exchange2]]/SUM(nyse_gme_volume_by_exchange[[#This Row],[NYSE National]:[LTSE]])</f>
        <v>0.38646448096487329</v>
      </c>
      <c r="C1299" s="12">
        <f>SUM(nyse_gme_volume_by_exchange[[#This Row],[NYSE National]:[LTSE]])</f>
        <v>16654788</v>
      </c>
      <c r="D1299" s="8">
        <v>663368</v>
      </c>
      <c r="E1299" s="8">
        <v>570756</v>
      </c>
      <c r="F1299" s="8">
        <v>82232</v>
      </c>
      <c r="G1299" s="8">
        <v>19340</v>
      </c>
      <c r="H1299" s="8">
        <v>225684</v>
      </c>
      <c r="I1299" s="8">
        <v>2939368</v>
      </c>
      <c r="J1299" s="8">
        <v>326456</v>
      </c>
      <c r="K1299" s="8">
        <v>410332</v>
      </c>
      <c r="L1299" s="8">
        <v>747392</v>
      </c>
      <c r="M1299" s="8">
        <v>0</v>
      </c>
      <c r="N1299" s="8">
        <v>753284</v>
      </c>
      <c r="O1299" s="8">
        <v>6436484</v>
      </c>
      <c r="P1299" s="8">
        <v>8</v>
      </c>
      <c r="Q1299" s="8">
        <v>0</v>
      </c>
      <c r="R1299" s="8">
        <v>2239840</v>
      </c>
      <c r="S1299" s="8">
        <v>1240244</v>
      </c>
      <c r="T1299" s="8">
        <v>0</v>
      </c>
    </row>
    <row r="1300" spans="1:20">
      <c r="A1300" s="1">
        <v>43853</v>
      </c>
      <c r="B1300" s="9">
        <f>nyse_gme_volume_by_exchange[[#This Row],[Off Exchange2]]/SUM(nyse_gme_volume_by_exchange[[#This Row],[NYSE National]:[LTSE]])</f>
        <v>0.30216720011658249</v>
      </c>
      <c r="C1300" s="12">
        <f>SUM(nyse_gme_volume_by_exchange[[#This Row],[NYSE National]:[LTSE]])</f>
        <v>7520856</v>
      </c>
      <c r="D1300" s="8">
        <v>375420</v>
      </c>
      <c r="E1300" s="8">
        <v>234120</v>
      </c>
      <c r="F1300" s="8">
        <v>36916</v>
      </c>
      <c r="G1300" s="8">
        <v>6840</v>
      </c>
      <c r="H1300" s="8">
        <v>151668</v>
      </c>
      <c r="I1300" s="8">
        <v>2216360</v>
      </c>
      <c r="J1300" s="8">
        <v>137540</v>
      </c>
      <c r="K1300" s="8">
        <v>189624</v>
      </c>
      <c r="L1300" s="8">
        <v>408840</v>
      </c>
      <c r="M1300" s="8">
        <v>0</v>
      </c>
      <c r="N1300" s="8">
        <v>214380</v>
      </c>
      <c r="O1300" s="8">
        <v>2272556</v>
      </c>
      <c r="P1300" s="8">
        <v>0</v>
      </c>
      <c r="Q1300" s="8">
        <v>0</v>
      </c>
      <c r="R1300" s="8">
        <v>832140</v>
      </c>
      <c r="S1300" s="8">
        <v>444452</v>
      </c>
      <c r="T1300" s="8">
        <v>0</v>
      </c>
    </row>
    <row r="1301" spans="1:20">
      <c r="A1301" s="1">
        <v>43852</v>
      </c>
      <c r="B1301" s="9">
        <f>nyse_gme_volume_by_exchange[[#This Row],[Off Exchange2]]/SUM(nyse_gme_volume_by_exchange[[#This Row],[NYSE National]:[LTSE]])</f>
        <v>0.41301837574015621</v>
      </c>
      <c r="C1301" s="12">
        <f>SUM(nyse_gme_volume_by_exchange[[#This Row],[NYSE National]:[LTSE]])</f>
        <v>10509944</v>
      </c>
      <c r="D1301" s="8">
        <v>349136</v>
      </c>
      <c r="E1301" s="8">
        <v>329764</v>
      </c>
      <c r="F1301" s="8">
        <v>46836</v>
      </c>
      <c r="G1301" s="8">
        <v>17920</v>
      </c>
      <c r="H1301" s="8">
        <v>93900</v>
      </c>
      <c r="I1301" s="8">
        <v>2078608</v>
      </c>
      <c r="J1301" s="8">
        <v>165860</v>
      </c>
      <c r="K1301" s="8">
        <v>140772</v>
      </c>
      <c r="L1301" s="8">
        <v>627460</v>
      </c>
      <c r="M1301" s="8">
        <v>0</v>
      </c>
      <c r="N1301" s="8">
        <v>398128</v>
      </c>
      <c r="O1301" s="8">
        <v>4340800</v>
      </c>
      <c r="P1301" s="8">
        <v>60</v>
      </c>
      <c r="Q1301" s="8">
        <v>0</v>
      </c>
      <c r="R1301" s="8">
        <v>1136336</v>
      </c>
      <c r="S1301" s="8">
        <v>784364</v>
      </c>
      <c r="T1301" s="8">
        <v>0</v>
      </c>
    </row>
    <row r="1302" spans="1:20">
      <c r="A1302" s="1">
        <v>43851</v>
      </c>
      <c r="B1302" s="9">
        <f>nyse_gme_volume_by_exchange[[#This Row],[Off Exchange2]]/SUM(nyse_gme_volume_by_exchange[[#This Row],[NYSE National]:[LTSE]])</f>
        <v>0.37167159710962516</v>
      </c>
      <c r="C1302" s="12">
        <f>SUM(nyse_gme_volume_by_exchange[[#This Row],[NYSE National]:[LTSE]])</f>
        <v>14128548</v>
      </c>
      <c r="D1302" s="8">
        <v>432712</v>
      </c>
      <c r="E1302" s="8">
        <v>404164</v>
      </c>
      <c r="F1302" s="8">
        <v>44020</v>
      </c>
      <c r="G1302" s="8">
        <v>28048</v>
      </c>
      <c r="H1302" s="8">
        <v>215948</v>
      </c>
      <c r="I1302" s="8">
        <v>3436272</v>
      </c>
      <c r="J1302" s="8">
        <v>168732</v>
      </c>
      <c r="K1302" s="8">
        <v>242616</v>
      </c>
      <c r="L1302" s="8">
        <v>819312</v>
      </c>
      <c r="M1302" s="8">
        <v>0</v>
      </c>
      <c r="N1302" s="8">
        <v>645004</v>
      </c>
      <c r="O1302" s="8">
        <v>5251180</v>
      </c>
      <c r="P1302" s="8">
        <v>0</v>
      </c>
      <c r="Q1302" s="8">
        <v>0</v>
      </c>
      <c r="R1302" s="8">
        <v>1753884</v>
      </c>
      <c r="S1302" s="8">
        <v>686656</v>
      </c>
      <c r="T1302" s="8">
        <v>0</v>
      </c>
    </row>
    <row r="1303" spans="1:20">
      <c r="A1303" s="1">
        <v>43847</v>
      </c>
      <c r="B1303" s="9">
        <f>nyse_gme_volume_by_exchange[[#This Row],[Off Exchange2]]/SUM(nyse_gme_volume_by_exchange[[#This Row],[NYSE National]:[LTSE]])</f>
        <v>0.32899218912488143</v>
      </c>
      <c r="C1303" s="12">
        <f>SUM(nyse_gme_volume_by_exchange[[#This Row],[NYSE National]:[LTSE]])</f>
        <v>16078096</v>
      </c>
      <c r="D1303" s="8">
        <v>486404</v>
      </c>
      <c r="E1303" s="8">
        <v>451504</v>
      </c>
      <c r="F1303" s="8">
        <v>68880</v>
      </c>
      <c r="G1303" s="8">
        <v>17200</v>
      </c>
      <c r="H1303" s="8">
        <v>241720</v>
      </c>
      <c r="I1303" s="8">
        <v>3157280</v>
      </c>
      <c r="J1303" s="8">
        <v>218860</v>
      </c>
      <c r="K1303" s="8">
        <v>511672</v>
      </c>
      <c r="L1303" s="8">
        <v>886320</v>
      </c>
      <c r="M1303" s="8">
        <v>0</v>
      </c>
      <c r="N1303" s="8">
        <v>838340</v>
      </c>
      <c r="O1303" s="8">
        <v>5289568</v>
      </c>
      <c r="P1303" s="8">
        <v>0</v>
      </c>
      <c r="Q1303" s="8">
        <v>0</v>
      </c>
      <c r="R1303" s="8">
        <v>2846472</v>
      </c>
      <c r="S1303" s="8">
        <v>1063876</v>
      </c>
      <c r="T1303" s="8">
        <v>0</v>
      </c>
    </row>
    <row r="1304" spans="1:20">
      <c r="A1304" s="1">
        <v>43846</v>
      </c>
      <c r="B1304" s="9">
        <f>nyse_gme_volume_by_exchange[[#This Row],[Off Exchange2]]/SUM(nyse_gme_volume_by_exchange[[#This Row],[NYSE National]:[LTSE]])</f>
        <v>0.34924056434880274</v>
      </c>
      <c r="C1304" s="12">
        <f>SUM(nyse_gme_volume_by_exchange[[#This Row],[NYSE National]:[LTSE]])</f>
        <v>17148260</v>
      </c>
      <c r="D1304" s="8">
        <v>539828</v>
      </c>
      <c r="E1304" s="8">
        <v>451164</v>
      </c>
      <c r="F1304" s="8">
        <v>55236</v>
      </c>
      <c r="G1304" s="8">
        <v>19016</v>
      </c>
      <c r="H1304" s="8">
        <v>203644</v>
      </c>
      <c r="I1304" s="8">
        <v>3480884</v>
      </c>
      <c r="J1304" s="8">
        <v>283012</v>
      </c>
      <c r="K1304" s="8">
        <v>537004</v>
      </c>
      <c r="L1304" s="8">
        <v>1359828</v>
      </c>
      <c r="M1304" s="8">
        <v>0</v>
      </c>
      <c r="N1304" s="8">
        <v>1099524</v>
      </c>
      <c r="O1304" s="8">
        <v>5988868</v>
      </c>
      <c r="P1304" s="8">
        <v>112</v>
      </c>
      <c r="Q1304" s="8">
        <v>0</v>
      </c>
      <c r="R1304" s="8">
        <v>2111420</v>
      </c>
      <c r="S1304" s="8">
        <v>1018720</v>
      </c>
      <c r="T1304" s="8">
        <v>0</v>
      </c>
    </row>
    <row r="1305" spans="1:20">
      <c r="A1305" s="1">
        <v>43845</v>
      </c>
      <c r="B1305" s="9">
        <f>nyse_gme_volume_by_exchange[[#This Row],[Off Exchange2]]/SUM(nyse_gme_volume_by_exchange[[#This Row],[NYSE National]:[LTSE]])</f>
        <v>0.41199642810968468</v>
      </c>
      <c r="C1305" s="12">
        <f>SUM(nyse_gme_volume_by_exchange[[#This Row],[NYSE National]:[LTSE]])</f>
        <v>19924464</v>
      </c>
      <c r="D1305" s="8">
        <v>473756</v>
      </c>
      <c r="E1305" s="8">
        <v>535620</v>
      </c>
      <c r="F1305" s="8">
        <v>68004</v>
      </c>
      <c r="G1305" s="8">
        <v>58936</v>
      </c>
      <c r="H1305" s="8">
        <v>167132</v>
      </c>
      <c r="I1305" s="8">
        <v>3708728</v>
      </c>
      <c r="J1305" s="8">
        <v>743308</v>
      </c>
      <c r="K1305" s="8">
        <v>444180</v>
      </c>
      <c r="L1305" s="8">
        <v>880280</v>
      </c>
      <c r="M1305" s="8">
        <v>0</v>
      </c>
      <c r="N1305" s="8">
        <v>1213972</v>
      </c>
      <c r="O1305" s="8">
        <v>8208808</v>
      </c>
      <c r="P1305" s="8">
        <v>0</v>
      </c>
      <c r="Q1305" s="8">
        <v>0</v>
      </c>
      <c r="R1305" s="8">
        <v>2413308</v>
      </c>
      <c r="S1305" s="8">
        <v>1008432</v>
      </c>
      <c r="T1305" s="8">
        <v>0</v>
      </c>
    </row>
    <row r="1306" spans="1:20">
      <c r="A1306" s="1">
        <v>43844</v>
      </c>
      <c r="B1306" s="9">
        <f>nyse_gme_volume_by_exchange[[#This Row],[Off Exchange2]]/SUM(nyse_gme_volume_by_exchange[[#This Row],[NYSE National]:[LTSE]])</f>
        <v>0.45155752834554486</v>
      </c>
      <c r="C1306" s="12">
        <f>SUM(nyse_gme_volume_by_exchange[[#This Row],[NYSE National]:[LTSE]])</f>
        <v>50249872</v>
      </c>
      <c r="D1306" s="8">
        <v>978620</v>
      </c>
      <c r="E1306" s="8">
        <v>1462224</v>
      </c>
      <c r="F1306" s="8">
        <v>147052</v>
      </c>
      <c r="G1306" s="8">
        <v>34860</v>
      </c>
      <c r="H1306" s="8">
        <v>412048</v>
      </c>
      <c r="I1306" s="8">
        <v>7224692</v>
      </c>
      <c r="J1306" s="8">
        <v>2653372</v>
      </c>
      <c r="K1306" s="8">
        <v>1218204</v>
      </c>
      <c r="L1306" s="8">
        <v>2700992</v>
      </c>
      <c r="M1306" s="8">
        <v>0</v>
      </c>
      <c r="N1306" s="8">
        <v>2036328</v>
      </c>
      <c r="O1306" s="8">
        <v>22690708</v>
      </c>
      <c r="P1306" s="8">
        <v>456</v>
      </c>
      <c r="Q1306" s="8">
        <v>0</v>
      </c>
      <c r="R1306" s="8">
        <v>5981472</v>
      </c>
      <c r="S1306" s="8">
        <v>2708844</v>
      </c>
      <c r="T1306" s="8">
        <v>0</v>
      </c>
    </row>
    <row r="1307" spans="1:20">
      <c r="A1307" s="1">
        <v>43843</v>
      </c>
      <c r="B1307" s="9">
        <f>nyse_gme_volume_by_exchange[[#This Row],[Off Exchange2]]/SUM(nyse_gme_volume_by_exchange[[#This Row],[NYSE National]:[LTSE]])</f>
        <v>0.34723146361021173</v>
      </c>
      <c r="C1307" s="12">
        <f>SUM(nyse_gme_volume_by_exchange[[#This Row],[NYSE National]:[LTSE]])</f>
        <v>14536056</v>
      </c>
      <c r="D1307" s="8">
        <v>369984</v>
      </c>
      <c r="E1307" s="8">
        <v>341172</v>
      </c>
      <c r="F1307" s="8">
        <v>80932</v>
      </c>
      <c r="G1307" s="8">
        <v>29232</v>
      </c>
      <c r="H1307" s="8">
        <v>137424</v>
      </c>
      <c r="I1307" s="8">
        <v>2733292</v>
      </c>
      <c r="J1307" s="8">
        <v>408900</v>
      </c>
      <c r="K1307" s="8">
        <v>471004</v>
      </c>
      <c r="L1307" s="8">
        <v>1289088</v>
      </c>
      <c r="M1307" s="8">
        <v>0</v>
      </c>
      <c r="N1307" s="8">
        <v>943380</v>
      </c>
      <c r="O1307" s="8">
        <v>5047376</v>
      </c>
      <c r="P1307" s="8">
        <v>68</v>
      </c>
      <c r="Q1307" s="8">
        <v>0</v>
      </c>
      <c r="R1307" s="8">
        <v>1796092</v>
      </c>
      <c r="S1307" s="8">
        <v>888112</v>
      </c>
      <c r="T1307" s="8">
        <v>0</v>
      </c>
    </row>
    <row r="1308" spans="1:20">
      <c r="A1308" s="1">
        <v>43840</v>
      </c>
      <c r="B1308" s="9">
        <f>nyse_gme_volume_by_exchange[[#This Row],[Off Exchange2]]/SUM(nyse_gme_volume_by_exchange[[#This Row],[NYSE National]:[LTSE]])</f>
        <v>0.35833813904592343</v>
      </c>
      <c r="C1308" s="12">
        <f>SUM(nyse_gme_volume_by_exchange[[#This Row],[NYSE National]:[LTSE]])</f>
        <v>11125648</v>
      </c>
      <c r="D1308" s="8">
        <v>372812</v>
      </c>
      <c r="E1308" s="8">
        <v>281780</v>
      </c>
      <c r="F1308" s="8">
        <v>64372</v>
      </c>
      <c r="G1308" s="8">
        <v>48728</v>
      </c>
      <c r="H1308" s="8">
        <v>119924</v>
      </c>
      <c r="I1308" s="8">
        <v>2631176</v>
      </c>
      <c r="J1308" s="8">
        <v>148784</v>
      </c>
      <c r="K1308" s="8">
        <v>266752</v>
      </c>
      <c r="L1308" s="8">
        <v>660972</v>
      </c>
      <c r="M1308" s="8">
        <v>0</v>
      </c>
      <c r="N1308" s="8">
        <v>712400</v>
      </c>
      <c r="O1308" s="8">
        <v>3986744</v>
      </c>
      <c r="P1308" s="8">
        <v>444</v>
      </c>
      <c r="Q1308" s="8">
        <v>0</v>
      </c>
      <c r="R1308" s="8">
        <v>1166996</v>
      </c>
      <c r="S1308" s="8">
        <v>663764</v>
      </c>
      <c r="T1308" s="8">
        <v>0</v>
      </c>
    </row>
    <row r="1309" spans="1:20">
      <c r="A1309" s="1">
        <v>43839</v>
      </c>
      <c r="B1309" s="9">
        <f>nyse_gme_volume_by_exchange[[#This Row],[Off Exchange2]]/SUM(nyse_gme_volume_by_exchange[[#This Row],[NYSE National]:[LTSE]])</f>
        <v>0.38426348942945104</v>
      </c>
      <c r="C1309" s="12">
        <f>SUM(nyse_gme_volume_by_exchange[[#This Row],[NYSE National]:[LTSE]])</f>
        <v>10572204</v>
      </c>
      <c r="D1309" s="8">
        <v>379756</v>
      </c>
      <c r="E1309" s="8">
        <v>236032</v>
      </c>
      <c r="F1309" s="8">
        <v>48780</v>
      </c>
      <c r="G1309" s="8">
        <v>28008</v>
      </c>
      <c r="H1309" s="8">
        <v>157960</v>
      </c>
      <c r="I1309" s="8">
        <v>2402004</v>
      </c>
      <c r="J1309" s="8">
        <v>226516</v>
      </c>
      <c r="K1309" s="8">
        <v>211480</v>
      </c>
      <c r="L1309" s="8">
        <v>495808</v>
      </c>
      <c r="M1309" s="8">
        <v>0</v>
      </c>
      <c r="N1309" s="8">
        <v>570244</v>
      </c>
      <c r="O1309" s="8">
        <v>4062512</v>
      </c>
      <c r="P1309" s="8">
        <v>0</v>
      </c>
      <c r="Q1309" s="8">
        <v>0</v>
      </c>
      <c r="R1309" s="8">
        <v>1041048</v>
      </c>
      <c r="S1309" s="8">
        <v>712056</v>
      </c>
      <c r="T1309" s="8">
        <v>0</v>
      </c>
    </row>
    <row r="1310" spans="1:20">
      <c r="A1310" s="1">
        <v>43838</v>
      </c>
      <c r="B1310" s="9">
        <f>nyse_gme_volume_by_exchange[[#This Row],[Off Exchange2]]/SUM(nyse_gme_volume_by_exchange[[#This Row],[NYSE National]:[LTSE]])</f>
        <v>0.51024195102714387</v>
      </c>
      <c r="C1310" s="12">
        <f>SUM(nyse_gme_volume_by_exchange[[#This Row],[NYSE National]:[LTSE]])</f>
        <v>22517780</v>
      </c>
      <c r="D1310" s="8">
        <v>679180</v>
      </c>
      <c r="E1310" s="8">
        <v>410040</v>
      </c>
      <c r="F1310" s="8">
        <v>29924</v>
      </c>
      <c r="G1310" s="8">
        <v>43724</v>
      </c>
      <c r="H1310" s="8">
        <v>296292</v>
      </c>
      <c r="I1310" s="8">
        <v>3175628</v>
      </c>
      <c r="J1310" s="8">
        <v>508280</v>
      </c>
      <c r="K1310" s="8">
        <v>443372</v>
      </c>
      <c r="L1310" s="8">
        <v>1498264</v>
      </c>
      <c r="M1310" s="8">
        <v>0</v>
      </c>
      <c r="N1310" s="8">
        <v>876460</v>
      </c>
      <c r="O1310" s="8">
        <v>11489516</v>
      </c>
      <c r="P1310" s="8">
        <v>36</v>
      </c>
      <c r="Q1310" s="8">
        <v>0</v>
      </c>
      <c r="R1310" s="8">
        <v>1731340</v>
      </c>
      <c r="S1310" s="8">
        <v>1335724</v>
      </c>
      <c r="T1310" s="8">
        <v>0</v>
      </c>
    </row>
    <row r="1311" spans="1:20">
      <c r="A1311" s="1">
        <v>43837</v>
      </c>
      <c r="B1311" s="9">
        <f>nyse_gme_volume_by_exchange[[#This Row],[Off Exchange2]]/SUM(nyse_gme_volume_by_exchange[[#This Row],[NYSE National]:[LTSE]])</f>
        <v>0.46813525077456503</v>
      </c>
      <c r="C1311" s="12">
        <f>SUM(nyse_gme_volume_by_exchange[[#This Row],[NYSE National]:[LTSE]])</f>
        <v>20942076</v>
      </c>
      <c r="D1311" s="8">
        <v>394600</v>
      </c>
      <c r="E1311" s="8">
        <v>367376</v>
      </c>
      <c r="F1311" s="8">
        <v>110252</v>
      </c>
      <c r="G1311" s="8">
        <v>61404</v>
      </c>
      <c r="H1311" s="8">
        <v>160864</v>
      </c>
      <c r="I1311" s="8">
        <v>3721020</v>
      </c>
      <c r="J1311" s="8">
        <v>321652</v>
      </c>
      <c r="K1311" s="8">
        <v>470236</v>
      </c>
      <c r="L1311" s="8">
        <v>901992</v>
      </c>
      <c r="M1311" s="8">
        <v>0</v>
      </c>
      <c r="N1311" s="8">
        <v>1311924</v>
      </c>
      <c r="O1311" s="8">
        <v>9803724</v>
      </c>
      <c r="P1311" s="8">
        <v>48</v>
      </c>
      <c r="Q1311" s="8">
        <v>0</v>
      </c>
      <c r="R1311" s="8">
        <v>1861252</v>
      </c>
      <c r="S1311" s="8">
        <v>1455732</v>
      </c>
      <c r="T1311" s="8">
        <v>0</v>
      </c>
    </row>
    <row r="1312" spans="1:20">
      <c r="A1312" s="1">
        <v>43836</v>
      </c>
      <c r="B1312" s="9">
        <f>nyse_gme_volume_by_exchange[[#This Row],[Off Exchange2]]/SUM(nyse_gme_volume_by_exchange[[#This Row],[NYSE National]:[LTSE]])</f>
        <v>0.37378920618349892</v>
      </c>
      <c r="C1312" s="12">
        <f>SUM(nyse_gme_volume_by_exchange[[#This Row],[NYSE National]:[LTSE]])</f>
        <v>13579108</v>
      </c>
      <c r="D1312" s="8">
        <v>455212</v>
      </c>
      <c r="E1312" s="8">
        <v>322276</v>
      </c>
      <c r="F1312" s="8">
        <v>26560</v>
      </c>
      <c r="G1312" s="8">
        <v>7604</v>
      </c>
      <c r="H1312" s="8">
        <v>116496</v>
      </c>
      <c r="I1312" s="8">
        <v>2799800</v>
      </c>
      <c r="J1312" s="8">
        <v>903392</v>
      </c>
      <c r="K1312" s="8">
        <v>328036</v>
      </c>
      <c r="L1312" s="8">
        <v>661048</v>
      </c>
      <c r="M1312" s="8">
        <v>0</v>
      </c>
      <c r="N1312" s="8">
        <v>601260</v>
      </c>
      <c r="O1312" s="8">
        <v>5075724</v>
      </c>
      <c r="P1312" s="8">
        <v>472</v>
      </c>
      <c r="Q1312" s="8">
        <v>0</v>
      </c>
      <c r="R1312" s="8">
        <v>1400020</v>
      </c>
      <c r="S1312" s="8">
        <v>881208</v>
      </c>
      <c r="T1312" s="8">
        <v>0</v>
      </c>
    </row>
    <row r="1313" spans="1:20">
      <c r="A1313" s="1">
        <v>43833</v>
      </c>
      <c r="B1313" s="9">
        <f>nyse_gme_volume_by_exchange[[#This Row],[Off Exchange2]]/SUM(nyse_gme_volume_by_exchange[[#This Row],[NYSE National]:[LTSE]])</f>
        <v>0.40403823077752754</v>
      </c>
      <c r="C1313" s="12">
        <f>SUM(nyse_gme_volume_by_exchange[[#This Row],[NYSE National]:[LTSE]])</f>
        <v>14203844</v>
      </c>
      <c r="D1313" s="8">
        <v>503100</v>
      </c>
      <c r="E1313" s="8">
        <v>314088</v>
      </c>
      <c r="F1313" s="8">
        <v>24776</v>
      </c>
      <c r="G1313" s="8">
        <v>32260</v>
      </c>
      <c r="H1313" s="8">
        <v>142400</v>
      </c>
      <c r="I1313" s="8">
        <v>2990612</v>
      </c>
      <c r="J1313" s="8">
        <v>373460</v>
      </c>
      <c r="K1313" s="8">
        <v>280288</v>
      </c>
      <c r="L1313" s="8">
        <v>793880</v>
      </c>
      <c r="M1313" s="8">
        <v>0</v>
      </c>
      <c r="N1313" s="8">
        <v>627808</v>
      </c>
      <c r="O1313" s="8">
        <v>5738896</v>
      </c>
      <c r="P1313" s="8">
        <v>84</v>
      </c>
      <c r="Q1313" s="8">
        <v>0</v>
      </c>
      <c r="R1313" s="8">
        <v>1432224</v>
      </c>
      <c r="S1313" s="8">
        <v>949968</v>
      </c>
      <c r="T1313" s="8">
        <v>0</v>
      </c>
    </row>
    <row r="1314" spans="1:20">
      <c r="A1314" s="1">
        <v>43832</v>
      </c>
      <c r="B1314" s="9">
        <f>nyse_gme_volume_by_exchange[[#This Row],[Off Exchange2]]/SUM(nyse_gme_volume_by_exchange[[#This Row],[NYSE National]:[LTSE]])</f>
        <v>0.40738611792083612</v>
      </c>
      <c r="C1314" s="12">
        <f>SUM(nyse_gme_volume_by_exchange[[#This Row],[NYSE National]:[LTSE]])</f>
        <v>17814392</v>
      </c>
      <c r="D1314" s="8">
        <v>448192</v>
      </c>
      <c r="E1314" s="8">
        <v>323244</v>
      </c>
      <c r="F1314" s="8">
        <v>96960</v>
      </c>
      <c r="G1314" s="8">
        <v>27472</v>
      </c>
      <c r="H1314" s="8">
        <v>204020</v>
      </c>
      <c r="I1314" s="8">
        <v>3681632</v>
      </c>
      <c r="J1314" s="8">
        <v>326944</v>
      </c>
      <c r="K1314" s="8">
        <v>392996</v>
      </c>
      <c r="L1314" s="8">
        <v>1306204</v>
      </c>
      <c r="M1314" s="8">
        <v>0</v>
      </c>
      <c r="N1314" s="8">
        <v>750856</v>
      </c>
      <c r="O1314" s="8">
        <v>7257336</v>
      </c>
      <c r="P1314" s="8">
        <v>400052</v>
      </c>
      <c r="Q1314" s="8">
        <v>0</v>
      </c>
      <c r="R1314" s="8">
        <v>1579716</v>
      </c>
      <c r="S1314" s="8">
        <v>1018768</v>
      </c>
      <c r="T1314" s="8">
        <v>0</v>
      </c>
    </row>
  </sheetData>
  <pageMargins left="0.7" right="0.7" top="0.78740157499999996" bottom="0.78740157499999996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078A00-15F2-4DCC-9E79-5DD7024D4625}">
  <sheetPr>
    <tabColor rgb="FFFFFF00"/>
  </sheetPr>
  <dimension ref="A1:W1314"/>
  <sheetViews>
    <sheetView topLeftCell="A1264" zoomScale="70" zoomScaleNormal="70" workbookViewId="0">
      <pane xSplit="1" topLeftCell="B1" activePane="topRight" state="frozen"/>
      <selection pane="topRight" activeCell="E2" sqref="E2:E1314"/>
    </sheetView>
  </sheetViews>
  <sheetFormatPr baseColWidth="10" defaultRowHeight="14.25"/>
  <cols>
    <col min="1" max="1" width="10.59765625" style="1" bestFit="1" customWidth="1"/>
    <col min="2" max="2" width="18.73046875" style="8" bestFit="1" customWidth="1"/>
    <col min="3" max="3" width="15.1328125" style="8" bestFit="1" customWidth="1"/>
    <col min="4" max="4" width="14.265625" style="8" bestFit="1" customWidth="1"/>
    <col min="5" max="5" width="22.73046875" style="9" bestFit="1" customWidth="1"/>
    <col min="6" max="6" width="15.59765625" style="9" bestFit="1" customWidth="1"/>
    <col min="7" max="7" width="18" style="8" bestFit="1" customWidth="1"/>
    <col min="8" max="8" width="24.73046875" style="9" bestFit="1" customWidth="1"/>
    <col min="9" max="9" width="18.73046875" style="8" bestFit="1" customWidth="1"/>
    <col min="10" max="10" width="9.86328125" bestFit="1" customWidth="1"/>
    <col min="11" max="11" width="9.3984375" bestFit="1" customWidth="1"/>
    <col min="12" max="12" width="9.86328125" bestFit="1" customWidth="1"/>
    <col min="13" max="13" width="9.3984375" bestFit="1" customWidth="1"/>
    <col min="14" max="14" width="9.86328125" style="8" bestFit="1" customWidth="1"/>
    <col min="15" max="15" width="9.59765625" style="8" bestFit="1" customWidth="1"/>
    <col min="16" max="17" width="10.1328125" style="8" bestFit="1" customWidth="1"/>
    <col min="18" max="18" width="9" style="8" bestFit="1" customWidth="1"/>
    <col min="19" max="19" width="9.3984375" style="8" bestFit="1" customWidth="1"/>
    <col min="20" max="20" width="9.265625" style="8" bestFit="1" customWidth="1"/>
  </cols>
  <sheetData>
    <row r="1" spans="1:23" ht="18.399999999999999" thickBot="1">
      <c r="A1" s="6" t="s">
        <v>0</v>
      </c>
      <c r="B1" s="7" t="s">
        <v>1</v>
      </c>
      <c r="C1" s="7" t="s">
        <v>2</v>
      </c>
      <c r="D1" s="7" t="s">
        <v>3</v>
      </c>
      <c r="E1" s="5" t="s">
        <v>7053</v>
      </c>
      <c r="F1" s="5" t="s">
        <v>3526</v>
      </c>
      <c r="G1" s="7" t="s">
        <v>3525</v>
      </c>
      <c r="H1" s="5" t="s">
        <v>3527</v>
      </c>
      <c r="I1" s="7" t="s">
        <v>4</v>
      </c>
      <c r="J1" s="3" t="s">
        <v>5</v>
      </c>
      <c r="K1" s="3" t="s">
        <v>6</v>
      </c>
      <c r="L1" s="3" t="s">
        <v>7</v>
      </c>
      <c r="M1" s="3" t="s">
        <v>8</v>
      </c>
      <c r="N1" s="7" t="s">
        <v>9</v>
      </c>
      <c r="O1" s="7" t="s">
        <v>10</v>
      </c>
      <c r="P1" s="7" t="s">
        <v>11</v>
      </c>
      <c r="Q1" s="7" t="s">
        <v>12</v>
      </c>
      <c r="R1" s="7" t="s">
        <v>13</v>
      </c>
      <c r="S1" s="7" t="s">
        <v>14</v>
      </c>
      <c r="T1" s="7" t="s">
        <v>15</v>
      </c>
      <c r="V1" t="s">
        <v>3524</v>
      </c>
      <c r="W1" s="4">
        <f>MAX(E:E)</f>
        <v>0.66492143575798202</v>
      </c>
    </row>
    <row r="2" spans="1:23">
      <c r="A2" s="1">
        <v>45740</v>
      </c>
      <c r="B2" s="8">
        <v>18273665</v>
      </c>
      <c r="C2" s="8">
        <v>8524379</v>
      </c>
      <c r="D2" s="8">
        <v>9749286</v>
      </c>
      <c r="E2" s="9">
        <f>nasdaq_aapl_short_volume[[#This Row],[total_short]]/nasdaq_aapl_short_volume[[#This Row],[total_reported]]</f>
        <v>0.46648436424767553</v>
      </c>
      <c r="F2" s="9">
        <f>nasdaq_aapl_short_volume[[#This Row],[total_long]]/nasdaq_aapl_short_volume[[#This Row],[total_reported]]</f>
        <v>0.53351563575232441</v>
      </c>
      <c r="G2" s="8">
        <v>6382408</v>
      </c>
      <c r="H2" s="9">
        <f>nasdaq_aapl_short_volume[[#This Row],[Off-Exchange]]/nasdaq_aapl_short_volume[[#This Row],[total_reported]]</f>
        <v>0.34926808606812043</v>
      </c>
      <c r="I2" s="8">
        <v>26688</v>
      </c>
      <c r="J2" t="s">
        <v>16</v>
      </c>
      <c r="K2" t="s">
        <v>16</v>
      </c>
      <c r="L2" t="s">
        <v>16</v>
      </c>
      <c r="M2" t="s">
        <v>16</v>
      </c>
      <c r="N2" s="8">
        <v>19450</v>
      </c>
      <c r="O2" s="8">
        <v>17389</v>
      </c>
      <c r="P2" s="8">
        <v>217596</v>
      </c>
      <c r="Q2" s="8">
        <v>1820701</v>
      </c>
      <c r="R2" s="8">
        <v>5913</v>
      </c>
      <c r="S2" s="8">
        <v>17615</v>
      </c>
      <c r="T2" s="8">
        <v>16619</v>
      </c>
    </row>
    <row r="3" spans="1:23">
      <c r="A3" s="1">
        <v>45737</v>
      </c>
      <c r="B3" s="8">
        <v>27558479</v>
      </c>
      <c r="C3" s="8">
        <v>11295161</v>
      </c>
      <c r="D3" s="8">
        <v>16263318</v>
      </c>
      <c r="E3" s="9">
        <f>nasdaq_aapl_short_volume[[#This Row],[total_short]]/nasdaq_aapl_short_volume[[#This Row],[total_reported]]</f>
        <v>0.40986155295435572</v>
      </c>
      <c r="F3" s="9">
        <f>nasdaq_aapl_short_volume[[#This Row],[total_long]]/nasdaq_aapl_short_volume[[#This Row],[total_reported]]</f>
        <v>0.59013844704564433</v>
      </c>
      <c r="G3" s="8">
        <v>9377642</v>
      </c>
      <c r="H3" s="9">
        <f>nasdaq_aapl_short_volume[[#This Row],[Off-Exchange]]/nasdaq_aapl_short_volume[[#This Row],[total_reported]]</f>
        <v>0.34028155182294351</v>
      </c>
      <c r="I3" s="8">
        <v>26464</v>
      </c>
      <c r="J3" t="s">
        <v>16</v>
      </c>
      <c r="K3" t="s">
        <v>16</v>
      </c>
      <c r="L3" t="s">
        <v>16</v>
      </c>
      <c r="M3" t="s">
        <v>16</v>
      </c>
      <c r="N3" s="8">
        <v>10065</v>
      </c>
      <c r="O3" s="8">
        <v>17191</v>
      </c>
      <c r="P3" s="8">
        <v>223875</v>
      </c>
      <c r="Q3" s="8">
        <v>1578626</v>
      </c>
      <c r="R3" s="8">
        <v>13041</v>
      </c>
      <c r="S3" s="8">
        <v>23037</v>
      </c>
      <c r="T3" s="8">
        <v>25220</v>
      </c>
    </row>
    <row r="4" spans="1:23">
      <c r="A4" s="1">
        <v>45736</v>
      </c>
      <c r="B4" s="8">
        <v>19500862</v>
      </c>
      <c r="C4" s="8">
        <v>8060868</v>
      </c>
      <c r="D4" s="8">
        <v>11439994</v>
      </c>
      <c r="E4" s="9">
        <f>nasdaq_aapl_short_volume[[#This Row],[total_short]]/nasdaq_aapl_short_volume[[#This Row],[total_reported]]</f>
        <v>0.41335957354090297</v>
      </c>
      <c r="F4" s="9">
        <f>nasdaq_aapl_short_volume[[#This Row],[total_long]]/nasdaq_aapl_short_volume[[#This Row],[total_reported]]</f>
        <v>0.58664042645909709</v>
      </c>
      <c r="G4" s="8">
        <v>6419063</v>
      </c>
      <c r="H4" s="9">
        <f>nasdaq_aapl_short_volume[[#This Row],[Off-Exchange]]/nasdaq_aapl_short_volume[[#This Row],[total_reported]]</f>
        <v>0.32916816702769347</v>
      </c>
      <c r="I4" s="8">
        <v>34647</v>
      </c>
      <c r="J4" t="s">
        <v>16</v>
      </c>
      <c r="K4" t="s">
        <v>16</v>
      </c>
      <c r="L4" t="s">
        <v>16</v>
      </c>
      <c r="M4" t="s">
        <v>16</v>
      </c>
      <c r="N4" s="8">
        <v>7500</v>
      </c>
      <c r="O4" s="8">
        <v>38513</v>
      </c>
      <c r="P4" s="8">
        <v>212828</v>
      </c>
      <c r="Q4" s="8">
        <v>1307945</v>
      </c>
      <c r="R4" s="8">
        <v>4320</v>
      </c>
      <c r="S4" s="8">
        <v>20724</v>
      </c>
      <c r="T4" s="8">
        <v>15328</v>
      </c>
    </row>
    <row r="5" spans="1:23">
      <c r="A5" s="1">
        <v>45735</v>
      </c>
      <c r="B5" s="8">
        <v>22431458</v>
      </c>
      <c r="C5" s="8">
        <v>9943957</v>
      </c>
      <c r="D5" s="8">
        <v>12487501</v>
      </c>
      <c r="E5" s="9">
        <f>nasdaq_aapl_short_volume[[#This Row],[total_short]]/nasdaq_aapl_short_volume[[#This Row],[total_reported]]</f>
        <v>0.44330408660908266</v>
      </c>
      <c r="F5" s="9">
        <f>nasdaq_aapl_short_volume[[#This Row],[total_long]]/nasdaq_aapl_short_volume[[#This Row],[total_reported]]</f>
        <v>0.5566959133909174</v>
      </c>
      <c r="G5" s="8">
        <v>8108633</v>
      </c>
      <c r="H5" s="9">
        <f>nasdaq_aapl_short_volume[[#This Row],[Off-Exchange]]/nasdaq_aapl_short_volume[[#This Row],[total_reported]]</f>
        <v>0.36148488430845643</v>
      </c>
      <c r="I5" s="8">
        <v>77829</v>
      </c>
      <c r="J5" t="s">
        <v>16</v>
      </c>
      <c r="K5" t="s">
        <v>16</v>
      </c>
      <c r="L5" t="s">
        <v>16</v>
      </c>
      <c r="M5" t="s">
        <v>16</v>
      </c>
      <c r="N5" s="8">
        <v>10395</v>
      </c>
      <c r="O5" s="8">
        <v>23838</v>
      </c>
      <c r="P5" s="8">
        <v>241240</v>
      </c>
      <c r="Q5" s="8">
        <v>1433968</v>
      </c>
      <c r="R5" s="8">
        <v>7693</v>
      </c>
      <c r="S5" s="8">
        <v>27994</v>
      </c>
      <c r="T5" s="8">
        <v>12367</v>
      </c>
    </row>
    <row r="6" spans="1:23">
      <c r="A6" s="1">
        <v>45734</v>
      </c>
      <c r="B6" s="8">
        <v>19138477</v>
      </c>
      <c r="C6" s="8">
        <v>8472916</v>
      </c>
      <c r="D6" s="8">
        <v>10665561</v>
      </c>
      <c r="E6" s="9">
        <f>nasdaq_aapl_short_volume[[#This Row],[total_short]]/nasdaq_aapl_short_volume[[#This Row],[total_reported]]</f>
        <v>0.44271631436503545</v>
      </c>
      <c r="F6" s="9">
        <f>nasdaq_aapl_short_volume[[#This Row],[total_long]]/nasdaq_aapl_short_volume[[#This Row],[total_reported]]</f>
        <v>0.55728368563496455</v>
      </c>
      <c r="G6" s="8">
        <v>6546629</v>
      </c>
      <c r="H6" s="9">
        <f>nasdaq_aapl_short_volume[[#This Row],[Off-Exchange]]/nasdaq_aapl_short_volume[[#This Row],[total_reported]]</f>
        <v>0.3420663514656887</v>
      </c>
      <c r="I6" s="8">
        <v>38233</v>
      </c>
      <c r="J6" t="s">
        <v>16</v>
      </c>
      <c r="K6" t="s">
        <v>16</v>
      </c>
      <c r="L6" t="s">
        <v>16</v>
      </c>
      <c r="M6" t="s">
        <v>16</v>
      </c>
      <c r="N6" s="8">
        <v>18661</v>
      </c>
      <c r="O6" s="8">
        <v>18747</v>
      </c>
      <c r="P6" s="8">
        <v>353807</v>
      </c>
      <c r="Q6" s="8">
        <v>1465070</v>
      </c>
      <c r="R6" s="8">
        <v>2940</v>
      </c>
      <c r="S6" s="8">
        <v>14064</v>
      </c>
      <c r="T6" s="8">
        <v>14765</v>
      </c>
    </row>
    <row r="7" spans="1:23">
      <c r="A7" s="1">
        <v>45733</v>
      </c>
      <c r="B7" s="8">
        <v>21721687</v>
      </c>
      <c r="C7" s="8">
        <v>8182375</v>
      </c>
      <c r="D7" s="8">
        <v>13539312</v>
      </c>
      <c r="E7" s="9">
        <f>nasdaq_aapl_short_volume[[#This Row],[total_short]]/nasdaq_aapl_short_volume[[#This Row],[total_reported]]</f>
        <v>0.37669150651144179</v>
      </c>
      <c r="F7" s="9">
        <f>nasdaq_aapl_short_volume[[#This Row],[total_long]]/nasdaq_aapl_short_volume[[#This Row],[total_reported]]</f>
        <v>0.62330849348855821</v>
      </c>
      <c r="G7" s="8">
        <v>6037289</v>
      </c>
      <c r="H7" s="9">
        <f>nasdaq_aapl_short_volume[[#This Row],[Off-Exchange]]/nasdaq_aapl_short_volume[[#This Row],[total_reported]]</f>
        <v>0.27793831114498613</v>
      </c>
      <c r="I7" s="8">
        <v>71660</v>
      </c>
      <c r="J7" t="s">
        <v>16</v>
      </c>
      <c r="K7" t="s">
        <v>16</v>
      </c>
      <c r="L7" t="s">
        <v>16</v>
      </c>
      <c r="M7" t="s">
        <v>16</v>
      </c>
      <c r="N7" s="8">
        <v>15503</v>
      </c>
      <c r="O7" s="8">
        <v>21153</v>
      </c>
      <c r="P7" s="8">
        <v>335297</v>
      </c>
      <c r="Q7" s="8">
        <v>1613587</v>
      </c>
      <c r="R7" s="8">
        <v>23343</v>
      </c>
      <c r="S7" s="8">
        <v>26933</v>
      </c>
      <c r="T7" s="8">
        <v>37610</v>
      </c>
    </row>
    <row r="8" spans="1:23">
      <c r="A8" s="1">
        <v>45730</v>
      </c>
      <c r="B8" s="8">
        <v>27809799</v>
      </c>
      <c r="C8" s="8">
        <v>13088214</v>
      </c>
      <c r="D8" s="8">
        <v>14721585</v>
      </c>
      <c r="E8" s="9">
        <f>nasdaq_aapl_short_volume[[#This Row],[total_short]]/nasdaq_aapl_short_volume[[#This Row],[total_reported]]</f>
        <v>0.47063317501863283</v>
      </c>
      <c r="F8" s="9">
        <f>nasdaq_aapl_short_volume[[#This Row],[total_long]]/nasdaq_aapl_short_volume[[#This Row],[total_reported]]</f>
        <v>0.52936682498136722</v>
      </c>
      <c r="G8" s="8">
        <v>10319202</v>
      </c>
      <c r="H8" s="9">
        <f>nasdaq_aapl_short_volume[[#This Row],[Off-Exchange]]/nasdaq_aapl_short_volume[[#This Row],[total_reported]]</f>
        <v>0.37106352332859366</v>
      </c>
      <c r="I8" s="8">
        <v>49571</v>
      </c>
      <c r="J8" t="s">
        <v>16</v>
      </c>
      <c r="K8" t="s">
        <v>16</v>
      </c>
      <c r="L8" t="s">
        <v>16</v>
      </c>
      <c r="M8" t="s">
        <v>16</v>
      </c>
      <c r="N8" s="8">
        <v>22332</v>
      </c>
      <c r="O8" s="8">
        <v>21112</v>
      </c>
      <c r="P8" s="8">
        <v>233024</v>
      </c>
      <c r="Q8" s="8">
        <v>2377545</v>
      </c>
      <c r="R8" s="8">
        <v>9553</v>
      </c>
      <c r="S8" s="8">
        <v>35147</v>
      </c>
      <c r="T8" s="8">
        <v>20728</v>
      </c>
    </row>
    <row r="9" spans="1:23">
      <c r="A9" s="1">
        <v>45729</v>
      </c>
      <c r="B9" s="8">
        <v>30980914</v>
      </c>
      <c r="C9" s="8">
        <v>13685608</v>
      </c>
      <c r="D9" s="8">
        <v>17295306</v>
      </c>
      <c r="E9" s="9">
        <f>nasdaq_aapl_short_volume[[#This Row],[total_short]]/nasdaq_aapl_short_volume[[#This Row],[total_reported]]</f>
        <v>0.44174319711807081</v>
      </c>
      <c r="F9" s="9">
        <f>nasdaq_aapl_short_volume[[#This Row],[total_long]]/nasdaq_aapl_short_volume[[#This Row],[total_reported]]</f>
        <v>0.55825680288192914</v>
      </c>
      <c r="G9" s="8">
        <v>10157280</v>
      </c>
      <c r="H9" s="9">
        <f>nasdaq_aapl_short_volume[[#This Row],[Off-Exchange]]/nasdaq_aapl_short_volume[[#This Row],[total_reported]]</f>
        <v>0.32785604711339372</v>
      </c>
      <c r="I9" s="8">
        <v>72633</v>
      </c>
      <c r="J9" t="s">
        <v>16</v>
      </c>
      <c r="K9" t="s">
        <v>16</v>
      </c>
      <c r="L9" t="s">
        <v>16</v>
      </c>
      <c r="M9" t="s">
        <v>16</v>
      </c>
      <c r="N9" s="8">
        <v>23469</v>
      </c>
      <c r="O9" s="8">
        <v>31958</v>
      </c>
      <c r="P9" s="8">
        <v>316177</v>
      </c>
      <c r="Q9" s="8">
        <v>3016523</v>
      </c>
      <c r="R9" s="8">
        <v>10929</v>
      </c>
      <c r="S9" s="8">
        <v>42112</v>
      </c>
      <c r="T9" s="8">
        <v>14527</v>
      </c>
    </row>
    <row r="10" spans="1:23">
      <c r="A10" s="1">
        <v>45728</v>
      </c>
      <c r="B10" s="8">
        <v>30929083</v>
      </c>
      <c r="C10" s="8">
        <v>15092362</v>
      </c>
      <c r="D10" s="8">
        <v>15836721</v>
      </c>
      <c r="E10" s="9">
        <f>nasdaq_aapl_short_volume[[#This Row],[total_short]]/nasdaq_aapl_short_volume[[#This Row],[total_reported]]</f>
        <v>0.48796668171507057</v>
      </c>
      <c r="F10" s="9">
        <f>nasdaq_aapl_short_volume[[#This Row],[total_long]]/nasdaq_aapl_short_volume[[#This Row],[total_reported]]</f>
        <v>0.51203331828492948</v>
      </c>
      <c r="G10" s="8">
        <v>11724256</v>
      </c>
      <c r="H10" s="9">
        <f>nasdaq_aapl_short_volume[[#This Row],[Off-Exchange]]/nasdaq_aapl_short_volume[[#This Row],[total_reported]]</f>
        <v>0.37906898177356246</v>
      </c>
      <c r="I10" s="8">
        <v>43651</v>
      </c>
      <c r="J10" t="s">
        <v>16</v>
      </c>
      <c r="K10" t="s">
        <v>16</v>
      </c>
      <c r="L10" t="s">
        <v>16</v>
      </c>
      <c r="M10" t="s">
        <v>16</v>
      </c>
      <c r="N10" s="8">
        <v>30634</v>
      </c>
      <c r="O10" s="8">
        <v>26303</v>
      </c>
      <c r="P10" s="8">
        <v>401704</v>
      </c>
      <c r="Q10" s="8">
        <v>2791779</v>
      </c>
      <c r="R10" s="8">
        <v>16387</v>
      </c>
      <c r="S10" s="8">
        <v>38145</v>
      </c>
      <c r="T10" s="8">
        <v>19503</v>
      </c>
    </row>
    <row r="11" spans="1:23">
      <c r="A11" s="1">
        <v>45727</v>
      </c>
      <c r="B11" s="8">
        <v>33709209</v>
      </c>
      <c r="C11" s="8">
        <v>16922036</v>
      </c>
      <c r="D11" s="8">
        <v>16787173</v>
      </c>
      <c r="E11" s="9">
        <f>nasdaq_aapl_short_volume[[#This Row],[total_short]]/nasdaq_aapl_short_volume[[#This Row],[total_reported]]</f>
        <v>0.5020003880838616</v>
      </c>
      <c r="F11" s="9">
        <f>nasdaq_aapl_short_volume[[#This Row],[total_long]]/nasdaq_aapl_short_volume[[#This Row],[total_reported]]</f>
        <v>0.4979996119161384</v>
      </c>
      <c r="G11" s="8">
        <v>12648566</v>
      </c>
      <c r="H11" s="9">
        <f>nasdaq_aapl_short_volume[[#This Row],[Off-Exchange]]/nasdaq_aapl_short_volume[[#This Row],[total_reported]]</f>
        <v>0.37522583220508082</v>
      </c>
      <c r="I11" s="8">
        <v>85658</v>
      </c>
      <c r="J11" t="s">
        <v>16</v>
      </c>
      <c r="K11" t="s">
        <v>16</v>
      </c>
      <c r="L11" t="s">
        <v>16</v>
      </c>
      <c r="M11" t="s">
        <v>16</v>
      </c>
      <c r="N11" s="8">
        <v>25908</v>
      </c>
      <c r="O11" s="8">
        <v>69227</v>
      </c>
      <c r="P11" s="8">
        <v>530129</v>
      </c>
      <c r="Q11" s="8">
        <v>3437069</v>
      </c>
      <c r="R11" s="8">
        <v>17889</v>
      </c>
      <c r="S11" s="8">
        <v>68383</v>
      </c>
      <c r="T11" s="8">
        <v>39207</v>
      </c>
    </row>
    <row r="12" spans="1:23">
      <c r="A12" s="1">
        <v>45726</v>
      </c>
      <c r="B12" s="8">
        <v>32822828</v>
      </c>
      <c r="C12" s="8">
        <v>18247526</v>
      </c>
      <c r="D12" s="8">
        <v>14575302</v>
      </c>
      <c r="E12" s="9">
        <f>nasdaq_aapl_short_volume[[#This Row],[total_short]]/nasdaq_aapl_short_volume[[#This Row],[total_reported]]</f>
        <v>0.55594009145098644</v>
      </c>
      <c r="F12" s="9">
        <f>nasdaq_aapl_short_volume[[#This Row],[total_long]]/nasdaq_aapl_short_volume[[#This Row],[total_reported]]</f>
        <v>0.4440599085490135</v>
      </c>
      <c r="G12" s="8">
        <v>13261119</v>
      </c>
      <c r="H12" s="9">
        <f>nasdaq_aapl_short_volume[[#This Row],[Off-Exchange]]/nasdaq_aapl_short_volume[[#This Row],[total_reported]]</f>
        <v>0.40402121962190463</v>
      </c>
      <c r="I12" s="8">
        <v>89006</v>
      </c>
      <c r="J12" t="s">
        <v>16</v>
      </c>
      <c r="K12" t="s">
        <v>16</v>
      </c>
      <c r="L12" t="s">
        <v>16</v>
      </c>
      <c r="M12" t="s">
        <v>16</v>
      </c>
      <c r="N12" s="8">
        <v>17292</v>
      </c>
      <c r="O12" s="8">
        <v>57341</v>
      </c>
      <c r="P12" s="8">
        <v>572536</v>
      </c>
      <c r="Q12" s="8">
        <v>4159176</v>
      </c>
      <c r="R12" s="8">
        <v>19850</v>
      </c>
      <c r="S12" s="8">
        <v>51052</v>
      </c>
      <c r="T12" s="8">
        <v>20154</v>
      </c>
    </row>
    <row r="13" spans="1:23">
      <c r="A13" s="1">
        <v>45723</v>
      </c>
      <c r="B13" s="8">
        <v>22274158</v>
      </c>
      <c r="C13" s="8">
        <v>12204785</v>
      </c>
      <c r="D13" s="8">
        <v>10069373</v>
      </c>
      <c r="E13" s="9">
        <f>nasdaq_aapl_short_volume[[#This Row],[total_short]]/nasdaq_aapl_short_volume[[#This Row],[total_reported]]</f>
        <v>0.54793474123690777</v>
      </c>
      <c r="F13" s="9">
        <f>nasdaq_aapl_short_volume[[#This Row],[total_long]]/nasdaq_aapl_short_volume[[#This Row],[total_reported]]</f>
        <v>0.45206525876309217</v>
      </c>
      <c r="G13" s="8">
        <v>9193026</v>
      </c>
      <c r="H13" s="9">
        <f>nasdaq_aapl_short_volume[[#This Row],[Off-Exchange]]/nasdaq_aapl_short_volume[[#This Row],[total_reported]]</f>
        <v>0.41272159423489768</v>
      </c>
      <c r="I13" s="8">
        <v>35225</v>
      </c>
      <c r="J13" t="s">
        <v>16</v>
      </c>
      <c r="K13" t="s">
        <v>16</v>
      </c>
      <c r="L13" t="s">
        <v>16</v>
      </c>
      <c r="M13" t="s">
        <v>16</v>
      </c>
      <c r="N13" s="8">
        <v>10275</v>
      </c>
      <c r="O13" s="8">
        <v>26480</v>
      </c>
      <c r="P13" s="8">
        <v>264821</v>
      </c>
      <c r="Q13" s="8">
        <v>2598889</v>
      </c>
      <c r="R13" s="8">
        <v>24830</v>
      </c>
      <c r="S13" s="8">
        <v>27862</v>
      </c>
      <c r="T13" s="8">
        <v>23377</v>
      </c>
    </row>
    <row r="14" spans="1:23">
      <c r="A14" s="1">
        <v>45722</v>
      </c>
      <c r="B14" s="8">
        <v>18884831</v>
      </c>
      <c r="C14" s="8">
        <v>11268651</v>
      </c>
      <c r="D14" s="8">
        <v>7616180</v>
      </c>
      <c r="E14" s="9">
        <f>nasdaq_aapl_short_volume[[#This Row],[total_short]]/nasdaq_aapl_short_volume[[#This Row],[total_reported]]</f>
        <v>0.59670383070941968</v>
      </c>
      <c r="F14" s="9">
        <f>nasdaq_aapl_short_volume[[#This Row],[total_long]]/nasdaq_aapl_short_volume[[#This Row],[total_reported]]</f>
        <v>0.40329616929058038</v>
      </c>
      <c r="G14" s="8">
        <v>7985924</v>
      </c>
      <c r="H14" s="9">
        <f>nasdaq_aapl_short_volume[[#This Row],[Off-Exchange]]/nasdaq_aapl_short_volume[[#This Row],[total_reported]]</f>
        <v>0.42287505776461543</v>
      </c>
      <c r="I14" s="8">
        <v>31160</v>
      </c>
      <c r="J14" t="s">
        <v>16</v>
      </c>
      <c r="K14" t="s">
        <v>16</v>
      </c>
      <c r="L14" t="s">
        <v>16</v>
      </c>
      <c r="M14" t="s">
        <v>16</v>
      </c>
      <c r="N14" s="8">
        <v>12358</v>
      </c>
      <c r="O14" s="8">
        <v>25532</v>
      </c>
      <c r="P14" s="8">
        <v>253026</v>
      </c>
      <c r="Q14" s="8">
        <v>2919497</v>
      </c>
      <c r="R14" s="8">
        <v>11216</v>
      </c>
      <c r="S14" s="8">
        <v>18745</v>
      </c>
      <c r="T14" s="8">
        <v>11193</v>
      </c>
    </row>
    <row r="15" spans="1:23">
      <c r="A15" s="1">
        <v>45721</v>
      </c>
      <c r="B15" s="8">
        <v>20339095</v>
      </c>
      <c r="C15" s="8">
        <v>11719880</v>
      </c>
      <c r="D15" s="8">
        <v>8619215</v>
      </c>
      <c r="E15" s="9">
        <f>nasdaq_aapl_short_volume[[#This Row],[total_short]]/nasdaq_aapl_short_volume[[#This Row],[total_reported]]</f>
        <v>0.57622426169895957</v>
      </c>
      <c r="F15" s="9">
        <f>nasdaq_aapl_short_volume[[#This Row],[total_long]]/nasdaq_aapl_short_volume[[#This Row],[total_reported]]</f>
        <v>0.42377573830104043</v>
      </c>
      <c r="G15" s="8">
        <v>8782348</v>
      </c>
      <c r="H15" s="9">
        <f>nasdaq_aapl_short_volume[[#This Row],[Off-Exchange]]/nasdaq_aapl_short_volume[[#This Row],[total_reported]]</f>
        <v>0.43179639998731506</v>
      </c>
      <c r="I15" s="8">
        <v>25251</v>
      </c>
      <c r="J15" t="s">
        <v>16</v>
      </c>
      <c r="K15" t="s">
        <v>16</v>
      </c>
      <c r="L15" t="s">
        <v>16</v>
      </c>
      <c r="M15" t="s">
        <v>16</v>
      </c>
      <c r="N15" s="8">
        <v>19444</v>
      </c>
      <c r="O15" s="8">
        <v>39413</v>
      </c>
      <c r="P15" s="8">
        <v>374851</v>
      </c>
      <c r="Q15" s="8">
        <v>2406460</v>
      </c>
      <c r="R15" s="8">
        <v>15993</v>
      </c>
      <c r="S15" s="8">
        <v>33951</v>
      </c>
      <c r="T15" s="8">
        <v>22169</v>
      </c>
    </row>
    <row r="16" spans="1:23">
      <c r="A16" s="1">
        <v>45720</v>
      </c>
      <c r="B16" s="8">
        <v>23063035</v>
      </c>
      <c r="C16" s="8">
        <v>12618842</v>
      </c>
      <c r="D16" s="8">
        <v>10444193</v>
      </c>
      <c r="E16" s="9">
        <f>nasdaq_aapl_short_volume[[#This Row],[total_short]]/nasdaq_aapl_short_volume[[#This Row],[total_reported]]</f>
        <v>0.54714576810901083</v>
      </c>
      <c r="F16" s="9">
        <f>nasdaq_aapl_short_volume[[#This Row],[total_long]]/nasdaq_aapl_short_volume[[#This Row],[total_reported]]</f>
        <v>0.45285423189098922</v>
      </c>
      <c r="G16" s="8">
        <v>8899684</v>
      </c>
      <c r="H16" s="9">
        <f>nasdaq_aapl_short_volume[[#This Row],[Off-Exchange]]/nasdaq_aapl_short_volume[[#This Row],[total_reported]]</f>
        <v>0.38588520548141214</v>
      </c>
      <c r="I16" s="8">
        <v>86643</v>
      </c>
      <c r="J16" t="s">
        <v>16</v>
      </c>
      <c r="K16" t="s">
        <v>16</v>
      </c>
      <c r="L16" t="s">
        <v>16</v>
      </c>
      <c r="M16" t="s">
        <v>16</v>
      </c>
      <c r="N16" s="8">
        <v>34568</v>
      </c>
      <c r="O16" s="8">
        <v>27547</v>
      </c>
      <c r="P16" s="8">
        <v>434601</v>
      </c>
      <c r="Q16" s="8">
        <v>3060354</v>
      </c>
      <c r="R16" s="8">
        <v>19677</v>
      </c>
      <c r="S16" s="8">
        <v>33023</v>
      </c>
      <c r="T16" s="8">
        <v>22745</v>
      </c>
    </row>
    <row r="17" spans="1:20">
      <c r="A17" s="1">
        <v>45719</v>
      </c>
      <c r="B17" s="8">
        <v>18707894</v>
      </c>
      <c r="C17" s="8">
        <v>10515965</v>
      </c>
      <c r="D17" s="8">
        <v>8191929</v>
      </c>
      <c r="E17" s="9">
        <f>nasdaq_aapl_short_volume[[#This Row],[total_short]]/nasdaq_aapl_short_volume[[#This Row],[total_reported]]</f>
        <v>0.56211377934897433</v>
      </c>
      <c r="F17" s="9">
        <f>nasdaq_aapl_short_volume[[#This Row],[total_long]]/nasdaq_aapl_short_volume[[#This Row],[total_reported]]</f>
        <v>0.43788622065102573</v>
      </c>
      <c r="G17" s="8">
        <v>7721583</v>
      </c>
      <c r="H17" s="9">
        <f>nasdaq_aapl_short_volume[[#This Row],[Off-Exchange]]/nasdaq_aapl_short_volume[[#This Row],[total_reported]]</f>
        <v>0.41274464137972988</v>
      </c>
      <c r="I17" s="8">
        <v>77307</v>
      </c>
      <c r="J17" t="s">
        <v>16</v>
      </c>
      <c r="K17" t="s">
        <v>16</v>
      </c>
      <c r="L17" t="s">
        <v>16</v>
      </c>
      <c r="M17" t="s">
        <v>16</v>
      </c>
      <c r="N17" s="8">
        <v>17296</v>
      </c>
      <c r="O17" s="8">
        <v>27325</v>
      </c>
      <c r="P17" s="8">
        <v>293964</v>
      </c>
      <c r="Q17" s="8">
        <v>2329638</v>
      </c>
      <c r="R17" s="8">
        <v>5551</v>
      </c>
      <c r="S17" s="8">
        <v>30639</v>
      </c>
      <c r="T17" s="8">
        <v>12662</v>
      </c>
    </row>
    <row r="18" spans="1:20">
      <c r="A18" s="1">
        <v>45716</v>
      </c>
      <c r="B18" s="8">
        <v>17356765</v>
      </c>
      <c r="C18" s="8">
        <v>9754272</v>
      </c>
      <c r="D18" s="8">
        <v>7602493</v>
      </c>
      <c r="E18" s="9">
        <f>nasdaq_aapl_short_volume[[#This Row],[total_short]]/nasdaq_aapl_short_volume[[#This Row],[total_reported]]</f>
        <v>0.56198675271572784</v>
      </c>
      <c r="F18" s="9">
        <f>nasdaq_aapl_short_volume[[#This Row],[total_long]]/nasdaq_aapl_short_volume[[#This Row],[total_reported]]</f>
        <v>0.43801324728427216</v>
      </c>
      <c r="G18" s="8">
        <v>6945301</v>
      </c>
      <c r="H18" s="9">
        <f>nasdaq_aapl_short_volume[[#This Row],[Off-Exchange]]/nasdaq_aapl_short_volume[[#This Row],[total_reported]]</f>
        <v>0.40014950942759209</v>
      </c>
      <c r="I18" s="8">
        <v>26489</v>
      </c>
      <c r="J18" t="s">
        <v>16</v>
      </c>
      <c r="K18" t="s">
        <v>16</v>
      </c>
      <c r="L18" t="s">
        <v>16</v>
      </c>
      <c r="M18" t="s">
        <v>16</v>
      </c>
      <c r="N18" s="8">
        <v>14505</v>
      </c>
      <c r="O18" s="8">
        <v>21635</v>
      </c>
      <c r="P18" s="8">
        <v>380015</v>
      </c>
      <c r="Q18" s="8">
        <v>2301859</v>
      </c>
      <c r="R18" s="8">
        <v>18344</v>
      </c>
      <c r="S18" s="8">
        <v>8002</v>
      </c>
      <c r="T18" s="8">
        <v>38122</v>
      </c>
    </row>
    <row r="19" spans="1:20">
      <c r="A19" s="1">
        <v>45715</v>
      </c>
      <c r="B19" s="8">
        <v>15666883</v>
      </c>
      <c r="C19" s="8">
        <v>9422264</v>
      </c>
      <c r="D19" s="8">
        <v>6244619</v>
      </c>
      <c r="E19" s="9">
        <f>nasdaq_aapl_short_volume[[#This Row],[total_short]]/nasdaq_aapl_short_volume[[#This Row],[total_reported]]</f>
        <v>0.60141280176790746</v>
      </c>
      <c r="F19" s="9">
        <f>nasdaq_aapl_short_volume[[#This Row],[total_long]]/nasdaq_aapl_short_volume[[#This Row],[total_reported]]</f>
        <v>0.39858719823209249</v>
      </c>
      <c r="G19" s="8">
        <v>7163474</v>
      </c>
      <c r="H19" s="9">
        <f>nasdaq_aapl_short_volume[[#This Row],[Off-Exchange]]/nasdaq_aapl_short_volume[[#This Row],[total_reported]]</f>
        <v>0.45723670751865575</v>
      </c>
      <c r="I19" s="8">
        <v>16929</v>
      </c>
      <c r="J19" t="s">
        <v>16</v>
      </c>
      <c r="K19" t="s">
        <v>16</v>
      </c>
      <c r="L19" t="s">
        <v>16</v>
      </c>
      <c r="M19" t="s">
        <v>16</v>
      </c>
      <c r="N19" s="8">
        <v>11987</v>
      </c>
      <c r="O19" s="8">
        <v>17462</v>
      </c>
      <c r="P19" s="8">
        <v>223871</v>
      </c>
      <c r="Q19" s="8">
        <v>1940103</v>
      </c>
      <c r="R19" s="8">
        <v>15145</v>
      </c>
      <c r="S19" s="8">
        <v>19683</v>
      </c>
      <c r="T19" s="8">
        <v>13610</v>
      </c>
    </row>
    <row r="20" spans="1:20">
      <c r="A20" s="1">
        <v>45714</v>
      </c>
      <c r="B20" s="8">
        <v>19957666</v>
      </c>
      <c r="C20" s="8">
        <v>10910010</v>
      </c>
      <c r="D20" s="8">
        <v>9047656</v>
      </c>
      <c r="E20" s="9">
        <f>nasdaq_aapl_short_volume[[#This Row],[total_short]]/nasdaq_aapl_short_volume[[#This Row],[total_reported]]</f>
        <v>0.54665761016343295</v>
      </c>
      <c r="F20" s="9">
        <f>nasdaq_aapl_short_volume[[#This Row],[total_long]]/nasdaq_aapl_short_volume[[#This Row],[total_reported]]</f>
        <v>0.45334238983656705</v>
      </c>
      <c r="G20" s="8">
        <v>8654154</v>
      </c>
      <c r="H20" s="9">
        <f>nasdaq_aapl_short_volume[[#This Row],[Off-Exchange]]/nasdaq_aapl_short_volume[[#This Row],[total_reported]]</f>
        <v>0.43362555521271878</v>
      </c>
      <c r="I20" s="8">
        <v>35515</v>
      </c>
      <c r="J20" t="s">
        <v>16</v>
      </c>
      <c r="K20" t="s">
        <v>16</v>
      </c>
      <c r="L20" t="s">
        <v>16</v>
      </c>
      <c r="M20" t="s">
        <v>16</v>
      </c>
      <c r="N20" s="8">
        <v>14526</v>
      </c>
      <c r="O20" s="8">
        <v>15061</v>
      </c>
      <c r="P20" s="8">
        <v>271689</v>
      </c>
      <c r="Q20" s="8">
        <v>1876794</v>
      </c>
      <c r="R20" s="8">
        <v>11605</v>
      </c>
      <c r="S20" s="8">
        <v>10268</v>
      </c>
      <c r="T20" s="8">
        <v>20398</v>
      </c>
    </row>
    <row r="21" spans="1:20">
      <c r="A21" s="1">
        <v>45713</v>
      </c>
      <c r="B21" s="8">
        <v>20899933</v>
      </c>
      <c r="C21" s="8">
        <v>11735317</v>
      </c>
      <c r="D21" s="8">
        <v>9164616</v>
      </c>
      <c r="E21" s="9">
        <f>nasdaq_aapl_short_volume[[#This Row],[total_short]]/nasdaq_aapl_short_volume[[#This Row],[total_reported]]</f>
        <v>0.56150022107726372</v>
      </c>
      <c r="F21" s="9">
        <f>nasdaq_aapl_short_volume[[#This Row],[total_long]]/nasdaq_aapl_short_volume[[#This Row],[total_reported]]</f>
        <v>0.43849977892273628</v>
      </c>
      <c r="G21" s="8">
        <v>9204954</v>
      </c>
      <c r="H21" s="9">
        <f>nasdaq_aapl_short_volume[[#This Row],[Off-Exchange]]/nasdaq_aapl_short_volume[[#This Row],[total_reported]]</f>
        <v>0.44042983295688076</v>
      </c>
      <c r="I21" s="8">
        <v>38765</v>
      </c>
      <c r="J21" t="s">
        <v>16</v>
      </c>
      <c r="K21" t="s">
        <v>16</v>
      </c>
      <c r="L21" t="s">
        <v>16</v>
      </c>
      <c r="M21" t="s">
        <v>16</v>
      </c>
      <c r="N21" s="8">
        <v>17583</v>
      </c>
      <c r="O21" s="8">
        <v>22205</v>
      </c>
      <c r="P21" s="8">
        <v>287461</v>
      </c>
      <c r="Q21" s="8">
        <v>2117932</v>
      </c>
      <c r="R21" s="8">
        <v>6193</v>
      </c>
      <c r="S21" s="8">
        <v>26631</v>
      </c>
      <c r="T21" s="8">
        <v>13593</v>
      </c>
    </row>
    <row r="22" spans="1:20">
      <c r="A22" s="1">
        <v>45712</v>
      </c>
      <c r="B22" s="8">
        <v>22960059</v>
      </c>
      <c r="C22" s="8">
        <v>12486626</v>
      </c>
      <c r="D22" s="8">
        <v>10473433</v>
      </c>
      <c r="E22" s="9">
        <f>nasdaq_aapl_short_volume[[#This Row],[total_short]]/nasdaq_aapl_short_volume[[#This Row],[total_reported]]</f>
        <v>0.54384119831747824</v>
      </c>
      <c r="F22" s="9">
        <f>nasdaq_aapl_short_volume[[#This Row],[total_long]]/nasdaq_aapl_short_volume[[#This Row],[total_reported]]</f>
        <v>0.45615880168252182</v>
      </c>
      <c r="G22" s="8">
        <v>9683935</v>
      </c>
      <c r="H22" s="9">
        <f>nasdaq_aapl_short_volume[[#This Row],[Off-Exchange]]/nasdaq_aapl_short_volume[[#This Row],[total_reported]]</f>
        <v>0.42177308864929308</v>
      </c>
      <c r="I22" s="8">
        <v>33686</v>
      </c>
      <c r="J22" t="s">
        <v>16</v>
      </c>
      <c r="K22" t="s">
        <v>16</v>
      </c>
      <c r="L22" t="s">
        <v>16</v>
      </c>
      <c r="M22" t="s">
        <v>16</v>
      </c>
      <c r="N22" s="8">
        <v>16861</v>
      </c>
      <c r="O22" s="8">
        <v>25506</v>
      </c>
      <c r="P22" s="8">
        <v>354039</v>
      </c>
      <c r="Q22" s="8">
        <v>2331843</v>
      </c>
      <c r="R22" s="8">
        <v>7031</v>
      </c>
      <c r="S22" s="8">
        <v>14027</v>
      </c>
      <c r="T22" s="8">
        <v>19698</v>
      </c>
    </row>
    <row r="23" spans="1:20">
      <c r="A23" s="1">
        <v>45709</v>
      </c>
      <c r="B23" s="8">
        <v>27626871</v>
      </c>
      <c r="C23" s="8">
        <v>11651185</v>
      </c>
      <c r="D23" s="8">
        <v>15975686</v>
      </c>
      <c r="E23" s="9">
        <f>nasdaq_aapl_short_volume[[#This Row],[total_short]]/nasdaq_aapl_short_volume[[#This Row],[total_reported]]</f>
        <v>0.42173378954134905</v>
      </c>
      <c r="F23" s="9">
        <f>nasdaq_aapl_short_volume[[#This Row],[total_long]]/nasdaq_aapl_short_volume[[#This Row],[total_reported]]</f>
        <v>0.5782662104586509</v>
      </c>
      <c r="G23" s="8">
        <v>9214172</v>
      </c>
      <c r="H23" s="9">
        <f>nasdaq_aapl_short_volume[[#This Row],[Off-Exchange]]/nasdaq_aapl_short_volume[[#This Row],[total_reported]]</f>
        <v>0.33352209882907113</v>
      </c>
      <c r="I23" s="8">
        <v>46429</v>
      </c>
      <c r="J23" t="s">
        <v>16</v>
      </c>
      <c r="K23" t="s">
        <v>16</v>
      </c>
      <c r="L23" t="s">
        <v>16</v>
      </c>
      <c r="M23" t="s">
        <v>16</v>
      </c>
      <c r="N23" s="8">
        <v>4823</v>
      </c>
      <c r="O23" s="8">
        <v>8984</v>
      </c>
      <c r="P23" s="8">
        <v>261218</v>
      </c>
      <c r="Q23" s="8">
        <v>2067846</v>
      </c>
      <c r="R23" s="8">
        <v>3709</v>
      </c>
      <c r="S23" s="8">
        <v>20352</v>
      </c>
      <c r="T23" s="8">
        <v>23652</v>
      </c>
    </row>
    <row r="24" spans="1:20">
      <c r="A24" s="1">
        <v>45708</v>
      </c>
      <c r="B24" s="8">
        <v>13661532</v>
      </c>
      <c r="C24" s="8">
        <v>6982740</v>
      </c>
      <c r="D24" s="8">
        <v>6678792</v>
      </c>
      <c r="E24" s="9">
        <f>nasdaq_aapl_short_volume[[#This Row],[total_short]]/nasdaq_aapl_short_volume[[#This Row],[total_reported]]</f>
        <v>0.51112422823443227</v>
      </c>
      <c r="F24" s="9">
        <f>nasdaq_aapl_short_volume[[#This Row],[total_long]]/nasdaq_aapl_short_volume[[#This Row],[total_reported]]</f>
        <v>0.48887577176556773</v>
      </c>
      <c r="G24" s="8">
        <v>5563853</v>
      </c>
      <c r="H24" s="9">
        <f>nasdaq_aapl_short_volume[[#This Row],[Off-Exchange]]/nasdaq_aapl_short_volume[[#This Row],[total_reported]]</f>
        <v>0.40726420726460255</v>
      </c>
      <c r="I24" s="8">
        <v>18531</v>
      </c>
      <c r="J24" t="s">
        <v>16</v>
      </c>
      <c r="K24" t="s">
        <v>16</v>
      </c>
      <c r="L24" t="s">
        <v>16</v>
      </c>
      <c r="M24" t="s">
        <v>16</v>
      </c>
      <c r="N24" s="8">
        <v>3109</v>
      </c>
      <c r="O24" s="8">
        <v>4065</v>
      </c>
      <c r="P24" s="8">
        <v>112684</v>
      </c>
      <c r="Q24" s="8">
        <v>1252378</v>
      </c>
      <c r="R24" s="8">
        <v>7119</v>
      </c>
      <c r="S24" s="8">
        <v>16633</v>
      </c>
      <c r="T24" s="8">
        <v>4368</v>
      </c>
    </row>
    <row r="25" spans="1:20">
      <c r="A25" s="1">
        <v>45707</v>
      </c>
      <c r="B25" s="8">
        <v>13548817</v>
      </c>
      <c r="C25" s="8">
        <v>7007293</v>
      </c>
      <c r="D25" s="8">
        <v>6541524</v>
      </c>
      <c r="E25" s="9">
        <f>nasdaq_aapl_short_volume[[#This Row],[total_short]]/nasdaq_aapl_short_volume[[#This Row],[total_reported]]</f>
        <v>0.51718854863860075</v>
      </c>
      <c r="F25" s="9">
        <f>nasdaq_aapl_short_volume[[#This Row],[total_long]]/nasdaq_aapl_short_volume[[#This Row],[total_reported]]</f>
        <v>0.4828114513613993</v>
      </c>
      <c r="G25" s="8">
        <v>5501461</v>
      </c>
      <c r="H25" s="9">
        <f>nasdaq_aapl_short_volume[[#This Row],[Off-Exchange]]/nasdaq_aapl_short_volume[[#This Row],[total_reported]]</f>
        <v>0.40604733239809793</v>
      </c>
      <c r="I25" s="8">
        <v>34339</v>
      </c>
      <c r="J25" t="s">
        <v>16</v>
      </c>
      <c r="K25" t="s">
        <v>16</v>
      </c>
      <c r="L25" t="s">
        <v>16</v>
      </c>
      <c r="M25" t="s">
        <v>16</v>
      </c>
      <c r="N25" s="8">
        <v>5202</v>
      </c>
      <c r="O25" s="8">
        <v>4151</v>
      </c>
      <c r="P25" s="8">
        <v>156841</v>
      </c>
      <c r="Q25" s="8">
        <v>1283796</v>
      </c>
      <c r="R25" s="8">
        <v>5832</v>
      </c>
      <c r="S25" s="8">
        <v>5509</v>
      </c>
      <c r="T25" s="8">
        <v>10162</v>
      </c>
    </row>
    <row r="26" spans="1:20">
      <c r="A26" s="1">
        <v>45706</v>
      </c>
      <c r="B26" s="8">
        <v>16424240</v>
      </c>
      <c r="C26" s="8">
        <v>8237322</v>
      </c>
      <c r="D26" s="8">
        <v>8186918</v>
      </c>
      <c r="E26" s="9">
        <f>nasdaq_aapl_short_volume[[#This Row],[total_short]]/nasdaq_aapl_short_volume[[#This Row],[total_reported]]</f>
        <v>0.5015344393408766</v>
      </c>
      <c r="F26" s="9">
        <f>nasdaq_aapl_short_volume[[#This Row],[total_long]]/nasdaq_aapl_short_volume[[#This Row],[total_reported]]</f>
        <v>0.49846556065912334</v>
      </c>
      <c r="G26" s="8">
        <v>6281656</v>
      </c>
      <c r="H26" s="9">
        <f>nasdaq_aapl_short_volume[[#This Row],[Off-Exchange]]/nasdaq_aapl_short_volume[[#This Row],[total_reported]]</f>
        <v>0.38246250663653236</v>
      </c>
      <c r="I26" s="8">
        <v>35857</v>
      </c>
      <c r="J26" t="s">
        <v>16</v>
      </c>
      <c r="K26" t="s">
        <v>16</v>
      </c>
      <c r="L26" t="s">
        <v>16</v>
      </c>
      <c r="M26" t="s">
        <v>16</v>
      </c>
      <c r="N26" s="8">
        <v>24666</v>
      </c>
      <c r="O26" s="8">
        <v>8440</v>
      </c>
      <c r="P26" s="8">
        <v>248521</v>
      </c>
      <c r="Q26" s="8">
        <v>1501054</v>
      </c>
      <c r="R26" s="8">
        <v>10098</v>
      </c>
      <c r="S26" s="8">
        <v>115303</v>
      </c>
      <c r="T26" s="8">
        <v>11727</v>
      </c>
    </row>
    <row r="27" spans="1:20">
      <c r="A27" s="1">
        <v>45702</v>
      </c>
      <c r="B27" s="8">
        <v>18012310</v>
      </c>
      <c r="C27" s="8">
        <v>8137775</v>
      </c>
      <c r="D27" s="8">
        <v>9874535</v>
      </c>
      <c r="E27" s="9">
        <f>nasdaq_aapl_short_volume[[#This Row],[total_short]]/nasdaq_aapl_short_volume[[#This Row],[total_reported]]</f>
        <v>0.45178963719811616</v>
      </c>
      <c r="F27" s="9">
        <f>nasdaq_aapl_short_volume[[#This Row],[total_long]]/nasdaq_aapl_short_volume[[#This Row],[total_reported]]</f>
        <v>0.54821036280188384</v>
      </c>
      <c r="G27" s="8">
        <v>6269336</v>
      </c>
      <c r="H27" s="9">
        <f>nasdaq_aapl_short_volume[[#This Row],[Off-Exchange]]/nasdaq_aapl_short_volume[[#This Row],[total_reported]]</f>
        <v>0.34805841116436481</v>
      </c>
      <c r="I27" s="8">
        <v>20933</v>
      </c>
      <c r="J27" t="s">
        <v>16</v>
      </c>
      <c r="K27" t="s">
        <v>16</v>
      </c>
      <c r="L27" t="s">
        <v>16</v>
      </c>
      <c r="M27" t="s">
        <v>16</v>
      </c>
      <c r="N27" s="8">
        <v>5108</v>
      </c>
      <c r="O27" s="8">
        <v>5860</v>
      </c>
      <c r="P27" s="8">
        <v>242523</v>
      </c>
      <c r="Q27" s="8">
        <v>1543379</v>
      </c>
      <c r="R27" s="8">
        <v>21515</v>
      </c>
      <c r="S27" s="8">
        <v>20061</v>
      </c>
      <c r="T27" s="8">
        <v>9060</v>
      </c>
    </row>
    <row r="28" spans="1:20">
      <c r="A28" s="1">
        <v>45701</v>
      </c>
      <c r="B28" s="8">
        <v>20800369</v>
      </c>
      <c r="C28" s="8">
        <v>10200749</v>
      </c>
      <c r="D28" s="8">
        <v>10599620</v>
      </c>
      <c r="E28" s="9">
        <f>nasdaq_aapl_short_volume[[#This Row],[total_short]]/nasdaq_aapl_short_volume[[#This Row],[total_reported]]</f>
        <v>0.49041192490383223</v>
      </c>
      <c r="F28" s="9">
        <f>nasdaq_aapl_short_volume[[#This Row],[total_long]]/nasdaq_aapl_short_volume[[#This Row],[total_reported]]</f>
        <v>0.50958807509616777</v>
      </c>
      <c r="G28" s="8">
        <v>7937474</v>
      </c>
      <c r="H28" s="9">
        <f>nasdaq_aapl_short_volume[[#This Row],[Off-Exchange]]/nasdaq_aapl_short_volume[[#This Row],[total_reported]]</f>
        <v>0.38160255714694291</v>
      </c>
      <c r="I28" s="8">
        <v>40009</v>
      </c>
      <c r="J28" t="s">
        <v>16</v>
      </c>
      <c r="K28" t="s">
        <v>16</v>
      </c>
      <c r="L28" t="s">
        <v>16</v>
      </c>
      <c r="M28" t="s">
        <v>16</v>
      </c>
      <c r="N28" s="8">
        <v>15181</v>
      </c>
      <c r="O28" s="8">
        <v>23196</v>
      </c>
      <c r="P28" s="8">
        <v>284978</v>
      </c>
      <c r="Q28" s="8">
        <v>1852440</v>
      </c>
      <c r="R28" s="8">
        <v>13099</v>
      </c>
      <c r="S28" s="8">
        <v>20122</v>
      </c>
      <c r="T28" s="8">
        <v>14250</v>
      </c>
    </row>
    <row r="29" spans="1:20">
      <c r="A29" s="1">
        <v>45700</v>
      </c>
      <c r="B29" s="8">
        <v>17806306</v>
      </c>
      <c r="C29" s="8">
        <v>8224572</v>
      </c>
      <c r="D29" s="8">
        <v>9581734</v>
      </c>
      <c r="E29" s="9">
        <f>nasdaq_aapl_short_volume[[#This Row],[total_short]]/nasdaq_aapl_short_volume[[#This Row],[total_reported]]</f>
        <v>0.46189097278233904</v>
      </c>
      <c r="F29" s="9">
        <f>nasdaq_aapl_short_volume[[#This Row],[total_long]]/nasdaq_aapl_short_volume[[#This Row],[total_reported]]</f>
        <v>0.53810902721766096</v>
      </c>
      <c r="G29" s="8">
        <v>6510370</v>
      </c>
      <c r="H29" s="9">
        <f>nasdaq_aapl_short_volume[[#This Row],[Off-Exchange]]/nasdaq_aapl_short_volume[[#This Row],[total_reported]]</f>
        <v>0.3656215949563037</v>
      </c>
      <c r="I29" s="8">
        <v>22139</v>
      </c>
      <c r="J29" t="s">
        <v>16</v>
      </c>
      <c r="K29" t="s">
        <v>16</v>
      </c>
      <c r="L29" t="s">
        <v>16</v>
      </c>
      <c r="M29" t="s">
        <v>16</v>
      </c>
      <c r="N29" s="8">
        <v>12766</v>
      </c>
      <c r="O29" s="8">
        <v>17368</v>
      </c>
      <c r="P29" s="8">
        <v>211347</v>
      </c>
      <c r="Q29" s="8">
        <v>1414192</v>
      </c>
      <c r="R29" s="8">
        <v>9887</v>
      </c>
      <c r="S29" s="8">
        <v>22130</v>
      </c>
      <c r="T29" s="8">
        <v>4373</v>
      </c>
    </row>
    <row r="30" spans="1:20">
      <c r="A30" s="1">
        <v>45699</v>
      </c>
      <c r="B30" s="8">
        <v>24432834</v>
      </c>
      <c r="C30" s="8">
        <v>10327122</v>
      </c>
      <c r="D30" s="8">
        <v>14105712</v>
      </c>
      <c r="E30" s="9">
        <f>nasdaq_aapl_short_volume[[#This Row],[total_short]]/nasdaq_aapl_short_volume[[#This Row],[total_reported]]</f>
        <v>0.42267393131717751</v>
      </c>
      <c r="F30" s="9">
        <f>nasdaq_aapl_short_volume[[#This Row],[total_long]]/nasdaq_aapl_short_volume[[#This Row],[total_reported]]</f>
        <v>0.57732606868282244</v>
      </c>
      <c r="G30" s="8">
        <v>8506982</v>
      </c>
      <c r="H30" s="9">
        <f>nasdaq_aapl_short_volume[[#This Row],[Off-Exchange]]/nasdaq_aapl_short_volume[[#This Row],[total_reported]]</f>
        <v>0.34817827518494171</v>
      </c>
      <c r="I30" s="8">
        <v>34924</v>
      </c>
      <c r="J30" t="s">
        <v>16</v>
      </c>
      <c r="K30" t="s">
        <v>16</v>
      </c>
      <c r="L30" t="s">
        <v>16</v>
      </c>
      <c r="M30" t="s">
        <v>16</v>
      </c>
      <c r="N30" s="8">
        <v>12218</v>
      </c>
      <c r="O30" s="8">
        <v>27075</v>
      </c>
      <c r="P30" s="8">
        <v>199904</v>
      </c>
      <c r="Q30" s="8">
        <v>1509556</v>
      </c>
      <c r="R30" s="8">
        <v>8071</v>
      </c>
      <c r="S30" s="8">
        <v>16010</v>
      </c>
      <c r="T30" s="8">
        <v>12382</v>
      </c>
    </row>
    <row r="31" spans="1:20">
      <c r="A31" s="1">
        <v>45698</v>
      </c>
      <c r="B31" s="8">
        <v>13427726</v>
      </c>
      <c r="C31" s="8">
        <v>4586203</v>
      </c>
      <c r="D31" s="8">
        <v>8841523</v>
      </c>
      <c r="E31" s="9">
        <f>nasdaq_aapl_short_volume[[#This Row],[total_short]]/nasdaq_aapl_short_volume[[#This Row],[total_reported]]</f>
        <v>0.3415472582624936</v>
      </c>
      <c r="F31" s="9">
        <f>nasdaq_aapl_short_volume[[#This Row],[total_long]]/nasdaq_aapl_short_volume[[#This Row],[total_reported]]</f>
        <v>0.65845274173750645</v>
      </c>
      <c r="G31" s="8">
        <v>3835752</v>
      </c>
      <c r="H31" s="9">
        <f>nasdaq_aapl_short_volume[[#This Row],[Off-Exchange]]/nasdaq_aapl_short_volume[[#This Row],[total_reported]]</f>
        <v>0.28565909074998996</v>
      </c>
      <c r="I31" s="8">
        <v>31364</v>
      </c>
      <c r="J31" t="s">
        <v>16</v>
      </c>
      <c r="K31" t="s">
        <v>16</v>
      </c>
      <c r="L31" t="s">
        <v>16</v>
      </c>
      <c r="M31" t="s">
        <v>16</v>
      </c>
      <c r="N31" s="8">
        <v>5898</v>
      </c>
      <c r="O31" s="8">
        <v>8486</v>
      </c>
      <c r="P31" s="8">
        <v>118353</v>
      </c>
      <c r="Q31" s="8">
        <v>568287</v>
      </c>
      <c r="R31" s="8">
        <v>3738</v>
      </c>
      <c r="S31" s="8">
        <v>8736</v>
      </c>
      <c r="T31" s="8">
        <v>5589</v>
      </c>
    </row>
    <row r="32" spans="1:20">
      <c r="A32" s="1">
        <v>45695</v>
      </c>
      <c r="B32" s="8">
        <v>18228491</v>
      </c>
      <c r="C32" s="8">
        <v>8254898</v>
      </c>
      <c r="D32" s="8">
        <v>9973593</v>
      </c>
      <c r="E32" s="9">
        <f>nasdaq_aapl_short_volume[[#This Row],[total_short]]/nasdaq_aapl_short_volume[[#This Row],[total_reported]]</f>
        <v>0.45285690406298579</v>
      </c>
      <c r="F32" s="9">
        <f>nasdaq_aapl_short_volume[[#This Row],[total_long]]/nasdaq_aapl_short_volume[[#This Row],[total_reported]]</f>
        <v>0.54714309593701416</v>
      </c>
      <c r="G32" s="8">
        <v>6491665</v>
      </c>
      <c r="H32" s="9">
        <f>nasdaq_aapl_short_volume[[#This Row],[Off-Exchange]]/nasdaq_aapl_short_volume[[#This Row],[total_reported]]</f>
        <v>0.35612739419845557</v>
      </c>
      <c r="I32" s="8">
        <v>26531</v>
      </c>
      <c r="J32" t="s">
        <v>16</v>
      </c>
      <c r="K32" t="s">
        <v>16</v>
      </c>
      <c r="L32" t="s">
        <v>16</v>
      </c>
      <c r="M32" t="s">
        <v>16</v>
      </c>
      <c r="N32" s="8">
        <v>11160</v>
      </c>
      <c r="O32" s="8">
        <v>22133</v>
      </c>
      <c r="P32" s="8">
        <v>144422</v>
      </c>
      <c r="Q32" s="8">
        <v>1521458</v>
      </c>
      <c r="R32" s="8">
        <v>8710</v>
      </c>
      <c r="S32" s="8">
        <v>13951</v>
      </c>
      <c r="T32" s="8">
        <v>14868</v>
      </c>
    </row>
    <row r="33" spans="1:20">
      <c r="A33" s="1">
        <v>45694</v>
      </c>
      <c r="B33" s="8">
        <v>13584636</v>
      </c>
      <c r="C33" s="8">
        <v>5128865</v>
      </c>
      <c r="D33" s="8">
        <v>8455771</v>
      </c>
      <c r="E33" s="9">
        <f>nasdaq_aapl_short_volume[[#This Row],[total_short]]/nasdaq_aapl_short_volume[[#This Row],[total_reported]]</f>
        <v>0.37754894573546172</v>
      </c>
      <c r="F33" s="9">
        <f>nasdaq_aapl_short_volume[[#This Row],[total_long]]/nasdaq_aapl_short_volume[[#This Row],[total_reported]]</f>
        <v>0.62245105426453828</v>
      </c>
      <c r="G33" s="8">
        <v>4054163</v>
      </c>
      <c r="H33" s="9">
        <f>nasdaq_aapl_short_volume[[#This Row],[Off-Exchange]]/nasdaq_aapl_short_volume[[#This Row],[total_reported]]</f>
        <v>0.29843736703729123</v>
      </c>
      <c r="I33" s="8">
        <v>28532</v>
      </c>
      <c r="J33" t="s">
        <v>16</v>
      </c>
      <c r="K33" t="s">
        <v>16</v>
      </c>
      <c r="L33" t="s">
        <v>16</v>
      </c>
      <c r="M33" t="s">
        <v>16</v>
      </c>
      <c r="N33" s="8">
        <v>3400</v>
      </c>
      <c r="O33" s="8">
        <v>10537</v>
      </c>
      <c r="P33" s="8">
        <v>110775</v>
      </c>
      <c r="Q33" s="8">
        <v>898337</v>
      </c>
      <c r="R33" s="8">
        <v>2463</v>
      </c>
      <c r="S33" s="8">
        <v>13496</v>
      </c>
      <c r="T33" s="8">
        <v>7162</v>
      </c>
    </row>
    <row r="34" spans="1:20">
      <c r="A34" s="1">
        <v>45693</v>
      </c>
      <c r="B34" s="8">
        <v>15973405</v>
      </c>
      <c r="C34" s="8">
        <v>6749162</v>
      </c>
      <c r="D34" s="8">
        <v>9224243</v>
      </c>
      <c r="E34" s="9">
        <f>nasdaq_aapl_short_volume[[#This Row],[total_short]]/nasdaq_aapl_short_volume[[#This Row],[total_reported]]</f>
        <v>0.42252494067482793</v>
      </c>
      <c r="F34" s="9">
        <f>nasdaq_aapl_short_volume[[#This Row],[total_long]]/nasdaq_aapl_short_volume[[#This Row],[total_reported]]</f>
        <v>0.57747505932517207</v>
      </c>
      <c r="G34" s="8">
        <v>5492426</v>
      </c>
      <c r="H34" s="9">
        <f>nasdaq_aapl_short_volume[[#This Row],[Off-Exchange]]/nasdaq_aapl_short_volume[[#This Row],[total_reported]]</f>
        <v>0.34384816512196364</v>
      </c>
      <c r="I34" s="8">
        <v>36275</v>
      </c>
      <c r="J34" t="s">
        <v>16</v>
      </c>
      <c r="K34" t="s">
        <v>16</v>
      </c>
      <c r="L34" t="s">
        <v>16</v>
      </c>
      <c r="M34" t="s">
        <v>16</v>
      </c>
      <c r="N34" s="8">
        <v>9113</v>
      </c>
      <c r="O34" s="8">
        <v>8378</v>
      </c>
      <c r="P34" s="8">
        <v>105510</v>
      </c>
      <c r="Q34" s="8">
        <v>1066194</v>
      </c>
      <c r="R34" s="8">
        <v>6757</v>
      </c>
      <c r="S34" s="8">
        <v>16799</v>
      </c>
      <c r="T34" s="8">
        <v>7710</v>
      </c>
    </row>
    <row r="35" spans="1:20">
      <c r="A35" s="1">
        <v>45692</v>
      </c>
      <c r="B35" s="8">
        <v>17891374</v>
      </c>
      <c r="C35" s="8">
        <v>6721792</v>
      </c>
      <c r="D35" s="8">
        <v>11169582</v>
      </c>
      <c r="E35" s="9">
        <f>nasdaq_aapl_short_volume[[#This Row],[total_short]]/nasdaq_aapl_short_volume[[#This Row],[total_reported]]</f>
        <v>0.37570015584046257</v>
      </c>
      <c r="F35" s="9">
        <f>nasdaq_aapl_short_volume[[#This Row],[total_long]]/nasdaq_aapl_short_volume[[#This Row],[total_reported]]</f>
        <v>0.62429984415953743</v>
      </c>
      <c r="G35" s="8">
        <v>5719186</v>
      </c>
      <c r="H35" s="9">
        <f>nasdaq_aapl_short_volume[[#This Row],[Off-Exchange]]/nasdaq_aapl_short_volume[[#This Row],[total_reported]]</f>
        <v>0.31966164253231755</v>
      </c>
      <c r="I35" s="8">
        <v>29005</v>
      </c>
      <c r="J35" t="s">
        <v>16</v>
      </c>
      <c r="K35" t="s">
        <v>16</v>
      </c>
      <c r="L35" t="s">
        <v>16</v>
      </c>
      <c r="M35" t="s">
        <v>16</v>
      </c>
      <c r="N35" s="8">
        <v>5164</v>
      </c>
      <c r="O35" s="8">
        <v>20965</v>
      </c>
      <c r="P35" s="8">
        <v>93198</v>
      </c>
      <c r="Q35" s="8">
        <v>811786</v>
      </c>
      <c r="R35" s="8">
        <v>10337</v>
      </c>
      <c r="S35" s="8">
        <v>7920</v>
      </c>
      <c r="T35" s="8">
        <v>24231</v>
      </c>
    </row>
    <row r="36" spans="1:20">
      <c r="A36" s="1">
        <v>45691</v>
      </c>
      <c r="B36" s="8">
        <v>31624850</v>
      </c>
      <c r="C36" s="8">
        <v>12196134</v>
      </c>
      <c r="D36" s="8">
        <v>19428716</v>
      </c>
      <c r="E36" s="9">
        <f>nasdaq_aapl_short_volume[[#This Row],[total_short]]/nasdaq_aapl_short_volume[[#This Row],[total_reported]]</f>
        <v>0.38565033510040364</v>
      </c>
      <c r="F36" s="9">
        <f>nasdaq_aapl_short_volume[[#This Row],[total_long]]/nasdaq_aapl_short_volume[[#This Row],[total_reported]]</f>
        <v>0.61434966489959641</v>
      </c>
      <c r="G36" s="8">
        <v>10222278</v>
      </c>
      <c r="H36" s="9">
        <f>nasdaq_aapl_short_volume[[#This Row],[Off-Exchange]]/nasdaq_aapl_short_volume[[#This Row],[total_reported]]</f>
        <v>0.32323562008989765</v>
      </c>
      <c r="I36" s="8">
        <v>67155</v>
      </c>
      <c r="J36" t="s">
        <v>16</v>
      </c>
      <c r="K36" t="s">
        <v>16</v>
      </c>
      <c r="L36" t="s">
        <v>16</v>
      </c>
      <c r="M36" t="s">
        <v>16</v>
      </c>
      <c r="N36" s="8">
        <v>24020</v>
      </c>
      <c r="O36" s="8">
        <v>13875</v>
      </c>
      <c r="P36" s="8">
        <v>179796</v>
      </c>
      <c r="Q36" s="8">
        <v>1635124</v>
      </c>
      <c r="R36" s="8">
        <v>15249</v>
      </c>
      <c r="S36" s="8">
        <v>7886</v>
      </c>
      <c r="T36" s="8">
        <v>30751</v>
      </c>
    </row>
    <row r="37" spans="1:20">
      <c r="A37" s="1">
        <v>45688</v>
      </c>
      <c r="B37" s="8">
        <v>44358569</v>
      </c>
      <c r="C37" s="8">
        <v>21234987</v>
      </c>
      <c r="D37" s="8">
        <v>23123582</v>
      </c>
      <c r="E37" s="9">
        <f>nasdaq_aapl_short_volume[[#This Row],[total_short]]/nasdaq_aapl_short_volume[[#This Row],[total_reported]]</f>
        <v>0.47871217396575622</v>
      </c>
      <c r="F37" s="9">
        <f>nasdaq_aapl_short_volume[[#This Row],[total_long]]/nasdaq_aapl_short_volume[[#This Row],[total_reported]]</f>
        <v>0.52128782603424384</v>
      </c>
      <c r="G37" s="8">
        <v>17760144</v>
      </c>
      <c r="H37" s="9">
        <f>nasdaq_aapl_short_volume[[#This Row],[Off-Exchange]]/nasdaq_aapl_short_volume[[#This Row],[total_reported]]</f>
        <v>0.40037684714310778</v>
      </c>
      <c r="I37" s="8">
        <v>93758</v>
      </c>
      <c r="J37" t="s">
        <v>16</v>
      </c>
      <c r="K37" t="s">
        <v>16</v>
      </c>
      <c r="L37" t="s">
        <v>16</v>
      </c>
      <c r="M37" t="s">
        <v>16</v>
      </c>
      <c r="N37" s="8">
        <v>60383</v>
      </c>
      <c r="O37" s="8">
        <v>62769</v>
      </c>
      <c r="P37" s="8">
        <v>404853</v>
      </c>
      <c r="Q37" s="8">
        <v>2748463</v>
      </c>
      <c r="R37" s="8">
        <v>35783</v>
      </c>
      <c r="S37" s="8">
        <v>55360</v>
      </c>
      <c r="T37" s="8">
        <v>13474</v>
      </c>
    </row>
    <row r="38" spans="1:20">
      <c r="A38" s="1">
        <v>45687</v>
      </c>
      <c r="B38" s="8">
        <v>21972889</v>
      </c>
      <c r="C38" s="8">
        <v>9646051</v>
      </c>
      <c r="D38" s="8">
        <v>12326838</v>
      </c>
      <c r="E38" s="9">
        <f>nasdaq_aapl_short_volume[[#This Row],[total_short]]/nasdaq_aapl_short_volume[[#This Row],[total_reported]]</f>
        <v>0.4389978486670551</v>
      </c>
      <c r="F38" s="9">
        <f>nasdaq_aapl_short_volume[[#This Row],[total_long]]/nasdaq_aapl_short_volume[[#This Row],[total_reported]]</f>
        <v>0.56100215133294484</v>
      </c>
      <c r="G38" s="8">
        <v>7383617</v>
      </c>
      <c r="H38" s="9">
        <f>nasdaq_aapl_short_volume[[#This Row],[Off-Exchange]]/nasdaq_aapl_short_volume[[#This Row],[total_reported]]</f>
        <v>0.33603305418782209</v>
      </c>
      <c r="I38" s="8">
        <v>56147</v>
      </c>
      <c r="J38" t="s">
        <v>16</v>
      </c>
      <c r="K38" t="s">
        <v>16</v>
      </c>
      <c r="L38" t="s">
        <v>16</v>
      </c>
      <c r="M38" t="s">
        <v>16</v>
      </c>
      <c r="N38" s="8">
        <v>15126</v>
      </c>
      <c r="O38" s="8">
        <v>19121</v>
      </c>
      <c r="P38" s="8">
        <v>271093</v>
      </c>
      <c r="Q38" s="8">
        <v>1863935</v>
      </c>
      <c r="R38" s="8">
        <v>7768</v>
      </c>
      <c r="S38" s="8">
        <v>24424</v>
      </c>
      <c r="T38" s="8">
        <v>4820</v>
      </c>
    </row>
    <row r="39" spans="1:20">
      <c r="A39" s="1">
        <v>45686</v>
      </c>
      <c r="B39" s="8">
        <v>20923639</v>
      </c>
      <c r="C39" s="8">
        <v>11654380</v>
      </c>
      <c r="D39" s="8">
        <v>9269259</v>
      </c>
      <c r="E39" s="9">
        <f>nasdaq_aapl_short_volume[[#This Row],[total_short]]/nasdaq_aapl_short_volume[[#This Row],[total_reported]]</f>
        <v>0.55699584570351268</v>
      </c>
      <c r="F39" s="9">
        <f>nasdaq_aapl_short_volume[[#This Row],[total_long]]/nasdaq_aapl_short_volume[[#This Row],[total_reported]]</f>
        <v>0.44300415429648732</v>
      </c>
      <c r="G39" s="8">
        <v>9261404</v>
      </c>
      <c r="H39" s="9">
        <f>nasdaq_aapl_short_volume[[#This Row],[Off-Exchange]]/nasdaq_aapl_short_volume[[#This Row],[total_reported]]</f>
        <v>0.44262874158744564</v>
      </c>
      <c r="I39" s="8">
        <v>51735</v>
      </c>
      <c r="J39" t="s">
        <v>16</v>
      </c>
      <c r="K39" t="s">
        <v>16</v>
      </c>
      <c r="L39" t="s">
        <v>16</v>
      </c>
      <c r="M39" t="s">
        <v>16</v>
      </c>
      <c r="N39" s="8">
        <v>26462</v>
      </c>
      <c r="O39" s="8">
        <v>55465</v>
      </c>
      <c r="P39" s="8">
        <v>284476</v>
      </c>
      <c r="Q39" s="8">
        <v>1915658</v>
      </c>
      <c r="R39" s="8">
        <v>7998</v>
      </c>
      <c r="S39" s="8">
        <v>41571</v>
      </c>
      <c r="T39" s="8">
        <v>9611</v>
      </c>
    </row>
    <row r="40" spans="1:20">
      <c r="A40" s="1">
        <v>45685</v>
      </c>
      <c r="B40" s="8">
        <v>34175799</v>
      </c>
      <c r="C40" s="8">
        <v>21286860</v>
      </c>
      <c r="D40" s="8">
        <v>12888939</v>
      </c>
      <c r="E40" s="9">
        <f>nasdaq_aapl_short_volume[[#This Row],[total_short]]/nasdaq_aapl_short_volume[[#This Row],[total_reported]]</f>
        <v>0.62286356494547501</v>
      </c>
      <c r="F40" s="9">
        <f>nasdaq_aapl_short_volume[[#This Row],[total_long]]/nasdaq_aapl_short_volume[[#This Row],[total_reported]]</f>
        <v>0.37713643505452499</v>
      </c>
      <c r="G40" s="8">
        <v>16541967</v>
      </c>
      <c r="H40" s="9">
        <f>nasdaq_aapl_short_volume[[#This Row],[Off-Exchange]]/nasdaq_aapl_short_volume[[#This Row],[total_reported]]</f>
        <v>0.48402575752508376</v>
      </c>
      <c r="I40" s="8">
        <v>94280</v>
      </c>
      <c r="J40" t="s">
        <v>16</v>
      </c>
      <c r="K40" t="s">
        <v>16</v>
      </c>
      <c r="L40" t="s">
        <v>16</v>
      </c>
      <c r="M40" t="s">
        <v>16</v>
      </c>
      <c r="N40" s="8">
        <v>33181</v>
      </c>
      <c r="O40" s="8">
        <v>37009</v>
      </c>
      <c r="P40" s="8">
        <v>686832</v>
      </c>
      <c r="Q40" s="8">
        <v>3779529</v>
      </c>
      <c r="R40" s="8">
        <v>45037</v>
      </c>
      <c r="S40" s="8">
        <v>59192</v>
      </c>
      <c r="T40" s="8">
        <v>9833</v>
      </c>
    </row>
    <row r="41" spans="1:20">
      <c r="A41" s="1">
        <v>45684</v>
      </c>
      <c r="B41" s="8">
        <v>40561041</v>
      </c>
      <c r="C41" s="8">
        <v>16236809</v>
      </c>
      <c r="D41" s="8">
        <v>24324232</v>
      </c>
      <c r="E41" s="9">
        <f>nasdaq_aapl_short_volume[[#This Row],[total_short]]/nasdaq_aapl_short_volume[[#This Row],[total_reported]]</f>
        <v>0.40030552963371924</v>
      </c>
      <c r="F41" s="9">
        <f>nasdaq_aapl_short_volume[[#This Row],[total_long]]/nasdaq_aapl_short_volume[[#This Row],[total_reported]]</f>
        <v>0.59969447036628076</v>
      </c>
      <c r="G41" s="8">
        <v>11335106</v>
      </c>
      <c r="H41" s="9">
        <f>nasdaq_aapl_short_volume[[#This Row],[Off-Exchange]]/nasdaq_aapl_short_volume[[#This Row],[total_reported]]</f>
        <v>0.27945796558821062</v>
      </c>
      <c r="I41" s="8">
        <v>245111</v>
      </c>
      <c r="J41" t="s">
        <v>16</v>
      </c>
      <c r="K41" t="s">
        <v>16</v>
      </c>
      <c r="L41" t="s">
        <v>16</v>
      </c>
      <c r="M41" t="s">
        <v>16</v>
      </c>
      <c r="N41" s="8">
        <v>75899</v>
      </c>
      <c r="O41" s="8">
        <v>59764</v>
      </c>
      <c r="P41" s="8">
        <v>687270</v>
      </c>
      <c r="Q41" s="8">
        <v>3681534</v>
      </c>
      <c r="R41" s="8">
        <v>52569</v>
      </c>
      <c r="S41" s="8">
        <v>90217</v>
      </c>
      <c r="T41" s="8">
        <v>9339</v>
      </c>
    </row>
    <row r="42" spans="1:20">
      <c r="A42" s="1">
        <v>45681</v>
      </c>
      <c r="B42" s="8">
        <v>23958583</v>
      </c>
      <c r="C42" s="8">
        <v>7672446</v>
      </c>
      <c r="D42" s="8">
        <v>16286137</v>
      </c>
      <c r="E42" s="9">
        <f>nasdaq_aapl_short_volume[[#This Row],[total_short]]/nasdaq_aapl_short_volume[[#This Row],[total_reported]]</f>
        <v>0.32023788719057383</v>
      </c>
      <c r="F42" s="9">
        <f>nasdaq_aapl_short_volume[[#This Row],[total_long]]/nasdaq_aapl_short_volume[[#This Row],[total_reported]]</f>
        <v>0.67976211280942622</v>
      </c>
      <c r="G42" s="8">
        <v>6198319</v>
      </c>
      <c r="H42" s="9">
        <f>nasdaq_aapl_short_volume[[#This Row],[Off-Exchange]]/nasdaq_aapl_short_volume[[#This Row],[total_reported]]</f>
        <v>0.25870974923683926</v>
      </c>
      <c r="I42" s="8">
        <v>67465</v>
      </c>
      <c r="J42" t="s">
        <v>16</v>
      </c>
      <c r="K42" t="s">
        <v>16</v>
      </c>
      <c r="L42" t="s">
        <v>16</v>
      </c>
      <c r="M42" t="s">
        <v>16</v>
      </c>
      <c r="N42" s="8">
        <v>11939</v>
      </c>
      <c r="O42" s="8">
        <v>19024</v>
      </c>
      <c r="P42" s="8">
        <v>262464</v>
      </c>
      <c r="Q42" s="8">
        <v>1082036</v>
      </c>
      <c r="R42" s="8">
        <v>9981</v>
      </c>
      <c r="S42" s="8">
        <v>15310</v>
      </c>
      <c r="T42" s="8">
        <v>5908</v>
      </c>
    </row>
    <row r="43" spans="1:20">
      <c r="A43" s="1">
        <v>45680</v>
      </c>
      <c r="B43" s="8">
        <v>28526465</v>
      </c>
      <c r="C43" s="8">
        <v>12568316</v>
      </c>
      <c r="D43" s="8">
        <v>15958149</v>
      </c>
      <c r="E43" s="9">
        <f>nasdaq_aapl_short_volume[[#This Row],[total_short]]/nasdaq_aapl_short_volume[[#This Row],[total_reported]]</f>
        <v>0.44058441871434123</v>
      </c>
      <c r="F43" s="9">
        <f>nasdaq_aapl_short_volume[[#This Row],[total_long]]/nasdaq_aapl_short_volume[[#This Row],[total_reported]]</f>
        <v>0.55941558128565883</v>
      </c>
      <c r="G43" s="8">
        <v>10646840</v>
      </c>
      <c r="H43" s="9">
        <f>nasdaq_aapl_short_volume[[#This Row],[Off-Exchange]]/nasdaq_aapl_short_volume[[#This Row],[total_reported]]</f>
        <v>0.37322675627702206</v>
      </c>
      <c r="I43" s="8">
        <v>71956</v>
      </c>
      <c r="J43" t="s">
        <v>16</v>
      </c>
      <c r="K43" t="s">
        <v>16</v>
      </c>
      <c r="L43" t="s">
        <v>16</v>
      </c>
      <c r="M43" t="s">
        <v>16</v>
      </c>
      <c r="N43" s="8">
        <v>7114</v>
      </c>
      <c r="O43" s="8">
        <v>25795</v>
      </c>
      <c r="P43" s="8">
        <v>289623</v>
      </c>
      <c r="Q43" s="8">
        <v>1470234</v>
      </c>
      <c r="R43" s="8">
        <v>8419</v>
      </c>
      <c r="S43" s="8">
        <v>40096</v>
      </c>
      <c r="T43" s="8">
        <v>8239</v>
      </c>
    </row>
    <row r="44" spans="1:20">
      <c r="A44" s="1">
        <v>45679</v>
      </c>
      <c r="B44" s="8">
        <v>27176490</v>
      </c>
      <c r="C44" s="8">
        <v>8994339</v>
      </c>
      <c r="D44" s="8">
        <v>18182151</v>
      </c>
      <c r="E44" s="9">
        <f>nasdaq_aapl_short_volume[[#This Row],[total_short]]/nasdaq_aapl_short_volume[[#This Row],[total_reported]]</f>
        <v>0.33096028957381912</v>
      </c>
      <c r="F44" s="9">
        <f>nasdaq_aapl_short_volume[[#This Row],[total_long]]/nasdaq_aapl_short_volume[[#This Row],[total_reported]]</f>
        <v>0.66903971042618082</v>
      </c>
      <c r="G44" s="8">
        <v>7523554</v>
      </c>
      <c r="H44" s="9">
        <f>nasdaq_aapl_short_volume[[#This Row],[Off-Exchange]]/nasdaq_aapl_short_volume[[#This Row],[total_reported]]</f>
        <v>0.27684053385849311</v>
      </c>
      <c r="I44" s="8">
        <v>80396</v>
      </c>
      <c r="J44" t="s">
        <v>16</v>
      </c>
      <c r="K44" t="s">
        <v>16</v>
      </c>
      <c r="L44" t="s">
        <v>16</v>
      </c>
      <c r="M44" t="s">
        <v>16</v>
      </c>
      <c r="N44" s="8">
        <v>9105</v>
      </c>
      <c r="O44" s="8">
        <v>15054</v>
      </c>
      <c r="P44" s="8">
        <v>339134</v>
      </c>
      <c r="Q44" s="8">
        <v>983611</v>
      </c>
      <c r="R44" s="8">
        <v>5572</v>
      </c>
      <c r="S44" s="8">
        <v>28719</v>
      </c>
      <c r="T44" s="8">
        <v>9194</v>
      </c>
    </row>
    <row r="45" spans="1:20">
      <c r="A45" s="1">
        <v>45678</v>
      </c>
      <c r="B45" s="8">
        <v>45208749</v>
      </c>
      <c r="C45" s="8">
        <v>19160340</v>
      </c>
      <c r="D45" s="8">
        <v>26048409</v>
      </c>
      <c r="E45" s="9">
        <f>nasdaq_aapl_short_volume[[#This Row],[total_short]]/nasdaq_aapl_short_volume[[#This Row],[total_reported]]</f>
        <v>0.42381929214630559</v>
      </c>
      <c r="F45" s="9">
        <f>nasdaq_aapl_short_volume[[#This Row],[total_long]]/nasdaq_aapl_short_volume[[#This Row],[total_reported]]</f>
        <v>0.57618070785369446</v>
      </c>
      <c r="G45" s="8">
        <v>16175713</v>
      </c>
      <c r="H45" s="9">
        <f>nasdaq_aapl_short_volume[[#This Row],[Off-Exchange]]/nasdaq_aapl_short_volume[[#This Row],[total_reported]]</f>
        <v>0.35780050007577074</v>
      </c>
      <c r="I45" s="8">
        <v>113615</v>
      </c>
      <c r="J45" t="s">
        <v>16</v>
      </c>
      <c r="K45" t="s">
        <v>16</v>
      </c>
      <c r="L45" t="s">
        <v>16</v>
      </c>
      <c r="M45" t="s">
        <v>16</v>
      </c>
      <c r="N45" s="8">
        <v>18578</v>
      </c>
      <c r="O45" s="8">
        <v>49250</v>
      </c>
      <c r="P45" s="8">
        <v>684083</v>
      </c>
      <c r="Q45" s="8">
        <v>2020721</v>
      </c>
      <c r="R45" s="8">
        <v>7088</v>
      </c>
      <c r="S45" s="8">
        <v>82548</v>
      </c>
      <c r="T45" s="8">
        <v>8744</v>
      </c>
    </row>
    <row r="46" spans="1:20">
      <c r="A46" s="1">
        <v>45674</v>
      </c>
      <c r="B46" s="8">
        <v>29008670</v>
      </c>
      <c r="C46" s="8">
        <v>11236690</v>
      </c>
      <c r="D46" s="8">
        <v>17771980</v>
      </c>
      <c r="E46" s="9">
        <f>nasdaq_aapl_short_volume[[#This Row],[total_short]]/nasdaq_aapl_short_volume[[#This Row],[total_reported]]</f>
        <v>0.38735626280005253</v>
      </c>
      <c r="F46" s="9">
        <f>nasdaq_aapl_short_volume[[#This Row],[total_long]]/nasdaq_aapl_short_volume[[#This Row],[total_reported]]</f>
        <v>0.61264373719994747</v>
      </c>
      <c r="G46" s="8">
        <v>9982799</v>
      </c>
      <c r="H46" s="9">
        <f>nasdaq_aapl_short_volume[[#This Row],[Off-Exchange]]/nasdaq_aapl_short_volume[[#This Row],[total_reported]]</f>
        <v>0.34413156480459117</v>
      </c>
      <c r="I46" s="8">
        <v>47366</v>
      </c>
      <c r="J46" t="s">
        <v>16</v>
      </c>
      <c r="K46" t="s">
        <v>16</v>
      </c>
      <c r="L46" t="s">
        <v>16</v>
      </c>
      <c r="M46" t="s">
        <v>16</v>
      </c>
      <c r="N46" s="8">
        <v>8260</v>
      </c>
      <c r="O46" s="8">
        <v>26163</v>
      </c>
      <c r="P46" s="8">
        <v>251506</v>
      </c>
      <c r="Q46" s="8">
        <v>890018</v>
      </c>
      <c r="R46" s="8">
        <v>6542</v>
      </c>
      <c r="S46" s="8">
        <v>14555</v>
      </c>
      <c r="T46" s="8">
        <v>9481</v>
      </c>
    </row>
    <row r="47" spans="1:20">
      <c r="A47" s="1">
        <v>45673</v>
      </c>
      <c r="B47" s="8">
        <v>35400352</v>
      </c>
      <c r="C47" s="8">
        <v>16162384</v>
      </c>
      <c r="D47" s="8">
        <v>19237968</v>
      </c>
      <c r="E47" s="9">
        <f>nasdaq_aapl_short_volume[[#This Row],[total_short]]/nasdaq_aapl_short_volume[[#This Row],[total_reported]]</f>
        <v>0.45655997996856079</v>
      </c>
      <c r="F47" s="9">
        <f>nasdaq_aapl_short_volume[[#This Row],[total_long]]/nasdaq_aapl_short_volume[[#This Row],[total_reported]]</f>
        <v>0.54344002003143921</v>
      </c>
      <c r="G47" s="8">
        <v>14172624</v>
      </c>
      <c r="H47" s="9">
        <f>nasdaq_aapl_short_volume[[#This Row],[Off-Exchange]]/nasdaq_aapl_short_volume[[#This Row],[total_reported]]</f>
        <v>0.4003526292619915</v>
      </c>
      <c r="I47" s="8">
        <v>114480</v>
      </c>
      <c r="J47" t="s">
        <v>16</v>
      </c>
      <c r="K47" t="s">
        <v>16</v>
      </c>
      <c r="L47" t="s">
        <v>16</v>
      </c>
      <c r="M47" t="s">
        <v>16</v>
      </c>
      <c r="N47" s="8">
        <v>5603</v>
      </c>
      <c r="O47" s="8">
        <v>32442</v>
      </c>
      <c r="P47" s="8">
        <v>311076</v>
      </c>
      <c r="Q47" s="8">
        <v>1474087</v>
      </c>
      <c r="R47" s="8">
        <v>4841</v>
      </c>
      <c r="S47" s="8">
        <v>26913</v>
      </c>
      <c r="T47" s="8">
        <v>20318</v>
      </c>
    </row>
    <row r="48" spans="1:20">
      <c r="A48" s="1">
        <v>45672</v>
      </c>
      <c r="B48" s="8">
        <v>14499152</v>
      </c>
      <c r="C48" s="8">
        <v>5354712</v>
      </c>
      <c r="D48" s="8">
        <v>9144440</v>
      </c>
      <c r="E48" s="9">
        <f>nasdaq_aapl_short_volume[[#This Row],[total_short]]/nasdaq_aapl_short_volume[[#This Row],[total_reported]]</f>
        <v>0.36931208114791819</v>
      </c>
      <c r="F48" s="9">
        <f>nasdaq_aapl_short_volume[[#This Row],[total_long]]/nasdaq_aapl_short_volume[[#This Row],[total_reported]]</f>
        <v>0.63068791885208186</v>
      </c>
      <c r="G48" s="8">
        <v>4447331</v>
      </c>
      <c r="H48" s="9">
        <f>nasdaq_aapl_short_volume[[#This Row],[Off-Exchange]]/nasdaq_aapl_short_volume[[#This Row],[total_reported]]</f>
        <v>0.30673042119980531</v>
      </c>
      <c r="I48" s="8">
        <v>36671</v>
      </c>
      <c r="J48" t="s">
        <v>16</v>
      </c>
      <c r="K48" t="s">
        <v>16</v>
      </c>
      <c r="L48" t="s">
        <v>16</v>
      </c>
      <c r="M48" t="s">
        <v>16</v>
      </c>
      <c r="N48" s="8">
        <v>2887</v>
      </c>
      <c r="O48" s="8">
        <v>18136</v>
      </c>
      <c r="P48" s="8">
        <v>141824</v>
      </c>
      <c r="Q48" s="8">
        <v>669391</v>
      </c>
      <c r="R48" s="8">
        <v>2515</v>
      </c>
      <c r="S48" s="8">
        <v>27637</v>
      </c>
      <c r="T48" s="8">
        <v>8320</v>
      </c>
    </row>
    <row r="49" spans="1:20">
      <c r="A49" s="1">
        <v>45671</v>
      </c>
      <c r="B49" s="8">
        <v>14892708</v>
      </c>
      <c r="C49" s="8">
        <v>5343429</v>
      </c>
      <c r="D49" s="8">
        <v>9549279</v>
      </c>
      <c r="E49" s="9">
        <f>nasdaq_aapl_short_volume[[#This Row],[total_short]]/nasdaq_aapl_short_volume[[#This Row],[total_reported]]</f>
        <v>0.35879498879585903</v>
      </c>
      <c r="F49" s="9">
        <f>nasdaq_aapl_short_volume[[#This Row],[total_long]]/nasdaq_aapl_short_volume[[#This Row],[total_reported]]</f>
        <v>0.64120501120414097</v>
      </c>
      <c r="G49" s="8">
        <v>4105951</v>
      </c>
      <c r="H49" s="9">
        <f>nasdaq_aapl_short_volume[[#This Row],[Off-Exchange]]/nasdaq_aapl_short_volume[[#This Row],[total_reported]]</f>
        <v>0.27570210870984646</v>
      </c>
      <c r="I49" s="8">
        <v>36727</v>
      </c>
      <c r="J49" t="s">
        <v>16</v>
      </c>
      <c r="K49" t="s">
        <v>16</v>
      </c>
      <c r="L49" t="s">
        <v>16</v>
      </c>
      <c r="M49" t="s">
        <v>16</v>
      </c>
      <c r="N49" s="8">
        <v>7078</v>
      </c>
      <c r="O49" s="8">
        <v>15564</v>
      </c>
      <c r="P49" s="8">
        <v>294330</v>
      </c>
      <c r="Q49" s="8">
        <v>843706</v>
      </c>
      <c r="R49" s="8">
        <v>7131</v>
      </c>
      <c r="S49" s="8">
        <v>15380</v>
      </c>
      <c r="T49" s="8">
        <v>17562</v>
      </c>
    </row>
    <row r="50" spans="1:20">
      <c r="A50" s="1">
        <v>45670</v>
      </c>
      <c r="B50" s="8">
        <v>20226062</v>
      </c>
      <c r="C50" s="8">
        <v>6741725</v>
      </c>
      <c r="D50" s="8">
        <v>13484337</v>
      </c>
      <c r="E50" s="9">
        <f>nasdaq_aapl_short_volume[[#This Row],[total_short]]/nasdaq_aapl_short_volume[[#This Row],[total_reported]]</f>
        <v>0.3333187152298851</v>
      </c>
      <c r="F50" s="9">
        <f>nasdaq_aapl_short_volume[[#This Row],[total_long]]/nasdaq_aapl_short_volume[[#This Row],[total_reported]]</f>
        <v>0.6666812847701149</v>
      </c>
      <c r="G50" s="8">
        <v>5727342</v>
      </c>
      <c r="H50" s="9">
        <f>nasdaq_aapl_short_volume[[#This Row],[Off-Exchange]]/nasdaq_aapl_short_volume[[#This Row],[total_reported]]</f>
        <v>0.28316644139625402</v>
      </c>
      <c r="I50" s="8">
        <v>54737</v>
      </c>
      <c r="J50" t="s">
        <v>16</v>
      </c>
      <c r="K50" t="s">
        <v>16</v>
      </c>
      <c r="L50" t="s">
        <v>16</v>
      </c>
      <c r="M50" t="s">
        <v>16</v>
      </c>
      <c r="N50" s="8">
        <v>6247</v>
      </c>
      <c r="O50" s="8">
        <v>9577</v>
      </c>
      <c r="P50" s="8">
        <v>162685</v>
      </c>
      <c r="Q50" s="8">
        <v>755060</v>
      </c>
      <c r="R50" s="8">
        <v>7328</v>
      </c>
      <c r="S50" s="8">
        <v>5157</v>
      </c>
      <c r="T50" s="8">
        <v>13592</v>
      </c>
    </row>
    <row r="51" spans="1:20">
      <c r="A51" s="1">
        <v>45667</v>
      </c>
      <c r="B51" s="8">
        <v>24608099</v>
      </c>
      <c r="C51" s="8">
        <v>12927077</v>
      </c>
      <c r="D51" s="8">
        <v>11681022</v>
      </c>
      <c r="E51" s="9">
        <f>nasdaq_aapl_short_volume[[#This Row],[total_short]]/nasdaq_aapl_short_volume[[#This Row],[total_reported]]</f>
        <v>0.52531798575745325</v>
      </c>
      <c r="F51" s="9">
        <f>nasdaq_aapl_short_volume[[#This Row],[total_long]]/nasdaq_aapl_short_volume[[#This Row],[total_reported]]</f>
        <v>0.47468201424254675</v>
      </c>
      <c r="G51" s="8">
        <v>10264432</v>
      </c>
      <c r="H51" s="9">
        <f>nasdaq_aapl_short_volume[[#This Row],[Off-Exchange]]/nasdaq_aapl_short_volume[[#This Row],[total_reported]]</f>
        <v>0.41711600721372261</v>
      </c>
      <c r="I51" s="8">
        <v>73290</v>
      </c>
      <c r="J51" t="s">
        <v>16</v>
      </c>
      <c r="K51" t="s">
        <v>16</v>
      </c>
      <c r="L51" t="s">
        <v>16</v>
      </c>
      <c r="M51" t="s">
        <v>16</v>
      </c>
      <c r="N51" s="8">
        <v>26298</v>
      </c>
      <c r="O51" s="8">
        <v>30941</v>
      </c>
      <c r="P51" s="8">
        <v>503721</v>
      </c>
      <c r="Q51" s="8">
        <v>1948496</v>
      </c>
      <c r="R51" s="8">
        <v>19071</v>
      </c>
      <c r="S51" s="8">
        <v>47941</v>
      </c>
      <c r="T51" s="8">
        <v>12887</v>
      </c>
    </row>
    <row r="52" spans="1:20">
      <c r="A52" s="1">
        <v>45665</v>
      </c>
      <c r="B52" s="8">
        <v>14245579</v>
      </c>
      <c r="C52" s="8">
        <v>6517280</v>
      </c>
      <c r="D52" s="8">
        <v>7728299</v>
      </c>
      <c r="E52" s="9">
        <f>nasdaq_aapl_short_volume[[#This Row],[total_short]]/nasdaq_aapl_short_volume[[#This Row],[total_reported]]</f>
        <v>0.45749491824797012</v>
      </c>
      <c r="F52" s="9">
        <f>nasdaq_aapl_short_volume[[#This Row],[total_long]]/nasdaq_aapl_short_volume[[#This Row],[total_reported]]</f>
        <v>0.54250508175202983</v>
      </c>
      <c r="G52" s="8">
        <v>5182027</v>
      </c>
      <c r="H52" s="9">
        <f>nasdaq_aapl_short_volume[[#This Row],[Off-Exchange]]/nasdaq_aapl_short_volume[[#This Row],[total_reported]]</f>
        <v>0.36376387369021645</v>
      </c>
      <c r="I52" s="8">
        <v>13179</v>
      </c>
      <c r="J52" t="s">
        <v>16</v>
      </c>
      <c r="K52" t="s">
        <v>16</v>
      </c>
      <c r="L52" t="s">
        <v>16</v>
      </c>
      <c r="M52" t="s">
        <v>16</v>
      </c>
      <c r="N52" s="8">
        <v>9770</v>
      </c>
      <c r="O52" s="8">
        <v>21068</v>
      </c>
      <c r="P52" s="8">
        <v>178776</v>
      </c>
      <c r="Q52" s="8">
        <v>1061039</v>
      </c>
      <c r="R52" s="8">
        <v>4752</v>
      </c>
      <c r="S52" s="8">
        <v>32954</v>
      </c>
      <c r="T52" s="8">
        <v>13715</v>
      </c>
    </row>
    <row r="53" spans="1:20">
      <c r="A53" s="1">
        <v>45664</v>
      </c>
      <c r="B53" s="8">
        <v>17881932</v>
      </c>
      <c r="C53" s="8">
        <v>8008404</v>
      </c>
      <c r="D53" s="8">
        <v>9873528</v>
      </c>
      <c r="E53" s="9">
        <f>nasdaq_aapl_short_volume[[#This Row],[total_short]]/nasdaq_aapl_short_volume[[#This Row],[total_reported]]</f>
        <v>0.44784892370690149</v>
      </c>
      <c r="F53" s="9">
        <f>nasdaq_aapl_short_volume[[#This Row],[total_long]]/nasdaq_aapl_short_volume[[#This Row],[total_reported]]</f>
        <v>0.55215107629309856</v>
      </c>
      <c r="G53" s="8">
        <v>6546144</v>
      </c>
      <c r="H53" s="9">
        <f>nasdaq_aapl_short_volume[[#This Row],[Off-Exchange]]/nasdaq_aapl_short_volume[[#This Row],[total_reported]]</f>
        <v>0.36607588039144762</v>
      </c>
      <c r="I53" s="8">
        <v>21047</v>
      </c>
      <c r="J53" t="s">
        <v>16</v>
      </c>
      <c r="K53" t="s">
        <v>16</v>
      </c>
      <c r="L53" t="s">
        <v>16</v>
      </c>
      <c r="M53" t="s">
        <v>16</v>
      </c>
      <c r="N53" s="8">
        <v>15719</v>
      </c>
      <c r="O53" s="8">
        <v>15717</v>
      </c>
      <c r="P53" s="8">
        <v>262236</v>
      </c>
      <c r="Q53" s="8">
        <v>1100590</v>
      </c>
      <c r="R53" s="8">
        <v>7667</v>
      </c>
      <c r="S53" s="8">
        <v>23805</v>
      </c>
      <c r="T53" s="8">
        <v>15479</v>
      </c>
    </row>
    <row r="54" spans="1:20">
      <c r="A54" s="1">
        <v>45663</v>
      </c>
      <c r="B54" s="8">
        <v>16592008</v>
      </c>
      <c r="C54" s="8">
        <v>9025199</v>
      </c>
      <c r="D54" s="8">
        <v>7566809</v>
      </c>
      <c r="E54" s="9">
        <f>nasdaq_aapl_short_volume[[#This Row],[total_short]]/nasdaq_aapl_short_volume[[#This Row],[total_reported]]</f>
        <v>0.54394856849152917</v>
      </c>
      <c r="F54" s="9">
        <f>nasdaq_aapl_short_volume[[#This Row],[total_long]]/nasdaq_aapl_short_volume[[#This Row],[total_reported]]</f>
        <v>0.45605143150847083</v>
      </c>
      <c r="G54" s="8">
        <v>7445536</v>
      </c>
      <c r="H54" s="9">
        <f>nasdaq_aapl_short_volume[[#This Row],[Off-Exchange]]/nasdaq_aapl_short_volume[[#This Row],[total_reported]]</f>
        <v>0.44874231015317734</v>
      </c>
      <c r="I54" s="8">
        <v>43148</v>
      </c>
      <c r="J54" t="s">
        <v>16</v>
      </c>
      <c r="K54" t="s">
        <v>16</v>
      </c>
      <c r="L54" t="s">
        <v>16</v>
      </c>
      <c r="M54" t="s">
        <v>16</v>
      </c>
      <c r="N54" s="8">
        <v>5736</v>
      </c>
      <c r="O54" s="8">
        <v>24422</v>
      </c>
      <c r="P54" s="8">
        <v>201762</v>
      </c>
      <c r="Q54" s="8">
        <v>1242103</v>
      </c>
      <c r="R54" s="8">
        <v>4888</v>
      </c>
      <c r="S54" s="8">
        <v>36437</v>
      </c>
      <c r="T54" s="8">
        <v>21167</v>
      </c>
    </row>
    <row r="55" spans="1:20">
      <c r="A55" s="1">
        <v>45660</v>
      </c>
      <c r="B55" s="8">
        <v>18238925</v>
      </c>
      <c r="C55" s="8">
        <v>6909831</v>
      </c>
      <c r="D55" s="8">
        <v>11329094</v>
      </c>
      <c r="E55" s="9">
        <f>nasdaq_aapl_short_volume[[#This Row],[total_short]]/nasdaq_aapl_short_volume[[#This Row],[total_reported]]</f>
        <v>0.37885078204992895</v>
      </c>
      <c r="F55" s="9">
        <f>nasdaq_aapl_short_volume[[#This Row],[total_long]]/nasdaq_aapl_short_volume[[#This Row],[total_reported]]</f>
        <v>0.62114921795007105</v>
      </c>
      <c r="G55" s="8">
        <v>5534255</v>
      </c>
      <c r="H55" s="9">
        <f>nasdaq_aapl_short_volume[[#This Row],[Off-Exchange]]/nasdaq_aapl_short_volume[[#This Row],[total_reported]]</f>
        <v>0.30343098620121528</v>
      </c>
      <c r="I55" s="8">
        <v>45789</v>
      </c>
      <c r="J55" t="s">
        <v>16</v>
      </c>
      <c r="K55" t="s">
        <v>16</v>
      </c>
      <c r="L55" t="s">
        <v>16</v>
      </c>
      <c r="M55" t="s">
        <v>16</v>
      </c>
      <c r="N55" s="8">
        <v>8761</v>
      </c>
      <c r="O55" s="8">
        <v>23172</v>
      </c>
      <c r="P55" s="8">
        <v>278738</v>
      </c>
      <c r="Q55" s="8">
        <v>977451</v>
      </c>
      <c r="R55" s="8">
        <v>6699</v>
      </c>
      <c r="S55" s="8">
        <v>19539</v>
      </c>
      <c r="T55" s="8">
        <v>15427</v>
      </c>
    </row>
    <row r="56" spans="1:20">
      <c r="A56" s="1">
        <v>45659</v>
      </c>
      <c r="B56" s="8">
        <v>27901990</v>
      </c>
      <c r="C56" s="8">
        <v>13731871</v>
      </c>
      <c r="D56" s="8">
        <v>14170119</v>
      </c>
      <c r="E56" s="9">
        <f>nasdaq_aapl_short_volume[[#This Row],[total_short]]/nasdaq_aapl_short_volume[[#This Row],[total_reported]]</f>
        <v>0.49214665333906293</v>
      </c>
      <c r="F56" s="9">
        <f>nasdaq_aapl_short_volume[[#This Row],[total_long]]/nasdaq_aapl_short_volume[[#This Row],[total_reported]]</f>
        <v>0.50785334666093707</v>
      </c>
      <c r="G56" s="8">
        <v>10932701</v>
      </c>
      <c r="H56" s="9">
        <f>nasdaq_aapl_short_volume[[#This Row],[Off-Exchange]]/nasdaq_aapl_short_volume[[#This Row],[total_reported]]</f>
        <v>0.39182513505309119</v>
      </c>
      <c r="I56" s="8">
        <v>67952</v>
      </c>
      <c r="J56" t="s">
        <v>16</v>
      </c>
      <c r="K56" t="s">
        <v>16</v>
      </c>
      <c r="L56" t="s">
        <v>16</v>
      </c>
      <c r="M56" t="s">
        <v>16</v>
      </c>
      <c r="N56" s="8">
        <v>14103</v>
      </c>
      <c r="O56" s="8">
        <v>35254</v>
      </c>
      <c r="P56" s="8">
        <v>496407</v>
      </c>
      <c r="Q56" s="8">
        <v>2123249</v>
      </c>
      <c r="R56" s="8">
        <v>9957</v>
      </c>
      <c r="S56" s="8">
        <v>32869</v>
      </c>
      <c r="T56" s="8">
        <v>19379</v>
      </c>
    </row>
    <row r="57" spans="1:20">
      <c r="A57" s="1">
        <v>45657</v>
      </c>
      <c r="B57" s="8">
        <v>13789940</v>
      </c>
      <c r="C57" s="8">
        <v>6847999</v>
      </c>
      <c r="D57" s="8">
        <v>6941941</v>
      </c>
      <c r="E57" s="9">
        <f>nasdaq_aapl_short_volume[[#This Row],[total_short]]/nasdaq_aapl_short_volume[[#This Row],[total_reported]]</f>
        <v>0.49659382129291352</v>
      </c>
      <c r="F57" s="9">
        <f>nasdaq_aapl_short_volume[[#This Row],[total_long]]/nasdaq_aapl_short_volume[[#This Row],[total_reported]]</f>
        <v>0.50340617870708648</v>
      </c>
      <c r="G57" s="8">
        <v>5181279</v>
      </c>
      <c r="H57" s="9">
        <f>nasdaq_aapl_short_volume[[#This Row],[Off-Exchange]]/nasdaq_aapl_short_volume[[#This Row],[total_reported]]</f>
        <v>0.37572890092342681</v>
      </c>
      <c r="I57" s="8">
        <v>46625</v>
      </c>
      <c r="J57" t="s">
        <v>16</v>
      </c>
      <c r="K57" t="s">
        <v>16</v>
      </c>
      <c r="L57" t="s">
        <v>16</v>
      </c>
      <c r="M57" t="s">
        <v>16</v>
      </c>
      <c r="N57" s="8">
        <v>3327</v>
      </c>
      <c r="O57" s="8">
        <v>32382</v>
      </c>
      <c r="P57" s="8">
        <v>196704</v>
      </c>
      <c r="Q57" s="8">
        <v>1337102</v>
      </c>
      <c r="R57" s="8">
        <v>4553</v>
      </c>
      <c r="S57" s="8">
        <v>18562</v>
      </c>
      <c r="T57" s="8">
        <v>27465</v>
      </c>
    </row>
    <row r="58" spans="1:20">
      <c r="A58" s="1">
        <v>45656</v>
      </c>
      <c r="B58" s="8">
        <v>13498936</v>
      </c>
      <c r="C58" s="8">
        <v>7170903</v>
      </c>
      <c r="D58" s="8">
        <v>6328033</v>
      </c>
      <c r="E58" s="9">
        <f>nasdaq_aapl_short_volume[[#This Row],[total_short]]/nasdaq_aapl_short_volume[[#This Row],[total_reported]]</f>
        <v>0.53121986799552201</v>
      </c>
      <c r="F58" s="9">
        <f>nasdaq_aapl_short_volume[[#This Row],[total_long]]/nasdaq_aapl_short_volume[[#This Row],[total_reported]]</f>
        <v>0.46878013200447799</v>
      </c>
      <c r="G58" s="8">
        <v>5774573</v>
      </c>
      <c r="H58" s="9">
        <f>nasdaq_aapl_short_volume[[#This Row],[Off-Exchange]]/nasdaq_aapl_short_volume[[#This Row],[total_reported]]</f>
        <v>0.42777986353887448</v>
      </c>
      <c r="I58" s="8">
        <v>31200</v>
      </c>
      <c r="J58" t="s">
        <v>16</v>
      </c>
      <c r="K58" t="s">
        <v>16</v>
      </c>
      <c r="L58" t="s">
        <v>16</v>
      </c>
      <c r="M58" t="s">
        <v>16</v>
      </c>
      <c r="N58" s="8">
        <v>8012</v>
      </c>
      <c r="O58" s="8">
        <v>24413</v>
      </c>
      <c r="P58" s="8">
        <v>201997</v>
      </c>
      <c r="Q58" s="8">
        <v>1097535</v>
      </c>
      <c r="R58" s="8">
        <v>5227</v>
      </c>
      <c r="S58" s="8">
        <v>21264</v>
      </c>
      <c r="T58" s="8">
        <v>6682</v>
      </c>
    </row>
    <row r="59" spans="1:20">
      <c r="A59" s="1">
        <v>45653</v>
      </c>
      <c r="B59" s="8">
        <v>16119338</v>
      </c>
      <c r="C59" s="8">
        <v>9874663</v>
      </c>
      <c r="D59" s="8">
        <v>6244675</v>
      </c>
      <c r="E59" s="9">
        <f>nasdaq_aapl_short_volume[[#This Row],[total_short]]/nasdaq_aapl_short_volume[[#This Row],[total_reported]]</f>
        <v>0.61259730393394562</v>
      </c>
      <c r="F59" s="9">
        <f>nasdaq_aapl_short_volume[[#This Row],[total_long]]/nasdaq_aapl_short_volume[[#This Row],[total_reported]]</f>
        <v>0.38740269606605432</v>
      </c>
      <c r="G59" s="8">
        <v>8123949</v>
      </c>
      <c r="H59" s="9">
        <f>nasdaq_aapl_short_volume[[#This Row],[Off-Exchange]]/nasdaq_aapl_short_volume[[#This Row],[total_reported]]</f>
        <v>0.50398775681730845</v>
      </c>
      <c r="I59" s="8">
        <v>44801</v>
      </c>
      <c r="J59" t="s">
        <v>16</v>
      </c>
      <c r="K59" t="s">
        <v>16</v>
      </c>
      <c r="L59" t="s">
        <v>16</v>
      </c>
      <c r="M59" t="s">
        <v>16</v>
      </c>
      <c r="N59" s="8">
        <v>4920</v>
      </c>
      <c r="O59" s="8">
        <v>10137</v>
      </c>
      <c r="P59" s="8">
        <v>222180</v>
      </c>
      <c r="Q59" s="8">
        <v>1438059</v>
      </c>
      <c r="R59" s="8">
        <v>4160</v>
      </c>
      <c r="S59" s="8">
        <v>7440</v>
      </c>
      <c r="T59" s="8">
        <v>19017</v>
      </c>
    </row>
    <row r="60" spans="1:20">
      <c r="A60" s="1">
        <v>45652</v>
      </c>
      <c r="B60" s="8">
        <v>12305357</v>
      </c>
      <c r="C60" s="8">
        <v>7379468</v>
      </c>
      <c r="D60" s="8">
        <v>4925889</v>
      </c>
      <c r="E60" s="9">
        <f>nasdaq_aapl_short_volume[[#This Row],[total_short]]/nasdaq_aapl_short_volume[[#This Row],[total_reported]]</f>
        <v>0.59969556348507402</v>
      </c>
      <c r="F60" s="9">
        <f>nasdaq_aapl_short_volume[[#This Row],[total_long]]/nasdaq_aapl_short_volume[[#This Row],[total_reported]]</f>
        <v>0.40030443651492598</v>
      </c>
      <c r="G60" s="8">
        <v>6387283</v>
      </c>
      <c r="H60" s="9">
        <f>nasdaq_aapl_short_volume[[#This Row],[Off-Exchange]]/nasdaq_aapl_short_volume[[#This Row],[total_reported]]</f>
        <v>0.51906523313382946</v>
      </c>
      <c r="I60" s="8">
        <v>44087</v>
      </c>
      <c r="J60" t="s">
        <v>16</v>
      </c>
      <c r="K60" t="s">
        <v>16</v>
      </c>
      <c r="L60" t="s">
        <v>16</v>
      </c>
      <c r="M60" t="s">
        <v>16</v>
      </c>
      <c r="N60" s="8">
        <v>5864</v>
      </c>
      <c r="O60" s="8">
        <v>15268</v>
      </c>
      <c r="P60" s="8">
        <v>125319</v>
      </c>
      <c r="Q60" s="8">
        <v>764771</v>
      </c>
      <c r="R60" s="8">
        <v>3773</v>
      </c>
      <c r="S60" s="8">
        <v>17636</v>
      </c>
      <c r="T60" s="8">
        <v>15467</v>
      </c>
    </row>
    <row r="61" spans="1:20">
      <c r="A61" s="1">
        <v>45650</v>
      </c>
      <c r="B61" s="8">
        <v>12872797</v>
      </c>
      <c r="C61" s="8">
        <v>5605966</v>
      </c>
      <c r="D61" s="8">
        <v>7266831</v>
      </c>
      <c r="E61" s="9">
        <f>nasdaq_aapl_short_volume[[#This Row],[total_short]]/nasdaq_aapl_short_volume[[#This Row],[total_reported]]</f>
        <v>0.43548935013890144</v>
      </c>
      <c r="F61" s="9">
        <f>nasdaq_aapl_short_volume[[#This Row],[total_long]]/nasdaq_aapl_short_volume[[#This Row],[total_reported]]</f>
        <v>0.56451064986109856</v>
      </c>
      <c r="G61" s="8">
        <v>4531790</v>
      </c>
      <c r="H61" s="9">
        <f>nasdaq_aapl_short_volume[[#This Row],[Off-Exchange]]/nasdaq_aapl_short_volume[[#This Row],[total_reported]]</f>
        <v>0.35204392642873183</v>
      </c>
      <c r="I61" s="8">
        <v>257719</v>
      </c>
      <c r="J61" t="s">
        <v>16</v>
      </c>
      <c r="K61" t="s">
        <v>16</v>
      </c>
      <c r="L61" t="s">
        <v>16</v>
      </c>
      <c r="M61" t="s">
        <v>16</v>
      </c>
      <c r="N61" s="8">
        <v>15279</v>
      </c>
      <c r="O61" s="8">
        <v>16618</v>
      </c>
      <c r="P61" s="8">
        <v>119052</v>
      </c>
      <c r="Q61" s="8">
        <v>642998</v>
      </c>
      <c r="R61" s="8">
        <v>6919</v>
      </c>
      <c r="S61" s="8">
        <v>9335</v>
      </c>
      <c r="T61" s="8">
        <v>6256</v>
      </c>
    </row>
    <row r="62" spans="1:20">
      <c r="A62" s="1">
        <v>45649</v>
      </c>
      <c r="B62" s="8">
        <v>15027827</v>
      </c>
      <c r="C62" s="8">
        <v>8387444</v>
      </c>
      <c r="D62" s="8">
        <v>6640383</v>
      </c>
      <c r="E62" s="9">
        <f>nasdaq_aapl_short_volume[[#This Row],[total_short]]/nasdaq_aapl_short_volume[[#This Row],[total_reported]]</f>
        <v>0.55812753234383117</v>
      </c>
      <c r="F62" s="9">
        <f>nasdaq_aapl_short_volume[[#This Row],[total_long]]/nasdaq_aapl_short_volume[[#This Row],[total_reported]]</f>
        <v>0.44187246765616878</v>
      </c>
      <c r="G62" s="8">
        <v>6312611</v>
      </c>
      <c r="H62" s="9">
        <f>nasdaq_aapl_short_volume[[#This Row],[Off-Exchange]]/nasdaq_aapl_short_volume[[#This Row],[total_reported]]</f>
        <v>0.42006146331069688</v>
      </c>
      <c r="I62" s="8">
        <v>280949</v>
      </c>
      <c r="J62" t="s">
        <v>16</v>
      </c>
      <c r="K62" t="s">
        <v>16</v>
      </c>
      <c r="L62" t="s">
        <v>16</v>
      </c>
      <c r="M62" t="s">
        <v>16</v>
      </c>
      <c r="N62" s="8">
        <v>17412</v>
      </c>
      <c r="O62" s="8">
        <v>33722</v>
      </c>
      <c r="P62" s="8">
        <v>274995</v>
      </c>
      <c r="Q62" s="8">
        <v>1386982</v>
      </c>
      <c r="R62" s="8">
        <v>9497</v>
      </c>
      <c r="S62" s="8">
        <v>40156</v>
      </c>
      <c r="T62" s="8">
        <v>31120</v>
      </c>
    </row>
    <row r="63" spans="1:20">
      <c r="A63" s="1">
        <v>45646</v>
      </c>
      <c r="B63" s="8">
        <v>26291769</v>
      </c>
      <c r="C63" s="8">
        <v>16153850</v>
      </c>
      <c r="D63" s="8">
        <v>10137919</v>
      </c>
      <c r="E63" s="9">
        <f>nasdaq_aapl_short_volume[[#This Row],[total_short]]/nasdaq_aapl_short_volume[[#This Row],[total_reported]]</f>
        <v>0.61440711729971464</v>
      </c>
      <c r="F63" s="9">
        <f>nasdaq_aapl_short_volume[[#This Row],[total_long]]/nasdaq_aapl_short_volume[[#This Row],[total_reported]]</f>
        <v>0.38559288270028541</v>
      </c>
      <c r="G63" s="8">
        <v>12683310</v>
      </c>
      <c r="H63" s="9">
        <f>nasdaq_aapl_short_volume[[#This Row],[Off-Exchange]]/nasdaq_aapl_short_volume[[#This Row],[total_reported]]</f>
        <v>0.48240610968398512</v>
      </c>
      <c r="I63" s="8">
        <v>531775</v>
      </c>
      <c r="J63" t="s">
        <v>16</v>
      </c>
      <c r="K63" t="s">
        <v>16</v>
      </c>
      <c r="L63" t="s">
        <v>16</v>
      </c>
      <c r="M63" t="s">
        <v>16</v>
      </c>
      <c r="N63" s="8">
        <v>13480</v>
      </c>
      <c r="O63" s="8">
        <v>27305</v>
      </c>
      <c r="P63" s="8">
        <v>412923</v>
      </c>
      <c r="Q63" s="8">
        <v>2381063</v>
      </c>
      <c r="R63" s="8">
        <v>17498</v>
      </c>
      <c r="S63" s="8">
        <v>34950</v>
      </c>
      <c r="T63" s="8">
        <v>51546</v>
      </c>
    </row>
    <row r="64" spans="1:20">
      <c r="A64" s="1">
        <v>45645</v>
      </c>
      <c r="B64" s="8">
        <v>19191810</v>
      </c>
      <c r="C64" s="8">
        <v>12249663</v>
      </c>
      <c r="D64" s="8">
        <v>6942147</v>
      </c>
      <c r="E64" s="9">
        <f>nasdaq_aapl_short_volume[[#This Row],[total_short]]/nasdaq_aapl_short_volume[[#This Row],[total_reported]]</f>
        <v>0.6382755456624466</v>
      </c>
      <c r="F64" s="9">
        <f>nasdaq_aapl_short_volume[[#This Row],[total_long]]/nasdaq_aapl_short_volume[[#This Row],[total_reported]]</f>
        <v>0.36172445433755335</v>
      </c>
      <c r="G64" s="8">
        <v>9744167</v>
      </c>
      <c r="H64" s="9">
        <f>nasdaq_aapl_short_volume[[#This Row],[Off-Exchange]]/nasdaq_aapl_short_volume[[#This Row],[total_reported]]</f>
        <v>0.50772527447906168</v>
      </c>
      <c r="I64" s="8">
        <v>39194</v>
      </c>
      <c r="J64" t="s">
        <v>16</v>
      </c>
      <c r="K64" t="s">
        <v>16</v>
      </c>
      <c r="L64" t="s">
        <v>16</v>
      </c>
      <c r="M64" t="s">
        <v>16</v>
      </c>
      <c r="N64" s="8">
        <v>21221</v>
      </c>
      <c r="O64" s="8">
        <v>20572</v>
      </c>
      <c r="P64" s="8">
        <v>332516</v>
      </c>
      <c r="Q64" s="8">
        <v>1928697</v>
      </c>
      <c r="R64" s="8">
        <v>11406</v>
      </c>
      <c r="S64" s="8">
        <v>31697</v>
      </c>
      <c r="T64" s="8">
        <v>120193</v>
      </c>
    </row>
    <row r="65" spans="1:20">
      <c r="A65" s="1">
        <v>45644</v>
      </c>
      <c r="B65" s="8">
        <v>22316520</v>
      </c>
      <c r="C65" s="8">
        <v>12007021</v>
      </c>
      <c r="D65" s="8">
        <v>10309499</v>
      </c>
      <c r="E65" s="9">
        <f>nasdaq_aapl_short_volume[[#This Row],[total_short]]/nasdaq_aapl_short_volume[[#This Row],[total_reported]]</f>
        <v>0.53803285637724874</v>
      </c>
      <c r="F65" s="9">
        <f>nasdaq_aapl_short_volume[[#This Row],[total_long]]/nasdaq_aapl_short_volume[[#This Row],[total_reported]]</f>
        <v>0.46196714362275121</v>
      </c>
      <c r="G65" s="8">
        <v>9468997</v>
      </c>
      <c r="H65" s="9">
        <f>nasdaq_aapl_short_volume[[#This Row],[Off-Exchange]]/nasdaq_aapl_short_volume[[#This Row],[total_reported]]</f>
        <v>0.4243043718285826</v>
      </c>
      <c r="I65" s="8">
        <v>60163</v>
      </c>
      <c r="J65" t="s">
        <v>16</v>
      </c>
      <c r="K65" t="s">
        <v>16</v>
      </c>
      <c r="L65" t="s">
        <v>16</v>
      </c>
      <c r="M65" t="s">
        <v>16</v>
      </c>
      <c r="N65" s="8">
        <v>9671</v>
      </c>
      <c r="O65" s="8">
        <v>37404</v>
      </c>
      <c r="P65" s="8">
        <v>519500</v>
      </c>
      <c r="Q65" s="8">
        <v>1775113</v>
      </c>
      <c r="R65" s="8">
        <v>9232</v>
      </c>
      <c r="S65" s="8">
        <v>44336</v>
      </c>
      <c r="T65" s="8">
        <v>82605</v>
      </c>
    </row>
    <row r="66" spans="1:20">
      <c r="A66" s="1">
        <v>45643</v>
      </c>
      <c r="B66" s="8">
        <v>16849443</v>
      </c>
      <c r="C66" s="8">
        <v>8248922</v>
      </c>
      <c r="D66" s="8">
        <v>8600521</v>
      </c>
      <c r="E66" s="9">
        <f>nasdaq_aapl_short_volume[[#This Row],[total_short]]/nasdaq_aapl_short_volume[[#This Row],[total_reported]]</f>
        <v>0.48956645035684565</v>
      </c>
      <c r="F66" s="9">
        <f>nasdaq_aapl_short_volume[[#This Row],[total_long]]/nasdaq_aapl_short_volume[[#This Row],[total_reported]]</f>
        <v>0.51043354964315435</v>
      </c>
      <c r="G66" s="8">
        <v>6025369</v>
      </c>
      <c r="H66" s="9">
        <f>nasdaq_aapl_short_volume[[#This Row],[Off-Exchange]]/nasdaq_aapl_short_volume[[#This Row],[total_reported]]</f>
        <v>0.35760048566590596</v>
      </c>
      <c r="I66" s="8">
        <v>27545</v>
      </c>
      <c r="J66" t="s">
        <v>16</v>
      </c>
      <c r="K66" t="s">
        <v>16</v>
      </c>
      <c r="L66" t="s">
        <v>16</v>
      </c>
      <c r="M66" t="s">
        <v>16</v>
      </c>
      <c r="N66" s="8">
        <v>12120</v>
      </c>
      <c r="O66" s="8">
        <v>13465</v>
      </c>
      <c r="P66" s="8">
        <v>341360</v>
      </c>
      <c r="Q66" s="8">
        <v>1754048</v>
      </c>
      <c r="R66" s="8">
        <v>6200</v>
      </c>
      <c r="S66" s="8">
        <v>24240</v>
      </c>
      <c r="T66" s="8">
        <v>44575</v>
      </c>
    </row>
    <row r="67" spans="1:20">
      <c r="A67" s="1">
        <v>45642</v>
      </c>
      <c r="B67" s="8">
        <v>16242080</v>
      </c>
      <c r="C67" s="8">
        <v>8333766</v>
      </c>
      <c r="D67" s="8">
        <v>7908314</v>
      </c>
      <c r="E67" s="9">
        <f>nasdaq_aapl_short_volume[[#This Row],[total_short]]/nasdaq_aapl_short_volume[[#This Row],[total_reported]]</f>
        <v>0.51309721414991183</v>
      </c>
      <c r="F67" s="9">
        <f>nasdaq_aapl_short_volume[[#This Row],[total_long]]/nasdaq_aapl_short_volume[[#This Row],[total_reported]]</f>
        <v>0.48690278585008817</v>
      </c>
      <c r="G67" s="8">
        <v>6553684</v>
      </c>
      <c r="H67" s="9">
        <f>nasdaq_aapl_short_volume[[#This Row],[Off-Exchange]]/nasdaq_aapl_short_volume[[#This Row],[total_reported]]</f>
        <v>0.40350029060317399</v>
      </c>
      <c r="I67" s="8">
        <v>95368</v>
      </c>
      <c r="J67" t="s">
        <v>16</v>
      </c>
      <c r="K67" t="s">
        <v>16</v>
      </c>
      <c r="L67" t="s">
        <v>16</v>
      </c>
      <c r="M67" t="s">
        <v>16</v>
      </c>
      <c r="N67" s="8">
        <v>9246</v>
      </c>
      <c r="O67" s="8">
        <v>30181</v>
      </c>
      <c r="P67" s="8">
        <v>257279</v>
      </c>
      <c r="Q67" s="8">
        <v>1320217</v>
      </c>
      <c r="R67" s="8">
        <v>6377</v>
      </c>
      <c r="S67" s="8">
        <v>25331</v>
      </c>
      <c r="T67" s="8">
        <v>36083</v>
      </c>
    </row>
    <row r="68" spans="1:20">
      <c r="A68" s="1">
        <v>45639</v>
      </c>
      <c r="B68" s="8">
        <v>13081697</v>
      </c>
      <c r="C68" s="8">
        <v>6392436</v>
      </c>
      <c r="D68" s="8">
        <v>6689261</v>
      </c>
      <c r="E68" s="9">
        <f>nasdaq_aapl_short_volume[[#This Row],[total_short]]/nasdaq_aapl_short_volume[[#This Row],[total_reported]]</f>
        <v>0.48865495050068808</v>
      </c>
      <c r="F68" s="9">
        <f>nasdaq_aapl_short_volume[[#This Row],[total_long]]/nasdaq_aapl_short_volume[[#This Row],[total_reported]]</f>
        <v>0.51134504949931192</v>
      </c>
      <c r="G68" s="8">
        <v>5332168</v>
      </c>
      <c r="H68" s="9">
        <f>nasdaq_aapl_short_volume[[#This Row],[Off-Exchange]]/nasdaq_aapl_short_volume[[#This Row],[total_reported]]</f>
        <v>0.40760522124920029</v>
      </c>
      <c r="I68" s="8">
        <v>31543</v>
      </c>
      <c r="J68" t="s">
        <v>16</v>
      </c>
      <c r="K68" t="s">
        <v>16</v>
      </c>
      <c r="L68" t="s">
        <v>16</v>
      </c>
      <c r="M68" t="s">
        <v>16</v>
      </c>
      <c r="N68" s="8">
        <v>7002</v>
      </c>
      <c r="O68" s="8">
        <v>12176</v>
      </c>
      <c r="P68" s="8">
        <v>129644</v>
      </c>
      <c r="Q68" s="8">
        <v>827307</v>
      </c>
      <c r="R68" s="8">
        <v>9466</v>
      </c>
      <c r="S68" s="8">
        <v>4761</v>
      </c>
      <c r="T68" s="8">
        <v>38369</v>
      </c>
    </row>
    <row r="69" spans="1:20">
      <c r="A69" s="1">
        <v>45638</v>
      </c>
      <c r="B69" s="8">
        <v>13104335</v>
      </c>
      <c r="C69" s="8">
        <v>7364086</v>
      </c>
      <c r="D69" s="8">
        <v>5740249</v>
      </c>
      <c r="E69" s="9">
        <f>nasdaq_aapl_short_volume[[#This Row],[total_short]]/nasdaq_aapl_short_volume[[#This Row],[total_reported]]</f>
        <v>0.56195800855213185</v>
      </c>
      <c r="F69" s="9">
        <f>nasdaq_aapl_short_volume[[#This Row],[total_long]]/nasdaq_aapl_short_volume[[#This Row],[total_reported]]</f>
        <v>0.43804199144786821</v>
      </c>
      <c r="G69" s="8">
        <v>6413608</v>
      </c>
      <c r="H69" s="9">
        <f>nasdaq_aapl_short_volume[[#This Row],[Off-Exchange]]/nasdaq_aapl_short_volume[[#This Row],[total_reported]]</f>
        <v>0.48942643789249896</v>
      </c>
      <c r="I69" s="8">
        <v>29885</v>
      </c>
      <c r="J69" t="s">
        <v>16</v>
      </c>
      <c r="K69" t="s">
        <v>16</v>
      </c>
      <c r="L69" t="s">
        <v>16</v>
      </c>
      <c r="M69" t="s">
        <v>16</v>
      </c>
      <c r="N69" s="8">
        <v>8518</v>
      </c>
      <c r="O69" s="8">
        <v>8101</v>
      </c>
      <c r="P69" s="8">
        <v>119659</v>
      </c>
      <c r="Q69" s="8">
        <v>757326</v>
      </c>
      <c r="R69" s="8">
        <v>4157</v>
      </c>
      <c r="S69" s="8">
        <v>3107</v>
      </c>
      <c r="T69" s="8">
        <v>19725</v>
      </c>
    </row>
    <row r="70" spans="1:20">
      <c r="A70" s="1">
        <v>45637</v>
      </c>
      <c r="B70" s="8">
        <v>17042468</v>
      </c>
      <c r="C70" s="8">
        <v>8437391</v>
      </c>
      <c r="D70" s="8">
        <v>8605077</v>
      </c>
      <c r="E70" s="9">
        <f>nasdaq_aapl_short_volume[[#This Row],[total_short]]/nasdaq_aapl_short_volume[[#This Row],[total_reported]]</f>
        <v>0.49508034869128109</v>
      </c>
      <c r="F70" s="9">
        <f>nasdaq_aapl_short_volume[[#This Row],[total_long]]/nasdaq_aapl_short_volume[[#This Row],[total_reported]]</f>
        <v>0.50491965130871885</v>
      </c>
      <c r="G70" s="8">
        <v>7033623</v>
      </c>
      <c r="H70" s="9">
        <f>nasdaq_aapl_short_volume[[#This Row],[Off-Exchange]]/nasdaq_aapl_short_volume[[#This Row],[total_reported]]</f>
        <v>0.41271152746186762</v>
      </c>
      <c r="I70" s="8">
        <v>45247</v>
      </c>
      <c r="J70" t="s">
        <v>16</v>
      </c>
      <c r="K70" t="s">
        <v>16</v>
      </c>
      <c r="L70" t="s">
        <v>16</v>
      </c>
      <c r="M70" t="s">
        <v>16</v>
      </c>
      <c r="N70" s="8">
        <v>23011</v>
      </c>
      <c r="O70" s="8">
        <v>13862</v>
      </c>
      <c r="P70" s="8">
        <v>174475</v>
      </c>
      <c r="Q70" s="8">
        <v>1068427</v>
      </c>
      <c r="R70" s="8">
        <v>23479</v>
      </c>
      <c r="S70" s="8">
        <v>20365</v>
      </c>
      <c r="T70" s="8">
        <v>34902</v>
      </c>
    </row>
    <row r="71" spans="1:20">
      <c r="A71" s="1">
        <v>45636</v>
      </c>
      <c r="B71" s="8">
        <v>14435511</v>
      </c>
      <c r="C71" s="8">
        <v>7620556</v>
      </c>
      <c r="D71" s="8">
        <v>6814955</v>
      </c>
      <c r="E71" s="9">
        <f>nasdaq_aapl_short_volume[[#This Row],[total_short]]/nasdaq_aapl_short_volume[[#This Row],[total_reported]]</f>
        <v>0.52790344588425031</v>
      </c>
      <c r="F71" s="9">
        <f>nasdaq_aapl_short_volume[[#This Row],[total_long]]/nasdaq_aapl_short_volume[[#This Row],[total_reported]]</f>
        <v>0.47209655411574969</v>
      </c>
      <c r="G71" s="8">
        <v>5818581</v>
      </c>
      <c r="H71" s="9">
        <f>nasdaq_aapl_short_volume[[#This Row],[Off-Exchange]]/nasdaq_aapl_short_volume[[#This Row],[total_reported]]</f>
        <v>0.40307412740705889</v>
      </c>
      <c r="I71" s="8">
        <v>31817</v>
      </c>
      <c r="J71" t="s">
        <v>16</v>
      </c>
      <c r="K71" t="s">
        <v>16</v>
      </c>
      <c r="L71" t="s">
        <v>16</v>
      </c>
      <c r="M71" t="s">
        <v>16</v>
      </c>
      <c r="N71" s="8">
        <v>10879</v>
      </c>
      <c r="O71" s="8">
        <v>21493</v>
      </c>
      <c r="P71" s="8">
        <v>316627</v>
      </c>
      <c r="Q71" s="8">
        <v>1359272</v>
      </c>
      <c r="R71" s="8">
        <v>9533</v>
      </c>
      <c r="S71" s="8">
        <v>16738</v>
      </c>
      <c r="T71" s="8">
        <v>35616</v>
      </c>
    </row>
    <row r="72" spans="1:20">
      <c r="A72" s="1">
        <v>45635</v>
      </c>
      <c r="B72" s="8">
        <v>16985915</v>
      </c>
      <c r="C72" s="8">
        <v>10056350</v>
      </c>
      <c r="D72" s="8">
        <v>6929565</v>
      </c>
      <c r="E72" s="9">
        <f>nasdaq_aapl_short_volume[[#This Row],[total_short]]/nasdaq_aapl_short_volume[[#This Row],[total_reported]]</f>
        <v>0.59204052298625065</v>
      </c>
      <c r="F72" s="9">
        <f>nasdaq_aapl_short_volume[[#This Row],[total_long]]/nasdaq_aapl_short_volume[[#This Row],[total_reported]]</f>
        <v>0.40795947701374935</v>
      </c>
      <c r="G72" s="8">
        <v>7805543</v>
      </c>
      <c r="H72" s="9">
        <f>nasdaq_aapl_short_volume[[#This Row],[Off-Exchange]]/nasdaq_aapl_short_volume[[#This Row],[total_reported]]</f>
        <v>0.45953032262318516</v>
      </c>
      <c r="I72" s="8">
        <v>44990</v>
      </c>
      <c r="J72" t="s">
        <v>16</v>
      </c>
      <c r="K72" t="s">
        <v>16</v>
      </c>
      <c r="L72" t="s">
        <v>16</v>
      </c>
      <c r="M72" t="s">
        <v>16</v>
      </c>
      <c r="N72" s="8">
        <v>21797</v>
      </c>
      <c r="O72" s="8">
        <v>23046</v>
      </c>
      <c r="P72" s="8">
        <v>293155</v>
      </c>
      <c r="Q72" s="8">
        <v>1793944</v>
      </c>
      <c r="R72" s="8">
        <v>11057</v>
      </c>
      <c r="S72" s="8">
        <v>16636</v>
      </c>
      <c r="T72" s="8">
        <v>46182</v>
      </c>
    </row>
    <row r="73" spans="1:20">
      <c r="A73" s="1">
        <v>45632</v>
      </c>
      <c r="B73" s="8">
        <v>13871428</v>
      </c>
      <c r="C73" s="8">
        <v>6782516</v>
      </c>
      <c r="D73" s="8">
        <v>7088912</v>
      </c>
      <c r="E73" s="9">
        <f>nasdaq_aapl_short_volume[[#This Row],[total_short]]/nasdaq_aapl_short_volume[[#This Row],[total_reported]]</f>
        <v>0.4889558594832486</v>
      </c>
      <c r="F73" s="9">
        <f>nasdaq_aapl_short_volume[[#This Row],[total_long]]/nasdaq_aapl_short_volume[[#This Row],[total_reported]]</f>
        <v>0.5110441405167514</v>
      </c>
      <c r="G73" s="8">
        <v>5691430</v>
      </c>
      <c r="H73" s="9">
        <f>nasdaq_aapl_short_volume[[#This Row],[Off-Exchange]]/nasdaq_aapl_short_volume[[#This Row],[total_reported]]</f>
        <v>0.41029878106277162</v>
      </c>
      <c r="I73" s="8">
        <v>43112</v>
      </c>
      <c r="J73" t="s">
        <v>16</v>
      </c>
      <c r="K73" t="s">
        <v>16</v>
      </c>
      <c r="L73" t="s">
        <v>16</v>
      </c>
      <c r="M73" t="s">
        <v>16</v>
      </c>
      <c r="N73" s="8">
        <v>4588</v>
      </c>
      <c r="O73" s="8">
        <v>9763</v>
      </c>
      <c r="P73" s="8">
        <v>118866</v>
      </c>
      <c r="Q73" s="8">
        <v>869481</v>
      </c>
      <c r="R73" s="8">
        <v>2282</v>
      </c>
      <c r="S73" s="8">
        <v>5848</v>
      </c>
      <c r="T73" s="8">
        <v>37146</v>
      </c>
    </row>
    <row r="74" spans="1:20">
      <c r="A74" s="1">
        <v>45631</v>
      </c>
      <c r="B74" s="8">
        <v>17097595</v>
      </c>
      <c r="C74" s="8">
        <v>8331103</v>
      </c>
      <c r="D74" s="8">
        <v>8766492</v>
      </c>
      <c r="E74" s="9">
        <f>nasdaq_aapl_short_volume[[#This Row],[total_short]]/nasdaq_aapl_short_volume[[#This Row],[total_reported]]</f>
        <v>0.48726753675005169</v>
      </c>
      <c r="F74" s="9">
        <f>nasdaq_aapl_short_volume[[#This Row],[total_long]]/nasdaq_aapl_short_volume[[#This Row],[total_reported]]</f>
        <v>0.51273246324994826</v>
      </c>
      <c r="G74" s="8">
        <v>7074171</v>
      </c>
      <c r="H74" s="9">
        <f>nasdaq_aapl_short_volume[[#This Row],[Off-Exchange]]/nasdaq_aapl_short_volume[[#This Row],[total_reported]]</f>
        <v>0.4137524020191144</v>
      </c>
      <c r="I74" s="8">
        <v>75273</v>
      </c>
      <c r="J74" t="s">
        <v>16</v>
      </c>
      <c r="K74" t="s">
        <v>16</v>
      </c>
      <c r="L74" t="s">
        <v>16</v>
      </c>
      <c r="M74" t="s">
        <v>16</v>
      </c>
      <c r="N74" s="8">
        <v>10767</v>
      </c>
      <c r="O74" s="8">
        <v>20082</v>
      </c>
      <c r="P74" s="8">
        <v>161240</v>
      </c>
      <c r="Q74" s="8">
        <v>936936</v>
      </c>
      <c r="R74" s="8">
        <v>18851</v>
      </c>
      <c r="S74" s="8">
        <v>9131</v>
      </c>
      <c r="T74" s="8">
        <v>24652</v>
      </c>
    </row>
    <row r="75" spans="1:20">
      <c r="A75" s="1">
        <v>45630</v>
      </c>
      <c r="B75" s="8">
        <v>19885018</v>
      </c>
      <c r="C75" s="8">
        <v>11098298</v>
      </c>
      <c r="D75" s="8">
        <v>8786720</v>
      </c>
      <c r="E75" s="9">
        <f>nasdaq_aapl_short_volume[[#This Row],[total_short]]/nasdaq_aapl_short_volume[[#This Row],[total_reported]]</f>
        <v>0.55812360843726672</v>
      </c>
      <c r="F75" s="9">
        <f>nasdaq_aapl_short_volume[[#This Row],[total_long]]/nasdaq_aapl_short_volume[[#This Row],[total_reported]]</f>
        <v>0.44187639156273328</v>
      </c>
      <c r="G75" s="8">
        <v>9600979</v>
      </c>
      <c r="H75" s="9">
        <f>nasdaq_aapl_short_volume[[#This Row],[Off-Exchange]]/nasdaq_aapl_short_volume[[#This Row],[total_reported]]</f>
        <v>0.4828247578151551</v>
      </c>
      <c r="I75" s="8">
        <v>49635</v>
      </c>
      <c r="J75" t="s">
        <v>16</v>
      </c>
      <c r="K75" t="s">
        <v>16</v>
      </c>
      <c r="L75" t="s">
        <v>16</v>
      </c>
      <c r="M75" t="s">
        <v>16</v>
      </c>
      <c r="N75" s="8">
        <v>10678</v>
      </c>
      <c r="O75" s="8">
        <v>14620</v>
      </c>
      <c r="P75" s="8">
        <v>221024</v>
      </c>
      <c r="Q75" s="8">
        <v>1142865</v>
      </c>
      <c r="R75" s="8">
        <v>4652</v>
      </c>
      <c r="S75" s="8">
        <v>18482</v>
      </c>
      <c r="T75" s="8">
        <v>35363</v>
      </c>
    </row>
    <row r="76" spans="1:20">
      <c r="A76" s="1">
        <v>45629</v>
      </c>
      <c r="B76" s="8">
        <v>15315002</v>
      </c>
      <c r="C76" s="8">
        <v>7753122</v>
      </c>
      <c r="D76" s="8">
        <v>7561880</v>
      </c>
      <c r="E76" s="9">
        <f>nasdaq_aapl_short_volume[[#This Row],[total_short]]/nasdaq_aapl_short_volume[[#This Row],[total_reported]]</f>
        <v>0.50624361655323324</v>
      </c>
      <c r="F76" s="9">
        <f>nasdaq_aapl_short_volume[[#This Row],[total_long]]/nasdaq_aapl_short_volume[[#This Row],[total_reported]]</f>
        <v>0.49375638344676676</v>
      </c>
      <c r="G76" s="8">
        <v>6461071</v>
      </c>
      <c r="H76" s="9">
        <f>nasdaq_aapl_short_volume[[#This Row],[Off-Exchange]]/nasdaq_aapl_short_volume[[#This Row],[total_reported]]</f>
        <v>0.4218785606426953</v>
      </c>
      <c r="I76" s="8">
        <v>39021</v>
      </c>
      <c r="J76" t="s">
        <v>16</v>
      </c>
      <c r="K76" t="s">
        <v>16</v>
      </c>
      <c r="L76" t="s">
        <v>16</v>
      </c>
      <c r="M76" t="s">
        <v>16</v>
      </c>
      <c r="N76" s="8">
        <v>6535</v>
      </c>
      <c r="O76" s="8">
        <v>10288</v>
      </c>
      <c r="P76" s="8">
        <v>211250</v>
      </c>
      <c r="Q76" s="8">
        <v>965902</v>
      </c>
      <c r="R76" s="8">
        <v>2755</v>
      </c>
      <c r="S76" s="8">
        <v>16137</v>
      </c>
      <c r="T76" s="8">
        <v>40163</v>
      </c>
    </row>
    <row r="77" spans="1:20">
      <c r="A77" s="1">
        <v>45628</v>
      </c>
      <c r="B77" s="8">
        <v>17917413</v>
      </c>
      <c r="C77" s="8">
        <v>8017406</v>
      </c>
      <c r="D77" s="8">
        <v>9900007</v>
      </c>
      <c r="E77" s="9">
        <f>nasdaq_aapl_short_volume[[#This Row],[total_short]]/nasdaq_aapl_short_volume[[#This Row],[total_reported]]</f>
        <v>0.44746448608401224</v>
      </c>
      <c r="F77" s="9">
        <f>nasdaq_aapl_short_volume[[#This Row],[total_long]]/nasdaq_aapl_short_volume[[#This Row],[total_reported]]</f>
        <v>0.55253551391598776</v>
      </c>
      <c r="G77" s="8">
        <v>6280131</v>
      </c>
      <c r="H77" s="9">
        <f>nasdaq_aapl_short_volume[[#This Row],[Off-Exchange]]/nasdaq_aapl_short_volume[[#This Row],[total_reported]]</f>
        <v>0.35050433899134881</v>
      </c>
      <c r="I77" s="8">
        <v>32611</v>
      </c>
      <c r="J77" t="s">
        <v>16</v>
      </c>
      <c r="K77" t="s">
        <v>16</v>
      </c>
      <c r="L77" t="s">
        <v>16</v>
      </c>
      <c r="M77" t="s">
        <v>16</v>
      </c>
      <c r="N77" s="8">
        <v>11105</v>
      </c>
      <c r="O77" s="8">
        <v>34989</v>
      </c>
      <c r="P77" s="8">
        <v>213289</v>
      </c>
      <c r="Q77" s="8">
        <v>1373664</v>
      </c>
      <c r="R77" s="8">
        <v>5241</v>
      </c>
      <c r="S77" s="8">
        <v>11926</v>
      </c>
      <c r="T77" s="8">
        <v>54450</v>
      </c>
    </row>
    <row r="78" spans="1:20">
      <c r="A78" s="1">
        <v>45625</v>
      </c>
      <c r="B78" s="8">
        <v>13239487</v>
      </c>
      <c r="C78" s="8">
        <v>6201737</v>
      </c>
      <c r="D78" s="8">
        <v>7037750</v>
      </c>
      <c r="E78" s="9">
        <f>nasdaq_aapl_short_volume[[#This Row],[total_short]]/nasdaq_aapl_short_volume[[#This Row],[total_reported]]</f>
        <v>0.46842728876126394</v>
      </c>
      <c r="F78" s="9">
        <f>nasdaq_aapl_short_volume[[#This Row],[total_long]]/nasdaq_aapl_short_volume[[#This Row],[total_reported]]</f>
        <v>0.53157271123873606</v>
      </c>
      <c r="G78" s="8">
        <v>4990849</v>
      </c>
      <c r="H78" s="9">
        <f>nasdaq_aapl_short_volume[[#This Row],[Off-Exchange]]/nasdaq_aapl_short_volume[[#This Row],[total_reported]]</f>
        <v>0.37696694743535003</v>
      </c>
      <c r="I78" s="8">
        <v>35256</v>
      </c>
      <c r="J78" t="s">
        <v>16</v>
      </c>
      <c r="K78" t="s">
        <v>16</v>
      </c>
      <c r="L78" t="s">
        <v>16</v>
      </c>
      <c r="M78" t="s">
        <v>16</v>
      </c>
      <c r="N78" s="8">
        <v>5501</v>
      </c>
      <c r="O78" s="8">
        <v>33834</v>
      </c>
      <c r="P78" s="8">
        <v>182722</v>
      </c>
      <c r="Q78" s="8">
        <v>937094</v>
      </c>
      <c r="R78" s="8">
        <v>4862</v>
      </c>
      <c r="S78" s="8">
        <v>3910</v>
      </c>
      <c r="T78" s="8">
        <v>7709</v>
      </c>
    </row>
    <row r="79" spans="1:20">
      <c r="A79" s="1">
        <v>45623</v>
      </c>
      <c r="B79" s="8">
        <v>12106555</v>
      </c>
      <c r="C79" s="8">
        <v>6336489</v>
      </c>
      <c r="D79" s="8">
        <v>5770066</v>
      </c>
      <c r="E79" s="9">
        <f>nasdaq_aapl_short_volume[[#This Row],[total_short]]/nasdaq_aapl_short_volume[[#This Row],[total_reported]]</f>
        <v>0.52339323614356026</v>
      </c>
      <c r="F79" s="9">
        <f>nasdaq_aapl_short_volume[[#This Row],[total_long]]/nasdaq_aapl_short_volume[[#This Row],[total_reported]]</f>
        <v>0.47660676385643974</v>
      </c>
      <c r="G79" s="8">
        <v>5030813</v>
      </c>
      <c r="H79" s="9">
        <f>nasdaq_aapl_short_volume[[#This Row],[Off-Exchange]]/nasdaq_aapl_short_volume[[#This Row],[total_reported]]</f>
        <v>0.41554455416920832</v>
      </c>
      <c r="I79" s="8">
        <v>30952</v>
      </c>
      <c r="J79" t="s">
        <v>16</v>
      </c>
      <c r="K79" t="s">
        <v>16</v>
      </c>
      <c r="L79" t="s">
        <v>16</v>
      </c>
      <c r="M79" t="s">
        <v>16</v>
      </c>
      <c r="N79" s="8">
        <v>10837</v>
      </c>
      <c r="O79" s="8">
        <v>16155</v>
      </c>
      <c r="P79" s="8">
        <v>160972</v>
      </c>
      <c r="Q79" s="8">
        <v>1040032</v>
      </c>
      <c r="R79" s="8">
        <v>25006</v>
      </c>
      <c r="S79" s="8">
        <v>4976</v>
      </c>
      <c r="T79" s="8">
        <v>16746</v>
      </c>
    </row>
    <row r="80" spans="1:20">
      <c r="A80" s="1">
        <v>45622</v>
      </c>
      <c r="B80" s="8">
        <v>18868152</v>
      </c>
      <c r="C80" s="8">
        <v>9219034</v>
      </c>
      <c r="D80" s="8">
        <v>9649118</v>
      </c>
      <c r="E80" s="9">
        <f>nasdaq_aapl_short_volume[[#This Row],[total_short]]/nasdaq_aapl_short_volume[[#This Row],[total_reported]]</f>
        <v>0.48860291140330014</v>
      </c>
      <c r="F80" s="9">
        <f>nasdaq_aapl_short_volume[[#This Row],[total_long]]/nasdaq_aapl_short_volume[[#This Row],[total_reported]]</f>
        <v>0.51139708859669986</v>
      </c>
      <c r="G80" s="8">
        <v>7266890</v>
      </c>
      <c r="H80" s="9">
        <f>nasdaq_aapl_short_volume[[#This Row],[Off-Exchange]]/nasdaq_aapl_short_volume[[#This Row],[total_reported]]</f>
        <v>0.38514052674580956</v>
      </c>
      <c r="I80" s="8">
        <v>63737</v>
      </c>
      <c r="J80" t="s">
        <v>16</v>
      </c>
      <c r="K80" t="s">
        <v>16</v>
      </c>
      <c r="L80" t="s">
        <v>16</v>
      </c>
      <c r="M80" t="s">
        <v>16</v>
      </c>
      <c r="N80" s="8">
        <v>27724</v>
      </c>
      <c r="O80" s="8">
        <v>10917</v>
      </c>
      <c r="P80" s="8">
        <v>297578</v>
      </c>
      <c r="Q80" s="8">
        <v>1482511</v>
      </c>
      <c r="R80" s="8">
        <v>6980</v>
      </c>
      <c r="S80" s="8">
        <v>9453</v>
      </c>
      <c r="T80" s="8">
        <v>53244</v>
      </c>
    </row>
    <row r="81" spans="1:20">
      <c r="A81" s="1">
        <v>45621</v>
      </c>
      <c r="B81" s="8">
        <v>17798561</v>
      </c>
      <c r="C81" s="8">
        <v>9035684</v>
      </c>
      <c r="D81" s="8">
        <v>8762877</v>
      </c>
      <c r="E81" s="9">
        <f>nasdaq_aapl_short_volume[[#This Row],[total_short]]/nasdaq_aapl_short_volume[[#This Row],[total_reported]]</f>
        <v>0.5076637375347367</v>
      </c>
      <c r="F81" s="9">
        <f>nasdaq_aapl_short_volume[[#This Row],[total_long]]/nasdaq_aapl_short_volume[[#This Row],[total_reported]]</f>
        <v>0.49233626246526335</v>
      </c>
      <c r="G81" s="8">
        <v>6887146</v>
      </c>
      <c r="H81" s="9">
        <f>nasdaq_aapl_short_volume[[#This Row],[Off-Exchange]]/nasdaq_aapl_short_volume[[#This Row],[total_reported]]</f>
        <v>0.38694959665559481</v>
      </c>
      <c r="I81" s="8">
        <v>35699</v>
      </c>
      <c r="J81" t="s">
        <v>16</v>
      </c>
      <c r="K81" t="s">
        <v>16</v>
      </c>
      <c r="L81" t="s">
        <v>16</v>
      </c>
      <c r="M81" t="s">
        <v>16</v>
      </c>
      <c r="N81" s="8">
        <v>16137</v>
      </c>
      <c r="O81" s="8">
        <v>32615</v>
      </c>
      <c r="P81" s="8">
        <v>310505</v>
      </c>
      <c r="Q81" s="8">
        <v>1684246</v>
      </c>
      <c r="R81" s="8">
        <v>7147</v>
      </c>
      <c r="S81" s="8">
        <v>26310</v>
      </c>
      <c r="T81" s="8">
        <v>35879</v>
      </c>
    </row>
    <row r="82" spans="1:20">
      <c r="A82" s="1">
        <v>45618</v>
      </c>
      <c r="B82" s="8">
        <v>14991815</v>
      </c>
      <c r="C82" s="8">
        <v>6168773</v>
      </c>
      <c r="D82" s="8">
        <v>8823042</v>
      </c>
      <c r="E82" s="9">
        <f>nasdaq_aapl_short_volume[[#This Row],[total_short]]/nasdaq_aapl_short_volume[[#This Row],[total_reported]]</f>
        <v>0.41147606210455506</v>
      </c>
      <c r="F82" s="9">
        <f>nasdaq_aapl_short_volume[[#This Row],[total_long]]/nasdaq_aapl_short_volume[[#This Row],[total_reported]]</f>
        <v>0.58852393789544499</v>
      </c>
      <c r="G82" s="8">
        <v>4816888</v>
      </c>
      <c r="H82" s="9">
        <f>nasdaq_aapl_short_volume[[#This Row],[Off-Exchange]]/nasdaq_aapl_short_volume[[#This Row],[total_reported]]</f>
        <v>0.32130119001601876</v>
      </c>
      <c r="I82" s="8">
        <v>38042</v>
      </c>
      <c r="J82" t="s">
        <v>16</v>
      </c>
      <c r="K82" t="s">
        <v>16</v>
      </c>
      <c r="L82" t="s">
        <v>16</v>
      </c>
      <c r="M82" t="s">
        <v>16</v>
      </c>
      <c r="N82" s="8">
        <v>8642</v>
      </c>
      <c r="O82" s="8">
        <v>19880</v>
      </c>
      <c r="P82" s="8">
        <v>180226</v>
      </c>
      <c r="Q82" s="8">
        <v>1062974</v>
      </c>
      <c r="R82" s="8">
        <v>2794</v>
      </c>
      <c r="S82" s="8">
        <v>8247</v>
      </c>
      <c r="T82" s="8">
        <v>31080</v>
      </c>
    </row>
    <row r="83" spans="1:20">
      <c r="A83" s="1">
        <v>45617</v>
      </c>
      <c r="B83" s="8">
        <v>17085634</v>
      </c>
      <c r="C83" s="8">
        <v>8826664</v>
      </c>
      <c r="D83" s="8">
        <v>8258970</v>
      </c>
      <c r="E83" s="9">
        <f>nasdaq_aapl_short_volume[[#This Row],[total_short]]/nasdaq_aapl_short_volume[[#This Row],[total_reported]]</f>
        <v>0.51661319679445317</v>
      </c>
      <c r="F83" s="9">
        <f>nasdaq_aapl_short_volume[[#This Row],[total_long]]/nasdaq_aapl_short_volume[[#This Row],[total_reported]]</f>
        <v>0.48338680320554683</v>
      </c>
      <c r="G83" s="8">
        <v>6958461</v>
      </c>
      <c r="H83" s="9">
        <f>nasdaq_aapl_short_volume[[#This Row],[Off-Exchange]]/nasdaq_aapl_short_volume[[#This Row],[total_reported]]</f>
        <v>0.40726969803988544</v>
      </c>
      <c r="I83" s="8">
        <v>45113</v>
      </c>
      <c r="J83" t="s">
        <v>16</v>
      </c>
      <c r="K83" t="s">
        <v>16</v>
      </c>
      <c r="L83" t="s">
        <v>16</v>
      </c>
      <c r="M83" t="s">
        <v>16</v>
      </c>
      <c r="N83" s="8">
        <v>14136</v>
      </c>
      <c r="O83" s="8">
        <v>10555</v>
      </c>
      <c r="P83" s="8">
        <v>247401</v>
      </c>
      <c r="Q83" s="8">
        <v>1499222</v>
      </c>
      <c r="R83" s="8">
        <v>6770</v>
      </c>
      <c r="S83" s="8">
        <v>19104</v>
      </c>
      <c r="T83" s="8">
        <v>25902</v>
      </c>
    </row>
    <row r="84" spans="1:20">
      <c r="A84" s="1">
        <v>45616</v>
      </c>
      <c r="B84" s="8">
        <v>12514569</v>
      </c>
      <c r="C84" s="8">
        <v>6518370</v>
      </c>
      <c r="D84" s="8">
        <v>5996199</v>
      </c>
      <c r="E84" s="9">
        <f>nasdaq_aapl_short_volume[[#This Row],[total_short]]/nasdaq_aapl_short_volume[[#This Row],[total_reported]]</f>
        <v>0.52086252431066549</v>
      </c>
      <c r="F84" s="9">
        <f>nasdaq_aapl_short_volume[[#This Row],[total_long]]/nasdaq_aapl_short_volume[[#This Row],[total_reported]]</f>
        <v>0.47913747568933457</v>
      </c>
      <c r="G84" s="8">
        <v>5225023</v>
      </c>
      <c r="H84" s="9">
        <f>nasdaq_aapl_short_volume[[#This Row],[Off-Exchange]]/nasdaq_aapl_short_volume[[#This Row],[total_reported]]</f>
        <v>0.41751521766350885</v>
      </c>
      <c r="I84" s="8">
        <v>27488</v>
      </c>
      <c r="J84" t="s">
        <v>16</v>
      </c>
      <c r="K84" t="s">
        <v>16</v>
      </c>
      <c r="L84" t="s">
        <v>16</v>
      </c>
      <c r="M84" t="s">
        <v>16</v>
      </c>
      <c r="N84" s="8">
        <v>5990</v>
      </c>
      <c r="O84" s="8">
        <v>24068</v>
      </c>
      <c r="P84" s="8">
        <v>207571</v>
      </c>
      <c r="Q84" s="8">
        <v>975868</v>
      </c>
      <c r="R84" s="8">
        <v>4303</v>
      </c>
      <c r="S84" s="8">
        <v>18999</v>
      </c>
      <c r="T84" s="8">
        <v>29060</v>
      </c>
    </row>
    <row r="85" spans="1:20">
      <c r="A85" s="1">
        <v>45615</v>
      </c>
      <c r="B85" s="8">
        <v>14806998</v>
      </c>
      <c r="C85" s="8">
        <v>6680138</v>
      </c>
      <c r="D85" s="8">
        <v>8126860</v>
      </c>
      <c r="E85" s="9">
        <f>nasdaq_aapl_short_volume[[#This Row],[total_short]]/nasdaq_aapl_short_volume[[#This Row],[total_reported]]</f>
        <v>0.45114735613525442</v>
      </c>
      <c r="F85" s="9">
        <f>nasdaq_aapl_short_volume[[#This Row],[total_long]]/nasdaq_aapl_short_volume[[#This Row],[total_reported]]</f>
        <v>0.54885264386474553</v>
      </c>
      <c r="G85" s="8">
        <v>5543213</v>
      </c>
      <c r="H85" s="9">
        <f>nasdaq_aapl_short_volume[[#This Row],[Off-Exchange]]/nasdaq_aapl_short_volume[[#This Row],[total_reported]]</f>
        <v>0.37436440526297093</v>
      </c>
      <c r="I85" s="8">
        <v>38879</v>
      </c>
      <c r="J85" t="s">
        <v>16</v>
      </c>
      <c r="K85" t="s">
        <v>16</v>
      </c>
      <c r="L85" t="s">
        <v>16</v>
      </c>
      <c r="M85" t="s">
        <v>16</v>
      </c>
      <c r="N85" s="8">
        <v>12810</v>
      </c>
      <c r="O85" s="8">
        <v>21856</v>
      </c>
      <c r="P85" s="8">
        <v>108259</v>
      </c>
      <c r="Q85" s="8">
        <v>922717</v>
      </c>
      <c r="R85" s="8">
        <v>6747</v>
      </c>
      <c r="S85" s="8">
        <v>7044</v>
      </c>
      <c r="T85" s="8">
        <v>18613</v>
      </c>
    </row>
    <row r="86" spans="1:20">
      <c r="A86" s="1">
        <v>45614</v>
      </c>
      <c r="B86" s="8">
        <v>16429539</v>
      </c>
      <c r="C86" s="8">
        <v>7619119</v>
      </c>
      <c r="D86" s="8">
        <v>8810420</v>
      </c>
      <c r="E86" s="9">
        <f>nasdaq_aapl_short_volume[[#This Row],[total_short]]/nasdaq_aapl_short_volume[[#This Row],[total_reported]]</f>
        <v>0.46374514829661379</v>
      </c>
      <c r="F86" s="9">
        <f>nasdaq_aapl_short_volume[[#This Row],[total_long]]/nasdaq_aapl_short_volume[[#This Row],[total_reported]]</f>
        <v>0.53625485170338616</v>
      </c>
      <c r="G86" s="8">
        <v>6329669</v>
      </c>
      <c r="H86" s="9">
        <f>nasdaq_aapl_short_volume[[#This Row],[Off-Exchange]]/nasdaq_aapl_short_volume[[#This Row],[total_reported]]</f>
        <v>0.38526150977212448</v>
      </c>
      <c r="I86" s="8">
        <v>50642</v>
      </c>
      <c r="J86" t="s">
        <v>16</v>
      </c>
      <c r="K86" t="s">
        <v>16</v>
      </c>
      <c r="L86" t="s">
        <v>16</v>
      </c>
      <c r="M86" t="s">
        <v>16</v>
      </c>
      <c r="N86" s="8">
        <v>13275</v>
      </c>
      <c r="O86" s="8">
        <v>16822</v>
      </c>
      <c r="P86" s="8">
        <v>107597</v>
      </c>
      <c r="Q86" s="8">
        <v>1056522</v>
      </c>
      <c r="R86" s="8">
        <v>14621</v>
      </c>
      <c r="S86" s="8">
        <v>4266</v>
      </c>
      <c r="T86" s="8">
        <v>25705</v>
      </c>
    </row>
    <row r="87" spans="1:20">
      <c r="A87" s="1">
        <v>45611</v>
      </c>
      <c r="B87" s="8">
        <v>18611282</v>
      </c>
      <c r="C87" s="8">
        <v>7153508</v>
      </c>
      <c r="D87" s="8">
        <v>11457774</v>
      </c>
      <c r="E87" s="9">
        <f>nasdaq_aapl_short_volume[[#This Row],[total_short]]/nasdaq_aapl_short_volume[[#This Row],[total_reported]]</f>
        <v>0.3843640647645874</v>
      </c>
      <c r="F87" s="9">
        <f>nasdaq_aapl_short_volume[[#This Row],[total_long]]/nasdaq_aapl_short_volume[[#This Row],[total_reported]]</f>
        <v>0.6156359352354126</v>
      </c>
      <c r="G87" s="8">
        <v>5903225</v>
      </c>
      <c r="H87" s="9">
        <f>nasdaq_aapl_short_volume[[#This Row],[Off-Exchange]]/nasdaq_aapl_short_volume[[#This Row],[total_reported]]</f>
        <v>0.31718529653142646</v>
      </c>
      <c r="I87" s="8">
        <v>51054</v>
      </c>
      <c r="J87" t="s">
        <v>16</v>
      </c>
      <c r="K87" t="s">
        <v>16</v>
      </c>
      <c r="L87" t="s">
        <v>16</v>
      </c>
      <c r="M87" t="s">
        <v>16</v>
      </c>
      <c r="N87" s="8">
        <v>6767</v>
      </c>
      <c r="O87" s="8">
        <v>8068</v>
      </c>
      <c r="P87" s="8">
        <v>223098</v>
      </c>
      <c r="Q87" s="8">
        <v>908471</v>
      </c>
      <c r="R87" s="8">
        <v>11769</v>
      </c>
      <c r="S87" s="8">
        <v>18150</v>
      </c>
      <c r="T87" s="8">
        <v>22906</v>
      </c>
    </row>
    <row r="88" spans="1:20">
      <c r="A88" s="1">
        <v>45610</v>
      </c>
      <c r="B88" s="8">
        <v>16879959</v>
      </c>
      <c r="C88" s="8">
        <v>6163481</v>
      </c>
      <c r="D88" s="8">
        <v>10716478</v>
      </c>
      <c r="E88" s="9">
        <f>nasdaq_aapl_short_volume[[#This Row],[total_short]]/nasdaq_aapl_short_volume[[#This Row],[total_reported]]</f>
        <v>0.36513601721425981</v>
      </c>
      <c r="F88" s="9">
        <f>nasdaq_aapl_short_volume[[#This Row],[total_long]]/nasdaq_aapl_short_volume[[#This Row],[total_reported]]</f>
        <v>0.63486398278574019</v>
      </c>
      <c r="G88" s="8">
        <v>5061561</v>
      </c>
      <c r="H88" s="9">
        <f>nasdaq_aapl_short_volume[[#This Row],[Off-Exchange]]/nasdaq_aapl_short_volume[[#This Row],[total_reported]]</f>
        <v>0.29985623780247334</v>
      </c>
      <c r="I88" s="8">
        <v>50745</v>
      </c>
      <c r="J88" t="s">
        <v>16</v>
      </c>
      <c r="K88" t="s">
        <v>16</v>
      </c>
      <c r="L88" t="s">
        <v>16</v>
      </c>
      <c r="M88" t="s">
        <v>16</v>
      </c>
      <c r="N88" s="8">
        <v>8713</v>
      </c>
      <c r="O88" s="8">
        <v>32373</v>
      </c>
      <c r="P88" s="8">
        <v>116478</v>
      </c>
      <c r="Q88" s="8">
        <v>847789</v>
      </c>
      <c r="R88" s="8">
        <v>10515</v>
      </c>
      <c r="S88" s="8">
        <v>8534</v>
      </c>
      <c r="T88" s="8">
        <v>26773</v>
      </c>
    </row>
    <row r="89" spans="1:20">
      <c r="A89" s="1">
        <v>45609</v>
      </c>
      <c r="B89" s="8">
        <v>15819219</v>
      </c>
      <c r="C89" s="8">
        <v>5467609</v>
      </c>
      <c r="D89" s="8">
        <v>10351610</v>
      </c>
      <c r="E89" s="9">
        <f>nasdaq_aapl_short_volume[[#This Row],[total_short]]/nasdaq_aapl_short_volume[[#This Row],[total_reported]]</f>
        <v>0.34563077987604823</v>
      </c>
      <c r="F89" s="9">
        <f>nasdaq_aapl_short_volume[[#This Row],[total_long]]/nasdaq_aapl_short_volume[[#This Row],[total_reported]]</f>
        <v>0.65436922012395171</v>
      </c>
      <c r="G89" s="8">
        <v>4151768</v>
      </c>
      <c r="H89" s="9">
        <f>nasdaq_aapl_short_volume[[#This Row],[Off-Exchange]]/nasdaq_aapl_short_volume[[#This Row],[total_reported]]</f>
        <v>0.26245088332110456</v>
      </c>
      <c r="I89" s="8">
        <v>180782</v>
      </c>
      <c r="J89" t="s">
        <v>16</v>
      </c>
      <c r="K89" t="s">
        <v>16</v>
      </c>
      <c r="L89" t="s">
        <v>16</v>
      </c>
      <c r="M89" t="s">
        <v>16</v>
      </c>
      <c r="N89" s="8">
        <v>9445</v>
      </c>
      <c r="O89" s="8">
        <v>16839</v>
      </c>
      <c r="P89" s="8">
        <v>117748</v>
      </c>
      <c r="Q89" s="8">
        <v>949884</v>
      </c>
      <c r="R89" s="8">
        <v>6405</v>
      </c>
      <c r="S89" s="8">
        <v>5848</v>
      </c>
      <c r="T89" s="8">
        <v>28890</v>
      </c>
    </row>
    <row r="90" spans="1:20">
      <c r="A90" s="1">
        <v>45608</v>
      </c>
      <c r="B90" s="8">
        <v>16008054</v>
      </c>
      <c r="C90" s="8">
        <v>4302435</v>
      </c>
      <c r="D90" s="8">
        <v>11705619</v>
      </c>
      <c r="E90" s="9">
        <f>nasdaq_aapl_short_volume[[#This Row],[total_short]]/nasdaq_aapl_short_volume[[#This Row],[total_reported]]</f>
        <v>0.26876689696324113</v>
      </c>
      <c r="F90" s="9">
        <f>nasdaq_aapl_short_volume[[#This Row],[total_long]]/nasdaq_aapl_short_volume[[#This Row],[total_reported]]</f>
        <v>0.73123310303675892</v>
      </c>
      <c r="G90" s="8">
        <v>3389173</v>
      </c>
      <c r="H90" s="9">
        <f>nasdaq_aapl_short_volume[[#This Row],[Off-Exchange]]/nasdaq_aapl_short_volume[[#This Row],[total_reported]]</f>
        <v>0.21171673958621079</v>
      </c>
      <c r="I90" s="8">
        <v>122012</v>
      </c>
      <c r="J90" t="s">
        <v>16</v>
      </c>
      <c r="K90" t="s">
        <v>16</v>
      </c>
      <c r="L90" t="s">
        <v>16</v>
      </c>
      <c r="M90" t="s">
        <v>16</v>
      </c>
      <c r="N90" s="8">
        <v>5122</v>
      </c>
      <c r="O90" s="8">
        <v>20630</v>
      </c>
      <c r="P90" s="8">
        <v>78304</v>
      </c>
      <c r="Q90" s="8">
        <v>666239</v>
      </c>
      <c r="R90" s="8">
        <v>4292</v>
      </c>
      <c r="S90" s="8">
        <v>1702</v>
      </c>
      <c r="T90" s="8">
        <v>14961</v>
      </c>
    </row>
    <row r="91" spans="1:20">
      <c r="A91" s="1">
        <v>45607</v>
      </c>
      <c r="B91" s="8">
        <v>19844000</v>
      </c>
      <c r="C91" s="8">
        <v>6533982</v>
      </c>
      <c r="D91" s="8">
        <v>13310018</v>
      </c>
      <c r="E91" s="9">
        <f>nasdaq_aapl_short_volume[[#This Row],[total_short]]/nasdaq_aapl_short_volume[[#This Row],[total_reported]]</f>
        <v>0.32926738560774038</v>
      </c>
      <c r="F91" s="9">
        <f>nasdaq_aapl_short_volume[[#This Row],[total_long]]/nasdaq_aapl_short_volume[[#This Row],[total_reported]]</f>
        <v>0.67073261439225962</v>
      </c>
      <c r="G91" s="8">
        <v>5494112</v>
      </c>
      <c r="H91" s="9">
        <f>nasdaq_aapl_short_volume[[#This Row],[Off-Exchange]]/nasdaq_aapl_short_volume[[#This Row],[total_reported]]</f>
        <v>0.2768651481556138</v>
      </c>
      <c r="I91" s="8">
        <v>68047</v>
      </c>
      <c r="J91" t="s">
        <v>16</v>
      </c>
      <c r="K91" t="s">
        <v>16</v>
      </c>
      <c r="L91" t="s">
        <v>16</v>
      </c>
      <c r="M91" t="s">
        <v>16</v>
      </c>
      <c r="N91" s="8">
        <v>6938</v>
      </c>
      <c r="O91" s="8">
        <v>23796</v>
      </c>
      <c r="P91" s="8">
        <v>150210</v>
      </c>
      <c r="Q91" s="8">
        <v>763280</v>
      </c>
      <c r="R91" s="8">
        <v>8856</v>
      </c>
      <c r="S91" s="8">
        <v>12215</v>
      </c>
      <c r="T91" s="8">
        <v>6528</v>
      </c>
    </row>
    <row r="92" spans="1:20">
      <c r="A92" s="1">
        <v>45604</v>
      </c>
      <c r="B92" s="8">
        <v>18973689</v>
      </c>
      <c r="C92" s="8">
        <v>6453991</v>
      </c>
      <c r="D92" s="8">
        <v>12519698</v>
      </c>
      <c r="E92" s="9">
        <f>nasdaq_aapl_short_volume[[#This Row],[total_short]]/nasdaq_aapl_short_volume[[#This Row],[total_reported]]</f>
        <v>0.34015477960031915</v>
      </c>
      <c r="F92" s="9">
        <f>nasdaq_aapl_short_volume[[#This Row],[total_long]]/nasdaq_aapl_short_volume[[#This Row],[total_reported]]</f>
        <v>0.65984522039968085</v>
      </c>
      <c r="G92" s="8">
        <v>5574910</v>
      </c>
      <c r="H92" s="9">
        <f>nasdaq_aapl_short_volume[[#This Row],[Off-Exchange]]/nasdaq_aapl_short_volume[[#This Row],[total_reported]]</f>
        <v>0.29382319906265986</v>
      </c>
      <c r="I92" s="8">
        <v>30526</v>
      </c>
      <c r="J92" t="s">
        <v>16</v>
      </c>
      <c r="K92" t="s">
        <v>16</v>
      </c>
      <c r="L92" t="s">
        <v>16</v>
      </c>
      <c r="M92" t="s">
        <v>16</v>
      </c>
      <c r="N92" s="8">
        <v>2609</v>
      </c>
      <c r="O92" s="8">
        <v>17992</v>
      </c>
      <c r="P92" s="8">
        <v>168102</v>
      </c>
      <c r="Q92" s="8">
        <v>637864</v>
      </c>
      <c r="R92" s="8">
        <v>3956</v>
      </c>
      <c r="S92" s="8">
        <v>7300</v>
      </c>
      <c r="T92" s="8">
        <v>10732</v>
      </c>
    </row>
    <row r="93" spans="1:20">
      <c r="A93" s="1">
        <v>45603</v>
      </c>
      <c r="B93" s="8">
        <v>17943159</v>
      </c>
      <c r="C93" s="8">
        <v>6287520</v>
      </c>
      <c r="D93" s="8">
        <v>11655639</v>
      </c>
      <c r="E93" s="9">
        <f>nasdaq_aapl_short_volume[[#This Row],[total_short]]/nasdaq_aapl_short_volume[[#This Row],[total_reported]]</f>
        <v>0.35041321319172392</v>
      </c>
      <c r="F93" s="9">
        <f>nasdaq_aapl_short_volume[[#This Row],[total_long]]/nasdaq_aapl_short_volume[[#This Row],[total_reported]]</f>
        <v>0.64958678680827608</v>
      </c>
      <c r="G93" s="8">
        <v>4944631</v>
      </c>
      <c r="H93" s="9">
        <f>nasdaq_aapl_short_volume[[#This Row],[Off-Exchange]]/nasdaq_aapl_short_volume[[#This Row],[total_reported]]</f>
        <v>0.27557193245626371</v>
      </c>
      <c r="I93" s="8">
        <v>55968</v>
      </c>
      <c r="J93" t="s">
        <v>16</v>
      </c>
      <c r="K93" t="s">
        <v>16</v>
      </c>
      <c r="L93" t="s">
        <v>16</v>
      </c>
      <c r="M93" t="s">
        <v>16</v>
      </c>
      <c r="N93" s="8">
        <v>12113</v>
      </c>
      <c r="O93" s="8">
        <v>22424</v>
      </c>
      <c r="P93" s="8">
        <v>200939</v>
      </c>
      <c r="Q93" s="8">
        <v>1009074</v>
      </c>
      <c r="R93" s="8">
        <v>9660</v>
      </c>
      <c r="S93" s="8">
        <v>23346</v>
      </c>
      <c r="T93" s="8">
        <v>9365</v>
      </c>
    </row>
    <row r="94" spans="1:20">
      <c r="A94" s="1">
        <v>45602</v>
      </c>
      <c r="B94" s="8">
        <v>23236065</v>
      </c>
      <c r="C94" s="8">
        <v>7012263</v>
      </c>
      <c r="D94" s="8">
        <v>16223802</v>
      </c>
      <c r="E94" s="9">
        <f>nasdaq_aapl_short_volume[[#This Row],[total_short]]/nasdaq_aapl_short_volume[[#This Row],[total_reported]]</f>
        <v>0.30178358512940984</v>
      </c>
      <c r="F94" s="9">
        <f>nasdaq_aapl_short_volume[[#This Row],[total_long]]/nasdaq_aapl_short_volume[[#This Row],[total_reported]]</f>
        <v>0.69821641487059016</v>
      </c>
      <c r="G94" s="8">
        <v>5077677</v>
      </c>
      <c r="H94" s="9">
        <f>nasdaq_aapl_short_volume[[#This Row],[Off-Exchange]]/nasdaq_aapl_short_volume[[#This Row],[total_reported]]</f>
        <v>0.21852568410356918</v>
      </c>
      <c r="I94" s="8">
        <v>84353</v>
      </c>
      <c r="J94" t="s">
        <v>16</v>
      </c>
      <c r="K94" t="s">
        <v>16</v>
      </c>
      <c r="L94" t="s">
        <v>16</v>
      </c>
      <c r="M94" t="s">
        <v>16</v>
      </c>
      <c r="N94" s="8">
        <v>10010</v>
      </c>
      <c r="O94" s="8">
        <v>26267</v>
      </c>
      <c r="P94" s="8">
        <v>296468</v>
      </c>
      <c r="Q94" s="8">
        <v>1493408</v>
      </c>
      <c r="R94" s="8">
        <v>7497</v>
      </c>
      <c r="S94" s="8">
        <v>11514</v>
      </c>
      <c r="T94" s="8">
        <v>5069</v>
      </c>
    </row>
    <row r="95" spans="1:20">
      <c r="A95" s="1">
        <v>45601</v>
      </c>
      <c r="B95" s="8">
        <v>12076699</v>
      </c>
      <c r="C95" s="8">
        <v>4180561</v>
      </c>
      <c r="D95" s="8">
        <v>7896138</v>
      </c>
      <c r="E95" s="9">
        <f>nasdaq_aapl_short_volume[[#This Row],[total_short]]/nasdaq_aapl_short_volume[[#This Row],[total_reported]]</f>
        <v>0.34616752475158979</v>
      </c>
      <c r="F95" s="9">
        <f>nasdaq_aapl_short_volume[[#This Row],[total_long]]/nasdaq_aapl_short_volume[[#This Row],[total_reported]]</f>
        <v>0.65383247524841015</v>
      </c>
      <c r="G95" s="8">
        <v>3370190</v>
      </c>
      <c r="H95" s="9">
        <f>nasdaq_aapl_short_volume[[#This Row],[Off-Exchange]]/nasdaq_aapl_short_volume[[#This Row],[total_reported]]</f>
        <v>0.2790654962916605</v>
      </c>
      <c r="I95" s="8">
        <v>32499</v>
      </c>
      <c r="J95" t="s">
        <v>16</v>
      </c>
      <c r="K95" t="s">
        <v>16</v>
      </c>
      <c r="L95" t="s">
        <v>16</v>
      </c>
      <c r="M95" t="s">
        <v>16</v>
      </c>
      <c r="N95" s="8">
        <v>7004</v>
      </c>
      <c r="O95" s="8">
        <v>12871</v>
      </c>
      <c r="P95" s="8">
        <v>119639</v>
      </c>
      <c r="Q95" s="8">
        <v>604151</v>
      </c>
      <c r="R95" s="8">
        <v>2104</v>
      </c>
      <c r="S95" s="8">
        <v>17369</v>
      </c>
      <c r="T95" s="8">
        <v>14734</v>
      </c>
    </row>
    <row r="96" spans="1:20">
      <c r="A96" s="1">
        <v>45600</v>
      </c>
      <c r="B96" s="8">
        <v>18547673</v>
      </c>
      <c r="C96" s="8">
        <v>6854979</v>
      </c>
      <c r="D96" s="8">
        <v>11692694</v>
      </c>
      <c r="E96" s="9">
        <f>nasdaq_aapl_short_volume[[#This Row],[total_short]]/nasdaq_aapl_short_volume[[#This Row],[total_reported]]</f>
        <v>0.36958700964805669</v>
      </c>
      <c r="F96" s="9">
        <f>nasdaq_aapl_short_volume[[#This Row],[total_long]]/nasdaq_aapl_short_volume[[#This Row],[total_reported]]</f>
        <v>0.63041299035194331</v>
      </c>
      <c r="G96" s="8">
        <v>5511017</v>
      </c>
      <c r="H96" s="9">
        <f>nasdaq_aapl_short_volume[[#This Row],[Off-Exchange]]/nasdaq_aapl_short_volume[[#This Row],[total_reported]]</f>
        <v>0.29712713826688664</v>
      </c>
      <c r="I96" s="8">
        <v>44405</v>
      </c>
      <c r="J96" t="s">
        <v>16</v>
      </c>
      <c r="K96" t="s">
        <v>16</v>
      </c>
      <c r="L96" t="s">
        <v>16</v>
      </c>
      <c r="M96" t="s">
        <v>16</v>
      </c>
      <c r="N96" s="8">
        <v>12732</v>
      </c>
      <c r="O96" s="8">
        <v>6353</v>
      </c>
      <c r="P96" s="8">
        <v>219342</v>
      </c>
      <c r="Q96" s="8">
        <v>1047074</v>
      </c>
      <c r="R96" s="8">
        <v>2787</v>
      </c>
      <c r="S96" s="8">
        <v>7406</v>
      </c>
      <c r="T96" s="8">
        <v>3863</v>
      </c>
    </row>
    <row r="97" spans="1:20">
      <c r="A97" s="1">
        <v>45597</v>
      </c>
      <c r="B97" s="8">
        <v>31719073</v>
      </c>
      <c r="C97" s="8">
        <v>14809268</v>
      </c>
      <c r="D97" s="8">
        <v>16909805</v>
      </c>
      <c r="E97" s="9">
        <f>nasdaq_aapl_short_volume[[#This Row],[total_short]]/nasdaq_aapl_short_volume[[#This Row],[total_reported]]</f>
        <v>0.46688842388300567</v>
      </c>
      <c r="F97" s="9">
        <f>nasdaq_aapl_short_volume[[#This Row],[total_long]]/nasdaq_aapl_short_volume[[#This Row],[total_reported]]</f>
        <v>0.53311157611699433</v>
      </c>
      <c r="G97" s="8">
        <v>12481229</v>
      </c>
      <c r="H97" s="9">
        <f>nasdaq_aapl_short_volume[[#This Row],[Off-Exchange]]/nasdaq_aapl_short_volume[[#This Row],[total_reported]]</f>
        <v>0.39349286784011628</v>
      </c>
      <c r="I97" s="8">
        <v>69837</v>
      </c>
      <c r="J97" t="s">
        <v>16</v>
      </c>
      <c r="K97" t="s">
        <v>16</v>
      </c>
      <c r="L97" t="s">
        <v>16</v>
      </c>
      <c r="M97" t="s">
        <v>16</v>
      </c>
      <c r="N97" s="8">
        <v>14289</v>
      </c>
      <c r="O97" s="8">
        <v>23671</v>
      </c>
      <c r="P97" s="8">
        <v>381059</v>
      </c>
      <c r="Q97" s="8">
        <v>1717165</v>
      </c>
      <c r="R97" s="8">
        <v>28468</v>
      </c>
      <c r="S97" s="8">
        <v>76793</v>
      </c>
      <c r="T97" s="8">
        <v>16757</v>
      </c>
    </row>
    <row r="98" spans="1:20">
      <c r="A98" s="1">
        <v>45596</v>
      </c>
      <c r="B98" s="8">
        <v>21674220</v>
      </c>
      <c r="C98" s="8">
        <v>8343020</v>
      </c>
      <c r="D98" s="8">
        <v>13331200</v>
      </c>
      <c r="E98" s="9">
        <f>nasdaq_aapl_short_volume[[#This Row],[total_short]]/nasdaq_aapl_short_volume[[#This Row],[total_reported]]</f>
        <v>0.38492826962169802</v>
      </c>
      <c r="F98" s="9">
        <f>nasdaq_aapl_short_volume[[#This Row],[total_long]]/nasdaq_aapl_short_volume[[#This Row],[total_reported]]</f>
        <v>0.61507173037830198</v>
      </c>
      <c r="G98" s="8">
        <v>6376998</v>
      </c>
      <c r="H98" s="9">
        <f>nasdaq_aapl_short_volume[[#This Row],[Off-Exchange]]/nasdaq_aapl_short_volume[[#This Row],[total_reported]]</f>
        <v>0.29422041485229916</v>
      </c>
      <c r="I98" s="8">
        <v>63708</v>
      </c>
      <c r="J98" t="s">
        <v>16</v>
      </c>
      <c r="K98" t="s">
        <v>16</v>
      </c>
      <c r="L98" t="s">
        <v>16</v>
      </c>
      <c r="M98" t="s">
        <v>16</v>
      </c>
      <c r="N98" s="8">
        <v>5895</v>
      </c>
      <c r="O98" s="8">
        <v>34459</v>
      </c>
      <c r="P98" s="8">
        <v>285781</v>
      </c>
      <c r="Q98" s="8">
        <v>1541273</v>
      </c>
      <c r="R98" s="8">
        <v>5109</v>
      </c>
      <c r="S98" s="8">
        <v>26709</v>
      </c>
      <c r="T98" s="8">
        <v>3088</v>
      </c>
    </row>
    <row r="99" spans="1:20">
      <c r="A99" s="1">
        <v>45595</v>
      </c>
      <c r="B99" s="8">
        <v>18579402</v>
      </c>
      <c r="C99" s="8">
        <v>6048965</v>
      </c>
      <c r="D99" s="8">
        <v>12530437</v>
      </c>
      <c r="E99" s="9">
        <f>nasdaq_aapl_short_volume[[#This Row],[total_short]]/nasdaq_aapl_short_volume[[#This Row],[total_reported]]</f>
        <v>0.32557371868050433</v>
      </c>
      <c r="F99" s="9">
        <f>nasdaq_aapl_short_volume[[#This Row],[total_long]]/nasdaq_aapl_short_volume[[#This Row],[total_reported]]</f>
        <v>0.67442628131949567</v>
      </c>
      <c r="G99" s="8">
        <v>4662096</v>
      </c>
      <c r="H99" s="9">
        <f>nasdaq_aapl_short_volume[[#This Row],[Off-Exchange]]/nasdaq_aapl_short_volume[[#This Row],[total_reported]]</f>
        <v>0.25092820533190463</v>
      </c>
      <c r="I99" s="8">
        <v>40751</v>
      </c>
      <c r="J99" t="s">
        <v>16</v>
      </c>
      <c r="K99" t="s">
        <v>16</v>
      </c>
      <c r="L99" t="s">
        <v>16</v>
      </c>
      <c r="M99" t="s">
        <v>16</v>
      </c>
      <c r="N99" s="8">
        <v>10804</v>
      </c>
      <c r="O99" s="8">
        <v>31684</v>
      </c>
      <c r="P99" s="8">
        <v>240014</v>
      </c>
      <c r="Q99" s="8">
        <v>1024866</v>
      </c>
      <c r="R99" s="8">
        <v>3764</v>
      </c>
      <c r="S99" s="8">
        <v>24188</v>
      </c>
      <c r="T99" s="8">
        <v>10798</v>
      </c>
    </row>
    <row r="100" spans="1:20">
      <c r="A100" s="1">
        <v>45594</v>
      </c>
      <c r="B100" s="8">
        <v>13747443</v>
      </c>
      <c r="C100" s="8">
        <v>5454860</v>
      </c>
      <c r="D100" s="8">
        <v>8292583</v>
      </c>
      <c r="E100" s="9">
        <f>nasdaq_aapl_short_volume[[#This Row],[total_short]]/nasdaq_aapl_short_volume[[#This Row],[total_reported]]</f>
        <v>0.39679087958393428</v>
      </c>
      <c r="F100" s="9">
        <f>nasdaq_aapl_short_volume[[#This Row],[total_long]]/nasdaq_aapl_short_volume[[#This Row],[total_reported]]</f>
        <v>0.60320912041606578</v>
      </c>
      <c r="G100" s="8">
        <v>4503210</v>
      </c>
      <c r="H100" s="9">
        <f>nasdaq_aapl_short_volume[[#This Row],[Off-Exchange]]/nasdaq_aapl_short_volume[[#This Row],[total_reported]]</f>
        <v>0.32756709738676493</v>
      </c>
      <c r="I100" s="8">
        <v>32919</v>
      </c>
      <c r="J100" t="s">
        <v>16</v>
      </c>
      <c r="K100" t="s">
        <v>16</v>
      </c>
      <c r="L100" t="s">
        <v>16</v>
      </c>
      <c r="M100" t="s">
        <v>16</v>
      </c>
      <c r="N100" s="8">
        <v>5147</v>
      </c>
      <c r="O100" s="8">
        <v>15827</v>
      </c>
      <c r="P100" s="8">
        <v>141105</v>
      </c>
      <c r="Q100" s="8">
        <v>737731</v>
      </c>
      <c r="R100" s="8">
        <v>1935</v>
      </c>
      <c r="S100" s="8">
        <v>14965</v>
      </c>
      <c r="T100" s="8">
        <v>2021</v>
      </c>
    </row>
    <row r="101" spans="1:20">
      <c r="A101" s="1">
        <v>45593</v>
      </c>
      <c r="B101" s="8">
        <v>13173468</v>
      </c>
      <c r="C101" s="8">
        <v>5184927</v>
      </c>
      <c r="D101" s="8">
        <v>7988541</v>
      </c>
      <c r="E101" s="9">
        <f>nasdaq_aapl_short_volume[[#This Row],[total_short]]/nasdaq_aapl_short_volume[[#This Row],[total_reported]]</f>
        <v>0.39358861311235582</v>
      </c>
      <c r="F101" s="9">
        <f>nasdaq_aapl_short_volume[[#This Row],[total_long]]/nasdaq_aapl_short_volume[[#This Row],[total_reported]]</f>
        <v>0.60641138688764418</v>
      </c>
      <c r="G101" s="8">
        <v>4024311</v>
      </c>
      <c r="H101" s="9">
        <f>nasdaq_aapl_short_volume[[#This Row],[Off-Exchange]]/nasdaq_aapl_short_volume[[#This Row],[total_reported]]</f>
        <v>0.30548607246019044</v>
      </c>
      <c r="I101" s="8">
        <v>46770</v>
      </c>
      <c r="J101" t="s">
        <v>16</v>
      </c>
      <c r="K101" t="s">
        <v>16</v>
      </c>
      <c r="L101" t="s">
        <v>16</v>
      </c>
      <c r="M101" t="s">
        <v>16</v>
      </c>
      <c r="N101" s="8">
        <v>10356</v>
      </c>
      <c r="O101" s="8">
        <v>21437</v>
      </c>
      <c r="P101" s="8">
        <v>184269</v>
      </c>
      <c r="Q101" s="8">
        <v>869091</v>
      </c>
      <c r="R101" s="8">
        <v>5149</v>
      </c>
      <c r="S101" s="8">
        <v>16355</v>
      </c>
      <c r="T101" s="8">
        <v>7189</v>
      </c>
    </row>
    <row r="102" spans="1:20">
      <c r="A102" s="1">
        <v>45590</v>
      </c>
      <c r="B102" s="8">
        <v>14556502</v>
      </c>
      <c r="C102" s="8">
        <v>8559465</v>
      </c>
      <c r="D102" s="8">
        <v>5997037</v>
      </c>
      <c r="E102" s="9">
        <f>nasdaq_aapl_short_volume[[#This Row],[total_short]]/nasdaq_aapl_short_volume[[#This Row],[total_reported]]</f>
        <v>0.58801661278238415</v>
      </c>
      <c r="F102" s="9">
        <f>nasdaq_aapl_short_volume[[#This Row],[total_long]]/nasdaq_aapl_short_volume[[#This Row],[total_reported]]</f>
        <v>0.4119833872176159</v>
      </c>
      <c r="G102" s="8">
        <v>7172629</v>
      </c>
      <c r="H102" s="9">
        <f>nasdaq_aapl_short_volume[[#This Row],[Off-Exchange]]/nasdaq_aapl_short_volume[[#This Row],[total_reported]]</f>
        <v>0.49274399852382117</v>
      </c>
      <c r="I102" s="8">
        <v>48259</v>
      </c>
      <c r="J102" t="s">
        <v>16</v>
      </c>
      <c r="K102" t="s">
        <v>16</v>
      </c>
      <c r="L102" t="s">
        <v>16</v>
      </c>
      <c r="M102" t="s">
        <v>16</v>
      </c>
      <c r="N102" s="8">
        <v>7130</v>
      </c>
      <c r="O102" s="8">
        <v>31191</v>
      </c>
      <c r="P102" s="8">
        <v>205625</v>
      </c>
      <c r="Q102" s="8">
        <v>1071314</v>
      </c>
      <c r="R102" s="8">
        <v>6014</v>
      </c>
      <c r="S102" s="8">
        <v>10236</v>
      </c>
      <c r="T102" s="8">
        <v>7067</v>
      </c>
    </row>
    <row r="103" spans="1:20">
      <c r="A103" s="1">
        <v>45589</v>
      </c>
      <c r="B103" s="8">
        <v>13027705</v>
      </c>
      <c r="C103" s="8">
        <v>5150498</v>
      </c>
      <c r="D103" s="8">
        <v>7877207</v>
      </c>
      <c r="E103" s="9">
        <f>nasdaq_aapl_short_volume[[#This Row],[total_short]]/nasdaq_aapl_short_volume[[#This Row],[total_reported]]</f>
        <v>0.39534960301910427</v>
      </c>
      <c r="F103" s="9">
        <f>nasdaq_aapl_short_volume[[#This Row],[total_long]]/nasdaq_aapl_short_volume[[#This Row],[total_reported]]</f>
        <v>0.60465039698089573</v>
      </c>
      <c r="G103" s="8">
        <v>4381438</v>
      </c>
      <c r="H103" s="9">
        <f>nasdaq_aapl_short_volume[[#This Row],[Off-Exchange]]/nasdaq_aapl_short_volume[[#This Row],[total_reported]]</f>
        <v>0.33631694914798882</v>
      </c>
      <c r="I103" s="8">
        <v>28902</v>
      </c>
      <c r="J103" t="s">
        <v>16</v>
      </c>
      <c r="K103" t="s">
        <v>16</v>
      </c>
      <c r="L103" t="s">
        <v>16</v>
      </c>
      <c r="M103" t="s">
        <v>16</v>
      </c>
      <c r="N103" s="8">
        <v>4980</v>
      </c>
      <c r="O103" s="8">
        <v>36064</v>
      </c>
      <c r="P103" s="8">
        <v>158657</v>
      </c>
      <c r="Q103" s="8">
        <v>522916</v>
      </c>
      <c r="R103" s="8">
        <v>2811</v>
      </c>
      <c r="S103" s="8">
        <v>11643</v>
      </c>
      <c r="T103" s="8">
        <v>3087</v>
      </c>
    </row>
    <row r="104" spans="1:20">
      <c r="A104" s="1">
        <v>45588</v>
      </c>
      <c r="B104" s="8">
        <v>24322149</v>
      </c>
      <c r="C104" s="8">
        <v>14631938</v>
      </c>
      <c r="D104" s="8">
        <v>9690211</v>
      </c>
      <c r="E104" s="9">
        <f>nasdaq_aapl_short_volume[[#This Row],[total_short]]/nasdaq_aapl_short_volume[[#This Row],[total_reported]]</f>
        <v>0.60158902899575195</v>
      </c>
      <c r="F104" s="9">
        <f>nasdaq_aapl_short_volume[[#This Row],[total_long]]/nasdaq_aapl_short_volume[[#This Row],[total_reported]]</f>
        <v>0.39841097100424799</v>
      </c>
      <c r="G104" s="8">
        <v>12483240</v>
      </c>
      <c r="H104" s="9">
        <f>nasdaq_aapl_short_volume[[#This Row],[Off-Exchange]]/nasdaq_aapl_short_volume[[#This Row],[total_reported]]</f>
        <v>0.51324576623554108</v>
      </c>
      <c r="I104" s="8">
        <v>71606</v>
      </c>
      <c r="J104" t="s">
        <v>16</v>
      </c>
      <c r="K104" t="s">
        <v>16</v>
      </c>
      <c r="L104" t="s">
        <v>16</v>
      </c>
      <c r="M104" t="s">
        <v>16</v>
      </c>
      <c r="N104" s="8">
        <v>31179</v>
      </c>
      <c r="O104" s="8">
        <v>64551</v>
      </c>
      <c r="P104" s="8">
        <v>422679</v>
      </c>
      <c r="Q104" s="8">
        <v>1479778</v>
      </c>
      <c r="R104" s="8">
        <v>11288</v>
      </c>
      <c r="S104" s="8">
        <v>61570</v>
      </c>
      <c r="T104" s="8">
        <v>6047</v>
      </c>
    </row>
    <row r="105" spans="1:20">
      <c r="A105" s="1">
        <v>45587</v>
      </c>
      <c r="B105" s="8">
        <v>15887487</v>
      </c>
      <c r="C105" s="8">
        <v>9361839</v>
      </c>
      <c r="D105" s="8">
        <v>6525648</v>
      </c>
      <c r="E105" s="9">
        <f>nasdaq_aapl_short_volume[[#This Row],[total_short]]/nasdaq_aapl_short_volume[[#This Row],[total_reported]]</f>
        <v>0.58925864109282988</v>
      </c>
      <c r="F105" s="9">
        <f>nasdaq_aapl_short_volume[[#This Row],[total_long]]/nasdaq_aapl_short_volume[[#This Row],[total_reported]]</f>
        <v>0.41074135890717017</v>
      </c>
      <c r="G105" s="8">
        <v>8124784</v>
      </c>
      <c r="H105" s="9">
        <f>nasdaq_aapl_short_volume[[#This Row],[Off-Exchange]]/nasdaq_aapl_short_volume[[#This Row],[total_reported]]</f>
        <v>0.51139516274663199</v>
      </c>
      <c r="I105" s="8">
        <v>122927</v>
      </c>
      <c r="J105" t="s">
        <v>16</v>
      </c>
      <c r="K105" t="s">
        <v>16</v>
      </c>
      <c r="L105" t="s">
        <v>16</v>
      </c>
      <c r="M105" t="s">
        <v>16</v>
      </c>
      <c r="N105" s="8">
        <v>8620</v>
      </c>
      <c r="O105" s="8">
        <v>21991</v>
      </c>
      <c r="P105" s="8">
        <v>225424</v>
      </c>
      <c r="Q105" s="8">
        <v>812259</v>
      </c>
      <c r="R105" s="8">
        <v>4181</v>
      </c>
      <c r="S105" s="8">
        <v>37330</v>
      </c>
      <c r="T105" s="8">
        <v>4323</v>
      </c>
    </row>
    <row r="106" spans="1:20">
      <c r="A106" s="1">
        <v>45586</v>
      </c>
      <c r="B106" s="8">
        <v>16421097</v>
      </c>
      <c r="C106" s="8">
        <v>8591617</v>
      </c>
      <c r="D106" s="8">
        <v>7829480</v>
      </c>
      <c r="E106" s="9">
        <f>nasdaq_aapl_short_volume[[#This Row],[total_short]]/nasdaq_aapl_short_volume[[#This Row],[total_reported]]</f>
        <v>0.52320603185036907</v>
      </c>
      <c r="F106" s="9">
        <f>nasdaq_aapl_short_volume[[#This Row],[total_long]]/nasdaq_aapl_short_volume[[#This Row],[total_reported]]</f>
        <v>0.47679396814963093</v>
      </c>
      <c r="G106" s="8">
        <v>7580564</v>
      </c>
      <c r="H106" s="9">
        <f>nasdaq_aapl_short_volume[[#This Row],[Off-Exchange]]/nasdaq_aapl_short_volume[[#This Row],[total_reported]]</f>
        <v>0.46163566295235942</v>
      </c>
      <c r="I106" s="8">
        <v>39694</v>
      </c>
      <c r="J106" t="s">
        <v>16</v>
      </c>
      <c r="K106" t="s">
        <v>16</v>
      </c>
      <c r="L106" t="s">
        <v>16</v>
      </c>
      <c r="M106" t="s">
        <v>16</v>
      </c>
      <c r="N106" s="8">
        <v>8118</v>
      </c>
      <c r="O106" s="8">
        <v>13394</v>
      </c>
      <c r="P106" s="8">
        <v>164272</v>
      </c>
      <c r="Q106" s="8">
        <v>757409</v>
      </c>
      <c r="R106" s="8">
        <v>2981</v>
      </c>
      <c r="S106" s="8">
        <v>21550</v>
      </c>
      <c r="T106" s="8">
        <v>3635</v>
      </c>
    </row>
    <row r="107" spans="1:20">
      <c r="A107" s="1">
        <v>45583</v>
      </c>
      <c r="B107" s="8">
        <v>19297592</v>
      </c>
      <c r="C107" s="8">
        <v>9007691</v>
      </c>
      <c r="D107" s="8">
        <v>10289901</v>
      </c>
      <c r="E107" s="9">
        <f>nasdaq_aapl_short_volume[[#This Row],[total_short]]/nasdaq_aapl_short_volume[[#This Row],[total_reported]]</f>
        <v>0.46677797934581683</v>
      </c>
      <c r="F107" s="9">
        <f>nasdaq_aapl_short_volume[[#This Row],[total_long]]/nasdaq_aapl_short_volume[[#This Row],[total_reported]]</f>
        <v>0.53322202065418323</v>
      </c>
      <c r="G107" s="8">
        <v>7570983</v>
      </c>
      <c r="H107" s="9">
        <f>nasdaq_aapl_short_volume[[#This Row],[Off-Exchange]]/nasdaq_aapl_short_volume[[#This Row],[total_reported]]</f>
        <v>0.39232786142436837</v>
      </c>
      <c r="I107" s="8">
        <v>40922</v>
      </c>
      <c r="J107" t="s">
        <v>16</v>
      </c>
      <c r="K107" t="s">
        <v>16</v>
      </c>
      <c r="L107" t="s">
        <v>16</v>
      </c>
      <c r="M107" t="s">
        <v>16</v>
      </c>
      <c r="N107" s="8">
        <v>9367</v>
      </c>
      <c r="O107" s="8">
        <v>31049</v>
      </c>
      <c r="P107" s="8">
        <v>229748</v>
      </c>
      <c r="Q107" s="8">
        <v>1074101</v>
      </c>
      <c r="R107" s="8">
        <v>10186</v>
      </c>
      <c r="S107" s="8">
        <v>37944</v>
      </c>
      <c r="T107" s="8">
        <v>3391</v>
      </c>
    </row>
    <row r="108" spans="1:20">
      <c r="A108" s="1">
        <v>45582</v>
      </c>
      <c r="B108" s="8">
        <v>13306592</v>
      </c>
      <c r="C108" s="8">
        <v>6467970</v>
      </c>
      <c r="D108" s="8">
        <v>6838622</v>
      </c>
      <c r="E108" s="9">
        <f>nasdaq_aapl_short_volume[[#This Row],[total_short]]/nasdaq_aapl_short_volume[[#This Row],[total_reported]]</f>
        <v>0.48607261724113882</v>
      </c>
      <c r="F108" s="9">
        <f>nasdaq_aapl_short_volume[[#This Row],[total_long]]/nasdaq_aapl_short_volume[[#This Row],[total_reported]]</f>
        <v>0.51392738275886118</v>
      </c>
      <c r="G108" s="8">
        <v>5355050</v>
      </c>
      <c r="H108" s="9">
        <f>nasdaq_aapl_short_volume[[#This Row],[Off-Exchange]]/nasdaq_aapl_short_volume[[#This Row],[total_reported]]</f>
        <v>0.40243587539168557</v>
      </c>
      <c r="I108" s="8">
        <v>32069</v>
      </c>
      <c r="J108" t="s">
        <v>16</v>
      </c>
      <c r="K108" t="s">
        <v>16</v>
      </c>
      <c r="L108" t="s">
        <v>16</v>
      </c>
      <c r="M108" t="s">
        <v>16</v>
      </c>
      <c r="N108" s="8">
        <v>9137</v>
      </c>
      <c r="O108" s="8">
        <v>27198</v>
      </c>
      <c r="P108" s="8">
        <v>164978</v>
      </c>
      <c r="Q108" s="8">
        <v>845258</v>
      </c>
      <c r="R108" s="8">
        <v>2011</v>
      </c>
      <c r="S108" s="8">
        <v>21678</v>
      </c>
      <c r="T108" s="8">
        <v>10591</v>
      </c>
    </row>
    <row r="109" spans="1:20">
      <c r="A109" s="1">
        <v>45581</v>
      </c>
      <c r="B109" s="8">
        <v>15517103</v>
      </c>
      <c r="C109" s="8">
        <v>7702751</v>
      </c>
      <c r="D109" s="8">
        <v>7814352</v>
      </c>
      <c r="E109" s="9">
        <f>nasdaq_aapl_short_volume[[#This Row],[total_short]]/nasdaq_aapl_short_volume[[#This Row],[total_reported]]</f>
        <v>0.49640393570887553</v>
      </c>
      <c r="F109" s="9">
        <f>nasdaq_aapl_short_volume[[#This Row],[total_long]]/nasdaq_aapl_short_volume[[#This Row],[total_reported]]</f>
        <v>0.50359606429112447</v>
      </c>
      <c r="G109" s="8">
        <v>6000322</v>
      </c>
      <c r="H109" s="9">
        <f>nasdaq_aapl_short_volume[[#This Row],[Off-Exchange]]/nasdaq_aapl_short_volume[[#This Row],[total_reported]]</f>
        <v>0.38669086620099125</v>
      </c>
      <c r="I109" s="8">
        <v>58617</v>
      </c>
      <c r="J109" t="s">
        <v>16</v>
      </c>
      <c r="K109" t="s">
        <v>16</v>
      </c>
      <c r="L109" t="s">
        <v>16</v>
      </c>
      <c r="M109" t="s">
        <v>16</v>
      </c>
      <c r="N109" s="8">
        <v>7719</v>
      </c>
      <c r="O109" s="8">
        <v>21883</v>
      </c>
      <c r="P109" s="8">
        <v>144154</v>
      </c>
      <c r="Q109" s="8">
        <v>1424450</v>
      </c>
      <c r="R109" s="8">
        <v>4244</v>
      </c>
      <c r="S109" s="8">
        <v>39412</v>
      </c>
      <c r="T109" s="8">
        <v>1950</v>
      </c>
    </row>
    <row r="110" spans="1:20">
      <c r="A110" s="1">
        <v>45580</v>
      </c>
      <c r="B110" s="8">
        <v>27834862</v>
      </c>
      <c r="C110" s="8">
        <v>14388976</v>
      </c>
      <c r="D110" s="8">
        <v>13445886</v>
      </c>
      <c r="E110" s="9">
        <f>nasdaq_aapl_short_volume[[#This Row],[total_short]]/nasdaq_aapl_short_volume[[#This Row],[total_reported]]</f>
        <v>0.51694080610135595</v>
      </c>
      <c r="F110" s="9">
        <f>nasdaq_aapl_short_volume[[#This Row],[total_long]]/nasdaq_aapl_short_volume[[#This Row],[total_reported]]</f>
        <v>0.4830591938986441</v>
      </c>
      <c r="G110" s="8">
        <v>11374735</v>
      </c>
      <c r="H110" s="9">
        <f>nasdaq_aapl_short_volume[[#This Row],[Off-Exchange]]/nasdaq_aapl_short_volume[[#This Row],[total_reported]]</f>
        <v>0.40865066979674625</v>
      </c>
      <c r="I110" s="8">
        <v>52056</v>
      </c>
      <c r="J110" t="s">
        <v>16</v>
      </c>
      <c r="K110" t="s">
        <v>16</v>
      </c>
      <c r="L110" t="s">
        <v>16</v>
      </c>
      <c r="M110" t="s">
        <v>16</v>
      </c>
      <c r="N110" s="8">
        <v>29209</v>
      </c>
      <c r="O110" s="8">
        <v>65195</v>
      </c>
      <c r="P110" s="8">
        <v>440154</v>
      </c>
      <c r="Q110" s="8">
        <v>2326870</v>
      </c>
      <c r="R110" s="8">
        <v>8847</v>
      </c>
      <c r="S110" s="8">
        <v>79331</v>
      </c>
      <c r="T110" s="8">
        <v>12579</v>
      </c>
    </row>
    <row r="111" spans="1:20">
      <c r="A111" s="1">
        <v>45579</v>
      </c>
      <c r="B111" s="8">
        <v>15092835</v>
      </c>
      <c r="C111" s="8">
        <v>8198229</v>
      </c>
      <c r="D111" s="8">
        <v>6894606</v>
      </c>
      <c r="E111" s="9">
        <f>nasdaq_aapl_short_volume[[#This Row],[total_short]]/nasdaq_aapl_short_volume[[#This Row],[total_reported]]</f>
        <v>0.54318681679088121</v>
      </c>
      <c r="F111" s="9">
        <f>nasdaq_aapl_short_volume[[#This Row],[total_long]]/nasdaq_aapl_short_volume[[#This Row],[total_reported]]</f>
        <v>0.45681318320911879</v>
      </c>
      <c r="G111" s="8">
        <v>6783640</v>
      </c>
      <c r="H111" s="9">
        <f>nasdaq_aapl_short_volume[[#This Row],[Off-Exchange]]/nasdaq_aapl_short_volume[[#This Row],[total_reported]]</f>
        <v>0.44946095282960424</v>
      </c>
      <c r="I111" s="8">
        <v>47215</v>
      </c>
      <c r="J111" t="s">
        <v>16</v>
      </c>
      <c r="K111" t="s">
        <v>16</v>
      </c>
      <c r="L111" t="s">
        <v>16</v>
      </c>
      <c r="M111" t="s">
        <v>16</v>
      </c>
      <c r="N111" s="8">
        <v>7548</v>
      </c>
      <c r="O111" s="8">
        <v>34451</v>
      </c>
      <c r="P111" s="8">
        <v>219061</v>
      </c>
      <c r="Q111" s="8">
        <v>1047152</v>
      </c>
      <c r="R111" s="8">
        <v>3257</v>
      </c>
      <c r="S111" s="8">
        <v>48753</v>
      </c>
      <c r="T111" s="8">
        <v>7152</v>
      </c>
    </row>
    <row r="112" spans="1:20">
      <c r="A112" s="1">
        <v>45576</v>
      </c>
      <c r="B112" s="8">
        <v>14008534</v>
      </c>
      <c r="C112" s="8">
        <v>6955239</v>
      </c>
      <c r="D112" s="8">
        <v>7053295</v>
      </c>
      <c r="E112" s="9">
        <f>nasdaq_aapl_short_volume[[#This Row],[total_short]]/nasdaq_aapl_short_volume[[#This Row],[total_reported]]</f>
        <v>0.49650013341867177</v>
      </c>
      <c r="F112" s="9">
        <f>nasdaq_aapl_short_volume[[#This Row],[total_long]]/nasdaq_aapl_short_volume[[#This Row],[total_reported]]</f>
        <v>0.50349986658132817</v>
      </c>
      <c r="G112" s="8">
        <v>5749454</v>
      </c>
      <c r="H112" s="9">
        <f>nasdaq_aapl_short_volume[[#This Row],[Off-Exchange]]/nasdaq_aapl_short_volume[[#This Row],[total_reported]]</f>
        <v>0.4104251022983561</v>
      </c>
      <c r="I112" s="8">
        <v>36732</v>
      </c>
      <c r="J112" t="s">
        <v>16</v>
      </c>
      <c r="K112" t="s">
        <v>16</v>
      </c>
      <c r="L112" t="s">
        <v>16</v>
      </c>
      <c r="M112" t="s">
        <v>16</v>
      </c>
      <c r="N112" s="8">
        <v>4758</v>
      </c>
      <c r="O112" s="8">
        <v>21934</v>
      </c>
      <c r="P112" s="8">
        <v>196685</v>
      </c>
      <c r="Q112" s="8">
        <v>911418</v>
      </c>
      <c r="R112" s="8">
        <v>2652</v>
      </c>
      <c r="S112" s="8">
        <v>22706</v>
      </c>
      <c r="T112" s="8">
        <v>8900</v>
      </c>
    </row>
    <row r="113" spans="1:20">
      <c r="A113" s="1">
        <v>45575</v>
      </c>
      <c r="B113" s="8">
        <v>11380141</v>
      </c>
      <c r="C113" s="8">
        <v>5855329</v>
      </c>
      <c r="D113" s="8">
        <v>5524812</v>
      </c>
      <c r="E113" s="9">
        <f>nasdaq_aapl_short_volume[[#This Row],[total_short]]/nasdaq_aapl_short_volume[[#This Row],[total_reported]]</f>
        <v>0.5145216566297377</v>
      </c>
      <c r="F113" s="9">
        <f>nasdaq_aapl_short_volume[[#This Row],[total_long]]/nasdaq_aapl_short_volume[[#This Row],[total_reported]]</f>
        <v>0.4854783433702623</v>
      </c>
      <c r="G113" s="8">
        <v>4874914</v>
      </c>
      <c r="H113" s="9">
        <f>nasdaq_aapl_short_volume[[#This Row],[Off-Exchange]]/nasdaq_aapl_short_volume[[#This Row],[total_reported]]</f>
        <v>0.42837026360218206</v>
      </c>
      <c r="I113" s="8">
        <v>31666</v>
      </c>
      <c r="J113" t="s">
        <v>16</v>
      </c>
      <c r="K113" t="s">
        <v>16</v>
      </c>
      <c r="L113" t="s">
        <v>16</v>
      </c>
      <c r="M113" t="s">
        <v>16</v>
      </c>
      <c r="N113" s="8">
        <v>5978</v>
      </c>
      <c r="O113" s="8">
        <v>16121</v>
      </c>
      <c r="P113" s="8">
        <v>147105</v>
      </c>
      <c r="Q113" s="8">
        <v>724826</v>
      </c>
      <c r="R113" s="8">
        <v>2706</v>
      </c>
      <c r="S113" s="8">
        <v>42447</v>
      </c>
      <c r="T113" s="8">
        <v>9566</v>
      </c>
    </row>
    <row r="114" spans="1:20">
      <c r="A114" s="1">
        <v>45574</v>
      </c>
      <c r="B114" s="8">
        <v>15226873</v>
      </c>
      <c r="C114" s="8">
        <v>8833738</v>
      </c>
      <c r="D114" s="8">
        <v>6393135</v>
      </c>
      <c r="E114" s="9">
        <f>nasdaq_aapl_short_volume[[#This Row],[total_short]]/nasdaq_aapl_short_volume[[#This Row],[total_reported]]</f>
        <v>0.58014130675418385</v>
      </c>
      <c r="F114" s="9">
        <f>nasdaq_aapl_short_volume[[#This Row],[total_long]]/nasdaq_aapl_short_volume[[#This Row],[total_reported]]</f>
        <v>0.41985869324581615</v>
      </c>
      <c r="G114" s="8">
        <v>7114481</v>
      </c>
      <c r="H114" s="9">
        <f>nasdaq_aapl_short_volume[[#This Row],[Off-Exchange]]/nasdaq_aapl_short_volume[[#This Row],[total_reported]]</f>
        <v>0.46723191294758942</v>
      </c>
      <c r="I114" s="8">
        <v>51688</v>
      </c>
      <c r="J114" t="s">
        <v>16</v>
      </c>
      <c r="K114" t="s">
        <v>16</v>
      </c>
      <c r="L114" t="s">
        <v>16</v>
      </c>
      <c r="M114" t="s">
        <v>16</v>
      </c>
      <c r="N114" s="8">
        <v>15504</v>
      </c>
      <c r="O114" s="8">
        <v>31101</v>
      </c>
      <c r="P114" s="8">
        <v>267071</v>
      </c>
      <c r="Q114" s="8">
        <v>1282826</v>
      </c>
      <c r="R114" s="8">
        <v>5732</v>
      </c>
      <c r="S114" s="8">
        <v>47161</v>
      </c>
      <c r="T114" s="8">
        <v>18174</v>
      </c>
    </row>
    <row r="115" spans="1:20">
      <c r="A115" s="1">
        <v>45573</v>
      </c>
      <c r="B115" s="8">
        <v>14016146</v>
      </c>
      <c r="C115" s="8">
        <v>6805550</v>
      </c>
      <c r="D115" s="8">
        <v>7210596</v>
      </c>
      <c r="E115" s="9">
        <f>nasdaq_aapl_short_volume[[#This Row],[total_short]]/nasdaq_aapl_short_volume[[#This Row],[total_reported]]</f>
        <v>0.48555073555883338</v>
      </c>
      <c r="F115" s="9">
        <f>nasdaq_aapl_short_volume[[#This Row],[total_long]]/nasdaq_aapl_short_volume[[#This Row],[total_reported]]</f>
        <v>0.51444926444116668</v>
      </c>
      <c r="G115" s="8">
        <v>5334291</v>
      </c>
      <c r="H115" s="9">
        <f>nasdaq_aapl_short_volume[[#This Row],[Off-Exchange]]/nasdaq_aapl_short_volume[[#This Row],[total_reported]]</f>
        <v>0.38058186608501365</v>
      </c>
      <c r="I115" s="8">
        <v>41434</v>
      </c>
      <c r="J115" t="s">
        <v>16</v>
      </c>
      <c r="K115" t="s">
        <v>16</v>
      </c>
      <c r="L115" t="s">
        <v>16</v>
      </c>
      <c r="M115" t="s">
        <v>16</v>
      </c>
      <c r="N115" s="8">
        <v>5216</v>
      </c>
      <c r="O115" s="8">
        <v>21931</v>
      </c>
      <c r="P115" s="8">
        <v>163386</v>
      </c>
      <c r="Q115" s="8">
        <v>1183073</v>
      </c>
      <c r="R115" s="8">
        <v>4509</v>
      </c>
      <c r="S115" s="8">
        <v>35293</v>
      </c>
      <c r="T115" s="8">
        <v>16417</v>
      </c>
    </row>
    <row r="116" spans="1:20">
      <c r="A116" s="1">
        <v>45572</v>
      </c>
      <c r="B116" s="8">
        <v>15377172</v>
      </c>
      <c r="C116" s="8">
        <v>8362060</v>
      </c>
      <c r="D116" s="8">
        <v>7015112</v>
      </c>
      <c r="E116" s="9">
        <f>nasdaq_aapl_short_volume[[#This Row],[total_short]]/nasdaq_aapl_short_volume[[#This Row],[total_reported]]</f>
        <v>0.54379699986447438</v>
      </c>
      <c r="F116" s="9">
        <f>nasdaq_aapl_short_volume[[#This Row],[total_long]]/nasdaq_aapl_short_volume[[#This Row],[total_reported]]</f>
        <v>0.45620300013552556</v>
      </c>
      <c r="G116" s="8">
        <v>6660691</v>
      </c>
      <c r="H116" s="9">
        <f>nasdaq_aapl_short_volume[[#This Row],[Off-Exchange]]/nasdaq_aapl_short_volume[[#This Row],[total_reported]]</f>
        <v>0.43315448380235327</v>
      </c>
      <c r="I116" s="8">
        <v>44195</v>
      </c>
      <c r="J116" t="s">
        <v>16</v>
      </c>
      <c r="K116" t="s">
        <v>16</v>
      </c>
      <c r="L116" t="s">
        <v>16</v>
      </c>
      <c r="M116" t="s">
        <v>16</v>
      </c>
      <c r="N116" s="8">
        <v>3665</v>
      </c>
      <c r="O116" s="8">
        <v>30178</v>
      </c>
      <c r="P116" s="8">
        <v>225047</v>
      </c>
      <c r="Q116" s="8">
        <v>1317206</v>
      </c>
      <c r="R116" s="8">
        <v>4343</v>
      </c>
      <c r="S116" s="8">
        <v>52150</v>
      </c>
      <c r="T116" s="8">
        <v>24585</v>
      </c>
    </row>
    <row r="117" spans="1:20">
      <c r="A117" s="1">
        <v>45569</v>
      </c>
      <c r="B117" s="8">
        <v>15764763</v>
      </c>
      <c r="C117" s="8">
        <v>8399440</v>
      </c>
      <c r="D117" s="8">
        <v>7365323</v>
      </c>
      <c r="E117" s="9">
        <f>nasdaq_aapl_short_volume[[#This Row],[total_short]]/nasdaq_aapl_short_volume[[#This Row],[total_reported]]</f>
        <v>0.53279836810740511</v>
      </c>
      <c r="F117" s="9">
        <f>nasdaq_aapl_short_volume[[#This Row],[total_long]]/nasdaq_aapl_short_volume[[#This Row],[total_reported]]</f>
        <v>0.46720163189259489</v>
      </c>
      <c r="G117" s="8">
        <v>6793295</v>
      </c>
      <c r="H117" s="9">
        <f>nasdaq_aapl_short_volume[[#This Row],[Off-Exchange]]/nasdaq_aapl_short_volume[[#This Row],[total_reported]]</f>
        <v>0.43091640514989027</v>
      </c>
      <c r="I117" s="8">
        <v>40728</v>
      </c>
      <c r="J117" t="s">
        <v>16</v>
      </c>
      <c r="K117" t="s">
        <v>16</v>
      </c>
      <c r="L117" t="s">
        <v>16</v>
      </c>
      <c r="M117" t="s">
        <v>16</v>
      </c>
      <c r="N117" s="8">
        <v>14135</v>
      </c>
      <c r="O117" s="8">
        <v>23565</v>
      </c>
      <c r="P117" s="8">
        <v>229093</v>
      </c>
      <c r="Q117" s="8">
        <v>1228607</v>
      </c>
      <c r="R117" s="8">
        <v>5791</v>
      </c>
      <c r="S117" s="8">
        <v>36909</v>
      </c>
      <c r="T117" s="8">
        <v>27317</v>
      </c>
    </row>
    <row r="118" spans="1:20">
      <c r="A118" s="1">
        <v>45568</v>
      </c>
      <c r="B118" s="8">
        <v>15322271</v>
      </c>
      <c r="C118" s="8">
        <v>7558856</v>
      </c>
      <c r="D118" s="8">
        <v>7763415</v>
      </c>
      <c r="E118" s="9">
        <f>nasdaq_aapl_short_volume[[#This Row],[total_short]]/nasdaq_aapl_short_volume[[#This Row],[total_reported]]</f>
        <v>0.49332478194648821</v>
      </c>
      <c r="F118" s="9">
        <f>nasdaq_aapl_short_volume[[#This Row],[total_long]]/nasdaq_aapl_short_volume[[#This Row],[total_reported]]</f>
        <v>0.50667521805351179</v>
      </c>
      <c r="G118" s="8">
        <v>6183575</v>
      </c>
      <c r="H118" s="9">
        <f>nasdaq_aapl_short_volume[[#This Row],[Off-Exchange]]/nasdaq_aapl_short_volume[[#This Row],[total_reported]]</f>
        <v>0.40356778704671131</v>
      </c>
      <c r="I118" s="8">
        <v>56078</v>
      </c>
      <c r="J118" t="s">
        <v>16</v>
      </c>
      <c r="K118" t="s">
        <v>16</v>
      </c>
      <c r="L118" t="s">
        <v>16</v>
      </c>
      <c r="M118" t="s">
        <v>16</v>
      </c>
      <c r="N118" s="8">
        <v>8626</v>
      </c>
      <c r="O118" s="8">
        <v>22361</v>
      </c>
      <c r="P118" s="8">
        <v>228541</v>
      </c>
      <c r="Q118" s="8">
        <v>988214</v>
      </c>
      <c r="R118" s="8">
        <v>2937</v>
      </c>
      <c r="S118" s="8">
        <v>41875</v>
      </c>
      <c r="T118" s="8">
        <v>26649</v>
      </c>
    </row>
    <row r="119" spans="1:20">
      <c r="A119" s="1">
        <v>45567</v>
      </c>
      <c r="B119" s="8">
        <v>16849559</v>
      </c>
      <c r="C119" s="8">
        <v>10020328</v>
      </c>
      <c r="D119" s="8">
        <v>6829231</v>
      </c>
      <c r="E119" s="9">
        <f>nasdaq_aapl_short_volume[[#This Row],[total_short]]/nasdaq_aapl_short_volume[[#This Row],[total_reported]]</f>
        <v>0.59469378397381201</v>
      </c>
      <c r="F119" s="9">
        <f>nasdaq_aapl_short_volume[[#This Row],[total_long]]/nasdaq_aapl_short_volume[[#This Row],[total_reported]]</f>
        <v>0.40530621602618799</v>
      </c>
      <c r="G119" s="8">
        <v>8376208</v>
      </c>
      <c r="H119" s="9">
        <f>nasdaq_aapl_short_volume[[#This Row],[Off-Exchange]]/nasdaq_aapl_short_volume[[#This Row],[total_reported]]</f>
        <v>0.49711734295241794</v>
      </c>
      <c r="I119" s="8">
        <v>65029</v>
      </c>
      <c r="J119" t="s">
        <v>16</v>
      </c>
      <c r="K119" t="s">
        <v>16</v>
      </c>
      <c r="L119" t="s">
        <v>16</v>
      </c>
      <c r="M119" t="s">
        <v>16</v>
      </c>
      <c r="N119" s="8">
        <v>8105</v>
      </c>
      <c r="O119" s="8">
        <v>29662</v>
      </c>
      <c r="P119" s="8">
        <v>245406</v>
      </c>
      <c r="Q119" s="8">
        <v>1241752</v>
      </c>
      <c r="R119" s="8">
        <v>2981</v>
      </c>
      <c r="S119" s="8">
        <v>30011</v>
      </c>
      <c r="T119" s="8">
        <v>21174</v>
      </c>
    </row>
    <row r="120" spans="1:20">
      <c r="A120" s="1">
        <v>45566</v>
      </c>
      <c r="B120" s="8">
        <v>28168216</v>
      </c>
      <c r="C120" s="8">
        <v>15153868</v>
      </c>
      <c r="D120" s="8">
        <v>13014348</v>
      </c>
      <c r="E120" s="9">
        <f>nasdaq_aapl_short_volume[[#This Row],[total_short]]/nasdaq_aapl_short_volume[[#This Row],[total_reported]]</f>
        <v>0.53797755598011598</v>
      </c>
      <c r="F120" s="9">
        <f>nasdaq_aapl_short_volume[[#This Row],[total_long]]/nasdaq_aapl_short_volume[[#This Row],[total_reported]]</f>
        <v>0.46202244401988396</v>
      </c>
      <c r="G120" s="8">
        <v>12074174</v>
      </c>
      <c r="H120" s="9">
        <f>nasdaq_aapl_short_volume[[#This Row],[Off-Exchange]]/nasdaq_aapl_short_volume[[#This Row],[total_reported]]</f>
        <v>0.42864532137924533</v>
      </c>
      <c r="I120" s="8">
        <v>75155</v>
      </c>
      <c r="J120" t="s">
        <v>16</v>
      </c>
      <c r="K120" t="s">
        <v>16</v>
      </c>
      <c r="L120" t="s">
        <v>16</v>
      </c>
      <c r="M120" t="s">
        <v>16</v>
      </c>
      <c r="N120" s="8">
        <v>19376</v>
      </c>
      <c r="O120" s="8">
        <v>44520</v>
      </c>
      <c r="P120" s="8">
        <v>404815</v>
      </c>
      <c r="Q120" s="8">
        <v>2471873</v>
      </c>
      <c r="R120" s="8">
        <v>5390</v>
      </c>
      <c r="S120" s="8">
        <v>37582</v>
      </c>
      <c r="T120" s="8">
        <v>20983</v>
      </c>
    </row>
    <row r="121" spans="1:20">
      <c r="A121" s="1">
        <v>45565</v>
      </c>
      <c r="B121" s="8">
        <v>20089173</v>
      </c>
      <c r="C121" s="8">
        <v>10881194</v>
      </c>
      <c r="D121" s="8">
        <v>9207979</v>
      </c>
      <c r="E121" s="9">
        <f>nasdaq_aapl_short_volume[[#This Row],[total_short]]/nasdaq_aapl_short_volume[[#This Row],[total_reported]]</f>
        <v>0.54164469587672925</v>
      </c>
      <c r="F121" s="9">
        <f>nasdaq_aapl_short_volume[[#This Row],[total_long]]/nasdaq_aapl_short_volume[[#This Row],[total_reported]]</f>
        <v>0.4583553041232708</v>
      </c>
      <c r="G121" s="8">
        <v>8807875</v>
      </c>
      <c r="H121" s="9">
        <f>nasdaq_aapl_short_volume[[#This Row],[Off-Exchange]]/nasdaq_aapl_short_volume[[#This Row],[total_reported]]</f>
        <v>0.43843890437899063</v>
      </c>
      <c r="I121" s="8">
        <v>61580</v>
      </c>
      <c r="J121" t="s">
        <v>16</v>
      </c>
      <c r="K121" t="s">
        <v>16</v>
      </c>
      <c r="L121" t="s">
        <v>16</v>
      </c>
      <c r="M121" t="s">
        <v>16</v>
      </c>
      <c r="N121" s="8">
        <v>18256</v>
      </c>
      <c r="O121" s="8">
        <v>29188</v>
      </c>
      <c r="P121" s="8">
        <v>306497</v>
      </c>
      <c r="Q121" s="8">
        <v>1583039</v>
      </c>
      <c r="R121" s="8">
        <v>13803</v>
      </c>
      <c r="S121" s="8">
        <v>30285</v>
      </c>
      <c r="T121" s="8">
        <v>30671</v>
      </c>
    </row>
    <row r="122" spans="1:20">
      <c r="A122" s="1">
        <v>45562</v>
      </c>
      <c r="B122" s="8">
        <v>13688880</v>
      </c>
      <c r="C122" s="8">
        <v>7666879</v>
      </c>
      <c r="D122" s="8">
        <v>6022001</v>
      </c>
      <c r="E122" s="9">
        <f>nasdaq_aapl_short_volume[[#This Row],[total_short]]/nasdaq_aapl_short_volume[[#This Row],[total_reported]]</f>
        <v>0.56008081011740918</v>
      </c>
      <c r="F122" s="9">
        <f>nasdaq_aapl_short_volume[[#This Row],[total_long]]/nasdaq_aapl_short_volume[[#This Row],[total_reported]]</f>
        <v>0.43991918988259082</v>
      </c>
      <c r="G122" s="8">
        <v>6428362</v>
      </c>
      <c r="H122" s="9">
        <f>nasdaq_aapl_short_volume[[#This Row],[Off-Exchange]]/nasdaq_aapl_short_volume[[#This Row],[total_reported]]</f>
        <v>0.46960467182121546</v>
      </c>
      <c r="I122" s="8">
        <v>53316</v>
      </c>
      <c r="J122" t="s">
        <v>16</v>
      </c>
      <c r="K122" t="s">
        <v>16</v>
      </c>
      <c r="L122" t="s">
        <v>16</v>
      </c>
      <c r="M122" t="s">
        <v>16</v>
      </c>
      <c r="N122" s="8">
        <v>5800</v>
      </c>
      <c r="O122" s="8">
        <v>15088</v>
      </c>
      <c r="P122" s="8">
        <v>188422</v>
      </c>
      <c r="Q122" s="8">
        <v>888933</v>
      </c>
      <c r="R122" s="8">
        <v>7940</v>
      </c>
      <c r="S122" s="8">
        <v>42788</v>
      </c>
      <c r="T122" s="8">
        <v>36230</v>
      </c>
    </row>
    <row r="123" spans="1:20">
      <c r="A123" s="1">
        <v>45561</v>
      </c>
      <c r="B123" s="8">
        <v>15144519</v>
      </c>
      <c r="C123" s="8">
        <v>8360275</v>
      </c>
      <c r="D123" s="8">
        <v>6784244</v>
      </c>
      <c r="E123" s="9">
        <f>nasdaq_aapl_short_volume[[#This Row],[total_short]]/nasdaq_aapl_short_volume[[#This Row],[total_reported]]</f>
        <v>0.55203304905226769</v>
      </c>
      <c r="F123" s="9">
        <f>nasdaq_aapl_short_volume[[#This Row],[total_long]]/nasdaq_aapl_short_volume[[#This Row],[total_reported]]</f>
        <v>0.44796695094773231</v>
      </c>
      <c r="G123" s="8">
        <v>6782670</v>
      </c>
      <c r="H123" s="9">
        <f>nasdaq_aapl_short_volume[[#This Row],[Off-Exchange]]/nasdaq_aapl_short_volume[[#This Row],[total_reported]]</f>
        <v>0.4478630189575516</v>
      </c>
      <c r="I123" s="8">
        <v>33984</v>
      </c>
      <c r="J123" t="s">
        <v>16</v>
      </c>
      <c r="K123" t="s">
        <v>16</v>
      </c>
      <c r="L123" t="s">
        <v>16</v>
      </c>
      <c r="M123" t="s">
        <v>16</v>
      </c>
      <c r="N123" s="8">
        <v>9548</v>
      </c>
      <c r="O123" s="8">
        <v>15431</v>
      </c>
      <c r="P123" s="8">
        <v>264590</v>
      </c>
      <c r="Q123" s="8">
        <v>1185119</v>
      </c>
      <c r="R123" s="8">
        <v>4001</v>
      </c>
      <c r="S123" s="8">
        <v>48111</v>
      </c>
      <c r="T123" s="8">
        <v>16821</v>
      </c>
    </row>
    <row r="124" spans="1:20">
      <c r="A124" s="1">
        <v>45560</v>
      </c>
      <c r="B124" s="8">
        <v>17378523</v>
      </c>
      <c r="C124" s="8">
        <v>9820017</v>
      </c>
      <c r="D124" s="8">
        <v>7558506</v>
      </c>
      <c r="E124" s="9">
        <f>nasdaq_aapl_short_volume[[#This Row],[total_short]]/nasdaq_aapl_short_volume[[#This Row],[total_reported]]</f>
        <v>0.56506626023396811</v>
      </c>
      <c r="F124" s="9">
        <f>nasdaq_aapl_short_volume[[#This Row],[total_long]]/nasdaq_aapl_short_volume[[#This Row],[total_reported]]</f>
        <v>0.43493373976603189</v>
      </c>
      <c r="G124" s="8">
        <v>8359822</v>
      </c>
      <c r="H124" s="9">
        <f>nasdaq_aapl_short_volume[[#This Row],[Off-Exchange]]/nasdaq_aapl_short_volume[[#This Row],[total_reported]]</f>
        <v>0.48104329694761749</v>
      </c>
      <c r="I124" s="8">
        <v>52851</v>
      </c>
      <c r="J124" t="s">
        <v>16</v>
      </c>
      <c r="K124" t="s">
        <v>16</v>
      </c>
      <c r="L124" t="s">
        <v>16</v>
      </c>
      <c r="M124" t="s">
        <v>16</v>
      </c>
      <c r="N124" s="8">
        <v>13486</v>
      </c>
      <c r="O124" s="8">
        <v>10191</v>
      </c>
      <c r="P124" s="8">
        <v>177541</v>
      </c>
      <c r="Q124" s="8">
        <v>1139417</v>
      </c>
      <c r="R124" s="8">
        <v>12473</v>
      </c>
      <c r="S124" s="8">
        <v>28648</v>
      </c>
      <c r="T124" s="8">
        <v>25588</v>
      </c>
    </row>
    <row r="125" spans="1:20">
      <c r="A125" s="1">
        <v>45559</v>
      </c>
      <c r="B125" s="8">
        <v>14360759</v>
      </c>
      <c r="C125" s="8">
        <v>8597191</v>
      </c>
      <c r="D125" s="8">
        <v>5763568</v>
      </c>
      <c r="E125" s="9">
        <f>nasdaq_aapl_short_volume[[#This Row],[total_short]]/nasdaq_aapl_short_volume[[#This Row],[total_reported]]</f>
        <v>0.59865853886970732</v>
      </c>
      <c r="F125" s="9">
        <f>nasdaq_aapl_short_volume[[#This Row],[total_long]]/nasdaq_aapl_short_volume[[#This Row],[total_reported]]</f>
        <v>0.40134146113029262</v>
      </c>
      <c r="G125" s="8">
        <v>7256717</v>
      </c>
      <c r="H125" s="9">
        <f>nasdaq_aapl_short_volume[[#This Row],[Off-Exchange]]/nasdaq_aapl_short_volume[[#This Row],[total_reported]]</f>
        <v>0.50531570093196332</v>
      </c>
      <c r="I125" s="8">
        <v>53842</v>
      </c>
      <c r="J125" t="s">
        <v>16</v>
      </c>
      <c r="K125" t="s">
        <v>16</v>
      </c>
      <c r="L125" t="s">
        <v>16</v>
      </c>
      <c r="M125" t="s">
        <v>16</v>
      </c>
      <c r="N125" s="8">
        <v>5057</v>
      </c>
      <c r="O125" s="8">
        <v>16085</v>
      </c>
      <c r="P125" s="8">
        <v>161099</v>
      </c>
      <c r="Q125" s="8">
        <v>1036621</v>
      </c>
      <c r="R125" s="8">
        <v>6055</v>
      </c>
      <c r="S125" s="8">
        <v>48268</v>
      </c>
      <c r="T125" s="8">
        <v>13447</v>
      </c>
    </row>
    <row r="126" spans="1:20">
      <c r="A126" s="1">
        <v>45558</v>
      </c>
      <c r="B126" s="8">
        <v>22452191</v>
      </c>
      <c r="C126" s="8">
        <v>12985093</v>
      </c>
      <c r="D126" s="8">
        <v>9467098</v>
      </c>
      <c r="E126" s="9">
        <f>nasdaq_aapl_short_volume[[#This Row],[total_short]]/nasdaq_aapl_short_volume[[#This Row],[total_reported]]</f>
        <v>0.57834413576830879</v>
      </c>
      <c r="F126" s="9">
        <f>nasdaq_aapl_short_volume[[#This Row],[total_long]]/nasdaq_aapl_short_volume[[#This Row],[total_reported]]</f>
        <v>0.42165586423169127</v>
      </c>
      <c r="G126" s="8">
        <v>11339709</v>
      </c>
      <c r="H126" s="9">
        <f>nasdaq_aapl_short_volume[[#This Row],[Off-Exchange]]/nasdaq_aapl_short_volume[[#This Row],[total_reported]]</f>
        <v>0.50506024111410774</v>
      </c>
      <c r="I126" s="8">
        <v>66409</v>
      </c>
      <c r="J126" t="s">
        <v>16</v>
      </c>
      <c r="K126" t="s">
        <v>16</v>
      </c>
      <c r="L126" t="s">
        <v>16</v>
      </c>
      <c r="M126" t="s">
        <v>16</v>
      </c>
      <c r="N126" s="8">
        <v>15626</v>
      </c>
      <c r="O126" s="8">
        <v>14809</v>
      </c>
      <c r="P126" s="8">
        <v>245471</v>
      </c>
      <c r="Q126" s="8">
        <v>1253852</v>
      </c>
      <c r="R126" s="8">
        <v>9733</v>
      </c>
      <c r="S126" s="8">
        <v>14087</v>
      </c>
      <c r="T126" s="8">
        <v>25397</v>
      </c>
    </row>
    <row r="127" spans="1:20">
      <c r="A127" s="1">
        <v>45555</v>
      </c>
      <c r="B127" s="8">
        <v>52842841</v>
      </c>
      <c r="C127" s="8">
        <v>33268315</v>
      </c>
      <c r="D127" s="8">
        <v>19574526</v>
      </c>
      <c r="E127" s="9">
        <f>nasdaq_aapl_short_volume[[#This Row],[total_short]]/nasdaq_aapl_short_volume[[#This Row],[total_reported]]</f>
        <v>0.62957090062587662</v>
      </c>
      <c r="F127" s="9">
        <f>nasdaq_aapl_short_volume[[#This Row],[total_long]]/nasdaq_aapl_short_volume[[#This Row],[total_reported]]</f>
        <v>0.37042909937412338</v>
      </c>
      <c r="G127" s="8">
        <v>27040668</v>
      </c>
      <c r="H127" s="9">
        <f>nasdaq_aapl_short_volume[[#This Row],[Off-Exchange]]/nasdaq_aapl_short_volume[[#This Row],[total_reported]]</f>
        <v>0.51171866402868083</v>
      </c>
      <c r="I127" s="8">
        <v>100290</v>
      </c>
      <c r="J127" t="s">
        <v>16</v>
      </c>
      <c r="K127" t="s">
        <v>16</v>
      </c>
      <c r="L127" t="s">
        <v>16</v>
      </c>
      <c r="M127" t="s">
        <v>16</v>
      </c>
      <c r="N127" s="8">
        <v>169469</v>
      </c>
      <c r="O127" s="8">
        <v>140524</v>
      </c>
      <c r="P127" s="8">
        <v>1222957</v>
      </c>
      <c r="Q127" s="8">
        <v>4398361</v>
      </c>
      <c r="R127" s="8">
        <v>30203</v>
      </c>
      <c r="S127" s="8">
        <v>85186</v>
      </c>
      <c r="T127" s="8">
        <v>80657</v>
      </c>
    </row>
    <row r="128" spans="1:20">
      <c r="A128" s="1">
        <v>45554</v>
      </c>
      <c r="B128" s="8">
        <v>31532657</v>
      </c>
      <c r="C128" s="8">
        <v>10945418</v>
      </c>
      <c r="D128" s="8">
        <v>20587239</v>
      </c>
      <c r="E128" s="9">
        <f>nasdaq_aapl_short_volume[[#This Row],[total_short]]/nasdaq_aapl_short_volume[[#This Row],[total_reported]]</f>
        <v>0.34711372403537072</v>
      </c>
      <c r="F128" s="9">
        <f>nasdaq_aapl_short_volume[[#This Row],[total_long]]/nasdaq_aapl_short_volume[[#This Row],[total_reported]]</f>
        <v>0.65288627596462934</v>
      </c>
      <c r="G128" s="8">
        <v>8990503</v>
      </c>
      <c r="H128" s="9">
        <f>nasdaq_aapl_short_volume[[#This Row],[Off-Exchange]]/nasdaq_aapl_short_volume[[#This Row],[total_reported]]</f>
        <v>0.28511720404658575</v>
      </c>
      <c r="I128" s="8">
        <v>86168</v>
      </c>
      <c r="J128" t="s">
        <v>16</v>
      </c>
      <c r="K128" t="s">
        <v>16</v>
      </c>
      <c r="L128" t="s">
        <v>16</v>
      </c>
      <c r="M128" t="s">
        <v>16</v>
      </c>
      <c r="N128" s="8">
        <v>21363</v>
      </c>
      <c r="O128" s="8">
        <v>17646</v>
      </c>
      <c r="P128" s="8">
        <v>301786</v>
      </c>
      <c r="Q128" s="8">
        <v>1444206</v>
      </c>
      <c r="R128" s="8">
        <v>7074</v>
      </c>
      <c r="S128" s="8">
        <v>66438</v>
      </c>
      <c r="T128" s="8">
        <v>10234</v>
      </c>
    </row>
    <row r="129" spans="1:20">
      <c r="A129" s="1">
        <v>45553</v>
      </c>
      <c r="B129" s="8">
        <v>27093257</v>
      </c>
      <c r="C129" s="8">
        <v>10640628</v>
      </c>
      <c r="D129" s="8">
        <v>16452629</v>
      </c>
      <c r="E129" s="9">
        <f>nasdaq_aapl_short_volume[[#This Row],[total_short]]/nasdaq_aapl_short_volume[[#This Row],[total_reported]]</f>
        <v>0.39274082108326808</v>
      </c>
      <c r="F129" s="9">
        <f>nasdaq_aapl_short_volume[[#This Row],[total_long]]/nasdaq_aapl_short_volume[[#This Row],[total_reported]]</f>
        <v>0.60725917891673198</v>
      </c>
      <c r="G129" s="8">
        <v>8726121</v>
      </c>
      <c r="H129" s="9">
        <f>nasdaq_aapl_short_volume[[#This Row],[Off-Exchange]]/nasdaq_aapl_short_volume[[#This Row],[total_reported]]</f>
        <v>0.32207722386422571</v>
      </c>
      <c r="I129" s="8">
        <v>67595</v>
      </c>
      <c r="J129" t="s">
        <v>16</v>
      </c>
      <c r="K129" t="s">
        <v>16</v>
      </c>
      <c r="L129" t="s">
        <v>16</v>
      </c>
      <c r="M129" t="s">
        <v>16</v>
      </c>
      <c r="N129" s="8">
        <v>9881</v>
      </c>
      <c r="O129" s="8">
        <v>15707</v>
      </c>
      <c r="P129" s="8">
        <v>298333</v>
      </c>
      <c r="Q129" s="8">
        <v>1463495</v>
      </c>
      <c r="R129" s="8">
        <v>8246</v>
      </c>
      <c r="S129" s="8">
        <v>12743</v>
      </c>
      <c r="T129" s="8">
        <v>38507</v>
      </c>
    </row>
    <row r="130" spans="1:20">
      <c r="A130" s="1">
        <v>45552</v>
      </c>
      <c r="B130" s="8">
        <v>21861157</v>
      </c>
      <c r="C130" s="8">
        <v>8147794</v>
      </c>
      <c r="D130" s="8">
        <v>13713363</v>
      </c>
      <c r="E130" s="9">
        <f>nasdaq_aapl_short_volume[[#This Row],[total_short]]/nasdaq_aapl_short_volume[[#This Row],[total_reported]]</f>
        <v>0.37270644001138642</v>
      </c>
      <c r="F130" s="9">
        <f>nasdaq_aapl_short_volume[[#This Row],[total_long]]/nasdaq_aapl_short_volume[[#This Row],[total_reported]]</f>
        <v>0.62729355998861358</v>
      </c>
      <c r="G130" s="8">
        <v>6807178</v>
      </c>
      <c r="H130" s="9">
        <f>nasdaq_aapl_short_volume[[#This Row],[Off-Exchange]]/nasdaq_aapl_short_volume[[#This Row],[total_reported]]</f>
        <v>0.31138232985564307</v>
      </c>
      <c r="I130" s="8">
        <v>54796</v>
      </c>
      <c r="J130" t="s">
        <v>16</v>
      </c>
      <c r="K130" t="s">
        <v>16</v>
      </c>
      <c r="L130" t="s">
        <v>16</v>
      </c>
      <c r="M130" t="s">
        <v>16</v>
      </c>
      <c r="N130" s="8">
        <v>13023</v>
      </c>
      <c r="O130" s="8">
        <v>10239</v>
      </c>
      <c r="P130" s="8">
        <v>142917</v>
      </c>
      <c r="Q130" s="8">
        <v>1054148</v>
      </c>
      <c r="R130" s="8">
        <v>4219</v>
      </c>
      <c r="S130" s="8">
        <v>47424</v>
      </c>
      <c r="T130" s="8">
        <v>13850</v>
      </c>
    </row>
    <row r="131" spans="1:20">
      <c r="A131" s="1">
        <v>45551</v>
      </c>
      <c r="B131" s="8">
        <v>29610855</v>
      </c>
      <c r="C131" s="8">
        <v>9948500</v>
      </c>
      <c r="D131" s="8">
        <v>19662355</v>
      </c>
      <c r="E131" s="9">
        <f>nasdaq_aapl_short_volume[[#This Row],[total_short]]/nasdaq_aapl_short_volume[[#This Row],[total_reported]]</f>
        <v>0.33597476330892845</v>
      </c>
      <c r="F131" s="9">
        <f>nasdaq_aapl_short_volume[[#This Row],[total_long]]/nasdaq_aapl_short_volume[[#This Row],[total_reported]]</f>
        <v>0.66402523669107161</v>
      </c>
      <c r="G131" s="8">
        <v>8478835</v>
      </c>
      <c r="H131" s="9">
        <f>nasdaq_aapl_short_volume[[#This Row],[Off-Exchange]]/nasdaq_aapl_short_volume[[#This Row],[total_reported]]</f>
        <v>0.28634212014479149</v>
      </c>
      <c r="I131" s="8">
        <v>81348</v>
      </c>
      <c r="J131" t="s">
        <v>16</v>
      </c>
      <c r="K131" t="s">
        <v>16</v>
      </c>
      <c r="L131" t="s">
        <v>16</v>
      </c>
      <c r="M131" t="s">
        <v>16</v>
      </c>
      <c r="N131" s="8">
        <v>15676</v>
      </c>
      <c r="O131" s="8">
        <v>14138</v>
      </c>
      <c r="P131" s="8">
        <v>176982</v>
      </c>
      <c r="Q131" s="8">
        <v>1135835</v>
      </c>
      <c r="R131" s="8">
        <v>9969</v>
      </c>
      <c r="S131" s="8">
        <v>10560</v>
      </c>
      <c r="T131" s="8">
        <v>25157</v>
      </c>
    </row>
    <row r="132" spans="1:20">
      <c r="A132" s="1">
        <v>45548</v>
      </c>
      <c r="B132" s="8">
        <v>15496055</v>
      </c>
      <c r="C132" s="8">
        <v>6879288</v>
      </c>
      <c r="D132" s="8">
        <v>8616767</v>
      </c>
      <c r="E132" s="9">
        <f>nasdaq_aapl_short_volume[[#This Row],[total_short]]/nasdaq_aapl_short_volume[[#This Row],[total_reported]]</f>
        <v>0.44393802164486379</v>
      </c>
      <c r="F132" s="9">
        <f>nasdaq_aapl_short_volume[[#This Row],[total_long]]/nasdaq_aapl_short_volume[[#This Row],[total_reported]]</f>
        <v>0.55606197835513616</v>
      </c>
      <c r="G132" s="8">
        <v>5555366</v>
      </c>
      <c r="H132" s="9">
        <f>nasdaq_aapl_short_volume[[#This Row],[Off-Exchange]]/nasdaq_aapl_short_volume[[#This Row],[total_reported]]</f>
        <v>0.35850195420705461</v>
      </c>
      <c r="I132" s="8">
        <v>58072</v>
      </c>
      <c r="J132" t="s">
        <v>16</v>
      </c>
      <c r="K132" t="s">
        <v>16</v>
      </c>
      <c r="L132" t="s">
        <v>16</v>
      </c>
      <c r="M132" t="s">
        <v>16</v>
      </c>
      <c r="N132" s="8">
        <v>10312</v>
      </c>
      <c r="O132" s="8">
        <v>19662</v>
      </c>
      <c r="P132" s="8">
        <v>241429</v>
      </c>
      <c r="Q132" s="8">
        <v>959330</v>
      </c>
      <c r="R132" s="8">
        <v>7473</v>
      </c>
      <c r="S132" s="8">
        <v>12558</v>
      </c>
      <c r="T132" s="8">
        <v>15086</v>
      </c>
    </row>
    <row r="133" spans="1:20">
      <c r="A133" s="1">
        <v>45547</v>
      </c>
      <c r="B133" s="8">
        <v>15681078</v>
      </c>
      <c r="C133" s="8">
        <v>7470532</v>
      </c>
      <c r="D133" s="8">
        <v>8210546</v>
      </c>
      <c r="E133" s="9">
        <f>nasdaq_aapl_short_volume[[#This Row],[total_short]]/nasdaq_aapl_short_volume[[#This Row],[total_reported]]</f>
        <v>0.47640423700462431</v>
      </c>
      <c r="F133" s="9">
        <f>nasdaq_aapl_short_volume[[#This Row],[total_long]]/nasdaq_aapl_short_volume[[#This Row],[total_reported]]</f>
        <v>0.52359576299537569</v>
      </c>
      <c r="G133" s="8">
        <v>5964930</v>
      </c>
      <c r="H133" s="9">
        <f>nasdaq_aapl_short_volume[[#This Row],[Off-Exchange]]/nasdaq_aapl_short_volume[[#This Row],[total_reported]]</f>
        <v>0.38039030224835307</v>
      </c>
      <c r="I133" s="8">
        <v>50998</v>
      </c>
      <c r="J133" t="s">
        <v>16</v>
      </c>
      <c r="K133" t="s">
        <v>16</v>
      </c>
      <c r="L133" t="s">
        <v>16</v>
      </c>
      <c r="M133" t="s">
        <v>16</v>
      </c>
      <c r="N133" s="8">
        <v>7286</v>
      </c>
      <c r="O133" s="8">
        <v>19814</v>
      </c>
      <c r="P133" s="8">
        <v>218980</v>
      </c>
      <c r="Q133" s="8">
        <v>1149342</v>
      </c>
      <c r="R133" s="8">
        <v>10280</v>
      </c>
      <c r="S133" s="8">
        <v>15129</v>
      </c>
      <c r="T133" s="8">
        <v>33773</v>
      </c>
    </row>
    <row r="134" spans="1:20">
      <c r="A134" s="1">
        <v>45546</v>
      </c>
      <c r="B134" s="8">
        <v>17811785</v>
      </c>
      <c r="C134" s="8">
        <v>8770023</v>
      </c>
      <c r="D134" s="8">
        <v>9041762</v>
      </c>
      <c r="E134" s="9">
        <f>nasdaq_aapl_short_volume[[#This Row],[total_short]]/nasdaq_aapl_short_volume[[#This Row],[total_reported]]</f>
        <v>0.49237193240318139</v>
      </c>
      <c r="F134" s="9">
        <f>nasdaq_aapl_short_volume[[#This Row],[total_long]]/nasdaq_aapl_short_volume[[#This Row],[total_reported]]</f>
        <v>0.50762806759681867</v>
      </c>
      <c r="G134" s="8">
        <v>6699994</v>
      </c>
      <c r="H134" s="9">
        <f>nasdaq_aapl_short_volume[[#This Row],[Off-Exchange]]/nasdaq_aapl_short_volume[[#This Row],[total_reported]]</f>
        <v>0.37615511303330912</v>
      </c>
      <c r="I134" s="8">
        <v>66923</v>
      </c>
      <c r="J134" t="s">
        <v>16</v>
      </c>
      <c r="K134" t="s">
        <v>16</v>
      </c>
      <c r="L134" t="s">
        <v>16</v>
      </c>
      <c r="M134" t="s">
        <v>16</v>
      </c>
      <c r="N134" s="8">
        <v>11569</v>
      </c>
      <c r="O134" s="8">
        <v>38706</v>
      </c>
      <c r="P134" s="8">
        <v>456277</v>
      </c>
      <c r="Q134" s="8">
        <v>1388616</v>
      </c>
      <c r="R134" s="8">
        <v>5678</v>
      </c>
      <c r="S134" s="8">
        <v>71086</v>
      </c>
      <c r="T134" s="8">
        <v>31174</v>
      </c>
    </row>
    <row r="135" spans="1:20">
      <c r="A135" s="1">
        <v>45545</v>
      </c>
      <c r="B135" s="8">
        <v>25154831</v>
      </c>
      <c r="C135" s="8">
        <v>13921263</v>
      </c>
      <c r="D135" s="8">
        <v>11233568</v>
      </c>
      <c r="E135" s="9">
        <f>nasdaq_aapl_short_volume[[#This Row],[total_short]]/nasdaq_aapl_short_volume[[#This Row],[total_reported]]</f>
        <v>0.55342303830226491</v>
      </c>
      <c r="F135" s="9">
        <f>nasdaq_aapl_short_volume[[#This Row],[total_long]]/nasdaq_aapl_short_volume[[#This Row],[total_reported]]</f>
        <v>0.44657696169773514</v>
      </c>
      <c r="G135" s="8">
        <v>11790050</v>
      </c>
      <c r="H135" s="9">
        <f>nasdaq_aapl_short_volume[[#This Row],[Off-Exchange]]/nasdaq_aapl_short_volume[[#This Row],[total_reported]]</f>
        <v>0.46869923316121664</v>
      </c>
      <c r="I135" s="8">
        <v>67267</v>
      </c>
      <c r="J135" t="s">
        <v>16</v>
      </c>
      <c r="K135" t="s">
        <v>16</v>
      </c>
      <c r="L135" t="s">
        <v>16</v>
      </c>
      <c r="M135" t="s">
        <v>16</v>
      </c>
      <c r="N135" s="8">
        <v>15321</v>
      </c>
      <c r="O135" s="8">
        <v>25724</v>
      </c>
      <c r="P135" s="8">
        <v>372369</v>
      </c>
      <c r="Q135" s="8">
        <v>1569256</v>
      </c>
      <c r="R135" s="8">
        <v>11589</v>
      </c>
      <c r="S135" s="8">
        <v>36918</v>
      </c>
      <c r="T135" s="8">
        <v>32769</v>
      </c>
    </row>
    <row r="136" spans="1:20">
      <c r="A136" s="1">
        <v>45544</v>
      </c>
      <c r="B136" s="8">
        <v>35413886</v>
      </c>
      <c r="C136" s="8">
        <v>19134348</v>
      </c>
      <c r="D136" s="8">
        <v>16279538</v>
      </c>
      <c r="E136" s="9">
        <f>nasdaq_aapl_short_volume[[#This Row],[total_short]]/nasdaq_aapl_short_volume[[#This Row],[total_reported]]</f>
        <v>0.5403063645712306</v>
      </c>
      <c r="F136" s="9">
        <f>nasdaq_aapl_short_volume[[#This Row],[total_long]]/nasdaq_aapl_short_volume[[#This Row],[total_reported]]</f>
        <v>0.4596936354287694</v>
      </c>
      <c r="G136" s="8">
        <v>16239535</v>
      </c>
      <c r="H136" s="9">
        <f>nasdaq_aapl_short_volume[[#This Row],[Off-Exchange]]/nasdaq_aapl_short_volume[[#This Row],[total_reported]]</f>
        <v>0.45856405027112812</v>
      </c>
      <c r="I136" s="8">
        <v>53139</v>
      </c>
      <c r="J136" t="s">
        <v>16</v>
      </c>
      <c r="K136" t="s">
        <v>16</v>
      </c>
      <c r="L136" t="s">
        <v>16</v>
      </c>
      <c r="M136" t="s">
        <v>16</v>
      </c>
      <c r="N136" s="8">
        <v>27180</v>
      </c>
      <c r="O136" s="8">
        <v>18881</v>
      </c>
      <c r="P136" s="8">
        <v>501553</v>
      </c>
      <c r="Q136" s="8">
        <v>2223536</v>
      </c>
      <c r="R136" s="8">
        <v>18592</v>
      </c>
      <c r="S136" s="8">
        <v>15463</v>
      </c>
      <c r="T136" s="8">
        <v>36469</v>
      </c>
    </row>
    <row r="137" spans="1:20">
      <c r="A137" s="1">
        <v>45541</v>
      </c>
      <c r="B137" s="8">
        <v>20517788</v>
      </c>
      <c r="C137" s="8">
        <v>9988717</v>
      </c>
      <c r="D137" s="8">
        <v>10529071</v>
      </c>
      <c r="E137" s="9">
        <f>nasdaq_aapl_short_volume[[#This Row],[total_short]]/nasdaq_aapl_short_volume[[#This Row],[total_reported]]</f>
        <v>0.48683206006417457</v>
      </c>
      <c r="F137" s="9">
        <f>nasdaq_aapl_short_volume[[#This Row],[total_long]]/nasdaq_aapl_short_volume[[#This Row],[total_reported]]</f>
        <v>0.51316793993582543</v>
      </c>
      <c r="G137" s="8">
        <v>8616048</v>
      </c>
      <c r="H137" s="9">
        <f>nasdaq_aapl_short_volume[[#This Row],[Off-Exchange]]/nasdaq_aapl_short_volume[[#This Row],[total_reported]]</f>
        <v>0.41993064749474945</v>
      </c>
      <c r="I137" s="8">
        <v>62055</v>
      </c>
      <c r="J137" t="s">
        <v>16</v>
      </c>
      <c r="K137" t="s">
        <v>16</v>
      </c>
      <c r="L137" t="s">
        <v>16</v>
      </c>
      <c r="M137" t="s">
        <v>16</v>
      </c>
      <c r="N137" s="8">
        <v>15012</v>
      </c>
      <c r="O137" s="8">
        <v>12831</v>
      </c>
      <c r="P137" s="8">
        <v>228727</v>
      </c>
      <c r="Q137" s="8">
        <v>987763</v>
      </c>
      <c r="R137" s="8">
        <v>6926</v>
      </c>
      <c r="S137" s="8">
        <v>30472</v>
      </c>
      <c r="T137" s="8">
        <v>28883</v>
      </c>
    </row>
    <row r="138" spans="1:20">
      <c r="A138" s="1">
        <v>45540</v>
      </c>
      <c r="B138" s="8">
        <v>15984100</v>
      </c>
      <c r="C138" s="8">
        <v>7573229</v>
      </c>
      <c r="D138" s="8">
        <v>8410871</v>
      </c>
      <c r="E138" s="9">
        <f>nasdaq_aapl_short_volume[[#This Row],[total_short]]/nasdaq_aapl_short_volume[[#This Row],[total_reported]]</f>
        <v>0.47379764891360787</v>
      </c>
      <c r="F138" s="9">
        <f>nasdaq_aapl_short_volume[[#This Row],[total_long]]/nasdaq_aapl_short_volume[[#This Row],[total_reported]]</f>
        <v>0.52620235108639213</v>
      </c>
      <c r="G138" s="8">
        <v>6096839</v>
      </c>
      <c r="H138" s="9">
        <f>nasdaq_aapl_short_volume[[#This Row],[Off-Exchange]]/nasdaq_aapl_short_volume[[#This Row],[total_reported]]</f>
        <v>0.38143148503825675</v>
      </c>
      <c r="I138" s="8">
        <v>61033</v>
      </c>
      <c r="J138" t="s">
        <v>16</v>
      </c>
      <c r="K138" t="s">
        <v>16</v>
      </c>
      <c r="L138" t="s">
        <v>16</v>
      </c>
      <c r="M138" t="s">
        <v>16</v>
      </c>
      <c r="N138" s="8">
        <v>12876</v>
      </c>
      <c r="O138" s="8">
        <v>5000</v>
      </c>
      <c r="P138" s="8">
        <v>187734</v>
      </c>
      <c r="Q138" s="8">
        <v>1158247</v>
      </c>
      <c r="R138" s="8">
        <v>5713</v>
      </c>
      <c r="S138" s="8">
        <v>9949</v>
      </c>
      <c r="T138" s="8">
        <v>35838</v>
      </c>
    </row>
    <row r="139" spans="1:20">
      <c r="A139" s="1">
        <v>45539</v>
      </c>
      <c r="B139" s="8">
        <v>19900049</v>
      </c>
      <c r="C139" s="8">
        <v>8542931</v>
      </c>
      <c r="D139" s="8">
        <v>11357118</v>
      </c>
      <c r="E139" s="9">
        <f>nasdaq_aapl_short_volume[[#This Row],[total_short]]/nasdaq_aapl_short_volume[[#This Row],[total_reported]]</f>
        <v>0.42929195802482695</v>
      </c>
      <c r="F139" s="9">
        <f>nasdaq_aapl_short_volume[[#This Row],[total_long]]/nasdaq_aapl_short_volume[[#This Row],[total_reported]]</f>
        <v>0.570708041975173</v>
      </c>
      <c r="G139" s="8">
        <v>7112394</v>
      </c>
      <c r="H139" s="9">
        <f>nasdaq_aapl_short_volume[[#This Row],[Off-Exchange]]/nasdaq_aapl_short_volume[[#This Row],[total_reported]]</f>
        <v>0.35740585362377753</v>
      </c>
      <c r="I139" s="8">
        <v>69674</v>
      </c>
      <c r="J139" t="s">
        <v>16</v>
      </c>
      <c r="K139" t="s">
        <v>16</v>
      </c>
      <c r="L139" t="s">
        <v>16</v>
      </c>
      <c r="M139" t="s">
        <v>16</v>
      </c>
      <c r="N139" s="8">
        <v>8569</v>
      </c>
      <c r="O139" s="8">
        <v>7644</v>
      </c>
      <c r="P139" s="8">
        <v>218143</v>
      </c>
      <c r="Q139" s="8">
        <v>1071394</v>
      </c>
      <c r="R139" s="8">
        <v>7317</v>
      </c>
      <c r="S139" s="8">
        <v>16182</v>
      </c>
      <c r="T139" s="8">
        <v>31614</v>
      </c>
    </row>
    <row r="140" spans="1:20">
      <c r="A140" s="1">
        <v>45538</v>
      </c>
      <c r="B140" s="8">
        <v>20650090</v>
      </c>
      <c r="C140" s="8">
        <v>8418307</v>
      </c>
      <c r="D140" s="8">
        <v>12231783</v>
      </c>
      <c r="E140" s="9">
        <f>nasdaq_aapl_short_volume[[#This Row],[total_short]]/nasdaq_aapl_short_volume[[#This Row],[total_reported]]</f>
        <v>0.40766442180155149</v>
      </c>
      <c r="F140" s="9">
        <f>nasdaq_aapl_short_volume[[#This Row],[total_long]]/nasdaq_aapl_short_volume[[#This Row],[total_reported]]</f>
        <v>0.59233557819844851</v>
      </c>
      <c r="G140" s="8">
        <v>6772173</v>
      </c>
      <c r="H140" s="9">
        <f>nasdaq_aapl_short_volume[[#This Row],[Off-Exchange]]/nasdaq_aapl_short_volume[[#This Row],[total_reported]]</f>
        <v>0.3279488370268604</v>
      </c>
      <c r="I140" s="8">
        <v>73108</v>
      </c>
      <c r="J140" t="s">
        <v>16</v>
      </c>
      <c r="K140" t="s">
        <v>16</v>
      </c>
      <c r="L140" t="s">
        <v>16</v>
      </c>
      <c r="M140" t="s">
        <v>16</v>
      </c>
      <c r="N140" s="8">
        <v>7429</v>
      </c>
      <c r="O140" s="8">
        <v>7062</v>
      </c>
      <c r="P140" s="8">
        <v>256303</v>
      </c>
      <c r="Q140" s="8">
        <v>1231065</v>
      </c>
      <c r="R140" s="8">
        <v>5325</v>
      </c>
      <c r="S140" s="8">
        <v>22400</v>
      </c>
      <c r="T140" s="8">
        <v>43442</v>
      </c>
    </row>
    <row r="141" spans="1:20">
      <c r="A141" s="1">
        <v>45534</v>
      </c>
      <c r="B141" s="8">
        <v>17669571</v>
      </c>
      <c r="C141" s="8">
        <v>8154250</v>
      </c>
      <c r="D141" s="8">
        <v>9515321</v>
      </c>
      <c r="E141" s="9">
        <f>nasdaq_aapl_short_volume[[#This Row],[total_short]]/nasdaq_aapl_short_volume[[#This Row],[total_reported]]</f>
        <v>0.46148545428748666</v>
      </c>
      <c r="F141" s="9">
        <f>nasdaq_aapl_short_volume[[#This Row],[total_long]]/nasdaq_aapl_short_volume[[#This Row],[total_reported]]</f>
        <v>0.53851454571251334</v>
      </c>
      <c r="G141" s="8">
        <v>6816689</v>
      </c>
      <c r="H141" s="9">
        <f>nasdaq_aapl_short_volume[[#This Row],[Off-Exchange]]/nasdaq_aapl_short_volume[[#This Row],[total_reported]]</f>
        <v>0.38578689884434658</v>
      </c>
      <c r="I141" s="8">
        <v>85289</v>
      </c>
      <c r="J141" t="s">
        <v>16</v>
      </c>
      <c r="K141" t="s">
        <v>16</v>
      </c>
      <c r="L141" t="s">
        <v>16</v>
      </c>
      <c r="M141" t="s">
        <v>16</v>
      </c>
      <c r="N141" s="8">
        <v>9919</v>
      </c>
      <c r="O141" s="8">
        <v>7210</v>
      </c>
      <c r="P141" s="8">
        <v>345796</v>
      </c>
      <c r="Q141" s="8">
        <v>811311</v>
      </c>
      <c r="R141" s="8">
        <v>14373</v>
      </c>
      <c r="S141" s="8">
        <v>36442</v>
      </c>
      <c r="T141" s="8">
        <v>27221</v>
      </c>
    </row>
    <row r="142" spans="1:20">
      <c r="A142" s="1">
        <v>45533</v>
      </c>
      <c r="B142" s="8">
        <v>24502247</v>
      </c>
      <c r="C142" s="8">
        <v>10092903</v>
      </c>
      <c r="D142" s="8">
        <v>14409344</v>
      </c>
      <c r="E142" s="9">
        <f>nasdaq_aapl_short_volume[[#This Row],[total_short]]/nasdaq_aapl_short_volume[[#This Row],[total_reported]]</f>
        <v>0.41191744577548339</v>
      </c>
      <c r="F142" s="9">
        <f>nasdaq_aapl_short_volume[[#This Row],[total_long]]/nasdaq_aapl_short_volume[[#This Row],[total_reported]]</f>
        <v>0.58808255422451661</v>
      </c>
      <c r="G142" s="8">
        <v>8079448</v>
      </c>
      <c r="H142" s="9">
        <f>nasdaq_aapl_short_volume[[#This Row],[Off-Exchange]]/nasdaq_aapl_short_volume[[#This Row],[total_reported]]</f>
        <v>0.32974314559803436</v>
      </c>
      <c r="I142" s="8">
        <v>82506</v>
      </c>
      <c r="J142" t="s">
        <v>16</v>
      </c>
      <c r="K142" t="s">
        <v>16</v>
      </c>
      <c r="L142" t="s">
        <v>16</v>
      </c>
      <c r="M142" t="s">
        <v>16</v>
      </c>
      <c r="N142" s="8">
        <v>25606</v>
      </c>
      <c r="O142" s="8">
        <v>6863</v>
      </c>
      <c r="P142" s="8">
        <v>510809</v>
      </c>
      <c r="Q142" s="8">
        <v>1259412</v>
      </c>
      <c r="R142" s="8">
        <v>11347</v>
      </c>
      <c r="S142" s="8">
        <v>93358</v>
      </c>
      <c r="T142" s="8">
        <v>23554</v>
      </c>
    </row>
    <row r="143" spans="1:20">
      <c r="A143" s="1">
        <v>45532</v>
      </c>
      <c r="B143" s="8">
        <v>18254184</v>
      </c>
      <c r="C143" s="8">
        <v>8479401</v>
      </c>
      <c r="D143" s="8">
        <v>9774783</v>
      </c>
      <c r="E143" s="9">
        <f>nasdaq_aapl_short_volume[[#This Row],[total_short]]/nasdaq_aapl_short_volume[[#This Row],[total_reported]]</f>
        <v>0.46451821675512855</v>
      </c>
      <c r="F143" s="9">
        <f>nasdaq_aapl_short_volume[[#This Row],[total_long]]/nasdaq_aapl_short_volume[[#This Row],[total_reported]]</f>
        <v>0.53548178324487139</v>
      </c>
      <c r="G143" s="8">
        <v>6872516</v>
      </c>
      <c r="H143" s="9">
        <f>nasdaq_aapl_short_volume[[#This Row],[Off-Exchange]]/nasdaq_aapl_short_volume[[#This Row],[total_reported]]</f>
        <v>0.37648990499931412</v>
      </c>
      <c r="I143" s="8">
        <v>75480</v>
      </c>
      <c r="J143" t="s">
        <v>16</v>
      </c>
      <c r="K143" t="s">
        <v>16</v>
      </c>
      <c r="L143" t="s">
        <v>16</v>
      </c>
      <c r="M143" t="s">
        <v>16</v>
      </c>
      <c r="N143" s="8">
        <v>9406</v>
      </c>
      <c r="O143" s="8">
        <v>16120</v>
      </c>
      <c r="P143" s="8">
        <v>346696</v>
      </c>
      <c r="Q143" s="8">
        <v>1103823</v>
      </c>
      <c r="R143" s="8">
        <v>13082</v>
      </c>
      <c r="S143" s="8">
        <v>29740</v>
      </c>
      <c r="T143" s="8">
        <v>12538</v>
      </c>
    </row>
    <row r="144" spans="1:20">
      <c r="A144" s="1">
        <v>45531</v>
      </c>
      <c r="B144" s="8">
        <v>14968315</v>
      </c>
      <c r="C144" s="8">
        <v>7340519</v>
      </c>
      <c r="D144" s="8">
        <v>7627796</v>
      </c>
      <c r="E144" s="9">
        <f>nasdaq_aapl_short_volume[[#This Row],[total_short]]/nasdaq_aapl_short_volume[[#This Row],[total_reported]]</f>
        <v>0.49040382968958096</v>
      </c>
      <c r="F144" s="9">
        <f>nasdaq_aapl_short_volume[[#This Row],[total_long]]/nasdaq_aapl_short_volume[[#This Row],[total_reported]]</f>
        <v>0.50959617031041904</v>
      </c>
      <c r="G144" s="8">
        <v>6066170</v>
      </c>
      <c r="H144" s="9">
        <f>nasdaq_aapl_short_volume[[#This Row],[Off-Exchange]]/nasdaq_aapl_short_volume[[#This Row],[total_reported]]</f>
        <v>0.4052673931568116</v>
      </c>
      <c r="I144" s="8">
        <v>43194</v>
      </c>
      <c r="J144" t="s">
        <v>16</v>
      </c>
      <c r="K144" t="s">
        <v>16</v>
      </c>
      <c r="L144" t="s">
        <v>16</v>
      </c>
      <c r="M144" t="s">
        <v>16</v>
      </c>
      <c r="N144" s="8">
        <v>13470</v>
      </c>
      <c r="O144" s="8">
        <v>3697</v>
      </c>
      <c r="P144" s="8">
        <v>398630</v>
      </c>
      <c r="Q144" s="8">
        <v>757794</v>
      </c>
      <c r="R144" s="8">
        <v>13747</v>
      </c>
      <c r="S144" s="8">
        <v>19219</v>
      </c>
      <c r="T144" s="8">
        <v>24598</v>
      </c>
    </row>
    <row r="145" spans="1:20">
      <c r="A145" s="1">
        <v>45530</v>
      </c>
      <c r="B145" s="8">
        <v>13701007</v>
      </c>
      <c r="C145" s="8">
        <v>6282139</v>
      </c>
      <c r="D145" s="8">
        <v>7418868</v>
      </c>
      <c r="E145" s="9">
        <f>nasdaq_aapl_short_volume[[#This Row],[total_short]]/nasdaq_aapl_short_volume[[#This Row],[total_reported]]</f>
        <v>0.4585165893280691</v>
      </c>
      <c r="F145" s="9">
        <f>nasdaq_aapl_short_volume[[#This Row],[total_long]]/nasdaq_aapl_short_volume[[#This Row],[total_reported]]</f>
        <v>0.54148341067193095</v>
      </c>
      <c r="G145" s="8">
        <v>5247641</v>
      </c>
      <c r="H145" s="9">
        <f>nasdaq_aapl_short_volume[[#This Row],[Off-Exchange]]/nasdaq_aapl_short_volume[[#This Row],[total_reported]]</f>
        <v>0.38301133632002377</v>
      </c>
      <c r="I145" s="8">
        <v>43092</v>
      </c>
      <c r="J145" t="s">
        <v>16</v>
      </c>
      <c r="K145" t="s">
        <v>16</v>
      </c>
      <c r="L145" t="s">
        <v>16</v>
      </c>
      <c r="M145" t="s">
        <v>16</v>
      </c>
      <c r="N145" s="8">
        <v>9502</v>
      </c>
      <c r="O145" s="8">
        <v>8378</v>
      </c>
      <c r="P145" s="8">
        <v>228777</v>
      </c>
      <c r="Q145" s="8">
        <v>694062</v>
      </c>
      <c r="R145" s="8">
        <v>7573</v>
      </c>
      <c r="S145" s="8">
        <v>21290</v>
      </c>
      <c r="T145" s="8">
        <v>21824</v>
      </c>
    </row>
    <row r="146" spans="1:20">
      <c r="A146" s="1">
        <v>45527</v>
      </c>
      <c r="B146" s="8">
        <v>15899150</v>
      </c>
      <c r="C146" s="8">
        <v>7576997</v>
      </c>
      <c r="D146" s="8">
        <v>8322153</v>
      </c>
      <c r="E146" s="9">
        <f>nasdaq_aapl_short_volume[[#This Row],[total_short]]/nasdaq_aapl_short_volume[[#This Row],[total_reported]]</f>
        <v>0.47656616863165641</v>
      </c>
      <c r="F146" s="9">
        <f>nasdaq_aapl_short_volume[[#This Row],[total_long]]/nasdaq_aapl_short_volume[[#This Row],[total_reported]]</f>
        <v>0.52343383136834354</v>
      </c>
      <c r="G146" s="8">
        <v>6078249</v>
      </c>
      <c r="H146" s="9">
        <f>nasdaq_aapl_short_volume[[#This Row],[Off-Exchange]]/nasdaq_aapl_short_volume[[#This Row],[total_reported]]</f>
        <v>0.38230024875543661</v>
      </c>
      <c r="I146" s="8">
        <v>53546</v>
      </c>
      <c r="J146" t="s">
        <v>16</v>
      </c>
      <c r="K146" t="s">
        <v>16</v>
      </c>
      <c r="L146" t="s">
        <v>16</v>
      </c>
      <c r="M146" t="s">
        <v>16</v>
      </c>
      <c r="N146" s="8">
        <v>10637</v>
      </c>
      <c r="O146" s="8">
        <v>14284</v>
      </c>
      <c r="P146" s="8">
        <v>337115</v>
      </c>
      <c r="Q146" s="8">
        <v>980676</v>
      </c>
      <c r="R146" s="8">
        <v>16231</v>
      </c>
      <c r="S146" s="8">
        <v>38669</v>
      </c>
      <c r="T146" s="8">
        <v>47590</v>
      </c>
    </row>
    <row r="147" spans="1:20">
      <c r="A147" s="1">
        <v>45526</v>
      </c>
      <c r="B147" s="8">
        <v>15866822</v>
      </c>
      <c r="C147" s="8">
        <v>7377600</v>
      </c>
      <c r="D147" s="8">
        <v>8489222</v>
      </c>
      <c r="E147" s="9">
        <f>nasdaq_aapl_short_volume[[#This Row],[total_short]]/nasdaq_aapl_short_volume[[#This Row],[total_reported]]</f>
        <v>0.46497023789641051</v>
      </c>
      <c r="F147" s="9">
        <f>nasdaq_aapl_short_volume[[#This Row],[total_long]]/nasdaq_aapl_short_volume[[#This Row],[total_reported]]</f>
        <v>0.53502976210358943</v>
      </c>
      <c r="G147" s="8">
        <v>5648449</v>
      </c>
      <c r="H147" s="9">
        <f>nasdaq_aapl_short_volume[[#This Row],[Off-Exchange]]/nasdaq_aapl_short_volume[[#This Row],[total_reported]]</f>
        <v>0.35599119975001925</v>
      </c>
      <c r="I147" s="8">
        <v>75621</v>
      </c>
      <c r="J147" t="s">
        <v>16</v>
      </c>
      <c r="K147" t="s">
        <v>16</v>
      </c>
      <c r="L147" t="s">
        <v>16</v>
      </c>
      <c r="M147" t="s">
        <v>16</v>
      </c>
      <c r="N147" s="8">
        <v>12970</v>
      </c>
      <c r="O147" s="8">
        <v>15991</v>
      </c>
      <c r="P147" s="8">
        <v>338382</v>
      </c>
      <c r="Q147" s="8">
        <v>1222226</v>
      </c>
      <c r="R147" s="8">
        <v>16659</v>
      </c>
      <c r="S147" s="8">
        <v>12290</v>
      </c>
      <c r="T147" s="8">
        <v>35012</v>
      </c>
    </row>
    <row r="148" spans="1:20">
      <c r="A148" s="1">
        <v>45525</v>
      </c>
      <c r="B148" s="8">
        <v>14674391</v>
      </c>
      <c r="C148" s="8">
        <v>6849848</v>
      </c>
      <c r="D148" s="8">
        <v>7824543</v>
      </c>
      <c r="E148" s="9">
        <f>nasdaq_aapl_short_volume[[#This Row],[total_short]]/nasdaq_aapl_short_volume[[#This Row],[total_reported]]</f>
        <v>0.46678925210593064</v>
      </c>
      <c r="F148" s="9">
        <f>nasdaq_aapl_short_volume[[#This Row],[total_long]]/nasdaq_aapl_short_volume[[#This Row],[total_reported]]</f>
        <v>0.5332107478940693</v>
      </c>
      <c r="G148" s="8">
        <v>5629505</v>
      </c>
      <c r="H148" s="9">
        <f>nasdaq_aapl_short_volume[[#This Row],[Off-Exchange]]/nasdaq_aapl_short_volume[[#This Row],[total_reported]]</f>
        <v>0.38362784527139832</v>
      </c>
      <c r="I148" s="8">
        <v>65925</v>
      </c>
      <c r="J148" t="s">
        <v>16</v>
      </c>
      <c r="K148" t="s">
        <v>16</v>
      </c>
      <c r="L148" t="s">
        <v>16</v>
      </c>
      <c r="M148" t="s">
        <v>16</v>
      </c>
      <c r="N148" s="8">
        <v>11975</v>
      </c>
      <c r="O148" s="8">
        <v>6392</v>
      </c>
      <c r="P148" s="8">
        <v>136963</v>
      </c>
      <c r="Q148" s="8">
        <v>906448</v>
      </c>
      <c r="R148" s="8">
        <v>21263</v>
      </c>
      <c r="S148" s="8">
        <v>37166</v>
      </c>
      <c r="T148" s="8">
        <v>34211</v>
      </c>
    </row>
    <row r="149" spans="1:20">
      <c r="A149" s="1">
        <v>45524</v>
      </c>
      <c r="B149" s="8">
        <v>13520065</v>
      </c>
      <c r="C149" s="8">
        <v>6635501</v>
      </c>
      <c r="D149" s="8">
        <v>6884564</v>
      </c>
      <c r="E149" s="9">
        <f>nasdaq_aapl_short_volume[[#This Row],[total_short]]/nasdaq_aapl_short_volume[[#This Row],[total_reported]]</f>
        <v>0.49078913451969353</v>
      </c>
      <c r="F149" s="9">
        <f>nasdaq_aapl_short_volume[[#This Row],[total_long]]/nasdaq_aapl_short_volume[[#This Row],[total_reported]]</f>
        <v>0.50921086548030647</v>
      </c>
      <c r="G149" s="8">
        <v>5456320</v>
      </c>
      <c r="H149" s="9">
        <f>nasdaq_aapl_short_volume[[#This Row],[Off-Exchange]]/nasdaq_aapl_short_volume[[#This Row],[total_reported]]</f>
        <v>0.40357202424692484</v>
      </c>
      <c r="I149" s="8">
        <v>46414</v>
      </c>
      <c r="J149" t="s">
        <v>16</v>
      </c>
      <c r="K149" t="s">
        <v>16</v>
      </c>
      <c r="L149" t="s">
        <v>16</v>
      </c>
      <c r="M149" t="s">
        <v>16</v>
      </c>
      <c r="N149" s="8">
        <v>8148</v>
      </c>
      <c r="O149" s="8">
        <v>6154</v>
      </c>
      <c r="P149" s="8">
        <v>238854</v>
      </c>
      <c r="Q149" s="8">
        <v>825282</v>
      </c>
      <c r="R149" s="8">
        <v>13802</v>
      </c>
      <c r="S149" s="8">
        <v>15554</v>
      </c>
      <c r="T149" s="8">
        <v>24973</v>
      </c>
    </row>
    <row r="150" spans="1:20">
      <c r="A150" s="1">
        <v>45523</v>
      </c>
      <c r="B150" s="8">
        <v>18770045</v>
      </c>
      <c r="C150" s="8">
        <v>7223656</v>
      </c>
      <c r="D150" s="8">
        <v>11546389</v>
      </c>
      <c r="E150" s="9">
        <f>nasdaq_aapl_short_volume[[#This Row],[total_short]]/nasdaq_aapl_short_volume[[#This Row],[total_reported]]</f>
        <v>0.3848502227884909</v>
      </c>
      <c r="F150" s="9">
        <f>nasdaq_aapl_short_volume[[#This Row],[total_long]]/nasdaq_aapl_short_volume[[#This Row],[total_reported]]</f>
        <v>0.6151497772115091</v>
      </c>
      <c r="G150" s="8">
        <v>5809221</v>
      </c>
      <c r="H150" s="9">
        <f>nasdaq_aapl_short_volume[[#This Row],[Off-Exchange]]/nasdaq_aapl_short_volume[[#This Row],[total_reported]]</f>
        <v>0.30949425001378528</v>
      </c>
      <c r="I150" s="8">
        <v>82127</v>
      </c>
      <c r="J150" t="s">
        <v>16</v>
      </c>
      <c r="K150" t="s">
        <v>16</v>
      </c>
      <c r="L150" t="s">
        <v>16</v>
      </c>
      <c r="M150" t="s">
        <v>16</v>
      </c>
      <c r="N150" s="8">
        <v>19038</v>
      </c>
      <c r="O150" s="8">
        <v>2838</v>
      </c>
      <c r="P150" s="8">
        <v>246299</v>
      </c>
      <c r="Q150" s="8">
        <v>975166</v>
      </c>
      <c r="R150" s="8">
        <v>23722</v>
      </c>
      <c r="S150" s="8">
        <v>32972</v>
      </c>
      <c r="T150" s="8">
        <v>32273</v>
      </c>
    </row>
    <row r="151" spans="1:20">
      <c r="A151" s="1">
        <v>45520</v>
      </c>
      <c r="B151" s="8">
        <v>19051977</v>
      </c>
      <c r="C151" s="8">
        <v>8064799</v>
      </c>
      <c r="D151" s="8">
        <v>10987178</v>
      </c>
      <c r="E151" s="9">
        <f>nasdaq_aapl_short_volume[[#This Row],[total_short]]/nasdaq_aapl_short_volume[[#This Row],[total_reported]]</f>
        <v>0.4233050984682587</v>
      </c>
      <c r="F151" s="9">
        <f>nasdaq_aapl_short_volume[[#This Row],[total_long]]/nasdaq_aapl_short_volume[[#This Row],[total_reported]]</f>
        <v>0.5766949015317413</v>
      </c>
      <c r="G151" s="8">
        <v>6257777</v>
      </c>
      <c r="H151" s="9">
        <f>nasdaq_aapl_short_volume[[#This Row],[Off-Exchange]]/nasdaq_aapl_short_volume[[#This Row],[total_reported]]</f>
        <v>0.32845814374014831</v>
      </c>
      <c r="I151" s="8">
        <v>72991</v>
      </c>
      <c r="J151" t="s">
        <v>16</v>
      </c>
      <c r="K151" t="s">
        <v>16</v>
      </c>
      <c r="L151" t="s">
        <v>16</v>
      </c>
      <c r="M151" t="s">
        <v>16</v>
      </c>
      <c r="N151" s="8">
        <v>19029</v>
      </c>
      <c r="O151" s="8">
        <v>8586</v>
      </c>
      <c r="P151" s="8">
        <v>363624</v>
      </c>
      <c r="Q151" s="8">
        <v>1268962</v>
      </c>
      <c r="R151" s="8">
        <v>21044</v>
      </c>
      <c r="S151" s="8">
        <v>12349</v>
      </c>
      <c r="T151" s="8">
        <v>40437</v>
      </c>
    </row>
    <row r="152" spans="1:20">
      <c r="A152" s="1">
        <v>45519</v>
      </c>
      <c r="B152" s="8">
        <v>18871574</v>
      </c>
      <c r="C152" s="8">
        <v>8017199</v>
      </c>
      <c r="D152" s="8">
        <v>10854375</v>
      </c>
      <c r="E152" s="9">
        <f>nasdaq_aapl_short_volume[[#This Row],[total_short]]/nasdaq_aapl_short_volume[[#This Row],[total_reported]]</f>
        <v>0.42482937565250256</v>
      </c>
      <c r="F152" s="9">
        <f>nasdaq_aapl_short_volume[[#This Row],[total_long]]/nasdaq_aapl_short_volume[[#This Row],[total_reported]]</f>
        <v>0.57517062434749744</v>
      </c>
      <c r="G152" s="8">
        <v>6338372</v>
      </c>
      <c r="H152" s="9">
        <f>nasdaq_aapl_short_volume[[#This Row],[Off-Exchange]]/nasdaq_aapl_short_volume[[#This Row],[total_reported]]</f>
        <v>0.33586875159432911</v>
      </c>
      <c r="I152" s="8">
        <v>58833</v>
      </c>
      <c r="J152" t="s">
        <v>16</v>
      </c>
      <c r="K152" t="s">
        <v>16</v>
      </c>
      <c r="L152" t="s">
        <v>16</v>
      </c>
      <c r="M152" t="s">
        <v>16</v>
      </c>
      <c r="N152" s="8">
        <v>32384</v>
      </c>
      <c r="O152" s="8">
        <v>15089</v>
      </c>
      <c r="P152" s="8">
        <v>308090</v>
      </c>
      <c r="Q152" s="8">
        <v>1149211</v>
      </c>
      <c r="R152" s="8">
        <v>74197</v>
      </c>
      <c r="S152" s="8">
        <v>13610</v>
      </c>
      <c r="T152" s="8">
        <v>27413</v>
      </c>
    </row>
    <row r="153" spans="1:20">
      <c r="A153" s="1">
        <v>45518</v>
      </c>
      <c r="B153" s="8">
        <v>17603243</v>
      </c>
      <c r="C153" s="8">
        <v>6917709</v>
      </c>
      <c r="D153" s="8">
        <v>10685534</v>
      </c>
      <c r="E153" s="9">
        <f>nasdaq_aapl_short_volume[[#This Row],[total_short]]/nasdaq_aapl_short_volume[[#This Row],[total_reported]]</f>
        <v>0.39297923683721231</v>
      </c>
      <c r="F153" s="9">
        <f>nasdaq_aapl_short_volume[[#This Row],[total_long]]/nasdaq_aapl_short_volume[[#This Row],[total_reported]]</f>
        <v>0.60702076316278764</v>
      </c>
      <c r="G153" s="8">
        <v>5363495</v>
      </c>
      <c r="H153" s="9">
        <f>nasdaq_aapl_short_volume[[#This Row],[Off-Exchange]]/nasdaq_aapl_short_volume[[#This Row],[total_reported]]</f>
        <v>0.30468789188446699</v>
      </c>
      <c r="I153" s="8">
        <v>47066</v>
      </c>
      <c r="J153" t="s">
        <v>16</v>
      </c>
      <c r="K153" t="s">
        <v>16</v>
      </c>
      <c r="L153" t="s">
        <v>16</v>
      </c>
      <c r="M153" t="s">
        <v>16</v>
      </c>
      <c r="N153" s="8">
        <v>14401</v>
      </c>
      <c r="O153" s="8">
        <v>7488</v>
      </c>
      <c r="P153" s="8">
        <v>306126</v>
      </c>
      <c r="Q153" s="8">
        <v>1118822</v>
      </c>
      <c r="R153" s="8">
        <v>13444</v>
      </c>
      <c r="S153" s="8">
        <v>8016</v>
      </c>
      <c r="T153" s="8">
        <v>38851</v>
      </c>
    </row>
    <row r="154" spans="1:20">
      <c r="A154" s="1">
        <v>45517</v>
      </c>
      <c r="B154" s="8">
        <v>18362272</v>
      </c>
      <c r="C154" s="8">
        <v>7333301</v>
      </c>
      <c r="D154" s="8">
        <v>11028971</v>
      </c>
      <c r="E154" s="9">
        <f>nasdaq_aapl_short_volume[[#This Row],[total_short]]/nasdaq_aapl_short_volume[[#This Row],[total_reported]]</f>
        <v>0.39936784511197743</v>
      </c>
      <c r="F154" s="9">
        <f>nasdaq_aapl_short_volume[[#This Row],[total_long]]/nasdaq_aapl_short_volume[[#This Row],[total_reported]]</f>
        <v>0.60063215488802257</v>
      </c>
      <c r="G154" s="8">
        <v>5873109</v>
      </c>
      <c r="H154" s="9">
        <f>nasdaq_aapl_short_volume[[#This Row],[Off-Exchange]]/nasdaq_aapl_short_volume[[#This Row],[total_reported]]</f>
        <v>0.31984653097394483</v>
      </c>
      <c r="I154" s="8">
        <v>51172</v>
      </c>
      <c r="J154" t="s">
        <v>16</v>
      </c>
      <c r="K154" t="s">
        <v>16</v>
      </c>
      <c r="L154" t="s">
        <v>16</v>
      </c>
      <c r="M154" t="s">
        <v>16</v>
      </c>
      <c r="N154" s="8">
        <v>15201</v>
      </c>
      <c r="O154" s="8">
        <v>10958</v>
      </c>
      <c r="P154" s="8">
        <v>326419</v>
      </c>
      <c r="Q154" s="8">
        <v>902660</v>
      </c>
      <c r="R154" s="8">
        <v>8936</v>
      </c>
      <c r="S154" s="8">
        <v>99283</v>
      </c>
      <c r="T154" s="8">
        <v>45563</v>
      </c>
    </row>
    <row r="155" spans="1:20">
      <c r="A155" s="1">
        <v>45516</v>
      </c>
      <c r="B155" s="8">
        <v>19021879</v>
      </c>
      <c r="C155" s="8">
        <v>9179695</v>
      </c>
      <c r="D155" s="8">
        <v>9842184</v>
      </c>
      <c r="E155" s="9">
        <f>nasdaq_aapl_short_volume[[#This Row],[total_short]]/nasdaq_aapl_short_volume[[#This Row],[total_reported]]</f>
        <v>0.48258613147523438</v>
      </c>
      <c r="F155" s="9">
        <f>nasdaq_aapl_short_volume[[#This Row],[total_long]]/nasdaq_aapl_short_volume[[#This Row],[total_reported]]</f>
        <v>0.51741386852476556</v>
      </c>
      <c r="G155" s="8">
        <v>7366021</v>
      </c>
      <c r="H155" s="9">
        <f>nasdaq_aapl_short_volume[[#This Row],[Off-Exchange]]/nasdaq_aapl_short_volume[[#This Row],[total_reported]]</f>
        <v>0.38723939943051894</v>
      </c>
      <c r="I155" s="8">
        <v>55392</v>
      </c>
      <c r="J155" t="s">
        <v>16</v>
      </c>
      <c r="K155" t="s">
        <v>16</v>
      </c>
      <c r="L155" t="s">
        <v>16</v>
      </c>
      <c r="M155" t="s">
        <v>16</v>
      </c>
      <c r="N155" s="8">
        <v>45695</v>
      </c>
      <c r="O155" s="8">
        <v>32071</v>
      </c>
      <c r="P155" s="8">
        <v>397630</v>
      </c>
      <c r="Q155" s="8">
        <v>1118864</v>
      </c>
      <c r="R155" s="8">
        <v>23642</v>
      </c>
      <c r="S155" s="8">
        <v>107132</v>
      </c>
      <c r="T155" s="8">
        <v>33248</v>
      </c>
    </row>
    <row r="156" spans="1:20">
      <c r="A156" s="1">
        <v>45513</v>
      </c>
      <c r="B156" s="8">
        <v>19652913</v>
      </c>
      <c r="C156" s="8">
        <v>8852892</v>
      </c>
      <c r="D156" s="8">
        <v>10800021</v>
      </c>
      <c r="E156" s="9">
        <f>nasdaq_aapl_short_volume[[#This Row],[total_short]]/nasdaq_aapl_short_volume[[#This Row],[total_reported]]</f>
        <v>0.45046207653796666</v>
      </c>
      <c r="F156" s="9">
        <f>nasdaq_aapl_short_volume[[#This Row],[total_long]]/nasdaq_aapl_short_volume[[#This Row],[total_reported]]</f>
        <v>0.54953792346203334</v>
      </c>
      <c r="G156" s="8">
        <v>7285005</v>
      </c>
      <c r="H156" s="9">
        <f>nasdaq_aapl_short_volume[[#This Row],[Off-Exchange]]/nasdaq_aapl_short_volume[[#This Row],[total_reported]]</f>
        <v>0.3706832162743508</v>
      </c>
      <c r="I156" s="8">
        <v>52069</v>
      </c>
      <c r="J156" t="s">
        <v>16</v>
      </c>
      <c r="K156" t="s">
        <v>16</v>
      </c>
      <c r="L156" t="s">
        <v>16</v>
      </c>
      <c r="M156" t="s">
        <v>16</v>
      </c>
      <c r="N156" s="8">
        <v>32726</v>
      </c>
      <c r="O156" s="8">
        <v>30151</v>
      </c>
      <c r="P156" s="8">
        <v>298212</v>
      </c>
      <c r="Q156" s="8">
        <v>1018399</v>
      </c>
      <c r="R156" s="8">
        <v>42784</v>
      </c>
      <c r="S156" s="8">
        <v>8975</v>
      </c>
      <c r="T156" s="8">
        <v>84571</v>
      </c>
    </row>
    <row r="157" spans="1:20">
      <c r="A157" s="1">
        <v>45512</v>
      </c>
      <c r="B157" s="8">
        <v>20851275</v>
      </c>
      <c r="C157" s="8">
        <v>9709721</v>
      </c>
      <c r="D157" s="8">
        <v>11141554</v>
      </c>
      <c r="E157" s="9">
        <f>nasdaq_aapl_short_volume[[#This Row],[total_short]]/nasdaq_aapl_short_volume[[#This Row],[total_reported]]</f>
        <v>0.46566557680525533</v>
      </c>
      <c r="F157" s="9">
        <f>nasdaq_aapl_short_volume[[#This Row],[total_long]]/nasdaq_aapl_short_volume[[#This Row],[total_reported]]</f>
        <v>0.53433442319474467</v>
      </c>
      <c r="G157" s="8">
        <v>7766162</v>
      </c>
      <c r="H157" s="9">
        <f>nasdaq_aapl_short_volume[[#This Row],[Off-Exchange]]/nasdaq_aapl_short_volume[[#This Row],[total_reported]]</f>
        <v>0.37245501773872342</v>
      </c>
      <c r="I157" s="8">
        <v>61378</v>
      </c>
      <c r="J157" t="s">
        <v>16</v>
      </c>
      <c r="K157" t="s">
        <v>16</v>
      </c>
      <c r="L157" t="s">
        <v>16</v>
      </c>
      <c r="M157" t="s">
        <v>16</v>
      </c>
      <c r="N157" s="8">
        <v>24168</v>
      </c>
      <c r="O157" s="8">
        <v>21542</v>
      </c>
      <c r="P157" s="8">
        <v>297550</v>
      </c>
      <c r="Q157" s="8">
        <v>1459116</v>
      </c>
      <c r="R157" s="8">
        <v>26338</v>
      </c>
      <c r="S157" s="8">
        <v>7028</v>
      </c>
      <c r="T157" s="8">
        <v>46439</v>
      </c>
    </row>
    <row r="158" spans="1:20">
      <c r="A158" s="1">
        <v>45511</v>
      </c>
      <c r="B158" s="8">
        <v>28353823</v>
      </c>
      <c r="C158" s="8">
        <v>14763578</v>
      </c>
      <c r="D158" s="8">
        <v>13590245</v>
      </c>
      <c r="E158" s="9">
        <f>nasdaq_aapl_short_volume[[#This Row],[total_short]]/nasdaq_aapl_short_volume[[#This Row],[total_reported]]</f>
        <v>0.52069091353218933</v>
      </c>
      <c r="F158" s="9">
        <f>nasdaq_aapl_short_volume[[#This Row],[total_long]]/nasdaq_aapl_short_volume[[#This Row],[total_reported]]</f>
        <v>0.47930908646781073</v>
      </c>
      <c r="G158" s="8">
        <v>11400734</v>
      </c>
      <c r="H158" s="9">
        <f>nasdaq_aapl_short_volume[[#This Row],[Off-Exchange]]/nasdaq_aapl_short_volume[[#This Row],[total_reported]]</f>
        <v>0.40208807115710637</v>
      </c>
      <c r="I158" s="8">
        <v>57990</v>
      </c>
      <c r="J158" t="s">
        <v>16</v>
      </c>
      <c r="K158" t="s">
        <v>16</v>
      </c>
      <c r="L158" t="s">
        <v>16</v>
      </c>
      <c r="M158" t="s">
        <v>16</v>
      </c>
      <c r="N158" s="8">
        <v>38688</v>
      </c>
      <c r="O158" s="8">
        <v>13270</v>
      </c>
      <c r="P158" s="8">
        <v>539843</v>
      </c>
      <c r="Q158" s="8">
        <v>2559800</v>
      </c>
      <c r="R158" s="8">
        <v>49329</v>
      </c>
      <c r="S158" s="8">
        <v>32961</v>
      </c>
      <c r="T158" s="8">
        <v>70963</v>
      </c>
    </row>
    <row r="159" spans="1:20">
      <c r="A159" s="1">
        <v>45510</v>
      </c>
      <c r="B159" s="8">
        <v>29984597</v>
      </c>
      <c r="C159" s="8">
        <v>10585415</v>
      </c>
      <c r="D159" s="8">
        <v>19399182</v>
      </c>
      <c r="E159" s="9">
        <f>nasdaq_aapl_short_volume[[#This Row],[total_short]]/nasdaq_aapl_short_volume[[#This Row],[total_reported]]</f>
        <v>0.35302842322676542</v>
      </c>
      <c r="F159" s="9">
        <f>nasdaq_aapl_short_volume[[#This Row],[total_long]]/nasdaq_aapl_short_volume[[#This Row],[total_reported]]</f>
        <v>0.64697157677323458</v>
      </c>
      <c r="G159" s="8">
        <v>8252648</v>
      </c>
      <c r="H159" s="9">
        <f>nasdaq_aapl_short_volume[[#This Row],[Off-Exchange]]/nasdaq_aapl_short_volume[[#This Row],[total_reported]]</f>
        <v>0.27522957870669396</v>
      </c>
      <c r="I159" s="8">
        <v>673048</v>
      </c>
      <c r="J159" t="s">
        <v>16</v>
      </c>
      <c r="K159" t="s">
        <v>16</v>
      </c>
      <c r="L159" t="s">
        <v>16</v>
      </c>
      <c r="M159" t="s">
        <v>16</v>
      </c>
      <c r="N159" s="8">
        <v>31857</v>
      </c>
      <c r="O159" s="8">
        <v>22113</v>
      </c>
      <c r="P159" s="8">
        <v>254902</v>
      </c>
      <c r="Q159" s="8">
        <v>1182920</v>
      </c>
      <c r="R159" s="8">
        <v>30703</v>
      </c>
      <c r="S159" s="8">
        <v>36569</v>
      </c>
      <c r="T159" s="8">
        <v>100655</v>
      </c>
    </row>
    <row r="160" spans="1:20">
      <c r="A160" s="1">
        <v>45509</v>
      </c>
      <c r="B160" s="8">
        <v>51521692</v>
      </c>
      <c r="C160" s="8">
        <v>20562663</v>
      </c>
      <c r="D160" s="8">
        <v>30959029</v>
      </c>
      <c r="E160" s="9">
        <f>nasdaq_aapl_short_volume[[#This Row],[total_short]]/nasdaq_aapl_short_volume[[#This Row],[total_reported]]</f>
        <v>0.39910690433070406</v>
      </c>
      <c r="F160" s="9">
        <f>nasdaq_aapl_short_volume[[#This Row],[total_long]]/nasdaq_aapl_short_volume[[#This Row],[total_reported]]</f>
        <v>0.60089309566929594</v>
      </c>
      <c r="G160" s="8">
        <v>13971293</v>
      </c>
      <c r="H160" s="9">
        <f>nasdaq_aapl_short_volume[[#This Row],[Off-Exchange]]/nasdaq_aapl_short_volume[[#This Row],[total_reported]]</f>
        <v>0.27117302358781231</v>
      </c>
      <c r="I160" s="8">
        <v>1715214</v>
      </c>
      <c r="J160" t="s">
        <v>16</v>
      </c>
      <c r="K160" t="s">
        <v>16</v>
      </c>
      <c r="L160" t="s">
        <v>16</v>
      </c>
      <c r="M160" t="s">
        <v>16</v>
      </c>
      <c r="N160" s="8">
        <v>181160</v>
      </c>
      <c r="O160" s="8">
        <v>44964</v>
      </c>
      <c r="P160" s="8">
        <v>787601</v>
      </c>
      <c r="Q160" s="8">
        <v>3364534</v>
      </c>
      <c r="R160" s="8">
        <v>133451</v>
      </c>
      <c r="S160" s="8">
        <v>93169</v>
      </c>
      <c r="T160" s="8">
        <v>271277</v>
      </c>
    </row>
    <row r="161" spans="1:20">
      <c r="A161" s="1">
        <v>45506</v>
      </c>
      <c r="B161" s="8">
        <v>50499510</v>
      </c>
      <c r="C161" s="8">
        <v>22137709</v>
      </c>
      <c r="D161" s="8">
        <v>28361801</v>
      </c>
      <c r="E161" s="9">
        <f>nasdaq_aapl_short_volume[[#This Row],[total_short]]/nasdaq_aapl_short_volume[[#This Row],[total_reported]]</f>
        <v>0.43837472878449713</v>
      </c>
      <c r="F161" s="9">
        <f>nasdaq_aapl_short_volume[[#This Row],[total_long]]/nasdaq_aapl_short_volume[[#This Row],[total_reported]]</f>
        <v>0.56162527121550287</v>
      </c>
      <c r="G161" s="8">
        <v>17503466</v>
      </c>
      <c r="H161" s="9">
        <f>nasdaq_aapl_short_volume[[#This Row],[Off-Exchange]]/nasdaq_aapl_short_volume[[#This Row],[total_reported]]</f>
        <v>0.34660665024274495</v>
      </c>
      <c r="I161" s="8">
        <v>99154</v>
      </c>
      <c r="J161" t="s">
        <v>16</v>
      </c>
      <c r="K161" t="s">
        <v>16</v>
      </c>
      <c r="L161" t="s">
        <v>16</v>
      </c>
      <c r="M161" t="s">
        <v>16</v>
      </c>
      <c r="N161" s="8">
        <v>73580</v>
      </c>
      <c r="O161" s="8">
        <v>56498</v>
      </c>
      <c r="P161" s="8">
        <v>784596</v>
      </c>
      <c r="Q161" s="8">
        <v>3372683</v>
      </c>
      <c r="R161" s="8">
        <v>29071</v>
      </c>
      <c r="S161" s="8">
        <v>169012</v>
      </c>
      <c r="T161" s="8">
        <v>49649</v>
      </c>
    </row>
    <row r="162" spans="1:20">
      <c r="A162" s="1">
        <v>45505</v>
      </c>
      <c r="B162" s="8">
        <v>25158176</v>
      </c>
      <c r="C162" s="8">
        <v>10148995</v>
      </c>
      <c r="D162" s="8">
        <v>15009181</v>
      </c>
      <c r="E162" s="9">
        <f>nasdaq_aapl_short_volume[[#This Row],[total_short]]/nasdaq_aapl_short_volume[[#This Row],[total_reported]]</f>
        <v>0.40340742508518901</v>
      </c>
      <c r="F162" s="9">
        <f>nasdaq_aapl_short_volume[[#This Row],[total_long]]/nasdaq_aapl_short_volume[[#This Row],[total_reported]]</f>
        <v>0.59659257491481099</v>
      </c>
      <c r="G162" s="8">
        <v>8129798</v>
      </c>
      <c r="H162" s="9">
        <f>nasdaq_aapl_short_volume[[#This Row],[Off-Exchange]]/nasdaq_aapl_short_volume[[#This Row],[total_reported]]</f>
        <v>0.32314735376682319</v>
      </c>
      <c r="I162" s="8">
        <v>81877</v>
      </c>
      <c r="J162" t="s">
        <v>16</v>
      </c>
      <c r="K162" t="s">
        <v>16</v>
      </c>
      <c r="L162" t="s">
        <v>16</v>
      </c>
      <c r="M162" t="s">
        <v>16</v>
      </c>
      <c r="N162" s="8">
        <v>8007</v>
      </c>
      <c r="O162" s="8">
        <v>55163</v>
      </c>
      <c r="P162" s="8">
        <v>171845</v>
      </c>
      <c r="Q162" s="8">
        <v>1631981</v>
      </c>
      <c r="R162" s="8">
        <v>6549</v>
      </c>
      <c r="S162" s="8">
        <v>19823</v>
      </c>
      <c r="T162" s="8">
        <v>43952</v>
      </c>
    </row>
    <row r="163" spans="1:20">
      <c r="A163" s="1">
        <v>45504</v>
      </c>
      <c r="B163" s="8">
        <v>18944578</v>
      </c>
      <c r="C163" s="8">
        <v>8142035</v>
      </c>
      <c r="D163" s="8">
        <v>10802543</v>
      </c>
      <c r="E163" s="9">
        <f>nasdaq_aapl_short_volume[[#This Row],[total_short]]/nasdaq_aapl_short_volume[[#This Row],[total_reported]]</f>
        <v>0.42978180881094319</v>
      </c>
      <c r="F163" s="9">
        <f>nasdaq_aapl_short_volume[[#This Row],[total_long]]/nasdaq_aapl_short_volume[[#This Row],[total_reported]]</f>
        <v>0.57021819118905681</v>
      </c>
      <c r="G163" s="8">
        <v>5834173</v>
      </c>
      <c r="H163" s="9">
        <f>nasdaq_aapl_short_volume[[#This Row],[Off-Exchange]]/nasdaq_aapl_short_volume[[#This Row],[total_reported]]</f>
        <v>0.30796004007056793</v>
      </c>
      <c r="I163" s="8">
        <v>100767</v>
      </c>
      <c r="J163" t="s">
        <v>16</v>
      </c>
      <c r="K163" t="s">
        <v>16</v>
      </c>
      <c r="L163" t="s">
        <v>16</v>
      </c>
      <c r="M163" t="s">
        <v>16</v>
      </c>
      <c r="N163" s="8">
        <v>14255</v>
      </c>
      <c r="O163" s="8">
        <v>44517</v>
      </c>
      <c r="P163" s="8">
        <v>502099</v>
      </c>
      <c r="Q163" s="8">
        <v>1545987</v>
      </c>
      <c r="R163" s="8">
        <v>9509</v>
      </c>
      <c r="S163" s="8">
        <v>16302</v>
      </c>
      <c r="T163" s="8">
        <v>74426</v>
      </c>
    </row>
    <row r="164" spans="1:20">
      <c r="A164" s="1">
        <v>45503</v>
      </c>
      <c r="B164" s="8">
        <v>18173649</v>
      </c>
      <c r="C164" s="8">
        <v>7077445</v>
      </c>
      <c r="D164" s="8">
        <v>11096204</v>
      </c>
      <c r="E164" s="9">
        <f>nasdaq_aapl_short_volume[[#This Row],[total_short]]/nasdaq_aapl_short_volume[[#This Row],[total_reported]]</f>
        <v>0.38943444984548781</v>
      </c>
      <c r="F164" s="9">
        <f>nasdaq_aapl_short_volume[[#This Row],[total_long]]/nasdaq_aapl_short_volume[[#This Row],[total_reported]]</f>
        <v>0.61056555015451219</v>
      </c>
      <c r="G164" s="8">
        <v>5735802</v>
      </c>
      <c r="H164" s="9">
        <f>nasdaq_aapl_short_volume[[#This Row],[Off-Exchange]]/nasdaq_aapl_short_volume[[#This Row],[total_reported]]</f>
        <v>0.31561091556241677</v>
      </c>
      <c r="I164" s="8">
        <v>51252</v>
      </c>
      <c r="J164" t="s">
        <v>16</v>
      </c>
      <c r="K164" t="s">
        <v>16</v>
      </c>
      <c r="L164" t="s">
        <v>16</v>
      </c>
      <c r="M164" t="s">
        <v>16</v>
      </c>
      <c r="N164" s="8">
        <v>4822</v>
      </c>
      <c r="O164" s="8">
        <v>17762</v>
      </c>
      <c r="P164" s="8">
        <v>336021</v>
      </c>
      <c r="Q164" s="8">
        <v>842450</v>
      </c>
      <c r="R164" s="8">
        <v>8196</v>
      </c>
      <c r="S164" s="8">
        <v>47884</v>
      </c>
      <c r="T164" s="8">
        <v>33256</v>
      </c>
    </row>
    <row r="165" spans="1:20">
      <c r="A165" s="1">
        <v>45502</v>
      </c>
      <c r="B165" s="8">
        <v>18070379</v>
      </c>
      <c r="C165" s="8">
        <v>6966982</v>
      </c>
      <c r="D165" s="8">
        <v>11103397</v>
      </c>
      <c r="E165" s="9">
        <f>nasdaq_aapl_short_volume[[#This Row],[total_short]]/nasdaq_aapl_short_volume[[#This Row],[total_reported]]</f>
        <v>0.38554708786130054</v>
      </c>
      <c r="F165" s="9">
        <f>nasdaq_aapl_short_volume[[#This Row],[total_long]]/nasdaq_aapl_short_volume[[#This Row],[total_reported]]</f>
        <v>0.61445291213869946</v>
      </c>
      <c r="G165" s="8">
        <v>5566903</v>
      </c>
      <c r="H165" s="9">
        <f>nasdaq_aapl_short_volume[[#This Row],[Off-Exchange]]/nasdaq_aapl_short_volume[[#This Row],[total_reported]]</f>
        <v>0.30806786066855596</v>
      </c>
      <c r="I165" s="8">
        <v>111584</v>
      </c>
      <c r="J165" t="s">
        <v>16</v>
      </c>
      <c r="K165" t="s">
        <v>16</v>
      </c>
      <c r="L165" t="s">
        <v>16</v>
      </c>
      <c r="M165" t="s">
        <v>16</v>
      </c>
      <c r="N165" s="8">
        <v>18034</v>
      </c>
      <c r="O165" s="8">
        <v>16704</v>
      </c>
      <c r="P165" s="8">
        <v>245644</v>
      </c>
      <c r="Q165" s="8">
        <v>912866</v>
      </c>
      <c r="R165" s="8">
        <v>12569</v>
      </c>
      <c r="S165" s="8">
        <v>31621</v>
      </c>
      <c r="T165" s="8">
        <v>51057</v>
      </c>
    </row>
    <row r="166" spans="1:20">
      <c r="A166" s="1">
        <v>45499</v>
      </c>
      <c r="B166" s="8">
        <v>19335177</v>
      </c>
      <c r="C166" s="8">
        <v>6299223</v>
      </c>
      <c r="D166" s="8">
        <v>13035954</v>
      </c>
      <c r="E166" s="9">
        <f>nasdaq_aapl_short_volume[[#This Row],[total_short]]/nasdaq_aapl_short_volume[[#This Row],[total_reported]]</f>
        <v>0.32579081122453651</v>
      </c>
      <c r="F166" s="9">
        <f>nasdaq_aapl_short_volume[[#This Row],[total_long]]/nasdaq_aapl_short_volume[[#This Row],[total_reported]]</f>
        <v>0.67420918877546354</v>
      </c>
      <c r="G166" s="8">
        <v>4884627</v>
      </c>
      <c r="H166" s="9">
        <f>nasdaq_aapl_short_volume[[#This Row],[Off-Exchange]]/nasdaq_aapl_short_volume[[#This Row],[total_reported]]</f>
        <v>0.25262902946272486</v>
      </c>
      <c r="I166" s="8">
        <v>36913</v>
      </c>
      <c r="J166" t="s">
        <v>16</v>
      </c>
      <c r="K166" t="s">
        <v>16</v>
      </c>
      <c r="L166" t="s">
        <v>16</v>
      </c>
      <c r="M166" t="s">
        <v>16</v>
      </c>
      <c r="N166" s="8">
        <v>9232</v>
      </c>
      <c r="O166" s="8">
        <v>24584</v>
      </c>
      <c r="P166" s="8">
        <v>188076</v>
      </c>
      <c r="Q166" s="8">
        <v>1050708</v>
      </c>
      <c r="R166" s="8">
        <v>5786</v>
      </c>
      <c r="S166" s="8">
        <v>35552</v>
      </c>
      <c r="T166" s="8">
        <v>63745</v>
      </c>
    </row>
    <row r="167" spans="1:20">
      <c r="A167" s="1">
        <v>45498</v>
      </c>
      <c r="B167" s="8">
        <v>23373541</v>
      </c>
      <c r="C167" s="8">
        <v>7936364</v>
      </c>
      <c r="D167" s="8">
        <v>15437177</v>
      </c>
      <c r="E167" s="9">
        <f>nasdaq_aapl_short_volume[[#This Row],[total_short]]/nasdaq_aapl_short_volume[[#This Row],[total_reported]]</f>
        <v>0.33954478698798785</v>
      </c>
      <c r="F167" s="9">
        <f>nasdaq_aapl_short_volume[[#This Row],[total_long]]/nasdaq_aapl_short_volume[[#This Row],[total_reported]]</f>
        <v>0.66045521301201215</v>
      </c>
      <c r="G167" s="8">
        <v>5742873</v>
      </c>
      <c r="H167" s="9">
        <f>nasdaq_aapl_short_volume[[#This Row],[Off-Exchange]]/nasdaq_aapl_short_volume[[#This Row],[total_reported]]</f>
        <v>0.2456997422855185</v>
      </c>
      <c r="I167" s="8">
        <v>130034</v>
      </c>
      <c r="J167" t="s">
        <v>16</v>
      </c>
      <c r="K167" t="s">
        <v>16</v>
      </c>
      <c r="L167" t="s">
        <v>16</v>
      </c>
      <c r="M167" t="s">
        <v>16</v>
      </c>
      <c r="N167" s="8">
        <v>23290</v>
      </c>
      <c r="O167" s="8">
        <v>40008</v>
      </c>
      <c r="P167" s="8">
        <v>331674</v>
      </c>
      <c r="Q167" s="8">
        <v>1565071</v>
      </c>
      <c r="R167" s="8">
        <v>21649</v>
      </c>
      <c r="S167" s="8">
        <v>11688</v>
      </c>
      <c r="T167" s="8">
        <v>70077</v>
      </c>
    </row>
    <row r="168" spans="1:20">
      <c r="A168" s="1">
        <v>45497</v>
      </c>
      <c r="B168" s="8">
        <v>26631784</v>
      </c>
      <c r="C168" s="8">
        <v>9541803</v>
      </c>
      <c r="D168" s="8">
        <v>17089981</v>
      </c>
      <c r="E168" s="9">
        <f>nasdaq_aapl_short_volume[[#This Row],[total_short]]/nasdaq_aapl_short_volume[[#This Row],[total_reported]]</f>
        <v>0.35828628679175228</v>
      </c>
      <c r="F168" s="9">
        <f>nasdaq_aapl_short_volume[[#This Row],[total_long]]/nasdaq_aapl_short_volume[[#This Row],[total_reported]]</f>
        <v>0.64171371320824766</v>
      </c>
      <c r="G168" s="8">
        <v>7155977</v>
      </c>
      <c r="H168" s="9">
        <f>nasdaq_aapl_short_volume[[#This Row],[Off-Exchange]]/nasdaq_aapl_short_volume[[#This Row],[total_reported]]</f>
        <v>0.26870062478728424</v>
      </c>
      <c r="I168" s="8">
        <v>107365</v>
      </c>
      <c r="J168" t="s">
        <v>16</v>
      </c>
      <c r="K168" t="s">
        <v>16</v>
      </c>
      <c r="L168" t="s">
        <v>16</v>
      </c>
      <c r="M168" t="s">
        <v>16</v>
      </c>
      <c r="N168" s="8">
        <v>11113</v>
      </c>
      <c r="O168" s="8">
        <v>39916</v>
      </c>
      <c r="P168" s="8">
        <v>463549</v>
      </c>
      <c r="Q168" s="8">
        <v>1668252</v>
      </c>
      <c r="R168" s="8">
        <v>10417</v>
      </c>
      <c r="S168" s="8">
        <v>41715</v>
      </c>
      <c r="T168" s="8">
        <v>43499</v>
      </c>
    </row>
    <row r="169" spans="1:20">
      <c r="A169" s="1">
        <v>45496</v>
      </c>
      <c r="B169" s="8">
        <v>17746508</v>
      </c>
      <c r="C169" s="8">
        <v>6224671</v>
      </c>
      <c r="D169" s="8">
        <v>11521837</v>
      </c>
      <c r="E169" s="9">
        <f>nasdaq_aapl_short_volume[[#This Row],[total_short]]/nasdaq_aapl_short_volume[[#This Row],[total_reported]]</f>
        <v>0.3507546949518181</v>
      </c>
      <c r="F169" s="9">
        <f>nasdaq_aapl_short_volume[[#This Row],[total_long]]/nasdaq_aapl_short_volume[[#This Row],[total_reported]]</f>
        <v>0.6492453050481819</v>
      </c>
      <c r="G169" s="8">
        <v>5080809</v>
      </c>
      <c r="H169" s="9">
        <f>nasdaq_aapl_short_volume[[#This Row],[Off-Exchange]]/nasdaq_aapl_short_volume[[#This Row],[total_reported]]</f>
        <v>0.28629908486785116</v>
      </c>
      <c r="I169" s="8">
        <v>125731</v>
      </c>
      <c r="J169" t="s">
        <v>16</v>
      </c>
      <c r="K169" t="s">
        <v>16</v>
      </c>
      <c r="L169" t="s">
        <v>16</v>
      </c>
      <c r="M169" t="s">
        <v>16</v>
      </c>
      <c r="N169" s="8">
        <v>5101</v>
      </c>
      <c r="O169" s="8">
        <v>13015</v>
      </c>
      <c r="P169" s="8">
        <v>181521</v>
      </c>
      <c r="Q169" s="8">
        <v>736894</v>
      </c>
      <c r="R169" s="8">
        <v>8599</v>
      </c>
      <c r="S169" s="8">
        <v>30757</v>
      </c>
      <c r="T169" s="8">
        <v>42244</v>
      </c>
    </row>
    <row r="170" spans="1:20">
      <c r="A170" s="1">
        <v>45495</v>
      </c>
      <c r="B170" s="8">
        <v>21460205</v>
      </c>
      <c r="C170" s="8">
        <v>7258140</v>
      </c>
      <c r="D170" s="8">
        <v>14202065</v>
      </c>
      <c r="E170" s="9">
        <f>nasdaq_aapl_short_volume[[#This Row],[total_short]]/nasdaq_aapl_short_volume[[#This Row],[total_reported]]</f>
        <v>0.33821391734142336</v>
      </c>
      <c r="F170" s="9">
        <f>nasdaq_aapl_short_volume[[#This Row],[total_long]]/nasdaq_aapl_short_volume[[#This Row],[total_reported]]</f>
        <v>0.66178608265857664</v>
      </c>
      <c r="G170" s="8">
        <v>5926286</v>
      </c>
      <c r="H170" s="9">
        <f>nasdaq_aapl_short_volume[[#This Row],[Off-Exchange]]/nasdaq_aapl_short_volume[[#This Row],[total_reported]]</f>
        <v>0.2761523480320901</v>
      </c>
      <c r="I170" s="8">
        <v>56020</v>
      </c>
      <c r="J170" t="s">
        <v>16</v>
      </c>
      <c r="K170" t="s">
        <v>16</v>
      </c>
      <c r="L170" t="s">
        <v>16</v>
      </c>
      <c r="M170" t="s">
        <v>16</v>
      </c>
      <c r="N170" s="8">
        <v>3888</v>
      </c>
      <c r="O170" s="8">
        <v>15052</v>
      </c>
      <c r="P170" s="8">
        <v>216931</v>
      </c>
      <c r="Q170" s="8">
        <v>975412</v>
      </c>
      <c r="R170" s="8">
        <v>6594</v>
      </c>
      <c r="S170" s="8">
        <v>18365</v>
      </c>
      <c r="T170" s="8">
        <v>39592</v>
      </c>
    </row>
    <row r="171" spans="1:20">
      <c r="A171" s="1">
        <v>45492</v>
      </c>
      <c r="B171" s="8">
        <v>21043355</v>
      </c>
      <c r="C171" s="8">
        <v>11541140</v>
      </c>
      <c r="D171" s="8">
        <v>9502215</v>
      </c>
      <c r="E171" s="9">
        <f>nasdaq_aapl_short_volume[[#This Row],[total_short]]/nasdaq_aapl_short_volume[[#This Row],[total_reported]]</f>
        <v>0.54844581579315654</v>
      </c>
      <c r="F171" s="9">
        <f>nasdaq_aapl_short_volume[[#This Row],[total_long]]/nasdaq_aapl_short_volume[[#This Row],[total_reported]]</f>
        <v>0.45155418420684346</v>
      </c>
      <c r="G171" s="8">
        <v>9494772</v>
      </c>
      <c r="H171" s="9">
        <f>nasdaq_aapl_short_volume[[#This Row],[Off-Exchange]]/nasdaq_aapl_short_volume[[#This Row],[total_reported]]</f>
        <v>0.45120048585408551</v>
      </c>
      <c r="I171" s="8">
        <v>82798</v>
      </c>
      <c r="J171" t="s">
        <v>16</v>
      </c>
      <c r="K171" t="s">
        <v>16</v>
      </c>
      <c r="L171" t="s">
        <v>16</v>
      </c>
      <c r="M171" t="s">
        <v>16</v>
      </c>
      <c r="N171" s="8">
        <v>16038</v>
      </c>
      <c r="O171" s="8">
        <v>38534</v>
      </c>
      <c r="P171" s="8">
        <v>350484</v>
      </c>
      <c r="Q171" s="8">
        <v>1440513</v>
      </c>
      <c r="R171" s="8">
        <v>9781</v>
      </c>
      <c r="S171" s="8">
        <v>53005</v>
      </c>
      <c r="T171" s="8">
        <v>55215</v>
      </c>
    </row>
    <row r="172" spans="1:20">
      <c r="A172" s="1">
        <v>45491</v>
      </c>
      <c r="B172" s="8">
        <v>30895001</v>
      </c>
      <c r="C172" s="8">
        <v>14366190</v>
      </c>
      <c r="D172" s="8">
        <v>16528811</v>
      </c>
      <c r="E172" s="9">
        <f>nasdaq_aapl_short_volume[[#This Row],[total_short]]/nasdaq_aapl_short_volume[[#This Row],[total_reported]]</f>
        <v>0.46500047046446125</v>
      </c>
      <c r="F172" s="9">
        <f>nasdaq_aapl_short_volume[[#This Row],[total_long]]/nasdaq_aapl_short_volume[[#This Row],[total_reported]]</f>
        <v>0.53499952953553875</v>
      </c>
      <c r="G172" s="8">
        <v>11403931</v>
      </c>
      <c r="H172" s="9">
        <f>nasdaq_aapl_short_volume[[#This Row],[Off-Exchange]]/nasdaq_aapl_short_volume[[#This Row],[total_reported]]</f>
        <v>0.36911897170678193</v>
      </c>
      <c r="I172" s="8">
        <v>60559</v>
      </c>
      <c r="J172" t="s">
        <v>16</v>
      </c>
      <c r="K172" t="s">
        <v>16</v>
      </c>
      <c r="L172" t="s">
        <v>16</v>
      </c>
      <c r="M172" t="s">
        <v>16</v>
      </c>
      <c r="N172" s="8">
        <v>14478</v>
      </c>
      <c r="O172" s="8">
        <v>42909</v>
      </c>
      <c r="P172" s="8">
        <v>528058</v>
      </c>
      <c r="Q172" s="8">
        <v>2207546</v>
      </c>
      <c r="R172" s="8">
        <v>6404</v>
      </c>
      <c r="S172" s="8">
        <v>19188</v>
      </c>
      <c r="T172" s="8">
        <v>83117</v>
      </c>
    </row>
    <row r="173" spans="1:20">
      <c r="A173" s="1">
        <v>45490</v>
      </c>
      <c r="B173" s="8">
        <v>26041410</v>
      </c>
      <c r="C173" s="8">
        <v>11659707</v>
      </c>
      <c r="D173" s="8">
        <v>14381703</v>
      </c>
      <c r="E173" s="9">
        <f>nasdaq_aapl_short_volume[[#This Row],[total_short]]/nasdaq_aapl_short_volume[[#This Row],[total_reported]]</f>
        <v>0.44773716169746569</v>
      </c>
      <c r="F173" s="9">
        <f>nasdaq_aapl_short_volume[[#This Row],[total_long]]/nasdaq_aapl_short_volume[[#This Row],[total_reported]]</f>
        <v>0.55226283830253431</v>
      </c>
      <c r="G173" s="8">
        <v>9196729</v>
      </c>
      <c r="H173" s="9">
        <f>nasdaq_aapl_short_volume[[#This Row],[Off-Exchange]]/nasdaq_aapl_short_volume[[#This Row],[total_reported]]</f>
        <v>0.35315787432400936</v>
      </c>
      <c r="I173" s="8">
        <v>74153</v>
      </c>
      <c r="J173" t="s">
        <v>16</v>
      </c>
      <c r="K173" t="s">
        <v>16</v>
      </c>
      <c r="L173" t="s">
        <v>16</v>
      </c>
      <c r="M173" t="s">
        <v>16</v>
      </c>
      <c r="N173" s="8">
        <v>11928</v>
      </c>
      <c r="O173" s="8">
        <v>46062</v>
      </c>
      <c r="P173" s="8">
        <v>503996</v>
      </c>
      <c r="Q173" s="8">
        <v>1739635</v>
      </c>
      <c r="R173" s="8">
        <v>3707</v>
      </c>
      <c r="S173" s="8">
        <v>40858</v>
      </c>
      <c r="T173" s="8">
        <v>42639</v>
      </c>
    </row>
    <row r="174" spans="1:20">
      <c r="A174" s="1">
        <v>45489</v>
      </c>
      <c r="B174" s="8">
        <v>22335665</v>
      </c>
      <c r="C174" s="8">
        <v>11856104</v>
      </c>
      <c r="D174" s="8">
        <v>10479561</v>
      </c>
      <c r="E174" s="9">
        <f>nasdaq_aapl_short_volume[[#This Row],[total_short]]/nasdaq_aapl_short_volume[[#This Row],[total_reported]]</f>
        <v>0.53081490969711442</v>
      </c>
      <c r="F174" s="9">
        <f>nasdaq_aapl_short_volume[[#This Row],[total_long]]/nasdaq_aapl_short_volume[[#This Row],[total_reported]]</f>
        <v>0.46918509030288552</v>
      </c>
      <c r="G174" s="8">
        <v>10141395</v>
      </c>
      <c r="H174" s="9">
        <f>nasdaq_aapl_short_volume[[#This Row],[Off-Exchange]]/nasdaq_aapl_short_volume[[#This Row],[total_reported]]</f>
        <v>0.45404490978889595</v>
      </c>
      <c r="I174" s="8">
        <v>65857</v>
      </c>
      <c r="J174" t="s">
        <v>16</v>
      </c>
      <c r="K174" t="s">
        <v>16</v>
      </c>
      <c r="L174" t="s">
        <v>16</v>
      </c>
      <c r="M174" t="s">
        <v>16</v>
      </c>
      <c r="N174" s="8">
        <v>5602</v>
      </c>
      <c r="O174" s="8">
        <v>25797</v>
      </c>
      <c r="P174" s="8">
        <v>239269</v>
      </c>
      <c r="Q174" s="8">
        <v>1326579</v>
      </c>
      <c r="R174" s="8">
        <v>11226</v>
      </c>
      <c r="S174" s="8">
        <v>15422</v>
      </c>
      <c r="T174" s="8">
        <v>24957</v>
      </c>
    </row>
    <row r="175" spans="1:20">
      <c r="A175" s="1">
        <v>45488</v>
      </c>
      <c r="B175" s="8">
        <v>29489394</v>
      </c>
      <c r="C175" s="8">
        <v>13780853</v>
      </c>
      <c r="D175" s="8">
        <v>15708541</v>
      </c>
      <c r="E175" s="9">
        <f>nasdaq_aapl_short_volume[[#This Row],[total_short]]/nasdaq_aapl_short_volume[[#This Row],[total_reported]]</f>
        <v>0.46731557115076694</v>
      </c>
      <c r="F175" s="9">
        <f>nasdaq_aapl_short_volume[[#This Row],[total_long]]/nasdaq_aapl_short_volume[[#This Row],[total_reported]]</f>
        <v>0.53268442884923306</v>
      </c>
      <c r="G175" s="8">
        <v>11262740</v>
      </c>
      <c r="H175" s="9">
        <f>nasdaq_aapl_short_volume[[#This Row],[Off-Exchange]]/nasdaq_aapl_short_volume[[#This Row],[total_reported]]</f>
        <v>0.38192510839659843</v>
      </c>
      <c r="I175" s="8">
        <v>67464</v>
      </c>
      <c r="J175" t="s">
        <v>16</v>
      </c>
      <c r="K175" t="s">
        <v>16</v>
      </c>
      <c r="L175" t="s">
        <v>16</v>
      </c>
      <c r="M175" t="s">
        <v>16</v>
      </c>
      <c r="N175" s="8">
        <v>27674</v>
      </c>
      <c r="O175" s="8">
        <v>27603</v>
      </c>
      <c r="P175" s="8">
        <v>391388</v>
      </c>
      <c r="Q175" s="8">
        <v>1878643</v>
      </c>
      <c r="R175" s="8">
        <v>26587</v>
      </c>
      <c r="S175" s="8">
        <v>56451</v>
      </c>
      <c r="T175" s="8">
        <v>42303</v>
      </c>
    </row>
    <row r="176" spans="1:20">
      <c r="A176" s="1">
        <v>45485</v>
      </c>
      <c r="B176" s="8">
        <v>25144187</v>
      </c>
      <c r="C176" s="8">
        <v>10295139</v>
      </c>
      <c r="D176" s="8">
        <v>14849048</v>
      </c>
      <c r="E176" s="9">
        <f>nasdaq_aapl_short_volume[[#This Row],[total_short]]/nasdaq_aapl_short_volume[[#This Row],[total_reported]]</f>
        <v>0.40944409934590448</v>
      </c>
      <c r="F176" s="9">
        <f>nasdaq_aapl_short_volume[[#This Row],[total_long]]/nasdaq_aapl_short_volume[[#This Row],[total_reported]]</f>
        <v>0.59055590065409547</v>
      </c>
      <c r="G176" s="8">
        <v>8210547</v>
      </c>
      <c r="H176" s="9">
        <f>nasdaq_aapl_short_volume[[#This Row],[Off-Exchange]]/nasdaq_aapl_short_volume[[#This Row],[total_reported]]</f>
        <v>0.32653857529774177</v>
      </c>
      <c r="I176" s="8">
        <v>73938</v>
      </c>
      <c r="J176" t="s">
        <v>16</v>
      </c>
      <c r="K176" t="s">
        <v>16</v>
      </c>
      <c r="L176" t="s">
        <v>16</v>
      </c>
      <c r="M176" t="s">
        <v>16</v>
      </c>
      <c r="N176" s="8">
        <v>21311</v>
      </c>
      <c r="O176" s="8">
        <v>17028</v>
      </c>
      <c r="P176" s="8">
        <v>418719</v>
      </c>
      <c r="Q176" s="8">
        <v>1484072</v>
      </c>
      <c r="R176" s="8">
        <v>7022</v>
      </c>
      <c r="S176" s="8">
        <v>25445</v>
      </c>
      <c r="T176" s="8">
        <v>37057</v>
      </c>
    </row>
    <row r="177" spans="1:20">
      <c r="A177" s="1">
        <v>45484</v>
      </c>
      <c r="B177" s="8">
        <v>29869294</v>
      </c>
      <c r="C177" s="8">
        <v>12500940</v>
      </c>
      <c r="D177" s="8">
        <v>17368354</v>
      </c>
      <c r="E177" s="9">
        <f>nasdaq_aapl_short_volume[[#This Row],[total_short]]/nasdaq_aapl_short_volume[[#This Row],[total_reported]]</f>
        <v>0.41852144212045989</v>
      </c>
      <c r="F177" s="9">
        <f>nasdaq_aapl_short_volume[[#This Row],[total_long]]/nasdaq_aapl_short_volume[[#This Row],[total_reported]]</f>
        <v>0.58147855787954006</v>
      </c>
      <c r="G177" s="8">
        <v>9489053</v>
      </c>
      <c r="H177" s="9">
        <f>nasdaq_aapl_short_volume[[#This Row],[Off-Exchange]]/nasdaq_aapl_short_volume[[#This Row],[total_reported]]</f>
        <v>0.31768588169509465</v>
      </c>
      <c r="I177" s="8">
        <v>114636</v>
      </c>
      <c r="J177" t="s">
        <v>16</v>
      </c>
      <c r="K177" t="s">
        <v>16</v>
      </c>
      <c r="L177" t="s">
        <v>16</v>
      </c>
      <c r="M177" t="s">
        <v>16</v>
      </c>
      <c r="N177" s="8">
        <v>10768</v>
      </c>
      <c r="O177" s="8">
        <v>25875</v>
      </c>
      <c r="P177" s="8">
        <v>532462</v>
      </c>
      <c r="Q177" s="8">
        <v>2235395</v>
      </c>
      <c r="R177" s="8">
        <v>6452</v>
      </c>
      <c r="S177" s="8">
        <v>21648</v>
      </c>
      <c r="T177" s="8">
        <v>64651</v>
      </c>
    </row>
    <row r="178" spans="1:20">
      <c r="A178" s="1">
        <v>45483</v>
      </c>
      <c r="B178" s="8">
        <v>30801129</v>
      </c>
      <c r="C178" s="8">
        <v>17337791</v>
      </c>
      <c r="D178" s="8">
        <v>13463338</v>
      </c>
      <c r="E178" s="9">
        <f>nasdaq_aapl_short_volume[[#This Row],[total_short]]/nasdaq_aapl_short_volume[[#This Row],[total_reported]]</f>
        <v>0.56289465882890199</v>
      </c>
      <c r="F178" s="9">
        <f>nasdaq_aapl_short_volume[[#This Row],[total_long]]/nasdaq_aapl_short_volume[[#This Row],[total_reported]]</f>
        <v>0.43710534117109801</v>
      </c>
      <c r="G178" s="8">
        <v>14078255</v>
      </c>
      <c r="H178" s="9">
        <f>nasdaq_aapl_short_volume[[#This Row],[Off-Exchange]]/nasdaq_aapl_short_volume[[#This Row],[total_reported]]</f>
        <v>0.45706944703228247</v>
      </c>
      <c r="I178" s="8">
        <v>95586</v>
      </c>
      <c r="J178" t="s">
        <v>16</v>
      </c>
      <c r="K178" t="s">
        <v>16</v>
      </c>
      <c r="L178" t="s">
        <v>16</v>
      </c>
      <c r="M178" t="s">
        <v>16</v>
      </c>
      <c r="N178" s="8">
        <v>13505</v>
      </c>
      <c r="O178" s="8">
        <v>48131</v>
      </c>
      <c r="P178" s="8">
        <v>836130</v>
      </c>
      <c r="Q178" s="8">
        <v>2161184</v>
      </c>
      <c r="R178" s="8">
        <v>7152</v>
      </c>
      <c r="S178" s="8">
        <v>59066</v>
      </c>
      <c r="T178" s="8">
        <v>38782</v>
      </c>
    </row>
    <row r="179" spans="1:20">
      <c r="A179" s="1">
        <v>45482</v>
      </c>
      <c r="B179" s="8">
        <v>24420572</v>
      </c>
      <c r="C179" s="8">
        <v>13704050</v>
      </c>
      <c r="D179" s="8">
        <v>10716522</v>
      </c>
      <c r="E179" s="9">
        <f>nasdaq_aapl_short_volume[[#This Row],[total_short]]/nasdaq_aapl_short_volume[[#This Row],[total_reported]]</f>
        <v>0.56116826419954458</v>
      </c>
      <c r="F179" s="9">
        <f>nasdaq_aapl_short_volume[[#This Row],[total_long]]/nasdaq_aapl_short_volume[[#This Row],[total_reported]]</f>
        <v>0.43883173580045542</v>
      </c>
      <c r="G179" s="8">
        <v>11081413</v>
      </c>
      <c r="H179" s="9">
        <f>nasdaq_aapl_short_volume[[#This Row],[Off-Exchange]]/nasdaq_aapl_short_volume[[#This Row],[total_reported]]</f>
        <v>0.45377368720110239</v>
      </c>
      <c r="I179" s="8">
        <v>109098</v>
      </c>
      <c r="J179" t="s">
        <v>16</v>
      </c>
      <c r="K179" t="s">
        <v>16</v>
      </c>
      <c r="L179" t="s">
        <v>16</v>
      </c>
      <c r="M179" t="s">
        <v>16</v>
      </c>
      <c r="N179" s="8">
        <v>11785</v>
      </c>
      <c r="O179" s="8">
        <v>61931</v>
      </c>
      <c r="P179" s="8">
        <v>478348</v>
      </c>
      <c r="Q179" s="8">
        <v>1857387</v>
      </c>
      <c r="R179" s="8">
        <v>13609</v>
      </c>
      <c r="S179" s="8">
        <v>35018</v>
      </c>
      <c r="T179" s="8">
        <v>55461</v>
      </c>
    </row>
    <row r="180" spans="1:20">
      <c r="A180" s="1">
        <v>45481</v>
      </c>
      <c r="B180" s="8">
        <v>29516804</v>
      </c>
      <c r="C180" s="8">
        <v>14962762</v>
      </c>
      <c r="D180" s="8">
        <v>14554042</v>
      </c>
      <c r="E180" s="9">
        <f>nasdaq_aapl_short_volume[[#This Row],[total_short]]/nasdaq_aapl_short_volume[[#This Row],[total_reported]]</f>
        <v>0.50692351380589851</v>
      </c>
      <c r="F180" s="9">
        <f>nasdaq_aapl_short_volume[[#This Row],[total_long]]/nasdaq_aapl_short_volume[[#This Row],[total_reported]]</f>
        <v>0.49307648619410149</v>
      </c>
      <c r="G180" s="8">
        <v>12370906</v>
      </c>
      <c r="H180" s="9">
        <f>nasdaq_aapl_short_volume[[#This Row],[Off-Exchange]]/nasdaq_aapl_short_volume[[#This Row],[total_reported]]</f>
        <v>0.41911400705848778</v>
      </c>
      <c r="I180" s="8">
        <v>133449</v>
      </c>
      <c r="J180" t="s">
        <v>16</v>
      </c>
      <c r="K180" t="s">
        <v>16</v>
      </c>
      <c r="L180" t="s">
        <v>16</v>
      </c>
      <c r="M180" t="s">
        <v>16</v>
      </c>
      <c r="N180" s="8">
        <v>26705</v>
      </c>
      <c r="O180" s="8">
        <v>68186</v>
      </c>
      <c r="P180" s="8">
        <v>405068</v>
      </c>
      <c r="Q180" s="8">
        <v>1866425</v>
      </c>
      <c r="R180" s="8">
        <v>10321</v>
      </c>
      <c r="S180" s="8">
        <v>16661</v>
      </c>
      <c r="T180" s="8">
        <v>65041</v>
      </c>
    </row>
    <row r="181" spans="1:20">
      <c r="A181" s="1">
        <v>45478</v>
      </c>
      <c r="B181" s="8">
        <v>27385806</v>
      </c>
      <c r="C181" s="8">
        <v>9737737</v>
      </c>
      <c r="D181" s="8">
        <v>17648069</v>
      </c>
      <c r="E181" s="9">
        <f>nasdaq_aapl_short_volume[[#This Row],[total_short]]/nasdaq_aapl_short_volume[[#This Row],[total_reported]]</f>
        <v>0.35557606009478049</v>
      </c>
      <c r="F181" s="9">
        <f>nasdaq_aapl_short_volume[[#This Row],[total_long]]/nasdaq_aapl_short_volume[[#This Row],[total_reported]]</f>
        <v>0.64442393990521951</v>
      </c>
      <c r="G181" s="8">
        <v>7515150</v>
      </c>
      <c r="H181" s="9">
        <f>nasdaq_aapl_short_volume[[#This Row],[Off-Exchange]]/nasdaq_aapl_short_volume[[#This Row],[total_reported]]</f>
        <v>0.27441770382803415</v>
      </c>
      <c r="I181" s="8">
        <v>107232</v>
      </c>
      <c r="J181" t="s">
        <v>16</v>
      </c>
      <c r="K181" t="s">
        <v>16</v>
      </c>
      <c r="L181" t="s">
        <v>16</v>
      </c>
      <c r="M181" t="s">
        <v>16</v>
      </c>
      <c r="N181" s="8">
        <v>19510</v>
      </c>
      <c r="O181" s="8">
        <v>11572</v>
      </c>
      <c r="P181" s="8">
        <v>377141</v>
      </c>
      <c r="Q181" s="8">
        <v>1640828</v>
      </c>
      <c r="R181" s="8">
        <v>11827</v>
      </c>
      <c r="S181" s="8">
        <v>24829</v>
      </c>
      <c r="T181" s="8">
        <v>29648</v>
      </c>
    </row>
    <row r="182" spans="1:20">
      <c r="A182" s="1">
        <v>45476</v>
      </c>
      <c r="B182" s="8">
        <v>18837554</v>
      </c>
      <c r="C182" s="8">
        <v>7124069</v>
      </c>
      <c r="D182" s="8">
        <v>11713485</v>
      </c>
      <c r="E182" s="9">
        <f>nasdaq_aapl_short_volume[[#This Row],[total_short]]/nasdaq_aapl_short_volume[[#This Row],[total_reported]]</f>
        <v>0.37818439697638029</v>
      </c>
      <c r="F182" s="9">
        <f>nasdaq_aapl_short_volume[[#This Row],[total_long]]/nasdaq_aapl_short_volume[[#This Row],[total_reported]]</f>
        <v>0.62181560302361971</v>
      </c>
      <c r="G182" s="8">
        <v>5706375</v>
      </c>
      <c r="H182" s="9">
        <f>nasdaq_aapl_short_volume[[#This Row],[Off-Exchange]]/nasdaq_aapl_short_volume[[#This Row],[total_reported]]</f>
        <v>0.30292547535630154</v>
      </c>
      <c r="I182" s="8">
        <v>92189</v>
      </c>
      <c r="J182" t="s">
        <v>16</v>
      </c>
      <c r="K182" t="s">
        <v>16</v>
      </c>
      <c r="L182" t="s">
        <v>16</v>
      </c>
      <c r="M182" t="s">
        <v>16</v>
      </c>
      <c r="N182" s="8">
        <v>15802</v>
      </c>
      <c r="O182" s="8">
        <v>19088</v>
      </c>
      <c r="P182" s="8">
        <v>302861</v>
      </c>
      <c r="Q182" s="8">
        <v>897672</v>
      </c>
      <c r="R182" s="8">
        <v>4774</v>
      </c>
      <c r="S182" s="8">
        <v>43813</v>
      </c>
      <c r="T182" s="8">
        <v>41495</v>
      </c>
    </row>
    <row r="183" spans="1:20">
      <c r="A183" s="1">
        <v>45475</v>
      </c>
      <c r="B183" s="8">
        <v>28847574</v>
      </c>
      <c r="C183" s="8">
        <v>10266860</v>
      </c>
      <c r="D183" s="8">
        <v>18580714</v>
      </c>
      <c r="E183" s="9">
        <f>nasdaq_aapl_short_volume[[#This Row],[total_short]]/nasdaq_aapl_short_volume[[#This Row],[total_reported]]</f>
        <v>0.35590029165017484</v>
      </c>
      <c r="F183" s="9">
        <f>nasdaq_aapl_short_volume[[#This Row],[total_long]]/nasdaq_aapl_short_volume[[#This Row],[total_reported]]</f>
        <v>0.64409970834982522</v>
      </c>
      <c r="G183" s="8">
        <v>8606300</v>
      </c>
      <c r="H183" s="9">
        <f>nasdaq_aapl_short_volume[[#This Row],[Off-Exchange]]/nasdaq_aapl_short_volume[[#This Row],[total_reported]]</f>
        <v>0.29833704560390417</v>
      </c>
      <c r="I183" s="8">
        <v>95467</v>
      </c>
      <c r="J183" t="s">
        <v>16</v>
      </c>
      <c r="K183" t="s">
        <v>16</v>
      </c>
      <c r="L183" t="s">
        <v>16</v>
      </c>
      <c r="M183" t="s">
        <v>16</v>
      </c>
      <c r="N183" s="8">
        <v>17571</v>
      </c>
      <c r="O183" s="8">
        <v>11587</v>
      </c>
      <c r="P183" s="8">
        <v>345897</v>
      </c>
      <c r="Q183" s="8">
        <v>1114339</v>
      </c>
      <c r="R183" s="8">
        <v>11257</v>
      </c>
      <c r="S183" s="8">
        <v>35253</v>
      </c>
      <c r="T183" s="8">
        <v>29189</v>
      </c>
    </row>
    <row r="184" spans="1:20">
      <c r="A184" s="1">
        <v>45474</v>
      </c>
      <c r="B184" s="8">
        <v>31115019</v>
      </c>
      <c r="C184" s="8">
        <v>11040081</v>
      </c>
      <c r="D184" s="8">
        <v>20074938</v>
      </c>
      <c r="E184" s="9">
        <f>nasdaq_aapl_short_volume[[#This Row],[total_short]]/nasdaq_aapl_short_volume[[#This Row],[total_reported]]</f>
        <v>0.35481517784064343</v>
      </c>
      <c r="F184" s="9">
        <f>nasdaq_aapl_short_volume[[#This Row],[total_long]]/nasdaq_aapl_short_volume[[#This Row],[total_reported]]</f>
        <v>0.64518482215935657</v>
      </c>
      <c r="G184" s="8">
        <v>9388221</v>
      </c>
      <c r="H184" s="9">
        <f>nasdaq_aapl_short_volume[[#This Row],[Off-Exchange]]/nasdaq_aapl_short_volume[[#This Row],[total_reported]]</f>
        <v>0.30172634636668549</v>
      </c>
      <c r="I184" s="8">
        <v>99956</v>
      </c>
      <c r="J184" t="s">
        <v>16</v>
      </c>
      <c r="K184" t="s">
        <v>16</v>
      </c>
      <c r="L184" t="s">
        <v>16</v>
      </c>
      <c r="M184" t="s">
        <v>16</v>
      </c>
      <c r="N184" s="8">
        <v>16294</v>
      </c>
      <c r="O184" s="8">
        <v>17843</v>
      </c>
      <c r="P184" s="8">
        <v>267168</v>
      </c>
      <c r="Q184" s="8">
        <v>1193619</v>
      </c>
      <c r="R184" s="8">
        <v>5556</v>
      </c>
      <c r="S184" s="8">
        <v>41848</v>
      </c>
      <c r="T184" s="8">
        <v>9576</v>
      </c>
    </row>
    <row r="185" spans="1:20">
      <c r="A185" s="1">
        <v>45471</v>
      </c>
      <c r="B185" s="8">
        <v>26114642</v>
      </c>
      <c r="C185" s="8">
        <v>9977705</v>
      </c>
      <c r="D185" s="8">
        <v>16136937</v>
      </c>
      <c r="E185" s="9">
        <f>nasdaq_aapl_short_volume[[#This Row],[total_short]]/nasdaq_aapl_short_volume[[#This Row],[total_reported]]</f>
        <v>0.38207320628787483</v>
      </c>
      <c r="F185" s="9">
        <f>nasdaq_aapl_short_volume[[#This Row],[total_long]]/nasdaq_aapl_short_volume[[#This Row],[total_reported]]</f>
        <v>0.61792679371212522</v>
      </c>
      <c r="G185" s="8">
        <v>8019001</v>
      </c>
      <c r="H185" s="9">
        <f>nasdaq_aapl_short_volume[[#This Row],[Off-Exchange]]/nasdaq_aapl_short_volume[[#This Row],[total_reported]]</f>
        <v>0.30706915300619475</v>
      </c>
      <c r="I185" s="8">
        <v>74672</v>
      </c>
      <c r="J185" t="s">
        <v>16</v>
      </c>
      <c r="K185" t="s">
        <v>16</v>
      </c>
      <c r="L185" t="s">
        <v>16</v>
      </c>
      <c r="M185" t="s">
        <v>16</v>
      </c>
      <c r="N185" s="8">
        <v>17981</v>
      </c>
      <c r="O185" s="8">
        <v>24489</v>
      </c>
      <c r="P185" s="8">
        <v>403641</v>
      </c>
      <c r="Q185" s="8">
        <v>1327941</v>
      </c>
      <c r="R185" s="8">
        <v>11679</v>
      </c>
      <c r="S185" s="8">
        <v>48552</v>
      </c>
      <c r="T185" s="8">
        <v>49749</v>
      </c>
    </row>
    <row r="186" spans="1:20">
      <c r="A186" s="1">
        <v>45470</v>
      </c>
      <c r="B186" s="8">
        <v>21669426</v>
      </c>
      <c r="C186" s="8">
        <v>9210236</v>
      </c>
      <c r="D186" s="8">
        <v>12459190</v>
      </c>
      <c r="E186" s="9">
        <f>nasdaq_aapl_short_volume[[#This Row],[total_short]]/nasdaq_aapl_short_volume[[#This Row],[total_reported]]</f>
        <v>0.42503368570999528</v>
      </c>
      <c r="F186" s="9">
        <f>nasdaq_aapl_short_volume[[#This Row],[total_long]]/nasdaq_aapl_short_volume[[#This Row],[total_reported]]</f>
        <v>0.57496631429000478</v>
      </c>
      <c r="G186" s="8">
        <v>7788657</v>
      </c>
      <c r="H186" s="9">
        <f>nasdaq_aapl_short_volume[[#This Row],[Off-Exchange]]/nasdaq_aapl_short_volume[[#This Row],[total_reported]]</f>
        <v>0.35943070204074623</v>
      </c>
      <c r="I186" s="8">
        <v>86199</v>
      </c>
      <c r="J186" t="s">
        <v>16</v>
      </c>
      <c r="K186" t="s">
        <v>16</v>
      </c>
      <c r="L186" t="s">
        <v>16</v>
      </c>
      <c r="M186" t="s">
        <v>16</v>
      </c>
      <c r="N186" s="8">
        <v>27894</v>
      </c>
      <c r="O186" s="8">
        <v>12594</v>
      </c>
      <c r="P186" s="8">
        <v>272301</v>
      </c>
      <c r="Q186" s="8">
        <v>964551</v>
      </c>
      <c r="R186" s="8">
        <v>13835</v>
      </c>
      <c r="S186" s="8">
        <v>21449</v>
      </c>
      <c r="T186" s="8">
        <v>22756</v>
      </c>
    </row>
    <row r="187" spans="1:20">
      <c r="A187" s="1">
        <v>45469</v>
      </c>
      <c r="B187" s="8">
        <v>28287155</v>
      </c>
      <c r="C187" s="8">
        <v>13965012</v>
      </c>
      <c r="D187" s="8">
        <v>14322143</v>
      </c>
      <c r="E187" s="9">
        <f>nasdaq_aapl_short_volume[[#This Row],[total_short]]/nasdaq_aapl_short_volume[[#This Row],[total_reported]]</f>
        <v>0.49368739981097426</v>
      </c>
      <c r="F187" s="9">
        <f>nasdaq_aapl_short_volume[[#This Row],[total_long]]/nasdaq_aapl_short_volume[[#This Row],[total_reported]]</f>
        <v>0.50631260018902569</v>
      </c>
      <c r="G187" s="8">
        <v>12012936</v>
      </c>
      <c r="H187" s="9">
        <f>nasdaq_aapl_short_volume[[#This Row],[Off-Exchange]]/nasdaq_aapl_short_volume[[#This Row],[total_reported]]</f>
        <v>0.42467812687419432</v>
      </c>
      <c r="I187" s="8">
        <v>52487</v>
      </c>
      <c r="J187" t="s">
        <v>16</v>
      </c>
      <c r="K187" t="s">
        <v>16</v>
      </c>
      <c r="L187" t="s">
        <v>16</v>
      </c>
      <c r="M187" t="s">
        <v>16</v>
      </c>
      <c r="N187" s="8">
        <v>24398</v>
      </c>
      <c r="O187" s="8">
        <v>54287</v>
      </c>
      <c r="P187" s="8">
        <v>284475</v>
      </c>
      <c r="Q187" s="8">
        <v>1466278</v>
      </c>
      <c r="R187" s="8">
        <v>9432</v>
      </c>
      <c r="S187" s="8">
        <v>33836</v>
      </c>
      <c r="T187" s="8">
        <v>26883</v>
      </c>
    </row>
    <row r="188" spans="1:20">
      <c r="A188" s="1">
        <v>45468</v>
      </c>
      <c r="B188" s="8">
        <v>21216372</v>
      </c>
      <c r="C188" s="8">
        <v>10646480</v>
      </c>
      <c r="D188" s="8">
        <v>10569892</v>
      </c>
      <c r="E188" s="9">
        <f>nasdaq_aapl_short_volume[[#This Row],[total_short]]/nasdaq_aapl_short_volume[[#This Row],[total_reported]]</f>
        <v>0.50180492687439682</v>
      </c>
      <c r="F188" s="9">
        <f>nasdaq_aapl_short_volume[[#This Row],[total_long]]/nasdaq_aapl_short_volume[[#This Row],[total_reported]]</f>
        <v>0.49819507312560318</v>
      </c>
      <c r="G188" s="8">
        <v>9408100</v>
      </c>
      <c r="H188" s="9">
        <f>nasdaq_aapl_short_volume[[#This Row],[Off-Exchange]]/nasdaq_aapl_short_volume[[#This Row],[total_reported]]</f>
        <v>0.44343585227483756</v>
      </c>
      <c r="I188" s="8">
        <v>87689</v>
      </c>
      <c r="J188" t="s">
        <v>16</v>
      </c>
      <c r="K188" t="s">
        <v>16</v>
      </c>
      <c r="L188" t="s">
        <v>16</v>
      </c>
      <c r="M188" t="s">
        <v>16</v>
      </c>
      <c r="N188" s="8">
        <v>5575</v>
      </c>
      <c r="O188" s="8">
        <v>40984</v>
      </c>
      <c r="P188" s="8">
        <v>214109</v>
      </c>
      <c r="Q188" s="8">
        <v>858059</v>
      </c>
      <c r="R188" s="8">
        <v>3801</v>
      </c>
      <c r="S188" s="8">
        <v>7270</v>
      </c>
      <c r="T188" s="8">
        <v>20893</v>
      </c>
    </row>
    <row r="189" spans="1:20">
      <c r="A189" s="1">
        <v>45467</v>
      </c>
      <c r="B189" s="8">
        <v>36193378</v>
      </c>
      <c r="C189" s="8">
        <v>16708826</v>
      </c>
      <c r="D189" s="8">
        <v>19484552</v>
      </c>
      <c r="E189" s="9">
        <f>nasdaq_aapl_short_volume[[#This Row],[total_short]]/nasdaq_aapl_short_volume[[#This Row],[total_reported]]</f>
        <v>0.4616542285718675</v>
      </c>
      <c r="F189" s="9">
        <f>nasdaq_aapl_short_volume[[#This Row],[total_long]]/nasdaq_aapl_short_volume[[#This Row],[total_reported]]</f>
        <v>0.53834577142813256</v>
      </c>
      <c r="G189" s="8">
        <v>14656337</v>
      </c>
      <c r="H189" s="9">
        <f>nasdaq_aapl_short_volume[[#This Row],[Off-Exchange]]/nasdaq_aapl_short_volume[[#This Row],[total_reported]]</f>
        <v>0.40494526374410256</v>
      </c>
      <c r="I189" s="8">
        <v>148658</v>
      </c>
      <c r="J189" t="s">
        <v>16</v>
      </c>
      <c r="K189" t="s">
        <v>16</v>
      </c>
      <c r="L189" t="s">
        <v>16</v>
      </c>
      <c r="M189" t="s">
        <v>16</v>
      </c>
      <c r="N189" s="8">
        <v>7979</v>
      </c>
      <c r="O189" s="8">
        <v>68115</v>
      </c>
      <c r="P189" s="8">
        <v>299196</v>
      </c>
      <c r="Q189" s="8">
        <v>1468856</v>
      </c>
      <c r="R189" s="8">
        <v>8409</v>
      </c>
      <c r="S189" s="8">
        <v>33036</v>
      </c>
      <c r="T189" s="8">
        <v>18240</v>
      </c>
    </row>
    <row r="190" spans="1:20">
      <c r="A190" s="1">
        <v>45464</v>
      </c>
      <c r="B190" s="8">
        <v>38462713</v>
      </c>
      <c r="C190" s="8">
        <v>21141179</v>
      </c>
      <c r="D190" s="8">
        <v>17321534</v>
      </c>
      <c r="E190" s="9">
        <f>nasdaq_aapl_short_volume[[#This Row],[total_short]]/nasdaq_aapl_short_volume[[#This Row],[total_reported]]</f>
        <v>0.54965386867015853</v>
      </c>
      <c r="F190" s="9">
        <f>nasdaq_aapl_short_volume[[#This Row],[total_long]]/nasdaq_aapl_short_volume[[#This Row],[total_reported]]</f>
        <v>0.45034613132984147</v>
      </c>
      <c r="G190" s="8">
        <v>16633371</v>
      </c>
      <c r="H190" s="9">
        <f>nasdaq_aapl_short_volume[[#This Row],[Off-Exchange]]/nasdaq_aapl_short_volume[[#This Row],[total_reported]]</f>
        <v>0.43245443970632025</v>
      </c>
      <c r="I190" s="8">
        <v>82457</v>
      </c>
      <c r="J190" t="s">
        <v>16</v>
      </c>
      <c r="K190" t="s">
        <v>16</v>
      </c>
      <c r="L190" t="s">
        <v>16</v>
      </c>
      <c r="M190" t="s">
        <v>16</v>
      </c>
      <c r="N190" s="8">
        <v>39084</v>
      </c>
      <c r="O190" s="8">
        <v>87063</v>
      </c>
      <c r="P190" s="8">
        <v>1099428</v>
      </c>
      <c r="Q190" s="8">
        <v>2975171</v>
      </c>
      <c r="R190" s="8">
        <v>87995</v>
      </c>
      <c r="S190" s="8">
        <v>71908</v>
      </c>
      <c r="T190" s="8">
        <v>64702</v>
      </c>
    </row>
    <row r="191" spans="1:20">
      <c r="A191" s="1">
        <v>45463</v>
      </c>
      <c r="B191" s="8">
        <v>37112178</v>
      </c>
      <c r="C191" s="8">
        <v>19400365</v>
      </c>
      <c r="D191" s="8">
        <v>17711813</v>
      </c>
      <c r="E191" s="9">
        <f>nasdaq_aapl_short_volume[[#This Row],[total_short]]/nasdaq_aapl_short_volume[[#This Row],[total_reported]]</f>
        <v>0.52274929808754422</v>
      </c>
      <c r="F191" s="9">
        <f>nasdaq_aapl_short_volume[[#This Row],[total_long]]/nasdaq_aapl_short_volume[[#This Row],[total_reported]]</f>
        <v>0.47725070191245578</v>
      </c>
      <c r="G191" s="8">
        <v>14936371</v>
      </c>
      <c r="H191" s="9">
        <f>nasdaq_aapl_short_volume[[#This Row],[Off-Exchange]]/nasdaq_aapl_short_volume[[#This Row],[total_reported]]</f>
        <v>0.40246549259383269</v>
      </c>
      <c r="I191" s="8">
        <v>202168</v>
      </c>
      <c r="J191" t="s">
        <v>16</v>
      </c>
      <c r="K191" t="s">
        <v>16</v>
      </c>
      <c r="L191" t="s">
        <v>16</v>
      </c>
      <c r="M191" t="s">
        <v>16</v>
      </c>
      <c r="N191" s="8">
        <v>21439</v>
      </c>
      <c r="O191" s="8">
        <v>120194</v>
      </c>
      <c r="P191" s="8">
        <v>590256</v>
      </c>
      <c r="Q191" s="8">
        <v>3432878</v>
      </c>
      <c r="R191" s="8">
        <v>12233</v>
      </c>
      <c r="S191" s="8">
        <v>31587</v>
      </c>
      <c r="T191" s="8">
        <v>53239</v>
      </c>
    </row>
    <row r="192" spans="1:20">
      <c r="A192" s="1">
        <v>45461</v>
      </c>
      <c r="B192" s="8">
        <v>38474554</v>
      </c>
      <c r="C192" s="8">
        <v>21583219</v>
      </c>
      <c r="D192" s="8">
        <v>16891335</v>
      </c>
      <c r="E192" s="9">
        <f>nasdaq_aapl_short_volume[[#This Row],[total_short]]/nasdaq_aapl_short_volume[[#This Row],[total_reported]]</f>
        <v>0.5609738582024888</v>
      </c>
      <c r="F192" s="9">
        <f>nasdaq_aapl_short_volume[[#This Row],[total_long]]/nasdaq_aapl_short_volume[[#This Row],[total_reported]]</f>
        <v>0.43902614179751115</v>
      </c>
      <c r="G192" s="8">
        <v>17709583</v>
      </c>
      <c r="H192" s="9">
        <f>nasdaq_aapl_short_volume[[#This Row],[Off-Exchange]]/nasdaq_aapl_short_volume[[#This Row],[total_reported]]</f>
        <v>0.46029339287467763</v>
      </c>
      <c r="I192" s="8">
        <v>282656</v>
      </c>
      <c r="J192" t="s">
        <v>16</v>
      </c>
      <c r="K192" t="s">
        <v>16</v>
      </c>
      <c r="L192" t="s">
        <v>16</v>
      </c>
      <c r="M192" t="s">
        <v>16</v>
      </c>
      <c r="N192" s="8">
        <v>29145</v>
      </c>
      <c r="O192" s="8">
        <v>358547</v>
      </c>
      <c r="P192" s="8">
        <v>536009</v>
      </c>
      <c r="Q192" s="8">
        <v>2504440</v>
      </c>
      <c r="R192" s="8">
        <v>49265</v>
      </c>
      <c r="S192" s="8">
        <v>82639</v>
      </c>
      <c r="T192" s="8">
        <v>30935</v>
      </c>
    </row>
    <row r="193" spans="1:20">
      <c r="A193" s="1">
        <v>45460</v>
      </c>
      <c r="B193" s="8">
        <v>44532165</v>
      </c>
      <c r="C193" s="8">
        <v>25759272</v>
      </c>
      <c r="D193" s="8">
        <v>18772893</v>
      </c>
      <c r="E193" s="9">
        <f>nasdaq_aapl_short_volume[[#This Row],[total_short]]/nasdaq_aapl_short_volume[[#This Row],[total_reported]]</f>
        <v>0.57844194190873044</v>
      </c>
      <c r="F193" s="9">
        <f>nasdaq_aapl_short_volume[[#This Row],[total_long]]/nasdaq_aapl_short_volume[[#This Row],[total_reported]]</f>
        <v>0.42155805809126956</v>
      </c>
      <c r="G193" s="8">
        <v>21778994</v>
      </c>
      <c r="H193" s="9">
        <f>nasdaq_aapl_short_volume[[#This Row],[Off-Exchange]]/nasdaq_aapl_short_volume[[#This Row],[total_reported]]</f>
        <v>0.48906209702582393</v>
      </c>
      <c r="I193" s="8">
        <v>153015</v>
      </c>
      <c r="J193" t="s">
        <v>16</v>
      </c>
      <c r="K193" t="s">
        <v>16</v>
      </c>
      <c r="L193" t="s">
        <v>16</v>
      </c>
      <c r="M193" t="s">
        <v>16</v>
      </c>
      <c r="N193" s="8">
        <v>40973</v>
      </c>
      <c r="O193" s="8">
        <v>150393</v>
      </c>
      <c r="P193" s="8">
        <v>793292</v>
      </c>
      <c r="Q193" s="8">
        <v>2722009</v>
      </c>
      <c r="R193" s="8">
        <v>13849</v>
      </c>
      <c r="S193" s="8">
        <v>42252</v>
      </c>
      <c r="T193" s="8">
        <v>64495</v>
      </c>
    </row>
    <row r="194" spans="1:20">
      <c r="A194" s="1">
        <v>45457</v>
      </c>
      <c r="B194" s="8">
        <v>35204553</v>
      </c>
      <c r="C194" s="8">
        <v>15694576</v>
      </c>
      <c r="D194" s="8">
        <v>19509977</v>
      </c>
      <c r="E194" s="9">
        <f>nasdaq_aapl_short_volume[[#This Row],[total_short]]/nasdaq_aapl_short_volume[[#This Row],[total_reported]]</f>
        <v>0.44581097223418803</v>
      </c>
      <c r="F194" s="9">
        <f>nasdaq_aapl_short_volume[[#This Row],[total_long]]/nasdaq_aapl_short_volume[[#This Row],[total_reported]]</f>
        <v>0.55418902776581203</v>
      </c>
      <c r="G194" s="8">
        <v>12574281</v>
      </c>
      <c r="H194" s="9">
        <f>nasdaq_aapl_short_volume[[#This Row],[Off-Exchange]]/nasdaq_aapl_short_volume[[#This Row],[total_reported]]</f>
        <v>0.35717769232860308</v>
      </c>
      <c r="I194" s="8">
        <v>96342</v>
      </c>
      <c r="J194" t="s">
        <v>16</v>
      </c>
      <c r="K194" t="s">
        <v>16</v>
      </c>
      <c r="L194" t="s">
        <v>16</v>
      </c>
      <c r="M194" t="s">
        <v>16</v>
      </c>
      <c r="N194" s="8">
        <v>21434</v>
      </c>
      <c r="O194" s="8">
        <v>82343</v>
      </c>
      <c r="P194" s="8">
        <v>483312</v>
      </c>
      <c r="Q194" s="8">
        <v>2207463</v>
      </c>
      <c r="R194" s="8">
        <v>17497</v>
      </c>
      <c r="S194" s="8">
        <v>165176</v>
      </c>
      <c r="T194" s="8">
        <v>46728</v>
      </c>
    </row>
    <row r="195" spans="1:20">
      <c r="A195" s="1">
        <v>45456</v>
      </c>
      <c r="B195" s="8">
        <v>47224804</v>
      </c>
      <c r="C195" s="8">
        <v>24758570</v>
      </c>
      <c r="D195" s="8">
        <v>22466234</v>
      </c>
      <c r="E195" s="9">
        <f>nasdaq_aapl_short_volume[[#This Row],[total_short]]/nasdaq_aapl_short_volume[[#This Row],[total_reported]]</f>
        <v>0.52427046600341631</v>
      </c>
      <c r="F195" s="9">
        <f>nasdaq_aapl_short_volume[[#This Row],[total_long]]/nasdaq_aapl_short_volume[[#This Row],[total_reported]]</f>
        <v>0.47572953399658369</v>
      </c>
      <c r="G195" s="8">
        <v>20919831</v>
      </c>
      <c r="H195" s="9">
        <f>nasdaq_aapl_short_volume[[#This Row],[Off-Exchange]]/nasdaq_aapl_short_volume[[#This Row],[total_reported]]</f>
        <v>0.44298396664600237</v>
      </c>
      <c r="I195" s="8">
        <v>178806</v>
      </c>
      <c r="J195" t="s">
        <v>16</v>
      </c>
      <c r="K195" t="s">
        <v>16</v>
      </c>
      <c r="L195" t="s">
        <v>16</v>
      </c>
      <c r="M195" t="s">
        <v>16</v>
      </c>
      <c r="N195" s="8">
        <v>29633</v>
      </c>
      <c r="O195" s="8">
        <v>103941</v>
      </c>
      <c r="P195" s="8">
        <v>754998</v>
      </c>
      <c r="Q195" s="8">
        <v>2617416</v>
      </c>
      <c r="R195" s="8">
        <v>17255</v>
      </c>
      <c r="S195" s="8">
        <v>34811</v>
      </c>
      <c r="T195" s="8">
        <v>101879</v>
      </c>
    </row>
    <row r="196" spans="1:20">
      <c r="A196" s="1">
        <v>45455</v>
      </c>
      <c r="B196" s="8">
        <v>110709080</v>
      </c>
      <c r="C196" s="8">
        <v>59370123</v>
      </c>
      <c r="D196" s="8">
        <v>51338957</v>
      </c>
      <c r="E196" s="9">
        <f>nasdaq_aapl_short_volume[[#This Row],[total_short]]/nasdaq_aapl_short_volume[[#This Row],[total_reported]]</f>
        <v>0.53627148739742037</v>
      </c>
      <c r="F196" s="9">
        <f>nasdaq_aapl_short_volume[[#This Row],[total_long]]/nasdaq_aapl_short_volume[[#This Row],[total_reported]]</f>
        <v>0.46372851260257963</v>
      </c>
      <c r="G196" s="8">
        <v>47459055</v>
      </c>
      <c r="H196" s="9">
        <f>nasdaq_aapl_short_volume[[#This Row],[Off-Exchange]]/nasdaq_aapl_short_volume[[#This Row],[total_reported]]</f>
        <v>0.4286825886368128</v>
      </c>
      <c r="I196" s="8">
        <v>352112</v>
      </c>
      <c r="J196" t="s">
        <v>16</v>
      </c>
      <c r="K196" t="s">
        <v>16</v>
      </c>
      <c r="L196" t="s">
        <v>16</v>
      </c>
      <c r="M196" t="s">
        <v>16</v>
      </c>
      <c r="N196" s="8">
        <v>156713</v>
      </c>
      <c r="O196" s="8">
        <v>237684</v>
      </c>
      <c r="P196" s="8">
        <v>2170236</v>
      </c>
      <c r="Q196" s="8">
        <v>8543375</v>
      </c>
      <c r="R196" s="8">
        <v>35070</v>
      </c>
      <c r="S196" s="8">
        <v>130330</v>
      </c>
      <c r="T196" s="8">
        <v>285548</v>
      </c>
    </row>
    <row r="197" spans="1:20">
      <c r="A197" s="1">
        <v>45454</v>
      </c>
      <c r="B197" s="8">
        <v>96052757</v>
      </c>
      <c r="C197" s="8">
        <v>39860331</v>
      </c>
      <c r="D197" s="8">
        <v>56192426</v>
      </c>
      <c r="E197" s="9">
        <f>nasdaq_aapl_short_volume[[#This Row],[total_short]]/nasdaq_aapl_short_volume[[#This Row],[total_reported]]</f>
        <v>0.41498372607878398</v>
      </c>
      <c r="F197" s="9">
        <f>nasdaq_aapl_short_volume[[#This Row],[total_long]]/nasdaq_aapl_short_volume[[#This Row],[total_reported]]</f>
        <v>0.58501627392121602</v>
      </c>
      <c r="G197" s="8">
        <v>30986310</v>
      </c>
      <c r="H197" s="9">
        <f>nasdaq_aapl_short_volume[[#This Row],[Off-Exchange]]/nasdaq_aapl_short_volume[[#This Row],[total_reported]]</f>
        <v>0.32259677876815135</v>
      </c>
      <c r="I197" s="8">
        <v>346835</v>
      </c>
      <c r="J197" t="s">
        <v>16</v>
      </c>
      <c r="K197" t="s">
        <v>16</v>
      </c>
      <c r="L197" t="s">
        <v>16</v>
      </c>
      <c r="M197" t="s">
        <v>16</v>
      </c>
      <c r="N197" s="8">
        <v>178336</v>
      </c>
      <c r="O197" s="8">
        <v>59519</v>
      </c>
      <c r="P197" s="8">
        <v>1715886</v>
      </c>
      <c r="Q197" s="8">
        <v>6293807</v>
      </c>
      <c r="R197" s="8">
        <v>56007</v>
      </c>
      <c r="S197" s="8">
        <v>102476</v>
      </c>
      <c r="T197" s="8">
        <v>121155</v>
      </c>
    </row>
    <row r="198" spans="1:20">
      <c r="A198" s="1">
        <v>45453</v>
      </c>
      <c r="B198" s="8">
        <v>51503904</v>
      </c>
      <c r="C198" s="8">
        <v>26227527</v>
      </c>
      <c r="D198" s="8">
        <v>25276377</v>
      </c>
      <c r="E198" s="9">
        <f>nasdaq_aapl_short_volume[[#This Row],[total_short]]/nasdaq_aapl_short_volume[[#This Row],[total_reported]]</f>
        <v>0.50923376604616222</v>
      </c>
      <c r="F198" s="9">
        <f>nasdaq_aapl_short_volume[[#This Row],[total_long]]/nasdaq_aapl_short_volume[[#This Row],[total_reported]]</f>
        <v>0.49076623395383773</v>
      </c>
      <c r="G198" s="8">
        <v>22077693</v>
      </c>
      <c r="H198" s="9">
        <f>nasdaq_aapl_short_volume[[#This Row],[Off-Exchange]]/nasdaq_aapl_short_volume[[#This Row],[total_reported]]</f>
        <v>0.42866057299268034</v>
      </c>
      <c r="I198" s="8">
        <v>189535</v>
      </c>
      <c r="J198" t="s">
        <v>16</v>
      </c>
      <c r="K198" t="s">
        <v>16</v>
      </c>
      <c r="L198" t="s">
        <v>16</v>
      </c>
      <c r="M198" t="s">
        <v>16</v>
      </c>
      <c r="N198" s="8">
        <v>84787</v>
      </c>
      <c r="O198" s="8">
        <v>86094</v>
      </c>
      <c r="P198" s="8">
        <v>850455</v>
      </c>
      <c r="Q198" s="8">
        <v>2606584</v>
      </c>
      <c r="R198" s="8">
        <v>47112</v>
      </c>
      <c r="S198" s="8">
        <v>74418</v>
      </c>
      <c r="T198" s="8">
        <v>210849</v>
      </c>
    </row>
    <row r="199" spans="1:20">
      <c r="A199" s="1">
        <v>45450</v>
      </c>
      <c r="B199" s="8">
        <v>25336719</v>
      </c>
      <c r="C199" s="8">
        <v>12797599</v>
      </c>
      <c r="D199" s="8">
        <v>12539120</v>
      </c>
      <c r="E199" s="9">
        <f>nasdaq_aapl_short_volume[[#This Row],[total_short]]/nasdaq_aapl_short_volume[[#This Row],[total_reported]]</f>
        <v>0.50510087750509447</v>
      </c>
      <c r="F199" s="9">
        <f>nasdaq_aapl_short_volume[[#This Row],[total_long]]/nasdaq_aapl_short_volume[[#This Row],[total_reported]]</f>
        <v>0.49489912249490553</v>
      </c>
      <c r="G199" s="8">
        <v>10415140</v>
      </c>
      <c r="H199" s="9">
        <f>nasdaq_aapl_short_volume[[#This Row],[Off-Exchange]]/nasdaq_aapl_short_volume[[#This Row],[total_reported]]</f>
        <v>0.41106901015873443</v>
      </c>
      <c r="I199" s="8">
        <v>99848</v>
      </c>
      <c r="J199" t="s">
        <v>16</v>
      </c>
      <c r="K199" t="s">
        <v>16</v>
      </c>
      <c r="L199" t="s">
        <v>16</v>
      </c>
      <c r="M199" t="s">
        <v>16</v>
      </c>
      <c r="N199" s="8">
        <v>69323</v>
      </c>
      <c r="O199" s="8">
        <v>16293</v>
      </c>
      <c r="P199" s="8">
        <v>542194</v>
      </c>
      <c r="Q199" s="8">
        <v>1535041</v>
      </c>
      <c r="R199" s="8">
        <v>41448</v>
      </c>
      <c r="S199" s="8">
        <v>25748</v>
      </c>
      <c r="T199" s="8">
        <v>52564</v>
      </c>
    </row>
    <row r="200" spans="1:20">
      <c r="A200" s="1">
        <v>45449</v>
      </c>
      <c r="B200" s="8">
        <v>16218193</v>
      </c>
      <c r="C200" s="8">
        <v>7387523</v>
      </c>
      <c r="D200" s="8">
        <v>8830670</v>
      </c>
      <c r="E200" s="9">
        <f>nasdaq_aapl_short_volume[[#This Row],[total_short]]/nasdaq_aapl_short_volume[[#This Row],[total_reported]]</f>
        <v>0.45550839110127744</v>
      </c>
      <c r="F200" s="9">
        <f>nasdaq_aapl_short_volume[[#This Row],[total_long]]/nasdaq_aapl_short_volume[[#This Row],[total_reported]]</f>
        <v>0.54449160889872261</v>
      </c>
      <c r="G200" s="8">
        <v>5991148</v>
      </c>
      <c r="H200" s="9">
        <f>nasdaq_aapl_short_volume[[#This Row],[Off-Exchange]]/nasdaq_aapl_short_volume[[#This Row],[total_reported]]</f>
        <v>0.3694090950822943</v>
      </c>
      <c r="I200" s="8">
        <v>148785</v>
      </c>
      <c r="J200" t="s">
        <v>16</v>
      </c>
      <c r="K200" t="s">
        <v>16</v>
      </c>
      <c r="L200" t="s">
        <v>16</v>
      </c>
      <c r="M200" t="s">
        <v>16</v>
      </c>
      <c r="N200" s="8">
        <v>25195</v>
      </c>
      <c r="O200" s="8">
        <v>14760</v>
      </c>
      <c r="P200" s="8">
        <v>272761</v>
      </c>
      <c r="Q200" s="8">
        <v>884203</v>
      </c>
      <c r="R200" s="8">
        <v>4560</v>
      </c>
      <c r="S200" s="8">
        <v>21710</v>
      </c>
      <c r="T200" s="8">
        <v>24401</v>
      </c>
    </row>
    <row r="201" spans="1:20">
      <c r="A201" s="1">
        <v>45448</v>
      </c>
      <c r="B201" s="8">
        <v>23706606</v>
      </c>
      <c r="C201" s="8">
        <v>8919845</v>
      </c>
      <c r="D201" s="8">
        <v>14786761</v>
      </c>
      <c r="E201" s="9">
        <f>nasdaq_aapl_short_volume[[#This Row],[total_short]]/nasdaq_aapl_short_volume[[#This Row],[total_reported]]</f>
        <v>0.37625989144122951</v>
      </c>
      <c r="F201" s="9">
        <f>nasdaq_aapl_short_volume[[#This Row],[total_long]]/nasdaq_aapl_short_volume[[#This Row],[total_reported]]</f>
        <v>0.62374010855877049</v>
      </c>
      <c r="G201" s="8">
        <v>7168583</v>
      </c>
      <c r="H201" s="9">
        <f>nasdaq_aapl_short_volume[[#This Row],[Off-Exchange]]/nasdaq_aapl_short_volume[[#This Row],[total_reported]]</f>
        <v>0.30238757078934031</v>
      </c>
      <c r="I201" s="8">
        <v>111881</v>
      </c>
      <c r="J201" t="s">
        <v>16</v>
      </c>
      <c r="K201" t="s">
        <v>16</v>
      </c>
      <c r="L201" t="s">
        <v>16</v>
      </c>
      <c r="M201" t="s">
        <v>16</v>
      </c>
      <c r="N201" s="8">
        <v>24853</v>
      </c>
      <c r="O201" s="8">
        <v>12299</v>
      </c>
      <c r="P201" s="8">
        <v>397351</v>
      </c>
      <c r="Q201" s="8">
        <v>1114699</v>
      </c>
      <c r="R201" s="8">
        <v>49989</v>
      </c>
      <c r="S201" s="8">
        <v>20930</v>
      </c>
      <c r="T201" s="8">
        <v>19260</v>
      </c>
    </row>
    <row r="202" spans="1:20">
      <c r="A202" s="1">
        <v>45447</v>
      </c>
      <c r="B202" s="8">
        <v>18832054</v>
      </c>
      <c r="C202" s="8">
        <v>8036485</v>
      </c>
      <c r="D202" s="8">
        <v>10795569</v>
      </c>
      <c r="E202" s="9">
        <f>nasdaq_aapl_short_volume[[#This Row],[total_short]]/nasdaq_aapl_short_volume[[#This Row],[total_reported]]</f>
        <v>0.42674500614749722</v>
      </c>
      <c r="F202" s="9">
        <f>nasdaq_aapl_short_volume[[#This Row],[total_long]]/nasdaq_aapl_short_volume[[#This Row],[total_reported]]</f>
        <v>0.57325499385250278</v>
      </c>
      <c r="G202" s="8">
        <v>6767083</v>
      </c>
      <c r="H202" s="9">
        <f>nasdaq_aapl_short_volume[[#This Row],[Off-Exchange]]/nasdaq_aapl_short_volume[[#This Row],[total_reported]]</f>
        <v>0.35933855117450281</v>
      </c>
      <c r="I202" s="8">
        <v>92317</v>
      </c>
      <c r="J202" t="s">
        <v>16</v>
      </c>
      <c r="K202" t="s">
        <v>16</v>
      </c>
      <c r="L202" t="s">
        <v>16</v>
      </c>
      <c r="M202" t="s">
        <v>16</v>
      </c>
      <c r="N202" s="8">
        <v>9593</v>
      </c>
      <c r="O202" s="8">
        <v>12389</v>
      </c>
      <c r="P202" s="8">
        <v>271457</v>
      </c>
      <c r="Q202" s="8">
        <v>826498</v>
      </c>
      <c r="R202" s="8">
        <v>7123</v>
      </c>
      <c r="S202" s="8">
        <v>22069</v>
      </c>
      <c r="T202" s="8">
        <v>27956</v>
      </c>
    </row>
    <row r="203" spans="1:20">
      <c r="A203" s="1">
        <v>45446</v>
      </c>
      <c r="B203" s="8">
        <v>21592621</v>
      </c>
      <c r="C203" s="8">
        <v>10785115</v>
      </c>
      <c r="D203" s="8">
        <v>10807506</v>
      </c>
      <c r="E203" s="9">
        <f>nasdaq_aapl_short_volume[[#This Row],[total_short]]/nasdaq_aapl_short_volume[[#This Row],[total_reported]]</f>
        <v>0.49948151268898761</v>
      </c>
      <c r="F203" s="9">
        <f>nasdaq_aapl_short_volume[[#This Row],[total_long]]/nasdaq_aapl_short_volume[[#This Row],[total_reported]]</f>
        <v>0.50051848731101245</v>
      </c>
      <c r="G203" s="8">
        <v>9155779</v>
      </c>
      <c r="H203" s="9">
        <f>nasdaq_aapl_short_volume[[#This Row],[Off-Exchange]]/nasdaq_aapl_short_volume[[#This Row],[total_reported]]</f>
        <v>0.42402351247678549</v>
      </c>
      <c r="I203" s="8">
        <v>84008</v>
      </c>
      <c r="J203" t="s">
        <v>16</v>
      </c>
      <c r="K203" t="s">
        <v>16</v>
      </c>
      <c r="L203" t="s">
        <v>16</v>
      </c>
      <c r="M203" t="s">
        <v>16</v>
      </c>
      <c r="N203" s="8">
        <v>26719</v>
      </c>
      <c r="O203" s="8">
        <v>35670</v>
      </c>
      <c r="P203" s="8">
        <v>303811</v>
      </c>
      <c r="Q203" s="8">
        <v>1095015</v>
      </c>
      <c r="R203" s="8">
        <v>14011</v>
      </c>
      <c r="S203" s="8">
        <v>36792</v>
      </c>
      <c r="T203" s="8">
        <v>33310</v>
      </c>
    </row>
    <row r="204" spans="1:20">
      <c r="A204" s="1">
        <v>45443</v>
      </c>
      <c r="B204" s="8">
        <v>23122441</v>
      </c>
      <c r="C204" s="8">
        <v>9520468</v>
      </c>
      <c r="D204" s="8">
        <v>13601973</v>
      </c>
      <c r="E204" s="9">
        <f>nasdaq_aapl_short_volume[[#This Row],[total_short]]/nasdaq_aapl_short_volume[[#This Row],[total_reported]]</f>
        <v>0.4117414766027514</v>
      </c>
      <c r="F204" s="9">
        <f>nasdaq_aapl_short_volume[[#This Row],[total_long]]/nasdaq_aapl_short_volume[[#This Row],[total_reported]]</f>
        <v>0.5882585233972486</v>
      </c>
      <c r="G204" s="8">
        <v>7957283</v>
      </c>
      <c r="H204" s="9">
        <f>nasdaq_aapl_short_volume[[#This Row],[Off-Exchange]]/nasdaq_aapl_short_volume[[#This Row],[total_reported]]</f>
        <v>0.34413680631729149</v>
      </c>
      <c r="I204" s="8">
        <v>103243</v>
      </c>
      <c r="J204" t="s">
        <v>16</v>
      </c>
      <c r="K204" t="s">
        <v>16</v>
      </c>
      <c r="L204" t="s">
        <v>16</v>
      </c>
      <c r="M204" t="s">
        <v>16</v>
      </c>
      <c r="N204" s="8">
        <v>32134</v>
      </c>
      <c r="O204" s="8">
        <v>32550</v>
      </c>
      <c r="P204" s="8">
        <v>345592</v>
      </c>
      <c r="Q204" s="8">
        <v>949949</v>
      </c>
      <c r="R204" s="8">
        <v>39881</v>
      </c>
      <c r="S204" s="8">
        <v>35966</v>
      </c>
      <c r="T204" s="8">
        <v>23870</v>
      </c>
    </row>
    <row r="205" spans="1:20">
      <c r="A205" s="1">
        <v>45442</v>
      </c>
      <c r="B205" s="8">
        <v>19943011</v>
      </c>
      <c r="C205" s="8">
        <v>9629232</v>
      </c>
      <c r="D205" s="8">
        <v>10313779</v>
      </c>
      <c r="E205" s="9">
        <f>nasdaq_aapl_short_volume[[#This Row],[total_short]]/nasdaq_aapl_short_volume[[#This Row],[total_reported]]</f>
        <v>0.48283742108952354</v>
      </c>
      <c r="F205" s="9">
        <f>nasdaq_aapl_short_volume[[#This Row],[total_long]]/nasdaq_aapl_short_volume[[#This Row],[total_reported]]</f>
        <v>0.51716257891047646</v>
      </c>
      <c r="G205" s="8">
        <v>7720990</v>
      </c>
      <c r="H205" s="9">
        <f>nasdaq_aapl_short_volume[[#This Row],[Off-Exchange]]/nasdaq_aapl_short_volume[[#This Row],[total_reported]]</f>
        <v>0.38715267218174826</v>
      </c>
      <c r="I205" s="8">
        <v>67581</v>
      </c>
      <c r="J205" t="s">
        <v>16</v>
      </c>
      <c r="K205" t="s">
        <v>16</v>
      </c>
      <c r="L205" t="s">
        <v>16</v>
      </c>
      <c r="M205" t="s">
        <v>16</v>
      </c>
      <c r="N205" s="8">
        <v>23804</v>
      </c>
      <c r="O205" s="8">
        <v>26853</v>
      </c>
      <c r="P205" s="8">
        <v>348232</v>
      </c>
      <c r="Q205" s="8">
        <v>1370825</v>
      </c>
      <c r="R205" s="8">
        <v>28480</v>
      </c>
      <c r="S205" s="8">
        <v>21028</v>
      </c>
      <c r="T205" s="8">
        <v>21439</v>
      </c>
    </row>
    <row r="206" spans="1:20">
      <c r="A206" s="1">
        <v>45441</v>
      </c>
      <c r="B206" s="8">
        <v>24997511</v>
      </c>
      <c r="C206" s="8">
        <v>12642326</v>
      </c>
      <c r="D206" s="8">
        <v>12355185</v>
      </c>
      <c r="E206" s="9">
        <f>nasdaq_aapl_short_volume[[#This Row],[total_short]]/nasdaq_aapl_short_volume[[#This Row],[total_reported]]</f>
        <v>0.50574339181208883</v>
      </c>
      <c r="F206" s="9">
        <f>nasdaq_aapl_short_volume[[#This Row],[total_long]]/nasdaq_aapl_short_volume[[#This Row],[total_reported]]</f>
        <v>0.49425660818791117</v>
      </c>
      <c r="G206" s="8">
        <v>10659307</v>
      </c>
      <c r="H206" s="9">
        <f>nasdaq_aapl_short_volume[[#This Row],[Off-Exchange]]/nasdaq_aapl_short_volume[[#This Row],[total_reported]]</f>
        <v>0.42641473385090217</v>
      </c>
      <c r="I206" s="8">
        <v>101780</v>
      </c>
      <c r="J206" t="s">
        <v>16</v>
      </c>
      <c r="K206" t="s">
        <v>16</v>
      </c>
      <c r="L206" t="s">
        <v>16</v>
      </c>
      <c r="M206" t="s">
        <v>16</v>
      </c>
      <c r="N206" s="8">
        <v>25155</v>
      </c>
      <c r="O206" s="8">
        <v>22207</v>
      </c>
      <c r="P206" s="8">
        <v>304850</v>
      </c>
      <c r="Q206" s="8">
        <v>1408739</v>
      </c>
      <c r="R206" s="8">
        <v>68138</v>
      </c>
      <c r="S206" s="8">
        <v>39136</v>
      </c>
      <c r="T206" s="8">
        <v>13014</v>
      </c>
    </row>
    <row r="207" spans="1:20">
      <c r="A207" s="1">
        <v>45440</v>
      </c>
      <c r="B207" s="8">
        <v>23198139</v>
      </c>
      <c r="C207" s="8">
        <v>11418194</v>
      </c>
      <c r="D207" s="8">
        <v>11779945</v>
      </c>
      <c r="E207" s="9">
        <f>nasdaq_aapl_short_volume[[#This Row],[total_short]]/nasdaq_aapl_short_volume[[#This Row],[total_reported]]</f>
        <v>0.49220301680233919</v>
      </c>
      <c r="F207" s="9">
        <f>nasdaq_aapl_short_volume[[#This Row],[total_long]]/nasdaq_aapl_short_volume[[#This Row],[total_reported]]</f>
        <v>0.50779698319766087</v>
      </c>
      <c r="G207" s="8">
        <v>9583861</v>
      </c>
      <c r="H207" s="9">
        <f>nasdaq_aapl_short_volume[[#This Row],[Off-Exchange]]/nasdaq_aapl_short_volume[[#This Row],[total_reported]]</f>
        <v>0.41313059638102867</v>
      </c>
      <c r="I207" s="8">
        <v>89531</v>
      </c>
      <c r="J207" t="s">
        <v>16</v>
      </c>
      <c r="K207" t="s">
        <v>16</v>
      </c>
      <c r="L207" t="s">
        <v>16</v>
      </c>
      <c r="M207" t="s">
        <v>16</v>
      </c>
      <c r="N207" s="8">
        <v>37494</v>
      </c>
      <c r="O207" s="8">
        <v>31149</v>
      </c>
      <c r="P207" s="8">
        <v>292965</v>
      </c>
      <c r="Q207" s="8">
        <v>1168708</v>
      </c>
      <c r="R207" s="8">
        <v>90614</v>
      </c>
      <c r="S207" s="8">
        <v>93753</v>
      </c>
      <c r="T207" s="8">
        <v>30119</v>
      </c>
    </row>
    <row r="208" spans="1:20">
      <c r="A208" s="1">
        <v>45436</v>
      </c>
      <c r="B208" s="8">
        <v>16343573</v>
      </c>
      <c r="C208" s="8">
        <v>5361247</v>
      </c>
      <c r="D208" s="8">
        <v>10982326</v>
      </c>
      <c r="E208" s="9">
        <f>nasdaq_aapl_short_volume[[#This Row],[total_short]]/nasdaq_aapl_short_volume[[#This Row],[total_reported]]</f>
        <v>0.32803396172917637</v>
      </c>
      <c r="F208" s="9">
        <f>nasdaq_aapl_short_volume[[#This Row],[total_long]]/nasdaq_aapl_short_volume[[#This Row],[total_reported]]</f>
        <v>0.67196603827082368</v>
      </c>
      <c r="G208" s="8">
        <v>4631825</v>
      </c>
      <c r="H208" s="9">
        <f>nasdaq_aapl_short_volume[[#This Row],[Off-Exchange]]/nasdaq_aapl_short_volume[[#This Row],[total_reported]]</f>
        <v>0.28340345161978964</v>
      </c>
      <c r="I208" s="8">
        <v>78753</v>
      </c>
      <c r="J208" t="s">
        <v>16</v>
      </c>
      <c r="K208" t="s">
        <v>16</v>
      </c>
      <c r="L208" t="s">
        <v>16</v>
      </c>
      <c r="M208" t="s">
        <v>16</v>
      </c>
      <c r="N208" s="8">
        <v>10067</v>
      </c>
      <c r="O208" s="8">
        <v>12160</v>
      </c>
      <c r="P208" s="8">
        <v>190697</v>
      </c>
      <c r="Q208" s="8">
        <v>383310</v>
      </c>
      <c r="R208" s="8">
        <v>13998</v>
      </c>
      <c r="S208" s="8">
        <v>14380</v>
      </c>
      <c r="T208" s="8">
        <v>26057</v>
      </c>
    </row>
    <row r="209" spans="1:20">
      <c r="A209" s="1">
        <v>45435</v>
      </c>
      <c r="B209" s="8">
        <v>22751750</v>
      </c>
      <c r="C209" s="8">
        <v>8946795</v>
      </c>
      <c r="D209" s="8">
        <v>13804955</v>
      </c>
      <c r="E209" s="9">
        <f>nasdaq_aapl_short_volume[[#This Row],[total_short]]/nasdaq_aapl_short_volume[[#This Row],[total_reported]]</f>
        <v>0.39323546540376014</v>
      </c>
      <c r="F209" s="9">
        <f>nasdaq_aapl_short_volume[[#This Row],[total_long]]/nasdaq_aapl_short_volume[[#This Row],[total_reported]]</f>
        <v>0.6067645345962398</v>
      </c>
      <c r="G209" s="8">
        <v>7858644</v>
      </c>
      <c r="H209" s="9">
        <f>nasdaq_aapl_short_volume[[#This Row],[Off-Exchange]]/nasdaq_aapl_short_volume[[#This Row],[total_reported]]</f>
        <v>0.34540833122726822</v>
      </c>
      <c r="I209" s="8">
        <v>91069</v>
      </c>
      <c r="J209" t="s">
        <v>16</v>
      </c>
      <c r="K209" t="s">
        <v>16</v>
      </c>
      <c r="L209" t="s">
        <v>16</v>
      </c>
      <c r="M209" t="s">
        <v>16</v>
      </c>
      <c r="N209" s="8">
        <v>10756</v>
      </c>
      <c r="O209" s="8">
        <v>18495</v>
      </c>
      <c r="P209" s="8">
        <v>254245</v>
      </c>
      <c r="Q209" s="8">
        <v>641626</v>
      </c>
      <c r="R209" s="8">
        <v>10395</v>
      </c>
      <c r="S209" s="8">
        <v>24148</v>
      </c>
      <c r="T209" s="8">
        <v>37417</v>
      </c>
    </row>
    <row r="210" spans="1:20">
      <c r="A210" s="1">
        <v>45434</v>
      </c>
      <c r="B210" s="8">
        <v>15851719</v>
      </c>
      <c r="C210" s="8">
        <v>5129399</v>
      </c>
      <c r="D210" s="8">
        <v>10722320</v>
      </c>
      <c r="E210" s="9">
        <f>nasdaq_aapl_short_volume[[#This Row],[total_short]]/nasdaq_aapl_short_volume[[#This Row],[total_reported]]</f>
        <v>0.32358629370101755</v>
      </c>
      <c r="F210" s="9">
        <f>nasdaq_aapl_short_volume[[#This Row],[total_long]]/nasdaq_aapl_short_volume[[#This Row],[total_reported]]</f>
        <v>0.67641370629898245</v>
      </c>
      <c r="G210" s="8">
        <v>4362485</v>
      </c>
      <c r="H210" s="9">
        <f>nasdaq_aapl_short_volume[[#This Row],[Off-Exchange]]/nasdaq_aapl_short_volume[[#This Row],[total_reported]]</f>
        <v>0.27520579944673507</v>
      </c>
      <c r="I210" s="8">
        <v>64186</v>
      </c>
      <c r="J210" t="s">
        <v>16</v>
      </c>
      <c r="K210" t="s">
        <v>16</v>
      </c>
      <c r="L210" t="s">
        <v>16</v>
      </c>
      <c r="M210" t="s">
        <v>16</v>
      </c>
      <c r="N210" s="8">
        <v>14575</v>
      </c>
      <c r="O210" s="8">
        <v>21833</v>
      </c>
      <c r="P210" s="8">
        <v>148229</v>
      </c>
      <c r="Q210" s="8">
        <v>438441</v>
      </c>
      <c r="R210" s="8">
        <v>21300</v>
      </c>
      <c r="S210" s="8">
        <v>27377</v>
      </c>
      <c r="T210" s="8">
        <v>30973</v>
      </c>
    </row>
    <row r="211" spans="1:20">
      <c r="A211" s="1">
        <v>45433</v>
      </c>
      <c r="B211" s="8">
        <v>20378349</v>
      </c>
      <c r="C211" s="8">
        <v>8195214</v>
      </c>
      <c r="D211" s="8">
        <v>12183135</v>
      </c>
      <c r="E211" s="9">
        <f>nasdaq_aapl_short_volume[[#This Row],[total_short]]/nasdaq_aapl_short_volume[[#This Row],[total_reported]]</f>
        <v>0.40215299090225609</v>
      </c>
      <c r="F211" s="9">
        <f>nasdaq_aapl_short_volume[[#This Row],[total_long]]/nasdaq_aapl_short_volume[[#This Row],[total_reported]]</f>
        <v>0.59784700909774391</v>
      </c>
      <c r="G211" s="8">
        <v>6840830</v>
      </c>
      <c r="H211" s="9">
        <f>nasdaq_aapl_short_volume[[#This Row],[Off-Exchange]]/nasdaq_aapl_short_volume[[#This Row],[total_reported]]</f>
        <v>0.33569108076419735</v>
      </c>
      <c r="I211" s="8">
        <v>45448</v>
      </c>
      <c r="J211" t="s">
        <v>16</v>
      </c>
      <c r="K211" t="s">
        <v>16</v>
      </c>
      <c r="L211" t="s">
        <v>16</v>
      </c>
      <c r="M211" t="s">
        <v>16</v>
      </c>
      <c r="N211" s="8">
        <v>12696</v>
      </c>
      <c r="O211" s="8">
        <v>14329</v>
      </c>
      <c r="P211" s="8">
        <v>310922</v>
      </c>
      <c r="Q211" s="8">
        <v>893486</v>
      </c>
      <c r="R211" s="8">
        <v>30756</v>
      </c>
      <c r="S211" s="8">
        <v>28410</v>
      </c>
      <c r="T211" s="8">
        <v>18337</v>
      </c>
    </row>
    <row r="212" spans="1:20">
      <c r="A212" s="1">
        <v>45432</v>
      </c>
      <c r="B212" s="8">
        <v>19775815</v>
      </c>
      <c r="C212" s="8">
        <v>9849538</v>
      </c>
      <c r="D212" s="8">
        <v>9926277</v>
      </c>
      <c r="E212" s="9">
        <f>nasdaq_aapl_short_volume[[#This Row],[total_short]]/nasdaq_aapl_short_volume[[#This Row],[total_reported]]</f>
        <v>0.49805977655029643</v>
      </c>
      <c r="F212" s="9">
        <f>nasdaq_aapl_short_volume[[#This Row],[total_long]]/nasdaq_aapl_short_volume[[#This Row],[total_reported]]</f>
        <v>0.50194022344970357</v>
      </c>
      <c r="G212" s="8">
        <v>8369216</v>
      </c>
      <c r="H212" s="9">
        <f>nasdaq_aapl_short_volume[[#This Row],[Off-Exchange]]/nasdaq_aapl_short_volume[[#This Row],[total_reported]]</f>
        <v>0.42320460623241063</v>
      </c>
      <c r="I212" s="8">
        <v>49701</v>
      </c>
      <c r="J212" t="s">
        <v>16</v>
      </c>
      <c r="K212" t="s">
        <v>16</v>
      </c>
      <c r="L212" t="s">
        <v>16</v>
      </c>
      <c r="M212" t="s">
        <v>16</v>
      </c>
      <c r="N212" s="8">
        <v>18117</v>
      </c>
      <c r="O212" s="8">
        <v>15176</v>
      </c>
      <c r="P212" s="8">
        <v>255770</v>
      </c>
      <c r="Q212" s="8">
        <v>1063096</v>
      </c>
      <c r="R212" s="8">
        <v>24151</v>
      </c>
      <c r="S212" s="8">
        <v>31075</v>
      </c>
      <c r="T212" s="8">
        <v>23236</v>
      </c>
    </row>
    <row r="213" spans="1:20">
      <c r="A213" s="1">
        <v>45429</v>
      </c>
      <c r="B213" s="8">
        <v>15403375</v>
      </c>
      <c r="C213" s="8">
        <v>5339624</v>
      </c>
      <c r="D213" s="8">
        <v>10063751</v>
      </c>
      <c r="E213" s="9">
        <f>nasdaq_aapl_short_volume[[#This Row],[total_short]]/nasdaq_aapl_short_volume[[#This Row],[total_reported]]</f>
        <v>0.34665286016863189</v>
      </c>
      <c r="F213" s="9">
        <f>nasdaq_aapl_short_volume[[#This Row],[total_long]]/nasdaq_aapl_short_volume[[#This Row],[total_reported]]</f>
        <v>0.65334713983136816</v>
      </c>
      <c r="G213" s="8">
        <v>4052854</v>
      </c>
      <c r="H213" s="9">
        <f>nasdaq_aapl_short_volume[[#This Row],[Off-Exchange]]/nasdaq_aapl_short_volume[[#This Row],[total_reported]]</f>
        <v>0.26311467454372822</v>
      </c>
      <c r="I213" s="8">
        <v>55050</v>
      </c>
      <c r="J213" t="s">
        <v>16</v>
      </c>
      <c r="K213" t="s">
        <v>16</v>
      </c>
      <c r="L213" t="s">
        <v>16</v>
      </c>
      <c r="M213" t="s">
        <v>16</v>
      </c>
      <c r="N213" s="8">
        <v>8264</v>
      </c>
      <c r="O213" s="8">
        <v>35370</v>
      </c>
      <c r="P213" s="8">
        <v>394761</v>
      </c>
      <c r="Q213" s="8">
        <v>738722</v>
      </c>
      <c r="R213" s="8">
        <v>17201</v>
      </c>
      <c r="S213" s="8">
        <v>22332</v>
      </c>
      <c r="T213" s="8">
        <v>15070</v>
      </c>
    </row>
    <row r="214" spans="1:20">
      <c r="A214" s="1">
        <v>45428</v>
      </c>
      <c r="B214" s="8">
        <v>21838794</v>
      </c>
      <c r="C214" s="8">
        <v>7524459</v>
      </c>
      <c r="D214" s="8">
        <v>14314335</v>
      </c>
      <c r="E214" s="9">
        <f>nasdaq_aapl_short_volume[[#This Row],[total_short]]/nasdaq_aapl_short_volume[[#This Row],[total_reported]]</f>
        <v>0.34454553671782423</v>
      </c>
      <c r="F214" s="9">
        <f>nasdaq_aapl_short_volume[[#This Row],[total_long]]/nasdaq_aapl_short_volume[[#This Row],[total_reported]]</f>
        <v>0.65545446328217571</v>
      </c>
      <c r="G214" s="8">
        <v>5616051</v>
      </c>
      <c r="H214" s="9">
        <f>nasdaq_aapl_short_volume[[#This Row],[Off-Exchange]]/nasdaq_aapl_short_volume[[#This Row],[total_reported]]</f>
        <v>0.25715939259283271</v>
      </c>
      <c r="I214" s="8">
        <v>330727</v>
      </c>
      <c r="J214" t="s">
        <v>16</v>
      </c>
      <c r="K214" t="s">
        <v>16</v>
      </c>
      <c r="L214" t="s">
        <v>16</v>
      </c>
      <c r="M214" t="s">
        <v>16</v>
      </c>
      <c r="N214" s="8">
        <v>13806</v>
      </c>
      <c r="O214" s="8">
        <v>28595</v>
      </c>
      <c r="P214" s="8">
        <v>400020</v>
      </c>
      <c r="Q214" s="8">
        <v>1070082</v>
      </c>
      <c r="R214" s="8">
        <v>12385</v>
      </c>
      <c r="S214" s="8">
        <v>32007</v>
      </c>
      <c r="T214" s="8">
        <v>20786</v>
      </c>
    </row>
    <row r="215" spans="1:20">
      <c r="A215" s="1">
        <v>45427</v>
      </c>
      <c r="B215" s="8">
        <v>29477502</v>
      </c>
      <c r="C215" s="8">
        <v>10237540</v>
      </c>
      <c r="D215" s="8">
        <v>19239962</v>
      </c>
      <c r="E215" s="9">
        <f>nasdaq_aapl_short_volume[[#This Row],[total_short]]/nasdaq_aapl_short_volume[[#This Row],[total_reported]]</f>
        <v>0.34730012061401949</v>
      </c>
      <c r="F215" s="9">
        <f>nasdaq_aapl_short_volume[[#This Row],[total_long]]/nasdaq_aapl_short_volume[[#This Row],[total_reported]]</f>
        <v>0.65269987938598051</v>
      </c>
      <c r="G215" s="8">
        <v>7828598</v>
      </c>
      <c r="H215" s="9">
        <f>nasdaq_aapl_short_volume[[#This Row],[Off-Exchange]]/nasdaq_aapl_short_volume[[#This Row],[total_reported]]</f>
        <v>0.26557874544457666</v>
      </c>
      <c r="I215" s="8">
        <v>66905</v>
      </c>
      <c r="J215" t="s">
        <v>16</v>
      </c>
      <c r="K215" t="s">
        <v>16</v>
      </c>
      <c r="L215" t="s">
        <v>16</v>
      </c>
      <c r="M215" t="s">
        <v>16</v>
      </c>
      <c r="N215" s="8">
        <v>18452</v>
      </c>
      <c r="O215" s="8">
        <v>51696</v>
      </c>
      <c r="P215" s="8">
        <v>565171</v>
      </c>
      <c r="Q215" s="8">
        <v>1614788</v>
      </c>
      <c r="R215" s="8">
        <v>29824</v>
      </c>
      <c r="S215" s="8">
        <v>49054</v>
      </c>
      <c r="T215" s="8">
        <v>13052</v>
      </c>
    </row>
    <row r="216" spans="1:20">
      <c r="A216" s="1">
        <v>45426</v>
      </c>
      <c r="B216" s="8">
        <v>22251454</v>
      </c>
      <c r="C216" s="8">
        <v>6903838</v>
      </c>
      <c r="D216" s="8">
        <v>15347616</v>
      </c>
      <c r="E216" s="9">
        <f>nasdaq_aapl_short_volume[[#This Row],[total_short]]/nasdaq_aapl_short_volume[[#This Row],[total_reported]]</f>
        <v>0.31026457866528634</v>
      </c>
      <c r="F216" s="9">
        <f>nasdaq_aapl_short_volume[[#This Row],[total_long]]/nasdaq_aapl_short_volume[[#This Row],[total_reported]]</f>
        <v>0.68973542133471366</v>
      </c>
      <c r="G216" s="8">
        <v>5492633</v>
      </c>
      <c r="H216" s="9">
        <f>nasdaq_aapl_short_volume[[#This Row],[Off-Exchange]]/nasdaq_aapl_short_volume[[#This Row],[total_reported]]</f>
        <v>0.24684377928741197</v>
      </c>
      <c r="I216" s="8">
        <v>64669</v>
      </c>
      <c r="J216" t="s">
        <v>16</v>
      </c>
      <c r="K216" t="s">
        <v>16</v>
      </c>
      <c r="L216" t="s">
        <v>16</v>
      </c>
      <c r="M216" t="s">
        <v>16</v>
      </c>
      <c r="N216" s="8">
        <v>20375</v>
      </c>
      <c r="O216" s="8">
        <v>29508</v>
      </c>
      <c r="P216" s="8">
        <v>311607</v>
      </c>
      <c r="Q216" s="8">
        <v>950342</v>
      </c>
      <c r="R216" s="8">
        <v>6180</v>
      </c>
      <c r="S216" s="8">
        <v>20351</v>
      </c>
      <c r="T216" s="8">
        <v>8173</v>
      </c>
    </row>
    <row r="217" spans="1:20">
      <c r="A217" s="1">
        <v>45425</v>
      </c>
      <c r="B217" s="8">
        <v>33756806</v>
      </c>
      <c r="C217" s="8">
        <v>10512327</v>
      </c>
      <c r="D217" s="8">
        <v>23244479</v>
      </c>
      <c r="E217" s="9">
        <f>nasdaq_aapl_short_volume[[#This Row],[total_short]]/nasdaq_aapl_short_volume[[#This Row],[total_reported]]</f>
        <v>0.31141355612850341</v>
      </c>
      <c r="F217" s="9">
        <f>nasdaq_aapl_short_volume[[#This Row],[total_long]]/nasdaq_aapl_short_volume[[#This Row],[total_reported]]</f>
        <v>0.68858644387149659</v>
      </c>
      <c r="G217" s="8">
        <v>8156507</v>
      </c>
      <c r="H217" s="9">
        <f>nasdaq_aapl_short_volume[[#This Row],[Off-Exchange]]/nasdaq_aapl_short_volume[[#This Row],[total_reported]]</f>
        <v>0.24162555545095113</v>
      </c>
      <c r="I217" s="8">
        <v>137987</v>
      </c>
      <c r="J217" t="s">
        <v>16</v>
      </c>
      <c r="K217" t="s">
        <v>16</v>
      </c>
      <c r="L217" t="s">
        <v>16</v>
      </c>
      <c r="M217" t="s">
        <v>16</v>
      </c>
      <c r="N217" s="8">
        <v>34790</v>
      </c>
      <c r="O217" s="8">
        <v>63866</v>
      </c>
      <c r="P217" s="8">
        <v>531115</v>
      </c>
      <c r="Q217" s="8">
        <v>1522415</v>
      </c>
      <c r="R217" s="8">
        <v>12592</v>
      </c>
      <c r="S217" s="8">
        <v>47425</v>
      </c>
      <c r="T217" s="8">
        <v>5630</v>
      </c>
    </row>
    <row r="218" spans="1:20">
      <c r="A218" s="1">
        <v>45422</v>
      </c>
      <c r="B218" s="8">
        <v>21747686</v>
      </c>
      <c r="C218" s="8">
        <v>6421932</v>
      </c>
      <c r="D218" s="8">
        <v>15325754</v>
      </c>
      <c r="E218" s="9">
        <f>nasdaq_aapl_short_volume[[#This Row],[total_short]]/nasdaq_aapl_short_volume[[#This Row],[total_reported]]</f>
        <v>0.29529265780276576</v>
      </c>
      <c r="F218" s="9">
        <f>nasdaq_aapl_short_volume[[#This Row],[total_long]]/nasdaq_aapl_short_volume[[#This Row],[total_reported]]</f>
        <v>0.70470734219723419</v>
      </c>
      <c r="G218" s="8">
        <v>5186561</v>
      </c>
      <c r="H218" s="9">
        <f>nasdaq_aapl_short_volume[[#This Row],[Off-Exchange]]/nasdaq_aapl_short_volume[[#This Row],[total_reported]]</f>
        <v>0.23848794763727965</v>
      </c>
      <c r="I218" s="8">
        <v>60539</v>
      </c>
      <c r="J218" t="s">
        <v>16</v>
      </c>
      <c r="K218" t="s">
        <v>16</v>
      </c>
      <c r="L218" t="s">
        <v>16</v>
      </c>
      <c r="M218" t="s">
        <v>16</v>
      </c>
      <c r="N218" s="8">
        <v>16660</v>
      </c>
      <c r="O218" s="8">
        <v>31725</v>
      </c>
      <c r="P218" s="8">
        <v>306181</v>
      </c>
      <c r="Q218" s="8">
        <v>782410</v>
      </c>
      <c r="R218" s="8">
        <v>2937</v>
      </c>
      <c r="S218" s="8">
        <v>25536</v>
      </c>
      <c r="T218" s="8">
        <v>9383</v>
      </c>
    </row>
    <row r="219" spans="1:20">
      <c r="A219" s="1">
        <v>45421</v>
      </c>
      <c r="B219" s="8">
        <v>22674275</v>
      </c>
      <c r="C219" s="8">
        <v>10494942</v>
      </c>
      <c r="D219" s="8">
        <v>12179333</v>
      </c>
      <c r="E219" s="9">
        <f>nasdaq_aapl_short_volume[[#This Row],[total_short]]/nasdaq_aapl_short_volume[[#This Row],[total_reported]]</f>
        <v>0.46285678373398931</v>
      </c>
      <c r="F219" s="9">
        <f>nasdaq_aapl_short_volume[[#This Row],[total_long]]/nasdaq_aapl_short_volume[[#This Row],[total_reported]]</f>
        <v>0.53714321626601069</v>
      </c>
      <c r="G219" s="8">
        <v>8204270</v>
      </c>
      <c r="H219" s="9">
        <f>nasdaq_aapl_short_volume[[#This Row],[Off-Exchange]]/nasdaq_aapl_short_volume[[#This Row],[total_reported]]</f>
        <v>0.36183163519009981</v>
      </c>
      <c r="I219" s="8">
        <v>72028</v>
      </c>
      <c r="J219" t="s">
        <v>16</v>
      </c>
      <c r="K219" t="s">
        <v>16</v>
      </c>
      <c r="L219" t="s">
        <v>16</v>
      </c>
      <c r="M219" t="s">
        <v>16</v>
      </c>
      <c r="N219" s="8">
        <v>15778</v>
      </c>
      <c r="O219" s="8">
        <v>76434</v>
      </c>
      <c r="P219" s="8">
        <v>491851</v>
      </c>
      <c r="Q219" s="8">
        <v>1440359</v>
      </c>
      <c r="R219" s="8">
        <v>61673</v>
      </c>
      <c r="S219" s="8">
        <v>119531</v>
      </c>
      <c r="T219" s="8">
        <v>13018</v>
      </c>
    </row>
    <row r="220" spans="1:20">
      <c r="A220" s="1">
        <v>45420</v>
      </c>
      <c r="B220" s="8">
        <v>19254366</v>
      </c>
      <c r="C220" s="8">
        <v>8906284</v>
      </c>
      <c r="D220" s="8">
        <v>10348082</v>
      </c>
      <c r="E220" s="9">
        <f>nasdaq_aapl_short_volume[[#This Row],[total_short]]/nasdaq_aapl_short_volume[[#This Row],[total_reported]]</f>
        <v>0.46255919306821114</v>
      </c>
      <c r="F220" s="9">
        <f>nasdaq_aapl_short_volume[[#This Row],[total_long]]/nasdaq_aapl_short_volume[[#This Row],[total_reported]]</f>
        <v>0.53744080693178886</v>
      </c>
      <c r="G220" s="8">
        <v>6899833</v>
      </c>
      <c r="H220" s="9">
        <f>nasdaq_aapl_short_volume[[#This Row],[Off-Exchange]]/nasdaq_aapl_short_volume[[#This Row],[total_reported]]</f>
        <v>0.35835160711082359</v>
      </c>
      <c r="I220" s="8">
        <v>62886</v>
      </c>
      <c r="J220" t="s">
        <v>16</v>
      </c>
      <c r="K220" t="s">
        <v>16</v>
      </c>
      <c r="L220" t="s">
        <v>16</v>
      </c>
      <c r="M220" t="s">
        <v>16</v>
      </c>
      <c r="N220" s="8">
        <v>27865</v>
      </c>
      <c r="O220" s="8">
        <v>73663</v>
      </c>
      <c r="P220" s="8">
        <v>447453</v>
      </c>
      <c r="Q220" s="8">
        <v>1318247</v>
      </c>
      <c r="R220" s="8">
        <v>11490</v>
      </c>
      <c r="S220" s="8">
        <v>54916</v>
      </c>
      <c r="T220" s="8">
        <v>9931</v>
      </c>
    </row>
    <row r="221" spans="1:20">
      <c r="A221" s="1">
        <v>45419</v>
      </c>
      <c r="B221" s="8">
        <v>34439445</v>
      </c>
      <c r="C221" s="8">
        <v>17512597</v>
      </c>
      <c r="D221" s="8">
        <v>16926848</v>
      </c>
      <c r="E221" s="9">
        <f>nasdaq_aapl_short_volume[[#This Row],[total_short]]/nasdaq_aapl_short_volume[[#This Row],[total_reported]]</f>
        <v>0.5085040423851197</v>
      </c>
      <c r="F221" s="9">
        <f>nasdaq_aapl_short_volume[[#This Row],[total_long]]/nasdaq_aapl_short_volume[[#This Row],[total_reported]]</f>
        <v>0.49149595761488024</v>
      </c>
      <c r="G221" s="8">
        <v>14582646</v>
      </c>
      <c r="H221" s="9">
        <f>nasdaq_aapl_short_volume[[#This Row],[Off-Exchange]]/nasdaq_aapl_short_volume[[#This Row],[total_reported]]</f>
        <v>0.42342860054800535</v>
      </c>
      <c r="I221" s="8">
        <v>121636</v>
      </c>
      <c r="J221" t="s">
        <v>16</v>
      </c>
      <c r="K221" t="s">
        <v>16</v>
      </c>
      <c r="L221" t="s">
        <v>16</v>
      </c>
      <c r="M221" t="s">
        <v>16</v>
      </c>
      <c r="N221" s="8">
        <v>29038</v>
      </c>
      <c r="O221" s="8">
        <v>88342</v>
      </c>
      <c r="P221" s="8">
        <v>683303</v>
      </c>
      <c r="Q221" s="8">
        <v>1900383</v>
      </c>
      <c r="R221" s="8">
        <v>20385</v>
      </c>
      <c r="S221" s="8">
        <v>71533</v>
      </c>
      <c r="T221" s="8">
        <v>15331</v>
      </c>
    </row>
    <row r="222" spans="1:20">
      <c r="A222" s="1">
        <v>45418</v>
      </c>
      <c r="B222" s="8">
        <v>39011386</v>
      </c>
      <c r="C222" s="8">
        <v>19994937</v>
      </c>
      <c r="D222" s="8">
        <v>19016449</v>
      </c>
      <c r="E222" s="9">
        <f>nasdaq_aapl_short_volume[[#This Row],[total_short]]/nasdaq_aapl_short_volume[[#This Row],[total_reported]]</f>
        <v>0.51254105660332083</v>
      </c>
      <c r="F222" s="9">
        <f>nasdaq_aapl_short_volume[[#This Row],[total_long]]/nasdaq_aapl_short_volume[[#This Row],[total_reported]]</f>
        <v>0.48745894339667911</v>
      </c>
      <c r="G222" s="8">
        <v>16413902</v>
      </c>
      <c r="H222" s="9">
        <f>nasdaq_aapl_short_volume[[#This Row],[Off-Exchange]]/nasdaq_aapl_short_volume[[#This Row],[total_reported]]</f>
        <v>0.42074644566588842</v>
      </c>
      <c r="I222" s="8">
        <v>112920</v>
      </c>
      <c r="J222" t="s">
        <v>16</v>
      </c>
      <c r="K222" t="s">
        <v>16</v>
      </c>
      <c r="L222" t="s">
        <v>16</v>
      </c>
      <c r="M222" t="s">
        <v>16</v>
      </c>
      <c r="N222" s="8">
        <v>21611</v>
      </c>
      <c r="O222" s="8">
        <v>73547</v>
      </c>
      <c r="P222" s="8">
        <v>881483</v>
      </c>
      <c r="Q222" s="8">
        <v>2363744</v>
      </c>
      <c r="R222" s="8">
        <v>20304</v>
      </c>
      <c r="S222" s="8">
        <v>89755</v>
      </c>
      <c r="T222" s="8">
        <v>17671</v>
      </c>
    </row>
    <row r="223" spans="1:20">
      <c r="A223" s="1">
        <v>45415</v>
      </c>
      <c r="B223" s="8">
        <v>77565695</v>
      </c>
      <c r="C223" s="8">
        <v>37214925</v>
      </c>
      <c r="D223" s="8">
        <v>40350770</v>
      </c>
      <c r="E223" s="9">
        <f>nasdaq_aapl_short_volume[[#This Row],[total_short]]/nasdaq_aapl_short_volume[[#This Row],[total_reported]]</f>
        <v>0.47978587699111058</v>
      </c>
      <c r="F223" s="9">
        <f>nasdaq_aapl_short_volume[[#This Row],[total_long]]/nasdaq_aapl_short_volume[[#This Row],[total_reported]]</f>
        <v>0.52021412300888947</v>
      </c>
      <c r="G223" s="8">
        <v>29431371</v>
      </c>
      <c r="H223" s="9">
        <f>nasdaq_aapl_short_volume[[#This Row],[Off-Exchange]]/nasdaq_aapl_short_volume[[#This Row],[total_reported]]</f>
        <v>0.37943798479469565</v>
      </c>
      <c r="I223" s="8">
        <v>262052</v>
      </c>
      <c r="J223" t="s">
        <v>16</v>
      </c>
      <c r="K223" t="s">
        <v>16</v>
      </c>
      <c r="L223" t="s">
        <v>16</v>
      </c>
      <c r="M223" t="s">
        <v>16</v>
      </c>
      <c r="N223" s="8">
        <v>126123</v>
      </c>
      <c r="O223" s="8">
        <v>126725</v>
      </c>
      <c r="P223" s="8">
        <v>1694930</v>
      </c>
      <c r="Q223" s="8">
        <v>5230926</v>
      </c>
      <c r="R223" s="8">
        <v>120298</v>
      </c>
      <c r="S223" s="8">
        <v>166666</v>
      </c>
      <c r="T223" s="8">
        <v>55834</v>
      </c>
    </row>
    <row r="224" spans="1:20">
      <c r="A224" s="1">
        <v>45414</v>
      </c>
      <c r="B224" s="8">
        <v>31323377</v>
      </c>
      <c r="C224" s="8">
        <v>15106002</v>
      </c>
      <c r="D224" s="8">
        <v>16217375</v>
      </c>
      <c r="E224" s="9">
        <f>nasdaq_aapl_short_volume[[#This Row],[total_short]]/nasdaq_aapl_short_volume[[#This Row],[total_reported]]</f>
        <v>0.48225968738938974</v>
      </c>
      <c r="F224" s="9">
        <f>nasdaq_aapl_short_volume[[#This Row],[total_long]]/nasdaq_aapl_short_volume[[#This Row],[total_reported]]</f>
        <v>0.51774031261061026</v>
      </c>
      <c r="G224" s="8">
        <v>11973771</v>
      </c>
      <c r="H224" s="9">
        <f>nasdaq_aapl_short_volume[[#This Row],[Off-Exchange]]/nasdaq_aapl_short_volume[[#This Row],[total_reported]]</f>
        <v>0.38226309379094087</v>
      </c>
      <c r="I224" s="8">
        <v>80228</v>
      </c>
      <c r="J224" t="s">
        <v>16</v>
      </c>
      <c r="K224" t="s">
        <v>16</v>
      </c>
      <c r="L224" t="s">
        <v>16</v>
      </c>
      <c r="M224" t="s">
        <v>16</v>
      </c>
      <c r="N224" s="8">
        <v>35933</v>
      </c>
      <c r="O224" s="8">
        <v>66097</v>
      </c>
      <c r="P224" s="8">
        <v>753283</v>
      </c>
      <c r="Q224" s="8">
        <v>2071399</v>
      </c>
      <c r="R224" s="8">
        <v>22554</v>
      </c>
      <c r="S224" s="8">
        <v>92721</v>
      </c>
      <c r="T224" s="8">
        <v>10016</v>
      </c>
    </row>
    <row r="225" spans="1:20">
      <c r="A225" s="1">
        <v>45413</v>
      </c>
      <c r="B225" s="8">
        <v>21253437</v>
      </c>
      <c r="C225" s="8">
        <v>9652421</v>
      </c>
      <c r="D225" s="8">
        <v>11601016</v>
      </c>
      <c r="E225" s="9">
        <f>nasdaq_aapl_short_volume[[#This Row],[total_short]]/nasdaq_aapl_short_volume[[#This Row],[total_reported]]</f>
        <v>0.45415812040189074</v>
      </c>
      <c r="F225" s="9">
        <f>nasdaq_aapl_short_volume[[#This Row],[total_long]]/nasdaq_aapl_short_volume[[#This Row],[total_reported]]</f>
        <v>0.54584187959810926</v>
      </c>
      <c r="G225" s="8">
        <v>7987661</v>
      </c>
      <c r="H225" s="9">
        <f>nasdaq_aapl_short_volume[[#This Row],[Off-Exchange]]/nasdaq_aapl_short_volume[[#This Row],[total_reported]]</f>
        <v>0.37582914236412679</v>
      </c>
      <c r="I225" s="8">
        <v>68997</v>
      </c>
      <c r="J225" t="s">
        <v>16</v>
      </c>
      <c r="K225" t="s">
        <v>16</v>
      </c>
      <c r="L225" t="s">
        <v>16</v>
      </c>
      <c r="M225" t="s">
        <v>16</v>
      </c>
      <c r="N225" s="8">
        <v>13064</v>
      </c>
      <c r="O225" s="8">
        <v>28890</v>
      </c>
      <c r="P225" s="8">
        <v>376834</v>
      </c>
      <c r="Q225" s="8">
        <v>1096013</v>
      </c>
      <c r="R225" s="8">
        <v>15289</v>
      </c>
      <c r="S225" s="8">
        <v>48673</v>
      </c>
      <c r="T225" s="8">
        <v>17000</v>
      </c>
    </row>
    <row r="226" spans="1:20">
      <c r="A226" s="1">
        <v>45412</v>
      </c>
      <c r="B226" s="8">
        <v>23886235</v>
      </c>
      <c r="C226" s="8">
        <v>11220565</v>
      </c>
      <c r="D226" s="8">
        <v>12665670</v>
      </c>
      <c r="E226" s="9">
        <f>nasdaq_aapl_short_volume[[#This Row],[total_short]]/nasdaq_aapl_short_volume[[#This Row],[total_reported]]</f>
        <v>0.46975025574352758</v>
      </c>
      <c r="F226" s="9">
        <f>nasdaq_aapl_short_volume[[#This Row],[total_long]]/nasdaq_aapl_short_volume[[#This Row],[total_reported]]</f>
        <v>0.53024974425647242</v>
      </c>
      <c r="G226" s="8">
        <v>8568342</v>
      </c>
      <c r="H226" s="9">
        <f>nasdaq_aapl_short_volume[[#This Row],[Off-Exchange]]/nasdaq_aapl_short_volume[[#This Row],[total_reported]]</f>
        <v>0.35871463208831361</v>
      </c>
      <c r="I226" s="8">
        <v>101507</v>
      </c>
      <c r="J226" t="s">
        <v>16</v>
      </c>
      <c r="K226" t="s">
        <v>16</v>
      </c>
      <c r="L226" t="s">
        <v>16</v>
      </c>
      <c r="M226" t="s">
        <v>16</v>
      </c>
      <c r="N226" s="8">
        <v>32610</v>
      </c>
      <c r="O226" s="8">
        <v>34861</v>
      </c>
      <c r="P226" s="8">
        <v>457938</v>
      </c>
      <c r="Q226" s="8">
        <v>1891942</v>
      </c>
      <c r="R226" s="8">
        <v>29433</v>
      </c>
      <c r="S226" s="8">
        <v>74430</v>
      </c>
      <c r="T226" s="8">
        <v>29502</v>
      </c>
    </row>
    <row r="227" spans="1:20">
      <c r="A227" s="1">
        <v>45411</v>
      </c>
      <c r="B227" s="8">
        <v>31657110</v>
      </c>
      <c r="C227" s="8">
        <v>13269432</v>
      </c>
      <c r="D227" s="8">
        <v>18387678</v>
      </c>
      <c r="E227" s="9">
        <f>nasdaq_aapl_short_volume[[#This Row],[total_short]]/nasdaq_aapl_short_volume[[#This Row],[total_reported]]</f>
        <v>0.41916119317271855</v>
      </c>
      <c r="F227" s="9">
        <f>nasdaq_aapl_short_volume[[#This Row],[total_long]]/nasdaq_aapl_short_volume[[#This Row],[total_reported]]</f>
        <v>0.58083880682728151</v>
      </c>
      <c r="G227" s="8">
        <v>10440231</v>
      </c>
      <c r="H227" s="9">
        <f>nasdaq_aapl_short_volume[[#This Row],[Off-Exchange]]/nasdaq_aapl_short_volume[[#This Row],[total_reported]]</f>
        <v>0.32979103272534988</v>
      </c>
      <c r="I227" s="8">
        <v>122924</v>
      </c>
      <c r="J227" t="s">
        <v>16</v>
      </c>
      <c r="K227" t="s">
        <v>16</v>
      </c>
      <c r="L227" t="s">
        <v>16</v>
      </c>
      <c r="M227" t="s">
        <v>16</v>
      </c>
      <c r="N227" s="8">
        <v>33461</v>
      </c>
      <c r="O227" s="8">
        <v>39499</v>
      </c>
      <c r="P227" s="8">
        <v>515392</v>
      </c>
      <c r="Q227" s="8">
        <v>1998619</v>
      </c>
      <c r="R227" s="8">
        <v>21180</v>
      </c>
      <c r="S227" s="8">
        <v>86491</v>
      </c>
      <c r="T227" s="8">
        <v>11635</v>
      </c>
    </row>
    <row r="228" spans="1:20">
      <c r="A228" s="1">
        <v>45408</v>
      </c>
      <c r="B228" s="8">
        <v>19989414</v>
      </c>
      <c r="C228" s="8">
        <v>9732151</v>
      </c>
      <c r="D228" s="8">
        <v>10257263</v>
      </c>
      <c r="E228" s="9">
        <f>nasdaq_aapl_short_volume[[#This Row],[total_short]]/nasdaq_aapl_short_volume[[#This Row],[total_reported]]</f>
        <v>0.48686524777564766</v>
      </c>
      <c r="F228" s="9">
        <f>nasdaq_aapl_short_volume[[#This Row],[total_long]]/nasdaq_aapl_short_volume[[#This Row],[total_reported]]</f>
        <v>0.51313475222435234</v>
      </c>
      <c r="G228" s="8">
        <v>7336660</v>
      </c>
      <c r="H228" s="9">
        <f>nasdaq_aapl_short_volume[[#This Row],[Off-Exchange]]/nasdaq_aapl_short_volume[[#This Row],[total_reported]]</f>
        <v>0.36702726753270504</v>
      </c>
      <c r="I228" s="8">
        <v>83395</v>
      </c>
      <c r="J228" t="s">
        <v>16</v>
      </c>
      <c r="K228" t="s">
        <v>16</v>
      </c>
      <c r="L228" t="s">
        <v>16</v>
      </c>
      <c r="M228" t="s">
        <v>16</v>
      </c>
      <c r="N228" s="8">
        <v>9717</v>
      </c>
      <c r="O228" s="8">
        <v>40453</v>
      </c>
      <c r="P228" s="8">
        <v>542969</v>
      </c>
      <c r="Q228" s="8">
        <v>1640916</v>
      </c>
      <c r="R228" s="8">
        <v>11469</v>
      </c>
      <c r="S228" s="8">
        <v>49463</v>
      </c>
      <c r="T228" s="8">
        <v>17109</v>
      </c>
    </row>
    <row r="229" spans="1:20">
      <c r="A229" s="1">
        <v>45407</v>
      </c>
      <c r="B229" s="8">
        <v>20944190</v>
      </c>
      <c r="C229" s="8">
        <v>11093754</v>
      </c>
      <c r="D229" s="8">
        <v>9850436</v>
      </c>
      <c r="E229" s="9">
        <f>nasdaq_aapl_short_volume[[#This Row],[total_short]]/nasdaq_aapl_short_volume[[#This Row],[total_reported]]</f>
        <v>0.52968169215424421</v>
      </c>
      <c r="F229" s="9">
        <f>nasdaq_aapl_short_volume[[#This Row],[total_long]]/nasdaq_aapl_short_volume[[#This Row],[total_reported]]</f>
        <v>0.47031830784575579</v>
      </c>
      <c r="G229" s="8">
        <v>7699944</v>
      </c>
      <c r="H229" s="9">
        <f>nasdaq_aapl_short_volume[[#This Row],[Off-Exchange]]/nasdaq_aapl_short_volume[[#This Row],[total_reported]]</f>
        <v>0.36764104985678608</v>
      </c>
      <c r="I229" s="8">
        <v>77431</v>
      </c>
      <c r="J229" t="s">
        <v>16</v>
      </c>
      <c r="K229" t="s">
        <v>16</v>
      </c>
      <c r="L229" t="s">
        <v>16</v>
      </c>
      <c r="M229" t="s">
        <v>16</v>
      </c>
      <c r="N229" s="8">
        <v>22891</v>
      </c>
      <c r="O229" s="8">
        <v>35221</v>
      </c>
      <c r="P229" s="8">
        <v>587748</v>
      </c>
      <c r="Q229" s="8">
        <v>2583569</v>
      </c>
      <c r="R229" s="8">
        <v>14914</v>
      </c>
      <c r="S229" s="8">
        <v>54052</v>
      </c>
      <c r="T229" s="8">
        <v>17984</v>
      </c>
    </row>
    <row r="230" spans="1:20">
      <c r="A230" s="1">
        <v>45406</v>
      </c>
      <c r="B230" s="8">
        <v>19731120</v>
      </c>
      <c r="C230" s="8">
        <v>9707800</v>
      </c>
      <c r="D230" s="8">
        <v>10023320</v>
      </c>
      <c r="E230" s="9">
        <f>nasdaq_aapl_short_volume[[#This Row],[total_short]]/nasdaq_aapl_short_volume[[#This Row],[total_reported]]</f>
        <v>0.49200450861380396</v>
      </c>
      <c r="F230" s="9">
        <f>nasdaq_aapl_short_volume[[#This Row],[total_long]]/nasdaq_aapl_short_volume[[#This Row],[total_reported]]</f>
        <v>0.50799549138619604</v>
      </c>
      <c r="G230" s="8">
        <v>7308791</v>
      </c>
      <c r="H230" s="9">
        <f>nasdaq_aapl_short_volume[[#This Row],[Off-Exchange]]/nasdaq_aapl_short_volume[[#This Row],[total_reported]]</f>
        <v>0.3704194693458861</v>
      </c>
      <c r="I230" s="8">
        <v>73956</v>
      </c>
      <c r="J230" t="s">
        <v>16</v>
      </c>
      <c r="K230" t="s">
        <v>16</v>
      </c>
      <c r="L230" t="s">
        <v>16</v>
      </c>
      <c r="M230" t="s">
        <v>16</v>
      </c>
      <c r="N230" s="8">
        <v>25487</v>
      </c>
      <c r="O230" s="8">
        <v>33053</v>
      </c>
      <c r="P230" s="8">
        <v>633155</v>
      </c>
      <c r="Q230" s="8">
        <v>1544896</v>
      </c>
      <c r="R230" s="8">
        <v>23257</v>
      </c>
      <c r="S230" s="8">
        <v>59136</v>
      </c>
      <c r="T230" s="8">
        <v>6069</v>
      </c>
    </row>
    <row r="231" spans="1:20">
      <c r="A231" s="1">
        <v>45405</v>
      </c>
      <c r="B231" s="8">
        <v>19667857</v>
      </c>
      <c r="C231" s="8">
        <v>9299127</v>
      </c>
      <c r="D231" s="8">
        <v>10368730</v>
      </c>
      <c r="E231" s="9">
        <f>nasdaq_aapl_short_volume[[#This Row],[total_short]]/nasdaq_aapl_short_volume[[#This Row],[total_reported]]</f>
        <v>0.47280834917601849</v>
      </c>
      <c r="F231" s="9">
        <f>nasdaq_aapl_short_volume[[#This Row],[total_long]]/nasdaq_aapl_short_volume[[#This Row],[total_reported]]</f>
        <v>0.52719165082398145</v>
      </c>
      <c r="G231" s="8">
        <v>7044879</v>
      </c>
      <c r="H231" s="9">
        <f>nasdaq_aapl_short_volume[[#This Row],[Off-Exchange]]/nasdaq_aapl_short_volume[[#This Row],[total_reported]]</f>
        <v>0.35819250668743424</v>
      </c>
      <c r="I231" s="8">
        <v>80588</v>
      </c>
      <c r="J231" t="s">
        <v>16</v>
      </c>
      <c r="K231" t="s">
        <v>16</v>
      </c>
      <c r="L231" t="s">
        <v>16</v>
      </c>
      <c r="M231" t="s">
        <v>16</v>
      </c>
      <c r="N231" s="8">
        <v>20402</v>
      </c>
      <c r="O231" s="8">
        <v>22646</v>
      </c>
      <c r="P231" s="8">
        <v>625749</v>
      </c>
      <c r="Q231" s="8">
        <v>1425520</v>
      </c>
      <c r="R231" s="8">
        <v>12137</v>
      </c>
      <c r="S231" s="8">
        <v>61776</v>
      </c>
      <c r="T231" s="8">
        <v>5430</v>
      </c>
    </row>
    <row r="232" spans="1:20">
      <c r="A232" s="1">
        <v>45404</v>
      </c>
      <c r="B232" s="8">
        <v>22185910</v>
      </c>
      <c r="C232" s="8">
        <v>8763126</v>
      </c>
      <c r="D232" s="8">
        <v>13422784</v>
      </c>
      <c r="E232" s="9">
        <f>nasdaq_aapl_short_volume[[#This Row],[total_short]]/nasdaq_aapl_short_volume[[#This Row],[total_reported]]</f>
        <v>0.39498609703185489</v>
      </c>
      <c r="F232" s="9">
        <f>nasdaq_aapl_short_volume[[#This Row],[total_long]]/nasdaq_aapl_short_volume[[#This Row],[total_reported]]</f>
        <v>0.60501390296814506</v>
      </c>
      <c r="G232" s="8">
        <v>6790965</v>
      </c>
      <c r="H232" s="9">
        <f>nasdaq_aapl_short_volume[[#This Row],[Off-Exchange]]/nasdaq_aapl_short_volume[[#This Row],[total_reported]]</f>
        <v>0.30609359724257423</v>
      </c>
      <c r="I232" s="8">
        <v>99034</v>
      </c>
      <c r="J232" t="s">
        <v>16</v>
      </c>
      <c r="K232" t="s">
        <v>16</v>
      </c>
      <c r="L232" t="s">
        <v>16</v>
      </c>
      <c r="M232" t="s">
        <v>16</v>
      </c>
      <c r="N232" s="8">
        <v>13146</v>
      </c>
      <c r="O232" s="8">
        <v>16707</v>
      </c>
      <c r="P232" s="8">
        <v>539814</v>
      </c>
      <c r="Q232" s="8">
        <v>1183710</v>
      </c>
      <c r="R232" s="8">
        <v>54769</v>
      </c>
      <c r="S232" s="8">
        <v>58662</v>
      </c>
      <c r="T232" s="8">
        <v>6319</v>
      </c>
    </row>
    <row r="233" spans="1:20">
      <c r="A233" s="1">
        <v>45401</v>
      </c>
      <c r="B233" s="8">
        <v>27753440</v>
      </c>
      <c r="C233" s="8">
        <v>12634016</v>
      </c>
      <c r="D233" s="8">
        <v>15119424</v>
      </c>
      <c r="E233" s="9">
        <f>nasdaq_aapl_short_volume[[#This Row],[total_short]]/nasdaq_aapl_short_volume[[#This Row],[total_reported]]</f>
        <v>0.45522342455565867</v>
      </c>
      <c r="F233" s="9">
        <f>nasdaq_aapl_short_volume[[#This Row],[total_long]]/nasdaq_aapl_short_volume[[#This Row],[total_reported]]</f>
        <v>0.54477657544434133</v>
      </c>
      <c r="G233" s="8">
        <v>9777666</v>
      </c>
      <c r="H233" s="9">
        <f>nasdaq_aapl_short_volume[[#This Row],[Off-Exchange]]/nasdaq_aapl_short_volume[[#This Row],[total_reported]]</f>
        <v>0.35230465124323329</v>
      </c>
      <c r="I233" s="8">
        <v>116547</v>
      </c>
      <c r="J233" t="s">
        <v>16</v>
      </c>
      <c r="K233" t="s">
        <v>16</v>
      </c>
      <c r="L233" t="s">
        <v>16</v>
      </c>
      <c r="M233" t="s">
        <v>16</v>
      </c>
      <c r="N233" s="8">
        <v>47498</v>
      </c>
      <c r="O233" s="8">
        <v>22917</v>
      </c>
      <c r="P233" s="8">
        <v>771853</v>
      </c>
      <c r="Q233" s="8">
        <v>1807681</v>
      </c>
      <c r="R233" s="8">
        <v>8644</v>
      </c>
      <c r="S233" s="8">
        <v>66320</v>
      </c>
      <c r="T233" s="8">
        <v>14890</v>
      </c>
    </row>
    <row r="234" spans="1:20">
      <c r="A234" s="1">
        <v>45400</v>
      </c>
      <c r="B234" s="8">
        <v>20277907</v>
      </c>
      <c r="C234" s="8">
        <v>10311020</v>
      </c>
      <c r="D234" s="8">
        <v>9966887</v>
      </c>
      <c r="E234" s="9">
        <f>nasdaq_aapl_short_volume[[#This Row],[total_short]]/nasdaq_aapl_short_volume[[#This Row],[total_reported]]</f>
        <v>0.50848541715868412</v>
      </c>
      <c r="F234" s="9">
        <f>nasdaq_aapl_short_volume[[#This Row],[total_long]]/nasdaq_aapl_short_volume[[#This Row],[total_reported]]</f>
        <v>0.49151458284131594</v>
      </c>
      <c r="G234" s="8">
        <v>8352355</v>
      </c>
      <c r="H234" s="9">
        <f>nasdaq_aapl_short_volume[[#This Row],[Off-Exchange]]/nasdaq_aapl_short_volume[[#This Row],[total_reported]]</f>
        <v>0.41189433406514786</v>
      </c>
      <c r="I234" s="8">
        <v>91047</v>
      </c>
      <c r="J234" t="s">
        <v>16</v>
      </c>
      <c r="K234" t="s">
        <v>16</v>
      </c>
      <c r="L234" t="s">
        <v>16</v>
      </c>
      <c r="M234" t="s">
        <v>16</v>
      </c>
      <c r="N234" s="8">
        <v>8500</v>
      </c>
      <c r="O234" s="8">
        <v>27713</v>
      </c>
      <c r="P234" s="8">
        <v>483460</v>
      </c>
      <c r="Q234" s="8">
        <v>1311603</v>
      </c>
      <c r="R234" s="8">
        <v>10494</v>
      </c>
      <c r="S234" s="8">
        <v>20919</v>
      </c>
      <c r="T234" s="8">
        <v>4929</v>
      </c>
    </row>
    <row r="235" spans="1:20">
      <c r="A235" s="1">
        <v>45399</v>
      </c>
      <c r="B235" s="8">
        <v>26360511</v>
      </c>
      <c r="C235" s="8">
        <v>9224981</v>
      </c>
      <c r="D235" s="8">
        <v>17135530</v>
      </c>
      <c r="E235" s="9">
        <f>nasdaq_aapl_short_volume[[#This Row],[total_short]]/nasdaq_aapl_short_volume[[#This Row],[total_reported]]</f>
        <v>0.34995455892338356</v>
      </c>
      <c r="F235" s="9">
        <f>nasdaq_aapl_short_volume[[#This Row],[total_long]]/nasdaq_aapl_short_volume[[#This Row],[total_reported]]</f>
        <v>0.65004544107661644</v>
      </c>
      <c r="G235" s="8">
        <v>7603815</v>
      </c>
      <c r="H235" s="9">
        <f>nasdaq_aapl_short_volume[[#This Row],[Off-Exchange]]/nasdaq_aapl_short_volume[[#This Row],[total_reported]]</f>
        <v>0.28845476478054616</v>
      </c>
      <c r="I235" s="8">
        <v>106591</v>
      </c>
      <c r="J235" t="s">
        <v>16</v>
      </c>
      <c r="K235" t="s">
        <v>16</v>
      </c>
      <c r="L235" t="s">
        <v>16</v>
      </c>
      <c r="M235" t="s">
        <v>16</v>
      </c>
      <c r="N235" s="8">
        <v>23470</v>
      </c>
      <c r="O235" s="8">
        <v>19279</v>
      </c>
      <c r="P235" s="8">
        <v>368165</v>
      </c>
      <c r="Q235" s="8">
        <v>1066454</v>
      </c>
      <c r="R235" s="8">
        <v>6696</v>
      </c>
      <c r="S235" s="8">
        <v>22475</v>
      </c>
      <c r="T235" s="8">
        <v>8036</v>
      </c>
    </row>
    <row r="236" spans="1:20">
      <c r="A236" s="1">
        <v>45398</v>
      </c>
      <c r="B236" s="8">
        <v>36107501</v>
      </c>
      <c r="C236" s="8">
        <v>15594637</v>
      </c>
      <c r="D236" s="8">
        <v>20512864</v>
      </c>
      <c r="E236" s="9">
        <f>nasdaq_aapl_short_volume[[#This Row],[total_short]]/nasdaq_aapl_short_volume[[#This Row],[total_reported]]</f>
        <v>0.43189466366005225</v>
      </c>
      <c r="F236" s="9">
        <f>nasdaq_aapl_short_volume[[#This Row],[total_long]]/nasdaq_aapl_short_volume[[#This Row],[total_reported]]</f>
        <v>0.56810533633994775</v>
      </c>
      <c r="G236" s="8">
        <v>12753598</v>
      </c>
      <c r="H236" s="9">
        <f>nasdaq_aapl_short_volume[[#This Row],[Off-Exchange]]/nasdaq_aapl_short_volume[[#This Row],[total_reported]]</f>
        <v>0.35321187140588878</v>
      </c>
      <c r="I236" s="8">
        <v>186285</v>
      </c>
      <c r="J236" t="s">
        <v>16</v>
      </c>
      <c r="K236" t="s">
        <v>16</v>
      </c>
      <c r="L236" t="s">
        <v>16</v>
      </c>
      <c r="M236" t="s">
        <v>16</v>
      </c>
      <c r="N236" s="8">
        <v>19290</v>
      </c>
      <c r="O236" s="8">
        <v>16396</v>
      </c>
      <c r="P236" s="8">
        <v>581378</v>
      </c>
      <c r="Q236" s="8">
        <v>1986288</v>
      </c>
      <c r="R236" s="8">
        <v>11479</v>
      </c>
      <c r="S236" s="8">
        <v>29447</v>
      </c>
      <c r="T236" s="8">
        <v>10476</v>
      </c>
    </row>
    <row r="237" spans="1:20">
      <c r="A237" s="1">
        <v>45397</v>
      </c>
      <c r="B237" s="8">
        <v>33075854</v>
      </c>
      <c r="C237" s="8">
        <v>15414118</v>
      </c>
      <c r="D237" s="8">
        <v>17661736</v>
      </c>
      <c r="E237" s="9">
        <f>nasdaq_aapl_short_volume[[#This Row],[total_short]]/nasdaq_aapl_short_volume[[#This Row],[total_reported]]</f>
        <v>0.46602328091060025</v>
      </c>
      <c r="F237" s="9">
        <f>nasdaq_aapl_short_volume[[#This Row],[total_long]]/nasdaq_aapl_short_volume[[#This Row],[total_reported]]</f>
        <v>0.53397671908939981</v>
      </c>
      <c r="G237" s="8">
        <v>12009700</v>
      </c>
      <c r="H237" s="9">
        <f>nasdaq_aapl_short_volume[[#This Row],[Off-Exchange]]/nasdaq_aapl_short_volume[[#This Row],[total_reported]]</f>
        <v>0.36309568907880657</v>
      </c>
      <c r="I237" s="8">
        <v>220904</v>
      </c>
      <c r="J237" t="s">
        <v>16</v>
      </c>
      <c r="K237" t="s">
        <v>16</v>
      </c>
      <c r="L237" t="s">
        <v>16</v>
      </c>
      <c r="M237" t="s">
        <v>16</v>
      </c>
      <c r="N237" s="8">
        <v>45495</v>
      </c>
      <c r="O237" s="8">
        <v>29147</v>
      </c>
      <c r="P237" s="8">
        <v>654385</v>
      </c>
      <c r="Q237" s="8">
        <v>2328890</v>
      </c>
      <c r="R237" s="8">
        <v>14055</v>
      </c>
      <c r="S237" s="8">
        <v>88916</v>
      </c>
      <c r="T237" s="8">
        <v>22626</v>
      </c>
    </row>
    <row r="238" spans="1:20">
      <c r="A238" s="1">
        <v>45394</v>
      </c>
      <c r="B238" s="8">
        <v>52747435</v>
      </c>
      <c r="C238" s="8">
        <v>21045296</v>
      </c>
      <c r="D238" s="8">
        <v>31702139</v>
      </c>
      <c r="E238" s="9">
        <f>nasdaq_aapl_short_volume[[#This Row],[total_short]]/nasdaq_aapl_short_volume[[#This Row],[total_reported]]</f>
        <v>0.39898235809949811</v>
      </c>
      <c r="F238" s="9">
        <f>nasdaq_aapl_short_volume[[#This Row],[total_long]]/nasdaq_aapl_short_volume[[#This Row],[total_reported]]</f>
        <v>0.60101764190050189</v>
      </c>
      <c r="G238" s="8">
        <v>17462631</v>
      </c>
      <c r="H238" s="9">
        <f>nasdaq_aapl_short_volume[[#This Row],[Off-Exchange]]/nasdaq_aapl_short_volume[[#This Row],[total_reported]]</f>
        <v>0.33106123548946031</v>
      </c>
      <c r="I238" s="8">
        <v>321294</v>
      </c>
      <c r="J238" t="s">
        <v>16</v>
      </c>
      <c r="K238" t="s">
        <v>16</v>
      </c>
      <c r="L238" t="s">
        <v>16</v>
      </c>
      <c r="M238" t="s">
        <v>16</v>
      </c>
      <c r="N238" s="8">
        <v>42152</v>
      </c>
      <c r="O238" s="8">
        <v>40490</v>
      </c>
      <c r="P238" s="8">
        <v>680055</v>
      </c>
      <c r="Q238" s="8">
        <v>2434086</v>
      </c>
      <c r="R238" s="8">
        <v>16673</v>
      </c>
      <c r="S238" s="8">
        <v>30794</v>
      </c>
      <c r="T238" s="8">
        <v>17121</v>
      </c>
    </row>
    <row r="239" spans="1:20">
      <c r="A239" s="1">
        <v>45393</v>
      </c>
      <c r="B239" s="8">
        <v>45140916</v>
      </c>
      <c r="C239" s="8">
        <v>18092291</v>
      </c>
      <c r="D239" s="8">
        <v>27048625</v>
      </c>
      <c r="E239" s="9">
        <f>nasdaq_aapl_short_volume[[#This Row],[total_short]]/nasdaq_aapl_short_volume[[#This Row],[total_reported]]</f>
        <v>0.40079583232205568</v>
      </c>
      <c r="F239" s="9">
        <f>nasdaq_aapl_short_volume[[#This Row],[total_long]]/nasdaq_aapl_short_volume[[#This Row],[total_reported]]</f>
        <v>0.59920416767794438</v>
      </c>
      <c r="G239" s="8">
        <v>14547044</v>
      </c>
      <c r="H239" s="9">
        <f>nasdaq_aapl_short_volume[[#This Row],[Off-Exchange]]/nasdaq_aapl_short_volume[[#This Row],[total_reported]]</f>
        <v>0.3222585026852357</v>
      </c>
      <c r="I239" s="8">
        <v>145860</v>
      </c>
      <c r="J239" t="s">
        <v>16</v>
      </c>
      <c r="K239" t="s">
        <v>16</v>
      </c>
      <c r="L239" t="s">
        <v>16</v>
      </c>
      <c r="M239" t="s">
        <v>16</v>
      </c>
      <c r="N239" s="8">
        <v>72096</v>
      </c>
      <c r="O239" s="8">
        <v>80344</v>
      </c>
      <c r="P239" s="8">
        <v>712292</v>
      </c>
      <c r="Q239" s="8">
        <v>2376168</v>
      </c>
      <c r="R239" s="8">
        <v>51935</v>
      </c>
      <c r="S239" s="8">
        <v>90073</v>
      </c>
      <c r="T239" s="8">
        <v>16479</v>
      </c>
    </row>
    <row r="240" spans="1:20">
      <c r="A240" s="1">
        <v>45392</v>
      </c>
      <c r="B240" s="8">
        <v>24576951</v>
      </c>
      <c r="C240" s="8">
        <v>9429988</v>
      </c>
      <c r="D240" s="8">
        <v>15146963</v>
      </c>
      <c r="E240" s="9">
        <f>nasdaq_aapl_short_volume[[#This Row],[total_short]]/nasdaq_aapl_short_volume[[#This Row],[total_reported]]</f>
        <v>0.38369234654046386</v>
      </c>
      <c r="F240" s="9">
        <f>nasdaq_aapl_short_volume[[#This Row],[total_long]]/nasdaq_aapl_short_volume[[#This Row],[total_reported]]</f>
        <v>0.61630765345953609</v>
      </c>
      <c r="G240" s="8">
        <v>7584940</v>
      </c>
      <c r="H240" s="9">
        <f>nasdaq_aapl_short_volume[[#This Row],[Off-Exchange]]/nasdaq_aapl_short_volume[[#This Row],[total_reported]]</f>
        <v>0.30862005624700967</v>
      </c>
      <c r="I240" s="8">
        <v>85865</v>
      </c>
      <c r="J240" t="s">
        <v>16</v>
      </c>
      <c r="K240" t="s">
        <v>16</v>
      </c>
      <c r="L240" t="s">
        <v>16</v>
      </c>
      <c r="M240" t="s">
        <v>16</v>
      </c>
      <c r="N240" s="8">
        <v>14969</v>
      </c>
      <c r="O240" s="8">
        <v>35611</v>
      </c>
      <c r="P240" s="8">
        <v>372563</v>
      </c>
      <c r="Q240" s="8">
        <v>1281630</v>
      </c>
      <c r="R240" s="8">
        <v>10429</v>
      </c>
      <c r="S240" s="8">
        <v>22391</v>
      </c>
      <c r="T240" s="8">
        <v>21590</v>
      </c>
    </row>
    <row r="241" spans="1:20">
      <c r="A241" s="1">
        <v>45391</v>
      </c>
      <c r="B241" s="8">
        <v>20036982</v>
      </c>
      <c r="C241" s="8">
        <v>5974334</v>
      </c>
      <c r="D241" s="8">
        <v>14062648</v>
      </c>
      <c r="E241" s="9">
        <f>nasdaq_aapl_short_volume[[#This Row],[total_short]]/nasdaq_aapl_short_volume[[#This Row],[total_reported]]</f>
        <v>0.29816536242833375</v>
      </c>
      <c r="F241" s="9">
        <f>nasdaq_aapl_short_volume[[#This Row],[total_long]]/nasdaq_aapl_short_volume[[#This Row],[total_reported]]</f>
        <v>0.7018346375716662</v>
      </c>
      <c r="G241" s="8">
        <v>4904498</v>
      </c>
      <c r="H241" s="9">
        <f>nasdaq_aapl_short_volume[[#This Row],[Off-Exchange]]/nasdaq_aapl_short_volume[[#This Row],[total_reported]]</f>
        <v>0.24477229155568439</v>
      </c>
      <c r="I241" s="8">
        <v>61614</v>
      </c>
      <c r="J241" t="s">
        <v>16</v>
      </c>
      <c r="K241" t="s">
        <v>16</v>
      </c>
      <c r="L241" t="s">
        <v>16</v>
      </c>
      <c r="M241" t="s">
        <v>16</v>
      </c>
      <c r="N241" s="8">
        <v>6805</v>
      </c>
      <c r="O241" s="8">
        <v>18320</v>
      </c>
      <c r="P241" s="8">
        <v>247536</v>
      </c>
      <c r="Q241" s="8">
        <v>713021</v>
      </c>
      <c r="R241" s="8">
        <v>3872</v>
      </c>
      <c r="S241" s="8">
        <v>14455</v>
      </c>
      <c r="T241" s="8">
        <v>4213</v>
      </c>
    </row>
    <row r="242" spans="1:20">
      <c r="A242" s="1">
        <v>45390</v>
      </c>
      <c r="B242" s="8">
        <v>18441331</v>
      </c>
      <c r="C242" s="8">
        <v>6714904</v>
      </c>
      <c r="D242" s="8">
        <v>11726427</v>
      </c>
      <c r="E242" s="9">
        <f>nasdaq_aapl_short_volume[[#This Row],[total_short]]/nasdaq_aapl_short_volume[[#This Row],[total_reported]]</f>
        <v>0.36412252456181171</v>
      </c>
      <c r="F242" s="9">
        <f>nasdaq_aapl_short_volume[[#This Row],[total_long]]/nasdaq_aapl_short_volume[[#This Row],[total_reported]]</f>
        <v>0.63587747543818829</v>
      </c>
      <c r="G242" s="8">
        <v>4682280</v>
      </c>
      <c r="H242" s="9">
        <f>nasdaq_aapl_short_volume[[#This Row],[Off-Exchange]]/nasdaq_aapl_short_volume[[#This Row],[total_reported]]</f>
        <v>0.25390141308130093</v>
      </c>
      <c r="I242" s="8">
        <v>60771</v>
      </c>
      <c r="J242" t="s">
        <v>16</v>
      </c>
      <c r="K242" t="s">
        <v>16</v>
      </c>
      <c r="L242" t="s">
        <v>16</v>
      </c>
      <c r="M242" t="s">
        <v>16</v>
      </c>
      <c r="N242" s="8">
        <v>7862</v>
      </c>
      <c r="O242" s="8">
        <v>17611</v>
      </c>
      <c r="P242" s="8">
        <v>257283</v>
      </c>
      <c r="Q242" s="8">
        <v>1670099</v>
      </c>
      <c r="R242" s="8">
        <v>1883</v>
      </c>
      <c r="S242" s="8">
        <v>14410</v>
      </c>
      <c r="T242" s="8">
        <v>2705</v>
      </c>
    </row>
    <row r="243" spans="1:20">
      <c r="A243" s="1">
        <v>45387</v>
      </c>
      <c r="B243" s="8">
        <v>18390141</v>
      </c>
      <c r="C243" s="8">
        <v>6020975</v>
      </c>
      <c r="D243" s="8">
        <v>12369166</v>
      </c>
      <c r="E243" s="9">
        <f>nasdaq_aapl_short_volume[[#This Row],[total_short]]/nasdaq_aapl_short_volume[[#This Row],[total_reported]]</f>
        <v>0.32740232932417429</v>
      </c>
      <c r="F243" s="9">
        <f>nasdaq_aapl_short_volume[[#This Row],[total_long]]/nasdaq_aapl_short_volume[[#This Row],[total_reported]]</f>
        <v>0.67259767067582565</v>
      </c>
      <c r="G243" s="8">
        <v>4960888</v>
      </c>
      <c r="H243" s="9">
        <f>nasdaq_aapl_short_volume[[#This Row],[Off-Exchange]]/nasdaq_aapl_short_volume[[#This Row],[total_reported]]</f>
        <v>0.26975801871230892</v>
      </c>
      <c r="I243" s="8">
        <v>63523</v>
      </c>
      <c r="J243" t="s">
        <v>16</v>
      </c>
      <c r="K243" t="s">
        <v>16</v>
      </c>
      <c r="L243" t="s">
        <v>16</v>
      </c>
      <c r="M243" t="s">
        <v>16</v>
      </c>
      <c r="N243" s="8">
        <v>16055</v>
      </c>
      <c r="O243" s="8">
        <v>8326</v>
      </c>
      <c r="P243" s="8">
        <v>239489</v>
      </c>
      <c r="Q243" s="8">
        <v>668244</v>
      </c>
      <c r="R243" s="8">
        <v>35528</v>
      </c>
      <c r="S243" s="8">
        <v>24539</v>
      </c>
      <c r="T243" s="8">
        <v>4383</v>
      </c>
    </row>
    <row r="244" spans="1:20">
      <c r="A244" s="1">
        <v>45386</v>
      </c>
      <c r="B244" s="8">
        <v>23030461</v>
      </c>
      <c r="C244" s="8">
        <v>7046220</v>
      </c>
      <c r="D244" s="8">
        <v>15984241</v>
      </c>
      <c r="E244" s="9">
        <f>nasdaq_aapl_short_volume[[#This Row],[total_short]]/nasdaq_aapl_short_volume[[#This Row],[total_reported]]</f>
        <v>0.30595219088319597</v>
      </c>
      <c r="F244" s="9">
        <f>nasdaq_aapl_short_volume[[#This Row],[total_long]]/nasdaq_aapl_short_volume[[#This Row],[total_reported]]</f>
        <v>0.69404780911680408</v>
      </c>
      <c r="G244" s="8">
        <v>5356981</v>
      </c>
      <c r="H244" s="9">
        <f>nasdaq_aapl_short_volume[[#This Row],[Off-Exchange]]/nasdaq_aapl_short_volume[[#This Row],[total_reported]]</f>
        <v>0.2326041584664762</v>
      </c>
      <c r="I244" s="8">
        <v>75218</v>
      </c>
      <c r="J244" t="s">
        <v>16</v>
      </c>
      <c r="K244" t="s">
        <v>16</v>
      </c>
      <c r="L244" t="s">
        <v>16</v>
      </c>
      <c r="M244" t="s">
        <v>16</v>
      </c>
      <c r="N244" s="8">
        <v>30559</v>
      </c>
      <c r="O244" s="8">
        <v>25225</v>
      </c>
      <c r="P244" s="8">
        <v>514434</v>
      </c>
      <c r="Q244" s="8">
        <v>1006702</v>
      </c>
      <c r="R244" s="8">
        <v>9051</v>
      </c>
      <c r="S244" s="8">
        <v>20246</v>
      </c>
      <c r="T244" s="8">
        <v>7804</v>
      </c>
    </row>
    <row r="245" spans="1:20">
      <c r="A245" s="1">
        <v>45385</v>
      </c>
      <c r="B245" s="8">
        <v>20979313</v>
      </c>
      <c r="C245" s="8">
        <v>7046608</v>
      </c>
      <c r="D245" s="8">
        <v>13932705</v>
      </c>
      <c r="E245" s="9">
        <f>nasdaq_aapl_short_volume[[#This Row],[total_short]]/nasdaq_aapl_short_volume[[#This Row],[total_reported]]</f>
        <v>0.33588363927836912</v>
      </c>
      <c r="F245" s="9">
        <f>nasdaq_aapl_short_volume[[#This Row],[total_long]]/nasdaq_aapl_short_volume[[#This Row],[total_reported]]</f>
        <v>0.66411636072163083</v>
      </c>
      <c r="G245" s="8">
        <v>5658669</v>
      </c>
      <c r="H245" s="9">
        <f>nasdaq_aapl_short_volume[[#This Row],[Off-Exchange]]/nasdaq_aapl_short_volume[[#This Row],[total_reported]]</f>
        <v>0.26972613450211647</v>
      </c>
      <c r="I245" s="8">
        <v>51980</v>
      </c>
      <c r="J245" t="s">
        <v>16</v>
      </c>
      <c r="K245" t="s">
        <v>16</v>
      </c>
      <c r="L245" t="s">
        <v>16</v>
      </c>
      <c r="M245" t="s">
        <v>16</v>
      </c>
      <c r="N245" s="8">
        <v>15394</v>
      </c>
      <c r="O245" s="8">
        <v>25571</v>
      </c>
      <c r="P245" s="8">
        <v>224796</v>
      </c>
      <c r="Q245" s="8">
        <v>1030033</v>
      </c>
      <c r="R245" s="8">
        <v>9598</v>
      </c>
      <c r="S245" s="8">
        <v>21422</v>
      </c>
      <c r="T245" s="8">
        <v>9145</v>
      </c>
    </row>
    <row r="246" spans="1:20">
      <c r="A246" s="1">
        <v>45384</v>
      </c>
      <c r="B246" s="8">
        <v>19890332</v>
      </c>
      <c r="C246" s="8">
        <v>6545963</v>
      </c>
      <c r="D246" s="8">
        <v>13344369</v>
      </c>
      <c r="E246" s="9">
        <f>nasdaq_aapl_short_volume[[#This Row],[total_short]]/nasdaq_aapl_short_volume[[#This Row],[total_reported]]</f>
        <v>0.32910275203048395</v>
      </c>
      <c r="F246" s="9">
        <f>nasdaq_aapl_short_volume[[#This Row],[total_long]]/nasdaq_aapl_short_volume[[#This Row],[total_reported]]</f>
        <v>0.670897247969516</v>
      </c>
      <c r="G246" s="8">
        <v>5058821</v>
      </c>
      <c r="H246" s="9">
        <f>nasdaq_aapl_short_volume[[#This Row],[Off-Exchange]]/nasdaq_aapl_short_volume[[#This Row],[total_reported]]</f>
        <v>0.25433567423610626</v>
      </c>
      <c r="I246" s="8">
        <v>99834</v>
      </c>
      <c r="J246" t="s">
        <v>16</v>
      </c>
      <c r="K246" t="s">
        <v>16</v>
      </c>
      <c r="L246" t="s">
        <v>16</v>
      </c>
      <c r="M246" t="s">
        <v>16</v>
      </c>
      <c r="N246" s="8">
        <v>9179</v>
      </c>
      <c r="O246" s="8">
        <v>14125</v>
      </c>
      <c r="P246" s="8">
        <v>337609</v>
      </c>
      <c r="Q246" s="8">
        <v>999579</v>
      </c>
      <c r="R246" s="8">
        <v>7137</v>
      </c>
      <c r="S246" s="8">
        <v>13853</v>
      </c>
      <c r="T246" s="8">
        <v>5826</v>
      </c>
    </row>
    <row r="247" spans="1:20">
      <c r="A247" s="1">
        <v>45383</v>
      </c>
      <c r="B247" s="8">
        <v>19777099</v>
      </c>
      <c r="C247" s="8">
        <v>7577043</v>
      </c>
      <c r="D247" s="8">
        <v>12200056</v>
      </c>
      <c r="E247" s="9">
        <f>nasdaq_aapl_short_volume[[#This Row],[total_short]]/nasdaq_aapl_short_volume[[#This Row],[total_reported]]</f>
        <v>0.38312206456568781</v>
      </c>
      <c r="F247" s="9">
        <f>nasdaq_aapl_short_volume[[#This Row],[total_long]]/nasdaq_aapl_short_volume[[#This Row],[total_reported]]</f>
        <v>0.61687793543431213</v>
      </c>
      <c r="G247" s="8">
        <v>5949266</v>
      </c>
      <c r="H247" s="9">
        <f>nasdaq_aapl_short_volume[[#This Row],[Off-Exchange]]/nasdaq_aapl_short_volume[[#This Row],[total_reported]]</f>
        <v>0.30081590833923622</v>
      </c>
      <c r="I247" s="8">
        <v>67115</v>
      </c>
      <c r="J247" t="s">
        <v>16</v>
      </c>
      <c r="K247" t="s">
        <v>16</v>
      </c>
      <c r="L247" t="s">
        <v>16</v>
      </c>
      <c r="M247" t="s">
        <v>16</v>
      </c>
      <c r="N247" s="8">
        <v>14667</v>
      </c>
      <c r="O247" s="8">
        <v>20711</v>
      </c>
      <c r="P247" s="8">
        <v>410876</v>
      </c>
      <c r="Q247" s="8">
        <v>1091765</v>
      </c>
      <c r="R247" s="8">
        <v>6576</v>
      </c>
      <c r="S247" s="8">
        <v>13556</v>
      </c>
      <c r="T247" s="8">
        <v>2511</v>
      </c>
    </row>
    <row r="248" spans="1:20">
      <c r="A248" s="1">
        <v>45379</v>
      </c>
      <c r="B248" s="8">
        <v>24554841</v>
      </c>
      <c r="C248" s="8">
        <v>8089310</v>
      </c>
      <c r="D248" s="8">
        <v>16465531</v>
      </c>
      <c r="E248" s="9">
        <f>nasdaq_aapl_short_volume[[#This Row],[total_short]]/nasdaq_aapl_short_volume[[#This Row],[total_reported]]</f>
        <v>0.32943850053844781</v>
      </c>
      <c r="F248" s="9">
        <f>nasdaq_aapl_short_volume[[#This Row],[total_long]]/nasdaq_aapl_short_volume[[#This Row],[total_reported]]</f>
        <v>0.67056149946155219</v>
      </c>
      <c r="G248" s="8">
        <v>6752821</v>
      </c>
      <c r="H248" s="9">
        <f>nasdaq_aapl_short_volume[[#This Row],[Off-Exchange]]/nasdaq_aapl_short_volume[[#This Row],[total_reported]]</f>
        <v>0.27500976284065531</v>
      </c>
      <c r="I248" s="8">
        <v>163749</v>
      </c>
      <c r="J248" t="s">
        <v>16</v>
      </c>
      <c r="K248" t="s">
        <v>16</v>
      </c>
      <c r="L248" t="s">
        <v>16</v>
      </c>
      <c r="M248" t="s">
        <v>16</v>
      </c>
      <c r="N248" s="8">
        <v>9820</v>
      </c>
      <c r="O248" s="8">
        <v>16844</v>
      </c>
      <c r="P248" s="8">
        <v>293731</v>
      </c>
      <c r="Q248" s="8">
        <v>828861</v>
      </c>
      <c r="R248" s="8">
        <v>5955</v>
      </c>
      <c r="S248" s="8">
        <v>13310</v>
      </c>
      <c r="T248" s="8">
        <v>4219</v>
      </c>
    </row>
    <row r="249" spans="1:20">
      <c r="A249" s="1">
        <v>45378</v>
      </c>
      <c r="B249" s="8">
        <v>25066738</v>
      </c>
      <c r="C249" s="8">
        <v>8416465</v>
      </c>
      <c r="D249" s="8">
        <v>16650273</v>
      </c>
      <c r="E249" s="9">
        <f>nasdaq_aapl_short_volume[[#This Row],[total_short]]/nasdaq_aapl_short_volume[[#This Row],[total_reported]]</f>
        <v>0.3357622758892681</v>
      </c>
      <c r="F249" s="9">
        <f>nasdaq_aapl_short_volume[[#This Row],[total_long]]/nasdaq_aapl_short_volume[[#This Row],[total_reported]]</f>
        <v>0.6642377241107319</v>
      </c>
      <c r="G249" s="8">
        <v>6677723</v>
      </c>
      <c r="H249" s="9">
        <f>nasdaq_aapl_short_volume[[#This Row],[Off-Exchange]]/nasdaq_aapl_short_volume[[#This Row],[total_reported]]</f>
        <v>0.26639776583614511</v>
      </c>
      <c r="I249" s="8">
        <v>88272</v>
      </c>
      <c r="J249" t="s">
        <v>16</v>
      </c>
      <c r="K249" t="s">
        <v>16</v>
      </c>
      <c r="L249" t="s">
        <v>16</v>
      </c>
      <c r="M249" t="s">
        <v>16</v>
      </c>
      <c r="N249" s="8">
        <v>17422</v>
      </c>
      <c r="O249" s="8">
        <v>22435</v>
      </c>
      <c r="P249" s="8">
        <v>394914</v>
      </c>
      <c r="Q249" s="8">
        <v>1183685</v>
      </c>
      <c r="R249" s="8">
        <v>12127</v>
      </c>
      <c r="S249" s="8">
        <v>12009</v>
      </c>
      <c r="T249" s="8">
        <v>7878</v>
      </c>
    </row>
    <row r="250" spans="1:20">
      <c r="A250" s="1">
        <v>45377</v>
      </c>
      <c r="B250" s="8">
        <v>22640764</v>
      </c>
      <c r="C250" s="8">
        <v>8179993</v>
      </c>
      <c r="D250" s="8">
        <v>14460771</v>
      </c>
      <c r="E250" s="9">
        <f>nasdaq_aapl_short_volume[[#This Row],[total_short]]/nasdaq_aapl_short_volume[[#This Row],[total_reported]]</f>
        <v>0.36129491919972312</v>
      </c>
      <c r="F250" s="9">
        <f>nasdaq_aapl_short_volume[[#This Row],[total_long]]/nasdaq_aapl_short_volume[[#This Row],[total_reported]]</f>
        <v>0.63870508080027688</v>
      </c>
      <c r="G250" s="8">
        <v>6121174</v>
      </c>
      <c r="H250" s="9">
        <f>nasdaq_aapl_short_volume[[#This Row],[Off-Exchange]]/nasdaq_aapl_short_volume[[#This Row],[total_reported]]</f>
        <v>0.2703607528438528</v>
      </c>
      <c r="I250" s="8">
        <v>219600</v>
      </c>
      <c r="J250" t="s">
        <v>16</v>
      </c>
      <c r="K250" t="s">
        <v>16</v>
      </c>
      <c r="L250" t="s">
        <v>16</v>
      </c>
      <c r="M250" t="s">
        <v>16</v>
      </c>
      <c r="N250" s="8">
        <v>12581</v>
      </c>
      <c r="O250" s="8">
        <v>38486</v>
      </c>
      <c r="P250" s="8">
        <v>377914</v>
      </c>
      <c r="Q250" s="8">
        <v>1369171</v>
      </c>
      <c r="R250" s="8">
        <v>16961</v>
      </c>
      <c r="S250" s="8">
        <v>19309</v>
      </c>
      <c r="T250" s="8">
        <v>4797</v>
      </c>
    </row>
    <row r="251" spans="1:20">
      <c r="A251" s="1">
        <v>45376</v>
      </c>
      <c r="B251" s="8">
        <v>23019239</v>
      </c>
      <c r="C251" s="8">
        <v>8291699</v>
      </c>
      <c r="D251" s="8">
        <v>14727540</v>
      </c>
      <c r="E251" s="9">
        <f>nasdaq_aapl_short_volume[[#This Row],[total_short]]/nasdaq_aapl_short_volume[[#This Row],[total_reported]]</f>
        <v>0.36020734655911085</v>
      </c>
      <c r="F251" s="9">
        <f>nasdaq_aapl_short_volume[[#This Row],[total_long]]/nasdaq_aapl_short_volume[[#This Row],[total_reported]]</f>
        <v>0.6397926534408892</v>
      </c>
      <c r="G251" s="8">
        <v>6540068</v>
      </c>
      <c r="H251" s="9">
        <f>nasdaq_aapl_short_volume[[#This Row],[Off-Exchange]]/nasdaq_aapl_short_volume[[#This Row],[total_reported]]</f>
        <v>0.2841131281533677</v>
      </c>
      <c r="I251" s="8">
        <v>108849</v>
      </c>
      <c r="J251" t="s">
        <v>16</v>
      </c>
      <c r="K251" t="s">
        <v>16</v>
      </c>
      <c r="L251" t="s">
        <v>16</v>
      </c>
      <c r="M251" t="s">
        <v>16</v>
      </c>
      <c r="N251" s="8">
        <v>6725</v>
      </c>
      <c r="O251" s="8">
        <v>20157</v>
      </c>
      <c r="P251" s="8">
        <v>425240</v>
      </c>
      <c r="Q251" s="8">
        <v>1157246</v>
      </c>
      <c r="R251" s="8">
        <v>7443</v>
      </c>
      <c r="S251" s="8">
        <v>12194</v>
      </c>
      <c r="T251" s="8">
        <v>13777</v>
      </c>
    </row>
    <row r="252" spans="1:20">
      <c r="A252" s="1">
        <v>45373</v>
      </c>
      <c r="B252" s="8">
        <v>34889008</v>
      </c>
      <c r="C252" s="8">
        <v>10209753</v>
      </c>
      <c r="D252" s="8">
        <v>24679255</v>
      </c>
      <c r="E252" s="9">
        <f>nasdaq_aapl_short_volume[[#This Row],[total_short]]/nasdaq_aapl_short_volume[[#This Row],[total_reported]]</f>
        <v>0.29263523342366171</v>
      </c>
      <c r="F252" s="9">
        <f>nasdaq_aapl_short_volume[[#This Row],[total_long]]/nasdaq_aapl_short_volume[[#This Row],[total_reported]]</f>
        <v>0.70736476657633829</v>
      </c>
      <c r="G252" s="8">
        <v>8572587</v>
      </c>
      <c r="H252" s="9">
        <f>nasdaq_aapl_short_volume[[#This Row],[Off-Exchange]]/nasdaq_aapl_short_volume[[#This Row],[total_reported]]</f>
        <v>0.24571025349875239</v>
      </c>
      <c r="I252" s="8">
        <v>124840</v>
      </c>
      <c r="J252" t="s">
        <v>16</v>
      </c>
      <c r="K252" t="s">
        <v>16</v>
      </c>
      <c r="L252" t="s">
        <v>16</v>
      </c>
      <c r="M252" t="s">
        <v>16</v>
      </c>
      <c r="N252" s="8">
        <v>10798</v>
      </c>
      <c r="O252" s="8">
        <v>15891</v>
      </c>
      <c r="P252" s="8">
        <v>266830</v>
      </c>
      <c r="Q252" s="8">
        <v>1178320</v>
      </c>
      <c r="R252" s="8">
        <v>10976</v>
      </c>
      <c r="S252" s="8">
        <v>17064</v>
      </c>
      <c r="T252" s="8">
        <v>12447</v>
      </c>
    </row>
    <row r="253" spans="1:20">
      <c r="A253" s="1">
        <v>45372</v>
      </c>
      <c r="B253" s="8">
        <v>56712473</v>
      </c>
      <c r="C253" s="8">
        <v>20726445</v>
      </c>
      <c r="D253" s="8">
        <v>35986028</v>
      </c>
      <c r="E253" s="9">
        <f>nasdaq_aapl_short_volume[[#This Row],[total_short]]/nasdaq_aapl_short_volume[[#This Row],[total_reported]]</f>
        <v>0.36546537125968742</v>
      </c>
      <c r="F253" s="9">
        <f>nasdaq_aapl_short_volume[[#This Row],[total_long]]/nasdaq_aapl_short_volume[[#This Row],[total_reported]]</f>
        <v>0.63453462874031252</v>
      </c>
      <c r="G253" s="8">
        <v>16858238</v>
      </c>
      <c r="H253" s="9">
        <f>nasdaq_aapl_short_volume[[#This Row],[Off-Exchange]]/nasdaq_aapl_short_volume[[#This Row],[total_reported]]</f>
        <v>0.29725802999280249</v>
      </c>
      <c r="I253" s="8">
        <v>177380</v>
      </c>
      <c r="J253" t="s">
        <v>16</v>
      </c>
      <c r="K253" t="s">
        <v>16</v>
      </c>
      <c r="L253" t="s">
        <v>16</v>
      </c>
      <c r="M253" t="s">
        <v>16</v>
      </c>
      <c r="N253" s="8">
        <v>33075</v>
      </c>
      <c r="O253" s="8">
        <v>28397</v>
      </c>
      <c r="P253" s="8">
        <v>660675</v>
      </c>
      <c r="Q253" s="8">
        <v>2840047</v>
      </c>
      <c r="R253" s="8">
        <v>68202</v>
      </c>
      <c r="S253" s="8">
        <v>28603</v>
      </c>
      <c r="T253" s="8">
        <v>31828</v>
      </c>
    </row>
    <row r="254" spans="1:20">
      <c r="A254" s="1">
        <v>45371</v>
      </c>
      <c r="B254" s="8">
        <v>23414422</v>
      </c>
      <c r="C254" s="8">
        <v>9062435</v>
      </c>
      <c r="D254" s="8">
        <v>14351987</v>
      </c>
      <c r="E254" s="9">
        <f>nasdaq_aapl_short_volume[[#This Row],[total_short]]/nasdaq_aapl_short_volume[[#This Row],[total_reported]]</f>
        <v>0.38704500158064975</v>
      </c>
      <c r="F254" s="9">
        <f>nasdaq_aapl_short_volume[[#This Row],[total_long]]/nasdaq_aapl_short_volume[[#This Row],[total_reported]]</f>
        <v>0.61295499841935031</v>
      </c>
      <c r="G254" s="8">
        <v>6681709</v>
      </c>
      <c r="H254" s="9">
        <f>nasdaq_aapl_short_volume[[#This Row],[Off-Exchange]]/nasdaq_aapl_short_volume[[#This Row],[total_reported]]</f>
        <v>0.28536724075443759</v>
      </c>
      <c r="I254" s="8">
        <v>93188</v>
      </c>
      <c r="J254" t="s">
        <v>16</v>
      </c>
      <c r="K254" t="s">
        <v>16</v>
      </c>
      <c r="L254" t="s">
        <v>16</v>
      </c>
      <c r="M254" t="s">
        <v>16</v>
      </c>
      <c r="N254" s="8">
        <v>38388</v>
      </c>
      <c r="O254" s="8">
        <v>32108</v>
      </c>
      <c r="P254" s="8">
        <v>458557</v>
      </c>
      <c r="Q254" s="8">
        <v>1709814</v>
      </c>
      <c r="R254" s="8">
        <v>20454</v>
      </c>
      <c r="S254" s="8">
        <v>14441</v>
      </c>
      <c r="T254" s="8">
        <v>13776</v>
      </c>
    </row>
    <row r="255" spans="1:20">
      <c r="A255" s="1">
        <v>45370</v>
      </c>
      <c r="B255" s="8">
        <v>23744701</v>
      </c>
      <c r="C255" s="8">
        <v>8846921</v>
      </c>
      <c r="D255" s="8">
        <v>14897780</v>
      </c>
      <c r="E255" s="9">
        <f>nasdaq_aapl_short_volume[[#This Row],[total_short]]/nasdaq_aapl_short_volume[[#This Row],[total_reported]]</f>
        <v>0.3725850664533531</v>
      </c>
      <c r="F255" s="9">
        <f>nasdaq_aapl_short_volume[[#This Row],[total_long]]/nasdaq_aapl_short_volume[[#This Row],[total_reported]]</f>
        <v>0.6274149335466469</v>
      </c>
      <c r="G255" s="8">
        <v>7351489</v>
      </c>
      <c r="H255" s="9">
        <f>nasdaq_aapl_short_volume[[#This Row],[Off-Exchange]]/nasdaq_aapl_short_volume[[#This Row],[total_reported]]</f>
        <v>0.30960545681329066</v>
      </c>
      <c r="I255" s="8">
        <v>81743</v>
      </c>
      <c r="J255" t="s">
        <v>16</v>
      </c>
      <c r="K255" t="s">
        <v>16</v>
      </c>
      <c r="L255" t="s">
        <v>16</v>
      </c>
      <c r="M255" t="s">
        <v>16</v>
      </c>
      <c r="N255" s="8">
        <v>17859</v>
      </c>
      <c r="O255" s="8">
        <v>12002</v>
      </c>
      <c r="P255" s="8">
        <v>271609</v>
      </c>
      <c r="Q255" s="8">
        <v>1081436</v>
      </c>
      <c r="R255" s="8">
        <v>11612</v>
      </c>
      <c r="S255" s="8">
        <v>17702</v>
      </c>
      <c r="T255" s="8">
        <v>1469</v>
      </c>
    </row>
    <row r="256" spans="1:20">
      <c r="A256" s="1">
        <v>45369</v>
      </c>
      <c r="B256" s="8">
        <v>31937523</v>
      </c>
      <c r="C256" s="8">
        <v>10823310</v>
      </c>
      <c r="D256" s="8">
        <v>21114213</v>
      </c>
      <c r="E256" s="9">
        <f>nasdaq_aapl_short_volume[[#This Row],[total_short]]/nasdaq_aapl_short_volume[[#This Row],[total_reported]]</f>
        <v>0.33889008862709857</v>
      </c>
      <c r="F256" s="9">
        <f>nasdaq_aapl_short_volume[[#This Row],[total_long]]/nasdaq_aapl_short_volume[[#This Row],[total_reported]]</f>
        <v>0.66110991137290143</v>
      </c>
      <c r="G256" s="8">
        <v>8450985</v>
      </c>
      <c r="H256" s="9">
        <f>nasdaq_aapl_short_volume[[#This Row],[Off-Exchange]]/nasdaq_aapl_short_volume[[#This Row],[total_reported]]</f>
        <v>0.26460990728679867</v>
      </c>
      <c r="I256" s="8">
        <v>107011</v>
      </c>
      <c r="J256" t="s">
        <v>16</v>
      </c>
      <c r="K256" t="s">
        <v>16</v>
      </c>
      <c r="L256" t="s">
        <v>16</v>
      </c>
      <c r="M256" t="s">
        <v>16</v>
      </c>
      <c r="N256" s="8">
        <v>43978</v>
      </c>
      <c r="O256" s="8">
        <v>34161</v>
      </c>
      <c r="P256" s="8">
        <v>360171</v>
      </c>
      <c r="Q256" s="8">
        <v>1793356</v>
      </c>
      <c r="R256" s="8">
        <v>11485</v>
      </c>
      <c r="S256" s="8">
        <v>11057</v>
      </c>
      <c r="T256" s="8">
        <v>11106</v>
      </c>
    </row>
    <row r="257" spans="1:20">
      <c r="A257" s="1">
        <v>45366</v>
      </c>
      <c r="B257" s="8">
        <v>32686475</v>
      </c>
      <c r="C257" s="8">
        <v>11266272</v>
      </c>
      <c r="D257" s="8">
        <v>21420203</v>
      </c>
      <c r="E257" s="9">
        <f>nasdaq_aapl_short_volume[[#This Row],[total_short]]/nasdaq_aapl_short_volume[[#This Row],[total_reported]]</f>
        <v>0.34467687323273616</v>
      </c>
      <c r="F257" s="9">
        <f>nasdaq_aapl_short_volume[[#This Row],[total_long]]/nasdaq_aapl_short_volume[[#This Row],[total_reported]]</f>
        <v>0.65532312676726379</v>
      </c>
      <c r="G257" s="8">
        <v>8804137</v>
      </c>
      <c r="H257" s="9">
        <f>nasdaq_aapl_short_volume[[#This Row],[Off-Exchange]]/nasdaq_aapl_short_volume[[#This Row],[total_reported]]</f>
        <v>0.26935106951728505</v>
      </c>
      <c r="I257" s="8">
        <v>121608</v>
      </c>
      <c r="J257" t="s">
        <v>16</v>
      </c>
      <c r="K257" t="s">
        <v>16</v>
      </c>
      <c r="L257" t="s">
        <v>16</v>
      </c>
      <c r="M257" t="s">
        <v>16</v>
      </c>
      <c r="N257" s="8">
        <v>15210</v>
      </c>
      <c r="O257" s="8">
        <v>21622</v>
      </c>
      <c r="P257" s="8">
        <v>527908</v>
      </c>
      <c r="Q257" s="8">
        <v>1725845</v>
      </c>
      <c r="R257" s="8">
        <v>11294</v>
      </c>
      <c r="S257" s="8">
        <v>34653</v>
      </c>
      <c r="T257" s="8">
        <v>3995</v>
      </c>
    </row>
    <row r="258" spans="1:20">
      <c r="A258" s="1">
        <v>45365</v>
      </c>
      <c r="B258" s="8">
        <v>32114734</v>
      </c>
      <c r="C258" s="8">
        <v>12167493</v>
      </c>
      <c r="D258" s="8">
        <v>19947241</v>
      </c>
      <c r="E258" s="9">
        <f>nasdaq_aapl_short_volume[[#This Row],[total_short]]/nasdaq_aapl_short_volume[[#This Row],[total_reported]]</f>
        <v>0.37887572103197242</v>
      </c>
      <c r="F258" s="9">
        <f>nasdaq_aapl_short_volume[[#This Row],[total_long]]/nasdaq_aapl_short_volume[[#This Row],[total_reported]]</f>
        <v>0.62112427896802758</v>
      </c>
      <c r="G258" s="8">
        <v>9571910</v>
      </c>
      <c r="H258" s="9">
        <f>nasdaq_aapl_short_volume[[#This Row],[Off-Exchange]]/nasdaq_aapl_short_volume[[#This Row],[total_reported]]</f>
        <v>0.29805353517796535</v>
      </c>
      <c r="I258" s="8">
        <v>136816</v>
      </c>
      <c r="J258" t="s">
        <v>16</v>
      </c>
      <c r="K258" t="s">
        <v>16</v>
      </c>
      <c r="L258" t="s">
        <v>16</v>
      </c>
      <c r="M258" t="s">
        <v>16</v>
      </c>
      <c r="N258" s="8">
        <v>36064</v>
      </c>
      <c r="O258" s="8">
        <v>14852</v>
      </c>
      <c r="P258" s="8">
        <v>477464</v>
      </c>
      <c r="Q258" s="8">
        <v>1865590</v>
      </c>
      <c r="R258" s="8">
        <v>43623</v>
      </c>
      <c r="S258" s="8">
        <v>15070</v>
      </c>
      <c r="T258" s="8">
        <v>6104</v>
      </c>
    </row>
    <row r="259" spans="1:20">
      <c r="A259" s="1">
        <v>45364</v>
      </c>
      <c r="B259" s="8">
        <v>22847168</v>
      </c>
      <c r="C259" s="8">
        <v>9076730</v>
      </c>
      <c r="D259" s="8">
        <v>13770438</v>
      </c>
      <c r="E259" s="9">
        <f>nasdaq_aapl_short_volume[[#This Row],[total_short]]/nasdaq_aapl_short_volume[[#This Row],[total_reported]]</f>
        <v>0.39728031062755786</v>
      </c>
      <c r="F259" s="9">
        <f>nasdaq_aapl_short_volume[[#This Row],[total_long]]/nasdaq_aapl_short_volume[[#This Row],[total_reported]]</f>
        <v>0.60271968937244214</v>
      </c>
      <c r="G259" s="8">
        <v>7591682</v>
      </c>
      <c r="H259" s="9">
        <f>nasdaq_aapl_short_volume[[#This Row],[Off-Exchange]]/nasdaq_aapl_short_volume[[#This Row],[total_reported]]</f>
        <v>0.33228109496984481</v>
      </c>
      <c r="I259" s="8">
        <v>66064</v>
      </c>
      <c r="J259" t="s">
        <v>16</v>
      </c>
      <c r="K259" t="s">
        <v>16</v>
      </c>
      <c r="L259" t="s">
        <v>16</v>
      </c>
      <c r="M259" t="s">
        <v>16</v>
      </c>
      <c r="N259" s="8">
        <v>8943</v>
      </c>
      <c r="O259" s="8">
        <v>3411</v>
      </c>
      <c r="P259" s="8">
        <v>279237</v>
      </c>
      <c r="Q259" s="8">
        <v>1105135</v>
      </c>
      <c r="R259" s="8">
        <v>7973</v>
      </c>
      <c r="S259" s="8">
        <v>14126</v>
      </c>
      <c r="T259" s="8">
        <v>159</v>
      </c>
    </row>
    <row r="260" spans="1:20">
      <c r="A260" s="1">
        <v>45363</v>
      </c>
      <c r="B260" s="8">
        <v>27070540</v>
      </c>
      <c r="C260" s="8">
        <v>10497753</v>
      </c>
      <c r="D260" s="8">
        <v>16572787</v>
      </c>
      <c r="E260" s="9">
        <f>nasdaq_aapl_short_volume[[#This Row],[total_short]]/nasdaq_aapl_short_volume[[#This Row],[total_reported]]</f>
        <v>0.38779252279415188</v>
      </c>
      <c r="F260" s="9">
        <f>nasdaq_aapl_short_volume[[#This Row],[total_long]]/nasdaq_aapl_short_volume[[#This Row],[total_reported]]</f>
        <v>0.61220747720584812</v>
      </c>
      <c r="G260" s="8">
        <v>7789301</v>
      </c>
      <c r="H260" s="9">
        <f>nasdaq_aapl_short_volume[[#This Row],[Off-Exchange]]/nasdaq_aapl_short_volume[[#This Row],[total_reported]]</f>
        <v>0.28774087993811726</v>
      </c>
      <c r="I260" s="8">
        <v>92093</v>
      </c>
      <c r="J260" t="s">
        <v>16</v>
      </c>
      <c r="K260" t="s">
        <v>16</v>
      </c>
      <c r="L260" t="s">
        <v>16</v>
      </c>
      <c r="M260" t="s">
        <v>16</v>
      </c>
      <c r="N260" s="8">
        <v>33803</v>
      </c>
      <c r="O260" s="8">
        <v>31889</v>
      </c>
      <c r="P260" s="8">
        <v>351692</v>
      </c>
      <c r="Q260" s="8">
        <v>2116686</v>
      </c>
      <c r="R260" s="8">
        <v>51577</v>
      </c>
      <c r="S260" s="8">
        <v>26424</v>
      </c>
      <c r="T260" s="8">
        <v>4288</v>
      </c>
    </row>
    <row r="261" spans="1:20">
      <c r="A261" s="1">
        <v>45362</v>
      </c>
      <c r="B261" s="8">
        <v>26278382</v>
      </c>
      <c r="C261" s="8">
        <v>8395342</v>
      </c>
      <c r="D261" s="8">
        <v>17883040</v>
      </c>
      <c r="E261" s="9">
        <f>nasdaq_aapl_short_volume[[#This Row],[total_short]]/nasdaq_aapl_short_volume[[#This Row],[total_reported]]</f>
        <v>0.3194771276252853</v>
      </c>
      <c r="F261" s="9">
        <f>nasdaq_aapl_short_volume[[#This Row],[total_long]]/nasdaq_aapl_short_volume[[#This Row],[total_reported]]</f>
        <v>0.68052287237471465</v>
      </c>
      <c r="G261" s="8">
        <v>6602269</v>
      </c>
      <c r="H261" s="9">
        <f>nasdaq_aapl_short_volume[[#This Row],[Off-Exchange]]/nasdaq_aapl_short_volume[[#This Row],[total_reported]]</f>
        <v>0.2512433604169389</v>
      </c>
      <c r="I261" s="8">
        <v>103616</v>
      </c>
      <c r="J261" t="s">
        <v>16</v>
      </c>
      <c r="K261" t="s">
        <v>16</v>
      </c>
      <c r="L261" t="s">
        <v>16</v>
      </c>
      <c r="M261" t="s">
        <v>16</v>
      </c>
      <c r="N261" s="8">
        <v>21145</v>
      </c>
      <c r="O261" s="8">
        <v>10612</v>
      </c>
      <c r="P261" s="8">
        <v>429161</v>
      </c>
      <c r="Q261" s="8">
        <v>1194601</v>
      </c>
      <c r="R261" s="8">
        <v>4476</v>
      </c>
      <c r="S261" s="8">
        <v>24467</v>
      </c>
      <c r="T261" s="8">
        <v>4995</v>
      </c>
    </row>
    <row r="262" spans="1:20">
      <c r="A262" s="1">
        <v>45359</v>
      </c>
      <c r="B262" s="8">
        <v>35290842</v>
      </c>
      <c r="C262" s="8">
        <v>12396721</v>
      </c>
      <c r="D262" s="8">
        <v>22894121</v>
      </c>
      <c r="E262" s="9">
        <f>nasdaq_aapl_short_volume[[#This Row],[total_short]]/nasdaq_aapl_short_volume[[#This Row],[total_reported]]</f>
        <v>0.35127302998324605</v>
      </c>
      <c r="F262" s="9">
        <f>nasdaq_aapl_short_volume[[#This Row],[total_long]]/nasdaq_aapl_short_volume[[#This Row],[total_reported]]</f>
        <v>0.64872697001675395</v>
      </c>
      <c r="G262" s="8">
        <v>9423961</v>
      </c>
      <c r="H262" s="9">
        <f>nasdaq_aapl_short_volume[[#This Row],[Off-Exchange]]/nasdaq_aapl_short_volume[[#This Row],[total_reported]]</f>
        <v>0.26703701203842062</v>
      </c>
      <c r="I262" s="8">
        <v>170096</v>
      </c>
      <c r="J262" t="s">
        <v>16</v>
      </c>
      <c r="K262" t="s">
        <v>16</v>
      </c>
      <c r="L262" t="s">
        <v>16</v>
      </c>
      <c r="M262" t="s">
        <v>16</v>
      </c>
      <c r="N262" s="8">
        <v>20121</v>
      </c>
      <c r="O262" s="8">
        <v>28394</v>
      </c>
      <c r="P262" s="8">
        <v>521118</v>
      </c>
      <c r="Q262" s="8">
        <v>2199487</v>
      </c>
      <c r="R262" s="8">
        <v>11342</v>
      </c>
      <c r="S262" s="8">
        <v>15635</v>
      </c>
      <c r="T262" s="8">
        <v>6567</v>
      </c>
    </row>
    <row r="263" spans="1:20">
      <c r="A263" s="1">
        <v>45358</v>
      </c>
      <c r="B263" s="8">
        <v>33844235</v>
      </c>
      <c r="C263" s="8">
        <v>10605897</v>
      </c>
      <c r="D263" s="8">
        <v>23238338</v>
      </c>
      <c r="E263" s="9">
        <f>nasdaq_aapl_short_volume[[#This Row],[total_short]]/nasdaq_aapl_short_volume[[#This Row],[total_reported]]</f>
        <v>0.31337381388588043</v>
      </c>
      <c r="F263" s="9">
        <f>nasdaq_aapl_short_volume[[#This Row],[total_long]]/nasdaq_aapl_short_volume[[#This Row],[total_reported]]</f>
        <v>0.68662618611411963</v>
      </c>
      <c r="G263" s="8">
        <v>8309428</v>
      </c>
      <c r="H263" s="9">
        <f>nasdaq_aapl_short_volume[[#This Row],[Off-Exchange]]/nasdaq_aapl_short_volume[[#This Row],[total_reported]]</f>
        <v>0.24551974656835943</v>
      </c>
      <c r="I263" s="8">
        <v>186189</v>
      </c>
      <c r="J263" t="s">
        <v>16</v>
      </c>
      <c r="K263" t="s">
        <v>16</v>
      </c>
      <c r="L263" t="s">
        <v>16</v>
      </c>
      <c r="M263" t="s">
        <v>16</v>
      </c>
      <c r="N263" s="8">
        <v>19940</v>
      </c>
      <c r="O263" s="8">
        <v>21587</v>
      </c>
      <c r="P263" s="8">
        <v>480092</v>
      </c>
      <c r="Q263" s="8">
        <v>1559622</v>
      </c>
      <c r="R263" s="8">
        <v>15009</v>
      </c>
      <c r="S263" s="8">
        <v>12307</v>
      </c>
      <c r="T263" s="8">
        <v>1723</v>
      </c>
    </row>
    <row r="264" spans="1:20">
      <c r="A264" s="1">
        <v>45357</v>
      </c>
      <c r="B264" s="8">
        <v>31480286</v>
      </c>
      <c r="C264" s="8">
        <v>9852956</v>
      </c>
      <c r="D264" s="8">
        <v>21627330</v>
      </c>
      <c r="E264" s="9">
        <f>nasdaq_aapl_short_volume[[#This Row],[total_short]]/nasdaq_aapl_short_volume[[#This Row],[total_reported]]</f>
        <v>0.31298813486002003</v>
      </c>
      <c r="F264" s="9">
        <f>nasdaq_aapl_short_volume[[#This Row],[total_long]]/nasdaq_aapl_short_volume[[#This Row],[total_reported]]</f>
        <v>0.68701186513998003</v>
      </c>
      <c r="G264" s="8">
        <v>7995395</v>
      </c>
      <c r="H264" s="9">
        <f>nasdaq_aapl_short_volume[[#This Row],[Off-Exchange]]/nasdaq_aapl_short_volume[[#This Row],[total_reported]]</f>
        <v>0.25398101529319017</v>
      </c>
      <c r="I264" s="8">
        <v>139713</v>
      </c>
      <c r="J264" t="s">
        <v>16</v>
      </c>
      <c r="K264" t="s">
        <v>16</v>
      </c>
      <c r="L264" t="s">
        <v>16</v>
      </c>
      <c r="M264" t="s">
        <v>16</v>
      </c>
      <c r="N264" s="8">
        <v>15766</v>
      </c>
      <c r="O264" s="8">
        <v>17182</v>
      </c>
      <c r="P264" s="8">
        <v>251505</v>
      </c>
      <c r="Q264" s="8">
        <v>1387291</v>
      </c>
      <c r="R264" s="8">
        <v>24139</v>
      </c>
      <c r="S264" s="8">
        <v>19290</v>
      </c>
      <c r="T264" s="8">
        <v>2675</v>
      </c>
    </row>
    <row r="265" spans="1:20">
      <c r="A265" s="1">
        <v>45356</v>
      </c>
      <c r="B265" s="8">
        <v>45823653</v>
      </c>
      <c r="C265" s="8">
        <v>15118047</v>
      </c>
      <c r="D265" s="8">
        <v>30705606</v>
      </c>
      <c r="E265" s="9">
        <f>nasdaq_aapl_short_volume[[#This Row],[total_short]]/nasdaq_aapl_short_volume[[#This Row],[total_reported]]</f>
        <v>0.32991797925844107</v>
      </c>
      <c r="F265" s="9">
        <f>nasdaq_aapl_short_volume[[#This Row],[total_long]]/nasdaq_aapl_short_volume[[#This Row],[total_reported]]</f>
        <v>0.67008202074155898</v>
      </c>
      <c r="G265" s="8">
        <v>12039793</v>
      </c>
      <c r="H265" s="9">
        <f>nasdaq_aapl_short_volume[[#This Row],[Off-Exchange]]/nasdaq_aapl_short_volume[[#This Row],[total_reported]]</f>
        <v>0.26274188572438778</v>
      </c>
      <c r="I265" s="8">
        <v>227939</v>
      </c>
      <c r="J265" t="s">
        <v>16</v>
      </c>
      <c r="K265" t="s">
        <v>16</v>
      </c>
      <c r="L265" t="s">
        <v>16</v>
      </c>
      <c r="M265" t="s">
        <v>16</v>
      </c>
      <c r="N265" s="8">
        <v>24935</v>
      </c>
      <c r="O265" s="8">
        <v>18647</v>
      </c>
      <c r="P265" s="8">
        <v>566063</v>
      </c>
      <c r="Q265" s="8">
        <v>2193350</v>
      </c>
      <c r="R265" s="8">
        <v>23129</v>
      </c>
      <c r="S265" s="8">
        <v>17622</v>
      </c>
      <c r="T265" s="8">
        <v>6569</v>
      </c>
    </row>
    <row r="266" spans="1:20">
      <c r="A266" s="1">
        <v>45355</v>
      </c>
      <c r="B266" s="8">
        <v>40811646</v>
      </c>
      <c r="C266" s="8">
        <v>13708445</v>
      </c>
      <c r="D266" s="8">
        <v>27103201</v>
      </c>
      <c r="E266" s="9">
        <f>nasdaq_aapl_short_volume[[#This Row],[total_short]]/nasdaq_aapl_short_volume[[#This Row],[total_reported]]</f>
        <v>0.33589542063557054</v>
      </c>
      <c r="F266" s="9">
        <f>nasdaq_aapl_short_volume[[#This Row],[total_long]]/nasdaq_aapl_short_volume[[#This Row],[total_reported]]</f>
        <v>0.66410457936442946</v>
      </c>
      <c r="G266" s="8">
        <v>11136183</v>
      </c>
      <c r="H266" s="9">
        <f>nasdaq_aapl_short_volume[[#This Row],[Off-Exchange]]/nasdaq_aapl_short_volume[[#This Row],[total_reported]]</f>
        <v>0.27286777406625551</v>
      </c>
      <c r="I266" s="8">
        <v>208420</v>
      </c>
      <c r="J266" t="s">
        <v>16</v>
      </c>
      <c r="K266" t="s">
        <v>16</v>
      </c>
      <c r="L266" t="s">
        <v>16</v>
      </c>
      <c r="M266" t="s">
        <v>16</v>
      </c>
      <c r="N266" s="8">
        <v>27163</v>
      </c>
      <c r="O266" s="8">
        <v>24144</v>
      </c>
      <c r="P266" s="8">
        <v>357849</v>
      </c>
      <c r="Q266" s="8">
        <v>1910084</v>
      </c>
      <c r="R266" s="8">
        <v>16405</v>
      </c>
      <c r="S266" s="8">
        <v>24694</v>
      </c>
      <c r="T266" s="8">
        <v>3503</v>
      </c>
    </row>
    <row r="267" spans="1:20">
      <c r="A267" s="1">
        <v>45352</v>
      </c>
      <c r="B267" s="8">
        <v>38050672</v>
      </c>
      <c r="C267" s="8">
        <v>12847430</v>
      </c>
      <c r="D267" s="8">
        <v>25203242</v>
      </c>
      <c r="E267" s="9">
        <f>nasdaq_aapl_short_volume[[#This Row],[total_short]]/nasdaq_aapl_short_volume[[#This Row],[total_reported]]</f>
        <v>0.33764002906440127</v>
      </c>
      <c r="F267" s="9">
        <f>nasdaq_aapl_short_volume[[#This Row],[total_long]]/nasdaq_aapl_short_volume[[#This Row],[total_reported]]</f>
        <v>0.66235997093559873</v>
      </c>
      <c r="G267" s="8">
        <v>10396254</v>
      </c>
      <c r="H267" s="9">
        <f>nasdaq_aapl_short_volume[[#This Row],[Off-Exchange]]/nasdaq_aapl_short_volume[[#This Row],[total_reported]]</f>
        <v>0.27322129816787466</v>
      </c>
      <c r="I267" s="8">
        <v>202595</v>
      </c>
      <c r="J267" t="s">
        <v>16</v>
      </c>
      <c r="K267" t="s">
        <v>16</v>
      </c>
      <c r="L267" t="s">
        <v>16</v>
      </c>
      <c r="M267" t="s">
        <v>16</v>
      </c>
      <c r="N267" s="8">
        <v>31513</v>
      </c>
      <c r="O267" s="8">
        <v>29182</v>
      </c>
      <c r="P267" s="8">
        <v>464244</v>
      </c>
      <c r="Q267" s="8">
        <v>1620764</v>
      </c>
      <c r="R267" s="8">
        <v>18133</v>
      </c>
      <c r="S267" s="8">
        <v>48349</v>
      </c>
      <c r="T267" s="8">
        <v>36396</v>
      </c>
    </row>
    <row r="268" spans="1:20">
      <c r="A268" s="1">
        <v>45351</v>
      </c>
      <c r="B268" s="8">
        <v>32563926</v>
      </c>
      <c r="C268" s="8">
        <v>15349718</v>
      </c>
      <c r="D268" s="8">
        <v>17214208</v>
      </c>
      <c r="E268" s="9">
        <f>nasdaq_aapl_short_volume[[#This Row],[total_short]]/nasdaq_aapl_short_volume[[#This Row],[total_reported]]</f>
        <v>0.4713718487138191</v>
      </c>
      <c r="F268" s="9">
        <f>nasdaq_aapl_short_volume[[#This Row],[total_long]]/nasdaq_aapl_short_volume[[#This Row],[total_reported]]</f>
        <v>0.5286281512861809</v>
      </c>
      <c r="G268" s="8">
        <v>11341658</v>
      </c>
      <c r="H268" s="9">
        <f>nasdaq_aapl_short_volume[[#This Row],[Off-Exchange]]/nasdaq_aapl_short_volume[[#This Row],[total_reported]]</f>
        <v>0.3482890238726129</v>
      </c>
      <c r="I268" s="8">
        <v>158006</v>
      </c>
      <c r="J268" t="s">
        <v>16</v>
      </c>
      <c r="K268" t="s">
        <v>16</v>
      </c>
      <c r="L268" t="s">
        <v>16</v>
      </c>
      <c r="M268" t="s">
        <v>16</v>
      </c>
      <c r="N268" s="8">
        <v>28713</v>
      </c>
      <c r="O268" s="8">
        <v>39014</v>
      </c>
      <c r="P268" s="8">
        <v>1075677</v>
      </c>
      <c r="Q268" s="8">
        <v>2620822</v>
      </c>
      <c r="R268" s="8">
        <v>15853</v>
      </c>
      <c r="S268" s="8">
        <v>55026</v>
      </c>
      <c r="T268" s="8">
        <v>14949</v>
      </c>
    </row>
    <row r="269" spans="1:20">
      <c r="A269" s="1">
        <v>45350</v>
      </c>
      <c r="B269" s="8">
        <v>25132918</v>
      </c>
      <c r="C269" s="8">
        <v>10683565</v>
      </c>
      <c r="D269" s="8">
        <v>14449353</v>
      </c>
      <c r="E269" s="9">
        <f>nasdaq_aapl_short_volume[[#This Row],[total_short]]/nasdaq_aapl_short_volume[[#This Row],[total_reported]]</f>
        <v>0.42508255507776693</v>
      </c>
      <c r="F269" s="9">
        <f>nasdaq_aapl_short_volume[[#This Row],[total_long]]/nasdaq_aapl_short_volume[[#This Row],[total_reported]]</f>
        <v>0.57491744492223307</v>
      </c>
      <c r="G269" s="8">
        <v>8465358</v>
      </c>
      <c r="H269" s="9">
        <f>nasdaq_aapl_short_volume[[#This Row],[Off-Exchange]]/nasdaq_aapl_short_volume[[#This Row],[total_reported]]</f>
        <v>0.33682352363541712</v>
      </c>
      <c r="I269" s="8">
        <v>156297</v>
      </c>
      <c r="J269" t="s">
        <v>16</v>
      </c>
      <c r="K269" t="s">
        <v>16</v>
      </c>
      <c r="L269" t="s">
        <v>16</v>
      </c>
      <c r="M269" t="s">
        <v>16</v>
      </c>
      <c r="N269" s="8">
        <v>15832</v>
      </c>
      <c r="O269" s="8">
        <v>55698</v>
      </c>
      <c r="P269" s="8">
        <v>426102</v>
      </c>
      <c r="Q269" s="8">
        <v>1440506</v>
      </c>
      <c r="R269" s="8">
        <v>33641</v>
      </c>
      <c r="S269" s="8">
        <v>84503</v>
      </c>
      <c r="T269" s="8">
        <v>5628</v>
      </c>
    </row>
    <row r="270" spans="1:20">
      <c r="A270" s="1">
        <v>45349</v>
      </c>
      <c r="B270" s="8">
        <v>27473217</v>
      </c>
      <c r="C270" s="8">
        <v>11575343</v>
      </c>
      <c r="D270" s="8">
        <v>15897874</v>
      </c>
      <c r="E270" s="9">
        <f>nasdaq_aapl_short_volume[[#This Row],[total_short]]/nasdaq_aapl_short_volume[[#This Row],[total_reported]]</f>
        <v>0.42133191027465039</v>
      </c>
      <c r="F270" s="9">
        <f>nasdaq_aapl_short_volume[[#This Row],[total_long]]/nasdaq_aapl_short_volume[[#This Row],[total_reported]]</f>
        <v>0.57866808972534955</v>
      </c>
      <c r="G270" s="8">
        <v>8833295</v>
      </c>
      <c r="H270" s="9">
        <f>nasdaq_aapl_short_volume[[#This Row],[Off-Exchange]]/nasdaq_aapl_short_volume[[#This Row],[total_reported]]</f>
        <v>0.32152386813673839</v>
      </c>
      <c r="I270" s="8">
        <v>105868</v>
      </c>
      <c r="J270" t="s">
        <v>16</v>
      </c>
      <c r="K270" t="s">
        <v>16</v>
      </c>
      <c r="L270" t="s">
        <v>16</v>
      </c>
      <c r="M270" t="s">
        <v>16</v>
      </c>
      <c r="N270" s="8">
        <v>25264</v>
      </c>
      <c r="O270" s="8">
        <v>48736</v>
      </c>
      <c r="P270" s="8">
        <v>510279</v>
      </c>
      <c r="Q270" s="8">
        <v>1912577</v>
      </c>
      <c r="R270" s="8">
        <v>15439</v>
      </c>
      <c r="S270" s="8">
        <v>106914</v>
      </c>
      <c r="T270" s="8">
        <v>16971</v>
      </c>
    </row>
    <row r="271" spans="1:20">
      <c r="A271" s="1">
        <v>45348</v>
      </c>
      <c r="B271" s="8">
        <v>18945159</v>
      </c>
      <c r="C271" s="8">
        <v>7253581</v>
      </c>
      <c r="D271" s="8">
        <v>11691578</v>
      </c>
      <c r="E271" s="9">
        <f>nasdaq_aapl_short_volume[[#This Row],[total_short]]/nasdaq_aapl_short_volume[[#This Row],[total_reported]]</f>
        <v>0.38287253223897461</v>
      </c>
      <c r="F271" s="9">
        <f>nasdaq_aapl_short_volume[[#This Row],[total_long]]/nasdaq_aapl_short_volume[[#This Row],[total_reported]]</f>
        <v>0.61712746776102534</v>
      </c>
      <c r="G271" s="8">
        <v>5357066</v>
      </c>
      <c r="H271" s="9">
        <f>nasdaq_aapl_short_volume[[#This Row],[Off-Exchange]]/nasdaq_aapl_short_volume[[#This Row],[total_reported]]</f>
        <v>0.28276701187886571</v>
      </c>
      <c r="I271" s="8">
        <v>74500</v>
      </c>
      <c r="J271" t="s">
        <v>16</v>
      </c>
      <c r="K271" t="s">
        <v>16</v>
      </c>
      <c r="L271" t="s">
        <v>16</v>
      </c>
      <c r="M271" t="s">
        <v>16</v>
      </c>
      <c r="N271" s="8">
        <v>17869</v>
      </c>
      <c r="O271" s="8">
        <v>17579</v>
      </c>
      <c r="P271" s="8">
        <v>402004</v>
      </c>
      <c r="Q271" s="8">
        <v>1345846</v>
      </c>
      <c r="R271" s="8">
        <v>11857</v>
      </c>
      <c r="S271" s="8">
        <v>24677</v>
      </c>
      <c r="T271" s="8">
        <v>2183</v>
      </c>
    </row>
    <row r="272" spans="1:20">
      <c r="A272" s="1">
        <v>45345</v>
      </c>
      <c r="B272" s="8">
        <v>22053610</v>
      </c>
      <c r="C272" s="8">
        <v>10353021</v>
      </c>
      <c r="D272" s="8">
        <v>11700589</v>
      </c>
      <c r="E272" s="9">
        <f>nasdaq_aapl_short_volume[[#This Row],[total_short]]/nasdaq_aapl_short_volume[[#This Row],[total_reported]]</f>
        <v>0.46944790444738982</v>
      </c>
      <c r="F272" s="9">
        <f>nasdaq_aapl_short_volume[[#This Row],[total_long]]/nasdaq_aapl_short_volume[[#This Row],[total_reported]]</f>
        <v>0.53055209555261018</v>
      </c>
      <c r="G272" s="8">
        <v>8286776</v>
      </c>
      <c r="H272" s="9">
        <f>nasdaq_aapl_short_volume[[#This Row],[Off-Exchange]]/nasdaq_aapl_short_volume[[#This Row],[total_reported]]</f>
        <v>0.37575598734175492</v>
      </c>
      <c r="I272" s="8">
        <v>46310</v>
      </c>
      <c r="J272" t="s">
        <v>16</v>
      </c>
      <c r="K272" t="s">
        <v>16</v>
      </c>
      <c r="L272" t="s">
        <v>16</v>
      </c>
      <c r="M272" t="s">
        <v>16</v>
      </c>
      <c r="N272" s="8">
        <v>18230</v>
      </c>
      <c r="O272" s="8">
        <v>37475</v>
      </c>
      <c r="P272" s="8">
        <v>556488</v>
      </c>
      <c r="Q272" s="8">
        <v>1356645</v>
      </c>
      <c r="R272" s="8">
        <v>6043</v>
      </c>
      <c r="S272" s="8">
        <v>41621</v>
      </c>
      <c r="T272" s="8">
        <v>3433</v>
      </c>
    </row>
    <row r="273" spans="1:20">
      <c r="A273" s="1">
        <v>45344</v>
      </c>
      <c r="B273" s="8">
        <v>22978446</v>
      </c>
      <c r="C273" s="8">
        <v>9996312</v>
      </c>
      <c r="D273" s="8">
        <v>12982134</v>
      </c>
      <c r="E273" s="9">
        <f>nasdaq_aapl_short_volume[[#This Row],[total_short]]/nasdaq_aapl_short_volume[[#This Row],[total_reported]]</f>
        <v>0.43502994066700595</v>
      </c>
      <c r="F273" s="9">
        <f>nasdaq_aapl_short_volume[[#This Row],[total_long]]/nasdaq_aapl_short_volume[[#This Row],[total_reported]]</f>
        <v>0.56497005933299405</v>
      </c>
      <c r="G273" s="8">
        <v>7658341</v>
      </c>
      <c r="H273" s="9">
        <f>nasdaq_aapl_short_volume[[#This Row],[Off-Exchange]]/nasdaq_aapl_short_volume[[#This Row],[total_reported]]</f>
        <v>0.33328367810425474</v>
      </c>
      <c r="I273" s="8">
        <v>72117</v>
      </c>
      <c r="J273" t="s">
        <v>16</v>
      </c>
      <c r="K273" t="s">
        <v>16</v>
      </c>
      <c r="L273" t="s">
        <v>16</v>
      </c>
      <c r="M273" t="s">
        <v>16</v>
      </c>
      <c r="N273" s="8">
        <v>16547</v>
      </c>
      <c r="O273" s="8">
        <v>52235</v>
      </c>
      <c r="P273" s="8">
        <v>391775</v>
      </c>
      <c r="Q273" s="8">
        <v>1704557</v>
      </c>
      <c r="R273" s="8">
        <v>57458</v>
      </c>
      <c r="S273" s="8">
        <v>36934</v>
      </c>
      <c r="T273" s="8">
        <v>6348</v>
      </c>
    </row>
    <row r="274" spans="1:20">
      <c r="A274" s="1">
        <v>45343</v>
      </c>
      <c r="B274" s="8">
        <v>18072180</v>
      </c>
      <c r="C274" s="8">
        <v>7875898</v>
      </c>
      <c r="D274" s="8">
        <v>10196282</v>
      </c>
      <c r="E274" s="9">
        <f>nasdaq_aapl_short_volume[[#This Row],[total_short]]/nasdaq_aapl_short_volume[[#This Row],[total_reported]]</f>
        <v>0.43580232157935567</v>
      </c>
      <c r="F274" s="9">
        <f>nasdaq_aapl_short_volume[[#This Row],[total_long]]/nasdaq_aapl_short_volume[[#This Row],[total_reported]]</f>
        <v>0.56419767842064428</v>
      </c>
      <c r="G274" s="8">
        <v>5608719</v>
      </c>
      <c r="H274" s="9">
        <f>nasdaq_aapl_short_volume[[#This Row],[Off-Exchange]]/nasdaq_aapl_short_volume[[#This Row],[total_reported]]</f>
        <v>0.31035099251999482</v>
      </c>
      <c r="I274" s="8">
        <v>71079</v>
      </c>
      <c r="J274" t="s">
        <v>16</v>
      </c>
      <c r="K274" t="s">
        <v>16</v>
      </c>
      <c r="L274" t="s">
        <v>16</v>
      </c>
      <c r="M274" t="s">
        <v>16</v>
      </c>
      <c r="N274" s="8">
        <v>8033</v>
      </c>
      <c r="O274" s="8">
        <v>22938</v>
      </c>
      <c r="P274" s="8">
        <v>493664</v>
      </c>
      <c r="Q274" s="8">
        <v>1635933</v>
      </c>
      <c r="R274" s="8">
        <v>6521</v>
      </c>
      <c r="S274" s="8">
        <v>26159</v>
      </c>
      <c r="T274" s="8">
        <v>2852</v>
      </c>
    </row>
    <row r="275" spans="1:20">
      <c r="A275" s="1">
        <v>45342</v>
      </c>
      <c r="B275" s="8">
        <v>21459589</v>
      </c>
      <c r="C275" s="8">
        <v>9822990</v>
      </c>
      <c r="D275" s="8">
        <v>11636599</v>
      </c>
      <c r="E275" s="9">
        <f>nasdaq_aapl_short_volume[[#This Row],[total_short]]/nasdaq_aapl_short_volume[[#This Row],[total_reported]]</f>
        <v>0.45774362221009918</v>
      </c>
      <c r="F275" s="9">
        <f>nasdaq_aapl_short_volume[[#This Row],[total_long]]/nasdaq_aapl_short_volume[[#This Row],[total_reported]]</f>
        <v>0.54225637778990077</v>
      </c>
      <c r="G275" s="8">
        <v>7412498</v>
      </c>
      <c r="H275" s="9">
        <f>nasdaq_aapl_short_volume[[#This Row],[Off-Exchange]]/nasdaq_aapl_short_volume[[#This Row],[total_reported]]</f>
        <v>0.34541658742858494</v>
      </c>
      <c r="I275" s="8">
        <v>59108</v>
      </c>
      <c r="J275" t="s">
        <v>16</v>
      </c>
      <c r="K275" t="s">
        <v>16</v>
      </c>
      <c r="L275" t="s">
        <v>16</v>
      </c>
      <c r="M275" t="s">
        <v>16</v>
      </c>
      <c r="N275" s="8">
        <v>22816</v>
      </c>
      <c r="O275" s="8">
        <v>26745</v>
      </c>
      <c r="P275" s="8">
        <v>475026</v>
      </c>
      <c r="Q275" s="8">
        <v>1752698</v>
      </c>
      <c r="R275" s="8">
        <v>6962</v>
      </c>
      <c r="S275" s="8">
        <v>45176</v>
      </c>
      <c r="T275" s="8">
        <v>21961</v>
      </c>
    </row>
    <row r="276" spans="1:20">
      <c r="A276" s="1">
        <v>45338</v>
      </c>
      <c r="B276" s="8">
        <v>21286789</v>
      </c>
      <c r="C276" s="8">
        <v>8202067</v>
      </c>
      <c r="D276" s="8">
        <v>13084722</v>
      </c>
      <c r="E276" s="9">
        <f>nasdaq_aapl_short_volume[[#This Row],[total_short]]/nasdaq_aapl_short_volume[[#This Row],[total_reported]]</f>
        <v>0.38531255230650335</v>
      </c>
      <c r="F276" s="9">
        <f>nasdaq_aapl_short_volume[[#This Row],[total_long]]/nasdaq_aapl_short_volume[[#This Row],[total_reported]]</f>
        <v>0.6146874476934967</v>
      </c>
      <c r="G276" s="8">
        <v>6208896</v>
      </c>
      <c r="H276" s="9">
        <f>nasdaq_aapl_short_volume[[#This Row],[Off-Exchange]]/nasdaq_aapl_short_volume[[#This Row],[total_reported]]</f>
        <v>0.29167837384962098</v>
      </c>
      <c r="I276" s="8">
        <v>101671</v>
      </c>
      <c r="J276" t="s">
        <v>16</v>
      </c>
      <c r="K276" t="s">
        <v>16</v>
      </c>
      <c r="L276" t="s">
        <v>16</v>
      </c>
      <c r="M276" t="s">
        <v>16</v>
      </c>
      <c r="N276" s="8">
        <v>14516</v>
      </c>
      <c r="O276" s="8">
        <v>31599</v>
      </c>
      <c r="P276" s="8">
        <v>468932</v>
      </c>
      <c r="Q276" s="8">
        <v>1329968</v>
      </c>
      <c r="R276" s="8">
        <v>10061</v>
      </c>
      <c r="S276" s="8">
        <v>32035</v>
      </c>
      <c r="T276" s="8">
        <v>4389</v>
      </c>
    </row>
    <row r="277" spans="1:20">
      <c r="A277" s="1">
        <v>45337</v>
      </c>
      <c r="B277" s="8">
        <v>28704421</v>
      </c>
      <c r="C277" s="8">
        <v>11115569</v>
      </c>
      <c r="D277" s="8">
        <v>17588852</v>
      </c>
      <c r="E277" s="9">
        <f>nasdaq_aapl_short_volume[[#This Row],[total_short]]/nasdaq_aapl_short_volume[[#This Row],[total_reported]]</f>
        <v>0.38724240422755785</v>
      </c>
      <c r="F277" s="9">
        <f>nasdaq_aapl_short_volume[[#This Row],[total_long]]/nasdaq_aapl_short_volume[[#This Row],[total_reported]]</f>
        <v>0.61275759577244215</v>
      </c>
      <c r="G277" s="8">
        <v>8530005</v>
      </c>
      <c r="H277" s="9">
        <f>nasdaq_aapl_short_volume[[#This Row],[Off-Exchange]]/nasdaq_aapl_short_volume[[#This Row],[total_reported]]</f>
        <v>0.29716694163592433</v>
      </c>
      <c r="I277" s="8">
        <v>167931</v>
      </c>
      <c r="J277" t="s">
        <v>16</v>
      </c>
      <c r="K277" t="s">
        <v>16</v>
      </c>
      <c r="L277" t="s">
        <v>16</v>
      </c>
      <c r="M277" t="s">
        <v>16</v>
      </c>
      <c r="N277" s="8">
        <v>38298</v>
      </c>
      <c r="O277" s="8">
        <v>40270</v>
      </c>
      <c r="P277" s="8">
        <v>509567</v>
      </c>
      <c r="Q277" s="8">
        <v>1768904</v>
      </c>
      <c r="R277" s="8">
        <v>16591</v>
      </c>
      <c r="S277" s="8">
        <v>36580</v>
      </c>
      <c r="T277" s="8">
        <v>7423</v>
      </c>
    </row>
    <row r="278" spans="1:20">
      <c r="A278" s="1">
        <v>45336</v>
      </c>
      <c r="B278" s="8">
        <v>24561162</v>
      </c>
      <c r="C278" s="8">
        <v>9111446</v>
      </c>
      <c r="D278" s="8">
        <v>15449716</v>
      </c>
      <c r="E278" s="9">
        <f>nasdaq_aapl_short_volume[[#This Row],[total_short]]/nasdaq_aapl_short_volume[[#This Row],[total_reported]]</f>
        <v>0.3709696634059903</v>
      </c>
      <c r="F278" s="9">
        <f>nasdaq_aapl_short_volume[[#This Row],[total_long]]/nasdaq_aapl_short_volume[[#This Row],[total_reported]]</f>
        <v>0.62903033659400964</v>
      </c>
      <c r="G278" s="8">
        <v>7148778</v>
      </c>
      <c r="H278" s="9">
        <f>nasdaq_aapl_short_volume[[#This Row],[Off-Exchange]]/nasdaq_aapl_short_volume[[#This Row],[total_reported]]</f>
        <v>0.29106025195387741</v>
      </c>
      <c r="I278" s="8">
        <v>76375</v>
      </c>
      <c r="J278" t="s">
        <v>16</v>
      </c>
      <c r="K278" t="s">
        <v>16</v>
      </c>
      <c r="L278" t="s">
        <v>16</v>
      </c>
      <c r="M278" t="s">
        <v>16</v>
      </c>
      <c r="N278" s="8">
        <v>13151</v>
      </c>
      <c r="O278" s="8">
        <v>36883</v>
      </c>
      <c r="P278" s="8">
        <v>438716</v>
      </c>
      <c r="Q278" s="8">
        <v>1355429</v>
      </c>
      <c r="R278" s="8">
        <v>7811</v>
      </c>
      <c r="S278" s="8">
        <v>30032</v>
      </c>
      <c r="T278" s="8">
        <v>4271</v>
      </c>
    </row>
    <row r="279" spans="1:20">
      <c r="A279" s="1">
        <v>45335</v>
      </c>
      <c r="B279" s="8">
        <v>23187285</v>
      </c>
      <c r="C279" s="8">
        <v>12356089</v>
      </c>
      <c r="D279" s="8">
        <v>10831196</v>
      </c>
      <c r="E279" s="9">
        <f>nasdaq_aapl_short_volume[[#This Row],[total_short]]/nasdaq_aapl_short_volume[[#This Row],[total_reported]]</f>
        <v>0.53288209464799352</v>
      </c>
      <c r="F279" s="9">
        <f>nasdaq_aapl_short_volume[[#This Row],[total_long]]/nasdaq_aapl_short_volume[[#This Row],[total_reported]]</f>
        <v>0.46711790535200648</v>
      </c>
      <c r="G279" s="8">
        <v>9049351</v>
      </c>
      <c r="H279" s="9">
        <f>nasdaq_aapl_short_volume[[#This Row],[Off-Exchange]]/nasdaq_aapl_short_volume[[#This Row],[total_reported]]</f>
        <v>0.39027212543426276</v>
      </c>
      <c r="I279" s="8">
        <v>111029</v>
      </c>
      <c r="J279" t="s">
        <v>16</v>
      </c>
      <c r="K279" t="s">
        <v>16</v>
      </c>
      <c r="L279" t="s">
        <v>16</v>
      </c>
      <c r="M279" t="s">
        <v>16</v>
      </c>
      <c r="N279" s="8">
        <v>21674</v>
      </c>
      <c r="O279" s="8">
        <v>27466</v>
      </c>
      <c r="P279" s="8">
        <v>600769</v>
      </c>
      <c r="Q279" s="8">
        <v>2421685</v>
      </c>
      <c r="R279" s="8">
        <v>22600</v>
      </c>
      <c r="S279" s="8">
        <v>76271</v>
      </c>
      <c r="T279" s="8">
        <v>25244</v>
      </c>
    </row>
    <row r="280" spans="1:20">
      <c r="A280" s="1">
        <v>45334</v>
      </c>
      <c r="B280" s="8">
        <v>17978787</v>
      </c>
      <c r="C280" s="8">
        <v>8222159</v>
      </c>
      <c r="D280" s="8">
        <v>9756628</v>
      </c>
      <c r="E280" s="9">
        <f>nasdaq_aapl_short_volume[[#This Row],[total_short]]/nasdaq_aapl_short_volume[[#This Row],[total_reported]]</f>
        <v>0.45732556929452473</v>
      </c>
      <c r="F280" s="9">
        <f>nasdaq_aapl_short_volume[[#This Row],[total_long]]/nasdaq_aapl_short_volume[[#This Row],[total_reported]]</f>
        <v>0.54267443070547527</v>
      </c>
      <c r="G280" s="8">
        <v>6606747</v>
      </c>
      <c r="H280" s="9">
        <f>nasdaq_aapl_short_volume[[#This Row],[Off-Exchange]]/nasdaq_aapl_short_volume[[#This Row],[total_reported]]</f>
        <v>0.3674745687793064</v>
      </c>
      <c r="I280" s="8">
        <v>76633</v>
      </c>
      <c r="J280" t="s">
        <v>16</v>
      </c>
      <c r="K280" t="s">
        <v>16</v>
      </c>
      <c r="L280" t="s">
        <v>16</v>
      </c>
      <c r="M280" t="s">
        <v>16</v>
      </c>
      <c r="N280" s="8">
        <v>19117</v>
      </c>
      <c r="O280" s="8">
        <v>14822</v>
      </c>
      <c r="P280" s="8">
        <v>368120</v>
      </c>
      <c r="Q280" s="8">
        <v>1088384</v>
      </c>
      <c r="R280" s="8">
        <v>14285</v>
      </c>
      <c r="S280" s="8">
        <v>21923</v>
      </c>
      <c r="T280" s="8">
        <v>12128</v>
      </c>
    </row>
    <row r="281" spans="1:20">
      <c r="A281" s="1">
        <v>45331</v>
      </c>
      <c r="B281" s="8">
        <v>19692326</v>
      </c>
      <c r="C281" s="8">
        <v>10192895</v>
      </c>
      <c r="D281" s="8">
        <v>9499431</v>
      </c>
      <c r="E281" s="9">
        <f>nasdaq_aapl_short_volume[[#This Row],[total_short]]/nasdaq_aapl_short_volume[[#This Row],[total_reported]]</f>
        <v>0.51760746800555713</v>
      </c>
      <c r="F281" s="9">
        <f>nasdaq_aapl_short_volume[[#This Row],[total_long]]/nasdaq_aapl_short_volume[[#This Row],[total_reported]]</f>
        <v>0.48239253199444293</v>
      </c>
      <c r="G281" s="8">
        <v>7949325</v>
      </c>
      <c r="H281" s="9">
        <f>nasdaq_aapl_short_volume[[#This Row],[Off-Exchange]]/nasdaq_aapl_short_volume[[#This Row],[total_reported]]</f>
        <v>0.40367628486345392</v>
      </c>
      <c r="I281" s="8">
        <v>100280</v>
      </c>
      <c r="J281" t="s">
        <v>16</v>
      </c>
      <c r="K281" t="s">
        <v>16</v>
      </c>
      <c r="L281" t="s">
        <v>16</v>
      </c>
      <c r="M281" t="s">
        <v>16</v>
      </c>
      <c r="N281" s="8">
        <v>16294</v>
      </c>
      <c r="O281" s="8">
        <v>43579</v>
      </c>
      <c r="P281" s="8">
        <v>600363</v>
      </c>
      <c r="Q281" s="8">
        <v>1379758</v>
      </c>
      <c r="R281" s="8">
        <v>14644</v>
      </c>
      <c r="S281" s="8">
        <v>68161</v>
      </c>
      <c r="T281" s="8">
        <v>20491</v>
      </c>
    </row>
    <row r="282" spans="1:20">
      <c r="A282" s="1">
        <v>45330</v>
      </c>
      <c r="B282" s="8">
        <v>18966131</v>
      </c>
      <c r="C282" s="8">
        <v>6661790</v>
      </c>
      <c r="D282" s="8">
        <v>12304341</v>
      </c>
      <c r="E282" s="9">
        <f>nasdaq_aapl_short_volume[[#This Row],[total_short]]/nasdaq_aapl_short_volume[[#This Row],[total_reported]]</f>
        <v>0.35124665120155502</v>
      </c>
      <c r="F282" s="9">
        <f>nasdaq_aapl_short_volume[[#This Row],[total_long]]/nasdaq_aapl_short_volume[[#This Row],[total_reported]]</f>
        <v>0.64875334879844493</v>
      </c>
      <c r="G282" s="8">
        <v>5233446</v>
      </c>
      <c r="H282" s="9">
        <f>nasdaq_aapl_short_volume[[#This Row],[Off-Exchange]]/nasdaq_aapl_short_volume[[#This Row],[total_reported]]</f>
        <v>0.27593640474169456</v>
      </c>
      <c r="I282" s="8">
        <v>67199</v>
      </c>
      <c r="J282" t="s">
        <v>16</v>
      </c>
      <c r="K282" t="s">
        <v>16</v>
      </c>
      <c r="L282" t="s">
        <v>16</v>
      </c>
      <c r="M282" t="s">
        <v>16</v>
      </c>
      <c r="N282" s="8">
        <v>10382</v>
      </c>
      <c r="O282" s="8">
        <v>23293</v>
      </c>
      <c r="P282" s="8">
        <v>356377</v>
      </c>
      <c r="Q282" s="8">
        <v>915480</v>
      </c>
      <c r="R282" s="8">
        <v>8223</v>
      </c>
      <c r="S282" s="8">
        <v>36769</v>
      </c>
      <c r="T282" s="8">
        <v>10621</v>
      </c>
    </row>
    <row r="283" spans="1:20">
      <c r="A283" s="1">
        <v>45329</v>
      </c>
      <c r="B283" s="8">
        <v>23104407</v>
      </c>
      <c r="C283" s="8">
        <v>9220863</v>
      </c>
      <c r="D283" s="8">
        <v>13883544</v>
      </c>
      <c r="E283" s="9">
        <f>nasdaq_aapl_short_volume[[#This Row],[total_short]]/nasdaq_aapl_short_volume[[#This Row],[total_reported]]</f>
        <v>0.39909541932844239</v>
      </c>
      <c r="F283" s="9">
        <f>nasdaq_aapl_short_volume[[#This Row],[total_long]]/nasdaq_aapl_short_volume[[#This Row],[total_reported]]</f>
        <v>0.60090458067155761</v>
      </c>
      <c r="G283" s="8">
        <v>7170473</v>
      </c>
      <c r="H283" s="9">
        <f>nasdaq_aapl_short_volume[[#This Row],[Off-Exchange]]/nasdaq_aapl_short_volume[[#This Row],[total_reported]]</f>
        <v>0.31035087808139805</v>
      </c>
      <c r="I283" s="8">
        <v>106446</v>
      </c>
      <c r="J283" t="s">
        <v>16</v>
      </c>
      <c r="K283" t="s">
        <v>16</v>
      </c>
      <c r="L283" t="s">
        <v>16</v>
      </c>
      <c r="M283" t="s">
        <v>16</v>
      </c>
      <c r="N283" s="8">
        <v>18578</v>
      </c>
      <c r="O283" s="8">
        <v>17578</v>
      </c>
      <c r="P283" s="8">
        <v>366313</v>
      </c>
      <c r="Q283" s="8">
        <v>1481839</v>
      </c>
      <c r="R283" s="8">
        <v>6047</v>
      </c>
      <c r="S283" s="8">
        <v>34946</v>
      </c>
      <c r="T283" s="8">
        <v>18643</v>
      </c>
    </row>
    <row r="284" spans="1:20">
      <c r="A284" s="1">
        <v>45328</v>
      </c>
      <c r="B284" s="8">
        <v>20213627</v>
      </c>
      <c r="C284" s="8">
        <v>7079922</v>
      </c>
      <c r="D284" s="8">
        <v>13133705</v>
      </c>
      <c r="E284" s="9">
        <f>nasdaq_aapl_short_volume[[#This Row],[total_short]]/nasdaq_aapl_short_volume[[#This Row],[total_reported]]</f>
        <v>0.35025490477290394</v>
      </c>
      <c r="F284" s="9">
        <f>nasdaq_aapl_short_volume[[#This Row],[total_long]]/nasdaq_aapl_short_volume[[#This Row],[total_reported]]</f>
        <v>0.649745095227096</v>
      </c>
      <c r="G284" s="8">
        <v>5615873</v>
      </c>
      <c r="H284" s="9">
        <f>nasdaq_aapl_short_volume[[#This Row],[Off-Exchange]]/nasdaq_aapl_short_volume[[#This Row],[total_reported]]</f>
        <v>0.27782609226933891</v>
      </c>
      <c r="I284" s="8">
        <v>67840</v>
      </c>
      <c r="J284" t="s">
        <v>16</v>
      </c>
      <c r="K284" t="s">
        <v>16</v>
      </c>
      <c r="L284" t="s">
        <v>16</v>
      </c>
      <c r="M284" t="s">
        <v>16</v>
      </c>
      <c r="N284" s="8">
        <v>12995</v>
      </c>
      <c r="O284" s="8">
        <v>11269</v>
      </c>
      <c r="P284" s="8">
        <v>315150</v>
      </c>
      <c r="Q284" s="8">
        <v>1002229</v>
      </c>
      <c r="R284" s="8">
        <v>22065</v>
      </c>
      <c r="S284" s="8">
        <v>22454</v>
      </c>
      <c r="T284" s="8">
        <v>10047</v>
      </c>
    </row>
    <row r="285" spans="1:20">
      <c r="A285" s="1">
        <v>45327</v>
      </c>
      <c r="B285" s="8">
        <v>31114596</v>
      </c>
      <c r="C285" s="8">
        <v>11910118</v>
      </c>
      <c r="D285" s="8">
        <v>19204478</v>
      </c>
      <c r="E285" s="9">
        <f>nasdaq_aapl_short_volume[[#This Row],[total_short]]/nasdaq_aapl_short_volume[[#This Row],[total_reported]]</f>
        <v>0.38278234433768638</v>
      </c>
      <c r="F285" s="9">
        <f>nasdaq_aapl_short_volume[[#This Row],[total_long]]/nasdaq_aapl_short_volume[[#This Row],[total_reported]]</f>
        <v>0.61721765566231357</v>
      </c>
      <c r="G285" s="8">
        <v>9987057</v>
      </c>
      <c r="H285" s="9">
        <f>nasdaq_aapl_short_volume[[#This Row],[Off-Exchange]]/nasdaq_aapl_short_volume[[#This Row],[total_reported]]</f>
        <v>0.32097659246483545</v>
      </c>
      <c r="I285" s="8">
        <v>136638</v>
      </c>
      <c r="J285" t="s">
        <v>16</v>
      </c>
      <c r="K285" t="s">
        <v>16</v>
      </c>
      <c r="L285" t="s">
        <v>16</v>
      </c>
      <c r="M285" t="s">
        <v>16</v>
      </c>
      <c r="N285" s="8">
        <v>29898</v>
      </c>
      <c r="O285" s="8">
        <v>29381</v>
      </c>
      <c r="P285" s="8">
        <v>339657</v>
      </c>
      <c r="Q285" s="8">
        <v>1295708</v>
      </c>
      <c r="R285" s="8">
        <v>14271</v>
      </c>
      <c r="S285" s="8">
        <v>39161</v>
      </c>
      <c r="T285" s="8">
        <v>38347</v>
      </c>
    </row>
    <row r="286" spans="1:20">
      <c r="A286" s="1">
        <v>45324</v>
      </c>
      <c r="B286" s="8">
        <v>48208374</v>
      </c>
      <c r="C286" s="8">
        <v>26352375</v>
      </c>
      <c r="D286" s="8">
        <v>21855999</v>
      </c>
      <c r="E286" s="9">
        <f>nasdaq_aapl_short_volume[[#This Row],[total_short]]/nasdaq_aapl_short_volume[[#This Row],[total_reported]]</f>
        <v>0.54663480249302743</v>
      </c>
      <c r="F286" s="9">
        <f>nasdaq_aapl_short_volume[[#This Row],[total_long]]/nasdaq_aapl_short_volume[[#This Row],[total_reported]]</f>
        <v>0.45336519750697252</v>
      </c>
      <c r="G286" s="8">
        <v>21493600</v>
      </c>
      <c r="H286" s="9">
        <f>nasdaq_aapl_short_volume[[#This Row],[Off-Exchange]]/nasdaq_aapl_short_volume[[#This Row],[total_reported]]</f>
        <v>0.44584785207648781</v>
      </c>
      <c r="I286" s="8">
        <v>161059</v>
      </c>
      <c r="J286" t="s">
        <v>16</v>
      </c>
      <c r="K286" t="s">
        <v>16</v>
      </c>
      <c r="L286" t="s">
        <v>16</v>
      </c>
      <c r="M286" t="s">
        <v>16</v>
      </c>
      <c r="N286" s="8">
        <v>103473</v>
      </c>
      <c r="O286" s="8">
        <v>46527</v>
      </c>
      <c r="P286" s="8">
        <v>1149380</v>
      </c>
      <c r="Q286" s="8">
        <v>3145394</v>
      </c>
      <c r="R286" s="8">
        <v>104646</v>
      </c>
      <c r="S286" s="8">
        <v>71224</v>
      </c>
      <c r="T286" s="8">
        <v>77072</v>
      </c>
    </row>
    <row r="287" spans="1:20">
      <c r="A287" s="1">
        <v>45323</v>
      </c>
      <c r="B287" s="8">
        <v>24676903</v>
      </c>
      <c r="C287" s="8">
        <v>12710469</v>
      </c>
      <c r="D287" s="8">
        <v>11966434</v>
      </c>
      <c r="E287" s="9">
        <f>nasdaq_aapl_short_volume[[#This Row],[total_short]]/nasdaq_aapl_short_volume[[#This Row],[total_reported]]</f>
        <v>0.51507553439748899</v>
      </c>
      <c r="F287" s="9">
        <f>nasdaq_aapl_short_volume[[#This Row],[total_long]]/nasdaq_aapl_short_volume[[#This Row],[total_reported]]</f>
        <v>0.48492446560251096</v>
      </c>
      <c r="G287" s="8">
        <v>10572378</v>
      </c>
      <c r="H287" s="9">
        <f>nasdaq_aapl_short_volume[[#This Row],[Off-Exchange]]/nasdaq_aapl_short_volume[[#This Row],[total_reported]]</f>
        <v>0.42843212537651099</v>
      </c>
      <c r="I287" s="8">
        <v>62979</v>
      </c>
      <c r="J287" t="s">
        <v>16</v>
      </c>
      <c r="K287" t="s">
        <v>16</v>
      </c>
      <c r="L287" t="s">
        <v>16</v>
      </c>
      <c r="M287" t="s">
        <v>16</v>
      </c>
      <c r="N287" s="8">
        <v>47125</v>
      </c>
      <c r="O287" s="8">
        <v>15087</v>
      </c>
      <c r="P287" s="8">
        <v>614245</v>
      </c>
      <c r="Q287" s="8">
        <v>1301259</v>
      </c>
      <c r="R287" s="8">
        <v>25993</v>
      </c>
      <c r="S287" s="8">
        <v>36400</v>
      </c>
      <c r="T287" s="8">
        <v>35003</v>
      </c>
    </row>
    <row r="288" spans="1:20">
      <c r="A288" s="1">
        <v>45322</v>
      </c>
      <c r="B288" s="8">
        <v>23950950</v>
      </c>
      <c r="C288" s="8">
        <v>11749677</v>
      </c>
      <c r="D288" s="8">
        <v>12201273</v>
      </c>
      <c r="E288" s="9">
        <f>nasdaq_aapl_short_volume[[#This Row],[total_short]]/nasdaq_aapl_short_volume[[#This Row],[total_reported]]</f>
        <v>0.49057248251113211</v>
      </c>
      <c r="F288" s="9">
        <f>nasdaq_aapl_short_volume[[#This Row],[total_long]]/nasdaq_aapl_short_volume[[#This Row],[total_reported]]</f>
        <v>0.50942751748886783</v>
      </c>
      <c r="G288" s="8">
        <v>9834769</v>
      </c>
      <c r="H288" s="9">
        <f>nasdaq_aapl_short_volume[[#This Row],[Off-Exchange]]/nasdaq_aapl_short_volume[[#This Row],[total_reported]]</f>
        <v>0.41062124884399159</v>
      </c>
      <c r="I288" s="8">
        <v>84005</v>
      </c>
      <c r="J288" t="s">
        <v>16</v>
      </c>
      <c r="K288" t="s">
        <v>16</v>
      </c>
      <c r="L288" t="s">
        <v>16</v>
      </c>
      <c r="M288" t="s">
        <v>16</v>
      </c>
      <c r="N288" s="8">
        <v>21647</v>
      </c>
      <c r="O288" s="8">
        <v>15437</v>
      </c>
      <c r="P288" s="8">
        <v>625921</v>
      </c>
      <c r="Q288" s="8">
        <v>1053853</v>
      </c>
      <c r="R288" s="8">
        <v>23814</v>
      </c>
      <c r="S288" s="8">
        <v>55173</v>
      </c>
      <c r="T288" s="8">
        <v>35058</v>
      </c>
    </row>
    <row r="289" spans="1:20">
      <c r="A289" s="1">
        <v>45321</v>
      </c>
      <c r="B289" s="8">
        <v>29219472</v>
      </c>
      <c r="C289" s="8">
        <v>11517202</v>
      </c>
      <c r="D289" s="8">
        <v>17702270</v>
      </c>
      <c r="E289" s="9">
        <f>nasdaq_aapl_short_volume[[#This Row],[total_short]]/nasdaq_aapl_short_volume[[#This Row],[total_reported]]</f>
        <v>0.39416187944806119</v>
      </c>
      <c r="F289" s="9">
        <f>nasdaq_aapl_short_volume[[#This Row],[total_long]]/nasdaq_aapl_short_volume[[#This Row],[total_reported]]</f>
        <v>0.60583812055193875</v>
      </c>
      <c r="G289" s="8">
        <v>9902616</v>
      </c>
      <c r="H289" s="9">
        <f>nasdaq_aapl_short_volume[[#This Row],[Off-Exchange]]/nasdaq_aapl_short_volume[[#This Row],[total_reported]]</f>
        <v>0.3389046865733919</v>
      </c>
      <c r="I289" s="8">
        <v>156260</v>
      </c>
      <c r="J289" t="s">
        <v>16</v>
      </c>
      <c r="K289" t="s">
        <v>16</v>
      </c>
      <c r="L289" t="s">
        <v>16</v>
      </c>
      <c r="M289" t="s">
        <v>16</v>
      </c>
      <c r="N289" s="8">
        <v>19228</v>
      </c>
      <c r="O289" s="8">
        <v>13198</v>
      </c>
      <c r="P289" s="8">
        <v>380506</v>
      </c>
      <c r="Q289" s="8">
        <v>961420</v>
      </c>
      <c r="R289" s="8">
        <v>26367</v>
      </c>
      <c r="S289" s="8">
        <v>29221</v>
      </c>
      <c r="T289" s="8">
        <v>28386</v>
      </c>
    </row>
    <row r="290" spans="1:20">
      <c r="A290" s="1">
        <v>45320</v>
      </c>
      <c r="B290" s="8">
        <v>22762381</v>
      </c>
      <c r="C290" s="8">
        <v>10062977</v>
      </c>
      <c r="D290" s="8">
        <v>12699404</v>
      </c>
      <c r="E290" s="9">
        <f>nasdaq_aapl_short_volume[[#This Row],[total_short]]/nasdaq_aapl_short_volume[[#This Row],[total_reported]]</f>
        <v>0.44208806627039587</v>
      </c>
      <c r="F290" s="9">
        <f>nasdaq_aapl_short_volume[[#This Row],[total_long]]/nasdaq_aapl_short_volume[[#This Row],[total_reported]]</f>
        <v>0.55791193372960413</v>
      </c>
      <c r="G290" s="8">
        <v>8193725</v>
      </c>
      <c r="H290" s="9">
        <f>nasdaq_aapl_short_volume[[#This Row],[Off-Exchange]]/nasdaq_aapl_short_volume[[#This Row],[total_reported]]</f>
        <v>0.35996783464787802</v>
      </c>
      <c r="I290" s="8">
        <v>63104</v>
      </c>
      <c r="J290" t="s">
        <v>16</v>
      </c>
      <c r="K290" t="s">
        <v>16</v>
      </c>
      <c r="L290" t="s">
        <v>16</v>
      </c>
      <c r="M290" t="s">
        <v>16</v>
      </c>
      <c r="N290" s="8">
        <v>32425</v>
      </c>
      <c r="O290" s="8">
        <v>10908</v>
      </c>
      <c r="P290" s="8">
        <v>516097</v>
      </c>
      <c r="Q290" s="8">
        <v>1153402</v>
      </c>
      <c r="R290" s="8">
        <v>17431</v>
      </c>
      <c r="S290" s="8">
        <v>20823</v>
      </c>
      <c r="T290" s="8">
        <v>55062</v>
      </c>
    </row>
    <row r="291" spans="1:20">
      <c r="A291" s="1">
        <v>45317</v>
      </c>
      <c r="B291" s="8">
        <v>19810981</v>
      </c>
      <c r="C291" s="8">
        <v>9384963</v>
      </c>
      <c r="D291" s="8">
        <v>10426018</v>
      </c>
      <c r="E291" s="9">
        <f>nasdaq_aapl_short_volume[[#This Row],[total_short]]/nasdaq_aapl_short_volume[[#This Row],[total_reported]]</f>
        <v>0.47372530416338293</v>
      </c>
      <c r="F291" s="9">
        <f>nasdaq_aapl_short_volume[[#This Row],[total_long]]/nasdaq_aapl_short_volume[[#This Row],[total_reported]]</f>
        <v>0.52627469583661712</v>
      </c>
      <c r="G291" s="8">
        <v>7527011</v>
      </c>
      <c r="H291" s="9">
        <f>nasdaq_aapl_short_volume[[#This Row],[Off-Exchange]]/nasdaq_aapl_short_volume[[#This Row],[total_reported]]</f>
        <v>0.37994135676572505</v>
      </c>
      <c r="I291" s="8">
        <v>46313</v>
      </c>
      <c r="J291" t="s">
        <v>16</v>
      </c>
      <c r="K291" t="s">
        <v>16</v>
      </c>
      <c r="L291" t="s">
        <v>16</v>
      </c>
      <c r="M291" t="s">
        <v>16</v>
      </c>
      <c r="N291" s="8">
        <v>24109</v>
      </c>
      <c r="O291" s="8">
        <v>8644</v>
      </c>
      <c r="P291" s="8">
        <v>550350</v>
      </c>
      <c r="Q291" s="8">
        <v>1141342</v>
      </c>
      <c r="R291" s="8">
        <v>20835</v>
      </c>
      <c r="S291" s="8">
        <v>20225</v>
      </c>
      <c r="T291" s="8">
        <v>46134</v>
      </c>
    </row>
    <row r="292" spans="1:20">
      <c r="A292" s="1">
        <v>45316</v>
      </c>
      <c r="B292" s="8">
        <v>24310293</v>
      </c>
      <c r="C292" s="8">
        <v>12746762</v>
      </c>
      <c r="D292" s="8">
        <v>11563531</v>
      </c>
      <c r="E292" s="9">
        <f>nasdaq_aapl_short_volume[[#This Row],[total_short]]/nasdaq_aapl_short_volume[[#This Row],[total_reported]]</f>
        <v>0.52433600861988783</v>
      </c>
      <c r="F292" s="9">
        <f>nasdaq_aapl_short_volume[[#This Row],[total_long]]/nasdaq_aapl_short_volume[[#This Row],[total_reported]]</f>
        <v>0.47566399138011212</v>
      </c>
      <c r="G292" s="8">
        <v>9581796</v>
      </c>
      <c r="H292" s="9">
        <f>nasdaq_aapl_short_volume[[#This Row],[Off-Exchange]]/nasdaq_aapl_short_volume[[#This Row],[total_reported]]</f>
        <v>0.3941456402849608</v>
      </c>
      <c r="I292" s="8">
        <v>72812</v>
      </c>
      <c r="J292" t="s">
        <v>16</v>
      </c>
      <c r="K292" t="s">
        <v>16</v>
      </c>
      <c r="L292" t="s">
        <v>16</v>
      </c>
      <c r="M292" t="s">
        <v>16</v>
      </c>
      <c r="N292" s="8">
        <v>47999</v>
      </c>
      <c r="O292" s="8">
        <v>7597</v>
      </c>
      <c r="P292" s="8">
        <v>780476</v>
      </c>
      <c r="Q292" s="8">
        <v>2142189</v>
      </c>
      <c r="R292" s="8">
        <v>25494</v>
      </c>
      <c r="S292" s="8">
        <v>24065</v>
      </c>
      <c r="T292" s="8">
        <v>64334</v>
      </c>
    </row>
    <row r="293" spans="1:20">
      <c r="A293" s="1">
        <v>45315</v>
      </c>
      <c r="B293" s="8">
        <v>25456590</v>
      </c>
      <c r="C293" s="8">
        <v>14218576</v>
      </c>
      <c r="D293" s="8">
        <v>11238014</v>
      </c>
      <c r="E293" s="9">
        <f>nasdaq_aapl_short_volume[[#This Row],[total_short]]/nasdaq_aapl_short_volume[[#This Row],[total_reported]]</f>
        <v>0.55854205139022939</v>
      </c>
      <c r="F293" s="9">
        <f>nasdaq_aapl_short_volume[[#This Row],[total_long]]/nasdaq_aapl_short_volume[[#This Row],[total_reported]]</f>
        <v>0.44145794860977061</v>
      </c>
      <c r="G293" s="8">
        <v>11550516</v>
      </c>
      <c r="H293" s="9">
        <f>nasdaq_aapl_short_volume[[#This Row],[Off-Exchange]]/nasdaq_aapl_short_volume[[#This Row],[total_reported]]</f>
        <v>0.45373382687940528</v>
      </c>
      <c r="I293" s="8">
        <v>55242</v>
      </c>
      <c r="J293" t="s">
        <v>16</v>
      </c>
      <c r="K293" t="s">
        <v>16</v>
      </c>
      <c r="L293" t="s">
        <v>16</v>
      </c>
      <c r="M293" t="s">
        <v>16</v>
      </c>
      <c r="N293" s="8">
        <v>13638</v>
      </c>
      <c r="O293" s="8">
        <v>6950</v>
      </c>
      <c r="P293" s="8">
        <v>558425</v>
      </c>
      <c r="Q293" s="8">
        <v>1907045</v>
      </c>
      <c r="R293" s="8">
        <v>19060</v>
      </c>
      <c r="S293" s="8">
        <v>29067</v>
      </c>
      <c r="T293" s="8">
        <v>78633</v>
      </c>
    </row>
    <row r="294" spans="1:20">
      <c r="A294" s="1">
        <v>45314</v>
      </c>
      <c r="B294" s="8">
        <v>21080684</v>
      </c>
      <c r="C294" s="8">
        <v>10631139</v>
      </c>
      <c r="D294" s="8">
        <v>10449545</v>
      </c>
      <c r="E294" s="9">
        <f>nasdaq_aapl_short_volume[[#This Row],[total_short]]/nasdaq_aapl_short_volume[[#This Row],[total_reported]]</f>
        <v>0.50430711830792585</v>
      </c>
      <c r="F294" s="9">
        <f>nasdaq_aapl_short_volume[[#This Row],[total_long]]/nasdaq_aapl_short_volume[[#This Row],[total_reported]]</f>
        <v>0.49569288169207415</v>
      </c>
      <c r="G294" s="8">
        <v>8380825</v>
      </c>
      <c r="H294" s="9">
        <f>nasdaq_aapl_short_volume[[#This Row],[Off-Exchange]]/nasdaq_aapl_short_volume[[#This Row],[total_reported]]</f>
        <v>0.39755944351710787</v>
      </c>
      <c r="I294" s="8">
        <v>116904</v>
      </c>
      <c r="J294" t="s">
        <v>16</v>
      </c>
      <c r="K294" t="s">
        <v>16</v>
      </c>
      <c r="L294" t="s">
        <v>16</v>
      </c>
      <c r="M294" t="s">
        <v>16</v>
      </c>
      <c r="N294" s="8">
        <v>12993</v>
      </c>
      <c r="O294" s="8">
        <v>5442</v>
      </c>
      <c r="P294" s="8">
        <v>493343</v>
      </c>
      <c r="Q294" s="8">
        <v>1544175</v>
      </c>
      <c r="R294" s="8">
        <v>18374</v>
      </c>
      <c r="S294" s="8">
        <v>18932</v>
      </c>
      <c r="T294" s="8">
        <v>40151</v>
      </c>
    </row>
    <row r="295" spans="1:20">
      <c r="A295" s="1">
        <v>45313</v>
      </c>
      <c r="B295" s="8">
        <v>28716508</v>
      </c>
      <c r="C295" s="8">
        <v>14607203</v>
      </c>
      <c r="D295" s="8">
        <v>14109305</v>
      </c>
      <c r="E295" s="9">
        <f>nasdaq_aapl_short_volume[[#This Row],[total_short]]/nasdaq_aapl_short_volume[[#This Row],[total_reported]]</f>
        <v>0.50866919473635164</v>
      </c>
      <c r="F295" s="9">
        <f>nasdaq_aapl_short_volume[[#This Row],[total_long]]/nasdaq_aapl_short_volume[[#This Row],[total_reported]]</f>
        <v>0.49133080526364836</v>
      </c>
      <c r="G295" s="8">
        <v>11681981</v>
      </c>
      <c r="H295" s="9">
        <f>nasdaq_aapl_short_volume[[#This Row],[Off-Exchange]]/nasdaq_aapl_short_volume[[#This Row],[total_reported]]</f>
        <v>0.40680367543296003</v>
      </c>
      <c r="I295" s="8">
        <v>109569</v>
      </c>
      <c r="J295" t="s">
        <v>16</v>
      </c>
      <c r="K295" t="s">
        <v>16</v>
      </c>
      <c r="L295" t="s">
        <v>16</v>
      </c>
      <c r="M295" t="s">
        <v>16</v>
      </c>
      <c r="N295" s="8">
        <v>33143</v>
      </c>
      <c r="O295" s="8">
        <v>10987</v>
      </c>
      <c r="P295" s="8">
        <v>596262</v>
      </c>
      <c r="Q295" s="8">
        <v>2042559</v>
      </c>
      <c r="R295" s="8">
        <v>35875</v>
      </c>
      <c r="S295" s="8">
        <v>33882</v>
      </c>
      <c r="T295" s="8">
        <v>62945</v>
      </c>
    </row>
    <row r="296" spans="1:20">
      <c r="A296" s="1">
        <v>45310</v>
      </c>
      <c r="B296" s="8">
        <v>30170249</v>
      </c>
      <c r="C296" s="8">
        <v>12444805</v>
      </c>
      <c r="D296" s="8">
        <v>17725444</v>
      </c>
      <c r="E296" s="9">
        <f>nasdaq_aapl_short_volume[[#This Row],[total_short]]/nasdaq_aapl_short_volume[[#This Row],[total_reported]]</f>
        <v>0.41248598909475359</v>
      </c>
      <c r="F296" s="9">
        <f>nasdaq_aapl_short_volume[[#This Row],[total_long]]/nasdaq_aapl_short_volume[[#This Row],[total_reported]]</f>
        <v>0.58751401090524646</v>
      </c>
      <c r="G296" s="8">
        <v>9904707</v>
      </c>
      <c r="H296" s="9">
        <f>nasdaq_aapl_short_volume[[#This Row],[Off-Exchange]]/nasdaq_aapl_short_volume[[#This Row],[total_reported]]</f>
        <v>0.32829384338193562</v>
      </c>
      <c r="I296" s="8">
        <v>85682</v>
      </c>
      <c r="J296" t="s">
        <v>16</v>
      </c>
      <c r="K296" t="s">
        <v>16</v>
      </c>
      <c r="L296" t="s">
        <v>16</v>
      </c>
      <c r="M296" t="s">
        <v>16</v>
      </c>
      <c r="N296" s="8">
        <v>70324</v>
      </c>
      <c r="O296" s="8">
        <v>23131</v>
      </c>
      <c r="P296" s="8">
        <v>659783</v>
      </c>
      <c r="Q296" s="8">
        <v>1531978</v>
      </c>
      <c r="R296" s="8">
        <v>36178</v>
      </c>
      <c r="S296" s="8">
        <v>72232</v>
      </c>
      <c r="T296" s="8">
        <v>60790</v>
      </c>
    </row>
    <row r="297" spans="1:20">
      <c r="A297" s="1">
        <v>45309</v>
      </c>
      <c r="B297" s="8">
        <v>37888084</v>
      </c>
      <c r="C297" s="8">
        <v>16666547</v>
      </c>
      <c r="D297" s="8">
        <v>21221537</v>
      </c>
      <c r="E297" s="9">
        <f>nasdaq_aapl_short_volume[[#This Row],[total_short]]/nasdaq_aapl_short_volume[[#This Row],[total_reported]]</f>
        <v>0.43988888432574208</v>
      </c>
      <c r="F297" s="9">
        <f>nasdaq_aapl_short_volume[[#This Row],[total_long]]/nasdaq_aapl_short_volume[[#This Row],[total_reported]]</f>
        <v>0.56011111567425786</v>
      </c>
      <c r="G297" s="8">
        <v>13385821</v>
      </c>
      <c r="H297" s="9">
        <f>nasdaq_aapl_short_volume[[#This Row],[Off-Exchange]]/nasdaq_aapl_short_volume[[#This Row],[total_reported]]</f>
        <v>0.35329896861504001</v>
      </c>
      <c r="I297" s="8">
        <v>169994</v>
      </c>
      <c r="J297" t="s">
        <v>16</v>
      </c>
      <c r="K297" t="s">
        <v>16</v>
      </c>
      <c r="L297" t="s">
        <v>16</v>
      </c>
      <c r="M297" t="s">
        <v>16</v>
      </c>
      <c r="N297" s="8">
        <v>31843</v>
      </c>
      <c r="O297" s="8">
        <v>17952</v>
      </c>
      <c r="P297" s="8">
        <v>796651</v>
      </c>
      <c r="Q297" s="8">
        <v>2153054</v>
      </c>
      <c r="R297" s="8">
        <v>20108</v>
      </c>
      <c r="S297" s="8">
        <v>22910</v>
      </c>
      <c r="T297" s="8">
        <v>68214</v>
      </c>
    </row>
    <row r="298" spans="1:20">
      <c r="A298" s="1">
        <v>45308</v>
      </c>
      <c r="B298" s="8">
        <v>23105126</v>
      </c>
      <c r="C298" s="8">
        <v>12634880</v>
      </c>
      <c r="D298" s="8">
        <v>10470246</v>
      </c>
      <c r="E298" s="9">
        <f>nasdaq_aapl_short_volume[[#This Row],[total_short]]/nasdaq_aapl_short_volume[[#This Row],[total_reported]]</f>
        <v>0.54684315506437831</v>
      </c>
      <c r="F298" s="9">
        <f>nasdaq_aapl_short_volume[[#This Row],[total_long]]/nasdaq_aapl_short_volume[[#This Row],[total_reported]]</f>
        <v>0.45315684493562164</v>
      </c>
      <c r="G298" s="8">
        <v>9996803</v>
      </c>
      <c r="H298" s="9">
        <f>nasdaq_aapl_short_volume[[#This Row],[Off-Exchange]]/nasdaq_aapl_short_volume[[#This Row],[total_reported]]</f>
        <v>0.43266602398099885</v>
      </c>
      <c r="I298" s="8">
        <v>75541</v>
      </c>
      <c r="J298" t="s">
        <v>16</v>
      </c>
      <c r="K298" t="s">
        <v>16</v>
      </c>
      <c r="L298" t="s">
        <v>16</v>
      </c>
      <c r="M298" t="s">
        <v>16</v>
      </c>
      <c r="N298" s="8">
        <v>51756</v>
      </c>
      <c r="O298" s="8">
        <v>31424</v>
      </c>
      <c r="P298" s="8">
        <v>706810</v>
      </c>
      <c r="Q298" s="8">
        <v>1686156</v>
      </c>
      <c r="R298" s="8">
        <v>31381</v>
      </c>
      <c r="S298" s="8">
        <v>23032</v>
      </c>
      <c r="T298" s="8">
        <v>31977</v>
      </c>
    </row>
    <row r="299" spans="1:20">
      <c r="A299" s="1">
        <v>45307</v>
      </c>
      <c r="B299" s="8">
        <v>31063016</v>
      </c>
      <c r="C299" s="8">
        <v>15267275</v>
      </c>
      <c r="D299" s="8">
        <v>15795741</v>
      </c>
      <c r="E299" s="9">
        <f>nasdaq_aapl_short_volume[[#This Row],[total_short]]/nasdaq_aapl_short_volume[[#This Row],[total_reported]]</f>
        <v>0.49149364633492126</v>
      </c>
      <c r="F299" s="9">
        <f>nasdaq_aapl_short_volume[[#This Row],[total_long]]/nasdaq_aapl_short_volume[[#This Row],[total_reported]]</f>
        <v>0.50850635366507879</v>
      </c>
      <c r="G299" s="8">
        <v>11909062</v>
      </c>
      <c r="H299" s="9">
        <f>nasdaq_aapl_short_volume[[#This Row],[Off-Exchange]]/nasdaq_aapl_short_volume[[#This Row],[total_reported]]</f>
        <v>0.38338395730794461</v>
      </c>
      <c r="I299" s="8">
        <v>115211</v>
      </c>
      <c r="J299" t="s">
        <v>16</v>
      </c>
      <c r="K299" t="s">
        <v>16</v>
      </c>
      <c r="L299" t="s">
        <v>16</v>
      </c>
      <c r="M299" t="s">
        <v>16</v>
      </c>
      <c r="N299" s="8">
        <v>53311</v>
      </c>
      <c r="O299" s="8">
        <v>21710</v>
      </c>
      <c r="P299" s="8">
        <v>664622</v>
      </c>
      <c r="Q299" s="8">
        <v>2345248</v>
      </c>
      <c r="R299" s="8">
        <v>29275</v>
      </c>
      <c r="S299" s="8">
        <v>68600</v>
      </c>
      <c r="T299" s="8">
        <v>60236</v>
      </c>
    </row>
    <row r="300" spans="1:20">
      <c r="A300" s="1">
        <v>45303</v>
      </c>
      <c r="B300" s="8">
        <v>16712200</v>
      </c>
      <c r="C300" s="8">
        <v>7079657</v>
      </c>
      <c r="D300" s="8">
        <v>9632543</v>
      </c>
      <c r="E300" s="9">
        <f>nasdaq_aapl_short_volume[[#This Row],[total_short]]/nasdaq_aapl_short_volume[[#This Row],[total_reported]]</f>
        <v>0.42362208446524097</v>
      </c>
      <c r="F300" s="9">
        <f>nasdaq_aapl_short_volume[[#This Row],[total_long]]/nasdaq_aapl_short_volume[[#This Row],[total_reported]]</f>
        <v>0.57637791553475903</v>
      </c>
      <c r="G300" s="8">
        <v>5658639</v>
      </c>
      <c r="H300" s="9">
        <f>nasdaq_aapl_short_volume[[#This Row],[Off-Exchange]]/nasdaq_aapl_short_volume[[#This Row],[total_reported]]</f>
        <v>0.33859330309594188</v>
      </c>
      <c r="I300" s="8">
        <v>65705</v>
      </c>
      <c r="J300" t="s">
        <v>16</v>
      </c>
      <c r="K300" t="s">
        <v>16</v>
      </c>
      <c r="L300" t="s">
        <v>16</v>
      </c>
      <c r="M300" t="s">
        <v>16</v>
      </c>
      <c r="N300" s="8">
        <v>17743</v>
      </c>
      <c r="O300" s="8">
        <v>17262</v>
      </c>
      <c r="P300" s="8">
        <v>365892</v>
      </c>
      <c r="Q300" s="8">
        <v>907680</v>
      </c>
      <c r="R300" s="8">
        <v>15603</v>
      </c>
      <c r="S300" s="8">
        <v>15144</v>
      </c>
      <c r="T300" s="8">
        <v>15989</v>
      </c>
    </row>
    <row r="301" spans="1:20">
      <c r="A301" s="1">
        <v>45302</v>
      </c>
      <c r="B301" s="8">
        <v>23095809</v>
      </c>
      <c r="C301" s="8">
        <v>9295968</v>
      </c>
      <c r="D301" s="8">
        <v>13799841</v>
      </c>
      <c r="E301" s="9">
        <f>nasdaq_aapl_short_volume[[#This Row],[total_short]]/nasdaq_aapl_short_volume[[#This Row],[total_reported]]</f>
        <v>0.40249588139562464</v>
      </c>
      <c r="F301" s="9">
        <f>nasdaq_aapl_short_volume[[#This Row],[total_long]]/nasdaq_aapl_short_volume[[#This Row],[total_reported]]</f>
        <v>0.59750411860437536</v>
      </c>
      <c r="G301" s="8">
        <v>7456995</v>
      </c>
      <c r="H301" s="9">
        <f>nasdaq_aapl_short_volume[[#This Row],[Off-Exchange]]/nasdaq_aapl_short_volume[[#This Row],[total_reported]]</f>
        <v>0.32287221460828675</v>
      </c>
      <c r="I301" s="8">
        <v>72395</v>
      </c>
      <c r="J301" t="s">
        <v>16</v>
      </c>
      <c r="K301" t="s">
        <v>16</v>
      </c>
      <c r="L301" t="s">
        <v>16</v>
      </c>
      <c r="M301" t="s">
        <v>16</v>
      </c>
      <c r="N301" s="8">
        <v>29388</v>
      </c>
      <c r="O301" s="8">
        <v>9687</v>
      </c>
      <c r="P301" s="8">
        <v>500179</v>
      </c>
      <c r="Q301" s="8">
        <v>1147202</v>
      </c>
      <c r="R301" s="8">
        <v>27104</v>
      </c>
      <c r="S301" s="8">
        <v>25206</v>
      </c>
      <c r="T301" s="8">
        <v>27812</v>
      </c>
    </row>
    <row r="302" spans="1:20">
      <c r="A302" s="1">
        <v>45301</v>
      </c>
      <c r="B302" s="8">
        <v>22875733</v>
      </c>
      <c r="C302" s="8">
        <v>8483497</v>
      </c>
      <c r="D302" s="8">
        <v>14392236</v>
      </c>
      <c r="E302" s="9">
        <f>nasdaq_aapl_short_volume[[#This Row],[total_short]]/nasdaq_aapl_short_volume[[#This Row],[total_reported]]</f>
        <v>0.37085137337457119</v>
      </c>
      <c r="F302" s="9">
        <f>nasdaq_aapl_short_volume[[#This Row],[total_long]]/nasdaq_aapl_short_volume[[#This Row],[total_reported]]</f>
        <v>0.62914862662542881</v>
      </c>
      <c r="G302" s="8">
        <v>6925445</v>
      </c>
      <c r="H302" s="9">
        <f>nasdaq_aapl_short_volume[[#This Row],[Off-Exchange]]/nasdaq_aapl_short_volume[[#This Row],[total_reported]]</f>
        <v>0.30274199301067206</v>
      </c>
      <c r="I302" s="8">
        <v>99364</v>
      </c>
      <c r="J302" t="s">
        <v>16</v>
      </c>
      <c r="K302" t="s">
        <v>16</v>
      </c>
      <c r="L302" t="s">
        <v>16</v>
      </c>
      <c r="M302" t="s">
        <v>16</v>
      </c>
      <c r="N302" s="8">
        <v>22080</v>
      </c>
      <c r="O302" s="8">
        <v>19583</v>
      </c>
      <c r="P302" s="8">
        <v>461733</v>
      </c>
      <c r="Q302" s="8">
        <v>872607</v>
      </c>
      <c r="R302" s="8">
        <v>47977</v>
      </c>
      <c r="S302" s="8">
        <v>25108</v>
      </c>
      <c r="T302" s="8">
        <v>9600</v>
      </c>
    </row>
    <row r="303" spans="1:20">
      <c r="A303" s="1">
        <v>45300</v>
      </c>
      <c r="B303" s="8">
        <v>19909146</v>
      </c>
      <c r="C303" s="8">
        <v>8787558</v>
      </c>
      <c r="D303" s="8">
        <v>11121588</v>
      </c>
      <c r="E303" s="9">
        <f>nasdaq_aapl_short_volume[[#This Row],[total_short]]/nasdaq_aapl_short_volume[[#This Row],[total_reported]]</f>
        <v>0.44138297041972568</v>
      </c>
      <c r="F303" s="9">
        <f>nasdaq_aapl_short_volume[[#This Row],[total_long]]/nasdaq_aapl_short_volume[[#This Row],[total_reported]]</f>
        <v>0.55861702958027426</v>
      </c>
      <c r="G303" s="8">
        <v>7361102</v>
      </c>
      <c r="H303" s="9">
        <f>nasdaq_aapl_short_volume[[#This Row],[Off-Exchange]]/nasdaq_aapl_short_volume[[#This Row],[total_reported]]</f>
        <v>0.36973469379349572</v>
      </c>
      <c r="I303" s="8">
        <v>43036</v>
      </c>
      <c r="J303" t="s">
        <v>16</v>
      </c>
      <c r="K303" t="s">
        <v>16</v>
      </c>
      <c r="L303" t="s">
        <v>16</v>
      </c>
      <c r="M303" t="s">
        <v>16</v>
      </c>
      <c r="N303" s="8">
        <v>47836</v>
      </c>
      <c r="O303" s="8">
        <v>21299</v>
      </c>
      <c r="P303" s="8">
        <v>462543</v>
      </c>
      <c r="Q303" s="8">
        <v>796560</v>
      </c>
      <c r="R303" s="8">
        <v>23898</v>
      </c>
      <c r="S303" s="8">
        <v>18461</v>
      </c>
      <c r="T303" s="8">
        <v>12823</v>
      </c>
    </row>
    <row r="304" spans="1:20">
      <c r="A304" s="1">
        <v>45299</v>
      </c>
      <c r="B304" s="8">
        <v>25696697</v>
      </c>
      <c r="C304" s="8">
        <v>10250447</v>
      </c>
      <c r="D304" s="8">
        <v>15446250</v>
      </c>
      <c r="E304" s="9">
        <f>nasdaq_aapl_short_volume[[#This Row],[total_short]]/nasdaq_aapl_short_volume[[#This Row],[total_reported]]</f>
        <v>0.39890134518066661</v>
      </c>
      <c r="F304" s="9">
        <f>nasdaq_aapl_short_volume[[#This Row],[total_long]]/nasdaq_aapl_short_volume[[#This Row],[total_reported]]</f>
        <v>0.60109865481933344</v>
      </c>
      <c r="G304" s="8">
        <v>8360465</v>
      </c>
      <c r="H304" s="9">
        <f>nasdaq_aapl_short_volume[[#This Row],[Off-Exchange]]/nasdaq_aapl_short_volume[[#This Row],[total_reported]]</f>
        <v>0.32535173683995261</v>
      </c>
      <c r="I304" s="8">
        <v>69720</v>
      </c>
      <c r="J304" t="s">
        <v>16</v>
      </c>
      <c r="K304" t="s">
        <v>16</v>
      </c>
      <c r="L304" t="s">
        <v>16</v>
      </c>
      <c r="M304" t="s">
        <v>16</v>
      </c>
      <c r="N304" s="8">
        <v>32401</v>
      </c>
      <c r="O304" s="8">
        <v>29059</v>
      </c>
      <c r="P304" s="8">
        <v>551827</v>
      </c>
      <c r="Q304" s="8">
        <v>1122773</v>
      </c>
      <c r="R304" s="8">
        <v>25789</v>
      </c>
      <c r="S304" s="8">
        <v>40951</v>
      </c>
      <c r="T304" s="8">
        <v>17462</v>
      </c>
    </row>
    <row r="305" spans="1:20">
      <c r="A305" s="1">
        <v>45296</v>
      </c>
      <c r="B305" s="8">
        <v>31219093</v>
      </c>
      <c r="C305" s="8">
        <v>12787143</v>
      </c>
      <c r="D305" s="8">
        <v>18431950</v>
      </c>
      <c r="E305" s="9">
        <f>nasdaq_aapl_short_volume[[#This Row],[total_short]]/nasdaq_aapl_short_volume[[#This Row],[total_reported]]</f>
        <v>0.40959367397380825</v>
      </c>
      <c r="F305" s="9">
        <f>nasdaq_aapl_short_volume[[#This Row],[total_long]]/nasdaq_aapl_short_volume[[#This Row],[total_reported]]</f>
        <v>0.5904063260261917</v>
      </c>
      <c r="G305" s="8">
        <v>10056448</v>
      </c>
      <c r="H305" s="9">
        <f>nasdaq_aapl_short_volume[[#This Row],[Off-Exchange]]/nasdaq_aapl_short_volume[[#This Row],[total_reported]]</f>
        <v>0.32212492528210218</v>
      </c>
      <c r="I305" s="8">
        <v>75551</v>
      </c>
      <c r="J305" t="s">
        <v>16</v>
      </c>
      <c r="K305" t="s">
        <v>16</v>
      </c>
      <c r="L305" t="s">
        <v>16</v>
      </c>
      <c r="M305" t="s">
        <v>16</v>
      </c>
      <c r="N305" s="8">
        <v>31011</v>
      </c>
      <c r="O305" s="8">
        <v>70652</v>
      </c>
      <c r="P305" s="8">
        <v>1001446</v>
      </c>
      <c r="Q305" s="8">
        <v>1471835</v>
      </c>
      <c r="R305" s="8">
        <v>11581</v>
      </c>
      <c r="S305" s="8">
        <v>38087</v>
      </c>
      <c r="T305" s="8">
        <v>30532</v>
      </c>
    </row>
    <row r="306" spans="1:20">
      <c r="A306" s="1">
        <v>45295</v>
      </c>
      <c r="B306" s="8">
        <v>35147139</v>
      </c>
      <c r="C306" s="8">
        <v>11363273</v>
      </c>
      <c r="D306" s="8">
        <v>23783866</v>
      </c>
      <c r="E306" s="9">
        <f>nasdaq_aapl_short_volume[[#This Row],[total_short]]/nasdaq_aapl_short_volume[[#This Row],[total_reported]]</f>
        <v>0.32330577461795679</v>
      </c>
      <c r="F306" s="9">
        <f>nasdaq_aapl_short_volume[[#This Row],[total_long]]/nasdaq_aapl_short_volume[[#This Row],[total_reported]]</f>
        <v>0.67669422538204316</v>
      </c>
      <c r="G306" s="8">
        <v>9166051</v>
      </c>
      <c r="H306" s="9">
        <f>nasdaq_aapl_short_volume[[#This Row],[Off-Exchange]]/nasdaq_aapl_short_volume[[#This Row],[total_reported]]</f>
        <v>0.26079081429643536</v>
      </c>
      <c r="I306" s="8">
        <v>160732</v>
      </c>
      <c r="J306" t="s">
        <v>16</v>
      </c>
      <c r="K306" t="s">
        <v>16</v>
      </c>
      <c r="L306" t="s">
        <v>16</v>
      </c>
      <c r="M306" t="s">
        <v>16</v>
      </c>
      <c r="N306" s="8">
        <v>62790</v>
      </c>
      <c r="O306" s="8">
        <v>62549</v>
      </c>
      <c r="P306" s="8">
        <v>633039</v>
      </c>
      <c r="Q306" s="8">
        <v>1227481</v>
      </c>
      <c r="R306" s="8">
        <v>14851</v>
      </c>
      <c r="S306" s="8">
        <v>27812</v>
      </c>
      <c r="T306" s="8">
        <v>7968</v>
      </c>
    </row>
    <row r="307" spans="1:20">
      <c r="A307" s="1">
        <v>45294</v>
      </c>
      <c r="B307" s="8">
        <v>27883964</v>
      </c>
      <c r="C307" s="8">
        <v>9550743</v>
      </c>
      <c r="D307" s="8">
        <v>18333221</v>
      </c>
      <c r="E307" s="9">
        <f>nasdaq_aapl_short_volume[[#This Row],[total_short]]/nasdaq_aapl_short_volume[[#This Row],[total_reported]]</f>
        <v>0.34251740534451991</v>
      </c>
      <c r="F307" s="9">
        <f>nasdaq_aapl_short_volume[[#This Row],[total_long]]/nasdaq_aapl_short_volume[[#This Row],[total_reported]]</f>
        <v>0.65748259465548009</v>
      </c>
      <c r="G307" s="8">
        <v>7624927</v>
      </c>
      <c r="H307" s="9">
        <f>nasdaq_aapl_short_volume[[#This Row],[Off-Exchange]]/nasdaq_aapl_short_volume[[#This Row],[total_reported]]</f>
        <v>0.27345204577082372</v>
      </c>
      <c r="I307" s="8">
        <v>131271</v>
      </c>
      <c r="J307" t="s">
        <v>16</v>
      </c>
      <c r="K307" t="s">
        <v>16</v>
      </c>
      <c r="L307" t="s">
        <v>16</v>
      </c>
      <c r="M307" t="s">
        <v>16</v>
      </c>
      <c r="N307" s="8">
        <v>16936</v>
      </c>
      <c r="O307" s="8">
        <v>19060</v>
      </c>
      <c r="P307" s="8">
        <v>551333</v>
      </c>
      <c r="Q307" s="8">
        <v>1165132</v>
      </c>
      <c r="R307" s="8">
        <v>13409</v>
      </c>
      <c r="S307" s="8">
        <v>24204</v>
      </c>
      <c r="T307" s="8">
        <v>4471</v>
      </c>
    </row>
    <row r="308" spans="1:20">
      <c r="A308" s="1">
        <v>45293</v>
      </c>
      <c r="B308" s="8">
        <v>38085478</v>
      </c>
      <c r="C308" s="8">
        <v>11937813</v>
      </c>
      <c r="D308" s="8">
        <v>26147665</v>
      </c>
      <c r="E308" s="9">
        <f>nasdaq_aapl_short_volume[[#This Row],[total_short]]/nasdaq_aapl_short_volume[[#This Row],[total_reported]]</f>
        <v>0.31344789738492979</v>
      </c>
      <c r="F308" s="9">
        <f>nasdaq_aapl_short_volume[[#This Row],[total_long]]/nasdaq_aapl_short_volume[[#This Row],[total_reported]]</f>
        <v>0.68655210261507027</v>
      </c>
      <c r="G308" s="8">
        <v>9461168</v>
      </c>
      <c r="H308" s="9">
        <f>nasdaq_aapl_short_volume[[#This Row],[Off-Exchange]]/nasdaq_aapl_short_volume[[#This Row],[total_reported]]</f>
        <v>0.24841930564715506</v>
      </c>
      <c r="I308" s="8">
        <v>223114</v>
      </c>
      <c r="J308" t="s">
        <v>16</v>
      </c>
      <c r="K308" t="s">
        <v>16</v>
      </c>
      <c r="L308" t="s">
        <v>16</v>
      </c>
      <c r="M308" t="s">
        <v>16</v>
      </c>
      <c r="N308" s="8">
        <v>27841</v>
      </c>
      <c r="O308" s="8">
        <v>35061</v>
      </c>
      <c r="P308" s="8">
        <v>689647</v>
      </c>
      <c r="Q308" s="8">
        <v>1405331</v>
      </c>
      <c r="R308" s="8">
        <v>17594</v>
      </c>
      <c r="S308" s="8">
        <v>67279</v>
      </c>
      <c r="T308" s="8">
        <v>10778</v>
      </c>
    </row>
    <row r="309" spans="1:20">
      <c r="A309" s="1">
        <v>45289</v>
      </c>
      <c r="B309" s="8">
        <v>17558797</v>
      </c>
      <c r="C309" s="8">
        <v>6082242</v>
      </c>
      <c r="D309" s="8">
        <v>11476555</v>
      </c>
      <c r="E309" s="9">
        <f>nasdaq_aapl_short_volume[[#This Row],[total_short]]/nasdaq_aapl_short_volume[[#This Row],[total_reported]]</f>
        <v>0.3463928650692869</v>
      </c>
      <c r="F309" s="9">
        <f>nasdaq_aapl_short_volume[[#This Row],[total_long]]/nasdaq_aapl_short_volume[[#This Row],[total_reported]]</f>
        <v>0.6536071349307131</v>
      </c>
      <c r="G309" s="8">
        <v>4829643</v>
      </c>
      <c r="H309" s="9">
        <f>nasdaq_aapl_short_volume[[#This Row],[Off-Exchange]]/nasdaq_aapl_short_volume[[#This Row],[total_reported]]</f>
        <v>0.27505546080406307</v>
      </c>
      <c r="I309" s="8">
        <v>85226</v>
      </c>
      <c r="J309" t="s">
        <v>16</v>
      </c>
      <c r="K309" t="s">
        <v>16</v>
      </c>
      <c r="L309" t="s">
        <v>16</v>
      </c>
      <c r="M309" t="s">
        <v>16</v>
      </c>
      <c r="N309" s="8">
        <v>8619</v>
      </c>
      <c r="O309" s="8">
        <v>26090</v>
      </c>
      <c r="P309" s="8">
        <v>384808</v>
      </c>
      <c r="Q309" s="8">
        <v>729135</v>
      </c>
      <c r="R309" s="8">
        <v>3274</v>
      </c>
      <c r="S309" s="8">
        <v>6526</v>
      </c>
      <c r="T309" s="8">
        <v>8921</v>
      </c>
    </row>
    <row r="310" spans="1:20">
      <c r="A310" s="1">
        <v>45288</v>
      </c>
      <c r="B310" s="8">
        <v>16442556</v>
      </c>
      <c r="C310" s="8">
        <v>5313568</v>
      </c>
      <c r="D310" s="8">
        <v>11128988</v>
      </c>
      <c r="E310" s="9">
        <f>nasdaq_aapl_short_volume[[#This Row],[total_short]]/nasdaq_aapl_short_volume[[#This Row],[total_reported]]</f>
        <v>0.32315948931540817</v>
      </c>
      <c r="F310" s="9">
        <f>nasdaq_aapl_short_volume[[#This Row],[total_long]]/nasdaq_aapl_short_volume[[#This Row],[total_reported]]</f>
        <v>0.67684051068459183</v>
      </c>
      <c r="G310" s="8">
        <v>3754616</v>
      </c>
      <c r="H310" s="9">
        <f>nasdaq_aapl_short_volume[[#This Row],[Off-Exchange]]/nasdaq_aapl_short_volume[[#This Row],[total_reported]]</f>
        <v>0.22834746617253424</v>
      </c>
      <c r="I310" s="8">
        <v>137051</v>
      </c>
      <c r="J310" t="s">
        <v>16</v>
      </c>
      <c r="K310" t="s">
        <v>16</v>
      </c>
      <c r="L310" t="s">
        <v>16</v>
      </c>
      <c r="M310" t="s">
        <v>16</v>
      </c>
      <c r="N310" s="8">
        <v>13210</v>
      </c>
      <c r="O310" s="8">
        <v>57953</v>
      </c>
      <c r="P310" s="8">
        <v>524608</v>
      </c>
      <c r="Q310" s="8">
        <v>789709</v>
      </c>
      <c r="R310" s="8">
        <v>10159</v>
      </c>
      <c r="S310" s="8">
        <v>22624</v>
      </c>
      <c r="T310" s="8">
        <v>3638</v>
      </c>
    </row>
    <row r="311" spans="1:20">
      <c r="A311" s="1">
        <v>45287</v>
      </c>
      <c r="B311" s="8">
        <v>24826401</v>
      </c>
      <c r="C311" s="8">
        <v>7718795</v>
      </c>
      <c r="D311" s="8">
        <v>17107606</v>
      </c>
      <c r="E311" s="9">
        <f>nasdaq_aapl_short_volume[[#This Row],[total_short]]/nasdaq_aapl_short_volume[[#This Row],[total_reported]]</f>
        <v>0.31091075182423744</v>
      </c>
      <c r="F311" s="9">
        <f>nasdaq_aapl_short_volume[[#This Row],[total_long]]/nasdaq_aapl_short_volume[[#This Row],[total_reported]]</f>
        <v>0.68908924817576256</v>
      </c>
      <c r="G311" s="8">
        <v>6120134</v>
      </c>
      <c r="H311" s="9">
        <f>nasdaq_aapl_short_volume[[#This Row],[Off-Exchange]]/nasdaq_aapl_short_volume[[#This Row],[total_reported]]</f>
        <v>0.24651716533540241</v>
      </c>
      <c r="I311" s="8">
        <v>194987</v>
      </c>
      <c r="J311" t="s">
        <v>16</v>
      </c>
      <c r="K311" t="s">
        <v>16</v>
      </c>
      <c r="L311" t="s">
        <v>16</v>
      </c>
      <c r="M311" t="s">
        <v>16</v>
      </c>
      <c r="N311" s="8">
        <v>19115</v>
      </c>
      <c r="O311" s="8">
        <v>24625</v>
      </c>
      <c r="P311" s="8">
        <v>459733</v>
      </c>
      <c r="Q311" s="8">
        <v>862436</v>
      </c>
      <c r="R311" s="8">
        <v>6764</v>
      </c>
      <c r="S311" s="8">
        <v>25013</v>
      </c>
      <c r="T311" s="8">
        <v>5988</v>
      </c>
    </row>
    <row r="312" spans="1:20">
      <c r="A312" s="1">
        <v>45286</v>
      </c>
      <c r="B312" s="8">
        <v>13814751</v>
      </c>
      <c r="C312" s="8">
        <v>4707678</v>
      </c>
      <c r="D312" s="8">
        <v>9107073</v>
      </c>
      <c r="E312" s="9">
        <f>nasdaq_aapl_short_volume[[#This Row],[total_short]]/nasdaq_aapl_short_volume[[#This Row],[total_reported]]</f>
        <v>0.34077183150098034</v>
      </c>
      <c r="F312" s="9">
        <f>nasdaq_aapl_short_volume[[#This Row],[total_long]]/nasdaq_aapl_short_volume[[#This Row],[total_reported]]</f>
        <v>0.65922816849901966</v>
      </c>
      <c r="G312" s="8">
        <v>3614025</v>
      </c>
      <c r="H312" s="9">
        <f>nasdaq_aapl_short_volume[[#This Row],[Off-Exchange]]/nasdaq_aapl_short_volume[[#This Row],[total_reported]]</f>
        <v>0.26160623524810545</v>
      </c>
      <c r="I312" s="8">
        <v>238717</v>
      </c>
      <c r="J312" t="s">
        <v>16</v>
      </c>
      <c r="K312" t="s">
        <v>16</v>
      </c>
      <c r="L312" t="s">
        <v>16</v>
      </c>
      <c r="M312" t="s">
        <v>16</v>
      </c>
      <c r="N312" s="8">
        <v>21593</v>
      </c>
      <c r="O312" s="8">
        <v>19059</v>
      </c>
      <c r="P312" s="8">
        <v>328282</v>
      </c>
      <c r="Q312" s="8">
        <v>475789</v>
      </c>
      <c r="R312" s="8">
        <v>1440</v>
      </c>
      <c r="S312" s="8">
        <v>6300</v>
      </c>
      <c r="T312" s="8">
        <v>2473</v>
      </c>
    </row>
    <row r="313" spans="1:20">
      <c r="A313" s="1">
        <v>45282</v>
      </c>
      <c r="B313" s="8">
        <v>17299503</v>
      </c>
      <c r="C313" s="8">
        <v>8094334</v>
      </c>
      <c r="D313" s="8">
        <v>9205169</v>
      </c>
      <c r="E313" s="9">
        <f>nasdaq_aapl_short_volume[[#This Row],[total_short]]/nasdaq_aapl_short_volume[[#This Row],[total_reported]]</f>
        <v>0.46789401984554124</v>
      </c>
      <c r="F313" s="9">
        <f>nasdaq_aapl_short_volume[[#This Row],[total_long]]/nasdaq_aapl_short_volume[[#This Row],[total_reported]]</f>
        <v>0.53210598015445876</v>
      </c>
      <c r="G313" s="8">
        <v>6292189</v>
      </c>
      <c r="H313" s="9">
        <f>nasdaq_aapl_short_volume[[#This Row],[Off-Exchange]]/nasdaq_aapl_short_volume[[#This Row],[total_reported]]</f>
        <v>0.36372079590957035</v>
      </c>
      <c r="I313" s="8">
        <v>179881</v>
      </c>
      <c r="J313" t="s">
        <v>16</v>
      </c>
      <c r="K313" t="s">
        <v>16</v>
      </c>
      <c r="L313" t="s">
        <v>16</v>
      </c>
      <c r="M313" t="s">
        <v>16</v>
      </c>
      <c r="N313" s="8">
        <v>35090</v>
      </c>
      <c r="O313" s="8">
        <v>20605</v>
      </c>
      <c r="P313" s="8">
        <v>641522</v>
      </c>
      <c r="Q313" s="8">
        <v>895369</v>
      </c>
      <c r="R313" s="8">
        <v>4076</v>
      </c>
      <c r="S313" s="8">
        <v>19056</v>
      </c>
      <c r="T313" s="8">
        <v>6546</v>
      </c>
    </row>
    <row r="314" spans="1:20">
      <c r="A314" s="1">
        <v>45281</v>
      </c>
      <c r="B314" s="8">
        <v>21893625</v>
      </c>
      <c r="C314" s="8">
        <v>10841643</v>
      </c>
      <c r="D314" s="8">
        <v>11051982</v>
      </c>
      <c r="E314" s="9">
        <f>nasdaq_aapl_short_volume[[#This Row],[total_short]]/nasdaq_aapl_short_volume[[#This Row],[total_reported]]</f>
        <v>0.4951963414007502</v>
      </c>
      <c r="F314" s="9">
        <f>nasdaq_aapl_short_volume[[#This Row],[total_long]]/nasdaq_aapl_short_volume[[#This Row],[total_reported]]</f>
        <v>0.5048036585992498</v>
      </c>
      <c r="G314" s="8">
        <v>8703268</v>
      </c>
      <c r="H314" s="9">
        <f>nasdaq_aapl_short_volume[[#This Row],[Off-Exchange]]/nasdaq_aapl_short_volume[[#This Row],[total_reported]]</f>
        <v>0.39752521567351229</v>
      </c>
      <c r="I314" s="8">
        <v>217113</v>
      </c>
      <c r="J314" t="s">
        <v>16</v>
      </c>
      <c r="K314" t="s">
        <v>16</v>
      </c>
      <c r="L314" t="s">
        <v>16</v>
      </c>
      <c r="M314" t="s">
        <v>16</v>
      </c>
      <c r="N314" s="8">
        <v>69192</v>
      </c>
      <c r="O314" s="8">
        <v>17829</v>
      </c>
      <c r="P314" s="8">
        <v>667376</v>
      </c>
      <c r="Q314" s="8">
        <v>1109301</v>
      </c>
      <c r="R314" s="8">
        <v>9287</v>
      </c>
      <c r="S314" s="8">
        <v>22789</v>
      </c>
      <c r="T314" s="8">
        <v>25488</v>
      </c>
    </row>
    <row r="315" spans="1:20">
      <c r="A315" s="1">
        <v>45280</v>
      </c>
      <c r="B315" s="8">
        <v>20725574</v>
      </c>
      <c r="C315" s="8">
        <v>10608850</v>
      </c>
      <c r="D315" s="8">
        <v>10116724</v>
      </c>
      <c r="E315" s="9">
        <f>nasdaq_aapl_short_volume[[#This Row],[total_short]]/nasdaq_aapl_short_volume[[#This Row],[total_reported]]</f>
        <v>0.51187243354514567</v>
      </c>
      <c r="F315" s="9">
        <f>nasdaq_aapl_short_volume[[#This Row],[total_long]]/nasdaq_aapl_short_volume[[#This Row],[total_reported]]</f>
        <v>0.48812756645485428</v>
      </c>
      <c r="G315" s="8">
        <v>8046180</v>
      </c>
      <c r="H315" s="9">
        <f>nasdaq_aapl_short_volume[[#This Row],[Off-Exchange]]/nasdaq_aapl_short_volume[[#This Row],[total_reported]]</f>
        <v>0.38822471213583759</v>
      </c>
      <c r="I315" s="8">
        <v>85618</v>
      </c>
      <c r="J315" t="s">
        <v>16</v>
      </c>
      <c r="K315" t="s">
        <v>16</v>
      </c>
      <c r="L315" t="s">
        <v>16</v>
      </c>
      <c r="M315" t="s">
        <v>16</v>
      </c>
      <c r="N315" s="8">
        <v>64263</v>
      </c>
      <c r="O315" s="8">
        <v>36550</v>
      </c>
      <c r="P315" s="8">
        <v>823642</v>
      </c>
      <c r="Q315" s="8">
        <v>1477194</v>
      </c>
      <c r="R315" s="8">
        <v>7210</v>
      </c>
      <c r="S315" s="8">
        <v>48860</v>
      </c>
      <c r="T315" s="8">
        <v>19333</v>
      </c>
    </row>
    <row r="316" spans="1:20">
      <c r="A316" s="1">
        <v>45279</v>
      </c>
      <c r="B316" s="8">
        <v>16075439</v>
      </c>
      <c r="C316" s="8">
        <v>7062334</v>
      </c>
      <c r="D316" s="8">
        <v>9013105</v>
      </c>
      <c r="E316" s="9">
        <f>nasdaq_aapl_short_volume[[#This Row],[total_short]]/nasdaq_aapl_short_volume[[#This Row],[total_reported]]</f>
        <v>0.43932448749922165</v>
      </c>
      <c r="F316" s="9">
        <f>nasdaq_aapl_short_volume[[#This Row],[total_long]]/nasdaq_aapl_short_volume[[#This Row],[total_reported]]</f>
        <v>0.56067551250077841</v>
      </c>
      <c r="G316" s="8">
        <v>5558937</v>
      </c>
      <c r="H316" s="9">
        <f>nasdaq_aapl_short_volume[[#This Row],[Off-Exchange]]/nasdaq_aapl_short_volume[[#This Row],[total_reported]]</f>
        <v>0.34580312239062339</v>
      </c>
      <c r="I316" s="8">
        <v>45563</v>
      </c>
      <c r="J316" t="s">
        <v>16</v>
      </c>
      <c r="K316" t="s">
        <v>16</v>
      </c>
      <c r="L316" t="s">
        <v>16</v>
      </c>
      <c r="M316" t="s">
        <v>16</v>
      </c>
      <c r="N316" s="8">
        <v>17088</v>
      </c>
      <c r="O316" s="8">
        <v>25160</v>
      </c>
      <c r="P316" s="8">
        <v>446781</v>
      </c>
      <c r="Q316" s="8">
        <v>933749</v>
      </c>
      <c r="R316" s="8">
        <v>8627</v>
      </c>
      <c r="S316" s="8">
        <v>15241</v>
      </c>
      <c r="T316" s="8">
        <v>11188</v>
      </c>
    </row>
    <row r="317" spans="1:20">
      <c r="A317" s="1">
        <v>45278</v>
      </c>
      <c r="B317" s="8">
        <v>24253346</v>
      </c>
      <c r="C317" s="8">
        <v>12189141</v>
      </c>
      <c r="D317" s="8">
        <v>12064205</v>
      </c>
      <c r="E317" s="9">
        <f>nasdaq_aapl_short_volume[[#This Row],[total_short]]/nasdaq_aapl_short_volume[[#This Row],[total_reported]]</f>
        <v>0.50257564461414928</v>
      </c>
      <c r="F317" s="9">
        <f>nasdaq_aapl_short_volume[[#This Row],[total_long]]/nasdaq_aapl_short_volume[[#This Row],[total_reported]]</f>
        <v>0.49742435538585067</v>
      </c>
      <c r="G317" s="8">
        <v>9587868</v>
      </c>
      <c r="H317" s="9">
        <f>nasdaq_aapl_short_volume[[#This Row],[Off-Exchange]]/nasdaq_aapl_short_volume[[#This Row],[total_reported]]</f>
        <v>0.39532145379033473</v>
      </c>
      <c r="I317" s="8">
        <v>76659</v>
      </c>
      <c r="J317" t="s">
        <v>16</v>
      </c>
      <c r="K317" t="s">
        <v>16</v>
      </c>
      <c r="L317" t="s">
        <v>16</v>
      </c>
      <c r="M317" t="s">
        <v>16</v>
      </c>
      <c r="N317" s="8">
        <v>50692</v>
      </c>
      <c r="O317" s="8">
        <v>37256</v>
      </c>
      <c r="P317" s="8">
        <v>868304</v>
      </c>
      <c r="Q317" s="8">
        <v>1506507</v>
      </c>
      <c r="R317" s="8">
        <v>15828</v>
      </c>
      <c r="S317" s="8">
        <v>28199</v>
      </c>
      <c r="T317" s="8">
        <v>17828</v>
      </c>
    </row>
    <row r="318" spans="1:20">
      <c r="A318" s="1">
        <v>45275</v>
      </c>
      <c r="B318" s="8">
        <v>24453656</v>
      </c>
      <c r="C318" s="8">
        <v>10944411</v>
      </c>
      <c r="D318" s="8">
        <v>13509245</v>
      </c>
      <c r="E318" s="9">
        <f>nasdaq_aapl_short_volume[[#This Row],[total_short]]/nasdaq_aapl_short_volume[[#This Row],[total_reported]]</f>
        <v>0.44755724869933561</v>
      </c>
      <c r="F318" s="9">
        <f>nasdaq_aapl_short_volume[[#This Row],[total_long]]/nasdaq_aapl_short_volume[[#This Row],[total_reported]]</f>
        <v>0.55244275130066445</v>
      </c>
      <c r="G318" s="8">
        <v>7987167</v>
      </c>
      <c r="H318" s="9">
        <f>nasdaq_aapl_short_volume[[#This Row],[Off-Exchange]]/nasdaq_aapl_short_volume[[#This Row],[total_reported]]</f>
        <v>0.32662465686112541</v>
      </c>
      <c r="I318" s="8">
        <v>67060</v>
      </c>
      <c r="J318" t="s">
        <v>16</v>
      </c>
      <c r="K318" t="s">
        <v>16</v>
      </c>
      <c r="L318" t="s">
        <v>16</v>
      </c>
      <c r="M318" t="s">
        <v>16</v>
      </c>
      <c r="N318" s="8">
        <v>48354</v>
      </c>
      <c r="O318" s="8">
        <v>58583</v>
      </c>
      <c r="P318" s="8">
        <v>945839</v>
      </c>
      <c r="Q318" s="8">
        <v>1707021</v>
      </c>
      <c r="R318" s="8">
        <v>22482</v>
      </c>
      <c r="S318" s="8">
        <v>43554</v>
      </c>
      <c r="T318" s="8">
        <v>64351</v>
      </c>
    </row>
    <row r="319" spans="1:20">
      <c r="A319" s="1">
        <v>45274</v>
      </c>
      <c r="B319" s="8">
        <v>32204765</v>
      </c>
      <c r="C319" s="8">
        <v>13065561</v>
      </c>
      <c r="D319" s="8">
        <v>19139204</v>
      </c>
      <c r="E319" s="9">
        <f>nasdaq_aapl_short_volume[[#This Row],[total_short]]/nasdaq_aapl_short_volume[[#This Row],[total_reported]]</f>
        <v>0.40570272753115882</v>
      </c>
      <c r="F319" s="9">
        <f>nasdaq_aapl_short_volume[[#This Row],[total_long]]/nasdaq_aapl_short_volume[[#This Row],[total_reported]]</f>
        <v>0.59429727246884123</v>
      </c>
      <c r="G319" s="8">
        <v>9213179</v>
      </c>
      <c r="H319" s="9">
        <f>nasdaq_aapl_short_volume[[#This Row],[Off-Exchange]]/nasdaq_aapl_short_volume[[#This Row],[total_reported]]</f>
        <v>0.28608123673624075</v>
      </c>
      <c r="I319" s="8">
        <v>247846</v>
      </c>
      <c r="J319" t="s">
        <v>16</v>
      </c>
      <c r="K319" t="s">
        <v>16</v>
      </c>
      <c r="L319" t="s">
        <v>16</v>
      </c>
      <c r="M319" t="s">
        <v>16</v>
      </c>
      <c r="N319" s="8">
        <v>70862</v>
      </c>
      <c r="O319" s="8">
        <v>216159</v>
      </c>
      <c r="P319" s="8">
        <v>1156724</v>
      </c>
      <c r="Q319" s="8">
        <v>2010152</v>
      </c>
      <c r="R319" s="8">
        <v>51369</v>
      </c>
      <c r="S319" s="8">
        <v>43688</v>
      </c>
      <c r="T319" s="8">
        <v>55582</v>
      </c>
    </row>
    <row r="320" spans="1:20">
      <c r="A320" s="1">
        <v>45273</v>
      </c>
      <c r="B320" s="8">
        <v>31386551</v>
      </c>
      <c r="C320" s="8">
        <v>12903603</v>
      </c>
      <c r="D320" s="8">
        <v>18482948</v>
      </c>
      <c r="E320" s="9">
        <f>nasdaq_aapl_short_volume[[#This Row],[total_short]]/nasdaq_aapl_short_volume[[#This Row],[total_reported]]</f>
        <v>0.4111188578827919</v>
      </c>
      <c r="F320" s="9">
        <f>nasdaq_aapl_short_volume[[#This Row],[total_long]]/nasdaq_aapl_short_volume[[#This Row],[total_reported]]</f>
        <v>0.5888811421172081</v>
      </c>
      <c r="G320" s="8">
        <v>9336456</v>
      </c>
      <c r="H320" s="9">
        <f>nasdaq_aapl_short_volume[[#This Row],[Off-Exchange]]/nasdaq_aapl_short_volume[[#This Row],[total_reported]]</f>
        <v>0.2974667716755498</v>
      </c>
      <c r="I320" s="8">
        <v>78711</v>
      </c>
      <c r="J320" t="s">
        <v>16</v>
      </c>
      <c r="K320" t="s">
        <v>16</v>
      </c>
      <c r="L320" t="s">
        <v>16</v>
      </c>
      <c r="M320" t="s">
        <v>16</v>
      </c>
      <c r="N320" s="8">
        <v>40321</v>
      </c>
      <c r="O320" s="8">
        <v>84882</v>
      </c>
      <c r="P320" s="8">
        <v>1132107</v>
      </c>
      <c r="Q320" s="8">
        <v>2110092</v>
      </c>
      <c r="R320" s="8">
        <v>21755</v>
      </c>
      <c r="S320" s="8">
        <v>68455</v>
      </c>
      <c r="T320" s="8">
        <v>30824</v>
      </c>
    </row>
    <row r="321" spans="1:20">
      <c r="A321" s="1">
        <v>45272</v>
      </c>
      <c r="B321" s="8">
        <v>20777681</v>
      </c>
      <c r="C321" s="8">
        <v>8101572</v>
      </c>
      <c r="D321" s="8">
        <v>12676109</v>
      </c>
      <c r="E321" s="9">
        <f>nasdaq_aapl_short_volume[[#This Row],[total_short]]/nasdaq_aapl_short_volume[[#This Row],[total_reported]]</f>
        <v>0.3899170460842093</v>
      </c>
      <c r="F321" s="9">
        <f>nasdaq_aapl_short_volume[[#This Row],[total_long]]/nasdaq_aapl_short_volume[[#This Row],[total_reported]]</f>
        <v>0.6100829539157907</v>
      </c>
      <c r="G321" s="8">
        <v>5966619</v>
      </c>
      <c r="H321" s="9">
        <f>nasdaq_aapl_short_volume[[#This Row],[Off-Exchange]]/nasdaq_aapl_short_volume[[#This Row],[total_reported]]</f>
        <v>0.28716481882650907</v>
      </c>
      <c r="I321" s="8">
        <v>67185</v>
      </c>
      <c r="J321" t="s">
        <v>16</v>
      </c>
      <c r="K321" t="s">
        <v>16</v>
      </c>
      <c r="L321" t="s">
        <v>16</v>
      </c>
      <c r="M321" t="s">
        <v>16</v>
      </c>
      <c r="N321" s="8">
        <v>16261</v>
      </c>
      <c r="O321" s="8">
        <v>34309</v>
      </c>
      <c r="P321" s="8">
        <v>760064</v>
      </c>
      <c r="Q321" s="8">
        <v>1221465</v>
      </c>
      <c r="R321" s="8">
        <v>10289</v>
      </c>
      <c r="S321" s="8">
        <v>18596</v>
      </c>
      <c r="T321" s="8">
        <v>6784</v>
      </c>
    </row>
    <row r="322" spans="1:20">
      <c r="A322" s="1">
        <v>45271</v>
      </c>
      <c r="B322" s="8">
        <v>27189785</v>
      </c>
      <c r="C322" s="8">
        <v>13078323</v>
      </c>
      <c r="D322" s="8">
        <v>14111462</v>
      </c>
      <c r="E322" s="9">
        <f>nasdaq_aapl_short_volume[[#This Row],[total_short]]/nasdaq_aapl_short_volume[[#This Row],[total_reported]]</f>
        <v>0.48100133928973693</v>
      </c>
      <c r="F322" s="9">
        <f>nasdaq_aapl_short_volume[[#This Row],[total_long]]/nasdaq_aapl_short_volume[[#This Row],[total_reported]]</f>
        <v>0.51899866071026302</v>
      </c>
      <c r="G322" s="8">
        <v>10151697</v>
      </c>
      <c r="H322" s="9">
        <f>nasdaq_aapl_short_volume[[#This Row],[Off-Exchange]]/nasdaq_aapl_short_volume[[#This Row],[total_reported]]</f>
        <v>0.37336437195071603</v>
      </c>
      <c r="I322" s="8">
        <v>50691</v>
      </c>
      <c r="J322" t="s">
        <v>16</v>
      </c>
      <c r="K322" t="s">
        <v>16</v>
      </c>
      <c r="L322" t="s">
        <v>16</v>
      </c>
      <c r="M322" t="s">
        <v>16</v>
      </c>
      <c r="N322" s="8">
        <v>58660</v>
      </c>
      <c r="O322" s="8">
        <v>63153</v>
      </c>
      <c r="P322" s="8">
        <v>905145</v>
      </c>
      <c r="Q322" s="8">
        <v>1773084</v>
      </c>
      <c r="R322" s="8">
        <v>15205</v>
      </c>
      <c r="S322" s="8">
        <v>38628</v>
      </c>
      <c r="T322" s="8">
        <v>22060</v>
      </c>
    </row>
    <row r="323" spans="1:20">
      <c r="A323" s="1">
        <v>45268</v>
      </c>
      <c r="B323" s="8">
        <v>22184196</v>
      </c>
      <c r="C323" s="8">
        <v>9014345</v>
      </c>
      <c r="D323" s="8">
        <v>13169851</v>
      </c>
      <c r="E323" s="9">
        <f>nasdaq_aapl_short_volume[[#This Row],[total_short]]/nasdaq_aapl_short_volume[[#This Row],[total_reported]]</f>
        <v>0.40634084733113607</v>
      </c>
      <c r="F323" s="9">
        <f>nasdaq_aapl_short_volume[[#This Row],[total_long]]/nasdaq_aapl_short_volume[[#This Row],[total_reported]]</f>
        <v>0.59365915266886393</v>
      </c>
      <c r="G323" s="8">
        <v>6515968</v>
      </c>
      <c r="H323" s="9">
        <f>nasdaq_aapl_short_volume[[#This Row],[Off-Exchange]]/nasdaq_aapl_short_volume[[#This Row],[total_reported]]</f>
        <v>0.29372116979132351</v>
      </c>
      <c r="I323" s="8">
        <v>92837</v>
      </c>
      <c r="J323" t="s">
        <v>16</v>
      </c>
      <c r="K323" t="s">
        <v>16</v>
      </c>
      <c r="L323" t="s">
        <v>16</v>
      </c>
      <c r="M323" t="s">
        <v>16</v>
      </c>
      <c r="N323" s="8">
        <v>37423</v>
      </c>
      <c r="O323" s="8">
        <v>42398</v>
      </c>
      <c r="P323" s="8">
        <v>726272</v>
      </c>
      <c r="Q323" s="8">
        <v>1524360</v>
      </c>
      <c r="R323" s="8">
        <v>30482</v>
      </c>
      <c r="S323" s="8">
        <v>34158</v>
      </c>
      <c r="T323" s="8">
        <v>10447</v>
      </c>
    </row>
    <row r="324" spans="1:20">
      <c r="A324" s="1">
        <v>45267</v>
      </c>
      <c r="B324" s="8">
        <v>21698789</v>
      </c>
      <c r="C324" s="8">
        <v>9663492</v>
      </c>
      <c r="D324" s="8">
        <v>12035297</v>
      </c>
      <c r="E324" s="9">
        <f>nasdaq_aapl_short_volume[[#This Row],[total_short]]/nasdaq_aapl_short_volume[[#This Row],[total_reported]]</f>
        <v>0.44534706522101303</v>
      </c>
      <c r="F324" s="9">
        <f>nasdaq_aapl_short_volume[[#This Row],[total_long]]/nasdaq_aapl_short_volume[[#This Row],[total_reported]]</f>
        <v>0.55465293477898703</v>
      </c>
      <c r="G324" s="8">
        <v>7740000</v>
      </c>
      <c r="H324" s="9">
        <f>nasdaq_aapl_short_volume[[#This Row],[Off-Exchange]]/nasdaq_aapl_short_volume[[#This Row],[total_reported]]</f>
        <v>0.35670193391898508</v>
      </c>
      <c r="I324" s="8">
        <v>43177</v>
      </c>
      <c r="J324" t="s">
        <v>16</v>
      </c>
      <c r="K324" t="s">
        <v>16</v>
      </c>
      <c r="L324" t="s">
        <v>16</v>
      </c>
      <c r="M324" t="s">
        <v>16</v>
      </c>
      <c r="N324" s="8">
        <v>11833</v>
      </c>
      <c r="O324" s="8">
        <v>19553</v>
      </c>
      <c r="P324" s="8">
        <v>534949</v>
      </c>
      <c r="Q324" s="8">
        <v>1277741</v>
      </c>
      <c r="R324" s="8">
        <v>4356</v>
      </c>
      <c r="S324" s="8">
        <v>21395</v>
      </c>
      <c r="T324" s="8">
        <v>10488</v>
      </c>
    </row>
    <row r="325" spans="1:20">
      <c r="A325" s="1">
        <v>45266</v>
      </c>
      <c r="B325" s="8">
        <v>17600964</v>
      </c>
      <c r="C325" s="8">
        <v>8478193</v>
      </c>
      <c r="D325" s="8">
        <v>9122771</v>
      </c>
      <c r="E325" s="9">
        <f>nasdaq_aapl_short_volume[[#This Row],[total_short]]/nasdaq_aapl_short_volume[[#This Row],[total_reported]]</f>
        <v>0.48168912793640167</v>
      </c>
      <c r="F325" s="9">
        <f>nasdaq_aapl_short_volume[[#This Row],[total_long]]/nasdaq_aapl_short_volume[[#This Row],[total_reported]]</f>
        <v>0.51831087206359838</v>
      </c>
      <c r="G325" s="8">
        <v>6354986</v>
      </c>
      <c r="H325" s="9">
        <f>nasdaq_aapl_short_volume[[#This Row],[Off-Exchange]]/nasdaq_aapl_short_volume[[#This Row],[total_reported]]</f>
        <v>0.36105897381529783</v>
      </c>
      <c r="I325" s="8">
        <v>61291</v>
      </c>
      <c r="J325" t="s">
        <v>16</v>
      </c>
      <c r="K325" t="s">
        <v>16</v>
      </c>
      <c r="L325" t="s">
        <v>16</v>
      </c>
      <c r="M325" t="s">
        <v>16</v>
      </c>
      <c r="N325" s="8">
        <v>18029</v>
      </c>
      <c r="O325" s="8">
        <v>24420</v>
      </c>
      <c r="P325" s="8">
        <v>584812</v>
      </c>
      <c r="Q325" s="8">
        <v>1405535</v>
      </c>
      <c r="R325" s="8">
        <v>5446</v>
      </c>
      <c r="S325" s="8">
        <v>17119</v>
      </c>
      <c r="T325" s="8">
        <v>6555</v>
      </c>
    </row>
    <row r="326" spans="1:20">
      <c r="A326" s="1">
        <v>45265</v>
      </c>
      <c r="B326" s="8">
        <v>32889831</v>
      </c>
      <c r="C326" s="8">
        <v>14010085</v>
      </c>
      <c r="D326" s="8">
        <v>18879746</v>
      </c>
      <c r="E326" s="9">
        <f>nasdaq_aapl_short_volume[[#This Row],[total_short]]/nasdaq_aapl_short_volume[[#This Row],[total_reported]]</f>
        <v>0.42597011216019931</v>
      </c>
      <c r="F326" s="9">
        <f>nasdaq_aapl_short_volume[[#This Row],[total_long]]/nasdaq_aapl_short_volume[[#This Row],[total_reported]]</f>
        <v>0.57402988783980069</v>
      </c>
      <c r="G326" s="8">
        <v>11118355</v>
      </c>
      <c r="H326" s="9">
        <f>nasdaq_aapl_short_volume[[#This Row],[Off-Exchange]]/nasdaq_aapl_short_volume[[#This Row],[total_reported]]</f>
        <v>0.33804840772821243</v>
      </c>
      <c r="I326" s="8">
        <v>84463</v>
      </c>
      <c r="J326" t="s">
        <v>16</v>
      </c>
      <c r="K326" t="s">
        <v>16</v>
      </c>
      <c r="L326" t="s">
        <v>16</v>
      </c>
      <c r="M326" t="s">
        <v>16</v>
      </c>
      <c r="N326" s="8">
        <v>66483</v>
      </c>
      <c r="O326" s="8">
        <v>61108</v>
      </c>
      <c r="P326" s="8">
        <v>664922</v>
      </c>
      <c r="Q326" s="8">
        <v>1909510</v>
      </c>
      <c r="R326" s="8">
        <v>26979</v>
      </c>
      <c r="S326" s="8">
        <v>56348</v>
      </c>
      <c r="T326" s="8">
        <v>21917</v>
      </c>
    </row>
    <row r="327" spans="1:20">
      <c r="A327" s="1">
        <v>45264</v>
      </c>
      <c r="B327" s="8">
        <v>19229256</v>
      </c>
      <c r="C327" s="8">
        <v>10789633</v>
      </c>
      <c r="D327" s="8">
        <v>8439623</v>
      </c>
      <c r="E327" s="9">
        <f>nasdaq_aapl_short_volume[[#This Row],[total_short]]/nasdaq_aapl_short_volume[[#This Row],[total_reported]]</f>
        <v>0.56110506823560935</v>
      </c>
      <c r="F327" s="9">
        <f>nasdaq_aapl_short_volume[[#This Row],[total_long]]/nasdaq_aapl_short_volume[[#This Row],[total_reported]]</f>
        <v>0.43889493176439065</v>
      </c>
      <c r="G327" s="8">
        <v>8260718</v>
      </c>
      <c r="H327" s="9">
        <f>nasdaq_aapl_short_volume[[#This Row],[Off-Exchange]]/nasdaq_aapl_short_volume[[#This Row],[total_reported]]</f>
        <v>0.42959113966759815</v>
      </c>
      <c r="I327" s="8">
        <v>47925</v>
      </c>
      <c r="J327" t="s">
        <v>16</v>
      </c>
      <c r="K327" t="s">
        <v>16</v>
      </c>
      <c r="L327" t="s">
        <v>16</v>
      </c>
      <c r="M327" t="s">
        <v>16</v>
      </c>
      <c r="N327" s="8">
        <v>21003</v>
      </c>
      <c r="O327" s="8">
        <v>82128</v>
      </c>
      <c r="P327" s="8">
        <v>619555</v>
      </c>
      <c r="Q327" s="8">
        <v>1687683</v>
      </c>
      <c r="R327" s="8">
        <v>14116</v>
      </c>
      <c r="S327" s="8">
        <v>45565</v>
      </c>
      <c r="T327" s="8">
        <v>10940</v>
      </c>
    </row>
    <row r="328" spans="1:20">
      <c r="A328" s="1">
        <v>45261</v>
      </c>
      <c r="B328" s="8">
        <v>20168966</v>
      </c>
      <c r="C328" s="8">
        <v>10312925</v>
      </c>
      <c r="D328" s="8">
        <v>9856041</v>
      </c>
      <c r="E328" s="9">
        <f>nasdaq_aapl_short_volume[[#This Row],[total_short]]/nasdaq_aapl_short_volume[[#This Row],[total_reported]]</f>
        <v>0.5113264110812622</v>
      </c>
      <c r="F328" s="9">
        <f>nasdaq_aapl_short_volume[[#This Row],[total_long]]/nasdaq_aapl_short_volume[[#This Row],[total_reported]]</f>
        <v>0.4886735889187378</v>
      </c>
      <c r="G328" s="8">
        <v>7769948</v>
      </c>
      <c r="H328" s="9">
        <f>nasdaq_aapl_short_volume[[#This Row],[Off-Exchange]]/nasdaq_aapl_short_volume[[#This Row],[total_reported]]</f>
        <v>0.38524275364438615</v>
      </c>
      <c r="I328" s="8">
        <v>41736</v>
      </c>
      <c r="J328" t="s">
        <v>16</v>
      </c>
      <c r="K328" t="s">
        <v>16</v>
      </c>
      <c r="L328" t="s">
        <v>16</v>
      </c>
      <c r="M328" t="s">
        <v>16</v>
      </c>
      <c r="N328" s="8">
        <v>51245</v>
      </c>
      <c r="O328" s="8">
        <v>47959</v>
      </c>
      <c r="P328" s="8">
        <v>941448</v>
      </c>
      <c r="Q328" s="8">
        <v>1415176</v>
      </c>
      <c r="R328" s="8">
        <v>6557</v>
      </c>
      <c r="S328" s="8">
        <v>25748</v>
      </c>
      <c r="T328" s="8">
        <v>13108</v>
      </c>
    </row>
    <row r="329" spans="1:20">
      <c r="A329" s="1">
        <v>45260</v>
      </c>
      <c r="B329" s="8">
        <v>17837852</v>
      </c>
      <c r="C329" s="8">
        <v>10375678</v>
      </c>
      <c r="D329" s="8">
        <v>7462174</v>
      </c>
      <c r="E329" s="9">
        <f>nasdaq_aapl_short_volume[[#This Row],[total_short]]/nasdaq_aapl_short_volume[[#This Row],[total_reported]]</f>
        <v>0.58166633516187938</v>
      </c>
      <c r="F329" s="9">
        <f>nasdaq_aapl_short_volume[[#This Row],[total_long]]/nasdaq_aapl_short_volume[[#This Row],[total_reported]]</f>
        <v>0.41833366483812062</v>
      </c>
      <c r="G329" s="8">
        <v>7964079</v>
      </c>
      <c r="H329" s="9">
        <f>nasdaq_aapl_short_volume[[#This Row],[Off-Exchange]]/nasdaq_aapl_short_volume[[#This Row],[total_reported]]</f>
        <v>0.44647074098383593</v>
      </c>
      <c r="I329" s="8">
        <v>58401</v>
      </c>
      <c r="J329" t="s">
        <v>16</v>
      </c>
      <c r="K329" t="s">
        <v>16</v>
      </c>
      <c r="L329" t="s">
        <v>16</v>
      </c>
      <c r="M329" t="s">
        <v>16</v>
      </c>
      <c r="N329" s="8">
        <v>25528</v>
      </c>
      <c r="O329" s="8">
        <v>33267</v>
      </c>
      <c r="P329" s="8">
        <v>766015</v>
      </c>
      <c r="Q329" s="8">
        <v>1453944</v>
      </c>
      <c r="R329" s="8">
        <v>27425</v>
      </c>
      <c r="S329" s="8">
        <v>33934</v>
      </c>
      <c r="T329" s="8">
        <v>13085</v>
      </c>
    </row>
    <row r="330" spans="1:20">
      <c r="A330" s="1">
        <v>45259</v>
      </c>
      <c r="B330" s="8">
        <v>18695318</v>
      </c>
      <c r="C330" s="8">
        <v>10487966</v>
      </c>
      <c r="D330" s="8">
        <v>8207352</v>
      </c>
      <c r="E330" s="9">
        <f>nasdaq_aapl_short_volume[[#This Row],[total_short]]/nasdaq_aapl_short_volume[[#This Row],[total_reported]]</f>
        <v>0.56099425535313174</v>
      </c>
      <c r="F330" s="9">
        <f>nasdaq_aapl_short_volume[[#This Row],[total_long]]/nasdaq_aapl_short_volume[[#This Row],[total_reported]]</f>
        <v>0.43900574464686826</v>
      </c>
      <c r="G330" s="8">
        <v>8067028</v>
      </c>
      <c r="H330" s="9">
        <f>nasdaq_aapl_short_volume[[#This Row],[Off-Exchange]]/nasdaq_aapl_short_volume[[#This Row],[total_reported]]</f>
        <v>0.4314999081588235</v>
      </c>
      <c r="I330" s="8">
        <v>46459</v>
      </c>
      <c r="J330" t="s">
        <v>16</v>
      </c>
      <c r="K330" t="s">
        <v>16</v>
      </c>
      <c r="L330" t="s">
        <v>16</v>
      </c>
      <c r="M330" t="s">
        <v>16</v>
      </c>
      <c r="N330" s="8">
        <v>25473</v>
      </c>
      <c r="O330" s="8">
        <v>45207</v>
      </c>
      <c r="P330" s="8">
        <v>937655</v>
      </c>
      <c r="Q330" s="8">
        <v>1304006</v>
      </c>
      <c r="R330" s="8">
        <v>14399</v>
      </c>
      <c r="S330" s="8">
        <v>36737</v>
      </c>
      <c r="T330" s="8">
        <v>11002</v>
      </c>
    </row>
    <row r="331" spans="1:20">
      <c r="A331" s="1">
        <v>45258</v>
      </c>
      <c r="B331" s="8">
        <v>18105949</v>
      </c>
      <c r="C331" s="8">
        <v>9537058</v>
      </c>
      <c r="D331" s="8">
        <v>8568891</v>
      </c>
      <c r="E331" s="9">
        <f>nasdaq_aapl_short_volume[[#This Row],[total_short]]/nasdaq_aapl_short_volume[[#This Row],[total_reported]]</f>
        <v>0.52673615727074008</v>
      </c>
      <c r="F331" s="9">
        <f>nasdaq_aapl_short_volume[[#This Row],[total_long]]/nasdaq_aapl_short_volume[[#This Row],[total_reported]]</f>
        <v>0.47326384272925986</v>
      </c>
      <c r="G331" s="8">
        <v>7957198</v>
      </c>
      <c r="H331" s="9">
        <f>nasdaq_aapl_short_volume[[#This Row],[Off-Exchange]]/nasdaq_aapl_short_volume[[#This Row],[total_reported]]</f>
        <v>0.43947975331201916</v>
      </c>
      <c r="I331" s="8">
        <v>32882</v>
      </c>
      <c r="J331" t="s">
        <v>16</v>
      </c>
      <c r="K331" t="s">
        <v>16</v>
      </c>
      <c r="L331" t="s">
        <v>16</v>
      </c>
      <c r="M331" t="s">
        <v>16</v>
      </c>
      <c r="N331" s="8">
        <v>5479</v>
      </c>
      <c r="O331" s="8">
        <v>18490</v>
      </c>
      <c r="P331" s="8">
        <v>447006</v>
      </c>
      <c r="Q331" s="8">
        <v>1044723</v>
      </c>
      <c r="R331" s="8">
        <v>5180</v>
      </c>
      <c r="S331" s="8">
        <v>21657</v>
      </c>
      <c r="T331" s="8">
        <v>4443</v>
      </c>
    </row>
    <row r="332" spans="1:20">
      <c r="A332" s="1">
        <v>45257</v>
      </c>
      <c r="B332" s="8">
        <v>17599247</v>
      </c>
      <c r="C332" s="8">
        <v>9497471</v>
      </c>
      <c r="D332" s="8">
        <v>8101776</v>
      </c>
      <c r="E332" s="9">
        <f>nasdaq_aapl_short_volume[[#This Row],[total_short]]/nasdaq_aapl_short_volume[[#This Row],[total_reported]]</f>
        <v>0.5396521226163824</v>
      </c>
      <c r="F332" s="9">
        <f>nasdaq_aapl_short_volume[[#This Row],[total_long]]/nasdaq_aapl_short_volume[[#This Row],[total_reported]]</f>
        <v>0.4603478773836176</v>
      </c>
      <c r="G332" s="8">
        <v>7777644</v>
      </c>
      <c r="H332" s="9">
        <f>nasdaq_aapl_short_volume[[#This Row],[Off-Exchange]]/nasdaq_aapl_short_volume[[#This Row],[total_reported]]</f>
        <v>0.44193049850371441</v>
      </c>
      <c r="I332" s="8">
        <v>62429</v>
      </c>
      <c r="J332" t="s">
        <v>16</v>
      </c>
      <c r="K332" t="s">
        <v>16</v>
      </c>
      <c r="L332" t="s">
        <v>16</v>
      </c>
      <c r="M332" t="s">
        <v>16</v>
      </c>
      <c r="N332" s="8">
        <v>15484</v>
      </c>
      <c r="O332" s="8">
        <v>23417</v>
      </c>
      <c r="P332" s="8">
        <v>542038</v>
      </c>
      <c r="Q332" s="8">
        <v>1042819</v>
      </c>
      <c r="R332" s="8">
        <v>8818</v>
      </c>
      <c r="S332" s="8">
        <v>21185</v>
      </c>
      <c r="T332" s="8">
        <v>3637</v>
      </c>
    </row>
    <row r="333" spans="1:20">
      <c r="A333" s="1">
        <v>45254</v>
      </c>
      <c r="B333" s="8">
        <v>13490560</v>
      </c>
      <c r="C333" s="8">
        <v>7368166</v>
      </c>
      <c r="D333" s="8">
        <v>6122394</v>
      </c>
      <c r="E333" s="9">
        <f>nasdaq_aapl_short_volume[[#This Row],[total_short]]/nasdaq_aapl_short_volume[[#This Row],[total_reported]]</f>
        <v>0.54617198989515636</v>
      </c>
      <c r="F333" s="9">
        <f>nasdaq_aapl_short_volume[[#This Row],[total_long]]/nasdaq_aapl_short_volume[[#This Row],[total_reported]]</f>
        <v>0.45382801010484369</v>
      </c>
      <c r="G333" s="8">
        <v>5924455</v>
      </c>
      <c r="H333" s="9">
        <f>nasdaq_aapl_short_volume[[#This Row],[Off-Exchange]]/nasdaq_aapl_short_volume[[#This Row],[total_reported]]</f>
        <v>0.43915560213957017</v>
      </c>
      <c r="I333" s="8">
        <v>20462</v>
      </c>
      <c r="J333" t="s">
        <v>16</v>
      </c>
      <c r="K333" t="s">
        <v>16</v>
      </c>
      <c r="L333" t="s">
        <v>16</v>
      </c>
      <c r="M333" t="s">
        <v>16</v>
      </c>
      <c r="N333" s="8">
        <v>13200</v>
      </c>
      <c r="O333" s="8">
        <v>29592</v>
      </c>
      <c r="P333" s="8">
        <v>575061</v>
      </c>
      <c r="Q333" s="8">
        <v>785748</v>
      </c>
      <c r="R333" s="8">
        <v>1941</v>
      </c>
      <c r="S333" s="8">
        <v>15560</v>
      </c>
      <c r="T333" s="8">
        <v>2147</v>
      </c>
    </row>
    <row r="334" spans="1:20">
      <c r="A334" s="1">
        <v>45252</v>
      </c>
      <c r="B334" s="8">
        <v>20266540</v>
      </c>
      <c r="C334" s="8">
        <v>11202999</v>
      </c>
      <c r="D334" s="8">
        <v>9063541</v>
      </c>
      <c r="E334" s="9">
        <f>nasdaq_aapl_short_volume[[#This Row],[total_short]]/nasdaq_aapl_short_volume[[#This Row],[total_reported]]</f>
        <v>0.55278301081487025</v>
      </c>
      <c r="F334" s="9">
        <f>nasdaq_aapl_short_volume[[#This Row],[total_long]]/nasdaq_aapl_short_volume[[#This Row],[total_reported]]</f>
        <v>0.44721698918512975</v>
      </c>
      <c r="G334" s="8">
        <v>8876582</v>
      </c>
      <c r="H334" s="9">
        <f>nasdaq_aapl_short_volume[[#This Row],[Off-Exchange]]/nasdaq_aapl_short_volume[[#This Row],[total_reported]]</f>
        <v>0.43799198087093305</v>
      </c>
      <c r="I334" s="8">
        <v>76688</v>
      </c>
      <c r="J334" t="s">
        <v>16</v>
      </c>
      <c r="K334" t="s">
        <v>16</v>
      </c>
      <c r="L334" t="s">
        <v>16</v>
      </c>
      <c r="M334" t="s">
        <v>16</v>
      </c>
      <c r="N334" s="8">
        <v>20371</v>
      </c>
      <c r="O334" s="8">
        <v>41490</v>
      </c>
      <c r="P334" s="8">
        <v>815287</v>
      </c>
      <c r="Q334" s="8">
        <v>1333280</v>
      </c>
      <c r="R334" s="8">
        <v>10625</v>
      </c>
      <c r="S334" s="8">
        <v>21335</v>
      </c>
      <c r="T334" s="8">
        <v>7341</v>
      </c>
    </row>
    <row r="335" spans="1:20">
      <c r="A335" s="1">
        <v>45251</v>
      </c>
      <c r="B335" s="8">
        <v>19837440</v>
      </c>
      <c r="C335" s="8">
        <v>10292888</v>
      </c>
      <c r="D335" s="8">
        <v>9544552</v>
      </c>
      <c r="E335" s="9">
        <f>nasdaq_aapl_short_volume[[#This Row],[total_short]]/nasdaq_aapl_short_volume[[#This Row],[total_reported]]</f>
        <v>0.51886170796231768</v>
      </c>
      <c r="F335" s="9">
        <f>nasdaq_aapl_short_volume[[#This Row],[total_long]]/nasdaq_aapl_short_volume[[#This Row],[total_reported]]</f>
        <v>0.48113829203768227</v>
      </c>
      <c r="G335" s="8">
        <v>8130234</v>
      </c>
      <c r="H335" s="9">
        <f>nasdaq_aapl_short_volume[[#This Row],[Off-Exchange]]/nasdaq_aapl_short_volume[[#This Row],[total_reported]]</f>
        <v>0.40984290311653115</v>
      </c>
      <c r="I335" s="8">
        <v>73147</v>
      </c>
      <c r="J335" t="s">
        <v>16</v>
      </c>
      <c r="K335" t="s">
        <v>16</v>
      </c>
      <c r="L335" t="s">
        <v>16</v>
      </c>
      <c r="M335" t="s">
        <v>16</v>
      </c>
      <c r="N335" s="8">
        <v>28312</v>
      </c>
      <c r="O335" s="8">
        <v>29499</v>
      </c>
      <c r="P335" s="8">
        <v>662126</v>
      </c>
      <c r="Q335" s="8">
        <v>1314409</v>
      </c>
      <c r="R335" s="8">
        <v>17046</v>
      </c>
      <c r="S335" s="8">
        <v>34048</v>
      </c>
      <c r="T335" s="8">
        <v>4067</v>
      </c>
    </row>
    <row r="336" spans="1:20">
      <c r="A336" s="1">
        <v>45250</v>
      </c>
      <c r="B336" s="8">
        <v>22246216</v>
      </c>
      <c r="C336" s="8">
        <v>11602754</v>
      </c>
      <c r="D336" s="8">
        <v>10643462</v>
      </c>
      <c r="E336" s="9">
        <f>nasdaq_aapl_short_volume[[#This Row],[total_short]]/nasdaq_aapl_short_volume[[#This Row],[total_reported]]</f>
        <v>0.52156079038340719</v>
      </c>
      <c r="F336" s="9">
        <f>nasdaq_aapl_short_volume[[#This Row],[total_long]]/nasdaq_aapl_short_volume[[#This Row],[total_reported]]</f>
        <v>0.47843920961659275</v>
      </c>
      <c r="G336" s="8">
        <v>9218360</v>
      </c>
      <c r="H336" s="9">
        <f>nasdaq_aapl_short_volume[[#This Row],[Off-Exchange]]/nasdaq_aapl_short_volume[[#This Row],[total_reported]]</f>
        <v>0.41437878693616925</v>
      </c>
      <c r="I336" s="8">
        <v>54457</v>
      </c>
      <c r="J336" t="s">
        <v>16</v>
      </c>
      <c r="K336" t="s">
        <v>16</v>
      </c>
      <c r="L336" t="s">
        <v>16</v>
      </c>
      <c r="M336" t="s">
        <v>16</v>
      </c>
      <c r="N336" s="8">
        <v>15377</v>
      </c>
      <c r="O336" s="8">
        <v>70551</v>
      </c>
      <c r="P336" s="8">
        <v>849217</v>
      </c>
      <c r="Q336" s="8">
        <v>1335400</v>
      </c>
      <c r="R336" s="8">
        <v>11928</v>
      </c>
      <c r="S336" s="8">
        <v>42226</v>
      </c>
      <c r="T336" s="8">
        <v>5238</v>
      </c>
    </row>
    <row r="337" spans="1:20">
      <c r="A337" s="1">
        <v>45247</v>
      </c>
      <c r="B337" s="8">
        <v>22970432</v>
      </c>
      <c r="C337" s="8">
        <v>11964496</v>
      </c>
      <c r="D337" s="8">
        <v>11005936</v>
      </c>
      <c r="E337" s="9">
        <f>nasdaq_aapl_short_volume[[#This Row],[total_short]]/nasdaq_aapl_short_volume[[#This Row],[total_reported]]</f>
        <v>0.52086508429619438</v>
      </c>
      <c r="F337" s="9">
        <f>nasdaq_aapl_short_volume[[#This Row],[total_long]]/nasdaq_aapl_short_volume[[#This Row],[total_reported]]</f>
        <v>0.47913491570380567</v>
      </c>
      <c r="G337" s="8">
        <v>9747232</v>
      </c>
      <c r="H337" s="9">
        <f>nasdaq_aapl_short_volume[[#This Row],[Off-Exchange]]/nasdaq_aapl_short_volume[[#This Row],[total_reported]]</f>
        <v>0.42433821009548273</v>
      </c>
      <c r="I337" s="8">
        <v>126524</v>
      </c>
      <c r="J337" t="s">
        <v>16</v>
      </c>
      <c r="K337" t="s">
        <v>16</v>
      </c>
      <c r="L337" t="s">
        <v>16</v>
      </c>
      <c r="M337" t="s">
        <v>16</v>
      </c>
      <c r="N337" s="8">
        <v>21999</v>
      </c>
      <c r="O337" s="8">
        <v>39788</v>
      </c>
      <c r="P337" s="8">
        <v>654297</v>
      </c>
      <c r="Q337" s="8">
        <v>1303801</v>
      </c>
      <c r="R337" s="8">
        <v>23838</v>
      </c>
      <c r="S337" s="8">
        <v>43958</v>
      </c>
      <c r="T337" s="8">
        <v>3059</v>
      </c>
    </row>
    <row r="338" spans="1:20">
      <c r="A338" s="1">
        <v>45246</v>
      </c>
      <c r="B338" s="8">
        <v>26377697</v>
      </c>
      <c r="C338" s="8">
        <v>12896927</v>
      </c>
      <c r="D338" s="8">
        <v>13480770</v>
      </c>
      <c r="E338" s="9">
        <f>nasdaq_aapl_short_volume[[#This Row],[total_short]]/nasdaq_aapl_short_volume[[#This Row],[total_reported]]</f>
        <v>0.4889330179204045</v>
      </c>
      <c r="F338" s="9">
        <f>nasdaq_aapl_short_volume[[#This Row],[total_long]]/nasdaq_aapl_short_volume[[#This Row],[total_reported]]</f>
        <v>0.51106698207959556</v>
      </c>
      <c r="G338" s="8">
        <v>9935165</v>
      </c>
      <c r="H338" s="9">
        <f>nasdaq_aapl_short_volume[[#This Row],[Off-Exchange]]/nasdaq_aapl_short_volume[[#This Row],[total_reported]]</f>
        <v>0.37665020566427765</v>
      </c>
      <c r="I338" s="8">
        <v>59488</v>
      </c>
      <c r="J338" t="s">
        <v>16</v>
      </c>
      <c r="K338" t="s">
        <v>16</v>
      </c>
      <c r="L338" t="s">
        <v>16</v>
      </c>
      <c r="M338" t="s">
        <v>16</v>
      </c>
      <c r="N338" s="8">
        <v>27639</v>
      </c>
      <c r="O338" s="8">
        <v>62309</v>
      </c>
      <c r="P338" s="8">
        <v>894637</v>
      </c>
      <c r="Q338" s="8">
        <v>1855708</v>
      </c>
      <c r="R338" s="8">
        <v>15387</v>
      </c>
      <c r="S338" s="8">
        <v>42101</v>
      </c>
      <c r="T338" s="8">
        <v>4493</v>
      </c>
    </row>
    <row r="339" spans="1:20">
      <c r="A339" s="1">
        <v>45245</v>
      </c>
      <c r="B339" s="8">
        <v>23835563</v>
      </c>
      <c r="C339" s="8">
        <v>13186430</v>
      </c>
      <c r="D339" s="8">
        <v>10649133</v>
      </c>
      <c r="E339" s="9">
        <f>nasdaq_aapl_short_volume[[#This Row],[total_short]]/nasdaq_aapl_short_volume[[#This Row],[total_reported]]</f>
        <v>0.55322502766139825</v>
      </c>
      <c r="F339" s="9">
        <f>nasdaq_aapl_short_volume[[#This Row],[total_long]]/nasdaq_aapl_short_volume[[#This Row],[total_reported]]</f>
        <v>0.44677497233860175</v>
      </c>
      <c r="G339" s="8">
        <v>10185523</v>
      </c>
      <c r="H339" s="9">
        <f>nasdaq_aapl_short_volume[[#This Row],[Off-Exchange]]/nasdaq_aapl_short_volume[[#This Row],[total_reported]]</f>
        <v>0.42732462413411421</v>
      </c>
      <c r="I339" s="8">
        <v>85395</v>
      </c>
      <c r="J339" t="s">
        <v>16</v>
      </c>
      <c r="K339" t="s">
        <v>16</v>
      </c>
      <c r="L339" t="s">
        <v>16</v>
      </c>
      <c r="M339" t="s">
        <v>16</v>
      </c>
      <c r="N339" s="8">
        <v>31838</v>
      </c>
      <c r="O339" s="8">
        <v>44350</v>
      </c>
      <c r="P339" s="8">
        <v>934983</v>
      </c>
      <c r="Q339" s="8">
        <v>1797984</v>
      </c>
      <c r="R339" s="8">
        <v>52836</v>
      </c>
      <c r="S339" s="8">
        <v>50936</v>
      </c>
      <c r="T339" s="8">
        <v>2585</v>
      </c>
    </row>
    <row r="340" spans="1:20">
      <c r="A340" s="1">
        <v>45244</v>
      </c>
      <c r="B340" s="8">
        <v>24695628</v>
      </c>
      <c r="C340" s="8">
        <v>13082509</v>
      </c>
      <c r="D340" s="8">
        <v>11613119</v>
      </c>
      <c r="E340" s="9">
        <f>nasdaq_aapl_short_volume[[#This Row],[total_short]]/nasdaq_aapl_short_volume[[#This Row],[total_reported]]</f>
        <v>0.52975000271303085</v>
      </c>
      <c r="F340" s="9">
        <f>nasdaq_aapl_short_volume[[#This Row],[total_long]]/nasdaq_aapl_short_volume[[#This Row],[total_reported]]</f>
        <v>0.4702499972869692</v>
      </c>
      <c r="G340" s="8">
        <v>10062548</v>
      </c>
      <c r="H340" s="9">
        <f>nasdaq_aapl_short_volume[[#This Row],[Off-Exchange]]/nasdaq_aapl_short_volume[[#This Row],[total_reported]]</f>
        <v>0.40746272984027782</v>
      </c>
      <c r="I340" s="8">
        <v>111464</v>
      </c>
      <c r="J340" t="s">
        <v>16</v>
      </c>
      <c r="K340" t="s">
        <v>16</v>
      </c>
      <c r="L340" t="s">
        <v>16</v>
      </c>
      <c r="M340" t="s">
        <v>16</v>
      </c>
      <c r="N340" s="8">
        <v>34363</v>
      </c>
      <c r="O340" s="8">
        <v>49852</v>
      </c>
      <c r="P340" s="8">
        <v>723025</v>
      </c>
      <c r="Q340" s="8">
        <v>2031179</v>
      </c>
      <c r="R340" s="8">
        <v>17718</v>
      </c>
      <c r="S340" s="8">
        <v>37671</v>
      </c>
      <c r="T340" s="8">
        <v>14689</v>
      </c>
    </row>
    <row r="341" spans="1:20">
      <c r="A341" s="1">
        <v>45243</v>
      </c>
      <c r="B341" s="8">
        <v>21225635</v>
      </c>
      <c r="C341" s="8">
        <v>10690508</v>
      </c>
      <c r="D341" s="8">
        <v>10535127</v>
      </c>
      <c r="E341" s="9">
        <f>nasdaq_aapl_short_volume[[#This Row],[total_short]]/nasdaq_aapl_short_volume[[#This Row],[total_reported]]</f>
        <v>0.50366022029494051</v>
      </c>
      <c r="F341" s="9">
        <f>nasdaq_aapl_short_volume[[#This Row],[total_long]]/nasdaq_aapl_short_volume[[#This Row],[total_reported]]</f>
        <v>0.49633977970505949</v>
      </c>
      <c r="G341" s="8">
        <v>8489506</v>
      </c>
      <c r="H341" s="9">
        <f>nasdaq_aapl_short_volume[[#This Row],[Off-Exchange]]/nasdaq_aapl_short_volume[[#This Row],[total_reported]]</f>
        <v>0.39996475959376482</v>
      </c>
      <c r="I341" s="8">
        <v>63882</v>
      </c>
      <c r="J341" t="s">
        <v>16</v>
      </c>
      <c r="K341" t="s">
        <v>16</v>
      </c>
      <c r="L341" t="s">
        <v>16</v>
      </c>
      <c r="M341" t="s">
        <v>16</v>
      </c>
      <c r="N341" s="8">
        <v>16363</v>
      </c>
      <c r="O341" s="8">
        <v>22766</v>
      </c>
      <c r="P341" s="8">
        <v>644496</v>
      </c>
      <c r="Q341" s="8">
        <v>1410048</v>
      </c>
      <c r="R341" s="8">
        <v>9283</v>
      </c>
      <c r="S341" s="8">
        <v>26256</v>
      </c>
      <c r="T341" s="8">
        <v>7908</v>
      </c>
    </row>
    <row r="342" spans="1:20">
      <c r="A342" s="1">
        <v>45240</v>
      </c>
      <c r="B342" s="8">
        <v>29865571</v>
      </c>
      <c r="C342" s="8">
        <v>13905060</v>
      </c>
      <c r="D342" s="8">
        <v>15960511</v>
      </c>
      <c r="E342" s="9">
        <f>nasdaq_aapl_short_volume[[#This Row],[total_short]]/nasdaq_aapl_short_volume[[#This Row],[total_reported]]</f>
        <v>0.46558828558811083</v>
      </c>
      <c r="F342" s="9">
        <f>nasdaq_aapl_short_volume[[#This Row],[total_long]]/nasdaq_aapl_short_volume[[#This Row],[total_reported]]</f>
        <v>0.53441171441188917</v>
      </c>
      <c r="G342" s="8">
        <v>10918640</v>
      </c>
      <c r="H342" s="9">
        <f>nasdaq_aapl_short_volume[[#This Row],[Off-Exchange]]/nasdaq_aapl_short_volume[[#This Row],[total_reported]]</f>
        <v>0.36559287615830283</v>
      </c>
      <c r="I342" s="8">
        <v>56729</v>
      </c>
      <c r="J342" t="s">
        <v>16</v>
      </c>
      <c r="K342" t="s">
        <v>16</v>
      </c>
      <c r="L342" t="s">
        <v>16</v>
      </c>
      <c r="M342" t="s">
        <v>16</v>
      </c>
      <c r="N342" s="8">
        <v>17266</v>
      </c>
      <c r="O342" s="8">
        <v>72969</v>
      </c>
      <c r="P342" s="8">
        <v>1199336</v>
      </c>
      <c r="Q342" s="8">
        <v>1588355</v>
      </c>
      <c r="R342" s="8">
        <v>9156</v>
      </c>
      <c r="S342" s="8">
        <v>31895</v>
      </c>
      <c r="T342" s="8">
        <v>10714</v>
      </c>
    </row>
    <row r="343" spans="1:20">
      <c r="A343" s="1">
        <v>45239</v>
      </c>
      <c r="B343" s="8">
        <v>26388204</v>
      </c>
      <c r="C343" s="8">
        <v>13307685</v>
      </c>
      <c r="D343" s="8">
        <v>13080519</v>
      </c>
      <c r="E343" s="9">
        <f>nasdaq_aapl_short_volume[[#This Row],[total_short]]/nasdaq_aapl_short_volume[[#This Row],[total_reported]]</f>
        <v>0.50430430960742911</v>
      </c>
      <c r="F343" s="9">
        <f>nasdaq_aapl_short_volume[[#This Row],[total_long]]/nasdaq_aapl_short_volume[[#This Row],[total_reported]]</f>
        <v>0.49569569039257089</v>
      </c>
      <c r="G343" s="8">
        <v>10825273</v>
      </c>
      <c r="H343" s="9">
        <f>nasdaq_aapl_short_volume[[#This Row],[Off-Exchange]]/nasdaq_aapl_short_volume[[#This Row],[total_reported]]</f>
        <v>0.41023151859823426</v>
      </c>
      <c r="I343" s="8">
        <v>67498</v>
      </c>
      <c r="J343" t="s">
        <v>16</v>
      </c>
      <c r="K343" t="s">
        <v>16</v>
      </c>
      <c r="L343" t="s">
        <v>16</v>
      </c>
      <c r="M343" t="s">
        <v>16</v>
      </c>
      <c r="N343" s="8">
        <v>10588</v>
      </c>
      <c r="O343" s="8">
        <v>47279</v>
      </c>
      <c r="P343" s="8">
        <v>786329</v>
      </c>
      <c r="Q343" s="8">
        <v>1522183</v>
      </c>
      <c r="R343" s="8">
        <v>12988</v>
      </c>
      <c r="S343" s="8">
        <v>24938</v>
      </c>
      <c r="T343" s="8">
        <v>10609</v>
      </c>
    </row>
    <row r="344" spans="1:20">
      <c r="A344" s="1">
        <v>45238</v>
      </c>
      <c r="B344" s="8">
        <v>25204388</v>
      </c>
      <c r="C344" s="8">
        <v>10048620</v>
      </c>
      <c r="D344" s="8">
        <v>15155768</v>
      </c>
      <c r="E344" s="9">
        <f>nasdaq_aapl_short_volume[[#This Row],[total_short]]/nasdaq_aapl_short_volume[[#This Row],[total_reported]]</f>
        <v>0.39868534002888706</v>
      </c>
      <c r="F344" s="9">
        <f>nasdaq_aapl_short_volume[[#This Row],[total_long]]/nasdaq_aapl_short_volume[[#This Row],[total_reported]]</f>
        <v>0.601314659971113</v>
      </c>
      <c r="G344" s="8">
        <v>8210578</v>
      </c>
      <c r="H344" s="9">
        <f>nasdaq_aapl_short_volume[[#This Row],[Off-Exchange]]/nasdaq_aapl_short_volume[[#This Row],[total_reported]]</f>
        <v>0.32575986371896831</v>
      </c>
      <c r="I344" s="8">
        <v>53357</v>
      </c>
      <c r="J344" t="s">
        <v>16</v>
      </c>
      <c r="K344" t="s">
        <v>16</v>
      </c>
      <c r="L344" t="s">
        <v>16</v>
      </c>
      <c r="M344" t="s">
        <v>16</v>
      </c>
      <c r="N344" s="8">
        <v>29128</v>
      </c>
      <c r="O344" s="8">
        <v>31224</v>
      </c>
      <c r="P344" s="8">
        <v>493240</v>
      </c>
      <c r="Q344" s="8">
        <v>1197337</v>
      </c>
      <c r="R344" s="8">
        <v>12606</v>
      </c>
      <c r="S344" s="8">
        <v>14585</v>
      </c>
      <c r="T344" s="8">
        <v>6565</v>
      </c>
    </row>
    <row r="345" spans="1:20">
      <c r="A345" s="1">
        <v>45237</v>
      </c>
      <c r="B345" s="8">
        <v>31649106</v>
      </c>
      <c r="C345" s="8">
        <v>13454018</v>
      </c>
      <c r="D345" s="8">
        <v>18195088</v>
      </c>
      <c r="E345" s="9">
        <f>nasdaq_aapl_short_volume[[#This Row],[total_short]]/nasdaq_aapl_short_volume[[#This Row],[total_reported]]</f>
        <v>0.42509946410492605</v>
      </c>
      <c r="F345" s="9">
        <f>nasdaq_aapl_short_volume[[#This Row],[total_long]]/nasdaq_aapl_short_volume[[#This Row],[total_reported]]</f>
        <v>0.57490053589507395</v>
      </c>
      <c r="G345" s="8">
        <v>10291018</v>
      </c>
      <c r="H345" s="9">
        <f>nasdaq_aapl_short_volume[[#This Row],[Off-Exchange]]/nasdaq_aapl_short_volume[[#This Row],[total_reported]]</f>
        <v>0.3251598323188023</v>
      </c>
      <c r="I345" s="8">
        <v>80737</v>
      </c>
      <c r="J345" t="s">
        <v>16</v>
      </c>
      <c r="K345" t="s">
        <v>16</v>
      </c>
      <c r="L345" t="s">
        <v>16</v>
      </c>
      <c r="M345" t="s">
        <v>16</v>
      </c>
      <c r="N345" s="8">
        <v>17531</v>
      </c>
      <c r="O345" s="8">
        <v>40138</v>
      </c>
      <c r="P345" s="8">
        <v>1017032</v>
      </c>
      <c r="Q345" s="8">
        <v>1956325</v>
      </c>
      <c r="R345" s="8">
        <v>11087</v>
      </c>
      <c r="S345" s="8">
        <v>29912</v>
      </c>
      <c r="T345" s="8">
        <v>10238</v>
      </c>
    </row>
    <row r="346" spans="1:20">
      <c r="A346" s="1">
        <v>45236</v>
      </c>
      <c r="B346" s="8">
        <v>29593115</v>
      </c>
      <c r="C346" s="8">
        <v>13137656</v>
      </c>
      <c r="D346" s="8">
        <v>16455459</v>
      </c>
      <c r="E346" s="9">
        <f>nasdaq_aapl_short_volume[[#This Row],[total_short]]/nasdaq_aapl_short_volume[[#This Row],[total_reported]]</f>
        <v>0.44394299146946847</v>
      </c>
      <c r="F346" s="9">
        <f>nasdaq_aapl_short_volume[[#This Row],[total_long]]/nasdaq_aapl_short_volume[[#This Row],[total_reported]]</f>
        <v>0.55605700853053153</v>
      </c>
      <c r="G346" s="8">
        <v>10395825</v>
      </c>
      <c r="H346" s="9">
        <f>nasdaq_aapl_short_volume[[#This Row],[Off-Exchange]]/nasdaq_aapl_short_volume[[#This Row],[total_reported]]</f>
        <v>0.35129201505147395</v>
      </c>
      <c r="I346" s="8">
        <v>107860</v>
      </c>
      <c r="J346" t="s">
        <v>16</v>
      </c>
      <c r="K346" t="s">
        <v>16</v>
      </c>
      <c r="L346" t="s">
        <v>16</v>
      </c>
      <c r="M346" t="s">
        <v>16</v>
      </c>
      <c r="N346" s="8">
        <v>21978</v>
      </c>
      <c r="O346" s="8">
        <v>43505</v>
      </c>
      <c r="P346" s="8">
        <v>961988</v>
      </c>
      <c r="Q346" s="8">
        <v>1548847</v>
      </c>
      <c r="R346" s="8">
        <v>12464</v>
      </c>
      <c r="S346" s="8">
        <v>27305</v>
      </c>
      <c r="T346" s="8">
        <v>17884</v>
      </c>
    </row>
    <row r="347" spans="1:20">
      <c r="A347" s="1">
        <v>45233</v>
      </c>
      <c r="B347" s="8">
        <v>40587601</v>
      </c>
      <c r="C347" s="8">
        <v>17201897</v>
      </c>
      <c r="D347" s="8">
        <v>23385704</v>
      </c>
      <c r="E347" s="9">
        <f>nasdaq_aapl_short_volume[[#This Row],[total_short]]/nasdaq_aapl_short_volume[[#This Row],[total_reported]]</f>
        <v>0.42382147690867467</v>
      </c>
      <c r="F347" s="9">
        <f>nasdaq_aapl_short_volume[[#This Row],[total_long]]/nasdaq_aapl_short_volume[[#This Row],[total_reported]]</f>
        <v>0.57617852309132533</v>
      </c>
      <c r="G347" s="8">
        <v>13582350</v>
      </c>
      <c r="H347" s="9">
        <f>nasdaq_aapl_short_volume[[#This Row],[Off-Exchange]]/nasdaq_aapl_short_volume[[#This Row],[total_reported]]</f>
        <v>0.33464283833873304</v>
      </c>
      <c r="I347" s="8">
        <v>183165</v>
      </c>
      <c r="J347" t="s">
        <v>16</v>
      </c>
      <c r="K347" t="s">
        <v>16</v>
      </c>
      <c r="L347" t="s">
        <v>16</v>
      </c>
      <c r="M347" t="s">
        <v>16</v>
      </c>
      <c r="N347" s="8">
        <v>67141</v>
      </c>
      <c r="O347" s="8">
        <v>51587</v>
      </c>
      <c r="P347" s="8">
        <v>1446870</v>
      </c>
      <c r="Q347" s="8">
        <v>1729541</v>
      </c>
      <c r="R347" s="8">
        <v>54889</v>
      </c>
      <c r="S347" s="8">
        <v>50199</v>
      </c>
      <c r="T347" s="8">
        <v>36155</v>
      </c>
    </row>
    <row r="348" spans="1:20">
      <c r="A348" s="1">
        <v>45232</v>
      </c>
      <c r="B348" s="8">
        <v>32437621</v>
      </c>
      <c r="C348" s="8">
        <v>14114835</v>
      </c>
      <c r="D348" s="8">
        <v>18322786</v>
      </c>
      <c r="E348" s="9">
        <f>nasdaq_aapl_short_volume[[#This Row],[total_short]]/nasdaq_aapl_short_volume[[#This Row],[total_reported]]</f>
        <v>0.43513779879233438</v>
      </c>
      <c r="F348" s="9">
        <f>nasdaq_aapl_short_volume[[#This Row],[total_long]]/nasdaq_aapl_short_volume[[#This Row],[total_reported]]</f>
        <v>0.56486220120766562</v>
      </c>
      <c r="G348" s="8">
        <v>10908287</v>
      </c>
      <c r="H348" s="9">
        <f>nasdaq_aapl_short_volume[[#This Row],[Off-Exchange]]/nasdaq_aapl_short_volume[[#This Row],[total_reported]]</f>
        <v>0.33628505000412945</v>
      </c>
      <c r="I348" s="8">
        <v>55876</v>
      </c>
      <c r="J348" t="s">
        <v>16</v>
      </c>
      <c r="K348" t="s">
        <v>16</v>
      </c>
      <c r="L348" t="s">
        <v>16</v>
      </c>
      <c r="M348" t="s">
        <v>16</v>
      </c>
      <c r="N348" s="8">
        <v>30535</v>
      </c>
      <c r="O348" s="8">
        <v>61386</v>
      </c>
      <c r="P348" s="8">
        <v>1421722</v>
      </c>
      <c r="Q348" s="8">
        <v>1516594</v>
      </c>
      <c r="R348" s="8">
        <v>30455</v>
      </c>
      <c r="S348" s="8">
        <v>67432</v>
      </c>
      <c r="T348" s="8">
        <v>22548</v>
      </c>
    </row>
    <row r="349" spans="1:20">
      <c r="A349" s="1">
        <v>45231</v>
      </c>
      <c r="B349" s="8">
        <v>25486294</v>
      </c>
      <c r="C349" s="8">
        <v>10036583</v>
      </c>
      <c r="D349" s="8">
        <v>15449711</v>
      </c>
      <c r="E349" s="9">
        <f>nasdaq_aapl_short_volume[[#This Row],[total_short]]/nasdaq_aapl_short_volume[[#This Row],[total_reported]]</f>
        <v>0.3938031555313613</v>
      </c>
      <c r="F349" s="9">
        <f>nasdaq_aapl_short_volume[[#This Row],[total_long]]/nasdaq_aapl_short_volume[[#This Row],[total_reported]]</f>
        <v>0.60619684446863875</v>
      </c>
      <c r="G349" s="8">
        <v>7291215</v>
      </c>
      <c r="H349" s="9">
        <f>nasdaq_aapl_short_volume[[#This Row],[Off-Exchange]]/nasdaq_aapl_short_volume[[#This Row],[total_reported]]</f>
        <v>0.28608376722013801</v>
      </c>
      <c r="I349" s="8">
        <v>53406</v>
      </c>
      <c r="J349" t="s">
        <v>16</v>
      </c>
      <c r="K349" t="s">
        <v>16</v>
      </c>
      <c r="L349" t="s">
        <v>16</v>
      </c>
      <c r="M349" t="s">
        <v>16</v>
      </c>
      <c r="N349" s="8">
        <v>69195</v>
      </c>
      <c r="O349" s="8">
        <v>58368</v>
      </c>
      <c r="P349" s="8">
        <v>1054059</v>
      </c>
      <c r="Q349" s="8">
        <v>1387547</v>
      </c>
      <c r="R349" s="8">
        <v>48822</v>
      </c>
      <c r="S349" s="8">
        <v>57535</v>
      </c>
      <c r="T349" s="8">
        <v>16436</v>
      </c>
    </row>
    <row r="350" spans="1:20">
      <c r="A350" s="1">
        <v>45230</v>
      </c>
      <c r="B350" s="8">
        <v>18714437</v>
      </c>
      <c r="C350" s="8">
        <v>7944947</v>
      </c>
      <c r="D350" s="8">
        <v>10769490</v>
      </c>
      <c r="E350" s="9">
        <f>nasdaq_aapl_short_volume[[#This Row],[total_short]]/nasdaq_aapl_short_volume[[#This Row],[total_reported]]</f>
        <v>0.4245357207379522</v>
      </c>
      <c r="F350" s="9">
        <f>nasdaq_aapl_short_volume[[#This Row],[total_long]]/nasdaq_aapl_short_volume[[#This Row],[total_reported]]</f>
        <v>0.5754642792620478</v>
      </c>
      <c r="G350" s="8">
        <v>5849436</v>
      </c>
      <c r="H350" s="9">
        <f>nasdaq_aapl_short_volume[[#This Row],[Off-Exchange]]/nasdaq_aapl_short_volume[[#This Row],[total_reported]]</f>
        <v>0.31256275569497494</v>
      </c>
      <c r="I350" s="8">
        <v>52341</v>
      </c>
      <c r="J350" t="s">
        <v>16</v>
      </c>
      <c r="K350" t="s">
        <v>16</v>
      </c>
      <c r="L350" t="s">
        <v>16</v>
      </c>
      <c r="M350" t="s">
        <v>16</v>
      </c>
      <c r="N350" s="8">
        <v>38857</v>
      </c>
      <c r="O350" s="8">
        <v>85076</v>
      </c>
      <c r="P350" s="8">
        <v>781277</v>
      </c>
      <c r="Q350" s="8">
        <v>1046316</v>
      </c>
      <c r="R350" s="8">
        <v>16224</v>
      </c>
      <c r="S350" s="8">
        <v>24889</v>
      </c>
      <c r="T350" s="8">
        <v>50531</v>
      </c>
    </row>
    <row r="351" spans="1:20">
      <c r="A351" s="1">
        <v>45229</v>
      </c>
      <c r="B351" s="8">
        <v>23790036</v>
      </c>
      <c r="C351" s="8">
        <v>10105757</v>
      </c>
      <c r="D351" s="8">
        <v>13684279</v>
      </c>
      <c r="E351" s="9">
        <f>nasdaq_aapl_short_volume[[#This Row],[total_short]]/nasdaq_aapl_short_volume[[#This Row],[total_reported]]</f>
        <v>0.42478947909116238</v>
      </c>
      <c r="F351" s="9">
        <f>nasdaq_aapl_short_volume[[#This Row],[total_long]]/nasdaq_aapl_short_volume[[#This Row],[total_reported]]</f>
        <v>0.57521052090883762</v>
      </c>
      <c r="G351" s="8">
        <v>7299859</v>
      </c>
      <c r="H351" s="9">
        <f>nasdaq_aapl_short_volume[[#This Row],[Off-Exchange]]/nasdaq_aapl_short_volume[[#This Row],[total_reported]]</f>
        <v>0.30684522713626833</v>
      </c>
      <c r="I351" s="8">
        <v>47455</v>
      </c>
      <c r="J351" t="s">
        <v>16</v>
      </c>
      <c r="K351" t="s">
        <v>16</v>
      </c>
      <c r="L351" t="s">
        <v>16</v>
      </c>
      <c r="M351" t="s">
        <v>16</v>
      </c>
      <c r="N351" s="8">
        <v>37819</v>
      </c>
      <c r="O351" s="8">
        <v>51812</v>
      </c>
      <c r="P351" s="8">
        <v>1104896</v>
      </c>
      <c r="Q351" s="8">
        <v>1474714</v>
      </c>
      <c r="R351" s="8">
        <v>27509</v>
      </c>
      <c r="S351" s="8">
        <v>45753</v>
      </c>
      <c r="T351" s="8">
        <v>15940</v>
      </c>
    </row>
    <row r="352" spans="1:20">
      <c r="A352" s="1">
        <v>45226</v>
      </c>
      <c r="B352" s="8">
        <v>23897554</v>
      </c>
      <c r="C352" s="8">
        <v>10729958</v>
      </c>
      <c r="D352" s="8">
        <v>13167596</v>
      </c>
      <c r="E352" s="9">
        <f>nasdaq_aapl_short_volume[[#This Row],[total_short]]/nasdaq_aapl_short_volume[[#This Row],[total_reported]]</f>
        <v>0.44899816943608539</v>
      </c>
      <c r="F352" s="9">
        <f>nasdaq_aapl_short_volume[[#This Row],[total_long]]/nasdaq_aapl_short_volume[[#This Row],[total_reported]]</f>
        <v>0.55100183056391461</v>
      </c>
      <c r="G352" s="8">
        <v>7191365</v>
      </c>
      <c r="H352" s="9">
        <f>nasdaq_aapl_short_volume[[#This Row],[Off-Exchange]]/nasdaq_aapl_short_volume[[#This Row],[total_reported]]</f>
        <v>0.30092473062305874</v>
      </c>
      <c r="I352" s="8">
        <v>49249</v>
      </c>
      <c r="J352" t="s">
        <v>16</v>
      </c>
      <c r="K352" t="s">
        <v>16</v>
      </c>
      <c r="L352" t="s">
        <v>16</v>
      </c>
      <c r="M352" t="s">
        <v>16</v>
      </c>
      <c r="N352" s="8">
        <v>90532</v>
      </c>
      <c r="O352" s="8">
        <v>74122</v>
      </c>
      <c r="P352" s="8">
        <v>1400690</v>
      </c>
      <c r="Q352" s="8">
        <v>1825728</v>
      </c>
      <c r="R352" s="8">
        <v>20581</v>
      </c>
      <c r="S352" s="8">
        <v>54397</v>
      </c>
      <c r="T352" s="8">
        <v>23294</v>
      </c>
    </row>
    <row r="353" spans="1:20">
      <c r="A353" s="1">
        <v>45225</v>
      </c>
      <c r="B353" s="8">
        <v>31889680</v>
      </c>
      <c r="C353" s="8">
        <v>11786153</v>
      </c>
      <c r="D353" s="8">
        <v>20103527</v>
      </c>
      <c r="E353" s="9">
        <f>nasdaq_aapl_short_volume[[#This Row],[total_short]]/nasdaq_aapl_short_volume[[#This Row],[total_reported]]</f>
        <v>0.36959144776617386</v>
      </c>
      <c r="F353" s="9">
        <f>nasdaq_aapl_short_volume[[#This Row],[total_long]]/nasdaq_aapl_short_volume[[#This Row],[total_reported]]</f>
        <v>0.63040855223382608</v>
      </c>
      <c r="G353" s="8">
        <v>8000598</v>
      </c>
      <c r="H353" s="9">
        <f>nasdaq_aapl_short_volume[[#This Row],[Off-Exchange]]/nasdaq_aapl_short_volume[[#This Row],[total_reported]]</f>
        <v>0.25088360874113508</v>
      </c>
      <c r="I353" s="8">
        <v>82513</v>
      </c>
      <c r="J353" t="s">
        <v>16</v>
      </c>
      <c r="K353" t="s">
        <v>16</v>
      </c>
      <c r="L353" t="s">
        <v>16</v>
      </c>
      <c r="M353" t="s">
        <v>16</v>
      </c>
      <c r="N353" s="8">
        <v>61374</v>
      </c>
      <c r="O353" s="8">
        <v>54778</v>
      </c>
      <c r="P353" s="8">
        <v>1581968</v>
      </c>
      <c r="Q353" s="8">
        <v>1886419</v>
      </c>
      <c r="R353" s="8">
        <v>30245</v>
      </c>
      <c r="S353" s="8">
        <v>64258</v>
      </c>
      <c r="T353" s="8">
        <v>24000</v>
      </c>
    </row>
    <row r="354" spans="1:20">
      <c r="A354" s="1">
        <v>45224</v>
      </c>
      <c r="B354" s="8">
        <v>23570605</v>
      </c>
      <c r="C354" s="8">
        <v>10273659</v>
      </c>
      <c r="D354" s="8">
        <v>13296946</v>
      </c>
      <c r="E354" s="9">
        <f>nasdaq_aapl_short_volume[[#This Row],[total_short]]/nasdaq_aapl_short_volume[[#This Row],[total_reported]]</f>
        <v>0.4358674289438052</v>
      </c>
      <c r="F354" s="9">
        <f>nasdaq_aapl_short_volume[[#This Row],[total_long]]/nasdaq_aapl_short_volume[[#This Row],[total_reported]]</f>
        <v>0.56413257105619474</v>
      </c>
      <c r="G354" s="8">
        <v>6985071</v>
      </c>
      <c r="H354" s="9">
        <f>nasdaq_aapl_short_volume[[#This Row],[Off-Exchange]]/nasdaq_aapl_short_volume[[#This Row],[total_reported]]</f>
        <v>0.29634669962862642</v>
      </c>
      <c r="I354" s="8">
        <v>39834</v>
      </c>
      <c r="J354" t="s">
        <v>16</v>
      </c>
      <c r="K354" t="s">
        <v>16</v>
      </c>
      <c r="L354" t="s">
        <v>16</v>
      </c>
      <c r="M354" t="s">
        <v>16</v>
      </c>
      <c r="N354" s="8">
        <v>56697</v>
      </c>
      <c r="O354" s="8">
        <v>88509</v>
      </c>
      <c r="P354" s="8">
        <v>1256334</v>
      </c>
      <c r="Q354" s="8">
        <v>1706956</v>
      </c>
      <c r="R354" s="8">
        <v>45124</v>
      </c>
      <c r="S354" s="8">
        <v>73978</v>
      </c>
      <c r="T354" s="8">
        <v>21156</v>
      </c>
    </row>
    <row r="355" spans="1:20">
      <c r="A355" s="1">
        <v>45223</v>
      </c>
      <c r="B355" s="8">
        <v>21050244</v>
      </c>
      <c r="C355" s="8">
        <v>9143723</v>
      </c>
      <c r="D355" s="8">
        <v>11906521</v>
      </c>
      <c r="E355" s="9">
        <f>nasdaq_aapl_short_volume[[#This Row],[total_short]]/nasdaq_aapl_short_volume[[#This Row],[total_reported]]</f>
        <v>0.4343761050940787</v>
      </c>
      <c r="F355" s="9">
        <f>nasdaq_aapl_short_volume[[#This Row],[total_long]]/nasdaq_aapl_short_volume[[#This Row],[total_reported]]</f>
        <v>0.56562389490592124</v>
      </c>
      <c r="G355" s="8">
        <v>7110924</v>
      </c>
      <c r="H355" s="9">
        <f>nasdaq_aapl_short_volume[[#This Row],[Off-Exchange]]/nasdaq_aapl_short_volume[[#This Row],[total_reported]]</f>
        <v>0.33780720071463305</v>
      </c>
      <c r="I355" s="8">
        <v>61599</v>
      </c>
      <c r="J355" t="s">
        <v>16</v>
      </c>
      <c r="K355" t="s">
        <v>16</v>
      </c>
      <c r="L355" t="s">
        <v>16</v>
      </c>
      <c r="M355" t="s">
        <v>16</v>
      </c>
      <c r="N355" s="8">
        <v>48271</v>
      </c>
      <c r="O355" s="8">
        <v>16135</v>
      </c>
      <c r="P355" s="8">
        <v>864898</v>
      </c>
      <c r="Q355" s="8">
        <v>974067</v>
      </c>
      <c r="R355" s="8">
        <v>35669</v>
      </c>
      <c r="S355" s="8">
        <v>19268</v>
      </c>
      <c r="T355" s="8">
        <v>12892</v>
      </c>
    </row>
    <row r="356" spans="1:20">
      <c r="A356" s="1">
        <v>45222</v>
      </c>
      <c r="B356" s="8">
        <v>26367133</v>
      </c>
      <c r="C356" s="8">
        <v>11610342</v>
      </c>
      <c r="D356" s="8">
        <v>14756791</v>
      </c>
      <c r="E356" s="9">
        <f>nasdaq_aapl_short_volume[[#This Row],[total_short]]/nasdaq_aapl_short_volume[[#This Row],[total_reported]]</f>
        <v>0.44033388082048969</v>
      </c>
      <c r="F356" s="9">
        <f>nasdaq_aapl_short_volume[[#This Row],[total_long]]/nasdaq_aapl_short_volume[[#This Row],[total_reported]]</f>
        <v>0.55966611917951037</v>
      </c>
      <c r="G356" s="8">
        <v>8922388</v>
      </c>
      <c r="H356" s="9">
        <f>nasdaq_aapl_short_volume[[#This Row],[Off-Exchange]]/nasdaq_aapl_short_volume[[#This Row],[total_reported]]</f>
        <v>0.33839052581105422</v>
      </c>
      <c r="I356" s="8">
        <v>75128</v>
      </c>
      <c r="J356" t="s">
        <v>16</v>
      </c>
      <c r="K356" t="s">
        <v>16</v>
      </c>
      <c r="L356" t="s">
        <v>16</v>
      </c>
      <c r="M356" t="s">
        <v>16</v>
      </c>
      <c r="N356" s="8">
        <v>88876</v>
      </c>
      <c r="O356" s="8">
        <v>43330</v>
      </c>
      <c r="P356" s="8">
        <v>974334</v>
      </c>
      <c r="Q356" s="8">
        <v>1444359</v>
      </c>
      <c r="R356" s="8">
        <v>7950</v>
      </c>
      <c r="S356" s="8">
        <v>36203</v>
      </c>
      <c r="T356" s="8">
        <v>17774</v>
      </c>
    </row>
    <row r="357" spans="1:20">
      <c r="A357" s="1">
        <v>45219</v>
      </c>
      <c r="B357" s="8">
        <v>27760850</v>
      </c>
      <c r="C357" s="8">
        <v>12592760</v>
      </c>
      <c r="D357" s="8">
        <v>15168090</v>
      </c>
      <c r="E357" s="9">
        <f>nasdaq_aapl_short_volume[[#This Row],[total_short]]/nasdaq_aapl_short_volume[[#This Row],[total_reported]]</f>
        <v>0.45361579346453729</v>
      </c>
      <c r="F357" s="9">
        <f>nasdaq_aapl_short_volume[[#This Row],[total_long]]/nasdaq_aapl_short_volume[[#This Row],[total_reported]]</f>
        <v>0.54638420653546271</v>
      </c>
      <c r="G357" s="8">
        <v>10133721</v>
      </c>
      <c r="H357" s="9">
        <f>nasdaq_aapl_short_volume[[#This Row],[Off-Exchange]]/nasdaq_aapl_short_volume[[#This Row],[total_reported]]</f>
        <v>0.36503640918775904</v>
      </c>
      <c r="I357" s="8">
        <v>85075</v>
      </c>
      <c r="J357" t="s">
        <v>16</v>
      </c>
      <c r="K357" t="s">
        <v>16</v>
      </c>
      <c r="L357" t="s">
        <v>16</v>
      </c>
      <c r="M357" t="s">
        <v>16</v>
      </c>
      <c r="N357" s="8">
        <v>53262</v>
      </c>
      <c r="O357" s="8">
        <v>59736</v>
      </c>
      <c r="P357" s="8">
        <v>971682</v>
      </c>
      <c r="Q357" s="8">
        <v>1216916</v>
      </c>
      <c r="R357" s="8">
        <v>28011</v>
      </c>
      <c r="S357" s="8">
        <v>34405</v>
      </c>
      <c r="T357" s="8">
        <v>9952</v>
      </c>
    </row>
    <row r="358" spans="1:20">
      <c r="A358" s="1">
        <v>45218</v>
      </c>
      <c r="B358" s="8">
        <v>24597209</v>
      </c>
      <c r="C358" s="8">
        <v>12228269</v>
      </c>
      <c r="D358" s="8">
        <v>12368940</v>
      </c>
      <c r="E358" s="9">
        <f>nasdaq_aapl_short_volume[[#This Row],[total_short]]/nasdaq_aapl_short_volume[[#This Row],[total_reported]]</f>
        <v>0.49714050890895795</v>
      </c>
      <c r="F358" s="9">
        <f>nasdaq_aapl_short_volume[[#This Row],[total_long]]/nasdaq_aapl_short_volume[[#This Row],[total_reported]]</f>
        <v>0.50285949109104211</v>
      </c>
      <c r="G358" s="8">
        <v>8713306</v>
      </c>
      <c r="H358" s="9">
        <f>nasdaq_aapl_short_volume[[#This Row],[Off-Exchange]]/nasdaq_aapl_short_volume[[#This Row],[total_reported]]</f>
        <v>0.3542396212513379</v>
      </c>
      <c r="I358" s="8">
        <v>71784</v>
      </c>
      <c r="J358" t="s">
        <v>16</v>
      </c>
      <c r="K358" t="s">
        <v>16</v>
      </c>
      <c r="L358" t="s">
        <v>16</v>
      </c>
      <c r="M358" t="s">
        <v>16</v>
      </c>
      <c r="N358" s="8">
        <v>55973</v>
      </c>
      <c r="O358" s="8">
        <v>51899</v>
      </c>
      <c r="P358" s="8">
        <v>1243334</v>
      </c>
      <c r="Q358" s="8">
        <v>1956442</v>
      </c>
      <c r="R358" s="8">
        <v>38359</v>
      </c>
      <c r="S358" s="8">
        <v>64407</v>
      </c>
      <c r="T358" s="8">
        <v>32765</v>
      </c>
    </row>
    <row r="359" spans="1:20">
      <c r="A359" s="1">
        <v>45217</v>
      </c>
      <c r="B359" s="8">
        <v>25838278</v>
      </c>
      <c r="C359" s="8">
        <v>13242818</v>
      </c>
      <c r="D359" s="8">
        <v>12595460</v>
      </c>
      <c r="E359" s="9">
        <f>nasdaq_aapl_short_volume[[#This Row],[total_short]]/nasdaq_aapl_short_volume[[#This Row],[total_reported]]</f>
        <v>0.51252711190738021</v>
      </c>
      <c r="F359" s="9">
        <f>nasdaq_aapl_short_volume[[#This Row],[total_long]]/nasdaq_aapl_short_volume[[#This Row],[total_reported]]</f>
        <v>0.48747288809261979</v>
      </c>
      <c r="G359" s="8">
        <v>10214399</v>
      </c>
      <c r="H359" s="9">
        <f>nasdaq_aapl_short_volume[[#This Row],[Off-Exchange]]/nasdaq_aapl_short_volume[[#This Row],[total_reported]]</f>
        <v>0.39532042344307927</v>
      </c>
      <c r="I359" s="8">
        <v>46982</v>
      </c>
      <c r="J359" t="s">
        <v>16</v>
      </c>
      <c r="K359" t="s">
        <v>16</v>
      </c>
      <c r="L359" t="s">
        <v>16</v>
      </c>
      <c r="M359" t="s">
        <v>16</v>
      </c>
      <c r="N359" s="8">
        <v>61054</v>
      </c>
      <c r="O359" s="8">
        <v>30809</v>
      </c>
      <c r="P359" s="8">
        <v>1159533</v>
      </c>
      <c r="Q359" s="8">
        <v>1628907</v>
      </c>
      <c r="R359" s="8">
        <v>49368</v>
      </c>
      <c r="S359" s="8">
        <v>37325</v>
      </c>
      <c r="T359" s="8">
        <v>14441</v>
      </c>
    </row>
    <row r="360" spans="1:20">
      <c r="A360" s="1">
        <v>45216</v>
      </c>
      <c r="B360" s="8">
        <v>27739301</v>
      </c>
      <c r="C360" s="8">
        <v>15009410</v>
      </c>
      <c r="D360" s="8">
        <v>12729891</v>
      </c>
      <c r="E360" s="9">
        <f>nasdaq_aapl_short_volume[[#This Row],[total_short]]/nasdaq_aapl_short_volume[[#This Row],[total_reported]]</f>
        <v>0.54108825597299659</v>
      </c>
      <c r="F360" s="9">
        <f>nasdaq_aapl_short_volume[[#This Row],[total_long]]/nasdaq_aapl_short_volume[[#This Row],[total_reported]]</f>
        <v>0.45891174402700341</v>
      </c>
      <c r="G360" s="8">
        <v>11192964</v>
      </c>
      <c r="H360" s="9">
        <f>nasdaq_aapl_short_volume[[#This Row],[Off-Exchange]]/nasdaq_aapl_short_volume[[#This Row],[total_reported]]</f>
        <v>0.40350562546619323</v>
      </c>
      <c r="I360" s="8">
        <v>105629</v>
      </c>
      <c r="J360" t="s">
        <v>16</v>
      </c>
      <c r="K360" t="s">
        <v>16</v>
      </c>
      <c r="L360" t="s">
        <v>16</v>
      </c>
      <c r="M360" t="s">
        <v>16</v>
      </c>
      <c r="N360" s="8">
        <v>28842</v>
      </c>
      <c r="O360" s="8">
        <v>67897</v>
      </c>
      <c r="P360" s="8">
        <v>1427702</v>
      </c>
      <c r="Q360" s="8">
        <v>2080894</v>
      </c>
      <c r="R360" s="8">
        <v>13632</v>
      </c>
      <c r="S360" s="8">
        <v>78285</v>
      </c>
      <c r="T360" s="8">
        <v>13565</v>
      </c>
    </row>
    <row r="361" spans="1:20">
      <c r="A361" s="1">
        <v>45215</v>
      </c>
      <c r="B361" s="8">
        <v>26723222</v>
      </c>
      <c r="C361" s="8">
        <v>11611465</v>
      </c>
      <c r="D361" s="8">
        <v>15111757</v>
      </c>
      <c r="E361" s="9">
        <f>nasdaq_aapl_short_volume[[#This Row],[total_short]]/nasdaq_aapl_short_volume[[#This Row],[total_reported]]</f>
        <v>0.43450842117765592</v>
      </c>
      <c r="F361" s="9">
        <f>nasdaq_aapl_short_volume[[#This Row],[total_long]]/nasdaq_aapl_short_volume[[#This Row],[total_reported]]</f>
        <v>0.56549157882234413</v>
      </c>
      <c r="G361" s="8">
        <v>9519394</v>
      </c>
      <c r="H361" s="9">
        <f>nasdaq_aapl_short_volume[[#This Row],[Off-Exchange]]/nasdaq_aapl_short_volume[[#This Row],[total_reported]]</f>
        <v>0.35622179092027151</v>
      </c>
      <c r="I361" s="8">
        <v>54542</v>
      </c>
      <c r="J361" t="s">
        <v>16</v>
      </c>
      <c r="K361" t="s">
        <v>16</v>
      </c>
      <c r="L361" t="s">
        <v>16</v>
      </c>
      <c r="M361" t="s">
        <v>16</v>
      </c>
      <c r="N361" s="8">
        <v>23761</v>
      </c>
      <c r="O361" s="8">
        <v>24171</v>
      </c>
      <c r="P361" s="8">
        <v>818713</v>
      </c>
      <c r="Q361" s="8">
        <v>1119207</v>
      </c>
      <c r="R361" s="8">
        <v>15741</v>
      </c>
      <c r="S361" s="8">
        <v>28226</v>
      </c>
      <c r="T361" s="8">
        <v>7710</v>
      </c>
    </row>
    <row r="362" spans="1:20">
      <c r="A362" s="1">
        <v>45212</v>
      </c>
      <c r="B362" s="8">
        <v>24717784</v>
      </c>
      <c r="C362" s="8">
        <v>9695534</v>
      </c>
      <c r="D362" s="8">
        <v>15022250</v>
      </c>
      <c r="E362" s="9">
        <f>nasdaq_aapl_short_volume[[#This Row],[total_short]]/nasdaq_aapl_short_volume[[#This Row],[total_reported]]</f>
        <v>0.39224932137929519</v>
      </c>
      <c r="F362" s="9">
        <f>nasdaq_aapl_short_volume[[#This Row],[total_long]]/nasdaq_aapl_short_volume[[#This Row],[total_reported]]</f>
        <v>0.60775067862070487</v>
      </c>
      <c r="G362" s="8">
        <v>7367203</v>
      </c>
      <c r="H362" s="9">
        <f>nasdaq_aapl_short_volume[[#This Row],[Off-Exchange]]/nasdaq_aapl_short_volume[[#This Row],[total_reported]]</f>
        <v>0.29805272996964455</v>
      </c>
      <c r="I362" s="8">
        <v>47256</v>
      </c>
      <c r="J362" t="s">
        <v>16</v>
      </c>
      <c r="K362" t="s">
        <v>16</v>
      </c>
      <c r="L362" t="s">
        <v>16</v>
      </c>
      <c r="M362" t="s">
        <v>16</v>
      </c>
      <c r="N362" s="8">
        <v>18692</v>
      </c>
      <c r="O362" s="8">
        <v>38554</v>
      </c>
      <c r="P362" s="8">
        <v>705937</v>
      </c>
      <c r="Q362" s="8">
        <v>1435365</v>
      </c>
      <c r="R362" s="8">
        <v>30894</v>
      </c>
      <c r="S362" s="8">
        <v>40630</v>
      </c>
      <c r="T362" s="8">
        <v>11003</v>
      </c>
    </row>
    <row r="363" spans="1:20">
      <c r="A363" s="1">
        <v>45211</v>
      </c>
      <c r="B363" s="8">
        <v>27811891</v>
      </c>
      <c r="C363" s="8">
        <v>11668471</v>
      </c>
      <c r="D363" s="8">
        <v>16143420</v>
      </c>
      <c r="E363" s="9">
        <f>nasdaq_aapl_short_volume[[#This Row],[total_short]]/nasdaq_aapl_short_volume[[#This Row],[total_reported]]</f>
        <v>0.41954971706166977</v>
      </c>
      <c r="F363" s="9">
        <f>nasdaq_aapl_short_volume[[#This Row],[total_long]]/nasdaq_aapl_short_volume[[#This Row],[total_reported]]</f>
        <v>0.58045028293833023</v>
      </c>
      <c r="G363" s="8">
        <v>8625125</v>
      </c>
      <c r="H363" s="9">
        <f>nasdaq_aapl_short_volume[[#This Row],[Off-Exchange]]/nasdaq_aapl_short_volume[[#This Row],[total_reported]]</f>
        <v>0.31012364459504033</v>
      </c>
      <c r="I363" s="8">
        <v>77982</v>
      </c>
      <c r="J363" t="s">
        <v>16</v>
      </c>
      <c r="K363" t="s">
        <v>16</v>
      </c>
      <c r="L363" t="s">
        <v>16</v>
      </c>
      <c r="M363" t="s">
        <v>16</v>
      </c>
      <c r="N363" s="8">
        <v>63628</v>
      </c>
      <c r="O363" s="8">
        <v>30501</v>
      </c>
      <c r="P363" s="8">
        <v>764911</v>
      </c>
      <c r="Q363" s="8">
        <v>2046187</v>
      </c>
      <c r="R363" s="8">
        <v>34707</v>
      </c>
      <c r="S363" s="8">
        <v>14215</v>
      </c>
      <c r="T363" s="8">
        <v>11215</v>
      </c>
    </row>
    <row r="364" spans="1:20">
      <c r="A364" s="1">
        <v>45210</v>
      </c>
      <c r="B364" s="8">
        <v>21780976</v>
      </c>
      <c r="C364" s="8">
        <v>9049973</v>
      </c>
      <c r="D364" s="8">
        <v>12731003</v>
      </c>
      <c r="E364" s="9">
        <f>nasdaq_aapl_short_volume[[#This Row],[total_short]]/nasdaq_aapl_short_volume[[#This Row],[total_reported]]</f>
        <v>0.41549896570291434</v>
      </c>
      <c r="F364" s="9">
        <f>nasdaq_aapl_short_volume[[#This Row],[total_long]]/nasdaq_aapl_short_volume[[#This Row],[total_reported]]</f>
        <v>0.58450103429708566</v>
      </c>
      <c r="G364" s="8">
        <v>7064388</v>
      </c>
      <c r="H364" s="9">
        <f>nasdaq_aapl_short_volume[[#This Row],[Off-Exchange]]/nasdaq_aapl_short_volume[[#This Row],[total_reported]]</f>
        <v>0.32433753198203791</v>
      </c>
      <c r="I364" s="8">
        <v>104510</v>
      </c>
      <c r="J364" t="s">
        <v>16</v>
      </c>
      <c r="K364" t="s">
        <v>16</v>
      </c>
      <c r="L364" t="s">
        <v>16</v>
      </c>
      <c r="M364" t="s">
        <v>16</v>
      </c>
      <c r="N364" s="8">
        <v>24860</v>
      </c>
      <c r="O364" s="8">
        <v>31405</v>
      </c>
      <c r="P364" s="8">
        <v>547243</v>
      </c>
      <c r="Q364" s="8">
        <v>1234291</v>
      </c>
      <c r="R364" s="8">
        <v>11726</v>
      </c>
      <c r="S364" s="8">
        <v>26056</v>
      </c>
      <c r="T364" s="8">
        <v>5494</v>
      </c>
    </row>
    <row r="365" spans="1:20">
      <c r="A365" s="1">
        <v>45209</v>
      </c>
      <c r="B365" s="8">
        <v>21646033</v>
      </c>
      <c r="C365" s="8">
        <v>8484435</v>
      </c>
      <c r="D365" s="8">
        <v>13161598</v>
      </c>
      <c r="E365" s="9">
        <f>nasdaq_aapl_short_volume[[#This Row],[total_short]]/nasdaq_aapl_short_volume[[#This Row],[total_reported]]</f>
        <v>0.39196258270510814</v>
      </c>
      <c r="F365" s="9">
        <f>nasdaq_aapl_short_volume[[#This Row],[total_long]]/nasdaq_aapl_short_volume[[#This Row],[total_reported]]</f>
        <v>0.60803741729489191</v>
      </c>
      <c r="G365" s="8">
        <v>6500486</v>
      </c>
      <c r="H365" s="9">
        <f>nasdaq_aapl_short_volume[[#This Row],[Off-Exchange]]/nasdaq_aapl_short_volume[[#This Row],[total_reported]]</f>
        <v>0.30030842140913305</v>
      </c>
      <c r="I365" s="8">
        <v>183251</v>
      </c>
      <c r="J365" t="s">
        <v>16</v>
      </c>
      <c r="K365" t="s">
        <v>16</v>
      </c>
      <c r="L365" t="s">
        <v>16</v>
      </c>
      <c r="M365" t="s">
        <v>16</v>
      </c>
      <c r="N365" s="8">
        <v>21136</v>
      </c>
      <c r="O365" s="8">
        <v>19784</v>
      </c>
      <c r="P365" s="8">
        <v>630873</v>
      </c>
      <c r="Q365" s="8">
        <v>1090201</v>
      </c>
      <c r="R365" s="8">
        <v>16665</v>
      </c>
      <c r="S365" s="8">
        <v>12267</v>
      </c>
      <c r="T365" s="8">
        <v>9772</v>
      </c>
    </row>
    <row r="366" spans="1:20">
      <c r="A366" s="1">
        <v>45208</v>
      </c>
      <c r="B366" s="8">
        <v>21492751</v>
      </c>
      <c r="C366" s="8">
        <v>9393922</v>
      </c>
      <c r="D366" s="8">
        <v>12098829</v>
      </c>
      <c r="E366" s="9">
        <f>nasdaq_aapl_short_volume[[#This Row],[total_short]]/nasdaq_aapl_short_volume[[#This Row],[total_reported]]</f>
        <v>0.43707396973053847</v>
      </c>
      <c r="F366" s="9">
        <f>nasdaq_aapl_short_volume[[#This Row],[total_long]]/nasdaq_aapl_short_volume[[#This Row],[total_reported]]</f>
        <v>0.56292603026946153</v>
      </c>
      <c r="G366" s="8">
        <v>7349219</v>
      </c>
      <c r="H366" s="9">
        <f>nasdaq_aapl_short_volume[[#This Row],[Off-Exchange]]/nasdaq_aapl_short_volume[[#This Row],[total_reported]]</f>
        <v>0.34193942878694311</v>
      </c>
      <c r="I366" s="8">
        <v>82754</v>
      </c>
      <c r="J366" t="s">
        <v>16</v>
      </c>
      <c r="K366" t="s">
        <v>16</v>
      </c>
      <c r="L366" t="s">
        <v>16</v>
      </c>
      <c r="M366" t="s">
        <v>16</v>
      </c>
      <c r="N366" s="8">
        <v>11397</v>
      </c>
      <c r="O366" s="8">
        <v>23624</v>
      </c>
      <c r="P366" s="8">
        <v>514413</v>
      </c>
      <c r="Q366" s="8">
        <v>1375778</v>
      </c>
      <c r="R366" s="8">
        <v>5103</v>
      </c>
      <c r="S366" s="8">
        <v>19990</v>
      </c>
      <c r="T366" s="8">
        <v>11644</v>
      </c>
    </row>
    <row r="367" spans="1:20">
      <c r="A367" s="1">
        <v>45205</v>
      </c>
      <c r="B367" s="8">
        <v>26911316</v>
      </c>
      <c r="C367" s="8">
        <v>12565703</v>
      </c>
      <c r="D367" s="8">
        <v>14345613</v>
      </c>
      <c r="E367" s="9">
        <f>nasdaq_aapl_short_volume[[#This Row],[total_short]]/nasdaq_aapl_short_volume[[#This Row],[total_reported]]</f>
        <v>0.46693008249763779</v>
      </c>
      <c r="F367" s="9">
        <f>nasdaq_aapl_short_volume[[#This Row],[total_long]]/nasdaq_aapl_short_volume[[#This Row],[total_reported]]</f>
        <v>0.53306991750236221</v>
      </c>
      <c r="G367" s="8">
        <v>9538625</v>
      </c>
      <c r="H367" s="9">
        <f>nasdaq_aapl_short_volume[[#This Row],[Off-Exchange]]/nasdaq_aapl_short_volume[[#This Row],[total_reported]]</f>
        <v>0.35444662015042294</v>
      </c>
      <c r="I367" s="8">
        <v>54396</v>
      </c>
      <c r="J367" t="s">
        <v>16</v>
      </c>
      <c r="K367" t="s">
        <v>16</v>
      </c>
      <c r="L367" t="s">
        <v>16</v>
      </c>
      <c r="M367" t="s">
        <v>16</v>
      </c>
      <c r="N367" s="8">
        <v>63041</v>
      </c>
      <c r="O367" s="8">
        <v>32933</v>
      </c>
      <c r="P367" s="8">
        <v>949603</v>
      </c>
      <c r="Q367" s="8">
        <v>1865400</v>
      </c>
      <c r="R367" s="8">
        <v>19261</v>
      </c>
      <c r="S367" s="8">
        <v>21218</v>
      </c>
      <c r="T367" s="8">
        <v>21226</v>
      </c>
    </row>
    <row r="368" spans="1:20">
      <c r="A368" s="1">
        <v>45204</v>
      </c>
      <c r="B368" s="8">
        <v>24880885</v>
      </c>
      <c r="C368" s="8">
        <v>11168714</v>
      </c>
      <c r="D368" s="8">
        <v>13712171</v>
      </c>
      <c r="E368" s="9">
        <f>nasdaq_aapl_short_volume[[#This Row],[total_short]]/nasdaq_aapl_short_volume[[#This Row],[total_reported]]</f>
        <v>0.44888732856568409</v>
      </c>
      <c r="F368" s="9">
        <f>nasdaq_aapl_short_volume[[#This Row],[total_long]]/nasdaq_aapl_short_volume[[#This Row],[total_reported]]</f>
        <v>0.55111267143431597</v>
      </c>
      <c r="G368" s="8">
        <v>8326340</v>
      </c>
      <c r="H368" s="9">
        <f>nasdaq_aapl_short_volume[[#This Row],[Off-Exchange]]/nasdaq_aapl_short_volume[[#This Row],[total_reported]]</f>
        <v>0.33464806416652781</v>
      </c>
      <c r="I368" s="8">
        <v>55828</v>
      </c>
      <c r="J368" t="s">
        <v>16</v>
      </c>
      <c r="K368" t="s">
        <v>16</v>
      </c>
      <c r="L368" t="s">
        <v>16</v>
      </c>
      <c r="M368" t="s">
        <v>16</v>
      </c>
      <c r="N368" s="8">
        <v>50110</v>
      </c>
      <c r="O368" s="8">
        <v>35912</v>
      </c>
      <c r="P368" s="8">
        <v>862317</v>
      </c>
      <c r="Q368" s="8">
        <v>1679951</v>
      </c>
      <c r="R368" s="8">
        <v>59096</v>
      </c>
      <c r="S368" s="8">
        <v>89978</v>
      </c>
      <c r="T368" s="8">
        <v>9182</v>
      </c>
    </row>
    <row r="369" spans="1:20">
      <c r="A369" s="1">
        <v>45203</v>
      </c>
      <c r="B369" s="8">
        <v>26665608</v>
      </c>
      <c r="C369" s="8">
        <v>11856018</v>
      </c>
      <c r="D369" s="8">
        <v>14809590</v>
      </c>
      <c r="E369" s="9">
        <f>nasdaq_aapl_short_volume[[#This Row],[total_short]]/nasdaq_aapl_short_volume[[#This Row],[total_reported]]</f>
        <v>0.44461832634755599</v>
      </c>
      <c r="F369" s="9">
        <f>nasdaq_aapl_short_volume[[#This Row],[total_long]]/nasdaq_aapl_short_volume[[#This Row],[total_reported]]</f>
        <v>0.55538167365244395</v>
      </c>
      <c r="G369" s="8">
        <v>9127583</v>
      </c>
      <c r="H369" s="9">
        <f>nasdaq_aapl_short_volume[[#This Row],[Off-Exchange]]/nasdaq_aapl_short_volume[[#This Row],[total_reported]]</f>
        <v>0.3422979517286836</v>
      </c>
      <c r="I369" s="8">
        <v>51442</v>
      </c>
      <c r="J369" t="s">
        <v>16</v>
      </c>
      <c r="K369" t="s">
        <v>16</v>
      </c>
      <c r="L369" t="s">
        <v>16</v>
      </c>
      <c r="M369" t="s">
        <v>16</v>
      </c>
      <c r="N369" s="8">
        <v>31098</v>
      </c>
      <c r="O369" s="8">
        <v>20760</v>
      </c>
      <c r="P369" s="8">
        <v>879041</v>
      </c>
      <c r="Q369" s="8">
        <v>1680954</v>
      </c>
      <c r="R369" s="8">
        <v>37782</v>
      </c>
      <c r="S369" s="8">
        <v>13895</v>
      </c>
      <c r="T369" s="8">
        <v>13463</v>
      </c>
    </row>
    <row r="370" spans="1:20">
      <c r="A370" s="1">
        <v>45202</v>
      </c>
      <c r="B370" s="8">
        <v>24536928</v>
      </c>
      <c r="C370" s="8">
        <v>11659852</v>
      </c>
      <c r="D370" s="8">
        <v>12877076</v>
      </c>
      <c r="E370" s="9">
        <f>nasdaq_aapl_short_volume[[#This Row],[total_short]]/nasdaq_aapl_short_volume[[#This Row],[total_reported]]</f>
        <v>0.47519607996567459</v>
      </c>
      <c r="F370" s="9">
        <f>nasdaq_aapl_short_volume[[#This Row],[total_long]]/nasdaq_aapl_short_volume[[#This Row],[total_reported]]</f>
        <v>0.52480392003432541</v>
      </c>
      <c r="G370" s="8">
        <v>8486963</v>
      </c>
      <c r="H370" s="9">
        <f>nasdaq_aapl_short_volume[[#This Row],[Off-Exchange]]/nasdaq_aapl_short_volume[[#This Row],[total_reported]]</f>
        <v>0.34588531213035306</v>
      </c>
      <c r="I370" s="8">
        <v>78874</v>
      </c>
      <c r="J370" t="s">
        <v>16</v>
      </c>
      <c r="K370" t="s">
        <v>16</v>
      </c>
      <c r="L370" t="s">
        <v>16</v>
      </c>
      <c r="M370" t="s">
        <v>16</v>
      </c>
      <c r="N370" s="8">
        <v>60312</v>
      </c>
      <c r="O370" s="8">
        <v>67110</v>
      </c>
      <c r="P370" s="8">
        <v>1001710</v>
      </c>
      <c r="Q370" s="8">
        <v>1893245</v>
      </c>
      <c r="R370" s="8">
        <v>9188</v>
      </c>
      <c r="S370" s="8">
        <v>49759</v>
      </c>
      <c r="T370" s="8">
        <v>12691</v>
      </c>
    </row>
    <row r="371" spans="1:20">
      <c r="A371" s="1">
        <v>45201</v>
      </c>
      <c r="B371" s="8">
        <v>24745809</v>
      </c>
      <c r="C371" s="8">
        <v>10795811</v>
      </c>
      <c r="D371" s="8">
        <v>13949998</v>
      </c>
      <c r="E371" s="9">
        <f>nasdaq_aapl_short_volume[[#This Row],[total_short]]/nasdaq_aapl_short_volume[[#This Row],[total_reported]]</f>
        <v>0.4362682585968396</v>
      </c>
      <c r="F371" s="9">
        <f>nasdaq_aapl_short_volume[[#This Row],[total_long]]/nasdaq_aapl_short_volume[[#This Row],[total_reported]]</f>
        <v>0.5637317414031604</v>
      </c>
      <c r="G371" s="8">
        <v>8209335</v>
      </c>
      <c r="H371" s="9">
        <f>nasdaq_aapl_short_volume[[#This Row],[Off-Exchange]]/nasdaq_aapl_short_volume[[#This Row],[total_reported]]</f>
        <v>0.33174647876737429</v>
      </c>
      <c r="I371" s="8">
        <v>55909</v>
      </c>
      <c r="J371" t="s">
        <v>16</v>
      </c>
      <c r="K371" t="s">
        <v>16</v>
      </c>
      <c r="L371" t="s">
        <v>16</v>
      </c>
      <c r="M371" t="s">
        <v>16</v>
      </c>
      <c r="N371" s="8">
        <v>69982</v>
      </c>
      <c r="O371" s="8">
        <v>9293</v>
      </c>
      <c r="P371" s="8">
        <v>845662</v>
      </c>
      <c r="Q371" s="8">
        <v>1535414</v>
      </c>
      <c r="R371" s="8">
        <v>22806</v>
      </c>
      <c r="S371" s="8">
        <v>30148</v>
      </c>
      <c r="T371" s="8">
        <v>17262</v>
      </c>
    </row>
    <row r="372" spans="1:20">
      <c r="A372" s="1">
        <v>45198</v>
      </c>
      <c r="B372" s="8">
        <v>22809630</v>
      </c>
      <c r="C372" s="8">
        <v>9317843</v>
      </c>
      <c r="D372" s="8">
        <v>13491787</v>
      </c>
      <c r="E372" s="9">
        <f>nasdaq_aapl_short_volume[[#This Row],[total_short]]/nasdaq_aapl_short_volume[[#This Row],[total_reported]]</f>
        <v>0.40850478504035359</v>
      </c>
      <c r="F372" s="9">
        <f>nasdaq_aapl_short_volume[[#This Row],[total_long]]/nasdaq_aapl_short_volume[[#This Row],[total_reported]]</f>
        <v>0.59149521495964641</v>
      </c>
      <c r="G372" s="8">
        <v>6646492</v>
      </c>
      <c r="H372" s="9">
        <f>nasdaq_aapl_short_volume[[#This Row],[Off-Exchange]]/nasdaq_aapl_short_volume[[#This Row],[total_reported]]</f>
        <v>0.2913897331960229</v>
      </c>
      <c r="I372" s="8">
        <v>73828</v>
      </c>
      <c r="J372" t="s">
        <v>16</v>
      </c>
      <c r="K372" t="s">
        <v>16</v>
      </c>
      <c r="L372" t="s">
        <v>16</v>
      </c>
      <c r="M372" t="s">
        <v>16</v>
      </c>
      <c r="N372" s="8">
        <v>14052</v>
      </c>
      <c r="O372" s="8">
        <v>23927</v>
      </c>
      <c r="P372" s="8">
        <v>1276873</v>
      </c>
      <c r="Q372" s="8">
        <v>1239784</v>
      </c>
      <c r="R372" s="8">
        <v>5211</v>
      </c>
      <c r="S372" s="8">
        <v>32206</v>
      </c>
      <c r="T372" s="8">
        <v>5470</v>
      </c>
    </row>
    <row r="373" spans="1:20">
      <c r="A373" s="1">
        <v>45197</v>
      </c>
      <c r="B373" s="8">
        <v>28987310</v>
      </c>
      <c r="C373" s="8">
        <v>10945128</v>
      </c>
      <c r="D373" s="8">
        <v>18042182</v>
      </c>
      <c r="E373" s="9">
        <f>nasdaq_aapl_short_volume[[#This Row],[total_short]]/nasdaq_aapl_short_volume[[#This Row],[total_reported]]</f>
        <v>0.37758343219843443</v>
      </c>
      <c r="F373" s="9">
        <f>nasdaq_aapl_short_volume[[#This Row],[total_long]]/nasdaq_aapl_short_volume[[#This Row],[total_reported]]</f>
        <v>0.62241656780156562</v>
      </c>
      <c r="G373" s="8">
        <v>8373319</v>
      </c>
      <c r="H373" s="9">
        <f>nasdaq_aapl_short_volume[[#This Row],[Off-Exchange]]/nasdaq_aapl_short_volume[[#This Row],[total_reported]]</f>
        <v>0.28886153975653484</v>
      </c>
      <c r="I373" s="8">
        <v>62079</v>
      </c>
      <c r="J373" t="s">
        <v>16</v>
      </c>
      <c r="K373" t="s">
        <v>16</v>
      </c>
      <c r="L373" t="s">
        <v>16</v>
      </c>
      <c r="M373" t="s">
        <v>16</v>
      </c>
      <c r="N373" s="8">
        <v>58662</v>
      </c>
      <c r="O373" s="8">
        <v>135617</v>
      </c>
      <c r="P373" s="8">
        <v>916857</v>
      </c>
      <c r="Q373" s="8">
        <v>1334373</v>
      </c>
      <c r="R373" s="8">
        <v>19053</v>
      </c>
      <c r="S373" s="8">
        <v>34928</v>
      </c>
      <c r="T373" s="8">
        <v>10240</v>
      </c>
    </row>
    <row r="374" spans="1:20">
      <c r="A374" s="1">
        <v>45196</v>
      </c>
      <c r="B374" s="8">
        <v>32661315</v>
      </c>
      <c r="C374" s="8">
        <v>12336521</v>
      </c>
      <c r="D374" s="8">
        <v>20324794</v>
      </c>
      <c r="E374" s="9">
        <f>nasdaq_aapl_short_volume[[#This Row],[total_short]]/nasdaq_aapl_short_volume[[#This Row],[total_reported]]</f>
        <v>0.37771048103850074</v>
      </c>
      <c r="F374" s="9">
        <f>nasdaq_aapl_short_volume[[#This Row],[total_long]]/nasdaq_aapl_short_volume[[#This Row],[total_reported]]</f>
        <v>0.6222895189614992</v>
      </c>
      <c r="G374" s="8">
        <v>9646669</v>
      </c>
      <c r="H374" s="9">
        <f>nasdaq_aapl_short_volume[[#This Row],[Off-Exchange]]/nasdaq_aapl_short_volume[[#This Row],[total_reported]]</f>
        <v>0.29535458079382293</v>
      </c>
      <c r="I374" s="8">
        <v>59095</v>
      </c>
      <c r="J374" t="s">
        <v>16</v>
      </c>
      <c r="K374" t="s">
        <v>16</v>
      </c>
      <c r="L374" t="s">
        <v>16</v>
      </c>
      <c r="M374" t="s">
        <v>16</v>
      </c>
      <c r="N374" s="8">
        <v>29642</v>
      </c>
      <c r="O374" s="8">
        <v>61106</v>
      </c>
      <c r="P374" s="8">
        <v>1091771</v>
      </c>
      <c r="Q374" s="8">
        <v>1364955</v>
      </c>
      <c r="R374" s="8">
        <v>18587</v>
      </c>
      <c r="S374" s="8">
        <v>55018</v>
      </c>
      <c r="T374" s="8">
        <v>9678</v>
      </c>
    </row>
    <row r="375" spans="1:20">
      <c r="A375" s="1">
        <v>45195</v>
      </c>
      <c r="B375" s="8">
        <v>32281705</v>
      </c>
      <c r="C375" s="8">
        <v>13598034</v>
      </c>
      <c r="D375" s="8">
        <v>18683671</v>
      </c>
      <c r="E375" s="9">
        <f>nasdaq_aapl_short_volume[[#This Row],[total_short]]/nasdaq_aapl_short_volume[[#This Row],[total_reported]]</f>
        <v>0.42123035322948399</v>
      </c>
      <c r="F375" s="9">
        <f>nasdaq_aapl_short_volume[[#This Row],[total_long]]/nasdaq_aapl_short_volume[[#This Row],[total_reported]]</f>
        <v>0.57876964677051601</v>
      </c>
      <c r="G375" s="8">
        <v>10643702</v>
      </c>
      <c r="H375" s="9">
        <f>nasdaq_aapl_short_volume[[#This Row],[Off-Exchange]]/nasdaq_aapl_short_volume[[#This Row],[total_reported]]</f>
        <v>0.32971313008405223</v>
      </c>
      <c r="I375" s="8">
        <v>77903</v>
      </c>
      <c r="J375" t="s">
        <v>16</v>
      </c>
      <c r="K375" t="s">
        <v>16</v>
      </c>
      <c r="L375" t="s">
        <v>16</v>
      </c>
      <c r="M375" t="s">
        <v>16</v>
      </c>
      <c r="N375" s="8">
        <v>53412</v>
      </c>
      <c r="O375" s="8">
        <v>92942</v>
      </c>
      <c r="P375" s="8">
        <v>839563</v>
      </c>
      <c r="Q375" s="8">
        <v>1761665</v>
      </c>
      <c r="R375" s="8">
        <v>78074</v>
      </c>
      <c r="S375" s="8">
        <v>42753</v>
      </c>
      <c r="T375" s="8">
        <v>8020</v>
      </c>
    </row>
    <row r="376" spans="1:20">
      <c r="A376" s="1">
        <v>45194</v>
      </c>
      <c r="B376" s="8">
        <v>24510668</v>
      </c>
      <c r="C376" s="8">
        <v>12387400</v>
      </c>
      <c r="D376" s="8">
        <v>12123268</v>
      </c>
      <c r="E376" s="9">
        <f>nasdaq_aapl_short_volume[[#This Row],[total_short]]/nasdaq_aapl_short_volume[[#This Row],[total_reported]]</f>
        <v>0.50538810284566704</v>
      </c>
      <c r="F376" s="9">
        <f>nasdaq_aapl_short_volume[[#This Row],[total_long]]/nasdaq_aapl_short_volume[[#This Row],[total_reported]]</f>
        <v>0.49461189715433296</v>
      </c>
      <c r="G376" s="8">
        <v>9981388</v>
      </c>
      <c r="H376" s="9">
        <f>nasdaq_aapl_short_volume[[#This Row],[Off-Exchange]]/nasdaq_aapl_short_volume[[#This Row],[total_reported]]</f>
        <v>0.40722627388205007</v>
      </c>
      <c r="I376" s="8">
        <v>52041</v>
      </c>
      <c r="J376" t="s">
        <v>16</v>
      </c>
      <c r="K376" t="s">
        <v>16</v>
      </c>
      <c r="L376" t="s">
        <v>16</v>
      </c>
      <c r="M376" t="s">
        <v>16</v>
      </c>
      <c r="N376" s="8">
        <v>38193</v>
      </c>
      <c r="O376" s="8">
        <v>40756</v>
      </c>
      <c r="P376" s="8">
        <v>854100</v>
      </c>
      <c r="Q376" s="8">
        <v>1304561</v>
      </c>
      <c r="R376" s="8">
        <v>18456</v>
      </c>
      <c r="S376" s="8">
        <v>75862</v>
      </c>
      <c r="T376" s="8">
        <v>22043</v>
      </c>
    </row>
    <row r="377" spans="1:20">
      <c r="A377" s="1">
        <v>45191</v>
      </c>
      <c r="B377" s="8">
        <v>29374732</v>
      </c>
      <c r="C377" s="8">
        <v>13264081</v>
      </c>
      <c r="D377" s="8">
        <v>16110651</v>
      </c>
      <c r="E377" s="9">
        <f>nasdaq_aapl_short_volume[[#This Row],[total_short]]/nasdaq_aapl_short_volume[[#This Row],[total_reported]]</f>
        <v>0.45154730262730569</v>
      </c>
      <c r="F377" s="9">
        <f>nasdaq_aapl_short_volume[[#This Row],[total_long]]/nasdaq_aapl_short_volume[[#This Row],[total_reported]]</f>
        <v>0.54845269737269431</v>
      </c>
      <c r="G377" s="8">
        <v>10437199</v>
      </c>
      <c r="H377" s="9">
        <f>nasdaq_aapl_short_volume[[#This Row],[Off-Exchange]]/nasdaq_aapl_short_volume[[#This Row],[total_reported]]</f>
        <v>0.35531214378398412</v>
      </c>
      <c r="I377" s="8">
        <v>67455</v>
      </c>
      <c r="J377" t="s">
        <v>16</v>
      </c>
      <c r="K377" t="s">
        <v>16</v>
      </c>
      <c r="L377" t="s">
        <v>16</v>
      </c>
      <c r="M377" t="s">
        <v>16</v>
      </c>
      <c r="N377" s="8">
        <v>29191</v>
      </c>
      <c r="O377" s="8">
        <v>134227</v>
      </c>
      <c r="P377" s="8">
        <v>1102592</v>
      </c>
      <c r="Q377" s="8">
        <v>1384194</v>
      </c>
      <c r="R377" s="8">
        <v>42005</v>
      </c>
      <c r="S377" s="8">
        <v>57640</v>
      </c>
      <c r="T377" s="8">
        <v>9578</v>
      </c>
    </row>
    <row r="378" spans="1:20">
      <c r="A378" s="1">
        <v>45190</v>
      </c>
      <c r="B378" s="8">
        <v>31952071</v>
      </c>
      <c r="C378" s="8">
        <v>12552075</v>
      </c>
      <c r="D378" s="8">
        <v>19399996</v>
      </c>
      <c r="E378" s="9">
        <f>nasdaq_aapl_short_volume[[#This Row],[total_short]]/nasdaq_aapl_short_volume[[#This Row],[total_reported]]</f>
        <v>0.39284073323447483</v>
      </c>
      <c r="F378" s="9">
        <f>nasdaq_aapl_short_volume[[#This Row],[total_long]]/nasdaq_aapl_short_volume[[#This Row],[total_reported]]</f>
        <v>0.60715926676552512</v>
      </c>
      <c r="G378" s="8">
        <v>10317992</v>
      </c>
      <c r="H378" s="9">
        <f>nasdaq_aapl_short_volume[[#This Row],[Off-Exchange]]/nasdaq_aapl_short_volume[[#This Row],[total_reported]]</f>
        <v>0.32292091489155744</v>
      </c>
      <c r="I378" s="8">
        <v>80302</v>
      </c>
      <c r="J378" t="s">
        <v>16</v>
      </c>
      <c r="K378" t="s">
        <v>16</v>
      </c>
      <c r="L378" t="s">
        <v>16</v>
      </c>
      <c r="M378" t="s">
        <v>16</v>
      </c>
      <c r="N378" s="8">
        <v>53214</v>
      </c>
      <c r="O378" s="8">
        <v>63738</v>
      </c>
      <c r="P378" s="8">
        <v>728007</v>
      </c>
      <c r="Q378" s="8">
        <v>1228887</v>
      </c>
      <c r="R378" s="8">
        <v>26715</v>
      </c>
      <c r="S378" s="8">
        <v>49860</v>
      </c>
      <c r="T378" s="8">
        <v>3360</v>
      </c>
    </row>
    <row r="379" spans="1:20">
      <c r="A379" s="1">
        <v>45189</v>
      </c>
      <c r="B379" s="8">
        <v>30016205</v>
      </c>
      <c r="C379" s="8">
        <v>12910103</v>
      </c>
      <c r="D379" s="8">
        <v>17106102</v>
      </c>
      <c r="E379" s="9">
        <f>nasdaq_aapl_short_volume[[#This Row],[total_short]]/nasdaq_aapl_short_volume[[#This Row],[total_reported]]</f>
        <v>0.43010443858575725</v>
      </c>
      <c r="F379" s="9">
        <f>nasdaq_aapl_short_volume[[#This Row],[total_long]]/nasdaq_aapl_short_volume[[#This Row],[total_reported]]</f>
        <v>0.56989556141424269</v>
      </c>
      <c r="G379" s="8">
        <v>10516322</v>
      </c>
      <c r="H379" s="9">
        <f>nasdaq_aapl_short_volume[[#This Row],[Off-Exchange]]/nasdaq_aapl_short_volume[[#This Row],[total_reported]]</f>
        <v>0.35035481667319368</v>
      </c>
      <c r="I379" s="8">
        <v>109868</v>
      </c>
      <c r="J379" t="s">
        <v>16</v>
      </c>
      <c r="K379" t="s">
        <v>16</v>
      </c>
      <c r="L379" t="s">
        <v>16</v>
      </c>
      <c r="M379" t="s">
        <v>16</v>
      </c>
      <c r="N379" s="8">
        <v>45939</v>
      </c>
      <c r="O379" s="8">
        <v>97787</v>
      </c>
      <c r="P379" s="8">
        <v>904959</v>
      </c>
      <c r="Q379" s="8">
        <v>1156617</v>
      </c>
      <c r="R379" s="8">
        <v>21518</v>
      </c>
      <c r="S379" s="8">
        <v>52717</v>
      </c>
      <c r="T379" s="8">
        <v>4376</v>
      </c>
    </row>
    <row r="380" spans="1:20">
      <c r="A380" s="1">
        <v>45188</v>
      </c>
      <c r="B380" s="8">
        <v>27811299</v>
      </c>
      <c r="C380" s="8">
        <v>12816180</v>
      </c>
      <c r="D380" s="8">
        <v>14995119</v>
      </c>
      <c r="E380" s="9">
        <f>nasdaq_aapl_short_volume[[#This Row],[total_short]]/nasdaq_aapl_short_volume[[#This Row],[total_reported]]</f>
        <v>0.46082637132483456</v>
      </c>
      <c r="F380" s="9">
        <f>nasdaq_aapl_short_volume[[#This Row],[total_long]]/nasdaq_aapl_short_volume[[#This Row],[total_reported]]</f>
        <v>0.53917362867516549</v>
      </c>
      <c r="G380" s="8">
        <v>10443212</v>
      </c>
      <c r="H380" s="9">
        <f>nasdaq_aapl_short_volume[[#This Row],[Off-Exchange]]/nasdaq_aapl_short_volume[[#This Row],[total_reported]]</f>
        <v>0.37550248911422657</v>
      </c>
      <c r="I380" s="8">
        <v>56683</v>
      </c>
      <c r="J380" t="s">
        <v>16</v>
      </c>
      <c r="K380" t="s">
        <v>16</v>
      </c>
      <c r="L380" t="s">
        <v>16</v>
      </c>
      <c r="M380" t="s">
        <v>16</v>
      </c>
      <c r="N380" s="8">
        <v>29401</v>
      </c>
      <c r="O380" s="8">
        <v>35618</v>
      </c>
      <c r="P380" s="8">
        <v>704150</v>
      </c>
      <c r="Q380" s="8">
        <v>1502148</v>
      </c>
      <c r="R380" s="8">
        <v>4177</v>
      </c>
      <c r="S380" s="8">
        <v>34680</v>
      </c>
      <c r="T380" s="8">
        <v>6111</v>
      </c>
    </row>
    <row r="381" spans="1:20">
      <c r="A381" s="1">
        <v>45187</v>
      </c>
      <c r="B381" s="8">
        <v>36394079</v>
      </c>
      <c r="C381" s="8">
        <v>15964607</v>
      </c>
      <c r="D381" s="8">
        <v>20429472</v>
      </c>
      <c r="E381" s="9">
        <f>nasdaq_aapl_short_volume[[#This Row],[total_short]]/nasdaq_aapl_short_volume[[#This Row],[total_reported]]</f>
        <v>0.43865945886417401</v>
      </c>
      <c r="F381" s="9">
        <f>nasdaq_aapl_short_volume[[#This Row],[total_long]]/nasdaq_aapl_short_volume[[#This Row],[total_reported]]</f>
        <v>0.56134054113582599</v>
      </c>
      <c r="G381" s="8">
        <v>13063258</v>
      </c>
      <c r="H381" s="9">
        <f>nasdaq_aapl_short_volume[[#This Row],[Off-Exchange]]/nasdaq_aapl_short_volume[[#This Row],[total_reported]]</f>
        <v>0.35893910105542171</v>
      </c>
      <c r="I381" s="8">
        <v>135917</v>
      </c>
      <c r="J381" t="s">
        <v>16</v>
      </c>
      <c r="K381" t="s">
        <v>16</v>
      </c>
      <c r="L381" t="s">
        <v>16</v>
      </c>
      <c r="M381" t="s">
        <v>16</v>
      </c>
      <c r="N381" s="8">
        <v>64654</v>
      </c>
      <c r="O381" s="8">
        <v>89260</v>
      </c>
      <c r="P381" s="8">
        <v>802224</v>
      </c>
      <c r="Q381" s="8">
        <v>1759801</v>
      </c>
      <c r="R381" s="8">
        <v>13007</v>
      </c>
      <c r="S381" s="8">
        <v>26130</v>
      </c>
      <c r="T381" s="8">
        <v>10356</v>
      </c>
    </row>
    <row r="382" spans="1:20">
      <c r="A382" s="1">
        <v>45184</v>
      </c>
      <c r="B382" s="8">
        <v>35646488</v>
      </c>
      <c r="C382" s="8">
        <v>17095347</v>
      </c>
      <c r="D382" s="8">
        <v>18551141</v>
      </c>
      <c r="E382" s="9">
        <f>nasdaq_aapl_short_volume[[#This Row],[total_short]]/nasdaq_aapl_short_volume[[#This Row],[total_reported]]</f>
        <v>0.47958012020707341</v>
      </c>
      <c r="F382" s="9">
        <f>nasdaq_aapl_short_volume[[#This Row],[total_long]]/nasdaq_aapl_short_volume[[#This Row],[total_reported]]</f>
        <v>0.52041987979292659</v>
      </c>
      <c r="G382" s="8">
        <v>13079826</v>
      </c>
      <c r="H382" s="9">
        <f>nasdaq_aapl_short_volume[[#This Row],[Off-Exchange]]/nasdaq_aapl_short_volume[[#This Row],[total_reported]]</f>
        <v>0.36693168763217293</v>
      </c>
      <c r="I382" s="8">
        <v>98190</v>
      </c>
      <c r="J382" t="s">
        <v>16</v>
      </c>
      <c r="K382" t="s">
        <v>16</v>
      </c>
      <c r="L382" t="s">
        <v>16</v>
      </c>
      <c r="M382" t="s">
        <v>16</v>
      </c>
      <c r="N382" s="8">
        <v>283722</v>
      </c>
      <c r="O382" s="8">
        <v>132686</v>
      </c>
      <c r="P382" s="8">
        <v>1083994</v>
      </c>
      <c r="Q382" s="8">
        <v>2316060</v>
      </c>
      <c r="R382" s="8">
        <v>47194</v>
      </c>
      <c r="S382" s="8">
        <v>41287</v>
      </c>
      <c r="T382" s="8">
        <v>12388</v>
      </c>
    </row>
    <row r="383" spans="1:20">
      <c r="A383" s="1">
        <v>45183</v>
      </c>
      <c r="B383" s="8">
        <v>32320973</v>
      </c>
      <c r="C383" s="8">
        <v>13515649</v>
      </c>
      <c r="D383" s="8">
        <v>18805324</v>
      </c>
      <c r="E383" s="9">
        <f>nasdaq_aapl_short_volume[[#This Row],[total_short]]/nasdaq_aapl_short_volume[[#This Row],[total_reported]]</f>
        <v>0.4181696200791975</v>
      </c>
      <c r="F383" s="9">
        <f>nasdaq_aapl_short_volume[[#This Row],[total_long]]/nasdaq_aapl_short_volume[[#This Row],[total_reported]]</f>
        <v>0.58183037992080255</v>
      </c>
      <c r="G383" s="8">
        <v>10944123</v>
      </c>
      <c r="H383" s="9">
        <f>nasdaq_aapl_short_volume[[#This Row],[Off-Exchange]]/nasdaq_aapl_short_volume[[#This Row],[total_reported]]</f>
        <v>0.33860747323417523</v>
      </c>
      <c r="I383" s="8">
        <v>123975</v>
      </c>
      <c r="J383" t="s">
        <v>16</v>
      </c>
      <c r="K383" t="s">
        <v>16</v>
      </c>
      <c r="L383" t="s">
        <v>16</v>
      </c>
      <c r="M383" t="s">
        <v>16</v>
      </c>
      <c r="N383" s="8">
        <v>83630</v>
      </c>
      <c r="O383" s="8">
        <v>89131</v>
      </c>
      <c r="P383" s="8">
        <v>876563</v>
      </c>
      <c r="Q383" s="8">
        <v>1307573</v>
      </c>
      <c r="R383" s="8">
        <v>29047</v>
      </c>
      <c r="S383" s="8">
        <v>52603</v>
      </c>
      <c r="T383" s="8">
        <v>9004</v>
      </c>
    </row>
    <row r="384" spans="1:20">
      <c r="A384" s="1">
        <v>45182</v>
      </c>
      <c r="B384" s="8">
        <v>44385808</v>
      </c>
      <c r="C384" s="8">
        <v>17220160</v>
      </c>
      <c r="D384" s="8">
        <v>27165648</v>
      </c>
      <c r="E384" s="9">
        <f>nasdaq_aapl_short_volume[[#This Row],[total_short]]/nasdaq_aapl_short_volume[[#This Row],[total_reported]]</f>
        <v>0.38796545057825693</v>
      </c>
      <c r="F384" s="9">
        <f>nasdaq_aapl_short_volume[[#This Row],[total_long]]/nasdaq_aapl_short_volume[[#This Row],[total_reported]]</f>
        <v>0.61203454942174307</v>
      </c>
      <c r="G384" s="8">
        <v>13850495</v>
      </c>
      <c r="H384" s="9">
        <f>nasdaq_aapl_short_volume[[#This Row],[Off-Exchange]]/nasdaq_aapl_short_volume[[#This Row],[total_reported]]</f>
        <v>0.3120478284410188</v>
      </c>
      <c r="I384" s="8">
        <v>78283</v>
      </c>
      <c r="J384" t="s">
        <v>16</v>
      </c>
      <c r="K384" t="s">
        <v>16</v>
      </c>
      <c r="L384" t="s">
        <v>16</v>
      </c>
      <c r="M384" t="s">
        <v>16</v>
      </c>
      <c r="N384" s="8">
        <v>76381</v>
      </c>
      <c r="O384" s="8">
        <v>71408</v>
      </c>
      <c r="P384" s="8">
        <v>1000950</v>
      </c>
      <c r="Q384" s="8">
        <v>2035721</v>
      </c>
      <c r="R384" s="8">
        <v>39790</v>
      </c>
      <c r="S384" s="8">
        <v>48830</v>
      </c>
      <c r="T384" s="8">
        <v>18302</v>
      </c>
    </row>
    <row r="385" spans="1:20">
      <c r="A385" s="1">
        <v>45181</v>
      </c>
      <c r="B385" s="8">
        <v>52691567</v>
      </c>
      <c r="C385" s="8">
        <v>25898840</v>
      </c>
      <c r="D385" s="8">
        <v>26792727</v>
      </c>
      <c r="E385" s="9">
        <f>nasdaq_aapl_short_volume[[#This Row],[total_short]]/nasdaq_aapl_short_volume[[#This Row],[total_reported]]</f>
        <v>0.49151774134938897</v>
      </c>
      <c r="F385" s="9">
        <f>nasdaq_aapl_short_volume[[#This Row],[total_long]]/nasdaq_aapl_short_volume[[#This Row],[total_reported]]</f>
        <v>0.50848225865061103</v>
      </c>
      <c r="G385" s="8">
        <v>20189702</v>
      </c>
      <c r="H385" s="9">
        <f>nasdaq_aapl_short_volume[[#This Row],[Off-Exchange]]/nasdaq_aapl_short_volume[[#This Row],[total_reported]]</f>
        <v>0.38316761389920329</v>
      </c>
      <c r="I385" s="8">
        <v>165153</v>
      </c>
      <c r="J385" t="s">
        <v>16</v>
      </c>
      <c r="K385" t="s">
        <v>16</v>
      </c>
      <c r="L385" t="s">
        <v>16</v>
      </c>
      <c r="M385" t="s">
        <v>16</v>
      </c>
      <c r="N385" s="8">
        <v>112272</v>
      </c>
      <c r="O385" s="8">
        <v>145457</v>
      </c>
      <c r="P385" s="8">
        <v>1446304</v>
      </c>
      <c r="Q385" s="8">
        <v>3701801</v>
      </c>
      <c r="R385" s="8">
        <v>39302</v>
      </c>
      <c r="S385" s="8">
        <v>78049</v>
      </c>
      <c r="T385" s="8">
        <v>20800</v>
      </c>
    </row>
    <row r="386" spans="1:20">
      <c r="A386" s="1">
        <v>45180</v>
      </c>
      <c r="B386" s="8">
        <v>31781928</v>
      </c>
      <c r="C386" s="8">
        <v>14921974</v>
      </c>
      <c r="D386" s="8">
        <v>16859954</v>
      </c>
      <c r="E386" s="9">
        <f>nasdaq_aapl_short_volume[[#This Row],[total_short]]/nasdaq_aapl_short_volume[[#This Row],[total_reported]]</f>
        <v>0.46951128956053262</v>
      </c>
      <c r="F386" s="9">
        <f>nasdaq_aapl_short_volume[[#This Row],[total_long]]/nasdaq_aapl_short_volume[[#This Row],[total_reported]]</f>
        <v>0.53048871043946733</v>
      </c>
      <c r="G386" s="8">
        <v>11878768</v>
      </c>
      <c r="H386" s="9">
        <f>nasdaq_aapl_short_volume[[#This Row],[Off-Exchange]]/nasdaq_aapl_short_volume[[#This Row],[total_reported]]</f>
        <v>0.37375857122324357</v>
      </c>
      <c r="I386" s="8">
        <v>151515</v>
      </c>
      <c r="J386" t="s">
        <v>16</v>
      </c>
      <c r="K386" t="s">
        <v>16</v>
      </c>
      <c r="L386" t="s">
        <v>16</v>
      </c>
      <c r="M386" t="s">
        <v>16</v>
      </c>
      <c r="N386" s="8">
        <v>71192</v>
      </c>
      <c r="O386" s="8">
        <v>44275</v>
      </c>
      <c r="P386" s="8">
        <v>601226</v>
      </c>
      <c r="Q386" s="8">
        <v>2092558</v>
      </c>
      <c r="R386" s="8">
        <v>30326</v>
      </c>
      <c r="S386" s="8">
        <v>40878</v>
      </c>
      <c r="T386" s="8">
        <v>11236</v>
      </c>
    </row>
    <row r="387" spans="1:20">
      <c r="A387" s="1">
        <v>45177</v>
      </c>
      <c r="B387" s="8">
        <v>37390786</v>
      </c>
      <c r="C387" s="8">
        <v>17628339</v>
      </c>
      <c r="D387" s="8">
        <v>19762447</v>
      </c>
      <c r="E387" s="9">
        <f>nasdaq_aapl_short_volume[[#This Row],[total_short]]/nasdaq_aapl_short_volume[[#This Row],[total_reported]]</f>
        <v>0.47146211368758068</v>
      </c>
      <c r="F387" s="9">
        <f>nasdaq_aapl_short_volume[[#This Row],[total_long]]/nasdaq_aapl_short_volume[[#This Row],[total_reported]]</f>
        <v>0.52853788631241927</v>
      </c>
      <c r="G387" s="8">
        <v>13578136</v>
      </c>
      <c r="H387" s="9">
        <f>nasdaq_aapl_short_volume[[#This Row],[Off-Exchange]]/nasdaq_aapl_short_volume[[#This Row],[total_reported]]</f>
        <v>0.36314122949969546</v>
      </c>
      <c r="I387" s="8">
        <v>152883</v>
      </c>
      <c r="J387" t="s">
        <v>16</v>
      </c>
      <c r="K387" t="s">
        <v>16</v>
      </c>
      <c r="L387" t="s">
        <v>16</v>
      </c>
      <c r="M387" t="s">
        <v>16</v>
      </c>
      <c r="N387" s="8">
        <v>66988</v>
      </c>
      <c r="O387" s="8">
        <v>150674</v>
      </c>
      <c r="P387" s="8">
        <v>1162242</v>
      </c>
      <c r="Q387" s="8">
        <v>2436512</v>
      </c>
      <c r="R387" s="8">
        <v>28291</v>
      </c>
      <c r="S387" s="8">
        <v>39237</v>
      </c>
      <c r="T387" s="8">
        <v>13376</v>
      </c>
    </row>
    <row r="388" spans="1:20">
      <c r="A388" s="1">
        <v>45176</v>
      </c>
      <c r="B388" s="8">
        <v>59039097</v>
      </c>
      <c r="C388" s="8">
        <v>26118198</v>
      </c>
      <c r="D388" s="8">
        <v>32920899</v>
      </c>
      <c r="E388" s="9">
        <f>nasdaq_aapl_short_volume[[#This Row],[total_short]]/nasdaq_aapl_short_volume[[#This Row],[total_reported]]</f>
        <v>0.44238816864018093</v>
      </c>
      <c r="F388" s="9">
        <f>nasdaq_aapl_short_volume[[#This Row],[total_long]]/nasdaq_aapl_short_volume[[#This Row],[total_reported]]</f>
        <v>0.55761183135981907</v>
      </c>
      <c r="G388" s="8">
        <v>20398996</v>
      </c>
      <c r="H388" s="9">
        <f>nasdaq_aapl_short_volume[[#This Row],[Off-Exchange]]/nasdaq_aapl_short_volume[[#This Row],[total_reported]]</f>
        <v>0.34551673444463421</v>
      </c>
      <c r="I388" s="8">
        <v>189761</v>
      </c>
      <c r="J388" t="s">
        <v>16</v>
      </c>
      <c r="K388" t="s">
        <v>16</v>
      </c>
      <c r="L388" t="s">
        <v>16</v>
      </c>
      <c r="M388" t="s">
        <v>16</v>
      </c>
      <c r="N388" s="8">
        <v>151588</v>
      </c>
      <c r="O388" s="8">
        <v>87396</v>
      </c>
      <c r="P388" s="8">
        <v>1224621</v>
      </c>
      <c r="Q388" s="8">
        <v>3944578</v>
      </c>
      <c r="R388" s="8">
        <v>21286</v>
      </c>
      <c r="S388" s="8">
        <v>85844</v>
      </c>
      <c r="T388" s="8">
        <v>14128</v>
      </c>
    </row>
    <row r="389" spans="1:20">
      <c r="A389" s="1">
        <v>45175</v>
      </c>
      <c r="B389" s="8">
        <v>45076607</v>
      </c>
      <c r="C389" s="8">
        <v>20359390</v>
      </c>
      <c r="D389" s="8">
        <v>24717217</v>
      </c>
      <c r="E389" s="9">
        <f>nasdaq_aapl_short_volume[[#This Row],[total_short]]/nasdaq_aapl_short_volume[[#This Row],[total_reported]]</f>
        <v>0.45166198955480391</v>
      </c>
      <c r="F389" s="9">
        <f>nasdaq_aapl_short_volume[[#This Row],[total_long]]/nasdaq_aapl_short_volume[[#This Row],[total_reported]]</f>
        <v>0.54833801044519614</v>
      </c>
      <c r="G389" s="8">
        <v>16307438</v>
      </c>
      <c r="H389" s="9">
        <f>nasdaq_aapl_short_volume[[#This Row],[Off-Exchange]]/nasdaq_aapl_short_volume[[#This Row],[total_reported]]</f>
        <v>0.36177163911205651</v>
      </c>
      <c r="I389" s="8">
        <v>80639</v>
      </c>
      <c r="J389" t="s">
        <v>16</v>
      </c>
      <c r="K389" t="s">
        <v>16</v>
      </c>
      <c r="L389" t="s">
        <v>16</v>
      </c>
      <c r="M389" t="s">
        <v>16</v>
      </c>
      <c r="N389" s="8">
        <v>73169</v>
      </c>
      <c r="O389" s="8">
        <v>144981</v>
      </c>
      <c r="P389" s="8">
        <v>892002</v>
      </c>
      <c r="Q389" s="8">
        <v>2770738</v>
      </c>
      <c r="R389" s="8">
        <v>37692</v>
      </c>
      <c r="S389" s="8">
        <v>37674</v>
      </c>
      <c r="T389" s="8">
        <v>15057</v>
      </c>
    </row>
    <row r="390" spans="1:20">
      <c r="A390" s="1">
        <v>45174</v>
      </c>
      <c r="B390" s="8">
        <v>22802289</v>
      </c>
      <c r="C390" s="8">
        <v>9752574</v>
      </c>
      <c r="D390" s="8">
        <v>13049715</v>
      </c>
      <c r="E390" s="9">
        <f>nasdaq_aapl_short_volume[[#This Row],[total_short]]/nasdaq_aapl_short_volume[[#This Row],[total_reported]]</f>
        <v>0.42770153470118721</v>
      </c>
      <c r="F390" s="9">
        <f>nasdaq_aapl_short_volume[[#This Row],[total_long]]/nasdaq_aapl_short_volume[[#This Row],[total_reported]]</f>
        <v>0.57229846529881279</v>
      </c>
      <c r="G390" s="8">
        <v>7314744</v>
      </c>
      <c r="H390" s="9">
        <f>nasdaq_aapl_short_volume[[#This Row],[Off-Exchange]]/nasdaq_aapl_short_volume[[#This Row],[total_reported]]</f>
        <v>0.3207898996456014</v>
      </c>
      <c r="I390" s="8">
        <v>62011</v>
      </c>
      <c r="J390" t="s">
        <v>16</v>
      </c>
      <c r="K390" t="s">
        <v>16</v>
      </c>
      <c r="L390" t="s">
        <v>16</v>
      </c>
      <c r="M390" t="s">
        <v>16</v>
      </c>
      <c r="N390" s="8">
        <v>118774</v>
      </c>
      <c r="O390" s="8">
        <v>254187</v>
      </c>
      <c r="P390" s="8">
        <v>351096</v>
      </c>
      <c r="Q390" s="8">
        <v>1616142</v>
      </c>
      <c r="R390" s="8">
        <v>7314</v>
      </c>
      <c r="S390" s="8">
        <v>23745</v>
      </c>
      <c r="T390" s="8">
        <v>4561</v>
      </c>
    </row>
    <row r="391" spans="1:20">
      <c r="A391" s="1">
        <v>45170</v>
      </c>
      <c r="B391" s="8">
        <v>22297533</v>
      </c>
      <c r="C391" s="8">
        <v>10591723</v>
      </c>
      <c r="D391" s="8">
        <v>11705810</v>
      </c>
      <c r="E391" s="9">
        <f>nasdaq_aapl_short_volume[[#This Row],[total_short]]/nasdaq_aapl_short_volume[[#This Row],[total_reported]]</f>
        <v>0.47501770711585001</v>
      </c>
      <c r="F391" s="9">
        <f>nasdaq_aapl_short_volume[[#This Row],[total_long]]/nasdaq_aapl_short_volume[[#This Row],[total_reported]]</f>
        <v>0.52498229288414999</v>
      </c>
      <c r="G391" s="8">
        <v>8155294</v>
      </c>
      <c r="H391" s="9">
        <f>nasdaq_aapl_short_volume[[#This Row],[Off-Exchange]]/nasdaq_aapl_short_volume[[#This Row],[total_reported]]</f>
        <v>0.36574871309754314</v>
      </c>
      <c r="I391" s="8">
        <v>129874</v>
      </c>
      <c r="J391" t="s">
        <v>16</v>
      </c>
      <c r="K391" t="s">
        <v>16</v>
      </c>
      <c r="L391" t="s">
        <v>16</v>
      </c>
      <c r="M391" t="s">
        <v>16</v>
      </c>
      <c r="N391" s="8">
        <v>44311</v>
      </c>
      <c r="O391" s="8">
        <v>91138</v>
      </c>
      <c r="P391" s="8">
        <v>542962</v>
      </c>
      <c r="Q391" s="8">
        <v>1562260</v>
      </c>
      <c r="R391" s="8">
        <v>14599</v>
      </c>
      <c r="S391" s="8">
        <v>46304</v>
      </c>
      <c r="T391" s="8">
        <v>4981</v>
      </c>
    </row>
    <row r="392" spans="1:20">
      <c r="A392" s="1">
        <v>45169</v>
      </c>
      <c r="B392" s="8">
        <v>23965867</v>
      </c>
      <c r="C392" s="8">
        <v>10527829</v>
      </c>
      <c r="D392" s="8">
        <v>13438038</v>
      </c>
      <c r="E392" s="9">
        <f>nasdaq_aapl_short_volume[[#This Row],[total_short]]/nasdaq_aapl_short_volume[[#This Row],[total_reported]]</f>
        <v>0.43928429545236147</v>
      </c>
      <c r="F392" s="9">
        <f>nasdaq_aapl_short_volume[[#This Row],[total_long]]/nasdaq_aapl_short_volume[[#This Row],[total_reported]]</f>
        <v>0.56071570454763853</v>
      </c>
      <c r="G392" s="8">
        <v>8048197</v>
      </c>
      <c r="H392" s="9">
        <f>nasdaq_aapl_short_volume[[#This Row],[Off-Exchange]]/nasdaq_aapl_short_volume[[#This Row],[total_reported]]</f>
        <v>0.33581914645524819</v>
      </c>
      <c r="I392" s="8">
        <v>116514</v>
      </c>
      <c r="J392" t="s">
        <v>16</v>
      </c>
      <c r="K392" t="s">
        <v>16</v>
      </c>
      <c r="L392" t="s">
        <v>16</v>
      </c>
      <c r="M392" t="s">
        <v>16</v>
      </c>
      <c r="N392" s="8">
        <v>34148</v>
      </c>
      <c r="O392" s="8">
        <v>22338</v>
      </c>
      <c r="P392" s="8">
        <v>510082</v>
      </c>
      <c r="Q392" s="8">
        <v>1728288</v>
      </c>
      <c r="R392" s="8">
        <v>19424</v>
      </c>
      <c r="S392" s="8">
        <v>35937</v>
      </c>
      <c r="T392" s="8">
        <v>12901</v>
      </c>
    </row>
    <row r="393" spans="1:20">
      <c r="A393" s="1">
        <v>45168</v>
      </c>
      <c r="B393" s="8">
        <v>33664301</v>
      </c>
      <c r="C393" s="8">
        <v>15780738</v>
      </c>
      <c r="D393" s="8">
        <v>17883563</v>
      </c>
      <c r="E393" s="9">
        <f>nasdaq_aapl_short_volume[[#This Row],[total_short]]/nasdaq_aapl_short_volume[[#This Row],[total_reported]]</f>
        <v>0.46876773113453329</v>
      </c>
      <c r="F393" s="9">
        <f>nasdaq_aapl_short_volume[[#This Row],[total_long]]/nasdaq_aapl_short_volume[[#This Row],[total_reported]]</f>
        <v>0.53123226886546671</v>
      </c>
      <c r="G393" s="8">
        <v>12986767</v>
      </c>
      <c r="H393" s="9">
        <f>nasdaq_aapl_short_volume[[#This Row],[Off-Exchange]]/nasdaq_aapl_short_volume[[#This Row],[total_reported]]</f>
        <v>0.38577266166910756</v>
      </c>
      <c r="I393" s="8">
        <v>147228</v>
      </c>
      <c r="J393" t="s">
        <v>16</v>
      </c>
      <c r="K393" t="s">
        <v>16</v>
      </c>
      <c r="L393" t="s">
        <v>16</v>
      </c>
      <c r="M393" t="s">
        <v>16</v>
      </c>
      <c r="N393" s="8">
        <v>59769</v>
      </c>
      <c r="O393" s="8">
        <v>56891</v>
      </c>
      <c r="P393" s="8">
        <v>643481</v>
      </c>
      <c r="Q393" s="8">
        <v>1794818</v>
      </c>
      <c r="R393" s="8">
        <v>12756</v>
      </c>
      <c r="S393" s="8">
        <v>65772</v>
      </c>
      <c r="T393" s="8">
        <v>13256</v>
      </c>
    </row>
    <row r="394" spans="1:20">
      <c r="A394" s="1">
        <v>45167</v>
      </c>
      <c r="B394" s="8">
        <v>26220633</v>
      </c>
      <c r="C394" s="8">
        <v>11643612</v>
      </c>
      <c r="D394" s="8">
        <v>14577021</v>
      </c>
      <c r="E394" s="9">
        <f>nasdaq_aapl_short_volume[[#This Row],[total_short]]/nasdaq_aapl_short_volume[[#This Row],[total_reported]]</f>
        <v>0.4440629636973295</v>
      </c>
      <c r="F394" s="9">
        <f>nasdaq_aapl_short_volume[[#This Row],[total_long]]/nasdaq_aapl_short_volume[[#This Row],[total_reported]]</f>
        <v>0.55593703630267055</v>
      </c>
      <c r="G394" s="8">
        <v>9041465</v>
      </c>
      <c r="H394" s="9">
        <f>nasdaq_aapl_short_volume[[#This Row],[Off-Exchange]]/nasdaq_aapl_short_volume[[#This Row],[total_reported]]</f>
        <v>0.34482252964678617</v>
      </c>
      <c r="I394" s="8">
        <v>119974</v>
      </c>
      <c r="J394" t="s">
        <v>16</v>
      </c>
      <c r="K394" t="s">
        <v>16</v>
      </c>
      <c r="L394" t="s">
        <v>16</v>
      </c>
      <c r="M394" t="s">
        <v>16</v>
      </c>
      <c r="N394" s="8">
        <v>47101</v>
      </c>
      <c r="O394" s="8">
        <v>36593</v>
      </c>
      <c r="P394" s="8">
        <v>684689</v>
      </c>
      <c r="Q394" s="8">
        <v>1628012</v>
      </c>
      <c r="R394" s="8">
        <v>13713</v>
      </c>
      <c r="S394" s="8">
        <v>56930</v>
      </c>
      <c r="T394" s="8">
        <v>15135</v>
      </c>
    </row>
    <row r="395" spans="1:20">
      <c r="A395" s="1">
        <v>45166</v>
      </c>
      <c r="B395" s="8">
        <v>20550946</v>
      </c>
      <c r="C395" s="8">
        <v>10086422</v>
      </c>
      <c r="D395" s="8">
        <v>10464524</v>
      </c>
      <c r="E395" s="9">
        <f>nasdaq_aapl_short_volume[[#This Row],[total_short]]/nasdaq_aapl_short_volume[[#This Row],[total_reported]]</f>
        <v>0.49080086142993123</v>
      </c>
      <c r="F395" s="9">
        <f>nasdaq_aapl_short_volume[[#This Row],[total_long]]/nasdaq_aapl_short_volume[[#This Row],[total_reported]]</f>
        <v>0.50919913857006871</v>
      </c>
      <c r="G395" s="8">
        <v>7555434</v>
      </c>
      <c r="H395" s="9">
        <f>nasdaq_aapl_short_volume[[#This Row],[Off-Exchange]]/nasdaq_aapl_short_volume[[#This Row],[total_reported]]</f>
        <v>0.36764409774615731</v>
      </c>
      <c r="I395" s="8">
        <v>45485</v>
      </c>
      <c r="J395" t="s">
        <v>16</v>
      </c>
      <c r="K395" t="s">
        <v>16</v>
      </c>
      <c r="L395" t="s">
        <v>16</v>
      </c>
      <c r="M395" t="s">
        <v>16</v>
      </c>
      <c r="N395" s="8">
        <v>42877</v>
      </c>
      <c r="O395" s="8">
        <v>115816</v>
      </c>
      <c r="P395" s="8">
        <v>820934</v>
      </c>
      <c r="Q395" s="8">
        <v>1410312</v>
      </c>
      <c r="R395" s="8">
        <v>21331</v>
      </c>
      <c r="S395" s="8">
        <v>51474</v>
      </c>
      <c r="T395" s="8">
        <v>22759</v>
      </c>
    </row>
    <row r="396" spans="1:20">
      <c r="A396" s="1">
        <v>45163</v>
      </c>
      <c r="B396" s="8">
        <v>21468509</v>
      </c>
      <c r="C396" s="8">
        <v>10648722</v>
      </c>
      <c r="D396" s="8">
        <v>10819787</v>
      </c>
      <c r="E396" s="9">
        <f>nasdaq_aapl_short_volume[[#This Row],[total_short]]/nasdaq_aapl_short_volume[[#This Row],[total_reported]]</f>
        <v>0.49601590869678003</v>
      </c>
      <c r="F396" s="9">
        <f>nasdaq_aapl_short_volume[[#This Row],[total_long]]/nasdaq_aapl_short_volume[[#This Row],[total_reported]]</f>
        <v>0.50398409130321997</v>
      </c>
      <c r="G396" s="8">
        <v>8676835</v>
      </c>
      <c r="H396" s="9">
        <f>nasdaq_aapl_short_volume[[#This Row],[Off-Exchange]]/nasdaq_aapl_short_volume[[#This Row],[total_reported]]</f>
        <v>0.40416570149328956</v>
      </c>
      <c r="I396" s="8">
        <v>43300</v>
      </c>
      <c r="J396" t="s">
        <v>16</v>
      </c>
      <c r="K396" t="s">
        <v>16</v>
      </c>
      <c r="L396" t="s">
        <v>16</v>
      </c>
      <c r="M396" t="s">
        <v>16</v>
      </c>
      <c r="N396" s="8">
        <v>28448</v>
      </c>
      <c r="O396" s="8">
        <v>30968</v>
      </c>
      <c r="P396" s="8">
        <v>629304</v>
      </c>
      <c r="Q396" s="8">
        <v>1134788</v>
      </c>
      <c r="R396" s="8">
        <v>21041</v>
      </c>
      <c r="S396" s="8">
        <v>32157</v>
      </c>
      <c r="T396" s="8">
        <v>51881</v>
      </c>
    </row>
    <row r="397" spans="1:20">
      <c r="A397" s="1">
        <v>45162</v>
      </c>
      <c r="B397" s="8">
        <v>22323186</v>
      </c>
      <c r="C397" s="8">
        <v>10466117</v>
      </c>
      <c r="D397" s="8">
        <v>11857069</v>
      </c>
      <c r="E397" s="9">
        <f>nasdaq_aapl_short_volume[[#This Row],[total_short]]/nasdaq_aapl_short_volume[[#This Row],[total_reported]]</f>
        <v>0.46884512811029749</v>
      </c>
      <c r="F397" s="9">
        <f>nasdaq_aapl_short_volume[[#This Row],[total_long]]/nasdaq_aapl_short_volume[[#This Row],[total_reported]]</f>
        <v>0.53115487188970245</v>
      </c>
      <c r="G397" s="8">
        <v>8227184</v>
      </c>
      <c r="H397" s="9">
        <f>nasdaq_aapl_short_volume[[#This Row],[Off-Exchange]]/nasdaq_aapl_short_volume[[#This Row],[total_reported]]</f>
        <v>0.36854882631896718</v>
      </c>
      <c r="I397" s="8">
        <v>81293</v>
      </c>
      <c r="J397" t="s">
        <v>16</v>
      </c>
      <c r="K397" t="s">
        <v>16</v>
      </c>
      <c r="L397" t="s">
        <v>16</v>
      </c>
      <c r="M397" t="s">
        <v>16</v>
      </c>
      <c r="N397" s="8">
        <v>44742</v>
      </c>
      <c r="O397" s="8">
        <v>101133</v>
      </c>
      <c r="P397" s="8">
        <v>564989</v>
      </c>
      <c r="Q397" s="8">
        <v>1331179</v>
      </c>
      <c r="R397" s="8">
        <v>50273</v>
      </c>
      <c r="S397" s="8">
        <v>48312</v>
      </c>
      <c r="T397" s="8">
        <v>17012</v>
      </c>
    </row>
    <row r="398" spans="1:20">
      <c r="A398" s="1">
        <v>45161</v>
      </c>
      <c r="B398" s="8">
        <v>25836312</v>
      </c>
      <c r="C398" s="8">
        <v>12328904</v>
      </c>
      <c r="D398" s="8">
        <v>13507408</v>
      </c>
      <c r="E398" s="9">
        <f>nasdaq_aapl_short_volume[[#This Row],[total_short]]/nasdaq_aapl_short_volume[[#This Row],[total_reported]]</f>
        <v>0.47719287489638612</v>
      </c>
      <c r="F398" s="9">
        <f>nasdaq_aapl_short_volume[[#This Row],[total_long]]/nasdaq_aapl_short_volume[[#This Row],[total_reported]]</f>
        <v>0.52280712510361382</v>
      </c>
      <c r="G398" s="8">
        <v>10698227</v>
      </c>
      <c r="H398" s="9">
        <f>nasdaq_aapl_short_volume[[#This Row],[Off-Exchange]]/nasdaq_aapl_short_volume[[#This Row],[total_reported]]</f>
        <v>0.41407717169540298</v>
      </c>
      <c r="I398" s="8">
        <v>83547</v>
      </c>
      <c r="J398" t="s">
        <v>16</v>
      </c>
      <c r="K398" t="s">
        <v>16</v>
      </c>
      <c r="L398" t="s">
        <v>16</v>
      </c>
      <c r="M398" t="s">
        <v>16</v>
      </c>
      <c r="N398" s="8">
        <v>19574</v>
      </c>
      <c r="O398" s="8">
        <v>11802</v>
      </c>
      <c r="P398" s="8">
        <v>447551</v>
      </c>
      <c r="Q398" s="8">
        <v>1009242</v>
      </c>
      <c r="R398" s="8">
        <v>18663</v>
      </c>
      <c r="S398" s="8">
        <v>20263</v>
      </c>
      <c r="T398" s="8">
        <v>20035</v>
      </c>
    </row>
    <row r="399" spans="1:20">
      <c r="A399" s="1">
        <v>45160</v>
      </c>
      <c r="B399" s="8">
        <v>20843765</v>
      </c>
      <c r="C399" s="8">
        <v>9656762</v>
      </c>
      <c r="D399" s="8">
        <v>11187003</v>
      </c>
      <c r="E399" s="9">
        <f>nasdaq_aapl_short_volume[[#This Row],[total_short]]/nasdaq_aapl_short_volume[[#This Row],[total_reported]]</f>
        <v>0.46329259613126517</v>
      </c>
      <c r="F399" s="9">
        <f>nasdaq_aapl_short_volume[[#This Row],[total_long]]/nasdaq_aapl_short_volume[[#This Row],[total_reported]]</f>
        <v>0.53670740386873483</v>
      </c>
      <c r="G399" s="8">
        <v>7857513</v>
      </c>
      <c r="H399" s="9">
        <f>nasdaq_aapl_short_volume[[#This Row],[Off-Exchange]]/nasdaq_aapl_short_volume[[#This Row],[total_reported]]</f>
        <v>0.37697186664693255</v>
      </c>
      <c r="I399" s="8">
        <v>54577</v>
      </c>
      <c r="J399" t="s">
        <v>16</v>
      </c>
      <c r="K399" t="s">
        <v>16</v>
      </c>
      <c r="L399" t="s">
        <v>16</v>
      </c>
      <c r="M399" t="s">
        <v>16</v>
      </c>
      <c r="N399" s="8">
        <v>27667</v>
      </c>
      <c r="O399" s="8">
        <v>43185</v>
      </c>
      <c r="P399" s="8">
        <v>635899</v>
      </c>
      <c r="Q399" s="8">
        <v>991534</v>
      </c>
      <c r="R399" s="8">
        <v>12924</v>
      </c>
      <c r="S399" s="8">
        <v>21332</v>
      </c>
      <c r="T399" s="8">
        <v>12131</v>
      </c>
    </row>
    <row r="400" spans="1:20">
      <c r="A400" s="1">
        <v>45159</v>
      </c>
      <c r="B400" s="8">
        <v>21538237</v>
      </c>
      <c r="C400" s="8">
        <v>9226337</v>
      </c>
      <c r="D400" s="8">
        <v>12311900</v>
      </c>
      <c r="E400" s="9">
        <f>nasdaq_aapl_short_volume[[#This Row],[total_short]]/nasdaq_aapl_short_volume[[#This Row],[total_reported]]</f>
        <v>0.428370112186991</v>
      </c>
      <c r="F400" s="9">
        <f>nasdaq_aapl_short_volume[[#This Row],[total_long]]/nasdaq_aapl_short_volume[[#This Row],[total_reported]]</f>
        <v>0.57162988781300905</v>
      </c>
      <c r="G400" s="8">
        <v>7474021</v>
      </c>
      <c r="H400" s="9">
        <f>nasdaq_aapl_short_volume[[#This Row],[Off-Exchange]]/nasdaq_aapl_short_volume[[#This Row],[total_reported]]</f>
        <v>0.34701173545448499</v>
      </c>
      <c r="I400" s="8">
        <v>39424</v>
      </c>
      <c r="J400" t="s">
        <v>16</v>
      </c>
      <c r="K400" t="s">
        <v>16</v>
      </c>
      <c r="L400" t="s">
        <v>16</v>
      </c>
      <c r="M400" t="s">
        <v>16</v>
      </c>
      <c r="N400" s="8">
        <v>60413</v>
      </c>
      <c r="O400" s="8">
        <v>30648</v>
      </c>
      <c r="P400" s="8">
        <v>544249</v>
      </c>
      <c r="Q400" s="8">
        <v>985674</v>
      </c>
      <c r="R400" s="8">
        <v>22780</v>
      </c>
      <c r="S400" s="8">
        <v>44749</v>
      </c>
      <c r="T400" s="8">
        <v>24379</v>
      </c>
    </row>
    <row r="401" spans="1:20">
      <c r="A401" s="1">
        <v>45156</v>
      </c>
      <c r="B401" s="8">
        <v>28305700</v>
      </c>
      <c r="C401" s="8">
        <v>11218243</v>
      </c>
      <c r="D401" s="8">
        <v>17087457</v>
      </c>
      <c r="E401" s="9">
        <f>nasdaq_aapl_short_volume[[#This Row],[total_short]]/nasdaq_aapl_short_volume[[#This Row],[total_reported]]</f>
        <v>0.39632452120950906</v>
      </c>
      <c r="F401" s="9">
        <f>nasdaq_aapl_short_volume[[#This Row],[total_long]]/nasdaq_aapl_short_volume[[#This Row],[total_reported]]</f>
        <v>0.60367547879049099</v>
      </c>
      <c r="G401" s="8">
        <v>8913440</v>
      </c>
      <c r="H401" s="9">
        <f>nasdaq_aapl_short_volume[[#This Row],[Off-Exchange]]/nasdaq_aapl_short_volume[[#This Row],[total_reported]]</f>
        <v>0.31489911925866521</v>
      </c>
      <c r="I401" s="8">
        <v>104303</v>
      </c>
      <c r="J401" t="s">
        <v>16</v>
      </c>
      <c r="K401" t="s">
        <v>16</v>
      </c>
      <c r="L401" t="s">
        <v>16</v>
      </c>
      <c r="M401" t="s">
        <v>16</v>
      </c>
      <c r="N401" s="8">
        <v>93106</v>
      </c>
      <c r="O401" s="8">
        <v>58470</v>
      </c>
      <c r="P401" s="8">
        <v>739444</v>
      </c>
      <c r="Q401" s="8">
        <v>1231527</v>
      </c>
      <c r="R401" s="8">
        <v>34245</v>
      </c>
      <c r="S401" s="8">
        <v>26366</v>
      </c>
      <c r="T401" s="8">
        <v>17342</v>
      </c>
    </row>
    <row r="402" spans="1:20">
      <c r="A402" s="1">
        <v>45155</v>
      </c>
      <c r="B402" s="8">
        <v>32453927</v>
      </c>
      <c r="C402" s="8">
        <v>14584159</v>
      </c>
      <c r="D402" s="8">
        <v>17869768</v>
      </c>
      <c r="E402" s="9">
        <f>nasdaq_aapl_short_volume[[#This Row],[total_short]]/nasdaq_aapl_short_volume[[#This Row],[total_reported]]</f>
        <v>0.4493804093415259</v>
      </c>
      <c r="F402" s="9">
        <f>nasdaq_aapl_short_volume[[#This Row],[total_long]]/nasdaq_aapl_short_volume[[#This Row],[total_reported]]</f>
        <v>0.5506195906584741</v>
      </c>
      <c r="G402" s="8">
        <v>11719568</v>
      </c>
      <c r="H402" s="9">
        <f>nasdaq_aapl_short_volume[[#This Row],[Off-Exchange]]/nasdaq_aapl_short_volume[[#This Row],[total_reported]]</f>
        <v>0.36111401865173359</v>
      </c>
      <c r="I402" s="8">
        <v>79017</v>
      </c>
      <c r="J402" t="s">
        <v>16</v>
      </c>
      <c r="K402" t="s">
        <v>16</v>
      </c>
      <c r="L402" t="s">
        <v>16</v>
      </c>
      <c r="M402" t="s">
        <v>16</v>
      </c>
      <c r="N402" s="8">
        <v>82044</v>
      </c>
      <c r="O402" s="8">
        <v>62556</v>
      </c>
      <c r="P402" s="8">
        <v>765058</v>
      </c>
      <c r="Q402" s="8">
        <v>1792488</v>
      </c>
      <c r="R402" s="8">
        <v>38358</v>
      </c>
      <c r="S402" s="8">
        <v>31235</v>
      </c>
      <c r="T402" s="8">
        <v>13835</v>
      </c>
    </row>
    <row r="403" spans="1:20">
      <c r="A403" s="1">
        <v>45154</v>
      </c>
      <c r="B403" s="8">
        <v>22834409</v>
      </c>
      <c r="C403" s="8">
        <v>9761577</v>
      </c>
      <c r="D403" s="8">
        <v>13072832</v>
      </c>
      <c r="E403" s="9">
        <f>nasdaq_aapl_short_volume[[#This Row],[total_short]]/nasdaq_aapl_short_volume[[#This Row],[total_reported]]</f>
        <v>0.42749418213539048</v>
      </c>
      <c r="F403" s="9">
        <f>nasdaq_aapl_short_volume[[#This Row],[total_long]]/nasdaq_aapl_short_volume[[#This Row],[total_reported]]</f>
        <v>0.57250581786460952</v>
      </c>
      <c r="G403" s="8">
        <v>7336788</v>
      </c>
      <c r="H403" s="9">
        <f>nasdaq_aapl_short_volume[[#This Row],[Off-Exchange]]/nasdaq_aapl_short_volume[[#This Row],[total_reported]]</f>
        <v>0.32130404601231416</v>
      </c>
      <c r="I403" s="8">
        <v>57139</v>
      </c>
      <c r="J403" t="s">
        <v>16</v>
      </c>
      <c r="K403" t="s">
        <v>16</v>
      </c>
      <c r="L403" t="s">
        <v>16</v>
      </c>
      <c r="M403" t="s">
        <v>16</v>
      </c>
      <c r="N403" s="8">
        <v>71376</v>
      </c>
      <c r="O403" s="8">
        <v>32692</v>
      </c>
      <c r="P403" s="8">
        <v>618227</v>
      </c>
      <c r="Q403" s="8">
        <v>1584406</v>
      </c>
      <c r="R403" s="8">
        <v>27430</v>
      </c>
      <c r="S403" s="8">
        <v>19902</v>
      </c>
      <c r="T403" s="8">
        <v>13617</v>
      </c>
    </row>
    <row r="404" spans="1:20">
      <c r="A404" s="1">
        <v>45153</v>
      </c>
      <c r="B404" s="8">
        <v>19005750</v>
      </c>
      <c r="C404" s="8">
        <v>9087231</v>
      </c>
      <c r="D404" s="8">
        <v>9918519</v>
      </c>
      <c r="E404" s="9">
        <f>nasdaq_aapl_short_volume[[#This Row],[total_short]]/nasdaq_aapl_short_volume[[#This Row],[total_reported]]</f>
        <v>0.47813061836549464</v>
      </c>
      <c r="F404" s="9">
        <f>nasdaq_aapl_short_volume[[#This Row],[total_long]]/nasdaq_aapl_short_volume[[#This Row],[total_reported]]</f>
        <v>0.52186938163450536</v>
      </c>
      <c r="G404" s="8">
        <v>6753489</v>
      </c>
      <c r="H404" s="9">
        <f>nasdaq_aapl_short_volume[[#This Row],[Off-Exchange]]/nasdaq_aapl_short_volume[[#This Row],[total_reported]]</f>
        <v>0.35533925259460952</v>
      </c>
      <c r="I404" s="8">
        <v>52882</v>
      </c>
      <c r="J404" t="s">
        <v>16</v>
      </c>
      <c r="K404" t="s">
        <v>16</v>
      </c>
      <c r="L404" t="s">
        <v>16</v>
      </c>
      <c r="M404" t="s">
        <v>16</v>
      </c>
      <c r="N404" s="8">
        <v>105754</v>
      </c>
      <c r="O404" s="8">
        <v>49633</v>
      </c>
      <c r="P404" s="8">
        <v>586791</v>
      </c>
      <c r="Q404" s="8">
        <v>1477238</v>
      </c>
      <c r="R404" s="8">
        <v>18033</v>
      </c>
      <c r="S404" s="8">
        <v>29848</v>
      </c>
      <c r="T404" s="8">
        <v>13563</v>
      </c>
    </row>
    <row r="405" spans="1:20">
      <c r="A405" s="1">
        <v>45152</v>
      </c>
      <c r="B405" s="8">
        <v>22285982</v>
      </c>
      <c r="C405" s="8">
        <v>8326022</v>
      </c>
      <c r="D405" s="8">
        <v>13959960</v>
      </c>
      <c r="E405" s="9">
        <f>nasdaq_aapl_short_volume[[#This Row],[total_short]]/nasdaq_aapl_short_volume[[#This Row],[total_reported]]</f>
        <v>0.37359906330356007</v>
      </c>
      <c r="F405" s="9">
        <f>nasdaq_aapl_short_volume[[#This Row],[total_long]]/nasdaq_aapl_short_volume[[#This Row],[total_reported]]</f>
        <v>0.62640093669643993</v>
      </c>
      <c r="G405" s="8">
        <v>6608480</v>
      </c>
      <c r="H405" s="9">
        <f>nasdaq_aapl_short_volume[[#This Row],[Off-Exchange]]/nasdaq_aapl_short_volume[[#This Row],[total_reported]]</f>
        <v>0.29653079680312044</v>
      </c>
      <c r="I405" s="8">
        <v>47224</v>
      </c>
      <c r="J405" t="s">
        <v>16</v>
      </c>
      <c r="K405" t="s">
        <v>16</v>
      </c>
      <c r="L405" t="s">
        <v>16</v>
      </c>
      <c r="M405" t="s">
        <v>16</v>
      </c>
      <c r="N405" s="8">
        <v>51480</v>
      </c>
      <c r="O405" s="8">
        <v>34003</v>
      </c>
      <c r="P405" s="8">
        <v>396100</v>
      </c>
      <c r="Q405" s="8">
        <v>1137255</v>
      </c>
      <c r="R405" s="8">
        <v>28729</v>
      </c>
      <c r="S405" s="8">
        <v>13473</v>
      </c>
      <c r="T405" s="8">
        <v>9278</v>
      </c>
    </row>
    <row r="406" spans="1:20">
      <c r="A406" s="1">
        <v>45149</v>
      </c>
      <c r="B406" s="8">
        <v>27220662</v>
      </c>
      <c r="C406" s="8">
        <v>11351442</v>
      </c>
      <c r="D406" s="8">
        <v>15869220</v>
      </c>
      <c r="E406" s="9">
        <f>nasdaq_aapl_short_volume[[#This Row],[total_short]]/nasdaq_aapl_short_volume[[#This Row],[total_reported]]</f>
        <v>0.41701564789276618</v>
      </c>
      <c r="F406" s="9">
        <f>nasdaq_aapl_short_volume[[#This Row],[total_long]]/nasdaq_aapl_short_volume[[#This Row],[total_reported]]</f>
        <v>0.58298435210723387</v>
      </c>
      <c r="G406" s="8">
        <v>8790017</v>
      </c>
      <c r="H406" s="9">
        <f>nasdaq_aapl_short_volume[[#This Row],[Off-Exchange]]/nasdaq_aapl_short_volume[[#This Row],[total_reported]]</f>
        <v>0.32291709143590996</v>
      </c>
      <c r="I406" s="8">
        <v>88879</v>
      </c>
      <c r="J406" t="s">
        <v>16</v>
      </c>
      <c r="K406" t="s">
        <v>16</v>
      </c>
      <c r="L406" t="s">
        <v>16</v>
      </c>
      <c r="M406" t="s">
        <v>16</v>
      </c>
      <c r="N406" s="8">
        <v>39985</v>
      </c>
      <c r="O406" s="8">
        <v>42336</v>
      </c>
      <c r="P406" s="8">
        <v>513733</v>
      </c>
      <c r="Q406" s="8">
        <v>1838360</v>
      </c>
      <c r="R406" s="8">
        <v>17293</v>
      </c>
      <c r="S406" s="8">
        <v>4986</v>
      </c>
      <c r="T406" s="8">
        <v>15853</v>
      </c>
    </row>
    <row r="407" spans="1:20">
      <c r="A407" s="1">
        <v>45148</v>
      </c>
      <c r="B407" s="8">
        <v>28237413</v>
      </c>
      <c r="C407" s="8">
        <v>13245257</v>
      </c>
      <c r="D407" s="8">
        <v>14992156</v>
      </c>
      <c r="E407" s="9">
        <f>nasdaq_aapl_short_volume[[#This Row],[total_short]]/nasdaq_aapl_short_volume[[#This Row],[total_reported]]</f>
        <v>0.46906765148776197</v>
      </c>
      <c r="F407" s="9">
        <f>nasdaq_aapl_short_volume[[#This Row],[total_long]]/nasdaq_aapl_short_volume[[#This Row],[total_reported]]</f>
        <v>0.53093234851223803</v>
      </c>
      <c r="G407" s="8">
        <v>10042984</v>
      </c>
      <c r="H407" s="9">
        <f>nasdaq_aapl_short_volume[[#This Row],[Off-Exchange]]/nasdaq_aapl_short_volume[[#This Row],[total_reported]]</f>
        <v>0.3556623264319575</v>
      </c>
      <c r="I407" s="8">
        <v>89250</v>
      </c>
      <c r="J407" t="s">
        <v>16</v>
      </c>
      <c r="K407" t="s">
        <v>16</v>
      </c>
      <c r="L407" t="s">
        <v>16</v>
      </c>
      <c r="M407" t="s">
        <v>16</v>
      </c>
      <c r="N407" s="8">
        <v>100975</v>
      </c>
      <c r="O407" s="8">
        <v>57376</v>
      </c>
      <c r="P407" s="8">
        <v>394151</v>
      </c>
      <c r="Q407" s="8">
        <v>2508852</v>
      </c>
      <c r="R407" s="8">
        <v>23125</v>
      </c>
      <c r="S407" s="8">
        <v>10991</v>
      </c>
      <c r="T407" s="8">
        <v>17553</v>
      </c>
    </row>
    <row r="408" spans="1:20">
      <c r="A408" s="1">
        <v>45147</v>
      </c>
      <c r="B408" s="8">
        <v>32092033</v>
      </c>
      <c r="C408" s="8">
        <v>13443235</v>
      </c>
      <c r="D408" s="8">
        <v>18648798</v>
      </c>
      <c r="E408" s="9">
        <f>nasdaq_aapl_short_volume[[#This Row],[total_short]]/nasdaq_aapl_short_volume[[#This Row],[total_reported]]</f>
        <v>0.41889633480060301</v>
      </c>
      <c r="F408" s="9">
        <f>nasdaq_aapl_short_volume[[#This Row],[total_long]]/nasdaq_aapl_short_volume[[#This Row],[total_reported]]</f>
        <v>0.58110366519939705</v>
      </c>
      <c r="G408" s="8">
        <v>10760622</v>
      </c>
      <c r="H408" s="9">
        <f>nasdaq_aapl_short_volume[[#This Row],[Off-Exchange]]/nasdaq_aapl_short_volume[[#This Row],[total_reported]]</f>
        <v>0.33530508958407218</v>
      </c>
      <c r="I408" s="8">
        <v>109555</v>
      </c>
      <c r="J408" t="s">
        <v>16</v>
      </c>
      <c r="K408" t="s">
        <v>16</v>
      </c>
      <c r="L408" t="s">
        <v>16</v>
      </c>
      <c r="M408" t="s">
        <v>16</v>
      </c>
      <c r="N408" s="8">
        <v>81871</v>
      </c>
      <c r="O408" s="8">
        <v>35944</v>
      </c>
      <c r="P408" s="8">
        <v>539520</v>
      </c>
      <c r="Q408" s="8">
        <v>1852844</v>
      </c>
      <c r="R408" s="8">
        <v>32797</v>
      </c>
      <c r="S408" s="8">
        <v>18139</v>
      </c>
      <c r="T408" s="8">
        <v>11943</v>
      </c>
    </row>
    <row r="409" spans="1:20">
      <c r="A409" s="1">
        <v>45146</v>
      </c>
      <c r="B409" s="8">
        <v>38114104</v>
      </c>
      <c r="C409" s="8">
        <v>13373958</v>
      </c>
      <c r="D409" s="8">
        <v>24740146</v>
      </c>
      <c r="E409" s="9">
        <f>nasdaq_aapl_short_volume[[#This Row],[total_short]]/nasdaq_aapl_short_volume[[#This Row],[total_reported]]</f>
        <v>0.35089262494534834</v>
      </c>
      <c r="F409" s="9">
        <f>nasdaq_aapl_short_volume[[#This Row],[total_long]]/nasdaq_aapl_short_volume[[#This Row],[total_reported]]</f>
        <v>0.64910737505465166</v>
      </c>
      <c r="G409" s="8">
        <v>10361215</v>
      </c>
      <c r="H409" s="9">
        <f>nasdaq_aapl_short_volume[[#This Row],[Off-Exchange]]/nasdaq_aapl_short_volume[[#This Row],[total_reported]]</f>
        <v>0.27184726682804877</v>
      </c>
      <c r="I409" s="8">
        <v>108380</v>
      </c>
      <c r="J409" t="s">
        <v>16</v>
      </c>
      <c r="K409" t="s">
        <v>16</v>
      </c>
      <c r="L409" t="s">
        <v>16</v>
      </c>
      <c r="M409" t="s">
        <v>16</v>
      </c>
      <c r="N409" s="8">
        <v>125311</v>
      </c>
      <c r="O409" s="8">
        <v>41280</v>
      </c>
      <c r="P409" s="8">
        <v>543647</v>
      </c>
      <c r="Q409" s="8">
        <v>2133224</v>
      </c>
      <c r="R409" s="8">
        <v>30973</v>
      </c>
      <c r="S409" s="8">
        <v>10805</v>
      </c>
      <c r="T409" s="8">
        <v>19123</v>
      </c>
    </row>
    <row r="410" spans="1:20">
      <c r="A410" s="1">
        <v>45145</v>
      </c>
      <c r="B410" s="8">
        <v>51620027</v>
      </c>
      <c r="C410" s="8">
        <v>16939121</v>
      </c>
      <c r="D410" s="8">
        <v>34680906</v>
      </c>
      <c r="E410" s="9">
        <f>nasdaq_aapl_short_volume[[#This Row],[total_short]]/nasdaq_aapl_short_volume[[#This Row],[total_reported]]</f>
        <v>0.3281501770620926</v>
      </c>
      <c r="F410" s="9">
        <f>nasdaq_aapl_short_volume[[#This Row],[total_long]]/nasdaq_aapl_short_volume[[#This Row],[total_reported]]</f>
        <v>0.6718498229379074</v>
      </c>
      <c r="G410" s="8">
        <v>13463552</v>
      </c>
      <c r="H410" s="9">
        <f>nasdaq_aapl_short_volume[[#This Row],[Off-Exchange]]/nasdaq_aapl_short_volume[[#This Row],[total_reported]]</f>
        <v>0.26082032076426459</v>
      </c>
      <c r="I410" s="8">
        <v>157818</v>
      </c>
      <c r="J410" t="s">
        <v>16</v>
      </c>
      <c r="K410" t="s">
        <v>16</v>
      </c>
      <c r="L410" t="s">
        <v>16</v>
      </c>
      <c r="M410" t="s">
        <v>16</v>
      </c>
      <c r="N410" s="8">
        <v>66330</v>
      </c>
      <c r="O410" s="8">
        <v>32024</v>
      </c>
      <c r="P410" s="8">
        <v>627012</v>
      </c>
      <c r="Q410" s="8">
        <v>2518480</v>
      </c>
      <c r="R410" s="8">
        <v>21313</v>
      </c>
      <c r="S410" s="8">
        <v>27638</v>
      </c>
      <c r="T410" s="8">
        <v>24954</v>
      </c>
    </row>
    <row r="411" spans="1:20">
      <c r="A411" s="1">
        <v>45142</v>
      </c>
      <c r="B411" s="8">
        <v>56644674</v>
      </c>
      <c r="C411" s="8">
        <v>29936108</v>
      </c>
      <c r="D411" s="8">
        <v>26708566</v>
      </c>
      <c r="E411" s="9">
        <f>nasdaq_aapl_short_volume[[#This Row],[total_short]]/nasdaq_aapl_short_volume[[#This Row],[total_reported]]</f>
        <v>0.52848936865626595</v>
      </c>
      <c r="F411" s="9">
        <f>nasdaq_aapl_short_volume[[#This Row],[total_long]]/nasdaq_aapl_short_volume[[#This Row],[total_reported]]</f>
        <v>0.47151063134373411</v>
      </c>
      <c r="G411" s="8">
        <v>23191205</v>
      </c>
      <c r="H411" s="9">
        <f>nasdaq_aapl_short_volume[[#This Row],[Off-Exchange]]/nasdaq_aapl_short_volume[[#This Row],[total_reported]]</f>
        <v>0.40941545537008472</v>
      </c>
      <c r="I411" s="8">
        <v>224446</v>
      </c>
      <c r="J411" t="s">
        <v>16</v>
      </c>
      <c r="K411" t="s">
        <v>16</v>
      </c>
      <c r="L411" t="s">
        <v>16</v>
      </c>
      <c r="M411" t="s">
        <v>16</v>
      </c>
      <c r="N411" s="8">
        <v>105390</v>
      </c>
      <c r="O411" s="8">
        <v>139291</v>
      </c>
      <c r="P411" s="8">
        <v>791778</v>
      </c>
      <c r="Q411" s="8">
        <v>5260879</v>
      </c>
      <c r="R411" s="8">
        <v>79006</v>
      </c>
      <c r="S411" s="8">
        <v>100389</v>
      </c>
      <c r="T411" s="8">
        <v>43724</v>
      </c>
    </row>
    <row r="412" spans="1:20">
      <c r="A412" s="1">
        <v>45141</v>
      </c>
      <c r="B412" s="8">
        <v>24487539</v>
      </c>
      <c r="C412" s="8">
        <v>13025371</v>
      </c>
      <c r="D412" s="8">
        <v>11462168</v>
      </c>
      <c r="E412" s="9">
        <f>nasdaq_aapl_short_volume[[#This Row],[total_short]]/nasdaq_aapl_short_volume[[#This Row],[total_reported]]</f>
        <v>0.53191833609739225</v>
      </c>
      <c r="F412" s="9">
        <f>nasdaq_aapl_short_volume[[#This Row],[total_long]]/nasdaq_aapl_short_volume[[#This Row],[total_reported]]</f>
        <v>0.46808166390260775</v>
      </c>
      <c r="G412" s="8">
        <v>10066529</v>
      </c>
      <c r="H412" s="9">
        <f>nasdaq_aapl_short_volume[[#This Row],[Off-Exchange]]/nasdaq_aapl_short_volume[[#This Row],[total_reported]]</f>
        <v>0.41108781899234548</v>
      </c>
      <c r="I412" s="8">
        <v>69256</v>
      </c>
      <c r="J412" t="s">
        <v>16</v>
      </c>
      <c r="K412" t="s">
        <v>16</v>
      </c>
      <c r="L412" t="s">
        <v>16</v>
      </c>
      <c r="M412" t="s">
        <v>16</v>
      </c>
      <c r="N412" s="8">
        <v>70093</v>
      </c>
      <c r="O412" s="8">
        <v>35715</v>
      </c>
      <c r="P412" s="8">
        <v>468253</v>
      </c>
      <c r="Q412" s="8">
        <v>2227867</v>
      </c>
      <c r="R412" s="8">
        <v>35856</v>
      </c>
      <c r="S412" s="8">
        <v>29438</v>
      </c>
      <c r="T412" s="8">
        <v>22364</v>
      </c>
    </row>
    <row r="413" spans="1:20">
      <c r="A413" s="1">
        <v>45140</v>
      </c>
      <c r="B413" s="8">
        <v>21958258</v>
      </c>
      <c r="C413" s="8">
        <v>11868449</v>
      </c>
      <c r="D413" s="8">
        <v>10089809</v>
      </c>
      <c r="E413" s="9">
        <f>nasdaq_aapl_short_volume[[#This Row],[total_short]]/nasdaq_aapl_short_volume[[#This Row],[total_reported]]</f>
        <v>0.54050048050259725</v>
      </c>
      <c r="F413" s="9">
        <f>nasdaq_aapl_short_volume[[#This Row],[total_long]]/nasdaq_aapl_short_volume[[#This Row],[total_reported]]</f>
        <v>0.45949951949740275</v>
      </c>
      <c r="G413" s="8">
        <v>8948093</v>
      </c>
      <c r="H413" s="9">
        <f>nasdaq_aapl_short_volume[[#This Row],[Off-Exchange]]/nasdaq_aapl_short_volume[[#This Row],[total_reported]]</f>
        <v>0.40750468457015127</v>
      </c>
      <c r="I413" s="8">
        <v>57142</v>
      </c>
      <c r="J413" t="s">
        <v>16</v>
      </c>
      <c r="K413" t="s">
        <v>16</v>
      </c>
      <c r="L413" t="s">
        <v>16</v>
      </c>
      <c r="M413" t="s">
        <v>16</v>
      </c>
      <c r="N413" s="8">
        <v>176233</v>
      </c>
      <c r="O413" s="8">
        <v>37748</v>
      </c>
      <c r="P413" s="8">
        <v>533540</v>
      </c>
      <c r="Q413" s="8">
        <v>2021578</v>
      </c>
      <c r="R413" s="8">
        <v>57235</v>
      </c>
      <c r="S413" s="8">
        <v>26500</v>
      </c>
      <c r="T413" s="8">
        <v>10380</v>
      </c>
    </row>
    <row r="414" spans="1:20">
      <c r="A414" s="1">
        <v>45139</v>
      </c>
      <c r="B414" s="8">
        <v>17143446</v>
      </c>
      <c r="C414" s="8">
        <v>9412899</v>
      </c>
      <c r="D414" s="8">
        <v>7730547</v>
      </c>
      <c r="E414" s="9">
        <f>nasdaq_aapl_short_volume[[#This Row],[total_short]]/nasdaq_aapl_short_volume[[#This Row],[total_reported]]</f>
        <v>0.54906691455148515</v>
      </c>
      <c r="F414" s="9">
        <f>nasdaq_aapl_short_volume[[#This Row],[total_long]]/nasdaq_aapl_short_volume[[#This Row],[total_reported]]</f>
        <v>0.45093308544851485</v>
      </c>
      <c r="G414" s="8">
        <v>7286902</v>
      </c>
      <c r="H414" s="9">
        <f>nasdaq_aapl_short_volume[[#This Row],[Off-Exchange]]/nasdaq_aapl_short_volume[[#This Row],[total_reported]]</f>
        <v>0.42505468270498242</v>
      </c>
      <c r="I414" s="8">
        <v>53092</v>
      </c>
      <c r="J414" t="s">
        <v>16</v>
      </c>
      <c r="K414" t="s">
        <v>16</v>
      </c>
      <c r="L414" t="s">
        <v>16</v>
      </c>
      <c r="M414" t="s">
        <v>16</v>
      </c>
      <c r="N414" s="8">
        <v>30311</v>
      </c>
      <c r="O414" s="8">
        <v>10436</v>
      </c>
      <c r="P414" s="8">
        <v>396287</v>
      </c>
      <c r="Q414" s="8">
        <v>1597788</v>
      </c>
      <c r="R414" s="8">
        <v>17498</v>
      </c>
      <c r="S414" s="8">
        <v>10856</v>
      </c>
      <c r="T414" s="8">
        <v>9729</v>
      </c>
    </row>
    <row r="415" spans="1:20">
      <c r="A415" s="1">
        <v>45138</v>
      </c>
      <c r="B415" s="8">
        <v>17136404</v>
      </c>
      <c r="C415" s="8">
        <v>9474194</v>
      </c>
      <c r="D415" s="8">
        <v>7662210</v>
      </c>
      <c r="E415" s="9">
        <f>nasdaq_aapl_short_volume[[#This Row],[total_short]]/nasdaq_aapl_short_volume[[#This Row],[total_reported]]</f>
        <v>0.5528694351510387</v>
      </c>
      <c r="F415" s="9">
        <f>nasdaq_aapl_short_volume[[#This Row],[total_long]]/nasdaq_aapl_short_volume[[#This Row],[total_reported]]</f>
        <v>0.4471305648489613</v>
      </c>
      <c r="G415" s="8">
        <v>7218489</v>
      </c>
      <c r="H415" s="9">
        <f>nasdaq_aapl_short_volume[[#This Row],[Off-Exchange]]/nasdaq_aapl_short_volume[[#This Row],[total_reported]]</f>
        <v>0.42123709268292225</v>
      </c>
      <c r="I415" s="8">
        <v>141069</v>
      </c>
      <c r="J415" t="s">
        <v>16</v>
      </c>
      <c r="K415" t="s">
        <v>16</v>
      </c>
      <c r="L415" t="s">
        <v>16</v>
      </c>
      <c r="M415" t="s">
        <v>16</v>
      </c>
      <c r="N415" s="8">
        <v>38525</v>
      </c>
      <c r="O415" s="8">
        <v>15094</v>
      </c>
      <c r="P415" s="8">
        <v>344710</v>
      </c>
      <c r="Q415" s="8">
        <v>1670555</v>
      </c>
      <c r="R415" s="8">
        <v>20753</v>
      </c>
      <c r="S415" s="8">
        <v>17906</v>
      </c>
      <c r="T415" s="8">
        <v>7093</v>
      </c>
    </row>
    <row r="416" spans="1:20">
      <c r="A416" s="1">
        <v>45135</v>
      </c>
      <c r="B416" s="8">
        <v>22343978</v>
      </c>
      <c r="C416" s="8">
        <v>11213975</v>
      </c>
      <c r="D416" s="8">
        <v>11130003</v>
      </c>
      <c r="E416" s="9">
        <f>nasdaq_aapl_short_volume[[#This Row],[total_short]]/nasdaq_aapl_short_volume[[#This Row],[total_reported]]</f>
        <v>0.50187907453184921</v>
      </c>
      <c r="F416" s="9">
        <f>nasdaq_aapl_short_volume[[#This Row],[total_long]]/nasdaq_aapl_short_volume[[#This Row],[total_reported]]</f>
        <v>0.49812092546815073</v>
      </c>
      <c r="G416" s="8">
        <v>8931731</v>
      </c>
      <c r="H416" s="9">
        <f>nasdaq_aapl_short_volume[[#This Row],[Off-Exchange]]/nasdaq_aapl_short_volume[[#This Row],[total_reported]]</f>
        <v>0.39973772799096025</v>
      </c>
      <c r="I416" s="8">
        <v>93986</v>
      </c>
      <c r="J416" t="s">
        <v>16</v>
      </c>
      <c r="K416" t="s">
        <v>16</v>
      </c>
      <c r="L416" t="s">
        <v>16</v>
      </c>
      <c r="M416" t="s">
        <v>16</v>
      </c>
      <c r="N416" s="8">
        <v>10698</v>
      </c>
      <c r="O416" s="8">
        <v>16279</v>
      </c>
      <c r="P416" s="8">
        <v>482897</v>
      </c>
      <c r="Q416" s="8">
        <v>1604599</v>
      </c>
      <c r="R416" s="8">
        <v>14739</v>
      </c>
      <c r="S416" s="8">
        <v>43342</v>
      </c>
      <c r="T416" s="8">
        <v>15704</v>
      </c>
    </row>
    <row r="417" spans="1:20">
      <c r="A417" s="1">
        <v>45134</v>
      </c>
      <c r="B417" s="8">
        <v>25824007</v>
      </c>
      <c r="C417" s="8">
        <v>13629573</v>
      </c>
      <c r="D417" s="8">
        <v>12194434</v>
      </c>
      <c r="E417" s="9">
        <f>nasdaq_aapl_short_volume[[#This Row],[total_short]]/nasdaq_aapl_short_volume[[#This Row],[total_reported]]</f>
        <v>0.52778691548526924</v>
      </c>
      <c r="F417" s="9">
        <f>nasdaq_aapl_short_volume[[#This Row],[total_long]]/nasdaq_aapl_short_volume[[#This Row],[total_reported]]</f>
        <v>0.47221308451473082</v>
      </c>
      <c r="G417" s="8">
        <v>10997519</v>
      </c>
      <c r="H417" s="9">
        <f>nasdaq_aapl_short_volume[[#This Row],[Off-Exchange]]/nasdaq_aapl_short_volume[[#This Row],[total_reported]]</f>
        <v>0.42586415810683448</v>
      </c>
      <c r="I417" s="8">
        <v>96685</v>
      </c>
      <c r="J417" t="s">
        <v>16</v>
      </c>
      <c r="K417" t="s">
        <v>16</v>
      </c>
      <c r="L417" t="s">
        <v>16</v>
      </c>
      <c r="M417" t="s">
        <v>16</v>
      </c>
      <c r="N417" s="8">
        <v>12234</v>
      </c>
      <c r="O417" s="8">
        <v>17883</v>
      </c>
      <c r="P417" s="8">
        <v>486900</v>
      </c>
      <c r="Q417" s="8">
        <v>1973535</v>
      </c>
      <c r="R417" s="8">
        <v>11023</v>
      </c>
      <c r="S417" s="8">
        <v>23694</v>
      </c>
      <c r="T417" s="8">
        <v>10100</v>
      </c>
    </row>
    <row r="418" spans="1:20">
      <c r="A418" s="1">
        <v>45133</v>
      </c>
      <c r="B418" s="8">
        <v>21319100</v>
      </c>
      <c r="C418" s="8">
        <v>11073648</v>
      </c>
      <c r="D418" s="8">
        <v>10245452</v>
      </c>
      <c r="E418" s="9">
        <f>nasdaq_aapl_short_volume[[#This Row],[total_short]]/nasdaq_aapl_short_volume[[#This Row],[total_reported]]</f>
        <v>0.5194238030686098</v>
      </c>
      <c r="F418" s="9">
        <f>nasdaq_aapl_short_volume[[#This Row],[total_long]]/nasdaq_aapl_short_volume[[#This Row],[total_reported]]</f>
        <v>0.48057619693139014</v>
      </c>
      <c r="G418" s="8">
        <v>8623524</v>
      </c>
      <c r="H418" s="9">
        <f>nasdaq_aapl_short_volume[[#This Row],[Off-Exchange]]/nasdaq_aapl_short_volume[[#This Row],[total_reported]]</f>
        <v>0.40449756321795949</v>
      </c>
      <c r="I418" s="8">
        <v>82875</v>
      </c>
      <c r="J418" t="s">
        <v>16</v>
      </c>
      <c r="K418" t="s">
        <v>16</v>
      </c>
      <c r="L418" t="s">
        <v>16</v>
      </c>
      <c r="M418" t="s">
        <v>16</v>
      </c>
      <c r="N418" s="8">
        <v>47806</v>
      </c>
      <c r="O418" s="8">
        <v>42444</v>
      </c>
      <c r="P418" s="8">
        <v>556394</v>
      </c>
      <c r="Q418" s="8">
        <v>1653745</v>
      </c>
      <c r="R418" s="8">
        <v>32378</v>
      </c>
      <c r="S418" s="8">
        <v>17081</v>
      </c>
      <c r="T418" s="8">
        <v>17401</v>
      </c>
    </row>
    <row r="419" spans="1:20">
      <c r="A419" s="1">
        <v>45132</v>
      </c>
      <c r="B419" s="8">
        <v>17450926</v>
      </c>
      <c r="C419" s="8">
        <v>9291104</v>
      </c>
      <c r="D419" s="8">
        <v>8159822</v>
      </c>
      <c r="E419" s="9">
        <f>nasdaq_aapl_short_volume[[#This Row],[total_short]]/nasdaq_aapl_short_volume[[#This Row],[total_reported]]</f>
        <v>0.5324132369823813</v>
      </c>
      <c r="F419" s="9">
        <f>nasdaq_aapl_short_volume[[#This Row],[total_long]]/nasdaq_aapl_short_volume[[#This Row],[total_reported]]</f>
        <v>0.46758676301761865</v>
      </c>
      <c r="G419" s="8">
        <v>7214532</v>
      </c>
      <c r="H419" s="9">
        <f>nasdaq_aapl_short_volume[[#This Row],[Off-Exchange]]/nasdaq_aapl_short_volume[[#This Row],[total_reported]]</f>
        <v>0.41341829081161652</v>
      </c>
      <c r="I419" s="8">
        <v>42775</v>
      </c>
      <c r="J419" t="s">
        <v>16</v>
      </c>
      <c r="K419" t="s">
        <v>16</v>
      </c>
      <c r="L419" t="s">
        <v>16</v>
      </c>
      <c r="M419" t="s">
        <v>16</v>
      </c>
      <c r="N419" s="8">
        <v>22504</v>
      </c>
      <c r="O419" s="8">
        <v>9490</v>
      </c>
      <c r="P419" s="8">
        <v>460904</v>
      </c>
      <c r="Q419" s="8">
        <v>1489333</v>
      </c>
      <c r="R419" s="8">
        <v>24007</v>
      </c>
      <c r="S419" s="8">
        <v>19450</v>
      </c>
      <c r="T419" s="8">
        <v>8109</v>
      </c>
    </row>
    <row r="420" spans="1:20">
      <c r="A420" s="1">
        <v>45131</v>
      </c>
      <c r="B420" s="8">
        <v>25310182</v>
      </c>
      <c r="C420" s="8">
        <v>11222185</v>
      </c>
      <c r="D420" s="8">
        <v>14087997</v>
      </c>
      <c r="E420" s="9">
        <f>nasdaq_aapl_short_volume[[#This Row],[total_short]]/nasdaq_aapl_short_volume[[#This Row],[total_reported]]</f>
        <v>0.44338618347351277</v>
      </c>
      <c r="F420" s="9">
        <f>nasdaq_aapl_short_volume[[#This Row],[total_long]]/nasdaq_aapl_short_volume[[#This Row],[total_reported]]</f>
        <v>0.55661381652648723</v>
      </c>
      <c r="G420" s="8">
        <v>9065430</v>
      </c>
      <c r="H420" s="9">
        <f>nasdaq_aapl_short_volume[[#This Row],[Off-Exchange]]/nasdaq_aapl_short_volume[[#This Row],[total_reported]]</f>
        <v>0.35817324426983577</v>
      </c>
      <c r="I420" s="8">
        <v>89943</v>
      </c>
      <c r="J420" t="s">
        <v>16</v>
      </c>
      <c r="K420" t="s">
        <v>16</v>
      </c>
      <c r="L420" t="s">
        <v>16</v>
      </c>
      <c r="M420" t="s">
        <v>16</v>
      </c>
      <c r="N420" s="8">
        <v>13606</v>
      </c>
      <c r="O420" s="8">
        <v>17404</v>
      </c>
      <c r="P420" s="8">
        <v>368159</v>
      </c>
      <c r="Q420" s="8">
        <v>1625068</v>
      </c>
      <c r="R420" s="8">
        <v>21840</v>
      </c>
      <c r="S420" s="8">
        <v>17235</v>
      </c>
      <c r="T420" s="8">
        <v>3500</v>
      </c>
    </row>
    <row r="421" spans="1:20">
      <c r="A421" s="1">
        <v>45128</v>
      </c>
      <c r="B421" s="8">
        <v>24958594</v>
      </c>
      <c r="C421" s="8">
        <v>10304418</v>
      </c>
      <c r="D421" s="8">
        <v>14654176</v>
      </c>
      <c r="E421" s="9">
        <f>nasdaq_aapl_short_volume[[#This Row],[total_short]]/nasdaq_aapl_short_volume[[#This Row],[total_reported]]</f>
        <v>0.41286051610118746</v>
      </c>
      <c r="F421" s="9">
        <f>nasdaq_aapl_short_volume[[#This Row],[total_long]]/nasdaq_aapl_short_volume[[#This Row],[total_reported]]</f>
        <v>0.58713948389881254</v>
      </c>
      <c r="G421" s="8">
        <v>8150905</v>
      </c>
      <c r="H421" s="9">
        <f>nasdaq_aapl_short_volume[[#This Row],[Off-Exchange]]/nasdaq_aapl_short_volume[[#This Row],[total_reported]]</f>
        <v>0.32657709003960722</v>
      </c>
      <c r="I421" s="8">
        <v>60391</v>
      </c>
      <c r="J421" t="s">
        <v>16</v>
      </c>
      <c r="K421" t="s">
        <v>16</v>
      </c>
      <c r="L421" t="s">
        <v>16</v>
      </c>
      <c r="M421" t="s">
        <v>16</v>
      </c>
      <c r="N421" s="8">
        <v>106603</v>
      </c>
      <c r="O421" s="8">
        <v>21480</v>
      </c>
      <c r="P421" s="8">
        <v>487535</v>
      </c>
      <c r="Q421" s="8">
        <v>1357871</v>
      </c>
      <c r="R421" s="8">
        <v>87780</v>
      </c>
      <c r="S421" s="8">
        <v>23080</v>
      </c>
      <c r="T421" s="8">
        <v>8773</v>
      </c>
    </row>
    <row r="422" spans="1:20">
      <c r="A422" s="1">
        <v>45127</v>
      </c>
      <c r="B422" s="8">
        <v>30517378</v>
      </c>
      <c r="C422" s="8">
        <v>13993493</v>
      </c>
      <c r="D422" s="8">
        <v>16523885</v>
      </c>
      <c r="E422" s="9">
        <f>nasdaq_aapl_short_volume[[#This Row],[total_short]]/nasdaq_aapl_short_volume[[#This Row],[total_reported]]</f>
        <v>0.45854178560163328</v>
      </c>
      <c r="F422" s="9">
        <f>nasdaq_aapl_short_volume[[#This Row],[total_long]]/nasdaq_aapl_short_volume[[#This Row],[total_reported]]</f>
        <v>0.54145821439836672</v>
      </c>
      <c r="G422" s="8">
        <v>11022453</v>
      </c>
      <c r="H422" s="9">
        <f>nasdaq_aapl_short_volume[[#This Row],[Off-Exchange]]/nasdaq_aapl_short_volume[[#This Row],[total_reported]]</f>
        <v>0.36118610845269866</v>
      </c>
      <c r="I422" s="8">
        <v>97382</v>
      </c>
      <c r="J422" t="s">
        <v>16</v>
      </c>
      <c r="K422" t="s">
        <v>16</v>
      </c>
      <c r="L422" t="s">
        <v>16</v>
      </c>
      <c r="M422" t="s">
        <v>16</v>
      </c>
      <c r="N422" s="8">
        <v>125985</v>
      </c>
      <c r="O422" s="8">
        <v>31769</v>
      </c>
      <c r="P422" s="8">
        <v>715056</v>
      </c>
      <c r="Q422" s="8">
        <v>1877042</v>
      </c>
      <c r="R422" s="8">
        <v>67596</v>
      </c>
      <c r="S422" s="8">
        <v>26880</v>
      </c>
      <c r="T422" s="8">
        <v>29330</v>
      </c>
    </row>
    <row r="423" spans="1:20">
      <c r="A423" s="1">
        <v>45126</v>
      </c>
      <c r="B423" s="8">
        <v>42475488</v>
      </c>
      <c r="C423" s="8">
        <v>19544995</v>
      </c>
      <c r="D423" s="8">
        <v>22930493</v>
      </c>
      <c r="E423" s="9">
        <f>nasdaq_aapl_short_volume[[#This Row],[total_short]]/nasdaq_aapl_short_volume[[#This Row],[total_reported]]</f>
        <v>0.46014762679124488</v>
      </c>
      <c r="F423" s="9">
        <f>nasdaq_aapl_short_volume[[#This Row],[total_long]]/nasdaq_aapl_short_volume[[#This Row],[total_reported]]</f>
        <v>0.53985237320875512</v>
      </c>
      <c r="G423" s="8">
        <v>15964020</v>
      </c>
      <c r="H423" s="9">
        <f>nasdaq_aapl_short_volume[[#This Row],[Off-Exchange]]/nasdaq_aapl_short_volume[[#This Row],[total_reported]]</f>
        <v>0.3758407672679358</v>
      </c>
      <c r="I423" s="8">
        <v>193502</v>
      </c>
      <c r="J423" t="s">
        <v>16</v>
      </c>
      <c r="K423" t="s">
        <v>16</v>
      </c>
      <c r="L423" t="s">
        <v>16</v>
      </c>
      <c r="M423" t="s">
        <v>16</v>
      </c>
      <c r="N423" s="8">
        <v>52060</v>
      </c>
      <c r="O423" s="8">
        <v>69012</v>
      </c>
      <c r="P423" s="8">
        <v>611793</v>
      </c>
      <c r="Q423" s="8">
        <v>2492839</v>
      </c>
      <c r="R423" s="8">
        <v>56164</v>
      </c>
      <c r="S423" s="8">
        <v>83292</v>
      </c>
      <c r="T423" s="8">
        <v>22313</v>
      </c>
    </row>
    <row r="424" spans="1:20">
      <c r="A424" s="1">
        <v>45125</v>
      </c>
      <c r="B424" s="8">
        <v>24440935</v>
      </c>
      <c r="C424" s="8">
        <v>11540360</v>
      </c>
      <c r="D424" s="8">
        <v>12900575</v>
      </c>
      <c r="E424" s="9">
        <f>nasdaq_aapl_short_volume[[#This Row],[total_short]]/nasdaq_aapl_short_volume[[#This Row],[total_reported]]</f>
        <v>0.47217342544383017</v>
      </c>
      <c r="F424" s="9">
        <f>nasdaq_aapl_short_volume[[#This Row],[total_long]]/nasdaq_aapl_short_volume[[#This Row],[total_reported]]</f>
        <v>0.52782657455616977</v>
      </c>
      <c r="G424" s="8">
        <v>8881309</v>
      </c>
      <c r="H424" s="9">
        <f>nasdaq_aapl_short_volume[[#This Row],[Off-Exchange]]/nasdaq_aapl_short_volume[[#This Row],[total_reported]]</f>
        <v>0.36337844685565424</v>
      </c>
      <c r="I424" s="8">
        <v>92762</v>
      </c>
      <c r="J424" t="s">
        <v>16</v>
      </c>
      <c r="K424" t="s">
        <v>16</v>
      </c>
      <c r="L424" t="s">
        <v>16</v>
      </c>
      <c r="M424" t="s">
        <v>16</v>
      </c>
      <c r="N424" s="8">
        <v>37052</v>
      </c>
      <c r="O424" s="8">
        <v>56086</v>
      </c>
      <c r="P424" s="8">
        <v>728728</v>
      </c>
      <c r="Q424" s="8">
        <v>1649483</v>
      </c>
      <c r="R424" s="8">
        <v>42956</v>
      </c>
      <c r="S424" s="8">
        <v>33242</v>
      </c>
      <c r="T424" s="8">
        <v>18742</v>
      </c>
    </row>
    <row r="425" spans="1:20">
      <c r="A425" s="1">
        <v>45124</v>
      </c>
      <c r="B425" s="8">
        <v>25241547</v>
      </c>
      <c r="C425" s="8">
        <v>12470738</v>
      </c>
      <c r="D425" s="8">
        <v>12770809</v>
      </c>
      <c r="E425" s="9">
        <f>nasdaq_aapl_short_volume[[#This Row],[total_short]]/nasdaq_aapl_short_volume[[#This Row],[total_reported]]</f>
        <v>0.49405601011697103</v>
      </c>
      <c r="F425" s="9">
        <f>nasdaq_aapl_short_volume[[#This Row],[total_long]]/nasdaq_aapl_short_volume[[#This Row],[total_reported]]</f>
        <v>0.50594398988302891</v>
      </c>
      <c r="G425" s="8">
        <v>9790250</v>
      </c>
      <c r="H425" s="9">
        <f>nasdaq_aapl_short_volume[[#This Row],[Off-Exchange]]/nasdaq_aapl_short_volume[[#This Row],[total_reported]]</f>
        <v>0.38786251888602546</v>
      </c>
      <c r="I425" s="8">
        <v>77497</v>
      </c>
      <c r="J425" t="s">
        <v>16</v>
      </c>
      <c r="K425" t="s">
        <v>16</v>
      </c>
      <c r="L425" t="s">
        <v>16</v>
      </c>
      <c r="M425" t="s">
        <v>16</v>
      </c>
      <c r="N425" s="8">
        <v>68822</v>
      </c>
      <c r="O425" s="8">
        <v>39465</v>
      </c>
      <c r="P425" s="8">
        <v>740937</v>
      </c>
      <c r="Q425" s="8">
        <v>1653544</v>
      </c>
      <c r="R425" s="8">
        <v>39069</v>
      </c>
      <c r="S425" s="8">
        <v>41376</v>
      </c>
      <c r="T425" s="8">
        <v>19778</v>
      </c>
    </row>
    <row r="426" spans="1:20">
      <c r="A426" s="1">
        <v>45121</v>
      </c>
      <c r="B426" s="8">
        <v>19341694</v>
      </c>
      <c r="C426" s="8">
        <v>8472771</v>
      </c>
      <c r="D426" s="8">
        <v>10868923</v>
      </c>
      <c r="E426" s="9">
        <f>nasdaq_aapl_short_volume[[#This Row],[total_short]]/nasdaq_aapl_short_volume[[#This Row],[total_reported]]</f>
        <v>0.43805733872121028</v>
      </c>
      <c r="F426" s="9">
        <f>nasdaq_aapl_short_volume[[#This Row],[total_long]]/nasdaq_aapl_short_volume[[#This Row],[total_reported]]</f>
        <v>0.56194266127878978</v>
      </c>
      <c r="G426" s="8">
        <v>6265574</v>
      </c>
      <c r="H426" s="9">
        <f>nasdaq_aapl_short_volume[[#This Row],[Off-Exchange]]/nasdaq_aapl_short_volume[[#This Row],[total_reported]]</f>
        <v>0.32394132592522662</v>
      </c>
      <c r="I426" s="8">
        <v>98141</v>
      </c>
      <c r="J426" t="s">
        <v>16</v>
      </c>
      <c r="K426" t="s">
        <v>16</v>
      </c>
      <c r="L426" t="s">
        <v>16</v>
      </c>
      <c r="M426" t="s">
        <v>16</v>
      </c>
      <c r="N426" s="8">
        <v>25128</v>
      </c>
      <c r="O426" s="8">
        <v>42885</v>
      </c>
      <c r="P426" s="8">
        <v>672860</v>
      </c>
      <c r="Q426" s="8">
        <v>1309609</v>
      </c>
      <c r="R426" s="8">
        <v>30208</v>
      </c>
      <c r="S426" s="8">
        <v>19577</v>
      </c>
      <c r="T426" s="8">
        <v>8789</v>
      </c>
    </row>
    <row r="427" spans="1:20">
      <c r="A427" s="1">
        <v>45120</v>
      </c>
      <c r="B427" s="8">
        <v>20527575</v>
      </c>
      <c r="C427" s="8">
        <v>8270389</v>
      </c>
      <c r="D427" s="8">
        <v>12257186</v>
      </c>
      <c r="E427" s="9">
        <f>nasdaq_aapl_short_volume[[#This Row],[total_short]]/nasdaq_aapl_short_volume[[#This Row],[total_reported]]</f>
        <v>0.40289167132503473</v>
      </c>
      <c r="F427" s="9">
        <f>nasdaq_aapl_short_volume[[#This Row],[total_long]]/nasdaq_aapl_short_volume[[#This Row],[total_reported]]</f>
        <v>0.59710832867496522</v>
      </c>
      <c r="G427" s="8">
        <v>6081629</v>
      </c>
      <c r="H427" s="9">
        <f>nasdaq_aapl_short_volume[[#This Row],[Off-Exchange]]/nasdaq_aapl_short_volume[[#This Row],[total_reported]]</f>
        <v>0.29626631494465372</v>
      </c>
      <c r="I427" s="8">
        <v>66729</v>
      </c>
      <c r="J427" t="s">
        <v>16</v>
      </c>
      <c r="K427" t="s">
        <v>16</v>
      </c>
      <c r="L427" t="s">
        <v>16</v>
      </c>
      <c r="M427" t="s">
        <v>16</v>
      </c>
      <c r="N427" s="8">
        <v>24961</v>
      </c>
      <c r="O427" s="8">
        <v>21730</v>
      </c>
      <c r="P427" s="8">
        <v>553128</v>
      </c>
      <c r="Q427" s="8">
        <v>1469058</v>
      </c>
      <c r="R427" s="8">
        <v>28644</v>
      </c>
      <c r="S427" s="8">
        <v>17934</v>
      </c>
      <c r="T427" s="8">
        <v>6576</v>
      </c>
    </row>
    <row r="428" spans="1:20">
      <c r="A428" s="1">
        <v>45119</v>
      </c>
      <c r="B428" s="8">
        <v>27748211</v>
      </c>
      <c r="C428" s="8">
        <v>11913098</v>
      </c>
      <c r="D428" s="8">
        <v>15835113</v>
      </c>
      <c r="E428" s="9">
        <f>nasdaq_aapl_short_volume[[#This Row],[total_short]]/nasdaq_aapl_short_volume[[#This Row],[total_reported]]</f>
        <v>0.42932850698014369</v>
      </c>
      <c r="F428" s="9">
        <f>nasdaq_aapl_short_volume[[#This Row],[total_long]]/nasdaq_aapl_short_volume[[#This Row],[total_reported]]</f>
        <v>0.57067149301985631</v>
      </c>
      <c r="G428" s="8">
        <v>8495912</v>
      </c>
      <c r="H428" s="9">
        <f>nasdaq_aapl_short_volume[[#This Row],[Off-Exchange]]/nasdaq_aapl_short_volume[[#This Row],[total_reported]]</f>
        <v>0.30617872986478301</v>
      </c>
      <c r="I428" s="8">
        <v>84584</v>
      </c>
      <c r="J428" t="s">
        <v>16</v>
      </c>
      <c r="K428" t="s">
        <v>16</v>
      </c>
      <c r="L428" t="s">
        <v>16</v>
      </c>
      <c r="M428" t="s">
        <v>16</v>
      </c>
      <c r="N428" s="8">
        <v>32876</v>
      </c>
      <c r="O428" s="8">
        <v>54859</v>
      </c>
      <c r="P428" s="8">
        <v>786717</v>
      </c>
      <c r="Q428" s="8">
        <v>2328130</v>
      </c>
      <c r="R428" s="8">
        <v>68570</v>
      </c>
      <c r="S428" s="8">
        <v>44846</v>
      </c>
      <c r="T428" s="8">
        <v>16604</v>
      </c>
    </row>
    <row r="429" spans="1:20">
      <c r="A429" s="1">
        <v>45118</v>
      </c>
      <c r="B429" s="8">
        <v>24295842</v>
      </c>
      <c r="C429" s="8">
        <v>8817853</v>
      </c>
      <c r="D429" s="8">
        <v>15477989</v>
      </c>
      <c r="E429" s="9">
        <f>nasdaq_aapl_short_volume[[#This Row],[total_short]]/nasdaq_aapl_short_volume[[#This Row],[total_reported]]</f>
        <v>0.36293671155747553</v>
      </c>
      <c r="F429" s="9">
        <f>nasdaq_aapl_short_volume[[#This Row],[total_long]]/nasdaq_aapl_short_volume[[#This Row],[total_reported]]</f>
        <v>0.63706328844252447</v>
      </c>
      <c r="G429" s="8">
        <v>6619191</v>
      </c>
      <c r="H429" s="9">
        <f>nasdaq_aapl_short_volume[[#This Row],[Off-Exchange]]/nasdaq_aapl_short_volume[[#This Row],[total_reported]]</f>
        <v>0.27244130909313619</v>
      </c>
      <c r="I429" s="8">
        <v>87473</v>
      </c>
      <c r="J429" t="s">
        <v>16</v>
      </c>
      <c r="K429" t="s">
        <v>16</v>
      </c>
      <c r="L429" t="s">
        <v>16</v>
      </c>
      <c r="M429" t="s">
        <v>16</v>
      </c>
      <c r="N429" s="8">
        <v>15451</v>
      </c>
      <c r="O429" s="8">
        <v>31863</v>
      </c>
      <c r="P429" s="8">
        <v>584583</v>
      </c>
      <c r="Q429" s="8">
        <v>1415409</v>
      </c>
      <c r="R429" s="8">
        <v>41116</v>
      </c>
      <c r="S429" s="8">
        <v>18725</v>
      </c>
      <c r="T429" s="8">
        <v>4042</v>
      </c>
    </row>
    <row r="430" spans="1:20">
      <c r="A430" s="1">
        <v>45117</v>
      </c>
      <c r="B430" s="8">
        <v>28097173</v>
      </c>
      <c r="C430" s="8">
        <v>12679397</v>
      </c>
      <c r="D430" s="8">
        <v>15417776</v>
      </c>
      <c r="E430" s="9">
        <f>nasdaq_aapl_short_volume[[#This Row],[total_short]]/nasdaq_aapl_short_volume[[#This Row],[total_reported]]</f>
        <v>0.45126949248595222</v>
      </c>
      <c r="F430" s="9">
        <f>nasdaq_aapl_short_volume[[#This Row],[total_long]]/nasdaq_aapl_short_volume[[#This Row],[total_reported]]</f>
        <v>0.54873050751404773</v>
      </c>
      <c r="G430" s="8">
        <v>9185410</v>
      </c>
      <c r="H430" s="9">
        <f>nasdaq_aapl_short_volume[[#This Row],[Off-Exchange]]/nasdaq_aapl_short_volume[[#This Row],[total_reported]]</f>
        <v>0.32691580750846355</v>
      </c>
      <c r="I430" s="8">
        <v>60587</v>
      </c>
      <c r="J430" t="s">
        <v>16</v>
      </c>
      <c r="K430" t="s">
        <v>16</v>
      </c>
      <c r="L430" t="s">
        <v>16</v>
      </c>
      <c r="M430" t="s">
        <v>16</v>
      </c>
      <c r="N430" s="8">
        <v>23554</v>
      </c>
      <c r="O430" s="8">
        <v>56310</v>
      </c>
      <c r="P430" s="8">
        <v>953747</v>
      </c>
      <c r="Q430" s="8">
        <v>2330864</v>
      </c>
      <c r="R430" s="8">
        <v>24250</v>
      </c>
      <c r="S430" s="8">
        <v>34128</v>
      </c>
      <c r="T430" s="8">
        <v>10547</v>
      </c>
    </row>
    <row r="431" spans="1:20">
      <c r="A431" s="1">
        <v>45114</v>
      </c>
      <c r="B431" s="8">
        <v>21356752</v>
      </c>
      <c r="C431" s="8">
        <v>9508938</v>
      </c>
      <c r="D431" s="8">
        <v>11847814</v>
      </c>
      <c r="E431" s="9">
        <f>nasdaq_aapl_short_volume[[#This Row],[total_short]]/nasdaq_aapl_short_volume[[#This Row],[total_reported]]</f>
        <v>0.44524270357215368</v>
      </c>
      <c r="F431" s="9">
        <f>nasdaq_aapl_short_volume[[#This Row],[total_long]]/nasdaq_aapl_short_volume[[#This Row],[total_reported]]</f>
        <v>0.55475729642784632</v>
      </c>
      <c r="G431" s="8">
        <v>7449080</v>
      </c>
      <c r="H431" s="9">
        <f>nasdaq_aapl_short_volume[[#This Row],[Off-Exchange]]/nasdaq_aapl_short_volume[[#This Row],[total_reported]]</f>
        <v>0.34879273777211067</v>
      </c>
      <c r="I431" s="8">
        <v>71932</v>
      </c>
      <c r="J431" t="s">
        <v>16</v>
      </c>
      <c r="K431" t="s">
        <v>16</v>
      </c>
      <c r="L431" t="s">
        <v>16</v>
      </c>
      <c r="M431" t="s">
        <v>16</v>
      </c>
      <c r="N431" s="8">
        <v>39685</v>
      </c>
      <c r="O431" s="8">
        <v>22889</v>
      </c>
      <c r="P431" s="8">
        <v>623180</v>
      </c>
      <c r="Q431" s="8">
        <v>1215672</v>
      </c>
      <c r="R431" s="8">
        <v>55798</v>
      </c>
      <c r="S431" s="8">
        <v>20870</v>
      </c>
      <c r="T431" s="8">
        <v>9832</v>
      </c>
    </row>
    <row r="432" spans="1:20">
      <c r="A432" s="1">
        <v>45113</v>
      </c>
      <c r="B432" s="8">
        <v>21226578</v>
      </c>
      <c r="C432" s="8">
        <v>12393848</v>
      </c>
      <c r="D432" s="8">
        <v>8832730</v>
      </c>
      <c r="E432" s="9">
        <f>nasdaq_aapl_short_volume[[#This Row],[total_short]]/nasdaq_aapl_short_volume[[#This Row],[total_reported]]</f>
        <v>0.58388346911122457</v>
      </c>
      <c r="F432" s="9">
        <f>nasdaq_aapl_short_volume[[#This Row],[total_long]]/nasdaq_aapl_short_volume[[#This Row],[total_reported]]</f>
        <v>0.41611653088877537</v>
      </c>
      <c r="G432" s="8">
        <v>9375638</v>
      </c>
      <c r="H432" s="9">
        <f>nasdaq_aapl_short_volume[[#This Row],[Off-Exchange]]/nasdaq_aapl_short_volume[[#This Row],[total_reported]]</f>
        <v>0.44169333370645047</v>
      </c>
      <c r="I432" s="8">
        <v>63806</v>
      </c>
      <c r="J432" t="s">
        <v>16</v>
      </c>
      <c r="K432" t="s">
        <v>16</v>
      </c>
      <c r="L432" t="s">
        <v>16</v>
      </c>
      <c r="M432" t="s">
        <v>16</v>
      </c>
      <c r="N432" s="8">
        <v>53249</v>
      </c>
      <c r="O432" s="8">
        <v>40369</v>
      </c>
      <c r="P432" s="8">
        <v>778203</v>
      </c>
      <c r="Q432" s="8">
        <v>1980978</v>
      </c>
      <c r="R432" s="8">
        <v>48678</v>
      </c>
      <c r="S432" s="8">
        <v>29832</v>
      </c>
      <c r="T432" s="8">
        <v>23095</v>
      </c>
    </row>
    <row r="433" spans="1:20">
      <c r="A433" s="1">
        <v>45112</v>
      </c>
      <c r="B433" s="8">
        <v>23682295</v>
      </c>
      <c r="C433" s="8">
        <v>12525430</v>
      </c>
      <c r="D433" s="8">
        <v>11156865</v>
      </c>
      <c r="E433" s="9">
        <f>nasdaq_aapl_short_volume[[#This Row],[total_short]]/nasdaq_aapl_short_volume[[#This Row],[total_reported]]</f>
        <v>0.52889426468169576</v>
      </c>
      <c r="F433" s="9">
        <f>nasdaq_aapl_short_volume[[#This Row],[total_long]]/nasdaq_aapl_short_volume[[#This Row],[total_reported]]</f>
        <v>0.47110573531830424</v>
      </c>
      <c r="G433" s="8">
        <v>10013163</v>
      </c>
      <c r="H433" s="9">
        <f>nasdaq_aapl_short_volume[[#This Row],[Off-Exchange]]/nasdaq_aapl_short_volume[[#This Row],[total_reported]]</f>
        <v>0.42281218944363291</v>
      </c>
      <c r="I433" s="8">
        <v>80374</v>
      </c>
      <c r="J433" t="s">
        <v>16</v>
      </c>
      <c r="K433" t="s">
        <v>16</v>
      </c>
      <c r="L433" t="s">
        <v>16</v>
      </c>
      <c r="M433" t="s">
        <v>16</v>
      </c>
      <c r="N433" s="8">
        <v>20750</v>
      </c>
      <c r="O433" s="8">
        <v>48277</v>
      </c>
      <c r="P433" s="8">
        <v>733688</v>
      </c>
      <c r="Q433" s="8">
        <v>1578524</v>
      </c>
      <c r="R433" s="8">
        <v>10905</v>
      </c>
      <c r="S433" s="8">
        <v>31921</v>
      </c>
      <c r="T433" s="8">
        <v>7828</v>
      </c>
    </row>
    <row r="434" spans="1:20">
      <c r="A434" s="1">
        <v>45110</v>
      </c>
      <c r="B434" s="8">
        <v>16837447</v>
      </c>
      <c r="C434" s="8">
        <v>9301923</v>
      </c>
      <c r="D434" s="8">
        <v>7535524</v>
      </c>
      <c r="E434" s="9">
        <f>nasdaq_aapl_short_volume[[#This Row],[total_short]]/nasdaq_aapl_short_volume[[#This Row],[total_reported]]</f>
        <v>0.55245447840162465</v>
      </c>
      <c r="F434" s="9">
        <f>nasdaq_aapl_short_volume[[#This Row],[total_long]]/nasdaq_aapl_short_volume[[#This Row],[total_reported]]</f>
        <v>0.44754552159837535</v>
      </c>
      <c r="G434" s="8">
        <v>7604946</v>
      </c>
      <c r="H434" s="9">
        <f>nasdaq_aapl_short_volume[[#This Row],[Off-Exchange]]/nasdaq_aapl_short_volume[[#This Row],[total_reported]]</f>
        <v>0.45166859322556441</v>
      </c>
      <c r="I434" s="8">
        <v>81993</v>
      </c>
      <c r="J434" t="s">
        <v>16</v>
      </c>
      <c r="K434" t="s">
        <v>16</v>
      </c>
      <c r="L434" t="s">
        <v>16</v>
      </c>
      <c r="M434" t="s">
        <v>16</v>
      </c>
      <c r="N434" s="8">
        <v>17523</v>
      </c>
      <c r="O434" s="8">
        <v>40990</v>
      </c>
      <c r="P434" s="8">
        <v>467251</v>
      </c>
      <c r="Q434" s="8">
        <v>1050164</v>
      </c>
      <c r="R434" s="8">
        <v>5228</v>
      </c>
      <c r="S434" s="8">
        <v>28764</v>
      </c>
      <c r="T434" s="8">
        <v>5064</v>
      </c>
    </row>
    <row r="435" spans="1:20">
      <c r="A435" s="1">
        <v>45107</v>
      </c>
      <c r="B435" s="8">
        <v>36990339</v>
      </c>
      <c r="C435" s="8">
        <v>15532561</v>
      </c>
      <c r="D435" s="8">
        <v>21457778</v>
      </c>
      <c r="E435" s="9">
        <f>nasdaq_aapl_short_volume[[#This Row],[total_short]]/nasdaq_aapl_short_volume[[#This Row],[total_reported]]</f>
        <v>0.41990858748280191</v>
      </c>
      <c r="F435" s="9">
        <f>nasdaq_aapl_short_volume[[#This Row],[total_long]]/nasdaq_aapl_short_volume[[#This Row],[total_reported]]</f>
        <v>0.58009141251719809</v>
      </c>
      <c r="G435" s="8">
        <v>12012609</v>
      </c>
      <c r="H435" s="9">
        <f>nasdaq_aapl_short_volume[[#This Row],[Off-Exchange]]/nasdaq_aapl_short_volume[[#This Row],[total_reported]]</f>
        <v>0.3247499029408733</v>
      </c>
      <c r="I435" s="8">
        <v>88710</v>
      </c>
      <c r="J435" t="s">
        <v>16</v>
      </c>
      <c r="K435" t="s">
        <v>16</v>
      </c>
      <c r="L435" t="s">
        <v>16</v>
      </c>
      <c r="M435" t="s">
        <v>16</v>
      </c>
      <c r="N435" s="8">
        <v>32760</v>
      </c>
      <c r="O435" s="8">
        <v>97419</v>
      </c>
      <c r="P435" s="8">
        <v>991777</v>
      </c>
      <c r="Q435" s="8">
        <v>2199554</v>
      </c>
      <c r="R435" s="8">
        <v>35388</v>
      </c>
      <c r="S435" s="8">
        <v>66135</v>
      </c>
      <c r="T435" s="8">
        <v>8209</v>
      </c>
    </row>
    <row r="436" spans="1:20">
      <c r="A436" s="1">
        <v>45106</v>
      </c>
      <c r="B436" s="8">
        <v>28738912</v>
      </c>
      <c r="C436" s="8">
        <v>12497409</v>
      </c>
      <c r="D436" s="8">
        <v>16241503</v>
      </c>
      <c r="E436" s="9">
        <f>nasdaq_aapl_short_volume[[#This Row],[total_short]]/nasdaq_aapl_short_volume[[#This Row],[total_reported]]</f>
        <v>0.43486019930051634</v>
      </c>
      <c r="F436" s="9">
        <f>nasdaq_aapl_short_volume[[#This Row],[total_long]]/nasdaq_aapl_short_volume[[#This Row],[total_reported]]</f>
        <v>0.56513980069948366</v>
      </c>
      <c r="G436" s="8">
        <v>7152643</v>
      </c>
      <c r="H436" s="9">
        <f>nasdaq_aapl_short_volume[[#This Row],[Off-Exchange]]/nasdaq_aapl_short_volume[[#This Row],[total_reported]]</f>
        <v>0.2488835694267062</v>
      </c>
      <c r="I436" s="8">
        <v>76079</v>
      </c>
      <c r="J436" t="s">
        <v>3528</v>
      </c>
      <c r="K436" t="s">
        <v>3529</v>
      </c>
      <c r="L436" t="s">
        <v>3530</v>
      </c>
      <c r="M436" t="s">
        <v>3531</v>
      </c>
      <c r="N436" s="8">
        <v>35570</v>
      </c>
      <c r="O436" s="8">
        <v>33206</v>
      </c>
      <c r="P436" s="8">
        <v>493382</v>
      </c>
      <c r="Q436" s="8">
        <v>1613252</v>
      </c>
      <c r="R436" s="8">
        <v>13626</v>
      </c>
      <c r="S436" s="8">
        <v>25135</v>
      </c>
      <c r="T436" s="8">
        <v>15833</v>
      </c>
    </row>
    <row r="437" spans="1:20">
      <c r="A437" s="1">
        <v>45105</v>
      </c>
      <c r="B437" s="8">
        <v>32086138</v>
      </c>
      <c r="C437" s="8">
        <v>13526019</v>
      </c>
      <c r="D437" s="8">
        <v>18560119</v>
      </c>
      <c r="E437" s="9">
        <f>nasdaq_aapl_short_volume[[#This Row],[total_short]]/nasdaq_aapl_short_volume[[#This Row],[total_reported]]</f>
        <v>0.42155335116990394</v>
      </c>
      <c r="F437" s="9">
        <f>nasdaq_aapl_short_volume[[#This Row],[total_long]]/nasdaq_aapl_short_volume[[#This Row],[total_reported]]</f>
        <v>0.578446648830096</v>
      </c>
      <c r="G437" s="8">
        <v>8524803</v>
      </c>
      <c r="H437" s="9">
        <f>nasdaq_aapl_short_volume[[#This Row],[Off-Exchange]]/nasdaq_aapl_short_volume[[#This Row],[total_reported]]</f>
        <v>0.26568491976192338</v>
      </c>
      <c r="I437" s="8">
        <v>70932</v>
      </c>
      <c r="J437" t="s">
        <v>3532</v>
      </c>
      <c r="K437" t="s">
        <v>3533</v>
      </c>
      <c r="L437" t="s">
        <v>3534</v>
      </c>
      <c r="M437" t="s">
        <v>3535</v>
      </c>
      <c r="N437" s="8">
        <v>13758</v>
      </c>
      <c r="O437" s="8">
        <v>29227</v>
      </c>
      <c r="P437" s="8">
        <v>465280</v>
      </c>
      <c r="Q437" s="8">
        <v>1465345</v>
      </c>
      <c r="R437" s="8">
        <v>23557</v>
      </c>
      <c r="S437" s="8">
        <v>21492</v>
      </c>
      <c r="T437" s="8">
        <v>14348</v>
      </c>
    </row>
    <row r="438" spans="1:20">
      <c r="A438" s="1">
        <v>45104</v>
      </c>
      <c r="B438" s="8">
        <v>30688402</v>
      </c>
      <c r="C438" s="8">
        <v>13493390</v>
      </c>
      <c r="D438" s="8">
        <v>17195012</v>
      </c>
      <c r="E438" s="9">
        <f>nasdaq_aapl_short_volume[[#This Row],[total_short]]/nasdaq_aapl_short_volume[[#This Row],[total_reported]]</f>
        <v>0.43969021260865915</v>
      </c>
      <c r="F438" s="9">
        <f>nasdaq_aapl_short_volume[[#This Row],[total_long]]/nasdaq_aapl_short_volume[[#This Row],[total_reported]]</f>
        <v>0.56030978739134085</v>
      </c>
      <c r="G438" s="8">
        <v>8188318</v>
      </c>
      <c r="H438" s="9">
        <f>nasdaq_aapl_short_volume[[#This Row],[Off-Exchange]]/nasdaq_aapl_short_volume[[#This Row],[total_reported]]</f>
        <v>0.26682125709901738</v>
      </c>
      <c r="I438" s="8">
        <v>73402</v>
      </c>
      <c r="J438" t="s">
        <v>3536</v>
      </c>
      <c r="K438" t="s">
        <v>3537</v>
      </c>
      <c r="L438" t="s">
        <v>3538</v>
      </c>
      <c r="M438" t="s">
        <v>3539</v>
      </c>
      <c r="N438" s="8">
        <v>30516</v>
      </c>
      <c r="O438" s="8">
        <v>41511</v>
      </c>
      <c r="P438" s="8">
        <v>690772</v>
      </c>
      <c r="Q438" s="8">
        <v>1819807</v>
      </c>
      <c r="R438" s="8">
        <v>21326</v>
      </c>
      <c r="S438" s="8">
        <v>29575</v>
      </c>
      <c r="T438" s="8">
        <v>6706</v>
      </c>
    </row>
    <row r="439" spans="1:20">
      <c r="A439" s="1">
        <v>45103</v>
      </c>
      <c r="B439" s="8">
        <v>29366061</v>
      </c>
      <c r="C439" s="8">
        <v>12089137</v>
      </c>
      <c r="D439" s="8">
        <v>17276924</v>
      </c>
      <c r="E439" s="9">
        <f>nasdaq_aapl_short_volume[[#This Row],[total_short]]/nasdaq_aapl_short_volume[[#This Row],[total_reported]]</f>
        <v>0.41167036328093171</v>
      </c>
      <c r="F439" s="9">
        <f>nasdaq_aapl_short_volume[[#This Row],[total_long]]/nasdaq_aapl_short_volume[[#This Row],[total_reported]]</f>
        <v>0.58832963671906835</v>
      </c>
      <c r="G439" s="8">
        <v>7577672</v>
      </c>
      <c r="H439" s="9">
        <f>nasdaq_aapl_short_volume[[#This Row],[Off-Exchange]]/nasdaq_aapl_short_volume[[#This Row],[total_reported]]</f>
        <v>0.25804182590235714</v>
      </c>
      <c r="I439" s="8">
        <v>48309</v>
      </c>
      <c r="J439" t="s">
        <v>3540</v>
      </c>
      <c r="K439" t="s">
        <v>3541</v>
      </c>
      <c r="L439" t="s">
        <v>3542</v>
      </c>
      <c r="M439" t="s">
        <v>3543</v>
      </c>
      <c r="N439" s="8">
        <v>36334</v>
      </c>
      <c r="O439" s="8">
        <v>49480</v>
      </c>
      <c r="P439" s="8">
        <v>431165</v>
      </c>
      <c r="Q439" s="8">
        <v>1379592</v>
      </c>
      <c r="R439" s="8">
        <v>23189</v>
      </c>
      <c r="S439" s="8">
        <v>26766</v>
      </c>
      <c r="T439" s="8">
        <v>15986</v>
      </c>
    </row>
    <row r="440" spans="1:20">
      <c r="A440" s="1">
        <v>45100</v>
      </c>
      <c r="B440" s="8">
        <v>30131742</v>
      </c>
      <c r="C440" s="8">
        <v>12905838</v>
      </c>
      <c r="D440" s="8">
        <v>17225904</v>
      </c>
      <c r="E440" s="9">
        <f>nasdaq_aapl_short_volume[[#This Row],[total_short]]/nasdaq_aapl_short_volume[[#This Row],[total_reported]]</f>
        <v>0.42831370320375106</v>
      </c>
      <c r="F440" s="9">
        <f>nasdaq_aapl_short_volume[[#This Row],[total_long]]/nasdaq_aapl_short_volume[[#This Row],[total_reported]]</f>
        <v>0.57168629679624894</v>
      </c>
      <c r="G440" s="8">
        <v>7804835</v>
      </c>
      <c r="H440" s="9">
        <f>nasdaq_aapl_short_volume[[#This Row],[Off-Exchange]]/nasdaq_aapl_short_volume[[#This Row],[total_reported]]</f>
        <v>0.25902369003425024</v>
      </c>
      <c r="I440" s="8">
        <v>63252</v>
      </c>
      <c r="J440" t="s">
        <v>3544</v>
      </c>
      <c r="K440" t="s">
        <v>3545</v>
      </c>
      <c r="L440" t="s">
        <v>3546</v>
      </c>
      <c r="M440" t="s">
        <v>3547</v>
      </c>
      <c r="N440" s="8">
        <v>14364</v>
      </c>
      <c r="O440" s="8">
        <v>42554</v>
      </c>
      <c r="P440" s="8">
        <v>604944</v>
      </c>
      <c r="Q440" s="8">
        <v>1340849</v>
      </c>
      <c r="R440" s="8">
        <v>21395</v>
      </c>
      <c r="S440" s="8">
        <v>15140</v>
      </c>
      <c r="T440" s="8">
        <v>17588</v>
      </c>
    </row>
    <row r="441" spans="1:20">
      <c r="A441" s="1">
        <v>45099</v>
      </c>
      <c r="B441" s="8">
        <v>30322759</v>
      </c>
      <c r="C441" s="8">
        <v>13694290</v>
      </c>
      <c r="D441" s="8">
        <v>16628469</v>
      </c>
      <c r="E441" s="9">
        <f>nasdaq_aapl_short_volume[[#This Row],[total_short]]/nasdaq_aapl_short_volume[[#This Row],[total_reported]]</f>
        <v>0.451617545751691</v>
      </c>
      <c r="F441" s="9">
        <f>nasdaq_aapl_short_volume[[#This Row],[total_long]]/nasdaq_aapl_short_volume[[#This Row],[total_reported]]</f>
        <v>0.548382454248309</v>
      </c>
      <c r="G441" s="8">
        <v>8260308</v>
      </c>
      <c r="H441" s="9">
        <f>nasdaq_aapl_short_volume[[#This Row],[Off-Exchange]]/nasdaq_aapl_short_volume[[#This Row],[total_reported]]</f>
        <v>0.2724128104569904</v>
      </c>
      <c r="I441" s="8">
        <v>52514</v>
      </c>
      <c r="J441" t="s">
        <v>3548</v>
      </c>
      <c r="K441" t="s">
        <v>3549</v>
      </c>
      <c r="L441" t="s">
        <v>3550</v>
      </c>
      <c r="M441" t="s">
        <v>3551</v>
      </c>
      <c r="N441" s="8">
        <v>34131</v>
      </c>
      <c r="O441" s="8">
        <v>35076</v>
      </c>
      <c r="P441" s="8">
        <v>628502</v>
      </c>
      <c r="Q441" s="8">
        <v>1463236</v>
      </c>
      <c r="R441" s="8">
        <v>23109</v>
      </c>
      <c r="S441" s="8">
        <v>28749</v>
      </c>
      <c r="T441" s="8">
        <v>13170</v>
      </c>
    </row>
    <row r="442" spans="1:20">
      <c r="A442" s="1">
        <v>45098</v>
      </c>
      <c r="B442" s="8">
        <v>27910993</v>
      </c>
      <c r="C442" s="8">
        <v>12164039</v>
      </c>
      <c r="D442" s="8">
        <v>15746954</v>
      </c>
      <c r="E442" s="9">
        <f>nasdaq_aapl_short_volume[[#This Row],[total_short]]/nasdaq_aapl_short_volume[[#This Row],[total_reported]]</f>
        <v>0.43581534343833628</v>
      </c>
      <c r="F442" s="9">
        <f>nasdaq_aapl_short_volume[[#This Row],[total_long]]/nasdaq_aapl_short_volume[[#This Row],[total_reported]]</f>
        <v>0.56418465656166372</v>
      </c>
      <c r="G442" s="8">
        <v>7037289</v>
      </c>
      <c r="H442" s="9">
        <f>nasdaq_aapl_short_volume[[#This Row],[Off-Exchange]]/nasdaq_aapl_short_volume[[#This Row],[total_reported]]</f>
        <v>0.25213323653515302</v>
      </c>
      <c r="I442" s="8">
        <v>102689</v>
      </c>
      <c r="J442" t="s">
        <v>3552</v>
      </c>
      <c r="K442" t="s">
        <v>3553</v>
      </c>
      <c r="L442" t="s">
        <v>3554</v>
      </c>
      <c r="M442" t="s">
        <v>3555</v>
      </c>
      <c r="N442" s="8">
        <v>22280</v>
      </c>
      <c r="O442" s="8">
        <v>14776</v>
      </c>
      <c r="P442" s="8">
        <v>562161</v>
      </c>
      <c r="Q442" s="8">
        <v>1051479</v>
      </c>
      <c r="R442" s="8">
        <v>13659</v>
      </c>
      <c r="S442" s="8">
        <v>24071</v>
      </c>
      <c r="T442" s="8">
        <v>11819</v>
      </c>
    </row>
    <row r="443" spans="1:20">
      <c r="A443" s="1">
        <v>45097</v>
      </c>
      <c r="B443" s="8">
        <v>27886778</v>
      </c>
      <c r="C443" s="8">
        <v>11911688</v>
      </c>
      <c r="D443" s="8">
        <v>15975090</v>
      </c>
      <c r="E443" s="9">
        <f>nasdaq_aapl_short_volume[[#This Row],[total_short]]/nasdaq_aapl_short_volume[[#This Row],[total_reported]]</f>
        <v>0.42714464898024435</v>
      </c>
      <c r="F443" s="9">
        <f>nasdaq_aapl_short_volume[[#This Row],[total_long]]/nasdaq_aapl_short_volume[[#This Row],[total_reported]]</f>
        <v>0.57285535101975571</v>
      </c>
      <c r="G443" s="8">
        <v>7123221</v>
      </c>
      <c r="H443" s="9">
        <f>nasdaq_aapl_short_volume[[#This Row],[Off-Exchange]]/nasdaq_aapl_short_volume[[#This Row],[total_reported]]</f>
        <v>0.25543363238305983</v>
      </c>
      <c r="I443" s="8">
        <v>76291</v>
      </c>
      <c r="J443" t="s">
        <v>3556</v>
      </c>
      <c r="K443" t="s">
        <v>3557</v>
      </c>
      <c r="L443" t="s">
        <v>3558</v>
      </c>
      <c r="M443" t="s">
        <v>3559</v>
      </c>
      <c r="N443" s="8">
        <v>16445</v>
      </c>
      <c r="O443" s="8">
        <v>16825</v>
      </c>
      <c r="P443" s="8">
        <v>321331</v>
      </c>
      <c r="Q443" s="8">
        <v>972739</v>
      </c>
      <c r="R443" s="8">
        <v>25754</v>
      </c>
      <c r="S443" s="8">
        <v>12700</v>
      </c>
      <c r="T443" s="8">
        <v>13871</v>
      </c>
    </row>
    <row r="444" spans="1:20">
      <c r="A444" s="1">
        <v>45093</v>
      </c>
      <c r="B444" s="8">
        <v>33231467</v>
      </c>
      <c r="C444" s="8">
        <v>17357140</v>
      </c>
      <c r="D444" s="8">
        <v>15874327</v>
      </c>
      <c r="E444" s="9">
        <f>nasdaq_aapl_short_volume[[#This Row],[total_short]]/nasdaq_aapl_short_volume[[#This Row],[total_reported]]</f>
        <v>0.52231037528376345</v>
      </c>
      <c r="F444" s="9">
        <f>nasdaq_aapl_short_volume[[#This Row],[total_long]]/nasdaq_aapl_short_volume[[#This Row],[total_reported]]</f>
        <v>0.47768962471623655</v>
      </c>
      <c r="G444" s="8">
        <v>10196165</v>
      </c>
      <c r="H444" s="9">
        <f>nasdaq_aapl_short_volume[[#This Row],[Off-Exchange]]/nasdaq_aapl_short_volume[[#This Row],[total_reported]]</f>
        <v>0.3068225967875568</v>
      </c>
      <c r="I444" s="8">
        <v>72677</v>
      </c>
      <c r="J444" t="s">
        <v>3560</v>
      </c>
      <c r="K444" t="s">
        <v>3561</v>
      </c>
      <c r="L444" t="s">
        <v>3562</v>
      </c>
      <c r="M444" t="s">
        <v>3563</v>
      </c>
      <c r="N444" s="8">
        <v>33854</v>
      </c>
      <c r="O444" s="8">
        <v>39927</v>
      </c>
      <c r="P444" s="8">
        <v>633771</v>
      </c>
      <c r="Q444" s="8">
        <v>1437388</v>
      </c>
      <c r="R444" s="8">
        <v>27159</v>
      </c>
      <c r="S444" s="8">
        <v>22814</v>
      </c>
      <c r="T444" s="8">
        <v>17972</v>
      </c>
    </row>
    <row r="445" spans="1:20">
      <c r="A445" s="1">
        <v>45092</v>
      </c>
      <c r="B445" s="8">
        <v>38211723</v>
      </c>
      <c r="C445" s="8">
        <v>22087897</v>
      </c>
      <c r="D445" s="8">
        <v>16123826</v>
      </c>
      <c r="E445" s="9">
        <f>nasdaq_aapl_short_volume[[#This Row],[total_short]]/nasdaq_aapl_short_volume[[#This Row],[total_reported]]</f>
        <v>0.57803980731253601</v>
      </c>
      <c r="F445" s="9">
        <f>nasdaq_aapl_short_volume[[#This Row],[total_long]]/nasdaq_aapl_short_volume[[#This Row],[total_reported]]</f>
        <v>0.42196019268746399</v>
      </c>
      <c r="G445" s="8">
        <v>11779314</v>
      </c>
      <c r="H445" s="9">
        <f>nasdaq_aapl_short_volume[[#This Row],[Off-Exchange]]/nasdaq_aapl_short_volume[[#This Row],[total_reported]]</f>
        <v>0.30826440357060059</v>
      </c>
      <c r="I445" s="8">
        <v>97585</v>
      </c>
      <c r="J445" t="s">
        <v>3564</v>
      </c>
      <c r="K445" t="s">
        <v>3565</v>
      </c>
      <c r="L445" t="s">
        <v>3566</v>
      </c>
      <c r="M445" t="s">
        <v>3567</v>
      </c>
      <c r="N445" s="8">
        <v>71420</v>
      </c>
      <c r="O445" s="8">
        <v>90982</v>
      </c>
      <c r="P445" s="8">
        <v>709195</v>
      </c>
      <c r="Q445" s="8">
        <v>2688745</v>
      </c>
      <c r="R445" s="8">
        <v>53383</v>
      </c>
      <c r="S445" s="8">
        <v>34357</v>
      </c>
      <c r="T445" s="8">
        <v>31418</v>
      </c>
    </row>
    <row r="446" spans="1:20">
      <c r="A446" s="1">
        <v>45091</v>
      </c>
      <c r="B446" s="8">
        <v>33146264</v>
      </c>
      <c r="C446" s="8">
        <v>15662196</v>
      </c>
      <c r="D446" s="8">
        <v>17484068</v>
      </c>
      <c r="E446" s="9">
        <f>nasdaq_aapl_short_volume[[#This Row],[total_short]]/nasdaq_aapl_short_volume[[#This Row],[total_reported]]</f>
        <v>0.47251768706120245</v>
      </c>
      <c r="F446" s="9">
        <f>nasdaq_aapl_short_volume[[#This Row],[total_long]]/nasdaq_aapl_short_volume[[#This Row],[total_reported]]</f>
        <v>0.52748231293879755</v>
      </c>
      <c r="G446" s="8">
        <v>8126562</v>
      </c>
      <c r="H446" s="9">
        <f>nasdaq_aapl_short_volume[[#This Row],[Off-Exchange]]/nasdaq_aapl_short_volume[[#This Row],[total_reported]]</f>
        <v>0.24517278930741637</v>
      </c>
      <c r="I446" s="8">
        <v>101323</v>
      </c>
      <c r="J446" t="s">
        <v>3568</v>
      </c>
      <c r="K446" t="s">
        <v>3569</v>
      </c>
      <c r="L446" t="s">
        <v>3570</v>
      </c>
      <c r="M446" t="s">
        <v>3571</v>
      </c>
      <c r="N446" s="8">
        <v>125978</v>
      </c>
      <c r="O446" s="8">
        <v>64154</v>
      </c>
      <c r="P446" s="8">
        <v>765591</v>
      </c>
      <c r="Q446" s="8">
        <v>1716380</v>
      </c>
      <c r="R446" s="8">
        <v>67061</v>
      </c>
      <c r="S446" s="8">
        <v>15839</v>
      </c>
      <c r="T446" s="8">
        <v>32388</v>
      </c>
    </row>
    <row r="447" spans="1:20">
      <c r="A447" s="1">
        <v>45090</v>
      </c>
      <c r="B447" s="8">
        <v>33906963</v>
      </c>
      <c r="C447" s="8">
        <v>16031154</v>
      </c>
      <c r="D447" s="8">
        <v>17875809</v>
      </c>
      <c r="E447" s="9">
        <f>nasdaq_aapl_short_volume[[#This Row],[total_short]]/nasdaq_aapl_short_volume[[#This Row],[total_reported]]</f>
        <v>0.47279828629889381</v>
      </c>
      <c r="F447" s="9">
        <f>nasdaq_aapl_short_volume[[#This Row],[total_long]]/nasdaq_aapl_short_volume[[#This Row],[total_reported]]</f>
        <v>0.52720171370110613</v>
      </c>
      <c r="G447" s="8">
        <v>9771828</v>
      </c>
      <c r="H447" s="9">
        <f>nasdaq_aapl_short_volume[[#This Row],[Off-Exchange]]/nasdaq_aapl_short_volume[[#This Row],[total_reported]]</f>
        <v>0.2881953184660036</v>
      </c>
      <c r="I447" s="8">
        <v>119287</v>
      </c>
      <c r="J447" t="s">
        <v>3572</v>
      </c>
      <c r="K447" t="s">
        <v>3573</v>
      </c>
      <c r="L447" t="s">
        <v>3574</v>
      </c>
      <c r="M447" t="s">
        <v>3575</v>
      </c>
      <c r="N447" s="8">
        <v>65543</v>
      </c>
      <c r="O447" s="8">
        <v>33450</v>
      </c>
      <c r="P447" s="8">
        <v>371674</v>
      </c>
      <c r="Q447" s="8">
        <v>1837339</v>
      </c>
      <c r="R447" s="8">
        <v>35073</v>
      </c>
      <c r="S447" s="8">
        <v>25357</v>
      </c>
      <c r="T447" s="8">
        <v>13142</v>
      </c>
    </row>
    <row r="448" spans="1:20">
      <c r="A448" s="1">
        <v>45089</v>
      </c>
      <c r="B448" s="8">
        <v>27812808</v>
      </c>
      <c r="C448" s="8">
        <v>12372104</v>
      </c>
      <c r="D448" s="8">
        <v>15440704</v>
      </c>
      <c r="E448" s="9">
        <f>nasdaq_aapl_short_volume[[#This Row],[total_short]]/nasdaq_aapl_short_volume[[#This Row],[total_reported]]</f>
        <v>0.44483476821182527</v>
      </c>
      <c r="F448" s="9">
        <f>nasdaq_aapl_short_volume[[#This Row],[total_long]]/nasdaq_aapl_short_volume[[#This Row],[total_reported]]</f>
        <v>0.55516523178817467</v>
      </c>
      <c r="G448" s="8">
        <v>7899748</v>
      </c>
      <c r="H448" s="9">
        <f>nasdaq_aapl_short_volume[[#This Row],[Off-Exchange]]/nasdaq_aapl_short_volume[[#This Row],[total_reported]]</f>
        <v>0.28403273772285059</v>
      </c>
      <c r="I448" s="8">
        <v>71386</v>
      </c>
      <c r="J448" t="s">
        <v>3576</v>
      </c>
      <c r="K448" t="s">
        <v>3577</v>
      </c>
      <c r="L448" t="s">
        <v>3578</v>
      </c>
      <c r="M448" t="s">
        <v>3579</v>
      </c>
      <c r="N448" s="8">
        <v>21530</v>
      </c>
      <c r="O448" s="8">
        <v>29964</v>
      </c>
      <c r="P448" s="8">
        <v>266202</v>
      </c>
      <c r="Q448" s="8">
        <v>1004564</v>
      </c>
      <c r="R448" s="8">
        <v>22043</v>
      </c>
      <c r="S448" s="8">
        <v>12985</v>
      </c>
      <c r="T448" s="8">
        <v>20702</v>
      </c>
    </row>
    <row r="449" spans="1:20">
      <c r="A449" s="1">
        <v>45086</v>
      </c>
      <c r="B449" s="8">
        <v>29722495</v>
      </c>
      <c r="C449" s="8">
        <v>13873507</v>
      </c>
      <c r="D449" s="8">
        <v>15848988</v>
      </c>
      <c r="E449" s="9">
        <f>nasdaq_aapl_short_volume[[#This Row],[total_short]]/nasdaq_aapl_short_volume[[#This Row],[total_reported]]</f>
        <v>0.46676791433558995</v>
      </c>
      <c r="F449" s="9">
        <f>nasdaq_aapl_short_volume[[#This Row],[total_long]]/nasdaq_aapl_short_volume[[#This Row],[total_reported]]</f>
        <v>0.53323208566441005</v>
      </c>
      <c r="G449" s="8">
        <v>8490886</v>
      </c>
      <c r="H449" s="9">
        <f>nasdaq_aapl_short_volume[[#This Row],[Off-Exchange]]/nasdaq_aapl_short_volume[[#This Row],[total_reported]]</f>
        <v>0.28567204738363988</v>
      </c>
      <c r="I449" s="8">
        <v>63730</v>
      </c>
      <c r="J449" t="s">
        <v>3580</v>
      </c>
      <c r="K449" t="s">
        <v>3581</v>
      </c>
      <c r="L449" t="s">
        <v>3582</v>
      </c>
      <c r="M449" t="s">
        <v>3583</v>
      </c>
      <c r="N449" s="8">
        <v>47897</v>
      </c>
      <c r="O449" s="8">
        <v>36233</v>
      </c>
      <c r="P449" s="8">
        <v>341037</v>
      </c>
      <c r="Q449" s="8">
        <v>1382670</v>
      </c>
      <c r="R449" s="8">
        <v>54165</v>
      </c>
      <c r="S449" s="8">
        <v>12012</v>
      </c>
      <c r="T449" s="8">
        <v>26842</v>
      </c>
    </row>
    <row r="450" spans="1:20">
      <c r="A450" s="1">
        <v>45085</v>
      </c>
      <c r="B450" s="8">
        <v>32252987</v>
      </c>
      <c r="C450" s="8">
        <v>12683995</v>
      </c>
      <c r="D450" s="8">
        <v>19568992</v>
      </c>
      <c r="E450" s="9">
        <f>nasdaq_aapl_short_volume[[#This Row],[total_short]]/nasdaq_aapl_short_volume[[#This Row],[total_reported]]</f>
        <v>0.39326574620825044</v>
      </c>
      <c r="F450" s="9">
        <f>nasdaq_aapl_short_volume[[#This Row],[total_long]]/nasdaq_aapl_short_volume[[#This Row],[total_reported]]</f>
        <v>0.60673425379174961</v>
      </c>
      <c r="G450" s="8">
        <v>8344678</v>
      </c>
      <c r="H450" s="9">
        <f>nasdaq_aapl_short_volume[[#This Row],[Off-Exchange]]/nasdaq_aapl_short_volume[[#This Row],[total_reported]]</f>
        <v>0.25872574220800076</v>
      </c>
      <c r="I450" s="8">
        <v>117226</v>
      </c>
      <c r="J450" t="s">
        <v>3584</v>
      </c>
      <c r="K450" t="s">
        <v>3585</v>
      </c>
      <c r="L450" t="s">
        <v>3586</v>
      </c>
      <c r="M450" t="s">
        <v>3587</v>
      </c>
      <c r="N450" s="8">
        <v>73870</v>
      </c>
      <c r="O450" s="8">
        <v>18642</v>
      </c>
      <c r="P450" s="8">
        <v>230295</v>
      </c>
      <c r="Q450" s="8">
        <v>995010</v>
      </c>
      <c r="R450" s="8">
        <v>38195</v>
      </c>
      <c r="S450" s="8">
        <v>12575</v>
      </c>
      <c r="T450" s="8">
        <v>20493</v>
      </c>
    </row>
    <row r="451" spans="1:20">
      <c r="A451" s="1">
        <v>45084</v>
      </c>
      <c r="B451" s="8">
        <v>37928224</v>
      </c>
      <c r="C451" s="8">
        <v>15953578</v>
      </c>
      <c r="D451" s="8">
        <v>21974646</v>
      </c>
      <c r="E451" s="9">
        <f>nasdaq_aapl_short_volume[[#This Row],[total_short]]/nasdaq_aapl_short_volume[[#This Row],[total_reported]]</f>
        <v>0.42062549514577852</v>
      </c>
      <c r="F451" s="9">
        <f>nasdaq_aapl_short_volume[[#This Row],[total_long]]/nasdaq_aapl_short_volume[[#This Row],[total_reported]]</f>
        <v>0.57937450485422148</v>
      </c>
      <c r="G451" s="8">
        <v>9219992</v>
      </c>
      <c r="H451" s="9">
        <f>nasdaq_aapl_short_volume[[#This Row],[Off-Exchange]]/nasdaq_aapl_short_volume[[#This Row],[total_reported]]</f>
        <v>0.24309052804581621</v>
      </c>
      <c r="I451" s="8">
        <v>122423</v>
      </c>
      <c r="J451" t="s">
        <v>3588</v>
      </c>
      <c r="K451" t="s">
        <v>3589</v>
      </c>
      <c r="L451" t="s">
        <v>3590</v>
      </c>
      <c r="M451" t="s">
        <v>3591</v>
      </c>
      <c r="N451" s="8">
        <v>37599</v>
      </c>
      <c r="O451" s="8">
        <v>42605</v>
      </c>
      <c r="P451" s="8">
        <v>290826</v>
      </c>
      <c r="Q451" s="8">
        <v>1589728</v>
      </c>
      <c r="R451" s="8">
        <v>45561</v>
      </c>
      <c r="S451" s="8">
        <v>23221</v>
      </c>
      <c r="T451" s="8">
        <v>59985</v>
      </c>
    </row>
    <row r="452" spans="1:20">
      <c r="A452" s="1">
        <v>45083</v>
      </c>
      <c r="B452" s="8">
        <v>44404784</v>
      </c>
      <c r="C452" s="8">
        <v>17784307</v>
      </c>
      <c r="D452" s="8">
        <v>26620477</v>
      </c>
      <c r="E452" s="9">
        <f>nasdaq_aapl_short_volume[[#This Row],[total_short]]/nasdaq_aapl_short_volume[[#This Row],[total_reported]]</f>
        <v>0.40050430151850303</v>
      </c>
      <c r="F452" s="9">
        <f>nasdaq_aapl_short_volume[[#This Row],[total_long]]/nasdaq_aapl_short_volume[[#This Row],[total_reported]]</f>
        <v>0.59949569848149697</v>
      </c>
      <c r="G452" s="8">
        <v>12160299</v>
      </c>
      <c r="H452" s="9">
        <f>nasdaq_aapl_short_volume[[#This Row],[Off-Exchange]]/nasdaq_aapl_short_volume[[#This Row],[total_reported]]</f>
        <v>0.27385110126872814</v>
      </c>
      <c r="I452" s="8">
        <v>128344</v>
      </c>
      <c r="J452" t="s">
        <v>3592</v>
      </c>
      <c r="K452" t="s">
        <v>3593</v>
      </c>
      <c r="L452" t="s">
        <v>3594</v>
      </c>
      <c r="M452" t="s">
        <v>3595</v>
      </c>
      <c r="N452" s="8">
        <v>59243</v>
      </c>
      <c r="O452" s="8">
        <v>46134</v>
      </c>
      <c r="P452" s="8">
        <v>567226</v>
      </c>
      <c r="Q452" s="8">
        <v>1411331</v>
      </c>
      <c r="R452" s="8">
        <v>70443</v>
      </c>
      <c r="S452" s="8">
        <v>66880</v>
      </c>
      <c r="T452" s="8">
        <v>33627</v>
      </c>
    </row>
    <row r="453" spans="1:20">
      <c r="A453" s="1">
        <v>45082</v>
      </c>
      <c r="B453" s="8">
        <v>88973033</v>
      </c>
      <c r="C453" s="8">
        <v>43004405</v>
      </c>
      <c r="D453" s="8">
        <v>45968628</v>
      </c>
      <c r="E453" s="9">
        <f>nasdaq_aapl_short_volume[[#This Row],[total_short]]/nasdaq_aapl_short_volume[[#This Row],[total_reported]]</f>
        <v>0.48334201442812452</v>
      </c>
      <c r="F453" s="9">
        <f>nasdaq_aapl_short_volume[[#This Row],[total_long]]/nasdaq_aapl_short_volume[[#This Row],[total_reported]]</f>
        <v>0.51665798557187548</v>
      </c>
      <c r="G453" s="8">
        <v>27568678</v>
      </c>
      <c r="H453" s="9">
        <f>nasdaq_aapl_short_volume[[#This Row],[Off-Exchange]]/nasdaq_aapl_short_volume[[#This Row],[total_reported]]</f>
        <v>0.30985431282307752</v>
      </c>
      <c r="I453" s="8">
        <v>278850</v>
      </c>
      <c r="J453" t="s">
        <v>3596</v>
      </c>
      <c r="K453" t="s">
        <v>3597</v>
      </c>
      <c r="L453" t="s">
        <v>3598</v>
      </c>
      <c r="M453" t="s">
        <v>3599</v>
      </c>
      <c r="N453" s="8">
        <v>116334</v>
      </c>
      <c r="O453" s="8">
        <v>227982</v>
      </c>
      <c r="P453" s="8">
        <v>1108500</v>
      </c>
      <c r="Q453" s="8">
        <v>5039021</v>
      </c>
      <c r="R453" s="8">
        <v>91468</v>
      </c>
      <c r="S453" s="8">
        <v>130044</v>
      </c>
      <c r="T453" s="8">
        <v>197706</v>
      </c>
    </row>
    <row r="454" spans="1:20">
      <c r="A454" s="1">
        <v>45079</v>
      </c>
      <c r="B454" s="8">
        <v>38984671</v>
      </c>
      <c r="C454" s="8">
        <v>14767244</v>
      </c>
      <c r="D454" s="8">
        <v>24217427</v>
      </c>
      <c r="E454" s="9">
        <f>nasdaq_aapl_short_volume[[#This Row],[total_short]]/nasdaq_aapl_short_volume[[#This Row],[total_reported]]</f>
        <v>0.37879616837089636</v>
      </c>
      <c r="F454" s="9">
        <f>nasdaq_aapl_short_volume[[#This Row],[total_long]]/nasdaq_aapl_short_volume[[#This Row],[total_reported]]</f>
        <v>0.62120383162910364</v>
      </c>
      <c r="G454" s="8">
        <v>8760697</v>
      </c>
      <c r="H454" s="9">
        <f>nasdaq_aapl_short_volume[[#This Row],[Off-Exchange]]/nasdaq_aapl_short_volume[[#This Row],[total_reported]]</f>
        <v>0.22472158351676227</v>
      </c>
      <c r="I454" s="8">
        <v>140552</v>
      </c>
      <c r="J454" t="s">
        <v>3600</v>
      </c>
      <c r="K454" t="s">
        <v>3601</v>
      </c>
      <c r="L454" t="s">
        <v>3602</v>
      </c>
      <c r="M454" t="s">
        <v>3603</v>
      </c>
      <c r="N454" s="8">
        <v>35065</v>
      </c>
      <c r="O454" s="8">
        <v>124208</v>
      </c>
      <c r="P454" s="8">
        <v>891928</v>
      </c>
      <c r="Q454" s="8">
        <v>1398247</v>
      </c>
      <c r="R454" s="8">
        <v>28804</v>
      </c>
      <c r="S454" s="8">
        <v>67147</v>
      </c>
      <c r="T454" s="8">
        <v>22995</v>
      </c>
    </row>
    <row r="455" spans="1:20">
      <c r="A455" s="1">
        <v>45078</v>
      </c>
      <c r="B455" s="8">
        <v>41191333</v>
      </c>
      <c r="C455" s="8">
        <v>15332398</v>
      </c>
      <c r="D455" s="8">
        <v>25858935</v>
      </c>
      <c r="E455" s="9">
        <f>nasdaq_aapl_short_volume[[#This Row],[total_short]]/nasdaq_aapl_short_volume[[#This Row],[total_reported]]</f>
        <v>0.37222388505853887</v>
      </c>
      <c r="F455" s="9">
        <f>nasdaq_aapl_short_volume[[#This Row],[total_long]]/nasdaq_aapl_short_volume[[#This Row],[total_reported]]</f>
        <v>0.62777611494146113</v>
      </c>
      <c r="G455" s="8">
        <v>9661342</v>
      </c>
      <c r="H455" s="9">
        <f>nasdaq_aapl_short_volume[[#This Row],[Off-Exchange]]/nasdaq_aapl_short_volume[[#This Row],[total_reported]]</f>
        <v>0.23454793269253996</v>
      </c>
      <c r="I455" s="8">
        <v>102620</v>
      </c>
      <c r="J455" t="s">
        <v>3604</v>
      </c>
      <c r="K455" t="s">
        <v>3605</v>
      </c>
      <c r="L455" t="s">
        <v>3606</v>
      </c>
      <c r="M455" t="s">
        <v>3607</v>
      </c>
      <c r="N455" s="8">
        <v>28154</v>
      </c>
      <c r="O455" s="8">
        <v>105481</v>
      </c>
      <c r="P455" s="8">
        <v>699522</v>
      </c>
      <c r="Q455" s="8">
        <v>1786130</v>
      </c>
      <c r="R455" s="8">
        <v>29598</v>
      </c>
      <c r="S455" s="8">
        <v>57430</v>
      </c>
      <c r="T455" s="8">
        <v>41147</v>
      </c>
    </row>
    <row r="456" spans="1:20">
      <c r="A456" s="1">
        <v>45077</v>
      </c>
      <c r="B456" s="8">
        <v>43767949</v>
      </c>
      <c r="C456" s="8">
        <v>23851362</v>
      </c>
      <c r="D456" s="8">
        <v>19916587</v>
      </c>
      <c r="E456" s="9">
        <f>nasdaq_aapl_short_volume[[#This Row],[total_short]]/nasdaq_aapl_short_volume[[#This Row],[total_reported]]</f>
        <v>0.54495041565689994</v>
      </c>
      <c r="F456" s="9">
        <f>nasdaq_aapl_short_volume[[#This Row],[total_long]]/nasdaq_aapl_short_volume[[#This Row],[total_reported]]</f>
        <v>0.4550495843431</v>
      </c>
      <c r="G456" s="8">
        <v>13877280</v>
      </c>
      <c r="H456" s="9">
        <f>nasdaq_aapl_short_volume[[#This Row],[Off-Exchange]]/nasdaq_aapl_short_volume[[#This Row],[total_reported]]</f>
        <v>0.31706489148029304</v>
      </c>
      <c r="I456" s="8">
        <v>105114</v>
      </c>
      <c r="J456" t="s">
        <v>3608</v>
      </c>
      <c r="K456" t="s">
        <v>3609</v>
      </c>
      <c r="L456" t="s">
        <v>3610</v>
      </c>
      <c r="M456" t="s">
        <v>3611</v>
      </c>
      <c r="N456" s="8">
        <v>150669</v>
      </c>
      <c r="O456" s="8">
        <v>176674</v>
      </c>
      <c r="P456" s="8">
        <v>1023627</v>
      </c>
      <c r="Q456" s="8">
        <v>3004718</v>
      </c>
      <c r="R456" s="8">
        <v>24352</v>
      </c>
      <c r="S456" s="8">
        <v>95828</v>
      </c>
      <c r="T456" s="8">
        <v>62237</v>
      </c>
    </row>
    <row r="457" spans="1:20">
      <c r="A457" s="1">
        <v>45076</v>
      </c>
      <c r="B457" s="8">
        <v>34304994</v>
      </c>
      <c r="C457" s="8">
        <v>19121013</v>
      </c>
      <c r="D457" s="8">
        <v>15183981</v>
      </c>
      <c r="E457" s="9">
        <f>nasdaq_aapl_short_volume[[#This Row],[total_short]]/nasdaq_aapl_short_volume[[#This Row],[total_reported]]</f>
        <v>0.55738278222698423</v>
      </c>
      <c r="F457" s="9">
        <f>nasdaq_aapl_short_volume[[#This Row],[total_long]]/nasdaq_aapl_short_volume[[#This Row],[total_reported]]</f>
        <v>0.44261721777301577</v>
      </c>
      <c r="G457" s="8">
        <v>11142945</v>
      </c>
      <c r="H457" s="9">
        <f>nasdaq_aapl_short_volume[[#This Row],[Off-Exchange]]/nasdaq_aapl_short_volume[[#This Row],[total_reported]]</f>
        <v>0.32481990814515227</v>
      </c>
      <c r="I457" s="8">
        <v>131068</v>
      </c>
      <c r="J457" t="s">
        <v>3612</v>
      </c>
      <c r="K457" t="s">
        <v>3613</v>
      </c>
      <c r="L457" t="s">
        <v>3614</v>
      </c>
      <c r="M457" t="s">
        <v>3615</v>
      </c>
      <c r="N457" s="8">
        <v>81347</v>
      </c>
      <c r="O457" s="8">
        <v>31308</v>
      </c>
      <c r="P457" s="8">
        <v>802400</v>
      </c>
      <c r="Q457" s="8">
        <v>2314064</v>
      </c>
      <c r="R457" s="8">
        <v>43952</v>
      </c>
      <c r="S457" s="8">
        <v>146202</v>
      </c>
      <c r="T457" s="8">
        <v>41672</v>
      </c>
    </row>
    <row r="458" spans="1:20">
      <c r="A458" s="1">
        <v>45072</v>
      </c>
      <c r="B458" s="8">
        <v>32965236</v>
      </c>
      <c r="C458" s="8">
        <v>16428489</v>
      </c>
      <c r="D458" s="8">
        <v>16536747</v>
      </c>
      <c r="E458" s="9">
        <f>nasdaq_aapl_short_volume[[#This Row],[total_short]]/nasdaq_aapl_short_volume[[#This Row],[total_reported]]</f>
        <v>0.49835799749772758</v>
      </c>
      <c r="F458" s="9">
        <f>nasdaq_aapl_short_volume[[#This Row],[total_long]]/nasdaq_aapl_short_volume[[#This Row],[total_reported]]</f>
        <v>0.50164200250227242</v>
      </c>
      <c r="G458" s="8">
        <v>9816118</v>
      </c>
      <c r="H458" s="9">
        <f>nasdaq_aapl_short_volume[[#This Row],[Off-Exchange]]/nasdaq_aapl_short_volume[[#This Row],[total_reported]]</f>
        <v>0.29777181027916805</v>
      </c>
      <c r="I458" s="8">
        <v>63676</v>
      </c>
      <c r="J458" t="s">
        <v>3616</v>
      </c>
      <c r="K458" t="s">
        <v>3617</v>
      </c>
      <c r="L458" t="s">
        <v>3618</v>
      </c>
      <c r="M458" t="s">
        <v>3619</v>
      </c>
      <c r="N458" s="8">
        <v>75132</v>
      </c>
      <c r="O458" s="8">
        <v>48828</v>
      </c>
      <c r="P458" s="8">
        <v>863766</v>
      </c>
      <c r="Q458" s="8">
        <v>1799432</v>
      </c>
      <c r="R458" s="8">
        <v>9612</v>
      </c>
      <c r="S458" s="8">
        <v>61371</v>
      </c>
      <c r="T458" s="8">
        <v>29550</v>
      </c>
    </row>
    <row r="459" spans="1:20">
      <c r="A459" s="1">
        <v>45071</v>
      </c>
      <c r="B459" s="8">
        <v>31486430</v>
      </c>
      <c r="C459" s="8">
        <v>13931621</v>
      </c>
      <c r="D459" s="8">
        <v>17554809</v>
      </c>
      <c r="E459" s="9">
        <f>nasdaq_aapl_short_volume[[#This Row],[total_short]]/nasdaq_aapl_short_volume[[#This Row],[total_reported]]</f>
        <v>0.44246429334795973</v>
      </c>
      <c r="F459" s="9">
        <f>nasdaq_aapl_short_volume[[#This Row],[total_long]]/nasdaq_aapl_short_volume[[#This Row],[total_reported]]</f>
        <v>0.55753570665204022</v>
      </c>
      <c r="G459" s="8">
        <v>8134172</v>
      </c>
      <c r="H459" s="9">
        <f>nasdaq_aapl_short_volume[[#This Row],[Off-Exchange]]/nasdaq_aapl_short_volume[[#This Row],[total_reported]]</f>
        <v>0.25833897332914529</v>
      </c>
      <c r="I459" s="8">
        <v>78221</v>
      </c>
      <c r="J459" t="s">
        <v>3620</v>
      </c>
      <c r="K459" t="s">
        <v>3621</v>
      </c>
      <c r="L459" t="s">
        <v>3622</v>
      </c>
      <c r="M459" t="s">
        <v>3623</v>
      </c>
      <c r="N459" s="8">
        <v>27756</v>
      </c>
      <c r="O459" s="8">
        <v>26236</v>
      </c>
      <c r="P459" s="8">
        <v>848510</v>
      </c>
      <c r="Q459" s="8">
        <v>1646097</v>
      </c>
      <c r="R459" s="8">
        <v>22201</v>
      </c>
      <c r="S459" s="8">
        <v>87737</v>
      </c>
      <c r="T459" s="8">
        <v>31008</v>
      </c>
    </row>
    <row r="460" spans="1:20">
      <c r="A460" s="1">
        <v>45070</v>
      </c>
      <c r="B460" s="8">
        <v>28193175</v>
      </c>
      <c r="C460" s="8">
        <v>12349200</v>
      </c>
      <c r="D460" s="8">
        <v>15843975</v>
      </c>
      <c r="E460" s="9">
        <f>nasdaq_aapl_short_volume[[#This Row],[total_short]]/nasdaq_aapl_short_volume[[#This Row],[total_reported]]</f>
        <v>0.43802090399538185</v>
      </c>
      <c r="F460" s="9">
        <f>nasdaq_aapl_short_volume[[#This Row],[total_long]]/nasdaq_aapl_short_volume[[#This Row],[total_reported]]</f>
        <v>0.56197909600461815</v>
      </c>
      <c r="G460" s="8">
        <v>7628495</v>
      </c>
      <c r="H460" s="9">
        <f>nasdaq_aapl_short_volume[[#This Row],[Off-Exchange]]/nasdaq_aapl_short_volume[[#This Row],[total_reported]]</f>
        <v>0.270579493086536</v>
      </c>
      <c r="I460" s="8">
        <v>66734</v>
      </c>
      <c r="J460" t="s">
        <v>3624</v>
      </c>
      <c r="K460" t="s">
        <v>3625</v>
      </c>
      <c r="L460" t="s">
        <v>3626</v>
      </c>
      <c r="M460" t="s">
        <v>3627</v>
      </c>
      <c r="N460" s="8">
        <v>67047</v>
      </c>
      <c r="O460" s="8">
        <v>18298</v>
      </c>
      <c r="P460" s="8">
        <v>701701</v>
      </c>
      <c r="Q460" s="8">
        <v>1247015</v>
      </c>
      <c r="R460" s="8">
        <v>15500</v>
      </c>
      <c r="S460" s="8">
        <v>86038</v>
      </c>
      <c r="T460" s="8">
        <v>23857</v>
      </c>
    </row>
    <row r="461" spans="1:20">
      <c r="A461" s="1">
        <v>45069</v>
      </c>
      <c r="B461" s="8">
        <v>29692905</v>
      </c>
      <c r="C461" s="8">
        <v>14620323</v>
      </c>
      <c r="D461" s="8">
        <v>15072582</v>
      </c>
      <c r="E461" s="9">
        <f>nasdaq_aapl_short_volume[[#This Row],[total_short]]/nasdaq_aapl_short_volume[[#This Row],[total_reported]]</f>
        <v>0.49238439283727881</v>
      </c>
      <c r="F461" s="9">
        <f>nasdaq_aapl_short_volume[[#This Row],[total_long]]/nasdaq_aapl_short_volume[[#This Row],[total_reported]]</f>
        <v>0.50761560716272125</v>
      </c>
      <c r="G461" s="8">
        <v>8166841</v>
      </c>
      <c r="H461" s="9">
        <f>nasdaq_aapl_short_volume[[#This Row],[Off-Exchange]]/nasdaq_aapl_short_volume[[#This Row],[total_reported]]</f>
        <v>0.27504351628781354</v>
      </c>
      <c r="I461" s="8">
        <v>62416</v>
      </c>
      <c r="J461" t="s">
        <v>3628</v>
      </c>
      <c r="K461" t="s">
        <v>3629</v>
      </c>
      <c r="L461" t="s">
        <v>3630</v>
      </c>
      <c r="M461" t="s">
        <v>3631</v>
      </c>
      <c r="N461" s="8">
        <v>45955</v>
      </c>
      <c r="O461" s="8">
        <v>19414</v>
      </c>
      <c r="P461" s="8">
        <v>958650</v>
      </c>
      <c r="Q461" s="8">
        <v>1630365</v>
      </c>
      <c r="R461" s="8">
        <v>26755</v>
      </c>
      <c r="S461" s="8">
        <v>86600</v>
      </c>
      <c r="T461" s="8">
        <v>28444</v>
      </c>
    </row>
    <row r="462" spans="1:20">
      <c r="A462" s="1">
        <v>45068</v>
      </c>
      <c r="B462" s="8">
        <v>27986096</v>
      </c>
      <c r="C462" s="8">
        <v>11705578</v>
      </c>
      <c r="D462" s="8">
        <v>16280518</v>
      </c>
      <c r="E462" s="9">
        <f>nasdaq_aapl_short_volume[[#This Row],[total_short]]/nasdaq_aapl_short_volume[[#This Row],[total_reported]]</f>
        <v>0.41826405512222925</v>
      </c>
      <c r="F462" s="9">
        <f>nasdaq_aapl_short_volume[[#This Row],[total_long]]/nasdaq_aapl_short_volume[[#This Row],[total_reported]]</f>
        <v>0.58173594487777069</v>
      </c>
      <c r="G462" s="8">
        <v>7298919</v>
      </c>
      <c r="H462" s="9">
        <f>nasdaq_aapl_short_volume[[#This Row],[Off-Exchange]]/nasdaq_aapl_short_volume[[#This Row],[total_reported]]</f>
        <v>0.26080518697570393</v>
      </c>
      <c r="I462" s="8">
        <v>97540</v>
      </c>
      <c r="J462" t="s">
        <v>3632</v>
      </c>
      <c r="K462" t="s">
        <v>3633</v>
      </c>
      <c r="L462" t="s">
        <v>3634</v>
      </c>
      <c r="M462" t="s">
        <v>3635</v>
      </c>
      <c r="N462" s="8">
        <v>16446</v>
      </c>
      <c r="O462" s="8">
        <v>9033</v>
      </c>
      <c r="P462" s="8">
        <v>410122</v>
      </c>
      <c r="Q462" s="8">
        <v>1214056</v>
      </c>
      <c r="R462" s="8">
        <v>9934</v>
      </c>
      <c r="S462" s="8">
        <v>35592</v>
      </c>
      <c r="T462" s="8">
        <v>13009</v>
      </c>
    </row>
    <row r="463" spans="1:20">
      <c r="A463" s="1">
        <v>45065</v>
      </c>
      <c r="B463" s="8">
        <v>32781165</v>
      </c>
      <c r="C463" s="8">
        <v>17429182</v>
      </c>
      <c r="D463" s="8">
        <v>15351983</v>
      </c>
      <c r="E463" s="9">
        <f>nasdaq_aapl_short_volume[[#This Row],[total_short]]/nasdaq_aapl_short_volume[[#This Row],[total_reported]]</f>
        <v>0.5316828123710674</v>
      </c>
      <c r="F463" s="9">
        <f>nasdaq_aapl_short_volume[[#This Row],[total_long]]/nasdaq_aapl_short_volume[[#This Row],[total_reported]]</f>
        <v>0.46831718762893265</v>
      </c>
      <c r="G463" s="8">
        <v>9989423</v>
      </c>
      <c r="H463" s="9">
        <f>nasdaq_aapl_short_volume[[#This Row],[Off-Exchange]]/nasdaq_aapl_short_volume[[#This Row],[total_reported]]</f>
        <v>0.30473056708021207</v>
      </c>
      <c r="I463" s="8">
        <v>75931</v>
      </c>
      <c r="J463" t="s">
        <v>3636</v>
      </c>
      <c r="K463" t="s">
        <v>3637</v>
      </c>
      <c r="L463" t="s">
        <v>3638</v>
      </c>
      <c r="M463" t="s">
        <v>3639</v>
      </c>
      <c r="N463" s="8">
        <v>123008</v>
      </c>
      <c r="O463" s="8">
        <v>29195</v>
      </c>
      <c r="P463" s="8">
        <v>1233710</v>
      </c>
      <c r="Q463" s="8">
        <v>1957511</v>
      </c>
      <c r="R463" s="8">
        <v>26117</v>
      </c>
      <c r="S463" s="8">
        <v>76572</v>
      </c>
      <c r="T463" s="8">
        <v>21182</v>
      </c>
    </row>
    <row r="464" spans="1:20">
      <c r="A464" s="1">
        <v>45064</v>
      </c>
      <c r="B464" s="8">
        <v>38862342</v>
      </c>
      <c r="C464" s="8">
        <v>21934309</v>
      </c>
      <c r="D464" s="8">
        <v>16928033</v>
      </c>
      <c r="E464" s="9">
        <f>nasdaq_aapl_short_volume[[#This Row],[total_short]]/nasdaq_aapl_short_volume[[#This Row],[total_reported]]</f>
        <v>0.56441037444423703</v>
      </c>
      <c r="F464" s="9">
        <f>nasdaq_aapl_short_volume[[#This Row],[total_long]]/nasdaq_aapl_short_volume[[#This Row],[total_reported]]</f>
        <v>0.43558962555576297</v>
      </c>
      <c r="G464" s="8">
        <v>12771354</v>
      </c>
      <c r="H464" s="9">
        <f>nasdaq_aapl_short_volume[[#This Row],[Off-Exchange]]/nasdaq_aapl_short_volume[[#This Row],[total_reported]]</f>
        <v>0.32863058021567509</v>
      </c>
      <c r="I464" s="8">
        <v>70254</v>
      </c>
      <c r="J464" t="s">
        <v>3640</v>
      </c>
      <c r="K464" t="s">
        <v>3641</v>
      </c>
      <c r="L464" t="s">
        <v>3642</v>
      </c>
      <c r="M464" t="s">
        <v>3643</v>
      </c>
      <c r="N464" s="8">
        <v>164237</v>
      </c>
      <c r="O464" s="8">
        <v>82456</v>
      </c>
      <c r="P464" s="8">
        <v>1220782</v>
      </c>
      <c r="Q464" s="8">
        <v>2545566</v>
      </c>
      <c r="R464" s="8">
        <v>37455</v>
      </c>
      <c r="S464" s="8">
        <v>97191</v>
      </c>
      <c r="T464" s="8">
        <v>35052</v>
      </c>
    </row>
    <row r="465" spans="1:20">
      <c r="A465" s="1">
        <v>45063</v>
      </c>
      <c r="B465" s="8">
        <v>34443683</v>
      </c>
      <c r="C465" s="8">
        <v>19691231</v>
      </c>
      <c r="D465" s="8">
        <v>14752452</v>
      </c>
      <c r="E465" s="9">
        <f>nasdaq_aapl_short_volume[[#This Row],[total_short]]/nasdaq_aapl_short_volume[[#This Row],[total_reported]]</f>
        <v>0.5716935381155378</v>
      </c>
      <c r="F465" s="9">
        <f>nasdaq_aapl_short_volume[[#This Row],[total_long]]/nasdaq_aapl_short_volume[[#This Row],[total_reported]]</f>
        <v>0.42830646188446225</v>
      </c>
      <c r="G465" s="8">
        <v>11659431</v>
      </c>
      <c r="H465" s="9">
        <f>nasdaq_aapl_short_volume[[#This Row],[Off-Exchange]]/nasdaq_aapl_short_volume[[#This Row],[total_reported]]</f>
        <v>0.33850709286808844</v>
      </c>
      <c r="I465" s="8">
        <v>226667</v>
      </c>
      <c r="J465" t="s">
        <v>3644</v>
      </c>
      <c r="K465" t="s">
        <v>3645</v>
      </c>
      <c r="L465" t="s">
        <v>3646</v>
      </c>
      <c r="M465" t="s">
        <v>3647</v>
      </c>
      <c r="N465" s="8">
        <v>50261</v>
      </c>
      <c r="O465" s="8">
        <v>41350</v>
      </c>
      <c r="P465" s="8">
        <v>834853</v>
      </c>
      <c r="Q465" s="8">
        <v>2101568</v>
      </c>
      <c r="R465" s="8">
        <v>16810</v>
      </c>
      <c r="S465" s="8">
        <v>39771</v>
      </c>
      <c r="T465" s="8">
        <v>9463</v>
      </c>
    </row>
    <row r="466" spans="1:20">
      <c r="A466" s="1">
        <v>45062</v>
      </c>
      <c r="B466" s="8">
        <v>26167499</v>
      </c>
      <c r="C466" s="8">
        <v>13759338</v>
      </c>
      <c r="D466" s="8">
        <v>12408161</v>
      </c>
      <c r="E466" s="9">
        <f>nasdaq_aapl_short_volume[[#This Row],[total_short]]/nasdaq_aapl_short_volume[[#This Row],[total_reported]]</f>
        <v>0.52581784755203387</v>
      </c>
      <c r="F466" s="9">
        <f>nasdaq_aapl_short_volume[[#This Row],[total_long]]/nasdaq_aapl_short_volume[[#This Row],[total_reported]]</f>
        <v>0.47418215244796608</v>
      </c>
      <c r="G466" s="8">
        <v>8199942</v>
      </c>
      <c r="H466" s="9">
        <f>nasdaq_aapl_short_volume[[#This Row],[Off-Exchange]]/nasdaq_aapl_short_volume[[#This Row],[total_reported]]</f>
        <v>0.31336361186065204</v>
      </c>
      <c r="I466" s="8">
        <v>67637</v>
      </c>
      <c r="J466" t="s">
        <v>3648</v>
      </c>
      <c r="K466" t="s">
        <v>3649</v>
      </c>
      <c r="L466" t="s">
        <v>3650</v>
      </c>
      <c r="M466" t="s">
        <v>3651</v>
      </c>
      <c r="N466" s="8">
        <v>43011</v>
      </c>
      <c r="O466" s="8">
        <v>39198</v>
      </c>
      <c r="P466" s="8">
        <v>652144</v>
      </c>
      <c r="Q466" s="8">
        <v>1452808</v>
      </c>
      <c r="R466" s="8">
        <v>25832</v>
      </c>
      <c r="S466" s="8">
        <v>33076</v>
      </c>
      <c r="T466" s="8">
        <v>7030</v>
      </c>
    </row>
    <row r="467" spans="1:20">
      <c r="A467" s="1">
        <v>45061</v>
      </c>
      <c r="B467" s="8">
        <v>23338126</v>
      </c>
      <c r="C467" s="8">
        <v>13112920</v>
      </c>
      <c r="D467" s="8">
        <v>10225206</v>
      </c>
      <c r="E467" s="9">
        <f>nasdaq_aapl_short_volume[[#This Row],[total_short]]/nasdaq_aapl_short_volume[[#This Row],[total_reported]]</f>
        <v>0.5618668782574916</v>
      </c>
      <c r="F467" s="9">
        <f>nasdaq_aapl_short_volume[[#This Row],[total_long]]/nasdaq_aapl_short_volume[[#This Row],[total_reported]]</f>
        <v>0.43813312174250835</v>
      </c>
      <c r="G467" s="8">
        <v>8160894</v>
      </c>
      <c r="H467" s="9">
        <f>nasdaq_aapl_short_volume[[#This Row],[Off-Exchange]]/nasdaq_aapl_short_volume[[#This Row],[total_reported]]</f>
        <v>0.3496807755686982</v>
      </c>
      <c r="I467" s="8">
        <v>53689</v>
      </c>
      <c r="J467" t="s">
        <v>3652</v>
      </c>
      <c r="K467" t="s">
        <v>3653</v>
      </c>
      <c r="L467" t="s">
        <v>3654</v>
      </c>
      <c r="M467" t="s">
        <v>3655</v>
      </c>
      <c r="N467" s="8">
        <v>25776</v>
      </c>
      <c r="O467" s="8">
        <v>57217</v>
      </c>
      <c r="P467" s="8">
        <v>308305</v>
      </c>
      <c r="Q467" s="8">
        <v>1437276</v>
      </c>
      <c r="R467" s="8">
        <v>6617</v>
      </c>
      <c r="S467" s="8">
        <v>6506</v>
      </c>
      <c r="T467" s="8">
        <v>10222</v>
      </c>
    </row>
    <row r="468" spans="1:20">
      <c r="A468" s="1">
        <v>45058</v>
      </c>
      <c r="B468" s="8">
        <v>30185885</v>
      </c>
      <c r="C468" s="8">
        <v>16880662</v>
      </c>
      <c r="D468" s="8">
        <v>13305223</v>
      </c>
      <c r="E468" s="9">
        <f>nasdaq_aapl_short_volume[[#This Row],[total_short]]/nasdaq_aapl_short_volume[[#This Row],[total_reported]]</f>
        <v>0.55922369014524509</v>
      </c>
      <c r="F468" s="9">
        <f>nasdaq_aapl_short_volume[[#This Row],[total_long]]/nasdaq_aapl_short_volume[[#This Row],[total_reported]]</f>
        <v>0.44077630985475497</v>
      </c>
      <c r="G468" s="8">
        <v>10738599</v>
      </c>
      <c r="H468" s="9">
        <f>nasdaq_aapl_short_volume[[#This Row],[Off-Exchange]]/nasdaq_aapl_short_volume[[#This Row],[total_reported]]</f>
        <v>0.35574901978192786</v>
      </c>
      <c r="I468" s="8">
        <v>67214</v>
      </c>
      <c r="J468" t="s">
        <v>3656</v>
      </c>
      <c r="K468" t="s">
        <v>3657</v>
      </c>
      <c r="L468" t="s">
        <v>3658</v>
      </c>
      <c r="M468" t="s">
        <v>3659</v>
      </c>
      <c r="N468" s="8">
        <v>63340</v>
      </c>
      <c r="O468" s="8">
        <v>62930</v>
      </c>
      <c r="P468" s="8">
        <v>321266</v>
      </c>
      <c r="Q468" s="8">
        <v>1603080</v>
      </c>
      <c r="R468" s="8">
        <v>5535</v>
      </c>
      <c r="S468" s="8">
        <v>20720</v>
      </c>
      <c r="T468" s="8">
        <v>18838</v>
      </c>
    </row>
    <row r="469" spans="1:20">
      <c r="A469" s="1">
        <v>45057</v>
      </c>
      <c r="B469" s="8">
        <v>31136114</v>
      </c>
      <c r="C469" s="8">
        <v>14077230</v>
      </c>
      <c r="D469" s="8">
        <v>17058884</v>
      </c>
      <c r="E469" s="9">
        <f>nasdaq_aapl_short_volume[[#This Row],[total_short]]/nasdaq_aapl_short_volume[[#This Row],[total_reported]]</f>
        <v>0.45211904093105515</v>
      </c>
      <c r="F469" s="9">
        <f>nasdaq_aapl_short_volume[[#This Row],[total_long]]/nasdaq_aapl_short_volume[[#This Row],[total_reported]]</f>
        <v>0.54788095906894485</v>
      </c>
      <c r="G469" s="8">
        <v>8197268</v>
      </c>
      <c r="H469" s="9">
        <f>nasdaq_aapl_short_volume[[#This Row],[Off-Exchange]]/nasdaq_aapl_short_volume[[#This Row],[total_reported]]</f>
        <v>0.26327203195620363</v>
      </c>
      <c r="I469" s="8">
        <v>59107</v>
      </c>
      <c r="J469" t="s">
        <v>3660</v>
      </c>
      <c r="K469" t="s">
        <v>3661</v>
      </c>
      <c r="L469" t="s">
        <v>3662</v>
      </c>
      <c r="M469" t="s">
        <v>3663</v>
      </c>
      <c r="N469" s="8">
        <v>48503</v>
      </c>
      <c r="O469" s="8">
        <v>223402</v>
      </c>
      <c r="P469" s="8">
        <v>232946</v>
      </c>
      <c r="Q469" s="8">
        <v>1465990</v>
      </c>
      <c r="R469" s="8">
        <v>21624</v>
      </c>
      <c r="S469" s="8">
        <v>16326</v>
      </c>
      <c r="T469" s="8">
        <v>10887</v>
      </c>
    </row>
    <row r="470" spans="1:20">
      <c r="A470" s="1">
        <v>45056</v>
      </c>
      <c r="B470" s="8">
        <v>33964768</v>
      </c>
      <c r="C470" s="8">
        <v>15014552</v>
      </c>
      <c r="D470" s="8">
        <v>18950216</v>
      </c>
      <c r="E470" s="9">
        <f>nasdaq_aapl_short_volume[[#This Row],[total_short]]/nasdaq_aapl_short_volume[[#This Row],[total_reported]]</f>
        <v>0.44206255140621009</v>
      </c>
      <c r="F470" s="9">
        <f>nasdaq_aapl_short_volume[[#This Row],[total_long]]/nasdaq_aapl_short_volume[[#This Row],[total_reported]]</f>
        <v>0.55793744859378991</v>
      </c>
      <c r="G470" s="8">
        <v>9803853</v>
      </c>
      <c r="H470" s="9">
        <f>nasdaq_aapl_short_volume[[#This Row],[Off-Exchange]]/nasdaq_aapl_short_volume[[#This Row],[total_reported]]</f>
        <v>0.28864772460686322</v>
      </c>
      <c r="I470" s="8">
        <v>70980</v>
      </c>
      <c r="J470" t="s">
        <v>3664</v>
      </c>
      <c r="K470" t="s">
        <v>3665</v>
      </c>
      <c r="L470" t="s">
        <v>3666</v>
      </c>
      <c r="M470" t="s">
        <v>3667</v>
      </c>
      <c r="N470" s="8">
        <v>35813</v>
      </c>
      <c r="O470" s="8">
        <v>196588</v>
      </c>
      <c r="P470" s="8">
        <v>252038</v>
      </c>
      <c r="Q470" s="8">
        <v>1237743</v>
      </c>
      <c r="R470" s="8">
        <v>18020</v>
      </c>
      <c r="S470" s="8">
        <v>21779</v>
      </c>
      <c r="T470" s="8">
        <v>12431</v>
      </c>
    </row>
    <row r="471" spans="1:20">
      <c r="A471" s="1">
        <v>45055</v>
      </c>
      <c r="B471" s="8">
        <v>27306598</v>
      </c>
      <c r="C471" s="8">
        <v>11025820</v>
      </c>
      <c r="D471" s="8">
        <v>16280778</v>
      </c>
      <c r="E471" s="9">
        <f>nasdaq_aapl_short_volume[[#This Row],[total_short]]/nasdaq_aapl_short_volume[[#This Row],[total_reported]]</f>
        <v>0.40377860325185877</v>
      </c>
      <c r="F471" s="9">
        <f>nasdaq_aapl_short_volume[[#This Row],[total_long]]/nasdaq_aapl_short_volume[[#This Row],[total_reported]]</f>
        <v>0.59622139674814123</v>
      </c>
      <c r="G471" s="8">
        <v>6483331</v>
      </c>
      <c r="H471" s="9">
        <f>nasdaq_aapl_short_volume[[#This Row],[Off-Exchange]]/nasdaq_aapl_short_volume[[#This Row],[total_reported]]</f>
        <v>0.23742726940939329</v>
      </c>
      <c r="I471" s="8">
        <v>58065</v>
      </c>
      <c r="J471" t="s">
        <v>3668</v>
      </c>
      <c r="K471" t="s">
        <v>3669</v>
      </c>
      <c r="L471" t="s">
        <v>3670</v>
      </c>
      <c r="M471" t="s">
        <v>3671</v>
      </c>
      <c r="N471" s="8">
        <v>30769</v>
      </c>
      <c r="O471" s="8">
        <v>53590</v>
      </c>
      <c r="P471" s="8">
        <v>236573</v>
      </c>
      <c r="Q471" s="8">
        <v>1356608</v>
      </c>
      <c r="R471" s="8">
        <v>8229</v>
      </c>
      <c r="S471" s="8">
        <v>6729</v>
      </c>
      <c r="T471" s="8">
        <v>10238</v>
      </c>
    </row>
    <row r="472" spans="1:20">
      <c r="A472" s="1">
        <v>45054</v>
      </c>
      <c r="B472" s="8">
        <v>35212499</v>
      </c>
      <c r="C472" s="8">
        <v>13717205</v>
      </c>
      <c r="D472" s="8">
        <v>21495294</v>
      </c>
      <c r="E472" s="9">
        <f>nasdaq_aapl_short_volume[[#This Row],[total_short]]/nasdaq_aapl_short_volume[[#This Row],[total_reported]]</f>
        <v>0.38955499863840964</v>
      </c>
      <c r="F472" s="9">
        <f>nasdaq_aapl_short_volume[[#This Row],[total_long]]/nasdaq_aapl_short_volume[[#This Row],[total_reported]]</f>
        <v>0.61044500136159041</v>
      </c>
      <c r="G472" s="8">
        <v>8788344</v>
      </c>
      <c r="H472" s="9">
        <f>nasdaq_aapl_short_volume[[#This Row],[Off-Exchange]]/nasdaq_aapl_short_volume[[#This Row],[total_reported]]</f>
        <v>0.24958024137963056</v>
      </c>
      <c r="I472" s="8">
        <v>81449</v>
      </c>
      <c r="J472" t="s">
        <v>3672</v>
      </c>
      <c r="K472" t="s">
        <v>3673</v>
      </c>
      <c r="L472" t="s">
        <v>3674</v>
      </c>
      <c r="M472" t="s">
        <v>3675</v>
      </c>
      <c r="N472" s="8">
        <v>63256</v>
      </c>
      <c r="O472" s="8">
        <v>58439</v>
      </c>
      <c r="P472" s="8">
        <v>233712</v>
      </c>
      <c r="Q472" s="8">
        <v>1401468</v>
      </c>
      <c r="R472" s="8">
        <v>16372</v>
      </c>
      <c r="S472" s="8">
        <v>16624</v>
      </c>
      <c r="T472" s="8">
        <v>12740</v>
      </c>
    </row>
    <row r="473" spans="1:20">
      <c r="A473" s="1">
        <v>45051</v>
      </c>
      <c r="B473" s="8">
        <v>77767437</v>
      </c>
      <c r="C473" s="8">
        <v>33918253</v>
      </c>
      <c r="D473" s="8">
        <v>43849184</v>
      </c>
      <c r="E473" s="9">
        <f>nasdaq_aapl_short_volume[[#This Row],[total_short]]/nasdaq_aapl_short_volume[[#This Row],[total_reported]]</f>
        <v>0.43614981164931538</v>
      </c>
      <c r="F473" s="9">
        <f>nasdaq_aapl_short_volume[[#This Row],[total_long]]/nasdaq_aapl_short_volume[[#This Row],[total_reported]]</f>
        <v>0.56385018835068457</v>
      </c>
      <c r="G473" s="8">
        <v>22149692</v>
      </c>
      <c r="H473" s="9">
        <f>nasdaq_aapl_short_volume[[#This Row],[Off-Exchange]]/nasdaq_aapl_short_volume[[#This Row],[total_reported]]</f>
        <v>0.28481962186821203</v>
      </c>
      <c r="I473" s="8">
        <v>247272</v>
      </c>
      <c r="J473" t="s">
        <v>3676</v>
      </c>
      <c r="K473" t="s">
        <v>3677</v>
      </c>
      <c r="L473" t="s">
        <v>3678</v>
      </c>
      <c r="M473" t="s">
        <v>3679</v>
      </c>
      <c r="N473" s="8">
        <v>109545</v>
      </c>
      <c r="O473" s="8">
        <v>116534</v>
      </c>
      <c r="P473" s="8">
        <v>743052</v>
      </c>
      <c r="Q473" s="8">
        <v>3030355</v>
      </c>
      <c r="R473" s="8">
        <v>63537</v>
      </c>
      <c r="S473" s="8">
        <v>73585</v>
      </c>
      <c r="T473" s="8">
        <v>118658</v>
      </c>
    </row>
    <row r="474" spans="1:20">
      <c r="A474" s="1">
        <v>45050</v>
      </c>
      <c r="B474" s="8">
        <v>43432456</v>
      </c>
      <c r="C474" s="8">
        <v>22122827</v>
      </c>
      <c r="D474" s="8">
        <v>21309629</v>
      </c>
      <c r="E474" s="9">
        <f>nasdaq_aapl_short_volume[[#This Row],[total_short]]/nasdaq_aapl_short_volume[[#This Row],[total_reported]]</f>
        <v>0.50936163959965797</v>
      </c>
      <c r="F474" s="9">
        <f>nasdaq_aapl_short_volume[[#This Row],[total_long]]/nasdaq_aapl_short_volume[[#This Row],[total_reported]]</f>
        <v>0.49063836040034209</v>
      </c>
      <c r="G474" s="8">
        <v>13380790</v>
      </c>
      <c r="H474" s="9">
        <f>nasdaq_aapl_short_volume[[#This Row],[Off-Exchange]]/nasdaq_aapl_short_volume[[#This Row],[total_reported]]</f>
        <v>0.30808273886238441</v>
      </c>
      <c r="I474" s="8">
        <v>79715</v>
      </c>
      <c r="J474" t="s">
        <v>3680</v>
      </c>
      <c r="K474" t="s">
        <v>3681</v>
      </c>
      <c r="L474" t="s">
        <v>3682</v>
      </c>
      <c r="M474" t="s">
        <v>3683</v>
      </c>
      <c r="N474" s="8">
        <v>24623</v>
      </c>
      <c r="O474" s="8">
        <v>61372</v>
      </c>
      <c r="P474" s="8">
        <v>507960</v>
      </c>
      <c r="Q474" s="8">
        <v>2229798</v>
      </c>
      <c r="R474" s="8">
        <v>16933</v>
      </c>
      <c r="S474" s="8">
        <v>29576</v>
      </c>
      <c r="T474" s="8">
        <v>29837</v>
      </c>
    </row>
    <row r="475" spans="1:20">
      <c r="A475" s="1">
        <v>45049</v>
      </c>
      <c r="B475" s="8">
        <v>37288665</v>
      </c>
      <c r="C475" s="8">
        <v>20342242</v>
      </c>
      <c r="D475" s="8">
        <v>16946423</v>
      </c>
      <c r="E475" s="9">
        <f>nasdaq_aapl_short_volume[[#This Row],[total_short]]/nasdaq_aapl_short_volume[[#This Row],[total_reported]]</f>
        <v>0.54553419919967638</v>
      </c>
      <c r="F475" s="9">
        <f>nasdaq_aapl_short_volume[[#This Row],[total_long]]/nasdaq_aapl_short_volume[[#This Row],[total_reported]]</f>
        <v>0.45446580080032362</v>
      </c>
      <c r="G475" s="8">
        <v>12285297</v>
      </c>
      <c r="H475" s="9">
        <f>nasdaq_aapl_short_volume[[#This Row],[Off-Exchange]]/nasdaq_aapl_short_volume[[#This Row],[total_reported]]</f>
        <v>0.32946465098710292</v>
      </c>
      <c r="I475" s="8">
        <v>86870</v>
      </c>
      <c r="J475" t="s">
        <v>3684</v>
      </c>
      <c r="K475" t="s">
        <v>3685</v>
      </c>
      <c r="L475" t="s">
        <v>3686</v>
      </c>
      <c r="M475" t="s">
        <v>3687</v>
      </c>
      <c r="N475" s="8">
        <v>40486</v>
      </c>
      <c r="O475" s="8">
        <v>38962</v>
      </c>
      <c r="P475" s="8">
        <v>400519</v>
      </c>
      <c r="Q475" s="8">
        <v>1906164</v>
      </c>
      <c r="R475" s="8">
        <v>12320</v>
      </c>
      <c r="S475" s="8">
        <v>24386</v>
      </c>
      <c r="T475" s="8">
        <v>28970</v>
      </c>
    </row>
    <row r="476" spans="1:20">
      <c r="A476" s="1">
        <v>45048</v>
      </c>
      <c r="B476" s="8">
        <v>29864169</v>
      </c>
      <c r="C476" s="8">
        <v>18226558</v>
      </c>
      <c r="D476" s="8">
        <v>11637611</v>
      </c>
      <c r="E476" s="9">
        <f>nasdaq_aapl_short_volume[[#This Row],[total_short]]/nasdaq_aapl_short_volume[[#This Row],[total_reported]]</f>
        <v>0.61031525772573814</v>
      </c>
      <c r="F476" s="9">
        <f>nasdaq_aapl_short_volume[[#This Row],[total_long]]/nasdaq_aapl_short_volume[[#This Row],[total_reported]]</f>
        <v>0.38968474227426186</v>
      </c>
      <c r="G476" s="8">
        <v>11395408</v>
      </c>
      <c r="H476" s="9">
        <f>nasdaq_aapl_short_volume[[#This Row],[Off-Exchange]]/nasdaq_aapl_short_volume[[#This Row],[total_reported]]</f>
        <v>0.38157458859812909</v>
      </c>
      <c r="I476" s="8">
        <v>88327</v>
      </c>
      <c r="J476" t="s">
        <v>3688</v>
      </c>
      <c r="K476" t="s">
        <v>3689</v>
      </c>
      <c r="L476" t="s">
        <v>3690</v>
      </c>
      <c r="M476" t="s">
        <v>3691</v>
      </c>
      <c r="N476" s="8">
        <v>15332</v>
      </c>
      <c r="O476" s="8">
        <v>75939</v>
      </c>
      <c r="P476" s="8">
        <v>340836</v>
      </c>
      <c r="Q476" s="8">
        <v>1725362</v>
      </c>
      <c r="R476" s="8">
        <v>14079</v>
      </c>
      <c r="S476" s="8">
        <v>18544</v>
      </c>
      <c r="T476" s="8">
        <v>16077</v>
      </c>
    </row>
    <row r="477" spans="1:20">
      <c r="A477" s="1">
        <v>45047</v>
      </c>
      <c r="B477" s="8">
        <v>32411306</v>
      </c>
      <c r="C477" s="8">
        <v>19915725</v>
      </c>
      <c r="D477" s="8">
        <v>12495581</v>
      </c>
      <c r="E477" s="9">
        <f>nasdaq_aapl_short_volume[[#This Row],[total_short]]/nasdaq_aapl_short_volume[[#This Row],[total_reported]]</f>
        <v>0.61446845122501392</v>
      </c>
      <c r="F477" s="9">
        <f>nasdaq_aapl_short_volume[[#This Row],[total_long]]/nasdaq_aapl_short_volume[[#This Row],[total_reported]]</f>
        <v>0.38553154877498613</v>
      </c>
      <c r="G477" s="8">
        <v>12819781</v>
      </c>
      <c r="H477" s="9">
        <f>nasdaq_aapl_short_volume[[#This Row],[Off-Exchange]]/nasdaq_aapl_short_volume[[#This Row],[total_reported]]</f>
        <v>0.39553423117229525</v>
      </c>
      <c r="I477" s="8">
        <v>86964</v>
      </c>
      <c r="J477" t="s">
        <v>3692</v>
      </c>
      <c r="K477" t="s">
        <v>3693</v>
      </c>
      <c r="L477" t="s">
        <v>3694</v>
      </c>
      <c r="M477" t="s">
        <v>3695</v>
      </c>
      <c r="N477" s="8">
        <v>6292</v>
      </c>
      <c r="O477" s="8">
        <v>58234</v>
      </c>
      <c r="P477" s="8">
        <v>336257</v>
      </c>
      <c r="Q477" s="8">
        <v>2070440</v>
      </c>
      <c r="R477" s="8">
        <v>12706</v>
      </c>
      <c r="S477" s="8">
        <v>22816</v>
      </c>
      <c r="T477" s="8">
        <v>15652</v>
      </c>
    </row>
    <row r="478" spans="1:20">
      <c r="A478" s="1">
        <v>45044</v>
      </c>
      <c r="B478" s="8">
        <v>32777718</v>
      </c>
      <c r="C478" s="8">
        <v>15505330</v>
      </c>
      <c r="D478" s="8">
        <v>17272388</v>
      </c>
      <c r="E478" s="9">
        <f>nasdaq_aapl_short_volume[[#This Row],[total_short]]/nasdaq_aapl_short_volume[[#This Row],[total_reported]]</f>
        <v>0.4730448288071793</v>
      </c>
      <c r="F478" s="9">
        <f>nasdaq_aapl_short_volume[[#This Row],[total_long]]/nasdaq_aapl_short_volume[[#This Row],[total_reported]]</f>
        <v>0.52695517119282065</v>
      </c>
      <c r="G478" s="8">
        <v>9466907</v>
      </c>
      <c r="H478" s="9">
        <f>nasdaq_aapl_short_volume[[#This Row],[Off-Exchange]]/nasdaq_aapl_short_volume[[#This Row],[total_reported]]</f>
        <v>0.28882141825736618</v>
      </c>
      <c r="I478" s="8">
        <v>64372</v>
      </c>
      <c r="J478" t="s">
        <v>3696</v>
      </c>
      <c r="K478" t="s">
        <v>3697</v>
      </c>
      <c r="L478" t="s">
        <v>3698</v>
      </c>
      <c r="M478" t="s">
        <v>3699</v>
      </c>
      <c r="N478" s="8">
        <v>17741</v>
      </c>
      <c r="O478" s="8">
        <v>82329</v>
      </c>
      <c r="P478" s="8">
        <v>272066</v>
      </c>
      <c r="Q478" s="8">
        <v>1486112</v>
      </c>
      <c r="R478" s="8">
        <v>16907</v>
      </c>
      <c r="S478" s="8">
        <v>11526</v>
      </c>
      <c r="T478" s="8">
        <v>16897</v>
      </c>
    </row>
    <row r="479" spans="1:20">
      <c r="A479" s="1">
        <v>45043</v>
      </c>
      <c r="B479" s="8">
        <v>37380509</v>
      </c>
      <c r="C479" s="8">
        <v>17986122</v>
      </c>
      <c r="D479" s="8">
        <v>19394387</v>
      </c>
      <c r="E479" s="9">
        <f>nasdaq_aapl_short_volume[[#This Row],[total_short]]/nasdaq_aapl_short_volume[[#This Row],[total_reported]]</f>
        <v>0.48116311096780412</v>
      </c>
      <c r="F479" s="9">
        <f>nasdaq_aapl_short_volume[[#This Row],[total_long]]/nasdaq_aapl_short_volume[[#This Row],[total_reported]]</f>
        <v>0.51883688903219594</v>
      </c>
      <c r="G479" s="8">
        <v>9812958</v>
      </c>
      <c r="H479" s="9">
        <f>nasdaq_aapl_short_volume[[#This Row],[Off-Exchange]]/nasdaq_aapl_short_volume[[#This Row],[total_reported]]</f>
        <v>0.26251536596251274</v>
      </c>
      <c r="I479" s="8">
        <v>50294</v>
      </c>
      <c r="J479" t="s">
        <v>3700</v>
      </c>
      <c r="K479" t="s">
        <v>3701</v>
      </c>
      <c r="L479" t="s">
        <v>3702</v>
      </c>
      <c r="M479" t="s">
        <v>3703</v>
      </c>
      <c r="N479" s="8">
        <v>111859</v>
      </c>
      <c r="O479" s="8">
        <v>108358</v>
      </c>
      <c r="P479" s="8">
        <v>505556</v>
      </c>
      <c r="Q479" s="8">
        <v>1997427</v>
      </c>
      <c r="R479" s="8">
        <v>28757</v>
      </c>
      <c r="S479" s="8">
        <v>21490</v>
      </c>
      <c r="T479" s="8">
        <v>15418</v>
      </c>
    </row>
    <row r="480" spans="1:20">
      <c r="A480" s="1">
        <v>45042</v>
      </c>
      <c r="B480" s="8">
        <v>26618146</v>
      </c>
      <c r="C480" s="8">
        <v>12563456</v>
      </c>
      <c r="D480" s="8">
        <v>14054690</v>
      </c>
      <c r="E480" s="9">
        <f>nasdaq_aapl_short_volume[[#This Row],[total_short]]/nasdaq_aapl_short_volume[[#This Row],[total_reported]]</f>
        <v>0.47198839468383713</v>
      </c>
      <c r="F480" s="9">
        <f>nasdaq_aapl_short_volume[[#This Row],[total_long]]/nasdaq_aapl_short_volume[[#This Row],[total_reported]]</f>
        <v>0.52801160531616287</v>
      </c>
      <c r="G480" s="8">
        <v>7647513</v>
      </c>
      <c r="H480" s="9">
        <f>nasdaq_aapl_short_volume[[#This Row],[Off-Exchange]]/nasdaq_aapl_short_volume[[#This Row],[total_reported]]</f>
        <v>0.28730449521164997</v>
      </c>
      <c r="I480" s="8">
        <v>49864</v>
      </c>
      <c r="J480" t="s">
        <v>3704</v>
      </c>
      <c r="K480" t="s">
        <v>3705</v>
      </c>
      <c r="L480" t="s">
        <v>3706</v>
      </c>
      <c r="M480" t="s">
        <v>3707</v>
      </c>
      <c r="N480" s="8">
        <v>43499</v>
      </c>
      <c r="O480" s="8">
        <v>86170</v>
      </c>
      <c r="P480" s="8">
        <v>259079</v>
      </c>
      <c r="Q480" s="8">
        <v>1015042</v>
      </c>
      <c r="R480" s="8">
        <v>10379</v>
      </c>
      <c r="S480" s="8">
        <v>8123</v>
      </c>
      <c r="T480" s="8">
        <v>12459</v>
      </c>
    </row>
    <row r="481" spans="1:20">
      <c r="A481" s="1">
        <v>45041</v>
      </c>
      <c r="B481" s="8">
        <v>29768894</v>
      </c>
      <c r="C481" s="8">
        <v>14587693</v>
      </c>
      <c r="D481" s="8">
        <v>15181201</v>
      </c>
      <c r="E481" s="9">
        <f>nasdaq_aapl_short_volume[[#This Row],[total_short]]/nasdaq_aapl_short_volume[[#This Row],[total_reported]]</f>
        <v>0.49003140660852229</v>
      </c>
      <c r="F481" s="9">
        <f>nasdaq_aapl_short_volume[[#This Row],[total_long]]/nasdaq_aapl_short_volume[[#This Row],[total_reported]]</f>
        <v>0.50996859339147771</v>
      </c>
      <c r="G481" s="8">
        <v>8750569</v>
      </c>
      <c r="H481" s="9">
        <f>nasdaq_aapl_short_volume[[#This Row],[Off-Exchange]]/nasdaq_aapl_short_volume[[#This Row],[total_reported]]</f>
        <v>0.29395008763174069</v>
      </c>
      <c r="I481" s="8">
        <v>55076</v>
      </c>
      <c r="J481" t="s">
        <v>3708</v>
      </c>
      <c r="K481" t="s">
        <v>3709</v>
      </c>
      <c r="L481" t="s">
        <v>3710</v>
      </c>
      <c r="M481" t="s">
        <v>3711</v>
      </c>
      <c r="N481" s="8">
        <v>26795</v>
      </c>
      <c r="O481" s="8">
        <v>134044</v>
      </c>
      <c r="P481" s="8">
        <v>238278</v>
      </c>
      <c r="Q481" s="8">
        <v>1240845</v>
      </c>
      <c r="R481" s="8">
        <v>31167</v>
      </c>
      <c r="S481" s="8">
        <v>108550</v>
      </c>
      <c r="T481" s="8">
        <v>11094</v>
      </c>
    </row>
    <row r="482" spans="1:20">
      <c r="A482" s="1">
        <v>45040</v>
      </c>
      <c r="B482" s="8">
        <v>25643975</v>
      </c>
      <c r="C482" s="8">
        <v>14375129</v>
      </c>
      <c r="D482" s="8">
        <v>11268846</v>
      </c>
      <c r="E482" s="9">
        <f>nasdaq_aapl_short_volume[[#This Row],[total_short]]/nasdaq_aapl_short_volume[[#This Row],[total_reported]]</f>
        <v>0.56056555194738722</v>
      </c>
      <c r="F482" s="9">
        <f>nasdaq_aapl_short_volume[[#This Row],[total_long]]/nasdaq_aapl_short_volume[[#This Row],[total_reported]]</f>
        <v>0.43943444805261273</v>
      </c>
      <c r="G482" s="8">
        <v>9328692</v>
      </c>
      <c r="H482" s="9">
        <f>nasdaq_aapl_short_volume[[#This Row],[Off-Exchange]]/nasdaq_aapl_short_volume[[#This Row],[total_reported]]</f>
        <v>0.36377714453394999</v>
      </c>
      <c r="I482" s="8">
        <v>49944</v>
      </c>
      <c r="J482" t="s">
        <v>3712</v>
      </c>
      <c r="K482" t="s">
        <v>3713</v>
      </c>
      <c r="L482" t="s">
        <v>3714</v>
      </c>
      <c r="M482" t="s">
        <v>3715</v>
      </c>
      <c r="N482" s="8">
        <v>23344</v>
      </c>
      <c r="O482" s="8">
        <v>42260</v>
      </c>
      <c r="P482" s="8">
        <v>223134</v>
      </c>
      <c r="Q482" s="8">
        <v>1005340</v>
      </c>
      <c r="R482" s="8">
        <v>19210</v>
      </c>
      <c r="S482" s="8">
        <v>21750</v>
      </c>
      <c r="T482" s="8">
        <v>6853</v>
      </c>
    </row>
    <row r="483" spans="1:20">
      <c r="A483" s="1">
        <v>45037</v>
      </c>
      <c r="B483" s="8">
        <v>34283673</v>
      </c>
      <c r="C483" s="8">
        <v>14728726</v>
      </c>
      <c r="D483" s="8">
        <v>19554947</v>
      </c>
      <c r="E483" s="9">
        <f>nasdaq_aapl_short_volume[[#This Row],[total_short]]/nasdaq_aapl_short_volume[[#This Row],[total_reported]]</f>
        <v>0.42961341977564654</v>
      </c>
      <c r="F483" s="9">
        <f>nasdaq_aapl_short_volume[[#This Row],[total_long]]/nasdaq_aapl_short_volume[[#This Row],[total_reported]]</f>
        <v>0.5703865802243534</v>
      </c>
      <c r="G483" s="8">
        <v>9348461</v>
      </c>
      <c r="H483" s="9">
        <f>nasdaq_aapl_short_volume[[#This Row],[Off-Exchange]]/nasdaq_aapl_short_volume[[#This Row],[total_reported]]</f>
        <v>0.27267968049981112</v>
      </c>
      <c r="I483" s="8">
        <v>69545</v>
      </c>
      <c r="J483" t="s">
        <v>3716</v>
      </c>
      <c r="K483" t="s">
        <v>3717</v>
      </c>
      <c r="L483" t="s">
        <v>3718</v>
      </c>
      <c r="M483" t="s">
        <v>3719</v>
      </c>
      <c r="N483" s="8">
        <v>19054</v>
      </c>
      <c r="O483" s="8">
        <v>60158</v>
      </c>
      <c r="P483" s="8">
        <v>175405</v>
      </c>
      <c r="Q483" s="8">
        <v>1210506</v>
      </c>
      <c r="R483" s="8">
        <v>18122</v>
      </c>
      <c r="S483" s="8">
        <v>6773</v>
      </c>
      <c r="T483" s="8">
        <v>4717</v>
      </c>
    </row>
    <row r="484" spans="1:20">
      <c r="A484" s="1">
        <v>45036</v>
      </c>
      <c r="B484" s="8">
        <v>32732306</v>
      </c>
      <c r="C484" s="8">
        <v>13477973</v>
      </c>
      <c r="D484" s="8">
        <v>19254333</v>
      </c>
      <c r="E484" s="9">
        <f>nasdaq_aapl_short_volume[[#This Row],[total_short]]/nasdaq_aapl_short_volume[[#This Row],[total_reported]]</f>
        <v>0.41176362581970238</v>
      </c>
      <c r="F484" s="9">
        <f>nasdaq_aapl_short_volume[[#This Row],[total_long]]/nasdaq_aapl_short_volume[[#This Row],[total_reported]]</f>
        <v>0.58823637418029762</v>
      </c>
      <c r="G484" s="8">
        <v>8384951</v>
      </c>
      <c r="H484" s="9">
        <f>nasdaq_aapl_short_volume[[#This Row],[Off-Exchange]]/nasdaq_aapl_short_volume[[#This Row],[total_reported]]</f>
        <v>0.25616743898214811</v>
      </c>
      <c r="I484" s="8">
        <v>72589</v>
      </c>
      <c r="J484" t="s">
        <v>3720</v>
      </c>
      <c r="K484" t="s">
        <v>3721</v>
      </c>
      <c r="L484" t="s">
        <v>3722</v>
      </c>
      <c r="M484" t="s">
        <v>3723</v>
      </c>
      <c r="N484" s="8">
        <v>66131</v>
      </c>
      <c r="O484" s="8">
        <v>59640</v>
      </c>
      <c r="P484" s="8">
        <v>266769</v>
      </c>
      <c r="Q484" s="8">
        <v>1055152</v>
      </c>
      <c r="R484" s="8">
        <v>52168</v>
      </c>
      <c r="S484" s="8">
        <v>17845</v>
      </c>
      <c r="T484" s="8">
        <v>5712</v>
      </c>
    </row>
    <row r="485" spans="1:20">
      <c r="A485" s="1">
        <v>45035</v>
      </c>
      <c r="B485" s="8">
        <v>31463450</v>
      </c>
      <c r="C485" s="8">
        <v>13121768</v>
      </c>
      <c r="D485" s="8">
        <v>18341682</v>
      </c>
      <c r="E485" s="9">
        <f>nasdaq_aapl_short_volume[[#This Row],[total_short]]/nasdaq_aapl_short_volume[[#This Row],[total_reported]]</f>
        <v>0.41704797153522577</v>
      </c>
      <c r="F485" s="9">
        <f>nasdaq_aapl_short_volume[[#This Row],[total_long]]/nasdaq_aapl_short_volume[[#This Row],[total_reported]]</f>
        <v>0.58295202846477423</v>
      </c>
      <c r="G485" s="8">
        <v>9413623</v>
      </c>
      <c r="H485" s="9">
        <f>nasdaq_aapl_short_volume[[#This Row],[Off-Exchange]]/nasdaq_aapl_short_volume[[#This Row],[total_reported]]</f>
        <v>0.29919233269078882</v>
      </c>
      <c r="I485" s="8">
        <v>70095</v>
      </c>
      <c r="J485" t="s">
        <v>3724</v>
      </c>
      <c r="K485" t="s">
        <v>3725</v>
      </c>
      <c r="L485" t="s">
        <v>3726</v>
      </c>
      <c r="M485" t="s">
        <v>3727</v>
      </c>
      <c r="N485" s="8">
        <v>26045</v>
      </c>
      <c r="O485" s="8">
        <v>49097</v>
      </c>
      <c r="P485" s="8">
        <v>159011</v>
      </c>
      <c r="Q485" s="8">
        <v>1049591</v>
      </c>
      <c r="R485" s="8">
        <v>21230</v>
      </c>
      <c r="S485" s="8">
        <v>21400</v>
      </c>
      <c r="T485" s="8">
        <v>3901</v>
      </c>
    </row>
    <row r="486" spans="1:20">
      <c r="A486" s="1">
        <v>45034</v>
      </c>
      <c r="B486" s="8">
        <v>30692467</v>
      </c>
      <c r="C486" s="8">
        <v>11928836</v>
      </c>
      <c r="D486" s="8">
        <v>18763631</v>
      </c>
      <c r="E486" s="9">
        <f>nasdaq_aapl_short_volume[[#This Row],[total_short]]/nasdaq_aapl_short_volume[[#This Row],[total_reported]]</f>
        <v>0.38865679972874123</v>
      </c>
      <c r="F486" s="9">
        <f>nasdaq_aapl_short_volume[[#This Row],[total_long]]/nasdaq_aapl_short_volume[[#This Row],[total_reported]]</f>
        <v>0.61134320027125877</v>
      </c>
      <c r="G486" s="8">
        <v>8475834</v>
      </c>
      <c r="H486" s="9">
        <f>nasdaq_aapl_short_volume[[#This Row],[Off-Exchange]]/nasdaq_aapl_short_volume[[#This Row],[total_reported]]</f>
        <v>0.27615355911272954</v>
      </c>
      <c r="I486" s="8">
        <v>36814</v>
      </c>
      <c r="J486" t="s">
        <v>3728</v>
      </c>
      <c r="K486" t="s">
        <v>3729</v>
      </c>
      <c r="L486" t="s">
        <v>3730</v>
      </c>
      <c r="M486" t="s">
        <v>3731</v>
      </c>
      <c r="N486" s="8">
        <v>14375</v>
      </c>
      <c r="O486" s="8">
        <v>33791</v>
      </c>
      <c r="P486" s="8">
        <v>139299</v>
      </c>
      <c r="Q486" s="8">
        <v>941979</v>
      </c>
      <c r="R486" s="8">
        <v>32074</v>
      </c>
      <c r="S486" s="8">
        <v>15942</v>
      </c>
      <c r="T486" s="8">
        <v>6232</v>
      </c>
    </row>
    <row r="487" spans="1:20">
      <c r="A487" s="1">
        <v>45033</v>
      </c>
      <c r="B487" s="8">
        <v>25279974</v>
      </c>
      <c r="C487" s="8">
        <v>9619552</v>
      </c>
      <c r="D487" s="8">
        <v>15660422</v>
      </c>
      <c r="E487" s="9">
        <f>nasdaq_aapl_short_volume[[#This Row],[total_short]]/nasdaq_aapl_short_volume[[#This Row],[total_reported]]</f>
        <v>0.38052064452281475</v>
      </c>
      <c r="F487" s="9">
        <f>nasdaq_aapl_short_volume[[#This Row],[total_long]]/nasdaq_aapl_short_volume[[#This Row],[total_reported]]</f>
        <v>0.61947935547718525</v>
      </c>
      <c r="G487" s="8">
        <v>6621736</v>
      </c>
      <c r="H487" s="9">
        <f>nasdaq_aapl_short_volume[[#This Row],[Off-Exchange]]/nasdaq_aapl_short_volume[[#This Row],[total_reported]]</f>
        <v>0.26193602888990314</v>
      </c>
      <c r="I487" s="8">
        <v>85066</v>
      </c>
      <c r="J487" t="s">
        <v>3732</v>
      </c>
      <c r="K487" t="s">
        <v>3733</v>
      </c>
      <c r="L487" t="s">
        <v>3734</v>
      </c>
      <c r="M487" t="s">
        <v>3735</v>
      </c>
      <c r="N487" s="8">
        <v>21655</v>
      </c>
      <c r="O487" s="8">
        <v>33503</v>
      </c>
      <c r="P487" s="8">
        <v>101526</v>
      </c>
      <c r="Q487" s="8">
        <v>776578</v>
      </c>
      <c r="R487" s="8">
        <v>9579</v>
      </c>
      <c r="S487" s="8">
        <v>5990</v>
      </c>
      <c r="T487" s="8">
        <v>13761</v>
      </c>
    </row>
    <row r="488" spans="1:20">
      <c r="A488" s="1">
        <v>45030</v>
      </c>
      <c r="B488" s="8">
        <v>30185841</v>
      </c>
      <c r="C488" s="8">
        <v>12959061</v>
      </c>
      <c r="D488" s="8">
        <v>17226780</v>
      </c>
      <c r="E488" s="9">
        <f>nasdaq_aapl_short_volume[[#This Row],[total_short]]/nasdaq_aapl_short_volume[[#This Row],[total_reported]]</f>
        <v>0.42930925793984009</v>
      </c>
      <c r="F488" s="9">
        <f>nasdaq_aapl_short_volume[[#This Row],[total_long]]/nasdaq_aapl_short_volume[[#This Row],[total_reported]]</f>
        <v>0.57069074206015991</v>
      </c>
      <c r="G488" s="8">
        <v>8511173</v>
      </c>
      <c r="H488" s="9">
        <f>nasdaq_aapl_short_volume[[#This Row],[Off-Exchange]]/nasdaq_aapl_short_volume[[#This Row],[total_reported]]</f>
        <v>0.28195911453982681</v>
      </c>
      <c r="I488" s="8">
        <v>76249</v>
      </c>
      <c r="J488" t="s">
        <v>3736</v>
      </c>
      <c r="K488" t="s">
        <v>3737</v>
      </c>
      <c r="L488" t="s">
        <v>3738</v>
      </c>
      <c r="M488" t="s">
        <v>3739</v>
      </c>
      <c r="N488" s="8">
        <v>35884</v>
      </c>
      <c r="O488" s="8">
        <v>90810</v>
      </c>
      <c r="P488" s="8">
        <v>213447</v>
      </c>
      <c r="Q488" s="8">
        <v>1125459</v>
      </c>
      <c r="R488" s="8">
        <v>5099</v>
      </c>
      <c r="S488" s="8">
        <v>4423</v>
      </c>
      <c r="T488" s="8">
        <v>18544</v>
      </c>
    </row>
    <row r="489" spans="1:20">
      <c r="A489" s="1">
        <v>45029</v>
      </c>
      <c r="B489" s="8">
        <v>40609591</v>
      </c>
      <c r="C489" s="8">
        <v>16977191</v>
      </c>
      <c r="D489" s="8">
        <v>23632400</v>
      </c>
      <c r="E489" s="9">
        <f>nasdaq_aapl_short_volume[[#This Row],[total_short]]/nasdaq_aapl_short_volume[[#This Row],[total_reported]]</f>
        <v>0.41805865515858065</v>
      </c>
      <c r="F489" s="9">
        <f>nasdaq_aapl_short_volume[[#This Row],[total_long]]/nasdaq_aapl_short_volume[[#This Row],[total_reported]]</f>
        <v>0.58194134484141935</v>
      </c>
      <c r="G489" s="8">
        <v>11314707</v>
      </c>
      <c r="H489" s="9">
        <f>nasdaq_aapl_short_volume[[#This Row],[Off-Exchange]]/nasdaq_aapl_short_volume[[#This Row],[total_reported]]</f>
        <v>0.27862154533888311</v>
      </c>
      <c r="I489" s="8">
        <v>75903</v>
      </c>
      <c r="J489" t="s">
        <v>3740</v>
      </c>
      <c r="K489" t="s">
        <v>3741</v>
      </c>
      <c r="L489" t="s">
        <v>3742</v>
      </c>
      <c r="M489" t="s">
        <v>3743</v>
      </c>
      <c r="N489" s="8">
        <v>13615</v>
      </c>
      <c r="O489" s="8">
        <v>69265</v>
      </c>
      <c r="P489" s="8">
        <v>304079</v>
      </c>
      <c r="Q489" s="8">
        <v>1490833</v>
      </c>
      <c r="R489" s="8">
        <v>32588</v>
      </c>
      <c r="S489" s="8">
        <v>22504</v>
      </c>
      <c r="T489" s="8">
        <v>4052</v>
      </c>
    </row>
    <row r="490" spans="1:20">
      <c r="A490" s="1">
        <v>45028</v>
      </c>
      <c r="B490" s="8">
        <v>30193751</v>
      </c>
      <c r="C490" s="8">
        <v>13246672</v>
      </c>
      <c r="D490" s="8">
        <v>16947079</v>
      </c>
      <c r="E490" s="9">
        <f>nasdaq_aapl_short_volume[[#This Row],[total_short]]/nasdaq_aapl_short_volume[[#This Row],[total_reported]]</f>
        <v>0.43872230383035216</v>
      </c>
      <c r="F490" s="9">
        <f>nasdaq_aapl_short_volume[[#This Row],[total_long]]/nasdaq_aapl_short_volume[[#This Row],[total_reported]]</f>
        <v>0.56127769616964784</v>
      </c>
      <c r="G490" s="8">
        <v>8206466</v>
      </c>
      <c r="H490" s="9">
        <f>nasdaq_aapl_short_volume[[#This Row],[Off-Exchange]]/nasdaq_aapl_short_volume[[#This Row],[total_reported]]</f>
        <v>0.2717935244282832</v>
      </c>
      <c r="I490" s="8">
        <v>52641</v>
      </c>
      <c r="J490" t="s">
        <v>3744</v>
      </c>
      <c r="K490" t="s">
        <v>3745</v>
      </c>
      <c r="L490" t="s">
        <v>3746</v>
      </c>
      <c r="M490" t="s">
        <v>3747</v>
      </c>
      <c r="N490" s="8">
        <v>7732</v>
      </c>
      <c r="O490" s="8">
        <v>57006</v>
      </c>
      <c r="P490" s="8">
        <v>198697</v>
      </c>
      <c r="Q490" s="8">
        <v>1387478</v>
      </c>
      <c r="R490" s="8">
        <v>4059</v>
      </c>
      <c r="S490" s="8">
        <v>9729</v>
      </c>
      <c r="T490" s="8">
        <v>5570</v>
      </c>
    </row>
    <row r="491" spans="1:20">
      <c r="A491" s="1">
        <v>45027</v>
      </c>
      <c r="B491" s="8">
        <v>28613652</v>
      </c>
      <c r="C491" s="8">
        <v>14398486</v>
      </c>
      <c r="D491" s="8">
        <v>14215166</v>
      </c>
      <c r="E491" s="9">
        <f>nasdaq_aapl_short_volume[[#This Row],[total_short]]/nasdaq_aapl_short_volume[[#This Row],[total_reported]]</f>
        <v>0.50320336600165538</v>
      </c>
      <c r="F491" s="9">
        <f>nasdaq_aapl_short_volume[[#This Row],[total_long]]/nasdaq_aapl_short_volume[[#This Row],[total_reported]]</f>
        <v>0.49679663399834456</v>
      </c>
      <c r="G491" s="8">
        <v>8904300</v>
      </c>
      <c r="H491" s="9">
        <f>nasdaq_aapl_short_volume[[#This Row],[Off-Exchange]]/nasdaq_aapl_short_volume[[#This Row],[total_reported]]</f>
        <v>0.31119061628344402</v>
      </c>
      <c r="I491" s="8">
        <v>53727</v>
      </c>
      <c r="J491" t="s">
        <v>3748</v>
      </c>
      <c r="K491" t="s">
        <v>3749</v>
      </c>
      <c r="L491" t="s">
        <v>3750</v>
      </c>
      <c r="M491" t="s">
        <v>3751</v>
      </c>
      <c r="N491" s="8">
        <v>18835</v>
      </c>
      <c r="O491" s="8">
        <v>55532</v>
      </c>
      <c r="P491" s="8">
        <v>333925</v>
      </c>
      <c r="Q491" s="8">
        <v>1528740</v>
      </c>
      <c r="R491" s="8">
        <v>10861</v>
      </c>
      <c r="S491" s="8">
        <v>25150</v>
      </c>
      <c r="T491" s="8">
        <v>5483</v>
      </c>
    </row>
    <row r="492" spans="1:20">
      <c r="A492" s="1">
        <v>45026</v>
      </c>
      <c r="B492" s="8">
        <v>30433997</v>
      </c>
      <c r="C492" s="8">
        <v>17395310</v>
      </c>
      <c r="D492" s="8">
        <v>13038687</v>
      </c>
      <c r="E492" s="9">
        <f>nasdaq_aapl_short_volume[[#This Row],[total_short]]/nasdaq_aapl_short_volume[[#This Row],[total_reported]]</f>
        <v>0.57157493969655049</v>
      </c>
      <c r="F492" s="9">
        <f>nasdaq_aapl_short_volume[[#This Row],[total_long]]/nasdaq_aapl_short_volume[[#This Row],[total_reported]]</f>
        <v>0.42842506030344946</v>
      </c>
      <c r="G492" s="8">
        <v>11022829</v>
      </c>
      <c r="H492" s="9">
        <f>nasdaq_aapl_short_volume[[#This Row],[Off-Exchange]]/nasdaq_aapl_short_volume[[#This Row],[total_reported]]</f>
        <v>0.3621880162503795</v>
      </c>
      <c r="I492" s="8">
        <v>121446</v>
      </c>
      <c r="J492" t="s">
        <v>3752</v>
      </c>
      <c r="K492" t="s">
        <v>3753</v>
      </c>
      <c r="L492" t="s">
        <v>3754</v>
      </c>
      <c r="M492" t="s">
        <v>3755</v>
      </c>
      <c r="N492" s="8">
        <v>38844</v>
      </c>
      <c r="O492" s="8">
        <v>84626</v>
      </c>
      <c r="P492" s="8">
        <v>362269</v>
      </c>
      <c r="Q492" s="8">
        <v>1810867</v>
      </c>
      <c r="R492" s="8">
        <v>16666</v>
      </c>
      <c r="S492" s="8">
        <v>29137</v>
      </c>
      <c r="T492" s="8">
        <v>17393</v>
      </c>
    </row>
    <row r="493" spans="1:20">
      <c r="A493" s="1">
        <v>45022</v>
      </c>
      <c r="B493" s="8">
        <v>27081736</v>
      </c>
      <c r="C493" s="8">
        <v>15093848</v>
      </c>
      <c r="D493" s="8">
        <v>11987888</v>
      </c>
      <c r="E493" s="9">
        <f>nasdaq_aapl_short_volume[[#This Row],[total_short]]/nasdaq_aapl_short_volume[[#This Row],[total_reported]]</f>
        <v>0.55734418207163672</v>
      </c>
      <c r="F493" s="9">
        <f>nasdaq_aapl_short_volume[[#This Row],[total_long]]/nasdaq_aapl_short_volume[[#This Row],[total_reported]]</f>
        <v>0.44265581792836323</v>
      </c>
      <c r="G493" s="8">
        <v>9744422</v>
      </c>
      <c r="H493" s="9">
        <f>nasdaq_aapl_short_volume[[#This Row],[Off-Exchange]]/nasdaq_aapl_short_volume[[#This Row],[total_reported]]</f>
        <v>0.3598152644276571</v>
      </c>
      <c r="I493" s="8">
        <v>73675</v>
      </c>
      <c r="J493" t="s">
        <v>3756</v>
      </c>
      <c r="K493" t="s">
        <v>3757</v>
      </c>
      <c r="L493" t="s">
        <v>3758</v>
      </c>
      <c r="M493" t="s">
        <v>3759</v>
      </c>
      <c r="N493" s="8">
        <v>10704</v>
      </c>
      <c r="O493" s="8">
        <v>53980</v>
      </c>
      <c r="P493" s="8">
        <v>269895</v>
      </c>
      <c r="Q493" s="8">
        <v>1483058</v>
      </c>
      <c r="R493" s="8">
        <v>13002</v>
      </c>
      <c r="S493" s="8">
        <v>27115</v>
      </c>
      <c r="T493" s="8">
        <v>11432</v>
      </c>
    </row>
    <row r="494" spans="1:20">
      <c r="A494" s="1">
        <v>45021</v>
      </c>
      <c r="B494" s="8">
        <v>32660502</v>
      </c>
      <c r="C494" s="8">
        <v>13411301</v>
      </c>
      <c r="D494" s="8">
        <v>19249201</v>
      </c>
      <c r="E494" s="9">
        <f>nasdaq_aapl_short_volume[[#This Row],[total_short]]/nasdaq_aapl_short_volume[[#This Row],[total_reported]]</f>
        <v>0.41062752189173335</v>
      </c>
      <c r="F494" s="9">
        <f>nasdaq_aapl_short_volume[[#This Row],[total_long]]/nasdaq_aapl_short_volume[[#This Row],[total_reported]]</f>
        <v>0.58937247810826665</v>
      </c>
      <c r="G494" s="8">
        <v>8168069</v>
      </c>
      <c r="H494" s="9">
        <f>nasdaq_aapl_short_volume[[#This Row],[Off-Exchange]]/nasdaq_aapl_short_volume[[#This Row],[total_reported]]</f>
        <v>0.25009012415057186</v>
      </c>
      <c r="I494" s="8">
        <v>58874</v>
      </c>
      <c r="J494" t="s">
        <v>3760</v>
      </c>
      <c r="K494" t="s">
        <v>3761</v>
      </c>
      <c r="L494" t="s">
        <v>3762</v>
      </c>
      <c r="M494" t="s">
        <v>3763</v>
      </c>
      <c r="N494" s="8">
        <v>59203</v>
      </c>
      <c r="O494" s="8">
        <v>103830</v>
      </c>
      <c r="P494" s="8">
        <v>262639</v>
      </c>
      <c r="Q494" s="8">
        <v>1405230</v>
      </c>
      <c r="R494" s="8">
        <v>30198</v>
      </c>
      <c r="S494" s="8">
        <v>31959</v>
      </c>
      <c r="T494" s="8">
        <v>26023</v>
      </c>
    </row>
    <row r="495" spans="1:20">
      <c r="A495" s="1">
        <v>45020</v>
      </c>
      <c r="B495" s="8">
        <v>26809424</v>
      </c>
      <c r="C495" s="8">
        <v>10723525</v>
      </c>
      <c r="D495" s="8">
        <v>16085899</v>
      </c>
      <c r="E495" s="9">
        <f>nasdaq_aapl_short_volume[[#This Row],[total_short]]/nasdaq_aapl_short_volume[[#This Row],[total_reported]]</f>
        <v>0.39999087634258756</v>
      </c>
      <c r="F495" s="9">
        <f>nasdaq_aapl_short_volume[[#This Row],[total_long]]/nasdaq_aapl_short_volume[[#This Row],[total_reported]]</f>
        <v>0.60000912365741244</v>
      </c>
      <c r="G495" s="8">
        <v>6337998</v>
      </c>
      <c r="H495" s="9">
        <f>nasdaq_aapl_short_volume[[#This Row],[Off-Exchange]]/nasdaq_aapl_short_volume[[#This Row],[total_reported]]</f>
        <v>0.23640933128589409</v>
      </c>
      <c r="I495" s="8">
        <v>78778</v>
      </c>
      <c r="J495" t="s">
        <v>3764</v>
      </c>
      <c r="K495" t="s">
        <v>3765</v>
      </c>
      <c r="L495" t="s">
        <v>3766</v>
      </c>
      <c r="M495" t="s">
        <v>3767</v>
      </c>
      <c r="N495" s="8">
        <v>17724</v>
      </c>
      <c r="O495" s="8">
        <v>67832</v>
      </c>
      <c r="P495" s="8">
        <v>215316</v>
      </c>
      <c r="Q495" s="8">
        <v>1065337</v>
      </c>
      <c r="R495" s="8">
        <v>13591</v>
      </c>
      <c r="S495" s="8">
        <v>24927</v>
      </c>
      <c r="T495" s="8">
        <v>15699</v>
      </c>
    </row>
    <row r="496" spans="1:20">
      <c r="A496" s="1">
        <v>45019</v>
      </c>
      <c r="B496" s="8">
        <v>35384644</v>
      </c>
      <c r="C496" s="8">
        <v>17816281</v>
      </c>
      <c r="D496" s="8">
        <v>17568363</v>
      </c>
      <c r="E496" s="9">
        <f>nasdaq_aapl_short_volume[[#This Row],[total_short]]/nasdaq_aapl_short_volume[[#This Row],[total_reported]]</f>
        <v>0.5035031862974233</v>
      </c>
      <c r="F496" s="9">
        <f>nasdaq_aapl_short_volume[[#This Row],[total_long]]/nasdaq_aapl_short_volume[[#This Row],[total_reported]]</f>
        <v>0.49649681370257676</v>
      </c>
      <c r="G496" s="8">
        <v>11077196</v>
      </c>
      <c r="H496" s="9">
        <f>nasdaq_aapl_short_volume[[#This Row],[Off-Exchange]]/nasdaq_aapl_short_volume[[#This Row],[total_reported]]</f>
        <v>0.31305093814141527</v>
      </c>
      <c r="I496" s="8">
        <v>91222</v>
      </c>
      <c r="J496" t="s">
        <v>3768</v>
      </c>
      <c r="K496" t="s">
        <v>3769</v>
      </c>
      <c r="L496" t="s">
        <v>3770</v>
      </c>
      <c r="M496" t="s">
        <v>3771</v>
      </c>
      <c r="N496" s="8">
        <v>32359</v>
      </c>
      <c r="O496" s="8">
        <v>154462</v>
      </c>
      <c r="P496" s="8">
        <v>397577</v>
      </c>
      <c r="Q496" s="8">
        <v>1893610</v>
      </c>
      <c r="R496" s="8">
        <v>31178</v>
      </c>
      <c r="S496" s="8">
        <v>28135</v>
      </c>
      <c r="T496" s="8">
        <v>9290</v>
      </c>
    </row>
    <row r="497" spans="1:20">
      <c r="A497" s="1">
        <v>45016</v>
      </c>
      <c r="B497" s="8">
        <v>37255590</v>
      </c>
      <c r="C497" s="8">
        <v>21510169</v>
      </c>
      <c r="D497" s="8">
        <v>15745421</v>
      </c>
      <c r="E497" s="9">
        <f>nasdaq_aapl_short_volume[[#This Row],[total_short]]/nasdaq_aapl_short_volume[[#This Row],[total_reported]]</f>
        <v>0.57736755745916246</v>
      </c>
      <c r="F497" s="9">
        <f>nasdaq_aapl_short_volume[[#This Row],[total_long]]/nasdaq_aapl_short_volume[[#This Row],[total_reported]]</f>
        <v>0.42263244254083748</v>
      </c>
      <c r="G497" s="8">
        <v>12346086</v>
      </c>
      <c r="H497" s="9">
        <f>nasdaq_aapl_short_volume[[#This Row],[Off-Exchange]]/nasdaq_aapl_short_volume[[#This Row],[total_reported]]</f>
        <v>0.33138881977174434</v>
      </c>
      <c r="I497" s="8">
        <v>78338</v>
      </c>
      <c r="J497" t="s">
        <v>3772</v>
      </c>
      <c r="K497" t="s">
        <v>3773</v>
      </c>
      <c r="L497" t="s">
        <v>3774</v>
      </c>
      <c r="M497" t="s">
        <v>3775</v>
      </c>
      <c r="N497" s="8">
        <v>86724</v>
      </c>
      <c r="O497" s="8">
        <v>138425</v>
      </c>
      <c r="P497" s="8">
        <v>468453</v>
      </c>
      <c r="Q497" s="8">
        <v>2364021</v>
      </c>
      <c r="R497" s="8">
        <v>39113</v>
      </c>
      <c r="S497" s="8">
        <v>26252</v>
      </c>
      <c r="T497" s="8">
        <v>22235</v>
      </c>
    </row>
    <row r="498" spans="1:20">
      <c r="A498" s="1">
        <v>45015</v>
      </c>
      <c r="B498" s="8">
        <v>29569783</v>
      </c>
      <c r="C498" s="8">
        <v>15194084</v>
      </c>
      <c r="D498" s="8">
        <v>14375699</v>
      </c>
      <c r="E498" s="9">
        <f>nasdaq_aapl_short_volume[[#This Row],[total_short]]/nasdaq_aapl_short_volume[[#This Row],[total_reported]]</f>
        <v>0.51383819759515992</v>
      </c>
      <c r="F498" s="9">
        <f>nasdaq_aapl_short_volume[[#This Row],[total_long]]/nasdaq_aapl_short_volume[[#This Row],[total_reported]]</f>
        <v>0.48616180240484008</v>
      </c>
      <c r="G498" s="8">
        <v>9023527</v>
      </c>
      <c r="H498" s="9">
        <f>nasdaq_aapl_short_volume[[#This Row],[Off-Exchange]]/nasdaq_aapl_short_volume[[#This Row],[total_reported]]</f>
        <v>0.30516040648658127</v>
      </c>
      <c r="I498" s="8">
        <v>90649</v>
      </c>
      <c r="J498" t="s">
        <v>3776</v>
      </c>
      <c r="K498" t="s">
        <v>3777</v>
      </c>
      <c r="L498" t="s">
        <v>3778</v>
      </c>
      <c r="M498" t="s">
        <v>3779</v>
      </c>
      <c r="N498" s="8">
        <v>27458</v>
      </c>
      <c r="O498" s="8">
        <v>177958</v>
      </c>
      <c r="P498" s="8">
        <v>365183</v>
      </c>
      <c r="Q498" s="8">
        <v>1779235</v>
      </c>
      <c r="R498" s="8">
        <v>19052</v>
      </c>
      <c r="S498" s="8">
        <v>32925</v>
      </c>
      <c r="T498" s="8">
        <v>9302</v>
      </c>
    </row>
    <row r="499" spans="1:20">
      <c r="A499" s="1">
        <v>45014</v>
      </c>
      <c r="B499" s="8">
        <v>30976216</v>
      </c>
      <c r="C499" s="8">
        <v>16676441</v>
      </c>
      <c r="D499" s="8">
        <v>14299775</v>
      </c>
      <c r="E499" s="9">
        <f>nasdaq_aapl_short_volume[[#This Row],[total_short]]/nasdaq_aapl_short_volume[[#This Row],[total_reported]]</f>
        <v>0.53836275547665347</v>
      </c>
      <c r="F499" s="9">
        <f>nasdaq_aapl_short_volume[[#This Row],[total_long]]/nasdaq_aapl_short_volume[[#This Row],[total_reported]]</f>
        <v>0.46163724452334653</v>
      </c>
      <c r="G499" s="8">
        <v>10111134</v>
      </c>
      <c r="H499" s="9">
        <f>nasdaq_aapl_short_volume[[#This Row],[Off-Exchange]]/nasdaq_aapl_short_volume[[#This Row],[total_reported]]</f>
        <v>0.32641604771867549</v>
      </c>
      <c r="I499" s="8">
        <v>46892</v>
      </c>
      <c r="J499" t="s">
        <v>3780</v>
      </c>
      <c r="K499" t="s">
        <v>3781</v>
      </c>
      <c r="L499" t="s">
        <v>3782</v>
      </c>
      <c r="M499" t="s">
        <v>3783</v>
      </c>
      <c r="N499" s="8">
        <v>27552</v>
      </c>
      <c r="O499" s="8">
        <v>53588</v>
      </c>
      <c r="P499" s="8">
        <v>292917</v>
      </c>
      <c r="Q499" s="8">
        <v>2138462</v>
      </c>
      <c r="R499" s="8">
        <v>34698</v>
      </c>
      <c r="S499" s="8">
        <v>43451</v>
      </c>
      <c r="T499" s="8">
        <v>7043</v>
      </c>
    </row>
    <row r="500" spans="1:20">
      <c r="A500" s="1">
        <v>45013</v>
      </c>
      <c r="B500" s="8">
        <v>29020294</v>
      </c>
      <c r="C500" s="8">
        <v>17326445</v>
      </c>
      <c r="D500" s="8">
        <v>11693849</v>
      </c>
      <c r="E500" s="9">
        <f>nasdaq_aapl_short_volume[[#This Row],[total_short]]/nasdaq_aapl_short_volume[[#This Row],[total_reported]]</f>
        <v>0.59704581214787145</v>
      </c>
      <c r="F500" s="9">
        <f>nasdaq_aapl_short_volume[[#This Row],[total_long]]/nasdaq_aapl_short_volume[[#This Row],[total_reported]]</f>
        <v>0.40295418785212861</v>
      </c>
      <c r="G500" s="8">
        <v>10866239</v>
      </c>
      <c r="H500" s="9">
        <f>nasdaq_aapl_short_volume[[#This Row],[Off-Exchange]]/nasdaq_aapl_short_volume[[#This Row],[total_reported]]</f>
        <v>0.3744358689129752</v>
      </c>
      <c r="I500" s="8">
        <v>69698</v>
      </c>
      <c r="J500" t="s">
        <v>3784</v>
      </c>
      <c r="K500" t="s">
        <v>3785</v>
      </c>
      <c r="L500" t="s">
        <v>3786</v>
      </c>
      <c r="M500" t="s">
        <v>3787</v>
      </c>
      <c r="N500" s="8">
        <v>26311</v>
      </c>
      <c r="O500" s="8">
        <v>50957</v>
      </c>
      <c r="P500" s="8">
        <v>349544</v>
      </c>
      <c r="Q500" s="8">
        <v>1903428</v>
      </c>
      <c r="R500" s="8">
        <v>8214</v>
      </c>
      <c r="S500" s="8">
        <v>23003</v>
      </c>
      <c r="T500" s="8">
        <v>6055</v>
      </c>
    </row>
    <row r="501" spans="1:20">
      <c r="A501" s="1">
        <v>45012</v>
      </c>
      <c r="B501" s="8">
        <v>31382288</v>
      </c>
      <c r="C501" s="8">
        <v>18803410</v>
      </c>
      <c r="D501" s="8">
        <v>12578878</v>
      </c>
      <c r="E501" s="9">
        <f>nasdaq_aapl_short_volume[[#This Row],[total_short]]/nasdaq_aapl_short_volume[[#This Row],[total_reported]]</f>
        <v>0.59917269257104522</v>
      </c>
      <c r="F501" s="9">
        <f>nasdaq_aapl_short_volume[[#This Row],[total_long]]/nasdaq_aapl_short_volume[[#This Row],[total_reported]]</f>
        <v>0.40082730742895484</v>
      </c>
      <c r="G501" s="8">
        <v>10802228</v>
      </c>
      <c r="H501" s="9">
        <f>nasdaq_aapl_short_volume[[#This Row],[Off-Exchange]]/nasdaq_aapl_short_volume[[#This Row],[total_reported]]</f>
        <v>0.3442141630973497</v>
      </c>
      <c r="I501" s="8">
        <v>88450</v>
      </c>
      <c r="J501" t="s">
        <v>3788</v>
      </c>
      <c r="K501" t="s">
        <v>3789</v>
      </c>
      <c r="L501" t="s">
        <v>3790</v>
      </c>
      <c r="M501" t="s">
        <v>3791</v>
      </c>
      <c r="N501" s="8">
        <v>65193</v>
      </c>
      <c r="O501" s="8">
        <v>143707</v>
      </c>
      <c r="P501" s="8">
        <v>352492</v>
      </c>
      <c r="Q501" s="8">
        <v>2089969</v>
      </c>
      <c r="R501" s="8">
        <v>29182</v>
      </c>
      <c r="S501" s="8">
        <v>55471</v>
      </c>
      <c r="T501" s="8">
        <v>20341</v>
      </c>
    </row>
    <row r="502" spans="1:20">
      <c r="A502" s="1">
        <v>45009</v>
      </c>
      <c r="B502" s="8">
        <v>36582439</v>
      </c>
      <c r="C502" s="8">
        <v>19248143</v>
      </c>
      <c r="D502" s="8">
        <v>17334296</v>
      </c>
      <c r="E502" s="9">
        <f>nasdaq_aapl_short_volume[[#This Row],[total_short]]/nasdaq_aapl_short_volume[[#This Row],[total_reported]]</f>
        <v>0.52615800165757132</v>
      </c>
      <c r="F502" s="9">
        <f>nasdaq_aapl_short_volume[[#This Row],[total_long]]/nasdaq_aapl_short_volume[[#This Row],[total_reported]]</f>
        <v>0.47384199834242874</v>
      </c>
      <c r="G502" s="8">
        <v>11298318</v>
      </c>
      <c r="H502" s="9">
        <f>nasdaq_aapl_short_volume[[#This Row],[Off-Exchange]]/nasdaq_aapl_short_volume[[#This Row],[total_reported]]</f>
        <v>0.30884539983788395</v>
      </c>
      <c r="I502" s="8">
        <v>112215</v>
      </c>
      <c r="J502" t="s">
        <v>3792</v>
      </c>
      <c r="K502" t="s">
        <v>3793</v>
      </c>
      <c r="L502" t="s">
        <v>3794</v>
      </c>
      <c r="M502" t="s">
        <v>3795</v>
      </c>
      <c r="N502" s="8">
        <v>32153</v>
      </c>
      <c r="O502" s="8">
        <v>88316</v>
      </c>
      <c r="P502" s="8">
        <v>320287</v>
      </c>
      <c r="Q502" s="8">
        <v>2213100</v>
      </c>
      <c r="R502" s="8">
        <v>20005</v>
      </c>
      <c r="S502" s="8">
        <v>36706</v>
      </c>
      <c r="T502" s="8">
        <v>59036</v>
      </c>
    </row>
    <row r="503" spans="1:20">
      <c r="A503" s="1">
        <v>45008</v>
      </c>
      <c r="B503" s="8">
        <v>41674823</v>
      </c>
      <c r="C503" s="8">
        <v>20446053</v>
      </c>
      <c r="D503" s="8">
        <v>21228770</v>
      </c>
      <c r="E503" s="9">
        <f>nasdaq_aapl_short_volume[[#This Row],[total_short]]/nasdaq_aapl_short_volume[[#This Row],[total_reported]]</f>
        <v>0.49060923426117492</v>
      </c>
      <c r="F503" s="9">
        <f>nasdaq_aapl_short_volume[[#This Row],[total_long]]/nasdaq_aapl_short_volume[[#This Row],[total_reported]]</f>
        <v>0.50939076573882514</v>
      </c>
      <c r="G503" s="8">
        <v>9734912</v>
      </c>
      <c r="H503" s="9">
        <f>nasdaq_aapl_short_volume[[#This Row],[Off-Exchange]]/nasdaq_aapl_short_volume[[#This Row],[total_reported]]</f>
        <v>0.23359216186713019</v>
      </c>
      <c r="I503" s="8">
        <v>138803</v>
      </c>
      <c r="J503" t="s">
        <v>3796</v>
      </c>
      <c r="K503" t="s">
        <v>3797</v>
      </c>
      <c r="L503" t="s">
        <v>3798</v>
      </c>
      <c r="M503" t="s">
        <v>3799</v>
      </c>
      <c r="N503" s="8">
        <v>43048</v>
      </c>
      <c r="O503" s="8">
        <v>120927</v>
      </c>
      <c r="P503" s="8">
        <v>408362</v>
      </c>
      <c r="Q503" s="8">
        <v>2989901</v>
      </c>
      <c r="R503" s="8">
        <v>33876</v>
      </c>
      <c r="S503" s="8">
        <v>32752</v>
      </c>
      <c r="T503" s="8">
        <v>104255</v>
      </c>
    </row>
    <row r="504" spans="1:20">
      <c r="A504" s="1">
        <v>45007</v>
      </c>
      <c r="B504" s="8">
        <v>45444373</v>
      </c>
      <c r="C504" s="8">
        <v>20324205</v>
      </c>
      <c r="D504" s="8">
        <v>25120168</v>
      </c>
      <c r="E504" s="9">
        <f>nasdaq_aapl_short_volume[[#This Row],[total_short]]/nasdaq_aapl_short_volume[[#This Row],[total_reported]]</f>
        <v>0.44723259797203058</v>
      </c>
      <c r="F504" s="9">
        <f>nasdaq_aapl_short_volume[[#This Row],[total_long]]/nasdaq_aapl_short_volume[[#This Row],[total_reported]]</f>
        <v>0.55276740202796948</v>
      </c>
      <c r="G504" s="8">
        <v>9854180</v>
      </c>
      <c r="H504" s="9">
        <f>nasdaq_aapl_short_volume[[#This Row],[Off-Exchange]]/nasdaq_aapl_short_volume[[#This Row],[total_reported]]</f>
        <v>0.21684048760008198</v>
      </c>
      <c r="I504" s="8">
        <v>97510</v>
      </c>
      <c r="J504" t="s">
        <v>3800</v>
      </c>
      <c r="K504" t="s">
        <v>3801</v>
      </c>
      <c r="L504" t="s">
        <v>3802</v>
      </c>
      <c r="M504" t="s">
        <v>3803</v>
      </c>
      <c r="N504" s="8">
        <v>191132</v>
      </c>
      <c r="O504" s="8">
        <v>95442</v>
      </c>
      <c r="P504" s="8">
        <v>610579</v>
      </c>
      <c r="Q504" s="8">
        <v>3130412</v>
      </c>
      <c r="R504" s="8">
        <v>10990</v>
      </c>
      <c r="S504" s="8">
        <v>34266</v>
      </c>
      <c r="T504" s="8">
        <v>118641</v>
      </c>
    </row>
    <row r="505" spans="1:20">
      <c r="A505" s="1">
        <v>45006</v>
      </c>
      <c r="B505" s="8">
        <v>42936906</v>
      </c>
      <c r="C505" s="8">
        <v>19748537</v>
      </c>
      <c r="D505" s="8">
        <v>23188369</v>
      </c>
      <c r="E505" s="9">
        <f>nasdaq_aapl_short_volume[[#This Row],[total_short]]/nasdaq_aapl_short_volume[[#This Row],[total_reported]]</f>
        <v>0.45994317802032592</v>
      </c>
      <c r="F505" s="9">
        <f>nasdaq_aapl_short_volume[[#This Row],[total_long]]/nasdaq_aapl_short_volume[[#This Row],[total_reported]]</f>
        <v>0.54005682197967408</v>
      </c>
      <c r="G505" s="8">
        <v>10975856</v>
      </c>
      <c r="H505" s="9">
        <f>nasdaq_aapl_short_volume[[#This Row],[Off-Exchange]]/nasdaq_aapl_short_volume[[#This Row],[total_reported]]</f>
        <v>0.25562754801195969</v>
      </c>
      <c r="I505" s="8">
        <v>127305</v>
      </c>
      <c r="J505" t="s">
        <v>3804</v>
      </c>
      <c r="K505" t="s">
        <v>3805</v>
      </c>
      <c r="L505" t="s">
        <v>3806</v>
      </c>
      <c r="M505" t="s">
        <v>3807</v>
      </c>
      <c r="N505" s="8">
        <v>60843</v>
      </c>
      <c r="O505" s="8">
        <v>74490</v>
      </c>
      <c r="P505" s="8">
        <v>477296</v>
      </c>
      <c r="Q505" s="8">
        <v>2491989</v>
      </c>
      <c r="R505" s="8">
        <v>25868</v>
      </c>
      <c r="S505" s="8">
        <v>49249</v>
      </c>
      <c r="T505" s="8">
        <v>20503</v>
      </c>
    </row>
    <row r="506" spans="1:20">
      <c r="A506" s="1">
        <v>45005</v>
      </c>
      <c r="B506" s="8">
        <v>43964623</v>
      </c>
      <c r="C506" s="8">
        <v>22033009</v>
      </c>
      <c r="D506" s="8">
        <v>21931614</v>
      </c>
      <c r="E506" s="9">
        <f>nasdaq_aapl_short_volume[[#This Row],[total_short]]/nasdaq_aapl_short_volume[[#This Row],[total_reported]]</f>
        <v>0.50115314306232084</v>
      </c>
      <c r="F506" s="9">
        <f>nasdaq_aapl_short_volume[[#This Row],[total_long]]/nasdaq_aapl_short_volume[[#This Row],[total_reported]]</f>
        <v>0.49884685693767916</v>
      </c>
      <c r="G506" s="8">
        <v>12509634</v>
      </c>
      <c r="H506" s="9">
        <f>nasdaq_aapl_short_volume[[#This Row],[Off-Exchange]]/nasdaq_aapl_short_volume[[#This Row],[total_reported]]</f>
        <v>0.28453863916904282</v>
      </c>
      <c r="I506" s="8">
        <v>117856</v>
      </c>
      <c r="J506" t="s">
        <v>3808</v>
      </c>
      <c r="K506" t="s">
        <v>3809</v>
      </c>
      <c r="L506" t="s">
        <v>3810</v>
      </c>
      <c r="M506" t="s">
        <v>3811</v>
      </c>
      <c r="N506" s="8">
        <v>46194</v>
      </c>
      <c r="O506" s="8">
        <v>107720</v>
      </c>
      <c r="P506" s="8">
        <v>516661</v>
      </c>
      <c r="Q506" s="8">
        <v>2453688</v>
      </c>
      <c r="R506" s="8">
        <v>29137</v>
      </c>
      <c r="S506" s="8">
        <v>40287</v>
      </c>
      <c r="T506" s="8">
        <v>13790</v>
      </c>
    </row>
    <row r="507" spans="1:20">
      <c r="A507" s="1">
        <v>45002</v>
      </c>
      <c r="B507" s="8">
        <v>39982136</v>
      </c>
      <c r="C507" s="8">
        <v>15486883</v>
      </c>
      <c r="D507" s="8">
        <v>24495253</v>
      </c>
      <c r="E507" s="9">
        <f>nasdaq_aapl_short_volume[[#This Row],[total_short]]/nasdaq_aapl_short_volume[[#This Row],[total_reported]]</f>
        <v>0.38734506330527213</v>
      </c>
      <c r="F507" s="9">
        <f>nasdaq_aapl_short_volume[[#This Row],[total_long]]/nasdaq_aapl_short_volume[[#This Row],[total_reported]]</f>
        <v>0.61265493669472781</v>
      </c>
      <c r="G507" s="8">
        <v>7715853</v>
      </c>
      <c r="H507" s="9">
        <f>nasdaq_aapl_short_volume[[#This Row],[Off-Exchange]]/nasdaq_aapl_short_volume[[#This Row],[total_reported]]</f>
        <v>0.19298251098940786</v>
      </c>
      <c r="I507" s="8">
        <v>68621</v>
      </c>
      <c r="J507" t="s">
        <v>3812</v>
      </c>
      <c r="K507" t="s">
        <v>3813</v>
      </c>
      <c r="L507" t="s">
        <v>3814</v>
      </c>
      <c r="M507" t="s">
        <v>3815</v>
      </c>
      <c r="N507" s="8">
        <v>43455</v>
      </c>
      <c r="O507" s="8">
        <v>94538</v>
      </c>
      <c r="P507" s="8">
        <v>465596</v>
      </c>
      <c r="Q507" s="8">
        <v>1844642</v>
      </c>
      <c r="R507" s="8">
        <v>15310</v>
      </c>
      <c r="S507" s="8">
        <v>24235</v>
      </c>
      <c r="T507" s="8">
        <v>42538</v>
      </c>
    </row>
    <row r="508" spans="1:20">
      <c r="A508" s="1">
        <v>45001</v>
      </c>
      <c r="B508" s="8">
        <v>45892222</v>
      </c>
      <c r="C508" s="8">
        <v>21074233</v>
      </c>
      <c r="D508" s="8">
        <v>24817989</v>
      </c>
      <c r="E508" s="9">
        <f>nasdaq_aapl_short_volume[[#This Row],[total_short]]/nasdaq_aapl_short_volume[[#This Row],[total_reported]]</f>
        <v>0.45921143238608059</v>
      </c>
      <c r="F508" s="9">
        <f>nasdaq_aapl_short_volume[[#This Row],[total_long]]/nasdaq_aapl_short_volume[[#This Row],[total_reported]]</f>
        <v>0.54078856761391947</v>
      </c>
      <c r="G508" s="8">
        <v>10853995</v>
      </c>
      <c r="H508" s="9">
        <f>nasdaq_aapl_short_volume[[#This Row],[Off-Exchange]]/nasdaq_aapl_short_volume[[#This Row],[total_reported]]</f>
        <v>0.23651055727918338</v>
      </c>
      <c r="I508" s="8">
        <v>80117</v>
      </c>
      <c r="J508" t="s">
        <v>3816</v>
      </c>
      <c r="K508" t="s">
        <v>3817</v>
      </c>
      <c r="L508" t="s">
        <v>3818</v>
      </c>
      <c r="M508" t="s">
        <v>3819</v>
      </c>
      <c r="N508" s="8">
        <v>43937</v>
      </c>
      <c r="O508" s="8">
        <v>132767</v>
      </c>
      <c r="P508" s="8">
        <v>688371</v>
      </c>
      <c r="Q508" s="8">
        <v>2928763</v>
      </c>
      <c r="R508" s="8">
        <v>27522</v>
      </c>
      <c r="S508" s="8">
        <v>59327</v>
      </c>
      <c r="T508" s="8">
        <v>60110</v>
      </c>
    </row>
    <row r="509" spans="1:20">
      <c r="A509" s="1">
        <v>45000</v>
      </c>
      <c r="B509" s="8">
        <v>44994053</v>
      </c>
      <c r="C509" s="8">
        <v>22474544</v>
      </c>
      <c r="D509" s="8">
        <v>22519509</v>
      </c>
      <c r="E509" s="9">
        <f>nasdaq_aapl_short_volume[[#This Row],[total_short]]/nasdaq_aapl_short_volume[[#This Row],[total_reported]]</f>
        <v>0.49950032285377804</v>
      </c>
      <c r="F509" s="9">
        <f>nasdaq_aapl_short_volume[[#This Row],[total_long]]/nasdaq_aapl_short_volume[[#This Row],[total_reported]]</f>
        <v>0.50049967714622201</v>
      </c>
      <c r="G509" s="8">
        <v>10315006</v>
      </c>
      <c r="H509" s="9">
        <f>nasdaq_aapl_short_volume[[#This Row],[Off-Exchange]]/nasdaq_aapl_short_volume[[#This Row],[total_reported]]</f>
        <v>0.22925265256721816</v>
      </c>
      <c r="I509" s="8">
        <v>116350</v>
      </c>
      <c r="J509" t="s">
        <v>3820</v>
      </c>
      <c r="K509" t="s">
        <v>3821</v>
      </c>
      <c r="L509" t="s">
        <v>3822</v>
      </c>
      <c r="M509" t="s">
        <v>3823</v>
      </c>
      <c r="N509" s="8">
        <v>29817</v>
      </c>
      <c r="O509" s="8">
        <v>249543</v>
      </c>
      <c r="P509" s="8">
        <v>849409</v>
      </c>
      <c r="Q509" s="8">
        <v>3407418</v>
      </c>
      <c r="R509" s="8">
        <v>23431</v>
      </c>
      <c r="S509" s="8">
        <v>36398</v>
      </c>
      <c r="T509" s="8">
        <v>140575</v>
      </c>
    </row>
    <row r="510" spans="1:20">
      <c r="A510" s="1">
        <v>44999</v>
      </c>
      <c r="B510" s="8">
        <v>41412336</v>
      </c>
      <c r="C510" s="8">
        <v>19280035</v>
      </c>
      <c r="D510" s="8">
        <v>22132301</v>
      </c>
      <c r="E510" s="9">
        <f>nasdaq_aapl_short_volume[[#This Row],[total_short]]/nasdaq_aapl_short_volume[[#This Row],[total_reported]]</f>
        <v>0.46556260434089014</v>
      </c>
      <c r="F510" s="9">
        <f>nasdaq_aapl_short_volume[[#This Row],[total_long]]/nasdaq_aapl_short_volume[[#This Row],[total_reported]]</f>
        <v>0.53443739565910986</v>
      </c>
      <c r="G510" s="8">
        <v>9644675</v>
      </c>
      <c r="H510" s="9">
        <f>nasdaq_aapl_short_volume[[#This Row],[Off-Exchange]]/nasdaq_aapl_short_volume[[#This Row],[total_reported]]</f>
        <v>0.23289376865869146</v>
      </c>
      <c r="I510" s="8">
        <v>110692</v>
      </c>
      <c r="J510" t="s">
        <v>3824</v>
      </c>
      <c r="K510" t="s">
        <v>3825</v>
      </c>
      <c r="L510" t="s">
        <v>3826</v>
      </c>
      <c r="M510" t="s">
        <v>3827</v>
      </c>
      <c r="N510" s="8">
        <v>94078</v>
      </c>
      <c r="O510" s="8">
        <v>144054</v>
      </c>
      <c r="P510" s="8">
        <v>548514</v>
      </c>
      <c r="Q510" s="8">
        <v>2806317</v>
      </c>
      <c r="R510" s="8">
        <v>16166</v>
      </c>
      <c r="S510" s="8">
        <v>43742</v>
      </c>
      <c r="T510" s="8">
        <v>93542</v>
      </c>
    </row>
    <row r="511" spans="1:20">
      <c r="A511" s="1">
        <v>44998</v>
      </c>
      <c r="B511" s="8">
        <v>50740156</v>
      </c>
      <c r="C511" s="8">
        <v>23294275</v>
      </c>
      <c r="D511" s="8">
        <v>27445881</v>
      </c>
      <c r="E511" s="9">
        <f>nasdaq_aapl_short_volume[[#This Row],[total_short]]/nasdaq_aapl_short_volume[[#This Row],[total_reported]]</f>
        <v>0.4590895424129165</v>
      </c>
      <c r="F511" s="9">
        <f>nasdaq_aapl_short_volume[[#This Row],[total_long]]/nasdaq_aapl_short_volume[[#This Row],[total_reported]]</f>
        <v>0.54091045758708345</v>
      </c>
      <c r="G511" s="8">
        <v>10999821</v>
      </c>
      <c r="H511" s="9">
        <f>nasdaq_aapl_short_volume[[#This Row],[Off-Exchange]]/nasdaq_aapl_short_volume[[#This Row],[total_reported]]</f>
        <v>0.21678729170639521</v>
      </c>
      <c r="I511" s="8">
        <v>90930</v>
      </c>
      <c r="J511" t="s">
        <v>3828</v>
      </c>
      <c r="K511" t="s">
        <v>3829</v>
      </c>
      <c r="L511" t="s">
        <v>3830</v>
      </c>
      <c r="M511" t="s">
        <v>3831</v>
      </c>
      <c r="N511" s="8">
        <v>74760</v>
      </c>
      <c r="O511" s="8">
        <v>280935</v>
      </c>
      <c r="P511" s="8">
        <v>713601</v>
      </c>
      <c r="Q511" s="8">
        <v>3465224</v>
      </c>
      <c r="R511" s="8">
        <v>23285</v>
      </c>
      <c r="S511" s="8">
        <v>65892</v>
      </c>
      <c r="T511" s="8">
        <v>266803</v>
      </c>
    </row>
    <row r="512" spans="1:20">
      <c r="A512" s="1">
        <v>44995</v>
      </c>
      <c r="B512" s="8">
        <v>41297425</v>
      </c>
      <c r="C512" s="8">
        <v>18805722</v>
      </c>
      <c r="D512" s="8">
        <v>22491703</v>
      </c>
      <c r="E512" s="9">
        <f>nasdaq_aapl_short_volume[[#This Row],[total_short]]/nasdaq_aapl_short_volume[[#This Row],[total_reported]]</f>
        <v>0.45537275023805962</v>
      </c>
      <c r="F512" s="9">
        <f>nasdaq_aapl_short_volume[[#This Row],[total_long]]/nasdaq_aapl_short_volume[[#This Row],[total_reported]]</f>
        <v>0.54462724976194032</v>
      </c>
      <c r="G512" s="8">
        <v>9838560</v>
      </c>
      <c r="H512" s="9">
        <f>nasdaq_aapl_short_volume[[#This Row],[Off-Exchange]]/nasdaq_aapl_short_volume[[#This Row],[total_reported]]</f>
        <v>0.23823664550513743</v>
      </c>
      <c r="I512" s="8">
        <v>89597</v>
      </c>
      <c r="J512" t="s">
        <v>3832</v>
      </c>
      <c r="K512" t="s">
        <v>3833</v>
      </c>
      <c r="L512" t="s">
        <v>3834</v>
      </c>
      <c r="M512" t="s">
        <v>3835</v>
      </c>
      <c r="N512" s="8">
        <v>119814</v>
      </c>
      <c r="O512" s="8">
        <v>165383</v>
      </c>
      <c r="P512" s="8">
        <v>206612</v>
      </c>
      <c r="Q512" s="8">
        <v>2534880</v>
      </c>
      <c r="R512" s="8">
        <v>25022</v>
      </c>
      <c r="S512" s="8">
        <v>37889</v>
      </c>
      <c r="T512" s="8">
        <v>132379</v>
      </c>
    </row>
    <row r="513" spans="1:20">
      <c r="A513" s="1">
        <v>44994</v>
      </c>
      <c r="B513" s="8">
        <v>33362575</v>
      </c>
      <c r="C513" s="8">
        <v>14851338</v>
      </c>
      <c r="D513" s="8">
        <v>18511237</v>
      </c>
      <c r="E513" s="9">
        <f>nasdaq_aapl_short_volume[[#This Row],[total_short]]/nasdaq_aapl_short_volume[[#This Row],[total_reported]]</f>
        <v>0.44514963248490264</v>
      </c>
      <c r="F513" s="9">
        <f>nasdaq_aapl_short_volume[[#This Row],[total_long]]/nasdaq_aapl_short_volume[[#This Row],[total_reported]]</f>
        <v>0.55485036751509742</v>
      </c>
      <c r="G513" s="8">
        <v>8568290</v>
      </c>
      <c r="H513" s="9">
        <f>nasdaq_aapl_short_volume[[#This Row],[Off-Exchange]]/nasdaq_aapl_short_volume[[#This Row],[total_reported]]</f>
        <v>0.25682340167088424</v>
      </c>
      <c r="I513" s="8">
        <v>68693</v>
      </c>
      <c r="J513" t="s">
        <v>3836</v>
      </c>
      <c r="K513" t="s">
        <v>3837</v>
      </c>
      <c r="L513" t="s">
        <v>3838</v>
      </c>
      <c r="M513" t="s">
        <v>3839</v>
      </c>
      <c r="N513" s="8">
        <v>25745</v>
      </c>
      <c r="O513" s="8">
        <v>184650</v>
      </c>
      <c r="P513" s="8">
        <v>226969</v>
      </c>
      <c r="Q513" s="8">
        <v>1889260</v>
      </c>
      <c r="R513" s="8">
        <v>47307</v>
      </c>
      <c r="S513" s="8">
        <v>49015</v>
      </c>
      <c r="T513" s="8">
        <v>31265</v>
      </c>
    </row>
    <row r="514" spans="1:20">
      <c r="A514" s="1">
        <v>44993</v>
      </c>
      <c r="B514" s="8">
        <v>31069468</v>
      </c>
      <c r="C514" s="8">
        <v>13915871</v>
      </c>
      <c r="D514" s="8">
        <v>17153597</v>
      </c>
      <c r="E514" s="9">
        <f>nasdaq_aapl_short_volume[[#This Row],[total_short]]/nasdaq_aapl_short_volume[[#This Row],[total_reported]]</f>
        <v>0.4478953743269759</v>
      </c>
      <c r="F514" s="9">
        <f>nasdaq_aapl_short_volume[[#This Row],[total_long]]/nasdaq_aapl_short_volume[[#This Row],[total_reported]]</f>
        <v>0.5521046256730241</v>
      </c>
      <c r="G514" s="8">
        <v>8851943</v>
      </c>
      <c r="H514" s="9">
        <f>nasdaq_aapl_short_volume[[#This Row],[Off-Exchange]]/nasdaq_aapl_short_volume[[#This Row],[total_reported]]</f>
        <v>0.28490809691366459</v>
      </c>
      <c r="I514" s="8">
        <v>103258</v>
      </c>
      <c r="J514" t="s">
        <v>3840</v>
      </c>
      <c r="K514" t="s">
        <v>3841</v>
      </c>
      <c r="L514" t="s">
        <v>3842</v>
      </c>
      <c r="M514" t="s">
        <v>3843</v>
      </c>
      <c r="N514" s="8">
        <v>30175</v>
      </c>
      <c r="O514" s="8">
        <v>85470</v>
      </c>
      <c r="P514" s="8">
        <v>149324</v>
      </c>
      <c r="Q514" s="8">
        <v>1484239</v>
      </c>
      <c r="R514" s="8">
        <v>7273</v>
      </c>
      <c r="S514" s="8">
        <v>14253</v>
      </c>
      <c r="T514" s="8">
        <v>22502</v>
      </c>
    </row>
    <row r="515" spans="1:20">
      <c r="A515" s="1">
        <v>44992</v>
      </c>
      <c r="B515" s="8">
        <v>36011294</v>
      </c>
      <c r="C515" s="8">
        <v>15745073</v>
      </c>
      <c r="D515" s="8">
        <v>20266221</v>
      </c>
      <c r="E515" s="9">
        <f>nasdaq_aapl_short_volume[[#This Row],[total_short]]/nasdaq_aapl_short_volume[[#This Row],[total_reported]]</f>
        <v>0.43722597138553254</v>
      </c>
      <c r="F515" s="9">
        <f>nasdaq_aapl_short_volume[[#This Row],[total_long]]/nasdaq_aapl_short_volume[[#This Row],[total_reported]]</f>
        <v>0.56277402861446746</v>
      </c>
      <c r="G515" s="8">
        <v>9100835</v>
      </c>
      <c r="H515" s="9">
        <f>nasdaq_aapl_short_volume[[#This Row],[Off-Exchange]]/nasdaq_aapl_short_volume[[#This Row],[total_reported]]</f>
        <v>0.25272168781271787</v>
      </c>
      <c r="I515" s="8">
        <v>102147</v>
      </c>
      <c r="J515" t="s">
        <v>3844</v>
      </c>
      <c r="K515" t="s">
        <v>3845</v>
      </c>
      <c r="L515" t="s">
        <v>3846</v>
      </c>
      <c r="M515" t="s">
        <v>3847</v>
      </c>
      <c r="N515" s="8">
        <v>31930</v>
      </c>
      <c r="O515" s="8">
        <v>43640</v>
      </c>
      <c r="P515" s="8">
        <v>220629</v>
      </c>
      <c r="Q515" s="8">
        <v>1930252</v>
      </c>
      <c r="R515" s="8">
        <v>49469</v>
      </c>
      <c r="S515" s="8">
        <v>29319</v>
      </c>
      <c r="T515" s="8">
        <v>40103</v>
      </c>
    </row>
    <row r="516" spans="1:20">
      <c r="A516" s="1">
        <v>44991</v>
      </c>
      <c r="B516" s="8">
        <v>60675102</v>
      </c>
      <c r="C516" s="8">
        <v>22177748</v>
      </c>
      <c r="D516" s="8">
        <v>38497354</v>
      </c>
      <c r="E516" s="9">
        <f>nasdaq_aapl_short_volume[[#This Row],[total_short]]/nasdaq_aapl_short_volume[[#This Row],[total_reported]]</f>
        <v>0.36551645187180731</v>
      </c>
      <c r="F516" s="9">
        <f>nasdaq_aapl_short_volume[[#This Row],[total_long]]/nasdaq_aapl_short_volume[[#This Row],[total_reported]]</f>
        <v>0.63448354812819263</v>
      </c>
      <c r="G516" s="8">
        <v>14163138</v>
      </c>
      <c r="H516" s="9">
        <f>nasdaq_aapl_short_volume[[#This Row],[Off-Exchange]]/nasdaq_aapl_short_volume[[#This Row],[total_reported]]</f>
        <v>0.23342586222599182</v>
      </c>
      <c r="I516" s="8">
        <v>146492</v>
      </c>
      <c r="J516" t="s">
        <v>3848</v>
      </c>
      <c r="K516" t="s">
        <v>3849</v>
      </c>
      <c r="L516" t="s">
        <v>3850</v>
      </c>
      <c r="M516" t="s">
        <v>3851</v>
      </c>
      <c r="N516" s="8">
        <v>64961</v>
      </c>
      <c r="O516" s="8">
        <v>173840</v>
      </c>
      <c r="P516" s="8">
        <v>429020</v>
      </c>
      <c r="Q516" s="8">
        <v>2431141</v>
      </c>
      <c r="R516" s="8">
        <v>26137</v>
      </c>
      <c r="S516" s="8">
        <v>26875</v>
      </c>
      <c r="T516" s="8">
        <v>28204</v>
      </c>
    </row>
    <row r="517" spans="1:20">
      <c r="A517" s="1">
        <v>44988</v>
      </c>
      <c r="B517" s="8">
        <v>42346411</v>
      </c>
      <c r="C517" s="8">
        <v>18415377</v>
      </c>
      <c r="D517" s="8">
        <v>23931034</v>
      </c>
      <c r="E517" s="9">
        <f>nasdaq_aapl_short_volume[[#This Row],[total_short]]/nasdaq_aapl_short_volume[[#This Row],[total_reported]]</f>
        <v>0.4348745635137769</v>
      </c>
      <c r="F517" s="9">
        <f>nasdaq_aapl_short_volume[[#This Row],[total_long]]/nasdaq_aapl_short_volume[[#This Row],[total_reported]]</f>
        <v>0.56512543648622315</v>
      </c>
      <c r="G517" s="8">
        <v>11189941</v>
      </c>
      <c r="H517" s="9">
        <f>nasdaq_aapl_short_volume[[#This Row],[Off-Exchange]]/nasdaq_aapl_short_volume[[#This Row],[total_reported]]</f>
        <v>0.26424768323341497</v>
      </c>
      <c r="I517" s="8">
        <v>115917</v>
      </c>
      <c r="J517" t="s">
        <v>3852</v>
      </c>
      <c r="K517" t="s">
        <v>3853</v>
      </c>
      <c r="L517" t="s">
        <v>3854</v>
      </c>
      <c r="M517" t="s">
        <v>3855</v>
      </c>
      <c r="N517" s="8">
        <v>130676</v>
      </c>
      <c r="O517" s="8">
        <v>97416</v>
      </c>
      <c r="P517" s="8">
        <v>466491</v>
      </c>
      <c r="Q517" s="8">
        <v>1947812</v>
      </c>
      <c r="R517" s="8">
        <v>29400</v>
      </c>
      <c r="S517" s="8">
        <v>29297</v>
      </c>
      <c r="T517" s="8">
        <v>35491</v>
      </c>
    </row>
    <row r="518" spans="1:20">
      <c r="A518" s="1">
        <v>44987</v>
      </c>
      <c r="B518" s="8">
        <v>30507407</v>
      </c>
      <c r="C518" s="8">
        <v>12678900</v>
      </c>
      <c r="D518" s="8">
        <v>17828507</v>
      </c>
      <c r="E518" s="9">
        <f>nasdaq_aapl_short_volume[[#This Row],[total_short]]/nasdaq_aapl_short_volume[[#This Row],[total_reported]]</f>
        <v>0.41560070968994511</v>
      </c>
      <c r="F518" s="9">
        <f>nasdaq_aapl_short_volume[[#This Row],[total_long]]/nasdaq_aapl_short_volume[[#This Row],[total_reported]]</f>
        <v>0.58439929031005489</v>
      </c>
      <c r="G518" s="8">
        <v>7251037</v>
      </c>
      <c r="H518" s="9">
        <f>nasdaq_aapl_short_volume[[#This Row],[Off-Exchange]]/nasdaq_aapl_short_volume[[#This Row],[total_reported]]</f>
        <v>0.23768119656973796</v>
      </c>
      <c r="I518" s="8">
        <v>33430</v>
      </c>
      <c r="J518" t="s">
        <v>3856</v>
      </c>
      <c r="K518" t="s">
        <v>3857</v>
      </c>
      <c r="L518" t="s">
        <v>3858</v>
      </c>
      <c r="M518" t="s">
        <v>3859</v>
      </c>
      <c r="N518" s="8">
        <v>10355</v>
      </c>
      <c r="O518" s="8">
        <v>78933</v>
      </c>
      <c r="P518" s="8">
        <v>279616</v>
      </c>
      <c r="Q518" s="8">
        <v>1567454</v>
      </c>
      <c r="R518" s="8">
        <v>13266</v>
      </c>
      <c r="S518" s="8">
        <v>20477</v>
      </c>
      <c r="T518" s="8">
        <v>12085</v>
      </c>
    </row>
    <row r="519" spans="1:20">
      <c r="A519" s="1">
        <v>44986</v>
      </c>
      <c r="B519" s="8">
        <v>31756774</v>
      </c>
      <c r="C519" s="8">
        <v>13573376</v>
      </c>
      <c r="D519" s="8">
        <v>18183398</v>
      </c>
      <c r="E519" s="9">
        <f>nasdaq_aapl_short_volume[[#This Row],[total_short]]/nasdaq_aapl_short_volume[[#This Row],[total_reported]]</f>
        <v>0.42741671430479683</v>
      </c>
      <c r="F519" s="9">
        <f>nasdaq_aapl_short_volume[[#This Row],[total_long]]/nasdaq_aapl_short_volume[[#This Row],[total_reported]]</f>
        <v>0.57258328569520323</v>
      </c>
      <c r="G519" s="8">
        <v>7001162</v>
      </c>
      <c r="H519" s="9">
        <f>nasdaq_aapl_short_volume[[#This Row],[Off-Exchange]]/nasdaq_aapl_short_volume[[#This Row],[total_reported]]</f>
        <v>0.22046200284701462</v>
      </c>
      <c r="I519" s="8">
        <v>40334</v>
      </c>
      <c r="J519" t="s">
        <v>3860</v>
      </c>
      <c r="K519" t="s">
        <v>3861</v>
      </c>
      <c r="L519" t="s">
        <v>3862</v>
      </c>
      <c r="M519" t="s">
        <v>3863</v>
      </c>
      <c r="N519" s="8">
        <v>45036</v>
      </c>
      <c r="O519" s="8">
        <v>99477</v>
      </c>
      <c r="P519" s="8">
        <v>368444</v>
      </c>
      <c r="Q519" s="8">
        <v>2020922</v>
      </c>
      <c r="R519" s="8">
        <v>10140</v>
      </c>
      <c r="S519" s="8">
        <v>31280</v>
      </c>
      <c r="T519" s="8">
        <v>21929</v>
      </c>
    </row>
    <row r="520" spans="1:20">
      <c r="A520" s="1">
        <v>44985</v>
      </c>
      <c r="B520" s="8">
        <v>24820288</v>
      </c>
      <c r="C520" s="8">
        <v>11351254</v>
      </c>
      <c r="D520" s="8">
        <v>13469034</v>
      </c>
      <c r="E520" s="9">
        <f>nasdaq_aapl_short_volume[[#This Row],[total_short]]/nasdaq_aapl_short_volume[[#This Row],[total_reported]]</f>
        <v>0.4573377230755743</v>
      </c>
      <c r="F520" s="9">
        <f>nasdaq_aapl_short_volume[[#This Row],[total_long]]/nasdaq_aapl_short_volume[[#This Row],[total_reported]]</f>
        <v>0.5426622769244257</v>
      </c>
      <c r="G520" s="8">
        <v>5967488</v>
      </c>
      <c r="H520" s="9">
        <f>nasdaq_aapl_short_volume[[#This Row],[Off-Exchange]]/nasdaq_aapl_short_volume[[#This Row],[total_reported]]</f>
        <v>0.24042783065208589</v>
      </c>
      <c r="I520" s="8">
        <v>51183</v>
      </c>
      <c r="J520" t="s">
        <v>3864</v>
      </c>
      <c r="K520" t="s">
        <v>3865</v>
      </c>
      <c r="L520" t="s">
        <v>3866</v>
      </c>
      <c r="M520" t="s">
        <v>3867</v>
      </c>
      <c r="N520" s="8">
        <v>11506</v>
      </c>
      <c r="O520" s="8">
        <v>164412</v>
      </c>
      <c r="P520" s="8">
        <v>286370</v>
      </c>
      <c r="Q520" s="8">
        <v>1521098</v>
      </c>
      <c r="R520" s="8">
        <v>12897</v>
      </c>
      <c r="S520" s="8">
        <v>10294</v>
      </c>
      <c r="T520" s="8">
        <v>18773</v>
      </c>
    </row>
    <row r="521" spans="1:20">
      <c r="A521" s="1">
        <v>44984</v>
      </c>
      <c r="B521" s="8">
        <v>27731775</v>
      </c>
      <c r="C521" s="8">
        <v>13216916</v>
      </c>
      <c r="D521" s="8">
        <v>14514859</v>
      </c>
      <c r="E521" s="9">
        <f>nasdaq_aapl_short_volume[[#This Row],[total_short]]/nasdaq_aapl_short_volume[[#This Row],[total_reported]]</f>
        <v>0.47659827039560215</v>
      </c>
      <c r="F521" s="9">
        <f>nasdaq_aapl_short_volume[[#This Row],[total_long]]/nasdaq_aapl_short_volume[[#This Row],[total_reported]]</f>
        <v>0.52340172960439779</v>
      </c>
      <c r="G521" s="8">
        <v>7769271</v>
      </c>
      <c r="H521" s="9">
        <f>nasdaq_aapl_short_volume[[#This Row],[Off-Exchange]]/nasdaq_aapl_short_volume[[#This Row],[total_reported]]</f>
        <v>0.28015772520871818</v>
      </c>
      <c r="I521" s="8">
        <v>63388</v>
      </c>
      <c r="J521" t="s">
        <v>3868</v>
      </c>
      <c r="K521" t="s">
        <v>3869</v>
      </c>
      <c r="L521" t="s">
        <v>3870</v>
      </c>
      <c r="M521" t="s">
        <v>3871</v>
      </c>
      <c r="N521" s="8">
        <v>16492</v>
      </c>
      <c r="O521" s="8">
        <v>173962</v>
      </c>
      <c r="P521" s="8">
        <v>244756</v>
      </c>
      <c r="Q521" s="8">
        <v>1789606</v>
      </c>
      <c r="R521" s="8">
        <v>19850</v>
      </c>
      <c r="S521" s="8">
        <v>15998</v>
      </c>
      <c r="T521" s="8">
        <v>10056</v>
      </c>
    </row>
    <row r="522" spans="1:20">
      <c r="A522" s="1">
        <v>44981</v>
      </c>
      <c r="B522" s="8">
        <v>33791732</v>
      </c>
      <c r="C522" s="8">
        <v>16945236</v>
      </c>
      <c r="D522" s="8">
        <v>16846496</v>
      </c>
      <c r="E522" s="9">
        <f>nasdaq_aapl_short_volume[[#This Row],[total_short]]/nasdaq_aapl_short_volume[[#This Row],[total_reported]]</f>
        <v>0.50146100827267448</v>
      </c>
      <c r="F522" s="9">
        <f>nasdaq_aapl_short_volume[[#This Row],[total_long]]/nasdaq_aapl_short_volume[[#This Row],[total_reported]]</f>
        <v>0.49853899172732546</v>
      </c>
      <c r="G522" s="8">
        <v>8996654</v>
      </c>
      <c r="H522" s="9">
        <f>nasdaq_aapl_short_volume[[#This Row],[Off-Exchange]]/nasdaq_aapl_short_volume[[#This Row],[total_reported]]</f>
        <v>0.26623832125562547</v>
      </c>
      <c r="I522" s="8">
        <v>103313</v>
      </c>
      <c r="J522" t="s">
        <v>3872</v>
      </c>
      <c r="K522" t="s">
        <v>3873</v>
      </c>
      <c r="L522" t="s">
        <v>3874</v>
      </c>
      <c r="M522" t="s">
        <v>3875</v>
      </c>
      <c r="N522" s="8">
        <v>121110</v>
      </c>
      <c r="O522" s="8">
        <v>107266</v>
      </c>
      <c r="P522" s="8">
        <v>601831</v>
      </c>
      <c r="Q522" s="8">
        <v>2379526</v>
      </c>
      <c r="R522" s="8">
        <v>55469</v>
      </c>
      <c r="S522" s="8">
        <v>52808</v>
      </c>
      <c r="T522" s="8">
        <v>20432</v>
      </c>
    </row>
    <row r="523" spans="1:20">
      <c r="A523" s="1">
        <v>44980</v>
      </c>
      <c r="B523" s="8">
        <v>30128732</v>
      </c>
      <c r="C523" s="8">
        <v>14923532</v>
      </c>
      <c r="D523" s="8">
        <v>15205200</v>
      </c>
      <c r="E523" s="9">
        <f>nasdaq_aapl_short_volume[[#This Row],[total_short]]/nasdaq_aapl_short_volume[[#This Row],[total_reported]]</f>
        <v>0.49532559153169803</v>
      </c>
      <c r="F523" s="9">
        <f>nasdaq_aapl_short_volume[[#This Row],[total_long]]/nasdaq_aapl_short_volume[[#This Row],[total_reported]]</f>
        <v>0.50467440846830192</v>
      </c>
      <c r="G523" s="8">
        <v>8835929</v>
      </c>
      <c r="H523" s="9">
        <f>nasdaq_aapl_short_volume[[#This Row],[Off-Exchange]]/nasdaq_aapl_short_volume[[#This Row],[total_reported]]</f>
        <v>0.29327251475435473</v>
      </c>
      <c r="I523" s="8">
        <v>61912</v>
      </c>
      <c r="J523" t="s">
        <v>3876</v>
      </c>
      <c r="K523" t="s">
        <v>3877</v>
      </c>
      <c r="L523" t="s">
        <v>3878</v>
      </c>
      <c r="M523" t="s">
        <v>3879</v>
      </c>
      <c r="N523" s="8">
        <v>21893</v>
      </c>
      <c r="O523" s="8">
        <v>322750</v>
      </c>
      <c r="P523" s="8">
        <v>328024</v>
      </c>
      <c r="Q523" s="8">
        <v>1827544</v>
      </c>
      <c r="R523" s="8">
        <v>7788</v>
      </c>
      <c r="S523" s="8">
        <v>13611</v>
      </c>
      <c r="T523" s="8">
        <v>36614</v>
      </c>
    </row>
    <row r="524" spans="1:20">
      <c r="A524" s="1">
        <v>44979</v>
      </c>
      <c r="B524" s="8">
        <v>31382618</v>
      </c>
      <c r="C524" s="8">
        <v>15059860</v>
      </c>
      <c r="D524" s="8">
        <v>16322758</v>
      </c>
      <c r="E524" s="9">
        <f>nasdaq_aapl_short_volume[[#This Row],[total_short]]/nasdaq_aapl_short_volume[[#This Row],[total_reported]]</f>
        <v>0.47987902092808193</v>
      </c>
      <c r="F524" s="9">
        <f>nasdaq_aapl_short_volume[[#This Row],[total_long]]/nasdaq_aapl_short_volume[[#This Row],[total_reported]]</f>
        <v>0.52012097907191812</v>
      </c>
      <c r="G524" s="8">
        <v>8948382</v>
      </c>
      <c r="H524" s="9">
        <f>nasdaq_aapl_short_volume[[#This Row],[Off-Exchange]]/nasdaq_aapl_short_volume[[#This Row],[total_reported]]</f>
        <v>0.28513816151348492</v>
      </c>
      <c r="I524" s="8">
        <v>108286</v>
      </c>
      <c r="J524" t="s">
        <v>3880</v>
      </c>
      <c r="K524" t="s">
        <v>3881</v>
      </c>
      <c r="L524" t="s">
        <v>3882</v>
      </c>
      <c r="M524" t="s">
        <v>3883</v>
      </c>
      <c r="N524" s="8">
        <v>52278</v>
      </c>
      <c r="O524" s="8">
        <v>86436</v>
      </c>
      <c r="P524" s="8">
        <v>297722</v>
      </c>
      <c r="Q524" s="8">
        <v>2044911</v>
      </c>
      <c r="R524" s="8">
        <v>25668</v>
      </c>
      <c r="S524" s="8">
        <v>15432</v>
      </c>
      <c r="T524" s="8">
        <v>21053</v>
      </c>
    </row>
    <row r="525" spans="1:20">
      <c r="A525" s="1">
        <v>44978</v>
      </c>
      <c r="B525" s="8">
        <v>31638502</v>
      </c>
      <c r="C525" s="8">
        <v>15483578</v>
      </c>
      <c r="D525" s="8">
        <v>16154924</v>
      </c>
      <c r="E525" s="9">
        <f>nasdaq_aapl_short_volume[[#This Row],[total_short]]/nasdaq_aapl_short_volume[[#This Row],[total_reported]]</f>
        <v>0.48939036367777461</v>
      </c>
      <c r="F525" s="9">
        <f>nasdaq_aapl_short_volume[[#This Row],[total_long]]/nasdaq_aapl_short_volume[[#This Row],[total_reported]]</f>
        <v>0.51060963632222534</v>
      </c>
      <c r="G525" s="8">
        <v>8583932</v>
      </c>
      <c r="H525" s="9">
        <f>nasdaq_aapl_short_volume[[#This Row],[Off-Exchange]]/nasdaq_aapl_short_volume[[#This Row],[total_reported]]</f>
        <v>0.27131284534267774</v>
      </c>
      <c r="I525" s="8">
        <v>85231</v>
      </c>
      <c r="J525" t="s">
        <v>3884</v>
      </c>
      <c r="K525" t="s">
        <v>3885</v>
      </c>
      <c r="L525" t="s">
        <v>3886</v>
      </c>
      <c r="M525" t="s">
        <v>3887</v>
      </c>
      <c r="N525" s="8">
        <v>124789</v>
      </c>
      <c r="O525" s="8">
        <v>67708</v>
      </c>
      <c r="P525" s="8">
        <v>380719</v>
      </c>
      <c r="Q525" s="8">
        <v>2291679</v>
      </c>
      <c r="R525" s="8">
        <v>76545</v>
      </c>
      <c r="S525" s="8">
        <v>33619</v>
      </c>
      <c r="T525" s="8">
        <v>14405</v>
      </c>
    </row>
    <row r="526" spans="1:20">
      <c r="A526" s="1">
        <v>44974</v>
      </c>
      <c r="B526" s="8">
        <v>35963620</v>
      </c>
      <c r="C526" s="8">
        <v>17937646</v>
      </c>
      <c r="D526" s="8">
        <v>18025974</v>
      </c>
      <c r="E526" s="9">
        <f>nasdaq_aapl_short_volume[[#This Row],[total_short]]/nasdaq_aapl_short_volume[[#This Row],[total_reported]]</f>
        <v>0.49877198124104305</v>
      </c>
      <c r="F526" s="9">
        <f>nasdaq_aapl_short_volume[[#This Row],[total_long]]/nasdaq_aapl_short_volume[[#This Row],[total_reported]]</f>
        <v>0.50122801875895695</v>
      </c>
      <c r="G526" s="8">
        <v>11694613</v>
      </c>
      <c r="H526" s="9">
        <f>nasdaq_aapl_short_volume[[#This Row],[Off-Exchange]]/nasdaq_aapl_short_volume[[#This Row],[total_reported]]</f>
        <v>0.32517897252834949</v>
      </c>
      <c r="I526" s="8">
        <v>84583</v>
      </c>
      <c r="J526" t="s">
        <v>3888</v>
      </c>
      <c r="K526" t="s">
        <v>3889</v>
      </c>
      <c r="L526" t="s">
        <v>3890</v>
      </c>
      <c r="M526" t="s">
        <v>3891</v>
      </c>
      <c r="N526" s="8">
        <v>34978</v>
      </c>
      <c r="O526" s="8">
        <v>79249</v>
      </c>
      <c r="P526" s="8">
        <v>313833</v>
      </c>
      <c r="Q526" s="8">
        <v>1912656</v>
      </c>
      <c r="R526" s="8">
        <v>22884</v>
      </c>
      <c r="S526" s="8">
        <v>39536</v>
      </c>
      <c r="T526" s="8">
        <v>21458</v>
      </c>
    </row>
    <row r="527" spans="1:20">
      <c r="A527" s="1">
        <v>44973</v>
      </c>
      <c r="B527" s="8">
        <v>40447206</v>
      </c>
      <c r="C527" s="8">
        <v>18511101</v>
      </c>
      <c r="D527" s="8">
        <v>21936105</v>
      </c>
      <c r="E527" s="9">
        <f>nasdaq_aapl_short_volume[[#This Row],[total_short]]/nasdaq_aapl_short_volume[[#This Row],[total_reported]]</f>
        <v>0.4576608085117177</v>
      </c>
      <c r="F527" s="9">
        <f>nasdaq_aapl_short_volume[[#This Row],[total_long]]/nasdaq_aapl_short_volume[[#This Row],[total_reported]]</f>
        <v>0.54233919148828225</v>
      </c>
      <c r="G527" s="8">
        <v>11016459</v>
      </c>
      <c r="H527" s="9">
        <f>nasdaq_aapl_short_volume[[#This Row],[Off-Exchange]]/nasdaq_aapl_short_volume[[#This Row],[total_reported]]</f>
        <v>0.27236637803857205</v>
      </c>
      <c r="I527" s="8">
        <v>251797</v>
      </c>
      <c r="J527" t="s">
        <v>3892</v>
      </c>
      <c r="K527" t="s">
        <v>3893</v>
      </c>
      <c r="L527" t="s">
        <v>3894</v>
      </c>
      <c r="M527" t="s">
        <v>3895</v>
      </c>
      <c r="N527" s="8">
        <v>116574</v>
      </c>
      <c r="O527" s="8">
        <v>98674</v>
      </c>
      <c r="P527" s="8">
        <v>400745</v>
      </c>
      <c r="Q527" s="8">
        <v>2274682</v>
      </c>
      <c r="R527" s="8">
        <v>74040</v>
      </c>
      <c r="S527" s="8">
        <v>23093</v>
      </c>
      <c r="T527" s="8">
        <v>34725</v>
      </c>
    </row>
    <row r="528" spans="1:20">
      <c r="A528" s="1">
        <v>44972</v>
      </c>
      <c r="B528" s="8">
        <v>43064577</v>
      </c>
      <c r="C528" s="8">
        <v>24034981</v>
      </c>
      <c r="D528" s="8">
        <v>19029596</v>
      </c>
      <c r="E528" s="9">
        <f>nasdaq_aapl_short_volume[[#This Row],[total_short]]/nasdaq_aapl_short_volume[[#This Row],[total_reported]]</f>
        <v>0.55811487478444288</v>
      </c>
      <c r="F528" s="9">
        <f>nasdaq_aapl_short_volume[[#This Row],[total_long]]/nasdaq_aapl_short_volume[[#This Row],[total_reported]]</f>
        <v>0.44188512521555712</v>
      </c>
      <c r="G528" s="8">
        <v>16596154</v>
      </c>
      <c r="H528" s="9">
        <f>nasdaq_aapl_short_volume[[#This Row],[Off-Exchange]]/nasdaq_aapl_short_volume[[#This Row],[total_reported]]</f>
        <v>0.38537831220308977</v>
      </c>
      <c r="I528" s="8">
        <v>125095</v>
      </c>
      <c r="J528" t="s">
        <v>3896</v>
      </c>
      <c r="K528" t="s">
        <v>3897</v>
      </c>
      <c r="L528" t="s">
        <v>3898</v>
      </c>
      <c r="M528" t="s">
        <v>3899</v>
      </c>
      <c r="N528" s="8">
        <v>55032</v>
      </c>
      <c r="O528" s="8">
        <v>165802</v>
      </c>
      <c r="P528" s="8">
        <v>285232</v>
      </c>
      <c r="Q528" s="8">
        <v>2387134</v>
      </c>
      <c r="R528" s="8">
        <v>20248</v>
      </c>
      <c r="S528" s="8">
        <v>43412</v>
      </c>
      <c r="T528" s="8">
        <v>25463</v>
      </c>
    </row>
    <row r="529" spans="1:20">
      <c r="A529" s="1">
        <v>44971</v>
      </c>
      <c r="B529" s="8">
        <v>36315700</v>
      </c>
      <c r="C529" s="8">
        <v>22515278</v>
      </c>
      <c r="D529" s="8">
        <v>13800422</v>
      </c>
      <c r="E529" s="9">
        <f>nasdaq_aapl_short_volume[[#This Row],[total_short]]/nasdaq_aapl_short_volume[[#This Row],[total_reported]]</f>
        <v>0.61998744344732448</v>
      </c>
      <c r="F529" s="9">
        <f>nasdaq_aapl_short_volume[[#This Row],[total_long]]/nasdaq_aapl_short_volume[[#This Row],[total_reported]]</f>
        <v>0.38001255655267557</v>
      </c>
      <c r="G529" s="8">
        <v>13949422</v>
      </c>
      <c r="H529" s="9">
        <f>nasdaq_aapl_short_volume[[#This Row],[Off-Exchange]]/nasdaq_aapl_short_volume[[#This Row],[total_reported]]</f>
        <v>0.38411546521201573</v>
      </c>
      <c r="I529" s="8">
        <v>119514</v>
      </c>
      <c r="J529" t="s">
        <v>3900</v>
      </c>
      <c r="K529" t="s">
        <v>3901</v>
      </c>
      <c r="L529" t="s">
        <v>3902</v>
      </c>
      <c r="M529" t="s">
        <v>3903</v>
      </c>
      <c r="N529" s="8">
        <v>68732</v>
      </c>
      <c r="O529" s="8">
        <v>164767</v>
      </c>
      <c r="P529" s="8">
        <v>247039</v>
      </c>
      <c r="Q529" s="8">
        <v>2715932</v>
      </c>
      <c r="R529" s="8">
        <v>28163</v>
      </c>
      <c r="S529" s="8">
        <v>43175</v>
      </c>
      <c r="T529" s="8">
        <v>48550</v>
      </c>
    </row>
    <row r="530" spans="1:20">
      <c r="A530" s="1">
        <v>44970</v>
      </c>
      <c r="B530" s="8">
        <v>38587771</v>
      </c>
      <c r="C530" s="8">
        <v>22238676</v>
      </c>
      <c r="D530" s="8">
        <v>16349095</v>
      </c>
      <c r="E530" s="9">
        <f>nasdaq_aapl_short_volume[[#This Row],[total_short]]/nasdaq_aapl_short_volume[[#This Row],[total_reported]]</f>
        <v>0.57631408665714323</v>
      </c>
      <c r="F530" s="9">
        <f>nasdaq_aapl_short_volume[[#This Row],[total_long]]/nasdaq_aapl_short_volume[[#This Row],[total_reported]]</f>
        <v>0.42368591334285671</v>
      </c>
      <c r="G530" s="8">
        <v>14836987</v>
      </c>
      <c r="H530" s="9">
        <f>nasdaq_aapl_short_volume[[#This Row],[Off-Exchange]]/nasdaq_aapl_short_volume[[#This Row],[total_reported]]</f>
        <v>0.38449971624429924</v>
      </c>
      <c r="I530" s="8">
        <v>106132</v>
      </c>
      <c r="J530" t="s">
        <v>3904</v>
      </c>
      <c r="K530" t="s">
        <v>3905</v>
      </c>
      <c r="L530" t="s">
        <v>3906</v>
      </c>
      <c r="M530" t="s">
        <v>3907</v>
      </c>
      <c r="N530" s="8">
        <v>27816</v>
      </c>
      <c r="O530" s="8">
        <v>126266</v>
      </c>
      <c r="P530" s="8">
        <v>288963</v>
      </c>
      <c r="Q530" s="8">
        <v>2755088</v>
      </c>
      <c r="R530" s="8">
        <v>39111</v>
      </c>
      <c r="S530" s="8">
        <v>44094</v>
      </c>
      <c r="T530" s="8">
        <v>22381</v>
      </c>
    </row>
    <row r="531" spans="1:20">
      <c r="A531" s="1">
        <v>44967</v>
      </c>
      <c r="B531" s="8">
        <v>37627556</v>
      </c>
      <c r="C531" s="8">
        <v>18754920</v>
      </c>
      <c r="D531" s="8">
        <v>18872636</v>
      </c>
      <c r="E531" s="9">
        <f>nasdaq_aapl_short_volume[[#This Row],[total_short]]/nasdaq_aapl_short_volume[[#This Row],[total_reported]]</f>
        <v>0.49843577403751654</v>
      </c>
      <c r="F531" s="9">
        <f>nasdaq_aapl_short_volume[[#This Row],[total_long]]/nasdaq_aapl_short_volume[[#This Row],[total_reported]]</f>
        <v>0.5015642259624834</v>
      </c>
      <c r="G531" s="8">
        <v>11729798</v>
      </c>
      <c r="H531" s="9">
        <f>nasdaq_aapl_short_volume[[#This Row],[Off-Exchange]]/nasdaq_aapl_short_volume[[#This Row],[total_reported]]</f>
        <v>0.3117342513555757</v>
      </c>
      <c r="I531" s="8">
        <v>89722</v>
      </c>
      <c r="J531" t="s">
        <v>3908</v>
      </c>
      <c r="K531" t="s">
        <v>3909</v>
      </c>
      <c r="L531" t="s">
        <v>3910</v>
      </c>
      <c r="M531" t="s">
        <v>3911</v>
      </c>
      <c r="N531" s="8">
        <v>55520</v>
      </c>
      <c r="O531" s="8">
        <v>151767</v>
      </c>
      <c r="P531" s="8">
        <v>249244</v>
      </c>
      <c r="Q531" s="8">
        <v>2081277</v>
      </c>
      <c r="R531" s="8">
        <v>31784</v>
      </c>
      <c r="S531" s="8">
        <v>18613</v>
      </c>
      <c r="T531" s="8">
        <v>34140</v>
      </c>
    </row>
    <row r="532" spans="1:20">
      <c r="A532" s="1">
        <v>44966</v>
      </c>
      <c r="B532" s="8">
        <v>32953935</v>
      </c>
      <c r="C532" s="8">
        <v>18918200</v>
      </c>
      <c r="D532" s="8">
        <v>14035735</v>
      </c>
      <c r="E532" s="9">
        <f>nasdaq_aapl_short_volume[[#This Row],[total_short]]/nasdaq_aapl_short_volume[[#This Row],[total_reported]]</f>
        <v>0.57408015158129067</v>
      </c>
      <c r="F532" s="9">
        <f>nasdaq_aapl_short_volume[[#This Row],[total_long]]/nasdaq_aapl_short_volume[[#This Row],[total_reported]]</f>
        <v>0.42591984841870933</v>
      </c>
      <c r="G532" s="8">
        <v>11910411</v>
      </c>
      <c r="H532" s="9">
        <f>nasdaq_aapl_short_volume[[#This Row],[Off-Exchange]]/nasdaq_aapl_short_volume[[#This Row],[total_reported]]</f>
        <v>0.36142606338211203</v>
      </c>
      <c r="I532" s="8">
        <v>108530</v>
      </c>
      <c r="J532" t="s">
        <v>3912</v>
      </c>
      <c r="K532" t="s">
        <v>3913</v>
      </c>
      <c r="L532" t="s">
        <v>3914</v>
      </c>
      <c r="M532" t="s">
        <v>3915</v>
      </c>
      <c r="N532" s="8">
        <v>64894</v>
      </c>
      <c r="O532" s="8">
        <v>137341</v>
      </c>
      <c r="P532" s="8">
        <v>226206</v>
      </c>
      <c r="Q532" s="8">
        <v>2095698</v>
      </c>
      <c r="R532" s="8">
        <v>29791</v>
      </c>
      <c r="S532" s="8">
        <v>21633</v>
      </c>
      <c r="T532" s="8">
        <v>52535</v>
      </c>
    </row>
    <row r="533" spans="1:20">
      <c r="A533" s="1">
        <v>44965</v>
      </c>
      <c r="B533" s="8">
        <v>37221181</v>
      </c>
      <c r="C533" s="8">
        <v>21507487</v>
      </c>
      <c r="D533" s="8">
        <v>15713694</v>
      </c>
      <c r="E533" s="9">
        <f>nasdaq_aapl_short_volume[[#This Row],[total_short]]/nasdaq_aapl_short_volume[[#This Row],[total_reported]]</f>
        <v>0.5778292472772425</v>
      </c>
      <c r="F533" s="9">
        <f>nasdaq_aapl_short_volume[[#This Row],[total_long]]/nasdaq_aapl_short_volume[[#This Row],[total_reported]]</f>
        <v>0.4221707527227575</v>
      </c>
      <c r="G533" s="8">
        <v>13172643</v>
      </c>
      <c r="H533" s="9">
        <f>nasdaq_aapl_short_volume[[#This Row],[Off-Exchange]]/nasdaq_aapl_short_volume[[#This Row],[total_reported]]</f>
        <v>0.35390180123516229</v>
      </c>
      <c r="I533" s="8">
        <v>105016</v>
      </c>
      <c r="J533" t="s">
        <v>3916</v>
      </c>
      <c r="K533" t="s">
        <v>3917</v>
      </c>
      <c r="L533" t="s">
        <v>3918</v>
      </c>
      <c r="M533" t="s">
        <v>3919</v>
      </c>
      <c r="N533" s="8">
        <v>130864</v>
      </c>
      <c r="O533" s="8">
        <v>99554</v>
      </c>
      <c r="P533" s="8">
        <v>367522</v>
      </c>
      <c r="Q533" s="8">
        <v>2686598</v>
      </c>
      <c r="R533" s="8">
        <v>29433</v>
      </c>
      <c r="S533" s="8">
        <v>40227</v>
      </c>
      <c r="T533" s="8">
        <v>31370</v>
      </c>
    </row>
    <row r="534" spans="1:20">
      <c r="A534" s="1">
        <v>44964</v>
      </c>
      <c r="B534" s="8">
        <v>49253567</v>
      </c>
      <c r="C534" s="8">
        <v>28615148</v>
      </c>
      <c r="D534" s="8">
        <v>20638419</v>
      </c>
      <c r="E534" s="9">
        <f>nasdaq_aapl_short_volume[[#This Row],[total_short]]/nasdaq_aapl_short_volume[[#This Row],[total_reported]]</f>
        <v>0.58097615549346915</v>
      </c>
      <c r="F534" s="9">
        <f>nasdaq_aapl_short_volume[[#This Row],[total_long]]/nasdaq_aapl_short_volume[[#This Row],[total_reported]]</f>
        <v>0.41902384450653085</v>
      </c>
      <c r="G534" s="8">
        <v>18027686</v>
      </c>
      <c r="H534" s="9">
        <f>nasdaq_aapl_short_volume[[#This Row],[Off-Exchange]]/nasdaq_aapl_short_volume[[#This Row],[total_reported]]</f>
        <v>0.36601787643116285</v>
      </c>
      <c r="I534" s="8">
        <v>127891</v>
      </c>
      <c r="J534" t="s">
        <v>3920</v>
      </c>
      <c r="K534" t="s">
        <v>3921</v>
      </c>
      <c r="L534" t="s">
        <v>3922</v>
      </c>
      <c r="M534" t="s">
        <v>3923</v>
      </c>
      <c r="N534" s="8">
        <v>135034</v>
      </c>
      <c r="O534" s="8">
        <v>176624</v>
      </c>
      <c r="P534" s="8">
        <v>364529</v>
      </c>
      <c r="Q534" s="8">
        <v>3745657</v>
      </c>
      <c r="R534" s="8">
        <v>21534</v>
      </c>
      <c r="S534" s="8">
        <v>52329</v>
      </c>
      <c r="T534" s="8">
        <v>61626</v>
      </c>
    </row>
    <row r="535" spans="1:20">
      <c r="A535" s="1">
        <v>44963</v>
      </c>
      <c r="B535" s="8">
        <v>42518887</v>
      </c>
      <c r="C535" s="8">
        <v>24205239</v>
      </c>
      <c r="D535" s="8">
        <v>18313648</v>
      </c>
      <c r="E535" s="9">
        <f>nasdaq_aapl_short_volume[[#This Row],[total_short]]/nasdaq_aapl_short_volume[[#This Row],[total_reported]]</f>
        <v>0.56928204635271851</v>
      </c>
      <c r="F535" s="9">
        <f>nasdaq_aapl_short_volume[[#This Row],[total_long]]/nasdaq_aapl_short_volume[[#This Row],[total_reported]]</f>
        <v>0.43071795364728149</v>
      </c>
      <c r="G535" s="8">
        <v>16114318</v>
      </c>
      <c r="H535" s="9">
        <f>nasdaq_aapl_short_volume[[#This Row],[Off-Exchange]]/nasdaq_aapl_short_volume[[#This Row],[total_reported]]</f>
        <v>0.37899199948484069</v>
      </c>
      <c r="I535" s="8">
        <v>116055</v>
      </c>
      <c r="J535" t="s">
        <v>3924</v>
      </c>
      <c r="K535" t="s">
        <v>3925</v>
      </c>
      <c r="L535" t="s">
        <v>3926</v>
      </c>
      <c r="M535" t="s">
        <v>3927</v>
      </c>
      <c r="N535" s="8">
        <v>70001</v>
      </c>
      <c r="O535" s="8">
        <v>49075</v>
      </c>
      <c r="P535" s="8">
        <v>388310</v>
      </c>
      <c r="Q535" s="8">
        <v>2747555</v>
      </c>
      <c r="R535" s="8">
        <v>16754</v>
      </c>
      <c r="S535" s="8">
        <v>45456</v>
      </c>
      <c r="T535" s="8">
        <v>31475</v>
      </c>
    </row>
    <row r="536" spans="1:20">
      <c r="A536" s="1">
        <v>44960</v>
      </c>
      <c r="B536" s="8">
        <v>102656597</v>
      </c>
      <c r="C536" s="8">
        <v>56974311</v>
      </c>
      <c r="D536" s="8">
        <v>45682286</v>
      </c>
      <c r="E536" s="9">
        <f>nasdaq_aapl_short_volume[[#This Row],[total_short]]/nasdaq_aapl_short_volume[[#This Row],[total_reported]]</f>
        <v>0.55499902261517586</v>
      </c>
      <c r="F536" s="9">
        <f>nasdaq_aapl_short_volume[[#This Row],[total_long]]/nasdaq_aapl_short_volume[[#This Row],[total_reported]]</f>
        <v>0.44500097738482408</v>
      </c>
      <c r="G536" s="8">
        <v>37512268</v>
      </c>
      <c r="H536" s="9">
        <f>nasdaq_aapl_short_volume[[#This Row],[Off-Exchange]]/nasdaq_aapl_short_volume[[#This Row],[total_reported]]</f>
        <v>0.36541507410381041</v>
      </c>
      <c r="I536" s="8">
        <v>523907</v>
      </c>
      <c r="J536" t="s">
        <v>3928</v>
      </c>
      <c r="K536" t="s">
        <v>3929</v>
      </c>
      <c r="L536" t="s">
        <v>3930</v>
      </c>
      <c r="M536" t="s">
        <v>3931</v>
      </c>
      <c r="N536" s="8">
        <v>304344</v>
      </c>
      <c r="O536" s="8">
        <v>307845</v>
      </c>
      <c r="P536" s="8">
        <v>710688</v>
      </c>
      <c r="Q536" s="8">
        <v>6031728</v>
      </c>
      <c r="R536" s="8">
        <v>79209</v>
      </c>
      <c r="S536" s="8">
        <v>146047</v>
      </c>
      <c r="T536" s="8">
        <v>388182</v>
      </c>
    </row>
    <row r="537" spans="1:20">
      <c r="A537" s="1">
        <v>44959</v>
      </c>
      <c r="B537" s="8">
        <v>69078199</v>
      </c>
      <c r="C537" s="8">
        <v>35074078</v>
      </c>
      <c r="D537" s="8">
        <v>34004121</v>
      </c>
      <c r="E537" s="9">
        <f>nasdaq_aapl_short_volume[[#This Row],[total_short]]/nasdaq_aapl_short_volume[[#This Row],[total_reported]]</f>
        <v>0.50774453456726631</v>
      </c>
      <c r="F537" s="9">
        <f>nasdaq_aapl_short_volume[[#This Row],[total_long]]/nasdaq_aapl_short_volume[[#This Row],[total_reported]]</f>
        <v>0.49225546543273369</v>
      </c>
      <c r="G537" s="8">
        <v>23215418</v>
      </c>
      <c r="H537" s="9">
        <f>nasdaq_aapl_short_volume[[#This Row],[Off-Exchange]]/nasdaq_aapl_short_volume[[#This Row],[total_reported]]</f>
        <v>0.33607445382297824</v>
      </c>
      <c r="I537" s="8">
        <v>176621</v>
      </c>
      <c r="J537" t="s">
        <v>3932</v>
      </c>
      <c r="K537" t="s">
        <v>3933</v>
      </c>
      <c r="L537" t="s">
        <v>3934</v>
      </c>
      <c r="M537" t="s">
        <v>3935</v>
      </c>
      <c r="N537" s="8">
        <v>77160</v>
      </c>
      <c r="O537" s="8">
        <v>105127</v>
      </c>
      <c r="P537" s="8">
        <v>468917</v>
      </c>
      <c r="Q537" s="8">
        <v>3219632</v>
      </c>
      <c r="R537" s="8">
        <v>41733</v>
      </c>
      <c r="S537" s="8">
        <v>68586</v>
      </c>
      <c r="T537" s="8">
        <v>69913</v>
      </c>
    </row>
    <row r="538" spans="1:20">
      <c r="A538" s="1">
        <v>44958</v>
      </c>
      <c r="B538" s="8">
        <v>49486413</v>
      </c>
      <c r="C538" s="8">
        <v>27619697</v>
      </c>
      <c r="D538" s="8">
        <v>21866716</v>
      </c>
      <c r="E538" s="9">
        <f>nasdaq_aapl_short_volume[[#This Row],[total_short]]/nasdaq_aapl_short_volume[[#This Row],[total_reported]]</f>
        <v>0.55812687413815987</v>
      </c>
      <c r="F538" s="9">
        <f>nasdaq_aapl_short_volume[[#This Row],[total_long]]/nasdaq_aapl_short_volume[[#This Row],[total_reported]]</f>
        <v>0.44187312586184008</v>
      </c>
      <c r="G538" s="8">
        <v>18082293</v>
      </c>
      <c r="H538" s="9">
        <f>nasdaq_aapl_short_volume[[#This Row],[Off-Exchange]]/nasdaq_aapl_short_volume[[#This Row],[total_reported]]</f>
        <v>0.36539914501380411</v>
      </c>
      <c r="I538" s="8">
        <v>212158</v>
      </c>
      <c r="J538" t="s">
        <v>3936</v>
      </c>
      <c r="K538" t="s">
        <v>3937</v>
      </c>
      <c r="L538" t="s">
        <v>3938</v>
      </c>
      <c r="M538" t="s">
        <v>3939</v>
      </c>
      <c r="N538" s="8">
        <v>71206</v>
      </c>
      <c r="O538" s="8">
        <v>204173</v>
      </c>
      <c r="P538" s="8">
        <v>324707</v>
      </c>
      <c r="Q538" s="8">
        <v>2926356</v>
      </c>
      <c r="R538" s="8">
        <v>26603</v>
      </c>
      <c r="S538" s="8">
        <v>56719</v>
      </c>
      <c r="T538" s="8">
        <v>91865</v>
      </c>
    </row>
    <row r="539" spans="1:20">
      <c r="A539" s="1">
        <v>44957</v>
      </c>
      <c r="B539" s="8">
        <v>33185701</v>
      </c>
      <c r="C539" s="8">
        <v>18178689</v>
      </c>
      <c r="D539" s="8">
        <v>15007012</v>
      </c>
      <c r="E539" s="9">
        <f>nasdaq_aapl_short_volume[[#This Row],[total_short]]/nasdaq_aapl_short_volume[[#This Row],[total_reported]]</f>
        <v>0.54778680130939528</v>
      </c>
      <c r="F539" s="9">
        <f>nasdaq_aapl_short_volume[[#This Row],[total_long]]/nasdaq_aapl_short_volume[[#This Row],[total_reported]]</f>
        <v>0.45221319869060472</v>
      </c>
      <c r="G539" s="8">
        <v>12230931</v>
      </c>
      <c r="H539" s="9">
        <f>nasdaq_aapl_short_volume[[#This Row],[Off-Exchange]]/nasdaq_aapl_short_volume[[#This Row],[total_reported]]</f>
        <v>0.36856027238960537</v>
      </c>
      <c r="I539" s="8">
        <v>85949</v>
      </c>
      <c r="J539" t="s">
        <v>3940</v>
      </c>
      <c r="K539" t="s">
        <v>3941</v>
      </c>
      <c r="L539" t="s">
        <v>3942</v>
      </c>
      <c r="M539" t="s">
        <v>3943</v>
      </c>
      <c r="N539" s="8">
        <v>80932</v>
      </c>
      <c r="O539" s="8">
        <v>101796</v>
      </c>
      <c r="P539" s="8">
        <v>268320</v>
      </c>
      <c r="Q539" s="8">
        <v>1924563</v>
      </c>
      <c r="R539" s="8">
        <v>100766</v>
      </c>
      <c r="S539" s="8">
        <v>29528</v>
      </c>
      <c r="T539" s="8">
        <v>10551</v>
      </c>
    </row>
    <row r="540" spans="1:20">
      <c r="A540" s="1">
        <v>44956</v>
      </c>
      <c r="B540" s="8">
        <v>39592559</v>
      </c>
      <c r="C540" s="8">
        <v>22821872</v>
      </c>
      <c r="D540" s="8">
        <v>16770687</v>
      </c>
      <c r="E540" s="9">
        <f>nasdaq_aapl_short_volume[[#This Row],[total_short]]/nasdaq_aapl_short_volume[[#This Row],[total_reported]]</f>
        <v>0.57641821030057694</v>
      </c>
      <c r="F540" s="9">
        <f>nasdaq_aapl_short_volume[[#This Row],[total_long]]/nasdaq_aapl_short_volume[[#This Row],[total_reported]]</f>
        <v>0.42358178969942306</v>
      </c>
      <c r="G540" s="8">
        <v>15003836</v>
      </c>
      <c r="H540" s="9">
        <f>nasdaq_aapl_short_volume[[#This Row],[Off-Exchange]]/nasdaq_aapl_short_volume[[#This Row],[total_reported]]</f>
        <v>0.37895595482979516</v>
      </c>
      <c r="I540" s="8">
        <v>169005</v>
      </c>
      <c r="J540" t="s">
        <v>3944</v>
      </c>
      <c r="K540" t="s">
        <v>3945</v>
      </c>
      <c r="L540" t="s">
        <v>3946</v>
      </c>
      <c r="M540" t="s">
        <v>3947</v>
      </c>
      <c r="N540" s="8">
        <v>63938</v>
      </c>
      <c r="O540" s="8">
        <v>318015</v>
      </c>
      <c r="P540" s="8">
        <v>473527</v>
      </c>
      <c r="Q540" s="8">
        <v>2305400</v>
      </c>
      <c r="R540" s="8">
        <v>92683</v>
      </c>
      <c r="S540" s="8">
        <v>41494</v>
      </c>
      <c r="T540" s="8">
        <v>40479</v>
      </c>
    </row>
    <row r="541" spans="1:20">
      <c r="A541" s="1">
        <v>44953</v>
      </c>
      <c r="B541" s="8">
        <v>47894594</v>
      </c>
      <c r="C541" s="8">
        <v>26852033</v>
      </c>
      <c r="D541" s="8">
        <v>21042561</v>
      </c>
      <c r="E541" s="9">
        <f>nasdaq_aapl_short_volume[[#This Row],[total_short]]/nasdaq_aapl_short_volume[[#This Row],[total_reported]]</f>
        <v>0.56064851494513135</v>
      </c>
      <c r="F541" s="9">
        <f>nasdaq_aapl_short_volume[[#This Row],[total_long]]/nasdaq_aapl_short_volume[[#This Row],[total_reported]]</f>
        <v>0.4393514850548686</v>
      </c>
      <c r="G541" s="8">
        <v>19343214</v>
      </c>
      <c r="H541" s="9">
        <f>nasdaq_aapl_short_volume[[#This Row],[Off-Exchange]]/nasdaq_aapl_short_volume[[#This Row],[total_reported]]</f>
        <v>0.40387050780720679</v>
      </c>
      <c r="I541" s="8">
        <v>138865</v>
      </c>
      <c r="J541" t="s">
        <v>3948</v>
      </c>
      <c r="K541" t="s">
        <v>3949</v>
      </c>
      <c r="L541" t="s">
        <v>3950</v>
      </c>
      <c r="M541" t="s">
        <v>3951</v>
      </c>
      <c r="N541" s="8">
        <v>34601</v>
      </c>
      <c r="O541" s="8">
        <v>53673</v>
      </c>
      <c r="P541" s="8">
        <v>290679</v>
      </c>
      <c r="Q541" s="8">
        <v>2419488</v>
      </c>
      <c r="R541" s="8">
        <v>106484</v>
      </c>
      <c r="S541" s="8">
        <v>20434</v>
      </c>
      <c r="T541" s="8">
        <v>18003</v>
      </c>
    </row>
    <row r="542" spans="1:20">
      <c r="A542" s="1">
        <v>44952</v>
      </c>
      <c r="B542" s="8">
        <v>34439268</v>
      </c>
      <c r="C542" s="8">
        <v>20490048</v>
      </c>
      <c r="D542" s="8">
        <v>13949220</v>
      </c>
      <c r="E542" s="9">
        <f>nasdaq_aapl_short_volume[[#This Row],[total_short]]/nasdaq_aapl_short_volume[[#This Row],[total_reported]]</f>
        <v>0.59496177444886456</v>
      </c>
      <c r="F542" s="9">
        <f>nasdaq_aapl_short_volume[[#This Row],[total_long]]/nasdaq_aapl_short_volume[[#This Row],[total_reported]]</f>
        <v>0.40503822555113539</v>
      </c>
      <c r="G542" s="8">
        <v>13667748</v>
      </c>
      <c r="H542" s="9">
        <f>nasdaq_aapl_short_volume[[#This Row],[Off-Exchange]]/nasdaq_aapl_short_volume[[#This Row],[total_reported]]</f>
        <v>0.39686522953972192</v>
      </c>
      <c r="I542" s="8">
        <v>116024</v>
      </c>
      <c r="J542" t="s">
        <v>3952</v>
      </c>
      <c r="K542" t="s">
        <v>3953</v>
      </c>
      <c r="L542" t="s">
        <v>3954</v>
      </c>
      <c r="M542" t="s">
        <v>3955</v>
      </c>
      <c r="N542" s="8">
        <v>47898</v>
      </c>
      <c r="O542" s="8">
        <v>116502</v>
      </c>
      <c r="P542" s="8">
        <v>205513</v>
      </c>
      <c r="Q542" s="8">
        <v>1931682</v>
      </c>
      <c r="R542" s="8">
        <v>91293</v>
      </c>
      <c r="S542" s="8">
        <v>20916</v>
      </c>
      <c r="T542" s="8">
        <v>28179</v>
      </c>
    </row>
    <row r="543" spans="1:20">
      <c r="A543" s="1">
        <v>44951</v>
      </c>
      <c r="B543" s="8">
        <v>44385873</v>
      </c>
      <c r="C543" s="8">
        <v>24807371</v>
      </c>
      <c r="D543" s="8">
        <v>19578502</v>
      </c>
      <c r="E543" s="9">
        <f>nasdaq_aapl_short_volume[[#This Row],[total_short]]/nasdaq_aapl_short_volume[[#This Row],[total_reported]]</f>
        <v>0.55890240122121737</v>
      </c>
      <c r="F543" s="9">
        <f>nasdaq_aapl_short_volume[[#This Row],[total_long]]/nasdaq_aapl_short_volume[[#This Row],[total_reported]]</f>
        <v>0.44109759877878263</v>
      </c>
      <c r="G543" s="8">
        <v>17636465</v>
      </c>
      <c r="H543" s="9">
        <f>nasdaq_aapl_short_volume[[#This Row],[Off-Exchange]]/nasdaq_aapl_short_volume[[#This Row],[total_reported]]</f>
        <v>0.39734410540939458</v>
      </c>
      <c r="I543" s="8">
        <v>144186</v>
      </c>
      <c r="J543" t="s">
        <v>3956</v>
      </c>
      <c r="K543" t="s">
        <v>3957</v>
      </c>
      <c r="L543" t="s">
        <v>3958</v>
      </c>
      <c r="M543" t="s">
        <v>3959</v>
      </c>
      <c r="N543" s="8">
        <v>50095</v>
      </c>
      <c r="O543" s="8">
        <v>129452</v>
      </c>
      <c r="P543" s="8">
        <v>248012</v>
      </c>
      <c r="Q543" s="8">
        <v>1970069</v>
      </c>
      <c r="R543" s="8">
        <v>35058</v>
      </c>
      <c r="S543" s="8">
        <v>54939</v>
      </c>
      <c r="T543" s="8">
        <v>39497</v>
      </c>
    </row>
    <row r="544" spans="1:20">
      <c r="A544" s="1">
        <v>44950</v>
      </c>
      <c r="B544" s="8">
        <v>41968856</v>
      </c>
      <c r="C544" s="8">
        <v>24652392</v>
      </c>
      <c r="D544" s="8">
        <v>17316464</v>
      </c>
      <c r="E544" s="9">
        <f>nasdaq_aapl_short_volume[[#This Row],[total_short]]/nasdaq_aapl_short_volume[[#This Row],[total_reported]]</f>
        <v>0.58739728335697305</v>
      </c>
      <c r="F544" s="9">
        <f>nasdaq_aapl_short_volume[[#This Row],[total_long]]/nasdaq_aapl_short_volume[[#This Row],[total_reported]]</f>
        <v>0.41260271664302689</v>
      </c>
      <c r="G544" s="8">
        <v>18104934</v>
      </c>
      <c r="H544" s="9">
        <f>nasdaq_aapl_short_volume[[#This Row],[Off-Exchange]]/nasdaq_aapl_short_volume[[#This Row],[total_reported]]</f>
        <v>0.43138974290840809</v>
      </c>
      <c r="I544" s="8">
        <v>89232</v>
      </c>
      <c r="J544" t="s">
        <v>3960</v>
      </c>
      <c r="K544" t="s">
        <v>3961</v>
      </c>
      <c r="L544" t="s">
        <v>3962</v>
      </c>
      <c r="M544" t="s">
        <v>3963</v>
      </c>
      <c r="N544" s="8">
        <v>23738</v>
      </c>
      <c r="O544" s="8">
        <v>63290</v>
      </c>
      <c r="P544" s="8">
        <v>237848</v>
      </c>
      <c r="Q544" s="8">
        <v>2303556</v>
      </c>
      <c r="R544" s="8">
        <v>34932</v>
      </c>
      <c r="S544" s="8">
        <v>63521</v>
      </c>
      <c r="T544" s="8">
        <v>55732</v>
      </c>
    </row>
    <row r="545" spans="1:20">
      <c r="A545" s="1">
        <v>44949</v>
      </c>
      <c r="B545" s="8">
        <v>55325437</v>
      </c>
      <c r="C545" s="8">
        <v>32027532</v>
      </c>
      <c r="D545" s="8">
        <v>23297905</v>
      </c>
      <c r="E545" s="9">
        <f>nasdaq_aapl_short_volume[[#This Row],[total_short]]/nasdaq_aapl_short_volume[[#This Row],[total_reported]]</f>
        <v>0.57889343015944006</v>
      </c>
      <c r="F545" s="9">
        <f>nasdaq_aapl_short_volume[[#This Row],[total_long]]/nasdaq_aapl_short_volume[[#This Row],[total_reported]]</f>
        <v>0.42110656984055994</v>
      </c>
      <c r="G545" s="8">
        <v>21792427</v>
      </c>
      <c r="H545" s="9">
        <f>nasdaq_aapl_short_volume[[#This Row],[Off-Exchange]]/nasdaq_aapl_short_volume[[#This Row],[total_reported]]</f>
        <v>0.39389525291955668</v>
      </c>
      <c r="I545" s="8">
        <v>107721</v>
      </c>
      <c r="J545" t="s">
        <v>3964</v>
      </c>
      <c r="K545" t="s">
        <v>3965</v>
      </c>
      <c r="L545" t="s">
        <v>3966</v>
      </c>
      <c r="M545" t="s">
        <v>3967</v>
      </c>
      <c r="N545" s="8">
        <v>178083</v>
      </c>
      <c r="O545" s="8">
        <v>75148</v>
      </c>
      <c r="P545" s="8">
        <v>464939</v>
      </c>
      <c r="Q545" s="8">
        <v>4036207</v>
      </c>
      <c r="R545" s="8">
        <v>40220</v>
      </c>
      <c r="S545" s="8">
        <v>38312</v>
      </c>
      <c r="T545" s="8">
        <v>67225</v>
      </c>
    </row>
    <row r="546" spans="1:20">
      <c r="A546" s="1">
        <v>44946</v>
      </c>
      <c r="B546" s="8">
        <v>43361349</v>
      </c>
      <c r="C546" s="8">
        <v>20655698</v>
      </c>
      <c r="D546" s="8">
        <v>22705651</v>
      </c>
      <c r="E546" s="9">
        <f>nasdaq_aapl_short_volume[[#This Row],[total_short]]/nasdaq_aapl_short_volume[[#This Row],[total_reported]]</f>
        <v>0.47636197849840878</v>
      </c>
      <c r="F546" s="9">
        <f>nasdaq_aapl_short_volume[[#This Row],[total_long]]/nasdaq_aapl_short_volume[[#This Row],[total_reported]]</f>
        <v>0.52363802150159122</v>
      </c>
      <c r="G546" s="8">
        <v>13976842</v>
      </c>
      <c r="H546" s="9">
        <f>nasdaq_aapl_short_volume[[#This Row],[Off-Exchange]]/nasdaq_aapl_short_volume[[#This Row],[total_reported]]</f>
        <v>0.32233411372879567</v>
      </c>
      <c r="I546" s="8">
        <v>133333</v>
      </c>
      <c r="J546" t="s">
        <v>3968</v>
      </c>
      <c r="K546" t="s">
        <v>3969</v>
      </c>
      <c r="L546" t="s">
        <v>3970</v>
      </c>
      <c r="M546" t="s">
        <v>3971</v>
      </c>
      <c r="N546" s="8">
        <v>90145</v>
      </c>
      <c r="O546" s="8">
        <v>124726</v>
      </c>
      <c r="P546" s="8">
        <v>254986</v>
      </c>
      <c r="Q546" s="8">
        <v>2354398</v>
      </c>
      <c r="R546" s="8">
        <v>18793</v>
      </c>
      <c r="S546" s="8">
        <v>37984</v>
      </c>
      <c r="T546" s="8">
        <v>35957</v>
      </c>
    </row>
    <row r="547" spans="1:20">
      <c r="A547" s="1">
        <v>44945</v>
      </c>
      <c r="B547" s="8">
        <v>37949071</v>
      </c>
      <c r="C547" s="8">
        <v>24401760</v>
      </c>
      <c r="D547" s="8">
        <v>13547311</v>
      </c>
      <c r="E547" s="9">
        <f>nasdaq_aapl_short_volume[[#This Row],[total_short]]/nasdaq_aapl_short_volume[[#This Row],[total_reported]]</f>
        <v>0.64301336915467577</v>
      </c>
      <c r="F547" s="9">
        <f>nasdaq_aapl_short_volume[[#This Row],[total_long]]/nasdaq_aapl_short_volume[[#This Row],[total_reported]]</f>
        <v>0.35698663084532423</v>
      </c>
      <c r="G547" s="8">
        <v>17083396</v>
      </c>
      <c r="H547" s="9">
        <f>nasdaq_aapl_short_volume[[#This Row],[Off-Exchange]]/nasdaq_aapl_short_volume[[#This Row],[total_reported]]</f>
        <v>0.45016638220208344</v>
      </c>
      <c r="I547" s="8">
        <v>73477</v>
      </c>
      <c r="J547" t="s">
        <v>3972</v>
      </c>
      <c r="K547" t="s">
        <v>3973</v>
      </c>
      <c r="L547" t="s">
        <v>3974</v>
      </c>
      <c r="M547" t="s">
        <v>3975</v>
      </c>
      <c r="N547" s="8">
        <v>110678</v>
      </c>
      <c r="O547" s="8">
        <v>69683</v>
      </c>
      <c r="P547" s="8">
        <v>286777</v>
      </c>
      <c r="Q547" s="8">
        <v>2468168</v>
      </c>
      <c r="R547" s="8">
        <v>11609</v>
      </c>
      <c r="S547" s="8">
        <v>22875</v>
      </c>
      <c r="T547" s="8">
        <v>37599</v>
      </c>
    </row>
    <row r="548" spans="1:20">
      <c r="A548" s="1">
        <v>44944</v>
      </c>
      <c r="B548" s="8">
        <v>43867297</v>
      </c>
      <c r="C548" s="8">
        <v>22195573</v>
      </c>
      <c r="D548" s="8">
        <v>21671724</v>
      </c>
      <c r="E548" s="9">
        <f>nasdaq_aapl_short_volume[[#This Row],[total_short]]/nasdaq_aapl_short_volume[[#This Row],[total_reported]]</f>
        <v>0.50597083745551952</v>
      </c>
      <c r="F548" s="9">
        <f>nasdaq_aapl_short_volume[[#This Row],[total_long]]/nasdaq_aapl_short_volume[[#This Row],[total_reported]]</f>
        <v>0.49402916254448048</v>
      </c>
      <c r="G548" s="8">
        <v>14754694</v>
      </c>
      <c r="H548" s="9">
        <f>nasdaq_aapl_short_volume[[#This Row],[Off-Exchange]]/nasdaq_aapl_short_volume[[#This Row],[total_reported]]</f>
        <v>0.33634837359593867</v>
      </c>
      <c r="I548" s="8">
        <v>102069</v>
      </c>
      <c r="J548" t="s">
        <v>3976</v>
      </c>
      <c r="K548" t="s">
        <v>3977</v>
      </c>
      <c r="L548" t="s">
        <v>3978</v>
      </c>
      <c r="M548" t="s">
        <v>3979</v>
      </c>
      <c r="N548" s="8">
        <v>41067</v>
      </c>
      <c r="O548" s="8">
        <v>46196</v>
      </c>
      <c r="P548" s="8">
        <v>231073</v>
      </c>
      <c r="Q548" s="8">
        <v>2384705</v>
      </c>
      <c r="R548" s="8">
        <v>15837</v>
      </c>
      <c r="S548" s="8">
        <v>41778</v>
      </c>
      <c r="T548" s="8">
        <v>53823</v>
      </c>
    </row>
    <row r="549" spans="1:20">
      <c r="A549" s="1">
        <v>44943</v>
      </c>
      <c r="B549" s="8">
        <v>41401221</v>
      </c>
      <c r="C549" s="8">
        <v>20963238</v>
      </c>
      <c r="D549" s="8">
        <v>20437983</v>
      </c>
      <c r="E549" s="9">
        <f>nasdaq_aapl_short_volume[[#This Row],[total_short]]/nasdaq_aapl_short_volume[[#This Row],[total_reported]]</f>
        <v>0.50634347233382315</v>
      </c>
      <c r="F549" s="9">
        <f>nasdaq_aapl_short_volume[[#This Row],[total_long]]/nasdaq_aapl_short_volume[[#This Row],[total_reported]]</f>
        <v>0.49365652766617679</v>
      </c>
      <c r="G549" s="8">
        <v>14912109</v>
      </c>
      <c r="H549" s="9">
        <f>nasdaq_aapl_short_volume[[#This Row],[Off-Exchange]]/nasdaq_aapl_short_volume[[#This Row],[total_reported]]</f>
        <v>0.36018524671047747</v>
      </c>
      <c r="I549" s="8">
        <v>106062</v>
      </c>
      <c r="J549" t="s">
        <v>3980</v>
      </c>
      <c r="K549" t="s">
        <v>3981</v>
      </c>
      <c r="L549" t="s">
        <v>3982</v>
      </c>
      <c r="M549" t="s">
        <v>3983</v>
      </c>
      <c r="N549" s="8">
        <v>121305</v>
      </c>
      <c r="O549" s="8">
        <v>64369</v>
      </c>
      <c r="P549" s="8">
        <v>261026</v>
      </c>
      <c r="Q549" s="8">
        <v>2034365</v>
      </c>
      <c r="R549" s="8">
        <v>10800</v>
      </c>
      <c r="S549" s="8">
        <v>73267</v>
      </c>
      <c r="T549" s="8">
        <v>48980</v>
      </c>
    </row>
    <row r="550" spans="1:20">
      <c r="A550" s="1">
        <v>44939</v>
      </c>
      <c r="B550" s="8">
        <v>38181362</v>
      </c>
      <c r="C550" s="8">
        <v>18300802</v>
      </c>
      <c r="D550" s="8">
        <v>19880560</v>
      </c>
      <c r="E550" s="9">
        <f>nasdaq_aapl_short_volume[[#This Row],[total_short]]/nasdaq_aapl_short_volume[[#This Row],[total_reported]]</f>
        <v>0.47931244569012493</v>
      </c>
      <c r="F550" s="9">
        <f>nasdaq_aapl_short_volume[[#This Row],[total_long]]/nasdaq_aapl_short_volume[[#This Row],[total_reported]]</f>
        <v>0.52068755430987501</v>
      </c>
      <c r="G550" s="8">
        <v>12043500</v>
      </c>
      <c r="H550" s="9">
        <f>nasdaq_aapl_short_volume[[#This Row],[Off-Exchange]]/nasdaq_aapl_short_volume[[#This Row],[total_reported]]</f>
        <v>0.31542876862276414</v>
      </c>
      <c r="I550" s="8">
        <v>78330</v>
      </c>
      <c r="J550" t="s">
        <v>3984</v>
      </c>
      <c r="K550" t="s">
        <v>3985</v>
      </c>
      <c r="L550" t="s">
        <v>3986</v>
      </c>
      <c r="M550" t="s">
        <v>3987</v>
      </c>
      <c r="N550" s="8">
        <v>138839</v>
      </c>
      <c r="O550" s="8">
        <v>205238</v>
      </c>
      <c r="P550" s="8">
        <v>287562</v>
      </c>
      <c r="Q550" s="8">
        <v>1903472</v>
      </c>
      <c r="R550" s="8">
        <v>11623</v>
      </c>
      <c r="S550" s="8">
        <v>48671</v>
      </c>
      <c r="T550" s="8">
        <v>48492</v>
      </c>
    </row>
    <row r="551" spans="1:20">
      <c r="A551" s="1">
        <v>44938</v>
      </c>
      <c r="B551" s="8">
        <v>46841602</v>
      </c>
      <c r="C551" s="8">
        <v>23400891</v>
      </c>
      <c r="D551" s="8">
        <v>23440711</v>
      </c>
      <c r="E551" s="9">
        <f>nasdaq_aapl_short_volume[[#This Row],[total_short]]/nasdaq_aapl_short_volume[[#This Row],[total_reported]]</f>
        <v>0.49957495048952427</v>
      </c>
      <c r="F551" s="9">
        <f>nasdaq_aapl_short_volume[[#This Row],[total_long]]/nasdaq_aapl_short_volume[[#This Row],[total_reported]]</f>
        <v>0.50042504951047573</v>
      </c>
      <c r="G551" s="8">
        <v>15859912</v>
      </c>
      <c r="H551" s="9">
        <f>nasdaq_aapl_short_volume[[#This Row],[Off-Exchange]]/nasdaq_aapl_short_volume[[#This Row],[total_reported]]</f>
        <v>0.33858602871865912</v>
      </c>
      <c r="I551" s="8">
        <v>161849</v>
      </c>
      <c r="J551" t="s">
        <v>3988</v>
      </c>
      <c r="K551" t="s">
        <v>3989</v>
      </c>
      <c r="L551" t="s">
        <v>3990</v>
      </c>
      <c r="M551" t="s">
        <v>3991</v>
      </c>
      <c r="N551" s="8">
        <v>26215</v>
      </c>
      <c r="O551" s="8">
        <v>234477</v>
      </c>
      <c r="P551" s="8">
        <v>365586</v>
      </c>
      <c r="Q551" s="8">
        <v>2423745</v>
      </c>
      <c r="R551" s="8">
        <v>10239</v>
      </c>
      <c r="S551" s="8">
        <v>27684</v>
      </c>
      <c r="T551" s="8">
        <v>79434</v>
      </c>
    </row>
    <row r="552" spans="1:20">
      <c r="A552" s="1">
        <v>44937</v>
      </c>
      <c r="B552" s="8">
        <v>45283991</v>
      </c>
      <c r="C552" s="8">
        <v>22927718</v>
      </c>
      <c r="D552" s="8">
        <v>22356273</v>
      </c>
      <c r="E552" s="9">
        <f>nasdaq_aapl_short_volume[[#This Row],[total_short]]/nasdaq_aapl_short_volume[[#This Row],[total_reported]]</f>
        <v>0.50630956975501562</v>
      </c>
      <c r="F552" s="9">
        <f>nasdaq_aapl_short_volume[[#This Row],[total_long]]/nasdaq_aapl_short_volume[[#This Row],[total_reported]]</f>
        <v>0.49369043024498438</v>
      </c>
      <c r="G552" s="8">
        <v>15856743</v>
      </c>
      <c r="H552" s="9">
        <f>nasdaq_aapl_short_volume[[#This Row],[Off-Exchange]]/nasdaq_aapl_short_volume[[#This Row],[total_reported]]</f>
        <v>0.35016222399655544</v>
      </c>
      <c r="I552" s="8">
        <v>92177</v>
      </c>
      <c r="J552" t="s">
        <v>3992</v>
      </c>
      <c r="K552" t="s">
        <v>3993</v>
      </c>
      <c r="L552" t="s">
        <v>3994</v>
      </c>
      <c r="M552" t="s">
        <v>3995</v>
      </c>
      <c r="N552" s="8">
        <v>66869</v>
      </c>
      <c r="O552" s="8">
        <v>191442</v>
      </c>
      <c r="P552" s="8">
        <v>386971</v>
      </c>
      <c r="Q552" s="8">
        <v>1997525</v>
      </c>
      <c r="R552" s="8">
        <v>22215</v>
      </c>
      <c r="S552" s="8">
        <v>38301</v>
      </c>
      <c r="T552" s="8">
        <v>38148</v>
      </c>
    </row>
    <row r="553" spans="1:20">
      <c r="A553" s="1">
        <v>44936</v>
      </c>
      <c r="B553" s="8">
        <v>44878309</v>
      </c>
      <c r="C553" s="8">
        <v>23943022</v>
      </c>
      <c r="D553" s="8">
        <v>20935287</v>
      </c>
      <c r="E553" s="9">
        <f>nasdaq_aapl_short_volume[[#This Row],[total_short]]/nasdaq_aapl_short_volume[[#This Row],[total_reported]]</f>
        <v>0.53350989672984339</v>
      </c>
      <c r="F553" s="9">
        <f>nasdaq_aapl_short_volume[[#This Row],[total_long]]/nasdaq_aapl_short_volume[[#This Row],[total_reported]]</f>
        <v>0.46649010327015661</v>
      </c>
      <c r="G553" s="8">
        <v>17152953</v>
      </c>
      <c r="H553" s="9">
        <f>nasdaq_aapl_short_volume[[#This Row],[Off-Exchange]]/nasdaq_aapl_short_volume[[#This Row],[total_reported]]</f>
        <v>0.3822103234772059</v>
      </c>
      <c r="I553" s="8">
        <v>93614</v>
      </c>
      <c r="J553" t="s">
        <v>3996</v>
      </c>
      <c r="K553" t="s">
        <v>3997</v>
      </c>
      <c r="L553" t="s">
        <v>3998</v>
      </c>
      <c r="M553" t="s">
        <v>3999</v>
      </c>
      <c r="N553" s="8">
        <v>31652</v>
      </c>
      <c r="O553" s="8">
        <v>197702</v>
      </c>
      <c r="P553" s="8">
        <v>429807</v>
      </c>
      <c r="Q553" s="8">
        <v>1950585</v>
      </c>
      <c r="R553" s="8">
        <v>13107</v>
      </c>
      <c r="S553" s="8">
        <v>27046</v>
      </c>
      <c r="T553" s="8">
        <v>60120</v>
      </c>
    </row>
    <row r="554" spans="1:20">
      <c r="A554" s="1">
        <v>44935</v>
      </c>
      <c r="B554" s="8">
        <v>46969085</v>
      </c>
      <c r="C554" s="8">
        <v>22740892</v>
      </c>
      <c r="D554" s="8">
        <v>24228193</v>
      </c>
      <c r="E554" s="9">
        <f>nasdaq_aapl_short_volume[[#This Row],[total_short]]/nasdaq_aapl_short_volume[[#This Row],[total_reported]]</f>
        <v>0.48416723468213185</v>
      </c>
      <c r="F554" s="9">
        <f>nasdaq_aapl_short_volume[[#This Row],[total_long]]/nasdaq_aapl_short_volume[[#This Row],[total_reported]]</f>
        <v>0.51583276531786815</v>
      </c>
      <c r="G554" s="8">
        <v>15433989</v>
      </c>
      <c r="H554" s="9">
        <f>nasdaq_aapl_short_volume[[#This Row],[Off-Exchange]]/nasdaq_aapl_short_volume[[#This Row],[total_reported]]</f>
        <v>0.32859888584161262</v>
      </c>
      <c r="I554" s="8">
        <v>171192</v>
      </c>
      <c r="J554" t="s">
        <v>4000</v>
      </c>
      <c r="K554" t="s">
        <v>4001</v>
      </c>
      <c r="L554" t="s">
        <v>4002</v>
      </c>
      <c r="M554" t="s">
        <v>4003</v>
      </c>
      <c r="N554" s="8">
        <v>40735</v>
      </c>
      <c r="O554" s="8">
        <v>326587</v>
      </c>
      <c r="P554" s="8">
        <v>452149</v>
      </c>
      <c r="Q554" s="8">
        <v>2196317</v>
      </c>
      <c r="R554" s="8">
        <v>36266</v>
      </c>
      <c r="S554" s="8">
        <v>59565</v>
      </c>
      <c r="T554" s="8">
        <v>41036</v>
      </c>
    </row>
    <row r="555" spans="1:20">
      <c r="A555" s="1">
        <v>44932</v>
      </c>
      <c r="B555" s="8">
        <v>57153110</v>
      </c>
      <c r="C555" s="8">
        <v>26041170</v>
      </c>
      <c r="D555" s="8">
        <v>31111940</v>
      </c>
      <c r="E555" s="9">
        <f>nasdaq_aapl_short_volume[[#This Row],[total_short]]/nasdaq_aapl_short_volume[[#This Row],[total_reported]]</f>
        <v>0.45563872202230116</v>
      </c>
      <c r="F555" s="9">
        <f>nasdaq_aapl_short_volume[[#This Row],[total_long]]/nasdaq_aapl_short_volume[[#This Row],[total_reported]]</f>
        <v>0.54436127797769884</v>
      </c>
      <c r="G555" s="8">
        <v>17499185</v>
      </c>
      <c r="H555" s="9">
        <f>nasdaq_aapl_short_volume[[#This Row],[Off-Exchange]]/nasdaq_aapl_short_volume[[#This Row],[total_reported]]</f>
        <v>0.30618080100977885</v>
      </c>
      <c r="I555" s="8">
        <v>112033</v>
      </c>
      <c r="J555" t="s">
        <v>4004</v>
      </c>
      <c r="K555" t="s">
        <v>4005</v>
      </c>
      <c r="L555" t="s">
        <v>4006</v>
      </c>
      <c r="M555" t="s">
        <v>4007</v>
      </c>
      <c r="N555" s="8">
        <v>28958</v>
      </c>
      <c r="O555" s="8">
        <v>346045</v>
      </c>
      <c r="P555" s="8">
        <v>810748</v>
      </c>
      <c r="Q555" s="8">
        <v>2793062</v>
      </c>
      <c r="R555" s="8">
        <v>25893</v>
      </c>
      <c r="S555" s="8">
        <v>40462</v>
      </c>
      <c r="T555" s="8">
        <v>44262</v>
      </c>
    </row>
    <row r="556" spans="1:20">
      <c r="A556" s="1">
        <v>44931</v>
      </c>
      <c r="B556" s="8">
        <v>55056243</v>
      </c>
      <c r="C556" s="8">
        <v>26644663</v>
      </c>
      <c r="D556" s="8">
        <v>28411580</v>
      </c>
      <c r="E556" s="9">
        <f>nasdaq_aapl_short_volume[[#This Row],[total_short]]/nasdaq_aapl_short_volume[[#This Row],[total_reported]]</f>
        <v>0.48395352730479629</v>
      </c>
      <c r="F556" s="9">
        <f>nasdaq_aapl_short_volume[[#This Row],[total_long]]/nasdaq_aapl_short_volume[[#This Row],[total_reported]]</f>
        <v>0.51604647269520365</v>
      </c>
      <c r="G556" s="8">
        <v>17905298</v>
      </c>
      <c r="H556" s="9">
        <f>nasdaq_aapl_short_volume[[#This Row],[Off-Exchange]]/nasdaq_aapl_short_volume[[#This Row],[total_reported]]</f>
        <v>0.32521830448910216</v>
      </c>
      <c r="I556" s="8">
        <v>105668</v>
      </c>
      <c r="J556" t="s">
        <v>4008</v>
      </c>
      <c r="K556" t="s">
        <v>4009</v>
      </c>
      <c r="L556" t="s">
        <v>4010</v>
      </c>
      <c r="M556" t="s">
        <v>4011</v>
      </c>
      <c r="N556" s="8">
        <v>223523</v>
      </c>
      <c r="O556" s="8">
        <v>210973</v>
      </c>
      <c r="P556" s="8">
        <v>747303</v>
      </c>
      <c r="Q556" s="8">
        <v>2518897</v>
      </c>
      <c r="R556" s="8">
        <v>17986</v>
      </c>
      <c r="S556" s="8">
        <v>29868</v>
      </c>
      <c r="T556" s="8">
        <v>28726</v>
      </c>
    </row>
    <row r="557" spans="1:20">
      <c r="A557" s="1">
        <v>44930</v>
      </c>
      <c r="B557" s="8">
        <v>59764025</v>
      </c>
      <c r="C557" s="8">
        <v>25856070</v>
      </c>
      <c r="D557" s="8">
        <v>33907955</v>
      </c>
      <c r="E557" s="9">
        <f>nasdaq_aapl_short_volume[[#This Row],[total_short]]/nasdaq_aapl_short_volume[[#This Row],[total_reported]]</f>
        <v>0.43263602141924007</v>
      </c>
      <c r="F557" s="9">
        <f>nasdaq_aapl_short_volume[[#This Row],[total_long]]/nasdaq_aapl_short_volume[[#This Row],[total_reported]]</f>
        <v>0.56736397858075993</v>
      </c>
      <c r="G557" s="8">
        <v>16571909</v>
      </c>
      <c r="H557" s="9">
        <f>nasdaq_aapl_short_volume[[#This Row],[Off-Exchange]]/nasdaq_aapl_short_volume[[#This Row],[total_reported]]</f>
        <v>0.27728903801241633</v>
      </c>
      <c r="I557" s="8">
        <v>161474</v>
      </c>
      <c r="J557" t="s">
        <v>4012</v>
      </c>
      <c r="K557" t="s">
        <v>4013</v>
      </c>
      <c r="L557" t="s">
        <v>4014</v>
      </c>
      <c r="M557" t="s">
        <v>4015</v>
      </c>
      <c r="N557" s="8">
        <v>24773</v>
      </c>
      <c r="O557" s="8">
        <v>308849</v>
      </c>
      <c r="P557" s="8">
        <v>669170</v>
      </c>
      <c r="Q557" s="8">
        <v>2882529</v>
      </c>
      <c r="R557" s="8">
        <v>21248</v>
      </c>
      <c r="S557" s="8">
        <v>47038</v>
      </c>
      <c r="T557" s="8">
        <v>77533</v>
      </c>
    </row>
    <row r="558" spans="1:20">
      <c r="A558" s="1">
        <v>44929</v>
      </c>
      <c r="B558" s="8">
        <v>73398879</v>
      </c>
      <c r="C558" s="8">
        <v>36056786</v>
      </c>
      <c r="D558" s="8">
        <v>37342093</v>
      </c>
      <c r="E558" s="9">
        <f>nasdaq_aapl_short_volume[[#This Row],[total_short]]/nasdaq_aapl_short_volume[[#This Row],[total_reported]]</f>
        <v>0.49124436900460017</v>
      </c>
      <c r="F558" s="9">
        <f>nasdaq_aapl_short_volume[[#This Row],[total_long]]/nasdaq_aapl_short_volume[[#This Row],[total_reported]]</f>
        <v>0.50875563099539978</v>
      </c>
      <c r="G558" s="8">
        <v>23446993</v>
      </c>
      <c r="H558" s="9">
        <f>nasdaq_aapl_short_volume[[#This Row],[Off-Exchange]]/nasdaq_aapl_short_volume[[#This Row],[total_reported]]</f>
        <v>0.31944620026145087</v>
      </c>
      <c r="I558" s="8">
        <v>237917</v>
      </c>
      <c r="J558" t="s">
        <v>4016</v>
      </c>
      <c r="K558" t="s">
        <v>4017</v>
      </c>
      <c r="L558" t="s">
        <v>4018</v>
      </c>
      <c r="M558" t="s">
        <v>4019</v>
      </c>
      <c r="N558" s="8">
        <v>60759</v>
      </c>
      <c r="O558" s="8">
        <v>381332</v>
      </c>
      <c r="P558" s="8">
        <v>842712</v>
      </c>
      <c r="Q558" s="8">
        <v>3776259</v>
      </c>
      <c r="R558" s="8">
        <v>47086</v>
      </c>
      <c r="S558" s="8">
        <v>78048</v>
      </c>
      <c r="T558" s="8">
        <v>140818</v>
      </c>
    </row>
    <row r="559" spans="1:20">
      <c r="A559" s="1">
        <v>44925</v>
      </c>
      <c r="B559" s="8">
        <v>51382180</v>
      </c>
      <c r="C559" s="8">
        <v>21911809</v>
      </c>
      <c r="D559" s="8">
        <v>29470371</v>
      </c>
      <c r="E559" s="9">
        <f>nasdaq_aapl_short_volume[[#This Row],[total_short]]/nasdaq_aapl_short_volume[[#This Row],[total_reported]]</f>
        <v>0.42644763223358761</v>
      </c>
      <c r="F559" s="9">
        <f>nasdaq_aapl_short_volume[[#This Row],[total_long]]/nasdaq_aapl_short_volume[[#This Row],[total_reported]]</f>
        <v>0.57355236776641239</v>
      </c>
      <c r="G559" s="8">
        <v>13483903</v>
      </c>
      <c r="H559" s="9">
        <f>nasdaq_aapl_short_volume[[#This Row],[Off-Exchange]]/nasdaq_aapl_short_volume[[#This Row],[total_reported]]</f>
        <v>0.26242372355552063</v>
      </c>
      <c r="I559" s="8">
        <v>156634</v>
      </c>
      <c r="J559" t="s">
        <v>4020</v>
      </c>
      <c r="K559" t="s">
        <v>4021</v>
      </c>
      <c r="L559" t="s">
        <v>4022</v>
      </c>
      <c r="M559" t="s">
        <v>4023</v>
      </c>
      <c r="N559" s="8">
        <v>26228</v>
      </c>
      <c r="O559" s="8">
        <v>159183</v>
      </c>
      <c r="P559" s="8">
        <v>623222</v>
      </c>
      <c r="Q559" s="8">
        <v>2433453</v>
      </c>
      <c r="R559" s="8">
        <v>43830</v>
      </c>
      <c r="S559" s="8">
        <v>35844</v>
      </c>
      <c r="T559" s="8">
        <v>22746</v>
      </c>
    </row>
    <row r="560" spans="1:20">
      <c r="A560" s="1">
        <v>44924</v>
      </c>
      <c r="B560" s="8">
        <v>53844531</v>
      </c>
      <c r="C560" s="8">
        <v>22713487</v>
      </c>
      <c r="D560" s="8">
        <v>31131044</v>
      </c>
      <c r="E560" s="9">
        <f>nasdaq_aapl_short_volume[[#This Row],[total_short]]/nasdaq_aapl_short_volume[[#This Row],[total_reported]]</f>
        <v>0.4218346149212443</v>
      </c>
      <c r="F560" s="9">
        <f>nasdaq_aapl_short_volume[[#This Row],[total_long]]/nasdaq_aapl_short_volume[[#This Row],[total_reported]]</f>
        <v>0.5781653850787557</v>
      </c>
      <c r="G560" s="8">
        <v>15721618</v>
      </c>
      <c r="H560" s="9">
        <f>nasdaq_aapl_short_volume[[#This Row],[Off-Exchange]]/nasdaq_aapl_short_volume[[#This Row],[total_reported]]</f>
        <v>0.29198170562577658</v>
      </c>
      <c r="I560" s="8">
        <v>107347</v>
      </c>
      <c r="J560" t="s">
        <v>4024</v>
      </c>
      <c r="K560" t="s">
        <v>4025</v>
      </c>
      <c r="L560" t="s">
        <v>4026</v>
      </c>
      <c r="M560" t="s">
        <v>4027</v>
      </c>
      <c r="N560" s="8">
        <v>123770</v>
      </c>
      <c r="O560" s="8">
        <v>103000</v>
      </c>
      <c r="P560" s="8">
        <v>472014</v>
      </c>
      <c r="Q560" s="8">
        <v>2185482</v>
      </c>
      <c r="R560" s="8">
        <v>29483</v>
      </c>
      <c r="S560" s="8">
        <v>11420</v>
      </c>
      <c r="T560" s="8">
        <v>21285</v>
      </c>
    </row>
    <row r="561" spans="1:20">
      <c r="A561" s="1">
        <v>44923</v>
      </c>
      <c r="B561" s="8">
        <v>61507616</v>
      </c>
      <c r="C561" s="8">
        <v>26740442</v>
      </c>
      <c r="D561" s="8">
        <v>34767174</v>
      </c>
      <c r="E561" s="9">
        <f>nasdaq_aapl_short_volume[[#This Row],[total_short]]/nasdaq_aapl_short_volume[[#This Row],[total_reported]]</f>
        <v>0.43475009663843905</v>
      </c>
      <c r="F561" s="9">
        <f>nasdaq_aapl_short_volume[[#This Row],[total_long]]/nasdaq_aapl_short_volume[[#This Row],[total_reported]]</f>
        <v>0.565249903361561</v>
      </c>
      <c r="G561" s="8">
        <v>17334399</v>
      </c>
      <c r="H561" s="9">
        <f>nasdaq_aapl_short_volume[[#This Row],[Off-Exchange]]/nasdaq_aapl_short_volume[[#This Row],[total_reported]]</f>
        <v>0.28182524583622293</v>
      </c>
      <c r="I561" s="8">
        <v>195550</v>
      </c>
      <c r="J561" t="s">
        <v>4028</v>
      </c>
      <c r="K561" t="s">
        <v>4029</v>
      </c>
      <c r="L561" t="s">
        <v>4030</v>
      </c>
      <c r="M561" t="s">
        <v>4031</v>
      </c>
      <c r="N561" s="8">
        <v>47618</v>
      </c>
      <c r="O561" s="8">
        <v>140458</v>
      </c>
      <c r="P561" s="8">
        <v>597994</v>
      </c>
      <c r="Q561" s="8">
        <v>2677312</v>
      </c>
      <c r="R561" s="8">
        <v>27922</v>
      </c>
      <c r="S561" s="8">
        <v>34898</v>
      </c>
      <c r="T561" s="8">
        <v>33078</v>
      </c>
    </row>
    <row r="562" spans="1:20">
      <c r="A562" s="1">
        <v>44922</v>
      </c>
      <c r="B562" s="8">
        <v>48796325</v>
      </c>
      <c r="C562" s="8">
        <v>27095464</v>
      </c>
      <c r="D562" s="8">
        <v>21700861</v>
      </c>
      <c r="E562" s="9">
        <f>nasdaq_aapl_short_volume[[#This Row],[total_short]]/nasdaq_aapl_short_volume[[#This Row],[total_reported]]</f>
        <v>0.55527673446719605</v>
      </c>
      <c r="F562" s="9">
        <f>nasdaq_aapl_short_volume[[#This Row],[total_long]]/nasdaq_aapl_short_volume[[#This Row],[total_reported]]</f>
        <v>0.44472326553280395</v>
      </c>
      <c r="G562" s="8">
        <v>18072068</v>
      </c>
      <c r="H562" s="9">
        <f>nasdaq_aapl_short_volume[[#This Row],[Off-Exchange]]/nasdaq_aapl_short_volume[[#This Row],[total_reported]]</f>
        <v>0.37035715292083982</v>
      </c>
      <c r="I562" s="8">
        <v>150213</v>
      </c>
      <c r="J562" t="s">
        <v>4032</v>
      </c>
      <c r="K562" t="s">
        <v>4033</v>
      </c>
      <c r="L562" t="s">
        <v>4034</v>
      </c>
      <c r="M562" t="s">
        <v>4035</v>
      </c>
      <c r="N562" s="8">
        <v>123508</v>
      </c>
      <c r="O562" s="8">
        <v>149911</v>
      </c>
      <c r="P562" s="8">
        <v>573411</v>
      </c>
      <c r="Q562" s="8">
        <v>2689210</v>
      </c>
      <c r="R562" s="8">
        <v>12110</v>
      </c>
      <c r="S562" s="8">
        <v>24154</v>
      </c>
      <c r="T562" s="8">
        <v>21597</v>
      </c>
    </row>
    <row r="563" spans="1:20">
      <c r="A563" s="1">
        <v>44918</v>
      </c>
      <c r="B563" s="8">
        <v>47321556</v>
      </c>
      <c r="C563" s="8">
        <v>26904336</v>
      </c>
      <c r="D563" s="8">
        <v>20417220</v>
      </c>
      <c r="E563" s="9">
        <f>nasdaq_aapl_short_volume[[#This Row],[total_short]]/nasdaq_aapl_short_volume[[#This Row],[total_reported]]</f>
        <v>0.5685429278783648</v>
      </c>
      <c r="F563" s="9">
        <f>nasdaq_aapl_short_volume[[#This Row],[total_long]]/nasdaq_aapl_short_volume[[#This Row],[total_reported]]</f>
        <v>0.4314570721216352</v>
      </c>
      <c r="G563" s="8">
        <v>18755789</v>
      </c>
      <c r="H563" s="9">
        <f>nasdaq_aapl_short_volume[[#This Row],[Off-Exchange]]/nasdaq_aapl_short_volume[[#This Row],[total_reported]]</f>
        <v>0.39634768138224363</v>
      </c>
      <c r="I563" s="8">
        <v>114798</v>
      </c>
      <c r="J563" t="s">
        <v>4036</v>
      </c>
      <c r="K563" t="s">
        <v>4037</v>
      </c>
      <c r="L563" t="s">
        <v>4038</v>
      </c>
      <c r="M563" t="s">
        <v>4039</v>
      </c>
      <c r="N563" s="8">
        <v>14394</v>
      </c>
      <c r="O563" s="8">
        <v>224005</v>
      </c>
      <c r="P563" s="8">
        <v>589595</v>
      </c>
      <c r="Q563" s="8">
        <v>2501440</v>
      </c>
      <c r="R563" s="8">
        <v>11097</v>
      </c>
      <c r="S563" s="8">
        <v>9793</v>
      </c>
      <c r="T563" s="8">
        <v>38088</v>
      </c>
    </row>
    <row r="564" spans="1:20">
      <c r="A564" s="1">
        <v>44917</v>
      </c>
      <c r="B564" s="8">
        <v>52575996</v>
      </c>
      <c r="C564" s="8">
        <v>28196624</v>
      </c>
      <c r="D564" s="8">
        <v>24379372</v>
      </c>
      <c r="E564" s="9">
        <f>nasdaq_aapl_short_volume[[#This Row],[total_short]]/nasdaq_aapl_short_volume[[#This Row],[total_reported]]</f>
        <v>0.53630223191587278</v>
      </c>
      <c r="F564" s="9">
        <f>nasdaq_aapl_short_volume[[#This Row],[total_long]]/nasdaq_aapl_short_volume[[#This Row],[total_reported]]</f>
        <v>0.46369776808412722</v>
      </c>
      <c r="G564" s="8">
        <v>16948159</v>
      </c>
      <c r="H564" s="9">
        <f>nasdaq_aapl_short_volume[[#This Row],[Off-Exchange]]/nasdaq_aapl_short_volume[[#This Row],[total_reported]]</f>
        <v>0.32235545285723166</v>
      </c>
      <c r="I564" s="8">
        <v>124124</v>
      </c>
      <c r="J564" t="s">
        <v>4040</v>
      </c>
      <c r="K564" t="s">
        <v>4041</v>
      </c>
      <c r="L564" t="s">
        <v>4042</v>
      </c>
      <c r="M564" t="s">
        <v>4043</v>
      </c>
      <c r="N564" s="8">
        <v>245296</v>
      </c>
      <c r="O564" s="8">
        <v>241543</v>
      </c>
      <c r="P564" s="8">
        <v>789612</v>
      </c>
      <c r="Q564" s="8">
        <v>2992828</v>
      </c>
      <c r="R564" s="8">
        <v>23345</v>
      </c>
      <c r="S564" s="8">
        <v>58736</v>
      </c>
      <c r="T564" s="8">
        <v>42554</v>
      </c>
    </row>
    <row r="565" spans="1:20">
      <c r="A565" s="1">
        <v>44916</v>
      </c>
      <c r="B565" s="8">
        <v>57058355</v>
      </c>
      <c r="C565" s="8">
        <v>34552791</v>
      </c>
      <c r="D565" s="8">
        <v>22505564</v>
      </c>
      <c r="E565" s="9">
        <f>nasdaq_aapl_short_volume[[#This Row],[total_short]]/nasdaq_aapl_short_volume[[#This Row],[total_reported]]</f>
        <v>0.60556935088647401</v>
      </c>
      <c r="F565" s="9">
        <f>nasdaq_aapl_short_volume[[#This Row],[total_long]]/nasdaq_aapl_short_volume[[#This Row],[total_reported]]</f>
        <v>0.39443064911352599</v>
      </c>
      <c r="G565" s="8">
        <v>25507935</v>
      </c>
      <c r="H565" s="9">
        <f>nasdaq_aapl_short_volume[[#This Row],[Off-Exchange]]/nasdaq_aapl_short_volume[[#This Row],[total_reported]]</f>
        <v>0.44704995438441925</v>
      </c>
      <c r="I565" s="8">
        <v>158062</v>
      </c>
      <c r="J565" t="s">
        <v>4044</v>
      </c>
      <c r="K565" t="s">
        <v>4045</v>
      </c>
      <c r="L565" t="s">
        <v>4046</v>
      </c>
      <c r="M565" t="s">
        <v>4047</v>
      </c>
      <c r="N565" s="8">
        <v>50899</v>
      </c>
      <c r="O565" s="8">
        <v>220243</v>
      </c>
      <c r="P565" s="8">
        <v>687898</v>
      </c>
      <c r="Q565" s="8">
        <v>2452298</v>
      </c>
      <c r="R565" s="8">
        <v>16879</v>
      </c>
      <c r="S565" s="8">
        <v>33307</v>
      </c>
      <c r="T565" s="8">
        <v>31950</v>
      </c>
    </row>
    <row r="566" spans="1:20">
      <c r="A566" s="1">
        <v>44915</v>
      </c>
      <c r="B566" s="8">
        <v>53449464</v>
      </c>
      <c r="C566" s="8">
        <v>23365785</v>
      </c>
      <c r="D566" s="8">
        <v>30083679</v>
      </c>
      <c r="E566" s="9">
        <f>nasdaq_aapl_short_volume[[#This Row],[total_short]]/nasdaq_aapl_short_volume[[#This Row],[total_reported]]</f>
        <v>0.43715658215019704</v>
      </c>
      <c r="F566" s="9">
        <f>nasdaq_aapl_short_volume[[#This Row],[total_long]]/nasdaq_aapl_short_volume[[#This Row],[total_reported]]</f>
        <v>0.56284341784980296</v>
      </c>
      <c r="G566" s="8">
        <v>15563904</v>
      </c>
      <c r="H566" s="9">
        <f>nasdaq_aapl_short_volume[[#This Row],[Off-Exchange]]/nasdaq_aapl_short_volume[[#This Row],[total_reported]]</f>
        <v>0.2911891501849298</v>
      </c>
      <c r="I566" s="8">
        <v>185056</v>
      </c>
      <c r="J566" t="s">
        <v>4048</v>
      </c>
      <c r="K566" t="s">
        <v>4049</v>
      </c>
      <c r="L566" t="s">
        <v>4050</v>
      </c>
      <c r="M566" t="s">
        <v>4051</v>
      </c>
      <c r="N566" s="8">
        <v>27598</v>
      </c>
      <c r="O566" s="8">
        <v>199946</v>
      </c>
      <c r="P566" s="8">
        <v>603383</v>
      </c>
      <c r="Q566" s="8">
        <v>2382727</v>
      </c>
      <c r="R566" s="8">
        <v>21332</v>
      </c>
      <c r="S566" s="8">
        <v>11432</v>
      </c>
      <c r="T566" s="8">
        <v>32068</v>
      </c>
    </row>
    <row r="567" spans="1:20">
      <c r="A567" s="1">
        <v>44914</v>
      </c>
      <c r="B567" s="8">
        <v>50886634</v>
      </c>
      <c r="C567" s="8">
        <v>24078216</v>
      </c>
      <c r="D567" s="8">
        <v>26808418</v>
      </c>
      <c r="E567" s="9">
        <f>nasdaq_aapl_short_volume[[#This Row],[total_short]]/nasdaq_aapl_short_volume[[#This Row],[total_reported]]</f>
        <v>0.47317368250373959</v>
      </c>
      <c r="F567" s="9">
        <f>nasdaq_aapl_short_volume[[#This Row],[total_long]]/nasdaq_aapl_short_volume[[#This Row],[total_reported]]</f>
        <v>0.52682631749626041</v>
      </c>
      <c r="G567" s="8">
        <v>16043344</v>
      </c>
      <c r="H567" s="9">
        <f>nasdaq_aapl_short_volume[[#This Row],[Off-Exchange]]/nasdaq_aapl_short_volume[[#This Row],[total_reported]]</f>
        <v>0.31527618824227988</v>
      </c>
      <c r="I567" s="8">
        <v>154464</v>
      </c>
      <c r="J567" t="s">
        <v>4052</v>
      </c>
      <c r="K567" t="s">
        <v>4053</v>
      </c>
      <c r="L567" t="s">
        <v>4054</v>
      </c>
      <c r="M567" t="s">
        <v>4055</v>
      </c>
      <c r="N567" s="8">
        <v>43519</v>
      </c>
      <c r="O567" s="8">
        <v>106647</v>
      </c>
      <c r="P567" s="8">
        <v>692047</v>
      </c>
      <c r="Q567" s="8">
        <v>2158816</v>
      </c>
      <c r="R567" s="8">
        <v>25373</v>
      </c>
      <c r="S567" s="8">
        <v>28617</v>
      </c>
      <c r="T567" s="8">
        <v>29935</v>
      </c>
    </row>
    <row r="568" spans="1:20">
      <c r="A568" s="1">
        <v>44911</v>
      </c>
      <c r="B568" s="8">
        <v>59186517</v>
      </c>
      <c r="C568" s="8">
        <v>38163396</v>
      </c>
      <c r="D568" s="8">
        <v>21023121</v>
      </c>
      <c r="E568" s="9">
        <f>nasdaq_aapl_short_volume[[#This Row],[total_short]]/nasdaq_aapl_short_volume[[#This Row],[total_reported]]</f>
        <v>0.64479881456785171</v>
      </c>
      <c r="F568" s="9">
        <f>nasdaq_aapl_short_volume[[#This Row],[total_long]]/nasdaq_aapl_short_volume[[#This Row],[total_reported]]</f>
        <v>0.35520118543214835</v>
      </c>
      <c r="G568" s="8">
        <v>24128492</v>
      </c>
      <c r="H568" s="9">
        <f>nasdaq_aapl_short_volume[[#This Row],[Off-Exchange]]/nasdaq_aapl_short_volume[[#This Row],[total_reported]]</f>
        <v>0.40766872630805423</v>
      </c>
      <c r="I568" s="8">
        <v>184243</v>
      </c>
      <c r="J568" t="s">
        <v>4056</v>
      </c>
      <c r="K568" t="s">
        <v>4057</v>
      </c>
      <c r="L568" t="s">
        <v>4058</v>
      </c>
      <c r="M568" t="s">
        <v>4059</v>
      </c>
      <c r="N568" s="8">
        <v>288206</v>
      </c>
      <c r="O568" s="8">
        <v>333843</v>
      </c>
      <c r="P568" s="8">
        <v>882043</v>
      </c>
      <c r="Q568" s="8">
        <v>4685070</v>
      </c>
      <c r="R568" s="8">
        <v>89298</v>
      </c>
      <c r="S568" s="8">
        <v>132816</v>
      </c>
      <c r="T568" s="8">
        <v>40992</v>
      </c>
    </row>
    <row r="569" spans="1:20">
      <c r="A569" s="1">
        <v>44910</v>
      </c>
      <c r="B569" s="8">
        <v>62092998</v>
      </c>
      <c r="C569" s="8">
        <v>40897519</v>
      </c>
      <c r="D569" s="8">
        <v>21195479</v>
      </c>
      <c r="E569" s="9">
        <f>nasdaq_aapl_short_volume[[#This Row],[total_short]]/nasdaq_aapl_short_volume[[#This Row],[total_reported]]</f>
        <v>0.65864945029711719</v>
      </c>
      <c r="F569" s="9">
        <f>nasdaq_aapl_short_volume[[#This Row],[total_long]]/nasdaq_aapl_short_volume[[#This Row],[total_reported]]</f>
        <v>0.34135054970288276</v>
      </c>
      <c r="G569" s="8">
        <v>24067544</v>
      </c>
      <c r="H569" s="9">
        <f>nasdaq_aapl_short_volume[[#This Row],[Off-Exchange]]/nasdaq_aapl_short_volume[[#This Row],[total_reported]]</f>
        <v>0.38760479885348748</v>
      </c>
      <c r="I569" s="8">
        <v>177204</v>
      </c>
      <c r="J569" t="s">
        <v>4060</v>
      </c>
      <c r="K569" t="s">
        <v>4061</v>
      </c>
      <c r="L569" t="s">
        <v>4062</v>
      </c>
      <c r="M569" t="s">
        <v>4063</v>
      </c>
      <c r="N569" s="8">
        <v>489515</v>
      </c>
      <c r="O569" s="8">
        <v>242811</v>
      </c>
      <c r="P569" s="8">
        <v>1501627</v>
      </c>
      <c r="Q569" s="8">
        <v>4885763</v>
      </c>
      <c r="R569" s="8">
        <v>124404</v>
      </c>
      <c r="S569" s="8">
        <v>101647</v>
      </c>
      <c r="T569" s="8">
        <v>39039</v>
      </c>
    </row>
    <row r="570" spans="1:20">
      <c r="A570" s="1">
        <v>44909</v>
      </c>
      <c r="B570" s="8">
        <v>53485707</v>
      </c>
      <c r="C570" s="8">
        <v>31664844</v>
      </c>
      <c r="D570" s="8">
        <v>21820863</v>
      </c>
      <c r="E570" s="9">
        <f>nasdaq_aapl_short_volume[[#This Row],[total_short]]/nasdaq_aapl_short_volume[[#This Row],[total_reported]]</f>
        <v>0.59202440756742736</v>
      </c>
      <c r="F570" s="9">
        <f>nasdaq_aapl_short_volume[[#This Row],[total_long]]/nasdaq_aapl_short_volume[[#This Row],[total_reported]]</f>
        <v>0.4079755924325727</v>
      </c>
      <c r="G570" s="8">
        <v>20070256</v>
      </c>
      <c r="H570" s="9">
        <f>nasdaq_aapl_short_volume[[#This Row],[Off-Exchange]]/nasdaq_aapl_short_volume[[#This Row],[total_reported]]</f>
        <v>0.37524522205530536</v>
      </c>
      <c r="I570" s="8">
        <v>166161</v>
      </c>
      <c r="J570" t="s">
        <v>4064</v>
      </c>
      <c r="K570" t="s">
        <v>4065</v>
      </c>
      <c r="L570" t="s">
        <v>4066</v>
      </c>
      <c r="M570" t="s">
        <v>4067</v>
      </c>
      <c r="N570" s="8">
        <v>41608</v>
      </c>
      <c r="O570" s="8">
        <v>588239</v>
      </c>
      <c r="P570" s="8">
        <v>896905</v>
      </c>
      <c r="Q570" s="8">
        <v>2523062</v>
      </c>
      <c r="R570" s="8">
        <v>39273</v>
      </c>
      <c r="S570" s="8">
        <v>48177</v>
      </c>
      <c r="T570" s="8">
        <v>152049</v>
      </c>
    </row>
    <row r="571" spans="1:20">
      <c r="A571" s="1">
        <v>44908</v>
      </c>
      <c r="B571" s="8">
        <v>59573836</v>
      </c>
      <c r="C571" s="8">
        <v>23029229</v>
      </c>
      <c r="D571" s="8">
        <v>36544607</v>
      </c>
      <c r="E571" s="9">
        <f>nasdaq_aapl_short_volume[[#This Row],[total_short]]/nasdaq_aapl_short_volume[[#This Row],[total_reported]]</f>
        <v>0.38656615968123992</v>
      </c>
      <c r="F571" s="9">
        <f>nasdaq_aapl_short_volume[[#This Row],[total_long]]/nasdaq_aapl_short_volume[[#This Row],[total_reported]]</f>
        <v>0.61343384031876003</v>
      </c>
      <c r="G571" s="8">
        <v>14324420</v>
      </c>
      <c r="H571" s="9">
        <f>nasdaq_aapl_short_volume[[#This Row],[Off-Exchange]]/nasdaq_aapl_short_volume[[#This Row],[total_reported]]</f>
        <v>0.24044817258368253</v>
      </c>
      <c r="I571" s="8">
        <v>120349</v>
      </c>
      <c r="J571" t="s">
        <v>4068</v>
      </c>
      <c r="K571" t="s">
        <v>4069</v>
      </c>
      <c r="L571" t="s">
        <v>4070</v>
      </c>
      <c r="M571" t="s">
        <v>4071</v>
      </c>
      <c r="N571" s="8">
        <v>21172</v>
      </c>
      <c r="O571" s="8">
        <v>227384</v>
      </c>
      <c r="P571" s="8">
        <v>823625</v>
      </c>
      <c r="Q571" s="8">
        <v>2155078</v>
      </c>
      <c r="R571" s="8">
        <v>34451</v>
      </c>
      <c r="S571" s="8">
        <v>35289</v>
      </c>
      <c r="T571" s="8">
        <v>87419</v>
      </c>
    </row>
    <row r="572" spans="1:20">
      <c r="A572" s="1">
        <v>44907</v>
      </c>
      <c r="B572" s="8">
        <v>45579026</v>
      </c>
      <c r="C572" s="8">
        <v>20591914</v>
      </c>
      <c r="D572" s="8">
        <v>24987112</v>
      </c>
      <c r="E572" s="9">
        <f>nasdaq_aapl_short_volume[[#This Row],[total_short]]/nasdaq_aapl_short_volume[[#This Row],[total_reported]]</f>
        <v>0.4517848626251908</v>
      </c>
      <c r="F572" s="9">
        <f>nasdaq_aapl_short_volume[[#This Row],[total_long]]/nasdaq_aapl_short_volume[[#This Row],[total_reported]]</f>
        <v>0.5482151373748092</v>
      </c>
      <c r="G572" s="8">
        <v>15995117</v>
      </c>
      <c r="H572" s="9">
        <f>nasdaq_aapl_short_volume[[#This Row],[Off-Exchange]]/nasdaq_aapl_short_volume[[#This Row],[total_reported]]</f>
        <v>0.35093152275785799</v>
      </c>
      <c r="I572" s="8">
        <v>131283</v>
      </c>
      <c r="J572" t="s">
        <v>4072</v>
      </c>
      <c r="K572" t="s">
        <v>4073</v>
      </c>
      <c r="L572" t="s">
        <v>4074</v>
      </c>
      <c r="M572" t="s">
        <v>4075</v>
      </c>
      <c r="N572" s="8">
        <v>27381</v>
      </c>
      <c r="O572" s="8">
        <v>98537</v>
      </c>
      <c r="P572" s="8">
        <v>455760</v>
      </c>
      <c r="Q572" s="8">
        <v>1215481</v>
      </c>
      <c r="R572" s="8">
        <v>55528</v>
      </c>
      <c r="S572" s="8">
        <v>42672</v>
      </c>
      <c r="T572" s="8">
        <v>12802</v>
      </c>
    </row>
    <row r="573" spans="1:20">
      <c r="A573" s="1">
        <v>44904</v>
      </c>
      <c r="B573" s="8">
        <v>46171963</v>
      </c>
      <c r="C573" s="8">
        <v>22661207</v>
      </c>
      <c r="D573" s="8">
        <v>23510756</v>
      </c>
      <c r="E573" s="9">
        <f>nasdaq_aapl_short_volume[[#This Row],[total_short]]/nasdaq_aapl_short_volume[[#This Row],[total_reported]]</f>
        <v>0.49080016372706525</v>
      </c>
      <c r="F573" s="9">
        <f>nasdaq_aapl_short_volume[[#This Row],[total_long]]/nasdaq_aapl_short_volume[[#This Row],[total_reported]]</f>
        <v>0.50919983627293475</v>
      </c>
      <c r="G573" s="8">
        <v>15799621</v>
      </c>
      <c r="H573" s="9">
        <f>nasdaq_aapl_short_volume[[#This Row],[Off-Exchange]]/nasdaq_aapl_short_volume[[#This Row],[total_reported]]</f>
        <v>0.3421908009412552</v>
      </c>
      <c r="I573" s="8">
        <v>133597</v>
      </c>
      <c r="J573" t="s">
        <v>4076</v>
      </c>
      <c r="K573" t="s">
        <v>4077</v>
      </c>
      <c r="L573" t="s">
        <v>4078</v>
      </c>
      <c r="M573" t="s">
        <v>4079</v>
      </c>
      <c r="N573" s="8">
        <v>168796</v>
      </c>
      <c r="O573" s="8">
        <v>171263</v>
      </c>
      <c r="P573" s="8">
        <v>576648</v>
      </c>
      <c r="Q573" s="8">
        <v>1932622</v>
      </c>
      <c r="R573" s="8">
        <v>38875</v>
      </c>
      <c r="S573" s="8">
        <v>50260</v>
      </c>
      <c r="T573" s="8">
        <v>66125</v>
      </c>
    </row>
    <row r="574" spans="1:20">
      <c r="A574" s="1">
        <v>44903</v>
      </c>
      <c r="B574" s="8">
        <v>41336032</v>
      </c>
      <c r="C574" s="8">
        <v>18334398</v>
      </c>
      <c r="D574" s="8">
        <v>23001634</v>
      </c>
      <c r="E574" s="9">
        <f>nasdaq_aapl_short_volume[[#This Row],[total_short]]/nasdaq_aapl_short_volume[[#This Row],[total_reported]]</f>
        <v>0.44354518595302034</v>
      </c>
      <c r="F574" s="9">
        <f>nasdaq_aapl_short_volume[[#This Row],[total_long]]/nasdaq_aapl_short_volume[[#This Row],[total_reported]]</f>
        <v>0.55645481404697961</v>
      </c>
      <c r="G574" s="8">
        <v>13631970</v>
      </c>
      <c r="H574" s="9">
        <f>nasdaq_aapl_short_volume[[#This Row],[Off-Exchange]]/nasdaq_aapl_short_volume[[#This Row],[total_reported]]</f>
        <v>0.32978419409003745</v>
      </c>
      <c r="I574" s="8">
        <v>160707</v>
      </c>
      <c r="J574" t="s">
        <v>4080</v>
      </c>
      <c r="K574" t="s">
        <v>4081</v>
      </c>
      <c r="L574" t="s">
        <v>4082</v>
      </c>
      <c r="M574" t="s">
        <v>4083</v>
      </c>
      <c r="N574" s="8">
        <v>12082</v>
      </c>
      <c r="O574" s="8">
        <v>83347</v>
      </c>
      <c r="P574" s="8">
        <v>328427</v>
      </c>
      <c r="Q574" s="8">
        <v>1174799</v>
      </c>
      <c r="R574" s="8">
        <v>13438</v>
      </c>
      <c r="S574" s="8">
        <v>11516</v>
      </c>
      <c r="T574" s="8">
        <v>22669</v>
      </c>
    </row>
    <row r="575" spans="1:20">
      <c r="A575" s="1">
        <v>44902</v>
      </c>
      <c r="B575" s="8">
        <v>45947409</v>
      </c>
      <c r="C575" s="8">
        <v>20847039</v>
      </c>
      <c r="D575" s="8">
        <v>25100370</v>
      </c>
      <c r="E575" s="9">
        <f>nasdaq_aapl_short_volume[[#This Row],[total_short]]/nasdaq_aapl_short_volume[[#This Row],[total_reported]]</f>
        <v>0.45371522472572939</v>
      </c>
      <c r="F575" s="9">
        <f>nasdaq_aapl_short_volume[[#This Row],[total_long]]/nasdaq_aapl_short_volume[[#This Row],[total_reported]]</f>
        <v>0.54628477527427066</v>
      </c>
      <c r="G575" s="8">
        <v>13959363</v>
      </c>
      <c r="H575" s="9">
        <f>nasdaq_aapl_short_volume[[#This Row],[Off-Exchange]]/nasdaq_aapl_short_volume[[#This Row],[total_reported]]</f>
        <v>0.30381175574013325</v>
      </c>
      <c r="I575" s="8">
        <v>160308</v>
      </c>
      <c r="J575" t="s">
        <v>4084</v>
      </c>
      <c r="K575" t="s">
        <v>4085</v>
      </c>
      <c r="L575" t="s">
        <v>4086</v>
      </c>
      <c r="M575" t="s">
        <v>4087</v>
      </c>
      <c r="N575" s="8">
        <v>117100</v>
      </c>
      <c r="O575" s="8">
        <v>132894</v>
      </c>
      <c r="P575" s="8">
        <v>510285</v>
      </c>
      <c r="Q575" s="8">
        <v>1540785</v>
      </c>
      <c r="R575" s="8">
        <v>54754</v>
      </c>
      <c r="S575" s="8">
        <v>123300</v>
      </c>
      <c r="T575" s="8">
        <v>37731</v>
      </c>
    </row>
    <row r="576" spans="1:20">
      <c r="A576" s="1">
        <v>44901</v>
      </c>
      <c r="B576" s="8">
        <v>42609093</v>
      </c>
      <c r="C576" s="8">
        <v>18171030</v>
      </c>
      <c r="D576" s="8">
        <v>24438063</v>
      </c>
      <c r="E576" s="9">
        <f>nasdaq_aapl_short_volume[[#This Row],[total_short]]/nasdaq_aapl_short_volume[[#This Row],[total_reported]]</f>
        <v>0.42645897203209654</v>
      </c>
      <c r="F576" s="9">
        <f>nasdaq_aapl_short_volume[[#This Row],[total_long]]/nasdaq_aapl_short_volume[[#This Row],[total_reported]]</f>
        <v>0.57354102796790352</v>
      </c>
      <c r="G576" s="8">
        <v>11500235</v>
      </c>
      <c r="H576" s="9">
        <f>nasdaq_aapl_short_volume[[#This Row],[Off-Exchange]]/nasdaq_aapl_short_volume[[#This Row],[total_reported]]</f>
        <v>0.2699009575256624</v>
      </c>
      <c r="I576" s="8">
        <v>134367</v>
      </c>
      <c r="J576" t="s">
        <v>4088</v>
      </c>
      <c r="K576" t="s">
        <v>4089</v>
      </c>
      <c r="L576" t="s">
        <v>4090</v>
      </c>
      <c r="M576" t="s">
        <v>4091</v>
      </c>
      <c r="N576" s="8">
        <v>45999</v>
      </c>
      <c r="O576" s="8">
        <v>139704</v>
      </c>
      <c r="P576" s="8">
        <v>643835</v>
      </c>
      <c r="Q576" s="8">
        <v>1720113</v>
      </c>
      <c r="R576" s="8">
        <v>18928</v>
      </c>
      <c r="S576" s="8">
        <v>46030</v>
      </c>
      <c r="T576" s="8">
        <v>11981</v>
      </c>
    </row>
    <row r="577" spans="1:20">
      <c r="A577" s="1">
        <v>44900</v>
      </c>
      <c r="B577" s="8">
        <v>46161288</v>
      </c>
      <c r="C577" s="8">
        <v>18360605</v>
      </c>
      <c r="D577" s="8">
        <v>27800683</v>
      </c>
      <c r="E577" s="9">
        <f>nasdaq_aapl_short_volume[[#This Row],[total_short]]/nasdaq_aapl_short_volume[[#This Row],[total_reported]]</f>
        <v>0.39774897528855779</v>
      </c>
      <c r="F577" s="9">
        <f>nasdaq_aapl_short_volume[[#This Row],[total_long]]/nasdaq_aapl_short_volume[[#This Row],[total_reported]]</f>
        <v>0.60225102471144221</v>
      </c>
      <c r="G577" s="8">
        <v>11646611</v>
      </c>
      <c r="H577" s="9">
        <f>nasdaq_aapl_short_volume[[#This Row],[Off-Exchange]]/nasdaq_aapl_short_volume[[#This Row],[total_reported]]</f>
        <v>0.25230255706903154</v>
      </c>
      <c r="I577" s="8">
        <v>177694</v>
      </c>
      <c r="J577" t="s">
        <v>4092</v>
      </c>
      <c r="K577" t="s">
        <v>4093</v>
      </c>
      <c r="L577" t="s">
        <v>4094</v>
      </c>
      <c r="M577" t="s">
        <v>1816</v>
      </c>
      <c r="N577" s="8">
        <v>51556</v>
      </c>
      <c r="O577" s="8">
        <v>203954</v>
      </c>
      <c r="P577" s="8">
        <v>476546</v>
      </c>
      <c r="Q577" s="8">
        <v>2120401</v>
      </c>
      <c r="R577" s="8">
        <v>15969</v>
      </c>
      <c r="S577" s="8">
        <v>32097</v>
      </c>
      <c r="T577" s="8">
        <v>12619</v>
      </c>
    </row>
    <row r="578" spans="1:20">
      <c r="A578" s="1">
        <v>44897</v>
      </c>
      <c r="B578" s="8">
        <v>40448063</v>
      </c>
      <c r="C578" s="8">
        <v>23865178</v>
      </c>
      <c r="D578" s="8">
        <v>16582885</v>
      </c>
      <c r="E578" s="9">
        <f>nasdaq_aapl_short_volume[[#This Row],[total_short]]/nasdaq_aapl_short_volume[[#This Row],[total_reported]]</f>
        <v>0.59002029343160389</v>
      </c>
      <c r="F578" s="9">
        <f>nasdaq_aapl_short_volume[[#This Row],[total_long]]/nasdaq_aapl_short_volume[[#This Row],[total_reported]]</f>
        <v>0.40997970656839611</v>
      </c>
      <c r="G578" s="8">
        <v>15768643</v>
      </c>
      <c r="H578" s="9">
        <f>nasdaq_aapl_short_volume[[#This Row],[Off-Exchange]]/nasdaq_aapl_short_volume[[#This Row],[total_reported]]</f>
        <v>0.38984915050196595</v>
      </c>
      <c r="I578" s="8">
        <v>100094</v>
      </c>
      <c r="J578" t="s">
        <v>4095</v>
      </c>
      <c r="K578" t="s">
        <v>4096</v>
      </c>
      <c r="L578" t="s">
        <v>4097</v>
      </c>
      <c r="M578" t="s">
        <v>4098</v>
      </c>
      <c r="N578" s="8">
        <v>40530</v>
      </c>
      <c r="O578" s="8">
        <v>104025</v>
      </c>
      <c r="P578" s="8">
        <v>867545</v>
      </c>
      <c r="Q578" s="8">
        <v>1952301</v>
      </c>
      <c r="R578" s="8">
        <v>21432</v>
      </c>
      <c r="S578" s="8">
        <v>32269</v>
      </c>
      <c r="T578" s="8">
        <v>12480</v>
      </c>
    </row>
    <row r="579" spans="1:20">
      <c r="A579" s="1">
        <v>44896</v>
      </c>
      <c r="B579" s="8">
        <v>48605937</v>
      </c>
      <c r="C579" s="8">
        <v>24771917</v>
      </c>
      <c r="D579" s="8">
        <v>23834020</v>
      </c>
      <c r="E579" s="9">
        <f>nasdaq_aapl_short_volume[[#This Row],[total_short]]/nasdaq_aapl_short_volume[[#This Row],[total_reported]]</f>
        <v>0.50964796749006192</v>
      </c>
      <c r="F579" s="9">
        <f>nasdaq_aapl_short_volume[[#This Row],[total_long]]/nasdaq_aapl_short_volume[[#This Row],[total_reported]]</f>
        <v>0.49035203250993803</v>
      </c>
      <c r="G579" s="8">
        <v>17259205</v>
      </c>
      <c r="H579" s="9">
        <f>nasdaq_aapl_short_volume[[#This Row],[Off-Exchange]]/nasdaq_aapl_short_volume[[#This Row],[total_reported]]</f>
        <v>0.35508429762397131</v>
      </c>
      <c r="I579" s="8">
        <v>124249</v>
      </c>
      <c r="J579" t="s">
        <v>4099</v>
      </c>
      <c r="K579" t="s">
        <v>4100</v>
      </c>
      <c r="L579" t="s">
        <v>4101</v>
      </c>
      <c r="M579" t="s">
        <v>4102</v>
      </c>
      <c r="N579" s="8">
        <v>63358</v>
      </c>
      <c r="O579" s="8">
        <v>115631</v>
      </c>
      <c r="P579" s="8">
        <v>623490</v>
      </c>
      <c r="Q579" s="8">
        <v>1854069</v>
      </c>
      <c r="R579" s="8">
        <v>26304</v>
      </c>
      <c r="S579" s="8">
        <v>59196</v>
      </c>
      <c r="T579" s="8">
        <v>18547</v>
      </c>
    </row>
    <row r="580" spans="1:20">
      <c r="A580" s="1">
        <v>44895</v>
      </c>
      <c r="B580" s="8">
        <v>59621704</v>
      </c>
      <c r="C580" s="8">
        <v>28687268</v>
      </c>
      <c r="D580" s="8">
        <v>30934436</v>
      </c>
      <c r="E580" s="9">
        <f>nasdaq_aapl_short_volume[[#This Row],[total_short]]/nasdaq_aapl_short_volume[[#This Row],[total_reported]]</f>
        <v>0.48115478215785312</v>
      </c>
      <c r="F580" s="9">
        <f>nasdaq_aapl_short_volume[[#This Row],[total_long]]/nasdaq_aapl_short_volume[[#This Row],[total_reported]]</f>
        <v>0.51884521784214688</v>
      </c>
      <c r="G580" s="8">
        <v>19700962</v>
      </c>
      <c r="H580" s="9">
        <f>nasdaq_aapl_short_volume[[#This Row],[Off-Exchange]]/nasdaq_aapl_short_volume[[#This Row],[total_reported]]</f>
        <v>0.33043272295605641</v>
      </c>
      <c r="I580" s="8">
        <v>126325</v>
      </c>
      <c r="J580" t="s">
        <v>4103</v>
      </c>
      <c r="K580" t="s">
        <v>4104</v>
      </c>
      <c r="L580" t="s">
        <v>4105</v>
      </c>
      <c r="M580" t="s">
        <v>4106</v>
      </c>
      <c r="N580" s="8">
        <v>174516</v>
      </c>
      <c r="O580" s="8">
        <v>243447</v>
      </c>
      <c r="P580" s="8">
        <v>611282</v>
      </c>
      <c r="Q580" s="8">
        <v>1827526</v>
      </c>
      <c r="R580" s="8">
        <v>55734</v>
      </c>
      <c r="S580" s="8">
        <v>91526</v>
      </c>
      <c r="T580" s="8">
        <v>49788</v>
      </c>
    </row>
    <row r="581" spans="1:20">
      <c r="A581" s="1">
        <v>44894</v>
      </c>
      <c r="B581" s="8">
        <v>60297535</v>
      </c>
      <c r="C581" s="8">
        <v>28532796</v>
      </c>
      <c r="D581" s="8">
        <v>31764739</v>
      </c>
      <c r="E581" s="9">
        <f>nasdaq_aapl_short_volume[[#This Row],[total_short]]/nasdaq_aapl_short_volume[[#This Row],[total_reported]]</f>
        <v>0.47320004043283032</v>
      </c>
      <c r="F581" s="9">
        <f>nasdaq_aapl_short_volume[[#This Row],[total_long]]/nasdaq_aapl_short_volume[[#This Row],[total_reported]]</f>
        <v>0.52679995956716974</v>
      </c>
      <c r="G581" s="8">
        <v>18851411</v>
      </c>
      <c r="H581" s="9">
        <f>nasdaq_aapl_short_volume[[#This Row],[Off-Exchange]]/nasdaq_aapl_short_volume[[#This Row],[total_reported]]</f>
        <v>0.31263982847723376</v>
      </c>
      <c r="I581" s="8">
        <v>145746</v>
      </c>
      <c r="J581" t="s">
        <v>4107</v>
      </c>
      <c r="K581" t="s">
        <v>4108</v>
      </c>
      <c r="L581" t="s">
        <v>4109</v>
      </c>
      <c r="M581" t="s">
        <v>4110</v>
      </c>
      <c r="N581" s="8">
        <v>70426</v>
      </c>
      <c r="O581" s="8">
        <v>109692</v>
      </c>
      <c r="P581" s="8">
        <v>993573</v>
      </c>
      <c r="Q581" s="8">
        <v>2577565</v>
      </c>
      <c r="R581" s="8">
        <v>50382</v>
      </c>
      <c r="S581" s="8">
        <v>50589</v>
      </c>
      <c r="T581" s="8">
        <v>45126</v>
      </c>
    </row>
    <row r="582" spans="1:20">
      <c r="A582" s="1">
        <v>44893</v>
      </c>
      <c r="B582" s="8">
        <v>45803236</v>
      </c>
      <c r="C582" s="8">
        <v>23213404</v>
      </c>
      <c r="D582" s="8">
        <v>22589832</v>
      </c>
      <c r="E582" s="9">
        <f>nasdaq_aapl_short_volume[[#This Row],[total_short]]/nasdaq_aapl_short_volume[[#This Row],[total_reported]]</f>
        <v>0.5068070736312168</v>
      </c>
      <c r="F582" s="9">
        <f>nasdaq_aapl_short_volume[[#This Row],[total_long]]/nasdaq_aapl_short_volume[[#This Row],[total_reported]]</f>
        <v>0.4931929263687832</v>
      </c>
      <c r="G582" s="8">
        <v>14416810</v>
      </c>
      <c r="H582" s="9">
        <f>nasdaq_aapl_short_volume[[#This Row],[Off-Exchange]]/nasdaq_aapl_short_volume[[#This Row],[total_reported]]</f>
        <v>0.31475527187642377</v>
      </c>
      <c r="I582" s="8">
        <v>120033</v>
      </c>
      <c r="J582" t="s">
        <v>4111</v>
      </c>
      <c r="K582" t="s">
        <v>4112</v>
      </c>
      <c r="L582" t="s">
        <v>4113</v>
      </c>
      <c r="M582" t="s">
        <v>4114</v>
      </c>
      <c r="N582" s="8">
        <v>39256</v>
      </c>
      <c r="O582" s="8">
        <v>257496</v>
      </c>
      <c r="P582" s="8">
        <v>618810</v>
      </c>
      <c r="Q582" s="8">
        <v>2441008</v>
      </c>
      <c r="R582" s="8">
        <v>12978</v>
      </c>
      <c r="S582" s="8">
        <v>58356</v>
      </c>
      <c r="T582" s="8">
        <v>45061</v>
      </c>
    </row>
    <row r="583" spans="1:20">
      <c r="A583" s="1">
        <v>44890</v>
      </c>
      <c r="B583" s="8">
        <v>24811958</v>
      </c>
      <c r="C583" s="8">
        <v>15542993</v>
      </c>
      <c r="D583" s="8">
        <v>9268965</v>
      </c>
      <c r="E583" s="9">
        <f>nasdaq_aapl_short_volume[[#This Row],[total_short]]/nasdaq_aapl_short_volume[[#This Row],[total_reported]]</f>
        <v>0.62643153756749059</v>
      </c>
      <c r="F583" s="9">
        <f>nasdaq_aapl_short_volume[[#This Row],[total_long]]/nasdaq_aapl_short_volume[[#This Row],[total_reported]]</f>
        <v>0.37356846243250935</v>
      </c>
      <c r="G583" s="8">
        <v>10914569</v>
      </c>
      <c r="H583" s="9">
        <f>nasdaq_aapl_short_volume[[#This Row],[Off-Exchange]]/nasdaq_aapl_short_volume[[#This Row],[total_reported]]</f>
        <v>0.43989148296962294</v>
      </c>
      <c r="I583" s="8">
        <v>51622</v>
      </c>
      <c r="J583" t="s">
        <v>4115</v>
      </c>
      <c r="K583" t="s">
        <v>4116</v>
      </c>
      <c r="L583" t="s">
        <v>4117</v>
      </c>
      <c r="M583" t="s">
        <v>4118</v>
      </c>
      <c r="N583" s="8">
        <v>19447</v>
      </c>
      <c r="O583" s="8">
        <v>62614</v>
      </c>
      <c r="P583" s="8">
        <v>324692</v>
      </c>
      <c r="Q583" s="8">
        <v>1282707</v>
      </c>
      <c r="R583" s="8">
        <v>38161</v>
      </c>
      <c r="S583" s="8">
        <v>49142</v>
      </c>
      <c r="T583" s="8">
        <v>22144</v>
      </c>
    </row>
    <row r="584" spans="1:20">
      <c r="A584" s="1">
        <v>44888</v>
      </c>
      <c r="B584" s="8">
        <v>42501008</v>
      </c>
      <c r="C584" s="8">
        <v>25255760</v>
      </c>
      <c r="D584" s="8">
        <v>17245248</v>
      </c>
      <c r="E584" s="9">
        <f>nasdaq_aapl_short_volume[[#This Row],[total_short]]/nasdaq_aapl_short_volume[[#This Row],[total_reported]]</f>
        <v>0.59423908251776048</v>
      </c>
      <c r="F584" s="9">
        <f>nasdaq_aapl_short_volume[[#This Row],[total_long]]/nasdaq_aapl_short_volume[[#This Row],[total_reported]]</f>
        <v>0.40576091748223947</v>
      </c>
      <c r="G584" s="8">
        <v>17140439</v>
      </c>
      <c r="H584" s="9">
        <f>nasdaq_aapl_short_volume[[#This Row],[Off-Exchange]]/nasdaq_aapl_short_volume[[#This Row],[total_reported]]</f>
        <v>0.4032948818531551</v>
      </c>
      <c r="I584" s="8">
        <v>77054</v>
      </c>
      <c r="J584" t="s">
        <v>4119</v>
      </c>
      <c r="K584" t="s">
        <v>4120</v>
      </c>
      <c r="L584" t="s">
        <v>4121</v>
      </c>
      <c r="M584" t="s">
        <v>4122</v>
      </c>
      <c r="N584" s="8">
        <v>77299</v>
      </c>
      <c r="O584" s="8">
        <v>185463</v>
      </c>
      <c r="P584" s="8">
        <v>800918</v>
      </c>
      <c r="Q584" s="8">
        <v>2368199</v>
      </c>
      <c r="R584" s="8">
        <v>42030</v>
      </c>
      <c r="S584" s="8">
        <v>16057</v>
      </c>
      <c r="T584" s="8">
        <v>48354</v>
      </c>
    </row>
    <row r="585" spans="1:20">
      <c r="A585" s="1">
        <v>44887</v>
      </c>
      <c r="B585" s="8">
        <v>34664016</v>
      </c>
      <c r="C585" s="8">
        <v>20565765</v>
      </c>
      <c r="D585" s="8">
        <v>14098251</v>
      </c>
      <c r="E585" s="9">
        <f>nasdaq_aapl_short_volume[[#This Row],[total_short]]/nasdaq_aapl_short_volume[[#This Row],[total_reported]]</f>
        <v>0.59328858491180014</v>
      </c>
      <c r="F585" s="9">
        <f>nasdaq_aapl_short_volume[[#This Row],[total_long]]/nasdaq_aapl_short_volume[[#This Row],[total_reported]]</f>
        <v>0.4067114150881998</v>
      </c>
      <c r="G585" s="8">
        <v>13901168</v>
      </c>
      <c r="H585" s="9">
        <f>nasdaq_aapl_short_volume[[#This Row],[Off-Exchange]]/nasdaq_aapl_short_volume[[#This Row],[total_reported]]</f>
        <v>0.4010258938260356</v>
      </c>
      <c r="I585" s="8">
        <v>66200</v>
      </c>
      <c r="J585" t="s">
        <v>4123</v>
      </c>
      <c r="K585" t="s">
        <v>4124</v>
      </c>
      <c r="L585" t="s">
        <v>4125</v>
      </c>
      <c r="M585" t="s">
        <v>4126</v>
      </c>
      <c r="N585" s="8">
        <v>40518</v>
      </c>
      <c r="O585" s="8">
        <v>158178</v>
      </c>
      <c r="P585" s="8">
        <v>670021</v>
      </c>
      <c r="Q585" s="8">
        <v>1859338</v>
      </c>
      <c r="R585" s="8">
        <v>24276</v>
      </c>
      <c r="S585" s="8">
        <v>46805</v>
      </c>
      <c r="T585" s="8">
        <v>14616</v>
      </c>
    </row>
    <row r="586" spans="1:20">
      <c r="A586" s="1">
        <v>44886</v>
      </c>
      <c r="B586" s="8">
        <v>39871315</v>
      </c>
      <c r="C586" s="8">
        <v>21879618</v>
      </c>
      <c r="D586" s="8">
        <v>17991697</v>
      </c>
      <c r="E586" s="9">
        <f>nasdaq_aapl_short_volume[[#This Row],[total_short]]/nasdaq_aapl_short_volume[[#This Row],[total_reported]]</f>
        <v>0.54875586621610051</v>
      </c>
      <c r="F586" s="9">
        <f>nasdaq_aapl_short_volume[[#This Row],[total_long]]/nasdaq_aapl_short_volume[[#This Row],[total_reported]]</f>
        <v>0.45124413378389955</v>
      </c>
      <c r="G586" s="8">
        <v>15053944</v>
      </c>
      <c r="H586" s="9">
        <f>nasdaq_aapl_short_volume[[#This Row],[Off-Exchange]]/nasdaq_aapl_short_volume[[#This Row],[total_reported]]</f>
        <v>0.3775632682293022</v>
      </c>
      <c r="I586" s="8">
        <v>187582</v>
      </c>
      <c r="J586" t="s">
        <v>4127</v>
      </c>
      <c r="K586" t="s">
        <v>4128</v>
      </c>
      <c r="L586" t="s">
        <v>4129</v>
      </c>
      <c r="M586" t="s">
        <v>4130</v>
      </c>
      <c r="N586" s="8">
        <v>46679</v>
      </c>
      <c r="O586" s="8">
        <v>283255</v>
      </c>
      <c r="P586" s="8">
        <v>725523</v>
      </c>
      <c r="Q586" s="8">
        <v>1804594</v>
      </c>
      <c r="R586" s="8">
        <v>31048</v>
      </c>
      <c r="S586" s="8">
        <v>73360</v>
      </c>
      <c r="T586" s="8">
        <v>6562</v>
      </c>
    </row>
    <row r="587" spans="1:20">
      <c r="A587" s="1">
        <v>44883</v>
      </c>
      <c r="B587" s="8">
        <v>49380527</v>
      </c>
      <c r="C587" s="8">
        <v>28462591</v>
      </c>
      <c r="D587" s="8">
        <v>20917936</v>
      </c>
      <c r="E587" s="9">
        <f>nasdaq_aapl_short_volume[[#This Row],[total_short]]/nasdaq_aapl_short_volume[[#This Row],[total_reported]]</f>
        <v>0.57639301824381095</v>
      </c>
      <c r="F587" s="9">
        <f>nasdaq_aapl_short_volume[[#This Row],[total_long]]/nasdaq_aapl_short_volume[[#This Row],[total_reported]]</f>
        <v>0.42360698175618905</v>
      </c>
      <c r="G587" s="8">
        <v>19848963</v>
      </c>
      <c r="H587" s="9">
        <f>nasdaq_aapl_short_volume[[#This Row],[Off-Exchange]]/nasdaq_aapl_short_volume[[#This Row],[total_reported]]</f>
        <v>0.40195931890317815</v>
      </c>
      <c r="I587" s="8">
        <v>113989</v>
      </c>
      <c r="J587" t="s">
        <v>4131</v>
      </c>
      <c r="K587" t="s">
        <v>4132</v>
      </c>
      <c r="L587" t="s">
        <v>4133</v>
      </c>
      <c r="M587" t="s">
        <v>4134</v>
      </c>
      <c r="N587" s="8">
        <v>192147</v>
      </c>
      <c r="O587" s="8">
        <v>299282</v>
      </c>
      <c r="P587" s="8">
        <v>487833</v>
      </c>
      <c r="Q587" s="8">
        <v>2185802</v>
      </c>
      <c r="R587" s="8">
        <v>72810</v>
      </c>
      <c r="S587" s="8">
        <v>66201</v>
      </c>
      <c r="T587" s="8">
        <v>27454</v>
      </c>
    </row>
    <row r="588" spans="1:20">
      <c r="A588" s="1">
        <v>44882</v>
      </c>
      <c r="B588" s="8">
        <v>51337077</v>
      </c>
      <c r="C588" s="8">
        <v>29509918</v>
      </c>
      <c r="D588" s="8">
        <v>21827159</v>
      </c>
      <c r="E588" s="9">
        <f>nasdaq_aapl_short_volume[[#This Row],[total_short]]/nasdaq_aapl_short_volume[[#This Row],[total_reported]]</f>
        <v>0.57482661118395972</v>
      </c>
      <c r="F588" s="9">
        <f>nasdaq_aapl_short_volume[[#This Row],[total_long]]/nasdaq_aapl_short_volume[[#This Row],[total_reported]]</f>
        <v>0.42517338881604033</v>
      </c>
      <c r="G588" s="8">
        <v>21177286</v>
      </c>
      <c r="H588" s="9">
        <f>nasdaq_aapl_short_volume[[#This Row],[Off-Exchange]]/nasdaq_aapl_short_volume[[#This Row],[total_reported]]</f>
        <v>0.41251444837811863</v>
      </c>
      <c r="I588" s="8">
        <v>227568</v>
      </c>
      <c r="J588" t="s">
        <v>4135</v>
      </c>
      <c r="K588" t="s">
        <v>4136</v>
      </c>
      <c r="L588" t="s">
        <v>4137</v>
      </c>
      <c r="M588" t="s">
        <v>4138</v>
      </c>
      <c r="N588" s="8">
        <v>74220</v>
      </c>
      <c r="O588" s="8">
        <v>206835</v>
      </c>
      <c r="P588" s="8">
        <v>525373</v>
      </c>
      <c r="Q588" s="8">
        <v>2464311</v>
      </c>
      <c r="R588" s="8">
        <v>127282</v>
      </c>
      <c r="S588" s="8">
        <v>65629</v>
      </c>
      <c r="T588" s="8">
        <v>40782</v>
      </c>
    </row>
    <row r="589" spans="1:20">
      <c r="A589" s="1">
        <v>44881</v>
      </c>
      <c r="B589" s="8">
        <v>43034270</v>
      </c>
      <c r="C589" s="8">
        <v>21535843</v>
      </c>
      <c r="D589" s="8">
        <v>21498427</v>
      </c>
      <c r="E589" s="9">
        <f>nasdaq_aapl_short_volume[[#This Row],[total_short]]/nasdaq_aapl_short_volume[[#This Row],[total_reported]]</f>
        <v>0.50043472330307914</v>
      </c>
      <c r="F589" s="9">
        <f>nasdaq_aapl_short_volume[[#This Row],[total_long]]/nasdaq_aapl_short_volume[[#This Row],[total_reported]]</f>
        <v>0.49956527669692086</v>
      </c>
      <c r="G589" s="8">
        <v>14111245</v>
      </c>
      <c r="H589" s="9">
        <f>nasdaq_aapl_short_volume[[#This Row],[Off-Exchange]]/nasdaq_aapl_short_volume[[#This Row],[total_reported]]</f>
        <v>0.32790715399610587</v>
      </c>
      <c r="I589" s="8">
        <v>134163</v>
      </c>
      <c r="J589" t="s">
        <v>4139</v>
      </c>
      <c r="K589" t="s">
        <v>4140</v>
      </c>
      <c r="L589" t="s">
        <v>4141</v>
      </c>
      <c r="M589" t="s">
        <v>4142</v>
      </c>
      <c r="N589" s="8">
        <v>68833</v>
      </c>
      <c r="O589" s="8">
        <v>343987</v>
      </c>
      <c r="P589" s="8">
        <v>712304</v>
      </c>
      <c r="Q589" s="8">
        <v>1893205</v>
      </c>
      <c r="R589" s="8">
        <v>36779</v>
      </c>
      <c r="S589" s="8">
        <v>39808</v>
      </c>
      <c r="T589" s="8">
        <v>51135</v>
      </c>
    </row>
    <row r="590" spans="1:20">
      <c r="A590" s="1">
        <v>44880</v>
      </c>
      <c r="B590" s="8">
        <v>59099245</v>
      </c>
      <c r="C590" s="8">
        <v>32898418</v>
      </c>
      <c r="D590" s="8">
        <v>26200827</v>
      </c>
      <c r="E590" s="9">
        <f>nasdaq_aapl_short_volume[[#This Row],[total_short]]/nasdaq_aapl_short_volume[[#This Row],[total_reported]]</f>
        <v>0.55666393030909278</v>
      </c>
      <c r="F590" s="9">
        <f>nasdaq_aapl_short_volume[[#This Row],[total_long]]/nasdaq_aapl_short_volume[[#This Row],[total_reported]]</f>
        <v>0.44333606969090722</v>
      </c>
      <c r="G590" s="8">
        <v>22183106</v>
      </c>
      <c r="H590" s="9">
        <f>nasdaq_aapl_short_volume[[#This Row],[Off-Exchange]]/nasdaq_aapl_short_volume[[#This Row],[total_reported]]</f>
        <v>0.37535345840712514</v>
      </c>
      <c r="I590" s="8">
        <v>106129</v>
      </c>
      <c r="J590" t="s">
        <v>4143</v>
      </c>
      <c r="K590" t="s">
        <v>4144</v>
      </c>
      <c r="L590" t="s">
        <v>4145</v>
      </c>
      <c r="M590" t="s">
        <v>4146</v>
      </c>
      <c r="N590" s="8">
        <v>75034</v>
      </c>
      <c r="O590" s="8">
        <v>287904</v>
      </c>
      <c r="P590" s="8">
        <v>540593</v>
      </c>
      <c r="Q590" s="8">
        <v>3008346</v>
      </c>
      <c r="R590" s="8">
        <v>61282</v>
      </c>
      <c r="S590" s="8">
        <v>153454</v>
      </c>
      <c r="T590" s="8">
        <v>100627</v>
      </c>
    </row>
    <row r="591" spans="1:20">
      <c r="A591" s="1">
        <v>44879</v>
      </c>
      <c r="B591" s="8">
        <v>46520975</v>
      </c>
      <c r="C591" s="8">
        <v>27880973</v>
      </c>
      <c r="D591" s="8">
        <v>18640002</v>
      </c>
      <c r="E591" s="9">
        <f>nasdaq_aapl_short_volume[[#This Row],[total_short]]/nasdaq_aapl_short_volume[[#This Row],[total_reported]]</f>
        <v>0.59932047855832771</v>
      </c>
      <c r="F591" s="9">
        <f>nasdaq_aapl_short_volume[[#This Row],[total_long]]/nasdaq_aapl_short_volume[[#This Row],[total_reported]]</f>
        <v>0.40067952144167229</v>
      </c>
      <c r="G591" s="8">
        <v>18467608</v>
      </c>
      <c r="H591" s="9">
        <f>nasdaq_aapl_short_volume[[#This Row],[Off-Exchange]]/nasdaq_aapl_short_volume[[#This Row],[total_reported]]</f>
        <v>0.39697379515369141</v>
      </c>
      <c r="I591" s="8">
        <v>78554</v>
      </c>
      <c r="J591" t="s">
        <v>4147</v>
      </c>
      <c r="K591" t="s">
        <v>4148</v>
      </c>
      <c r="L591" t="s">
        <v>4149</v>
      </c>
      <c r="M591" t="s">
        <v>4150</v>
      </c>
      <c r="N591" s="8">
        <v>173910</v>
      </c>
      <c r="O591" s="8">
        <v>227045</v>
      </c>
      <c r="P591" s="8">
        <v>460833</v>
      </c>
      <c r="Q591" s="8">
        <v>3321661</v>
      </c>
      <c r="R591" s="8">
        <v>15815</v>
      </c>
      <c r="S591" s="8">
        <v>65452</v>
      </c>
      <c r="T591" s="8">
        <v>30717</v>
      </c>
    </row>
    <row r="592" spans="1:20">
      <c r="A592" s="1">
        <v>44876</v>
      </c>
      <c r="B592" s="8">
        <v>61115742</v>
      </c>
      <c r="C592" s="8">
        <v>26804737</v>
      </c>
      <c r="D592" s="8">
        <v>34311005</v>
      </c>
      <c r="E592" s="9">
        <f>nasdaq_aapl_short_volume[[#This Row],[total_short]]/nasdaq_aapl_short_volume[[#This Row],[total_reported]]</f>
        <v>0.43858973355833591</v>
      </c>
      <c r="F592" s="9">
        <f>nasdaq_aapl_short_volume[[#This Row],[total_long]]/nasdaq_aapl_short_volume[[#This Row],[total_reported]]</f>
        <v>0.56141026644166403</v>
      </c>
      <c r="G592" s="8">
        <v>16825093</v>
      </c>
      <c r="H592" s="9">
        <f>nasdaq_aapl_short_volume[[#This Row],[Off-Exchange]]/nasdaq_aapl_short_volume[[#This Row],[total_reported]]</f>
        <v>0.27529884199066096</v>
      </c>
      <c r="I592" s="8">
        <v>130021</v>
      </c>
      <c r="J592" t="s">
        <v>4151</v>
      </c>
      <c r="K592" t="s">
        <v>4152</v>
      </c>
      <c r="L592" t="s">
        <v>4153</v>
      </c>
      <c r="M592" t="s">
        <v>4154</v>
      </c>
      <c r="N592" s="8">
        <v>181397</v>
      </c>
      <c r="O592" s="8">
        <v>302654</v>
      </c>
      <c r="P592" s="8">
        <v>855906</v>
      </c>
      <c r="Q592" s="8">
        <v>2717845</v>
      </c>
      <c r="R592" s="8">
        <v>48315</v>
      </c>
      <c r="S592" s="8">
        <v>113460</v>
      </c>
      <c r="T592" s="8">
        <v>15793</v>
      </c>
    </row>
    <row r="593" spans="1:20">
      <c r="A593" s="1">
        <v>44875</v>
      </c>
      <c r="B593" s="8">
        <v>67007777</v>
      </c>
      <c r="C593" s="8">
        <v>25212287</v>
      </c>
      <c r="D593" s="8">
        <v>41795490</v>
      </c>
      <c r="E593" s="9">
        <f>nasdaq_aapl_short_volume[[#This Row],[total_short]]/nasdaq_aapl_short_volume[[#This Row],[total_reported]]</f>
        <v>0.37625911690817621</v>
      </c>
      <c r="F593" s="9">
        <f>nasdaq_aapl_short_volume[[#This Row],[total_long]]/nasdaq_aapl_short_volume[[#This Row],[total_reported]]</f>
        <v>0.62374088309182385</v>
      </c>
      <c r="G593" s="8">
        <v>15037762</v>
      </c>
      <c r="H593" s="9">
        <f>nasdaq_aapl_short_volume[[#This Row],[Off-Exchange]]/nasdaq_aapl_short_volume[[#This Row],[total_reported]]</f>
        <v>0.2244181597010747</v>
      </c>
      <c r="I593" s="8">
        <v>112202</v>
      </c>
      <c r="J593" t="s">
        <v>4155</v>
      </c>
      <c r="K593" t="s">
        <v>4156</v>
      </c>
      <c r="L593" t="s">
        <v>4157</v>
      </c>
      <c r="M593" t="s">
        <v>4158</v>
      </c>
      <c r="N593" s="8">
        <v>66405</v>
      </c>
      <c r="O593" s="8">
        <v>275143</v>
      </c>
      <c r="P593" s="8">
        <v>776172</v>
      </c>
      <c r="Q593" s="8">
        <v>3114858</v>
      </c>
      <c r="R593" s="8">
        <v>52130</v>
      </c>
      <c r="S593" s="8">
        <v>95070</v>
      </c>
      <c r="T593" s="8">
        <v>65845</v>
      </c>
    </row>
    <row r="594" spans="1:20">
      <c r="A594" s="1">
        <v>44874</v>
      </c>
      <c r="B594" s="8">
        <v>47621700</v>
      </c>
      <c r="C594" s="8">
        <v>19614468</v>
      </c>
      <c r="D594" s="8">
        <v>28007232</v>
      </c>
      <c r="E594" s="9">
        <f>nasdaq_aapl_short_volume[[#This Row],[total_short]]/nasdaq_aapl_short_volume[[#This Row],[total_reported]]</f>
        <v>0.41188088623463676</v>
      </c>
      <c r="F594" s="9">
        <f>nasdaq_aapl_short_volume[[#This Row],[total_long]]/nasdaq_aapl_short_volume[[#This Row],[total_reported]]</f>
        <v>0.5881191137653633</v>
      </c>
      <c r="G594" s="8">
        <v>12608761</v>
      </c>
      <c r="H594" s="9">
        <f>nasdaq_aapl_short_volume[[#This Row],[Off-Exchange]]/nasdaq_aapl_short_volume[[#This Row],[total_reported]]</f>
        <v>0.26476923335370217</v>
      </c>
      <c r="I594" s="8">
        <v>66558</v>
      </c>
      <c r="J594" t="s">
        <v>4159</v>
      </c>
      <c r="K594" t="s">
        <v>4160</v>
      </c>
      <c r="L594" t="s">
        <v>4161</v>
      </c>
      <c r="M594" t="s">
        <v>4162</v>
      </c>
      <c r="N594" s="8">
        <v>25435</v>
      </c>
      <c r="O594" s="8">
        <v>143894</v>
      </c>
      <c r="P594" s="8">
        <v>476374</v>
      </c>
      <c r="Q594" s="8">
        <v>1845508</v>
      </c>
      <c r="R594" s="8">
        <v>47310</v>
      </c>
      <c r="S594" s="8">
        <v>61740</v>
      </c>
      <c r="T594" s="8">
        <v>26631</v>
      </c>
    </row>
    <row r="595" spans="1:20">
      <c r="A595" s="1">
        <v>44873</v>
      </c>
      <c r="B595" s="8">
        <v>61257195</v>
      </c>
      <c r="C595" s="8">
        <v>23516554</v>
      </c>
      <c r="D595" s="8">
        <v>37740641</v>
      </c>
      <c r="E595" s="9">
        <f>nasdaq_aapl_short_volume[[#This Row],[total_short]]/nasdaq_aapl_short_volume[[#This Row],[total_reported]]</f>
        <v>0.3838986424370231</v>
      </c>
      <c r="F595" s="9">
        <f>nasdaq_aapl_short_volume[[#This Row],[total_long]]/nasdaq_aapl_short_volume[[#This Row],[total_reported]]</f>
        <v>0.6161013575629769</v>
      </c>
      <c r="G595" s="8">
        <v>16953986</v>
      </c>
      <c r="H595" s="9">
        <f>nasdaq_aapl_short_volume[[#This Row],[Off-Exchange]]/nasdaq_aapl_short_volume[[#This Row],[total_reported]]</f>
        <v>0.27676725974801819</v>
      </c>
      <c r="I595" s="8">
        <v>115712</v>
      </c>
      <c r="J595" t="s">
        <v>4163</v>
      </c>
      <c r="K595" t="s">
        <v>4164</v>
      </c>
      <c r="L595" t="s">
        <v>4165</v>
      </c>
      <c r="M595" t="s">
        <v>4166</v>
      </c>
      <c r="N595" s="8">
        <v>74128</v>
      </c>
      <c r="O595" s="8">
        <v>63631</v>
      </c>
      <c r="P595" s="8">
        <v>194609</v>
      </c>
      <c r="Q595" s="8">
        <v>2055546</v>
      </c>
      <c r="R595" s="8">
        <v>69150</v>
      </c>
      <c r="S595" s="8">
        <v>92444</v>
      </c>
      <c r="T595" s="8">
        <v>38220</v>
      </c>
    </row>
    <row r="596" spans="1:20">
      <c r="A596" s="1">
        <v>44872</v>
      </c>
      <c r="B596" s="8">
        <v>57317731</v>
      </c>
      <c r="C596" s="8">
        <v>21709138</v>
      </c>
      <c r="D596" s="8">
        <v>35608593</v>
      </c>
      <c r="E596" s="9">
        <f>nasdaq_aapl_short_volume[[#This Row],[total_short]]/nasdaq_aapl_short_volume[[#This Row],[total_reported]]</f>
        <v>0.37875082668572485</v>
      </c>
      <c r="F596" s="9">
        <f>nasdaq_aapl_short_volume[[#This Row],[total_long]]/nasdaq_aapl_short_volume[[#This Row],[total_reported]]</f>
        <v>0.62124917331427509</v>
      </c>
      <c r="G596" s="8">
        <v>14879070</v>
      </c>
      <c r="H596" s="9">
        <f>nasdaq_aapl_short_volume[[#This Row],[Off-Exchange]]/nasdaq_aapl_short_volume[[#This Row],[total_reported]]</f>
        <v>0.25958930579439721</v>
      </c>
      <c r="I596" s="8">
        <v>89968</v>
      </c>
      <c r="J596" t="s">
        <v>4167</v>
      </c>
      <c r="K596" t="s">
        <v>4168</v>
      </c>
      <c r="L596" t="s">
        <v>4169</v>
      </c>
      <c r="M596" t="s">
        <v>4170</v>
      </c>
      <c r="N596" s="8">
        <v>48730</v>
      </c>
      <c r="O596" s="8">
        <v>220918</v>
      </c>
      <c r="P596" s="8">
        <v>536785</v>
      </c>
      <c r="Q596" s="8">
        <v>1759282</v>
      </c>
      <c r="R596" s="8">
        <v>21554</v>
      </c>
      <c r="S596" s="8">
        <v>31330</v>
      </c>
      <c r="T596" s="8">
        <v>15866</v>
      </c>
    </row>
    <row r="597" spans="1:20">
      <c r="A597" s="1">
        <v>44869</v>
      </c>
      <c r="B597" s="8">
        <v>97853915</v>
      </c>
      <c r="C597" s="8">
        <v>38074206</v>
      </c>
      <c r="D597" s="8">
        <v>59779709</v>
      </c>
      <c r="E597" s="9">
        <f>nasdaq_aapl_short_volume[[#This Row],[total_short]]/nasdaq_aapl_short_volume[[#This Row],[total_reported]]</f>
        <v>0.38909231173837039</v>
      </c>
      <c r="F597" s="9">
        <f>nasdaq_aapl_short_volume[[#This Row],[total_long]]/nasdaq_aapl_short_volume[[#This Row],[total_reported]]</f>
        <v>0.61090768826162956</v>
      </c>
      <c r="G597" s="8">
        <v>24265103</v>
      </c>
      <c r="H597" s="9">
        <f>nasdaq_aapl_short_volume[[#This Row],[Off-Exchange]]/nasdaq_aapl_short_volume[[#This Row],[total_reported]]</f>
        <v>0.24797273568461722</v>
      </c>
      <c r="I597" s="8">
        <v>222925</v>
      </c>
      <c r="J597" t="s">
        <v>4171</v>
      </c>
      <c r="K597" t="s">
        <v>4172</v>
      </c>
      <c r="L597" t="s">
        <v>4173</v>
      </c>
      <c r="M597" t="s">
        <v>4174</v>
      </c>
      <c r="N597" s="8">
        <v>194925</v>
      </c>
      <c r="O597" s="8">
        <v>554739</v>
      </c>
      <c r="P597" s="8">
        <v>758022</v>
      </c>
      <c r="Q597" s="8">
        <v>3742710</v>
      </c>
      <c r="R597" s="8">
        <v>36711</v>
      </c>
      <c r="S597" s="8">
        <v>61668</v>
      </c>
      <c r="T597" s="8">
        <v>82438</v>
      </c>
    </row>
    <row r="598" spans="1:20">
      <c r="A598" s="1">
        <v>44868</v>
      </c>
      <c r="B598" s="8">
        <v>65894853</v>
      </c>
      <c r="C598" s="8">
        <v>27060589</v>
      </c>
      <c r="D598" s="8">
        <v>38834264</v>
      </c>
      <c r="E598" s="9">
        <f>nasdaq_aapl_short_volume[[#This Row],[total_short]]/nasdaq_aapl_short_volume[[#This Row],[total_reported]]</f>
        <v>0.41066316666644664</v>
      </c>
      <c r="F598" s="9">
        <f>nasdaq_aapl_short_volume[[#This Row],[total_long]]/nasdaq_aapl_short_volume[[#This Row],[total_reported]]</f>
        <v>0.58933683333355336</v>
      </c>
      <c r="G598" s="8">
        <v>16884550</v>
      </c>
      <c r="H598" s="9">
        <f>nasdaq_aapl_short_volume[[#This Row],[Off-Exchange]]/nasdaq_aapl_short_volume[[#This Row],[total_reported]]</f>
        <v>0.256234732020724</v>
      </c>
      <c r="I598" s="8">
        <v>100632</v>
      </c>
      <c r="J598" t="s">
        <v>4175</v>
      </c>
      <c r="K598" t="s">
        <v>4176</v>
      </c>
      <c r="L598" t="s">
        <v>4177</v>
      </c>
      <c r="M598" t="s">
        <v>4178</v>
      </c>
      <c r="N598" s="8">
        <v>158226</v>
      </c>
      <c r="O598" s="8">
        <v>112175</v>
      </c>
      <c r="P598" s="8">
        <v>952224</v>
      </c>
      <c r="Q598" s="8">
        <v>2991467</v>
      </c>
      <c r="R598" s="8">
        <v>93649</v>
      </c>
      <c r="S598" s="8">
        <v>91470</v>
      </c>
      <c r="T598" s="8">
        <v>30818</v>
      </c>
    </row>
    <row r="599" spans="1:20">
      <c r="A599" s="1">
        <v>44867</v>
      </c>
      <c r="B599" s="8">
        <v>58263008</v>
      </c>
      <c r="C599" s="8">
        <v>32319105</v>
      </c>
      <c r="D599" s="8">
        <v>25943903</v>
      </c>
      <c r="E599" s="9">
        <f>nasdaq_aapl_short_volume[[#This Row],[total_short]]/nasdaq_aapl_short_volume[[#This Row],[total_reported]]</f>
        <v>0.55471054635558814</v>
      </c>
      <c r="F599" s="9">
        <f>nasdaq_aapl_short_volume[[#This Row],[total_long]]/nasdaq_aapl_short_volume[[#This Row],[total_reported]]</f>
        <v>0.44528945364441191</v>
      </c>
      <c r="G599" s="8">
        <v>20002168</v>
      </c>
      <c r="H599" s="9">
        <f>nasdaq_aapl_short_volume[[#This Row],[Off-Exchange]]/nasdaq_aapl_short_volume[[#This Row],[total_reported]]</f>
        <v>0.34330819308196375</v>
      </c>
      <c r="I599" s="8">
        <v>122181</v>
      </c>
      <c r="J599" t="s">
        <v>4179</v>
      </c>
      <c r="K599" t="s">
        <v>4180</v>
      </c>
      <c r="L599" t="s">
        <v>4181</v>
      </c>
      <c r="M599" t="s">
        <v>4182</v>
      </c>
      <c r="N599" s="8">
        <v>573155</v>
      </c>
      <c r="O599" s="8">
        <v>370172</v>
      </c>
      <c r="P599" s="8">
        <v>712536</v>
      </c>
      <c r="Q599" s="8">
        <v>3345947</v>
      </c>
      <c r="R599" s="8">
        <v>50383</v>
      </c>
      <c r="S599" s="8">
        <v>95562</v>
      </c>
      <c r="T599" s="8">
        <v>220353</v>
      </c>
    </row>
    <row r="600" spans="1:20">
      <c r="A600" s="1">
        <v>44866</v>
      </c>
      <c r="B600" s="8">
        <v>54080747</v>
      </c>
      <c r="C600" s="8">
        <v>28290561</v>
      </c>
      <c r="D600" s="8">
        <v>25790186</v>
      </c>
      <c r="E600" s="9">
        <f>nasdaq_aapl_short_volume[[#This Row],[total_short]]/nasdaq_aapl_short_volume[[#This Row],[total_reported]]</f>
        <v>0.52311705309839751</v>
      </c>
      <c r="F600" s="9">
        <f>nasdaq_aapl_short_volume[[#This Row],[total_long]]/nasdaq_aapl_short_volume[[#This Row],[total_reported]]</f>
        <v>0.47688294690160254</v>
      </c>
      <c r="G600" s="8">
        <v>18066051</v>
      </c>
      <c r="H600" s="9">
        <f>nasdaq_aapl_short_volume[[#This Row],[Off-Exchange]]/nasdaq_aapl_short_volume[[#This Row],[total_reported]]</f>
        <v>0.33405697964933806</v>
      </c>
      <c r="I600" s="8">
        <v>120274</v>
      </c>
      <c r="J600" t="s">
        <v>4183</v>
      </c>
      <c r="K600" t="s">
        <v>4184</v>
      </c>
      <c r="L600" t="s">
        <v>4185</v>
      </c>
      <c r="M600" t="s">
        <v>4186</v>
      </c>
      <c r="N600" s="8">
        <v>592380</v>
      </c>
      <c r="O600" s="8">
        <v>39445</v>
      </c>
      <c r="P600" s="8">
        <v>991595</v>
      </c>
      <c r="Q600" s="8">
        <v>2630418</v>
      </c>
      <c r="R600" s="8">
        <v>39696</v>
      </c>
      <c r="S600" s="8">
        <v>62373</v>
      </c>
      <c r="T600" s="8">
        <v>55449</v>
      </c>
    </row>
    <row r="601" spans="1:20">
      <c r="A601" s="1">
        <v>44865</v>
      </c>
      <c r="B601" s="8">
        <v>63009997</v>
      </c>
      <c r="C601" s="8">
        <v>29445599</v>
      </c>
      <c r="D601" s="8">
        <v>33564398</v>
      </c>
      <c r="E601" s="9">
        <f>nasdaq_aapl_short_volume[[#This Row],[total_short]]/nasdaq_aapl_short_volume[[#This Row],[total_reported]]</f>
        <v>0.46731630537928764</v>
      </c>
      <c r="F601" s="9">
        <f>nasdaq_aapl_short_volume[[#This Row],[total_long]]/nasdaq_aapl_short_volume[[#This Row],[total_reported]]</f>
        <v>0.5326836946207123</v>
      </c>
      <c r="G601" s="8">
        <v>19285966</v>
      </c>
      <c r="H601" s="9">
        <f>nasdaq_aapl_short_volume[[#This Row],[Off-Exchange]]/nasdaq_aapl_short_volume[[#This Row],[total_reported]]</f>
        <v>0.30607787522986235</v>
      </c>
      <c r="I601" s="8">
        <v>123002</v>
      </c>
      <c r="J601" t="s">
        <v>4187</v>
      </c>
      <c r="K601" t="s">
        <v>4188</v>
      </c>
      <c r="L601" t="s">
        <v>4189</v>
      </c>
      <c r="M601" t="s">
        <v>4190</v>
      </c>
      <c r="N601" s="8">
        <v>350223</v>
      </c>
      <c r="O601" s="8">
        <v>410107</v>
      </c>
      <c r="P601" s="8">
        <v>872312</v>
      </c>
      <c r="Q601" s="8">
        <v>2924585</v>
      </c>
      <c r="R601" s="8">
        <v>22498</v>
      </c>
      <c r="S601" s="8">
        <v>56140</v>
      </c>
      <c r="T601" s="8">
        <v>38999</v>
      </c>
    </row>
    <row r="602" spans="1:20">
      <c r="A602" s="1">
        <v>44862</v>
      </c>
      <c r="B602" s="8">
        <v>116641260</v>
      </c>
      <c r="C602" s="8">
        <v>59853865</v>
      </c>
      <c r="D602" s="8">
        <v>56787395</v>
      </c>
      <c r="E602" s="9">
        <f>nasdaq_aapl_short_volume[[#This Row],[total_short]]/nasdaq_aapl_short_volume[[#This Row],[total_reported]]</f>
        <v>0.51314487686432741</v>
      </c>
      <c r="F602" s="9">
        <f>nasdaq_aapl_short_volume[[#This Row],[total_long]]/nasdaq_aapl_short_volume[[#This Row],[total_reported]]</f>
        <v>0.48685512313567259</v>
      </c>
      <c r="G602" s="8">
        <v>39098234</v>
      </c>
      <c r="H602" s="9">
        <f>nasdaq_aapl_short_volume[[#This Row],[Off-Exchange]]/nasdaq_aapl_short_volume[[#This Row],[total_reported]]</f>
        <v>0.33520071713902955</v>
      </c>
      <c r="I602" s="8">
        <v>288433</v>
      </c>
      <c r="J602" t="s">
        <v>4191</v>
      </c>
      <c r="K602" t="s">
        <v>4192</v>
      </c>
      <c r="L602" t="s">
        <v>4193</v>
      </c>
      <c r="M602" t="s">
        <v>4194</v>
      </c>
      <c r="N602" s="8">
        <v>520861</v>
      </c>
      <c r="O602" s="8">
        <v>877286</v>
      </c>
      <c r="P602" s="8">
        <v>979476</v>
      </c>
      <c r="Q602" s="8">
        <v>5739123</v>
      </c>
      <c r="R602" s="8">
        <v>122681</v>
      </c>
      <c r="S602" s="8">
        <v>123503</v>
      </c>
      <c r="T602" s="8">
        <v>194216</v>
      </c>
    </row>
    <row r="603" spans="1:20">
      <c r="A603" s="1">
        <v>44861</v>
      </c>
      <c r="B603" s="8">
        <v>59305391</v>
      </c>
      <c r="C603" s="8">
        <v>29951672</v>
      </c>
      <c r="D603" s="8">
        <v>29353719</v>
      </c>
      <c r="E603" s="9">
        <f>nasdaq_aapl_short_volume[[#This Row],[total_short]]/nasdaq_aapl_short_volume[[#This Row],[total_reported]]</f>
        <v>0.50504130391788493</v>
      </c>
      <c r="F603" s="9">
        <f>nasdaq_aapl_short_volume[[#This Row],[total_long]]/nasdaq_aapl_short_volume[[#This Row],[total_reported]]</f>
        <v>0.49495869608211501</v>
      </c>
      <c r="G603" s="8">
        <v>17395376</v>
      </c>
      <c r="H603" s="9">
        <f>nasdaq_aapl_short_volume[[#This Row],[Off-Exchange]]/nasdaq_aapl_short_volume[[#This Row],[total_reported]]</f>
        <v>0.29331862933000474</v>
      </c>
      <c r="I603" s="8">
        <v>229256</v>
      </c>
      <c r="J603" t="s">
        <v>4195</v>
      </c>
      <c r="K603" t="s">
        <v>4196</v>
      </c>
      <c r="L603" t="s">
        <v>4197</v>
      </c>
      <c r="M603" t="s">
        <v>4198</v>
      </c>
      <c r="N603" s="8">
        <v>53263</v>
      </c>
      <c r="O603" s="8">
        <v>513246</v>
      </c>
      <c r="P603" s="8">
        <v>984054</v>
      </c>
      <c r="Q603" s="8">
        <v>2829231</v>
      </c>
      <c r="R603" s="8">
        <v>26559</v>
      </c>
      <c r="S603" s="8">
        <v>76396</v>
      </c>
      <c r="T603" s="8">
        <v>39935</v>
      </c>
    </row>
    <row r="604" spans="1:20">
      <c r="A604" s="1">
        <v>44860</v>
      </c>
      <c r="B604" s="8">
        <v>54414398</v>
      </c>
      <c r="C604" s="8">
        <v>31297834</v>
      </c>
      <c r="D604" s="8">
        <v>23116564</v>
      </c>
      <c r="E604" s="9">
        <f>nasdaq_aapl_short_volume[[#This Row],[total_short]]/nasdaq_aapl_short_volume[[#This Row],[total_reported]]</f>
        <v>0.57517559966389775</v>
      </c>
      <c r="F604" s="9">
        <f>nasdaq_aapl_short_volume[[#This Row],[total_long]]/nasdaq_aapl_short_volume[[#This Row],[total_reported]]</f>
        <v>0.42482440033610225</v>
      </c>
      <c r="G604" s="8">
        <v>18615358</v>
      </c>
      <c r="H604" s="9">
        <f>nasdaq_aapl_short_volume[[#This Row],[Off-Exchange]]/nasdaq_aapl_short_volume[[#This Row],[total_reported]]</f>
        <v>0.34210353664116616</v>
      </c>
      <c r="I604" s="8">
        <v>152097</v>
      </c>
      <c r="J604" t="s">
        <v>4199</v>
      </c>
      <c r="K604" t="s">
        <v>4200</v>
      </c>
      <c r="L604" t="s">
        <v>4201</v>
      </c>
      <c r="M604" t="s">
        <v>4202</v>
      </c>
      <c r="N604" s="8">
        <v>342885</v>
      </c>
      <c r="O604" s="8">
        <v>508549</v>
      </c>
      <c r="P604" s="8">
        <v>1181675</v>
      </c>
      <c r="Q604" s="8">
        <v>3259254</v>
      </c>
      <c r="R604" s="8">
        <v>26886</v>
      </c>
      <c r="S604" s="8">
        <v>60062</v>
      </c>
      <c r="T604" s="8">
        <v>34638</v>
      </c>
    </row>
    <row r="605" spans="1:20">
      <c r="A605" s="1">
        <v>44859</v>
      </c>
      <c r="B605" s="8">
        <v>47500625</v>
      </c>
      <c r="C605" s="8">
        <v>26716213</v>
      </c>
      <c r="D605" s="8">
        <v>20784412</v>
      </c>
      <c r="E605" s="9">
        <f>nasdaq_aapl_short_volume[[#This Row],[total_short]]/nasdaq_aapl_short_volume[[#This Row],[total_reported]]</f>
        <v>0.56243918895804002</v>
      </c>
      <c r="F605" s="9">
        <f>nasdaq_aapl_short_volume[[#This Row],[total_long]]/nasdaq_aapl_short_volume[[#This Row],[total_reported]]</f>
        <v>0.43756081104195998</v>
      </c>
      <c r="G605" s="8">
        <v>18217493</v>
      </c>
      <c r="H605" s="9">
        <f>nasdaq_aapl_short_volume[[#This Row],[Off-Exchange]]/nasdaq_aapl_short_volume[[#This Row],[total_reported]]</f>
        <v>0.38352112209049882</v>
      </c>
      <c r="I605" s="8">
        <v>72457</v>
      </c>
      <c r="J605" t="s">
        <v>4203</v>
      </c>
      <c r="K605" t="s">
        <v>4204</v>
      </c>
      <c r="L605" t="s">
        <v>4205</v>
      </c>
      <c r="M605" t="s">
        <v>4206</v>
      </c>
      <c r="N605" s="8">
        <v>147311</v>
      </c>
      <c r="O605" s="8">
        <v>298674</v>
      </c>
      <c r="P605" s="8">
        <v>748095</v>
      </c>
      <c r="Q605" s="8">
        <v>2213382</v>
      </c>
      <c r="R605" s="8">
        <v>29777</v>
      </c>
      <c r="S605" s="8">
        <v>48781</v>
      </c>
      <c r="T605" s="8">
        <v>41241</v>
      </c>
    </row>
    <row r="606" spans="1:20">
      <c r="A606" s="1">
        <v>44858</v>
      </c>
      <c r="B606" s="8">
        <v>48959128</v>
      </c>
      <c r="C606" s="8">
        <v>27518679</v>
      </c>
      <c r="D606" s="8">
        <v>21440449</v>
      </c>
      <c r="E606" s="9">
        <f>nasdaq_aapl_short_volume[[#This Row],[total_short]]/nasdaq_aapl_short_volume[[#This Row],[total_reported]]</f>
        <v>0.56207453286341214</v>
      </c>
      <c r="F606" s="9">
        <f>nasdaq_aapl_short_volume[[#This Row],[total_long]]/nasdaq_aapl_short_volume[[#This Row],[total_reported]]</f>
        <v>0.43792546713658786</v>
      </c>
      <c r="G606" s="8">
        <v>18347213</v>
      </c>
      <c r="H606" s="9">
        <f>nasdaq_aapl_short_volume[[#This Row],[Off-Exchange]]/nasdaq_aapl_short_volume[[#This Row],[total_reported]]</f>
        <v>0.37474550200322193</v>
      </c>
      <c r="I606" s="8">
        <v>92328</v>
      </c>
      <c r="J606" t="s">
        <v>4207</v>
      </c>
      <c r="K606" t="s">
        <v>4208</v>
      </c>
      <c r="L606" t="s">
        <v>4209</v>
      </c>
      <c r="M606" t="s">
        <v>4210</v>
      </c>
      <c r="N606" s="8">
        <v>46126</v>
      </c>
      <c r="O606" s="8">
        <v>426614</v>
      </c>
      <c r="P606" s="8">
        <v>356808</v>
      </c>
      <c r="Q606" s="8">
        <v>2162207</v>
      </c>
      <c r="R606" s="8">
        <v>37621</v>
      </c>
      <c r="S606" s="8">
        <v>91299</v>
      </c>
      <c r="T606" s="8">
        <v>58653</v>
      </c>
    </row>
    <row r="607" spans="1:20">
      <c r="A607" s="1">
        <v>44855</v>
      </c>
      <c r="B607" s="8">
        <v>54768133</v>
      </c>
      <c r="C607" s="8">
        <v>26260886</v>
      </c>
      <c r="D607" s="8">
        <v>28507247</v>
      </c>
      <c r="E607" s="9">
        <f>nasdaq_aapl_short_volume[[#This Row],[total_short]]/nasdaq_aapl_short_volume[[#This Row],[total_reported]]</f>
        <v>0.47949207981948189</v>
      </c>
      <c r="F607" s="9">
        <f>nasdaq_aapl_short_volume[[#This Row],[total_long]]/nasdaq_aapl_short_volume[[#This Row],[total_reported]]</f>
        <v>0.52050792018051806</v>
      </c>
      <c r="G607" s="8">
        <v>15808451</v>
      </c>
      <c r="H607" s="9">
        <f>nasdaq_aapl_short_volume[[#This Row],[Off-Exchange]]/nasdaq_aapl_short_volume[[#This Row],[total_reported]]</f>
        <v>0.28864323346570897</v>
      </c>
      <c r="I607" s="8">
        <v>91087</v>
      </c>
      <c r="J607" t="s">
        <v>4211</v>
      </c>
      <c r="K607" t="s">
        <v>4212</v>
      </c>
      <c r="L607" t="s">
        <v>4213</v>
      </c>
      <c r="M607" t="s">
        <v>4214</v>
      </c>
      <c r="N607" s="8">
        <v>48249</v>
      </c>
      <c r="O607" s="8">
        <v>544472</v>
      </c>
      <c r="P607" s="8">
        <v>836623</v>
      </c>
      <c r="Q607" s="8">
        <v>2288214</v>
      </c>
      <c r="R607" s="8">
        <v>21292</v>
      </c>
      <c r="S607" s="8">
        <v>79721</v>
      </c>
      <c r="T607" s="8">
        <v>46783</v>
      </c>
    </row>
    <row r="608" spans="1:20">
      <c r="A608" s="1">
        <v>44854</v>
      </c>
      <c r="B608" s="8">
        <v>40860408</v>
      </c>
      <c r="C608" s="8">
        <v>24246814</v>
      </c>
      <c r="D608" s="8">
        <v>16613594</v>
      </c>
      <c r="E608" s="9">
        <f>nasdaq_aapl_short_volume[[#This Row],[total_short]]/nasdaq_aapl_short_volume[[#This Row],[total_reported]]</f>
        <v>0.59340606682145713</v>
      </c>
      <c r="F608" s="9">
        <f>nasdaq_aapl_short_volume[[#This Row],[total_long]]/nasdaq_aapl_short_volume[[#This Row],[total_reported]]</f>
        <v>0.40659393317854292</v>
      </c>
      <c r="G608" s="8">
        <v>15364796</v>
      </c>
      <c r="H608" s="9">
        <f>nasdaq_aapl_short_volume[[#This Row],[Off-Exchange]]/nasdaq_aapl_short_volume[[#This Row],[total_reported]]</f>
        <v>0.37603138960335392</v>
      </c>
      <c r="I608" s="8">
        <v>62261</v>
      </c>
      <c r="J608" t="s">
        <v>4215</v>
      </c>
      <c r="K608" t="s">
        <v>4216</v>
      </c>
      <c r="L608" t="s">
        <v>4217</v>
      </c>
      <c r="M608" t="s">
        <v>4218</v>
      </c>
      <c r="N608" s="8">
        <v>31535</v>
      </c>
      <c r="O608" s="8">
        <v>286521</v>
      </c>
      <c r="P608" s="8">
        <v>937747</v>
      </c>
      <c r="Q608" s="8">
        <v>2100293</v>
      </c>
      <c r="R608" s="8">
        <v>10214</v>
      </c>
      <c r="S608" s="8">
        <v>32664</v>
      </c>
      <c r="T608" s="8">
        <v>44539</v>
      </c>
    </row>
    <row r="609" spans="1:20">
      <c r="A609" s="1">
        <v>44853</v>
      </c>
      <c r="B609" s="8">
        <v>40499478</v>
      </c>
      <c r="C609" s="8">
        <v>23082114</v>
      </c>
      <c r="D609" s="8">
        <v>17417364</v>
      </c>
      <c r="E609" s="9">
        <f>nasdaq_aapl_short_volume[[#This Row],[total_short]]/nasdaq_aapl_short_volume[[#This Row],[total_reported]]</f>
        <v>0.56993608658363448</v>
      </c>
      <c r="F609" s="9">
        <f>nasdaq_aapl_short_volume[[#This Row],[total_long]]/nasdaq_aapl_short_volume[[#This Row],[total_reported]]</f>
        <v>0.43006391341636552</v>
      </c>
      <c r="G609" s="8">
        <v>14151660</v>
      </c>
      <c r="H609" s="9">
        <f>nasdaq_aapl_short_volume[[#This Row],[Off-Exchange]]/nasdaq_aapl_short_volume[[#This Row],[total_reported]]</f>
        <v>0.3494282074450441</v>
      </c>
      <c r="I609" s="8">
        <v>51580</v>
      </c>
      <c r="J609" t="s">
        <v>4219</v>
      </c>
      <c r="K609" t="s">
        <v>4220</v>
      </c>
      <c r="L609" t="s">
        <v>4221</v>
      </c>
      <c r="M609" t="s">
        <v>4222</v>
      </c>
      <c r="N609" s="8">
        <v>60470</v>
      </c>
      <c r="O609" s="8">
        <v>359849</v>
      </c>
      <c r="P609" s="8">
        <v>765600</v>
      </c>
      <c r="Q609" s="8">
        <v>2190960</v>
      </c>
      <c r="R609" s="8">
        <v>37117</v>
      </c>
      <c r="S609" s="8">
        <v>26167</v>
      </c>
      <c r="T609" s="8">
        <v>51191</v>
      </c>
    </row>
    <row r="610" spans="1:20">
      <c r="A610" s="1">
        <v>44852</v>
      </c>
      <c r="B610" s="8">
        <v>67396800</v>
      </c>
      <c r="C610" s="8">
        <v>32505526</v>
      </c>
      <c r="D610" s="8">
        <v>34891274</v>
      </c>
      <c r="E610" s="9">
        <f>nasdaq_aapl_short_volume[[#This Row],[total_short]]/nasdaq_aapl_short_volume[[#This Row],[total_reported]]</f>
        <v>0.48230073237898535</v>
      </c>
      <c r="F610" s="9">
        <f>nasdaq_aapl_short_volume[[#This Row],[total_long]]/nasdaq_aapl_short_volume[[#This Row],[total_reported]]</f>
        <v>0.5176992676210147</v>
      </c>
      <c r="G610" s="8">
        <v>21735320</v>
      </c>
      <c r="H610" s="9">
        <f>nasdaq_aapl_short_volume[[#This Row],[Off-Exchange]]/nasdaq_aapl_short_volume[[#This Row],[total_reported]]</f>
        <v>0.32249780405004391</v>
      </c>
      <c r="I610" s="8">
        <v>128801</v>
      </c>
      <c r="J610" t="s">
        <v>4223</v>
      </c>
      <c r="K610" t="s">
        <v>4224</v>
      </c>
      <c r="L610" t="s">
        <v>4225</v>
      </c>
      <c r="M610" t="s">
        <v>4226</v>
      </c>
      <c r="N610" s="8">
        <v>80461</v>
      </c>
      <c r="O610" s="8">
        <v>325778</v>
      </c>
      <c r="P610" s="8">
        <v>867010</v>
      </c>
      <c r="Q610" s="8">
        <v>3061347</v>
      </c>
      <c r="R610" s="8">
        <v>42099</v>
      </c>
      <c r="S610" s="8">
        <v>62036</v>
      </c>
      <c r="T610" s="8">
        <v>135065</v>
      </c>
    </row>
    <row r="611" spans="1:20">
      <c r="A611" s="1">
        <v>44851</v>
      </c>
      <c r="B611" s="8">
        <v>54238218</v>
      </c>
      <c r="C611" s="8">
        <v>19306159</v>
      </c>
      <c r="D611" s="8">
        <v>34932059</v>
      </c>
      <c r="E611" s="9">
        <f>nasdaq_aapl_short_volume[[#This Row],[total_short]]/nasdaq_aapl_short_volume[[#This Row],[total_reported]]</f>
        <v>0.35595120400157687</v>
      </c>
      <c r="F611" s="9">
        <f>nasdaq_aapl_short_volume[[#This Row],[total_long]]/nasdaq_aapl_short_volume[[#This Row],[total_reported]]</f>
        <v>0.64404879599842313</v>
      </c>
      <c r="G611" s="8">
        <v>12203882</v>
      </c>
      <c r="H611" s="9">
        <f>nasdaq_aapl_short_volume[[#This Row],[Off-Exchange]]/nasdaq_aapl_short_volume[[#This Row],[total_reported]]</f>
        <v>0.22500521680118621</v>
      </c>
      <c r="I611" s="8">
        <v>99277</v>
      </c>
      <c r="J611" t="s">
        <v>4227</v>
      </c>
      <c r="K611" t="s">
        <v>4228</v>
      </c>
      <c r="L611" t="s">
        <v>4229</v>
      </c>
      <c r="M611" t="s">
        <v>4230</v>
      </c>
      <c r="N611" s="8">
        <v>373799</v>
      </c>
      <c r="O611" s="8">
        <v>338278</v>
      </c>
      <c r="P611" s="8">
        <v>474570</v>
      </c>
      <c r="Q611" s="8">
        <v>1890029</v>
      </c>
      <c r="R611" s="8">
        <v>38904</v>
      </c>
      <c r="S611" s="8">
        <v>41996</v>
      </c>
      <c r="T611" s="8">
        <v>15419</v>
      </c>
    </row>
    <row r="612" spans="1:20">
      <c r="A612" s="1">
        <v>44848</v>
      </c>
      <c r="B612" s="8">
        <v>54380759</v>
      </c>
      <c r="C612" s="8">
        <v>24423376</v>
      </c>
      <c r="D612" s="8">
        <v>29957383</v>
      </c>
      <c r="E612" s="9">
        <f>nasdaq_aapl_short_volume[[#This Row],[total_short]]/nasdaq_aapl_short_volume[[#This Row],[total_reported]]</f>
        <v>0.44911796836083145</v>
      </c>
      <c r="F612" s="9">
        <f>nasdaq_aapl_short_volume[[#This Row],[total_long]]/nasdaq_aapl_short_volume[[#This Row],[total_reported]]</f>
        <v>0.5508820316391686</v>
      </c>
      <c r="G612" s="8">
        <v>12263150</v>
      </c>
      <c r="H612" s="9">
        <f>nasdaq_aapl_short_volume[[#This Row],[Off-Exchange]]/nasdaq_aapl_short_volume[[#This Row],[total_reported]]</f>
        <v>0.22550531153859033</v>
      </c>
      <c r="I612" s="8">
        <v>123207</v>
      </c>
      <c r="J612" t="s">
        <v>4231</v>
      </c>
      <c r="K612" t="s">
        <v>4232</v>
      </c>
      <c r="L612" t="s">
        <v>4233</v>
      </c>
      <c r="M612" t="s">
        <v>4234</v>
      </c>
      <c r="N612" s="8">
        <v>484353</v>
      </c>
      <c r="O612" s="8">
        <v>638764</v>
      </c>
      <c r="P612" s="8">
        <v>453600</v>
      </c>
      <c r="Q612" s="8">
        <v>3032430</v>
      </c>
      <c r="R612" s="8">
        <v>20739</v>
      </c>
      <c r="S612" s="8">
        <v>91072</v>
      </c>
      <c r="T612" s="8">
        <v>53542</v>
      </c>
    </row>
    <row r="613" spans="1:20">
      <c r="A613" s="1">
        <v>44847</v>
      </c>
      <c r="B613" s="8">
        <v>72902334</v>
      </c>
      <c r="C613" s="8">
        <v>30963064</v>
      </c>
      <c r="D613" s="8">
        <v>41939270</v>
      </c>
      <c r="E613" s="9">
        <f>nasdaq_aapl_short_volume[[#This Row],[total_short]]/nasdaq_aapl_short_volume[[#This Row],[total_reported]]</f>
        <v>0.42471979017845984</v>
      </c>
      <c r="F613" s="9">
        <f>nasdaq_aapl_short_volume[[#This Row],[total_long]]/nasdaq_aapl_short_volume[[#This Row],[total_reported]]</f>
        <v>0.57528020982154016</v>
      </c>
      <c r="G613" s="8">
        <v>16992854</v>
      </c>
      <c r="H613" s="9">
        <f>nasdaq_aapl_short_volume[[#This Row],[Off-Exchange]]/nasdaq_aapl_short_volume[[#This Row],[total_reported]]</f>
        <v>0.23309067169234937</v>
      </c>
      <c r="I613" s="8">
        <v>139920</v>
      </c>
      <c r="J613" t="s">
        <v>4235</v>
      </c>
      <c r="K613" t="s">
        <v>4236</v>
      </c>
      <c r="L613" t="s">
        <v>4237</v>
      </c>
      <c r="M613" t="s">
        <v>4238</v>
      </c>
      <c r="N613" s="8">
        <v>65007</v>
      </c>
      <c r="O613" s="8">
        <v>982618</v>
      </c>
      <c r="P613" s="8">
        <v>1231398</v>
      </c>
      <c r="Q613" s="8">
        <v>3240419</v>
      </c>
      <c r="R613" s="8">
        <v>51495</v>
      </c>
      <c r="S613" s="8">
        <v>64520</v>
      </c>
      <c r="T613" s="8">
        <v>233234</v>
      </c>
    </row>
    <row r="614" spans="1:20">
      <c r="A614" s="1">
        <v>44846</v>
      </c>
      <c r="B614" s="8">
        <v>45709933</v>
      </c>
      <c r="C614" s="8">
        <v>16617945</v>
      </c>
      <c r="D614" s="8">
        <v>29091988</v>
      </c>
      <c r="E614" s="9">
        <f>nasdaq_aapl_short_volume[[#This Row],[total_short]]/nasdaq_aapl_short_volume[[#This Row],[total_reported]]</f>
        <v>0.36355216272139362</v>
      </c>
      <c r="F614" s="9">
        <f>nasdaq_aapl_short_volume[[#This Row],[total_long]]/nasdaq_aapl_short_volume[[#This Row],[total_reported]]</f>
        <v>0.63644783727860643</v>
      </c>
      <c r="G614" s="8">
        <v>9913863</v>
      </c>
      <c r="H614" s="9">
        <f>nasdaq_aapl_short_volume[[#This Row],[Off-Exchange]]/nasdaq_aapl_short_volume[[#This Row],[total_reported]]</f>
        <v>0.21688640409952034</v>
      </c>
      <c r="I614" s="8">
        <v>118891</v>
      </c>
      <c r="J614" t="s">
        <v>4239</v>
      </c>
      <c r="K614" t="s">
        <v>4240</v>
      </c>
      <c r="L614" t="s">
        <v>4241</v>
      </c>
      <c r="M614" t="s">
        <v>4242</v>
      </c>
      <c r="N614" s="8">
        <v>178850</v>
      </c>
      <c r="O614" s="8">
        <v>363897</v>
      </c>
      <c r="P614" s="8">
        <v>579057</v>
      </c>
      <c r="Q614" s="8">
        <v>1510949</v>
      </c>
      <c r="R614" s="8">
        <v>10826</v>
      </c>
      <c r="S614" s="8">
        <v>19724</v>
      </c>
      <c r="T614" s="8">
        <v>40337</v>
      </c>
    </row>
    <row r="615" spans="1:20">
      <c r="A615" s="1">
        <v>44845</v>
      </c>
      <c r="B615" s="8">
        <v>52265684</v>
      </c>
      <c r="C615" s="8">
        <v>19120287</v>
      </c>
      <c r="D615" s="8">
        <v>33145397</v>
      </c>
      <c r="E615" s="9">
        <f>nasdaq_aapl_short_volume[[#This Row],[total_short]]/nasdaq_aapl_short_volume[[#This Row],[total_reported]]</f>
        <v>0.36582869555481184</v>
      </c>
      <c r="F615" s="9">
        <f>nasdaq_aapl_short_volume[[#This Row],[total_long]]/nasdaq_aapl_short_volume[[#This Row],[total_reported]]</f>
        <v>0.63417130444518821</v>
      </c>
      <c r="G615" s="8">
        <v>11410263</v>
      </c>
      <c r="H615" s="9">
        <f>nasdaq_aapl_short_volume[[#This Row],[Off-Exchange]]/nasdaq_aapl_short_volume[[#This Row],[total_reported]]</f>
        <v>0.21831270781800158</v>
      </c>
      <c r="I615" s="8">
        <v>77729</v>
      </c>
      <c r="J615" t="s">
        <v>4243</v>
      </c>
      <c r="K615" t="s">
        <v>4244</v>
      </c>
      <c r="L615" t="s">
        <v>4245</v>
      </c>
      <c r="M615" t="s">
        <v>4246</v>
      </c>
      <c r="N615" s="8">
        <v>88275</v>
      </c>
      <c r="O615" s="8">
        <v>664870</v>
      </c>
      <c r="P615" s="8">
        <v>533147</v>
      </c>
      <c r="Q615" s="8">
        <v>1968035</v>
      </c>
      <c r="R615" s="8">
        <v>11612</v>
      </c>
      <c r="S615" s="8">
        <v>62172</v>
      </c>
      <c r="T615" s="8">
        <v>19847</v>
      </c>
    </row>
    <row r="616" spans="1:20">
      <c r="A616" s="1">
        <v>44844</v>
      </c>
      <c r="B616" s="8">
        <v>50094428</v>
      </c>
      <c r="C616" s="8">
        <v>19533376</v>
      </c>
      <c r="D616" s="8">
        <v>30561052</v>
      </c>
      <c r="E616" s="9">
        <f>nasdaq_aapl_short_volume[[#This Row],[total_short]]/nasdaq_aapl_short_volume[[#This Row],[total_reported]]</f>
        <v>0.38993111169968842</v>
      </c>
      <c r="F616" s="9">
        <f>nasdaq_aapl_short_volume[[#This Row],[total_long]]/nasdaq_aapl_short_volume[[#This Row],[total_reported]]</f>
        <v>0.61006888830031158</v>
      </c>
      <c r="G616" s="8">
        <v>11653420</v>
      </c>
      <c r="H616" s="9">
        <f>nasdaq_aapl_short_volume[[#This Row],[Off-Exchange]]/nasdaq_aapl_short_volume[[#This Row],[total_reported]]</f>
        <v>0.23262906605101868</v>
      </c>
      <c r="I616" s="8">
        <v>128610</v>
      </c>
      <c r="J616" t="s">
        <v>4247</v>
      </c>
      <c r="K616" t="s">
        <v>4248</v>
      </c>
      <c r="L616" t="s">
        <v>4249</v>
      </c>
      <c r="M616" t="s">
        <v>4250</v>
      </c>
      <c r="N616" s="8">
        <v>69210</v>
      </c>
      <c r="O616" s="8">
        <v>489052</v>
      </c>
      <c r="P616" s="8">
        <v>285951</v>
      </c>
      <c r="Q616" s="8">
        <v>2067577</v>
      </c>
      <c r="R616" s="8">
        <v>8363</v>
      </c>
      <c r="S616" s="8">
        <v>28342</v>
      </c>
      <c r="T616" s="8">
        <v>37345</v>
      </c>
    </row>
    <row r="617" spans="1:20">
      <c r="A617" s="1">
        <v>44841</v>
      </c>
      <c r="B617" s="8">
        <v>52930932</v>
      </c>
      <c r="C617" s="8">
        <v>30550345</v>
      </c>
      <c r="D617" s="8">
        <v>22380587</v>
      </c>
      <c r="E617" s="9">
        <f>nasdaq_aapl_short_volume[[#This Row],[total_short]]/nasdaq_aapl_short_volume[[#This Row],[total_reported]]</f>
        <v>0.57717375919245106</v>
      </c>
      <c r="F617" s="9">
        <f>nasdaq_aapl_short_volume[[#This Row],[total_long]]/nasdaq_aapl_short_volume[[#This Row],[total_reported]]</f>
        <v>0.42282624080754899</v>
      </c>
      <c r="G617" s="8">
        <v>17634932</v>
      </c>
      <c r="H617" s="9">
        <f>nasdaq_aapl_short_volume[[#This Row],[Off-Exchange]]/nasdaq_aapl_short_volume[[#This Row],[total_reported]]</f>
        <v>0.33316874148371317</v>
      </c>
      <c r="I617" s="8">
        <v>77012</v>
      </c>
      <c r="J617" t="s">
        <v>4251</v>
      </c>
      <c r="K617" t="s">
        <v>4252</v>
      </c>
      <c r="L617" t="s">
        <v>4253</v>
      </c>
      <c r="M617" t="s">
        <v>4254</v>
      </c>
      <c r="N617" s="8">
        <v>393874</v>
      </c>
      <c r="O617" s="8">
        <v>632920</v>
      </c>
      <c r="P617" s="8">
        <v>987230</v>
      </c>
      <c r="Q617" s="8">
        <v>3358725</v>
      </c>
      <c r="R617" s="8">
        <v>48349</v>
      </c>
      <c r="S617" s="8">
        <v>79223</v>
      </c>
      <c r="T617" s="8">
        <v>80545</v>
      </c>
    </row>
    <row r="618" spans="1:20">
      <c r="A618" s="1">
        <v>44840</v>
      </c>
      <c r="B618" s="8">
        <v>47197744</v>
      </c>
      <c r="C618" s="8">
        <v>23897906</v>
      </c>
      <c r="D618" s="8">
        <v>23299838</v>
      </c>
      <c r="E618" s="9">
        <f>nasdaq_aapl_short_volume[[#This Row],[total_short]]/nasdaq_aapl_short_volume[[#This Row],[total_reported]]</f>
        <v>0.50633576892997256</v>
      </c>
      <c r="F618" s="9">
        <f>nasdaq_aapl_short_volume[[#This Row],[total_long]]/nasdaq_aapl_short_volume[[#This Row],[total_reported]]</f>
        <v>0.49366423107002744</v>
      </c>
      <c r="G618" s="8">
        <v>14634274</v>
      </c>
      <c r="H618" s="9">
        <f>nasdaq_aapl_short_volume[[#This Row],[Off-Exchange]]/nasdaq_aapl_short_volume[[#This Row],[total_reported]]</f>
        <v>0.31006299792634157</v>
      </c>
      <c r="I618" s="8">
        <v>73797</v>
      </c>
      <c r="J618" t="s">
        <v>4255</v>
      </c>
      <c r="K618" t="s">
        <v>4256</v>
      </c>
      <c r="L618" t="s">
        <v>4257</v>
      </c>
      <c r="M618" t="s">
        <v>4258</v>
      </c>
      <c r="N618" s="8">
        <v>89704</v>
      </c>
      <c r="O618" s="8">
        <v>480808</v>
      </c>
      <c r="P618" s="8">
        <v>565331</v>
      </c>
      <c r="Q618" s="8">
        <v>2083407</v>
      </c>
      <c r="R618" s="8">
        <v>16336</v>
      </c>
      <c r="S618" s="8">
        <v>50715</v>
      </c>
      <c r="T618" s="8">
        <v>78788</v>
      </c>
    </row>
    <row r="619" spans="1:20">
      <c r="A619" s="1">
        <v>44839</v>
      </c>
      <c r="B619" s="8">
        <v>55615428</v>
      </c>
      <c r="C619" s="8">
        <v>33730882</v>
      </c>
      <c r="D619" s="8">
        <v>21884546</v>
      </c>
      <c r="E619" s="9">
        <f>nasdaq_aapl_short_volume[[#This Row],[total_short]]/nasdaq_aapl_short_volume[[#This Row],[total_reported]]</f>
        <v>0.60650224610336545</v>
      </c>
      <c r="F619" s="9">
        <f>nasdaq_aapl_short_volume[[#This Row],[total_long]]/nasdaq_aapl_short_volume[[#This Row],[total_reported]]</f>
        <v>0.39349775389663461</v>
      </c>
      <c r="G619" s="8">
        <v>22179394</v>
      </c>
      <c r="H619" s="9">
        <f>nasdaq_aapl_short_volume[[#This Row],[Off-Exchange]]/nasdaq_aapl_short_volume[[#This Row],[total_reported]]</f>
        <v>0.39879930439445688</v>
      </c>
      <c r="I619" s="8">
        <v>77558</v>
      </c>
      <c r="J619" t="s">
        <v>4259</v>
      </c>
      <c r="K619" t="s">
        <v>4260</v>
      </c>
      <c r="L619" t="s">
        <v>4261</v>
      </c>
      <c r="M619" t="s">
        <v>4262</v>
      </c>
      <c r="N619" s="8">
        <v>75729</v>
      </c>
      <c r="O619" s="8">
        <v>563832</v>
      </c>
      <c r="P619" s="8">
        <v>1134093</v>
      </c>
      <c r="Q619" s="8">
        <v>2901649</v>
      </c>
      <c r="R619" s="8">
        <v>13218</v>
      </c>
      <c r="S619" s="8">
        <v>50880</v>
      </c>
      <c r="T619" s="8">
        <v>46381</v>
      </c>
    </row>
    <row r="620" spans="1:20">
      <c r="A620" s="1">
        <v>44838</v>
      </c>
      <c r="B620" s="8">
        <v>56213903</v>
      </c>
      <c r="C620" s="8">
        <v>24706684</v>
      </c>
      <c r="D620" s="8">
        <v>31507219</v>
      </c>
      <c r="E620" s="9">
        <f>nasdaq_aapl_short_volume[[#This Row],[total_short]]/nasdaq_aapl_short_volume[[#This Row],[total_reported]]</f>
        <v>0.43951198336112685</v>
      </c>
      <c r="F620" s="9">
        <f>nasdaq_aapl_short_volume[[#This Row],[total_long]]/nasdaq_aapl_short_volume[[#This Row],[total_reported]]</f>
        <v>0.56048801663887315</v>
      </c>
      <c r="G620" s="8">
        <v>15455596</v>
      </c>
      <c r="H620" s="9">
        <f>nasdaq_aapl_short_volume[[#This Row],[Off-Exchange]]/nasdaq_aapl_short_volume[[#This Row],[total_reported]]</f>
        <v>0.27494258849096459</v>
      </c>
      <c r="I620" s="8">
        <v>114569</v>
      </c>
      <c r="J620" t="s">
        <v>4263</v>
      </c>
      <c r="K620" t="s">
        <v>4264</v>
      </c>
      <c r="L620" t="s">
        <v>4265</v>
      </c>
      <c r="M620" t="s">
        <v>4266</v>
      </c>
      <c r="N620" s="8">
        <v>58694</v>
      </c>
      <c r="O620" s="8">
        <v>540324</v>
      </c>
      <c r="P620" s="8">
        <v>967067</v>
      </c>
      <c r="Q620" s="8">
        <v>1963658</v>
      </c>
      <c r="R620" s="8">
        <v>22058</v>
      </c>
      <c r="S620" s="8">
        <v>64006</v>
      </c>
      <c r="T620" s="8">
        <v>36407</v>
      </c>
    </row>
    <row r="621" spans="1:20">
      <c r="A621" s="1">
        <v>44837</v>
      </c>
      <c r="B621" s="8">
        <v>77781734</v>
      </c>
      <c r="C621" s="8">
        <v>31234384</v>
      </c>
      <c r="D621" s="8">
        <v>46547350</v>
      </c>
      <c r="E621" s="9">
        <f>nasdaq_aapl_short_volume[[#This Row],[total_short]]/nasdaq_aapl_short_volume[[#This Row],[total_reported]]</f>
        <v>0.40156451127715925</v>
      </c>
      <c r="F621" s="9">
        <f>nasdaq_aapl_short_volume[[#This Row],[total_long]]/nasdaq_aapl_short_volume[[#This Row],[total_reported]]</f>
        <v>0.5984354887228408</v>
      </c>
      <c r="G621" s="8">
        <v>20334735</v>
      </c>
      <c r="H621" s="9">
        <f>nasdaq_aapl_short_volume[[#This Row],[Off-Exchange]]/nasdaq_aapl_short_volume[[#This Row],[total_reported]]</f>
        <v>0.26143329486586142</v>
      </c>
      <c r="I621" s="8">
        <v>185171</v>
      </c>
      <c r="J621" t="s">
        <v>4267</v>
      </c>
      <c r="K621" t="s">
        <v>4268</v>
      </c>
      <c r="L621" t="s">
        <v>4269</v>
      </c>
      <c r="M621" t="s">
        <v>4270</v>
      </c>
      <c r="N621" s="8">
        <v>171645</v>
      </c>
      <c r="O621" s="8">
        <v>618963</v>
      </c>
      <c r="P621" s="8">
        <v>769683</v>
      </c>
      <c r="Q621" s="8">
        <v>1786739</v>
      </c>
      <c r="R621" s="8">
        <v>142882</v>
      </c>
      <c r="S621" s="8">
        <v>86210</v>
      </c>
      <c r="T621" s="8">
        <v>14575</v>
      </c>
    </row>
    <row r="622" spans="1:20">
      <c r="A622" s="1">
        <v>44834</v>
      </c>
      <c r="B622" s="8">
        <v>74954626</v>
      </c>
      <c r="C622" s="8">
        <v>40171353</v>
      </c>
      <c r="D622" s="8">
        <v>34783273</v>
      </c>
      <c r="E622" s="9">
        <f>nasdaq_aapl_short_volume[[#This Row],[total_short]]/nasdaq_aapl_short_volume[[#This Row],[total_reported]]</f>
        <v>0.53594227793225202</v>
      </c>
      <c r="F622" s="9">
        <f>nasdaq_aapl_short_volume[[#This Row],[total_long]]/nasdaq_aapl_short_volume[[#This Row],[total_reported]]</f>
        <v>0.46405772206774804</v>
      </c>
      <c r="G622" s="8">
        <v>24406468</v>
      </c>
      <c r="H622" s="9">
        <f>nasdaq_aapl_short_volume[[#This Row],[Off-Exchange]]/nasdaq_aapl_short_volume[[#This Row],[total_reported]]</f>
        <v>0.32561656701482306</v>
      </c>
      <c r="I622" s="8">
        <v>103958</v>
      </c>
      <c r="J622" t="s">
        <v>4271</v>
      </c>
      <c r="K622" t="s">
        <v>4272</v>
      </c>
      <c r="L622" t="s">
        <v>4273</v>
      </c>
      <c r="M622" t="s">
        <v>4274</v>
      </c>
      <c r="N622" s="8">
        <v>79816</v>
      </c>
      <c r="O622" s="8">
        <v>661048</v>
      </c>
      <c r="P622" s="8">
        <v>1280774</v>
      </c>
      <c r="Q622" s="8">
        <v>3298622</v>
      </c>
      <c r="R622" s="8">
        <v>43077</v>
      </c>
      <c r="S622" s="8">
        <v>105683</v>
      </c>
      <c r="T622" s="8">
        <v>81705</v>
      </c>
    </row>
    <row r="623" spans="1:20">
      <c r="A623" s="1">
        <v>44833</v>
      </c>
      <c r="B623" s="8">
        <v>86148172</v>
      </c>
      <c r="C623" s="8">
        <v>51199129</v>
      </c>
      <c r="D623" s="8">
        <v>34949043</v>
      </c>
      <c r="E623" s="9">
        <f>nasdaq_aapl_short_volume[[#This Row],[total_short]]/nasdaq_aapl_short_volume[[#This Row],[total_reported]]</f>
        <v>0.59431474645799798</v>
      </c>
      <c r="F623" s="9">
        <f>nasdaq_aapl_short_volume[[#This Row],[total_long]]/nasdaq_aapl_short_volume[[#This Row],[total_reported]]</f>
        <v>0.40568525354200202</v>
      </c>
      <c r="G623" s="8">
        <v>31257657</v>
      </c>
      <c r="H623" s="9">
        <f>nasdaq_aapl_short_volume[[#This Row],[Off-Exchange]]/nasdaq_aapl_short_volume[[#This Row],[total_reported]]</f>
        <v>0.36283598681583168</v>
      </c>
      <c r="I623" s="8">
        <v>159089</v>
      </c>
      <c r="J623" t="s">
        <v>4275</v>
      </c>
      <c r="K623" t="s">
        <v>4276</v>
      </c>
      <c r="L623" t="s">
        <v>4277</v>
      </c>
      <c r="M623" t="s">
        <v>4278</v>
      </c>
      <c r="N623" s="8">
        <v>70709</v>
      </c>
      <c r="O623" s="8">
        <v>1149670</v>
      </c>
      <c r="P623" s="8">
        <v>1588622</v>
      </c>
      <c r="Q623" s="8">
        <v>4253885</v>
      </c>
      <c r="R623" s="8">
        <v>30671</v>
      </c>
      <c r="S623" s="8">
        <v>170299</v>
      </c>
      <c r="T623" s="8">
        <v>57067</v>
      </c>
    </row>
    <row r="624" spans="1:20">
      <c r="A624" s="1">
        <v>44832</v>
      </c>
      <c r="B624" s="8">
        <v>99814577</v>
      </c>
      <c r="C624" s="8">
        <v>50396398</v>
      </c>
      <c r="D624" s="8">
        <v>49418179</v>
      </c>
      <c r="E624" s="9">
        <f>nasdaq_aapl_short_volume[[#This Row],[total_short]]/nasdaq_aapl_short_volume[[#This Row],[total_reported]]</f>
        <v>0.50490018106273193</v>
      </c>
      <c r="F624" s="9">
        <f>nasdaq_aapl_short_volume[[#This Row],[total_long]]/nasdaq_aapl_short_volume[[#This Row],[total_reported]]</f>
        <v>0.49509981893726807</v>
      </c>
      <c r="G624" s="8">
        <v>35453946</v>
      </c>
      <c r="H624" s="9">
        <f>nasdaq_aapl_short_volume[[#This Row],[Off-Exchange]]/nasdaq_aapl_short_volume[[#This Row],[total_reported]]</f>
        <v>0.3551980789339016</v>
      </c>
      <c r="I624" s="8">
        <v>250646</v>
      </c>
      <c r="J624" t="s">
        <v>4279</v>
      </c>
      <c r="K624" t="s">
        <v>4280</v>
      </c>
      <c r="L624" t="s">
        <v>4281</v>
      </c>
      <c r="M624" t="s">
        <v>4282</v>
      </c>
      <c r="N624" s="8">
        <v>230293</v>
      </c>
      <c r="O624" s="8">
        <v>550028</v>
      </c>
      <c r="P624" s="8">
        <v>1401621</v>
      </c>
      <c r="Q624" s="8">
        <v>2866469</v>
      </c>
      <c r="R624" s="8">
        <v>32033</v>
      </c>
      <c r="S624" s="8">
        <v>76963</v>
      </c>
      <c r="T624" s="8">
        <v>76017</v>
      </c>
    </row>
    <row r="625" spans="1:20">
      <c r="A625" s="1">
        <v>44831</v>
      </c>
      <c r="B625" s="8">
        <v>56565432</v>
      </c>
      <c r="C625" s="8">
        <v>21038504</v>
      </c>
      <c r="D625" s="8">
        <v>35526928</v>
      </c>
      <c r="E625" s="9">
        <f>nasdaq_aapl_short_volume[[#This Row],[total_short]]/nasdaq_aapl_short_volume[[#This Row],[total_reported]]</f>
        <v>0.37193217228500969</v>
      </c>
      <c r="F625" s="9">
        <f>nasdaq_aapl_short_volume[[#This Row],[total_long]]/nasdaq_aapl_short_volume[[#This Row],[total_reported]]</f>
        <v>0.62806782771499037</v>
      </c>
      <c r="G625" s="8">
        <v>12249627</v>
      </c>
      <c r="H625" s="9">
        <f>nasdaq_aapl_short_volume[[#This Row],[Off-Exchange]]/nasdaq_aapl_short_volume[[#This Row],[total_reported]]</f>
        <v>0.21655676562321666</v>
      </c>
      <c r="I625" s="8">
        <v>101882</v>
      </c>
      <c r="J625" t="s">
        <v>4283</v>
      </c>
      <c r="K625" t="s">
        <v>4284</v>
      </c>
      <c r="L625" t="s">
        <v>4285</v>
      </c>
      <c r="M625" t="s">
        <v>4286</v>
      </c>
      <c r="N625" s="8">
        <v>106324</v>
      </c>
      <c r="O625" s="8">
        <v>288363</v>
      </c>
      <c r="P625" s="8">
        <v>838751</v>
      </c>
      <c r="Q625" s="8">
        <v>1907377</v>
      </c>
      <c r="R625" s="8">
        <v>48626</v>
      </c>
      <c r="S625" s="8">
        <v>49371</v>
      </c>
      <c r="T625" s="8">
        <v>20836</v>
      </c>
    </row>
    <row r="626" spans="1:20">
      <c r="A626" s="1">
        <v>44830</v>
      </c>
      <c r="B626" s="8">
        <v>62243008</v>
      </c>
      <c r="C626" s="8">
        <v>23491868</v>
      </c>
      <c r="D626" s="8">
        <v>38751140</v>
      </c>
      <c r="E626" s="9">
        <f>nasdaq_aapl_short_volume[[#This Row],[total_short]]/nasdaq_aapl_short_volume[[#This Row],[total_reported]]</f>
        <v>0.37742179812389531</v>
      </c>
      <c r="F626" s="9">
        <f>nasdaq_aapl_short_volume[[#This Row],[total_long]]/nasdaq_aapl_short_volume[[#This Row],[total_reported]]</f>
        <v>0.62257820187610469</v>
      </c>
      <c r="G626" s="8">
        <v>14816622</v>
      </c>
      <c r="H626" s="9">
        <f>nasdaq_aapl_short_volume[[#This Row],[Off-Exchange]]/nasdaq_aapl_short_volume[[#This Row],[total_reported]]</f>
        <v>0.23804476158992829</v>
      </c>
      <c r="I626" s="8">
        <v>100004</v>
      </c>
      <c r="J626" t="s">
        <v>4287</v>
      </c>
      <c r="K626" t="s">
        <v>4288</v>
      </c>
      <c r="L626" t="s">
        <v>4289</v>
      </c>
      <c r="M626" t="s">
        <v>4290</v>
      </c>
      <c r="N626" s="8">
        <v>252131</v>
      </c>
      <c r="O626" s="8">
        <v>385218</v>
      </c>
      <c r="P626" s="8">
        <v>817926</v>
      </c>
      <c r="Q626" s="8">
        <v>1322759</v>
      </c>
      <c r="R626" s="8">
        <v>30147</v>
      </c>
      <c r="S626" s="8">
        <v>73518</v>
      </c>
      <c r="T626" s="8">
        <v>39534</v>
      </c>
    </row>
    <row r="627" spans="1:20">
      <c r="A627" s="1">
        <v>44827</v>
      </c>
      <c r="B627" s="8">
        <v>66432118</v>
      </c>
      <c r="C627" s="8">
        <v>26286265</v>
      </c>
      <c r="D627" s="8">
        <v>40145853</v>
      </c>
      <c r="E627" s="9">
        <f>nasdaq_aapl_short_volume[[#This Row],[total_short]]/nasdaq_aapl_short_volume[[#This Row],[total_reported]]</f>
        <v>0.39568608967126412</v>
      </c>
      <c r="F627" s="9">
        <f>nasdaq_aapl_short_volume[[#This Row],[total_long]]/nasdaq_aapl_short_volume[[#This Row],[total_reported]]</f>
        <v>0.60431391032873583</v>
      </c>
      <c r="G627" s="8">
        <v>16738849</v>
      </c>
      <c r="H627" s="9">
        <f>nasdaq_aapl_short_volume[[#This Row],[Off-Exchange]]/nasdaq_aapl_short_volume[[#This Row],[total_reported]]</f>
        <v>0.25196922067124217</v>
      </c>
      <c r="I627" s="8">
        <v>144305</v>
      </c>
      <c r="J627" t="s">
        <v>4291</v>
      </c>
      <c r="K627" t="s">
        <v>4292</v>
      </c>
      <c r="L627" t="s">
        <v>4293</v>
      </c>
      <c r="M627" t="s">
        <v>4294</v>
      </c>
      <c r="N627" s="8">
        <v>141319</v>
      </c>
      <c r="O627" s="8">
        <v>433958</v>
      </c>
      <c r="P627" s="8">
        <v>436863</v>
      </c>
      <c r="Q627" s="8">
        <v>1788697</v>
      </c>
      <c r="R627" s="8">
        <v>16859</v>
      </c>
      <c r="S627" s="8">
        <v>61250</v>
      </c>
      <c r="T627" s="8">
        <v>27520</v>
      </c>
    </row>
    <row r="628" spans="1:20">
      <c r="A628" s="1">
        <v>44826</v>
      </c>
      <c r="B628" s="8">
        <v>58465032</v>
      </c>
      <c r="C628" s="8">
        <v>27311789</v>
      </c>
      <c r="D628" s="8">
        <v>31153243</v>
      </c>
      <c r="E628" s="9">
        <f>nasdaq_aapl_short_volume[[#This Row],[total_short]]/nasdaq_aapl_short_volume[[#This Row],[total_reported]]</f>
        <v>0.46714742241139967</v>
      </c>
      <c r="F628" s="9">
        <f>nasdaq_aapl_short_volume[[#This Row],[total_long]]/nasdaq_aapl_short_volume[[#This Row],[total_reported]]</f>
        <v>0.53285257758860027</v>
      </c>
      <c r="G628" s="8">
        <v>17531876</v>
      </c>
      <c r="H628" s="9">
        <f>nasdaq_aapl_short_volume[[#This Row],[Off-Exchange]]/nasdaq_aapl_short_volume[[#This Row],[total_reported]]</f>
        <v>0.29986943306556302</v>
      </c>
      <c r="I628" s="8">
        <v>103148</v>
      </c>
      <c r="J628" t="s">
        <v>4295</v>
      </c>
      <c r="K628" t="s">
        <v>4296</v>
      </c>
      <c r="L628" t="s">
        <v>4297</v>
      </c>
      <c r="M628" t="s">
        <v>4298</v>
      </c>
      <c r="N628" s="8">
        <v>47981</v>
      </c>
      <c r="O628" s="8">
        <v>39932</v>
      </c>
      <c r="P628" s="8">
        <v>592633</v>
      </c>
      <c r="Q628" s="8">
        <v>2461396</v>
      </c>
      <c r="R628" s="8">
        <v>87768</v>
      </c>
      <c r="S628" s="8">
        <v>51732</v>
      </c>
      <c r="T628" s="8">
        <v>41746</v>
      </c>
    </row>
    <row r="629" spans="1:20">
      <c r="A629" s="1">
        <v>44825</v>
      </c>
      <c r="B629" s="8">
        <v>69949454</v>
      </c>
      <c r="C629" s="8">
        <v>34237707</v>
      </c>
      <c r="D629" s="8">
        <v>35711747</v>
      </c>
      <c r="E629" s="9">
        <f>nasdaq_aapl_short_volume[[#This Row],[total_short]]/nasdaq_aapl_short_volume[[#This Row],[total_reported]]</f>
        <v>0.48946353462601722</v>
      </c>
      <c r="F629" s="9">
        <f>nasdaq_aapl_short_volume[[#This Row],[total_long]]/nasdaq_aapl_short_volume[[#This Row],[total_reported]]</f>
        <v>0.51053646537398278</v>
      </c>
      <c r="G629" s="8">
        <v>20652329</v>
      </c>
      <c r="H629" s="9">
        <f>nasdaq_aapl_short_volume[[#This Row],[Off-Exchange]]/nasdaq_aapl_short_volume[[#This Row],[total_reported]]</f>
        <v>0.29524646468291232</v>
      </c>
      <c r="I629" s="8">
        <v>190018</v>
      </c>
      <c r="J629" t="s">
        <v>4299</v>
      </c>
      <c r="K629" t="s">
        <v>4300</v>
      </c>
      <c r="L629" t="s">
        <v>4301</v>
      </c>
      <c r="M629" t="s">
        <v>4302</v>
      </c>
      <c r="N629" s="8">
        <v>380954</v>
      </c>
      <c r="O629" s="8">
        <v>335003</v>
      </c>
      <c r="P629" s="8">
        <v>805610</v>
      </c>
      <c r="Q629" s="8">
        <v>3476084</v>
      </c>
      <c r="R629" s="8">
        <v>38200</v>
      </c>
      <c r="S629" s="8">
        <v>70764</v>
      </c>
      <c r="T629" s="8">
        <v>174783</v>
      </c>
    </row>
    <row r="630" spans="1:20">
      <c r="A630" s="1">
        <v>44824</v>
      </c>
      <c r="B630" s="8">
        <v>77088043</v>
      </c>
      <c r="C630" s="8">
        <v>32997552</v>
      </c>
      <c r="D630" s="8">
        <v>44090491</v>
      </c>
      <c r="E630" s="9">
        <f>nasdaq_aapl_short_volume[[#This Row],[total_short]]/nasdaq_aapl_short_volume[[#This Row],[total_reported]]</f>
        <v>0.42805019709736308</v>
      </c>
      <c r="F630" s="9">
        <f>nasdaq_aapl_short_volume[[#This Row],[total_long]]/nasdaq_aapl_short_volume[[#This Row],[total_reported]]</f>
        <v>0.57194980290263697</v>
      </c>
      <c r="G630" s="8">
        <v>22234909</v>
      </c>
      <c r="H630" s="9">
        <f>nasdaq_aapl_short_volume[[#This Row],[Off-Exchange]]/nasdaq_aapl_short_volume[[#This Row],[total_reported]]</f>
        <v>0.28843525058743547</v>
      </c>
      <c r="I630" s="8">
        <v>167874</v>
      </c>
      <c r="J630" t="s">
        <v>4303</v>
      </c>
      <c r="K630" t="s">
        <v>4304</v>
      </c>
      <c r="L630" t="s">
        <v>4305</v>
      </c>
      <c r="M630" t="s">
        <v>4306</v>
      </c>
      <c r="N630" s="8">
        <v>71939</v>
      </c>
      <c r="O630" s="8">
        <v>591870</v>
      </c>
      <c r="P630" s="8">
        <v>838312</v>
      </c>
      <c r="Q630" s="8">
        <v>3303583</v>
      </c>
      <c r="R630" s="8">
        <v>42843</v>
      </c>
      <c r="S630" s="8">
        <v>50031</v>
      </c>
      <c r="T630" s="8">
        <v>37568</v>
      </c>
    </row>
    <row r="631" spans="1:20">
      <c r="A631" s="1">
        <v>44823</v>
      </c>
      <c r="B631" s="8">
        <v>53508934</v>
      </c>
      <c r="C631" s="8">
        <v>23314046</v>
      </c>
      <c r="D631" s="8">
        <v>30194888</v>
      </c>
      <c r="E631" s="9">
        <f>nasdaq_aapl_short_volume[[#This Row],[total_short]]/nasdaq_aapl_short_volume[[#This Row],[total_reported]]</f>
        <v>0.43570380228468014</v>
      </c>
      <c r="F631" s="9">
        <f>nasdaq_aapl_short_volume[[#This Row],[total_long]]/nasdaq_aapl_short_volume[[#This Row],[total_reported]]</f>
        <v>0.5642961977153198</v>
      </c>
      <c r="G631" s="8">
        <v>13977657</v>
      </c>
      <c r="H631" s="9">
        <f>nasdaq_aapl_short_volume[[#This Row],[Off-Exchange]]/nasdaq_aapl_short_volume[[#This Row],[total_reported]]</f>
        <v>0.26122099535752291</v>
      </c>
      <c r="I631" s="8">
        <v>120532</v>
      </c>
      <c r="J631" t="s">
        <v>4307</v>
      </c>
      <c r="K631" t="s">
        <v>4308</v>
      </c>
      <c r="L631" t="s">
        <v>4309</v>
      </c>
      <c r="M631" t="s">
        <v>4310</v>
      </c>
      <c r="N631" s="8">
        <v>134482</v>
      </c>
      <c r="O631" s="8">
        <v>353689</v>
      </c>
      <c r="P631" s="8">
        <v>770935</v>
      </c>
      <c r="Q631" s="8">
        <v>2379504</v>
      </c>
      <c r="R631" s="8">
        <v>13469</v>
      </c>
      <c r="S631" s="8">
        <v>48140</v>
      </c>
      <c r="T631" s="8">
        <v>7648</v>
      </c>
    </row>
    <row r="632" spans="1:20">
      <c r="A632" s="1">
        <v>44820</v>
      </c>
      <c r="B632" s="8">
        <v>67485383</v>
      </c>
      <c r="C632" s="8">
        <v>31740925</v>
      </c>
      <c r="D632" s="8">
        <v>35744458</v>
      </c>
      <c r="E632" s="9">
        <f>nasdaq_aapl_short_volume[[#This Row],[total_short]]/nasdaq_aapl_short_volume[[#This Row],[total_reported]]</f>
        <v>0.47033777670047455</v>
      </c>
      <c r="F632" s="9">
        <f>nasdaq_aapl_short_volume[[#This Row],[total_long]]/nasdaq_aapl_short_volume[[#This Row],[total_reported]]</f>
        <v>0.5296622232995255</v>
      </c>
      <c r="G632" s="8">
        <v>16752294</v>
      </c>
      <c r="H632" s="9">
        <f>nasdaq_aapl_short_volume[[#This Row],[Off-Exchange]]/nasdaq_aapl_short_volume[[#This Row],[total_reported]]</f>
        <v>0.24823588835526059</v>
      </c>
      <c r="I632" s="8">
        <v>196664</v>
      </c>
      <c r="J632" t="s">
        <v>4311</v>
      </c>
      <c r="K632" t="s">
        <v>4312</v>
      </c>
      <c r="L632" t="s">
        <v>4313</v>
      </c>
      <c r="M632" t="s">
        <v>4314</v>
      </c>
      <c r="N632" s="8">
        <v>196446</v>
      </c>
      <c r="O632" s="8">
        <v>889354</v>
      </c>
      <c r="P632" s="8">
        <v>1032217</v>
      </c>
      <c r="Q632" s="8">
        <v>3429044</v>
      </c>
      <c r="R632" s="8">
        <v>124676</v>
      </c>
      <c r="S632" s="8">
        <v>202148</v>
      </c>
      <c r="T632" s="8">
        <v>40528</v>
      </c>
    </row>
    <row r="633" spans="1:20">
      <c r="A633" s="1">
        <v>44819</v>
      </c>
      <c r="B633" s="8">
        <v>60588432</v>
      </c>
      <c r="C633" s="8">
        <v>31793056</v>
      </c>
      <c r="D633" s="8">
        <v>28795376</v>
      </c>
      <c r="E633" s="9">
        <f>nasdaq_aapl_short_volume[[#This Row],[total_short]]/nasdaq_aapl_short_volume[[#This Row],[total_reported]]</f>
        <v>0.5247380556077107</v>
      </c>
      <c r="F633" s="9">
        <f>nasdaq_aapl_short_volume[[#This Row],[total_long]]/nasdaq_aapl_short_volume[[#This Row],[total_reported]]</f>
        <v>0.47526194439228925</v>
      </c>
      <c r="G633" s="8">
        <v>17213487</v>
      </c>
      <c r="H633" s="9">
        <f>nasdaq_aapl_short_volume[[#This Row],[Off-Exchange]]/nasdaq_aapl_short_volume[[#This Row],[total_reported]]</f>
        <v>0.28410517374009614</v>
      </c>
      <c r="I633" s="8">
        <v>111668</v>
      </c>
      <c r="J633" t="s">
        <v>4315</v>
      </c>
      <c r="K633" t="s">
        <v>4316</v>
      </c>
      <c r="L633" t="s">
        <v>4317</v>
      </c>
      <c r="M633" t="s">
        <v>4318</v>
      </c>
      <c r="N633" s="8">
        <v>306922</v>
      </c>
      <c r="O633" s="8">
        <v>485495</v>
      </c>
      <c r="P633" s="8">
        <v>1240329</v>
      </c>
      <c r="Q633" s="8">
        <v>3772583</v>
      </c>
      <c r="R633" s="8">
        <v>113272</v>
      </c>
      <c r="S633" s="8">
        <v>144797</v>
      </c>
      <c r="T633" s="8">
        <v>68348</v>
      </c>
    </row>
    <row r="634" spans="1:20">
      <c r="A634" s="1">
        <v>44818</v>
      </c>
      <c r="B634" s="8">
        <v>57007159</v>
      </c>
      <c r="C634" s="8">
        <v>28719731</v>
      </c>
      <c r="D634" s="8">
        <v>28287428</v>
      </c>
      <c r="E634" s="9">
        <f>nasdaq_aapl_short_volume[[#This Row],[total_short]]/nasdaq_aapl_short_volume[[#This Row],[total_reported]]</f>
        <v>0.50379165536033821</v>
      </c>
      <c r="F634" s="9">
        <f>nasdaq_aapl_short_volume[[#This Row],[total_long]]/nasdaq_aapl_short_volume[[#This Row],[total_reported]]</f>
        <v>0.49620834463966185</v>
      </c>
      <c r="G634" s="8">
        <v>17222048</v>
      </c>
      <c r="H634" s="9">
        <f>nasdaq_aapl_short_volume[[#This Row],[Off-Exchange]]/nasdaq_aapl_short_volume[[#This Row],[total_reported]]</f>
        <v>0.30210324987428333</v>
      </c>
      <c r="I634" s="8">
        <v>104808</v>
      </c>
      <c r="J634" t="s">
        <v>4319</v>
      </c>
      <c r="K634" t="s">
        <v>4320</v>
      </c>
      <c r="L634" t="s">
        <v>4321</v>
      </c>
      <c r="M634" t="s">
        <v>4322</v>
      </c>
      <c r="N634" s="8">
        <v>61274</v>
      </c>
      <c r="O634" s="8">
        <v>292851</v>
      </c>
      <c r="P634" s="8">
        <v>970576</v>
      </c>
      <c r="Q634" s="8">
        <v>3101350</v>
      </c>
      <c r="R634" s="8">
        <v>27503</v>
      </c>
      <c r="S634" s="8">
        <v>71205</v>
      </c>
      <c r="T634" s="8">
        <v>21074</v>
      </c>
    </row>
    <row r="635" spans="1:20">
      <c r="A635" s="1">
        <v>44817</v>
      </c>
      <c r="B635" s="8">
        <v>75637182</v>
      </c>
      <c r="C635" s="8">
        <v>39413970</v>
      </c>
      <c r="D635" s="8">
        <v>36223212</v>
      </c>
      <c r="E635" s="9">
        <f>nasdaq_aapl_short_volume[[#This Row],[total_short]]/nasdaq_aapl_short_volume[[#This Row],[total_reported]]</f>
        <v>0.52109252298690878</v>
      </c>
      <c r="F635" s="9">
        <f>nasdaq_aapl_short_volume[[#This Row],[total_long]]/nasdaq_aapl_short_volume[[#This Row],[total_reported]]</f>
        <v>0.47890747701309128</v>
      </c>
      <c r="G635" s="8">
        <v>20603338</v>
      </c>
      <c r="H635" s="9">
        <f>nasdaq_aapl_short_volume[[#This Row],[Off-Exchange]]/nasdaq_aapl_short_volume[[#This Row],[total_reported]]</f>
        <v>0.27239695418583942</v>
      </c>
      <c r="I635" s="8">
        <v>106024</v>
      </c>
      <c r="J635" t="s">
        <v>4323</v>
      </c>
      <c r="K635" t="s">
        <v>4324</v>
      </c>
      <c r="L635" t="s">
        <v>4325</v>
      </c>
      <c r="M635" t="s">
        <v>4326</v>
      </c>
      <c r="N635" s="8">
        <v>120622</v>
      </c>
      <c r="O635" s="8">
        <v>1164847</v>
      </c>
      <c r="P635" s="8">
        <v>1245894</v>
      </c>
      <c r="Q635" s="8">
        <v>4092469</v>
      </c>
      <c r="R635" s="8">
        <v>400882</v>
      </c>
      <c r="S635" s="8">
        <v>171626</v>
      </c>
      <c r="T635" s="8">
        <v>24233</v>
      </c>
    </row>
    <row r="636" spans="1:20">
      <c r="A636" s="1">
        <v>44816</v>
      </c>
      <c r="B636" s="8">
        <v>70863014</v>
      </c>
      <c r="C636" s="8">
        <v>35956573</v>
      </c>
      <c r="D636" s="8">
        <v>34906441</v>
      </c>
      <c r="E636" s="9">
        <f>nasdaq_aapl_short_volume[[#This Row],[total_short]]/nasdaq_aapl_short_volume[[#This Row],[total_reported]]</f>
        <v>0.50740959169475908</v>
      </c>
      <c r="F636" s="9">
        <f>nasdaq_aapl_short_volume[[#This Row],[total_long]]/nasdaq_aapl_short_volume[[#This Row],[total_reported]]</f>
        <v>0.49259040830524087</v>
      </c>
      <c r="G636" s="8">
        <v>22356899</v>
      </c>
      <c r="H636" s="9">
        <f>nasdaq_aapl_short_volume[[#This Row],[Off-Exchange]]/nasdaq_aapl_short_volume[[#This Row],[total_reported]]</f>
        <v>0.31549461048890753</v>
      </c>
      <c r="I636" s="8">
        <v>97260</v>
      </c>
      <c r="J636" t="s">
        <v>4327</v>
      </c>
      <c r="K636" t="s">
        <v>4328</v>
      </c>
      <c r="L636" t="s">
        <v>4329</v>
      </c>
      <c r="M636" t="s">
        <v>4330</v>
      </c>
      <c r="N636" s="8">
        <v>185668</v>
      </c>
      <c r="O636" s="8">
        <v>647025</v>
      </c>
      <c r="P636" s="8">
        <v>859564</v>
      </c>
      <c r="Q636" s="8">
        <v>3838318</v>
      </c>
      <c r="R636" s="8">
        <v>31546</v>
      </c>
      <c r="S636" s="8">
        <v>156314</v>
      </c>
      <c r="T636" s="8">
        <v>16652</v>
      </c>
    </row>
    <row r="637" spans="1:20">
      <c r="A637" s="1">
        <v>44813</v>
      </c>
      <c r="B637" s="8">
        <v>45057314</v>
      </c>
      <c r="C637" s="8">
        <v>19186833</v>
      </c>
      <c r="D637" s="8">
        <v>25870481</v>
      </c>
      <c r="E637" s="9">
        <f>nasdaq_aapl_short_volume[[#This Row],[total_short]]/nasdaq_aapl_short_volume[[#This Row],[total_reported]]</f>
        <v>0.42583170847689678</v>
      </c>
      <c r="F637" s="9">
        <f>nasdaq_aapl_short_volume[[#This Row],[total_long]]/nasdaq_aapl_short_volume[[#This Row],[total_reported]]</f>
        <v>0.57416829152310322</v>
      </c>
      <c r="G637" s="8">
        <v>10145145</v>
      </c>
      <c r="H637" s="9">
        <f>nasdaq_aapl_short_volume[[#This Row],[Off-Exchange]]/nasdaq_aapl_short_volume[[#This Row],[total_reported]]</f>
        <v>0.22516089174778595</v>
      </c>
      <c r="I637" s="8">
        <v>125991</v>
      </c>
      <c r="J637" t="s">
        <v>4331</v>
      </c>
      <c r="K637" t="s">
        <v>4332</v>
      </c>
      <c r="L637" t="s">
        <v>4333</v>
      </c>
      <c r="M637" t="s">
        <v>4334</v>
      </c>
      <c r="N637" s="8">
        <v>106180</v>
      </c>
      <c r="O637" s="8">
        <v>406079</v>
      </c>
      <c r="P637" s="8">
        <v>736068</v>
      </c>
      <c r="Q637" s="8">
        <v>2289936</v>
      </c>
      <c r="R637" s="8">
        <v>65232</v>
      </c>
      <c r="S637" s="8">
        <v>67531</v>
      </c>
      <c r="T637" s="8">
        <v>4377</v>
      </c>
    </row>
    <row r="638" spans="1:20">
      <c r="A638" s="1">
        <v>44812</v>
      </c>
      <c r="B638" s="8">
        <v>57399022</v>
      </c>
      <c r="C638" s="8">
        <v>24978853</v>
      </c>
      <c r="D638" s="8">
        <v>32420169</v>
      </c>
      <c r="E638" s="9">
        <f>nasdaq_aapl_short_volume[[#This Row],[total_short]]/nasdaq_aapl_short_volume[[#This Row],[total_reported]]</f>
        <v>0.43517906977578819</v>
      </c>
      <c r="F638" s="9">
        <f>nasdaq_aapl_short_volume[[#This Row],[total_long]]/nasdaq_aapl_short_volume[[#This Row],[total_reported]]</f>
        <v>0.56482093022421187</v>
      </c>
      <c r="G638" s="8">
        <v>14165812</v>
      </c>
      <c r="H638" s="9">
        <f>nasdaq_aapl_short_volume[[#This Row],[Off-Exchange]]/nasdaq_aapl_short_volume[[#This Row],[total_reported]]</f>
        <v>0.24679535480587109</v>
      </c>
      <c r="I638" s="8">
        <v>177640</v>
      </c>
      <c r="J638" t="s">
        <v>4335</v>
      </c>
      <c r="K638" t="s">
        <v>4336</v>
      </c>
      <c r="L638" t="s">
        <v>4337</v>
      </c>
      <c r="M638" t="s">
        <v>4338</v>
      </c>
      <c r="N638" s="8">
        <v>85741</v>
      </c>
      <c r="O638" s="8">
        <v>532135</v>
      </c>
      <c r="P638" s="8">
        <v>550156</v>
      </c>
      <c r="Q638" s="8">
        <v>2554114</v>
      </c>
      <c r="R638" s="8">
        <v>46745</v>
      </c>
      <c r="S638" s="8">
        <v>91367</v>
      </c>
      <c r="T638" s="8">
        <v>20506</v>
      </c>
    </row>
    <row r="639" spans="1:20">
      <c r="A639" s="1">
        <v>44811</v>
      </c>
      <c r="B639" s="8">
        <v>60178326</v>
      </c>
      <c r="C639" s="8">
        <v>26433557</v>
      </c>
      <c r="D639" s="8">
        <v>33744769</v>
      </c>
      <c r="E639" s="9">
        <f>nasdaq_aapl_short_volume[[#This Row],[total_short]]/nasdaq_aapl_short_volume[[#This Row],[total_reported]]</f>
        <v>0.43925377718217018</v>
      </c>
      <c r="F639" s="9">
        <f>nasdaq_aapl_short_volume[[#This Row],[total_long]]/nasdaq_aapl_short_volume[[#This Row],[total_reported]]</f>
        <v>0.56074622281782982</v>
      </c>
      <c r="G639" s="8">
        <v>17344844</v>
      </c>
      <c r="H639" s="9">
        <f>nasdaq_aapl_short_volume[[#This Row],[Off-Exchange]]/nasdaq_aapl_short_volume[[#This Row],[total_reported]]</f>
        <v>0.28822410247835739</v>
      </c>
      <c r="I639" s="8">
        <v>113799</v>
      </c>
      <c r="J639" t="s">
        <v>4339</v>
      </c>
      <c r="K639" t="s">
        <v>4340</v>
      </c>
      <c r="L639" t="s">
        <v>4341</v>
      </c>
      <c r="M639" t="s">
        <v>4342</v>
      </c>
      <c r="N639" s="8">
        <v>37339</v>
      </c>
      <c r="O639" s="8">
        <v>374273</v>
      </c>
      <c r="P639" s="8">
        <v>604377</v>
      </c>
      <c r="Q639" s="8">
        <v>2748323</v>
      </c>
      <c r="R639" s="8">
        <v>11225</v>
      </c>
      <c r="S639" s="8">
        <v>24765</v>
      </c>
      <c r="T639" s="8">
        <v>12487</v>
      </c>
    </row>
    <row r="640" spans="1:20">
      <c r="A640" s="1">
        <v>44810</v>
      </c>
      <c r="B640" s="8">
        <v>46473108</v>
      </c>
      <c r="C640" s="8">
        <v>21928194</v>
      </c>
      <c r="D640" s="8">
        <v>24544914</v>
      </c>
      <c r="E640" s="9">
        <f>nasdaq_aapl_short_volume[[#This Row],[total_short]]/nasdaq_aapl_short_volume[[#This Row],[total_reported]]</f>
        <v>0.47184694425860219</v>
      </c>
      <c r="F640" s="9">
        <f>nasdaq_aapl_short_volume[[#This Row],[total_long]]/nasdaq_aapl_short_volume[[#This Row],[total_reported]]</f>
        <v>0.52815305574139781</v>
      </c>
      <c r="G640" s="8">
        <v>12086772</v>
      </c>
      <c r="H640" s="9">
        <f>nasdaq_aapl_short_volume[[#This Row],[Off-Exchange]]/nasdaq_aapl_short_volume[[#This Row],[total_reported]]</f>
        <v>0.26008099135525864</v>
      </c>
      <c r="I640" s="8">
        <v>143404</v>
      </c>
      <c r="J640" t="s">
        <v>4343</v>
      </c>
      <c r="K640" t="s">
        <v>4344</v>
      </c>
      <c r="L640" t="s">
        <v>4345</v>
      </c>
      <c r="M640" t="s">
        <v>4346</v>
      </c>
      <c r="N640" s="8">
        <v>96269</v>
      </c>
      <c r="O640" s="8">
        <v>704828</v>
      </c>
      <c r="P640" s="8">
        <v>380818</v>
      </c>
      <c r="Q640" s="8">
        <v>2311634</v>
      </c>
      <c r="R640" s="8">
        <v>21089</v>
      </c>
      <c r="S640" s="8">
        <v>60515</v>
      </c>
      <c r="T640" s="8">
        <v>25423</v>
      </c>
    </row>
    <row r="641" spans="1:20">
      <c r="A641" s="1">
        <v>44806</v>
      </c>
      <c r="B641" s="8">
        <v>49437668</v>
      </c>
      <c r="C641" s="8">
        <v>22706866</v>
      </c>
      <c r="D641" s="8">
        <v>26730802</v>
      </c>
      <c r="E641" s="9">
        <f>nasdaq_aapl_short_volume[[#This Row],[total_short]]/nasdaq_aapl_short_volume[[#This Row],[total_reported]]</f>
        <v>0.45930293475816864</v>
      </c>
      <c r="F641" s="9">
        <f>nasdaq_aapl_short_volume[[#This Row],[total_long]]/nasdaq_aapl_short_volume[[#This Row],[total_reported]]</f>
        <v>0.54069706524183136</v>
      </c>
      <c r="G641" s="8">
        <v>12490128</v>
      </c>
      <c r="H641" s="9">
        <f>nasdaq_aapl_short_volume[[#This Row],[Off-Exchange]]/nasdaq_aapl_short_volume[[#This Row],[total_reported]]</f>
        <v>0.25264395561700037</v>
      </c>
      <c r="I641" s="8">
        <v>136961</v>
      </c>
      <c r="J641" t="s">
        <v>4347</v>
      </c>
      <c r="K641" t="s">
        <v>4348</v>
      </c>
      <c r="L641" t="s">
        <v>4349</v>
      </c>
      <c r="M641" t="s">
        <v>4350</v>
      </c>
      <c r="N641" s="8">
        <v>55323</v>
      </c>
      <c r="O641" s="8">
        <v>638189</v>
      </c>
      <c r="P641" s="8">
        <v>578357</v>
      </c>
      <c r="Q641" s="8">
        <v>2052127</v>
      </c>
      <c r="R641" s="8">
        <v>117064</v>
      </c>
      <c r="S641" s="8">
        <v>115391</v>
      </c>
      <c r="T641" s="8">
        <v>32471</v>
      </c>
    </row>
    <row r="642" spans="1:20">
      <c r="A642" s="1">
        <v>44805</v>
      </c>
      <c r="B642" s="8">
        <v>48773159</v>
      </c>
      <c r="C642" s="8">
        <v>19576018</v>
      </c>
      <c r="D642" s="8">
        <v>29197141</v>
      </c>
      <c r="E642" s="9">
        <f>nasdaq_aapl_short_volume[[#This Row],[total_short]]/nasdaq_aapl_short_volume[[#This Row],[total_reported]]</f>
        <v>0.40136867082978978</v>
      </c>
      <c r="F642" s="9">
        <f>nasdaq_aapl_short_volume[[#This Row],[total_long]]/nasdaq_aapl_short_volume[[#This Row],[total_reported]]</f>
        <v>0.59863132917021022</v>
      </c>
      <c r="G642" s="8">
        <v>11960070</v>
      </c>
      <c r="H642" s="9">
        <f>nasdaq_aapl_short_volume[[#This Row],[Off-Exchange]]/nasdaq_aapl_short_volume[[#This Row],[total_reported]]</f>
        <v>0.24521827671650304</v>
      </c>
      <c r="I642" s="8">
        <v>120198</v>
      </c>
      <c r="J642" t="s">
        <v>4351</v>
      </c>
      <c r="K642" t="s">
        <v>4352</v>
      </c>
      <c r="L642" t="s">
        <v>4353</v>
      </c>
      <c r="M642" t="s">
        <v>4354</v>
      </c>
      <c r="N642" s="8">
        <v>115728</v>
      </c>
      <c r="O642" s="8">
        <v>452805</v>
      </c>
      <c r="P642" s="8">
        <v>523215</v>
      </c>
      <c r="Q642" s="8">
        <v>1691526</v>
      </c>
      <c r="R642" s="8">
        <v>41706</v>
      </c>
      <c r="S642" s="8">
        <v>56850</v>
      </c>
      <c r="T642" s="8">
        <v>10929</v>
      </c>
    </row>
    <row r="643" spans="1:20">
      <c r="A643" s="1">
        <v>44804</v>
      </c>
      <c r="B643" s="8">
        <v>42274440</v>
      </c>
      <c r="C643" s="8">
        <v>19535193</v>
      </c>
      <c r="D643" s="8">
        <v>22739247</v>
      </c>
      <c r="E643" s="9">
        <f>nasdaq_aapl_short_volume[[#This Row],[total_short]]/nasdaq_aapl_short_volume[[#This Row],[total_reported]]</f>
        <v>0.46210412249103716</v>
      </c>
      <c r="F643" s="9">
        <f>nasdaq_aapl_short_volume[[#This Row],[total_long]]/nasdaq_aapl_short_volume[[#This Row],[total_reported]]</f>
        <v>0.53789587750896284</v>
      </c>
      <c r="G643" s="8">
        <v>10241454</v>
      </c>
      <c r="H643" s="9">
        <f>nasdaq_aapl_short_volume[[#This Row],[Off-Exchange]]/nasdaq_aapl_short_volume[[#This Row],[total_reported]]</f>
        <v>0.24226113935512805</v>
      </c>
      <c r="I643" s="8">
        <v>64851</v>
      </c>
      <c r="J643" t="s">
        <v>4355</v>
      </c>
      <c r="K643" t="s">
        <v>4356</v>
      </c>
      <c r="L643" t="s">
        <v>4357</v>
      </c>
      <c r="M643" t="s">
        <v>4358</v>
      </c>
      <c r="N643" s="8">
        <v>85426</v>
      </c>
      <c r="O643" s="8">
        <v>439200</v>
      </c>
      <c r="P643" s="8">
        <v>514951</v>
      </c>
      <c r="Q643" s="8">
        <v>2333259</v>
      </c>
      <c r="R643" s="8">
        <v>22303</v>
      </c>
      <c r="S643" s="8">
        <v>54999</v>
      </c>
      <c r="T643" s="8">
        <v>7613</v>
      </c>
    </row>
    <row r="644" spans="1:20">
      <c r="A644" s="1">
        <v>44803</v>
      </c>
      <c r="B644" s="8">
        <v>50550122</v>
      </c>
      <c r="C644" s="8">
        <v>22649997</v>
      </c>
      <c r="D644" s="8">
        <v>27900125</v>
      </c>
      <c r="E644" s="9">
        <f>nasdaq_aapl_short_volume[[#This Row],[total_short]]/nasdaq_aapl_short_volume[[#This Row],[total_reported]]</f>
        <v>0.44807007587439651</v>
      </c>
      <c r="F644" s="9">
        <f>nasdaq_aapl_short_volume[[#This Row],[total_long]]/nasdaq_aapl_short_volume[[#This Row],[total_reported]]</f>
        <v>0.55192992412560349</v>
      </c>
      <c r="G644" s="8">
        <v>13775997</v>
      </c>
      <c r="H644" s="9">
        <f>nasdaq_aapl_short_volume[[#This Row],[Off-Exchange]]/nasdaq_aapl_short_volume[[#This Row],[total_reported]]</f>
        <v>0.27252153812803853</v>
      </c>
      <c r="I644" s="8">
        <v>77440</v>
      </c>
      <c r="J644" t="s">
        <v>4359</v>
      </c>
      <c r="K644" t="s">
        <v>4360</v>
      </c>
      <c r="L644" t="s">
        <v>4361</v>
      </c>
      <c r="M644" t="s">
        <v>4362</v>
      </c>
      <c r="N644" s="8">
        <v>132696</v>
      </c>
      <c r="O644" s="8">
        <v>472173</v>
      </c>
      <c r="P644" s="8">
        <v>620583</v>
      </c>
      <c r="Q644" s="8">
        <v>1902594</v>
      </c>
      <c r="R644" s="8">
        <v>41230</v>
      </c>
      <c r="S644" s="8">
        <v>114811</v>
      </c>
      <c r="T644" s="8">
        <v>16520</v>
      </c>
    </row>
    <row r="645" spans="1:20">
      <c r="A645" s="1">
        <v>44802</v>
      </c>
      <c r="B645" s="8">
        <v>47127325</v>
      </c>
      <c r="C645" s="8">
        <v>20702762</v>
      </c>
      <c r="D645" s="8">
        <v>26424563</v>
      </c>
      <c r="E645" s="9">
        <f>nasdaq_aapl_short_volume[[#This Row],[total_short]]/nasdaq_aapl_short_volume[[#This Row],[total_reported]]</f>
        <v>0.4392942311069003</v>
      </c>
      <c r="F645" s="9">
        <f>nasdaq_aapl_short_volume[[#This Row],[total_long]]/nasdaq_aapl_short_volume[[#This Row],[total_reported]]</f>
        <v>0.56070576889309975</v>
      </c>
      <c r="G645" s="8">
        <v>12688342</v>
      </c>
      <c r="H645" s="9">
        <f>nasdaq_aapl_short_volume[[#This Row],[Off-Exchange]]/nasdaq_aapl_short_volume[[#This Row],[total_reported]]</f>
        <v>0.26923535337513854</v>
      </c>
      <c r="I645" s="8">
        <v>127069</v>
      </c>
      <c r="J645" t="s">
        <v>4363</v>
      </c>
      <c r="K645" t="s">
        <v>4364</v>
      </c>
      <c r="L645" t="s">
        <v>4365</v>
      </c>
      <c r="M645" t="s">
        <v>4366</v>
      </c>
      <c r="N645" s="8">
        <v>51189</v>
      </c>
      <c r="O645" s="8">
        <v>362984</v>
      </c>
      <c r="P645" s="8">
        <v>434888</v>
      </c>
      <c r="Q645" s="8">
        <v>2354148</v>
      </c>
      <c r="R645" s="8">
        <v>16616</v>
      </c>
      <c r="S645" s="8">
        <v>31908</v>
      </c>
      <c r="T645" s="8">
        <v>6298</v>
      </c>
    </row>
    <row r="646" spans="1:20">
      <c r="A646" s="1">
        <v>44799</v>
      </c>
      <c r="B646" s="8">
        <v>46025740</v>
      </c>
      <c r="C646" s="8">
        <v>24554126</v>
      </c>
      <c r="D646" s="8">
        <v>21471614</v>
      </c>
      <c r="E646" s="9">
        <f>nasdaq_aapl_short_volume[[#This Row],[total_short]]/nasdaq_aapl_short_volume[[#This Row],[total_reported]]</f>
        <v>0.53348682715367535</v>
      </c>
      <c r="F646" s="9">
        <f>nasdaq_aapl_short_volume[[#This Row],[total_long]]/nasdaq_aapl_short_volume[[#This Row],[total_reported]]</f>
        <v>0.46651317284632471</v>
      </c>
      <c r="G646" s="8">
        <v>13739104</v>
      </c>
      <c r="H646" s="9">
        <f>nasdaq_aapl_short_volume[[#This Row],[Off-Exchange]]/nasdaq_aapl_short_volume[[#This Row],[total_reported]]</f>
        <v>0.29850913858201955</v>
      </c>
      <c r="I646" s="8">
        <v>72106</v>
      </c>
      <c r="J646" t="s">
        <v>4367</v>
      </c>
      <c r="K646" t="s">
        <v>4368</v>
      </c>
      <c r="L646" t="s">
        <v>4369</v>
      </c>
      <c r="M646" t="s">
        <v>4370</v>
      </c>
      <c r="N646" s="8">
        <v>79992</v>
      </c>
      <c r="O646" s="8">
        <v>443774</v>
      </c>
      <c r="P646" s="8">
        <v>555983</v>
      </c>
      <c r="Q646" s="8">
        <v>2572448</v>
      </c>
      <c r="R646" s="8">
        <v>32411</v>
      </c>
      <c r="S646" s="8">
        <v>148406</v>
      </c>
      <c r="T646" s="8">
        <v>40276</v>
      </c>
    </row>
    <row r="647" spans="1:20">
      <c r="A647" s="1">
        <v>44798</v>
      </c>
      <c r="B647" s="8">
        <v>31649214</v>
      </c>
      <c r="C647" s="8">
        <v>18491335</v>
      </c>
      <c r="D647" s="8">
        <v>13157879</v>
      </c>
      <c r="E647" s="9">
        <f>nasdaq_aapl_short_volume[[#This Row],[total_short]]/nasdaq_aapl_short_volume[[#This Row],[total_reported]]</f>
        <v>0.58425890134269998</v>
      </c>
      <c r="F647" s="9">
        <f>nasdaq_aapl_short_volume[[#This Row],[total_long]]/nasdaq_aapl_short_volume[[#This Row],[total_reported]]</f>
        <v>0.41574109865729997</v>
      </c>
      <c r="G647" s="8">
        <v>11979903</v>
      </c>
      <c r="H647" s="9">
        <f>nasdaq_aapl_short_volume[[#This Row],[Off-Exchange]]/nasdaq_aapl_short_volume[[#This Row],[total_reported]]</f>
        <v>0.37852134337364585</v>
      </c>
      <c r="I647" s="8">
        <v>67001</v>
      </c>
      <c r="J647" t="s">
        <v>4371</v>
      </c>
      <c r="K647" t="s">
        <v>4372</v>
      </c>
      <c r="L647" t="s">
        <v>4373</v>
      </c>
      <c r="M647" t="s">
        <v>4374</v>
      </c>
      <c r="N647" s="8">
        <v>44325</v>
      </c>
      <c r="O647" s="8">
        <v>229251</v>
      </c>
      <c r="P647" s="8">
        <v>339073</v>
      </c>
      <c r="Q647" s="8">
        <v>1435987</v>
      </c>
      <c r="R647" s="8">
        <v>14043</v>
      </c>
      <c r="S647" s="8">
        <v>19272</v>
      </c>
      <c r="T647" s="8">
        <v>11288</v>
      </c>
    </row>
    <row r="648" spans="1:20">
      <c r="A648" s="1">
        <v>44797</v>
      </c>
      <c r="B648" s="8">
        <v>35303381</v>
      </c>
      <c r="C648" s="8">
        <v>21218542</v>
      </c>
      <c r="D648" s="8">
        <v>14084839</v>
      </c>
      <c r="E648" s="9">
        <f>nasdaq_aapl_short_volume[[#This Row],[total_short]]/nasdaq_aapl_short_volume[[#This Row],[total_reported]]</f>
        <v>0.60103427487582561</v>
      </c>
      <c r="F648" s="9">
        <f>nasdaq_aapl_short_volume[[#This Row],[total_long]]/nasdaq_aapl_short_volume[[#This Row],[total_reported]]</f>
        <v>0.39896572512417439</v>
      </c>
      <c r="G648" s="8">
        <v>13419706</v>
      </c>
      <c r="H648" s="9">
        <f>nasdaq_aapl_short_volume[[#This Row],[Off-Exchange]]/nasdaq_aapl_short_volume[[#This Row],[total_reported]]</f>
        <v>0.38012523503060514</v>
      </c>
      <c r="I648" s="8">
        <v>69778</v>
      </c>
      <c r="J648" t="s">
        <v>4375</v>
      </c>
      <c r="K648" t="s">
        <v>4376</v>
      </c>
      <c r="L648" t="s">
        <v>4377</v>
      </c>
      <c r="M648" t="s">
        <v>4378</v>
      </c>
      <c r="N648" s="8">
        <v>62346</v>
      </c>
      <c r="O648" s="8">
        <v>263496</v>
      </c>
      <c r="P648" s="8">
        <v>466092</v>
      </c>
      <c r="Q648" s="8">
        <v>1865257</v>
      </c>
      <c r="R648" s="8">
        <v>18552</v>
      </c>
      <c r="S648" s="8">
        <v>32392</v>
      </c>
      <c r="T648" s="8">
        <v>12508</v>
      </c>
    </row>
    <row r="649" spans="1:20">
      <c r="A649" s="1">
        <v>44796</v>
      </c>
      <c r="B649" s="8">
        <v>33465290</v>
      </c>
      <c r="C649" s="8">
        <v>20425120</v>
      </c>
      <c r="D649" s="8">
        <v>13040170</v>
      </c>
      <c r="E649" s="9">
        <f>nasdaq_aapl_short_volume[[#This Row],[total_short]]/nasdaq_aapl_short_volume[[#This Row],[total_reported]]</f>
        <v>0.61033745710854437</v>
      </c>
      <c r="F649" s="9">
        <f>nasdaq_aapl_short_volume[[#This Row],[total_long]]/nasdaq_aapl_short_volume[[#This Row],[total_reported]]</f>
        <v>0.38966254289145558</v>
      </c>
      <c r="G649" s="8">
        <v>13053627</v>
      </c>
      <c r="H649" s="9">
        <f>nasdaq_aapl_short_volume[[#This Row],[Off-Exchange]]/nasdaq_aapl_short_volume[[#This Row],[total_reported]]</f>
        <v>0.39006466102639481</v>
      </c>
      <c r="I649" s="8">
        <v>101885</v>
      </c>
      <c r="J649" t="s">
        <v>4379</v>
      </c>
      <c r="K649" t="s">
        <v>4380</v>
      </c>
      <c r="L649" t="s">
        <v>4381</v>
      </c>
      <c r="M649" t="s">
        <v>4382</v>
      </c>
      <c r="N649" s="8">
        <v>29287</v>
      </c>
      <c r="O649" s="8">
        <v>317060</v>
      </c>
      <c r="P649" s="8">
        <v>381861</v>
      </c>
      <c r="Q649" s="8">
        <v>1835020</v>
      </c>
      <c r="R649" s="8">
        <v>10293</v>
      </c>
      <c r="S649" s="8">
        <v>22006</v>
      </c>
      <c r="T649" s="8">
        <v>5144</v>
      </c>
    </row>
    <row r="650" spans="1:20">
      <c r="A650" s="1">
        <v>44795</v>
      </c>
      <c r="B650" s="8">
        <v>40846584</v>
      </c>
      <c r="C650" s="8">
        <v>23316241</v>
      </c>
      <c r="D650" s="8">
        <v>17530343</v>
      </c>
      <c r="E650" s="9">
        <f>nasdaq_aapl_short_volume[[#This Row],[total_short]]/nasdaq_aapl_short_volume[[#This Row],[total_reported]]</f>
        <v>0.57082474754804469</v>
      </c>
      <c r="F650" s="9">
        <f>nasdaq_aapl_short_volume[[#This Row],[total_long]]/nasdaq_aapl_short_volume[[#This Row],[total_reported]]</f>
        <v>0.42917525245195537</v>
      </c>
      <c r="G650" s="8">
        <v>14305831</v>
      </c>
      <c r="H650" s="9">
        <f>nasdaq_aapl_short_volume[[#This Row],[Off-Exchange]]/nasdaq_aapl_short_volume[[#This Row],[total_reported]]</f>
        <v>0.35023322880562058</v>
      </c>
      <c r="I650" s="8">
        <v>57588</v>
      </c>
      <c r="J650" t="s">
        <v>4383</v>
      </c>
      <c r="K650" t="s">
        <v>4384</v>
      </c>
      <c r="L650" t="s">
        <v>4385</v>
      </c>
      <c r="M650" t="s">
        <v>4386</v>
      </c>
      <c r="N650" s="8">
        <v>49238</v>
      </c>
      <c r="O650" s="8">
        <v>287631</v>
      </c>
      <c r="P650" s="8">
        <v>667337</v>
      </c>
      <c r="Q650" s="8">
        <v>2244018</v>
      </c>
      <c r="R650" s="8">
        <v>18098</v>
      </c>
      <c r="S650" s="8">
        <v>50655</v>
      </c>
      <c r="T650" s="8">
        <v>11230</v>
      </c>
    </row>
    <row r="651" spans="1:20">
      <c r="A651" s="1">
        <v>44792</v>
      </c>
      <c r="B651" s="8">
        <v>42881129</v>
      </c>
      <c r="C651" s="8">
        <v>20513561</v>
      </c>
      <c r="D651" s="8">
        <v>22367568</v>
      </c>
      <c r="E651" s="9">
        <f>nasdaq_aapl_short_volume[[#This Row],[total_short]]/nasdaq_aapl_short_volume[[#This Row],[total_reported]]</f>
        <v>0.47838201741376724</v>
      </c>
      <c r="F651" s="9">
        <f>nasdaq_aapl_short_volume[[#This Row],[total_long]]/nasdaq_aapl_short_volume[[#This Row],[total_reported]]</f>
        <v>0.52161798258623271</v>
      </c>
      <c r="G651" s="8">
        <v>12960885</v>
      </c>
      <c r="H651" s="9">
        <f>nasdaq_aapl_short_volume[[#This Row],[Off-Exchange]]/nasdaq_aapl_short_volume[[#This Row],[total_reported]]</f>
        <v>0.30225148689531939</v>
      </c>
      <c r="I651" s="8">
        <v>126396</v>
      </c>
      <c r="J651" t="s">
        <v>4387</v>
      </c>
      <c r="K651" t="s">
        <v>4388</v>
      </c>
      <c r="L651" t="s">
        <v>4389</v>
      </c>
      <c r="M651" t="s">
        <v>4390</v>
      </c>
      <c r="N651" s="8">
        <v>117681</v>
      </c>
      <c r="O651" s="8">
        <v>241335</v>
      </c>
      <c r="P651" s="8">
        <v>423841</v>
      </c>
      <c r="Q651" s="8">
        <v>1986166</v>
      </c>
      <c r="R651" s="8">
        <v>42316</v>
      </c>
      <c r="S651" s="8">
        <v>48844</v>
      </c>
      <c r="T651" s="8">
        <v>34807</v>
      </c>
    </row>
    <row r="652" spans="1:20">
      <c r="A652" s="1">
        <v>44791</v>
      </c>
      <c r="B652" s="8">
        <v>41773938</v>
      </c>
      <c r="C652" s="8">
        <v>19111682</v>
      </c>
      <c r="D652" s="8">
        <v>22662256</v>
      </c>
      <c r="E652" s="9">
        <f>nasdaq_aapl_short_volume[[#This Row],[total_short]]/nasdaq_aapl_short_volume[[#This Row],[total_reported]]</f>
        <v>0.45750252226639487</v>
      </c>
      <c r="F652" s="9">
        <f>nasdaq_aapl_short_volume[[#This Row],[total_long]]/nasdaq_aapl_short_volume[[#This Row],[total_reported]]</f>
        <v>0.54249747773360513</v>
      </c>
      <c r="G652" s="8">
        <v>12099748</v>
      </c>
      <c r="H652" s="9">
        <f>nasdaq_aapl_short_volume[[#This Row],[Off-Exchange]]/nasdaq_aapl_short_volume[[#This Row],[total_reported]]</f>
        <v>0.28964824910689529</v>
      </c>
      <c r="I652" s="8">
        <v>208845</v>
      </c>
      <c r="J652" t="s">
        <v>4391</v>
      </c>
      <c r="K652" t="s">
        <v>4392</v>
      </c>
      <c r="L652" t="s">
        <v>4393</v>
      </c>
      <c r="M652" t="s">
        <v>4394</v>
      </c>
      <c r="N652" s="8">
        <v>68409</v>
      </c>
      <c r="O652" s="8">
        <v>190960</v>
      </c>
      <c r="P652" s="8">
        <v>341592</v>
      </c>
      <c r="Q652" s="8">
        <v>2222102</v>
      </c>
      <c r="R652" s="8">
        <v>19429</v>
      </c>
      <c r="S652" s="8">
        <v>23997</v>
      </c>
      <c r="T652" s="8">
        <v>4788</v>
      </c>
    </row>
    <row r="653" spans="1:20">
      <c r="A653" s="1">
        <v>44790</v>
      </c>
      <c r="B653" s="8">
        <v>54159834</v>
      </c>
      <c r="C653" s="8">
        <v>26725515</v>
      </c>
      <c r="D653" s="8">
        <v>27434319</v>
      </c>
      <c r="E653" s="9">
        <f>nasdaq_aapl_short_volume[[#This Row],[total_short]]/nasdaq_aapl_short_volume[[#This Row],[total_reported]]</f>
        <v>0.49345636842239954</v>
      </c>
      <c r="F653" s="9">
        <f>nasdaq_aapl_short_volume[[#This Row],[total_long]]/nasdaq_aapl_short_volume[[#This Row],[total_reported]]</f>
        <v>0.50654363157760052</v>
      </c>
      <c r="G653" s="8">
        <v>16354984</v>
      </c>
      <c r="H653" s="9">
        <f>nasdaq_aapl_short_volume[[#This Row],[Off-Exchange]]/nasdaq_aapl_short_volume[[#This Row],[total_reported]]</f>
        <v>0.30197625790359695</v>
      </c>
      <c r="I653" s="8">
        <v>77289</v>
      </c>
      <c r="J653" t="s">
        <v>4395</v>
      </c>
      <c r="K653" t="s">
        <v>4396</v>
      </c>
      <c r="L653" t="s">
        <v>4397</v>
      </c>
      <c r="M653" t="s">
        <v>4398</v>
      </c>
      <c r="N653" s="8">
        <v>69284</v>
      </c>
      <c r="O653" s="8">
        <v>515078</v>
      </c>
      <c r="P653" s="8">
        <v>486886</v>
      </c>
      <c r="Q653" s="8">
        <v>2876767</v>
      </c>
      <c r="R653" s="8">
        <v>58043</v>
      </c>
      <c r="S653" s="8">
        <v>36278</v>
      </c>
      <c r="T653" s="8">
        <v>10564</v>
      </c>
    </row>
    <row r="654" spans="1:20">
      <c r="A654" s="1">
        <v>44789</v>
      </c>
      <c r="B654" s="8">
        <v>36789453</v>
      </c>
      <c r="C654" s="8">
        <v>22114569</v>
      </c>
      <c r="D654" s="8">
        <v>14674884</v>
      </c>
      <c r="E654" s="9">
        <f>nasdaq_aapl_short_volume[[#This Row],[total_short]]/nasdaq_aapl_short_volume[[#This Row],[total_reported]]</f>
        <v>0.6011116555606304</v>
      </c>
      <c r="F654" s="9">
        <f>nasdaq_aapl_short_volume[[#This Row],[total_long]]/nasdaq_aapl_short_volume[[#This Row],[total_reported]]</f>
        <v>0.3988883444393696</v>
      </c>
      <c r="G654" s="8">
        <v>13891037</v>
      </c>
      <c r="H654" s="9">
        <f>nasdaq_aapl_short_volume[[#This Row],[Off-Exchange]]/nasdaq_aapl_short_volume[[#This Row],[total_reported]]</f>
        <v>0.37758204776787518</v>
      </c>
      <c r="I654" s="8">
        <v>77788</v>
      </c>
      <c r="J654" t="s">
        <v>4399</v>
      </c>
      <c r="K654" t="s">
        <v>4400</v>
      </c>
      <c r="L654" t="s">
        <v>4401</v>
      </c>
      <c r="M654" t="s">
        <v>4402</v>
      </c>
      <c r="N654" s="8">
        <v>24171</v>
      </c>
      <c r="O654" s="8">
        <v>284790</v>
      </c>
      <c r="P654" s="8">
        <v>379757</v>
      </c>
      <c r="Q654" s="8">
        <v>2542333</v>
      </c>
      <c r="R654" s="8">
        <v>12426</v>
      </c>
      <c r="S654" s="8">
        <v>25224</v>
      </c>
      <c r="T654" s="8">
        <v>6342</v>
      </c>
    </row>
    <row r="655" spans="1:20">
      <c r="A655" s="1">
        <v>44788</v>
      </c>
      <c r="B655" s="8">
        <v>34281765</v>
      </c>
      <c r="C655" s="8">
        <v>20118097</v>
      </c>
      <c r="D655" s="8">
        <v>14163668</v>
      </c>
      <c r="E655" s="9">
        <f>nasdaq_aapl_short_volume[[#This Row],[total_short]]/nasdaq_aapl_short_volume[[#This Row],[total_reported]]</f>
        <v>0.58684542642422288</v>
      </c>
      <c r="F655" s="9">
        <f>nasdaq_aapl_short_volume[[#This Row],[total_long]]/nasdaq_aapl_short_volume[[#This Row],[total_reported]]</f>
        <v>0.41315457357577712</v>
      </c>
      <c r="G655" s="8">
        <v>13696691</v>
      </c>
      <c r="H655" s="9">
        <f>nasdaq_aapl_short_volume[[#This Row],[Off-Exchange]]/nasdaq_aapl_short_volume[[#This Row],[total_reported]]</f>
        <v>0.39953284202257383</v>
      </c>
      <c r="I655" s="8">
        <v>64392</v>
      </c>
      <c r="J655" t="s">
        <v>4403</v>
      </c>
      <c r="K655" t="s">
        <v>4404</v>
      </c>
      <c r="L655" t="s">
        <v>4405</v>
      </c>
      <c r="M655" t="s">
        <v>4406</v>
      </c>
      <c r="N655" s="8">
        <v>13762</v>
      </c>
      <c r="O655" s="8">
        <v>175316</v>
      </c>
      <c r="P655" s="8">
        <v>332508</v>
      </c>
      <c r="Q655" s="8">
        <v>1816472</v>
      </c>
      <c r="R655" s="8">
        <v>11720</v>
      </c>
      <c r="S655" s="8">
        <v>25223</v>
      </c>
      <c r="T655" s="8">
        <v>4605</v>
      </c>
    </row>
    <row r="656" spans="1:20">
      <c r="A656" s="1">
        <v>44785</v>
      </c>
      <c r="B656" s="8">
        <v>43113230</v>
      </c>
      <c r="C656" s="8">
        <v>19653442</v>
      </c>
      <c r="D656" s="8">
        <v>23459788</v>
      </c>
      <c r="E656" s="9">
        <f>nasdaq_aapl_short_volume[[#This Row],[total_short]]/nasdaq_aapl_short_volume[[#This Row],[total_reported]]</f>
        <v>0.45585640417106305</v>
      </c>
      <c r="F656" s="9">
        <f>nasdaq_aapl_short_volume[[#This Row],[total_long]]/nasdaq_aapl_short_volume[[#This Row],[total_reported]]</f>
        <v>0.54414359582893701</v>
      </c>
      <c r="G656" s="8">
        <v>12666394</v>
      </c>
      <c r="H656" s="9">
        <f>nasdaq_aapl_short_volume[[#This Row],[Off-Exchange]]/nasdaq_aapl_short_volume[[#This Row],[total_reported]]</f>
        <v>0.29379366844005889</v>
      </c>
      <c r="I656" s="8">
        <v>77279</v>
      </c>
      <c r="J656" t="s">
        <v>4407</v>
      </c>
      <c r="K656" t="s">
        <v>4408</v>
      </c>
      <c r="L656" t="s">
        <v>4409</v>
      </c>
      <c r="M656" t="s">
        <v>4410</v>
      </c>
      <c r="N656" s="8">
        <v>59965</v>
      </c>
      <c r="O656" s="8">
        <v>205545</v>
      </c>
      <c r="P656" s="8">
        <v>319693</v>
      </c>
      <c r="Q656" s="8">
        <v>1831857</v>
      </c>
      <c r="R656" s="8">
        <v>22263</v>
      </c>
      <c r="S656" s="8">
        <v>50862</v>
      </c>
      <c r="T656" s="8">
        <v>8776</v>
      </c>
    </row>
    <row r="657" spans="1:20">
      <c r="A657" s="1">
        <v>44784</v>
      </c>
      <c r="B657" s="8">
        <v>35712970</v>
      </c>
      <c r="C657" s="8">
        <v>16943505</v>
      </c>
      <c r="D657" s="8">
        <v>18769465</v>
      </c>
      <c r="E657" s="9">
        <f>nasdaq_aapl_short_volume[[#This Row],[total_short]]/nasdaq_aapl_short_volume[[#This Row],[total_reported]]</f>
        <v>0.47443561820817481</v>
      </c>
      <c r="F657" s="9">
        <f>nasdaq_aapl_short_volume[[#This Row],[total_long]]/nasdaq_aapl_short_volume[[#This Row],[total_reported]]</f>
        <v>0.52556438179182519</v>
      </c>
      <c r="G657" s="8">
        <v>9403166</v>
      </c>
      <c r="H657" s="9">
        <f>nasdaq_aapl_short_volume[[#This Row],[Off-Exchange]]/nasdaq_aapl_short_volume[[#This Row],[total_reported]]</f>
        <v>0.26329834791113704</v>
      </c>
      <c r="I657" s="8">
        <v>76107</v>
      </c>
      <c r="J657" t="s">
        <v>4411</v>
      </c>
      <c r="K657" t="s">
        <v>4412</v>
      </c>
      <c r="L657" t="s">
        <v>4413</v>
      </c>
      <c r="M657" t="s">
        <v>4414</v>
      </c>
      <c r="N657" s="8">
        <v>39521</v>
      </c>
      <c r="O657" s="8">
        <v>153134</v>
      </c>
      <c r="P657" s="8">
        <v>459360</v>
      </c>
      <c r="Q657" s="8">
        <v>2206631</v>
      </c>
      <c r="R657" s="8">
        <v>19041</v>
      </c>
      <c r="S657" s="8">
        <v>42357</v>
      </c>
      <c r="T657" s="8">
        <v>10672</v>
      </c>
    </row>
    <row r="658" spans="1:20">
      <c r="A658" s="1">
        <v>44783</v>
      </c>
      <c r="B658" s="8">
        <v>42778653</v>
      </c>
      <c r="C658" s="8">
        <v>18934461</v>
      </c>
      <c r="D658" s="8">
        <v>23844192</v>
      </c>
      <c r="E658" s="9">
        <f>nasdaq_aapl_short_volume[[#This Row],[total_short]]/nasdaq_aapl_short_volume[[#This Row],[total_reported]]</f>
        <v>0.44261470785440582</v>
      </c>
      <c r="F658" s="9">
        <f>nasdaq_aapl_short_volume[[#This Row],[total_long]]/nasdaq_aapl_short_volume[[#This Row],[total_reported]]</f>
        <v>0.55738529214559418</v>
      </c>
      <c r="G658" s="8">
        <v>11454694</v>
      </c>
      <c r="H658" s="9">
        <f>nasdaq_aapl_short_volume[[#This Row],[Off-Exchange]]/nasdaq_aapl_short_volume[[#This Row],[total_reported]]</f>
        <v>0.26776658909760437</v>
      </c>
      <c r="I658" s="8">
        <v>74398</v>
      </c>
      <c r="J658" t="s">
        <v>4415</v>
      </c>
      <c r="K658" t="s">
        <v>4416</v>
      </c>
      <c r="L658" t="s">
        <v>4417</v>
      </c>
      <c r="M658" t="s">
        <v>4418</v>
      </c>
      <c r="N658" s="8">
        <v>67326</v>
      </c>
      <c r="O658" s="8">
        <v>278771</v>
      </c>
      <c r="P658" s="8">
        <v>440770</v>
      </c>
      <c r="Q658" s="8">
        <v>1907564</v>
      </c>
      <c r="R658" s="8">
        <v>21363</v>
      </c>
      <c r="S658" s="8">
        <v>60204</v>
      </c>
      <c r="T658" s="8">
        <v>7537</v>
      </c>
    </row>
    <row r="659" spans="1:20">
      <c r="A659" s="1">
        <v>44782</v>
      </c>
      <c r="B659" s="8">
        <v>38395758</v>
      </c>
      <c r="C659" s="8">
        <v>16513010</v>
      </c>
      <c r="D659" s="8">
        <v>21882748</v>
      </c>
      <c r="E659" s="9">
        <f>nasdaq_aapl_short_volume[[#This Row],[total_short]]/nasdaq_aapl_short_volume[[#This Row],[total_reported]]</f>
        <v>0.43007381179973059</v>
      </c>
      <c r="F659" s="9">
        <f>nasdaq_aapl_short_volume[[#This Row],[total_long]]/nasdaq_aapl_short_volume[[#This Row],[total_reported]]</f>
        <v>0.56992618820026941</v>
      </c>
      <c r="G659" s="8">
        <v>10325936</v>
      </c>
      <c r="H659" s="9">
        <f>nasdaq_aapl_short_volume[[#This Row],[Off-Exchange]]/nasdaq_aapl_short_volume[[#This Row],[total_reported]]</f>
        <v>0.2689342921684213</v>
      </c>
      <c r="I659" s="8">
        <v>78993</v>
      </c>
      <c r="J659" t="s">
        <v>4419</v>
      </c>
      <c r="K659" t="s">
        <v>4420</v>
      </c>
      <c r="L659" t="s">
        <v>4421</v>
      </c>
      <c r="M659" t="s">
        <v>4422</v>
      </c>
      <c r="N659" s="8">
        <v>54204</v>
      </c>
      <c r="O659" s="8">
        <v>212664</v>
      </c>
      <c r="P659" s="8">
        <v>354162</v>
      </c>
      <c r="Q659" s="8">
        <v>2050990</v>
      </c>
      <c r="R659" s="8">
        <v>14968</v>
      </c>
      <c r="S659" s="8">
        <v>17109</v>
      </c>
      <c r="T659" s="8">
        <v>4497</v>
      </c>
    </row>
    <row r="660" spans="1:20">
      <c r="A660" s="1">
        <v>44781</v>
      </c>
      <c r="B660" s="8">
        <v>43483044</v>
      </c>
      <c r="C660" s="8">
        <v>16954369</v>
      </c>
      <c r="D660" s="8">
        <v>26528675</v>
      </c>
      <c r="E660" s="9">
        <f>nasdaq_aapl_short_volume[[#This Row],[total_short]]/nasdaq_aapl_short_volume[[#This Row],[total_reported]]</f>
        <v>0.38990759248593543</v>
      </c>
      <c r="F660" s="9">
        <f>nasdaq_aapl_short_volume[[#This Row],[total_long]]/nasdaq_aapl_short_volume[[#This Row],[total_reported]]</f>
        <v>0.61009240751406457</v>
      </c>
      <c r="G660" s="8">
        <v>10204834</v>
      </c>
      <c r="H660" s="9">
        <f>nasdaq_aapl_short_volume[[#This Row],[Off-Exchange]]/nasdaq_aapl_short_volume[[#This Row],[total_reported]]</f>
        <v>0.23468536379375832</v>
      </c>
      <c r="I660" s="8">
        <v>67265</v>
      </c>
      <c r="J660" t="s">
        <v>4423</v>
      </c>
      <c r="K660" t="s">
        <v>4424</v>
      </c>
      <c r="L660" t="s">
        <v>4425</v>
      </c>
      <c r="M660" t="s">
        <v>4426</v>
      </c>
      <c r="N660" s="8">
        <v>76591</v>
      </c>
      <c r="O660" s="8">
        <v>282986</v>
      </c>
      <c r="P660" s="8">
        <v>274057</v>
      </c>
      <c r="Q660" s="8">
        <v>1542189</v>
      </c>
      <c r="R660" s="8">
        <v>57613</v>
      </c>
      <c r="S660" s="8">
        <v>22399</v>
      </c>
      <c r="T660" s="8">
        <v>9002</v>
      </c>
    </row>
    <row r="661" spans="1:20">
      <c r="A661" s="1">
        <v>44778</v>
      </c>
      <c r="B661" s="8">
        <v>36736207</v>
      </c>
      <c r="C661" s="8">
        <v>18322931</v>
      </c>
      <c r="D661" s="8">
        <v>18413276</v>
      </c>
      <c r="E661" s="9">
        <f>nasdaq_aapl_short_volume[[#This Row],[total_short]]/nasdaq_aapl_short_volume[[#This Row],[total_reported]]</f>
        <v>0.49877035481643489</v>
      </c>
      <c r="F661" s="9">
        <f>nasdaq_aapl_short_volume[[#This Row],[total_long]]/nasdaq_aapl_short_volume[[#This Row],[total_reported]]</f>
        <v>0.50122964518356505</v>
      </c>
      <c r="G661" s="8">
        <v>11520853</v>
      </c>
      <c r="H661" s="9">
        <f>nasdaq_aapl_short_volume[[#This Row],[Off-Exchange]]/nasdaq_aapl_short_volume[[#This Row],[total_reported]]</f>
        <v>0.31361030277295637</v>
      </c>
      <c r="I661" s="8">
        <v>104276</v>
      </c>
      <c r="J661" t="s">
        <v>4427</v>
      </c>
      <c r="K661" t="s">
        <v>4428</v>
      </c>
      <c r="L661" t="s">
        <v>4429</v>
      </c>
      <c r="M661" t="s">
        <v>4430</v>
      </c>
      <c r="N661" s="8">
        <v>44607</v>
      </c>
      <c r="O661" s="8">
        <v>232657</v>
      </c>
      <c r="P661" s="8">
        <v>260700</v>
      </c>
      <c r="Q661" s="8">
        <v>1689560</v>
      </c>
      <c r="R661" s="8">
        <v>61697</v>
      </c>
      <c r="S661" s="8">
        <v>63381</v>
      </c>
      <c r="T661" s="8">
        <v>9109</v>
      </c>
    </row>
    <row r="662" spans="1:20">
      <c r="A662" s="1">
        <v>44777</v>
      </c>
      <c r="B662" s="8">
        <v>36907679</v>
      </c>
      <c r="C662" s="8">
        <v>22719313</v>
      </c>
      <c r="D662" s="8">
        <v>14188366</v>
      </c>
      <c r="E662" s="9">
        <f>nasdaq_aapl_short_volume[[#This Row],[total_short]]/nasdaq_aapl_short_volume[[#This Row],[total_reported]]</f>
        <v>0.61557143704430728</v>
      </c>
      <c r="F662" s="9">
        <f>nasdaq_aapl_short_volume[[#This Row],[total_long]]/nasdaq_aapl_short_volume[[#This Row],[total_reported]]</f>
        <v>0.38442856295569278</v>
      </c>
      <c r="G662" s="8">
        <v>15285958</v>
      </c>
      <c r="H662" s="9">
        <f>nasdaq_aapl_short_volume[[#This Row],[Off-Exchange]]/nasdaq_aapl_short_volume[[#This Row],[total_reported]]</f>
        <v>0.41416741486236508</v>
      </c>
      <c r="I662" s="8">
        <v>88341</v>
      </c>
      <c r="J662" t="s">
        <v>4431</v>
      </c>
      <c r="K662" t="s">
        <v>4432</v>
      </c>
      <c r="L662" t="s">
        <v>4433</v>
      </c>
      <c r="M662" t="s">
        <v>3496</v>
      </c>
      <c r="N662" s="8">
        <v>52646</v>
      </c>
      <c r="O662" s="8">
        <v>136837</v>
      </c>
      <c r="P662" s="8">
        <v>449092</v>
      </c>
      <c r="Q662" s="8">
        <v>1882010</v>
      </c>
      <c r="R662" s="8">
        <v>16451</v>
      </c>
      <c r="S662" s="8">
        <v>45517</v>
      </c>
      <c r="T662" s="8">
        <v>2785</v>
      </c>
    </row>
    <row r="663" spans="1:20">
      <c r="A663" s="1">
        <v>44776</v>
      </c>
      <c r="B663" s="8">
        <v>52721922</v>
      </c>
      <c r="C663" s="8">
        <v>32816344</v>
      </c>
      <c r="D663" s="8">
        <v>19905578</v>
      </c>
      <c r="E663" s="9">
        <f>nasdaq_aapl_short_volume[[#This Row],[total_short]]/nasdaq_aapl_short_volume[[#This Row],[total_reported]]</f>
        <v>0.62244210292636903</v>
      </c>
      <c r="F663" s="9">
        <f>nasdaq_aapl_short_volume[[#This Row],[total_long]]/nasdaq_aapl_short_volume[[#This Row],[total_reported]]</f>
        <v>0.37755789707363097</v>
      </c>
      <c r="G663" s="8">
        <v>21973498</v>
      </c>
      <c r="H663" s="9">
        <f>nasdaq_aapl_short_volume[[#This Row],[Off-Exchange]]/nasdaq_aapl_short_volume[[#This Row],[total_reported]]</f>
        <v>0.41678104982591491</v>
      </c>
      <c r="I663" s="8">
        <v>149220</v>
      </c>
      <c r="J663" t="s">
        <v>4434</v>
      </c>
      <c r="K663" t="s">
        <v>4435</v>
      </c>
      <c r="L663" t="s">
        <v>4273</v>
      </c>
      <c r="M663" t="s">
        <v>4436</v>
      </c>
      <c r="N663" s="8">
        <v>118169</v>
      </c>
      <c r="O663" s="8">
        <v>350326</v>
      </c>
      <c r="P663" s="8">
        <v>741523</v>
      </c>
      <c r="Q663" s="8">
        <v>2780375</v>
      </c>
      <c r="R663" s="8">
        <v>64813</v>
      </c>
      <c r="S663" s="8">
        <v>121775</v>
      </c>
      <c r="T663" s="8">
        <v>9876</v>
      </c>
    </row>
    <row r="664" spans="1:20">
      <c r="A664" s="1">
        <v>44775</v>
      </c>
      <c r="B664" s="8">
        <v>37199555</v>
      </c>
      <c r="C664" s="8">
        <v>23337585</v>
      </c>
      <c r="D664" s="8">
        <v>13861970</v>
      </c>
      <c r="E664" s="9">
        <f>nasdaq_aapl_short_volume[[#This Row],[total_short]]/nasdaq_aapl_short_volume[[#This Row],[total_reported]]</f>
        <v>0.62736194021675795</v>
      </c>
      <c r="F664" s="9">
        <f>nasdaq_aapl_short_volume[[#This Row],[total_long]]/nasdaq_aapl_short_volume[[#This Row],[total_reported]]</f>
        <v>0.37263805978324205</v>
      </c>
      <c r="G664" s="8">
        <v>14999786</v>
      </c>
      <c r="H664" s="9">
        <f>nasdaq_aapl_short_volume[[#This Row],[Off-Exchange]]/nasdaq_aapl_short_volume[[#This Row],[total_reported]]</f>
        <v>0.40322487728683853</v>
      </c>
      <c r="I664" s="8">
        <v>93945</v>
      </c>
      <c r="J664" t="s">
        <v>4437</v>
      </c>
      <c r="K664" t="s">
        <v>4438</v>
      </c>
      <c r="L664" t="s">
        <v>4439</v>
      </c>
      <c r="M664" t="s">
        <v>4440</v>
      </c>
      <c r="N664" s="8">
        <v>55085</v>
      </c>
      <c r="O664" s="8">
        <v>389138</v>
      </c>
      <c r="P664" s="8">
        <v>607032</v>
      </c>
      <c r="Q664" s="8">
        <v>2155091</v>
      </c>
      <c r="R664" s="8">
        <v>15003</v>
      </c>
      <c r="S664" s="8">
        <v>52904</v>
      </c>
      <c r="T664" s="8">
        <v>13967</v>
      </c>
    </row>
    <row r="665" spans="1:20">
      <c r="A665" s="1">
        <v>44774</v>
      </c>
      <c r="B665" s="8">
        <v>41079249</v>
      </c>
      <c r="C665" s="8">
        <v>25034299</v>
      </c>
      <c r="D665" s="8">
        <v>16044950</v>
      </c>
      <c r="E665" s="9">
        <f>nasdaq_aapl_short_volume[[#This Row],[total_short]]/nasdaq_aapl_short_volume[[#This Row],[total_reported]]</f>
        <v>0.60941471933919722</v>
      </c>
      <c r="F665" s="9">
        <f>nasdaq_aapl_short_volume[[#This Row],[total_long]]/nasdaq_aapl_short_volume[[#This Row],[total_reported]]</f>
        <v>0.39058528066080273</v>
      </c>
      <c r="G665" s="8">
        <v>17188501</v>
      </c>
      <c r="H665" s="9">
        <f>nasdaq_aapl_short_volume[[#This Row],[Off-Exchange]]/nasdaq_aapl_short_volume[[#This Row],[total_reported]]</f>
        <v>0.41842296094556158</v>
      </c>
      <c r="I665" s="8">
        <v>78660</v>
      </c>
      <c r="J665" t="s">
        <v>4441</v>
      </c>
      <c r="K665" t="s">
        <v>4442</v>
      </c>
      <c r="L665" t="s">
        <v>4443</v>
      </c>
      <c r="M665" t="s">
        <v>4444</v>
      </c>
      <c r="N665" s="8">
        <v>45502</v>
      </c>
      <c r="O665" s="8">
        <v>46280</v>
      </c>
      <c r="P665" s="8">
        <v>364217</v>
      </c>
      <c r="Q665" s="8">
        <v>2154605</v>
      </c>
      <c r="R665" s="8">
        <v>17383</v>
      </c>
      <c r="S665" s="8">
        <v>41088</v>
      </c>
      <c r="T665" s="8">
        <v>25909</v>
      </c>
    </row>
    <row r="666" spans="1:20">
      <c r="A666" s="1">
        <v>44771</v>
      </c>
      <c r="B666" s="8">
        <v>63457389</v>
      </c>
      <c r="C666" s="8">
        <v>36661579</v>
      </c>
      <c r="D666" s="8">
        <v>26795810</v>
      </c>
      <c r="E666" s="9">
        <f>nasdaq_aapl_short_volume[[#This Row],[total_short]]/nasdaq_aapl_short_volume[[#This Row],[total_reported]]</f>
        <v>0.5777353839755367</v>
      </c>
      <c r="F666" s="9">
        <f>nasdaq_aapl_short_volume[[#This Row],[total_long]]/nasdaq_aapl_short_volume[[#This Row],[total_reported]]</f>
        <v>0.4222646160244633</v>
      </c>
      <c r="G666" s="8">
        <v>23737974</v>
      </c>
      <c r="H666" s="9">
        <f>nasdaq_aapl_short_volume[[#This Row],[Off-Exchange]]/nasdaq_aapl_short_volume[[#This Row],[total_reported]]</f>
        <v>0.37407738285607683</v>
      </c>
      <c r="I666" s="8">
        <v>115303</v>
      </c>
      <c r="J666" t="s">
        <v>4445</v>
      </c>
      <c r="K666" t="s">
        <v>4446</v>
      </c>
      <c r="L666" t="s">
        <v>4447</v>
      </c>
      <c r="M666" t="s">
        <v>4448</v>
      </c>
      <c r="N666" s="8">
        <v>167301</v>
      </c>
      <c r="O666" s="8">
        <v>297328</v>
      </c>
      <c r="P666" s="8">
        <v>620960</v>
      </c>
      <c r="Q666" s="8">
        <v>3759635</v>
      </c>
      <c r="R666" s="8">
        <v>81554</v>
      </c>
      <c r="S666" s="8">
        <v>116472</v>
      </c>
      <c r="T666" s="8">
        <v>50512</v>
      </c>
    </row>
    <row r="667" spans="1:20">
      <c r="A667" s="1">
        <v>44770</v>
      </c>
      <c r="B667" s="8">
        <v>47169292</v>
      </c>
      <c r="C667" s="8">
        <v>29046890</v>
      </c>
      <c r="D667" s="8">
        <v>18122402</v>
      </c>
      <c r="E667" s="9">
        <f>nasdaq_aapl_short_volume[[#This Row],[total_short]]/nasdaq_aapl_short_volume[[#This Row],[total_reported]]</f>
        <v>0.61580084772101307</v>
      </c>
      <c r="F667" s="9">
        <f>nasdaq_aapl_short_volume[[#This Row],[total_long]]/nasdaq_aapl_short_volume[[#This Row],[total_reported]]</f>
        <v>0.38419915227898693</v>
      </c>
      <c r="G667" s="8">
        <v>15798047</v>
      </c>
      <c r="H667" s="9">
        <f>nasdaq_aapl_short_volume[[#This Row],[Off-Exchange]]/nasdaq_aapl_short_volume[[#This Row],[total_reported]]</f>
        <v>0.33492228376037531</v>
      </c>
      <c r="I667" s="8">
        <v>101657</v>
      </c>
      <c r="J667" t="s">
        <v>4449</v>
      </c>
      <c r="K667" t="s">
        <v>4450</v>
      </c>
      <c r="L667" t="s">
        <v>4451</v>
      </c>
      <c r="M667" t="s">
        <v>4452</v>
      </c>
      <c r="N667" s="8">
        <v>185640</v>
      </c>
      <c r="O667" s="8">
        <v>265763</v>
      </c>
      <c r="P667" s="8">
        <v>1096047</v>
      </c>
      <c r="Q667" s="8">
        <v>2961855</v>
      </c>
      <c r="R667" s="8">
        <v>28161</v>
      </c>
      <c r="S667" s="8">
        <v>81058</v>
      </c>
      <c r="T667" s="8">
        <v>13521</v>
      </c>
    </row>
    <row r="668" spans="1:20">
      <c r="A668" s="1">
        <v>44769</v>
      </c>
      <c r="B668" s="8">
        <v>48076489</v>
      </c>
      <c r="C668" s="8">
        <v>28826203</v>
      </c>
      <c r="D668" s="8">
        <v>19250286</v>
      </c>
      <c r="E668" s="9">
        <f>nasdaq_aapl_short_volume[[#This Row],[total_short]]/nasdaq_aapl_short_volume[[#This Row],[total_reported]]</f>
        <v>0.59959043598212836</v>
      </c>
      <c r="F668" s="9">
        <f>nasdaq_aapl_short_volume[[#This Row],[total_long]]/nasdaq_aapl_short_volume[[#This Row],[total_reported]]</f>
        <v>0.40040956401787159</v>
      </c>
      <c r="G668" s="8">
        <v>16559504</v>
      </c>
      <c r="H668" s="9">
        <f>nasdaq_aapl_short_volume[[#This Row],[Off-Exchange]]/nasdaq_aapl_short_volume[[#This Row],[total_reported]]</f>
        <v>0.34444079308703263</v>
      </c>
      <c r="I668" s="8">
        <v>53696</v>
      </c>
      <c r="J668" t="s">
        <v>4453</v>
      </c>
      <c r="K668" t="s">
        <v>4454</v>
      </c>
      <c r="L668" t="s">
        <v>4455</v>
      </c>
      <c r="M668" t="s">
        <v>4456</v>
      </c>
      <c r="N668" s="8">
        <v>222968</v>
      </c>
      <c r="O668" s="8">
        <v>439209</v>
      </c>
      <c r="P668" s="8">
        <v>931114</v>
      </c>
      <c r="Q668" s="8">
        <v>2991104</v>
      </c>
      <c r="R668" s="8">
        <v>68593</v>
      </c>
      <c r="S668" s="8">
        <v>96544</v>
      </c>
      <c r="T668" s="8">
        <v>24973</v>
      </c>
    </row>
    <row r="669" spans="1:20">
      <c r="A669" s="1">
        <v>44768</v>
      </c>
      <c r="B669" s="8">
        <v>34639895</v>
      </c>
      <c r="C669" s="8">
        <v>19689851</v>
      </c>
      <c r="D669" s="8">
        <v>14950044</v>
      </c>
      <c r="E669" s="9">
        <f>nasdaq_aapl_short_volume[[#This Row],[total_short]]/nasdaq_aapl_short_volume[[#This Row],[total_reported]]</f>
        <v>0.56841543543939721</v>
      </c>
      <c r="F669" s="9">
        <f>nasdaq_aapl_short_volume[[#This Row],[total_long]]/nasdaq_aapl_short_volume[[#This Row],[total_reported]]</f>
        <v>0.43158456456060273</v>
      </c>
      <c r="G669" s="8">
        <v>11845793</v>
      </c>
      <c r="H669" s="9">
        <f>nasdaq_aapl_short_volume[[#This Row],[Off-Exchange]]/nasdaq_aapl_short_volume[[#This Row],[total_reported]]</f>
        <v>0.34196965666322027</v>
      </c>
      <c r="I669" s="8">
        <v>56967</v>
      </c>
      <c r="J669" t="s">
        <v>4457</v>
      </c>
      <c r="K669" t="s">
        <v>4458</v>
      </c>
      <c r="L669" t="s">
        <v>4459</v>
      </c>
      <c r="M669" t="s">
        <v>4460</v>
      </c>
      <c r="N669" s="8">
        <v>106330</v>
      </c>
      <c r="O669" s="8">
        <v>171267</v>
      </c>
      <c r="P669" s="8">
        <v>474614</v>
      </c>
      <c r="Q669" s="8">
        <v>2127843</v>
      </c>
      <c r="R669" s="8">
        <v>30933</v>
      </c>
      <c r="S669" s="8">
        <v>30880</v>
      </c>
      <c r="T669" s="8">
        <v>5586</v>
      </c>
    </row>
    <row r="670" spans="1:20">
      <c r="A670" s="1">
        <v>44767</v>
      </c>
      <c r="B670" s="8">
        <v>37045096</v>
      </c>
      <c r="C670" s="8">
        <v>21361946</v>
      </c>
      <c r="D670" s="8">
        <v>15683150</v>
      </c>
      <c r="E670" s="9">
        <f>nasdaq_aapl_short_volume[[#This Row],[total_short]]/nasdaq_aapl_short_volume[[#This Row],[total_reported]]</f>
        <v>0.57664706821113376</v>
      </c>
      <c r="F670" s="9">
        <f>nasdaq_aapl_short_volume[[#This Row],[total_long]]/nasdaq_aapl_short_volume[[#This Row],[total_reported]]</f>
        <v>0.42335293178886618</v>
      </c>
      <c r="G670" s="8">
        <v>14611801</v>
      </c>
      <c r="H670" s="9">
        <f>nasdaq_aapl_short_volume[[#This Row],[Off-Exchange]]/nasdaq_aapl_short_volume[[#This Row],[total_reported]]</f>
        <v>0.39443280157783905</v>
      </c>
      <c r="I670" s="8">
        <v>124027</v>
      </c>
      <c r="J670" t="s">
        <v>4461</v>
      </c>
      <c r="K670" t="s">
        <v>4462</v>
      </c>
      <c r="L670" t="s">
        <v>4463</v>
      </c>
      <c r="M670" t="s">
        <v>4464</v>
      </c>
      <c r="N670" s="8">
        <v>24213</v>
      </c>
      <c r="O670" s="8">
        <v>227257</v>
      </c>
      <c r="P670" s="8">
        <v>325020</v>
      </c>
      <c r="Q670" s="8">
        <v>1632785</v>
      </c>
      <c r="R670" s="8">
        <v>50583</v>
      </c>
      <c r="S670" s="8">
        <v>31370</v>
      </c>
      <c r="T670" s="8">
        <v>6997</v>
      </c>
    </row>
    <row r="671" spans="1:20">
      <c r="A671" s="1">
        <v>44764</v>
      </c>
      <c r="B671" s="8">
        <v>46181788</v>
      </c>
      <c r="C671" s="8">
        <v>27164579</v>
      </c>
      <c r="D671" s="8">
        <v>19017209</v>
      </c>
      <c r="E671" s="9">
        <f>nasdaq_aapl_short_volume[[#This Row],[total_short]]/nasdaq_aapl_short_volume[[#This Row],[total_reported]]</f>
        <v>0.58820977221583537</v>
      </c>
      <c r="F671" s="9">
        <f>nasdaq_aapl_short_volume[[#This Row],[total_long]]/nasdaq_aapl_short_volume[[#This Row],[total_reported]]</f>
        <v>0.41179022778416463</v>
      </c>
      <c r="G671" s="8">
        <v>18067846</v>
      </c>
      <c r="H671" s="9">
        <f>nasdaq_aapl_short_volume[[#This Row],[Off-Exchange]]/nasdaq_aapl_short_volume[[#This Row],[total_reported]]</f>
        <v>0.39123314151457278</v>
      </c>
      <c r="I671" s="8">
        <v>101241</v>
      </c>
      <c r="J671" t="s">
        <v>4465</v>
      </c>
      <c r="K671" t="s">
        <v>4466</v>
      </c>
      <c r="L671" t="s">
        <v>4467</v>
      </c>
      <c r="M671" t="s">
        <v>4468</v>
      </c>
      <c r="N671" s="8">
        <v>45822</v>
      </c>
      <c r="O671" s="8">
        <v>305622</v>
      </c>
      <c r="P671" s="8">
        <v>362091</v>
      </c>
      <c r="Q671" s="8">
        <v>2199211</v>
      </c>
      <c r="R671" s="8">
        <v>35586</v>
      </c>
      <c r="S671" s="8">
        <v>64675</v>
      </c>
      <c r="T671" s="8">
        <v>13824</v>
      </c>
    </row>
    <row r="672" spans="1:20">
      <c r="A672" s="1">
        <v>44763</v>
      </c>
      <c r="B672" s="8">
        <v>44497689</v>
      </c>
      <c r="C672" s="8">
        <v>26310359</v>
      </c>
      <c r="D672" s="8">
        <v>18187330</v>
      </c>
      <c r="E672" s="9">
        <f>nasdaq_aapl_short_volume[[#This Row],[total_short]]/nasdaq_aapl_short_volume[[#This Row],[total_reported]]</f>
        <v>0.59127472889659505</v>
      </c>
      <c r="F672" s="9">
        <f>nasdaq_aapl_short_volume[[#This Row],[total_long]]/nasdaq_aapl_short_volume[[#This Row],[total_reported]]</f>
        <v>0.40872527110340495</v>
      </c>
      <c r="G672" s="8">
        <v>16904890</v>
      </c>
      <c r="H672" s="9">
        <f>nasdaq_aapl_short_volume[[#This Row],[Off-Exchange]]/nasdaq_aapl_short_volume[[#This Row],[total_reported]]</f>
        <v>0.37990489798245475</v>
      </c>
      <c r="I672" s="8">
        <v>112567</v>
      </c>
      <c r="J672" t="s">
        <v>4469</v>
      </c>
      <c r="K672" t="s">
        <v>4470</v>
      </c>
      <c r="L672" t="s">
        <v>4471</v>
      </c>
      <c r="M672" t="s">
        <v>4472</v>
      </c>
      <c r="N672" s="8">
        <v>50731</v>
      </c>
      <c r="O672" s="8">
        <v>268108</v>
      </c>
      <c r="P672" s="8">
        <v>524446</v>
      </c>
      <c r="Q672" s="8">
        <v>2294293</v>
      </c>
      <c r="R672" s="8">
        <v>16658</v>
      </c>
      <c r="S672" s="8">
        <v>48857</v>
      </c>
      <c r="T672" s="8">
        <v>6521</v>
      </c>
    </row>
    <row r="673" spans="1:20">
      <c r="A673" s="1">
        <v>44762</v>
      </c>
      <c r="B673" s="8">
        <v>44522048</v>
      </c>
      <c r="C673" s="8">
        <v>24575389</v>
      </c>
      <c r="D673" s="8">
        <v>19946659</v>
      </c>
      <c r="E673" s="9">
        <f>nasdaq_aapl_short_volume[[#This Row],[total_short]]/nasdaq_aapl_short_volume[[#This Row],[total_reported]]</f>
        <v>0.55198244698896148</v>
      </c>
      <c r="F673" s="9">
        <f>nasdaq_aapl_short_volume[[#This Row],[total_long]]/nasdaq_aapl_short_volume[[#This Row],[total_reported]]</f>
        <v>0.44801755301103846</v>
      </c>
      <c r="G673" s="8">
        <v>15984955</v>
      </c>
      <c r="H673" s="9">
        <f>nasdaq_aapl_short_volume[[#This Row],[Off-Exchange]]/nasdaq_aapl_short_volume[[#This Row],[total_reported]]</f>
        <v>0.35903458439288327</v>
      </c>
      <c r="I673" s="8">
        <v>141485</v>
      </c>
      <c r="J673" t="s">
        <v>4473</v>
      </c>
      <c r="K673" t="s">
        <v>4474</v>
      </c>
      <c r="L673" t="s">
        <v>4475</v>
      </c>
      <c r="M673" t="s">
        <v>4476</v>
      </c>
      <c r="N673" s="8">
        <v>114258</v>
      </c>
      <c r="O673" s="8">
        <v>267522</v>
      </c>
      <c r="P673" s="8">
        <v>628852</v>
      </c>
      <c r="Q673" s="8">
        <v>2007059</v>
      </c>
      <c r="R673" s="8">
        <v>32192</v>
      </c>
      <c r="S673" s="8">
        <v>43294</v>
      </c>
      <c r="T673" s="8">
        <v>10110</v>
      </c>
    </row>
    <row r="674" spans="1:20">
      <c r="A674" s="1">
        <v>44761</v>
      </c>
      <c r="B674" s="8">
        <v>54022225</v>
      </c>
      <c r="C674" s="8">
        <v>24928521</v>
      </c>
      <c r="D674" s="8">
        <v>29093704</v>
      </c>
      <c r="E674" s="9">
        <f>nasdaq_aapl_short_volume[[#This Row],[total_short]]/nasdaq_aapl_short_volume[[#This Row],[total_reported]]</f>
        <v>0.46144935718586194</v>
      </c>
      <c r="F674" s="9">
        <f>nasdaq_aapl_short_volume[[#This Row],[total_long]]/nasdaq_aapl_short_volume[[#This Row],[total_reported]]</f>
        <v>0.53855064281413811</v>
      </c>
      <c r="G674" s="8">
        <v>15528958</v>
      </c>
      <c r="H674" s="9">
        <f>nasdaq_aapl_short_volume[[#This Row],[Off-Exchange]]/nasdaq_aapl_short_volume[[#This Row],[total_reported]]</f>
        <v>0.28745498727607016</v>
      </c>
      <c r="I674" s="8">
        <v>85502</v>
      </c>
      <c r="J674" t="s">
        <v>4477</v>
      </c>
      <c r="K674" t="s">
        <v>4478</v>
      </c>
      <c r="L674" t="s">
        <v>4479</v>
      </c>
      <c r="M674" t="s">
        <v>4480</v>
      </c>
      <c r="N674" s="8">
        <v>31284</v>
      </c>
      <c r="O674" s="8">
        <v>322019</v>
      </c>
      <c r="P674" s="8">
        <v>477015</v>
      </c>
      <c r="Q674" s="8">
        <v>2461585</v>
      </c>
      <c r="R674" s="8">
        <v>25307</v>
      </c>
      <c r="S674" s="8">
        <v>31837</v>
      </c>
      <c r="T674" s="8">
        <v>11274</v>
      </c>
    </row>
    <row r="675" spans="1:20">
      <c r="A675" s="1">
        <v>44760</v>
      </c>
      <c r="B675" s="8">
        <v>55340647</v>
      </c>
      <c r="C675" s="8">
        <v>26798001</v>
      </c>
      <c r="D675" s="8">
        <v>28542646</v>
      </c>
      <c r="E675" s="9">
        <f>nasdaq_aapl_short_volume[[#This Row],[total_short]]/nasdaq_aapl_short_volume[[#This Row],[total_reported]]</f>
        <v>0.48423721898300176</v>
      </c>
      <c r="F675" s="9">
        <f>nasdaq_aapl_short_volume[[#This Row],[total_long]]/nasdaq_aapl_short_volume[[#This Row],[total_reported]]</f>
        <v>0.51576278101699824</v>
      </c>
      <c r="G675" s="8">
        <v>17083473</v>
      </c>
      <c r="H675" s="9">
        <f>nasdaq_aapl_short_volume[[#This Row],[Off-Exchange]]/nasdaq_aapl_short_volume[[#This Row],[total_reported]]</f>
        <v>0.3086966619671071</v>
      </c>
      <c r="I675" s="8">
        <v>121972</v>
      </c>
      <c r="J675" t="s">
        <v>4481</v>
      </c>
      <c r="K675" t="s">
        <v>4482</v>
      </c>
      <c r="L675" t="s">
        <v>4483</v>
      </c>
      <c r="M675" t="s">
        <v>4484</v>
      </c>
      <c r="N675" s="8">
        <v>117134</v>
      </c>
      <c r="O675" s="8">
        <v>292285</v>
      </c>
      <c r="P675" s="8">
        <v>593613</v>
      </c>
      <c r="Q675" s="8">
        <v>2414792</v>
      </c>
      <c r="R675" s="8">
        <v>86052</v>
      </c>
      <c r="S675" s="8">
        <v>67685</v>
      </c>
      <c r="T675" s="8">
        <v>19682</v>
      </c>
    </row>
    <row r="676" spans="1:20">
      <c r="A676" s="1">
        <v>44757</v>
      </c>
      <c r="B676" s="8">
        <v>46142582</v>
      </c>
      <c r="C676" s="8">
        <v>26540484</v>
      </c>
      <c r="D676" s="8">
        <v>19602098</v>
      </c>
      <c r="E676" s="9">
        <f>nasdaq_aapl_short_volume[[#This Row],[total_short]]/nasdaq_aapl_short_volume[[#This Row],[total_reported]]</f>
        <v>0.57518419753797045</v>
      </c>
      <c r="F676" s="9">
        <f>nasdaq_aapl_short_volume[[#This Row],[total_long]]/nasdaq_aapl_short_volume[[#This Row],[total_reported]]</f>
        <v>0.42481580246202955</v>
      </c>
      <c r="G676" s="8">
        <v>16835678</v>
      </c>
      <c r="H676" s="9">
        <f>nasdaq_aapl_short_volume[[#This Row],[Off-Exchange]]/nasdaq_aapl_short_volume[[#This Row],[total_reported]]</f>
        <v>0.36486207035401702</v>
      </c>
      <c r="I676" s="8">
        <v>135360</v>
      </c>
      <c r="J676" t="s">
        <v>4485</v>
      </c>
      <c r="K676" t="s">
        <v>4486</v>
      </c>
      <c r="L676" t="s">
        <v>4487</v>
      </c>
      <c r="M676" t="s">
        <v>4488</v>
      </c>
      <c r="N676" s="8">
        <v>44002</v>
      </c>
      <c r="O676" s="8">
        <v>272000</v>
      </c>
      <c r="P676" s="8">
        <v>562728</v>
      </c>
      <c r="Q676" s="8">
        <v>2182248</v>
      </c>
      <c r="R676" s="8">
        <v>32301</v>
      </c>
      <c r="S676" s="8">
        <v>52598</v>
      </c>
      <c r="T676" s="8">
        <v>9309</v>
      </c>
    </row>
    <row r="677" spans="1:20">
      <c r="A677" s="1">
        <v>44756</v>
      </c>
      <c r="B677" s="8">
        <v>55451099</v>
      </c>
      <c r="C677" s="8">
        <v>34578909</v>
      </c>
      <c r="D677" s="8">
        <v>20872190</v>
      </c>
      <c r="E677" s="9">
        <f>nasdaq_aapl_short_volume[[#This Row],[total_short]]/nasdaq_aapl_short_volume[[#This Row],[total_reported]]</f>
        <v>0.62359285250595309</v>
      </c>
      <c r="F677" s="9">
        <f>nasdaq_aapl_short_volume[[#This Row],[total_long]]/nasdaq_aapl_short_volume[[#This Row],[total_reported]]</f>
        <v>0.37640714749404697</v>
      </c>
      <c r="G677" s="8">
        <v>22100628</v>
      </c>
      <c r="H677" s="9">
        <f>nasdaq_aapl_short_volume[[#This Row],[Off-Exchange]]/nasdaq_aapl_short_volume[[#This Row],[total_reported]]</f>
        <v>0.39856068497398039</v>
      </c>
      <c r="I677" s="8">
        <v>168798</v>
      </c>
      <c r="J677" t="s">
        <v>4489</v>
      </c>
      <c r="K677" t="s">
        <v>4490</v>
      </c>
      <c r="L677" t="s">
        <v>4491</v>
      </c>
      <c r="M677" t="s">
        <v>4492</v>
      </c>
      <c r="N677" s="8">
        <v>65437</v>
      </c>
      <c r="O677" s="8">
        <v>349983</v>
      </c>
      <c r="P677" s="8">
        <v>777241</v>
      </c>
      <c r="Q677" s="8">
        <v>2808224</v>
      </c>
      <c r="R677" s="8">
        <v>61796</v>
      </c>
      <c r="S677" s="8">
        <v>43241</v>
      </c>
      <c r="T677" s="8">
        <v>13134</v>
      </c>
    </row>
    <row r="678" spans="1:20">
      <c r="A678" s="1">
        <v>44755</v>
      </c>
      <c r="B678" s="8">
        <v>47020829</v>
      </c>
      <c r="C678" s="8">
        <v>28030053</v>
      </c>
      <c r="D678" s="8">
        <v>18990776</v>
      </c>
      <c r="E678" s="9">
        <f>nasdaq_aapl_short_volume[[#This Row],[total_short]]/nasdaq_aapl_short_volume[[#This Row],[total_reported]]</f>
        <v>0.59611992378951895</v>
      </c>
      <c r="F678" s="9">
        <f>nasdaq_aapl_short_volume[[#This Row],[total_long]]/nasdaq_aapl_short_volume[[#This Row],[total_reported]]</f>
        <v>0.40388007621048111</v>
      </c>
      <c r="G678" s="8">
        <v>17500454</v>
      </c>
      <c r="H678" s="9">
        <f>nasdaq_aapl_short_volume[[#This Row],[Off-Exchange]]/nasdaq_aapl_short_volume[[#This Row],[total_reported]]</f>
        <v>0.3721851437370447</v>
      </c>
      <c r="I678" s="8">
        <v>139072</v>
      </c>
      <c r="J678" t="s">
        <v>4493</v>
      </c>
      <c r="K678" t="s">
        <v>4494</v>
      </c>
      <c r="L678" t="s">
        <v>4495</v>
      </c>
      <c r="M678" t="s">
        <v>4496</v>
      </c>
      <c r="N678" s="8">
        <v>29435</v>
      </c>
      <c r="O678" s="8">
        <v>222473</v>
      </c>
      <c r="P678" s="8">
        <v>539264</v>
      </c>
      <c r="Q678" s="8">
        <v>2410069</v>
      </c>
      <c r="R678" s="8">
        <v>19095</v>
      </c>
      <c r="S678" s="8">
        <v>31651</v>
      </c>
      <c r="T678" s="8">
        <v>25750</v>
      </c>
    </row>
    <row r="679" spans="1:20">
      <c r="A679" s="1">
        <v>44754</v>
      </c>
      <c r="B679" s="8">
        <v>53359761</v>
      </c>
      <c r="C679" s="8">
        <v>31994318</v>
      </c>
      <c r="D679" s="8">
        <v>21365443</v>
      </c>
      <c r="E679" s="9">
        <f>nasdaq_aapl_short_volume[[#This Row],[total_short]]/nasdaq_aapl_short_volume[[#This Row],[total_reported]]</f>
        <v>0.59959635126551636</v>
      </c>
      <c r="F679" s="9">
        <f>nasdaq_aapl_short_volume[[#This Row],[total_long]]/nasdaq_aapl_short_volume[[#This Row],[total_reported]]</f>
        <v>0.40040364873448364</v>
      </c>
      <c r="G679" s="8">
        <v>20668304</v>
      </c>
      <c r="H679" s="9">
        <f>nasdaq_aapl_short_volume[[#This Row],[Off-Exchange]]/nasdaq_aapl_short_volume[[#This Row],[total_reported]]</f>
        <v>0.3873387663786575</v>
      </c>
      <c r="I679" s="8">
        <v>224301</v>
      </c>
      <c r="J679" t="s">
        <v>4497</v>
      </c>
      <c r="K679" t="s">
        <v>4498</v>
      </c>
      <c r="L679" t="s">
        <v>4499</v>
      </c>
      <c r="M679" t="s">
        <v>4500</v>
      </c>
      <c r="N679" s="8">
        <v>82401</v>
      </c>
      <c r="O679" s="8">
        <v>254173</v>
      </c>
      <c r="P679" s="8">
        <v>616008</v>
      </c>
      <c r="Q679" s="8">
        <v>2654481</v>
      </c>
      <c r="R679" s="8">
        <v>66849</v>
      </c>
      <c r="S679" s="8">
        <v>105186</v>
      </c>
      <c r="T679" s="8">
        <v>7718</v>
      </c>
    </row>
    <row r="680" spans="1:20">
      <c r="A680" s="1">
        <v>44753</v>
      </c>
      <c r="B680" s="8">
        <v>41343029</v>
      </c>
      <c r="C680" s="8">
        <v>25433109</v>
      </c>
      <c r="D680" s="8">
        <v>15909920</v>
      </c>
      <c r="E680" s="9">
        <f>nasdaq_aapl_short_volume[[#This Row],[total_short]]/nasdaq_aapl_short_volume[[#This Row],[total_reported]]</f>
        <v>0.61517285054271176</v>
      </c>
      <c r="F680" s="9">
        <f>nasdaq_aapl_short_volume[[#This Row],[total_long]]/nasdaq_aapl_short_volume[[#This Row],[total_reported]]</f>
        <v>0.38482714945728819</v>
      </c>
      <c r="G680" s="8">
        <v>15866735</v>
      </c>
      <c r="H680" s="9">
        <f>nasdaq_aapl_short_volume[[#This Row],[Off-Exchange]]/nasdaq_aapl_short_volume[[#This Row],[total_reported]]</f>
        <v>0.38378259609376952</v>
      </c>
      <c r="I680" s="8">
        <v>67014</v>
      </c>
      <c r="J680" t="s">
        <v>4501</v>
      </c>
      <c r="K680" t="s">
        <v>4502</v>
      </c>
      <c r="L680" t="s">
        <v>4503</v>
      </c>
      <c r="M680" t="s">
        <v>4504</v>
      </c>
      <c r="N680" s="8">
        <v>62021</v>
      </c>
      <c r="O680" s="8">
        <v>121994</v>
      </c>
      <c r="P680" s="8">
        <v>574374</v>
      </c>
      <c r="Q680" s="8">
        <v>2406461</v>
      </c>
      <c r="R680" s="8">
        <v>39173</v>
      </c>
      <c r="S680" s="8">
        <v>62928</v>
      </c>
      <c r="T680" s="8">
        <v>16992</v>
      </c>
    </row>
    <row r="681" spans="1:20">
      <c r="A681" s="1">
        <v>44750</v>
      </c>
      <c r="B681" s="8">
        <v>45906102</v>
      </c>
      <c r="C681" s="8">
        <v>28979666</v>
      </c>
      <c r="D681" s="8">
        <v>16926436</v>
      </c>
      <c r="E681" s="9">
        <f>nasdaq_aapl_short_volume[[#This Row],[total_short]]/nasdaq_aapl_short_volume[[#This Row],[total_reported]]</f>
        <v>0.63128134904592859</v>
      </c>
      <c r="F681" s="9">
        <f>nasdaq_aapl_short_volume[[#This Row],[total_long]]/nasdaq_aapl_short_volume[[#This Row],[total_reported]]</f>
        <v>0.36871865095407141</v>
      </c>
      <c r="G681" s="8">
        <v>18838420</v>
      </c>
      <c r="H681" s="9">
        <f>nasdaq_aapl_short_volume[[#This Row],[Off-Exchange]]/nasdaq_aapl_short_volume[[#This Row],[total_reported]]</f>
        <v>0.41036853880558188</v>
      </c>
      <c r="I681" s="8">
        <v>97608</v>
      </c>
      <c r="J681" t="s">
        <v>4505</v>
      </c>
      <c r="K681" t="s">
        <v>4506</v>
      </c>
      <c r="L681" t="s">
        <v>4507</v>
      </c>
      <c r="M681" t="s">
        <v>4508</v>
      </c>
      <c r="N681" s="8">
        <v>62813</v>
      </c>
      <c r="O681" s="8">
        <v>368808</v>
      </c>
      <c r="P681" s="8">
        <v>618497</v>
      </c>
      <c r="Q681" s="8">
        <v>2861348</v>
      </c>
      <c r="R681" s="8">
        <v>38550</v>
      </c>
      <c r="S681" s="8">
        <v>43242</v>
      </c>
      <c r="T681" s="8">
        <v>10099</v>
      </c>
    </row>
    <row r="682" spans="1:20">
      <c r="A682" s="1">
        <v>44749</v>
      </c>
      <c r="B682" s="8">
        <v>42258212</v>
      </c>
      <c r="C682" s="8">
        <v>26508641</v>
      </c>
      <c r="D682" s="8">
        <v>15749571</v>
      </c>
      <c r="E682" s="9">
        <f>nasdaq_aapl_short_volume[[#This Row],[total_short]]/nasdaq_aapl_short_volume[[#This Row],[total_reported]]</f>
        <v>0.62730152899038893</v>
      </c>
      <c r="F682" s="9">
        <f>nasdaq_aapl_short_volume[[#This Row],[total_long]]/nasdaq_aapl_short_volume[[#This Row],[total_reported]]</f>
        <v>0.37269847100961112</v>
      </c>
      <c r="G682" s="8">
        <v>15791435</v>
      </c>
      <c r="H682" s="9">
        <f>nasdaq_aapl_short_volume[[#This Row],[Off-Exchange]]/nasdaq_aapl_short_volume[[#This Row],[total_reported]]</f>
        <v>0.37368914236125278</v>
      </c>
      <c r="I682" s="8">
        <v>78423</v>
      </c>
      <c r="J682" t="s">
        <v>4509</v>
      </c>
      <c r="K682" t="s">
        <v>4510</v>
      </c>
      <c r="L682" t="s">
        <v>4511</v>
      </c>
      <c r="M682" t="s">
        <v>4512</v>
      </c>
      <c r="N682" s="8">
        <v>105477</v>
      </c>
      <c r="O682" s="8">
        <v>193194</v>
      </c>
      <c r="P682" s="8">
        <v>671407</v>
      </c>
      <c r="Q682" s="8">
        <v>3241251</v>
      </c>
      <c r="R682" s="8">
        <v>44058</v>
      </c>
      <c r="S682" s="8">
        <v>68506</v>
      </c>
      <c r="T682" s="8">
        <v>13784</v>
      </c>
    </row>
    <row r="683" spans="1:20">
      <c r="A683" s="1">
        <v>44748</v>
      </c>
      <c r="B683" s="8">
        <v>50616885</v>
      </c>
      <c r="C683" s="8">
        <v>29825271</v>
      </c>
      <c r="D683" s="8">
        <v>20791614</v>
      </c>
      <c r="E683" s="9">
        <f>nasdaq_aapl_short_volume[[#This Row],[total_short]]/nasdaq_aapl_short_volume[[#This Row],[total_reported]]</f>
        <v>0.58923560784113838</v>
      </c>
      <c r="F683" s="9">
        <f>nasdaq_aapl_short_volume[[#This Row],[total_long]]/nasdaq_aapl_short_volume[[#This Row],[total_reported]]</f>
        <v>0.41076439215886162</v>
      </c>
      <c r="G683" s="8">
        <v>19040051</v>
      </c>
      <c r="H683" s="9">
        <f>nasdaq_aapl_short_volume[[#This Row],[Off-Exchange]]/nasdaq_aapl_short_volume[[#This Row],[total_reported]]</f>
        <v>0.37616006990552658</v>
      </c>
      <c r="I683" s="8">
        <v>131033</v>
      </c>
      <c r="J683" t="s">
        <v>4513</v>
      </c>
      <c r="K683" t="s">
        <v>4514</v>
      </c>
      <c r="L683" t="s">
        <v>4515</v>
      </c>
      <c r="M683" t="s">
        <v>4516</v>
      </c>
      <c r="N683" s="8">
        <v>44593</v>
      </c>
      <c r="O683" s="8">
        <v>383796</v>
      </c>
      <c r="P683" s="8">
        <v>556489</v>
      </c>
      <c r="Q683" s="8">
        <v>3137750</v>
      </c>
      <c r="R683" s="8">
        <v>39259</v>
      </c>
      <c r="S683" s="8">
        <v>58744</v>
      </c>
      <c r="T683" s="8">
        <v>14541</v>
      </c>
    </row>
    <row r="684" spans="1:20">
      <c r="A684" s="1">
        <v>44747</v>
      </c>
      <c r="B684" s="8">
        <v>46502791</v>
      </c>
      <c r="C684" s="8">
        <v>30766688</v>
      </c>
      <c r="D684" s="8">
        <v>15736103</v>
      </c>
      <c r="E684" s="9">
        <f>nasdaq_aapl_short_volume[[#This Row],[total_short]]/nasdaq_aapl_short_volume[[#This Row],[total_reported]]</f>
        <v>0.66160949350330389</v>
      </c>
      <c r="F684" s="9">
        <f>nasdaq_aapl_short_volume[[#This Row],[total_long]]/nasdaq_aapl_short_volume[[#This Row],[total_reported]]</f>
        <v>0.33839050649669605</v>
      </c>
      <c r="G684" s="8">
        <v>18807062</v>
      </c>
      <c r="H684" s="9">
        <f>nasdaq_aapl_short_volume[[#This Row],[Off-Exchange]]/nasdaq_aapl_short_volume[[#This Row],[total_reported]]</f>
        <v>0.40442867181885922</v>
      </c>
      <c r="I684" s="8">
        <v>211167</v>
      </c>
      <c r="J684" t="s">
        <v>4517</v>
      </c>
      <c r="K684" t="s">
        <v>4518</v>
      </c>
      <c r="L684" t="s">
        <v>4519</v>
      </c>
      <c r="M684" t="s">
        <v>4520</v>
      </c>
      <c r="N684" s="8">
        <v>65643</v>
      </c>
      <c r="O684" s="8">
        <v>217232</v>
      </c>
      <c r="P684" s="8">
        <v>721472</v>
      </c>
      <c r="Q684" s="8">
        <v>3757520</v>
      </c>
      <c r="R684" s="8">
        <v>54214</v>
      </c>
      <c r="S684" s="8">
        <v>70156</v>
      </c>
      <c r="T684" s="8">
        <v>19516</v>
      </c>
    </row>
    <row r="685" spans="1:20">
      <c r="A685" s="1">
        <v>44743</v>
      </c>
      <c r="B685" s="8">
        <v>46535069</v>
      </c>
      <c r="C685" s="8">
        <v>28281039</v>
      </c>
      <c r="D685" s="8">
        <v>18254030</v>
      </c>
      <c r="E685" s="9">
        <f>nasdaq_aapl_short_volume[[#This Row],[total_short]]/nasdaq_aapl_short_volume[[#This Row],[total_reported]]</f>
        <v>0.60773604955866722</v>
      </c>
      <c r="F685" s="9">
        <f>nasdaq_aapl_short_volume[[#This Row],[total_long]]/nasdaq_aapl_short_volume[[#This Row],[total_reported]]</f>
        <v>0.39226395044133278</v>
      </c>
      <c r="G685" s="8">
        <v>17561342</v>
      </c>
      <c r="H685" s="9">
        <f>nasdaq_aapl_short_volume[[#This Row],[Off-Exchange]]/nasdaq_aapl_short_volume[[#This Row],[total_reported]]</f>
        <v>0.37737866038191542</v>
      </c>
      <c r="I685" s="8">
        <v>132095</v>
      </c>
      <c r="J685" t="s">
        <v>4521</v>
      </c>
      <c r="K685" t="s">
        <v>4522</v>
      </c>
      <c r="L685" t="s">
        <v>4523</v>
      </c>
      <c r="M685" t="s">
        <v>4524</v>
      </c>
      <c r="N685" s="8">
        <v>47408</v>
      </c>
      <c r="O685" s="8">
        <v>71054</v>
      </c>
      <c r="P685" s="8">
        <v>681981</v>
      </c>
      <c r="Q685" s="8">
        <v>3155387</v>
      </c>
      <c r="R685" s="8">
        <v>52068</v>
      </c>
      <c r="S685" s="8">
        <v>30130</v>
      </c>
      <c r="T685" s="8">
        <v>8781</v>
      </c>
    </row>
    <row r="686" spans="1:20">
      <c r="A686" s="1">
        <v>44742</v>
      </c>
      <c r="B686" s="8">
        <v>58590453</v>
      </c>
      <c r="C686" s="8">
        <v>38167538</v>
      </c>
      <c r="D686" s="8">
        <v>20422915</v>
      </c>
      <c r="E686" s="9">
        <f>nasdaq_aapl_short_volume[[#This Row],[total_short]]/nasdaq_aapl_short_volume[[#This Row],[total_reported]]</f>
        <v>0.65142930367853613</v>
      </c>
      <c r="F686" s="9">
        <f>nasdaq_aapl_short_volume[[#This Row],[total_long]]/nasdaq_aapl_short_volume[[#This Row],[total_reported]]</f>
        <v>0.34857069632146381</v>
      </c>
      <c r="G686" s="8">
        <v>23064772</v>
      </c>
      <c r="H686" s="9">
        <f>nasdaq_aapl_short_volume[[#This Row],[Off-Exchange]]/nasdaq_aapl_short_volume[[#This Row],[total_reported]]</f>
        <v>0.39366092629459615</v>
      </c>
      <c r="I686" s="8">
        <v>122936</v>
      </c>
      <c r="J686" t="s">
        <v>4525</v>
      </c>
      <c r="K686" t="s">
        <v>4526</v>
      </c>
      <c r="L686" t="s">
        <v>4527</v>
      </c>
      <c r="M686" t="s">
        <v>4528</v>
      </c>
      <c r="N686" s="8">
        <v>96210</v>
      </c>
      <c r="O686" s="8">
        <v>587330</v>
      </c>
      <c r="P686" s="8">
        <v>1185009</v>
      </c>
      <c r="Q686" s="8">
        <v>4375071</v>
      </c>
      <c r="R686" s="8">
        <v>90116</v>
      </c>
      <c r="S686" s="8">
        <v>149578</v>
      </c>
      <c r="T686" s="8">
        <v>30126</v>
      </c>
    </row>
    <row r="687" spans="1:20">
      <c r="A687" s="1">
        <v>44741</v>
      </c>
      <c r="B687" s="8">
        <v>45618260</v>
      </c>
      <c r="C687" s="8">
        <v>27782317</v>
      </c>
      <c r="D687" s="8">
        <v>17835943</v>
      </c>
      <c r="E687" s="9">
        <f>nasdaq_aapl_short_volume[[#This Row],[total_short]]/nasdaq_aapl_short_volume[[#This Row],[total_reported]]</f>
        <v>0.60901746362092724</v>
      </c>
      <c r="F687" s="9">
        <f>nasdaq_aapl_short_volume[[#This Row],[total_long]]/nasdaq_aapl_short_volume[[#This Row],[total_reported]]</f>
        <v>0.39098253637907276</v>
      </c>
      <c r="G687" s="8">
        <v>18024789</v>
      </c>
      <c r="H687" s="9">
        <f>nasdaq_aapl_short_volume[[#This Row],[Off-Exchange]]/nasdaq_aapl_short_volume[[#This Row],[total_reported]]</f>
        <v>0.39512223833175575</v>
      </c>
      <c r="I687" s="8">
        <v>44598</v>
      </c>
      <c r="J687" t="s">
        <v>4529</v>
      </c>
      <c r="K687" t="s">
        <v>4530</v>
      </c>
      <c r="L687" t="s">
        <v>4531</v>
      </c>
      <c r="M687" t="s">
        <v>4532</v>
      </c>
      <c r="N687" s="8">
        <v>62928</v>
      </c>
      <c r="O687" s="8">
        <v>420431</v>
      </c>
      <c r="P687" s="8">
        <v>627075</v>
      </c>
      <c r="Q687" s="8">
        <v>3383346</v>
      </c>
      <c r="R687" s="8">
        <v>29246</v>
      </c>
      <c r="S687" s="8">
        <v>50142</v>
      </c>
      <c r="T687" s="8">
        <v>11289</v>
      </c>
    </row>
    <row r="688" spans="1:20">
      <c r="A688" s="1">
        <v>44740</v>
      </c>
      <c r="B688" s="8">
        <v>42291875</v>
      </c>
      <c r="C688" s="8">
        <v>25996797</v>
      </c>
      <c r="D688" s="8">
        <v>16295078</v>
      </c>
      <c r="E688" s="9">
        <f>nasdaq_aapl_short_volume[[#This Row],[total_short]]/nasdaq_aapl_short_volume[[#This Row],[total_reported]]</f>
        <v>0.61469956108590595</v>
      </c>
      <c r="F688" s="9">
        <f>nasdaq_aapl_short_volume[[#This Row],[total_long]]/nasdaq_aapl_short_volume[[#This Row],[total_reported]]</f>
        <v>0.38530043891409405</v>
      </c>
      <c r="G688" s="8">
        <v>15587113</v>
      </c>
      <c r="H688" s="9">
        <f>nasdaq_aapl_short_volume[[#This Row],[Off-Exchange]]/nasdaq_aapl_short_volume[[#This Row],[total_reported]]</f>
        <v>0.36856046226373268</v>
      </c>
      <c r="I688" s="8">
        <v>62662</v>
      </c>
      <c r="J688" t="s">
        <v>4533</v>
      </c>
      <c r="K688" t="s">
        <v>4534</v>
      </c>
      <c r="L688" t="s">
        <v>4535</v>
      </c>
      <c r="M688" t="s">
        <v>4536</v>
      </c>
      <c r="N688" s="8">
        <v>39597</v>
      </c>
      <c r="O688" s="8">
        <v>478959</v>
      </c>
      <c r="P688" s="8">
        <v>732160</v>
      </c>
      <c r="Q688" s="8">
        <v>3156507</v>
      </c>
      <c r="R688" s="8">
        <v>32214</v>
      </c>
      <c r="S688" s="8">
        <v>75257</v>
      </c>
      <c r="T688" s="8">
        <v>14193</v>
      </c>
    </row>
    <row r="689" spans="1:20">
      <c r="A689" s="1">
        <v>44739</v>
      </c>
      <c r="B689" s="8">
        <v>42642147</v>
      </c>
      <c r="C689" s="8">
        <v>25676523</v>
      </c>
      <c r="D689" s="8">
        <v>16965624</v>
      </c>
      <c r="E689" s="9">
        <f>nasdaq_aapl_short_volume[[#This Row],[total_short]]/nasdaq_aapl_short_volume[[#This Row],[total_reported]]</f>
        <v>0.60213954517815438</v>
      </c>
      <c r="F689" s="9">
        <f>nasdaq_aapl_short_volume[[#This Row],[total_long]]/nasdaq_aapl_short_volume[[#This Row],[total_reported]]</f>
        <v>0.39786045482184562</v>
      </c>
      <c r="G689" s="8">
        <v>16956438</v>
      </c>
      <c r="H689" s="9">
        <f>nasdaq_aapl_short_volume[[#This Row],[Off-Exchange]]/nasdaq_aapl_short_volume[[#This Row],[total_reported]]</f>
        <v>0.39764503414896063</v>
      </c>
      <c r="I689" s="8">
        <v>50481</v>
      </c>
      <c r="J689" t="s">
        <v>4537</v>
      </c>
      <c r="K689" t="s">
        <v>4538</v>
      </c>
      <c r="L689" t="s">
        <v>4539</v>
      </c>
      <c r="M689" t="s">
        <v>4540</v>
      </c>
      <c r="N689" s="8">
        <v>35104</v>
      </c>
      <c r="O689" s="8">
        <v>311903</v>
      </c>
      <c r="P689" s="8">
        <v>565128</v>
      </c>
      <c r="Q689" s="8">
        <v>2663822</v>
      </c>
      <c r="R689" s="8">
        <v>12772</v>
      </c>
      <c r="S689" s="8">
        <v>52557</v>
      </c>
      <c r="T689" s="8">
        <v>5320</v>
      </c>
    </row>
    <row r="690" spans="1:20">
      <c r="A690" s="1">
        <v>44736</v>
      </c>
      <c r="B690" s="8">
        <v>45223184</v>
      </c>
      <c r="C690" s="8">
        <v>27517010</v>
      </c>
      <c r="D690" s="8">
        <v>17706174</v>
      </c>
      <c r="E690" s="9">
        <f>nasdaq_aapl_short_volume[[#This Row],[total_short]]/nasdaq_aapl_short_volume[[#This Row],[total_reported]]</f>
        <v>0.60847130976005581</v>
      </c>
      <c r="F690" s="9">
        <f>nasdaq_aapl_short_volume[[#This Row],[total_long]]/nasdaq_aapl_short_volume[[#This Row],[total_reported]]</f>
        <v>0.39152869023994419</v>
      </c>
      <c r="G690" s="8">
        <v>16678508</v>
      </c>
      <c r="H690" s="9">
        <f>nasdaq_aapl_short_volume[[#This Row],[Off-Exchange]]/nasdaq_aapl_short_volume[[#This Row],[total_reported]]</f>
        <v>0.36880437255368836</v>
      </c>
      <c r="I690" s="8">
        <v>87007</v>
      </c>
      <c r="J690" t="s">
        <v>4541</v>
      </c>
      <c r="K690" t="s">
        <v>4542</v>
      </c>
      <c r="L690" t="s">
        <v>4543</v>
      </c>
      <c r="M690" t="s">
        <v>4544</v>
      </c>
      <c r="N690" s="8">
        <v>36826</v>
      </c>
      <c r="O690" s="8">
        <v>71047</v>
      </c>
      <c r="P690" s="8">
        <v>833716</v>
      </c>
      <c r="Q690" s="8">
        <v>3129602</v>
      </c>
      <c r="R690" s="8">
        <v>29616</v>
      </c>
      <c r="S690" s="8">
        <v>87060</v>
      </c>
      <c r="T690" s="8">
        <v>7249</v>
      </c>
    </row>
    <row r="691" spans="1:20">
      <c r="A691" s="1">
        <v>44735</v>
      </c>
      <c r="B691" s="8">
        <v>47508398</v>
      </c>
      <c r="C691" s="8">
        <v>27941506</v>
      </c>
      <c r="D691" s="8">
        <v>19566892</v>
      </c>
      <c r="E691" s="9">
        <f>nasdaq_aapl_short_volume[[#This Row],[total_short]]/nasdaq_aapl_short_volume[[#This Row],[total_reported]]</f>
        <v>0.58813824873657072</v>
      </c>
      <c r="F691" s="9">
        <f>nasdaq_aapl_short_volume[[#This Row],[total_long]]/nasdaq_aapl_short_volume[[#This Row],[total_reported]]</f>
        <v>0.41186175126342928</v>
      </c>
      <c r="G691" s="8">
        <v>17205815</v>
      </c>
      <c r="H691" s="9">
        <f>nasdaq_aapl_short_volume[[#This Row],[Off-Exchange]]/nasdaq_aapl_short_volume[[#This Row],[total_reported]]</f>
        <v>0.36216365367655629</v>
      </c>
      <c r="I691" s="8">
        <v>59683</v>
      </c>
      <c r="J691" t="s">
        <v>4545</v>
      </c>
      <c r="K691" t="s">
        <v>4546</v>
      </c>
      <c r="L691" t="s">
        <v>4547</v>
      </c>
      <c r="M691" t="s">
        <v>4548</v>
      </c>
      <c r="N691" s="8">
        <v>62012</v>
      </c>
      <c r="O691" s="8">
        <v>562247</v>
      </c>
      <c r="P691" s="8">
        <v>604859</v>
      </c>
      <c r="Q691" s="8">
        <v>3048516</v>
      </c>
      <c r="R691" s="8">
        <v>25135</v>
      </c>
      <c r="S691" s="8">
        <v>85049</v>
      </c>
      <c r="T691" s="8">
        <v>11167</v>
      </c>
    </row>
    <row r="692" spans="1:20">
      <c r="A692" s="1">
        <v>44734</v>
      </c>
      <c r="B692" s="8">
        <v>48528024</v>
      </c>
      <c r="C692" s="8">
        <v>27190925</v>
      </c>
      <c r="D692" s="8">
        <v>21337099</v>
      </c>
      <c r="E692" s="9">
        <f>nasdaq_aapl_short_volume[[#This Row],[total_short]]/nasdaq_aapl_short_volume[[#This Row],[total_reported]]</f>
        <v>0.56031387142406619</v>
      </c>
      <c r="F692" s="9">
        <f>nasdaq_aapl_short_volume[[#This Row],[total_long]]/nasdaq_aapl_short_volume[[#This Row],[total_reported]]</f>
        <v>0.43968612857593375</v>
      </c>
      <c r="G692" s="8">
        <v>17698946</v>
      </c>
      <c r="H692" s="9">
        <f>nasdaq_aapl_short_volume[[#This Row],[Off-Exchange]]/nasdaq_aapl_short_volume[[#This Row],[total_reported]]</f>
        <v>0.36471598349028184</v>
      </c>
      <c r="I692" s="8">
        <v>71006</v>
      </c>
      <c r="J692" t="s">
        <v>4549</v>
      </c>
      <c r="K692" t="s">
        <v>4550</v>
      </c>
      <c r="L692" t="s">
        <v>4551</v>
      </c>
      <c r="M692" t="s">
        <v>4552</v>
      </c>
      <c r="N692" s="8">
        <v>50436</v>
      </c>
      <c r="O692" s="8">
        <v>580707</v>
      </c>
      <c r="P692" s="8">
        <v>674680</v>
      </c>
      <c r="Q692" s="8">
        <v>2289294</v>
      </c>
      <c r="R692" s="8">
        <v>44747</v>
      </c>
      <c r="S692" s="8">
        <v>58172</v>
      </c>
      <c r="T692" s="8">
        <v>25343</v>
      </c>
    </row>
    <row r="693" spans="1:20">
      <c r="A693" s="1">
        <v>44733</v>
      </c>
      <c r="B693" s="8">
        <v>49369116</v>
      </c>
      <c r="C693" s="8">
        <v>27417310</v>
      </c>
      <c r="D693" s="8">
        <v>21951806</v>
      </c>
      <c r="E693" s="9">
        <f>nasdaq_aapl_short_volume[[#This Row],[total_short]]/nasdaq_aapl_short_volume[[#This Row],[total_reported]]</f>
        <v>0.55535347240165289</v>
      </c>
      <c r="F693" s="9">
        <f>nasdaq_aapl_short_volume[[#This Row],[total_long]]/nasdaq_aapl_short_volume[[#This Row],[total_reported]]</f>
        <v>0.44464652759834711</v>
      </c>
      <c r="G693" s="8">
        <v>16793723</v>
      </c>
      <c r="H693" s="9">
        <f>nasdaq_aapl_short_volume[[#This Row],[Off-Exchange]]/nasdaq_aapl_short_volume[[#This Row],[total_reported]]</f>
        <v>0.34016657296436098</v>
      </c>
      <c r="I693" s="8">
        <v>53536</v>
      </c>
      <c r="J693" t="s">
        <v>4553</v>
      </c>
      <c r="K693" t="s">
        <v>4554</v>
      </c>
      <c r="L693" t="s">
        <v>4555</v>
      </c>
      <c r="M693" t="s">
        <v>4556</v>
      </c>
      <c r="N693" s="8">
        <v>93508</v>
      </c>
      <c r="O693" s="8">
        <v>544501</v>
      </c>
      <c r="P693" s="8">
        <v>812148</v>
      </c>
      <c r="Q693" s="8">
        <v>3175236</v>
      </c>
      <c r="R693" s="8">
        <v>30185</v>
      </c>
      <c r="S693" s="8">
        <v>88966</v>
      </c>
      <c r="T693" s="8">
        <v>11373</v>
      </c>
    </row>
    <row r="694" spans="1:20">
      <c r="A694" s="1">
        <v>44729</v>
      </c>
      <c r="B694" s="8">
        <v>60806455</v>
      </c>
      <c r="C694" s="8">
        <v>26158306</v>
      </c>
      <c r="D694" s="8">
        <v>34648149</v>
      </c>
      <c r="E694" s="9">
        <f>nasdaq_aapl_short_volume[[#This Row],[total_short]]/nasdaq_aapl_short_volume[[#This Row],[total_reported]]</f>
        <v>0.43018962378254083</v>
      </c>
      <c r="F694" s="9">
        <f>nasdaq_aapl_short_volume[[#This Row],[total_long]]/nasdaq_aapl_short_volume[[#This Row],[total_reported]]</f>
        <v>0.56981037621745911</v>
      </c>
      <c r="G694" s="8">
        <v>13016813</v>
      </c>
      <c r="H694" s="9">
        <f>nasdaq_aapl_short_volume[[#This Row],[Off-Exchange]]/nasdaq_aapl_short_volume[[#This Row],[total_reported]]</f>
        <v>0.21406959178922699</v>
      </c>
      <c r="I694" s="8">
        <v>74786</v>
      </c>
      <c r="J694" t="s">
        <v>4557</v>
      </c>
      <c r="K694" t="s">
        <v>4558</v>
      </c>
      <c r="L694" t="s">
        <v>4559</v>
      </c>
      <c r="M694" t="s">
        <v>4560</v>
      </c>
      <c r="N694" s="8">
        <v>77739</v>
      </c>
      <c r="O694" s="8">
        <v>762717</v>
      </c>
      <c r="P694" s="8">
        <v>754766</v>
      </c>
      <c r="Q694" s="8">
        <v>4057578</v>
      </c>
      <c r="R694" s="8">
        <v>81979</v>
      </c>
      <c r="S694" s="8">
        <v>70838</v>
      </c>
      <c r="T694" s="8">
        <v>13081</v>
      </c>
    </row>
    <row r="695" spans="1:20">
      <c r="A695" s="1">
        <v>44728</v>
      </c>
      <c r="B695" s="8">
        <v>67619861</v>
      </c>
      <c r="C695" s="8">
        <v>35823639</v>
      </c>
      <c r="D695" s="8">
        <v>31796222</v>
      </c>
      <c r="E695" s="9">
        <f>nasdaq_aapl_short_volume[[#This Row],[total_short]]/nasdaq_aapl_short_volume[[#This Row],[total_reported]]</f>
        <v>0.52977983790886529</v>
      </c>
      <c r="F695" s="9">
        <f>nasdaq_aapl_short_volume[[#This Row],[total_long]]/nasdaq_aapl_short_volume[[#This Row],[total_reported]]</f>
        <v>0.47022016209113471</v>
      </c>
      <c r="G695" s="8">
        <v>20177603</v>
      </c>
      <c r="H695" s="9">
        <f>nasdaq_aapl_short_volume[[#This Row],[Off-Exchange]]/nasdaq_aapl_short_volume[[#This Row],[total_reported]]</f>
        <v>0.29839758174007486</v>
      </c>
      <c r="I695" s="8">
        <v>106044</v>
      </c>
      <c r="J695" t="s">
        <v>4561</v>
      </c>
      <c r="K695" t="s">
        <v>4562</v>
      </c>
      <c r="L695" t="s">
        <v>4563</v>
      </c>
      <c r="M695" t="s">
        <v>4564</v>
      </c>
      <c r="N695" s="8">
        <v>54396</v>
      </c>
      <c r="O695" s="8">
        <v>118054</v>
      </c>
      <c r="P695" s="8">
        <v>1423591</v>
      </c>
      <c r="Q695" s="8">
        <v>4803191</v>
      </c>
      <c r="R695" s="8">
        <v>54125</v>
      </c>
      <c r="S695" s="8">
        <v>122878</v>
      </c>
      <c r="T695" s="8">
        <v>19372</v>
      </c>
    </row>
    <row r="696" spans="1:20">
      <c r="A696" s="1">
        <v>44727</v>
      </c>
      <c r="B696" s="8">
        <v>59957600</v>
      </c>
      <c r="C696" s="8">
        <v>29620801</v>
      </c>
      <c r="D696" s="8">
        <v>30336799</v>
      </c>
      <c r="E696" s="9">
        <f>nasdaq_aapl_short_volume[[#This Row],[total_short]]/nasdaq_aapl_short_volume[[#This Row],[total_reported]]</f>
        <v>0.49402913058561382</v>
      </c>
      <c r="F696" s="9">
        <f>nasdaq_aapl_short_volume[[#This Row],[total_long]]/nasdaq_aapl_short_volume[[#This Row],[total_reported]]</f>
        <v>0.50597086941438618</v>
      </c>
      <c r="G696" s="8">
        <v>18401919</v>
      </c>
      <c r="H696" s="9">
        <f>nasdaq_aapl_short_volume[[#This Row],[Off-Exchange]]/nasdaq_aapl_short_volume[[#This Row],[total_reported]]</f>
        <v>0.3069155369794655</v>
      </c>
      <c r="I696" s="8">
        <v>78131</v>
      </c>
      <c r="J696" t="s">
        <v>4565</v>
      </c>
      <c r="K696" t="s">
        <v>4566</v>
      </c>
      <c r="L696" t="s">
        <v>4567</v>
      </c>
      <c r="M696" t="s">
        <v>4568</v>
      </c>
      <c r="N696" s="8">
        <v>144825</v>
      </c>
      <c r="O696" s="8">
        <v>637693</v>
      </c>
      <c r="P696" s="8">
        <v>696775</v>
      </c>
      <c r="Q696" s="8">
        <v>3239853</v>
      </c>
      <c r="R696" s="8">
        <v>73580</v>
      </c>
      <c r="S696" s="8">
        <v>58434</v>
      </c>
      <c r="T696" s="8">
        <v>61314</v>
      </c>
    </row>
    <row r="697" spans="1:20">
      <c r="A697" s="1">
        <v>44726</v>
      </c>
      <c r="B697" s="8">
        <v>56149414</v>
      </c>
      <c r="C697" s="8">
        <v>23562656</v>
      </c>
      <c r="D697" s="8">
        <v>32586758</v>
      </c>
      <c r="E697" s="9">
        <f>nasdaq_aapl_short_volume[[#This Row],[total_short]]/nasdaq_aapl_short_volume[[#This Row],[total_reported]]</f>
        <v>0.4196420642965214</v>
      </c>
      <c r="F697" s="9">
        <f>nasdaq_aapl_short_volume[[#This Row],[total_long]]/nasdaq_aapl_short_volume[[#This Row],[total_reported]]</f>
        <v>0.5803579357034786</v>
      </c>
      <c r="G697" s="8">
        <v>15399159</v>
      </c>
      <c r="H697" s="9">
        <f>nasdaq_aapl_short_volume[[#This Row],[Off-Exchange]]/nasdaq_aapl_short_volume[[#This Row],[total_reported]]</f>
        <v>0.27425324510065235</v>
      </c>
      <c r="I697" s="8">
        <v>169335</v>
      </c>
      <c r="J697" t="s">
        <v>4569</v>
      </c>
      <c r="K697" t="s">
        <v>4570</v>
      </c>
      <c r="L697" t="s">
        <v>4571</v>
      </c>
      <c r="M697" t="s">
        <v>4572</v>
      </c>
      <c r="N697" s="8">
        <v>38960</v>
      </c>
      <c r="O697" s="8">
        <v>283248</v>
      </c>
      <c r="P697" s="8">
        <v>586066</v>
      </c>
      <c r="Q697" s="8">
        <v>2295269</v>
      </c>
      <c r="R697" s="8">
        <v>20667</v>
      </c>
      <c r="S697" s="8">
        <v>74003</v>
      </c>
      <c r="T697" s="8">
        <v>14138</v>
      </c>
    </row>
    <row r="698" spans="1:20">
      <c r="A698" s="1">
        <v>44725</v>
      </c>
      <c r="B698" s="8">
        <v>79025240</v>
      </c>
      <c r="C698" s="8">
        <v>38160550</v>
      </c>
      <c r="D698" s="8">
        <v>40864690</v>
      </c>
      <c r="E698" s="9">
        <f>nasdaq_aapl_short_volume[[#This Row],[total_short]]/nasdaq_aapl_short_volume[[#This Row],[total_reported]]</f>
        <v>0.48289065620047467</v>
      </c>
      <c r="F698" s="9">
        <f>nasdaq_aapl_short_volume[[#This Row],[total_long]]/nasdaq_aapl_short_volume[[#This Row],[total_reported]]</f>
        <v>0.51710934379952533</v>
      </c>
      <c r="G698" s="8">
        <v>22334753</v>
      </c>
      <c r="H698" s="9">
        <f>nasdaq_aapl_short_volume[[#This Row],[Off-Exchange]]/nasdaq_aapl_short_volume[[#This Row],[total_reported]]</f>
        <v>0.28262809451765031</v>
      </c>
      <c r="I698" s="8">
        <v>141379</v>
      </c>
      <c r="J698" t="s">
        <v>4573</v>
      </c>
      <c r="K698" t="s">
        <v>4574</v>
      </c>
      <c r="L698" t="s">
        <v>4575</v>
      </c>
      <c r="M698" t="s">
        <v>4576</v>
      </c>
      <c r="N698" s="8">
        <v>114245</v>
      </c>
      <c r="O698" s="8">
        <v>736888</v>
      </c>
      <c r="P698" s="8">
        <v>1086459</v>
      </c>
      <c r="Q698" s="8">
        <v>4527555</v>
      </c>
      <c r="R698" s="8">
        <v>93385</v>
      </c>
      <c r="S698" s="8">
        <v>187442</v>
      </c>
      <c r="T698" s="8">
        <v>72826</v>
      </c>
    </row>
    <row r="699" spans="1:20">
      <c r="A699" s="1">
        <v>44722</v>
      </c>
      <c r="B699" s="8">
        <v>57899184</v>
      </c>
      <c r="C699" s="8">
        <v>35939672</v>
      </c>
      <c r="D699" s="8">
        <v>21959512</v>
      </c>
      <c r="E699" s="9">
        <f>nasdaq_aapl_short_volume[[#This Row],[total_short]]/nasdaq_aapl_short_volume[[#This Row],[total_reported]]</f>
        <v>0.62072847175186441</v>
      </c>
      <c r="F699" s="9">
        <f>nasdaq_aapl_short_volume[[#This Row],[total_long]]/nasdaq_aapl_short_volume[[#This Row],[total_reported]]</f>
        <v>0.37927152824813559</v>
      </c>
      <c r="G699" s="8">
        <v>21686875</v>
      </c>
      <c r="H699" s="9">
        <f>nasdaq_aapl_short_volume[[#This Row],[Off-Exchange]]/nasdaq_aapl_short_volume[[#This Row],[total_reported]]</f>
        <v>0.37456270540876707</v>
      </c>
      <c r="I699" s="8">
        <v>74435</v>
      </c>
      <c r="J699" t="s">
        <v>4577</v>
      </c>
      <c r="K699" t="s">
        <v>4578</v>
      </c>
      <c r="L699" t="s">
        <v>4579</v>
      </c>
      <c r="M699" t="s">
        <v>4580</v>
      </c>
      <c r="N699" s="8">
        <v>140180</v>
      </c>
      <c r="O699" s="8">
        <v>594394</v>
      </c>
      <c r="P699" s="8">
        <v>715260</v>
      </c>
      <c r="Q699" s="8">
        <v>3865303</v>
      </c>
      <c r="R699" s="8">
        <v>108131</v>
      </c>
      <c r="S699" s="8">
        <v>221873</v>
      </c>
      <c r="T699" s="8">
        <v>85042</v>
      </c>
    </row>
    <row r="700" spans="1:20">
      <c r="A700" s="1">
        <v>44721</v>
      </c>
      <c r="B700" s="8">
        <v>45330399</v>
      </c>
      <c r="C700" s="8">
        <v>30108102</v>
      </c>
      <c r="D700" s="8">
        <v>15222297</v>
      </c>
      <c r="E700" s="9">
        <f>nasdaq_aapl_short_volume[[#This Row],[total_short]]/nasdaq_aapl_short_volume[[#This Row],[total_reported]]</f>
        <v>0.66419230062369405</v>
      </c>
      <c r="F700" s="9">
        <f>nasdaq_aapl_short_volume[[#This Row],[total_long]]/nasdaq_aapl_short_volume[[#This Row],[total_reported]]</f>
        <v>0.33580769937630595</v>
      </c>
      <c r="G700" s="8">
        <v>18311794</v>
      </c>
      <c r="H700" s="9">
        <f>nasdaq_aapl_short_volume[[#This Row],[Off-Exchange]]/nasdaq_aapl_short_volume[[#This Row],[total_reported]]</f>
        <v>0.40396278003200459</v>
      </c>
      <c r="I700" s="8">
        <v>153665</v>
      </c>
      <c r="J700" t="s">
        <v>4581</v>
      </c>
      <c r="K700" t="s">
        <v>4582</v>
      </c>
      <c r="L700" t="s">
        <v>4583</v>
      </c>
      <c r="M700" t="s">
        <v>4584</v>
      </c>
      <c r="N700" s="8">
        <v>116877</v>
      </c>
      <c r="O700" s="8">
        <v>361450</v>
      </c>
      <c r="P700" s="8">
        <v>914207</v>
      </c>
      <c r="Q700" s="8">
        <v>3905766</v>
      </c>
      <c r="R700" s="8">
        <v>49147</v>
      </c>
      <c r="S700" s="8">
        <v>131701</v>
      </c>
      <c r="T700" s="8">
        <v>25690</v>
      </c>
    </row>
    <row r="701" spans="1:20">
      <c r="A701" s="1">
        <v>44720</v>
      </c>
      <c r="B701" s="8">
        <v>37158798</v>
      </c>
      <c r="C701" s="8">
        <v>24114095</v>
      </c>
      <c r="D701" s="8">
        <v>13044703</v>
      </c>
      <c r="E701" s="9">
        <f>nasdaq_aapl_short_volume[[#This Row],[total_short]]/nasdaq_aapl_short_volume[[#This Row],[total_reported]]</f>
        <v>0.64894712148654543</v>
      </c>
      <c r="F701" s="9">
        <f>nasdaq_aapl_short_volume[[#This Row],[total_long]]/nasdaq_aapl_short_volume[[#This Row],[total_reported]]</f>
        <v>0.35105287851345462</v>
      </c>
      <c r="G701" s="8">
        <v>16112205</v>
      </c>
      <c r="H701" s="9">
        <f>nasdaq_aapl_short_volume[[#This Row],[Off-Exchange]]/nasdaq_aapl_short_volume[[#This Row],[total_reported]]</f>
        <v>0.43360404176690537</v>
      </c>
      <c r="I701" s="8">
        <v>63185</v>
      </c>
      <c r="J701" t="s">
        <v>4585</v>
      </c>
      <c r="K701" t="s">
        <v>4586</v>
      </c>
      <c r="L701" t="s">
        <v>4587</v>
      </c>
      <c r="M701" t="s">
        <v>4588</v>
      </c>
      <c r="N701" s="8">
        <v>56325</v>
      </c>
      <c r="O701" s="8">
        <v>234592</v>
      </c>
      <c r="P701" s="8">
        <v>526193</v>
      </c>
      <c r="Q701" s="8">
        <v>2537818</v>
      </c>
      <c r="R701" s="8">
        <v>18182</v>
      </c>
      <c r="S701" s="8">
        <v>52377</v>
      </c>
      <c r="T701" s="8">
        <v>12639</v>
      </c>
    </row>
    <row r="702" spans="1:20">
      <c r="A702" s="1">
        <v>44719</v>
      </c>
      <c r="B702" s="8">
        <v>46021622</v>
      </c>
      <c r="C702" s="8">
        <v>29285255</v>
      </c>
      <c r="D702" s="8">
        <v>16736367</v>
      </c>
      <c r="E702" s="9">
        <f>nasdaq_aapl_short_volume[[#This Row],[total_short]]/nasdaq_aapl_short_volume[[#This Row],[total_reported]]</f>
        <v>0.63633687226408486</v>
      </c>
      <c r="F702" s="9">
        <f>nasdaq_aapl_short_volume[[#This Row],[total_long]]/nasdaq_aapl_short_volume[[#This Row],[total_reported]]</f>
        <v>0.36366312773591508</v>
      </c>
      <c r="G702" s="8">
        <v>18916775</v>
      </c>
      <c r="H702" s="9">
        <f>nasdaq_aapl_short_volume[[#This Row],[Off-Exchange]]/nasdaq_aapl_short_volume[[#This Row],[total_reported]]</f>
        <v>0.41104103197405778</v>
      </c>
      <c r="I702" s="8">
        <v>56554</v>
      </c>
      <c r="J702" t="s">
        <v>4589</v>
      </c>
      <c r="K702" t="s">
        <v>4590</v>
      </c>
      <c r="L702" t="s">
        <v>4591</v>
      </c>
      <c r="M702" t="s">
        <v>4592</v>
      </c>
      <c r="N702" s="8">
        <v>74799</v>
      </c>
      <c r="O702" s="8">
        <v>348332</v>
      </c>
      <c r="P702" s="8">
        <v>674074</v>
      </c>
      <c r="Q702" s="8">
        <v>3245386</v>
      </c>
      <c r="R702" s="8">
        <v>33840</v>
      </c>
      <c r="S702" s="8">
        <v>78723</v>
      </c>
      <c r="T702" s="8">
        <v>13982</v>
      </c>
    </row>
    <row r="703" spans="1:20">
      <c r="A703" s="1">
        <v>44718</v>
      </c>
      <c r="B703" s="8">
        <v>50629270</v>
      </c>
      <c r="C703" s="8">
        <v>32876963</v>
      </c>
      <c r="D703" s="8">
        <v>17752307</v>
      </c>
      <c r="E703" s="9">
        <f>nasdaq_aapl_short_volume[[#This Row],[total_short]]/nasdaq_aapl_short_volume[[#This Row],[total_reported]]</f>
        <v>0.64936672008109142</v>
      </c>
      <c r="F703" s="9">
        <f>nasdaq_aapl_short_volume[[#This Row],[total_long]]/nasdaq_aapl_short_volume[[#This Row],[total_reported]]</f>
        <v>0.35063327991890858</v>
      </c>
      <c r="G703" s="8">
        <v>20018076</v>
      </c>
      <c r="H703" s="9">
        <f>nasdaq_aapl_short_volume[[#This Row],[Off-Exchange]]/nasdaq_aapl_short_volume[[#This Row],[total_reported]]</f>
        <v>0.39538543613210303</v>
      </c>
      <c r="I703" s="8">
        <v>100793</v>
      </c>
      <c r="J703" t="s">
        <v>4593</v>
      </c>
      <c r="K703" t="s">
        <v>4594</v>
      </c>
      <c r="L703" t="s">
        <v>4595</v>
      </c>
      <c r="M703" t="s">
        <v>4596</v>
      </c>
      <c r="N703" s="8">
        <v>59881</v>
      </c>
      <c r="O703" s="8">
        <v>491533</v>
      </c>
      <c r="P703" s="8">
        <v>710378</v>
      </c>
      <c r="Q703" s="8">
        <v>3937193</v>
      </c>
      <c r="R703" s="8">
        <v>23748</v>
      </c>
      <c r="S703" s="8">
        <v>71579</v>
      </c>
      <c r="T703" s="8">
        <v>17882</v>
      </c>
    </row>
    <row r="704" spans="1:20">
      <c r="A704" s="1">
        <v>44715</v>
      </c>
      <c r="B704" s="8">
        <v>58590319</v>
      </c>
      <c r="C704" s="8">
        <v>38812816</v>
      </c>
      <c r="D704" s="8">
        <v>19777503</v>
      </c>
      <c r="E704" s="9">
        <f>nasdaq_aapl_short_volume[[#This Row],[total_short]]/nasdaq_aapl_short_volume[[#This Row],[total_reported]]</f>
        <v>0.66244418297159302</v>
      </c>
      <c r="F704" s="9">
        <f>nasdaq_aapl_short_volume[[#This Row],[total_long]]/nasdaq_aapl_short_volume[[#This Row],[total_reported]]</f>
        <v>0.33755581702840703</v>
      </c>
      <c r="G704" s="8">
        <v>22610068</v>
      </c>
      <c r="H704" s="9">
        <f>nasdaq_aapl_short_volume[[#This Row],[Off-Exchange]]/nasdaq_aapl_short_volume[[#This Row],[total_reported]]</f>
        <v>0.38590109058802019</v>
      </c>
      <c r="I704" s="8">
        <v>217908</v>
      </c>
      <c r="J704" t="s">
        <v>4597</v>
      </c>
      <c r="K704" t="s">
        <v>4598</v>
      </c>
      <c r="L704" t="s">
        <v>4599</v>
      </c>
      <c r="M704" t="s">
        <v>4600</v>
      </c>
      <c r="N704" s="8">
        <v>78272</v>
      </c>
      <c r="O704" s="8">
        <v>327326</v>
      </c>
      <c r="P704" s="8">
        <v>1330163</v>
      </c>
      <c r="Q704" s="8">
        <v>4902221</v>
      </c>
      <c r="R704" s="8">
        <v>62387</v>
      </c>
      <c r="S704" s="8">
        <v>210281</v>
      </c>
      <c r="T704" s="8">
        <v>12200</v>
      </c>
    </row>
    <row r="705" spans="1:20">
      <c r="A705" s="1">
        <v>44714</v>
      </c>
      <c r="B705" s="8">
        <v>49063414</v>
      </c>
      <c r="C705" s="8">
        <v>31774068</v>
      </c>
      <c r="D705" s="8">
        <v>17289346</v>
      </c>
      <c r="E705" s="9">
        <f>nasdaq_aapl_short_volume[[#This Row],[total_short]]/nasdaq_aapl_short_volume[[#This Row],[total_reported]]</f>
        <v>0.64761225136106504</v>
      </c>
      <c r="F705" s="9">
        <f>nasdaq_aapl_short_volume[[#This Row],[total_long]]/nasdaq_aapl_short_volume[[#This Row],[total_reported]]</f>
        <v>0.35238774863893491</v>
      </c>
      <c r="G705" s="8">
        <v>19714240</v>
      </c>
      <c r="H705" s="9">
        <f>nasdaq_aapl_short_volume[[#This Row],[Off-Exchange]]/nasdaq_aapl_short_volume[[#This Row],[total_reported]]</f>
        <v>0.40181141899338679</v>
      </c>
      <c r="I705" s="8">
        <v>46282</v>
      </c>
      <c r="J705" t="s">
        <v>4601</v>
      </c>
      <c r="K705" t="s">
        <v>4602</v>
      </c>
      <c r="L705" t="s">
        <v>4603</v>
      </c>
      <c r="M705" t="s">
        <v>4604</v>
      </c>
      <c r="N705" s="8">
        <v>57465</v>
      </c>
      <c r="O705" s="8">
        <v>467475</v>
      </c>
      <c r="P705" s="8">
        <v>601251</v>
      </c>
      <c r="Q705" s="8">
        <v>3455267</v>
      </c>
      <c r="R705" s="8">
        <v>39001</v>
      </c>
      <c r="S705" s="8">
        <v>100727</v>
      </c>
      <c r="T705" s="8">
        <v>6902</v>
      </c>
    </row>
    <row r="706" spans="1:20">
      <c r="A706" s="1">
        <v>44713</v>
      </c>
      <c r="B706" s="8">
        <v>52155247</v>
      </c>
      <c r="C706" s="8">
        <v>33545142</v>
      </c>
      <c r="D706" s="8">
        <v>18610105</v>
      </c>
      <c r="E706" s="9">
        <f>nasdaq_aapl_short_volume[[#This Row],[total_short]]/nasdaq_aapl_short_volume[[#This Row],[total_reported]]</f>
        <v>0.64317866235011789</v>
      </c>
      <c r="F706" s="9">
        <f>nasdaq_aapl_short_volume[[#This Row],[total_long]]/nasdaq_aapl_short_volume[[#This Row],[total_reported]]</f>
        <v>0.35682133764988211</v>
      </c>
      <c r="G706" s="8">
        <v>20694740</v>
      </c>
      <c r="H706" s="9">
        <f>nasdaq_aapl_short_volume[[#This Row],[Off-Exchange]]/nasdaq_aapl_short_volume[[#This Row],[total_reported]]</f>
        <v>0.39679114164678386</v>
      </c>
      <c r="I706" s="8">
        <v>105435</v>
      </c>
      <c r="J706" t="s">
        <v>4605</v>
      </c>
      <c r="K706" t="s">
        <v>4606</v>
      </c>
      <c r="L706" t="s">
        <v>4607</v>
      </c>
      <c r="M706" t="s">
        <v>4608</v>
      </c>
      <c r="N706" s="8">
        <v>91795</v>
      </c>
      <c r="O706" s="8">
        <v>335275</v>
      </c>
      <c r="P706" s="8">
        <v>729858</v>
      </c>
      <c r="Q706" s="8">
        <v>3973339</v>
      </c>
      <c r="R706" s="8">
        <v>33509</v>
      </c>
      <c r="S706" s="8">
        <v>72000</v>
      </c>
      <c r="T706" s="8">
        <v>36194</v>
      </c>
    </row>
    <row r="707" spans="1:20">
      <c r="A707" s="1">
        <v>44712</v>
      </c>
      <c r="B707" s="8">
        <v>57316780</v>
      </c>
      <c r="C707" s="8">
        <v>35250228</v>
      </c>
      <c r="D707" s="8">
        <v>22066552</v>
      </c>
      <c r="E707" s="9">
        <f>nasdaq_aapl_short_volume[[#This Row],[total_short]]/nasdaq_aapl_short_volume[[#This Row],[total_reported]]</f>
        <v>0.61500712356835119</v>
      </c>
      <c r="F707" s="9">
        <f>nasdaq_aapl_short_volume[[#This Row],[total_long]]/nasdaq_aapl_short_volume[[#This Row],[total_reported]]</f>
        <v>0.38499287643164881</v>
      </c>
      <c r="G707" s="8">
        <v>22264531</v>
      </c>
      <c r="H707" s="9">
        <f>nasdaq_aapl_short_volume[[#This Row],[Off-Exchange]]/nasdaq_aapl_short_volume[[#This Row],[total_reported]]</f>
        <v>0.3884469958012296</v>
      </c>
      <c r="I707" s="8">
        <v>169766</v>
      </c>
      <c r="J707" t="s">
        <v>4609</v>
      </c>
      <c r="K707" t="s">
        <v>4610</v>
      </c>
      <c r="L707" t="s">
        <v>4611</v>
      </c>
      <c r="M707" t="s">
        <v>4612</v>
      </c>
      <c r="N707" s="8">
        <v>148048</v>
      </c>
      <c r="O707" s="8">
        <v>448127</v>
      </c>
      <c r="P707" s="8">
        <v>795141</v>
      </c>
      <c r="Q707" s="8">
        <v>3377363</v>
      </c>
      <c r="R707" s="8">
        <v>49604</v>
      </c>
      <c r="S707" s="8">
        <v>84106</v>
      </c>
      <c r="T707" s="8">
        <v>17134</v>
      </c>
    </row>
    <row r="708" spans="1:20">
      <c r="A708" s="1">
        <v>44708</v>
      </c>
      <c r="B708" s="8">
        <v>59586696</v>
      </c>
      <c r="C708" s="8">
        <v>37219016</v>
      </c>
      <c r="D708" s="8">
        <v>22367680</v>
      </c>
      <c r="E708" s="9">
        <f>nasdaq_aapl_short_volume[[#This Row],[total_short]]/nasdaq_aapl_short_volume[[#This Row],[total_reported]]</f>
        <v>0.62461956272923747</v>
      </c>
      <c r="F708" s="9">
        <f>nasdaq_aapl_short_volume[[#This Row],[total_long]]/nasdaq_aapl_short_volume[[#This Row],[total_reported]]</f>
        <v>0.37538043727076259</v>
      </c>
      <c r="G708" s="8">
        <v>23066088</v>
      </c>
      <c r="H708" s="9">
        <f>nasdaq_aapl_short_volume[[#This Row],[Off-Exchange]]/nasdaq_aapl_short_volume[[#This Row],[total_reported]]</f>
        <v>0.3871013086545359</v>
      </c>
      <c r="I708" s="8">
        <v>77451</v>
      </c>
      <c r="J708" t="s">
        <v>4613</v>
      </c>
      <c r="K708" t="s">
        <v>4614</v>
      </c>
      <c r="L708" t="s">
        <v>4615</v>
      </c>
      <c r="M708" t="s">
        <v>4616</v>
      </c>
      <c r="N708" s="8">
        <v>71127</v>
      </c>
      <c r="O708" s="8">
        <v>497833</v>
      </c>
      <c r="P708" s="8">
        <v>849302</v>
      </c>
      <c r="Q708" s="8">
        <v>3844799</v>
      </c>
      <c r="R708" s="8">
        <v>31959</v>
      </c>
      <c r="S708" s="8">
        <v>147650</v>
      </c>
      <c r="T708" s="8">
        <v>30811</v>
      </c>
    </row>
    <row r="709" spans="1:20">
      <c r="A709" s="1">
        <v>44707</v>
      </c>
      <c r="B709" s="8">
        <v>59807211</v>
      </c>
      <c r="C709" s="8">
        <v>37266013</v>
      </c>
      <c r="D709" s="8">
        <v>22541198</v>
      </c>
      <c r="E709" s="9">
        <f>nasdaq_aapl_short_volume[[#This Row],[total_short]]/nasdaq_aapl_short_volume[[#This Row],[total_reported]]</f>
        <v>0.62310233794383085</v>
      </c>
      <c r="F709" s="9">
        <f>nasdaq_aapl_short_volume[[#This Row],[total_long]]/nasdaq_aapl_short_volume[[#This Row],[total_reported]]</f>
        <v>0.37689766205616909</v>
      </c>
      <c r="G709" s="8">
        <v>24974260</v>
      </c>
      <c r="H709" s="9">
        <f>nasdaq_aapl_short_volume[[#This Row],[Off-Exchange]]/nasdaq_aapl_short_volume[[#This Row],[total_reported]]</f>
        <v>0.41757941195418724</v>
      </c>
      <c r="I709" s="8">
        <v>111156</v>
      </c>
      <c r="J709" t="s">
        <v>4617</v>
      </c>
      <c r="K709" t="s">
        <v>4618</v>
      </c>
      <c r="L709" t="s">
        <v>4619</v>
      </c>
      <c r="M709" t="s">
        <v>4620</v>
      </c>
      <c r="N709" s="8">
        <v>100621</v>
      </c>
      <c r="O709" s="8">
        <v>215048</v>
      </c>
      <c r="P709" s="8">
        <v>698303</v>
      </c>
      <c r="Q709" s="8">
        <v>3249884</v>
      </c>
      <c r="R709" s="8">
        <v>26395</v>
      </c>
      <c r="S709" s="8">
        <v>109903</v>
      </c>
      <c r="T709" s="8">
        <v>13449</v>
      </c>
    </row>
    <row r="710" spans="1:20">
      <c r="A710" s="1">
        <v>44706</v>
      </c>
      <c r="B710" s="8">
        <v>61717339</v>
      </c>
      <c r="C710" s="8">
        <v>39164763</v>
      </c>
      <c r="D710" s="8">
        <v>22552576</v>
      </c>
      <c r="E710" s="9">
        <f>nasdaq_aapl_short_volume[[#This Row],[total_short]]/nasdaq_aapl_short_volume[[#This Row],[total_reported]]</f>
        <v>0.63458281958656704</v>
      </c>
      <c r="F710" s="9">
        <f>nasdaq_aapl_short_volume[[#This Row],[total_long]]/nasdaq_aapl_short_volume[[#This Row],[total_reported]]</f>
        <v>0.36541718041343291</v>
      </c>
      <c r="G710" s="8">
        <v>27419388</v>
      </c>
      <c r="H710" s="9">
        <f>nasdaq_aapl_short_volume[[#This Row],[Off-Exchange]]/nasdaq_aapl_short_volume[[#This Row],[total_reported]]</f>
        <v>0.44427365865530916</v>
      </c>
      <c r="I710" s="8">
        <v>137439</v>
      </c>
      <c r="J710" t="s">
        <v>4621</v>
      </c>
      <c r="K710" t="s">
        <v>4622</v>
      </c>
      <c r="L710" t="s">
        <v>4623</v>
      </c>
      <c r="M710" t="s">
        <v>4624</v>
      </c>
      <c r="N710" s="8">
        <v>78545</v>
      </c>
      <c r="O710" s="8">
        <v>223612</v>
      </c>
      <c r="P710" s="8">
        <v>928162</v>
      </c>
      <c r="Q710" s="8">
        <v>3044212</v>
      </c>
      <c r="R710" s="8">
        <v>37415</v>
      </c>
      <c r="S710" s="8">
        <v>36006</v>
      </c>
      <c r="T710" s="8">
        <v>15430</v>
      </c>
    </row>
    <row r="711" spans="1:20">
      <c r="A711" s="1">
        <v>44705</v>
      </c>
      <c r="B711" s="8">
        <v>75024097</v>
      </c>
      <c r="C711" s="8">
        <v>42915644</v>
      </c>
      <c r="D711" s="8">
        <v>32108453</v>
      </c>
      <c r="E711" s="9">
        <f>nasdaq_aapl_short_volume[[#This Row],[total_short]]/nasdaq_aapl_short_volume[[#This Row],[total_reported]]</f>
        <v>0.57202479891227476</v>
      </c>
      <c r="F711" s="9">
        <f>nasdaq_aapl_short_volume[[#This Row],[total_long]]/nasdaq_aapl_short_volume[[#This Row],[total_reported]]</f>
        <v>0.42797520108772519</v>
      </c>
      <c r="G711" s="8">
        <v>30500959</v>
      </c>
      <c r="H711" s="9">
        <f>nasdaq_aapl_short_volume[[#This Row],[Off-Exchange]]/nasdaq_aapl_short_volume[[#This Row],[total_reported]]</f>
        <v>0.40654883190396812</v>
      </c>
      <c r="I711" s="8">
        <v>102011</v>
      </c>
      <c r="J711" t="s">
        <v>4625</v>
      </c>
      <c r="K711" t="s">
        <v>4626</v>
      </c>
      <c r="L711" t="s">
        <v>4627</v>
      </c>
      <c r="M711" t="s">
        <v>4628</v>
      </c>
      <c r="N711" s="8">
        <v>83976</v>
      </c>
      <c r="O711" s="8">
        <v>474010</v>
      </c>
      <c r="P711" s="8">
        <v>428473</v>
      </c>
      <c r="Q711" s="8">
        <v>3599906</v>
      </c>
      <c r="R711" s="8">
        <v>44149</v>
      </c>
      <c r="S711" s="8">
        <v>63213</v>
      </c>
      <c r="T711" s="8">
        <v>13376</v>
      </c>
    </row>
    <row r="712" spans="1:20">
      <c r="A712" s="1">
        <v>44704</v>
      </c>
      <c r="B712" s="8">
        <v>81605743</v>
      </c>
      <c r="C712" s="8">
        <v>44069087</v>
      </c>
      <c r="D712" s="8">
        <v>37536656</v>
      </c>
      <c r="E712" s="9">
        <f>nasdaq_aapl_short_volume[[#This Row],[total_short]]/nasdaq_aapl_short_volume[[#This Row],[total_reported]]</f>
        <v>0.54002433382660331</v>
      </c>
      <c r="F712" s="9">
        <f>nasdaq_aapl_short_volume[[#This Row],[total_long]]/nasdaq_aapl_short_volume[[#This Row],[total_reported]]</f>
        <v>0.45997566617339664</v>
      </c>
      <c r="G712" s="8">
        <v>28689257</v>
      </c>
      <c r="H712" s="9">
        <f>nasdaq_aapl_short_volume[[#This Row],[Off-Exchange]]/nasdaq_aapl_short_volume[[#This Row],[total_reported]]</f>
        <v>0.35155928915444101</v>
      </c>
      <c r="I712" s="8">
        <v>180994</v>
      </c>
      <c r="J712" t="s">
        <v>4629</v>
      </c>
      <c r="K712" t="s">
        <v>4630</v>
      </c>
      <c r="L712" t="s">
        <v>4631</v>
      </c>
      <c r="M712" t="s">
        <v>4632</v>
      </c>
      <c r="N712" s="8">
        <v>151263</v>
      </c>
      <c r="O712" s="8">
        <v>488027</v>
      </c>
      <c r="P712" s="8">
        <v>897377</v>
      </c>
      <c r="Q712" s="8">
        <v>4427984</v>
      </c>
      <c r="R712" s="8">
        <v>76496</v>
      </c>
      <c r="S712" s="8">
        <v>108853</v>
      </c>
      <c r="T712" s="8">
        <v>8946</v>
      </c>
    </row>
    <row r="713" spans="1:20">
      <c r="A713" s="1">
        <v>44701</v>
      </c>
      <c r="B713" s="8">
        <v>94465336</v>
      </c>
      <c r="C713" s="8">
        <v>43823442</v>
      </c>
      <c r="D713" s="8">
        <v>50641894</v>
      </c>
      <c r="E713" s="9">
        <f>nasdaq_aapl_short_volume[[#This Row],[total_short]]/nasdaq_aapl_short_volume[[#This Row],[total_reported]]</f>
        <v>0.46391029615350121</v>
      </c>
      <c r="F713" s="9">
        <f>nasdaq_aapl_short_volume[[#This Row],[total_long]]/nasdaq_aapl_short_volume[[#This Row],[total_reported]]</f>
        <v>0.53608970384649879</v>
      </c>
      <c r="G713" s="8">
        <v>24915925</v>
      </c>
      <c r="H713" s="9">
        <f>nasdaq_aapl_short_volume[[#This Row],[Off-Exchange]]/nasdaq_aapl_short_volume[[#This Row],[total_reported]]</f>
        <v>0.26375733210751506</v>
      </c>
      <c r="I713" s="8">
        <v>219516</v>
      </c>
      <c r="J713" t="s">
        <v>4633</v>
      </c>
      <c r="K713" t="s">
        <v>4634</v>
      </c>
      <c r="L713" t="s">
        <v>4635</v>
      </c>
      <c r="M713" t="s">
        <v>4636</v>
      </c>
      <c r="N713" s="8">
        <v>135616</v>
      </c>
      <c r="O713" s="8">
        <v>422299</v>
      </c>
      <c r="P713" s="8">
        <v>1202914</v>
      </c>
      <c r="Q713" s="8">
        <v>5406538</v>
      </c>
      <c r="R713" s="8">
        <v>71054</v>
      </c>
      <c r="S713" s="8">
        <v>97348</v>
      </c>
      <c r="T713" s="8">
        <v>25523</v>
      </c>
    </row>
    <row r="714" spans="1:20">
      <c r="A714" s="1">
        <v>44700</v>
      </c>
      <c r="B714" s="8">
        <v>95737121</v>
      </c>
      <c r="C714" s="8">
        <v>39336117</v>
      </c>
      <c r="D714" s="8">
        <v>56401004</v>
      </c>
      <c r="E714" s="9">
        <f>nasdaq_aapl_short_volume[[#This Row],[total_short]]/nasdaq_aapl_short_volume[[#This Row],[total_reported]]</f>
        <v>0.41087633082260744</v>
      </c>
      <c r="F714" s="9">
        <f>nasdaq_aapl_short_volume[[#This Row],[total_long]]/nasdaq_aapl_short_volume[[#This Row],[total_reported]]</f>
        <v>0.58912366917739256</v>
      </c>
      <c r="G714" s="8">
        <v>23084622</v>
      </c>
      <c r="H714" s="9">
        <f>nasdaq_aapl_short_volume[[#This Row],[Off-Exchange]]/nasdaq_aapl_short_volume[[#This Row],[total_reported]]</f>
        <v>0.241125090862091</v>
      </c>
      <c r="I714" s="8">
        <v>225058</v>
      </c>
      <c r="J714" t="s">
        <v>4637</v>
      </c>
      <c r="K714" t="s">
        <v>4638</v>
      </c>
      <c r="L714" t="s">
        <v>4639</v>
      </c>
      <c r="M714" t="s">
        <v>4640</v>
      </c>
      <c r="N714" s="8">
        <v>98759</v>
      </c>
      <c r="O714" s="8">
        <v>361664</v>
      </c>
      <c r="P714" s="8">
        <v>412619</v>
      </c>
      <c r="Q714" s="8">
        <v>5017526</v>
      </c>
      <c r="R714" s="8">
        <v>68124</v>
      </c>
      <c r="S714" s="8">
        <v>126018</v>
      </c>
      <c r="T714" s="8">
        <v>19992</v>
      </c>
    </row>
    <row r="715" spans="1:20">
      <c r="A715" s="1">
        <v>44699</v>
      </c>
      <c r="B715" s="8">
        <v>72281605</v>
      </c>
      <c r="C715" s="8">
        <v>36145694</v>
      </c>
      <c r="D715" s="8">
        <v>36135911</v>
      </c>
      <c r="E715" s="9">
        <f>nasdaq_aapl_short_volume[[#This Row],[total_short]]/nasdaq_aapl_short_volume[[#This Row],[total_reported]]</f>
        <v>0.50006767281938469</v>
      </c>
      <c r="F715" s="9">
        <f>nasdaq_aapl_short_volume[[#This Row],[total_long]]/nasdaq_aapl_short_volume[[#This Row],[total_reported]]</f>
        <v>0.49993232718061531</v>
      </c>
      <c r="G715" s="8">
        <v>20997571</v>
      </c>
      <c r="H715" s="9">
        <f>nasdaq_aapl_short_volume[[#This Row],[Off-Exchange]]/nasdaq_aapl_short_volume[[#This Row],[total_reported]]</f>
        <v>0.29049674533375403</v>
      </c>
      <c r="I715" s="8">
        <v>250796</v>
      </c>
      <c r="J715" t="s">
        <v>4641</v>
      </c>
      <c r="K715" t="s">
        <v>4642</v>
      </c>
      <c r="L715" t="s">
        <v>4643</v>
      </c>
      <c r="M715" t="s">
        <v>4644</v>
      </c>
      <c r="N715" s="8">
        <v>143646</v>
      </c>
      <c r="O715" s="8">
        <v>80992</v>
      </c>
      <c r="P715" s="8">
        <v>886946</v>
      </c>
      <c r="Q715" s="8">
        <v>4488490</v>
      </c>
      <c r="R715" s="8">
        <v>91234</v>
      </c>
      <c r="S715" s="8">
        <v>196356</v>
      </c>
      <c r="T715" s="8">
        <v>14287</v>
      </c>
    </row>
    <row r="716" spans="1:20">
      <c r="A716" s="1">
        <v>44698</v>
      </c>
      <c r="B716" s="8">
        <v>51951999</v>
      </c>
      <c r="C716" s="8">
        <v>24753147</v>
      </c>
      <c r="D716" s="8">
        <v>27198852</v>
      </c>
      <c r="E716" s="9">
        <f>nasdaq_aapl_short_volume[[#This Row],[total_short]]/nasdaq_aapl_short_volume[[#This Row],[total_reported]]</f>
        <v>0.47646187781917687</v>
      </c>
      <c r="F716" s="9">
        <f>nasdaq_aapl_short_volume[[#This Row],[total_long]]/nasdaq_aapl_short_volume[[#This Row],[total_reported]]</f>
        <v>0.52353812218082307</v>
      </c>
      <c r="G716" s="8">
        <v>15333832</v>
      </c>
      <c r="H716" s="9">
        <f>nasdaq_aapl_short_volume[[#This Row],[Off-Exchange]]/nasdaq_aapl_short_volume[[#This Row],[total_reported]]</f>
        <v>0.29515383998987221</v>
      </c>
      <c r="I716" s="8">
        <v>175409</v>
      </c>
      <c r="J716" t="s">
        <v>4645</v>
      </c>
      <c r="K716" t="s">
        <v>4646</v>
      </c>
      <c r="L716" t="s">
        <v>4647</v>
      </c>
      <c r="M716" t="s">
        <v>4648</v>
      </c>
      <c r="N716" s="8">
        <v>38443</v>
      </c>
      <c r="O716" s="8">
        <v>55779</v>
      </c>
      <c r="P716" s="8">
        <v>505091</v>
      </c>
      <c r="Q716" s="8">
        <v>2310918</v>
      </c>
      <c r="R716" s="8">
        <v>33340</v>
      </c>
      <c r="S716" s="8">
        <v>59282</v>
      </c>
      <c r="T716" s="8">
        <v>12838</v>
      </c>
    </row>
    <row r="717" spans="1:20">
      <c r="A717" s="1">
        <v>44697</v>
      </c>
      <c r="B717" s="8">
        <v>59162108</v>
      </c>
      <c r="C717" s="8">
        <v>27272932</v>
      </c>
      <c r="D717" s="8">
        <v>31889176</v>
      </c>
      <c r="E717" s="9">
        <f>nasdaq_aapl_short_volume[[#This Row],[total_short]]/nasdaq_aapl_short_volume[[#This Row],[total_reported]]</f>
        <v>0.46098648141475962</v>
      </c>
      <c r="F717" s="9">
        <f>nasdaq_aapl_short_volume[[#This Row],[total_long]]/nasdaq_aapl_short_volume[[#This Row],[total_reported]]</f>
        <v>0.53901351858524038</v>
      </c>
      <c r="G717" s="8">
        <v>16686964</v>
      </c>
      <c r="H717" s="9">
        <f>nasdaq_aapl_short_volume[[#This Row],[Off-Exchange]]/nasdaq_aapl_short_volume[[#This Row],[total_reported]]</f>
        <v>0.28205492610236266</v>
      </c>
      <c r="I717" s="8">
        <v>130587</v>
      </c>
      <c r="J717" t="s">
        <v>4649</v>
      </c>
      <c r="K717" t="s">
        <v>4650</v>
      </c>
      <c r="L717" t="s">
        <v>4651</v>
      </c>
      <c r="M717" t="s">
        <v>4652</v>
      </c>
      <c r="N717" s="8">
        <v>43558</v>
      </c>
      <c r="O717" s="8">
        <v>56516</v>
      </c>
      <c r="P717" s="8">
        <v>730616</v>
      </c>
      <c r="Q717" s="8">
        <v>2725321</v>
      </c>
      <c r="R717" s="8">
        <v>59970</v>
      </c>
      <c r="S717" s="8">
        <v>74445</v>
      </c>
      <c r="T717" s="8">
        <v>12990</v>
      </c>
    </row>
    <row r="718" spans="1:20">
      <c r="A718" s="1">
        <v>44694</v>
      </c>
      <c r="B718" s="8">
        <v>77280955</v>
      </c>
      <c r="C718" s="8">
        <v>33780225</v>
      </c>
      <c r="D718" s="8">
        <v>43500730</v>
      </c>
      <c r="E718" s="9">
        <f>nasdaq_aapl_short_volume[[#This Row],[total_short]]/nasdaq_aapl_short_volume[[#This Row],[total_reported]]</f>
        <v>0.43710931108447093</v>
      </c>
      <c r="F718" s="9">
        <f>nasdaq_aapl_short_volume[[#This Row],[total_long]]/nasdaq_aapl_short_volume[[#This Row],[total_reported]]</f>
        <v>0.56289068891552907</v>
      </c>
      <c r="G718" s="8">
        <v>19371227</v>
      </c>
      <c r="H718" s="9">
        <f>nasdaq_aapl_short_volume[[#This Row],[Off-Exchange]]/nasdaq_aapl_short_volume[[#This Row],[total_reported]]</f>
        <v>0.25065977769037662</v>
      </c>
      <c r="I718" s="8">
        <v>169148</v>
      </c>
      <c r="J718" t="s">
        <v>4653</v>
      </c>
      <c r="K718" t="s">
        <v>4654</v>
      </c>
      <c r="L718" t="s">
        <v>4655</v>
      </c>
      <c r="M718" t="s">
        <v>4656</v>
      </c>
      <c r="N718" s="8">
        <v>79912</v>
      </c>
      <c r="O718" s="8">
        <v>237740</v>
      </c>
      <c r="P718" s="8">
        <v>870452</v>
      </c>
      <c r="Q718" s="8">
        <v>4105064</v>
      </c>
      <c r="R718" s="8">
        <v>103373</v>
      </c>
      <c r="S718" s="8">
        <v>161573</v>
      </c>
      <c r="T718" s="8">
        <v>28800</v>
      </c>
    </row>
    <row r="719" spans="1:20">
      <c r="A719" s="1">
        <v>44693</v>
      </c>
      <c r="B719" s="8">
        <v>122041036</v>
      </c>
      <c r="C719" s="8">
        <v>44828059</v>
      </c>
      <c r="D719" s="8">
        <v>77212977</v>
      </c>
      <c r="E719" s="9">
        <f>nasdaq_aapl_short_volume[[#This Row],[total_short]]/nasdaq_aapl_short_volume[[#This Row],[total_reported]]</f>
        <v>0.36731955471108912</v>
      </c>
      <c r="F719" s="9">
        <f>nasdaq_aapl_short_volume[[#This Row],[total_long]]/nasdaq_aapl_short_volume[[#This Row],[total_reported]]</f>
        <v>0.63268044528891088</v>
      </c>
      <c r="G719" s="8">
        <v>21817164</v>
      </c>
      <c r="H719" s="9">
        <f>nasdaq_aapl_short_volume[[#This Row],[Off-Exchange]]/nasdaq_aapl_short_volume[[#This Row],[total_reported]]</f>
        <v>0.1787690822290299</v>
      </c>
      <c r="I719" s="8">
        <v>291168</v>
      </c>
      <c r="J719" t="s">
        <v>4657</v>
      </c>
      <c r="K719" t="s">
        <v>4658</v>
      </c>
      <c r="L719" t="s">
        <v>4659</v>
      </c>
      <c r="M719" t="s">
        <v>4660</v>
      </c>
      <c r="N719" s="8">
        <v>280090</v>
      </c>
      <c r="O719" s="8">
        <v>162555</v>
      </c>
      <c r="P719" s="8">
        <v>1609125</v>
      </c>
      <c r="Q719" s="8">
        <v>6399117</v>
      </c>
      <c r="R719" s="8">
        <v>158719</v>
      </c>
      <c r="S719" s="8">
        <v>223645</v>
      </c>
      <c r="T719" s="8">
        <v>42508</v>
      </c>
    </row>
    <row r="720" spans="1:20">
      <c r="A720" s="1">
        <v>44692</v>
      </c>
      <c r="B720" s="8">
        <v>92063161</v>
      </c>
      <c r="C720" s="8">
        <v>40574055</v>
      </c>
      <c r="D720" s="8">
        <v>51489106</v>
      </c>
      <c r="E720" s="9">
        <f>nasdaq_aapl_short_volume[[#This Row],[total_short]]/nasdaq_aapl_short_volume[[#This Row],[total_reported]]</f>
        <v>0.44071976846417427</v>
      </c>
      <c r="F720" s="9">
        <f>nasdaq_aapl_short_volume[[#This Row],[total_long]]/nasdaq_aapl_short_volume[[#This Row],[total_reported]]</f>
        <v>0.55928023153582573</v>
      </c>
      <c r="G720" s="8">
        <v>20875833</v>
      </c>
      <c r="H720" s="9">
        <f>nasdaq_aapl_short_volume[[#This Row],[Off-Exchange]]/nasdaq_aapl_short_volume[[#This Row],[total_reported]]</f>
        <v>0.22675555317940907</v>
      </c>
      <c r="I720" s="8">
        <v>190664</v>
      </c>
      <c r="J720" t="s">
        <v>4661</v>
      </c>
      <c r="K720" t="s">
        <v>4662</v>
      </c>
      <c r="L720" t="s">
        <v>4663</v>
      </c>
      <c r="M720" t="s">
        <v>4664</v>
      </c>
      <c r="N720" s="8">
        <v>227762</v>
      </c>
      <c r="O720" s="8">
        <v>408640</v>
      </c>
      <c r="P720" s="8">
        <v>470264</v>
      </c>
      <c r="Q720" s="8">
        <v>5886080</v>
      </c>
      <c r="R720" s="8">
        <v>155876</v>
      </c>
      <c r="S720" s="8">
        <v>362204</v>
      </c>
      <c r="T720" s="8">
        <v>41762</v>
      </c>
    </row>
    <row r="721" spans="1:20">
      <c r="A721" s="1">
        <v>44691</v>
      </c>
      <c r="B721" s="8">
        <v>72521652</v>
      </c>
      <c r="C721" s="8">
        <v>29101287</v>
      </c>
      <c r="D721" s="8">
        <v>43420365</v>
      </c>
      <c r="E721" s="9">
        <f>nasdaq_aapl_short_volume[[#This Row],[total_short]]/nasdaq_aapl_short_volume[[#This Row],[total_reported]]</f>
        <v>0.40127722131867599</v>
      </c>
      <c r="F721" s="9">
        <f>nasdaq_aapl_short_volume[[#This Row],[total_long]]/nasdaq_aapl_short_volume[[#This Row],[total_reported]]</f>
        <v>0.59872277868132406</v>
      </c>
      <c r="G721" s="8">
        <v>13748288</v>
      </c>
      <c r="H721" s="9">
        <f>nasdaq_aapl_short_volume[[#This Row],[Off-Exchange]]/nasdaq_aapl_short_volume[[#This Row],[total_reported]]</f>
        <v>0.18957494239099792</v>
      </c>
      <c r="I721" s="8">
        <v>139651</v>
      </c>
      <c r="J721" t="s">
        <v>4665</v>
      </c>
      <c r="K721" t="s">
        <v>4666</v>
      </c>
      <c r="L721" t="s">
        <v>4667</v>
      </c>
      <c r="M721" t="s">
        <v>4668</v>
      </c>
      <c r="N721" s="8">
        <v>166187</v>
      </c>
      <c r="O721" s="8">
        <v>58514</v>
      </c>
      <c r="P721" s="8">
        <v>297729</v>
      </c>
      <c r="Q721" s="8">
        <v>4467580</v>
      </c>
      <c r="R721" s="8">
        <v>47777</v>
      </c>
      <c r="S721" s="8">
        <v>129468</v>
      </c>
      <c r="T721" s="8">
        <v>14027</v>
      </c>
    </row>
    <row r="722" spans="1:20">
      <c r="A722" s="1">
        <v>44690</v>
      </c>
      <c r="B722" s="8">
        <v>86425451</v>
      </c>
      <c r="C722" s="8">
        <v>35404094</v>
      </c>
      <c r="D722" s="8">
        <v>51021357</v>
      </c>
      <c r="E722" s="9">
        <f>nasdaq_aapl_short_volume[[#This Row],[total_short]]/nasdaq_aapl_short_volume[[#This Row],[total_reported]]</f>
        <v>0.40964893547388026</v>
      </c>
      <c r="F722" s="9">
        <f>nasdaq_aapl_short_volume[[#This Row],[total_long]]/nasdaq_aapl_short_volume[[#This Row],[total_reported]]</f>
        <v>0.59035106452611974</v>
      </c>
      <c r="G722" s="8">
        <v>17342745</v>
      </c>
      <c r="H722" s="9">
        <f>nasdaq_aapl_short_volume[[#This Row],[Off-Exchange]]/nasdaq_aapl_short_volume[[#This Row],[total_reported]]</f>
        <v>0.20066710441580454</v>
      </c>
      <c r="I722" s="8">
        <v>134562</v>
      </c>
      <c r="J722" t="s">
        <v>4669</v>
      </c>
      <c r="K722" t="s">
        <v>4670</v>
      </c>
      <c r="L722" t="s">
        <v>4671</v>
      </c>
      <c r="M722" t="s">
        <v>4672</v>
      </c>
      <c r="N722" s="8">
        <v>368768</v>
      </c>
      <c r="O722" s="8">
        <v>428180</v>
      </c>
      <c r="P722" s="8">
        <v>1297116</v>
      </c>
      <c r="Q722" s="8">
        <v>4966049</v>
      </c>
      <c r="R722" s="8">
        <v>97320</v>
      </c>
      <c r="S722" s="8">
        <v>346743</v>
      </c>
      <c r="T722" s="8">
        <v>57715</v>
      </c>
    </row>
    <row r="723" spans="1:20">
      <c r="A723" s="1">
        <v>44687</v>
      </c>
      <c r="B723" s="8">
        <v>77488686</v>
      </c>
      <c r="C723" s="8">
        <v>41149035</v>
      </c>
      <c r="D723" s="8">
        <v>36339651</v>
      </c>
      <c r="E723" s="9">
        <f>nasdaq_aapl_short_volume[[#This Row],[total_short]]/nasdaq_aapl_short_volume[[#This Row],[total_reported]]</f>
        <v>0.53103281426142646</v>
      </c>
      <c r="F723" s="9">
        <f>nasdaq_aapl_short_volume[[#This Row],[total_long]]/nasdaq_aapl_short_volume[[#This Row],[total_reported]]</f>
        <v>0.46896718573857349</v>
      </c>
      <c r="G723" s="8">
        <v>19092325</v>
      </c>
      <c r="H723" s="9">
        <f>nasdaq_aapl_short_volume[[#This Row],[Off-Exchange]]/nasdaq_aapl_short_volume[[#This Row],[total_reported]]</f>
        <v>0.24638855019428255</v>
      </c>
      <c r="I723" s="8">
        <v>187615</v>
      </c>
      <c r="J723" t="s">
        <v>4673</v>
      </c>
      <c r="K723" t="s">
        <v>4674</v>
      </c>
      <c r="L723" t="s">
        <v>4675</v>
      </c>
      <c r="M723" t="s">
        <v>4676</v>
      </c>
      <c r="N723" s="8">
        <v>96468</v>
      </c>
      <c r="O723" s="8">
        <v>702778</v>
      </c>
      <c r="P723" s="8">
        <v>527472</v>
      </c>
      <c r="Q723" s="8">
        <v>5648692</v>
      </c>
      <c r="R723" s="8">
        <v>26818</v>
      </c>
      <c r="S723" s="8">
        <v>154910</v>
      </c>
      <c r="T723" s="8">
        <v>33229</v>
      </c>
    </row>
    <row r="724" spans="1:20">
      <c r="A724" s="1">
        <v>44686</v>
      </c>
      <c r="B724" s="8">
        <v>84452305</v>
      </c>
      <c r="C724" s="8">
        <v>42659349</v>
      </c>
      <c r="D724" s="8">
        <v>41792956</v>
      </c>
      <c r="E724" s="9">
        <f>nasdaq_aapl_short_volume[[#This Row],[total_short]]/nasdaq_aapl_short_volume[[#This Row],[total_reported]]</f>
        <v>0.50512948107218625</v>
      </c>
      <c r="F724" s="9">
        <f>nasdaq_aapl_short_volume[[#This Row],[total_long]]/nasdaq_aapl_short_volume[[#This Row],[total_reported]]</f>
        <v>0.49487051892781375</v>
      </c>
      <c r="G724" s="8">
        <v>22014328</v>
      </c>
      <c r="H724" s="9">
        <f>nasdaq_aapl_short_volume[[#This Row],[Off-Exchange]]/nasdaq_aapl_short_volume[[#This Row],[total_reported]]</f>
        <v>0.26067172470899402</v>
      </c>
      <c r="I724" s="8">
        <v>252081</v>
      </c>
      <c r="J724" t="s">
        <v>4677</v>
      </c>
      <c r="K724" t="s">
        <v>4678</v>
      </c>
      <c r="L724" t="s">
        <v>4679</v>
      </c>
      <c r="M724" t="s">
        <v>4680</v>
      </c>
      <c r="N724" s="8">
        <v>69169</v>
      </c>
      <c r="O724" s="8">
        <v>144155</v>
      </c>
      <c r="P724" s="8">
        <v>1389377</v>
      </c>
      <c r="Q724" s="8">
        <v>6328379</v>
      </c>
      <c r="R724" s="8">
        <v>57286</v>
      </c>
      <c r="S724" s="8">
        <v>411240</v>
      </c>
      <c r="T724" s="8">
        <v>48474</v>
      </c>
    </row>
    <row r="725" spans="1:20">
      <c r="A725" s="1">
        <v>44685</v>
      </c>
      <c r="B725" s="8">
        <v>75362518</v>
      </c>
      <c r="C725" s="8">
        <v>37733934</v>
      </c>
      <c r="D725" s="8">
        <v>37628584</v>
      </c>
      <c r="E725" s="9">
        <f>nasdaq_aapl_short_volume[[#This Row],[total_short]]/nasdaq_aapl_short_volume[[#This Row],[total_reported]]</f>
        <v>0.50069895488364657</v>
      </c>
      <c r="F725" s="9">
        <f>nasdaq_aapl_short_volume[[#This Row],[total_long]]/nasdaq_aapl_short_volume[[#This Row],[total_reported]]</f>
        <v>0.49930104511635348</v>
      </c>
      <c r="G725" s="8">
        <v>20736852</v>
      </c>
      <c r="H725" s="9">
        <f>nasdaq_aapl_short_volume[[#This Row],[Off-Exchange]]/nasdaq_aapl_short_volume[[#This Row],[total_reported]]</f>
        <v>0.27516134744860832</v>
      </c>
      <c r="I725" s="8">
        <v>137249</v>
      </c>
      <c r="J725" t="s">
        <v>4681</v>
      </c>
      <c r="K725" t="s">
        <v>4682</v>
      </c>
      <c r="L725" t="s">
        <v>4683</v>
      </c>
      <c r="M725" t="s">
        <v>4684</v>
      </c>
      <c r="N725" s="8">
        <v>406796</v>
      </c>
      <c r="O725" s="8">
        <v>453635</v>
      </c>
      <c r="P725" s="8">
        <v>571254</v>
      </c>
      <c r="Q725" s="8">
        <v>4765383</v>
      </c>
      <c r="R725" s="8">
        <v>64011</v>
      </c>
      <c r="S725" s="8">
        <v>314551</v>
      </c>
      <c r="T725" s="8">
        <v>35660</v>
      </c>
    </row>
    <row r="726" spans="1:20">
      <c r="A726" s="1">
        <v>44684</v>
      </c>
      <c r="B726" s="8">
        <v>65268954</v>
      </c>
      <c r="C726" s="8">
        <v>31132776</v>
      </c>
      <c r="D726" s="8">
        <v>34136178</v>
      </c>
      <c r="E726" s="9">
        <f>nasdaq_aapl_short_volume[[#This Row],[total_short]]/nasdaq_aapl_short_volume[[#This Row],[total_reported]]</f>
        <v>0.47699210868309611</v>
      </c>
      <c r="F726" s="9">
        <f>nasdaq_aapl_short_volume[[#This Row],[total_long]]/nasdaq_aapl_short_volume[[#This Row],[total_reported]]</f>
        <v>0.52300789131690395</v>
      </c>
      <c r="G726" s="8">
        <v>17649479</v>
      </c>
      <c r="H726" s="9">
        <f>nasdaq_aapl_short_volume[[#This Row],[Off-Exchange]]/nasdaq_aapl_short_volume[[#This Row],[total_reported]]</f>
        <v>0.27041154972393155</v>
      </c>
      <c r="I726" s="8">
        <v>100870</v>
      </c>
      <c r="J726" t="s">
        <v>4685</v>
      </c>
      <c r="K726" t="s">
        <v>4686</v>
      </c>
      <c r="L726" t="s">
        <v>4687</v>
      </c>
      <c r="M726" t="s">
        <v>4688</v>
      </c>
      <c r="N726" s="8">
        <v>43392</v>
      </c>
      <c r="O726" s="8">
        <v>439039</v>
      </c>
      <c r="P726" s="8">
        <v>424253</v>
      </c>
      <c r="Q726" s="8">
        <v>3734129</v>
      </c>
      <c r="R726" s="8">
        <v>57706</v>
      </c>
      <c r="S726" s="8">
        <v>108238</v>
      </c>
      <c r="T726" s="8">
        <v>34293</v>
      </c>
    </row>
    <row r="727" spans="1:20">
      <c r="A727" s="1">
        <v>44683</v>
      </c>
      <c r="B727" s="8">
        <v>83961249</v>
      </c>
      <c r="C727" s="8">
        <v>43000646</v>
      </c>
      <c r="D727" s="8">
        <v>40960603</v>
      </c>
      <c r="E727" s="9">
        <f>nasdaq_aapl_short_volume[[#This Row],[total_short]]/nasdaq_aapl_short_volume[[#This Row],[total_reported]]</f>
        <v>0.51214871755897773</v>
      </c>
      <c r="F727" s="9">
        <f>nasdaq_aapl_short_volume[[#This Row],[total_long]]/nasdaq_aapl_short_volume[[#This Row],[total_reported]]</f>
        <v>0.48785128244102227</v>
      </c>
      <c r="G727" s="8">
        <v>21064050</v>
      </c>
      <c r="H727" s="9">
        <f>nasdaq_aapl_short_volume[[#This Row],[Off-Exchange]]/nasdaq_aapl_short_volume[[#This Row],[total_reported]]</f>
        <v>0.25087823550600113</v>
      </c>
      <c r="I727" s="8">
        <v>140678</v>
      </c>
      <c r="J727" t="s">
        <v>4689</v>
      </c>
      <c r="K727" t="s">
        <v>4690</v>
      </c>
      <c r="L727" t="s">
        <v>4691</v>
      </c>
      <c r="M727" t="s">
        <v>4692</v>
      </c>
      <c r="N727" s="8">
        <v>91610</v>
      </c>
      <c r="O727" s="8">
        <v>458104</v>
      </c>
      <c r="P727" s="8">
        <v>1335079</v>
      </c>
      <c r="Q727" s="8">
        <v>6839842</v>
      </c>
      <c r="R727" s="8">
        <v>70859</v>
      </c>
      <c r="S727" s="8">
        <v>197098</v>
      </c>
      <c r="T727" s="8">
        <v>50060</v>
      </c>
    </row>
    <row r="728" spans="1:20">
      <c r="A728" s="1">
        <v>44680</v>
      </c>
      <c r="B728" s="8">
        <v>82218064</v>
      </c>
      <c r="C728" s="8">
        <v>46195554</v>
      </c>
      <c r="D728" s="8">
        <v>36022510</v>
      </c>
      <c r="E728" s="9">
        <f>nasdaq_aapl_short_volume[[#This Row],[total_short]]/nasdaq_aapl_short_volume[[#This Row],[total_reported]]</f>
        <v>0.56186623416479375</v>
      </c>
      <c r="F728" s="9">
        <f>nasdaq_aapl_short_volume[[#This Row],[total_long]]/nasdaq_aapl_short_volume[[#This Row],[total_reported]]</f>
        <v>0.43813376583520625</v>
      </c>
      <c r="G728" s="8">
        <v>26869702</v>
      </c>
      <c r="H728" s="9">
        <f>nasdaq_aapl_short_volume[[#This Row],[Off-Exchange]]/nasdaq_aapl_short_volume[[#This Row],[total_reported]]</f>
        <v>0.32681020073642209</v>
      </c>
      <c r="I728" s="8">
        <v>547208</v>
      </c>
      <c r="J728" t="s">
        <v>4693</v>
      </c>
      <c r="K728" t="s">
        <v>4694</v>
      </c>
      <c r="L728" t="s">
        <v>4695</v>
      </c>
      <c r="M728" t="s">
        <v>4696</v>
      </c>
      <c r="N728" s="8">
        <v>170194</v>
      </c>
      <c r="O728" s="8">
        <v>518731</v>
      </c>
      <c r="P728" s="8">
        <v>1219822</v>
      </c>
      <c r="Q728" s="8">
        <v>5772989</v>
      </c>
      <c r="R728" s="8">
        <v>170763</v>
      </c>
      <c r="S728" s="8">
        <v>319051</v>
      </c>
      <c r="T728" s="8">
        <v>33213</v>
      </c>
    </row>
    <row r="729" spans="1:20">
      <c r="A729" s="1">
        <v>44679</v>
      </c>
      <c r="B729" s="8">
        <v>74945625</v>
      </c>
      <c r="C729" s="8">
        <v>40542423</v>
      </c>
      <c r="D729" s="8">
        <v>34403202</v>
      </c>
      <c r="E729" s="9">
        <f>nasdaq_aapl_short_volume[[#This Row],[total_short]]/nasdaq_aapl_short_volume[[#This Row],[total_reported]]</f>
        <v>0.5409578344299617</v>
      </c>
      <c r="F729" s="9">
        <f>nasdaq_aapl_short_volume[[#This Row],[total_long]]/nasdaq_aapl_short_volume[[#This Row],[total_reported]]</f>
        <v>0.4590421655700383</v>
      </c>
      <c r="G729" s="8">
        <v>21170618</v>
      </c>
      <c r="H729" s="9">
        <f>nasdaq_aapl_short_volume[[#This Row],[Off-Exchange]]/nasdaq_aapl_short_volume[[#This Row],[total_reported]]</f>
        <v>0.28247970445239468</v>
      </c>
      <c r="I729" s="8">
        <v>124140</v>
      </c>
      <c r="J729" t="s">
        <v>4697</v>
      </c>
      <c r="K729" t="s">
        <v>4698</v>
      </c>
      <c r="L729" t="s">
        <v>4699</v>
      </c>
      <c r="M729" t="s">
        <v>4700</v>
      </c>
      <c r="N729" s="8">
        <v>299336</v>
      </c>
      <c r="O729" s="8">
        <v>121593</v>
      </c>
      <c r="P729" s="8">
        <v>972853</v>
      </c>
      <c r="Q729" s="8">
        <v>6535251</v>
      </c>
      <c r="R729" s="8">
        <v>120158</v>
      </c>
      <c r="S729" s="8">
        <v>379740</v>
      </c>
      <c r="T729" s="8">
        <v>21677</v>
      </c>
    </row>
    <row r="730" spans="1:20">
      <c r="A730" s="1">
        <v>44678</v>
      </c>
      <c r="B730" s="8">
        <v>55954795</v>
      </c>
      <c r="C730" s="8">
        <v>25869333</v>
      </c>
      <c r="D730" s="8">
        <v>30085462</v>
      </c>
      <c r="E730" s="9">
        <f>nasdaq_aapl_short_volume[[#This Row],[total_short]]/nasdaq_aapl_short_volume[[#This Row],[total_reported]]</f>
        <v>0.46232557906788863</v>
      </c>
      <c r="F730" s="9">
        <f>nasdaq_aapl_short_volume[[#This Row],[total_long]]/nasdaq_aapl_short_volume[[#This Row],[total_reported]]</f>
        <v>0.53767442093211137</v>
      </c>
      <c r="G730" s="8">
        <v>13559076</v>
      </c>
      <c r="H730" s="9">
        <f>nasdaq_aapl_short_volume[[#This Row],[Off-Exchange]]/nasdaq_aapl_short_volume[[#This Row],[total_reported]]</f>
        <v>0.24232196722372051</v>
      </c>
      <c r="I730" s="8">
        <v>54005</v>
      </c>
      <c r="J730" t="s">
        <v>4701</v>
      </c>
      <c r="K730" t="s">
        <v>4702</v>
      </c>
      <c r="L730" t="s">
        <v>4703</v>
      </c>
      <c r="M730" t="s">
        <v>4704</v>
      </c>
      <c r="N730" s="8">
        <v>334392</v>
      </c>
      <c r="O730" s="8">
        <v>652838</v>
      </c>
      <c r="P730" s="8">
        <v>1188759</v>
      </c>
      <c r="Q730" s="8">
        <v>3456702</v>
      </c>
      <c r="R730" s="8">
        <v>43950</v>
      </c>
      <c r="S730" s="8">
        <v>132284</v>
      </c>
      <c r="T730" s="8">
        <v>42414</v>
      </c>
    </row>
    <row r="731" spans="1:20">
      <c r="A731" s="1">
        <v>44677</v>
      </c>
      <c r="B731" s="8">
        <v>61610952</v>
      </c>
      <c r="C731" s="8">
        <v>38630176</v>
      </c>
      <c r="D731" s="8">
        <v>22980776</v>
      </c>
      <c r="E731" s="9">
        <f>nasdaq_aapl_short_volume[[#This Row],[total_short]]/nasdaq_aapl_short_volume[[#This Row],[total_reported]]</f>
        <v>0.6270017707241401</v>
      </c>
      <c r="F731" s="9">
        <f>nasdaq_aapl_short_volume[[#This Row],[total_long]]/nasdaq_aapl_short_volume[[#This Row],[total_reported]]</f>
        <v>0.3729982292758599</v>
      </c>
      <c r="G731" s="8">
        <v>20917503</v>
      </c>
      <c r="H731" s="9">
        <f>nasdaq_aapl_short_volume[[#This Row],[Off-Exchange]]/nasdaq_aapl_short_volume[[#This Row],[total_reported]]</f>
        <v>0.33950949175399853</v>
      </c>
      <c r="I731" s="8">
        <v>112498</v>
      </c>
      <c r="J731" t="s">
        <v>4705</v>
      </c>
      <c r="K731" t="s">
        <v>4706</v>
      </c>
      <c r="L731" t="s">
        <v>4707</v>
      </c>
      <c r="M731" t="s">
        <v>4708</v>
      </c>
      <c r="N731" s="8">
        <v>112719</v>
      </c>
      <c r="O731" s="8">
        <v>592183</v>
      </c>
      <c r="P731" s="8">
        <v>674599</v>
      </c>
      <c r="Q731" s="8">
        <v>5495742</v>
      </c>
      <c r="R731" s="8">
        <v>69078</v>
      </c>
      <c r="S731" s="8">
        <v>193017</v>
      </c>
      <c r="T731" s="8">
        <v>26717</v>
      </c>
    </row>
    <row r="732" spans="1:20">
      <c r="A732" s="1">
        <v>44676</v>
      </c>
      <c r="B732" s="8">
        <v>62338572</v>
      </c>
      <c r="C732" s="8">
        <v>35177428</v>
      </c>
      <c r="D732" s="8">
        <v>27161144</v>
      </c>
      <c r="E732" s="9">
        <f>nasdaq_aapl_short_volume[[#This Row],[total_short]]/nasdaq_aapl_short_volume[[#This Row],[total_reported]]</f>
        <v>0.56429633967232995</v>
      </c>
      <c r="F732" s="9">
        <f>nasdaq_aapl_short_volume[[#This Row],[total_long]]/nasdaq_aapl_short_volume[[#This Row],[total_reported]]</f>
        <v>0.43570366032766999</v>
      </c>
      <c r="G732" s="8">
        <v>19499648</v>
      </c>
      <c r="H732" s="9">
        <f>nasdaq_aapl_short_volume[[#This Row],[Off-Exchange]]/nasdaq_aapl_short_volume[[#This Row],[total_reported]]</f>
        <v>0.31280228876593452</v>
      </c>
      <c r="I732" s="8">
        <v>91864</v>
      </c>
      <c r="J732" t="s">
        <v>4709</v>
      </c>
      <c r="K732" t="s">
        <v>4710</v>
      </c>
      <c r="L732" t="s">
        <v>4711</v>
      </c>
      <c r="M732" t="s">
        <v>4712</v>
      </c>
      <c r="N732" s="8">
        <v>150259</v>
      </c>
      <c r="O732" s="8">
        <v>359635</v>
      </c>
      <c r="P732" s="8">
        <v>1051887</v>
      </c>
      <c r="Q732" s="8">
        <v>4197322</v>
      </c>
      <c r="R732" s="8">
        <v>39436</v>
      </c>
      <c r="S732" s="8">
        <v>126526</v>
      </c>
      <c r="T732" s="8">
        <v>3707</v>
      </c>
    </row>
    <row r="733" spans="1:20">
      <c r="A733" s="1">
        <v>44673</v>
      </c>
      <c r="B733" s="8">
        <v>54246253</v>
      </c>
      <c r="C733" s="8">
        <v>32501662</v>
      </c>
      <c r="D733" s="8">
        <v>21744591</v>
      </c>
      <c r="E733" s="9">
        <f>nasdaq_aapl_short_volume[[#This Row],[total_short]]/nasdaq_aapl_short_volume[[#This Row],[total_reported]]</f>
        <v>0.59915035974927155</v>
      </c>
      <c r="F733" s="9">
        <f>nasdaq_aapl_short_volume[[#This Row],[total_long]]/nasdaq_aapl_short_volume[[#This Row],[total_reported]]</f>
        <v>0.40084964025072845</v>
      </c>
      <c r="G733" s="8">
        <v>17664561</v>
      </c>
      <c r="H733" s="9">
        <f>nasdaq_aapl_short_volume[[#This Row],[Off-Exchange]]/nasdaq_aapl_short_volume[[#This Row],[total_reported]]</f>
        <v>0.32563651907902286</v>
      </c>
      <c r="I733" s="8">
        <v>123911</v>
      </c>
      <c r="J733" t="s">
        <v>4713</v>
      </c>
      <c r="K733" t="s">
        <v>4714</v>
      </c>
      <c r="L733" t="s">
        <v>4715</v>
      </c>
      <c r="M733" t="s">
        <v>4716</v>
      </c>
      <c r="N733" s="8">
        <v>104122</v>
      </c>
      <c r="O733" s="8">
        <v>337345</v>
      </c>
      <c r="P733" s="8">
        <v>680474</v>
      </c>
      <c r="Q733" s="8">
        <v>4847611</v>
      </c>
      <c r="R733" s="8">
        <v>66887</v>
      </c>
      <c r="S733" s="8">
        <v>154003</v>
      </c>
      <c r="T733" s="8">
        <v>12619</v>
      </c>
    </row>
    <row r="734" spans="1:20">
      <c r="A734" s="1">
        <v>44672</v>
      </c>
      <c r="B734" s="8">
        <v>58929779</v>
      </c>
      <c r="C734" s="8">
        <v>34934998</v>
      </c>
      <c r="D734" s="8">
        <v>23994781</v>
      </c>
      <c r="E734" s="9">
        <f>nasdaq_aapl_short_volume[[#This Row],[total_short]]/nasdaq_aapl_short_volume[[#This Row],[total_reported]]</f>
        <v>0.59282418147198546</v>
      </c>
      <c r="F734" s="9">
        <f>nasdaq_aapl_short_volume[[#This Row],[total_long]]/nasdaq_aapl_short_volume[[#This Row],[total_reported]]</f>
        <v>0.40717581852801449</v>
      </c>
      <c r="G734" s="8">
        <v>19924620</v>
      </c>
      <c r="H734" s="9">
        <f>nasdaq_aapl_short_volume[[#This Row],[Off-Exchange]]/nasdaq_aapl_short_volume[[#This Row],[total_reported]]</f>
        <v>0.33810783508962422</v>
      </c>
      <c r="I734" s="8">
        <v>114178</v>
      </c>
      <c r="J734" t="s">
        <v>4717</v>
      </c>
      <c r="K734" t="s">
        <v>4718</v>
      </c>
      <c r="L734" t="s">
        <v>4719</v>
      </c>
      <c r="M734" t="s">
        <v>4720</v>
      </c>
      <c r="N734" s="8">
        <v>66970</v>
      </c>
      <c r="O734" s="8">
        <v>278040</v>
      </c>
      <c r="P734" s="8">
        <v>744190</v>
      </c>
      <c r="Q734" s="8">
        <v>4878732</v>
      </c>
      <c r="R734" s="8">
        <v>26720</v>
      </c>
      <c r="S734" s="8">
        <v>96779</v>
      </c>
      <c r="T734" s="8">
        <v>3179</v>
      </c>
    </row>
    <row r="735" spans="1:20">
      <c r="A735" s="1">
        <v>44671</v>
      </c>
      <c r="B735" s="8">
        <v>43173194</v>
      </c>
      <c r="C735" s="8">
        <v>24231475</v>
      </c>
      <c r="D735" s="8">
        <v>18941719</v>
      </c>
      <c r="E735" s="9">
        <f>nasdaq_aapl_short_volume[[#This Row],[total_short]]/nasdaq_aapl_short_volume[[#This Row],[total_reported]]</f>
        <v>0.56126204144173353</v>
      </c>
      <c r="F735" s="9">
        <f>nasdaq_aapl_short_volume[[#This Row],[total_long]]/nasdaq_aapl_short_volume[[#This Row],[total_reported]]</f>
        <v>0.43873795855826653</v>
      </c>
      <c r="G735" s="8">
        <v>12703048</v>
      </c>
      <c r="H735" s="9">
        <f>nasdaq_aapl_short_volume[[#This Row],[Off-Exchange]]/nasdaq_aapl_short_volume[[#This Row],[total_reported]]</f>
        <v>0.29423461233838755</v>
      </c>
      <c r="I735" s="8">
        <v>86904</v>
      </c>
      <c r="J735" t="s">
        <v>4721</v>
      </c>
      <c r="K735" t="s">
        <v>4722</v>
      </c>
      <c r="L735" t="s">
        <v>4723</v>
      </c>
      <c r="M735" t="s">
        <v>4724</v>
      </c>
      <c r="N735" s="8">
        <v>155133</v>
      </c>
      <c r="O735" s="8">
        <v>270185</v>
      </c>
      <c r="P735" s="8">
        <v>755628</v>
      </c>
      <c r="Q735" s="8">
        <v>3691596</v>
      </c>
      <c r="R735" s="8">
        <v>54718</v>
      </c>
      <c r="S735" s="8">
        <v>86020</v>
      </c>
      <c r="T735" s="8">
        <v>16199</v>
      </c>
    </row>
    <row r="736" spans="1:20">
      <c r="A736" s="1">
        <v>44670</v>
      </c>
      <c r="B736" s="8">
        <v>42784124</v>
      </c>
      <c r="C736" s="8">
        <v>20280654</v>
      </c>
      <c r="D736" s="8">
        <v>22503470</v>
      </c>
      <c r="E736" s="9">
        <f>nasdaq_aapl_short_volume[[#This Row],[total_short]]/nasdaq_aapl_short_volume[[#This Row],[total_reported]]</f>
        <v>0.47402288755520622</v>
      </c>
      <c r="F736" s="9">
        <f>nasdaq_aapl_short_volume[[#This Row],[total_long]]/nasdaq_aapl_short_volume[[#This Row],[total_reported]]</f>
        <v>0.52597711244479373</v>
      </c>
      <c r="G736" s="8">
        <v>10775400</v>
      </c>
      <c r="H736" s="9">
        <f>nasdaq_aapl_short_volume[[#This Row],[Off-Exchange]]/nasdaq_aapl_short_volume[[#This Row],[total_reported]]</f>
        <v>0.25185510401007627</v>
      </c>
      <c r="I736" s="8">
        <v>71733</v>
      </c>
      <c r="J736" t="s">
        <v>4725</v>
      </c>
      <c r="K736" t="s">
        <v>4726</v>
      </c>
      <c r="L736" t="s">
        <v>4727</v>
      </c>
      <c r="M736" t="s">
        <v>4728</v>
      </c>
      <c r="N736" s="8">
        <v>24484</v>
      </c>
      <c r="O736" s="8">
        <v>216403</v>
      </c>
      <c r="P736" s="8">
        <v>688332</v>
      </c>
      <c r="Q736" s="8">
        <v>3641059</v>
      </c>
      <c r="R736" s="8">
        <v>35192</v>
      </c>
      <c r="S736" s="8">
        <v>147973</v>
      </c>
      <c r="T736" s="8">
        <v>6573</v>
      </c>
    </row>
    <row r="737" spans="1:20">
      <c r="A737" s="1">
        <v>44669</v>
      </c>
      <c r="B737" s="8">
        <v>46630598</v>
      </c>
      <c r="C737" s="8">
        <v>23823488</v>
      </c>
      <c r="D737" s="8">
        <v>22807110</v>
      </c>
      <c r="E737" s="9">
        <f>nasdaq_aapl_short_volume[[#This Row],[total_short]]/nasdaq_aapl_short_volume[[#This Row],[total_reported]]</f>
        <v>0.51089818749482907</v>
      </c>
      <c r="F737" s="9">
        <f>nasdaq_aapl_short_volume[[#This Row],[total_long]]/nasdaq_aapl_short_volume[[#This Row],[total_reported]]</f>
        <v>0.48910181250517099</v>
      </c>
      <c r="G737" s="8">
        <v>13168421</v>
      </c>
      <c r="H737" s="9">
        <f>nasdaq_aapl_short_volume[[#This Row],[Off-Exchange]]/nasdaq_aapl_short_volume[[#This Row],[total_reported]]</f>
        <v>0.28239871596757132</v>
      </c>
      <c r="I737" s="8">
        <v>79579</v>
      </c>
      <c r="J737" t="s">
        <v>4729</v>
      </c>
      <c r="K737" t="s">
        <v>4730</v>
      </c>
      <c r="L737" t="s">
        <v>4731</v>
      </c>
      <c r="M737" t="s">
        <v>4732</v>
      </c>
      <c r="N737" s="8">
        <v>47226</v>
      </c>
      <c r="O737" s="8">
        <v>325484</v>
      </c>
      <c r="P737" s="8">
        <v>686664</v>
      </c>
      <c r="Q737" s="8">
        <v>3732963</v>
      </c>
      <c r="R737" s="8">
        <v>26692</v>
      </c>
      <c r="S737" s="8">
        <v>105734</v>
      </c>
      <c r="T737" s="8">
        <v>13856</v>
      </c>
    </row>
    <row r="738" spans="1:20">
      <c r="A738" s="1">
        <v>44665</v>
      </c>
      <c r="B738" s="8">
        <v>47215518</v>
      </c>
      <c r="C738" s="8">
        <v>21750154</v>
      </c>
      <c r="D738" s="8">
        <v>25465364</v>
      </c>
      <c r="E738" s="9">
        <f>nasdaq_aapl_short_volume[[#This Row],[total_short]]/nasdaq_aapl_short_volume[[#This Row],[total_reported]]</f>
        <v>0.46065689674314281</v>
      </c>
      <c r="F738" s="9">
        <f>nasdaq_aapl_short_volume[[#This Row],[total_long]]/nasdaq_aapl_short_volume[[#This Row],[total_reported]]</f>
        <v>0.53934310325685719</v>
      </c>
      <c r="G738" s="8">
        <v>11864815</v>
      </c>
      <c r="H738" s="9">
        <f>nasdaq_aapl_short_volume[[#This Row],[Off-Exchange]]/nasdaq_aapl_short_volume[[#This Row],[total_reported]]</f>
        <v>0.25129058204974053</v>
      </c>
      <c r="I738" s="8">
        <v>146025</v>
      </c>
      <c r="J738" t="s">
        <v>4733</v>
      </c>
      <c r="K738" t="s">
        <v>4734</v>
      </c>
      <c r="L738" t="s">
        <v>4735</v>
      </c>
      <c r="M738" t="s">
        <v>4736</v>
      </c>
      <c r="N738" s="8">
        <v>86636</v>
      </c>
      <c r="O738" s="8">
        <v>281569</v>
      </c>
      <c r="P738" s="8">
        <v>584907</v>
      </c>
      <c r="Q738" s="8">
        <v>3009521</v>
      </c>
      <c r="R738" s="8">
        <v>30140</v>
      </c>
      <c r="S738" s="8">
        <v>152689</v>
      </c>
      <c r="T738" s="8">
        <v>9779</v>
      </c>
    </row>
    <row r="739" spans="1:20">
      <c r="A739" s="1">
        <v>44664</v>
      </c>
      <c r="B739" s="8">
        <v>49563219</v>
      </c>
      <c r="C739" s="8">
        <v>21829505</v>
      </c>
      <c r="D739" s="8">
        <v>27733714</v>
      </c>
      <c r="E739" s="9">
        <f>nasdaq_aapl_short_volume[[#This Row],[total_short]]/nasdaq_aapl_short_volume[[#This Row],[total_reported]]</f>
        <v>0.44043759546771971</v>
      </c>
      <c r="F739" s="9">
        <f>nasdaq_aapl_short_volume[[#This Row],[total_long]]/nasdaq_aapl_short_volume[[#This Row],[total_reported]]</f>
        <v>0.55956240453228023</v>
      </c>
      <c r="G739" s="8">
        <v>12942724</v>
      </c>
      <c r="H739" s="9">
        <f>nasdaq_aapl_short_volume[[#This Row],[Off-Exchange]]/nasdaq_aapl_short_volume[[#This Row],[total_reported]]</f>
        <v>0.26113566191090209</v>
      </c>
      <c r="I739" s="8">
        <v>141395</v>
      </c>
      <c r="J739" t="s">
        <v>4737</v>
      </c>
      <c r="K739" t="s">
        <v>4738</v>
      </c>
      <c r="L739" t="s">
        <v>4739</v>
      </c>
      <c r="M739" t="s">
        <v>4740</v>
      </c>
      <c r="N739" s="8">
        <v>205882</v>
      </c>
      <c r="O739" s="8">
        <v>299624</v>
      </c>
      <c r="P739" s="8">
        <v>519865</v>
      </c>
      <c r="Q739" s="8">
        <v>2951910</v>
      </c>
      <c r="R739" s="8">
        <v>77679</v>
      </c>
      <c r="S739" s="8">
        <v>163776</v>
      </c>
      <c r="T739" s="8">
        <v>11107</v>
      </c>
    </row>
    <row r="740" spans="1:20">
      <c r="A740" s="1">
        <v>44663</v>
      </c>
      <c r="B740" s="8">
        <v>54748617</v>
      </c>
      <c r="C740" s="8">
        <v>25403157</v>
      </c>
      <c r="D740" s="8">
        <v>29345460</v>
      </c>
      <c r="E740" s="9">
        <f>nasdaq_aapl_short_volume[[#This Row],[total_short]]/nasdaq_aapl_short_volume[[#This Row],[total_reported]]</f>
        <v>0.46399632341397773</v>
      </c>
      <c r="F740" s="9">
        <f>nasdaq_aapl_short_volume[[#This Row],[total_long]]/nasdaq_aapl_short_volume[[#This Row],[total_reported]]</f>
        <v>0.53600367658602222</v>
      </c>
      <c r="G740" s="8">
        <v>14153974</v>
      </c>
      <c r="H740" s="9">
        <f>nasdaq_aapl_short_volume[[#This Row],[Off-Exchange]]/nasdaq_aapl_short_volume[[#This Row],[total_reported]]</f>
        <v>0.25852660351219464</v>
      </c>
      <c r="I740" s="8">
        <v>308661</v>
      </c>
      <c r="J740" t="s">
        <v>4741</v>
      </c>
      <c r="K740" t="s">
        <v>4742</v>
      </c>
      <c r="L740" t="s">
        <v>4743</v>
      </c>
      <c r="M740" t="s">
        <v>4744</v>
      </c>
      <c r="N740" s="8">
        <v>68380</v>
      </c>
      <c r="O740" s="8">
        <v>236285</v>
      </c>
      <c r="P740" s="8">
        <v>789362</v>
      </c>
      <c r="Q740" s="8">
        <v>2963705</v>
      </c>
      <c r="R740" s="8">
        <v>34308</v>
      </c>
      <c r="S740" s="8">
        <v>74291</v>
      </c>
      <c r="T740" s="8">
        <v>5462</v>
      </c>
    </row>
    <row r="741" spans="1:20">
      <c r="A741" s="1">
        <v>44662</v>
      </c>
      <c r="B741" s="8">
        <v>47304069</v>
      </c>
      <c r="C741" s="8">
        <v>21231684</v>
      </c>
      <c r="D741" s="8">
        <v>26072385</v>
      </c>
      <c r="E741" s="9">
        <f>nasdaq_aapl_short_volume[[#This Row],[total_short]]/nasdaq_aapl_short_volume[[#This Row],[total_reported]]</f>
        <v>0.4488342007111481</v>
      </c>
      <c r="F741" s="9">
        <f>nasdaq_aapl_short_volume[[#This Row],[total_long]]/nasdaq_aapl_short_volume[[#This Row],[total_reported]]</f>
        <v>0.5511657992888519</v>
      </c>
      <c r="G741" s="8">
        <v>10918493</v>
      </c>
      <c r="H741" s="9">
        <f>nasdaq_aapl_short_volume[[#This Row],[Off-Exchange]]/nasdaq_aapl_short_volume[[#This Row],[total_reported]]</f>
        <v>0.23081509119226087</v>
      </c>
      <c r="I741" s="8">
        <v>150602</v>
      </c>
      <c r="J741" t="s">
        <v>4745</v>
      </c>
      <c r="K741" t="s">
        <v>4746</v>
      </c>
      <c r="L741" t="s">
        <v>4747</v>
      </c>
      <c r="M741" t="s">
        <v>4748</v>
      </c>
      <c r="N741" s="8">
        <v>92909</v>
      </c>
      <c r="O741" s="8">
        <v>192630</v>
      </c>
      <c r="P741" s="8">
        <v>728965</v>
      </c>
      <c r="Q741" s="8">
        <v>2966729</v>
      </c>
      <c r="R741" s="8">
        <v>38620</v>
      </c>
      <c r="S741" s="8">
        <v>158740</v>
      </c>
      <c r="T741" s="8">
        <v>13553</v>
      </c>
    </row>
    <row r="742" spans="1:20">
      <c r="A742" s="1">
        <v>44659</v>
      </c>
      <c r="B742" s="8">
        <v>51720127</v>
      </c>
      <c r="C742" s="8">
        <v>23101577</v>
      </c>
      <c r="D742" s="8">
        <v>28618550</v>
      </c>
      <c r="E742" s="9">
        <f>nasdaq_aapl_short_volume[[#This Row],[total_short]]/nasdaq_aapl_short_volume[[#This Row],[total_reported]]</f>
        <v>0.44666512516490919</v>
      </c>
      <c r="F742" s="9">
        <f>nasdaq_aapl_short_volume[[#This Row],[total_long]]/nasdaq_aapl_short_volume[[#This Row],[total_reported]]</f>
        <v>0.55333487483509081</v>
      </c>
      <c r="G742" s="8">
        <v>12880766</v>
      </c>
      <c r="H742" s="9">
        <f>nasdaq_aapl_short_volume[[#This Row],[Off-Exchange]]/nasdaq_aapl_short_volume[[#This Row],[total_reported]]</f>
        <v>0.24904745496854638</v>
      </c>
      <c r="I742" s="8">
        <v>125852</v>
      </c>
      <c r="J742" t="s">
        <v>4749</v>
      </c>
      <c r="K742" t="s">
        <v>4750</v>
      </c>
      <c r="L742" t="s">
        <v>4751</v>
      </c>
      <c r="M742" t="s">
        <v>4752</v>
      </c>
      <c r="N742" s="8">
        <v>118043</v>
      </c>
      <c r="O742" s="8">
        <v>260248</v>
      </c>
      <c r="P742" s="8">
        <v>697746</v>
      </c>
      <c r="Q742" s="8">
        <v>3113783</v>
      </c>
      <c r="R742" s="8">
        <v>49012</v>
      </c>
      <c r="S742" s="8">
        <v>75780</v>
      </c>
      <c r="T742" s="8">
        <v>6765</v>
      </c>
    </row>
    <row r="743" spans="1:20">
      <c r="A743" s="1">
        <v>44658</v>
      </c>
      <c r="B743" s="8">
        <v>49834520</v>
      </c>
      <c r="C743" s="8">
        <v>22468270</v>
      </c>
      <c r="D743" s="8">
        <v>27366250</v>
      </c>
      <c r="E743" s="9">
        <f>nasdaq_aapl_short_volume[[#This Row],[total_short]]/nasdaq_aapl_short_volume[[#This Row],[total_reported]]</f>
        <v>0.45085755817453443</v>
      </c>
      <c r="F743" s="9">
        <f>nasdaq_aapl_short_volume[[#This Row],[total_long]]/nasdaq_aapl_short_volume[[#This Row],[total_reported]]</f>
        <v>0.54914244182546557</v>
      </c>
      <c r="G743" s="8">
        <v>12411802</v>
      </c>
      <c r="H743" s="9">
        <f>nasdaq_aapl_short_volume[[#This Row],[Off-Exchange]]/nasdaq_aapl_short_volume[[#This Row],[total_reported]]</f>
        <v>0.24906033006839437</v>
      </c>
      <c r="I743" s="8">
        <v>75262</v>
      </c>
      <c r="J743" t="s">
        <v>4753</v>
      </c>
      <c r="K743" t="s">
        <v>4754</v>
      </c>
      <c r="L743" t="s">
        <v>4755</v>
      </c>
      <c r="M743" t="s">
        <v>4756</v>
      </c>
      <c r="N743" s="8">
        <v>42349</v>
      </c>
      <c r="O743" s="8">
        <v>301512</v>
      </c>
      <c r="P743" s="8">
        <v>604689</v>
      </c>
      <c r="Q743" s="8">
        <v>2932178</v>
      </c>
      <c r="R743" s="8">
        <v>25066</v>
      </c>
      <c r="S743" s="8">
        <v>63696</v>
      </c>
      <c r="T743" s="8">
        <v>8983</v>
      </c>
    </row>
    <row r="744" spans="1:20">
      <c r="A744" s="1">
        <v>44657</v>
      </c>
      <c r="B744" s="8">
        <v>58496437</v>
      </c>
      <c r="C744" s="8">
        <v>26946645</v>
      </c>
      <c r="D744" s="8">
        <v>31549792</v>
      </c>
      <c r="E744" s="9">
        <f>nasdaq_aapl_short_volume[[#This Row],[total_short]]/nasdaq_aapl_short_volume[[#This Row],[total_reported]]</f>
        <v>0.46065446686949496</v>
      </c>
      <c r="F744" s="9">
        <f>nasdaq_aapl_short_volume[[#This Row],[total_long]]/nasdaq_aapl_short_volume[[#This Row],[total_reported]]</f>
        <v>0.53934553313050504</v>
      </c>
      <c r="G744" s="8">
        <v>14435874</v>
      </c>
      <c r="H744" s="9">
        <f>nasdaq_aapl_short_volume[[#This Row],[Off-Exchange]]/nasdaq_aapl_short_volume[[#This Row],[total_reported]]</f>
        <v>0.24678210742989354</v>
      </c>
      <c r="I744" s="8">
        <v>213894</v>
      </c>
      <c r="J744" t="s">
        <v>4757</v>
      </c>
      <c r="K744" t="s">
        <v>4758</v>
      </c>
      <c r="L744" t="s">
        <v>4759</v>
      </c>
      <c r="M744" t="s">
        <v>4760</v>
      </c>
      <c r="N744" s="8">
        <v>86601</v>
      </c>
      <c r="O744" s="8">
        <v>309974</v>
      </c>
      <c r="P744" s="8">
        <v>634188</v>
      </c>
      <c r="Q744" s="8">
        <v>3657072</v>
      </c>
      <c r="R744" s="8">
        <v>73987</v>
      </c>
      <c r="S744" s="8">
        <v>134210</v>
      </c>
      <c r="T744" s="8">
        <v>16407</v>
      </c>
    </row>
    <row r="745" spans="1:20">
      <c r="A745" s="1">
        <v>44656</v>
      </c>
      <c r="B745" s="8">
        <v>47917468</v>
      </c>
      <c r="C745" s="8">
        <v>20807072</v>
      </c>
      <c r="D745" s="8">
        <v>27110396</v>
      </c>
      <c r="E745" s="9">
        <f>nasdaq_aapl_short_volume[[#This Row],[total_short]]/nasdaq_aapl_short_volume[[#This Row],[total_reported]]</f>
        <v>0.43422728429640733</v>
      </c>
      <c r="F745" s="9">
        <f>nasdaq_aapl_short_volume[[#This Row],[total_long]]/nasdaq_aapl_short_volume[[#This Row],[total_reported]]</f>
        <v>0.56577271570359267</v>
      </c>
      <c r="G745" s="8">
        <v>11770687</v>
      </c>
      <c r="H745" s="9">
        <f>nasdaq_aapl_short_volume[[#This Row],[Off-Exchange]]/nasdaq_aapl_short_volume[[#This Row],[total_reported]]</f>
        <v>0.24564501196098257</v>
      </c>
      <c r="I745" s="8">
        <v>151792</v>
      </c>
      <c r="J745" t="s">
        <v>4761</v>
      </c>
      <c r="K745" t="s">
        <v>4762</v>
      </c>
      <c r="L745" t="s">
        <v>4763</v>
      </c>
      <c r="M745" t="s">
        <v>4764</v>
      </c>
      <c r="N745" s="8">
        <v>87273</v>
      </c>
      <c r="O745" s="8">
        <v>280892</v>
      </c>
      <c r="P745" s="8">
        <v>322997</v>
      </c>
      <c r="Q745" s="8">
        <v>2574593</v>
      </c>
      <c r="R745" s="8">
        <v>33092</v>
      </c>
      <c r="S745" s="8">
        <v>117904</v>
      </c>
      <c r="T745" s="8">
        <v>30527</v>
      </c>
    </row>
    <row r="746" spans="1:20">
      <c r="A746" s="1">
        <v>44655</v>
      </c>
      <c r="B746" s="8">
        <v>52816475</v>
      </c>
      <c r="C746" s="8">
        <v>22931649</v>
      </c>
      <c r="D746" s="8">
        <v>29884826</v>
      </c>
      <c r="E746" s="9">
        <f>nasdaq_aapl_short_volume[[#This Row],[total_short]]/nasdaq_aapl_short_volume[[#This Row],[total_reported]]</f>
        <v>0.43417605964805489</v>
      </c>
      <c r="F746" s="9">
        <f>nasdaq_aapl_short_volume[[#This Row],[total_long]]/nasdaq_aapl_short_volume[[#This Row],[total_reported]]</f>
        <v>0.56582394035194505</v>
      </c>
      <c r="G746" s="8">
        <v>13091536</v>
      </c>
      <c r="H746" s="9">
        <f>nasdaq_aapl_short_volume[[#This Row],[Off-Exchange]]/nasdaq_aapl_short_volume[[#This Row],[total_reported]]</f>
        <v>0.24786841605767898</v>
      </c>
      <c r="I746" s="8">
        <v>140800</v>
      </c>
      <c r="J746" t="s">
        <v>4765</v>
      </c>
      <c r="K746" t="s">
        <v>4766</v>
      </c>
      <c r="L746" t="s">
        <v>4767</v>
      </c>
      <c r="M746" t="s">
        <v>4768</v>
      </c>
      <c r="N746" s="8">
        <v>62990</v>
      </c>
      <c r="O746" s="8">
        <v>226275</v>
      </c>
      <c r="P746" s="8">
        <v>608810</v>
      </c>
      <c r="Q746" s="8">
        <v>3230164</v>
      </c>
      <c r="R746" s="8">
        <v>27155</v>
      </c>
      <c r="S746" s="8">
        <v>129924</v>
      </c>
      <c r="T746" s="8">
        <v>1246</v>
      </c>
    </row>
    <row r="747" spans="1:20">
      <c r="A747" s="1">
        <v>44652</v>
      </c>
      <c r="B747" s="8">
        <v>51000202</v>
      </c>
      <c r="C747" s="8">
        <v>25275833</v>
      </c>
      <c r="D747" s="8">
        <v>25724369</v>
      </c>
      <c r="E747" s="9">
        <f>nasdaq_aapl_short_volume[[#This Row],[total_short]]/nasdaq_aapl_short_volume[[#This Row],[total_reported]]</f>
        <v>0.49560260565242464</v>
      </c>
      <c r="F747" s="9">
        <f>nasdaq_aapl_short_volume[[#This Row],[total_long]]/nasdaq_aapl_short_volume[[#This Row],[total_reported]]</f>
        <v>0.50439739434757536</v>
      </c>
      <c r="G747" s="8">
        <v>14257749</v>
      </c>
      <c r="H747" s="9">
        <f>nasdaq_aapl_short_volume[[#This Row],[Off-Exchange]]/nasdaq_aapl_short_volume[[#This Row],[total_reported]]</f>
        <v>0.27956259859519772</v>
      </c>
      <c r="I747" s="8">
        <v>147490</v>
      </c>
      <c r="J747" t="s">
        <v>4769</v>
      </c>
      <c r="K747" t="s">
        <v>4770</v>
      </c>
      <c r="L747" t="s">
        <v>4771</v>
      </c>
      <c r="M747" t="s">
        <v>4772</v>
      </c>
      <c r="N747" s="8">
        <v>74788</v>
      </c>
      <c r="O747" s="8">
        <v>238151</v>
      </c>
      <c r="P747" s="8">
        <v>793825</v>
      </c>
      <c r="Q747" s="8">
        <v>3343071</v>
      </c>
      <c r="R747" s="8">
        <v>41141</v>
      </c>
      <c r="S747" s="8">
        <v>137622</v>
      </c>
      <c r="T747" s="8">
        <v>4708</v>
      </c>
    </row>
    <row r="748" spans="1:20">
      <c r="A748" s="1">
        <v>44651</v>
      </c>
      <c r="B748" s="8">
        <v>57582609</v>
      </c>
      <c r="C748" s="8">
        <v>33976469</v>
      </c>
      <c r="D748" s="8">
        <v>23606140</v>
      </c>
      <c r="E748" s="9">
        <f>nasdaq_aapl_short_volume[[#This Row],[total_short]]/nasdaq_aapl_short_volume[[#This Row],[total_reported]]</f>
        <v>0.59004740476417106</v>
      </c>
      <c r="F748" s="9">
        <f>nasdaq_aapl_short_volume[[#This Row],[total_long]]/nasdaq_aapl_short_volume[[#This Row],[total_reported]]</f>
        <v>0.40995259523582894</v>
      </c>
      <c r="G748" s="8">
        <v>18155278</v>
      </c>
      <c r="H748" s="9">
        <f>nasdaq_aapl_short_volume[[#This Row],[Off-Exchange]]/nasdaq_aapl_short_volume[[#This Row],[total_reported]]</f>
        <v>0.31529099350118017</v>
      </c>
      <c r="I748" s="8">
        <v>153948</v>
      </c>
      <c r="J748" t="s">
        <v>4773</v>
      </c>
      <c r="K748" t="s">
        <v>4774</v>
      </c>
      <c r="L748" t="s">
        <v>4775</v>
      </c>
      <c r="M748" t="s">
        <v>4776</v>
      </c>
      <c r="N748" s="8">
        <v>138803</v>
      </c>
      <c r="O748" s="8">
        <v>425106</v>
      </c>
      <c r="P748" s="8">
        <v>1033150</v>
      </c>
      <c r="Q748" s="8">
        <v>4917216</v>
      </c>
      <c r="R748" s="8">
        <v>61670</v>
      </c>
      <c r="S748" s="8">
        <v>225384</v>
      </c>
      <c r="T748" s="8">
        <v>34818</v>
      </c>
    </row>
    <row r="749" spans="1:20">
      <c r="A749" s="1">
        <v>44650</v>
      </c>
      <c r="B749" s="8">
        <v>62502933</v>
      </c>
      <c r="C749" s="8">
        <v>38417167</v>
      </c>
      <c r="D749" s="8">
        <v>24085766</v>
      </c>
      <c r="E749" s="9">
        <f>nasdaq_aapl_short_volume[[#This Row],[total_short]]/nasdaq_aapl_short_volume[[#This Row],[total_reported]]</f>
        <v>0.6146458279005883</v>
      </c>
      <c r="F749" s="9">
        <f>nasdaq_aapl_short_volume[[#This Row],[total_long]]/nasdaq_aapl_short_volume[[#This Row],[total_reported]]</f>
        <v>0.3853541720994117</v>
      </c>
      <c r="G749" s="8">
        <v>23352872</v>
      </c>
      <c r="H749" s="9">
        <f>nasdaq_aapl_short_volume[[#This Row],[Off-Exchange]]/nasdaq_aapl_short_volume[[#This Row],[total_reported]]</f>
        <v>0.37362841836558291</v>
      </c>
      <c r="I749" s="8">
        <v>135613</v>
      </c>
      <c r="J749" t="s">
        <v>4777</v>
      </c>
      <c r="K749" t="s">
        <v>4778</v>
      </c>
      <c r="L749" t="s">
        <v>4779</v>
      </c>
      <c r="M749" t="s">
        <v>4780</v>
      </c>
      <c r="N749" s="8">
        <v>113792</v>
      </c>
      <c r="O749" s="8">
        <v>649743</v>
      </c>
      <c r="P749" s="8">
        <v>906004</v>
      </c>
      <c r="Q749" s="8">
        <v>4997340</v>
      </c>
      <c r="R749" s="8">
        <v>39071</v>
      </c>
      <c r="S749" s="8">
        <v>149377</v>
      </c>
      <c r="T749" s="8">
        <v>8288</v>
      </c>
    </row>
    <row r="750" spans="1:20">
      <c r="A750" s="1">
        <v>44649</v>
      </c>
      <c r="B750" s="8">
        <v>64899818</v>
      </c>
      <c r="C750" s="8">
        <v>37359454</v>
      </c>
      <c r="D750" s="8">
        <v>27540364</v>
      </c>
      <c r="E750" s="9">
        <f>nasdaq_aapl_short_volume[[#This Row],[total_short]]/nasdaq_aapl_short_volume[[#This Row],[total_reported]]</f>
        <v>0.57564805497605553</v>
      </c>
      <c r="F750" s="9">
        <f>nasdaq_aapl_short_volume[[#This Row],[total_long]]/nasdaq_aapl_short_volume[[#This Row],[total_reported]]</f>
        <v>0.42435194502394447</v>
      </c>
      <c r="G750" s="8">
        <v>22008387</v>
      </c>
      <c r="H750" s="9">
        <f>nasdaq_aapl_short_volume[[#This Row],[Off-Exchange]]/nasdaq_aapl_short_volume[[#This Row],[total_reported]]</f>
        <v>0.33911323141152722</v>
      </c>
      <c r="I750" s="8">
        <v>95127</v>
      </c>
      <c r="J750" t="s">
        <v>4781</v>
      </c>
      <c r="K750" t="s">
        <v>4782</v>
      </c>
      <c r="L750" t="s">
        <v>4783</v>
      </c>
      <c r="M750" t="s">
        <v>4784</v>
      </c>
      <c r="N750" s="8">
        <v>117217</v>
      </c>
      <c r="O750" s="8">
        <v>504154</v>
      </c>
      <c r="P750" s="8">
        <v>747913</v>
      </c>
      <c r="Q750" s="8">
        <v>4903151</v>
      </c>
      <c r="R750" s="8">
        <v>33281</v>
      </c>
      <c r="S750" s="8">
        <v>132847</v>
      </c>
      <c r="T750" s="8">
        <v>3913</v>
      </c>
    </row>
    <row r="751" spans="1:20">
      <c r="A751" s="1">
        <v>44648</v>
      </c>
      <c r="B751" s="8">
        <v>63069466</v>
      </c>
      <c r="C751" s="8">
        <v>38478027</v>
      </c>
      <c r="D751" s="8">
        <v>24591439</v>
      </c>
      <c r="E751" s="9">
        <f>nasdaq_aapl_short_volume[[#This Row],[total_short]]/nasdaq_aapl_short_volume[[#This Row],[total_reported]]</f>
        <v>0.61008962720565918</v>
      </c>
      <c r="F751" s="9">
        <f>nasdaq_aapl_short_volume[[#This Row],[total_long]]/nasdaq_aapl_short_volume[[#This Row],[total_reported]]</f>
        <v>0.38991037279434076</v>
      </c>
      <c r="G751" s="8">
        <v>24258631</v>
      </c>
      <c r="H751" s="9">
        <f>nasdaq_aapl_short_volume[[#This Row],[Off-Exchange]]/nasdaq_aapl_short_volume[[#This Row],[total_reported]]</f>
        <v>0.38463352456480288</v>
      </c>
      <c r="I751" s="8">
        <v>105538</v>
      </c>
      <c r="J751" t="s">
        <v>4785</v>
      </c>
      <c r="K751" t="s">
        <v>4786</v>
      </c>
      <c r="L751" t="s">
        <v>4787</v>
      </c>
      <c r="M751" t="s">
        <v>4788</v>
      </c>
      <c r="N751" s="8">
        <v>117250</v>
      </c>
      <c r="O751" s="8">
        <v>346360</v>
      </c>
      <c r="P751" s="8">
        <v>363897</v>
      </c>
      <c r="Q751" s="8">
        <v>4417034</v>
      </c>
      <c r="R751" s="8">
        <v>35997</v>
      </c>
      <c r="S751" s="8">
        <v>83621</v>
      </c>
      <c r="T751" s="8">
        <v>4019</v>
      </c>
    </row>
    <row r="752" spans="1:20">
      <c r="A752" s="1">
        <v>44645</v>
      </c>
      <c r="B752" s="8">
        <v>56789514</v>
      </c>
      <c r="C752" s="8">
        <v>36035298</v>
      </c>
      <c r="D752" s="8">
        <v>20754216</v>
      </c>
      <c r="E752" s="9">
        <f>nasdaq_aapl_short_volume[[#This Row],[total_short]]/nasdaq_aapl_short_volume[[#This Row],[total_reported]]</f>
        <v>0.63454140495021671</v>
      </c>
      <c r="F752" s="9">
        <f>nasdaq_aapl_short_volume[[#This Row],[total_long]]/nasdaq_aapl_short_volume[[#This Row],[total_reported]]</f>
        <v>0.36545859504978329</v>
      </c>
      <c r="G752" s="8">
        <v>21966781</v>
      </c>
      <c r="H752" s="9">
        <f>nasdaq_aapl_short_volume[[#This Row],[Off-Exchange]]/nasdaq_aapl_short_volume[[#This Row],[total_reported]]</f>
        <v>0.38681051223646673</v>
      </c>
      <c r="I752" s="8">
        <v>119127</v>
      </c>
      <c r="J752" t="s">
        <v>4789</v>
      </c>
      <c r="K752" t="s">
        <v>4790</v>
      </c>
      <c r="L752" t="s">
        <v>4791</v>
      </c>
      <c r="M752" t="s">
        <v>4792</v>
      </c>
      <c r="N752" s="8">
        <v>56974</v>
      </c>
      <c r="O752" s="8">
        <v>259244</v>
      </c>
      <c r="P752" s="8">
        <v>766582</v>
      </c>
      <c r="Q752" s="8">
        <v>4046785</v>
      </c>
      <c r="R752" s="8">
        <v>26536</v>
      </c>
      <c r="S752" s="8">
        <v>124779</v>
      </c>
      <c r="T752" s="8">
        <v>7716</v>
      </c>
    </row>
    <row r="753" spans="1:20">
      <c r="A753" s="1">
        <v>44644</v>
      </c>
      <c r="B753" s="8">
        <v>60615476</v>
      </c>
      <c r="C753" s="8">
        <v>32313919</v>
      </c>
      <c r="D753" s="8">
        <v>28301557</v>
      </c>
      <c r="E753" s="9">
        <f>nasdaq_aapl_short_volume[[#This Row],[total_short]]/nasdaq_aapl_short_volume[[#This Row],[total_reported]]</f>
        <v>0.53309684477277719</v>
      </c>
      <c r="F753" s="9">
        <f>nasdaq_aapl_short_volume[[#This Row],[total_long]]/nasdaq_aapl_short_volume[[#This Row],[total_reported]]</f>
        <v>0.46690315522722281</v>
      </c>
      <c r="G753" s="8">
        <v>20071668</v>
      </c>
      <c r="H753" s="9">
        <f>nasdaq_aapl_short_volume[[#This Row],[Off-Exchange]]/nasdaq_aapl_short_volume[[#This Row],[total_reported]]</f>
        <v>0.33113107946228121</v>
      </c>
      <c r="I753" s="8">
        <v>100811</v>
      </c>
      <c r="J753" t="s">
        <v>4793</v>
      </c>
      <c r="K753" t="s">
        <v>4794</v>
      </c>
      <c r="L753" t="s">
        <v>4795</v>
      </c>
      <c r="M753" t="s">
        <v>4796</v>
      </c>
      <c r="N753" s="8">
        <v>79759</v>
      </c>
      <c r="O753" s="8">
        <v>363279</v>
      </c>
      <c r="P753" s="8">
        <v>665767</v>
      </c>
      <c r="Q753" s="8">
        <v>3841839</v>
      </c>
      <c r="R753" s="8">
        <v>34537</v>
      </c>
      <c r="S753" s="8">
        <v>83124</v>
      </c>
      <c r="T753" s="8">
        <v>10285</v>
      </c>
    </row>
    <row r="754" spans="1:20">
      <c r="A754" s="1">
        <v>44643</v>
      </c>
      <c r="B754" s="8">
        <v>66509008</v>
      </c>
      <c r="C754" s="8">
        <v>42508688</v>
      </c>
      <c r="D754" s="8">
        <v>24000320</v>
      </c>
      <c r="E754" s="9">
        <f>nasdaq_aapl_short_volume[[#This Row],[total_short]]/nasdaq_aapl_short_volume[[#This Row],[total_reported]]</f>
        <v>0.63914181369236478</v>
      </c>
      <c r="F754" s="9">
        <f>nasdaq_aapl_short_volume[[#This Row],[total_long]]/nasdaq_aapl_short_volume[[#This Row],[total_reported]]</f>
        <v>0.36085818630763522</v>
      </c>
      <c r="G754" s="8">
        <v>25135844</v>
      </c>
      <c r="H754" s="9">
        <f>nasdaq_aapl_short_volume[[#This Row],[Off-Exchange]]/nasdaq_aapl_short_volume[[#This Row],[total_reported]]</f>
        <v>0.37793142246235278</v>
      </c>
      <c r="I754" s="8">
        <v>152035</v>
      </c>
      <c r="J754" t="s">
        <v>4797</v>
      </c>
      <c r="K754" t="s">
        <v>4798</v>
      </c>
      <c r="L754" t="s">
        <v>4799</v>
      </c>
      <c r="M754" t="s">
        <v>4800</v>
      </c>
      <c r="N754" s="8">
        <v>95279</v>
      </c>
      <c r="O754" s="8">
        <v>331258</v>
      </c>
      <c r="P754" s="8">
        <v>1200633</v>
      </c>
      <c r="Q754" s="8">
        <v>5391591</v>
      </c>
      <c r="R754" s="8">
        <v>39782</v>
      </c>
      <c r="S754" s="8">
        <v>127923</v>
      </c>
      <c r="T754" s="8">
        <v>7947</v>
      </c>
    </row>
    <row r="755" spans="1:20">
      <c r="A755" s="1">
        <v>44642</v>
      </c>
      <c r="B755" s="8">
        <v>54394747</v>
      </c>
      <c r="C755" s="8">
        <v>33165368</v>
      </c>
      <c r="D755" s="8">
        <v>21229379</v>
      </c>
      <c r="E755" s="9">
        <f>nasdaq_aapl_short_volume[[#This Row],[total_short]]/nasdaq_aapl_short_volume[[#This Row],[total_reported]]</f>
        <v>0.60971637573753212</v>
      </c>
      <c r="F755" s="9">
        <f>nasdaq_aapl_short_volume[[#This Row],[total_long]]/nasdaq_aapl_short_volume[[#This Row],[total_reported]]</f>
        <v>0.39028362426246782</v>
      </c>
      <c r="G755" s="8">
        <v>20048866</v>
      </c>
      <c r="H755" s="9">
        <f>nasdaq_aapl_short_volume[[#This Row],[Off-Exchange]]/nasdaq_aapl_short_volume[[#This Row],[total_reported]]</f>
        <v>0.36858092197763143</v>
      </c>
      <c r="I755" s="8">
        <v>74597</v>
      </c>
      <c r="J755" t="s">
        <v>4801</v>
      </c>
      <c r="K755" t="s">
        <v>4802</v>
      </c>
      <c r="L755" t="s">
        <v>4803</v>
      </c>
      <c r="M755" t="s">
        <v>4804</v>
      </c>
      <c r="N755" s="8">
        <v>84682</v>
      </c>
      <c r="O755" s="8">
        <v>321267</v>
      </c>
      <c r="P755" s="8">
        <v>842557</v>
      </c>
      <c r="Q755" s="8">
        <v>4300749</v>
      </c>
      <c r="R755" s="8">
        <v>31570</v>
      </c>
      <c r="S755" s="8">
        <v>91333</v>
      </c>
      <c r="T755" s="8">
        <v>4781</v>
      </c>
    </row>
    <row r="756" spans="1:20">
      <c r="A756" s="1">
        <v>44641</v>
      </c>
      <c r="B756" s="8">
        <v>58366066</v>
      </c>
      <c r="C756" s="8">
        <v>32017078</v>
      </c>
      <c r="D756" s="8">
        <v>26348988</v>
      </c>
      <c r="E756" s="9">
        <f>nasdaq_aapl_short_volume[[#This Row],[total_short]]/nasdaq_aapl_short_volume[[#This Row],[total_reported]]</f>
        <v>0.54855638205939727</v>
      </c>
      <c r="F756" s="9">
        <f>nasdaq_aapl_short_volume[[#This Row],[total_long]]/nasdaq_aapl_short_volume[[#This Row],[total_reported]]</f>
        <v>0.45144361794060267</v>
      </c>
      <c r="G756" s="8">
        <v>19757563</v>
      </c>
      <c r="H756" s="9">
        <f>nasdaq_aapl_short_volume[[#This Row],[Off-Exchange]]/nasdaq_aapl_short_volume[[#This Row],[total_reported]]</f>
        <v>0.33851113076560618</v>
      </c>
      <c r="I756" s="8">
        <v>125553</v>
      </c>
      <c r="J756" t="s">
        <v>4805</v>
      </c>
      <c r="K756" t="s">
        <v>4806</v>
      </c>
      <c r="L756" t="s">
        <v>4807</v>
      </c>
      <c r="M756" t="s">
        <v>4808</v>
      </c>
      <c r="N756" s="8">
        <v>108610</v>
      </c>
      <c r="O756" s="8">
        <v>190731</v>
      </c>
      <c r="P756" s="8">
        <v>746238</v>
      </c>
      <c r="Q756" s="8">
        <v>3731712</v>
      </c>
      <c r="R756" s="8">
        <v>56299</v>
      </c>
      <c r="S756" s="8">
        <v>67962</v>
      </c>
      <c r="T756" s="8">
        <v>7989</v>
      </c>
    </row>
    <row r="757" spans="1:20">
      <c r="A757" s="1">
        <v>44638</v>
      </c>
      <c r="B757" s="8">
        <v>59612478</v>
      </c>
      <c r="C757" s="8">
        <v>32582924</v>
      </c>
      <c r="D757" s="8">
        <v>27029554</v>
      </c>
      <c r="E757" s="9">
        <f>nasdaq_aapl_short_volume[[#This Row],[total_short]]/nasdaq_aapl_short_volume[[#This Row],[total_reported]]</f>
        <v>0.54657892262086472</v>
      </c>
      <c r="F757" s="9">
        <f>nasdaq_aapl_short_volume[[#This Row],[total_long]]/nasdaq_aapl_short_volume[[#This Row],[total_reported]]</f>
        <v>0.45342107737913528</v>
      </c>
      <c r="G757" s="8">
        <v>16358578</v>
      </c>
      <c r="H757" s="9">
        <f>nasdaq_aapl_short_volume[[#This Row],[Off-Exchange]]/nasdaq_aapl_short_volume[[#This Row],[total_reported]]</f>
        <v>0.27441533297777021</v>
      </c>
      <c r="I757" s="8">
        <v>67974</v>
      </c>
      <c r="J757" t="s">
        <v>4809</v>
      </c>
      <c r="K757" t="s">
        <v>4810</v>
      </c>
      <c r="L757" t="s">
        <v>4811</v>
      </c>
      <c r="M757" t="s">
        <v>4812</v>
      </c>
      <c r="N757" s="8">
        <v>123363</v>
      </c>
      <c r="O757" s="8">
        <v>725934</v>
      </c>
      <c r="P757" s="8">
        <v>809907</v>
      </c>
      <c r="Q757" s="8">
        <v>4883427</v>
      </c>
      <c r="R757" s="8">
        <v>90389</v>
      </c>
      <c r="S757" s="8">
        <v>240169</v>
      </c>
      <c r="T757" s="8">
        <v>20705</v>
      </c>
    </row>
    <row r="758" spans="1:20">
      <c r="A758" s="1">
        <v>44637</v>
      </c>
      <c r="B758" s="8">
        <v>47139446</v>
      </c>
      <c r="C758" s="8">
        <v>25649856</v>
      </c>
      <c r="D758" s="8">
        <v>21489590</v>
      </c>
      <c r="E758" s="9">
        <f>nasdaq_aapl_short_volume[[#This Row],[total_short]]/nasdaq_aapl_short_volume[[#This Row],[total_reported]]</f>
        <v>0.54412722627245136</v>
      </c>
      <c r="F758" s="9">
        <f>nasdaq_aapl_short_volume[[#This Row],[total_long]]/nasdaq_aapl_short_volume[[#This Row],[total_reported]]</f>
        <v>0.4558727737275487</v>
      </c>
      <c r="G758" s="8">
        <v>13086968</v>
      </c>
      <c r="H758" s="9">
        <f>nasdaq_aapl_short_volume[[#This Row],[Off-Exchange]]/nasdaq_aapl_short_volume[[#This Row],[total_reported]]</f>
        <v>0.27762243960185701</v>
      </c>
      <c r="I758" s="8">
        <v>69605</v>
      </c>
      <c r="J758" t="s">
        <v>4813</v>
      </c>
      <c r="K758" t="s">
        <v>4814</v>
      </c>
      <c r="L758" t="s">
        <v>4815</v>
      </c>
      <c r="M758" t="s">
        <v>4816</v>
      </c>
      <c r="N758" s="8">
        <v>71743</v>
      </c>
      <c r="O758" s="8">
        <v>350299</v>
      </c>
      <c r="P758" s="8">
        <v>463458</v>
      </c>
      <c r="Q758" s="8">
        <v>4597403</v>
      </c>
      <c r="R758" s="8">
        <v>12586</v>
      </c>
      <c r="S758" s="8">
        <v>114218</v>
      </c>
      <c r="T758" s="8">
        <v>12303</v>
      </c>
    </row>
    <row r="759" spans="1:20">
      <c r="A759" s="1">
        <v>44636</v>
      </c>
      <c r="B759" s="8">
        <v>63546846</v>
      </c>
      <c r="C759" s="8">
        <v>32226877</v>
      </c>
      <c r="D759" s="8">
        <v>31319969</v>
      </c>
      <c r="E759" s="9">
        <f>nasdaq_aapl_short_volume[[#This Row],[total_short]]/nasdaq_aapl_short_volume[[#This Row],[total_reported]]</f>
        <v>0.50713574360559133</v>
      </c>
      <c r="F759" s="9">
        <f>nasdaq_aapl_short_volume[[#This Row],[total_long]]/nasdaq_aapl_short_volume[[#This Row],[total_reported]]</f>
        <v>0.49286425639440862</v>
      </c>
      <c r="G759" s="8">
        <v>16161272</v>
      </c>
      <c r="H759" s="9">
        <f>nasdaq_aapl_short_volume[[#This Row],[Off-Exchange]]/nasdaq_aapl_short_volume[[#This Row],[total_reported]]</f>
        <v>0.25432059995550371</v>
      </c>
      <c r="I759" s="8">
        <v>124418</v>
      </c>
      <c r="J759" t="s">
        <v>4817</v>
      </c>
      <c r="K759" t="s">
        <v>4818</v>
      </c>
      <c r="L759" t="s">
        <v>4819</v>
      </c>
      <c r="M759" t="s">
        <v>4820</v>
      </c>
      <c r="N759" s="8">
        <v>144112</v>
      </c>
      <c r="O759" s="8">
        <v>436832</v>
      </c>
      <c r="P759" s="8">
        <v>703868</v>
      </c>
      <c r="Q759" s="8">
        <v>5025300</v>
      </c>
      <c r="R759" s="8">
        <v>17904</v>
      </c>
      <c r="S759" s="8">
        <v>52494</v>
      </c>
      <c r="T759" s="8">
        <v>12860</v>
      </c>
    </row>
    <row r="760" spans="1:20">
      <c r="A760" s="1">
        <v>44635</v>
      </c>
      <c r="B760" s="8">
        <v>58059073</v>
      </c>
      <c r="C760" s="8">
        <v>25283576</v>
      </c>
      <c r="D760" s="8">
        <v>32775497</v>
      </c>
      <c r="E760" s="9">
        <f>nasdaq_aapl_short_volume[[#This Row],[total_short]]/nasdaq_aapl_short_volume[[#This Row],[total_reported]]</f>
        <v>0.43548018756689416</v>
      </c>
      <c r="F760" s="9">
        <f>nasdaq_aapl_short_volume[[#This Row],[total_long]]/nasdaq_aapl_short_volume[[#This Row],[total_reported]]</f>
        <v>0.56451981243310589</v>
      </c>
      <c r="G760" s="8">
        <v>14976334</v>
      </c>
      <c r="H760" s="9">
        <f>nasdaq_aapl_short_volume[[#This Row],[Off-Exchange]]/nasdaq_aapl_short_volume[[#This Row],[total_reported]]</f>
        <v>0.25794993316548476</v>
      </c>
      <c r="I760" s="8">
        <v>88899</v>
      </c>
      <c r="J760" t="s">
        <v>4821</v>
      </c>
      <c r="K760" t="s">
        <v>4822</v>
      </c>
      <c r="L760" t="s">
        <v>4823</v>
      </c>
      <c r="M760" t="s">
        <v>2521</v>
      </c>
      <c r="N760" s="8">
        <v>96775</v>
      </c>
      <c r="O760" s="8">
        <v>322645</v>
      </c>
      <c r="P760" s="8">
        <v>515841</v>
      </c>
      <c r="Q760" s="8">
        <v>3227406</v>
      </c>
      <c r="R760" s="8">
        <v>30673</v>
      </c>
      <c r="S760" s="8">
        <v>90414</v>
      </c>
      <c r="T760" s="8">
        <v>15351</v>
      </c>
    </row>
    <row r="761" spans="1:20">
      <c r="A761" s="1">
        <v>44634</v>
      </c>
      <c r="B761" s="8">
        <v>69243515</v>
      </c>
      <c r="C761" s="8">
        <v>32243571</v>
      </c>
      <c r="D761" s="8">
        <v>36999944</v>
      </c>
      <c r="E761" s="9">
        <f>nasdaq_aapl_short_volume[[#This Row],[total_short]]/nasdaq_aapl_short_volume[[#This Row],[total_reported]]</f>
        <v>0.46565474037532611</v>
      </c>
      <c r="F761" s="9">
        <f>nasdaq_aapl_short_volume[[#This Row],[total_long]]/nasdaq_aapl_short_volume[[#This Row],[total_reported]]</f>
        <v>0.53434525962467383</v>
      </c>
      <c r="G761" s="8">
        <v>17264585</v>
      </c>
      <c r="H761" s="9">
        <f>nasdaq_aapl_short_volume[[#This Row],[Off-Exchange]]/nasdaq_aapl_short_volume[[#This Row],[total_reported]]</f>
        <v>0.24933143558642279</v>
      </c>
      <c r="I761" s="8">
        <v>109627</v>
      </c>
      <c r="J761" t="s">
        <v>4824</v>
      </c>
      <c r="K761" t="s">
        <v>4825</v>
      </c>
      <c r="L761" t="s">
        <v>4826</v>
      </c>
      <c r="M761" t="s">
        <v>4827</v>
      </c>
      <c r="N761" s="8">
        <v>141595</v>
      </c>
      <c r="O761" s="8">
        <v>651969</v>
      </c>
      <c r="P761" s="8">
        <v>847881</v>
      </c>
      <c r="Q761" s="8">
        <v>4876793</v>
      </c>
      <c r="R761" s="8">
        <v>86938</v>
      </c>
      <c r="S761" s="8">
        <v>162475</v>
      </c>
      <c r="T761" s="8">
        <v>18368</v>
      </c>
    </row>
    <row r="762" spans="1:20">
      <c r="A762" s="1">
        <v>44631</v>
      </c>
      <c r="B762" s="8">
        <v>63199322</v>
      </c>
      <c r="C762" s="8">
        <v>32517569</v>
      </c>
      <c r="D762" s="8">
        <v>30681753</v>
      </c>
      <c r="E762" s="9">
        <f>nasdaq_aapl_short_volume[[#This Row],[total_short]]/nasdaq_aapl_short_volume[[#This Row],[total_reported]]</f>
        <v>0.51452401657093727</v>
      </c>
      <c r="F762" s="9">
        <f>nasdaq_aapl_short_volume[[#This Row],[total_long]]/nasdaq_aapl_short_volume[[#This Row],[total_reported]]</f>
        <v>0.48547598342906273</v>
      </c>
      <c r="G762" s="8">
        <v>17400997</v>
      </c>
      <c r="H762" s="9">
        <f>nasdaq_aapl_short_volume[[#This Row],[Off-Exchange]]/nasdaq_aapl_short_volume[[#This Row],[total_reported]]</f>
        <v>0.27533518476669733</v>
      </c>
      <c r="I762" s="8">
        <v>77685</v>
      </c>
      <c r="J762" t="s">
        <v>4828</v>
      </c>
      <c r="K762" t="s">
        <v>4829</v>
      </c>
      <c r="L762" t="s">
        <v>4830</v>
      </c>
      <c r="M762" t="s">
        <v>4831</v>
      </c>
      <c r="N762" s="8">
        <v>128311</v>
      </c>
      <c r="O762" s="8">
        <v>493651</v>
      </c>
      <c r="P762" s="8">
        <v>606166</v>
      </c>
      <c r="Q762" s="8">
        <v>4755618</v>
      </c>
      <c r="R762" s="8">
        <v>96554</v>
      </c>
      <c r="S762" s="8">
        <v>285412</v>
      </c>
      <c r="T762" s="8">
        <v>6901</v>
      </c>
    </row>
    <row r="763" spans="1:20">
      <c r="A763" s="1">
        <v>44630</v>
      </c>
      <c r="B763" s="8">
        <v>65753952</v>
      </c>
      <c r="C763" s="8">
        <v>33328866</v>
      </c>
      <c r="D763" s="8">
        <v>32425086</v>
      </c>
      <c r="E763" s="9">
        <f>nasdaq_aapl_short_volume[[#This Row],[total_short]]/nasdaq_aapl_short_volume[[#This Row],[total_reported]]</f>
        <v>0.50687243863304221</v>
      </c>
      <c r="F763" s="9">
        <f>nasdaq_aapl_short_volume[[#This Row],[total_long]]/nasdaq_aapl_short_volume[[#This Row],[total_reported]]</f>
        <v>0.49312756136695785</v>
      </c>
      <c r="G763" s="8">
        <v>18023101</v>
      </c>
      <c r="H763" s="9">
        <f>nasdaq_aapl_short_volume[[#This Row],[Off-Exchange]]/nasdaq_aapl_short_volume[[#This Row],[total_reported]]</f>
        <v>0.27409912943331527</v>
      </c>
      <c r="I763" s="8">
        <v>114358</v>
      </c>
      <c r="J763" t="s">
        <v>4832</v>
      </c>
      <c r="K763" t="s">
        <v>4833</v>
      </c>
      <c r="L763" t="s">
        <v>4834</v>
      </c>
      <c r="M763" t="s">
        <v>4835</v>
      </c>
      <c r="N763" s="8">
        <v>118770</v>
      </c>
      <c r="O763" s="8">
        <v>463661</v>
      </c>
      <c r="P763" s="8">
        <v>911181</v>
      </c>
      <c r="Q763" s="8">
        <v>5050444</v>
      </c>
      <c r="R763" s="8">
        <v>43159</v>
      </c>
      <c r="S763" s="8">
        <v>201503</v>
      </c>
      <c r="T763" s="8">
        <v>16740</v>
      </c>
    </row>
    <row r="764" spans="1:20">
      <c r="A764" s="1">
        <v>44629</v>
      </c>
      <c r="B764" s="8">
        <v>56792598</v>
      </c>
      <c r="C764" s="8">
        <v>26363677</v>
      </c>
      <c r="D764" s="8">
        <v>30428921</v>
      </c>
      <c r="E764" s="9">
        <f>nasdaq_aapl_short_volume[[#This Row],[total_short]]/nasdaq_aapl_short_volume[[#This Row],[total_reported]]</f>
        <v>0.46420973733231924</v>
      </c>
      <c r="F764" s="9">
        <f>nasdaq_aapl_short_volume[[#This Row],[total_long]]/nasdaq_aapl_short_volume[[#This Row],[total_reported]]</f>
        <v>0.53579026266768071</v>
      </c>
      <c r="G764" s="8">
        <v>14273781</v>
      </c>
      <c r="H764" s="9">
        <f>nasdaq_aapl_short_volume[[#This Row],[Off-Exchange]]/nasdaq_aapl_short_volume[[#This Row],[total_reported]]</f>
        <v>0.25133171403780469</v>
      </c>
      <c r="I764" s="8">
        <v>76750</v>
      </c>
      <c r="J764" t="s">
        <v>4836</v>
      </c>
      <c r="K764" t="s">
        <v>4837</v>
      </c>
      <c r="L764" t="s">
        <v>4838</v>
      </c>
      <c r="M764" t="s">
        <v>4839</v>
      </c>
      <c r="N764" s="8">
        <v>73894</v>
      </c>
      <c r="O764" s="8">
        <v>181312</v>
      </c>
      <c r="P764" s="8">
        <v>335182</v>
      </c>
      <c r="Q764" s="8">
        <v>4151228</v>
      </c>
      <c r="R764" s="8">
        <v>53880</v>
      </c>
      <c r="S764" s="8">
        <v>62695</v>
      </c>
      <c r="T764" s="8">
        <v>13583</v>
      </c>
    </row>
    <row r="765" spans="1:20">
      <c r="A765" s="1">
        <v>44628</v>
      </c>
      <c r="B765" s="8">
        <v>86182120</v>
      </c>
      <c r="C765" s="8">
        <v>36465955</v>
      </c>
      <c r="D765" s="8">
        <v>49716165</v>
      </c>
      <c r="E765" s="9">
        <f>nasdaq_aapl_short_volume[[#This Row],[total_short]]/nasdaq_aapl_short_volume[[#This Row],[total_reported]]</f>
        <v>0.4231266879951433</v>
      </c>
      <c r="F765" s="9">
        <f>nasdaq_aapl_short_volume[[#This Row],[total_long]]/nasdaq_aapl_short_volume[[#This Row],[total_reported]]</f>
        <v>0.5768733120048567</v>
      </c>
      <c r="G765" s="8">
        <v>17096140</v>
      </c>
      <c r="H765" s="9">
        <f>nasdaq_aapl_short_volume[[#This Row],[Off-Exchange]]/nasdaq_aapl_short_volume[[#This Row],[total_reported]]</f>
        <v>0.19837223776811247</v>
      </c>
      <c r="I765" s="8">
        <v>220947</v>
      </c>
      <c r="J765" t="s">
        <v>4840</v>
      </c>
      <c r="K765" t="s">
        <v>4841</v>
      </c>
      <c r="L765" t="s">
        <v>4842</v>
      </c>
      <c r="M765" t="s">
        <v>4843</v>
      </c>
      <c r="N765" s="8">
        <v>61648</v>
      </c>
      <c r="O765" s="8">
        <v>430876</v>
      </c>
      <c r="P765" s="8">
        <v>409556</v>
      </c>
      <c r="Q765" s="8">
        <v>5596212</v>
      </c>
      <c r="R765" s="8">
        <v>43252</v>
      </c>
      <c r="S765" s="8">
        <v>145131</v>
      </c>
      <c r="T765" s="8">
        <v>18266</v>
      </c>
    </row>
    <row r="766" spans="1:20">
      <c r="A766" s="1">
        <v>44627</v>
      </c>
      <c r="B766" s="8">
        <v>59784275</v>
      </c>
      <c r="C766" s="8">
        <v>26205961</v>
      </c>
      <c r="D766" s="8">
        <v>33578314</v>
      </c>
      <c r="E766" s="9">
        <f>nasdaq_aapl_short_volume[[#This Row],[total_short]]/nasdaq_aapl_short_volume[[#This Row],[total_reported]]</f>
        <v>0.43834203893916923</v>
      </c>
      <c r="F766" s="9">
        <f>nasdaq_aapl_short_volume[[#This Row],[total_long]]/nasdaq_aapl_short_volume[[#This Row],[total_reported]]</f>
        <v>0.56165796106083077</v>
      </c>
      <c r="G766" s="8">
        <v>12834441</v>
      </c>
      <c r="H766" s="9">
        <f>nasdaq_aapl_short_volume[[#This Row],[Off-Exchange]]/nasdaq_aapl_short_volume[[#This Row],[total_reported]]</f>
        <v>0.21467921121398562</v>
      </c>
      <c r="I766" s="8">
        <v>179555</v>
      </c>
      <c r="J766" t="s">
        <v>4844</v>
      </c>
      <c r="K766" t="s">
        <v>4845</v>
      </c>
      <c r="L766" t="s">
        <v>4846</v>
      </c>
      <c r="M766" t="s">
        <v>4847</v>
      </c>
      <c r="N766" s="8">
        <v>149288</v>
      </c>
      <c r="O766" s="8">
        <v>298870</v>
      </c>
      <c r="P766" s="8">
        <v>636259</v>
      </c>
      <c r="Q766" s="8">
        <v>4313697</v>
      </c>
      <c r="R766" s="8">
        <v>56979</v>
      </c>
      <c r="S766" s="8">
        <v>147115</v>
      </c>
      <c r="T766" s="8">
        <v>15300</v>
      </c>
    </row>
    <row r="767" spans="1:20">
      <c r="A767" s="1">
        <v>44624</v>
      </c>
      <c r="B767" s="8">
        <v>52705820</v>
      </c>
      <c r="C767" s="8">
        <v>22671328</v>
      </c>
      <c r="D767" s="8">
        <v>30034492</v>
      </c>
      <c r="E767" s="9">
        <f>nasdaq_aapl_short_volume[[#This Row],[total_short]]/nasdaq_aapl_short_volume[[#This Row],[total_reported]]</f>
        <v>0.4301484731667205</v>
      </c>
      <c r="F767" s="9">
        <f>nasdaq_aapl_short_volume[[#This Row],[total_long]]/nasdaq_aapl_short_volume[[#This Row],[total_reported]]</f>
        <v>0.56985152683327955</v>
      </c>
      <c r="G767" s="8">
        <v>12420808</v>
      </c>
      <c r="H767" s="9">
        <f>nasdaq_aapl_short_volume[[#This Row],[Off-Exchange]]/nasdaq_aapl_short_volume[[#This Row],[total_reported]]</f>
        <v>0.2356629305833777</v>
      </c>
      <c r="I767" s="8">
        <v>122495</v>
      </c>
      <c r="J767" t="s">
        <v>4848</v>
      </c>
      <c r="K767" t="s">
        <v>4849</v>
      </c>
      <c r="L767" t="s">
        <v>4850</v>
      </c>
      <c r="M767" t="s">
        <v>4851</v>
      </c>
      <c r="N767" s="8">
        <v>102771</v>
      </c>
      <c r="O767" s="8">
        <v>223721</v>
      </c>
      <c r="P767" s="8">
        <v>557122</v>
      </c>
      <c r="Q767" s="8">
        <v>2918810</v>
      </c>
      <c r="R767" s="8">
        <v>27286</v>
      </c>
      <c r="S767" s="8">
        <v>90416</v>
      </c>
      <c r="T767" s="8">
        <v>2422</v>
      </c>
    </row>
    <row r="768" spans="1:20">
      <c r="A768" s="1">
        <v>44623</v>
      </c>
      <c r="B768" s="8">
        <v>49153174</v>
      </c>
      <c r="C768" s="8">
        <v>23506425</v>
      </c>
      <c r="D768" s="8">
        <v>25646749</v>
      </c>
      <c r="E768" s="9">
        <f>nasdaq_aapl_short_volume[[#This Row],[total_short]]/nasdaq_aapl_short_volume[[#This Row],[total_reported]]</f>
        <v>0.47822801839816081</v>
      </c>
      <c r="F768" s="9">
        <f>nasdaq_aapl_short_volume[[#This Row],[total_long]]/nasdaq_aapl_short_volume[[#This Row],[total_reported]]</f>
        <v>0.52177198160183913</v>
      </c>
      <c r="G768" s="8">
        <v>12510967</v>
      </c>
      <c r="H768" s="9">
        <f>nasdaq_aapl_short_volume[[#This Row],[Off-Exchange]]/nasdaq_aapl_short_volume[[#This Row],[total_reported]]</f>
        <v>0.25453019575093971</v>
      </c>
      <c r="I768" s="8">
        <v>136049</v>
      </c>
      <c r="J768" t="s">
        <v>4852</v>
      </c>
      <c r="K768" t="s">
        <v>4853</v>
      </c>
      <c r="L768" t="s">
        <v>4854</v>
      </c>
      <c r="M768" t="s">
        <v>4855</v>
      </c>
      <c r="N768" s="8">
        <v>39849</v>
      </c>
      <c r="O768" s="8">
        <v>245977</v>
      </c>
      <c r="P768" s="8">
        <v>605276</v>
      </c>
      <c r="Q768" s="8">
        <v>3651326</v>
      </c>
      <c r="R768" s="8">
        <v>17325</v>
      </c>
      <c r="S768" s="8">
        <v>59928</v>
      </c>
      <c r="T768" s="8">
        <v>5507</v>
      </c>
    </row>
    <row r="769" spans="1:20">
      <c r="A769" s="1">
        <v>44622</v>
      </c>
      <c r="B769" s="8">
        <v>49821100</v>
      </c>
      <c r="C769" s="8">
        <v>21356898</v>
      </c>
      <c r="D769" s="8">
        <v>28464202</v>
      </c>
      <c r="E769" s="9">
        <f>nasdaq_aapl_short_volume[[#This Row],[total_short]]/nasdaq_aapl_short_volume[[#This Row],[total_reported]]</f>
        <v>0.42867174751260007</v>
      </c>
      <c r="F769" s="9">
        <f>nasdaq_aapl_short_volume[[#This Row],[total_long]]/nasdaq_aapl_short_volume[[#This Row],[total_reported]]</f>
        <v>0.57132825248739993</v>
      </c>
      <c r="G769" s="8">
        <v>11353870</v>
      </c>
      <c r="H769" s="9">
        <f>nasdaq_aapl_short_volume[[#This Row],[Off-Exchange]]/nasdaq_aapl_short_volume[[#This Row],[total_reported]]</f>
        <v>0.22789280043997423</v>
      </c>
      <c r="I769" s="8">
        <v>80033</v>
      </c>
      <c r="J769" t="s">
        <v>4856</v>
      </c>
      <c r="K769" t="s">
        <v>4857</v>
      </c>
      <c r="L769" t="s">
        <v>4858</v>
      </c>
      <c r="M769" t="s">
        <v>4859</v>
      </c>
      <c r="N769" s="8">
        <v>65919</v>
      </c>
      <c r="O769" s="8">
        <v>185067</v>
      </c>
      <c r="P769" s="8">
        <v>167951</v>
      </c>
      <c r="Q769" s="8">
        <v>3227360</v>
      </c>
      <c r="R769" s="8">
        <v>24576</v>
      </c>
      <c r="S769" s="8">
        <v>83545</v>
      </c>
      <c r="T769" s="8">
        <v>6768</v>
      </c>
    </row>
    <row r="770" spans="1:20">
      <c r="A770" s="1">
        <v>44621</v>
      </c>
      <c r="B770" s="8">
        <v>54446678</v>
      </c>
      <c r="C770" s="8">
        <v>25626739</v>
      </c>
      <c r="D770" s="8">
        <v>28819939</v>
      </c>
      <c r="E770" s="9">
        <f>nasdaq_aapl_short_volume[[#This Row],[total_short]]/nasdaq_aapl_short_volume[[#This Row],[total_reported]]</f>
        <v>0.47067589688392009</v>
      </c>
      <c r="F770" s="9">
        <f>nasdaq_aapl_short_volume[[#This Row],[total_long]]/nasdaq_aapl_short_volume[[#This Row],[total_reported]]</f>
        <v>0.52932410311607991</v>
      </c>
      <c r="G770" s="8">
        <v>11385436</v>
      </c>
      <c r="H770" s="9">
        <f>nasdaq_aapl_short_volume[[#This Row],[Off-Exchange]]/nasdaq_aapl_short_volume[[#This Row],[total_reported]]</f>
        <v>0.20911167436147343</v>
      </c>
      <c r="I770" s="8">
        <v>153033</v>
      </c>
      <c r="J770" t="s">
        <v>4860</v>
      </c>
      <c r="K770" t="s">
        <v>4861</v>
      </c>
      <c r="L770" t="s">
        <v>4862</v>
      </c>
      <c r="M770" t="s">
        <v>4863</v>
      </c>
      <c r="N770" s="8">
        <v>135114</v>
      </c>
      <c r="O770" s="8">
        <v>451679</v>
      </c>
      <c r="P770" s="8">
        <v>230892</v>
      </c>
      <c r="Q770" s="8">
        <v>4044054</v>
      </c>
      <c r="R770" s="8">
        <v>37148</v>
      </c>
      <c r="S770" s="8">
        <v>150702</v>
      </c>
      <c r="T770" s="8">
        <v>9460</v>
      </c>
    </row>
    <row r="771" spans="1:20">
      <c r="A771" s="1">
        <v>44620</v>
      </c>
      <c r="B771" s="8">
        <v>51287233</v>
      </c>
      <c r="C771" s="8">
        <v>26355799</v>
      </c>
      <c r="D771" s="8">
        <v>24931434</v>
      </c>
      <c r="E771" s="9">
        <f>nasdaq_aapl_short_volume[[#This Row],[total_short]]/nasdaq_aapl_short_volume[[#This Row],[total_reported]]</f>
        <v>0.51388615564423212</v>
      </c>
      <c r="F771" s="9">
        <f>nasdaq_aapl_short_volume[[#This Row],[total_long]]/nasdaq_aapl_short_volume[[#This Row],[total_reported]]</f>
        <v>0.48611384435576782</v>
      </c>
      <c r="G771" s="8">
        <v>12337199</v>
      </c>
      <c r="H771" s="9">
        <f>nasdaq_aapl_short_volume[[#This Row],[Off-Exchange]]/nasdaq_aapl_short_volume[[#This Row],[total_reported]]</f>
        <v>0.24055107437751613</v>
      </c>
      <c r="I771" s="8">
        <v>160323</v>
      </c>
      <c r="J771" t="s">
        <v>4864</v>
      </c>
      <c r="K771" t="s">
        <v>4865</v>
      </c>
      <c r="L771" t="s">
        <v>4866</v>
      </c>
      <c r="M771" t="s">
        <v>4867</v>
      </c>
      <c r="N771" s="8">
        <v>98927</v>
      </c>
      <c r="O771" s="8">
        <v>254826</v>
      </c>
      <c r="P771" s="8">
        <v>398112</v>
      </c>
      <c r="Q771" s="8">
        <v>4263145</v>
      </c>
      <c r="R771" s="8">
        <v>26974</v>
      </c>
      <c r="S771" s="8">
        <v>153532</v>
      </c>
      <c r="T771" s="8">
        <v>11011</v>
      </c>
    </row>
    <row r="772" spans="1:20">
      <c r="A772" s="1">
        <v>44617</v>
      </c>
      <c r="B772" s="8">
        <v>58757311</v>
      </c>
      <c r="C772" s="8">
        <v>28666861</v>
      </c>
      <c r="D772" s="8">
        <v>30090450</v>
      </c>
      <c r="E772" s="9">
        <f>nasdaq_aapl_short_volume[[#This Row],[total_short]]/nasdaq_aapl_short_volume[[#This Row],[total_reported]]</f>
        <v>0.48788585645112315</v>
      </c>
      <c r="F772" s="9">
        <f>nasdaq_aapl_short_volume[[#This Row],[total_long]]/nasdaq_aapl_short_volume[[#This Row],[total_reported]]</f>
        <v>0.51211414354887685</v>
      </c>
      <c r="G772" s="8">
        <v>13509842</v>
      </c>
      <c r="H772" s="9">
        <f>nasdaq_aapl_short_volume[[#This Row],[Off-Exchange]]/nasdaq_aapl_short_volume[[#This Row],[total_reported]]</f>
        <v>0.22992614485029786</v>
      </c>
      <c r="I772" s="8">
        <v>79679</v>
      </c>
      <c r="J772" t="s">
        <v>4868</v>
      </c>
      <c r="K772" t="s">
        <v>4869</v>
      </c>
      <c r="L772" t="s">
        <v>4870</v>
      </c>
      <c r="M772" t="s">
        <v>4871</v>
      </c>
      <c r="N772" s="8">
        <v>163414</v>
      </c>
      <c r="O772" s="8">
        <v>575953</v>
      </c>
      <c r="P772" s="8">
        <v>752001</v>
      </c>
      <c r="Q772" s="8">
        <v>4741234</v>
      </c>
      <c r="R772" s="8">
        <v>17079</v>
      </c>
      <c r="S772" s="8">
        <v>79432</v>
      </c>
      <c r="T772" s="8">
        <v>9734</v>
      </c>
    </row>
    <row r="773" spans="1:20">
      <c r="A773" s="1">
        <v>44616</v>
      </c>
      <c r="B773" s="8">
        <v>80698881</v>
      </c>
      <c r="C773" s="8">
        <v>31559267</v>
      </c>
      <c r="D773" s="8">
        <v>49139614</v>
      </c>
      <c r="E773" s="9">
        <f>nasdaq_aapl_short_volume[[#This Row],[total_short]]/nasdaq_aapl_short_volume[[#This Row],[total_reported]]</f>
        <v>0.3910744065955512</v>
      </c>
      <c r="F773" s="9">
        <f>nasdaq_aapl_short_volume[[#This Row],[total_long]]/nasdaq_aapl_short_volume[[#This Row],[total_reported]]</f>
        <v>0.60892559340444885</v>
      </c>
      <c r="G773" s="8">
        <v>13192756</v>
      </c>
      <c r="H773" s="9">
        <f>nasdaq_aapl_short_volume[[#This Row],[Off-Exchange]]/nasdaq_aapl_short_volume[[#This Row],[total_reported]]</f>
        <v>0.16348127553342406</v>
      </c>
      <c r="I773" s="8">
        <v>158876</v>
      </c>
      <c r="J773" t="s">
        <v>4872</v>
      </c>
      <c r="K773" t="s">
        <v>4873</v>
      </c>
      <c r="L773" t="s">
        <v>4874</v>
      </c>
      <c r="M773" t="s">
        <v>4875</v>
      </c>
      <c r="N773" s="8">
        <v>151916</v>
      </c>
      <c r="O773" s="8">
        <v>463740</v>
      </c>
      <c r="P773" s="8">
        <v>941106</v>
      </c>
      <c r="Q773" s="8">
        <v>5925479</v>
      </c>
      <c r="R773" s="8">
        <v>28059</v>
      </c>
      <c r="S773" s="8">
        <v>102865</v>
      </c>
      <c r="T773" s="8">
        <v>21447</v>
      </c>
    </row>
    <row r="774" spans="1:20">
      <c r="A774" s="1">
        <v>44615</v>
      </c>
      <c r="B774" s="8">
        <v>51565315</v>
      </c>
      <c r="C774" s="8">
        <v>24978690</v>
      </c>
      <c r="D774" s="8">
        <v>26586625</v>
      </c>
      <c r="E774" s="9">
        <f>nasdaq_aapl_short_volume[[#This Row],[total_short]]/nasdaq_aapl_short_volume[[#This Row],[total_reported]]</f>
        <v>0.48440875421783036</v>
      </c>
      <c r="F774" s="9">
        <f>nasdaq_aapl_short_volume[[#This Row],[total_long]]/nasdaq_aapl_short_volume[[#This Row],[total_reported]]</f>
        <v>0.51559124578216964</v>
      </c>
      <c r="G774" s="8">
        <v>10436327</v>
      </c>
      <c r="H774" s="9">
        <f>nasdaq_aapl_short_volume[[#This Row],[Off-Exchange]]/nasdaq_aapl_short_volume[[#This Row],[total_reported]]</f>
        <v>0.2023904440416974</v>
      </c>
      <c r="I774" s="8">
        <v>104202</v>
      </c>
      <c r="J774" t="s">
        <v>4876</v>
      </c>
      <c r="K774" t="s">
        <v>4877</v>
      </c>
      <c r="L774" t="s">
        <v>4878</v>
      </c>
      <c r="M774" t="s">
        <v>4879</v>
      </c>
      <c r="N774" s="8">
        <v>125836</v>
      </c>
      <c r="O774" s="8">
        <v>888654</v>
      </c>
      <c r="P774" s="8">
        <v>680010</v>
      </c>
      <c r="Q774" s="8">
        <v>4407152</v>
      </c>
      <c r="R774" s="8">
        <v>26746</v>
      </c>
      <c r="S774" s="8">
        <v>244166</v>
      </c>
      <c r="T774" s="8">
        <v>14784</v>
      </c>
    </row>
    <row r="775" spans="1:20">
      <c r="A775" s="1">
        <v>44614</v>
      </c>
      <c r="B775" s="8">
        <v>54476628</v>
      </c>
      <c r="C775" s="8">
        <v>18693813</v>
      </c>
      <c r="D775" s="8">
        <v>35782815</v>
      </c>
      <c r="E775" s="9">
        <f>nasdaq_aapl_short_volume[[#This Row],[total_short]]/nasdaq_aapl_short_volume[[#This Row],[total_reported]]</f>
        <v>0.34315290219504774</v>
      </c>
      <c r="F775" s="9">
        <f>nasdaq_aapl_short_volume[[#This Row],[total_long]]/nasdaq_aapl_short_volume[[#This Row],[total_reported]]</f>
        <v>0.65684709780495221</v>
      </c>
      <c r="G775" s="8">
        <v>8187288</v>
      </c>
      <c r="H775" s="9">
        <f>nasdaq_aapl_short_volume[[#This Row],[Off-Exchange]]/nasdaq_aapl_short_volume[[#This Row],[total_reported]]</f>
        <v>0.15028991882537224</v>
      </c>
      <c r="I775" s="8">
        <v>139028</v>
      </c>
      <c r="J775" t="s">
        <v>4880</v>
      </c>
      <c r="K775" t="s">
        <v>4881</v>
      </c>
      <c r="L775" t="s">
        <v>4882</v>
      </c>
      <c r="M775" t="s">
        <v>4883</v>
      </c>
      <c r="N775" s="8">
        <v>64323</v>
      </c>
      <c r="O775" s="8">
        <v>167183</v>
      </c>
      <c r="P775" s="8">
        <v>407223</v>
      </c>
      <c r="Q775" s="8">
        <v>3412550</v>
      </c>
      <c r="R775" s="8">
        <v>36118</v>
      </c>
      <c r="S775" s="8">
        <v>101995</v>
      </c>
      <c r="T775" s="8">
        <v>2238</v>
      </c>
    </row>
    <row r="776" spans="1:20">
      <c r="A776" s="1">
        <v>44610</v>
      </c>
      <c r="B776" s="8">
        <v>50681097</v>
      </c>
      <c r="C776" s="8">
        <v>30458859</v>
      </c>
      <c r="D776" s="8">
        <v>20222238</v>
      </c>
      <c r="E776" s="9">
        <f>nasdaq_aapl_short_volume[[#This Row],[total_short]]/nasdaq_aapl_short_volume[[#This Row],[total_reported]]</f>
        <v>0.60099052315304069</v>
      </c>
      <c r="F776" s="9">
        <f>nasdaq_aapl_short_volume[[#This Row],[total_long]]/nasdaq_aapl_short_volume[[#This Row],[total_reported]]</f>
        <v>0.39900947684695931</v>
      </c>
      <c r="G776" s="8">
        <v>16351974</v>
      </c>
      <c r="H776" s="9">
        <f>nasdaq_aapl_short_volume[[#This Row],[Off-Exchange]]/nasdaq_aapl_short_volume[[#This Row],[total_reported]]</f>
        <v>0.3226444368400313</v>
      </c>
      <c r="I776" s="8">
        <v>121676</v>
      </c>
      <c r="J776" t="s">
        <v>4884</v>
      </c>
      <c r="K776" t="s">
        <v>4885</v>
      </c>
      <c r="L776" t="s">
        <v>4886</v>
      </c>
      <c r="M776" t="s">
        <v>4887</v>
      </c>
      <c r="N776" s="8">
        <v>172725</v>
      </c>
      <c r="O776" s="8">
        <v>391279</v>
      </c>
      <c r="P776" s="8">
        <v>383477</v>
      </c>
      <c r="Q776" s="8">
        <v>4565996</v>
      </c>
      <c r="R776" s="8">
        <v>67665</v>
      </c>
      <c r="S776" s="8">
        <v>86532</v>
      </c>
      <c r="T776" s="8">
        <v>14958</v>
      </c>
    </row>
    <row r="777" spans="1:20">
      <c r="A777" s="1">
        <v>44609</v>
      </c>
      <c r="B777" s="8">
        <v>41841928</v>
      </c>
      <c r="C777" s="8">
        <v>24730030</v>
      </c>
      <c r="D777" s="8">
        <v>17111898</v>
      </c>
      <c r="E777" s="9">
        <f>nasdaq_aapl_short_volume[[#This Row],[total_short]]/nasdaq_aapl_short_volume[[#This Row],[total_reported]]</f>
        <v>0.59103466742737099</v>
      </c>
      <c r="F777" s="9">
        <f>nasdaq_aapl_short_volume[[#This Row],[total_long]]/nasdaq_aapl_short_volume[[#This Row],[total_reported]]</f>
        <v>0.40896533257262907</v>
      </c>
      <c r="G777" s="8">
        <v>12147006</v>
      </c>
      <c r="H777" s="9">
        <f>nasdaq_aapl_short_volume[[#This Row],[Off-Exchange]]/nasdaq_aapl_short_volume[[#This Row],[total_reported]]</f>
        <v>0.29030703365294258</v>
      </c>
      <c r="I777" s="8">
        <v>80434</v>
      </c>
      <c r="J777" t="s">
        <v>4888</v>
      </c>
      <c r="K777" t="s">
        <v>4889</v>
      </c>
      <c r="L777" t="s">
        <v>4890</v>
      </c>
      <c r="M777" t="s">
        <v>4891</v>
      </c>
      <c r="N777" s="8">
        <v>210209</v>
      </c>
      <c r="O777" s="8">
        <v>308035</v>
      </c>
      <c r="P777" s="8">
        <v>804264</v>
      </c>
      <c r="Q777" s="8">
        <v>4014830</v>
      </c>
      <c r="R777" s="8">
        <v>64360</v>
      </c>
      <c r="S777" s="8">
        <v>156339</v>
      </c>
      <c r="T777" s="8">
        <v>24449</v>
      </c>
    </row>
    <row r="778" spans="1:20">
      <c r="A778" s="1">
        <v>44608</v>
      </c>
      <c r="B778" s="8">
        <v>37268385</v>
      </c>
      <c r="C778" s="8">
        <v>23571786</v>
      </c>
      <c r="D778" s="8">
        <v>13696599</v>
      </c>
      <c r="E778" s="9">
        <f>nasdaq_aapl_short_volume[[#This Row],[total_short]]/nasdaq_aapl_short_volume[[#This Row],[total_reported]]</f>
        <v>0.63248745552027541</v>
      </c>
      <c r="F778" s="9">
        <f>nasdaq_aapl_short_volume[[#This Row],[total_long]]/nasdaq_aapl_short_volume[[#This Row],[total_reported]]</f>
        <v>0.36751254447972459</v>
      </c>
      <c r="G778" s="8">
        <v>12521198</v>
      </c>
      <c r="H778" s="9">
        <f>nasdaq_aapl_short_volume[[#This Row],[Off-Exchange]]/nasdaq_aapl_short_volume[[#This Row],[total_reported]]</f>
        <v>0.33597372142635107</v>
      </c>
      <c r="I778" s="8">
        <v>57960</v>
      </c>
      <c r="J778" t="s">
        <v>4892</v>
      </c>
      <c r="K778" t="s">
        <v>4893</v>
      </c>
      <c r="L778" t="s">
        <v>4894</v>
      </c>
      <c r="M778" t="s">
        <v>4895</v>
      </c>
      <c r="N778" s="8">
        <v>53440</v>
      </c>
      <c r="O778" s="8">
        <v>268772</v>
      </c>
      <c r="P778" s="8">
        <v>613771</v>
      </c>
      <c r="Q778" s="8">
        <v>3520574</v>
      </c>
      <c r="R778" s="8">
        <v>56674</v>
      </c>
      <c r="S778" s="8">
        <v>57582</v>
      </c>
      <c r="T778" s="8">
        <v>13024</v>
      </c>
    </row>
    <row r="779" spans="1:20">
      <c r="A779" s="1">
        <v>44607</v>
      </c>
      <c r="B779" s="8">
        <v>38036106</v>
      </c>
      <c r="C779" s="8">
        <v>23299999</v>
      </c>
      <c r="D779" s="8">
        <v>14736107</v>
      </c>
      <c r="E779" s="9">
        <f>nasdaq_aapl_short_volume[[#This Row],[total_short]]/nasdaq_aapl_short_volume[[#This Row],[total_reported]]</f>
        <v>0.61257582466512217</v>
      </c>
      <c r="F779" s="9">
        <f>nasdaq_aapl_short_volume[[#This Row],[total_long]]/nasdaq_aapl_short_volume[[#This Row],[total_reported]]</f>
        <v>0.38742417533487788</v>
      </c>
      <c r="G779" s="8">
        <v>12230321</v>
      </c>
      <c r="H779" s="9">
        <f>nasdaq_aapl_short_volume[[#This Row],[Off-Exchange]]/nasdaq_aapl_short_volume[[#This Row],[total_reported]]</f>
        <v>0.32154503407893542</v>
      </c>
      <c r="I779" s="8">
        <v>57753</v>
      </c>
      <c r="J779" t="s">
        <v>4896</v>
      </c>
      <c r="K779" t="s">
        <v>4897</v>
      </c>
      <c r="L779" t="s">
        <v>4898</v>
      </c>
      <c r="M779" t="s">
        <v>4899</v>
      </c>
      <c r="N779" s="8">
        <v>64569</v>
      </c>
      <c r="O779" s="8">
        <v>358785</v>
      </c>
      <c r="P779" s="8">
        <v>653517</v>
      </c>
      <c r="Q779" s="8">
        <v>3620360</v>
      </c>
      <c r="R779" s="8">
        <v>51695</v>
      </c>
      <c r="S779" s="8">
        <v>84388</v>
      </c>
      <c r="T779" s="8">
        <v>13975</v>
      </c>
    </row>
    <row r="780" spans="1:20">
      <c r="A780" s="1">
        <v>44606</v>
      </c>
      <c r="B780" s="8">
        <v>45231287</v>
      </c>
      <c r="C780" s="8">
        <v>27715016</v>
      </c>
      <c r="D780" s="8">
        <v>17516271</v>
      </c>
      <c r="E780" s="9">
        <f>nasdaq_aapl_short_volume[[#This Row],[total_short]]/nasdaq_aapl_short_volume[[#This Row],[total_reported]]</f>
        <v>0.61273993817597983</v>
      </c>
      <c r="F780" s="9">
        <f>nasdaq_aapl_short_volume[[#This Row],[total_long]]/nasdaq_aapl_short_volume[[#This Row],[total_reported]]</f>
        <v>0.38726006182402017</v>
      </c>
      <c r="G780" s="8">
        <v>13981385</v>
      </c>
      <c r="H780" s="9">
        <f>nasdaq_aapl_short_volume[[#This Row],[Off-Exchange]]/nasdaq_aapl_short_volume[[#This Row],[total_reported]]</f>
        <v>0.30910871494768655</v>
      </c>
      <c r="I780" s="8">
        <v>107373</v>
      </c>
      <c r="J780" t="s">
        <v>4900</v>
      </c>
      <c r="K780" t="s">
        <v>4901</v>
      </c>
      <c r="L780" t="s">
        <v>4902</v>
      </c>
      <c r="M780" t="s">
        <v>4903</v>
      </c>
      <c r="N780" s="8">
        <v>108669</v>
      </c>
      <c r="O780" s="8">
        <v>415302</v>
      </c>
      <c r="P780" s="8">
        <v>585636</v>
      </c>
      <c r="Q780" s="8">
        <v>4465520</v>
      </c>
      <c r="R780" s="8">
        <v>45695</v>
      </c>
      <c r="S780" s="8">
        <v>122544</v>
      </c>
      <c r="T780" s="8">
        <v>11198</v>
      </c>
    </row>
    <row r="781" spans="1:20">
      <c r="A781" s="1">
        <v>44603</v>
      </c>
      <c r="B781" s="8">
        <v>56177339</v>
      </c>
      <c r="C781" s="8">
        <v>32977381</v>
      </c>
      <c r="D781" s="8">
        <v>23199958</v>
      </c>
      <c r="E781" s="9">
        <f>nasdaq_aapl_short_volume[[#This Row],[total_short]]/nasdaq_aapl_short_volume[[#This Row],[total_reported]]</f>
        <v>0.58702283851501047</v>
      </c>
      <c r="F781" s="9">
        <f>nasdaq_aapl_short_volume[[#This Row],[total_long]]/nasdaq_aapl_short_volume[[#This Row],[total_reported]]</f>
        <v>0.41297716148498953</v>
      </c>
      <c r="G781" s="8">
        <v>16848199</v>
      </c>
      <c r="H781" s="9">
        <f>nasdaq_aapl_short_volume[[#This Row],[Off-Exchange]]/nasdaq_aapl_short_volume[[#This Row],[total_reported]]</f>
        <v>0.29991094807819219</v>
      </c>
      <c r="I781" s="8">
        <v>155375</v>
      </c>
      <c r="J781" t="s">
        <v>4904</v>
      </c>
      <c r="K781" t="s">
        <v>4905</v>
      </c>
      <c r="L781" t="s">
        <v>4906</v>
      </c>
      <c r="M781" t="s">
        <v>4907</v>
      </c>
      <c r="N781" s="8">
        <v>100386</v>
      </c>
      <c r="O781" s="8">
        <v>343136</v>
      </c>
      <c r="P781" s="8">
        <v>496398</v>
      </c>
      <c r="Q781" s="8">
        <v>5204346</v>
      </c>
      <c r="R781" s="8">
        <v>45003</v>
      </c>
      <c r="S781" s="8">
        <v>104709</v>
      </c>
      <c r="T781" s="8">
        <v>32729</v>
      </c>
    </row>
    <row r="782" spans="1:20">
      <c r="A782" s="1">
        <v>44602</v>
      </c>
      <c r="B782" s="8">
        <v>54354727</v>
      </c>
      <c r="C782" s="8">
        <v>34861549</v>
      </c>
      <c r="D782" s="8">
        <v>19493178</v>
      </c>
      <c r="E782" s="9">
        <f>nasdaq_aapl_short_volume[[#This Row],[total_short]]/nasdaq_aapl_short_volume[[#This Row],[total_reported]]</f>
        <v>0.64137106235488961</v>
      </c>
      <c r="F782" s="9">
        <f>nasdaq_aapl_short_volume[[#This Row],[total_long]]/nasdaq_aapl_short_volume[[#This Row],[total_reported]]</f>
        <v>0.35862893764511045</v>
      </c>
      <c r="G782" s="8">
        <v>16702049</v>
      </c>
      <c r="H782" s="9">
        <f>nasdaq_aapl_short_volume[[#This Row],[Off-Exchange]]/nasdaq_aapl_short_volume[[#This Row],[total_reported]]</f>
        <v>0.30727868433595479</v>
      </c>
      <c r="I782" s="8">
        <v>108654</v>
      </c>
      <c r="J782" t="s">
        <v>4908</v>
      </c>
      <c r="K782" t="s">
        <v>4909</v>
      </c>
      <c r="L782" t="s">
        <v>4910</v>
      </c>
      <c r="M782" t="s">
        <v>4911</v>
      </c>
      <c r="N782" s="8">
        <v>107191</v>
      </c>
      <c r="O782" s="8">
        <v>468570</v>
      </c>
      <c r="P782" s="8">
        <v>1048265</v>
      </c>
      <c r="Q782" s="8">
        <v>5782052</v>
      </c>
      <c r="R782" s="8">
        <v>38047</v>
      </c>
      <c r="S782" s="8">
        <v>93004</v>
      </c>
      <c r="T782" s="8">
        <v>7001</v>
      </c>
    </row>
    <row r="783" spans="1:20">
      <c r="A783" s="1">
        <v>44601</v>
      </c>
      <c r="B783" s="8">
        <v>42254935</v>
      </c>
      <c r="C783" s="8">
        <v>25591244</v>
      </c>
      <c r="D783" s="8">
        <v>16663691</v>
      </c>
      <c r="E783" s="9">
        <f>nasdaq_aapl_short_volume[[#This Row],[total_short]]/nasdaq_aapl_short_volume[[#This Row],[total_reported]]</f>
        <v>0.60563917563711789</v>
      </c>
      <c r="F783" s="9">
        <f>nasdaq_aapl_short_volume[[#This Row],[total_long]]/nasdaq_aapl_short_volume[[#This Row],[total_reported]]</f>
        <v>0.39436082436288211</v>
      </c>
      <c r="G783" s="8">
        <v>13618258</v>
      </c>
      <c r="H783" s="9">
        <f>nasdaq_aapl_short_volume[[#This Row],[Off-Exchange]]/nasdaq_aapl_short_volume[[#This Row],[total_reported]]</f>
        <v>0.32228798837342904</v>
      </c>
      <c r="I783" s="8">
        <v>79780</v>
      </c>
      <c r="J783" t="s">
        <v>4912</v>
      </c>
      <c r="K783" t="s">
        <v>4913</v>
      </c>
      <c r="L783" t="s">
        <v>4914</v>
      </c>
      <c r="M783" t="s">
        <v>4915</v>
      </c>
      <c r="N783" s="8">
        <v>133649</v>
      </c>
      <c r="O783" s="8">
        <v>351587</v>
      </c>
      <c r="P783" s="8">
        <v>603002</v>
      </c>
      <c r="Q783" s="8">
        <v>4025086</v>
      </c>
      <c r="R783" s="8">
        <v>25064</v>
      </c>
      <c r="S783" s="8">
        <v>100112</v>
      </c>
      <c r="T783" s="8">
        <v>8855</v>
      </c>
    </row>
    <row r="784" spans="1:20">
      <c r="A784" s="1">
        <v>44600</v>
      </c>
      <c r="B784" s="8">
        <v>48118352</v>
      </c>
      <c r="C784" s="8">
        <v>30138820</v>
      </c>
      <c r="D784" s="8">
        <v>17979532</v>
      </c>
      <c r="E784" s="9">
        <f>nasdaq_aapl_short_volume[[#This Row],[total_short]]/nasdaq_aapl_short_volume[[#This Row],[total_reported]]</f>
        <v>0.62634771864173566</v>
      </c>
      <c r="F784" s="9">
        <f>nasdaq_aapl_short_volume[[#This Row],[total_long]]/nasdaq_aapl_short_volume[[#This Row],[total_reported]]</f>
        <v>0.37365228135826428</v>
      </c>
      <c r="G784" s="8">
        <v>16243955</v>
      </c>
      <c r="H784" s="9">
        <f>nasdaq_aapl_short_volume[[#This Row],[Off-Exchange]]/nasdaq_aapl_short_volume[[#This Row],[total_reported]]</f>
        <v>0.33758336112591719</v>
      </c>
      <c r="I784" s="8">
        <v>109854</v>
      </c>
      <c r="J784" t="s">
        <v>4916</v>
      </c>
      <c r="K784" t="s">
        <v>4917</v>
      </c>
      <c r="L784" t="s">
        <v>4918</v>
      </c>
      <c r="M784" t="s">
        <v>4919</v>
      </c>
      <c r="N784" s="8">
        <v>79842</v>
      </c>
      <c r="O784" s="8">
        <v>285311</v>
      </c>
      <c r="P784" s="8">
        <v>694853</v>
      </c>
      <c r="Q784" s="8">
        <v>5133365</v>
      </c>
      <c r="R784" s="8">
        <v>34281</v>
      </c>
      <c r="S784" s="8">
        <v>78506</v>
      </c>
      <c r="T784" s="8">
        <v>4486</v>
      </c>
    </row>
    <row r="785" spans="1:20">
      <c r="A785" s="1">
        <v>44599</v>
      </c>
      <c r="B785" s="8">
        <v>47964273</v>
      </c>
      <c r="C785" s="8">
        <v>31086899</v>
      </c>
      <c r="D785" s="8">
        <v>16877374</v>
      </c>
      <c r="E785" s="9">
        <f>nasdaq_aapl_short_volume[[#This Row],[total_short]]/nasdaq_aapl_short_volume[[#This Row],[total_reported]]</f>
        <v>0.64812613755242365</v>
      </c>
      <c r="F785" s="9">
        <f>nasdaq_aapl_short_volume[[#This Row],[total_long]]/nasdaq_aapl_short_volume[[#This Row],[total_reported]]</f>
        <v>0.35187386244757635</v>
      </c>
      <c r="G785" s="8">
        <v>19426150</v>
      </c>
      <c r="H785" s="9">
        <f>nasdaq_aapl_short_volume[[#This Row],[Off-Exchange]]/nasdaq_aapl_short_volume[[#This Row],[total_reported]]</f>
        <v>0.40501291450826327</v>
      </c>
      <c r="I785" s="8">
        <v>107947</v>
      </c>
      <c r="J785" t="s">
        <v>4920</v>
      </c>
      <c r="K785" t="s">
        <v>4921</v>
      </c>
      <c r="L785" t="s">
        <v>4922</v>
      </c>
      <c r="M785" t="s">
        <v>4923</v>
      </c>
      <c r="N785" s="8">
        <v>42102</v>
      </c>
      <c r="O785" s="8">
        <v>307523</v>
      </c>
      <c r="P785" s="8">
        <v>718602</v>
      </c>
      <c r="Q785" s="8">
        <v>3971595</v>
      </c>
      <c r="R785" s="8">
        <v>46315</v>
      </c>
      <c r="S785" s="8">
        <v>62479</v>
      </c>
      <c r="T785" s="8">
        <v>7195</v>
      </c>
    </row>
    <row r="786" spans="1:20">
      <c r="A786" s="1">
        <v>44596</v>
      </c>
      <c r="B786" s="8">
        <v>49184048</v>
      </c>
      <c r="C786" s="8">
        <v>27558371</v>
      </c>
      <c r="D786" s="8">
        <v>21625677</v>
      </c>
      <c r="E786" s="9">
        <f>nasdaq_aapl_short_volume[[#This Row],[total_short]]/nasdaq_aapl_short_volume[[#This Row],[total_reported]]</f>
        <v>0.56031116023634331</v>
      </c>
      <c r="F786" s="9">
        <f>nasdaq_aapl_short_volume[[#This Row],[total_long]]/nasdaq_aapl_short_volume[[#This Row],[total_reported]]</f>
        <v>0.43968883976365669</v>
      </c>
      <c r="G786" s="8">
        <v>14246843</v>
      </c>
      <c r="H786" s="9">
        <f>nasdaq_aapl_short_volume[[#This Row],[Off-Exchange]]/nasdaq_aapl_short_volume[[#This Row],[total_reported]]</f>
        <v>0.28966389671708193</v>
      </c>
      <c r="I786" s="8">
        <v>108361</v>
      </c>
      <c r="J786" t="s">
        <v>4924</v>
      </c>
      <c r="K786" t="s">
        <v>4925</v>
      </c>
      <c r="L786" t="s">
        <v>4926</v>
      </c>
      <c r="M786" t="s">
        <v>4927</v>
      </c>
      <c r="N786" s="8">
        <v>50562</v>
      </c>
      <c r="O786" s="8">
        <v>403463</v>
      </c>
      <c r="P786" s="8">
        <v>683654</v>
      </c>
      <c r="Q786" s="8">
        <v>4553871</v>
      </c>
      <c r="R786" s="8">
        <v>147383</v>
      </c>
      <c r="S786" s="8">
        <v>137997</v>
      </c>
      <c r="T786" s="8">
        <v>8392</v>
      </c>
    </row>
    <row r="787" spans="1:20">
      <c r="A787" s="1">
        <v>44595</v>
      </c>
      <c r="B787" s="8">
        <v>49693621</v>
      </c>
      <c r="C787" s="8">
        <v>26411246</v>
      </c>
      <c r="D787" s="8">
        <v>23282375</v>
      </c>
      <c r="E787" s="9">
        <f>nasdaq_aapl_short_volume[[#This Row],[total_short]]/nasdaq_aapl_short_volume[[#This Row],[total_reported]]</f>
        <v>0.53148161612131262</v>
      </c>
      <c r="F787" s="9">
        <f>nasdaq_aapl_short_volume[[#This Row],[total_long]]/nasdaq_aapl_short_volume[[#This Row],[total_reported]]</f>
        <v>0.46851838387868738</v>
      </c>
      <c r="G787" s="8">
        <v>12450054</v>
      </c>
      <c r="H787" s="9">
        <f>nasdaq_aapl_short_volume[[#This Row],[Off-Exchange]]/nasdaq_aapl_short_volume[[#This Row],[total_reported]]</f>
        <v>0.25053626098206849</v>
      </c>
      <c r="I787" s="8">
        <v>215120</v>
      </c>
      <c r="J787" t="s">
        <v>4928</v>
      </c>
      <c r="K787" t="s">
        <v>4929</v>
      </c>
      <c r="L787" t="s">
        <v>4930</v>
      </c>
      <c r="M787" t="s">
        <v>4931</v>
      </c>
      <c r="N787" s="8">
        <v>84531</v>
      </c>
      <c r="O787" s="8">
        <v>406501</v>
      </c>
      <c r="P787" s="8">
        <v>685976</v>
      </c>
      <c r="Q787" s="8">
        <v>5330913</v>
      </c>
      <c r="R787" s="8">
        <v>35992</v>
      </c>
      <c r="S787" s="8">
        <v>151941</v>
      </c>
      <c r="T787" s="8">
        <v>13764</v>
      </c>
    </row>
    <row r="788" spans="1:20">
      <c r="A788" s="1">
        <v>44594</v>
      </c>
      <c r="B788" s="8">
        <v>46588246</v>
      </c>
      <c r="C788" s="8">
        <v>20612395</v>
      </c>
      <c r="D788" s="8">
        <v>25975851</v>
      </c>
      <c r="E788" s="9">
        <f>nasdaq_aapl_short_volume[[#This Row],[total_short]]/nasdaq_aapl_short_volume[[#This Row],[total_reported]]</f>
        <v>0.44243766979336374</v>
      </c>
      <c r="F788" s="9">
        <f>nasdaq_aapl_short_volume[[#This Row],[total_long]]/nasdaq_aapl_short_volume[[#This Row],[total_reported]]</f>
        <v>0.55756233020663626</v>
      </c>
      <c r="G788" s="8">
        <v>10317474</v>
      </c>
      <c r="H788" s="9">
        <f>nasdaq_aapl_short_volume[[#This Row],[Off-Exchange]]/nasdaq_aapl_short_volume[[#This Row],[total_reported]]</f>
        <v>0.22146088092691879</v>
      </c>
      <c r="I788" s="8">
        <v>70676</v>
      </c>
      <c r="J788" t="s">
        <v>4932</v>
      </c>
      <c r="K788" t="s">
        <v>4933</v>
      </c>
      <c r="L788" t="s">
        <v>4934</v>
      </c>
      <c r="M788" t="s">
        <v>4935</v>
      </c>
      <c r="N788" s="8">
        <v>49980</v>
      </c>
      <c r="O788" s="8">
        <v>304191</v>
      </c>
      <c r="P788" s="8">
        <v>639363</v>
      </c>
      <c r="Q788" s="8">
        <v>3402595</v>
      </c>
      <c r="R788" s="8">
        <v>15980</v>
      </c>
      <c r="S788" s="8">
        <v>68526</v>
      </c>
      <c r="T788" s="8">
        <v>17879</v>
      </c>
    </row>
    <row r="789" spans="1:20">
      <c r="A789" s="1">
        <v>44593</v>
      </c>
      <c r="B789" s="8">
        <v>51452954</v>
      </c>
      <c r="C789" s="8">
        <v>25045103</v>
      </c>
      <c r="D789" s="8">
        <v>26407851</v>
      </c>
      <c r="E789" s="9">
        <f>nasdaq_aapl_short_volume[[#This Row],[total_short]]/nasdaq_aapl_short_volume[[#This Row],[total_reported]]</f>
        <v>0.48675733953001027</v>
      </c>
      <c r="F789" s="9">
        <f>nasdaq_aapl_short_volume[[#This Row],[total_long]]/nasdaq_aapl_short_volume[[#This Row],[total_reported]]</f>
        <v>0.51324266046998968</v>
      </c>
      <c r="G789" s="8">
        <v>13420354</v>
      </c>
      <c r="H789" s="9">
        <f>nasdaq_aapl_short_volume[[#This Row],[Off-Exchange]]/nasdaq_aapl_short_volume[[#This Row],[total_reported]]</f>
        <v>0.26082766793136891</v>
      </c>
      <c r="I789" s="8">
        <v>220034</v>
      </c>
      <c r="J789" t="s">
        <v>4936</v>
      </c>
      <c r="K789" t="s">
        <v>4937</v>
      </c>
      <c r="L789" t="s">
        <v>4938</v>
      </c>
      <c r="M789" t="s">
        <v>4939</v>
      </c>
      <c r="N789" s="8">
        <v>85355</v>
      </c>
      <c r="O789" s="8">
        <v>361946</v>
      </c>
      <c r="P789" s="8">
        <v>681316</v>
      </c>
      <c r="Q789" s="8">
        <v>3553243</v>
      </c>
      <c r="R789" s="8">
        <v>36800</v>
      </c>
      <c r="S789" s="8">
        <v>72733</v>
      </c>
      <c r="T789" s="8">
        <v>7403</v>
      </c>
    </row>
    <row r="790" spans="1:20">
      <c r="A790" s="1">
        <v>44592</v>
      </c>
      <c r="B790" s="8">
        <v>68953161</v>
      </c>
      <c r="C790" s="8">
        <v>34979846</v>
      </c>
      <c r="D790" s="8">
        <v>33973315</v>
      </c>
      <c r="E790" s="9">
        <f>nasdaq_aapl_short_volume[[#This Row],[total_short]]/nasdaq_aapl_short_volume[[#This Row],[total_reported]]</f>
        <v>0.5072986574176056</v>
      </c>
      <c r="F790" s="9">
        <f>nasdaq_aapl_short_volume[[#This Row],[total_long]]/nasdaq_aapl_short_volume[[#This Row],[total_reported]]</f>
        <v>0.49270134258239445</v>
      </c>
      <c r="G790" s="8">
        <v>19593922</v>
      </c>
      <c r="H790" s="9">
        <f>nasdaq_aapl_short_volume[[#This Row],[Off-Exchange]]/nasdaq_aapl_short_volume[[#This Row],[total_reported]]</f>
        <v>0.28416278116676913</v>
      </c>
      <c r="I790" s="8">
        <v>277373</v>
      </c>
      <c r="J790" t="s">
        <v>4940</v>
      </c>
      <c r="K790" t="s">
        <v>4941</v>
      </c>
      <c r="L790" t="s">
        <v>4942</v>
      </c>
      <c r="M790" t="s">
        <v>4943</v>
      </c>
      <c r="N790" s="8">
        <v>153885</v>
      </c>
      <c r="O790" s="8">
        <v>500359</v>
      </c>
      <c r="P790" s="8">
        <v>806994</v>
      </c>
      <c r="Q790" s="8">
        <v>4794185</v>
      </c>
      <c r="R790" s="8">
        <v>53243</v>
      </c>
      <c r="S790" s="8">
        <v>280983</v>
      </c>
      <c r="T790" s="8">
        <v>15829</v>
      </c>
    </row>
    <row r="791" spans="1:20">
      <c r="A791" s="1">
        <v>44589</v>
      </c>
      <c r="B791" s="8">
        <v>117354402</v>
      </c>
      <c r="C791" s="8">
        <v>53793805</v>
      </c>
      <c r="D791" s="8">
        <v>63560597</v>
      </c>
      <c r="E791" s="9">
        <f>nasdaq_aapl_short_volume[[#This Row],[total_short]]/nasdaq_aapl_short_volume[[#This Row],[total_reported]]</f>
        <v>0.45838761975030129</v>
      </c>
      <c r="F791" s="9">
        <f>nasdaq_aapl_short_volume[[#This Row],[total_long]]/nasdaq_aapl_short_volume[[#This Row],[total_reported]]</f>
        <v>0.54161238024969871</v>
      </c>
      <c r="G791" s="8">
        <v>31045390</v>
      </c>
      <c r="H791" s="9">
        <f>nasdaq_aapl_short_volume[[#This Row],[Off-Exchange]]/nasdaq_aapl_short_volume[[#This Row],[total_reported]]</f>
        <v>0.26454388988322741</v>
      </c>
      <c r="I791" s="8">
        <v>235162</v>
      </c>
      <c r="J791" t="s">
        <v>4944</v>
      </c>
      <c r="K791" t="s">
        <v>4945</v>
      </c>
      <c r="L791" t="s">
        <v>4946</v>
      </c>
      <c r="M791" t="s">
        <v>4947</v>
      </c>
      <c r="N791" s="8">
        <v>520469</v>
      </c>
      <c r="O791" s="8">
        <v>340675</v>
      </c>
      <c r="P791" s="8">
        <v>1623514</v>
      </c>
      <c r="Q791" s="8">
        <v>6342367</v>
      </c>
      <c r="R791" s="8">
        <v>156357</v>
      </c>
      <c r="S791" s="8">
        <v>180540</v>
      </c>
      <c r="T791" s="8">
        <v>18372</v>
      </c>
    </row>
    <row r="792" spans="1:20">
      <c r="A792" s="1">
        <v>44588</v>
      </c>
      <c r="B792" s="8">
        <v>70157121</v>
      </c>
      <c r="C792" s="8">
        <v>34134380</v>
      </c>
      <c r="D792" s="8">
        <v>36022741</v>
      </c>
      <c r="E792" s="9">
        <f>nasdaq_aapl_short_volume[[#This Row],[total_short]]/nasdaq_aapl_short_volume[[#This Row],[total_reported]]</f>
        <v>0.48654191496826105</v>
      </c>
      <c r="F792" s="9">
        <f>nasdaq_aapl_short_volume[[#This Row],[total_long]]/nasdaq_aapl_short_volume[[#This Row],[total_reported]]</f>
        <v>0.51345808503173895</v>
      </c>
      <c r="G792" s="8">
        <v>19481205</v>
      </c>
      <c r="H792" s="9">
        <f>nasdaq_aapl_short_volume[[#This Row],[Off-Exchange]]/nasdaq_aapl_short_volume[[#This Row],[total_reported]]</f>
        <v>0.27767965278962914</v>
      </c>
      <c r="I792" s="8">
        <v>134397</v>
      </c>
      <c r="J792" t="s">
        <v>4948</v>
      </c>
      <c r="K792" t="s">
        <v>4949</v>
      </c>
      <c r="L792" t="s">
        <v>4950</v>
      </c>
      <c r="M792" t="s">
        <v>4951</v>
      </c>
      <c r="N792" s="8">
        <v>70566</v>
      </c>
      <c r="O792" s="8">
        <v>332208</v>
      </c>
      <c r="P792" s="8">
        <v>793973</v>
      </c>
      <c r="Q792" s="8">
        <v>3840294</v>
      </c>
      <c r="R792" s="8">
        <v>42846</v>
      </c>
      <c r="S792" s="8">
        <v>159764</v>
      </c>
      <c r="T792" s="8">
        <v>12638</v>
      </c>
    </row>
    <row r="793" spans="1:20">
      <c r="A793" s="1">
        <v>44587</v>
      </c>
      <c r="B793" s="8">
        <v>63694654</v>
      </c>
      <c r="C793" s="8">
        <v>30891730</v>
      </c>
      <c r="D793" s="8">
        <v>32802924</v>
      </c>
      <c r="E793" s="9">
        <f>nasdaq_aapl_short_volume[[#This Row],[total_short]]/nasdaq_aapl_short_volume[[#This Row],[total_reported]]</f>
        <v>0.4849972181338798</v>
      </c>
      <c r="F793" s="9">
        <f>nasdaq_aapl_short_volume[[#This Row],[total_long]]/nasdaq_aapl_short_volume[[#This Row],[total_reported]]</f>
        <v>0.51500278186612014</v>
      </c>
      <c r="G793" s="8">
        <v>17084392</v>
      </c>
      <c r="H793" s="9">
        <f>nasdaq_aapl_short_volume[[#This Row],[Off-Exchange]]/nasdaq_aapl_short_volume[[#This Row],[total_reported]]</f>
        <v>0.26822332687449718</v>
      </c>
      <c r="I793" s="8">
        <v>124736</v>
      </c>
      <c r="J793" t="s">
        <v>4952</v>
      </c>
      <c r="K793" t="s">
        <v>4953</v>
      </c>
      <c r="L793" t="s">
        <v>4954</v>
      </c>
      <c r="M793" t="s">
        <v>4955</v>
      </c>
      <c r="N793" s="8">
        <v>72301</v>
      </c>
      <c r="O793" s="8">
        <v>464617</v>
      </c>
      <c r="P793" s="8">
        <v>336701</v>
      </c>
      <c r="Q793" s="8">
        <v>3820834</v>
      </c>
      <c r="R793" s="8">
        <v>38359</v>
      </c>
      <c r="S793" s="8">
        <v>193695</v>
      </c>
      <c r="T793" s="8">
        <v>36980</v>
      </c>
    </row>
    <row r="794" spans="1:20">
      <c r="A794" s="1">
        <v>44586</v>
      </c>
      <c r="B794" s="8">
        <v>65580295</v>
      </c>
      <c r="C794" s="8">
        <v>30824634</v>
      </c>
      <c r="D794" s="8">
        <v>34755661</v>
      </c>
      <c r="E794" s="9">
        <f>nasdaq_aapl_short_volume[[#This Row],[total_short]]/nasdaq_aapl_short_volume[[#This Row],[total_reported]]</f>
        <v>0.47002890121186552</v>
      </c>
      <c r="F794" s="9">
        <f>nasdaq_aapl_short_volume[[#This Row],[total_long]]/nasdaq_aapl_short_volume[[#This Row],[total_reported]]</f>
        <v>0.52997109878813442</v>
      </c>
      <c r="G794" s="8">
        <v>16044492</v>
      </c>
      <c r="H794" s="9">
        <f>nasdaq_aapl_short_volume[[#This Row],[Off-Exchange]]/nasdaq_aapl_short_volume[[#This Row],[total_reported]]</f>
        <v>0.24465416021687611</v>
      </c>
      <c r="I794" s="8">
        <v>140255</v>
      </c>
      <c r="J794" t="s">
        <v>4956</v>
      </c>
      <c r="K794" t="s">
        <v>4957</v>
      </c>
      <c r="L794" t="s">
        <v>4958</v>
      </c>
      <c r="M794" t="s">
        <v>4959</v>
      </c>
      <c r="N794" s="8">
        <v>66961</v>
      </c>
      <c r="O794" s="8">
        <v>878866</v>
      </c>
      <c r="P794" s="8">
        <v>817757</v>
      </c>
      <c r="Q794" s="8">
        <v>4433726</v>
      </c>
      <c r="R794" s="8">
        <v>49088</v>
      </c>
      <c r="S794" s="8">
        <v>138459</v>
      </c>
      <c r="T794" s="8">
        <v>25294</v>
      </c>
    </row>
    <row r="795" spans="1:20">
      <c r="A795" s="1">
        <v>44585</v>
      </c>
      <c r="B795" s="8">
        <v>97942585</v>
      </c>
      <c r="C795" s="8">
        <v>34761054</v>
      </c>
      <c r="D795" s="8">
        <v>63181531</v>
      </c>
      <c r="E795" s="9">
        <f>nasdaq_aapl_short_volume[[#This Row],[total_short]]/nasdaq_aapl_short_volume[[#This Row],[total_reported]]</f>
        <v>0.35491256433552371</v>
      </c>
      <c r="F795" s="9">
        <f>nasdaq_aapl_short_volume[[#This Row],[total_long]]/nasdaq_aapl_short_volume[[#This Row],[total_reported]]</f>
        <v>0.64508743566447624</v>
      </c>
      <c r="G795" s="8">
        <v>16649317</v>
      </c>
      <c r="H795" s="9">
        <f>nasdaq_aapl_short_volume[[#This Row],[Off-Exchange]]/nasdaq_aapl_short_volume[[#This Row],[total_reported]]</f>
        <v>0.16999058172703937</v>
      </c>
      <c r="I795" s="8">
        <v>294455</v>
      </c>
      <c r="J795" t="s">
        <v>4960</v>
      </c>
      <c r="K795" t="s">
        <v>4961</v>
      </c>
      <c r="L795" t="s">
        <v>4962</v>
      </c>
      <c r="M795" t="s">
        <v>4963</v>
      </c>
      <c r="N795" s="8">
        <v>214435</v>
      </c>
      <c r="O795" s="8">
        <v>747621</v>
      </c>
      <c r="P795" s="8">
        <v>1159140</v>
      </c>
      <c r="Q795" s="8">
        <v>3998729</v>
      </c>
      <c r="R795" s="8">
        <v>92116</v>
      </c>
      <c r="S795" s="8">
        <v>321208</v>
      </c>
      <c r="T795" s="8">
        <v>12729</v>
      </c>
    </row>
    <row r="796" spans="1:20">
      <c r="A796" s="1">
        <v>44582</v>
      </c>
      <c r="B796" s="8">
        <v>73886481</v>
      </c>
      <c r="C796" s="8">
        <v>29676168</v>
      </c>
      <c r="D796" s="8">
        <v>44210313</v>
      </c>
      <c r="E796" s="9">
        <f>nasdaq_aapl_short_volume[[#This Row],[total_short]]/nasdaq_aapl_short_volume[[#This Row],[total_reported]]</f>
        <v>0.40164543768162408</v>
      </c>
      <c r="F796" s="9">
        <f>nasdaq_aapl_short_volume[[#This Row],[total_long]]/nasdaq_aapl_short_volume[[#This Row],[total_reported]]</f>
        <v>0.59835456231837592</v>
      </c>
      <c r="G796" s="8">
        <v>16332293</v>
      </c>
      <c r="H796" s="9">
        <f>nasdaq_aapl_short_volume[[#This Row],[Off-Exchange]]/nasdaq_aapl_short_volume[[#This Row],[total_reported]]</f>
        <v>0.22104575531212536</v>
      </c>
      <c r="I796" s="8">
        <v>181213</v>
      </c>
      <c r="J796" t="s">
        <v>4964</v>
      </c>
      <c r="K796" t="s">
        <v>4965</v>
      </c>
      <c r="L796" t="s">
        <v>4966</v>
      </c>
      <c r="M796" t="s">
        <v>4967</v>
      </c>
      <c r="N796" s="8">
        <v>130337</v>
      </c>
      <c r="O796" s="8">
        <v>813621</v>
      </c>
      <c r="P796" s="8">
        <v>681458</v>
      </c>
      <c r="Q796" s="8">
        <v>2872050</v>
      </c>
      <c r="R796" s="8">
        <v>43099</v>
      </c>
      <c r="S796" s="8">
        <v>143475</v>
      </c>
      <c r="T796" s="8">
        <v>8285</v>
      </c>
    </row>
    <row r="797" spans="1:20">
      <c r="A797" s="1">
        <v>44581</v>
      </c>
      <c r="B797" s="8">
        <v>56643018</v>
      </c>
      <c r="C797" s="8">
        <v>24357520</v>
      </c>
      <c r="D797" s="8">
        <v>32285498</v>
      </c>
      <c r="E797" s="9">
        <f>nasdaq_aapl_short_volume[[#This Row],[total_short]]/nasdaq_aapl_short_volume[[#This Row],[total_reported]]</f>
        <v>0.43001804741406963</v>
      </c>
      <c r="F797" s="9">
        <f>nasdaq_aapl_short_volume[[#This Row],[total_long]]/nasdaq_aapl_short_volume[[#This Row],[total_reported]]</f>
        <v>0.56998195258593032</v>
      </c>
      <c r="G797" s="8">
        <v>14568095</v>
      </c>
      <c r="H797" s="9">
        <f>nasdaq_aapl_short_volume[[#This Row],[Off-Exchange]]/nasdaq_aapl_short_volume[[#This Row],[total_reported]]</f>
        <v>0.25719136293196809</v>
      </c>
      <c r="I797" s="8">
        <v>161888</v>
      </c>
      <c r="J797" t="s">
        <v>4968</v>
      </c>
      <c r="K797" t="s">
        <v>4969</v>
      </c>
      <c r="L797" t="s">
        <v>4970</v>
      </c>
      <c r="M797" t="s">
        <v>4971</v>
      </c>
      <c r="N797" s="8">
        <v>114150</v>
      </c>
      <c r="O797" s="8">
        <v>709912</v>
      </c>
      <c r="P797" s="8">
        <v>224282</v>
      </c>
      <c r="Q797" s="8">
        <v>2559845</v>
      </c>
      <c r="R797" s="8">
        <v>61060</v>
      </c>
      <c r="S797" s="8">
        <v>141779</v>
      </c>
      <c r="T797" s="8">
        <v>10373</v>
      </c>
    </row>
    <row r="798" spans="1:20">
      <c r="A798" s="1">
        <v>44580</v>
      </c>
      <c r="B798" s="8">
        <v>57666324</v>
      </c>
      <c r="C798" s="8">
        <v>23266870</v>
      </c>
      <c r="D798" s="8">
        <v>34399454</v>
      </c>
      <c r="E798" s="9">
        <f>nasdaq_aapl_short_volume[[#This Row],[total_short]]/nasdaq_aapl_short_volume[[#This Row],[total_reported]]</f>
        <v>0.40347413162663187</v>
      </c>
      <c r="F798" s="9">
        <f>nasdaq_aapl_short_volume[[#This Row],[total_long]]/nasdaq_aapl_short_volume[[#This Row],[total_reported]]</f>
        <v>0.59652586837336818</v>
      </c>
      <c r="G798" s="8">
        <v>13681161</v>
      </c>
      <c r="H798" s="9">
        <f>nasdaq_aapl_short_volume[[#This Row],[Off-Exchange]]/nasdaq_aapl_short_volume[[#This Row],[total_reported]]</f>
        <v>0.23724697624214786</v>
      </c>
      <c r="I798" s="8">
        <v>215628</v>
      </c>
      <c r="J798" t="s">
        <v>4972</v>
      </c>
      <c r="K798" t="s">
        <v>4973</v>
      </c>
      <c r="L798" t="s">
        <v>4974</v>
      </c>
      <c r="M798" t="s">
        <v>4975</v>
      </c>
      <c r="N798" s="8">
        <v>64619</v>
      </c>
      <c r="O798" s="8">
        <v>584395</v>
      </c>
      <c r="P798" s="8">
        <v>551478</v>
      </c>
      <c r="Q798" s="8">
        <v>2445765</v>
      </c>
      <c r="R798" s="8">
        <v>13903</v>
      </c>
      <c r="S798" s="8">
        <v>98131</v>
      </c>
      <c r="T798" s="8">
        <v>33867</v>
      </c>
    </row>
    <row r="799" spans="1:20">
      <c r="A799" s="1">
        <v>44579</v>
      </c>
      <c r="B799" s="8">
        <v>52090160</v>
      </c>
      <c r="C799" s="8">
        <v>23479995</v>
      </c>
      <c r="D799" s="8">
        <v>28610165</v>
      </c>
      <c r="E799" s="9">
        <f>nasdaq_aapl_short_volume[[#This Row],[total_short]]/nasdaq_aapl_short_volume[[#This Row],[total_reported]]</f>
        <v>0.45075682240177417</v>
      </c>
      <c r="F799" s="9">
        <f>nasdaq_aapl_short_volume[[#This Row],[total_long]]/nasdaq_aapl_short_volume[[#This Row],[total_reported]]</f>
        <v>0.54924317759822583</v>
      </c>
      <c r="G799" s="8">
        <v>12461014</v>
      </c>
      <c r="H799" s="9">
        <f>nasdaq_aapl_short_volume[[#This Row],[Off-Exchange]]/nasdaq_aapl_short_volume[[#This Row],[total_reported]]</f>
        <v>0.23922011374125171</v>
      </c>
      <c r="I799" s="8">
        <v>130399</v>
      </c>
      <c r="J799" t="s">
        <v>4976</v>
      </c>
      <c r="K799" t="s">
        <v>4977</v>
      </c>
      <c r="L799" t="s">
        <v>4978</v>
      </c>
      <c r="M799" t="s">
        <v>4979</v>
      </c>
      <c r="N799" s="8">
        <v>82581</v>
      </c>
      <c r="O799" s="8">
        <v>743080</v>
      </c>
      <c r="P799" s="8">
        <v>688179</v>
      </c>
      <c r="Q799" s="8">
        <v>3216277</v>
      </c>
      <c r="R799" s="8">
        <v>24999</v>
      </c>
      <c r="S799" s="8">
        <v>118468</v>
      </c>
      <c r="T799" s="8">
        <v>43489</v>
      </c>
    </row>
    <row r="800" spans="1:20">
      <c r="A800" s="1">
        <v>44575</v>
      </c>
      <c r="B800" s="8">
        <v>50940833</v>
      </c>
      <c r="C800" s="8">
        <v>20132839</v>
      </c>
      <c r="D800" s="8">
        <v>30807994</v>
      </c>
      <c r="E800" s="9">
        <f>nasdaq_aapl_short_volume[[#This Row],[total_short]]/nasdaq_aapl_short_volume[[#This Row],[total_reported]]</f>
        <v>0.39522005853339698</v>
      </c>
      <c r="F800" s="9">
        <f>nasdaq_aapl_short_volume[[#This Row],[total_long]]/nasdaq_aapl_short_volume[[#This Row],[total_reported]]</f>
        <v>0.60477994146660308</v>
      </c>
      <c r="G800" s="8">
        <v>12538836</v>
      </c>
      <c r="H800" s="9">
        <f>nasdaq_aapl_short_volume[[#This Row],[Off-Exchange]]/nasdaq_aapl_short_volume[[#This Row],[total_reported]]</f>
        <v>0.24614509150252803</v>
      </c>
      <c r="I800" s="8">
        <v>78496</v>
      </c>
      <c r="J800" t="s">
        <v>4980</v>
      </c>
      <c r="K800" t="s">
        <v>4981</v>
      </c>
      <c r="L800" t="s">
        <v>4982</v>
      </c>
      <c r="M800" t="s">
        <v>4983</v>
      </c>
      <c r="N800" s="8">
        <v>107662</v>
      </c>
      <c r="O800" s="8">
        <v>326437</v>
      </c>
      <c r="P800" s="8">
        <v>233367</v>
      </c>
      <c r="Q800" s="8">
        <v>1598517</v>
      </c>
      <c r="R800" s="8">
        <v>22729</v>
      </c>
      <c r="S800" s="8">
        <v>34092</v>
      </c>
      <c r="T800" s="8">
        <v>15399</v>
      </c>
    </row>
    <row r="801" spans="1:20">
      <c r="A801" s="1">
        <v>44574</v>
      </c>
      <c r="B801" s="8">
        <v>52622687</v>
      </c>
      <c r="C801" s="8">
        <v>24392569</v>
      </c>
      <c r="D801" s="8">
        <v>28230118</v>
      </c>
      <c r="E801" s="9">
        <f>nasdaq_aapl_short_volume[[#This Row],[total_short]]/nasdaq_aapl_short_volume[[#This Row],[total_reported]]</f>
        <v>0.46353712420652332</v>
      </c>
      <c r="F801" s="9">
        <f>nasdaq_aapl_short_volume[[#This Row],[total_long]]/nasdaq_aapl_short_volume[[#This Row],[total_reported]]</f>
        <v>0.53646287579347673</v>
      </c>
      <c r="G801" s="8">
        <v>13770744</v>
      </c>
      <c r="H801" s="9">
        <f>nasdaq_aapl_short_volume[[#This Row],[Off-Exchange]]/nasdaq_aapl_short_volume[[#This Row],[total_reported]]</f>
        <v>0.26168834746123854</v>
      </c>
      <c r="I801" s="8">
        <v>157991</v>
      </c>
      <c r="J801" t="s">
        <v>4984</v>
      </c>
      <c r="K801" t="s">
        <v>4985</v>
      </c>
      <c r="L801" t="s">
        <v>4986</v>
      </c>
      <c r="M801" t="s">
        <v>4987</v>
      </c>
      <c r="N801" s="8">
        <v>153419</v>
      </c>
      <c r="O801" s="8">
        <v>370831</v>
      </c>
      <c r="P801" s="8">
        <v>459038</v>
      </c>
      <c r="Q801" s="8">
        <v>2746777</v>
      </c>
      <c r="R801" s="8">
        <v>15381</v>
      </c>
      <c r="S801" s="8">
        <v>79085</v>
      </c>
      <c r="T801" s="8">
        <v>22884</v>
      </c>
    </row>
    <row r="802" spans="1:20">
      <c r="A802" s="1">
        <v>44573</v>
      </c>
      <c r="B802" s="8">
        <v>48527774</v>
      </c>
      <c r="C802" s="8">
        <v>22784360</v>
      </c>
      <c r="D802" s="8">
        <v>25743414</v>
      </c>
      <c r="E802" s="9">
        <f>nasdaq_aapl_short_volume[[#This Row],[total_short]]/nasdaq_aapl_short_volume[[#This Row],[total_reported]]</f>
        <v>0.46951174805586593</v>
      </c>
      <c r="F802" s="9">
        <f>nasdaq_aapl_short_volume[[#This Row],[total_long]]/nasdaq_aapl_short_volume[[#This Row],[total_reported]]</f>
        <v>0.53048825194413407</v>
      </c>
      <c r="G802" s="8">
        <v>12859312</v>
      </c>
      <c r="H802" s="9">
        <f>nasdaq_aapl_short_volume[[#This Row],[Off-Exchange]]/nasdaq_aapl_short_volume[[#This Row],[total_reported]]</f>
        <v>0.2649887052309467</v>
      </c>
      <c r="I802" s="8">
        <v>95904</v>
      </c>
      <c r="J802" t="s">
        <v>4988</v>
      </c>
      <c r="K802" t="s">
        <v>4989</v>
      </c>
      <c r="L802" t="s">
        <v>4990</v>
      </c>
      <c r="M802" t="s">
        <v>4991</v>
      </c>
      <c r="N802" s="8">
        <v>86179</v>
      </c>
      <c r="O802" s="8">
        <v>467971</v>
      </c>
      <c r="P802" s="8">
        <v>508083</v>
      </c>
      <c r="Q802" s="8">
        <v>2355753</v>
      </c>
      <c r="R802" s="8">
        <v>19983</v>
      </c>
      <c r="S802" s="8">
        <v>36951</v>
      </c>
      <c r="T802" s="8">
        <v>32989</v>
      </c>
    </row>
    <row r="803" spans="1:20">
      <c r="A803" s="1">
        <v>44572</v>
      </c>
      <c r="B803" s="8">
        <v>50679765</v>
      </c>
      <c r="C803" s="8">
        <v>24053360</v>
      </c>
      <c r="D803" s="8">
        <v>26626405</v>
      </c>
      <c r="E803" s="9">
        <f>nasdaq_aapl_short_volume[[#This Row],[total_short]]/nasdaq_aapl_short_volume[[#This Row],[total_reported]]</f>
        <v>0.47461467116116263</v>
      </c>
      <c r="F803" s="9">
        <f>nasdaq_aapl_short_volume[[#This Row],[total_long]]/nasdaq_aapl_short_volume[[#This Row],[total_reported]]</f>
        <v>0.52538532883883737</v>
      </c>
      <c r="G803" s="8">
        <v>13400548</v>
      </c>
      <c r="H803" s="9">
        <f>nasdaq_aapl_short_volume[[#This Row],[Off-Exchange]]/nasdaq_aapl_short_volume[[#This Row],[total_reported]]</f>
        <v>0.26441614320824103</v>
      </c>
      <c r="I803" s="8">
        <v>81829</v>
      </c>
      <c r="J803" t="s">
        <v>4992</v>
      </c>
      <c r="K803" t="s">
        <v>4993</v>
      </c>
      <c r="L803" t="s">
        <v>4994</v>
      </c>
      <c r="M803" t="s">
        <v>4995</v>
      </c>
      <c r="N803" s="8">
        <v>162904</v>
      </c>
      <c r="O803" s="8">
        <v>398540</v>
      </c>
      <c r="P803" s="8">
        <v>475782</v>
      </c>
      <c r="Q803" s="8">
        <v>3444324</v>
      </c>
      <c r="R803" s="8">
        <v>35976</v>
      </c>
      <c r="S803" s="8">
        <v>139612</v>
      </c>
      <c r="T803" s="8">
        <v>22751</v>
      </c>
    </row>
    <row r="804" spans="1:20">
      <c r="A804" s="1">
        <v>44571</v>
      </c>
      <c r="B804" s="8">
        <v>63994282</v>
      </c>
      <c r="C804" s="8">
        <v>24677356</v>
      </c>
      <c r="D804" s="8">
        <v>39316926</v>
      </c>
      <c r="E804" s="9">
        <f>nasdaq_aapl_short_volume[[#This Row],[total_short]]/nasdaq_aapl_short_volume[[#This Row],[total_reported]]</f>
        <v>0.38561814007070194</v>
      </c>
      <c r="F804" s="9">
        <f>nasdaq_aapl_short_volume[[#This Row],[total_long]]/nasdaq_aapl_short_volume[[#This Row],[total_reported]]</f>
        <v>0.61438185992929806</v>
      </c>
      <c r="G804" s="8">
        <v>14008451</v>
      </c>
      <c r="H804" s="9">
        <f>nasdaq_aapl_short_volume[[#This Row],[Off-Exchange]]/nasdaq_aapl_short_volume[[#This Row],[total_reported]]</f>
        <v>0.218901604365215</v>
      </c>
      <c r="I804" s="8">
        <v>199192</v>
      </c>
      <c r="J804" t="s">
        <v>4996</v>
      </c>
      <c r="K804" t="s">
        <v>4997</v>
      </c>
      <c r="L804" t="s">
        <v>4998</v>
      </c>
      <c r="M804" t="s">
        <v>4999</v>
      </c>
      <c r="N804" s="8">
        <v>73147</v>
      </c>
      <c r="O804" s="8">
        <v>323582</v>
      </c>
      <c r="P804" s="8">
        <v>459576</v>
      </c>
      <c r="Q804" s="8">
        <v>2665439</v>
      </c>
      <c r="R804" s="8">
        <v>55830</v>
      </c>
      <c r="S804" s="8">
        <v>55534</v>
      </c>
      <c r="T804" s="8">
        <v>18839</v>
      </c>
    </row>
    <row r="805" spans="1:20">
      <c r="A805" s="1">
        <v>44568</v>
      </c>
      <c r="B805" s="8">
        <v>54952050</v>
      </c>
      <c r="C805" s="8">
        <v>22854129</v>
      </c>
      <c r="D805" s="8">
        <v>32097921</v>
      </c>
      <c r="E805" s="9">
        <f>nasdaq_aapl_short_volume[[#This Row],[total_short]]/nasdaq_aapl_short_volume[[#This Row],[total_reported]]</f>
        <v>0.41589220056394621</v>
      </c>
      <c r="F805" s="9">
        <f>nasdaq_aapl_short_volume[[#This Row],[total_long]]/nasdaq_aapl_short_volume[[#This Row],[total_reported]]</f>
        <v>0.58410779943605384</v>
      </c>
      <c r="G805" s="8">
        <v>13094054</v>
      </c>
      <c r="H805" s="9">
        <f>nasdaq_aapl_short_volume[[#This Row],[Off-Exchange]]/nasdaq_aapl_short_volume[[#This Row],[total_reported]]</f>
        <v>0.23828144718895838</v>
      </c>
      <c r="I805" s="8">
        <v>102613</v>
      </c>
      <c r="J805" t="s">
        <v>5000</v>
      </c>
      <c r="K805" t="s">
        <v>5001</v>
      </c>
      <c r="L805" t="s">
        <v>5002</v>
      </c>
      <c r="M805" t="s">
        <v>5003</v>
      </c>
      <c r="N805" s="8">
        <v>82411</v>
      </c>
      <c r="O805" s="8">
        <v>278544</v>
      </c>
      <c r="P805" s="8">
        <v>427085</v>
      </c>
      <c r="Q805" s="8">
        <v>2948035</v>
      </c>
      <c r="R805" s="8">
        <v>33857</v>
      </c>
      <c r="S805" s="8">
        <v>25317</v>
      </c>
      <c r="T805" s="8">
        <v>13569</v>
      </c>
    </row>
    <row r="806" spans="1:20">
      <c r="A806" s="1">
        <v>44567</v>
      </c>
      <c r="B806" s="8">
        <v>58739332</v>
      </c>
      <c r="C806" s="8">
        <v>22601563</v>
      </c>
      <c r="D806" s="8">
        <v>36137769</v>
      </c>
      <c r="E806" s="9">
        <f>nasdaq_aapl_short_volume[[#This Row],[total_short]]/nasdaq_aapl_short_volume[[#This Row],[total_reported]]</f>
        <v>0.38477732433184636</v>
      </c>
      <c r="F806" s="9">
        <f>nasdaq_aapl_short_volume[[#This Row],[total_long]]/nasdaq_aapl_short_volume[[#This Row],[total_reported]]</f>
        <v>0.6152226756681537</v>
      </c>
      <c r="G806" s="8">
        <v>13050044</v>
      </c>
      <c r="H806" s="9">
        <f>nasdaq_aapl_short_volume[[#This Row],[Off-Exchange]]/nasdaq_aapl_short_volume[[#This Row],[total_reported]]</f>
        <v>0.22216875057414681</v>
      </c>
      <c r="I806" s="8">
        <v>170151</v>
      </c>
      <c r="J806" t="s">
        <v>5004</v>
      </c>
      <c r="K806" t="s">
        <v>5005</v>
      </c>
      <c r="L806" t="s">
        <v>5006</v>
      </c>
      <c r="M806" t="s">
        <v>5007</v>
      </c>
      <c r="N806" s="8">
        <v>79802</v>
      </c>
      <c r="O806" s="8">
        <v>236420</v>
      </c>
      <c r="P806" s="8">
        <v>496506</v>
      </c>
      <c r="Q806" s="8">
        <v>2499023</v>
      </c>
      <c r="R806" s="8">
        <v>43033</v>
      </c>
      <c r="S806" s="8">
        <v>75708</v>
      </c>
      <c r="T806" s="8">
        <v>19070</v>
      </c>
    </row>
    <row r="807" spans="1:20">
      <c r="A807" s="1">
        <v>44566</v>
      </c>
      <c r="B807" s="8">
        <v>59985445</v>
      </c>
      <c r="C807" s="8">
        <v>23983526</v>
      </c>
      <c r="D807" s="8">
        <v>36001919</v>
      </c>
      <c r="E807" s="9">
        <f>nasdaq_aapl_short_volume[[#This Row],[total_short]]/nasdaq_aapl_short_volume[[#This Row],[total_reported]]</f>
        <v>0.39982242358958908</v>
      </c>
      <c r="F807" s="9">
        <f>nasdaq_aapl_short_volume[[#This Row],[total_long]]/nasdaq_aapl_short_volume[[#This Row],[total_reported]]</f>
        <v>0.60017757641041092</v>
      </c>
      <c r="G807" s="8">
        <v>13434967</v>
      </c>
      <c r="H807" s="9">
        <f>nasdaq_aapl_short_volume[[#This Row],[Off-Exchange]]/nasdaq_aapl_short_volume[[#This Row],[total_reported]]</f>
        <v>0.22397044816455058</v>
      </c>
      <c r="I807" s="8">
        <v>201613</v>
      </c>
      <c r="J807" t="s">
        <v>5008</v>
      </c>
      <c r="K807" t="s">
        <v>5009</v>
      </c>
      <c r="L807" t="s">
        <v>5010</v>
      </c>
      <c r="M807" t="s">
        <v>5011</v>
      </c>
      <c r="N807" s="8">
        <v>75127</v>
      </c>
      <c r="O807" s="8">
        <v>377492</v>
      </c>
      <c r="P807" s="8">
        <v>373683</v>
      </c>
      <c r="Q807" s="8">
        <v>2970879</v>
      </c>
      <c r="R807" s="8">
        <v>41152</v>
      </c>
      <c r="S807" s="8">
        <v>115010</v>
      </c>
      <c r="T807" s="8">
        <v>10410</v>
      </c>
    </row>
    <row r="808" spans="1:20">
      <c r="A808" s="1">
        <v>44565</v>
      </c>
      <c r="B808" s="8">
        <v>60378187</v>
      </c>
      <c r="C808" s="8">
        <v>31648814</v>
      </c>
      <c r="D808" s="8">
        <v>28729373</v>
      </c>
      <c r="E808" s="9">
        <f>nasdaq_aapl_short_volume[[#This Row],[total_short]]/nasdaq_aapl_short_volume[[#This Row],[total_reported]]</f>
        <v>0.52417628902967883</v>
      </c>
      <c r="F808" s="9">
        <f>nasdaq_aapl_short_volume[[#This Row],[total_long]]/nasdaq_aapl_short_volume[[#This Row],[total_reported]]</f>
        <v>0.47582371097032111</v>
      </c>
      <c r="G808" s="8">
        <v>18717733</v>
      </c>
      <c r="H808" s="9">
        <f>nasdaq_aapl_short_volume[[#This Row],[Off-Exchange]]/nasdaq_aapl_short_volume[[#This Row],[total_reported]]</f>
        <v>0.31000819882186925</v>
      </c>
      <c r="I808" s="8">
        <v>108296</v>
      </c>
      <c r="J808" t="s">
        <v>5012</v>
      </c>
      <c r="K808" t="s">
        <v>5013</v>
      </c>
      <c r="L808" t="s">
        <v>5014</v>
      </c>
      <c r="M808" t="s">
        <v>5015</v>
      </c>
      <c r="N808" s="8">
        <v>137451</v>
      </c>
      <c r="O808" s="8">
        <v>460108</v>
      </c>
      <c r="P808" s="8">
        <v>481711</v>
      </c>
      <c r="Q808" s="8">
        <v>3681835</v>
      </c>
      <c r="R808" s="8">
        <v>56075</v>
      </c>
      <c r="S808" s="8">
        <v>105855</v>
      </c>
      <c r="T808" s="8">
        <v>26098</v>
      </c>
    </row>
    <row r="809" spans="1:20">
      <c r="A809" s="1">
        <v>44564</v>
      </c>
      <c r="B809" s="8">
        <v>63673265</v>
      </c>
      <c r="C809" s="8">
        <v>35602387</v>
      </c>
      <c r="D809" s="8">
        <v>28070878</v>
      </c>
      <c r="E809" s="9">
        <f>nasdaq_aapl_short_volume[[#This Row],[total_short]]/nasdaq_aapl_short_volume[[#This Row],[total_reported]]</f>
        <v>0.55914184705307635</v>
      </c>
      <c r="F809" s="9">
        <f>nasdaq_aapl_short_volume[[#This Row],[total_long]]/nasdaq_aapl_short_volume[[#This Row],[total_reported]]</f>
        <v>0.44085815294692365</v>
      </c>
      <c r="G809" s="8">
        <v>21300192</v>
      </c>
      <c r="H809" s="9">
        <f>nasdaq_aapl_short_volume[[#This Row],[Off-Exchange]]/nasdaq_aapl_short_volume[[#This Row],[total_reported]]</f>
        <v>0.33452331995225942</v>
      </c>
      <c r="I809" s="8">
        <v>97064</v>
      </c>
      <c r="J809" t="s">
        <v>5016</v>
      </c>
      <c r="K809" t="s">
        <v>5017</v>
      </c>
      <c r="L809" t="s">
        <v>5018</v>
      </c>
      <c r="M809" t="s">
        <v>5019</v>
      </c>
      <c r="N809" s="8">
        <v>129408</v>
      </c>
      <c r="O809" s="8">
        <v>129262</v>
      </c>
      <c r="P809" s="8">
        <v>592228</v>
      </c>
      <c r="Q809" s="8">
        <v>4194670</v>
      </c>
      <c r="R809" s="8">
        <v>39482</v>
      </c>
      <c r="S809" s="8">
        <v>115575</v>
      </c>
      <c r="T809" s="8">
        <v>27427</v>
      </c>
    </row>
    <row r="810" spans="1:20">
      <c r="A810" s="1">
        <v>44561</v>
      </c>
      <c r="B810" s="8">
        <v>40174921</v>
      </c>
      <c r="C810" s="8">
        <v>18930944</v>
      </c>
      <c r="D810" s="8">
        <v>21243977</v>
      </c>
      <c r="E810" s="9">
        <f>nasdaq_aapl_short_volume[[#This Row],[total_short]]/nasdaq_aapl_short_volume[[#This Row],[total_reported]]</f>
        <v>0.4712129738848771</v>
      </c>
      <c r="F810" s="9">
        <f>nasdaq_aapl_short_volume[[#This Row],[total_long]]/nasdaq_aapl_short_volume[[#This Row],[total_reported]]</f>
        <v>0.52878702611512296</v>
      </c>
      <c r="G810" s="8">
        <v>12038661</v>
      </c>
      <c r="H810" s="9">
        <f>nasdaq_aapl_short_volume[[#This Row],[Off-Exchange]]/nasdaq_aapl_short_volume[[#This Row],[total_reported]]</f>
        <v>0.29965612129019492</v>
      </c>
      <c r="I810" s="8">
        <v>118188</v>
      </c>
      <c r="J810" t="s">
        <v>5020</v>
      </c>
      <c r="K810" t="s">
        <v>5021</v>
      </c>
      <c r="L810" t="s">
        <v>5022</v>
      </c>
      <c r="M810" t="s">
        <v>5023</v>
      </c>
      <c r="N810" s="8">
        <v>45097</v>
      </c>
      <c r="O810" s="8">
        <v>240729</v>
      </c>
      <c r="P810" s="8">
        <v>352948</v>
      </c>
      <c r="Q810" s="8">
        <v>1640614</v>
      </c>
      <c r="R810" s="8">
        <v>23309</v>
      </c>
      <c r="S810" s="8">
        <v>20235</v>
      </c>
      <c r="T810" s="8">
        <v>11357</v>
      </c>
    </row>
    <row r="811" spans="1:20">
      <c r="A811" s="1">
        <v>44560</v>
      </c>
      <c r="B811" s="8">
        <v>43013238</v>
      </c>
      <c r="C811" s="8">
        <v>16345060</v>
      </c>
      <c r="D811" s="8">
        <v>26668178</v>
      </c>
      <c r="E811" s="9">
        <f>nasdaq_aapl_short_volume[[#This Row],[total_short]]/nasdaq_aapl_short_volume[[#This Row],[total_reported]]</f>
        <v>0.3800006872302894</v>
      </c>
      <c r="F811" s="9">
        <f>nasdaq_aapl_short_volume[[#This Row],[total_long]]/nasdaq_aapl_short_volume[[#This Row],[total_reported]]</f>
        <v>0.61999931276971054</v>
      </c>
      <c r="G811" s="8">
        <v>9357824</v>
      </c>
      <c r="H811" s="9">
        <f>nasdaq_aapl_short_volume[[#This Row],[Off-Exchange]]/nasdaq_aapl_short_volume[[#This Row],[total_reported]]</f>
        <v>0.21755683680452051</v>
      </c>
      <c r="I811" s="8">
        <v>70310</v>
      </c>
      <c r="J811" t="s">
        <v>5024</v>
      </c>
      <c r="K811" t="s">
        <v>5025</v>
      </c>
      <c r="L811" t="s">
        <v>5026</v>
      </c>
      <c r="M811" t="s">
        <v>5027</v>
      </c>
      <c r="N811" s="8">
        <v>64985</v>
      </c>
      <c r="O811" s="8">
        <v>215278</v>
      </c>
      <c r="P811" s="8">
        <v>381634</v>
      </c>
      <c r="Q811" s="8">
        <v>1751302</v>
      </c>
      <c r="R811" s="8">
        <v>11718</v>
      </c>
      <c r="S811" s="8">
        <v>18203</v>
      </c>
      <c r="T811" s="8">
        <v>21184</v>
      </c>
    </row>
    <row r="812" spans="1:20">
      <c r="A812" s="1">
        <v>44559</v>
      </c>
      <c r="B812" s="8">
        <v>44097509</v>
      </c>
      <c r="C812" s="8">
        <v>17820054</v>
      </c>
      <c r="D812" s="8">
        <v>26277455</v>
      </c>
      <c r="E812" s="9">
        <f>nasdaq_aapl_short_volume[[#This Row],[total_short]]/nasdaq_aapl_short_volume[[#This Row],[total_reported]]</f>
        <v>0.40410568315774936</v>
      </c>
      <c r="F812" s="9">
        <f>nasdaq_aapl_short_volume[[#This Row],[total_long]]/nasdaq_aapl_short_volume[[#This Row],[total_reported]]</f>
        <v>0.59589431684225069</v>
      </c>
      <c r="G812" s="8">
        <v>11725166</v>
      </c>
      <c r="H812" s="9">
        <f>nasdaq_aapl_short_volume[[#This Row],[Off-Exchange]]/nasdaq_aapl_short_volume[[#This Row],[total_reported]]</f>
        <v>0.26589179901295557</v>
      </c>
      <c r="I812" s="8">
        <v>63007</v>
      </c>
      <c r="J812" t="s">
        <v>5028</v>
      </c>
      <c r="K812" t="s">
        <v>5029</v>
      </c>
      <c r="L812" t="s">
        <v>5030</v>
      </c>
      <c r="M812" t="s">
        <v>5031</v>
      </c>
      <c r="N812" s="8">
        <v>54759</v>
      </c>
      <c r="O812" s="8">
        <v>194941</v>
      </c>
      <c r="P812" s="8">
        <v>299214</v>
      </c>
      <c r="Q812" s="8">
        <v>1229732</v>
      </c>
      <c r="R812" s="8">
        <v>12215</v>
      </c>
      <c r="S812" s="8">
        <v>23712</v>
      </c>
      <c r="T812" s="8">
        <v>7678</v>
      </c>
    </row>
    <row r="813" spans="1:20">
      <c r="A813" s="1">
        <v>44558</v>
      </c>
      <c r="B813" s="8">
        <v>57533545</v>
      </c>
      <c r="C813" s="8">
        <v>22781405</v>
      </c>
      <c r="D813" s="8">
        <v>34752140</v>
      </c>
      <c r="E813" s="9">
        <f>nasdaq_aapl_short_volume[[#This Row],[total_short]]/nasdaq_aapl_short_volume[[#This Row],[total_reported]]</f>
        <v>0.39596734392083782</v>
      </c>
      <c r="F813" s="9">
        <f>nasdaq_aapl_short_volume[[#This Row],[total_long]]/nasdaq_aapl_short_volume[[#This Row],[total_reported]]</f>
        <v>0.60403265607916212</v>
      </c>
      <c r="G813" s="8">
        <v>14266298</v>
      </c>
      <c r="H813" s="9">
        <f>nasdaq_aapl_short_volume[[#This Row],[Off-Exchange]]/nasdaq_aapl_short_volume[[#This Row],[total_reported]]</f>
        <v>0.24796486988590744</v>
      </c>
      <c r="I813" s="8">
        <v>173702</v>
      </c>
      <c r="J813" t="s">
        <v>5032</v>
      </c>
      <c r="K813" t="s">
        <v>5033</v>
      </c>
      <c r="L813" t="s">
        <v>5034</v>
      </c>
      <c r="M813" t="s">
        <v>5035</v>
      </c>
      <c r="N813" s="8">
        <v>71339</v>
      </c>
      <c r="O813" s="8">
        <v>314820</v>
      </c>
      <c r="P813" s="8">
        <v>295652</v>
      </c>
      <c r="Q813" s="8">
        <v>2095066</v>
      </c>
      <c r="R813" s="8">
        <v>15468</v>
      </c>
      <c r="S813" s="8">
        <v>99063</v>
      </c>
      <c r="T813" s="8">
        <v>14087</v>
      </c>
    </row>
    <row r="814" spans="1:20">
      <c r="A814" s="1">
        <v>44557</v>
      </c>
      <c r="B814" s="8">
        <v>50919786</v>
      </c>
      <c r="C814" s="8">
        <v>19979126</v>
      </c>
      <c r="D814" s="8">
        <v>30940660</v>
      </c>
      <c r="E814" s="9">
        <f>nasdaq_aapl_short_volume[[#This Row],[total_short]]/nasdaq_aapl_short_volume[[#This Row],[total_reported]]</f>
        <v>0.39236468904248734</v>
      </c>
      <c r="F814" s="9">
        <f>nasdaq_aapl_short_volume[[#This Row],[total_long]]/nasdaq_aapl_short_volume[[#This Row],[total_reported]]</f>
        <v>0.60763531095751266</v>
      </c>
      <c r="G814" s="8">
        <v>12569034</v>
      </c>
      <c r="H814" s="9">
        <f>nasdaq_aapl_short_volume[[#This Row],[Off-Exchange]]/nasdaq_aapl_short_volume[[#This Row],[total_reported]]</f>
        <v>0.24683988263422788</v>
      </c>
      <c r="I814" s="8">
        <v>41827</v>
      </c>
      <c r="J814" t="s">
        <v>5036</v>
      </c>
      <c r="K814" t="s">
        <v>5037</v>
      </c>
      <c r="L814" t="s">
        <v>5038</v>
      </c>
      <c r="M814" t="s">
        <v>5039</v>
      </c>
      <c r="N814" s="8">
        <v>58839</v>
      </c>
      <c r="O814" s="8">
        <v>229448</v>
      </c>
      <c r="P814" s="8">
        <v>317895</v>
      </c>
      <c r="Q814" s="8">
        <v>1606557</v>
      </c>
      <c r="R814" s="8">
        <v>18416</v>
      </c>
      <c r="S814" s="8">
        <v>20803</v>
      </c>
      <c r="T814" s="8">
        <v>20987</v>
      </c>
    </row>
    <row r="815" spans="1:20">
      <c r="A815" s="1">
        <v>44553</v>
      </c>
      <c r="B815" s="8">
        <v>46360395</v>
      </c>
      <c r="C815" s="8">
        <v>26346395</v>
      </c>
      <c r="D815" s="8">
        <v>20014000</v>
      </c>
      <c r="E815" s="9">
        <f>nasdaq_aapl_short_volume[[#This Row],[total_short]]/nasdaq_aapl_short_volume[[#This Row],[total_reported]]</f>
        <v>0.56829530895929592</v>
      </c>
      <c r="F815" s="9">
        <f>nasdaq_aapl_short_volume[[#This Row],[total_long]]/nasdaq_aapl_short_volume[[#This Row],[total_reported]]</f>
        <v>0.43170469104070402</v>
      </c>
      <c r="G815" s="8">
        <v>16690050</v>
      </c>
      <c r="H815" s="9">
        <f>nasdaq_aapl_short_volume[[#This Row],[Off-Exchange]]/nasdaq_aapl_short_volume[[#This Row],[total_reported]]</f>
        <v>0.36000663928769372</v>
      </c>
      <c r="I815" s="8">
        <v>82856</v>
      </c>
      <c r="J815" t="s">
        <v>5040</v>
      </c>
      <c r="K815" t="s">
        <v>5041</v>
      </c>
      <c r="L815" t="s">
        <v>5042</v>
      </c>
      <c r="M815" t="s">
        <v>5043</v>
      </c>
      <c r="N815" s="8">
        <v>70568</v>
      </c>
      <c r="O815" s="8">
        <v>407217</v>
      </c>
      <c r="P815" s="8">
        <v>499534</v>
      </c>
      <c r="Q815" s="8">
        <v>2540941</v>
      </c>
      <c r="R815" s="8">
        <v>39230</v>
      </c>
      <c r="S815" s="8">
        <v>62707</v>
      </c>
      <c r="T815" s="8">
        <v>12159</v>
      </c>
    </row>
    <row r="816" spans="1:20">
      <c r="A816" s="1">
        <v>44552</v>
      </c>
      <c r="B816" s="8">
        <v>59802376</v>
      </c>
      <c r="C816" s="8">
        <v>33346875</v>
      </c>
      <c r="D816" s="8">
        <v>26455501</v>
      </c>
      <c r="E816" s="9">
        <f>nasdaq_aapl_short_volume[[#This Row],[total_short]]/nasdaq_aapl_short_volume[[#This Row],[total_reported]]</f>
        <v>0.55761789464686151</v>
      </c>
      <c r="F816" s="9">
        <f>nasdaq_aapl_short_volume[[#This Row],[total_long]]/nasdaq_aapl_short_volume[[#This Row],[total_reported]]</f>
        <v>0.44238210535313849</v>
      </c>
      <c r="G816" s="8">
        <v>19854102</v>
      </c>
      <c r="H816" s="9">
        <f>nasdaq_aapl_short_volume[[#This Row],[Off-Exchange]]/nasdaq_aapl_short_volume[[#This Row],[total_reported]]</f>
        <v>0.33199520366883084</v>
      </c>
      <c r="I816" s="8">
        <v>101134</v>
      </c>
      <c r="J816" t="s">
        <v>5044</v>
      </c>
      <c r="K816" t="s">
        <v>5045</v>
      </c>
      <c r="L816" t="s">
        <v>5046</v>
      </c>
      <c r="M816" t="s">
        <v>5047</v>
      </c>
      <c r="N816" s="8">
        <v>114236</v>
      </c>
      <c r="O816" s="8">
        <v>452852</v>
      </c>
      <c r="P816" s="8">
        <v>518362</v>
      </c>
      <c r="Q816" s="8">
        <v>3474446</v>
      </c>
      <c r="R816" s="8">
        <v>40174</v>
      </c>
      <c r="S816" s="8">
        <v>42331</v>
      </c>
      <c r="T816" s="8">
        <v>10099</v>
      </c>
    </row>
    <row r="817" spans="1:20">
      <c r="A817" s="1">
        <v>44551</v>
      </c>
      <c r="B817" s="8">
        <v>59339152</v>
      </c>
      <c r="C817" s="8">
        <v>35000912</v>
      </c>
      <c r="D817" s="8">
        <v>24338240</v>
      </c>
      <c r="E817" s="9">
        <f>nasdaq_aapl_short_volume[[#This Row],[total_short]]/nasdaq_aapl_short_volume[[#This Row],[total_reported]]</f>
        <v>0.58984516664478115</v>
      </c>
      <c r="F817" s="9">
        <f>nasdaq_aapl_short_volume[[#This Row],[total_long]]/nasdaq_aapl_short_volume[[#This Row],[total_reported]]</f>
        <v>0.41015483335521885</v>
      </c>
      <c r="G817" s="8">
        <v>22543975</v>
      </c>
      <c r="H817" s="9">
        <f>nasdaq_aapl_short_volume[[#This Row],[Off-Exchange]]/nasdaq_aapl_short_volume[[#This Row],[total_reported]]</f>
        <v>0.37991737731607622</v>
      </c>
      <c r="I817" s="8">
        <v>113388</v>
      </c>
      <c r="J817" t="s">
        <v>5048</v>
      </c>
      <c r="K817" t="s">
        <v>5049</v>
      </c>
      <c r="L817" t="s">
        <v>5050</v>
      </c>
      <c r="M817" t="s">
        <v>5051</v>
      </c>
      <c r="N817" s="8">
        <v>80284</v>
      </c>
      <c r="O817" s="8">
        <v>96097</v>
      </c>
      <c r="P817" s="8">
        <v>511347</v>
      </c>
      <c r="Q817" s="8">
        <v>3303990</v>
      </c>
      <c r="R817" s="8">
        <v>44974</v>
      </c>
      <c r="S817" s="8">
        <v>102438</v>
      </c>
      <c r="T817" s="8">
        <v>19615</v>
      </c>
    </row>
    <row r="818" spans="1:20">
      <c r="A818" s="1">
        <v>44550</v>
      </c>
      <c r="B818" s="8">
        <v>68622915</v>
      </c>
      <c r="C818" s="8">
        <v>35944652</v>
      </c>
      <c r="D818" s="8">
        <v>32678263</v>
      </c>
      <c r="E818" s="9">
        <f>nasdaq_aapl_short_volume[[#This Row],[total_short]]/nasdaq_aapl_short_volume[[#This Row],[total_reported]]</f>
        <v>0.52379955004826007</v>
      </c>
      <c r="F818" s="9">
        <f>nasdaq_aapl_short_volume[[#This Row],[total_long]]/nasdaq_aapl_short_volume[[#This Row],[total_reported]]</f>
        <v>0.47620044995173988</v>
      </c>
      <c r="G818" s="8">
        <v>21308380</v>
      </c>
      <c r="H818" s="9">
        <f>nasdaq_aapl_short_volume[[#This Row],[Off-Exchange]]/nasdaq_aapl_short_volume[[#This Row],[total_reported]]</f>
        <v>0.3105140607915009</v>
      </c>
      <c r="I818" s="8">
        <v>140842</v>
      </c>
      <c r="J818" t="s">
        <v>5052</v>
      </c>
      <c r="K818" t="s">
        <v>5053</v>
      </c>
      <c r="L818" t="s">
        <v>5054</v>
      </c>
      <c r="M818" t="s">
        <v>5055</v>
      </c>
      <c r="N818" s="8">
        <v>141568</v>
      </c>
      <c r="O818" s="8">
        <v>81805</v>
      </c>
      <c r="P818" s="8">
        <v>349232</v>
      </c>
      <c r="Q818" s="8">
        <v>3975709</v>
      </c>
      <c r="R818" s="8">
        <v>31835</v>
      </c>
      <c r="S818" s="8">
        <v>78372</v>
      </c>
      <c r="T818" s="8">
        <v>16136</v>
      </c>
    </row>
    <row r="819" spans="1:20">
      <c r="A819" s="1">
        <v>44547</v>
      </c>
      <c r="B819" s="8">
        <v>98716207</v>
      </c>
      <c r="C819" s="8">
        <v>55145254</v>
      </c>
      <c r="D819" s="8">
        <v>43570953</v>
      </c>
      <c r="E819" s="9">
        <f>nasdaq_aapl_short_volume[[#This Row],[total_short]]/nasdaq_aapl_short_volume[[#This Row],[total_reported]]</f>
        <v>0.55862411731439399</v>
      </c>
      <c r="F819" s="9">
        <f>nasdaq_aapl_short_volume[[#This Row],[total_long]]/nasdaq_aapl_short_volume[[#This Row],[total_reported]]</f>
        <v>0.44137588268560601</v>
      </c>
      <c r="G819" s="8">
        <v>32689182</v>
      </c>
      <c r="H819" s="9">
        <f>nasdaq_aapl_short_volume[[#This Row],[Off-Exchange]]/nasdaq_aapl_short_volume[[#This Row],[total_reported]]</f>
        <v>0.33114301079254393</v>
      </c>
      <c r="I819" s="8">
        <v>169990</v>
      </c>
      <c r="J819" t="s">
        <v>5056</v>
      </c>
      <c r="K819" t="s">
        <v>5057</v>
      </c>
      <c r="L819" t="s">
        <v>5058</v>
      </c>
      <c r="M819" t="s">
        <v>5059</v>
      </c>
      <c r="N819" s="8">
        <v>187018</v>
      </c>
      <c r="O819" s="8">
        <v>100167</v>
      </c>
      <c r="P819" s="8">
        <v>537436</v>
      </c>
      <c r="Q819" s="8">
        <v>6139322</v>
      </c>
      <c r="R819" s="8">
        <v>81143</v>
      </c>
      <c r="S819" s="8">
        <v>114944</v>
      </c>
      <c r="T819" s="8">
        <v>10205</v>
      </c>
    </row>
    <row r="820" spans="1:20">
      <c r="A820" s="1">
        <v>44546</v>
      </c>
      <c r="B820" s="8">
        <v>103666453</v>
      </c>
      <c r="C820" s="8">
        <v>63554992</v>
      </c>
      <c r="D820" s="8">
        <v>40111461</v>
      </c>
      <c r="E820" s="9">
        <f>nasdaq_aapl_short_volume[[#This Row],[total_short]]/nasdaq_aapl_short_volume[[#This Row],[total_reported]]</f>
        <v>0.61307192597782811</v>
      </c>
      <c r="F820" s="9">
        <f>nasdaq_aapl_short_volume[[#This Row],[total_long]]/nasdaq_aapl_short_volume[[#This Row],[total_reported]]</f>
        <v>0.38692807402217189</v>
      </c>
      <c r="G820" s="8">
        <v>35720502</v>
      </c>
      <c r="H820" s="9">
        <f>nasdaq_aapl_short_volume[[#This Row],[Off-Exchange]]/nasdaq_aapl_short_volume[[#This Row],[total_reported]]</f>
        <v>0.34457146903637187</v>
      </c>
      <c r="I820" s="8">
        <v>184192</v>
      </c>
      <c r="J820" t="s">
        <v>5060</v>
      </c>
      <c r="K820" t="s">
        <v>5061</v>
      </c>
      <c r="L820" t="s">
        <v>5062</v>
      </c>
      <c r="M820" t="s">
        <v>5063</v>
      </c>
      <c r="N820" s="8">
        <v>286742</v>
      </c>
      <c r="O820" s="8">
        <v>256975</v>
      </c>
      <c r="P820" s="8">
        <v>950567</v>
      </c>
      <c r="Q820" s="8">
        <v>7065021</v>
      </c>
      <c r="R820" s="8">
        <v>121498</v>
      </c>
      <c r="S820" s="8">
        <v>397573</v>
      </c>
      <c r="T820" s="8">
        <v>86337</v>
      </c>
    </row>
    <row r="821" spans="1:20">
      <c r="A821" s="1">
        <v>44545</v>
      </c>
      <c r="B821" s="8">
        <v>85907385</v>
      </c>
      <c r="C821" s="8">
        <v>53224142</v>
      </c>
      <c r="D821" s="8">
        <v>32683243</v>
      </c>
      <c r="E821" s="9">
        <f>nasdaq_aapl_short_volume[[#This Row],[total_short]]/nasdaq_aapl_short_volume[[#This Row],[total_reported]]</f>
        <v>0.61955257979276168</v>
      </c>
      <c r="F821" s="9">
        <f>nasdaq_aapl_short_volume[[#This Row],[total_long]]/nasdaq_aapl_short_volume[[#This Row],[total_reported]]</f>
        <v>0.38044742020723832</v>
      </c>
      <c r="G821" s="8">
        <v>33276710</v>
      </c>
      <c r="H821" s="9">
        <f>nasdaq_aapl_short_volume[[#This Row],[Off-Exchange]]/nasdaq_aapl_short_volume[[#This Row],[total_reported]]</f>
        <v>0.38735563886620455</v>
      </c>
      <c r="I821" s="8">
        <v>282879</v>
      </c>
      <c r="J821" t="s">
        <v>5064</v>
      </c>
      <c r="K821" t="s">
        <v>5065</v>
      </c>
      <c r="L821" t="s">
        <v>5066</v>
      </c>
      <c r="M821" t="s">
        <v>5067</v>
      </c>
      <c r="N821" s="8">
        <v>303758</v>
      </c>
      <c r="O821" s="8">
        <v>336320</v>
      </c>
      <c r="P821" s="8">
        <v>577148</v>
      </c>
      <c r="Q821" s="8">
        <v>5198782</v>
      </c>
      <c r="R821" s="8">
        <v>87056</v>
      </c>
      <c r="S821" s="8">
        <v>75099</v>
      </c>
      <c r="T821" s="8">
        <v>7506</v>
      </c>
    </row>
    <row r="822" spans="1:20">
      <c r="A822" s="1">
        <v>44544</v>
      </c>
      <c r="B822" s="8">
        <v>83890120</v>
      </c>
      <c r="C822" s="8">
        <v>51414511</v>
      </c>
      <c r="D822" s="8">
        <v>32475609</v>
      </c>
      <c r="E822" s="9">
        <f>nasdaq_aapl_short_volume[[#This Row],[total_short]]/nasdaq_aapl_short_volume[[#This Row],[total_reported]]</f>
        <v>0.61287921628911723</v>
      </c>
      <c r="F822" s="9">
        <f>nasdaq_aapl_short_volume[[#This Row],[total_long]]/nasdaq_aapl_short_volume[[#This Row],[total_reported]]</f>
        <v>0.38712078371088277</v>
      </c>
      <c r="G822" s="8">
        <v>30577421</v>
      </c>
      <c r="H822" s="9">
        <f>nasdaq_aapl_short_volume[[#This Row],[Off-Exchange]]/nasdaq_aapl_short_volume[[#This Row],[total_reported]]</f>
        <v>0.36449370915192397</v>
      </c>
      <c r="I822" s="8">
        <v>176161</v>
      </c>
      <c r="J822" t="s">
        <v>5068</v>
      </c>
      <c r="K822" t="s">
        <v>5069</v>
      </c>
      <c r="L822" t="s">
        <v>5070</v>
      </c>
      <c r="M822" t="s">
        <v>5071</v>
      </c>
      <c r="N822" s="8">
        <v>224325</v>
      </c>
      <c r="O822" s="8">
        <v>96090</v>
      </c>
      <c r="P822" s="8">
        <v>309284</v>
      </c>
      <c r="Q822" s="8">
        <v>5743270</v>
      </c>
      <c r="R822" s="8">
        <v>43484</v>
      </c>
      <c r="S822" s="8">
        <v>59822</v>
      </c>
      <c r="T822" s="8">
        <v>3431</v>
      </c>
    </row>
    <row r="823" spans="1:20">
      <c r="A823" s="1">
        <v>44543</v>
      </c>
      <c r="B823" s="8">
        <v>106989359</v>
      </c>
      <c r="C823" s="8">
        <v>66890056</v>
      </c>
      <c r="D823" s="8">
        <v>40099303</v>
      </c>
      <c r="E823" s="9">
        <f>nasdaq_aapl_short_volume[[#This Row],[total_short]]/nasdaq_aapl_short_volume[[#This Row],[total_reported]]</f>
        <v>0.6252028858309171</v>
      </c>
      <c r="F823" s="9">
        <f>nasdaq_aapl_short_volume[[#This Row],[total_long]]/nasdaq_aapl_short_volume[[#This Row],[total_reported]]</f>
        <v>0.3747971141690829</v>
      </c>
      <c r="G823" s="8">
        <v>41837119</v>
      </c>
      <c r="H823" s="9">
        <f>nasdaq_aapl_short_volume[[#This Row],[Off-Exchange]]/nasdaq_aapl_short_volume[[#This Row],[total_reported]]</f>
        <v>0.39104000052939847</v>
      </c>
      <c r="I823" s="8">
        <v>256765</v>
      </c>
      <c r="J823" t="s">
        <v>5072</v>
      </c>
      <c r="K823" t="s">
        <v>5073</v>
      </c>
      <c r="L823" t="s">
        <v>5074</v>
      </c>
      <c r="M823" t="s">
        <v>5075</v>
      </c>
      <c r="N823" s="8">
        <v>243519</v>
      </c>
      <c r="O823" s="8">
        <v>86907</v>
      </c>
      <c r="P823" s="8">
        <v>771943</v>
      </c>
      <c r="Q823" s="8">
        <v>6115977</v>
      </c>
      <c r="R823" s="8">
        <v>130065</v>
      </c>
      <c r="S823" s="8">
        <v>150813</v>
      </c>
      <c r="T823" s="8">
        <v>1429</v>
      </c>
    </row>
    <row r="824" spans="1:20">
      <c r="A824" s="1">
        <v>44540</v>
      </c>
      <c r="B824" s="8">
        <v>79964628</v>
      </c>
      <c r="C824" s="8">
        <v>49485377</v>
      </c>
      <c r="D824" s="8">
        <v>30479251</v>
      </c>
      <c r="E824" s="9">
        <f>nasdaq_aapl_short_volume[[#This Row],[total_short]]/nasdaq_aapl_short_volume[[#This Row],[total_reported]]</f>
        <v>0.61884083297429959</v>
      </c>
      <c r="F824" s="9">
        <f>nasdaq_aapl_short_volume[[#This Row],[total_long]]/nasdaq_aapl_short_volume[[#This Row],[total_reported]]</f>
        <v>0.38115916702570041</v>
      </c>
      <c r="G824" s="8">
        <v>30661613</v>
      </c>
      <c r="H824" s="9">
        <f>nasdaq_aapl_short_volume[[#This Row],[Off-Exchange]]/nasdaq_aapl_short_volume[[#This Row],[total_reported]]</f>
        <v>0.38343970036351571</v>
      </c>
      <c r="I824" s="8">
        <v>167477</v>
      </c>
      <c r="J824" t="s">
        <v>5076</v>
      </c>
      <c r="K824" t="s">
        <v>5077</v>
      </c>
      <c r="L824" t="s">
        <v>5078</v>
      </c>
      <c r="M824" t="s">
        <v>5079</v>
      </c>
      <c r="N824" s="8">
        <v>155486</v>
      </c>
      <c r="O824" s="8">
        <v>210588</v>
      </c>
      <c r="P824" s="8">
        <v>715781</v>
      </c>
      <c r="Q824" s="8">
        <v>5197618</v>
      </c>
      <c r="R824" s="8">
        <v>33189</v>
      </c>
      <c r="S824" s="8">
        <v>149762</v>
      </c>
      <c r="T824" s="8">
        <v>2886</v>
      </c>
    </row>
    <row r="825" spans="1:20">
      <c r="A825" s="1">
        <v>44539</v>
      </c>
      <c r="B825" s="8">
        <v>75890257</v>
      </c>
      <c r="C825" s="8">
        <v>48319512</v>
      </c>
      <c r="D825" s="8">
        <v>27570745</v>
      </c>
      <c r="E825" s="9">
        <f>nasdaq_aapl_short_volume[[#This Row],[total_short]]/nasdaq_aapl_short_volume[[#This Row],[total_reported]]</f>
        <v>0.63670244258100217</v>
      </c>
      <c r="F825" s="9">
        <f>nasdaq_aapl_short_volume[[#This Row],[total_long]]/nasdaq_aapl_short_volume[[#This Row],[total_reported]]</f>
        <v>0.36329755741899783</v>
      </c>
      <c r="G825" s="8">
        <v>32899880</v>
      </c>
      <c r="H825" s="9">
        <f>nasdaq_aapl_short_volume[[#This Row],[Off-Exchange]]/nasdaq_aapl_short_volume[[#This Row],[total_reported]]</f>
        <v>0.43351915384869494</v>
      </c>
      <c r="I825" s="8">
        <v>168226</v>
      </c>
      <c r="J825" t="s">
        <v>5080</v>
      </c>
      <c r="K825" t="s">
        <v>5081</v>
      </c>
      <c r="L825" t="s">
        <v>5082</v>
      </c>
      <c r="M825" t="s">
        <v>5083</v>
      </c>
      <c r="N825" s="8">
        <v>183560</v>
      </c>
      <c r="O825" s="8">
        <v>628886</v>
      </c>
      <c r="P825" s="8">
        <v>627811</v>
      </c>
      <c r="Q825" s="8">
        <v>4048144</v>
      </c>
      <c r="R825" s="8">
        <v>40120</v>
      </c>
      <c r="S825" s="8">
        <v>85835</v>
      </c>
      <c r="T825" s="8">
        <v>2617</v>
      </c>
    </row>
    <row r="826" spans="1:20">
      <c r="A826" s="1">
        <v>44538</v>
      </c>
      <c r="B826" s="8">
        <v>81853320</v>
      </c>
      <c r="C826" s="8">
        <v>47390673</v>
      </c>
      <c r="D826" s="8">
        <v>34462647</v>
      </c>
      <c r="E826" s="9">
        <f>nasdaq_aapl_short_volume[[#This Row],[total_short]]/nasdaq_aapl_short_volume[[#This Row],[total_reported]]</f>
        <v>0.57897068805516994</v>
      </c>
      <c r="F826" s="9">
        <f>nasdaq_aapl_short_volume[[#This Row],[total_long]]/nasdaq_aapl_short_volume[[#This Row],[total_reported]]</f>
        <v>0.42102931194483012</v>
      </c>
      <c r="G826" s="8">
        <v>28648946</v>
      </c>
      <c r="H826" s="9">
        <f>nasdaq_aapl_short_volume[[#This Row],[Off-Exchange]]/nasdaq_aapl_short_volume[[#This Row],[total_reported]]</f>
        <v>0.35000346962102452</v>
      </c>
      <c r="I826" s="8">
        <v>282336</v>
      </c>
      <c r="J826" t="s">
        <v>5084</v>
      </c>
      <c r="K826" t="s">
        <v>5085</v>
      </c>
      <c r="L826" t="s">
        <v>5086</v>
      </c>
      <c r="M826" t="s">
        <v>5087</v>
      </c>
      <c r="N826" s="8">
        <v>208715</v>
      </c>
      <c r="O826" s="8">
        <v>572078</v>
      </c>
      <c r="P826" s="8">
        <v>600176</v>
      </c>
      <c r="Q826" s="8">
        <v>5070087</v>
      </c>
      <c r="R826" s="8">
        <v>71898</v>
      </c>
      <c r="S826" s="8">
        <v>62773</v>
      </c>
      <c r="T826" s="8">
        <v>1615</v>
      </c>
    </row>
    <row r="827" spans="1:20">
      <c r="A827" s="1">
        <v>44537</v>
      </c>
      <c r="B827" s="8">
        <v>60945709</v>
      </c>
      <c r="C827" s="8">
        <v>32823370</v>
      </c>
      <c r="D827" s="8">
        <v>28122339</v>
      </c>
      <c r="E827" s="9">
        <f>nasdaq_aapl_short_volume[[#This Row],[total_short]]/nasdaq_aapl_short_volume[[#This Row],[total_reported]]</f>
        <v>0.53856736657210769</v>
      </c>
      <c r="F827" s="9">
        <f>nasdaq_aapl_short_volume[[#This Row],[total_long]]/nasdaq_aapl_short_volume[[#This Row],[total_reported]]</f>
        <v>0.46143263342789237</v>
      </c>
      <c r="G827" s="8">
        <v>16061682</v>
      </c>
      <c r="H827" s="9">
        <f>nasdaq_aapl_short_volume[[#This Row],[Off-Exchange]]/nasdaq_aapl_short_volume[[#This Row],[total_reported]]</f>
        <v>0.26354081794339285</v>
      </c>
      <c r="I827" s="8">
        <v>212707</v>
      </c>
      <c r="J827" t="s">
        <v>5088</v>
      </c>
      <c r="K827" t="s">
        <v>5089</v>
      </c>
      <c r="L827" t="s">
        <v>5090</v>
      </c>
      <c r="M827" t="s">
        <v>5091</v>
      </c>
      <c r="N827" s="8">
        <v>178082</v>
      </c>
      <c r="O827" s="8">
        <v>446210</v>
      </c>
      <c r="P827" s="8">
        <v>716179</v>
      </c>
      <c r="Q827" s="8">
        <v>4873011</v>
      </c>
      <c r="R827" s="8">
        <v>88567</v>
      </c>
      <c r="S827" s="8">
        <v>121703</v>
      </c>
      <c r="T827" s="8">
        <v>11494</v>
      </c>
    </row>
    <row r="828" spans="1:20">
      <c r="A828" s="1">
        <v>44536</v>
      </c>
      <c r="B828" s="8">
        <v>68201794</v>
      </c>
      <c r="C828" s="8">
        <v>40719904</v>
      </c>
      <c r="D828" s="8">
        <v>27481890</v>
      </c>
      <c r="E828" s="9">
        <f>nasdaq_aapl_short_volume[[#This Row],[total_short]]/nasdaq_aapl_short_volume[[#This Row],[total_reported]]</f>
        <v>0.59705033565539345</v>
      </c>
      <c r="F828" s="9">
        <f>nasdaq_aapl_short_volume[[#This Row],[total_long]]/nasdaq_aapl_short_volume[[#This Row],[total_reported]]</f>
        <v>0.40294966434460655</v>
      </c>
      <c r="G828" s="8">
        <v>22519946</v>
      </c>
      <c r="H828" s="9">
        <f>nasdaq_aapl_short_volume[[#This Row],[Off-Exchange]]/nasdaq_aapl_short_volume[[#This Row],[total_reported]]</f>
        <v>0.33019580100781515</v>
      </c>
      <c r="I828" s="8">
        <v>123678</v>
      </c>
      <c r="J828" t="s">
        <v>5092</v>
      </c>
      <c r="K828" t="s">
        <v>5093</v>
      </c>
      <c r="L828" t="s">
        <v>5094</v>
      </c>
      <c r="M828" t="s">
        <v>5095</v>
      </c>
      <c r="N828" s="8">
        <v>349729</v>
      </c>
      <c r="O828" s="8">
        <v>578070</v>
      </c>
      <c r="P828" s="8">
        <v>507409</v>
      </c>
      <c r="Q828" s="8">
        <v>5028666</v>
      </c>
      <c r="R828" s="8">
        <v>83359</v>
      </c>
      <c r="S828" s="8">
        <v>148803</v>
      </c>
      <c r="T828" s="8">
        <v>54157</v>
      </c>
    </row>
    <row r="829" spans="1:20">
      <c r="A829" s="1">
        <v>44533</v>
      </c>
      <c r="B829" s="8">
        <v>76975609</v>
      </c>
      <c r="C829" s="8">
        <v>47841547</v>
      </c>
      <c r="D829" s="8">
        <v>29134062</v>
      </c>
      <c r="E829" s="9">
        <f>nasdaq_aapl_short_volume[[#This Row],[total_short]]/nasdaq_aapl_short_volume[[#This Row],[total_reported]]</f>
        <v>0.62151566738497643</v>
      </c>
      <c r="F829" s="9">
        <f>nasdaq_aapl_short_volume[[#This Row],[total_long]]/nasdaq_aapl_short_volume[[#This Row],[total_reported]]</f>
        <v>0.37848433261502357</v>
      </c>
      <c r="G829" s="8">
        <v>25066828</v>
      </c>
      <c r="H829" s="9">
        <f>nasdaq_aapl_short_volume[[#This Row],[Off-Exchange]]/nasdaq_aapl_short_volume[[#This Row],[total_reported]]</f>
        <v>0.32564637455482814</v>
      </c>
      <c r="I829" s="8">
        <v>197626</v>
      </c>
      <c r="J829" t="s">
        <v>5096</v>
      </c>
      <c r="K829" t="s">
        <v>5097</v>
      </c>
      <c r="L829" t="s">
        <v>5098</v>
      </c>
      <c r="M829" t="s">
        <v>5099</v>
      </c>
      <c r="N829" s="8">
        <v>256023</v>
      </c>
      <c r="O829" s="8">
        <v>745317</v>
      </c>
      <c r="P829" s="8">
        <v>589833</v>
      </c>
      <c r="Q829" s="8">
        <v>6134490</v>
      </c>
      <c r="R829" s="8">
        <v>86894</v>
      </c>
      <c r="S829" s="8">
        <v>83038</v>
      </c>
      <c r="T829" s="8">
        <v>5794</v>
      </c>
    </row>
    <row r="830" spans="1:20">
      <c r="A830" s="1">
        <v>44532</v>
      </c>
      <c r="B830" s="8">
        <v>92663270</v>
      </c>
      <c r="C830" s="8">
        <v>56980116</v>
      </c>
      <c r="D830" s="8">
        <v>35683154</v>
      </c>
      <c r="E830" s="9">
        <f>nasdaq_aapl_short_volume[[#This Row],[total_short]]/nasdaq_aapl_short_volume[[#This Row],[total_reported]]</f>
        <v>0.61491587767191902</v>
      </c>
      <c r="F830" s="9">
        <f>nasdaq_aapl_short_volume[[#This Row],[total_long]]/nasdaq_aapl_short_volume[[#This Row],[total_reported]]</f>
        <v>0.38508412232808104</v>
      </c>
      <c r="G830" s="8">
        <v>34572418</v>
      </c>
      <c r="H830" s="9">
        <f>nasdaq_aapl_short_volume[[#This Row],[Off-Exchange]]/nasdaq_aapl_short_volume[[#This Row],[total_reported]]</f>
        <v>0.373097323243611</v>
      </c>
      <c r="I830" s="8">
        <v>217472</v>
      </c>
      <c r="J830" t="s">
        <v>5100</v>
      </c>
      <c r="K830" t="s">
        <v>5101</v>
      </c>
      <c r="L830" t="s">
        <v>5102</v>
      </c>
      <c r="M830" t="s">
        <v>5103</v>
      </c>
      <c r="N830" s="8">
        <v>210191</v>
      </c>
      <c r="O830" s="8">
        <v>151664</v>
      </c>
      <c r="P830" s="8">
        <v>642835</v>
      </c>
      <c r="Q830" s="8">
        <v>6127868</v>
      </c>
      <c r="R830" s="8">
        <v>126202</v>
      </c>
      <c r="S830" s="8">
        <v>206745</v>
      </c>
      <c r="T830" s="8">
        <v>24568</v>
      </c>
    </row>
    <row r="831" spans="1:20">
      <c r="A831" s="1">
        <v>44531</v>
      </c>
      <c r="B831" s="8">
        <v>103067499</v>
      </c>
      <c r="C831" s="8">
        <v>63615998</v>
      </c>
      <c r="D831" s="8">
        <v>39451501</v>
      </c>
      <c r="E831" s="9">
        <f>nasdaq_aapl_short_volume[[#This Row],[total_short]]/nasdaq_aapl_short_volume[[#This Row],[total_reported]]</f>
        <v>0.61722656140128129</v>
      </c>
      <c r="F831" s="9">
        <f>nasdaq_aapl_short_volume[[#This Row],[total_long]]/nasdaq_aapl_short_volume[[#This Row],[total_reported]]</f>
        <v>0.38277343859871871</v>
      </c>
      <c r="G831" s="8">
        <v>37964928</v>
      </c>
      <c r="H831" s="9">
        <f>nasdaq_aapl_short_volume[[#This Row],[Off-Exchange]]/nasdaq_aapl_short_volume[[#This Row],[total_reported]]</f>
        <v>0.36835014304557834</v>
      </c>
      <c r="I831" s="8">
        <v>208632</v>
      </c>
      <c r="J831" t="s">
        <v>5104</v>
      </c>
      <c r="K831" t="s">
        <v>5105</v>
      </c>
      <c r="L831" t="s">
        <v>5106</v>
      </c>
      <c r="M831" t="s">
        <v>5107</v>
      </c>
      <c r="N831" s="8">
        <v>435626</v>
      </c>
      <c r="O831" s="8">
        <v>220154</v>
      </c>
      <c r="P831" s="8">
        <v>608149</v>
      </c>
      <c r="Q831" s="8">
        <v>7487089</v>
      </c>
      <c r="R831" s="8">
        <v>129765</v>
      </c>
      <c r="S831" s="8">
        <v>89378</v>
      </c>
      <c r="T831" s="8">
        <v>2436</v>
      </c>
    </row>
    <row r="832" spans="1:20">
      <c r="A832" s="1">
        <v>44530</v>
      </c>
      <c r="B832" s="8">
        <v>102307769</v>
      </c>
      <c r="C832" s="8">
        <v>53783412</v>
      </c>
      <c r="D832" s="8">
        <v>48524357</v>
      </c>
      <c r="E832" s="9">
        <f>nasdaq_aapl_short_volume[[#This Row],[total_short]]/nasdaq_aapl_short_volume[[#This Row],[total_reported]]</f>
        <v>0.52570212922930615</v>
      </c>
      <c r="F832" s="9">
        <f>nasdaq_aapl_short_volume[[#This Row],[total_long]]/nasdaq_aapl_short_volume[[#This Row],[total_reported]]</f>
        <v>0.47429787077069385</v>
      </c>
      <c r="G832" s="8">
        <v>31277907</v>
      </c>
      <c r="H832" s="9">
        <f>nasdaq_aapl_short_volume[[#This Row],[Off-Exchange]]/nasdaq_aapl_short_volume[[#This Row],[total_reported]]</f>
        <v>0.30572367382969712</v>
      </c>
      <c r="I832" s="8">
        <v>240777</v>
      </c>
      <c r="J832" t="s">
        <v>5108</v>
      </c>
      <c r="K832" t="s">
        <v>5109</v>
      </c>
      <c r="L832" t="s">
        <v>5110</v>
      </c>
      <c r="M832" t="s">
        <v>5111</v>
      </c>
      <c r="N832" s="8">
        <v>222157</v>
      </c>
      <c r="O832" s="8">
        <v>176438</v>
      </c>
      <c r="P832" s="8">
        <v>452248</v>
      </c>
      <c r="Q832" s="8">
        <v>6613700</v>
      </c>
      <c r="R832" s="8">
        <v>77785</v>
      </c>
      <c r="S832" s="8">
        <v>81447</v>
      </c>
      <c r="T832" s="8">
        <v>5350</v>
      </c>
    </row>
    <row r="833" spans="1:20">
      <c r="A833" s="1">
        <v>44529</v>
      </c>
      <c r="B833" s="8">
        <v>58884320</v>
      </c>
      <c r="C833" s="8">
        <v>25938868</v>
      </c>
      <c r="D833" s="8">
        <v>32945452</v>
      </c>
      <c r="E833" s="9">
        <f>nasdaq_aapl_short_volume[[#This Row],[total_short]]/nasdaq_aapl_short_volume[[#This Row],[total_reported]]</f>
        <v>0.44050551997543658</v>
      </c>
      <c r="F833" s="9">
        <f>nasdaq_aapl_short_volume[[#This Row],[total_long]]/nasdaq_aapl_short_volume[[#This Row],[total_reported]]</f>
        <v>0.55949448002456337</v>
      </c>
      <c r="G833" s="8">
        <v>16930966</v>
      </c>
      <c r="H833" s="9">
        <f>nasdaq_aapl_short_volume[[#This Row],[Off-Exchange]]/nasdaq_aapl_short_volume[[#This Row],[total_reported]]</f>
        <v>0.28752927774320908</v>
      </c>
      <c r="I833" s="8">
        <v>122592</v>
      </c>
      <c r="J833" t="s">
        <v>5112</v>
      </c>
      <c r="K833" t="s">
        <v>5113</v>
      </c>
      <c r="L833" t="s">
        <v>5114</v>
      </c>
      <c r="M833" t="s">
        <v>5115</v>
      </c>
      <c r="N833" s="8">
        <v>137842</v>
      </c>
      <c r="O833" s="8">
        <v>67910</v>
      </c>
      <c r="P833" s="8">
        <v>239889</v>
      </c>
      <c r="Q833" s="8">
        <v>2580789</v>
      </c>
      <c r="R833" s="8">
        <v>37813</v>
      </c>
      <c r="S833" s="8">
        <v>67627</v>
      </c>
      <c r="T833" s="8">
        <v>4201</v>
      </c>
    </row>
    <row r="834" spans="1:20">
      <c r="A834" s="1">
        <v>44526</v>
      </c>
      <c r="B834" s="8">
        <v>49652470</v>
      </c>
      <c r="C834" s="8">
        <v>24646835</v>
      </c>
      <c r="D834" s="8">
        <v>25005635</v>
      </c>
      <c r="E834" s="9">
        <f>nasdaq_aapl_short_volume[[#This Row],[total_short]]/nasdaq_aapl_short_volume[[#This Row],[total_reported]]</f>
        <v>0.49638688669465991</v>
      </c>
      <c r="F834" s="9">
        <f>nasdaq_aapl_short_volume[[#This Row],[total_long]]/nasdaq_aapl_short_volume[[#This Row],[total_reported]]</f>
        <v>0.50361311330534009</v>
      </c>
      <c r="G834" s="8">
        <v>13300776</v>
      </c>
      <c r="H834" s="9">
        <f>nasdaq_aapl_short_volume[[#This Row],[Off-Exchange]]/nasdaq_aapl_short_volume[[#This Row],[total_reported]]</f>
        <v>0.26787742885701354</v>
      </c>
      <c r="I834" s="8">
        <v>68270</v>
      </c>
      <c r="J834" t="s">
        <v>5116</v>
      </c>
      <c r="K834" t="s">
        <v>5117</v>
      </c>
      <c r="L834" t="s">
        <v>5118</v>
      </c>
      <c r="M834" t="s">
        <v>5119</v>
      </c>
      <c r="N834" s="8">
        <v>177970</v>
      </c>
      <c r="O834" s="8">
        <v>111903</v>
      </c>
      <c r="P834" s="8">
        <v>467068</v>
      </c>
      <c r="Q834" s="8">
        <v>3395085</v>
      </c>
      <c r="R834" s="8">
        <v>61731</v>
      </c>
      <c r="S834" s="8">
        <v>91784</v>
      </c>
      <c r="T834" s="8">
        <v>8883</v>
      </c>
    </row>
    <row r="835" spans="1:20">
      <c r="A835" s="1">
        <v>44524</v>
      </c>
      <c r="B835" s="8">
        <v>47508942</v>
      </c>
      <c r="C835" s="8">
        <v>22768931</v>
      </c>
      <c r="D835" s="8">
        <v>24740011</v>
      </c>
      <c r="E835" s="9">
        <f>nasdaq_aapl_short_volume[[#This Row],[total_short]]/nasdaq_aapl_short_volume[[#This Row],[total_reported]]</f>
        <v>0.47925569464375778</v>
      </c>
      <c r="F835" s="9">
        <f>nasdaq_aapl_short_volume[[#This Row],[total_long]]/nasdaq_aapl_short_volume[[#This Row],[total_reported]]</f>
        <v>0.52074430535624217</v>
      </c>
      <c r="G835" s="8">
        <v>14315180</v>
      </c>
      <c r="H835" s="9">
        <f>nasdaq_aapl_short_volume[[#This Row],[Off-Exchange]]/nasdaq_aapl_short_volume[[#This Row],[total_reported]]</f>
        <v>0.30131548709293504</v>
      </c>
      <c r="I835" s="8">
        <v>177063</v>
      </c>
      <c r="J835" t="s">
        <v>5120</v>
      </c>
      <c r="K835" t="s">
        <v>5121</v>
      </c>
      <c r="L835" t="s">
        <v>5122</v>
      </c>
      <c r="M835" t="s">
        <v>5123</v>
      </c>
      <c r="N835" s="8">
        <v>146502</v>
      </c>
      <c r="O835" s="8">
        <v>35934</v>
      </c>
      <c r="P835" s="8">
        <v>324847</v>
      </c>
      <c r="Q835" s="8">
        <v>2336417</v>
      </c>
      <c r="R835" s="8">
        <v>88854</v>
      </c>
      <c r="S835" s="8">
        <v>21744</v>
      </c>
      <c r="T835" s="8">
        <v>1770</v>
      </c>
    </row>
    <row r="836" spans="1:20">
      <c r="A836" s="1">
        <v>44523</v>
      </c>
      <c r="B836" s="8">
        <v>64876988</v>
      </c>
      <c r="C836" s="8">
        <v>25282020</v>
      </c>
      <c r="D836" s="8">
        <v>39594968</v>
      </c>
      <c r="E836" s="9">
        <f>nasdaq_aapl_short_volume[[#This Row],[total_short]]/nasdaq_aapl_short_volume[[#This Row],[total_reported]]</f>
        <v>0.38969164228154363</v>
      </c>
      <c r="F836" s="9">
        <f>nasdaq_aapl_short_volume[[#This Row],[total_long]]/nasdaq_aapl_short_volume[[#This Row],[total_reported]]</f>
        <v>0.61030835771845637</v>
      </c>
      <c r="G836" s="8">
        <v>14455728</v>
      </c>
      <c r="H836" s="9">
        <f>nasdaq_aapl_short_volume[[#This Row],[Off-Exchange]]/nasdaq_aapl_short_volume[[#This Row],[total_reported]]</f>
        <v>0.22281749578140095</v>
      </c>
      <c r="I836" s="8">
        <v>95209</v>
      </c>
      <c r="J836" t="s">
        <v>5124</v>
      </c>
      <c r="K836" t="s">
        <v>5125</v>
      </c>
      <c r="L836" t="s">
        <v>5126</v>
      </c>
      <c r="M836" t="s">
        <v>5127</v>
      </c>
      <c r="N836" s="8">
        <v>90608</v>
      </c>
      <c r="O836" s="8">
        <v>72381</v>
      </c>
      <c r="P836" s="8">
        <v>325810</v>
      </c>
      <c r="Q836" s="8">
        <v>3140508</v>
      </c>
      <c r="R836" s="8">
        <v>59027</v>
      </c>
      <c r="S836" s="8">
        <v>66529</v>
      </c>
      <c r="T836" s="8">
        <v>8117</v>
      </c>
    </row>
    <row r="837" spans="1:20">
      <c r="A837" s="1">
        <v>44522</v>
      </c>
      <c r="B837" s="8">
        <v>79623374</v>
      </c>
      <c r="C837" s="8">
        <v>36242310</v>
      </c>
      <c r="D837" s="8">
        <v>43381064</v>
      </c>
      <c r="E837" s="9">
        <f>nasdaq_aapl_short_volume[[#This Row],[total_short]]/nasdaq_aapl_short_volume[[#This Row],[total_reported]]</f>
        <v>0.45517174391529802</v>
      </c>
      <c r="F837" s="9">
        <f>nasdaq_aapl_short_volume[[#This Row],[total_long]]/nasdaq_aapl_short_volume[[#This Row],[total_reported]]</f>
        <v>0.54482825608470198</v>
      </c>
      <c r="G837" s="8">
        <v>21986102</v>
      </c>
      <c r="H837" s="9">
        <f>nasdaq_aapl_short_volume[[#This Row],[Off-Exchange]]/nasdaq_aapl_short_volume[[#This Row],[total_reported]]</f>
        <v>0.27612622896387184</v>
      </c>
      <c r="I837" s="8">
        <v>190744</v>
      </c>
      <c r="J837" t="s">
        <v>5128</v>
      </c>
      <c r="K837" t="s">
        <v>5129</v>
      </c>
      <c r="L837" t="s">
        <v>5130</v>
      </c>
      <c r="M837" t="s">
        <v>5131</v>
      </c>
      <c r="N837" s="8">
        <v>156911</v>
      </c>
      <c r="O837" s="8">
        <v>106098</v>
      </c>
      <c r="P837" s="8">
        <v>572579</v>
      </c>
      <c r="Q837" s="8">
        <v>3684447</v>
      </c>
      <c r="R837" s="8">
        <v>49154</v>
      </c>
      <c r="S837" s="8">
        <v>69292</v>
      </c>
      <c r="T837" s="8">
        <v>965</v>
      </c>
    </row>
    <row r="838" spans="1:20">
      <c r="A838" s="1">
        <v>44519</v>
      </c>
      <c r="B838" s="8">
        <v>77549754</v>
      </c>
      <c r="C838" s="8">
        <v>33835686</v>
      </c>
      <c r="D838" s="8">
        <v>43714068</v>
      </c>
      <c r="E838" s="9">
        <f>nasdaq_aapl_short_volume[[#This Row],[total_short]]/nasdaq_aapl_short_volume[[#This Row],[total_reported]]</f>
        <v>0.43630939177447292</v>
      </c>
      <c r="F838" s="9">
        <f>nasdaq_aapl_short_volume[[#This Row],[total_long]]/nasdaq_aapl_short_volume[[#This Row],[total_reported]]</f>
        <v>0.56369060822552708</v>
      </c>
      <c r="G838" s="8">
        <v>20833625</v>
      </c>
      <c r="H838" s="9">
        <f>nasdaq_aapl_short_volume[[#This Row],[Off-Exchange]]/nasdaq_aapl_short_volume[[#This Row],[total_reported]]</f>
        <v>0.26864849887209186</v>
      </c>
      <c r="I838" s="8">
        <v>265274</v>
      </c>
      <c r="J838" t="s">
        <v>5132</v>
      </c>
      <c r="K838" t="s">
        <v>5133</v>
      </c>
      <c r="L838" t="s">
        <v>5134</v>
      </c>
      <c r="M838" t="s">
        <v>5135</v>
      </c>
      <c r="N838" s="8">
        <v>168426</v>
      </c>
      <c r="O838" s="8">
        <v>711555</v>
      </c>
      <c r="P838" s="8">
        <v>449453</v>
      </c>
      <c r="Q838" s="8">
        <v>3867730</v>
      </c>
      <c r="R838" s="8">
        <v>66482</v>
      </c>
      <c r="S838" s="8">
        <v>130364</v>
      </c>
      <c r="T838" s="8">
        <v>221</v>
      </c>
    </row>
    <row r="839" spans="1:20">
      <c r="A839" s="1">
        <v>44518</v>
      </c>
      <c r="B839" s="8">
        <v>86089690</v>
      </c>
      <c r="C839" s="8">
        <v>32384484</v>
      </c>
      <c r="D839" s="8">
        <v>53705206</v>
      </c>
      <c r="E839" s="9">
        <f>nasdaq_aapl_short_volume[[#This Row],[total_short]]/nasdaq_aapl_short_volume[[#This Row],[total_reported]]</f>
        <v>0.37617145560635656</v>
      </c>
      <c r="F839" s="9">
        <f>nasdaq_aapl_short_volume[[#This Row],[total_long]]/nasdaq_aapl_short_volume[[#This Row],[total_reported]]</f>
        <v>0.62382854439364344</v>
      </c>
      <c r="G839" s="8">
        <v>17364068</v>
      </c>
      <c r="H839" s="9">
        <f>nasdaq_aapl_short_volume[[#This Row],[Off-Exchange]]/nasdaq_aapl_short_volume[[#This Row],[total_reported]]</f>
        <v>0.20169741579973166</v>
      </c>
      <c r="I839" s="8">
        <v>231982</v>
      </c>
      <c r="J839" t="s">
        <v>5136</v>
      </c>
      <c r="K839" t="s">
        <v>5137</v>
      </c>
      <c r="L839" t="s">
        <v>5138</v>
      </c>
      <c r="M839" t="s">
        <v>5139</v>
      </c>
      <c r="N839" s="8">
        <v>153225</v>
      </c>
      <c r="O839" s="8">
        <v>356204</v>
      </c>
      <c r="P839" s="8">
        <v>524943</v>
      </c>
      <c r="Q839" s="8">
        <v>3984542</v>
      </c>
      <c r="R839" s="8">
        <v>71774</v>
      </c>
      <c r="S839" s="8">
        <v>199880</v>
      </c>
      <c r="T839" s="8">
        <v>2442</v>
      </c>
    </row>
    <row r="840" spans="1:20">
      <c r="A840" s="1">
        <v>44517</v>
      </c>
      <c r="B840" s="8">
        <v>59523502</v>
      </c>
      <c r="C840" s="8">
        <v>23291999</v>
      </c>
      <c r="D840" s="8">
        <v>36231503</v>
      </c>
      <c r="E840" s="9">
        <f>nasdaq_aapl_short_volume[[#This Row],[total_short]]/nasdaq_aapl_short_volume[[#This Row],[total_reported]]</f>
        <v>0.3913076048516097</v>
      </c>
      <c r="F840" s="9">
        <f>nasdaq_aapl_short_volume[[#This Row],[total_long]]/nasdaq_aapl_short_volume[[#This Row],[total_reported]]</f>
        <v>0.60869239514839024</v>
      </c>
      <c r="G840" s="8">
        <v>11608514</v>
      </c>
      <c r="H840" s="9">
        <f>nasdaq_aapl_short_volume[[#This Row],[Off-Exchange]]/nasdaq_aapl_short_volume[[#This Row],[total_reported]]</f>
        <v>0.19502404277221458</v>
      </c>
      <c r="I840" s="8">
        <v>196156</v>
      </c>
      <c r="J840" t="s">
        <v>5140</v>
      </c>
      <c r="K840" t="s">
        <v>5141</v>
      </c>
      <c r="L840" t="s">
        <v>5142</v>
      </c>
      <c r="M840" t="s">
        <v>5143</v>
      </c>
      <c r="N840" s="8">
        <v>78497</v>
      </c>
      <c r="O840" s="8">
        <v>525101</v>
      </c>
      <c r="P840" s="8">
        <v>523212</v>
      </c>
      <c r="Q840" s="8">
        <v>3396893</v>
      </c>
      <c r="R840" s="8">
        <v>81511</v>
      </c>
      <c r="S840" s="8">
        <v>75403</v>
      </c>
      <c r="T840" s="8">
        <v>683</v>
      </c>
    </row>
    <row r="841" spans="1:20">
      <c r="A841" s="1">
        <v>44516</v>
      </c>
      <c r="B841" s="8">
        <v>36097621</v>
      </c>
      <c r="C841" s="8">
        <v>13192533</v>
      </c>
      <c r="D841" s="8">
        <v>22905088</v>
      </c>
      <c r="E841" s="9">
        <f>nasdaq_aapl_short_volume[[#This Row],[total_short]]/nasdaq_aapl_short_volume[[#This Row],[total_reported]]</f>
        <v>0.36546821188022333</v>
      </c>
      <c r="F841" s="9">
        <f>nasdaq_aapl_short_volume[[#This Row],[total_long]]/nasdaq_aapl_short_volume[[#This Row],[total_reported]]</f>
        <v>0.63453178811977662</v>
      </c>
      <c r="G841" s="8">
        <v>6856218</v>
      </c>
      <c r="H841" s="9">
        <f>nasdaq_aapl_short_volume[[#This Row],[Off-Exchange]]/nasdaq_aapl_short_volume[[#This Row],[total_reported]]</f>
        <v>0.18993545308706078</v>
      </c>
      <c r="I841" s="8">
        <v>61023</v>
      </c>
      <c r="J841" t="s">
        <v>5144</v>
      </c>
      <c r="K841" t="s">
        <v>5145</v>
      </c>
      <c r="L841" t="s">
        <v>5146</v>
      </c>
      <c r="M841" t="s">
        <v>5147</v>
      </c>
      <c r="N841" s="8">
        <v>53236</v>
      </c>
      <c r="O841" s="8">
        <v>333259</v>
      </c>
      <c r="P841" s="8">
        <v>240751</v>
      </c>
      <c r="Q841" s="8">
        <v>1819005</v>
      </c>
      <c r="R841" s="8">
        <v>57912</v>
      </c>
      <c r="S841" s="8">
        <v>21721</v>
      </c>
      <c r="T841" s="8">
        <v>5015</v>
      </c>
    </row>
    <row r="842" spans="1:20">
      <c r="A842" s="1">
        <v>44515</v>
      </c>
      <c r="B842" s="8">
        <v>34159878</v>
      </c>
      <c r="C842" s="8">
        <v>14082520</v>
      </c>
      <c r="D842" s="8">
        <v>20077358</v>
      </c>
      <c r="E842" s="9">
        <f>nasdaq_aapl_short_volume[[#This Row],[total_short]]/nasdaq_aapl_short_volume[[#This Row],[total_reported]]</f>
        <v>0.41225322877324094</v>
      </c>
      <c r="F842" s="9">
        <f>nasdaq_aapl_short_volume[[#This Row],[total_long]]/nasdaq_aapl_short_volume[[#This Row],[total_reported]]</f>
        <v>0.58774677122675911</v>
      </c>
      <c r="G842" s="8">
        <v>7407714</v>
      </c>
      <c r="H842" s="9">
        <f>nasdaq_aapl_short_volume[[#This Row],[Off-Exchange]]/nasdaq_aapl_short_volume[[#This Row],[total_reported]]</f>
        <v>0.2168542288119413</v>
      </c>
      <c r="I842" s="8">
        <v>92450</v>
      </c>
      <c r="J842" t="s">
        <v>5148</v>
      </c>
      <c r="K842" t="s">
        <v>5149</v>
      </c>
      <c r="L842" t="s">
        <v>5150</v>
      </c>
      <c r="M842" t="s">
        <v>5151</v>
      </c>
      <c r="N842" s="8">
        <v>26904</v>
      </c>
      <c r="O842" s="8">
        <v>93257</v>
      </c>
      <c r="P842" s="8">
        <v>166592</v>
      </c>
      <c r="Q842" s="8">
        <v>1798145</v>
      </c>
      <c r="R842" s="8">
        <v>69118</v>
      </c>
      <c r="S842" s="8">
        <v>27141</v>
      </c>
      <c r="T842" s="8">
        <v>316</v>
      </c>
    </row>
    <row r="843" spans="1:20">
      <c r="A843" s="1">
        <v>44512</v>
      </c>
      <c r="B843" s="8">
        <v>43454056</v>
      </c>
      <c r="C843" s="8">
        <v>16364107</v>
      </c>
      <c r="D843" s="8">
        <v>27089949</v>
      </c>
      <c r="E843" s="9">
        <f>nasdaq_aapl_short_volume[[#This Row],[total_short]]/nasdaq_aapl_short_volume[[#This Row],[total_reported]]</f>
        <v>0.37658410989298674</v>
      </c>
      <c r="F843" s="9">
        <f>nasdaq_aapl_short_volume[[#This Row],[total_long]]/nasdaq_aapl_short_volume[[#This Row],[total_reported]]</f>
        <v>0.62341589010701326</v>
      </c>
      <c r="G843" s="8">
        <v>8656280</v>
      </c>
      <c r="H843" s="9">
        <f>nasdaq_aapl_short_volume[[#This Row],[Off-Exchange]]/nasdaq_aapl_short_volume[[#This Row],[total_reported]]</f>
        <v>0.19920534000324389</v>
      </c>
      <c r="I843" s="8">
        <v>53076</v>
      </c>
      <c r="J843" t="s">
        <v>5152</v>
      </c>
      <c r="K843" t="s">
        <v>5153</v>
      </c>
      <c r="L843" t="s">
        <v>5154</v>
      </c>
      <c r="M843" t="s">
        <v>5155</v>
      </c>
      <c r="N843" s="8">
        <v>86446</v>
      </c>
      <c r="O843" s="8">
        <v>298370</v>
      </c>
      <c r="P843" s="8">
        <v>240915</v>
      </c>
      <c r="Q843" s="8">
        <v>2275342</v>
      </c>
      <c r="R843" s="8">
        <v>37754</v>
      </c>
      <c r="S843" s="8">
        <v>44730</v>
      </c>
      <c r="T843" s="8">
        <v>8125</v>
      </c>
    </row>
    <row r="844" spans="1:20">
      <c r="A844" s="1">
        <v>44511</v>
      </c>
      <c r="B844" s="8">
        <v>27249280</v>
      </c>
      <c r="C844" s="8">
        <v>11450959</v>
      </c>
      <c r="D844" s="8">
        <v>15798321</v>
      </c>
      <c r="E844" s="9">
        <f>nasdaq_aapl_short_volume[[#This Row],[total_short]]/nasdaq_aapl_short_volume[[#This Row],[total_reported]]</f>
        <v>0.42022978221809898</v>
      </c>
      <c r="F844" s="9">
        <f>nasdaq_aapl_short_volume[[#This Row],[total_long]]/nasdaq_aapl_short_volume[[#This Row],[total_reported]]</f>
        <v>0.57977021778190108</v>
      </c>
      <c r="G844" s="8">
        <v>5928486</v>
      </c>
      <c r="H844" s="9">
        <f>nasdaq_aapl_short_volume[[#This Row],[Off-Exchange]]/nasdaq_aapl_short_volume[[#This Row],[total_reported]]</f>
        <v>0.21756486776898326</v>
      </c>
      <c r="I844" s="8">
        <v>53745</v>
      </c>
      <c r="J844" t="s">
        <v>5156</v>
      </c>
      <c r="K844" t="s">
        <v>5157</v>
      </c>
      <c r="L844" t="s">
        <v>5158</v>
      </c>
      <c r="M844" t="s">
        <v>5159</v>
      </c>
      <c r="N844" s="8">
        <v>51450</v>
      </c>
      <c r="O844" s="8">
        <v>244144</v>
      </c>
      <c r="P844" s="8">
        <v>218555</v>
      </c>
      <c r="Q844" s="8">
        <v>1711518</v>
      </c>
      <c r="R844" s="8">
        <v>14068</v>
      </c>
      <c r="S844" s="8">
        <v>26331</v>
      </c>
      <c r="T844" s="8">
        <v>513</v>
      </c>
    </row>
    <row r="845" spans="1:20">
      <c r="A845" s="1">
        <v>44510</v>
      </c>
      <c r="B845" s="8">
        <v>41323215</v>
      </c>
      <c r="C845" s="8">
        <v>17032647</v>
      </c>
      <c r="D845" s="8">
        <v>24290568</v>
      </c>
      <c r="E845" s="9">
        <f>nasdaq_aapl_short_volume[[#This Row],[total_short]]/nasdaq_aapl_short_volume[[#This Row],[total_reported]]</f>
        <v>0.41218107061611736</v>
      </c>
      <c r="F845" s="9">
        <f>nasdaq_aapl_short_volume[[#This Row],[total_long]]/nasdaq_aapl_short_volume[[#This Row],[total_reported]]</f>
        <v>0.58781892938388269</v>
      </c>
      <c r="G845" s="8">
        <v>7942724</v>
      </c>
      <c r="H845" s="9">
        <f>nasdaq_aapl_short_volume[[#This Row],[Off-Exchange]]/nasdaq_aapl_short_volume[[#This Row],[total_reported]]</f>
        <v>0.19220973005125569</v>
      </c>
      <c r="I845" s="8">
        <v>93850</v>
      </c>
      <c r="J845" t="s">
        <v>5160</v>
      </c>
      <c r="K845" t="s">
        <v>5161</v>
      </c>
      <c r="L845" t="s">
        <v>5162</v>
      </c>
      <c r="M845" t="s">
        <v>5163</v>
      </c>
      <c r="N845" s="8">
        <v>179147</v>
      </c>
      <c r="O845" s="8">
        <v>73936</v>
      </c>
      <c r="P845" s="8">
        <v>360633</v>
      </c>
      <c r="Q845" s="8">
        <v>2699082</v>
      </c>
      <c r="R845" s="8">
        <v>31636</v>
      </c>
      <c r="S845" s="8">
        <v>87160</v>
      </c>
      <c r="T845" s="8">
        <v>480</v>
      </c>
    </row>
    <row r="846" spans="1:20">
      <c r="A846" s="1">
        <v>44509</v>
      </c>
      <c r="B846" s="8">
        <v>33670543</v>
      </c>
      <c r="C846" s="8">
        <v>14111184</v>
      </c>
      <c r="D846" s="8">
        <v>19559359</v>
      </c>
      <c r="E846" s="9">
        <f>nasdaq_aapl_short_volume[[#This Row],[total_short]]/nasdaq_aapl_short_volume[[#This Row],[total_reported]]</f>
        <v>0.41909582509554422</v>
      </c>
      <c r="F846" s="9">
        <f>nasdaq_aapl_short_volume[[#This Row],[total_long]]/nasdaq_aapl_short_volume[[#This Row],[total_reported]]</f>
        <v>0.58090417490445578</v>
      </c>
      <c r="G846" s="8">
        <v>6740729</v>
      </c>
      <c r="H846" s="9">
        <f>nasdaq_aapl_short_volume[[#This Row],[Off-Exchange]]/nasdaq_aapl_short_volume[[#This Row],[total_reported]]</f>
        <v>0.20019662290566564</v>
      </c>
      <c r="I846" s="8">
        <v>70113</v>
      </c>
      <c r="J846" t="s">
        <v>5164</v>
      </c>
      <c r="K846" t="s">
        <v>5165</v>
      </c>
      <c r="L846" t="s">
        <v>5166</v>
      </c>
      <c r="M846" t="s">
        <v>5167</v>
      </c>
      <c r="N846" s="8">
        <v>37352</v>
      </c>
      <c r="O846" s="8">
        <v>25523</v>
      </c>
      <c r="P846" s="8">
        <v>212577</v>
      </c>
      <c r="Q846" s="8">
        <v>2350453</v>
      </c>
      <c r="R846" s="8">
        <v>7443</v>
      </c>
      <c r="S846" s="8">
        <v>38735</v>
      </c>
      <c r="T846" s="8">
        <v>1293</v>
      </c>
    </row>
    <row r="847" spans="1:20">
      <c r="A847" s="1">
        <v>44508</v>
      </c>
      <c r="B847" s="8">
        <v>36511856</v>
      </c>
      <c r="C847" s="8">
        <v>11666701</v>
      </c>
      <c r="D847" s="8">
        <v>24845155</v>
      </c>
      <c r="E847" s="9">
        <f>nasdaq_aapl_short_volume[[#This Row],[total_short]]/nasdaq_aapl_short_volume[[#This Row],[total_reported]]</f>
        <v>0.3195318528863611</v>
      </c>
      <c r="F847" s="9">
        <f>nasdaq_aapl_short_volume[[#This Row],[total_long]]/nasdaq_aapl_short_volume[[#This Row],[total_reported]]</f>
        <v>0.6804681471136389</v>
      </c>
      <c r="G847" s="8">
        <v>6152363</v>
      </c>
      <c r="H847" s="9">
        <f>nasdaq_aapl_short_volume[[#This Row],[Off-Exchange]]/nasdaq_aapl_short_volume[[#This Row],[total_reported]]</f>
        <v>0.16850315689238038</v>
      </c>
      <c r="I847" s="8">
        <v>117816</v>
      </c>
      <c r="J847" t="s">
        <v>5168</v>
      </c>
      <c r="K847" t="s">
        <v>5169</v>
      </c>
      <c r="L847" t="s">
        <v>5170</v>
      </c>
      <c r="M847" t="s">
        <v>5171</v>
      </c>
      <c r="N847" s="8">
        <v>56766</v>
      </c>
      <c r="O847" s="8">
        <v>36619</v>
      </c>
      <c r="P847" s="8">
        <v>96413</v>
      </c>
      <c r="Q847" s="8">
        <v>1673406</v>
      </c>
      <c r="R847" s="8">
        <v>29598</v>
      </c>
      <c r="S847" s="8">
        <v>40386</v>
      </c>
      <c r="T847" s="8">
        <v>7545</v>
      </c>
    </row>
    <row r="848" spans="1:20">
      <c r="A848" s="1">
        <v>44505</v>
      </c>
      <c r="B848" s="8">
        <v>42509406</v>
      </c>
      <c r="C848" s="8">
        <v>16391774</v>
      </c>
      <c r="D848" s="8">
        <v>26117632</v>
      </c>
      <c r="E848" s="9">
        <f>nasdaq_aapl_short_volume[[#This Row],[total_short]]/nasdaq_aapl_short_volume[[#This Row],[total_reported]]</f>
        <v>0.38560345914972322</v>
      </c>
      <c r="F848" s="9">
        <f>nasdaq_aapl_short_volume[[#This Row],[total_long]]/nasdaq_aapl_short_volume[[#This Row],[total_reported]]</f>
        <v>0.61439654085027673</v>
      </c>
      <c r="G848" s="8">
        <v>9865849</v>
      </c>
      <c r="H848" s="9">
        <f>nasdaq_aapl_short_volume[[#This Row],[Off-Exchange]]/nasdaq_aapl_short_volume[[#This Row],[total_reported]]</f>
        <v>0.2320862587447117</v>
      </c>
      <c r="I848" s="8">
        <v>63253</v>
      </c>
      <c r="J848" t="s">
        <v>5172</v>
      </c>
      <c r="K848" t="s">
        <v>5173</v>
      </c>
      <c r="L848" t="s">
        <v>5174</v>
      </c>
      <c r="M848" t="s">
        <v>5175</v>
      </c>
      <c r="N848" s="8">
        <v>50737</v>
      </c>
      <c r="O848" s="8">
        <v>32722</v>
      </c>
      <c r="P848" s="8">
        <v>100947</v>
      </c>
      <c r="Q848" s="8">
        <v>1904867</v>
      </c>
      <c r="R848" s="8">
        <v>17387</v>
      </c>
      <c r="S848" s="8">
        <v>43554</v>
      </c>
      <c r="T848" s="8">
        <v>509</v>
      </c>
    </row>
    <row r="849" spans="1:20">
      <c r="A849" s="1">
        <v>44504</v>
      </c>
      <c r="B849" s="8">
        <v>37940570</v>
      </c>
      <c r="C849" s="8">
        <v>14493122</v>
      </c>
      <c r="D849" s="8">
        <v>23447448</v>
      </c>
      <c r="E849" s="9">
        <f>nasdaq_aapl_short_volume[[#This Row],[total_short]]/nasdaq_aapl_short_volume[[#This Row],[total_reported]]</f>
        <v>0.38199536801898337</v>
      </c>
      <c r="F849" s="9">
        <f>nasdaq_aapl_short_volume[[#This Row],[total_long]]/nasdaq_aapl_short_volume[[#This Row],[total_reported]]</f>
        <v>0.61800463198101663</v>
      </c>
      <c r="G849" s="8">
        <v>7503081</v>
      </c>
      <c r="H849" s="9">
        <f>nasdaq_aapl_short_volume[[#This Row],[Off-Exchange]]/nasdaq_aapl_short_volume[[#This Row],[total_reported]]</f>
        <v>0.19775878433033559</v>
      </c>
      <c r="I849" s="8">
        <v>61230</v>
      </c>
      <c r="J849" t="s">
        <v>5176</v>
      </c>
      <c r="K849" t="s">
        <v>5177</v>
      </c>
      <c r="L849" t="s">
        <v>5178</v>
      </c>
      <c r="M849" t="s">
        <v>5179</v>
      </c>
      <c r="N849" s="8">
        <v>33916</v>
      </c>
      <c r="O849" s="8">
        <v>373683</v>
      </c>
      <c r="P849" s="8">
        <v>82656</v>
      </c>
      <c r="Q849" s="8">
        <v>2202293</v>
      </c>
      <c r="R849" s="8">
        <v>24867</v>
      </c>
      <c r="S849" s="8">
        <v>40117</v>
      </c>
      <c r="T849" s="8">
        <v>1625</v>
      </c>
    </row>
    <row r="850" spans="1:20">
      <c r="A850" s="1">
        <v>44503</v>
      </c>
      <c r="B850" s="8">
        <v>34304797</v>
      </c>
      <c r="C850" s="8">
        <v>13813446</v>
      </c>
      <c r="D850" s="8">
        <v>20491351</v>
      </c>
      <c r="E850" s="9">
        <f>nasdaq_aapl_short_volume[[#This Row],[total_short]]/nasdaq_aapl_short_volume[[#This Row],[total_reported]]</f>
        <v>0.40266805834764158</v>
      </c>
      <c r="F850" s="9">
        <f>nasdaq_aapl_short_volume[[#This Row],[total_long]]/nasdaq_aapl_short_volume[[#This Row],[total_reported]]</f>
        <v>0.59733194165235837</v>
      </c>
      <c r="G850" s="8">
        <v>7963398</v>
      </c>
      <c r="H850" s="9">
        <f>nasdaq_aapl_short_volume[[#This Row],[Off-Exchange]]/nasdaq_aapl_short_volume[[#This Row],[total_reported]]</f>
        <v>0.23213657261985837</v>
      </c>
      <c r="I850" s="8">
        <v>92167</v>
      </c>
      <c r="J850" t="s">
        <v>5180</v>
      </c>
      <c r="K850" t="s">
        <v>5181</v>
      </c>
      <c r="L850" t="s">
        <v>5182</v>
      </c>
      <c r="M850" t="s">
        <v>5183</v>
      </c>
      <c r="N850" s="8">
        <v>35840</v>
      </c>
      <c r="O850" s="8">
        <v>27791</v>
      </c>
      <c r="P850" s="8">
        <v>85953</v>
      </c>
      <c r="Q850" s="8">
        <v>1663051</v>
      </c>
      <c r="R850" s="8">
        <v>19602</v>
      </c>
      <c r="S850" s="8">
        <v>123417</v>
      </c>
      <c r="T850" s="8">
        <v>3</v>
      </c>
    </row>
    <row r="851" spans="1:20">
      <c r="A851" s="1">
        <v>44502</v>
      </c>
      <c r="B851" s="8">
        <v>47176558</v>
      </c>
      <c r="C851" s="8">
        <v>18428409</v>
      </c>
      <c r="D851" s="8">
        <v>28748149</v>
      </c>
      <c r="E851" s="9">
        <f>nasdaq_aapl_short_volume[[#This Row],[total_short]]/nasdaq_aapl_short_volume[[#This Row],[total_reported]]</f>
        <v>0.39062639966230683</v>
      </c>
      <c r="F851" s="9">
        <f>nasdaq_aapl_short_volume[[#This Row],[total_long]]/nasdaq_aapl_short_volume[[#This Row],[total_reported]]</f>
        <v>0.60937360033769317</v>
      </c>
      <c r="G851" s="8">
        <v>9898651</v>
      </c>
      <c r="H851" s="9">
        <f>nasdaq_aapl_short_volume[[#This Row],[Off-Exchange]]/nasdaq_aapl_short_volume[[#This Row],[total_reported]]</f>
        <v>0.20982139053044099</v>
      </c>
      <c r="I851" s="8">
        <v>69964</v>
      </c>
      <c r="J851" t="s">
        <v>5184</v>
      </c>
      <c r="K851" t="s">
        <v>5185</v>
      </c>
      <c r="L851" t="s">
        <v>5186</v>
      </c>
      <c r="M851" t="s">
        <v>5187</v>
      </c>
      <c r="N851" s="8">
        <v>41170</v>
      </c>
      <c r="O851" s="8">
        <v>296057</v>
      </c>
      <c r="P851" s="8">
        <v>163401</v>
      </c>
      <c r="Q851" s="8">
        <v>2555644</v>
      </c>
      <c r="R851" s="8">
        <v>67264</v>
      </c>
      <c r="S851" s="8">
        <v>34780</v>
      </c>
      <c r="T851" s="8">
        <v>2</v>
      </c>
    </row>
    <row r="852" spans="1:20">
      <c r="A852" s="1">
        <v>44501</v>
      </c>
      <c r="B852" s="8">
        <v>44985458</v>
      </c>
      <c r="C852" s="8">
        <v>19850256</v>
      </c>
      <c r="D852" s="8">
        <v>25135202</v>
      </c>
      <c r="E852" s="9">
        <f>nasdaq_aapl_short_volume[[#This Row],[total_short]]/nasdaq_aapl_short_volume[[#This Row],[total_reported]]</f>
        <v>0.4412593954250727</v>
      </c>
      <c r="F852" s="9">
        <f>nasdaq_aapl_short_volume[[#This Row],[total_long]]/nasdaq_aapl_short_volume[[#This Row],[total_reported]]</f>
        <v>0.55874060457492736</v>
      </c>
      <c r="G852" s="8">
        <v>10975091</v>
      </c>
      <c r="H852" s="9">
        <f>nasdaq_aapl_short_volume[[#This Row],[Off-Exchange]]/nasdaq_aapl_short_volume[[#This Row],[total_reported]]</f>
        <v>0.24396975129162851</v>
      </c>
      <c r="I852" s="8">
        <v>111396</v>
      </c>
      <c r="J852" t="s">
        <v>5188</v>
      </c>
      <c r="K852" t="s">
        <v>5189</v>
      </c>
      <c r="L852" t="s">
        <v>5190</v>
      </c>
      <c r="M852" t="s">
        <v>5191</v>
      </c>
      <c r="N852" s="8">
        <v>106223</v>
      </c>
      <c r="O852" s="8">
        <v>242133</v>
      </c>
      <c r="P852" s="8">
        <v>246189</v>
      </c>
      <c r="Q852" s="8">
        <v>2755601</v>
      </c>
      <c r="R852" s="8">
        <v>79510</v>
      </c>
      <c r="S852" s="8">
        <v>44997</v>
      </c>
      <c r="T852" s="8">
        <v>564</v>
      </c>
    </row>
    <row r="853" spans="1:20">
      <c r="A853" s="1">
        <v>44498</v>
      </c>
      <c r="B853" s="8">
        <v>83707077</v>
      </c>
      <c r="C853" s="8">
        <v>37295352</v>
      </c>
      <c r="D853" s="8">
        <v>46411725</v>
      </c>
      <c r="E853" s="9">
        <f>nasdaq_aapl_short_volume[[#This Row],[total_short]]/nasdaq_aapl_short_volume[[#This Row],[total_reported]]</f>
        <v>0.44554598412270446</v>
      </c>
      <c r="F853" s="9">
        <f>nasdaq_aapl_short_volume[[#This Row],[total_long]]/nasdaq_aapl_short_volume[[#This Row],[total_reported]]</f>
        <v>0.55445401587729548</v>
      </c>
      <c r="G853" s="8">
        <v>21850143</v>
      </c>
      <c r="H853" s="9">
        <f>nasdaq_aapl_short_volume[[#This Row],[Off-Exchange]]/nasdaq_aapl_short_volume[[#This Row],[total_reported]]</f>
        <v>0.26103101175065518</v>
      </c>
      <c r="I853" s="8">
        <v>149134</v>
      </c>
      <c r="J853" t="s">
        <v>5192</v>
      </c>
      <c r="K853" t="s">
        <v>5193</v>
      </c>
      <c r="L853" t="s">
        <v>5194</v>
      </c>
      <c r="M853" t="s">
        <v>5195</v>
      </c>
      <c r="N853" s="8">
        <v>179709</v>
      </c>
      <c r="O853" s="8">
        <v>555722</v>
      </c>
      <c r="P853" s="8">
        <v>545974</v>
      </c>
      <c r="Q853" s="8">
        <v>4100039</v>
      </c>
      <c r="R853" s="8">
        <v>132531</v>
      </c>
      <c r="S853" s="8">
        <v>65794</v>
      </c>
      <c r="T853" s="8">
        <v>428</v>
      </c>
    </row>
    <row r="854" spans="1:20">
      <c r="A854" s="1">
        <v>44497</v>
      </c>
      <c r="B854" s="8">
        <v>62335672</v>
      </c>
      <c r="C854" s="8">
        <v>27993417</v>
      </c>
      <c r="D854" s="8">
        <v>34342255</v>
      </c>
      <c r="E854" s="9">
        <f>nasdaq_aapl_short_volume[[#This Row],[total_short]]/nasdaq_aapl_short_volume[[#This Row],[total_reported]]</f>
        <v>0.44907540260414613</v>
      </c>
      <c r="F854" s="9">
        <f>nasdaq_aapl_short_volume[[#This Row],[total_long]]/nasdaq_aapl_short_volume[[#This Row],[total_reported]]</f>
        <v>0.55092459739585387</v>
      </c>
      <c r="G854" s="8">
        <v>15227682</v>
      </c>
      <c r="H854" s="9">
        <f>nasdaq_aapl_short_volume[[#This Row],[Off-Exchange]]/nasdaq_aapl_short_volume[[#This Row],[total_reported]]</f>
        <v>0.24428519836924192</v>
      </c>
      <c r="I854" s="8">
        <v>148732</v>
      </c>
      <c r="J854" t="s">
        <v>5196</v>
      </c>
      <c r="K854" t="s">
        <v>5197</v>
      </c>
      <c r="L854" t="s">
        <v>5198</v>
      </c>
      <c r="M854" t="s">
        <v>5199</v>
      </c>
      <c r="N854" s="8">
        <v>65038</v>
      </c>
      <c r="O854" s="8">
        <v>387839</v>
      </c>
      <c r="P854" s="8">
        <v>444183</v>
      </c>
      <c r="Q854" s="8">
        <v>3718066</v>
      </c>
      <c r="R854" s="8">
        <v>100456</v>
      </c>
      <c r="S854" s="8">
        <v>105896</v>
      </c>
      <c r="T854" s="8">
        <v>2114</v>
      </c>
    </row>
    <row r="855" spans="1:20">
      <c r="A855" s="1">
        <v>44496</v>
      </c>
      <c r="B855" s="8">
        <v>33785087</v>
      </c>
      <c r="C855" s="8">
        <v>13573259</v>
      </c>
      <c r="D855" s="8">
        <v>20211828</v>
      </c>
      <c r="E855" s="9">
        <f>nasdaq_aapl_short_volume[[#This Row],[total_short]]/nasdaq_aapl_short_volume[[#This Row],[total_reported]]</f>
        <v>0.40175296869888183</v>
      </c>
      <c r="F855" s="9">
        <f>nasdaq_aapl_short_volume[[#This Row],[total_long]]/nasdaq_aapl_short_volume[[#This Row],[total_reported]]</f>
        <v>0.59824703130111812</v>
      </c>
      <c r="G855" s="8">
        <v>7707063</v>
      </c>
      <c r="H855" s="9">
        <f>nasdaq_aapl_short_volume[[#This Row],[Off-Exchange]]/nasdaq_aapl_short_volume[[#This Row],[total_reported]]</f>
        <v>0.22812026501515298</v>
      </c>
      <c r="I855" s="8">
        <v>67821</v>
      </c>
      <c r="J855" t="s">
        <v>5200</v>
      </c>
      <c r="K855" t="s">
        <v>5201</v>
      </c>
      <c r="L855" t="s">
        <v>5202</v>
      </c>
      <c r="M855" t="s">
        <v>5203</v>
      </c>
      <c r="N855" s="8">
        <v>32372</v>
      </c>
      <c r="O855" s="8">
        <v>265733</v>
      </c>
      <c r="P855" s="8">
        <v>92385</v>
      </c>
      <c r="Q855" s="8">
        <v>1583410</v>
      </c>
      <c r="R855" s="8">
        <v>67721</v>
      </c>
      <c r="S855" s="8">
        <v>31254</v>
      </c>
      <c r="T855" s="8">
        <v>125</v>
      </c>
    </row>
    <row r="856" spans="1:20">
      <c r="A856" s="1">
        <v>44495</v>
      </c>
      <c r="B856" s="8">
        <v>39387036</v>
      </c>
      <c r="C856" s="8">
        <v>14351710</v>
      </c>
      <c r="D856" s="8">
        <v>25035326</v>
      </c>
      <c r="E856" s="9">
        <f>nasdaq_aapl_short_volume[[#This Row],[total_short]]/nasdaq_aapl_short_volume[[#This Row],[total_reported]]</f>
        <v>0.36437649179796111</v>
      </c>
      <c r="F856" s="9">
        <f>nasdaq_aapl_short_volume[[#This Row],[total_long]]/nasdaq_aapl_short_volume[[#This Row],[total_reported]]</f>
        <v>0.63562350820203883</v>
      </c>
      <c r="G856" s="8">
        <v>7941022</v>
      </c>
      <c r="H856" s="9">
        <f>nasdaq_aapl_short_volume[[#This Row],[Off-Exchange]]/nasdaq_aapl_short_volume[[#This Row],[total_reported]]</f>
        <v>0.20161512026444436</v>
      </c>
      <c r="I856" s="8">
        <v>47156</v>
      </c>
      <c r="J856" t="s">
        <v>5204</v>
      </c>
      <c r="K856" t="s">
        <v>5205</v>
      </c>
      <c r="L856" t="s">
        <v>5206</v>
      </c>
      <c r="M856" t="s">
        <v>5207</v>
      </c>
      <c r="N856" s="8">
        <v>37022</v>
      </c>
      <c r="O856" s="8">
        <v>263743</v>
      </c>
      <c r="P856" s="8">
        <v>129829</v>
      </c>
      <c r="Q856" s="8">
        <v>1644925</v>
      </c>
      <c r="R856" s="8">
        <v>62598</v>
      </c>
      <c r="S856" s="8">
        <v>54057</v>
      </c>
      <c r="T856" s="8">
        <v>3</v>
      </c>
    </row>
    <row r="857" spans="1:20">
      <c r="A857" s="1">
        <v>44494</v>
      </c>
      <c r="B857" s="8">
        <v>32284676</v>
      </c>
      <c r="C857" s="8">
        <v>11772314</v>
      </c>
      <c r="D857" s="8">
        <v>20512362</v>
      </c>
      <c r="E857" s="9">
        <f>nasdaq_aapl_short_volume[[#This Row],[total_short]]/nasdaq_aapl_short_volume[[#This Row],[total_reported]]</f>
        <v>0.36464092128414111</v>
      </c>
      <c r="F857" s="9">
        <f>nasdaq_aapl_short_volume[[#This Row],[total_long]]/nasdaq_aapl_short_volume[[#This Row],[total_reported]]</f>
        <v>0.63535907871585884</v>
      </c>
      <c r="G857" s="8">
        <v>6905629</v>
      </c>
      <c r="H857" s="9">
        <f>nasdaq_aapl_short_volume[[#This Row],[Off-Exchange]]/nasdaq_aapl_short_volume[[#This Row],[total_reported]]</f>
        <v>0.21389804252642958</v>
      </c>
      <c r="I857" s="8">
        <v>58882</v>
      </c>
      <c r="J857" t="s">
        <v>5208</v>
      </c>
      <c r="K857" t="s">
        <v>5209</v>
      </c>
      <c r="L857" t="s">
        <v>5210</v>
      </c>
      <c r="M857" t="s">
        <v>5211</v>
      </c>
      <c r="N857" s="8">
        <v>28750</v>
      </c>
      <c r="O857" s="8">
        <v>251783</v>
      </c>
      <c r="P857" s="8">
        <v>95695</v>
      </c>
      <c r="Q857" s="8">
        <v>1343864</v>
      </c>
      <c r="R857" s="8">
        <v>59534</v>
      </c>
      <c r="S857" s="8">
        <v>43112</v>
      </c>
      <c r="T857" s="8">
        <v>2282</v>
      </c>
    </row>
    <row r="858" spans="1:20">
      <c r="A858" s="1">
        <v>44491</v>
      </c>
      <c r="B858" s="8">
        <v>40301568</v>
      </c>
      <c r="C858" s="8">
        <v>16430342</v>
      </c>
      <c r="D858" s="8">
        <v>23871226</v>
      </c>
      <c r="E858" s="9">
        <f>nasdaq_aapl_short_volume[[#This Row],[total_short]]/nasdaq_aapl_short_volume[[#This Row],[total_reported]]</f>
        <v>0.40768493176245651</v>
      </c>
      <c r="F858" s="9">
        <f>nasdaq_aapl_short_volume[[#This Row],[total_long]]/nasdaq_aapl_short_volume[[#This Row],[total_reported]]</f>
        <v>0.59231506823754354</v>
      </c>
      <c r="G858" s="8">
        <v>9588130</v>
      </c>
      <c r="H858" s="9">
        <f>nasdaq_aapl_short_volume[[#This Row],[Off-Exchange]]/nasdaq_aapl_short_volume[[#This Row],[total_reported]]</f>
        <v>0.23790960192913585</v>
      </c>
      <c r="I858" s="8">
        <v>46153</v>
      </c>
      <c r="J858" t="s">
        <v>5212</v>
      </c>
      <c r="K858" t="s">
        <v>5213</v>
      </c>
      <c r="L858" t="s">
        <v>5214</v>
      </c>
      <c r="M858" t="s">
        <v>5215</v>
      </c>
      <c r="N858" s="8">
        <v>37633</v>
      </c>
      <c r="O858" s="8">
        <v>335183</v>
      </c>
      <c r="P858" s="8">
        <v>162574</v>
      </c>
      <c r="Q858" s="8">
        <v>1989549</v>
      </c>
      <c r="R858" s="8">
        <v>73432</v>
      </c>
      <c r="S858" s="8">
        <v>55503</v>
      </c>
      <c r="T858" s="8">
        <v>4453</v>
      </c>
    </row>
    <row r="859" spans="1:20">
      <c r="A859" s="1">
        <v>44490</v>
      </c>
      <c r="B859" s="8">
        <v>43699178</v>
      </c>
      <c r="C859" s="8">
        <v>17437120</v>
      </c>
      <c r="D859" s="8">
        <v>26262058</v>
      </c>
      <c r="E859" s="9">
        <f>nasdaq_aapl_short_volume[[#This Row],[total_short]]/nasdaq_aapl_short_volume[[#This Row],[total_reported]]</f>
        <v>0.39902627001359153</v>
      </c>
      <c r="F859" s="9">
        <f>nasdaq_aapl_short_volume[[#This Row],[total_long]]/nasdaq_aapl_short_volume[[#This Row],[total_reported]]</f>
        <v>0.60097372998640841</v>
      </c>
      <c r="G859" s="8">
        <v>10155506</v>
      </c>
      <c r="H859" s="9">
        <f>nasdaq_aapl_short_volume[[#This Row],[Off-Exchange]]/nasdaq_aapl_short_volume[[#This Row],[total_reported]]</f>
        <v>0.23239581302879428</v>
      </c>
      <c r="I859" s="8">
        <v>69158</v>
      </c>
      <c r="J859" t="s">
        <v>5216</v>
      </c>
      <c r="K859" t="s">
        <v>5217</v>
      </c>
      <c r="L859" t="s">
        <v>5218</v>
      </c>
      <c r="M859" t="s">
        <v>4094</v>
      </c>
      <c r="N859" s="8">
        <v>98601</v>
      </c>
      <c r="O859" s="8">
        <v>271593</v>
      </c>
      <c r="P859" s="8">
        <v>176105</v>
      </c>
      <c r="Q859" s="8">
        <v>1908850</v>
      </c>
      <c r="R859" s="8">
        <v>69629</v>
      </c>
      <c r="S859" s="8">
        <v>70649</v>
      </c>
      <c r="T859" s="8">
        <v>276</v>
      </c>
    </row>
    <row r="860" spans="1:20">
      <c r="A860" s="1">
        <v>44489</v>
      </c>
      <c r="B860" s="8">
        <v>41235897</v>
      </c>
      <c r="C860" s="8">
        <v>16890757</v>
      </c>
      <c r="D860" s="8">
        <v>24345140</v>
      </c>
      <c r="E860" s="9">
        <f>nasdaq_aapl_short_volume[[#This Row],[total_short]]/nasdaq_aapl_short_volume[[#This Row],[total_reported]]</f>
        <v>0.40961293991009823</v>
      </c>
      <c r="F860" s="9">
        <f>nasdaq_aapl_short_volume[[#This Row],[total_long]]/nasdaq_aapl_short_volume[[#This Row],[total_reported]]</f>
        <v>0.59038706008990172</v>
      </c>
      <c r="G860" s="8">
        <v>10345129</v>
      </c>
      <c r="H860" s="9">
        <f>nasdaq_aapl_short_volume[[#This Row],[Off-Exchange]]/nasdaq_aapl_short_volume[[#This Row],[total_reported]]</f>
        <v>0.25087677855049451</v>
      </c>
      <c r="I860" s="8">
        <v>77717</v>
      </c>
      <c r="J860" t="s">
        <v>5219</v>
      </c>
      <c r="K860" t="s">
        <v>5220</v>
      </c>
      <c r="L860" t="s">
        <v>5221</v>
      </c>
      <c r="M860" t="s">
        <v>5222</v>
      </c>
      <c r="N860" s="8">
        <v>89784</v>
      </c>
      <c r="O860" s="8">
        <v>233492</v>
      </c>
      <c r="P860" s="8">
        <v>123653</v>
      </c>
      <c r="Q860" s="8">
        <v>1635665</v>
      </c>
      <c r="R860" s="8">
        <v>64708</v>
      </c>
      <c r="S860" s="8">
        <v>58801</v>
      </c>
      <c r="T860" s="8">
        <v>2584</v>
      </c>
    </row>
    <row r="861" spans="1:20">
      <c r="A861" s="1">
        <v>44488</v>
      </c>
      <c r="B861" s="8">
        <v>53547205</v>
      </c>
      <c r="C861" s="8">
        <v>20292460</v>
      </c>
      <c r="D861" s="8">
        <v>33254745</v>
      </c>
      <c r="E861" s="9">
        <f>nasdaq_aapl_short_volume[[#This Row],[total_short]]/nasdaq_aapl_short_volume[[#This Row],[total_reported]]</f>
        <v>0.37896394405646383</v>
      </c>
      <c r="F861" s="9">
        <f>nasdaq_aapl_short_volume[[#This Row],[total_long]]/nasdaq_aapl_short_volume[[#This Row],[total_reported]]</f>
        <v>0.62103605594353617</v>
      </c>
      <c r="G861" s="8">
        <v>11602018</v>
      </c>
      <c r="H861" s="9">
        <f>nasdaq_aapl_short_volume[[#This Row],[Off-Exchange]]/nasdaq_aapl_short_volume[[#This Row],[total_reported]]</f>
        <v>0.21666897459914108</v>
      </c>
      <c r="I861" s="8">
        <v>65378</v>
      </c>
      <c r="J861" t="s">
        <v>5223</v>
      </c>
      <c r="K861" t="s">
        <v>5224</v>
      </c>
      <c r="L861" t="s">
        <v>5225</v>
      </c>
      <c r="M861" t="s">
        <v>5226</v>
      </c>
      <c r="N861" s="8">
        <v>55692</v>
      </c>
      <c r="O861" s="8">
        <v>344148</v>
      </c>
      <c r="P861" s="8">
        <v>157453</v>
      </c>
      <c r="Q861" s="8">
        <v>2209087</v>
      </c>
      <c r="R861" s="8">
        <v>128292</v>
      </c>
      <c r="S861" s="8">
        <v>115257</v>
      </c>
      <c r="T861" s="8">
        <v>3582</v>
      </c>
    </row>
    <row r="862" spans="1:20">
      <c r="A862" s="1">
        <v>44487</v>
      </c>
      <c r="B862" s="8">
        <v>54503230</v>
      </c>
      <c r="C862" s="8">
        <v>22206931</v>
      </c>
      <c r="D862" s="8">
        <v>32296299</v>
      </c>
      <c r="E862" s="9">
        <f>nasdaq_aapl_short_volume[[#This Row],[total_short]]/nasdaq_aapl_short_volume[[#This Row],[total_reported]]</f>
        <v>0.40744247634497993</v>
      </c>
      <c r="F862" s="9">
        <f>nasdaq_aapl_short_volume[[#This Row],[total_long]]/nasdaq_aapl_short_volume[[#This Row],[total_reported]]</f>
        <v>0.59255752365502012</v>
      </c>
      <c r="G862" s="8">
        <v>12950194</v>
      </c>
      <c r="H862" s="9">
        <f>nasdaq_aapl_short_volume[[#This Row],[Off-Exchange]]/nasdaq_aapl_short_volume[[#This Row],[total_reported]]</f>
        <v>0.2376041566710817</v>
      </c>
      <c r="I862" s="8">
        <v>29296</v>
      </c>
      <c r="J862" t="s">
        <v>5227</v>
      </c>
      <c r="K862" t="s">
        <v>5228</v>
      </c>
      <c r="L862" t="s">
        <v>5229</v>
      </c>
      <c r="M862" t="s">
        <v>5230</v>
      </c>
      <c r="N862" s="8">
        <v>45776</v>
      </c>
      <c r="O862" s="8">
        <v>450788</v>
      </c>
      <c r="P862" s="8">
        <v>198014</v>
      </c>
      <c r="Q862" s="8">
        <v>2918351</v>
      </c>
      <c r="R862" s="8">
        <v>75023</v>
      </c>
      <c r="S862" s="8">
        <v>132048</v>
      </c>
      <c r="T862" s="8">
        <v>399</v>
      </c>
    </row>
    <row r="863" spans="1:20">
      <c r="A863" s="1">
        <v>44484</v>
      </c>
      <c r="B863" s="8">
        <v>45455581</v>
      </c>
      <c r="C863" s="8">
        <v>19232585</v>
      </c>
      <c r="D863" s="8">
        <v>26222996</v>
      </c>
      <c r="E863" s="9">
        <f>nasdaq_aapl_short_volume[[#This Row],[total_short]]/nasdaq_aapl_short_volume[[#This Row],[total_reported]]</f>
        <v>0.4231072307710686</v>
      </c>
      <c r="F863" s="9">
        <f>nasdaq_aapl_short_volume[[#This Row],[total_long]]/nasdaq_aapl_short_volume[[#This Row],[total_reported]]</f>
        <v>0.5768927692289314</v>
      </c>
      <c r="G863" s="8">
        <v>11115441</v>
      </c>
      <c r="H863" s="9">
        <f>nasdaq_aapl_short_volume[[#This Row],[Off-Exchange]]/nasdaq_aapl_short_volume[[#This Row],[total_reported]]</f>
        <v>0.24453413102342703</v>
      </c>
      <c r="I863" s="8">
        <v>42529</v>
      </c>
      <c r="J863" t="s">
        <v>5231</v>
      </c>
      <c r="K863" t="s">
        <v>5232</v>
      </c>
      <c r="L863" t="s">
        <v>5233</v>
      </c>
      <c r="M863" t="s">
        <v>5234</v>
      </c>
      <c r="N863" s="8">
        <v>27934</v>
      </c>
      <c r="O863" s="8">
        <v>355758</v>
      </c>
      <c r="P863" s="8">
        <v>230024</v>
      </c>
      <c r="Q863" s="8">
        <v>2157500</v>
      </c>
      <c r="R863" s="8">
        <v>78188</v>
      </c>
      <c r="S863" s="8">
        <v>119934</v>
      </c>
      <c r="T863" s="8">
        <v>24695</v>
      </c>
    </row>
    <row r="864" spans="1:20">
      <c r="A864" s="1">
        <v>44483</v>
      </c>
      <c r="B864" s="8">
        <v>43305299</v>
      </c>
      <c r="C864" s="8">
        <v>18234296</v>
      </c>
      <c r="D864" s="8">
        <v>25071003</v>
      </c>
      <c r="E864" s="9">
        <f>nasdaq_aapl_short_volume[[#This Row],[total_short]]/nasdaq_aapl_short_volume[[#This Row],[total_reported]]</f>
        <v>0.42106385179328748</v>
      </c>
      <c r="F864" s="9">
        <f>nasdaq_aapl_short_volume[[#This Row],[total_long]]/nasdaq_aapl_short_volume[[#This Row],[total_reported]]</f>
        <v>0.57893614820671258</v>
      </c>
      <c r="G864" s="8">
        <v>9857429</v>
      </c>
      <c r="H864" s="9">
        <f>nasdaq_aapl_short_volume[[#This Row],[Off-Exchange]]/nasdaq_aapl_short_volume[[#This Row],[total_reported]]</f>
        <v>0.2276263927885592</v>
      </c>
      <c r="I864" s="8">
        <v>37645</v>
      </c>
      <c r="J864" t="s">
        <v>5235</v>
      </c>
      <c r="K864" t="s">
        <v>5236</v>
      </c>
      <c r="L864" t="s">
        <v>5237</v>
      </c>
      <c r="M864" t="s">
        <v>5238</v>
      </c>
      <c r="N864" s="8">
        <v>78428</v>
      </c>
      <c r="O864" s="8">
        <v>308370</v>
      </c>
      <c r="P864" s="8">
        <v>150432</v>
      </c>
      <c r="Q864" s="8">
        <v>2285186</v>
      </c>
      <c r="R864" s="8">
        <v>87182</v>
      </c>
      <c r="S864" s="8">
        <v>47899</v>
      </c>
      <c r="T864" s="8">
        <v>3728</v>
      </c>
    </row>
    <row r="865" spans="1:20">
      <c r="A865" s="1">
        <v>44482</v>
      </c>
      <c r="B865" s="8">
        <v>51259381</v>
      </c>
      <c r="C865" s="8">
        <v>24105071</v>
      </c>
      <c r="D865" s="8">
        <v>27154310</v>
      </c>
      <c r="E865" s="9">
        <f>nasdaq_aapl_short_volume[[#This Row],[total_short]]/nasdaq_aapl_short_volume[[#This Row],[total_reported]]</f>
        <v>0.47025677114594888</v>
      </c>
      <c r="F865" s="9">
        <f>nasdaq_aapl_short_volume[[#This Row],[total_long]]/nasdaq_aapl_short_volume[[#This Row],[total_reported]]</f>
        <v>0.52974322885405112</v>
      </c>
      <c r="G865" s="8">
        <v>12629597</v>
      </c>
      <c r="H865" s="9">
        <f>nasdaq_aapl_short_volume[[#This Row],[Off-Exchange]]/nasdaq_aapl_short_volume[[#This Row],[total_reported]]</f>
        <v>0.24638606150940448</v>
      </c>
      <c r="I865" s="8">
        <v>70712</v>
      </c>
      <c r="J865" t="s">
        <v>5239</v>
      </c>
      <c r="K865" t="s">
        <v>5240</v>
      </c>
      <c r="L865" t="s">
        <v>5241</v>
      </c>
      <c r="M865" t="s">
        <v>5242</v>
      </c>
      <c r="N865" s="8">
        <v>53259</v>
      </c>
      <c r="O865" s="8">
        <v>520629</v>
      </c>
      <c r="P865" s="8">
        <v>203995</v>
      </c>
      <c r="Q865" s="8">
        <v>3306203</v>
      </c>
      <c r="R865" s="8">
        <v>76927</v>
      </c>
      <c r="S865" s="8">
        <v>126264</v>
      </c>
      <c r="T865" s="8">
        <v>2306</v>
      </c>
    </row>
    <row r="866" spans="1:20">
      <c r="A866" s="1">
        <v>44481</v>
      </c>
      <c r="B866" s="8">
        <v>45634707</v>
      </c>
      <c r="C866" s="8">
        <v>22775006</v>
      </c>
      <c r="D866" s="8">
        <v>22859701</v>
      </c>
      <c r="E866" s="9">
        <f>nasdaq_aapl_short_volume[[#This Row],[total_short]]/nasdaq_aapl_short_volume[[#This Row],[total_reported]]</f>
        <v>0.49907203304712794</v>
      </c>
      <c r="F866" s="9">
        <f>nasdaq_aapl_short_volume[[#This Row],[total_long]]/nasdaq_aapl_short_volume[[#This Row],[total_reported]]</f>
        <v>0.50092796695287212</v>
      </c>
      <c r="G866" s="8">
        <v>11506009</v>
      </c>
      <c r="H866" s="9">
        <f>nasdaq_aapl_short_volume[[#This Row],[Off-Exchange]]/nasdaq_aapl_short_volume[[#This Row],[total_reported]]</f>
        <v>0.25213285581081962</v>
      </c>
      <c r="I866" s="8">
        <v>76583</v>
      </c>
      <c r="J866" t="s">
        <v>5243</v>
      </c>
      <c r="K866" t="s">
        <v>5244</v>
      </c>
      <c r="L866" t="s">
        <v>5245</v>
      </c>
      <c r="M866" t="s">
        <v>5246</v>
      </c>
      <c r="N866" s="8">
        <v>123239</v>
      </c>
      <c r="O866" s="8">
        <v>353894</v>
      </c>
      <c r="P866" s="8">
        <v>180031</v>
      </c>
      <c r="Q866" s="8">
        <v>3376301</v>
      </c>
      <c r="R866" s="8">
        <v>81145</v>
      </c>
      <c r="S866" s="8">
        <v>128465</v>
      </c>
      <c r="T866" s="8">
        <v>1604</v>
      </c>
    </row>
    <row r="867" spans="1:20">
      <c r="A867" s="1">
        <v>44480</v>
      </c>
      <c r="B867" s="8">
        <v>45880018</v>
      </c>
      <c r="C867" s="8">
        <v>21192908</v>
      </c>
      <c r="D867" s="8">
        <v>24687110</v>
      </c>
      <c r="E867" s="9">
        <f>nasdaq_aapl_short_volume[[#This Row],[total_short]]/nasdaq_aapl_short_volume[[#This Row],[total_reported]]</f>
        <v>0.4619202198220585</v>
      </c>
      <c r="F867" s="9">
        <f>nasdaq_aapl_short_volume[[#This Row],[total_long]]/nasdaq_aapl_short_volume[[#This Row],[total_reported]]</f>
        <v>0.53807978017794156</v>
      </c>
      <c r="G867" s="8">
        <v>13217027</v>
      </c>
      <c r="H867" s="9">
        <f>nasdaq_aapl_short_volume[[#This Row],[Off-Exchange]]/nasdaq_aapl_short_volume[[#This Row],[total_reported]]</f>
        <v>0.28807806919343404</v>
      </c>
      <c r="I867" s="8">
        <v>77317</v>
      </c>
      <c r="J867" t="s">
        <v>5247</v>
      </c>
      <c r="K867" t="s">
        <v>5248</v>
      </c>
      <c r="L867" t="s">
        <v>5249</v>
      </c>
      <c r="M867" t="s">
        <v>5250</v>
      </c>
      <c r="N867" s="8">
        <v>31451</v>
      </c>
      <c r="O867" s="8">
        <v>280084</v>
      </c>
      <c r="P867" s="8">
        <v>149164</v>
      </c>
      <c r="Q867" s="8">
        <v>2308682</v>
      </c>
      <c r="R867" s="8">
        <v>28171</v>
      </c>
      <c r="S867" s="8">
        <v>76382</v>
      </c>
      <c r="T867" s="8">
        <v>619</v>
      </c>
    </row>
    <row r="868" spans="1:20">
      <c r="A868" s="1">
        <v>44477</v>
      </c>
      <c r="B868" s="8">
        <v>38202001</v>
      </c>
      <c r="C868" s="8">
        <v>17942840</v>
      </c>
      <c r="D868" s="8">
        <v>20259161</v>
      </c>
      <c r="E868" s="9">
        <f>nasdaq_aapl_short_volume[[#This Row],[total_short]]/nasdaq_aapl_short_volume[[#This Row],[total_reported]]</f>
        <v>0.46968325036167607</v>
      </c>
      <c r="F868" s="9">
        <f>nasdaq_aapl_short_volume[[#This Row],[total_long]]/nasdaq_aapl_short_volume[[#This Row],[total_reported]]</f>
        <v>0.53031674963832387</v>
      </c>
      <c r="G868" s="8">
        <v>8399684</v>
      </c>
      <c r="H868" s="9">
        <f>nasdaq_aapl_short_volume[[#This Row],[Off-Exchange]]/nasdaq_aapl_short_volume[[#This Row],[total_reported]]</f>
        <v>0.2198754981447176</v>
      </c>
      <c r="I868" s="8">
        <v>86748</v>
      </c>
      <c r="J868" t="s">
        <v>5251</v>
      </c>
      <c r="K868" t="s">
        <v>5252</v>
      </c>
      <c r="L868" t="s">
        <v>5253</v>
      </c>
      <c r="M868" t="s">
        <v>5254</v>
      </c>
      <c r="N868" s="8">
        <v>179786</v>
      </c>
      <c r="O868" s="8">
        <v>310445</v>
      </c>
      <c r="P868" s="8">
        <v>190375</v>
      </c>
      <c r="Q868" s="8">
        <v>2575656</v>
      </c>
      <c r="R868" s="8">
        <v>51347</v>
      </c>
      <c r="S868" s="8">
        <v>32785</v>
      </c>
      <c r="T868" s="8">
        <v>473</v>
      </c>
    </row>
    <row r="869" spans="1:20">
      <c r="A869" s="1">
        <v>44476</v>
      </c>
      <c r="B869" s="8">
        <v>42898648</v>
      </c>
      <c r="C869" s="8">
        <v>17475642</v>
      </c>
      <c r="D869" s="8">
        <v>25423006</v>
      </c>
      <c r="E869" s="9">
        <f>nasdaq_aapl_short_volume[[#This Row],[total_short]]/nasdaq_aapl_short_volume[[#This Row],[total_reported]]</f>
        <v>0.40737046071941474</v>
      </c>
      <c r="F869" s="9">
        <f>nasdaq_aapl_short_volume[[#This Row],[total_long]]/nasdaq_aapl_short_volume[[#This Row],[total_reported]]</f>
        <v>0.59262953928058526</v>
      </c>
      <c r="G869" s="8">
        <v>9040911</v>
      </c>
      <c r="H869" s="9">
        <f>nasdaq_aapl_short_volume[[#This Row],[Off-Exchange]]/nasdaq_aapl_short_volume[[#This Row],[total_reported]]</f>
        <v>0.21075048798740698</v>
      </c>
      <c r="I869" s="8">
        <v>41367</v>
      </c>
      <c r="J869" t="s">
        <v>5255</v>
      </c>
      <c r="K869" t="s">
        <v>5256</v>
      </c>
      <c r="L869" t="s">
        <v>5257</v>
      </c>
      <c r="M869" t="s">
        <v>5258</v>
      </c>
      <c r="N869" s="8">
        <v>163032</v>
      </c>
      <c r="O869" s="8">
        <v>230164</v>
      </c>
      <c r="P869" s="8">
        <v>130704</v>
      </c>
      <c r="Q869" s="8">
        <v>2609552</v>
      </c>
      <c r="R869" s="8">
        <v>54579</v>
      </c>
      <c r="S869" s="8">
        <v>162907</v>
      </c>
      <c r="T869" s="8">
        <v>1094</v>
      </c>
    </row>
    <row r="870" spans="1:20">
      <c r="A870" s="1">
        <v>44475</v>
      </c>
      <c r="B870" s="8">
        <v>60536479</v>
      </c>
      <c r="C870" s="8">
        <v>29673263</v>
      </c>
      <c r="D870" s="8">
        <v>30863216</v>
      </c>
      <c r="E870" s="9">
        <f>nasdaq_aapl_short_volume[[#This Row],[total_short]]/nasdaq_aapl_short_volume[[#This Row],[total_reported]]</f>
        <v>0.49017160380272529</v>
      </c>
      <c r="F870" s="9">
        <f>nasdaq_aapl_short_volume[[#This Row],[total_long]]/nasdaq_aapl_short_volume[[#This Row],[total_reported]]</f>
        <v>0.50982839619727471</v>
      </c>
      <c r="G870" s="8">
        <v>16282336</v>
      </c>
      <c r="H870" s="9">
        <f>nasdaq_aapl_short_volume[[#This Row],[Off-Exchange]]/nasdaq_aapl_short_volume[[#This Row],[total_reported]]</f>
        <v>0.2689673444667966</v>
      </c>
      <c r="I870" s="8">
        <v>91380</v>
      </c>
      <c r="J870" t="s">
        <v>5259</v>
      </c>
      <c r="K870" t="s">
        <v>5260</v>
      </c>
      <c r="L870" t="s">
        <v>5261</v>
      </c>
      <c r="M870" t="s">
        <v>5262</v>
      </c>
      <c r="N870" s="8">
        <v>164427</v>
      </c>
      <c r="O870" s="8">
        <v>454643</v>
      </c>
      <c r="P870" s="8">
        <v>229300</v>
      </c>
      <c r="Q870" s="8">
        <v>4114022</v>
      </c>
      <c r="R870" s="8">
        <v>68675</v>
      </c>
      <c r="S870" s="8">
        <v>92028</v>
      </c>
      <c r="T870" s="8">
        <v>995</v>
      </c>
    </row>
    <row r="871" spans="1:20">
      <c r="A871" s="1">
        <v>44474</v>
      </c>
      <c r="B871" s="8">
        <v>54509255</v>
      </c>
      <c r="C871" s="8">
        <v>23720831</v>
      </c>
      <c r="D871" s="8">
        <v>30788424</v>
      </c>
      <c r="E871" s="9">
        <f>nasdaq_aapl_short_volume[[#This Row],[total_short]]/nasdaq_aapl_short_volume[[#This Row],[total_reported]]</f>
        <v>0.43517070633234667</v>
      </c>
      <c r="F871" s="9">
        <f>nasdaq_aapl_short_volume[[#This Row],[total_long]]/nasdaq_aapl_short_volume[[#This Row],[total_reported]]</f>
        <v>0.56482929366765333</v>
      </c>
      <c r="G871" s="8">
        <v>13108312</v>
      </c>
      <c r="H871" s="9">
        <f>nasdaq_aapl_short_volume[[#This Row],[Off-Exchange]]/nasdaq_aapl_short_volume[[#This Row],[total_reported]]</f>
        <v>0.24047864899272609</v>
      </c>
      <c r="I871" s="8">
        <v>40586</v>
      </c>
      <c r="J871" t="s">
        <v>5263</v>
      </c>
      <c r="K871" t="s">
        <v>5264</v>
      </c>
      <c r="L871" t="s">
        <v>5265</v>
      </c>
      <c r="M871" t="s">
        <v>5266</v>
      </c>
      <c r="N871" s="8">
        <v>113630</v>
      </c>
      <c r="O871" s="8">
        <v>340666</v>
      </c>
      <c r="P871" s="8">
        <v>235869</v>
      </c>
      <c r="Q871" s="8">
        <v>3571233</v>
      </c>
      <c r="R871" s="8">
        <v>42024</v>
      </c>
      <c r="S871" s="8">
        <v>44674</v>
      </c>
      <c r="T871" s="8">
        <v>1150</v>
      </c>
    </row>
    <row r="872" spans="1:20">
      <c r="A872" s="1">
        <v>44473</v>
      </c>
      <c r="B872" s="8">
        <v>67828799</v>
      </c>
      <c r="C872" s="8">
        <v>32105479</v>
      </c>
      <c r="D872" s="8">
        <v>35723320</v>
      </c>
      <c r="E872" s="9">
        <f>nasdaq_aapl_short_volume[[#This Row],[total_short]]/nasdaq_aapl_short_volume[[#This Row],[total_reported]]</f>
        <v>0.47333108463264989</v>
      </c>
      <c r="F872" s="9">
        <f>nasdaq_aapl_short_volume[[#This Row],[total_long]]/nasdaq_aapl_short_volume[[#This Row],[total_reported]]</f>
        <v>0.52666891536735005</v>
      </c>
      <c r="G872" s="8">
        <v>16709480</v>
      </c>
      <c r="H872" s="9">
        <f>nasdaq_aapl_short_volume[[#This Row],[Off-Exchange]]/nasdaq_aapl_short_volume[[#This Row],[total_reported]]</f>
        <v>0.2463478676660632</v>
      </c>
      <c r="I872" s="8">
        <v>72219</v>
      </c>
      <c r="J872" t="s">
        <v>5267</v>
      </c>
      <c r="K872" t="s">
        <v>5268</v>
      </c>
      <c r="L872" t="s">
        <v>5269</v>
      </c>
      <c r="M872" t="s">
        <v>5270</v>
      </c>
      <c r="N872" s="8">
        <v>171166</v>
      </c>
      <c r="O872" s="8">
        <v>588998</v>
      </c>
      <c r="P872" s="8">
        <v>271025</v>
      </c>
      <c r="Q872" s="8">
        <v>4666696</v>
      </c>
      <c r="R872" s="8">
        <v>17599</v>
      </c>
      <c r="S872" s="8">
        <v>251971</v>
      </c>
      <c r="T872" s="8">
        <v>10954</v>
      </c>
    </row>
    <row r="873" spans="1:20">
      <c r="A873" s="1">
        <v>44470</v>
      </c>
      <c r="B873" s="8">
        <v>64414220</v>
      </c>
      <c r="C873" s="8">
        <v>26563247</v>
      </c>
      <c r="D873" s="8">
        <v>37850973</v>
      </c>
      <c r="E873" s="9">
        <f>nasdaq_aapl_short_volume[[#This Row],[total_short]]/nasdaq_aapl_short_volume[[#This Row],[total_reported]]</f>
        <v>0.41238172254511501</v>
      </c>
      <c r="F873" s="9">
        <f>nasdaq_aapl_short_volume[[#This Row],[total_long]]/nasdaq_aapl_short_volume[[#This Row],[total_reported]]</f>
        <v>0.58761827745488493</v>
      </c>
      <c r="G873" s="8">
        <v>15341299</v>
      </c>
      <c r="H873" s="9">
        <f>nasdaq_aapl_short_volume[[#This Row],[Off-Exchange]]/nasdaq_aapl_short_volume[[#This Row],[total_reported]]</f>
        <v>0.23816633966847692</v>
      </c>
      <c r="I873" s="8">
        <v>110854</v>
      </c>
      <c r="J873" t="s">
        <v>5271</v>
      </c>
      <c r="K873" t="s">
        <v>5272</v>
      </c>
      <c r="L873" t="s">
        <v>5273</v>
      </c>
      <c r="M873" t="s">
        <v>5274</v>
      </c>
      <c r="N873" s="8">
        <v>118876</v>
      </c>
      <c r="O873" s="8">
        <v>92233</v>
      </c>
      <c r="P873" s="8">
        <v>163167</v>
      </c>
      <c r="Q873" s="8">
        <v>3505018</v>
      </c>
      <c r="R873" s="8">
        <v>149502</v>
      </c>
      <c r="S873" s="8">
        <v>87708</v>
      </c>
      <c r="T873" s="8">
        <v>770</v>
      </c>
    </row>
    <row r="874" spans="1:20">
      <c r="A874" s="1">
        <v>44469</v>
      </c>
      <c r="B874" s="8">
        <v>56860293</v>
      </c>
      <c r="C874" s="8">
        <v>26174022</v>
      </c>
      <c r="D874" s="8">
        <v>30686271</v>
      </c>
      <c r="E874" s="9">
        <f>nasdaq_aapl_short_volume[[#This Row],[total_short]]/nasdaq_aapl_short_volume[[#This Row],[total_reported]]</f>
        <v>0.46032161670359312</v>
      </c>
      <c r="F874" s="9">
        <f>nasdaq_aapl_short_volume[[#This Row],[total_long]]/nasdaq_aapl_short_volume[[#This Row],[total_reported]]</f>
        <v>0.53967838329640683</v>
      </c>
      <c r="G874" s="8">
        <v>14125311</v>
      </c>
      <c r="H874" s="9">
        <f>nasdaq_aapl_short_volume[[#This Row],[Off-Exchange]]/nasdaq_aapl_short_volume[[#This Row],[total_reported]]</f>
        <v>0.24842135442390351</v>
      </c>
      <c r="I874" s="8">
        <v>108305</v>
      </c>
      <c r="J874" t="s">
        <v>5275</v>
      </c>
      <c r="K874" t="s">
        <v>5276</v>
      </c>
      <c r="L874" t="s">
        <v>5277</v>
      </c>
      <c r="M874" t="s">
        <v>5278</v>
      </c>
      <c r="N874" s="8">
        <v>91159</v>
      </c>
      <c r="O874" s="8">
        <v>210512</v>
      </c>
      <c r="P874" s="8">
        <v>171075</v>
      </c>
      <c r="Q874" s="8">
        <v>3725146</v>
      </c>
      <c r="R874" s="8">
        <v>114563</v>
      </c>
      <c r="S874" s="8">
        <v>97629</v>
      </c>
      <c r="T874" s="8">
        <v>1221</v>
      </c>
    </row>
    <row r="875" spans="1:20">
      <c r="A875" s="1">
        <v>44468</v>
      </c>
      <c r="B875" s="8">
        <v>52097170</v>
      </c>
      <c r="C875" s="8">
        <v>21899633</v>
      </c>
      <c r="D875" s="8">
        <v>30197537</v>
      </c>
      <c r="E875" s="9">
        <f>nasdaq_aapl_short_volume[[#This Row],[total_short]]/nasdaq_aapl_short_volume[[#This Row],[total_reported]]</f>
        <v>0.42036127874124446</v>
      </c>
      <c r="F875" s="9">
        <f>nasdaq_aapl_short_volume[[#This Row],[total_long]]/nasdaq_aapl_short_volume[[#This Row],[total_reported]]</f>
        <v>0.57963872125875548</v>
      </c>
      <c r="G875" s="8">
        <v>12609948</v>
      </c>
      <c r="H875" s="9">
        <f>nasdaq_aapl_short_volume[[#This Row],[Off-Exchange]]/nasdaq_aapl_short_volume[[#This Row],[total_reported]]</f>
        <v>0.24204669850588814</v>
      </c>
      <c r="I875" s="8">
        <v>45956</v>
      </c>
      <c r="J875" t="s">
        <v>5279</v>
      </c>
      <c r="K875" t="s">
        <v>5280</v>
      </c>
      <c r="L875" t="s">
        <v>5281</v>
      </c>
      <c r="M875" t="s">
        <v>5282</v>
      </c>
      <c r="N875" s="8">
        <v>50527</v>
      </c>
      <c r="O875" s="8">
        <v>344103</v>
      </c>
      <c r="P875" s="8">
        <v>145197</v>
      </c>
      <c r="Q875" s="8">
        <v>2958391</v>
      </c>
      <c r="R875" s="8">
        <v>98764</v>
      </c>
      <c r="S875" s="8">
        <v>67226</v>
      </c>
      <c r="T875" s="8">
        <v>193</v>
      </c>
    </row>
    <row r="876" spans="1:20">
      <c r="A876" s="1">
        <v>44467</v>
      </c>
      <c r="B876" s="8">
        <v>70542394</v>
      </c>
      <c r="C876" s="8">
        <v>35057519</v>
      </c>
      <c r="D876" s="8">
        <v>35484875</v>
      </c>
      <c r="E876" s="9">
        <f>nasdaq_aapl_short_volume[[#This Row],[total_short]]/nasdaq_aapl_short_volume[[#This Row],[total_reported]]</f>
        <v>0.49697092786502256</v>
      </c>
      <c r="F876" s="9">
        <f>nasdaq_aapl_short_volume[[#This Row],[total_long]]/nasdaq_aapl_short_volume[[#This Row],[total_reported]]</f>
        <v>0.5030290721349775</v>
      </c>
      <c r="G876" s="8">
        <v>18362976</v>
      </c>
      <c r="H876" s="9">
        <f>nasdaq_aapl_short_volume[[#This Row],[Off-Exchange]]/nasdaq_aapl_short_volume[[#This Row],[total_reported]]</f>
        <v>0.26031121087271292</v>
      </c>
      <c r="I876" s="8">
        <v>189211</v>
      </c>
      <c r="J876" t="s">
        <v>5283</v>
      </c>
      <c r="K876" t="s">
        <v>5284</v>
      </c>
      <c r="L876" t="s">
        <v>5285</v>
      </c>
      <c r="M876" t="s">
        <v>5286</v>
      </c>
      <c r="N876" s="8">
        <v>153881</v>
      </c>
      <c r="O876" s="8">
        <v>598842</v>
      </c>
      <c r="P876" s="8">
        <v>254584</v>
      </c>
      <c r="Q876" s="8">
        <v>4764726</v>
      </c>
      <c r="R876" s="8">
        <v>148753</v>
      </c>
      <c r="S876" s="8">
        <v>317707</v>
      </c>
      <c r="T876" s="8">
        <v>7064</v>
      </c>
    </row>
    <row r="877" spans="1:20">
      <c r="A877" s="1">
        <v>44466</v>
      </c>
      <c r="B877" s="8">
        <v>48353010</v>
      </c>
      <c r="C877" s="8">
        <v>23303295</v>
      </c>
      <c r="D877" s="8">
        <v>25049715</v>
      </c>
      <c r="E877" s="9">
        <f>nasdaq_aapl_short_volume[[#This Row],[total_short]]/nasdaq_aapl_short_volume[[#This Row],[total_reported]]</f>
        <v>0.48194093811326327</v>
      </c>
      <c r="F877" s="9">
        <f>nasdaq_aapl_short_volume[[#This Row],[total_long]]/nasdaq_aapl_short_volume[[#This Row],[total_reported]]</f>
        <v>0.51805906188673678</v>
      </c>
      <c r="G877" s="8">
        <v>13358986</v>
      </c>
      <c r="H877" s="9">
        <f>nasdaq_aapl_short_volume[[#This Row],[Off-Exchange]]/nasdaq_aapl_short_volume[[#This Row],[total_reported]]</f>
        <v>0.27628033911435917</v>
      </c>
      <c r="I877" s="8">
        <v>74979</v>
      </c>
      <c r="J877" t="s">
        <v>5287</v>
      </c>
      <c r="K877" t="s">
        <v>5288</v>
      </c>
      <c r="L877" t="s">
        <v>5289</v>
      </c>
      <c r="M877" t="s">
        <v>5290</v>
      </c>
      <c r="N877" s="8">
        <v>76029</v>
      </c>
      <c r="O877" s="8">
        <v>329432</v>
      </c>
      <c r="P877" s="8">
        <v>211145</v>
      </c>
      <c r="Q877" s="8">
        <v>2860036</v>
      </c>
      <c r="R877" s="8">
        <v>135820</v>
      </c>
      <c r="S877" s="8">
        <v>118949</v>
      </c>
      <c r="T877" s="8">
        <v>5</v>
      </c>
    </row>
    <row r="878" spans="1:20">
      <c r="A878" s="1">
        <v>44463</v>
      </c>
      <c r="B878" s="8">
        <v>35858546</v>
      </c>
      <c r="C878" s="8">
        <v>16714779</v>
      </c>
      <c r="D878" s="8">
        <v>19143767</v>
      </c>
      <c r="E878" s="9">
        <f>nasdaq_aapl_short_volume[[#This Row],[total_short]]/nasdaq_aapl_short_volume[[#This Row],[total_reported]]</f>
        <v>0.46613097474727505</v>
      </c>
      <c r="F878" s="9">
        <f>nasdaq_aapl_short_volume[[#This Row],[total_long]]/nasdaq_aapl_short_volume[[#This Row],[total_reported]]</f>
        <v>0.53386902525272495</v>
      </c>
      <c r="G878" s="8">
        <v>9619537</v>
      </c>
      <c r="H878" s="9">
        <f>nasdaq_aapl_short_volume[[#This Row],[Off-Exchange]]/nasdaq_aapl_short_volume[[#This Row],[total_reported]]</f>
        <v>0.26826344269508307</v>
      </c>
      <c r="I878" s="8">
        <v>28169</v>
      </c>
      <c r="J878" t="s">
        <v>5291</v>
      </c>
      <c r="K878" t="s">
        <v>5292</v>
      </c>
      <c r="L878" t="s">
        <v>5293</v>
      </c>
      <c r="M878" t="s">
        <v>5294</v>
      </c>
      <c r="N878" s="8">
        <v>77708</v>
      </c>
      <c r="O878" s="8">
        <v>313579</v>
      </c>
      <c r="P878" s="8">
        <v>154094</v>
      </c>
      <c r="Q878" s="8">
        <v>1747146</v>
      </c>
      <c r="R878" s="8">
        <v>74236</v>
      </c>
      <c r="S878" s="8">
        <v>41530</v>
      </c>
      <c r="T878" s="8">
        <v>1171</v>
      </c>
    </row>
    <row r="879" spans="1:20">
      <c r="A879" s="1">
        <v>44462</v>
      </c>
      <c r="B879" s="8">
        <v>44339077</v>
      </c>
      <c r="C879" s="8">
        <v>19562721</v>
      </c>
      <c r="D879" s="8">
        <v>24776356</v>
      </c>
      <c r="E879" s="9">
        <f>nasdaq_aapl_short_volume[[#This Row],[total_short]]/nasdaq_aapl_short_volume[[#This Row],[total_reported]]</f>
        <v>0.44120722224325959</v>
      </c>
      <c r="F879" s="9">
        <f>nasdaq_aapl_short_volume[[#This Row],[total_long]]/nasdaq_aapl_short_volume[[#This Row],[total_reported]]</f>
        <v>0.55879277775674041</v>
      </c>
      <c r="G879" s="8">
        <v>10523379</v>
      </c>
      <c r="H879" s="9">
        <f>nasdaq_aapl_short_volume[[#This Row],[Off-Exchange]]/nasdaq_aapl_short_volume[[#This Row],[total_reported]]</f>
        <v>0.23733870238209964</v>
      </c>
      <c r="I879" s="8">
        <v>67619</v>
      </c>
      <c r="J879" t="s">
        <v>5295</v>
      </c>
      <c r="K879" t="s">
        <v>5296</v>
      </c>
      <c r="L879" t="s">
        <v>5297</v>
      </c>
      <c r="M879" t="s">
        <v>5298</v>
      </c>
      <c r="N879" s="8">
        <v>179501</v>
      </c>
      <c r="O879" s="8">
        <v>342221</v>
      </c>
      <c r="P879" s="8">
        <v>185092</v>
      </c>
      <c r="Q879" s="8">
        <v>2636296</v>
      </c>
      <c r="R879" s="8">
        <v>119483</v>
      </c>
      <c r="S879" s="8">
        <v>107171</v>
      </c>
      <c r="T879" s="8">
        <v>1191</v>
      </c>
    </row>
    <row r="880" spans="1:20">
      <c r="A880" s="1">
        <v>44461</v>
      </c>
      <c r="B880" s="8">
        <v>51402011</v>
      </c>
      <c r="C880" s="8">
        <v>20917344</v>
      </c>
      <c r="D880" s="8">
        <v>30484667</v>
      </c>
      <c r="E880" s="9">
        <f>nasdaq_aapl_short_volume[[#This Row],[total_short]]/nasdaq_aapl_short_volume[[#This Row],[total_reported]]</f>
        <v>0.40693629671414994</v>
      </c>
      <c r="F880" s="9">
        <f>nasdaq_aapl_short_volume[[#This Row],[total_long]]/nasdaq_aapl_short_volume[[#This Row],[total_reported]]</f>
        <v>0.59306370328585001</v>
      </c>
      <c r="G880" s="8">
        <v>12037649</v>
      </c>
      <c r="H880" s="9">
        <f>nasdaq_aapl_short_volume[[#This Row],[Off-Exchange]]/nasdaq_aapl_short_volume[[#This Row],[total_reported]]</f>
        <v>0.23418634340979383</v>
      </c>
      <c r="I880" s="8">
        <v>72119</v>
      </c>
      <c r="J880" t="s">
        <v>5299</v>
      </c>
      <c r="K880" t="s">
        <v>5300</v>
      </c>
      <c r="L880" t="s">
        <v>5301</v>
      </c>
      <c r="M880" t="s">
        <v>5302</v>
      </c>
      <c r="N880" s="8">
        <v>71563</v>
      </c>
      <c r="O880" s="8">
        <v>473771</v>
      </c>
      <c r="P880" s="8">
        <v>156355</v>
      </c>
      <c r="Q880" s="8">
        <v>2311870</v>
      </c>
      <c r="R880" s="8">
        <v>147556</v>
      </c>
      <c r="S880" s="8">
        <v>146986</v>
      </c>
      <c r="T880" s="8">
        <v>3612</v>
      </c>
    </row>
    <row r="881" spans="1:20">
      <c r="A881" s="1">
        <v>44460</v>
      </c>
      <c r="B881" s="8">
        <v>52781782</v>
      </c>
      <c r="C881" s="8">
        <v>23359424</v>
      </c>
      <c r="D881" s="8">
        <v>29422358</v>
      </c>
      <c r="E881" s="9">
        <f>nasdaq_aapl_short_volume[[#This Row],[total_short]]/nasdaq_aapl_short_volume[[#This Row],[total_reported]]</f>
        <v>0.4425660353794042</v>
      </c>
      <c r="F881" s="9">
        <f>nasdaq_aapl_short_volume[[#This Row],[total_long]]/nasdaq_aapl_short_volume[[#This Row],[total_reported]]</f>
        <v>0.5574339646205958</v>
      </c>
      <c r="G881" s="8">
        <v>14431797</v>
      </c>
      <c r="H881" s="9">
        <f>nasdaq_aapl_short_volume[[#This Row],[Off-Exchange]]/nasdaq_aapl_short_volume[[#This Row],[total_reported]]</f>
        <v>0.27342383021475097</v>
      </c>
      <c r="I881" s="8">
        <v>62614</v>
      </c>
      <c r="J881" t="s">
        <v>5303</v>
      </c>
      <c r="K881" t="s">
        <v>5304</v>
      </c>
      <c r="L881" t="s">
        <v>5305</v>
      </c>
      <c r="M881" t="s">
        <v>5306</v>
      </c>
      <c r="N881" s="8">
        <v>82004</v>
      </c>
      <c r="O881" s="8">
        <v>329012</v>
      </c>
      <c r="P881" s="8">
        <v>270382</v>
      </c>
      <c r="Q881" s="8">
        <v>2374038</v>
      </c>
      <c r="R881" s="8">
        <v>102563</v>
      </c>
      <c r="S881" s="8">
        <v>41065</v>
      </c>
      <c r="T881" s="8">
        <v>3159</v>
      </c>
    </row>
    <row r="882" spans="1:20">
      <c r="A882" s="1">
        <v>44459</v>
      </c>
      <c r="B882" s="8">
        <v>79876344</v>
      </c>
      <c r="C882" s="8">
        <v>33721609</v>
      </c>
      <c r="D882" s="8">
        <v>46154735</v>
      </c>
      <c r="E882" s="9">
        <f>nasdaq_aapl_short_volume[[#This Row],[total_short]]/nasdaq_aapl_short_volume[[#This Row],[total_reported]]</f>
        <v>0.42217266478796278</v>
      </c>
      <c r="F882" s="9">
        <f>nasdaq_aapl_short_volume[[#This Row],[total_long]]/nasdaq_aapl_short_volume[[#This Row],[total_reported]]</f>
        <v>0.57782733521203722</v>
      </c>
      <c r="G882" s="8">
        <v>17949041</v>
      </c>
      <c r="H882" s="9">
        <f>nasdaq_aapl_short_volume[[#This Row],[Off-Exchange]]/nasdaq_aapl_short_volume[[#This Row],[total_reported]]</f>
        <v>0.22471034728379657</v>
      </c>
      <c r="I882" s="8">
        <v>127616</v>
      </c>
      <c r="J882" t="s">
        <v>5307</v>
      </c>
      <c r="K882" t="s">
        <v>5308</v>
      </c>
      <c r="L882" t="s">
        <v>5309</v>
      </c>
      <c r="M882" t="s">
        <v>5310</v>
      </c>
      <c r="N882" s="8">
        <v>176664</v>
      </c>
      <c r="O882" s="8">
        <v>435656</v>
      </c>
      <c r="P882" s="8">
        <v>556191</v>
      </c>
      <c r="Q882" s="8">
        <v>4286117</v>
      </c>
      <c r="R882" s="8">
        <v>291229</v>
      </c>
      <c r="S882" s="8">
        <v>175830</v>
      </c>
      <c r="T882" s="8">
        <v>992</v>
      </c>
    </row>
    <row r="883" spans="1:20">
      <c r="A883" s="1">
        <v>44456</v>
      </c>
      <c r="B883" s="8">
        <v>69880975</v>
      </c>
      <c r="C883" s="8">
        <v>31559691</v>
      </c>
      <c r="D883" s="8">
        <v>38321284</v>
      </c>
      <c r="E883" s="9">
        <f>nasdaq_aapl_short_volume[[#This Row],[total_short]]/nasdaq_aapl_short_volume[[#This Row],[total_reported]]</f>
        <v>0.45162064496094967</v>
      </c>
      <c r="F883" s="9">
        <f>nasdaq_aapl_short_volume[[#This Row],[total_long]]/nasdaq_aapl_short_volume[[#This Row],[total_reported]]</f>
        <v>0.54837935503905033</v>
      </c>
      <c r="G883" s="8">
        <v>17985924</v>
      </c>
      <c r="H883" s="9">
        <f>nasdaq_aapl_short_volume[[#This Row],[Off-Exchange]]/nasdaq_aapl_short_volume[[#This Row],[total_reported]]</f>
        <v>0.25737940834397344</v>
      </c>
      <c r="I883" s="8">
        <v>76376</v>
      </c>
      <c r="J883" t="s">
        <v>5311</v>
      </c>
      <c r="K883" t="s">
        <v>5312</v>
      </c>
      <c r="L883" t="s">
        <v>5313</v>
      </c>
      <c r="M883" t="s">
        <v>5314</v>
      </c>
      <c r="N883" s="8">
        <v>151491</v>
      </c>
      <c r="O883" s="8">
        <v>198153</v>
      </c>
      <c r="P883" s="8">
        <v>370062</v>
      </c>
      <c r="Q883" s="8">
        <v>3945039</v>
      </c>
      <c r="R883" s="8">
        <v>61438</v>
      </c>
      <c r="S883" s="8">
        <v>223896</v>
      </c>
      <c r="T883" s="8">
        <v>3736</v>
      </c>
    </row>
    <row r="884" spans="1:20">
      <c r="A884" s="1">
        <v>44455</v>
      </c>
      <c r="B884" s="8">
        <v>46535614</v>
      </c>
      <c r="C884" s="8">
        <v>21025347</v>
      </c>
      <c r="D884" s="8">
        <v>25510267</v>
      </c>
      <c r="E884" s="9">
        <f>nasdaq_aapl_short_volume[[#This Row],[total_short]]/nasdaq_aapl_short_volume[[#This Row],[total_reported]]</f>
        <v>0.45181196062009626</v>
      </c>
      <c r="F884" s="9">
        <f>nasdaq_aapl_short_volume[[#This Row],[total_long]]/nasdaq_aapl_short_volume[[#This Row],[total_reported]]</f>
        <v>0.54818803937990379</v>
      </c>
      <c r="G884" s="8">
        <v>11161964</v>
      </c>
      <c r="H884" s="9">
        <f>nasdaq_aapl_short_volume[[#This Row],[Off-Exchange]]/nasdaq_aapl_short_volume[[#This Row],[total_reported]]</f>
        <v>0.23985853071585131</v>
      </c>
      <c r="I884" s="8">
        <v>30127</v>
      </c>
      <c r="J884" t="s">
        <v>5315</v>
      </c>
      <c r="K884" t="s">
        <v>5316</v>
      </c>
      <c r="L884" t="s">
        <v>5317</v>
      </c>
      <c r="M884" t="s">
        <v>5318</v>
      </c>
      <c r="N884" s="8">
        <v>175992</v>
      </c>
      <c r="O884" s="8">
        <v>319077</v>
      </c>
      <c r="P884" s="8">
        <v>267897</v>
      </c>
      <c r="Q884" s="8">
        <v>2300403</v>
      </c>
      <c r="R884" s="8">
        <v>65355</v>
      </c>
      <c r="S884" s="8">
        <v>95573</v>
      </c>
      <c r="T884" s="8">
        <v>111</v>
      </c>
    </row>
    <row r="885" spans="1:20">
      <c r="A885" s="1">
        <v>44454</v>
      </c>
      <c r="B885" s="8">
        <v>56228786</v>
      </c>
      <c r="C885" s="8">
        <v>25941655</v>
      </c>
      <c r="D885" s="8">
        <v>30287131</v>
      </c>
      <c r="E885" s="9">
        <f>nasdaq_aapl_short_volume[[#This Row],[total_short]]/nasdaq_aapl_short_volume[[#This Row],[total_reported]]</f>
        <v>0.46135897367586776</v>
      </c>
      <c r="F885" s="9">
        <f>nasdaq_aapl_short_volume[[#This Row],[total_long]]/nasdaq_aapl_short_volume[[#This Row],[total_reported]]</f>
        <v>0.53864102632413224</v>
      </c>
      <c r="G885" s="8">
        <v>16070932</v>
      </c>
      <c r="H885" s="9">
        <f>nasdaq_aapl_short_volume[[#This Row],[Off-Exchange]]/nasdaq_aapl_short_volume[[#This Row],[total_reported]]</f>
        <v>0.28581324875127129</v>
      </c>
      <c r="I885" s="8">
        <v>78236</v>
      </c>
      <c r="J885" t="s">
        <v>5319</v>
      </c>
      <c r="K885" t="s">
        <v>5320</v>
      </c>
      <c r="L885" t="s">
        <v>5321</v>
      </c>
      <c r="M885" t="s">
        <v>5322</v>
      </c>
      <c r="N885" s="8">
        <v>203159</v>
      </c>
      <c r="O885" s="8">
        <v>388388</v>
      </c>
      <c r="P885" s="8">
        <v>175117</v>
      </c>
      <c r="Q885" s="8">
        <v>2805207</v>
      </c>
      <c r="R885" s="8">
        <v>53206</v>
      </c>
      <c r="S885" s="8">
        <v>71463</v>
      </c>
      <c r="T885" s="8">
        <v>402</v>
      </c>
    </row>
    <row r="886" spans="1:20">
      <c r="A886" s="1">
        <v>44453</v>
      </c>
      <c r="B886" s="8">
        <v>78142475</v>
      </c>
      <c r="C886" s="8">
        <v>36318011</v>
      </c>
      <c r="D886" s="8">
        <v>41824464</v>
      </c>
      <c r="E886" s="9">
        <f>nasdaq_aapl_short_volume[[#This Row],[total_short]]/nasdaq_aapl_short_volume[[#This Row],[total_reported]]</f>
        <v>0.46476658181098052</v>
      </c>
      <c r="F886" s="9">
        <f>nasdaq_aapl_short_volume[[#This Row],[total_long]]/nasdaq_aapl_short_volume[[#This Row],[total_reported]]</f>
        <v>0.53523341818901948</v>
      </c>
      <c r="G886" s="8">
        <v>22616700</v>
      </c>
      <c r="H886" s="9">
        <f>nasdaq_aapl_short_volume[[#This Row],[Off-Exchange]]/nasdaq_aapl_short_volume[[#This Row],[total_reported]]</f>
        <v>0.28942902051669084</v>
      </c>
      <c r="I886" s="8">
        <v>237434</v>
      </c>
      <c r="J886" t="s">
        <v>5323</v>
      </c>
      <c r="K886" t="s">
        <v>5324</v>
      </c>
      <c r="L886" t="s">
        <v>5325</v>
      </c>
      <c r="M886" t="s">
        <v>5326</v>
      </c>
      <c r="N886" s="8">
        <v>210021</v>
      </c>
      <c r="O886" s="8">
        <v>513926</v>
      </c>
      <c r="P886" s="8">
        <v>225198</v>
      </c>
      <c r="Q886" s="8">
        <v>4083109</v>
      </c>
      <c r="R886" s="8">
        <v>26597</v>
      </c>
      <c r="S886" s="8">
        <v>98486</v>
      </c>
      <c r="T886" s="8">
        <v>389</v>
      </c>
    </row>
    <row r="887" spans="1:20">
      <c r="A887" s="1">
        <v>44452</v>
      </c>
      <c r="B887" s="8">
        <v>67953112</v>
      </c>
      <c r="C887" s="8">
        <v>32347606</v>
      </c>
      <c r="D887" s="8">
        <v>35605506</v>
      </c>
      <c r="E887" s="9">
        <f>nasdaq_aapl_short_volume[[#This Row],[total_short]]/nasdaq_aapl_short_volume[[#This Row],[total_reported]]</f>
        <v>0.47602832376536341</v>
      </c>
      <c r="F887" s="9">
        <f>nasdaq_aapl_short_volume[[#This Row],[total_long]]/nasdaq_aapl_short_volume[[#This Row],[total_reported]]</f>
        <v>0.52397167623463659</v>
      </c>
      <c r="G887" s="8">
        <v>20025497</v>
      </c>
      <c r="H887" s="9">
        <f>nasdaq_aapl_short_volume[[#This Row],[Off-Exchange]]/nasdaq_aapl_short_volume[[#This Row],[total_reported]]</f>
        <v>0.29469580436581033</v>
      </c>
      <c r="I887" s="8">
        <v>121653</v>
      </c>
      <c r="J887" t="s">
        <v>5327</v>
      </c>
      <c r="K887" t="s">
        <v>5328</v>
      </c>
      <c r="L887" t="s">
        <v>5329</v>
      </c>
      <c r="M887" t="s">
        <v>5330</v>
      </c>
      <c r="N887" s="8">
        <v>254249</v>
      </c>
      <c r="O887" s="8">
        <v>517926</v>
      </c>
      <c r="P887" s="8">
        <v>373615</v>
      </c>
      <c r="Q887" s="8">
        <v>3226118</v>
      </c>
      <c r="R887" s="8">
        <v>134671</v>
      </c>
      <c r="S887" s="8">
        <v>74792</v>
      </c>
      <c r="T887" s="8">
        <v>6602</v>
      </c>
    </row>
    <row r="888" spans="1:20">
      <c r="A888" s="1">
        <v>44449</v>
      </c>
      <c r="B888" s="8">
        <v>105299625</v>
      </c>
      <c r="C888" s="8">
        <v>47444076</v>
      </c>
      <c r="D888" s="8">
        <v>57855549</v>
      </c>
      <c r="E888" s="9">
        <f>nasdaq_aapl_short_volume[[#This Row],[total_short]]/nasdaq_aapl_short_volume[[#This Row],[total_reported]]</f>
        <v>0.45056263020879705</v>
      </c>
      <c r="F888" s="9">
        <f>nasdaq_aapl_short_volume[[#This Row],[total_long]]/nasdaq_aapl_short_volume[[#This Row],[total_reported]]</f>
        <v>0.54943736979120295</v>
      </c>
      <c r="G888" s="8">
        <v>27392289</v>
      </c>
      <c r="H888" s="9">
        <f>nasdaq_aapl_short_volume[[#This Row],[Off-Exchange]]/nasdaq_aapl_short_volume[[#This Row],[total_reported]]</f>
        <v>0.26013662441817814</v>
      </c>
      <c r="I888" s="8">
        <v>254660</v>
      </c>
      <c r="J888" t="s">
        <v>5331</v>
      </c>
      <c r="K888" t="s">
        <v>5332</v>
      </c>
      <c r="L888" t="s">
        <v>5333</v>
      </c>
      <c r="M888" t="s">
        <v>5334</v>
      </c>
      <c r="N888" s="8">
        <v>350034</v>
      </c>
      <c r="O888" s="8">
        <v>825430</v>
      </c>
      <c r="P888" s="8">
        <v>336384</v>
      </c>
      <c r="Q888" s="8">
        <v>5904238</v>
      </c>
      <c r="R888" s="8">
        <v>114837</v>
      </c>
      <c r="S888" s="8">
        <v>242824</v>
      </c>
      <c r="T888" s="8">
        <v>13433</v>
      </c>
    </row>
    <row r="889" spans="1:20">
      <c r="A889" s="1">
        <v>44448</v>
      </c>
      <c r="B889" s="8">
        <v>39894556</v>
      </c>
      <c r="C889" s="8">
        <v>17133726</v>
      </c>
      <c r="D889" s="8">
        <v>22760830</v>
      </c>
      <c r="E889" s="9">
        <f>nasdaq_aapl_short_volume[[#This Row],[total_short]]/nasdaq_aapl_short_volume[[#This Row],[total_reported]]</f>
        <v>0.42947528981147204</v>
      </c>
      <c r="F889" s="9">
        <f>nasdaq_aapl_short_volume[[#This Row],[total_long]]/nasdaq_aapl_short_volume[[#This Row],[total_reported]]</f>
        <v>0.57052471018852802</v>
      </c>
      <c r="G889" s="8">
        <v>10834179</v>
      </c>
      <c r="H889" s="9">
        <f>nasdaq_aapl_short_volume[[#This Row],[Off-Exchange]]/nasdaq_aapl_short_volume[[#This Row],[total_reported]]</f>
        <v>0.27157036163029363</v>
      </c>
      <c r="I889" s="8">
        <v>57738</v>
      </c>
      <c r="J889" t="s">
        <v>5335</v>
      </c>
      <c r="K889" t="s">
        <v>5336</v>
      </c>
      <c r="L889" t="s">
        <v>5337</v>
      </c>
      <c r="M889" t="s">
        <v>5338</v>
      </c>
      <c r="N889" s="8">
        <v>41762</v>
      </c>
      <c r="O889" s="8">
        <v>203571</v>
      </c>
      <c r="P889" s="8">
        <v>80317</v>
      </c>
      <c r="Q889" s="8">
        <v>1495256</v>
      </c>
      <c r="R889" s="8">
        <v>38428</v>
      </c>
      <c r="S889" s="8">
        <v>43627</v>
      </c>
      <c r="T889" s="8">
        <v>985</v>
      </c>
    </row>
    <row r="890" spans="1:20">
      <c r="A890" s="1">
        <v>44447</v>
      </c>
      <c r="B890" s="8">
        <v>52173438</v>
      </c>
      <c r="C890" s="8">
        <v>22099153</v>
      </c>
      <c r="D890" s="8">
        <v>30074285</v>
      </c>
      <c r="E890" s="9">
        <f>nasdaq_aapl_short_volume[[#This Row],[total_short]]/nasdaq_aapl_short_volume[[#This Row],[total_reported]]</f>
        <v>0.42357095578021903</v>
      </c>
      <c r="F890" s="9">
        <f>nasdaq_aapl_short_volume[[#This Row],[total_long]]/nasdaq_aapl_short_volume[[#This Row],[total_reported]]</f>
        <v>0.57642904421978092</v>
      </c>
      <c r="G890" s="8">
        <v>14010148</v>
      </c>
      <c r="H890" s="9">
        <f>nasdaq_aapl_short_volume[[#This Row],[Off-Exchange]]/nasdaq_aapl_short_volume[[#This Row],[total_reported]]</f>
        <v>0.26853028163488096</v>
      </c>
      <c r="I890" s="8">
        <v>127859</v>
      </c>
      <c r="J890" t="s">
        <v>5339</v>
      </c>
      <c r="K890" t="s">
        <v>5340</v>
      </c>
      <c r="L890" t="s">
        <v>5341</v>
      </c>
      <c r="M890" t="s">
        <v>5342</v>
      </c>
      <c r="N890" s="8">
        <v>61061</v>
      </c>
      <c r="O890" s="8">
        <v>241133</v>
      </c>
      <c r="P890" s="8">
        <v>136615</v>
      </c>
      <c r="Q890" s="8">
        <v>2265850</v>
      </c>
      <c r="R890" s="8">
        <v>9806</v>
      </c>
      <c r="S890" s="8">
        <v>100155</v>
      </c>
      <c r="T890" s="8">
        <v>1682</v>
      </c>
    </row>
    <row r="891" spans="1:20">
      <c r="A891" s="1">
        <v>44446</v>
      </c>
      <c r="B891" s="8">
        <v>58143097</v>
      </c>
      <c r="C891" s="8">
        <v>23577690</v>
      </c>
      <c r="D891" s="8">
        <v>34565407</v>
      </c>
      <c r="E891" s="9">
        <f>nasdaq_aapl_short_volume[[#This Row],[total_short]]/nasdaq_aapl_short_volume[[#This Row],[total_reported]]</f>
        <v>0.40551142296393328</v>
      </c>
      <c r="F891" s="9">
        <f>nasdaq_aapl_short_volume[[#This Row],[total_long]]/nasdaq_aapl_short_volume[[#This Row],[total_reported]]</f>
        <v>0.59448857703606672</v>
      </c>
      <c r="G891" s="8">
        <v>14952405</v>
      </c>
      <c r="H891" s="9">
        <f>nasdaq_aapl_short_volume[[#This Row],[Off-Exchange]]/nasdaq_aapl_short_volume[[#This Row],[total_reported]]</f>
        <v>0.25716560987454795</v>
      </c>
      <c r="I891" s="8">
        <v>103526</v>
      </c>
      <c r="J891" t="s">
        <v>5343</v>
      </c>
      <c r="K891" t="s">
        <v>5344</v>
      </c>
      <c r="L891" t="s">
        <v>5345</v>
      </c>
      <c r="M891" t="s">
        <v>5346</v>
      </c>
      <c r="N891" s="8">
        <v>83998</v>
      </c>
      <c r="O891" s="8">
        <v>284892</v>
      </c>
      <c r="P891" s="8">
        <v>181322</v>
      </c>
      <c r="Q891" s="8">
        <v>2357805</v>
      </c>
      <c r="R891" s="8">
        <v>84256</v>
      </c>
      <c r="S891" s="8">
        <v>163529</v>
      </c>
      <c r="T891" s="8">
        <v>6516</v>
      </c>
    </row>
    <row r="892" spans="1:20">
      <c r="A892" s="1">
        <v>44442</v>
      </c>
      <c r="B892" s="8">
        <v>39795789</v>
      </c>
      <c r="C892" s="8">
        <v>16164409</v>
      </c>
      <c r="D892" s="8">
        <v>23631380</v>
      </c>
      <c r="E892" s="9">
        <f>nasdaq_aapl_short_volume[[#This Row],[total_short]]/nasdaq_aapl_short_volume[[#This Row],[total_reported]]</f>
        <v>0.40618390553834727</v>
      </c>
      <c r="F892" s="9">
        <f>nasdaq_aapl_short_volume[[#This Row],[total_long]]/nasdaq_aapl_short_volume[[#This Row],[total_reported]]</f>
        <v>0.59381609446165273</v>
      </c>
      <c r="G892" s="8">
        <v>9707160</v>
      </c>
      <c r="H892" s="9">
        <f>nasdaq_aapl_short_volume[[#This Row],[Off-Exchange]]/nasdaq_aapl_short_volume[[#This Row],[total_reported]]</f>
        <v>0.24392430063391882</v>
      </c>
      <c r="I892" s="8">
        <v>80234</v>
      </c>
      <c r="J892" t="s">
        <v>5347</v>
      </c>
      <c r="K892" t="s">
        <v>5348</v>
      </c>
      <c r="L892" t="s">
        <v>5349</v>
      </c>
      <c r="M892" t="s">
        <v>5350</v>
      </c>
      <c r="N892" s="8">
        <v>40975</v>
      </c>
      <c r="O892" s="8">
        <v>157774</v>
      </c>
      <c r="P892" s="8">
        <v>132224</v>
      </c>
      <c r="Q892" s="8">
        <v>1997188</v>
      </c>
      <c r="R892" s="8">
        <v>29275</v>
      </c>
      <c r="S892" s="8">
        <v>40926</v>
      </c>
      <c r="T892" s="8">
        <v>402</v>
      </c>
    </row>
    <row r="893" spans="1:20">
      <c r="A893" s="1">
        <v>44441</v>
      </c>
      <c r="B893" s="8">
        <v>50014806</v>
      </c>
      <c r="C893" s="8">
        <v>21904940</v>
      </c>
      <c r="D893" s="8">
        <v>28109866</v>
      </c>
      <c r="E893" s="9">
        <f>nasdaq_aapl_short_volume[[#This Row],[total_short]]/nasdaq_aapl_short_volume[[#This Row],[total_reported]]</f>
        <v>0.43796910858756505</v>
      </c>
      <c r="F893" s="9">
        <f>nasdaq_aapl_short_volume[[#This Row],[total_long]]/nasdaq_aapl_short_volume[[#This Row],[total_reported]]</f>
        <v>0.5620308914124349</v>
      </c>
      <c r="G893" s="8">
        <v>14185541</v>
      </c>
      <c r="H893" s="9">
        <f>nasdaq_aapl_short_volume[[#This Row],[Off-Exchange]]/nasdaq_aapl_short_volume[[#This Row],[total_reported]]</f>
        <v>0.28362683242238307</v>
      </c>
      <c r="I893" s="8">
        <v>111209</v>
      </c>
      <c r="J893" t="s">
        <v>5351</v>
      </c>
      <c r="K893" t="s">
        <v>5352</v>
      </c>
      <c r="L893" t="s">
        <v>5353</v>
      </c>
      <c r="M893" t="s">
        <v>5354</v>
      </c>
      <c r="N893" s="8">
        <v>54635</v>
      </c>
      <c r="O893" s="8">
        <v>226822</v>
      </c>
      <c r="P893" s="8">
        <v>132410</v>
      </c>
      <c r="Q893" s="8">
        <v>2078043</v>
      </c>
      <c r="R893" s="8">
        <v>38845</v>
      </c>
      <c r="S893" s="8">
        <v>36129</v>
      </c>
      <c r="T893" s="8">
        <v>684</v>
      </c>
    </row>
    <row r="894" spans="1:20">
      <c r="A894" s="1">
        <v>44440</v>
      </c>
      <c r="B894" s="8">
        <v>56339570</v>
      </c>
      <c r="C894" s="8">
        <v>23256894</v>
      </c>
      <c r="D894" s="8">
        <v>33082676</v>
      </c>
      <c r="E894" s="9">
        <f>nasdaq_aapl_short_volume[[#This Row],[total_short]]/nasdaq_aapl_short_volume[[#This Row],[total_reported]]</f>
        <v>0.41279857123510172</v>
      </c>
      <c r="F894" s="9">
        <f>nasdaq_aapl_short_volume[[#This Row],[total_long]]/nasdaq_aapl_short_volume[[#This Row],[total_reported]]</f>
        <v>0.58720142876489823</v>
      </c>
      <c r="G894" s="8">
        <v>14053749</v>
      </c>
      <c r="H894" s="9">
        <f>nasdaq_aapl_short_volume[[#This Row],[Off-Exchange]]/nasdaq_aapl_short_volume[[#This Row],[total_reported]]</f>
        <v>0.24944721800326131</v>
      </c>
      <c r="I894" s="8">
        <v>134430</v>
      </c>
      <c r="J894" t="s">
        <v>5355</v>
      </c>
      <c r="K894" t="s">
        <v>5356</v>
      </c>
      <c r="L894" t="s">
        <v>5357</v>
      </c>
      <c r="M894" t="s">
        <v>5358</v>
      </c>
      <c r="N894" s="8">
        <v>74595</v>
      </c>
      <c r="O894" s="8">
        <v>285655</v>
      </c>
      <c r="P894" s="8">
        <v>233014</v>
      </c>
      <c r="Q894" s="8">
        <v>2686482</v>
      </c>
      <c r="R894" s="8">
        <v>68554</v>
      </c>
      <c r="S894" s="8">
        <v>123498</v>
      </c>
      <c r="T894" s="8">
        <v>729</v>
      </c>
    </row>
    <row r="895" spans="1:20">
      <c r="A895" s="1">
        <v>44439</v>
      </c>
      <c r="B895" s="8">
        <v>50289318</v>
      </c>
      <c r="C895" s="8">
        <v>22533140</v>
      </c>
      <c r="D895" s="8">
        <v>27756178</v>
      </c>
      <c r="E895" s="9">
        <f>nasdaq_aapl_short_volume[[#This Row],[total_short]]/nasdaq_aapl_short_volume[[#This Row],[total_reported]]</f>
        <v>0.44807010506684541</v>
      </c>
      <c r="F895" s="9">
        <f>nasdaq_aapl_short_volume[[#This Row],[total_long]]/nasdaq_aapl_short_volume[[#This Row],[total_reported]]</f>
        <v>0.55192989493315459</v>
      </c>
      <c r="G895" s="8">
        <v>12055841</v>
      </c>
      <c r="H895" s="9">
        <f>nasdaq_aapl_short_volume[[#This Row],[Off-Exchange]]/nasdaq_aapl_short_volume[[#This Row],[total_reported]]</f>
        <v>0.23972965789673267</v>
      </c>
      <c r="I895" s="8">
        <v>84556</v>
      </c>
      <c r="J895" t="s">
        <v>5359</v>
      </c>
      <c r="K895" t="s">
        <v>5360</v>
      </c>
      <c r="L895" t="s">
        <v>5361</v>
      </c>
      <c r="M895" t="s">
        <v>5362</v>
      </c>
      <c r="N895" s="8">
        <v>53256</v>
      </c>
      <c r="O895" s="8">
        <v>243368</v>
      </c>
      <c r="P895" s="8">
        <v>241326</v>
      </c>
      <c r="Q895" s="8">
        <v>3355667</v>
      </c>
      <c r="R895" s="8">
        <v>91764</v>
      </c>
      <c r="S895" s="8">
        <v>163698</v>
      </c>
      <c r="T895" s="8">
        <v>5619</v>
      </c>
    </row>
    <row r="896" spans="1:20">
      <c r="A896" s="1">
        <v>44438</v>
      </c>
      <c r="B896" s="8">
        <v>66724576</v>
      </c>
      <c r="C896" s="8">
        <v>25066219</v>
      </c>
      <c r="D896" s="8">
        <v>41658357</v>
      </c>
      <c r="E896" s="9">
        <f>nasdaq_aapl_short_volume[[#This Row],[total_short]]/nasdaq_aapl_short_volume[[#This Row],[total_reported]]</f>
        <v>0.37566696564696045</v>
      </c>
      <c r="F896" s="9">
        <f>nasdaq_aapl_short_volume[[#This Row],[total_long]]/nasdaq_aapl_short_volume[[#This Row],[total_reported]]</f>
        <v>0.62433303435303955</v>
      </c>
      <c r="G896" s="8">
        <v>13364239</v>
      </c>
      <c r="H896" s="9">
        <f>nasdaq_aapl_short_volume[[#This Row],[Off-Exchange]]/nasdaq_aapl_short_volume[[#This Row],[total_reported]]</f>
        <v>0.20028960543713309</v>
      </c>
      <c r="I896" s="8">
        <v>132356</v>
      </c>
      <c r="J896" t="s">
        <v>5363</v>
      </c>
      <c r="K896" t="s">
        <v>5364</v>
      </c>
      <c r="L896" t="s">
        <v>5365</v>
      </c>
      <c r="M896" t="s">
        <v>5366</v>
      </c>
      <c r="N896" s="8">
        <v>87996</v>
      </c>
      <c r="O896" s="8">
        <v>377498</v>
      </c>
      <c r="P896" s="8">
        <v>509062</v>
      </c>
      <c r="Q896" s="8">
        <v>3149288</v>
      </c>
      <c r="R896" s="8">
        <v>180791</v>
      </c>
      <c r="S896" s="8">
        <v>182527</v>
      </c>
      <c r="T896" s="8">
        <v>91</v>
      </c>
    </row>
    <row r="897" spans="1:20">
      <c r="A897" s="1">
        <v>44435</v>
      </c>
      <c r="B897" s="8">
        <v>37867791</v>
      </c>
      <c r="C897" s="8">
        <v>14622245</v>
      </c>
      <c r="D897" s="8">
        <v>23245546</v>
      </c>
      <c r="E897" s="9">
        <f>nasdaq_aapl_short_volume[[#This Row],[total_short]]/nasdaq_aapl_short_volume[[#This Row],[total_reported]]</f>
        <v>0.38613937105547036</v>
      </c>
      <c r="F897" s="9">
        <f>nasdaq_aapl_short_volume[[#This Row],[total_long]]/nasdaq_aapl_short_volume[[#This Row],[total_reported]]</f>
        <v>0.61386062894452964</v>
      </c>
      <c r="G897" s="8">
        <v>7929543</v>
      </c>
      <c r="H897" s="9">
        <f>nasdaq_aapl_short_volume[[#This Row],[Off-Exchange]]/nasdaq_aapl_short_volume[[#This Row],[total_reported]]</f>
        <v>0.20940072791676706</v>
      </c>
      <c r="I897" s="8">
        <v>43329</v>
      </c>
      <c r="J897" t="s">
        <v>5367</v>
      </c>
      <c r="K897" t="s">
        <v>5368</v>
      </c>
      <c r="L897" t="s">
        <v>5369</v>
      </c>
      <c r="M897" t="s">
        <v>5370</v>
      </c>
      <c r="N897" s="8">
        <v>33743</v>
      </c>
      <c r="O897" s="8">
        <v>393573</v>
      </c>
      <c r="P897" s="8">
        <v>306985</v>
      </c>
      <c r="Q897" s="8">
        <v>1634815</v>
      </c>
      <c r="R897" s="8">
        <v>72531</v>
      </c>
      <c r="S897" s="8">
        <v>64116</v>
      </c>
      <c r="T897" s="8">
        <v>1007</v>
      </c>
    </row>
    <row r="898" spans="1:20">
      <c r="A898" s="1">
        <v>44434</v>
      </c>
      <c r="B898" s="8">
        <v>35121869</v>
      </c>
      <c r="C898" s="8">
        <v>14260913</v>
      </c>
      <c r="D898" s="8">
        <v>20860956</v>
      </c>
      <c r="E898" s="9">
        <f>nasdaq_aapl_short_volume[[#This Row],[total_short]]/nasdaq_aapl_short_volume[[#This Row],[total_reported]]</f>
        <v>0.40604083455809259</v>
      </c>
      <c r="F898" s="9">
        <f>nasdaq_aapl_short_volume[[#This Row],[total_long]]/nasdaq_aapl_short_volume[[#This Row],[total_reported]]</f>
        <v>0.59395916544190741</v>
      </c>
      <c r="G898" s="8">
        <v>7262681</v>
      </c>
      <c r="H898" s="9">
        <f>nasdaq_aapl_short_volume[[#This Row],[Off-Exchange]]/nasdaq_aapl_short_volume[[#This Row],[total_reported]]</f>
        <v>0.20678515143940659</v>
      </c>
      <c r="I898" s="8">
        <v>63522</v>
      </c>
      <c r="J898" t="s">
        <v>5371</v>
      </c>
      <c r="K898" t="s">
        <v>5372</v>
      </c>
      <c r="L898" t="s">
        <v>5373</v>
      </c>
      <c r="M898" t="s">
        <v>5374</v>
      </c>
      <c r="N898" s="8">
        <v>66804</v>
      </c>
      <c r="O898" s="8">
        <v>403896</v>
      </c>
      <c r="P898" s="8">
        <v>299485</v>
      </c>
      <c r="Q898" s="8">
        <v>1846377</v>
      </c>
      <c r="R898" s="8">
        <v>91433</v>
      </c>
      <c r="S898" s="8">
        <v>93997</v>
      </c>
      <c r="T898" s="8">
        <v>4295</v>
      </c>
    </row>
    <row r="899" spans="1:20">
      <c r="A899" s="1">
        <v>44433</v>
      </c>
      <c r="B899" s="8">
        <v>42539297</v>
      </c>
      <c r="C899" s="8">
        <v>15424472</v>
      </c>
      <c r="D899" s="8">
        <v>27114825</v>
      </c>
      <c r="E899" s="9">
        <f>nasdaq_aapl_short_volume[[#This Row],[total_short]]/nasdaq_aapl_short_volume[[#This Row],[total_reported]]</f>
        <v>0.36259348620641285</v>
      </c>
      <c r="F899" s="9">
        <f>nasdaq_aapl_short_volume[[#This Row],[total_long]]/nasdaq_aapl_short_volume[[#This Row],[total_reported]]</f>
        <v>0.63740651379358715</v>
      </c>
      <c r="G899" s="8">
        <v>9003281</v>
      </c>
      <c r="H899" s="9">
        <f>nasdaq_aapl_short_volume[[#This Row],[Off-Exchange]]/nasdaq_aapl_short_volume[[#This Row],[total_reported]]</f>
        <v>0.21164621032641889</v>
      </c>
      <c r="I899" s="8">
        <v>48381</v>
      </c>
      <c r="J899" t="s">
        <v>5375</v>
      </c>
      <c r="K899" t="s">
        <v>5376</v>
      </c>
      <c r="L899" t="s">
        <v>5377</v>
      </c>
      <c r="M899" t="s">
        <v>3579</v>
      </c>
      <c r="N899" s="8">
        <v>56796</v>
      </c>
      <c r="O899" s="8">
        <v>207711</v>
      </c>
      <c r="P899" s="8">
        <v>368249</v>
      </c>
      <c r="Q899" s="8">
        <v>1750465</v>
      </c>
      <c r="R899" s="8">
        <v>97116</v>
      </c>
      <c r="S899" s="8">
        <v>32176</v>
      </c>
      <c r="T899" s="8">
        <v>162</v>
      </c>
    </row>
    <row r="900" spans="1:20">
      <c r="A900" s="1">
        <v>44432</v>
      </c>
      <c r="B900" s="8">
        <v>36130496</v>
      </c>
      <c r="C900" s="8">
        <v>13466123</v>
      </c>
      <c r="D900" s="8">
        <v>22664373</v>
      </c>
      <c r="E900" s="9">
        <f>nasdaq_aapl_short_volume[[#This Row],[total_short]]/nasdaq_aapl_short_volume[[#This Row],[total_reported]]</f>
        <v>0.37270794732516266</v>
      </c>
      <c r="F900" s="9">
        <f>nasdaq_aapl_short_volume[[#This Row],[total_long]]/nasdaq_aapl_short_volume[[#This Row],[total_reported]]</f>
        <v>0.62729205267483734</v>
      </c>
      <c r="G900" s="8">
        <v>7648140</v>
      </c>
      <c r="H900" s="9">
        <f>nasdaq_aapl_short_volume[[#This Row],[Off-Exchange]]/nasdaq_aapl_short_volume[[#This Row],[total_reported]]</f>
        <v>0.21168101318066598</v>
      </c>
      <c r="I900" s="8">
        <v>53133</v>
      </c>
      <c r="J900" t="s">
        <v>5378</v>
      </c>
      <c r="K900" t="s">
        <v>5379</v>
      </c>
      <c r="L900" t="s">
        <v>5380</v>
      </c>
      <c r="M900" t="s">
        <v>5381</v>
      </c>
      <c r="N900" s="8">
        <v>54672</v>
      </c>
      <c r="O900" s="8">
        <v>301993</v>
      </c>
      <c r="P900" s="8">
        <v>216464</v>
      </c>
      <c r="Q900" s="8">
        <v>1525684</v>
      </c>
      <c r="R900" s="8">
        <v>19345</v>
      </c>
      <c r="S900" s="8">
        <v>37922</v>
      </c>
      <c r="T900" s="8">
        <v>215</v>
      </c>
    </row>
    <row r="901" spans="1:20">
      <c r="A901" s="1">
        <v>44431</v>
      </c>
      <c r="B901" s="8">
        <v>41004415</v>
      </c>
      <c r="C901" s="8">
        <v>16441737</v>
      </c>
      <c r="D901" s="8">
        <v>24562678</v>
      </c>
      <c r="E901" s="9">
        <f>nasdaq_aapl_short_volume[[#This Row],[total_short]]/nasdaq_aapl_short_volume[[#This Row],[total_reported]]</f>
        <v>0.40097479746997977</v>
      </c>
      <c r="F901" s="9">
        <f>nasdaq_aapl_short_volume[[#This Row],[total_long]]/nasdaq_aapl_short_volume[[#This Row],[total_reported]]</f>
        <v>0.59902520253002023</v>
      </c>
      <c r="G901" s="8">
        <v>9500402</v>
      </c>
      <c r="H901" s="9">
        <f>nasdaq_aapl_short_volume[[#This Row],[Off-Exchange]]/nasdaq_aapl_short_volume[[#This Row],[total_reported]]</f>
        <v>0.23169217265994405</v>
      </c>
      <c r="I901" s="8">
        <v>57338</v>
      </c>
      <c r="J901" t="s">
        <v>5382</v>
      </c>
      <c r="K901" t="s">
        <v>5383</v>
      </c>
      <c r="L901" t="s">
        <v>5384</v>
      </c>
      <c r="M901" t="s">
        <v>5385</v>
      </c>
      <c r="N901" s="8">
        <v>94991</v>
      </c>
      <c r="O901" s="8">
        <v>265190</v>
      </c>
      <c r="P901" s="8">
        <v>302185</v>
      </c>
      <c r="Q901" s="8">
        <v>2065761</v>
      </c>
      <c r="R901" s="8">
        <v>68883</v>
      </c>
      <c r="S901" s="8">
        <v>106780</v>
      </c>
      <c r="T901" s="8">
        <v>202</v>
      </c>
    </row>
    <row r="902" spans="1:20">
      <c r="A902" s="1">
        <v>44428</v>
      </c>
      <c r="B902" s="8">
        <v>39404024</v>
      </c>
      <c r="C902" s="8">
        <v>16369989</v>
      </c>
      <c r="D902" s="8">
        <v>23034035</v>
      </c>
      <c r="E902" s="9">
        <f>nasdaq_aapl_short_volume[[#This Row],[total_short]]/nasdaq_aapl_short_volume[[#This Row],[total_reported]]</f>
        <v>0.41543952465362421</v>
      </c>
      <c r="F902" s="9">
        <f>nasdaq_aapl_short_volume[[#This Row],[total_long]]/nasdaq_aapl_short_volume[[#This Row],[total_reported]]</f>
        <v>0.58456047534637579</v>
      </c>
      <c r="G902" s="8">
        <v>9568840</v>
      </c>
      <c r="H902" s="9">
        <f>nasdaq_aapl_short_volume[[#This Row],[Off-Exchange]]/nasdaq_aapl_short_volume[[#This Row],[total_reported]]</f>
        <v>0.24283915774693468</v>
      </c>
      <c r="I902" s="8">
        <v>82541</v>
      </c>
      <c r="J902" t="s">
        <v>5386</v>
      </c>
      <c r="K902" t="s">
        <v>5387</v>
      </c>
      <c r="L902" t="s">
        <v>5388</v>
      </c>
      <c r="M902" t="s">
        <v>5389</v>
      </c>
      <c r="N902" s="8">
        <v>79604</v>
      </c>
      <c r="O902" s="8">
        <v>151869</v>
      </c>
      <c r="P902" s="8">
        <v>299229</v>
      </c>
      <c r="Q902" s="8">
        <v>1920308</v>
      </c>
      <c r="R902" s="8">
        <v>26306</v>
      </c>
      <c r="S902" s="8">
        <v>38980</v>
      </c>
      <c r="T902" s="8">
        <v>112</v>
      </c>
    </row>
    <row r="903" spans="1:20">
      <c r="A903" s="1">
        <v>44427</v>
      </c>
      <c r="B903" s="8">
        <v>60235662</v>
      </c>
      <c r="C903" s="8">
        <v>26570922</v>
      </c>
      <c r="D903" s="8">
        <v>33664740</v>
      </c>
      <c r="E903" s="9">
        <f>nasdaq_aapl_short_volume[[#This Row],[total_short]]/nasdaq_aapl_short_volume[[#This Row],[total_reported]]</f>
        <v>0.44111612818333434</v>
      </c>
      <c r="F903" s="9">
        <f>nasdaq_aapl_short_volume[[#This Row],[total_long]]/nasdaq_aapl_short_volume[[#This Row],[total_reported]]</f>
        <v>0.55888387181666566</v>
      </c>
      <c r="G903" s="8">
        <v>15311572</v>
      </c>
      <c r="H903" s="9">
        <f>nasdaq_aapl_short_volume[[#This Row],[Off-Exchange]]/nasdaq_aapl_short_volume[[#This Row],[total_reported]]</f>
        <v>0.25419446705840137</v>
      </c>
      <c r="I903" s="8">
        <v>78280</v>
      </c>
      <c r="J903" t="s">
        <v>5390</v>
      </c>
      <c r="K903" t="s">
        <v>5391</v>
      </c>
      <c r="L903" t="s">
        <v>5392</v>
      </c>
      <c r="M903" t="s">
        <v>5393</v>
      </c>
      <c r="N903" s="8">
        <v>78665</v>
      </c>
      <c r="O903" s="8">
        <v>306613</v>
      </c>
      <c r="P903" s="8">
        <v>550398</v>
      </c>
      <c r="Q903" s="8">
        <v>3170297</v>
      </c>
      <c r="R903" s="8">
        <v>71176</v>
      </c>
      <c r="S903" s="8">
        <v>71796</v>
      </c>
      <c r="T903" s="8">
        <v>59</v>
      </c>
    </row>
    <row r="904" spans="1:20">
      <c r="A904" s="1">
        <v>44426</v>
      </c>
      <c r="B904" s="8">
        <v>61480957</v>
      </c>
      <c r="C904" s="8">
        <v>25783629</v>
      </c>
      <c r="D904" s="8">
        <v>35697328</v>
      </c>
      <c r="E904" s="9">
        <f>nasdaq_aapl_short_volume[[#This Row],[total_short]]/nasdaq_aapl_short_volume[[#This Row],[total_reported]]</f>
        <v>0.41937585649488185</v>
      </c>
      <c r="F904" s="9">
        <f>nasdaq_aapl_short_volume[[#This Row],[total_long]]/nasdaq_aapl_short_volume[[#This Row],[total_reported]]</f>
        <v>0.58062414350511815</v>
      </c>
      <c r="G904" s="8">
        <v>14553892</v>
      </c>
      <c r="H904" s="9">
        <f>nasdaq_aapl_short_volume[[#This Row],[Off-Exchange]]/nasdaq_aapl_short_volume[[#This Row],[total_reported]]</f>
        <v>0.23672194952983572</v>
      </c>
      <c r="I904" s="8">
        <v>126970</v>
      </c>
      <c r="J904" t="s">
        <v>5394</v>
      </c>
      <c r="K904" t="s">
        <v>5395</v>
      </c>
      <c r="L904" t="s">
        <v>5396</v>
      </c>
      <c r="M904" t="s">
        <v>5397</v>
      </c>
      <c r="N904" s="8">
        <v>78442</v>
      </c>
      <c r="O904" s="8">
        <v>322313</v>
      </c>
      <c r="P904" s="8">
        <v>540311</v>
      </c>
      <c r="Q904" s="8">
        <v>3433528</v>
      </c>
      <c r="R904" s="8">
        <v>74611</v>
      </c>
      <c r="S904" s="8">
        <v>186357</v>
      </c>
      <c r="T904" s="8">
        <v>147</v>
      </c>
    </row>
    <row r="905" spans="1:20">
      <c r="A905" s="1">
        <v>44425</v>
      </c>
      <c r="B905" s="8">
        <v>65180540</v>
      </c>
      <c r="C905" s="8">
        <v>28899326</v>
      </c>
      <c r="D905" s="8">
        <v>36281214</v>
      </c>
      <c r="E905" s="9">
        <f>nasdaq_aapl_short_volume[[#This Row],[total_short]]/nasdaq_aapl_short_volume[[#This Row],[total_reported]]</f>
        <v>0.4433735283567764</v>
      </c>
      <c r="F905" s="9">
        <f>nasdaq_aapl_short_volume[[#This Row],[total_long]]/nasdaq_aapl_short_volume[[#This Row],[total_reported]]</f>
        <v>0.55662647164322354</v>
      </c>
      <c r="G905" s="8">
        <v>17096118</v>
      </c>
      <c r="H905" s="9">
        <f>nasdaq_aapl_short_volume[[#This Row],[Off-Exchange]]/nasdaq_aapl_short_volume[[#This Row],[total_reported]]</f>
        <v>0.26228868309467823</v>
      </c>
      <c r="I905" s="8">
        <v>206934</v>
      </c>
      <c r="J905" t="s">
        <v>5398</v>
      </c>
      <c r="K905" t="s">
        <v>5399</v>
      </c>
      <c r="L905" t="s">
        <v>5400</v>
      </c>
      <c r="M905" t="s">
        <v>5401</v>
      </c>
      <c r="N905" s="8">
        <v>173587</v>
      </c>
      <c r="O905" s="8">
        <v>255781</v>
      </c>
      <c r="P905" s="8">
        <v>577699</v>
      </c>
      <c r="Q905" s="8">
        <v>3436319</v>
      </c>
      <c r="R905" s="8">
        <v>116198</v>
      </c>
      <c r="S905" s="8">
        <v>67317</v>
      </c>
      <c r="T905" s="8">
        <v>342</v>
      </c>
    </row>
    <row r="906" spans="1:20">
      <c r="A906" s="1">
        <v>44424</v>
      </c>
      <c r="B906" s="8">
        <v>74241384</v>
      </c>
      <c r="C906" s="8">
        <v>29859229</v>
      </c>
      <c r="D906" s="8">
        <v>44382155</v>
      </c>
      <c r="E906" s="9">
        <f>nasdaq_aapl_short_volume[[#This Row],[total_short]]/nasdaq_aapl_short_volume[[#This Row],[total_reported]]</f>
        <v>0.40219116874222066</v>
      </c>
      <c r="F906" s="9">
        <f>nasdaq_aapl_short_volume[[#This Row],[total_long]]/nasdaq_aapl_short_volume[[#This Row],[total_reported]]</f>
        <v>0.59780883125777939</v>
      </c>
      <c r="G906" s="8">
        <v>18028291</v>
      </c>
      <c r="H906" s="9">
        <f>nasdaq_aapl_short_volume[[#This Row],[Off-Exchange]]/nasdaq_aapl_short_volume[[#This Row],[total_reported]]</f>
        <v>0.24283344448427846</v>
      </c>
      <c r="I906" s="8">
        <v>138364</v>
      </c>
      <c r="J906" t="s">
        <v>5402</v>
      </c>
      <c r="K906" t="s">
        <v>5403</v>
      </c>
      <c r="L906" t="s">
        <v>5404</v>
      </c>
      <c r="M906" t="s">
        <v>5405</v>
      </c>
      <c r="N906" s="8">
        <v>103142</v>
      </c>
      <c r="O906" s="8">
        <v>345035</v>
      </c>
      <c r="P906" s="8">
        <v>733185</v>
      </c>
      <c r="Q906" s="8">
        <v>3262228</v>
      </c>
      <c r="R906" s="8">
        <v>157836</v>
      </c>
      <c r="S906" s="8">
        <v>130494</v>
      </c>
      <c r="T906" s="8">
        <v>1984</v>
      </c>
    </row>
    <row r="907" spans="1:20">
      <c r="A907" s="1">
        <v>44421</v>
      </c>
      <c r="B907" s="8">
        <v>44841510</v>
      </c>
      <c r="C907" s="8">
        <v>15671335</v>
      </c>
      <c r="D907" s="8">
        <v>29170175</v>
      </c>
      <c r="E907" s="9">
        <f>nasdaq_aapl_short_volume[[#This Row],[total_short]]/nasdaq_aapl_short_volume[[#This Row],[total_reported]]</f>
        <v>0.34948276719494953</v>
      </c>
      <c r="F907" s="9">
        <f>nasdaq_aapl_short_volume[[#This Row],[total_long]]/nasdaq_aapl_short_volume[[#This Row],[total_reported]]</f>
        <v>0.65051723280505047</v>
      </c>
      <c r="G907" s="8">
        <v>8831698</v>
      </c>
      <c r="H907" s="9">
        <f>nasdaq_aapl_short_volume[[#This Row],[Off-Exchange]]/nasdaq_aapl_short_volume[[#This Row],[total_reported]]</f>
        <v>0.1969536262271275</v>
      </c>
      <c r="I907" s="8">
        <v>71720</v>
      </c>
      <c r="J907" t="s">
        <v>5406</v>
      </c>
      <c r="K907" t="s">
        <v>5407</v>
      </c>
      <c r="L907" t="s">
        <v>5408</v>
      </c>
      <c r="M907" t="s">
        <v>5409</v>
      </c>
      <c r="N907" s="8">
        <v>60704</v>
      </c>
      <c r="O907" s="8">
        <v>172938</v>
      </c>
      <c r="P907" s="8">
        <v>270588</v>
      </c>
      <c r="Q907" s="8">
        <v>1896217</v>
      </c>
      <c r="R907" s="8">
        <v>69046</v>
      </c>
      <c r="S907" s="8">
        <v>24844</v>
      </c>
      <c r="T907" s="8">
        <v>142</v>
      </c>
    </row>
    <row r="908" spans="1:20">
      <c r="A908" s="1">
        <v>44420</v>
      </c>
      <c r="B908" s="8">
        <v>50974219</v>
      </c>
      <c r="C908" s="8">
        <v>21847600</v>
      </c>
      <c r="D908" s="8">
        <v>29126619</v>
      </c>
      <c r="E908" s="9">
        <f>nasdaq_aapl_short_volume[[#This Row],[total_short]]/nasdaq_aapl_short_volume[[#This Row],[total_reported]]</f>
        <v>0.42860097572068734</v>
      </c>
      <c r="F908" s="9">
        <f>nasdaq_aapl_short_volume[[#This Row],[total_long]]/nasdaq_aapl_short_volume[[#This Row],[total_reported]]</f>
        <v>0.57139902427931266</v>
      </c>
      <c r="G908" s="8">
        <v>11434489</v>
      </c>
      <c r="H908" s="9">
        <f>nasdaq_aapl_short_volume[[#This Row],[Off-Exchange]]/nasdaq_aapl_short_volume[[#This Row],[total_reported]]</f>
        <v>0.2243190621517909</v>
      </c>
      <c r="I908" s="8">
        <v>65941</v>
      </c>
      <c r="J908" t="s">
        <v>5410</v>
      </c>
      <c r="K908" t="s">
        <v>5411</v>
      </c>
      <c r="L908" t="s">
        <v>5412</v>
      </c>
      <c r="M908" t="s">
        <v>5413</v>
      </c>
      <c r="N908" s="8">
        <v>172614</v>
      </c>
      <c r="O908" s="8">
        <v>247436</v>
      </c>
      <c r="P908" s="8">
        <v>374836</v>
      </c>
      <c r="Q908" s="8">
        <v>2817625</v>
      </c>
      <c r="R908" s="8">
        <v>96311</v>
      </c>
      <c r="S908" s="8">
        <v>170877</v>
      </c>
      <c r="T908" s="8">
        <v>108</v>
      </c>
    </row>
    <row r="909" spans="1:20">
      <c r="A909" s="1">
        <v>44419</v>
      </c>
      <c r="B909" s="8">
        <v>35195253</v>
      </c>
      <c r="C909" s="8">
        <v>15607862</v>
      </c>
      <c r="D909" s="8">
        <v>19587391</v>
      </c>
      <c r="E909" s="9">
        <f>nasdaq_aapl_short_volume[[#This Row],[total_short]]/nasdaq_aapl_short_volume[[#This Row],[total_reported]]</f>
        <v>0.44346497523401807</v>
      </c>
      <c r="F909" s="9">
        <f>nasdaq_aapl_short_volume[[#This Row],[total_long]]/nasdaq_aapl_short_volume[[#This Row],[total_reported]]</f>
        <v>0.55653502476598193</v>
      </c>
      <c r="G909" s="8">
        <v>8752254</v>
      </c>
      <c r="H909" s="9">
        <f>nasdaq_aapl_short_volume[[#This Row],[Off-Exchange]]/nasdaq_aapl_short_volume[[#This Row],[total_reported]]</f>
        <v>0.24867711563261102</v>
      </c>
      <c r="I909" s="8">
        <v>51072</v>
      </c>
      <c r="J909" t="s">
        <v>5414</v>
      </c>
      <c r="K909" t="s">
        <v>5415</v>
      </c>
      <c r="L909" t="s">
        <v>5416</v>
      </c>
      <c r="M909" t="s">
        <v>5417</v>
      </c>
      <c r="N909" s="8">
        <v>58378</v>
      </c>
      <c r="O909" s="8">
        <v>177898</v>
      </c>
      <c r="P909" s="8">
        <v>289567</v>
      </c>
      <c r="Q909" s="8">
        <v>2104988</v>
      </c>
      <c r="R909" s="8">
        <v>91716</v>
      </c>
      <c r="S909" s="8">
        <v>39607</v>
      </c>
      <c r="T909" s="8">
        <v>197</v>
      </c>
    </row>
    <row r="910" spans="1:20">
      <c r="A910" s="1">
        <v>44418</v>
      </c>
      <c r="B910" s="8">
        <v>47042831</v>
      </c>
      <c r="C910" s="8">
        <v>17240143</v>
      </c>
      <c r="D910" s="8">
        <v>29802688</v>
      </c>
      <c r="E910" s="9">
        <f>nasdaq_aapl_short_volume[[#This Row],[total_short]]/nasdaq_aapl_short_volume[[#This Row],[total_reported]]</f>
        <v>0.36647758294988669</v>
      </c>
      <c r="F910" s="9">
        <f>nasdaq_aapl_short_volume[[#This Row],[total_long]]/nasdaq_aapl_short_volume[[#This Row],[total_reported]]</f>
        <v>0.63352241705011336</v>
      </c>
      <c r="G910" s="8">
        <v>8504001</v>
      </c>
      <c r="H910" s="9">
        <f>nasdaq_aapl_short_volume[[#This Row],[Off-Exchange]]/nasdaq_aapl_short_volume[[#This Row],[total_reported]]</f>
        <v>0.18077145484717957</v>
      </c>
      <c r="I910" s="8">
        <v>61374</v>
      </c>
      <c r="J910" t="s">
        <v>5418</v>
      </c>
      <c r="K910" t="s">
        <v>5419</v>
      </c>
      <c r="L910" t="s">
        <v>5420</v>
      </c>
      <c r="M910" t="s">
        <v>5421</v>
      </c>
      <c r="N910" s="8">
        <v>98778</v>
      </c>
      <c r="O910" s="8">
        <v>221017</v>
      </c>
      <c r="P910" s="8">
        <v>591976</v>
      </c>
      <c r="Q910" s="8">
        <v>2569340</v>
      </c>
      <c r="R910" s="8">
        <v>94810</v>
      </c>
      <c r="S910" s="8">
        <v>48030</v>
      </c>
      <c r="T910" s="8">
        <v>240</v>
      </c>
    </row>
    <row r="911" spans="1:20">
      <c r="A911" s="1">
        <v>44417</v>
      </c>
      <c r="B911" s="8">
        <v>30915472</v>
      </c>
      <c r="C911" s="8">
        <v>12798603</v>
      </c>
      <c r="D911" s="8">
        <v>18116869</v>
      </c>
      <c r="E911" s="9">
        <f>nasdaq_aapl_short_volume[[#This Row],[total_short]]/nasdaq_aapl_short_volume[[#This Row],[total_reported]]</f>
        <v>0.41398698360484354</v>
      </c>
      <c r="F911" s="9">
        <f>nasdaq_aapl_short_volume[[#This Row],[total_long]]/nasdaq_aapl_short_volume[[#This Row],[total_reported]]</f>
        <v>0.58601301639515646</v>
      </c>
      <c r="G911" s="8">
        <v>6932319</v>
      </c>
      <c r="H911" s="9">
        <f>nasdaq_aapl_short_volume[[#This Row],[Off-Exchange]]/nasdaq_aapl_short_volume[[#This Row],[total_reported]]</f>
        <v>0.22423461624651889</v>
      </c>
      <c r="I911" s="8">
        <v>37753</v>
      </c>
      <c r="J911" t="s">
        <v>5422</v>
      </c>
      <c r="K911" t="s">
        <v>5423</v>
      </c>
      <c r="L911" t="s">
        <v>5424</v>
      </c>
      <c r="M911" t="s">
        <v>5425</v>
      </c>
      <c r="N911" s="8">
        <v>31972</v>
      </c>
      <c r="O911" s="8">
        <v>226408</v>
      </c>
      <c r="P911" s="8">
        <v>352246</v>
      </c>
      <c r="Q911" s="8">
        <v>1804783</v>
      </c>
      <c r="R911" s="8">
        <v>76348</v>
      </c>
      <c r="S911" s="8">
        <v>9132</v>
      </c>
      <c r="T911" s="8">
        <v>233</v>
      </c>
    </row>
    <row r="912" spans="1:20">
      <c r="A912" s="1">
        <v>44414</v>
      </c>
      <c r="B912" s="8">
        <v>35523480</v>
      </c>
      <c r="C912" s="8">
        <v>15827403</v>
      </c>
      <c r="D912" s="8">
        <v>19696077</v>
      </c>
      <c r="E912" s="9">
        <f>nasdaq_aapl_short_volume[[#This Row],[total_short]]/nasdaq_aapl_short_volume[[#This Row],[total_reported]]</f>
        <v>0.44554764904789734</v>
      </c>
      <c r="F912" s="9">
        <f>nasdaq_aapl_short_volume[[#This Row],[total_long]]/nasdaq_aapl_short_volume[[#This Row],[total_reported]]</f>
        <v>0.55445235095210266</v>
      </c>
      <c r="G912" s="8">
        <v>8561372</v>
      </c>
      <c r="H912" s="9">
        <f>nasdaq_aapl_short_volume[[#This Row],[Off-Exchange]]/nasdaq_aapl_short_volume[[#This Row],[total_reported]]</f>
        <v>0.24100600504229877</v>
      </c>
      <c r="I912" s="8">
        <v>53229</v>
      </c>
      <c r="J912" t="s">
        <v>5426</v>
      </c>
      <c r="K912" t="s">
        <v>5427</v>
      </c>
      <c r="L912" t="s">
        <v>5428</v>
      </c>
      <c r="M912" t="s">
        <v>5429</v>
      </c>
      <c r="N912" s="8">
        <v>41345</v>
      </c>
      <c r="O912" s="8">
        <v>239569</v>
      </c>
      <c r="P912" s="8">
        <v>325214</v>
      </c>
      <c r="Q912" s="8">
        <v>2007011</v>
      </c>
      <c r="R912" s="8">
        <v>98573</v>
      </c>
      <c r="S912" s="8">
        <v>43409</v>
      </c>
      <c r="T912" s="8">
        <v>398</v>
      </c>
    </row>
    <row r="913" spans="1:20">
      <c r="A913" s="1">
        <v>44413</v>
      </c>
      <c r="B913" s="8">
        <v>32445867</v>
      </c>
      <c r="C913" s="8">
        <v>13872253</v>
      </c>
      <c r="D913" s="8">
        <v>18573614</v>
      </c>
      <c r="E913" s="9">
        <f>nasdaq_aapl_short_volume[[#This Row],[total_short]]/nasdaq_aapl_short_volume[[#This Row],[total_reported]]</f>
        <v>0.42755069543988455</v>
      </c>
      <c r="F913" s="9">
        <f>nasdaq_aapl_short_volume[[#This Row],[total_long]]/nasdaq_aapl_short_volume[[#This Row],[total_reported]]</f>
        <v>0.57244930456011545</v>
      </c>
      <c r="G913" s="8">
        <v>7069051</v>
      </c>
      <c r="H913" s="9">
        <f>nasdaq_aapl_short_volume[[#This Row],[Off-Exchange]]/nasdaq_aapl_short_volume[[#This Row],[total_reported]]</f>
        <v>0.2178721561054294</v>
      </c>
      <c r="I913" s="8">
        <v>66463</v>
      </c>
      <c r="J913" t="s">
        <v>5430</v>
      </c>
      <c r="K913" t="s">
        <v>5431</v>
      </c>
      <c r="L913" t="s">
        <v>5432</v>
      </c>
      <c r="M913" t="s">
        <v>5433</v>
      </c>
      <c r="N913" s="8">
        <v>52754</v>
      </c>
      <c r="O913" s="8">
        <v>158353</v>
      </c>
      <c r="P913" s="8">
        <v>401061</v>
      </c>
      <c r="Q913" s="8">
        <v>1940657</v>
      </c>
      <c r="R913" s="8">
        <v>103013</v>
      </c>
      <c r="S913" s="8">
        <v>30095</v>
      </c>
      <c r="T913" s="8">
        <v>225</v>
      </c>
    </row>
    <row r="914" spans="1:20">
      <c r="A914" s="1">
        <v>44412</v>
      </c>
      <c r="B914" s="8">
        <v>37702240</v>
      </c>
      <c r="C914" s="8">
        <v>16384774</v>
      </c>
      <c r="D914" s="8">
        <v>21317466</v>
      </c>
      <c r="E914" s="9">
        <f>nasdaq_aapl_short_volume[[#This Row],[total_short]]/nasdaq_aapl_short_volume[[#This Row],[total_reported]]</f>
        <v>0.43458356850945729</v>
      </c>
      <c r="F914" s="9">
        <f>nasdaq_aapl_short_volume[[#This Row],[total_long]]/nasdaq_aapl_short_volume[[#This Row],[total_reported]]</f>
        <v>0.56541643149054277</v>
      </c>
      <c r="G914" s="8">
        <v>8566478</v>
      </c>
      <c r="H914" s="9">
        <f>nasdaq_aapl_short_volume[[#This Row],[Off-Exchange]]/nasdaq_aapl_short_volume[[#This Row],[total_reported]]</f>
        <v>0.22721403290626763</v>
      </c>
      <c r="I914" s="8">
        <v>52660</v>
      </c>
      <c r="J914" t="s">
        <v>5434</v>
      </c>
      <c r="K914" t="s">
        <v>5435</v>
      </c>
      <c r="L914" t="s">
        <v>5436</v>
      </c>
      <c r="M914" t="s">
        <v>5437</v>
      </c>
      <c r="N914" s="8">
        <v>75317</v>
      </c>
      <c r="O914" s="8">
        <v>231403</v>
      </c>
      <c r="P914" s="8">
        <v>378983</v>
      </c>
      <c r="Q914" s="8">
        <v>2161049</v>
      </c>
      <c r="R914" s="8">
        <v>76478</v>
      </c>
      <c r="S914" s="8">
        <v>31148</v>
      </c>
      <c r="T914" s="8">
        <v>23377</v>
      </c>
    </row>
    <row r="915" spans="1:20">
      <c r="A915" s="1">
        <v>44411</v>
      </c>
      <c r="B915" s="8">
        <v>47071066</v>
      </c>
      <c r="C915" s="8">
        <v>19711987</v>
      </c>
      <c r="D915" s="8">
        <v>27359079</v>
      </c>
      <c r="E915" s="9">
        <f>nasdaq_aapl_short_volume[[#This Row],[total_short]]/nasdaq_aapl_short_volume[[#This Row],[total_reported]]</f>
        <v>0.41877077948479008</v>
      </c>
      <c r="F915" s="9">
        <f>nasdaq_aapl_short_volume[[#This Row],[total_long]]/nasdaq_aapl_short_volume[[#This Row],[total_reported]]</f>
        <v>0.58122922051520987</v>
      </c>
      <c r="G915" s="8">
        <v>11092055</v>
      </c>
      <c r="H915" s="9">
        <f>nasdaq_aapl_short_volume[[#This Row],[Off-Exchange]]/nasdaq_aapl_short_volume[[#This Row],[total_reported]]</f>
        <v>0.23564486514921926</v>
      </c>
      <c r="I915" s="8">
        <v>105301</v>
      </c>
      <c r="J915" t="s">
        <v>5438</v>
      </c>
      <c r="K915" t="s">
        <v>5439</v>
      </c>
      <c r="L915" t="s">
        <v>5440</v>
      </c>
      <c r="M915" t="s">
        <v>5441</v>
      </c>
      <c r="N915" s="8">
        <v>99610</v>
      </c>
      <c r="O915" s="8">
        <v>307936</v>
      </c>
      <c r="P915" s="8">
        <v>434363</v>
      </c>
      <c r="Q915" s="8">
        <v>2346909</v>
      </c>
      <c r="R915" s="8">
        <v>66445</v>
      </c>
      <c r="S915" s="8">
        <v>79858</v>
      </c>
      <c r="T915" s="8">
        <v>8949</v>
      </c>
    </row>
    <row r="916" spans="1:20">
      <c r="A916" s="1">
        <v>44410</v>
      </c>
      <c r="B916" s="8">
        <v>43232957</v>
      </c>
      <c r="C916" s="8">
        <v>16695693</v>
      </c>
      <c r="D916" s="8">
        <v>26537264</v>
      </c>
      <c r="E916" s="9">
        <f>nasdaq_aapl_short_volume[[#This Row],[total_short]]/nasdaq_aapl_short_volume[[#This Row],[total_reported]]</f>
        <v>0.38617976096337803</v>
      </c>
      <c r="F916" s="9">
        <f>nasdaq_aapl_short_volume[[#This Row],[total_long]]/nasdaq_aapl_short_volume[[#This Row],[total_reported]]</f>
        <v>0.61382023903662197</v>
      </c>
      <c r="G916" s="8">
        <v>9363073</v>
      </c>
      <c r="H916" s="9">
        <f>nasdaq_aapl_short_volume[[#This Row],[Off-Exchange]]/nasdaq_aapl_short_volume[[#This Row],[total_reported]]</f>
        <v>0.2165725791090348</v>
      </c>
      <c r="I916" s="8">
        <v>77847</v>
      </c>
      <c r="J916" t="s">
        <v>5442</v>
      </c>
      <c r="K916" t="s">
        <v>5443</v>
      </c>
      <c r="L916" t="s">
        <v>5444</v>
      </c>
      <c r="M916" t="s">
        <v>5445</v>
      </c>
      <c r="N916" s="8">
        <v>81788</v>
      </c>
      <c r="O916" s="8">
        <v>267950</v>
      </c>
      <c r="P916" s="8">
        <v>395962</v>
      </c>
      <c r="Q916" s="8">
        <v>2018467</v>
      </c>
      <c r="R916" s="8">
        <v>75429</v>
      </c>
      <c r="S916" s="8">
        <v>28889</v>
      </c>
      <c r="T916" s="8">
        <v>9443</v>
      </c>
    </row>
    <row r="917" spans="1:20">
      <c r="A917" s="1">
        <v>44407</v>
      </c>
      <c r="B917" s="8">
        <v>44689994</v>
      </c>
      <c r="C917" s="8">
        <v>20828885</v>
      </c>
      <c r="D917" s="8">
        <v>23861109</v>
      </c>
      <c r="E917" s="9">
        <f>nasdaq_aapl_short_volume[[#This Row],[total_short]]/nasdaq_aapl_short_volume[[#This Row],[total_reported]]</f>
        <v>0.4660749115338883</v>
      </c>
      <c r="F917" s="9">
        <f>nasdaq_aapl_short_volume[[#This Row],[total_long]]/nasdaq_aapl_short_volume[[#This Row],[total_reported]]</f>
        <v>0.53392508846611164</v>
      </c>
      <c r="G917" s="8">
        <v>11942827</v>
      </c>
      <c r="H917" s="9">
        <f>nasdaq_aapl_short_volume[[#This Row],[Off-Exchange]]/nasdaq_aapl_short_volume[[#This Row],[total_reported]]</f>
        <v>0.26723715827753297</v>
      </c>
      <c r="I917" s="8">
        <v>71762</v>
      </c>
      <c r="J917" t="s">
        <v>5446</v>
      </c>
      <c r="K917" t="s">
        <v>5447</v>
      </c>
      <c r="L917" t="s">
        <v>5448</v>
      </c>
      <c r="M917" t="s">
        <v>5449</v>
      </c>
      <c r="N917" s="8">
        <v>63244</v>
      </c>
      <c r="O917" s="8">
        <v>405527</v>
      </c>
      <c r="P917" s="8">
        <v>463371</v>
      </c>
      <c r="Q917" s="8">
        <v>2435158</v>
      </c>
      <c r="R917" s="8">
        <v>20402</v>
      </c>
      <c r="S917" s="8">
        <v>23631</v>
      </c>
      <c r="T917" s="8">
        <v>2738</v>
      </c>
    </row>
    <row r="918" spans="1:20">
      <c r="A918" s="1">
        <v>44406</v>
      </c>
      <c r="B918" s="8">
        <v>37976891</v>
      </c>
      <c r="C918" s="8">
        <v>14469948</v>
      </c>
      <c r="D918" s="8">
        <v>23506943</v>
      </c>
      <c r="E918" s="9">
        <f>nasdaq_aapl_short_volume[[#This Row],[total_short]]/nasdaq_aapl_short_volume[[#This Row],[total_reported]]</f>
        <v>0.3810198154451348</v>
      </c>
      <c r="F918" s="9">
        <f>nasdaq_aapl_short_volume[[#This Row],[total_long]]/nasdaq_aapl_short_volume[[#This Row],[total_reported]]</f>
        <v>0.61898018455486525</v>
      </c>
      <c r="G918" s="8">
        <v>8208325</v>
      </c>
      <c r="H918" s="9">
        <f>nasdaq_aapl_short_volume[[#This Row],[Off-Exchange]]/nasdaq_aapl_short_volume[[#This Row],[total_reported]]</f>
        <v>0.21613999418751786</v>
      </c>
      <c r="I918" s="8">
        <v>77483</v>
      </c>
      <c r="J918" t="s">
        <v>5450</v>
      </c>
      <c r="K918" t="s">
        <v>5451</v>
      </c>
      <c r="L918" t="s">
        <v>5452</v>
      </c>
      <c r="M918" t="s">
        <v>5453</v>
      </c>
      <c r="N918" s="8">
        <v>42271</v>
      </c>
      <c r="O918" s="8">
        <v>236300</v>
      </c>
      <c r="P918" s="8">
        <v>224760</v>
      </c>
      <c r="Q918" s="8">
        <v>1752791</v>
      </c>
      <c r="R918" s="8">
        <v>41943</v>
      </c>
      <c r="S918" s="8">
        <v>35424</v>
      </c>
      <c r="T918" s="8">
        <v>642</v>
      </c>
    </row>
    <row r="919" spans="1:20">
      <c r="A919" s="1">
        <v>44405</v>
      </c>
      <c r="B919" s="8">
        <v>86514368</v>
      </c>
      <c r="C919" s="8">
        <v>37644200</v>
      </c>
      <c r="D919" s="8">
        <v>48870168</v>
      </c>
      <c r="E919" s="9">
        <f>nasdaq_aapl_short_volume[[#This Row],[total_short]]/nasdaq_aapl_short_volume[[#This Row],[total_reported]]</f>
        <v>0.43512078826028067</v>
      </c>
      <c r="F919" s="9">
        <f>nasdaq_aapl_short_volume[[#This Row],[total_long]]/nasdaq_aapl_short_volume[[#This Row],[total_reported]]</f>
        <v>0.56487921173971933</v>
      </c>
      <c r="G919" s="8">
        <v>24033113</v>
      </c>
      <c r="H919" s="9">
        <f>nasdaq_aapl_short_volume[[#This Row],[Off-Exchange]]/nasdaq_aapl_short_volume[[#This Row],[total_reported]]</f>
        <v>0.27779331405391527</v>
      </c>
      <c r="I919" s="8">
        <v>153272</v>
      </c>
      <c r="J919" t="s">
        <v>5454</v>
      </c>
      <c r="K919" t="s">
        <v>5455</v>
      </c>
      <c r="L919" t="s">
        <v>5456</v>
      </c>
      <c r="M919" t="s">
        <v>5457</v>
      </c>
      <c r="N919" s="8">
        <v>154262</v>
      </c>
      <c r="O919" s="8">
        <v>652036</v>
      </c>
      <c r="P919" s="8">
        <v>747886</v>
      </c>
      <c r="Q919" s="8">
        <v>3475522</v>
      </c>
      <c r="R919" s="8">
        <v>72214</v>
      </c>
      <c r="S919" s="8">
        <v>54654</v>
      </c>
      <c r="T919" s="8">
        <v>6</v>
      </c>
    </row>
    <row r="920" spans="1:20">
      <c r="A920" s="1">
        <v>44404</v>
      </c>
      <c r="B920" s="8">
        <v>65705155</v>
      </c>
      <c r="C920" s="8">
        <v>25608760</v>
      </c>
      <c r="D920" s="8">
        <v>40096395</v>
      </c>
      <c r="E920" s="9">
        <f>nasdaq_aapl_short_volume[[#This Row],[total_short]]/nasdaq_aapl_short_volume[[#This Row],[total_reported]]</f>
        <v>0.38975267617890863</v>
      </c>
      <c r="F920" s="9">
        <f>nasdaq_aapl_short_volume[[#This Row],[total_long]]/nasdaq_aapl_short_volume[[#This Row],[total_reported]]</f>
        <v>0.61024732382109137</v>
      </c>
      <c r="G920" s="8">
        <v>13908787</v>
      </c>
      <c r="H920" s="9">
        <f>nasdaq_aapl_short_volume[[#This Row],[Off-Exchange]]/nasdaq_aapl_short_volume[[#This Row],[total_reported]]</f>
        <v>0.21168486703973227</v>
      </c>
      <c r="I920" s="8">
        <v>119593</v>
      </c>
      <c r="J920" t="s">
        <v>5458</v>
      </c>
      <c r="K920" t="s">
        <v>5459</v>
      </c>
      <c r="L920" t="s">
        <v>5460</v>
      </c>
      <c r="M920" t="s">
        <v>5461</v>
      </c>
      <c r="N920" s="8">
        <v>74011</v>
      </c>
      <c r="O920" s="8">
        <v>361652</v>
      </c>
      <c r="P920" s="8">
        <v>770973</v>
      </c>
      <c r="Q920" s="8">
        <v>3087403</v>
      </c>
      <c r="R920" s="8">
        <v>23860</v>
      </c>
      <c r="S920" s="8">
        <v>171892</v>
      </c>
      <c r="T920" s="8">
        <v>304</v>
      </c>
    </row>
    <row r="921" spans="1:20">
      <c r="A921" s="1">
        <v>44403</v>
      </c>
      <c r="B921" s="8">
        <v>48833899</v>
      </c>
      <c r="C921" s="8">
        <v>16622215</v>
      </c>
      <c r="D921" s="8">
        <v>32211684</v>
      </c>
      <c r="E921" s="9">
        <f>nasdaq_aapl_short_volume[[#This Row],[total_short]]/nasdaq_aapl_short_volume[[#This Row],[total_reported]]</f>
        <v>0.34038271242687379</v>
      </c>
      <c r="F921" s="9">
        <f>nasdaq_aapl_short_volume[[#This Row],[total_long]]/nasdaq_aapl_short_volume[[#This Row],[total_reported]]</f>
        <v>0.65961728757312621</v>
      </c>
      <c r="G921" s="8">
        <v>9308214</v>
      </c>
      <c r="H921" s="9">
        <f>nasdaq_aapl_short_volume[[#This Row],[Off-Exchange]]/nasdaq_aapl_short_volume[[#This Row],[total_reported]]</f>
        <v>0.19060968283527802</v>
      </c>
      <c r="I921" s="8">
        <v>71390</v>
      </c>
      <c r="J921" t="s">
        <v>5462</v>
      </c>
      <c r="K921" t="s">
        <v>5463</v>
      </c>
      <c r="L921" t="s">
        <v>5464</v>
      </c>
      <c r="M921" t="s">
        <v>5465</v>
      </c>
      <c r="N921" s="8">
        <v>50892</v>
      </c>
      <c r="O921" s="8">
        <v>426937</v>
      </c>
      <c r="P921" s="8">
        <v>434116</v>
      </c>
      <c r="Q921" s="8">
        <v>1881251</v>
      </c>
      <c r="R921" s="8">
        <v>13367</v>
      </c>
      <c r="S921" s="8">
        <v>51197</v>
      </c>
      <c r="T921" s="8">
        <v>755</v>
      </c>
    </row>
    <row r="922" spans="1:20">
      <c r="A922" s="1">
        <v>44400</v>
      </c>
      <c r="B922" s="8">
        <v>54108661</v>
      </c>
      <c r="C922" s="8">
        <v>20860365</v>
      </c>
      <c r="D922" s="8">
        <v>33248296</v>
      </c>
      <c r="E922" s="9">
        <f>nasdaq_aapl_short_volume[[#This Row],[total_short]]/nasdaq_aapl_short_volume[[#This Row],[total_reported]]</f>
        <v>0.38552728185234525</v>
      </c>
      <c r="F922" s="9">
        <f>nasdaq_aapl_short_volume[[#This Row],[total_long]]/nasdaq_aapl_short_volume[[#This Row],[total_reported]]</f>
        <v>0.61447271814765481</v>
      </c>
      <c r="G922" s="8">
        <v>12112380</v>
      </c>
      <c r="H922" s="9">
        <f>nasdaq_aapl_short_volume[[#This Row],[Off-Exchange]]/nasdaq_aapl_short_volume[[#This Row],[total_reported]]</f>
        <v>0.22385288743330758</v>
      </c>
      <c r="I922" s="8">
        <v>98296</v>
      </c>
      <c r="J922" t="s">
        <v>5466</v>
      </c>
      <c r="K922" t="s">
        <v>5467</v>
      </c>
      <c r="L922" t="s">
        <v>5468</v>
      </c>
      <c r="M922" t="s">
        <v>5469</v>
      </c>
      <c r="N922" s="8">
        <v>175747</v>
      </c>
      <c r="O922" s="8">
        <v>467568</v>
      </c>
      <c r="P922" s="8">
        <v>589386</v>
      </c>
      <c r="Q922" s="8">
        <v>2268825</v>
      </c>
      <c r="R922" s="8">
        <v>38139</v>
      </c>
      <c r="S922" s="8">
        <v>76766</v>
      </c>
      <c r="T922" s="8">
        <v>30699</v>
      </c>
    </row>
    <row r="923" spans="1:20">
      <c r="A923" s="1">
        <v>44399</v>
      </c>
      <c r="B923" s="8">
        <v>58250774</v>
      </c>
      <c r="C923" s="8">
        <v>23488760</v>
      </c>
      <c r="D923" s="8">
        <v>34762014</v>
      </c>
      <c r="E923" s="9">
        <f>nasdaq_aapl_short_volume[[#This Row],[total_short]]/nasdaq_aapl_short_volume[[#This Row],[total_reported]]</f>
        <v>0.40323515701267765</v>
      </c>
      <c r="F923" s="9">
        <f>nasdaq_aapl_short_volume[[#This Row],[total_long]]/nasdaq_aapl_short_volume[[#This Row],[total_reported]]</f>
        <v>0.59676484298732235</v>
      </c>
      <c r="G923" s="8">
        <v>14773346</v>
      </c>
      <c r="H923" s="9">
        <f>nasdaq_aapl_short_volume[[#This Row],[Off-Exchange]]/nasdaq_aapl_short_volume[[#This Row],[total_reported]]</f>
        <v>0.25361630387949868</v>
      </c>
      <c r="I923" s="8">
        <v>45846</v>
      </c>
      <c r="J923" t="s">
        <v>5470</v>
      </c>
      <c r="K923" t="s">
        <v>5471</v>
      </c>
      <c r="L923" t="s">
        <v>5472</v>
      </c>
      <c r="M923" t="s">
        <v>5473</v>
      </c>
      <c r="N923" s="8">
        <v>96674</v>
      </c>
      <c r="O923" s="8">
        <v>461072</v>
      </c>
      <c r="P923" s="8">
        <v>647202</v>
      </c>
      <c r="Q923" s="8">
        <v>2571014</v>
      </c>
      <c r="R923" s="8">
        <v>19348</v>
      </c>
      <c r="S923" s="8">
        <v>52770</v>
      </c>
      <c r="T923" s="8">
        <v>5170</v>
      </c>
    </row>
    <row r="924" spans="1:20">
      <c r="A924" s="1">
        <v>44398</v>
      </c>
      <c r="B924" s="8">
        <v>50630440</v>
      </c>
      <c r="C924" s="8">
        <v>20920427</v>
      </c>
      <c r="D924" s="8">
        <v>29710013</v>
      </c>
      <c r="E924" s="9">
        <f>nasdaq_aapl_short_volume[[#This Row],[total_short]]/nasdaq_aapl_short_volume[[#This Row],[total_reported]]</f>
        <v>0.41319860147373794</v>
      </c>
      <c r="F924" s="9">
        <f>nasdaq_aapl_short_volume[[#This Row],[total_long]]/nasdaq_aapl_short_volume[[#This Row],[total_reported]]</f>
        <v>0.58680139852626212</v>
      </c>
      <c r="G924" s="8">
        <v>12696648</v>
      </c>
      <c r="H924" s="9">
        <f>nasdaq_aapl_short_volume[[#This Row],[Off-Exchange]]/nasdaq_aapl_short_volume[[#This Row],[total_reported]]</f>
        <v>0.25077103813437135</v>
      </c>
      <c r="I924" s="8">
        <v>54118</v>
      </c>
      <c r="J924" t="s">
        <v>5474</v>
      </c>
      <c r="K924" t="s">
        <v>5475</v>
      </c>
      <c r="L924" t="s">
        <v>5476</v>
      </c>
      <c r="M924" t="s">
        <v>5477</v>
      </c>
      <c r="N924" s="8">
        <v>181003</v>
      </c>
      <c r="O924" s="8">
        <v>418225</v>
      </c>
      <c r="P924" s="8">
        <v>674939</v>
      </c>
      <c r="Q924" s="8">
        <v>2334953</v>
      </c>
      <c r="R924" s="8">
        <v>25035</v>
      </c>
      <c r="S924" s="8">
        <v>47745</v>
      </c>
      <c r="T924" s="8">
        <v>5009</v>
      </c>
    </row>
    <row r="925" spans="1:20">
      <c r="A925" s="1">
        <v>44397</v>
      </c>
      <c r="B925" s="8">
        <v>62632889</v>
      </c>
      <c r="C925" s="8">
        <v>28073670</v>
      </c>
      <c r="D925" s="8">
        <v>34559219</v>
      </c>
      <c r="E925" s="9">
        <f>nasdaq_aapl_short_volume[[#This Row],[total_short]]/nasdaq_aapl_short_volume[[#This Row],[total_reported]]</f>
        <v>0.44822569177672772</v>
      </c>
      <c r="F925" s="9">
        <f>nasdaq_aapl_short_volume[[#This Row],[total_long]]/nasdaq_aapl_short_volume[[#This Row],[total_reported]]</f>
        <v>0.55177430822327234</v>
      </c>
      <c r="G925" s="8">
        <v>16128140</v>
      </c>
      <c r="H925" s="9">
        <f>nasdaq_aapl_short_volume[[#This Row],[Off-Exchange]]/nasdaq_aapl_short_volume[[#This Row],[total_reported]]</f>
        <v>0.25750273151219322</v>
      </c>
      <c r="I925" s="8">
        <v>151073</v>
      </c>
      <c r="J925" t="s">
        <v>5478</v>
      </c>
      <c r="K925" t="s">
        <v>5479</v>
      </c>
      <c r="L925" t="s">
        <v>5480</v>
      </c>
      <c r="M925" t="s">
        <v>5481</v>
      </c>
      <c r="N925" s="8">
        <v>239608</v>
      </c>
      <c r="O925" s="8">
        <v>518737</v>
      </c>
      <c r="P925" s="8">
        <v>683057</v>
      </c>
      <c r="Q925" s="8">
        <v>3445519</v>
      </c>
      <c r="R925" s="8">
        <v>75957</v>
      </c>
      <c r="S925" s="8">
        <v>134195</v>
      </c>
      <c r="T925" s="8">
        <v>23407</v>
      </c>
    </row>
    <row r="926" spans="1:20">
      <c r="A926" s="1">
        <v>44396</v>
      </c>
      <c r="B926" s="8">
        <v>82650832</v>
      </c>
      <c r="C926" s="8">
        <v>29830297</v>
      </c>
      <c r="D926" s="8">
        <v>52820535</v>
      </c>
      <c r="E926" s="9">
        <f>nasdaq_aapl_short_volume[[#This Row],[total_short]]/nasdaq_aapl_short_volume[[#This Row],[total_reported]]</f>
        <v>0.36091950048367327</v>
      </c>
      <c r="F926" s="9">
        <f>nasdaq_aapl_short_volume[[#This Row],[total_long]]/nasdaq_aapl_short_volume[[#This Row],[total_reported]]</f>
        <v>0.63908049951632673</v>
      </c>
      <c r="G926" s="8">
        <v>15906278</v>
      </c>
      <c r="H926" s="9">
        <f>nasdaq_aapl_short_volume[[#This Row],[Off-Exchange]]/nasdaq_aapl_short_volume[[#This Row],[total_reported]]</f>
        <v>0.19245151700348279</v>
      </c>
      <c r="I926" s="8">
        <v>204353</v>
      </c>
      <c r="J926" t="s">
        <v>5482</v>
      </c>
      <c r="K926" t="s">
        <v>5483</v>
      </c>
      <c r="L926" t="s">
        <v>5484</v>
      </c>
      <c r="M926" t="s">
        <v>5485</v>
      </c>
      <c r="N926" s="8">
        <v>141713</v>
      </c>
      <c r="O926" s="8">
        <v>778640</v>
      </c>
      <c r="P926" s="8">
        <v>1033230</v>
      </c>
      <c r="Q926" s="8">
        <v>3974520</v>
      </c>
      <c r="R926" s="8">
        <v>51270</v>
      </c>
      <c r="S926" s="8">
        <v>228335</v>
      </c>
      <c r="T926" s="8">
        <v>8413</v>
      </c>
    </row>
    <row r="927" spans="1:20">
      <c r="A927" s="1">
        <v>44393</v>
      </c>
      <c r="B927" s="8">
        <v>65424182</v>
      </c>
      <c r="C927" s="8">
        <v>38101195</v>
      </c>
      <c r="D927" s="8">
        <v>27322987</v>
      </c>
      <c r="E927" s="9">
        <f>nasdaq_aapl_short_volume[[#This Row],[total_short]]/nasdaq_aapl_short_volume[[#This Row],[total_reported]]</f>
        <v>0.58237174444152773</v>
      </c>
      <c r="F927" s="9">
        <f>nasdaq_aapl_short_volume[[#This Row],[total_long]]/nasdaq_aapl_short_volume[[#This Row],[total_reported]]</f>
        <v>0.41762825555847227</v>
      </c>
      <c r="G927" s="8">
        <v>24161518</v>
      </c>
      <c r="H927" s="9">
        <f>nasdaq_aapl_short_volume[[#This Row],[Off-Exchange]]/nasdaq_aapl_short_volume[[#This Row],[total_reported]]</f>
        <v>0.36930561852496679</v>
      </c>
      <c r="I927" s="8">
        <v>150952</v>
      </c>
      <c r="J927" t="s">
        <v>5486</v>
      </c>
      <c r="K927" t="s">
        <v>5487</v>
      </c>
      <c r="L927" t="s">
        <v>5488</v>
      </c>
      <c r="M927" t="s">
        <v>5489</v>
      </c>
      <c r="N927" s="8">
        <v>354503</v>
      </c>
      <c r="O927" s="8">
        <v>621313</v>
      </c>
      <c r="P927" s="8">
        <v>990745</v>
      </c>
      <c r="Q927" s="8">
        <v>3438701</v>
      </c>
      <c r="R927" s="8">
        <v>164412</v>
      </c>
      <c r="S927" s="8">
        <v>141440</v>
      </c>
      <c r="T927" s="8">
        <v>11239</v>
      </c>
    </row>
    <row r="928" spans="1:20">
      <c r="A928" s="1">
        <v>44392</v>
      </c>
      <c r="B928" s="8">
        <v>78495983</v>
      </c>
      <c r="C928" s="8">
        <v>47172373</v>
      </c>
      <c r="D928" s="8">
        <v>31323610</v>
      </c>
      <c r="E928" s="9">
        <f>nasdaq_aapl_short_volume[[#This Row],[total_short]]/nasdaq_aapl_short_volume[[#This Row],[total_reported]]</f>
        <v>0.60095270098088971</v>
      </c>
      <c r="F928" s="9">
        <f>nasdaq_aapl_short_volume[[#This Row],[total_long]]/nasdaq_aapl_short_volume[[#This Row],[total_reported]]</f>
        <v>0.39904729901911029</v>
      </c>
      <c r="G928" s="8">
        <v>30456507</v>
      </c>
      <c r="H928" s="9">
        <f>nasdaq_aapl_short_volume[[#This Row],[Off-Exchange]]/nasdaq_aapl_short_volume[[#This Row],[total_reported]]</f>
        <v>0.38800083566059679</v>
      </c>
      <c r="I928" s="8">
        <v>134181</v>
      </c>
      <c r="J928" t="s">
        <v>5490</v>
      </c>
      <c r="K928" t="s">
        <v>5491</v>
      </c>
      <c r="L928" t="s">
        <v>5492</v>
      </c>
      <c r="M928" t="s">
        <v>5493</v>
      </c>
      <c r="N928" s="8">
        <v>334273</v>
      </c>
      <c r="O928" s="8">
        <v>714568</v>
      </c>
      <c r="P928" s="8">
        <v>1036861</v>
      </c>
      <c r="Q928" s="8">
        <v>4417591</v>
      </c>
      <c r="R928" s="8">
        <v>158102</v>
      </c>
      <c r="S928" s="8">
        <v>83730</v>
      </c>
      <c r="T928" s="8">
        <v>4149</v>
      </c>
    </row>
    <row r="929" spans="1:20">
      <c r="A929" s="1">
        <v>44391</v>
      </c>
      <c r="B929" s="8">
        <v>91943527</v>
      </c>
      <c r="C929" s="8">
        <v>58023495</v>
      </c>
      <c r="D929" s="8">
        <v>33920032</v>
      </c>
      <c r="E929" s="9">
        <f>nasdaq_aapl_short_volume[[#This Row],[total_short]]/nasdaq_aapl_short_volume[[#This Row],[total_reported]]</f>
        <v>0.63107754176104203</v>
      </c>
      <c r="F929" s="9">
        <f>nasdaq_aapl_short_volume[[#This Row],[total_long]]/nasdaq_aapl_short_volume[[#This Row],[total_reported]]</f>
        <v>0.36892245823895792</v>
      </c>
      <c r="G929" s="8">
        <v>39075959</v>
      </c>
      <c r="H929" s="9">
        <f>nasdaq_aapl_short_volume[[#This Row],[Off-Exchange]]/nasdaq_aapl_short_volume[[#This Row],[total_reported]]</f>
        <v>0.4249995652222478</v>
      </c>
      <c r="I929" s="8">
        <v>335546</v>
      </c>
      <c r="J929" t="s">
        <v>5494</v>
      </c>
      <c r="K929" t="s">
        <v>5495</v>
      </c>
      <c r="L929" t="s">
        <v>5496</v>
      </c>
      <c r="M929" t="s">
        <v>5497</v>
      </c>
      <c r="N929" s="8">
        <v>231739</v>
      </c>
      <c r="O929" s="8">
        <v>883971</v>
      </c>
      <c r="P929" s="8">
        <v>1169922</v>
      </c>
      <c r="Q929" s="8">
        <v>4605483</v>
      </c>
      <c r="R929" s="8">
        <v>144333</v>
      </c>
      <c r="S929" s="8">
        <v>202221</v>
      </c>
      <c r="T929" s="8">
        <v>5951</v>
      </c>
    </row>
    <row r="930" spans="1:20">
      <c r="A930" s="1">
        <v>44390</v>
      </c>
      <c r="B930" s="8">
        <v>76173320</v>
      </c>
      <c r="C930" s="8">
        <v>41026913</v>
      </c>
      <c r="D930" s="8">
        <v>35146407</v>
      </c>
      <c r="E930" s="9">
        <f>nasdaq_aapl_short_volume[[#This Row],[total_short]]/nasdaq_aapl_short_volume[[#This Row],[total_reported]]</f>
        <v>0.53859951227017544</v>
      </c>
      <c r="F930" s="9">
        <f>nasdaq_aapl_short_volume[[#This Row],[total_long]]/nasdaq_aapl_short_volume[[#This Row],[total_reported]]</f>
        <v>0.46140048772982456</v>
      </c>
      <c r="G930" s="8">
        <v>27265678</v>
      </c>
      <c r="H930" s="9">
        <f>nasdaq_aapl_short_volume[[#This Row],[Off-Exchange]]/nasdaq_aapl_short_volume[[#This Row],[total_reported]]</f>
        <v>0.35794262348024214</v>
      </c>
      <c r="I930" s="8">
        <v>101746</v>
      </c>
      <c r="J930" t="s">
        <v>5498</v>
      </c>
      <c r="K930" t="s">
        <v>5499</v>
      </c>
      <c r="L930" t="s">
        <v>5500</v>
      </c>
      <c r="M930" t="s">
        <v>5501</v>
      </c>
      <c r="N930" s="8">
        <v>89496</v>
      </c>
      <c r="O930" s="8">
        <v>203606</v>
      </c>
      <c r="P930" s="8">
        <v>1074579</v>
      </c>
      <c r="Q930" s="8">
        <v>3830100</v>
      </c>
      <c r="R930" s="8">
        <v>115065</v>
      </c>
      <c r="S930" s="8">
        <v>108529</v>
      </c>
      <c r="T930" s="8">
        <v>25214</v>
      </c>
    </row>
    <row r="931" spans="1:20">
      <c r="A931" s="1">
        <v>44389</v>
      </c>
      <c r="B931" s="8">
        <v>53974822</v>
      </c>
      <c r="C931" s="8">
        <v>32270505</v>
      </c>
      <c r="D931" s="8">
        <v>21704317</v>
      </c>
      <c r="E931" s="9">
        <f>nasdaq_aapl_short_volume[[#This Row],[total_short]]/nasdaq_aapl_short_volume[[#This Row],[total_reported]]</f>
        <v>0.59788071186228275</v>
      </c>
      <c r="F931" s="9">
        <f>nasdaq_aapl_short_volume[[#This Row],[total_long]]/nasdaq_aapl_short_volume[[#This Row],[total_reported]]</f>
        <v>0.40211928813771725</v>
      </c>
      <c r="G931" s="8">
        <v>21509315</v>
      </c>
      <c r="H931" s="9">
        <f>nasdaq_aapl_short_volume[[#This Row],[Off-Exchange]]/nasdaq_aapl_short_volume[[#This Row],[total_reported]]</f>
        <v>0.39850645547288699</v>
      </c>
      <c r="I931" s="8">
        <v>122751</v>
      </c>
      <c r="J931" t="s">
        <v>5502</v>
      </c>
      <c r="K931" t="s">
        <v>5503</v>
      </c>
      <c r="L931" t="s">
        <v>5504</v>
      </c>
      <c r="M931" t="s">
        <v>5505</v>
      </c>
      <c r="N931" s="8">
        <v>99382</v>
      </c>
      <c r="O931" s="8">
        <v>407309</v>
      </c>
      <c r="P931" s="8">
        <v>690507</v>
      </c>
      <c r="Q931" s="8">
        <v>2838357</v>
      </c>
      <c r="R931" s="8">
        <v>114350</v>
      </c>
      <c r="S931" s="8">
        <v>73693</v>
      </c>
      <c r="T931" s="8">
        <v>4900</v>
      </c>
    </row>
    <row r="932" spans="1:20">
      <c r="A932" s="1">
        <v>44386</v>
      </c>
      <c r="B932" s="8">
        <v>73726824</v>
      </c>
      <c r="C932" s="8">
        <v>40592909</v>
      </c>
      <c r="D932" s="8">
        <v>33133915</v>
      </c>
      <c r="E932" s="9">
        <f>nasdaq_aapl_short_volume[[#This Row],[total_short]]/nasdaq_aapl_short_volume[[#This Row],[total_reported]]</f>
        <v>0.55058534733572684</v>
      </c>
      <c r="F932" s="9">
        <f>nasdaq_aapl_short_volume[[#This Row],[total_long]]/nasdaq_aapl_short_volume[[#This Row],[total_reported]]</f>
        <v>0.44941465266427316</v>
      </c>
      <c r="G932" s="8">
        <v>25512374</v>
      </c>
      <c r="H932" s="9">
        <f>nasdaq_aapl_short_volume[[#This Row],[Off-Exchange]]/nasdaq_aapl_short_volume[[#This Row],[total_reported]]</f>
        <v>0.34603923803906161</v>
      </c>
      <c r="I932" s="8">
        <v>105282</v>
      </c>
      <c r="J932" t="s">
        <v>5506</v>
      </c>
      <c r="K932" t="s">
        <v>5507</v>
      </c>
      <c r="L932" t="s">
        <v>5508</v>
      </c>
      <c r="M932" t="s">
        <v>5509</v>
      </c>
      <c r="N932" s="8">
        <v>151153</v>
      </c>
      <c r="O932" s="8">
        <v>922620</v>
      </c>
      <c r="P932" s="8">
        <v>1240513</v>
      </c>
      <c r="Q932" s="8">
        <v>3812039</v>
      </c>
      <c r="R932" s="8">
        <v>141256</v>
      </c>
      <c r="S932" s="8">
        <v>105766</v>
      </c>
      <c r="T932" s="8">
        <v>3439</v>
      </c>
    </row>
    <row r="933" spans="1:20">
      <c r="A933" s="1">
        <v>44385</v>
      </c>
      <c r="B933" s="8">
        <v>74813519</v>
      </c>
      <c r="C933" s="8">
        <v>41498106</v>
      </c>
      <c r="D933" s="8">
        <v>33315413</v>
      </c>
      <c r="E933" s="9">
        <f>nasdaq_aapl_short_volume[[#This Row],[total_short]]/nasdaq_aapl_short_volume[[#This Row],[total_reported]]</f>
        <v>0.55468726180357852</v>
      </c>
      <c r="F933" s="9">
        <f>nasdaq_aapl_short_volume[[#This Row],[total_long]]/nasdaq_aapl_short_volume[[#This Row],[total_reported]]</f>
        <v>0.44531273819642142</v>
      </c>
      <c r="G933" s="8">
        <v>26154897</v>
      </c>
      <c r="H933" s="9">
        <f>nasdaq_aapl_short_volume[[#This Row],[Off-Exchange]]/nasdaq_aapl_short_volume[[#This Row],[total_reported]]</f>
        <v>0.34960121311764525</v>
      </c>
      <c r="I933" s="8">
        <v>146758</v>
      </c>
      <c r="J933" t="s">
        <v>5510</v>
      </c>
      <c r="K933" t="s">
        <v>5511</v>
      </c>
      <c r="L933" t="s">
        <v>5512</v>
      </c>
      <c r="M933" t="s">
        <v>5513</v>
      </c>
      <c r="N933" s="8">
        <v>213243</v>
      </c>
      <c r="O933" s="8">
        <v>258514</v>
      </c>
      <c r="P933" s="8">
        <v>1161095</v>
      </c>
      <c r="Q933" s="8">
        <v>4270283</v>
      </c>
      <c r="R933" s="8">
        <v>152428</v>
      </c>
      <c r="S933" s="8">
        <v>136965</v>
      </c>
      <c r="T933" s="8">
        <v>3838</v>
      </c>
    </row>
    <row r="934" spans="1:20">
      <c r="A934" s="1">
        <v>44384</v>
      </c>
      <c r="B934" s="8">
        <v>76248232</v>
      </c>
      <c r="C934" s="8">
        <v>46894288</v>
      </c>
      <c r="D934" s="8">
        <v>29353944</v>
      </c>
      <c r="E934" s="9">
        <f>nasdaq_aapl_short_volume[[#This Row],[total_short]]/nasdaq_aapl_short_volume[[#This Row],[total_reported]]</f>
        <v>0.61502131616638667</v>
      </c>
      <c r="F934" s="9">
        <f>nasdaq_aapl_short_volume[[#This Row],[total_long]]/nasdaq_aapl_short_volume[[#This Row],[total_reported]]</f>
        <v>0.38497868383361333</v>
      </c>
      <c r="G934" s="8">
        <v>29771636</v>
      </c>
      <c r="H934" s="9">
        <f>nasdaq_aapl_short_volume[[#This Row],[Off-Exchange]]/nasdaq_aapl_short_volume[[#This Row],[total_reported]]</f>
        <v>0.39045673872149589</v>
      </c>
      <c r="I934" s="8">
        <v>162732</v>
      </c>
      <c r="J934" t="s">
        <v>5514</v>
      </c>
      <c r="K934" t="s">
        <v>5515</v>
      </c>
      <c r="L934" t="s">
        <v>5516</v>
      </c>
      <c r="M934" t="s">
        <v>5517</v>
      </c>
      <c r="N934" s="8">
        <v>160822</v>
      </c>
      <c r="O934" s="8">
        <v>813424</v>
      </c>
      <c r="P934" s="8">
        <v>894759</v>
      </c>
      <c r="Q934" s="8">
        <v>4637722</v>
      </c>
      <c r="R934" s="8">
        <v>140149</v>
      </c>
      <c r="S934" s="8">
        <v>126779</v>
      </c>
      <c r="T934" s="8">
        <v>4428</v>
      </c>
    </row>
    <row r="935" spans="1:20">
      <c r="A935" s="1">
        <v>44383</v>
      </c>
      <c r="B935" s="8">
        <v>77762181</v>
      </c>
      <c r="C935" s="8">
        <v>32123825</v>
      </c>
      <c r="D935" s="8">
        <v>45638356</v>
      </c>
      <c r="E935" s="9">
        <f>nasdaq_aapl_short_volume[[#This Row],[total_short]]/nasdaq_aapl_short_volume[[#This Row],[total_reported]]</f>
        <v>0.41310344677703936</v>
      </c>
      <c r="F935" s="9">
        <f>nasdaq_aapl_short_volume[[#This Row],[total_long]]/nasdaq_aapl_short_volume[[#This Row],[total_reported]]</f>
        <v>0.58689655322296064</v>
      </c>
      <c r="G935" s="8">
        <v>20088729</v>
      </c>
      <c r="H935" s="9">
        <f>nasdaq_aapl_short_volume[[#This Row],[Off-Exchange]]/nasdaq_aapl_short_volume[[#This Row],[total_reported]]</f>
        <v>0.25833546258174006</v>
      </c>
      <c r="I935" s="8">
        <v>181120</v>
      </c>
      <c r="J935" t="s">
        <v>5518</v>
      </c>
      <c r="K935" t="s">
        <v>5519</v>
      </c>
      <c r="L935" t="s">
        <v>5520</v>
      </c>
      <c r="M935" t="s">
        <v>5521</v>
      </c>
      <c r="N935" s="8">
        <v>135922</v>
      </c>
      <c r="O935" s="8">
        <v>288828</v>
      </c>
      <c r="P935" s="8">
        <v>805497</v>
      </c>
      <c r="Q935" s="8">
        <v>3222839</v>
      </c>
      <c r="R935" s="8">
        <v>84270</v>
      </c>
      <c r="S935" s="8">
        <v>71546</v>
      </c>
      <c r="T935" s="8">
        <v>4708</v>
      </c>
    </row>
    <row r="936" spans="1:20">
      <c r="A936" s="1">
        <v>44379</v>
      </c>
      <c r="B936" s="8">
        <v>54338874</v>
      </c>
      <c r="C936" s="8">
        <v>21691399</v>
      </c>
      <c r="D936" s="8">
        <v>32647475</v>
      </c>
      <c r="E936" s="9">
        <f>nasdaq_aapl_short_volume[[#This Row],[total_short]]/nasdaq_aapl_short_volume[[#This Row],[total_reported]]</f>
        <v>0.39918749512549706</v>
      </c>
      <c r="F936" s="9">
        <f>nasdaq_aapl_short_volume[[#This Row],[total_long]]/nasdaq_aapl_short_volume[[#This Row],[total_reported]]</f>
        <v>0.60081250487450288</v>
      </c>
      <c r="G936" s="8">
        <v>12976171</v>
      </c>
      <c r="H936" s="9">
        <f>nasdaq_aapl_short_volume[[#This Row],[Off-Exchange]]/nasdaq_aapl_short_volume[[#This Row],[total_reported]]</f>
        <v>0.23880088129908617</v>
      </c>
      <c r="I936" s="8">
        <v>54245</v>
      </c>
      <c r="J936" t="s">
        <v>5522</v>
      </c>
      <c r="K936" t="s">
        <v>5523</v>
      </c>
      <c r="L936" t="s">
        <v>5524</v>
      </c>
      <c r="M936" t="s">
        <v>5525</v>
      </c>
      <c r="N936" s="8">
        <v>76775</v>
      </c>
      <c r="O936" s="8">
        <v>542730</v>
      </c>
      <c r="P936" s="8">
        <v>488179</v>
      </c>
      <c r="Q936" s="8">
        <v>2101642</v>
      </c>
      <c r="R936" s="8">
        <v>111067</v>
      </c>
      <c r="S936" s="8">
        <v>47242</v>
      </c>
      <c r="T936" s="8">
        <v>7311</v>
      </c>
    </row>
    <row r="937" spans="1:20">
      <c r="A937" s="1">
        <v>44378</v>
      </c>
      <c r="B937" s="8">
        <v>35798944</v>
      </c>
      <c r="C937" s="8">
        <v>18406887</v>
      </c>
      <c r="D937" s="8">
        <v>17392057</v>
      </c>
      <c r="E937" s="9">
        <f>nasdaq_aapl_short_volume[[#This Row],[total_short]]/nasdaq_aapl_short_volume[[#This Row],[total_reported]]</f>
        <v>0.51417402144599578</v>
      </c>
      <c r="F937" s="9">
        <f>nasdaq_aapl_short_volume[[#This Row],[total_long]]/nasdaq_aapl_short_volume[[#This Row],[total_reported]]</f>
        <v>0.48582597855400428</v>
      </c>
      <c r="G937" s="8">
        <v>10469944</v>
      </c>
      <c r="H937" s="9">
        <f>nasdaq_aapl_short_volume[[#This Row],[Off-Exchange]]/nasdaq_aapl_short_volume[[#This Row],[total_reported]]</f>
        <v>0.2924651632182223</v>
      </c>
      <c r="I937" s="8">
        <v>105074</v>
      </c>
      <c r="J937" t="s">
        <v>5526</v>
      </c>
      <c r="K937" t="s">
        <v>5527</v>
      </c>
      <c r="L937" t="s">
        <v>5528</v>
      </c>
      <c r="M937" t="s">
        <v>5529</v>
      </c>
      <c r="N937" s="8">
        <v>89764</v>
      </c>
      <c r="O937" s="8">
        <v>307000</v>
      </c>
      <c r="P937" s="8">
        <v>552661</v>
      </c>
      <c r="Q937" s="8">
        <v>1828764</v>
      </c>
      <c r="R937" s="8">
        <v>123748</v>
      </c>
      <c r="S937" s="8">
        <v>114749</v>
      </c>
      <c r="T937" s="8">
        <v>2660</v>
      </c>
    </row>
    <row r="938" spans="1:20">
      <c r="A938" s="1">
        <v>44377</v>
      </c>
      <c r="B938" s="8">
        <v>39954372</v>
      </c>
      <c r="C938" s="8">
        <v>16843197</v>
      </c>
      <c r="D938" s="8">
        <v>23111175</v>
      </c>
      <c r="E938" s="9">
        <f>nasdaq_aapl_short_volume[[#This Row],[total_short]]/nasdaq_aapl_short_volume[[#This Row],[total_reported]]</f>
        <v>0.42156079940388003</v>
      </c>
      <c r="F938" s="9">
        <f>nasdaq_aapl_short_volume[[#This Row],[total_long]]/nasdaq_aapl_short_volume[[#This Row],[total_reported]]</f>
        <v>0.57843920059611997</v>
      </c>
      <c r="G938" s="8">
        <v>9357745</v>
      </c>
      <c r="H938" s="9">
        <f>nasdaq_aapl_short_volume[[#This Row],[Off-Exchange]]/nasdaq_aapl_short_volume[[#This Row],[total_reported]]</f>
        <v>0.23421078924729438</v>
      </c>
      <c r="I938" s="8">
        <v>97282</v>
      </c>
      <c r="J938" t="s">
        <v>5530</v>
      </c>
      <c r="K938" t="s">
        <v>5531</v>
      </c>
      <c r="L938" t="s">
        <v>5532</v>
      </c>
      <c r="M938" t="s">
        <v>5533</v>
      </c>
      <c r="N938" s="8">
        <v>55174</v>
      </c>
      <c r="O938" s="8">
        <v>328278</v>
      </c>
      <c r="P938" s="8">
        <v>402447</v>
      </c>
      <c r="Q938" s="8">
        <v>1611763</v>
      </c>
      <c r="R938" s="8">
        <v>187076</v>
      </c>
      <c r="S938" s="8">
        <v>114646</v>
      </c>
      <c r="T938" s="8">
        <v>5127</v>
      </c>
    </row>
    <row r="939" spans="1:20">
      <c r="A939" s="1">
        <v>44376</v>
      </c>
      <c r="B939" s="8">
        <v>42163847</v>
      </c>
      <c r="C939" s="8">
        <v>16871165</v>
      </c>
      <c r="D939" s="8">
        <v>25292682</v>
      </c>
      <c r="E939" s="9">
        <f>nasdaq_aapl_short_volume[[#This Row],[total_short]]/nasdaq_aapl_short_volume[[#This Row],[total_reported]]</f>
        <v>0.400133436590831</v>
      </c>
      <c r="F939" s="9">
        <f>nasdaq_aapl_short_volume[[#This Row],[total_long]]/nasdaq_aapl_short_volume[[#This Row],[total_reported]]</f>
        <v>0.599866563409169</v>
      </c>
      <c r="G939" s="8">
        <v>9068380</v>
      </c>
      <c r="H939" s="9">
        <f>nasdaq_aapl_short_volume[[#This Row],[Off-Exchange]]/nasdaq_aapl_short_volume[[#This Row],[total_reported]]</f>
        <v>0.21507477721375851</v>
      </c>
      <c r="I939" s="8">
        <v>45402</v>
      </c>
      <c r="J939" t="s">
        <v>5534</v>
      </c>
      <c r="K939" t="s">
        <v>5535</v>
      </c>
      <c r="L939" t="s">
        <v>5536</v>
      </c>
      <c r="M939" t="s">
        <v>5537</v>
      </c>
      <c r="N939" s="8">
        <v>94577</v>
      </c>
      <c r="O939" s="8">
        <v>346846</v>
      </c>
      <c r="P939" s="8">
        <v>484097</v>
      </c>
      <c r="Q939" s="8">
        <v>1700277</v>
      </c>
      <c r="R939" s="8">
        <v>102387</v>
      </c>
      <c r="S939" s="8">
        <v>90523</v>
      </c>
      <c r="T939" s="8">
        <v>4289</v>
      </c>
    </row>
    <row r="940" spans="1:20">
      <c r="A940" s="1">
        <v>44375</v>
      </c>
      <c r="B940" s="8">
        <v>40154982</v>
      </c>
      <c r="C940" s="8">
        <v>14300664</v>
      </c>
      <c r="D940" s="8">
        <v>25854318</v>
      </c>
      <c r="E940" s="9">
        <f>nasdaq_aapl_short_volume[[#This Row],[total_short]]/nasdaq_aapl_short_volume[[#This Row],[total_reported]]</f>
        <v>0.35613673043110816</v>
      </c>
      <c r="F940" s="9">
        <f>nasdaq_aapl_short_volume[[#This Row],[total_long]]/nasdaq_aapl_short_volume[[#This Row],[total_reported]]</f>
        <v>0.64386326956889184</v>
      </c>
      <c r="G940" s="8">
        <v>7564507</v>
      </c>
      <c r="H940" s="9">
        <f>nasdaq_aapl_short_volume[[#This Row],[Off-Exchange]]/nasdaq_aapl_short_volume[[#This Row],[total_reported]]</f>
        <v>0.18838277651326055</v>
      </c>
      <c r="I940" s="8">
        <v>37570</v>
      </c>
      <c r="J940" t="s">
        <v>5538</v>
      </c>
      <c r="K940" t="s">
        <v>5539</v>
      </c>
      <c r="L940" t="s">
        <v>5540</v>
      </c>
      <c r="M940" t="s">
        <v>5541</v>
      </c>
      <c r="N940" s="8">
        <v>65607</v>
      </c>
      <c r="O940" s="8">
        <v>372786</v>
      </c>
      <c r="P940" s="8">
        <v>390366</v>
      </c>
      <c r="Q940" s="8">
        <v>1395287</v>
      </c>
      <c r="R940" s="8">
        <v>85694</v>
      </c>
      <c r="S940" s="8">
        <v>81313</v>
      </c>
      <c r="T940" s="8">
        <v>6531</v>
      </c>
    </row>
    <row r="941" spans="1:20">
      <c r="A941" s="1">
        <v>44372</v>
      </c>
      <c r="B941" s="8">
        <v>36256468</v>
      </c>
      <c r="C941" s="8">
        <v>13236292</v>
      </c>
      <c r="D941" s="8">
        <v>23020176</v>
      </c>
      <c r="E941" s="9">
        <f>nasdaq_aapl_short_volume[[#This Row],[total_short]]/nasdaq_aapl_short_volume[[#This Row],[total_reported]]</f>
        <v>0.36507395039141705</v>
      </c>
      <c r="F941" s="9">
        <f>nasdaq_aapl_short_volume[[#This Row],[total_long]]/nasdaq_aapl_short_volume[[#This Row],[total_reported]]</f>
        <v>0.6349260496085829</v>
      </c>
      <c r="G941" s="8">
        <v>6616950</v>
      </c>
      <c r="H941" s="9">
        <f>nasdaq_aapl_short_volume[[#This Row],[Off-Exchange]]/nasdaq_aapl_short_volume[[#This Row],[total_reported]]</f>
        <v>0.18250398797808987</v>
      </c>
      <c r="I941" s="8">
        <v>64575</v>
      </c>
      <c r="J941" t="s">
        <v>5542</v>
      </c>
      <c r="K941" t="s">
        <v>5543</v>
      </c>
      <c r="L941" t="s">
        <v>5544</v>
      </c>
      <c r="M941" t="s">
        <v>5545</v>
      </c>
      <c r="N941" s="8">
        <v>58954</v>
      </c>
      <c r="O941" s="8">
        <v>286148</v>
      </c>
      <c r="P941" s="8">
        <v>421514</v>
      </c>
      <c r="Q941" s="8">
        <v>1649090</v>
      </c>
      <c r="R941" s="8">
        <v>123013</v>
      </c>
      <c r="S941" s="8">
        <v>60875</v>
      </c>
      <c r="T941" s="8">
        <v>8331</v>
      </c>
    </row>
    <row r="942" spans="1:20">
      <c r="A942" s="1">
        <v>44371</v>
      </c>
      <c r="B942" s="8">
        <v>44472881</v>
      </c>
      <c r="C942" s="8">
        <v>17034356</v>
      </c>
      <c r="D942" s="8">
        <v>27438525</v>
      </c>
      <c r="E942" s="9">
        <f>nasdaq_aapl_short_volume[[#This Row],[total_short]]/nasdaq_aapl_short_volume[[#This Row],[total_reported]]</f>
        <v>0.38302794010579166</v>
      </c>
      <c r="F942" s="9">
        <f>nasdaq_aapl_short_volume[[#This Row],[total_long]]/nasdaq_aapl_short_volume[[#This Row],[total_reported]]</f>
        <v>0.61697205989420834</v>
      </c>
      <c r="G942" s="8">
        <v>9799690</v>
      </c>
      <c r="H942" s="9">
        <f>nasdaq_aapl_short_volume[[#This Row],[Off-Exchange]]/nasdaq_aapl_short_volume[[#This Row],[total_reported]]</f>
        <v>0.22035203880765</v>
      </c>
      <c r="I942" s="8">
        <v>48480</v>
      </c>
      <c r="J942" t="s">
        <v>5546</v>
      </c>
      <c r="K942" t="s">
        <v>5547</v>
      </c>
      <c r="L942" t="s">
        <v>5548</v>
      </c>
      <c r="M942" t="s">
        <v>5549</v>
      </c>
      <c r="N942" s="8">
        <v>72562</v>
      </c>
      <c r="O942" s="8">
        <v>421580</v>
      </c>
      <c r="P942" s="8">
        <v>527400</v>
      </c>
      <c r="Q942" s="8">
        <v>1775993</v>
      </c>
      <c r="R942" s="8">
        <v>79135</v>
      </c>
      <c r="S942" s="8">
        <v>23888</v>
      </c>
      <c r="T942" s="8">
        <v>7162</v>
      </c>
    </row>
    <row r="943" spans="1:20">
      <c r="A943" s="1">
        <v>44370</v>
      </c>
      <c r="B943" s="8">
        <v>43801564</v>
      </c>
      <c r="C943" s="8">
        <v>19133087</v>
      </c>
      <c r="D943" s="8">
        <v>24668477</v>
      </c>
      <c r="E943" s="9">
        <f>nasdaq_aapl_short_volume[[#This Row],[total_short]]/nasdaq_aapl_short_volume[[#This Row],[total_reported]]</f>
        <v>0.43681287270929414</v>
      </c>
      <c r="F943" s="9">
        <f>nasdaq_aapl_short_volume[[#This Row],[total_long]]/nasdaq_aapl_short_volume[[#This Row],[total_reported]]</f>
        <v>0.56318712729070586</v>
      </c>
      <c r="G943" s="8">
        <v>10932786</v>
      </c>
      <c r="H943" s="9">
        <f>nasdaq_aapl_short_volume[[#This Row],[Off-Exchange]]/nasdaq_aapl_short_volume[[#This Row],[total_reported]]</f>
        <v>0.24959807371261902</v>
      </c>
      <c r="I943" s="8">
        <v>94144</v>
      </c>
      <c r="J943" t="s">
        <v>5550</v>
      </c>
      <c r="K943" t="s">
        <v>5551</v>
      </c>
      <c r="L943" t="s">
        <v>5552</v>
      </c>
      <c r="M943" t="s">
        <v>5553</v>
      </c>
      <c r="N943" s="8">
        <v>320399</v>
      </c>
      <c r="O943" s="8">
        <v>461180</v>
      </c>
      <c r="P943" s="8">
        <v>539382</v>
      </c>
      <c r="Q943" s="8">
        <v>1472786</v>
      </c>
      <c r="R943" s="8">
        <v>225748</v>
      </c>
      <c r="S943" s="8">
        <v>141315</v>
      </c>
      <c r="T943" s="8">
        <v>9431</v>
      </c>
    </row>
    <row r="944" spans="1:20">
      <c r="A944" s="1">
        <v>44369</v>
      </c>
      <c r="B944" s="8">
        <v>49453765</v>
      </c>
      <c r="C944" s="8">
        <v>20012407</v>
      </c>
      <c r="D944" s="8">
        <v>29441358</v>
      </c>
      <c r="E944" s="9">
        <f>nasdaq_aapl_short_volume[[#This Row],[total_short]]/nasdaq_aapl_short_volume[[#This Row],[total_reported]]</f>
        <v>0.40466902772721147</v>
      </c>
      <c r="F944" s="9">
        <f>nasdaq_aapl_short_volume[[#This Row],[total_long]]/nasdaq_aapl_short_volume[[#This Row],[total_reported]]</f>
        <v>0.59533097227278853</v>
      </c>
      <c r="G944" s="8">
        <v>10953418</v>
      </c>
      <c r="H944" s="9">
        <f>nasdaq_aapl_short_volume[[#This Row],[Off-Exchange]]/nasdaq_aapl_short_volume[[#This Row],[total_reported]]</f>
        <v>0.22148805050535586</v>
      </c>
      <c r="I944" s="8">
        <v>96904</v>
      </c>
      <c r="J944" t="s">
        <v>5554</v>
      </c>
      <c r="K944" t="s">
        <v>5555</v>
      </c>
      <c r="L944" t="s">
        <v>5556</v>
      </c>
      <c r="M944" t="s">
        <v>5557</v>
      </c>
      <c r="N944" s="8">
        <v>108121</v>
      </c>
      <c r="O944" s="8">
        <v>453709</v>
      </c>
      <c r="P944" s="8">
        <v>486769</v>
      </c>
      <c r="Q944" s="8">
        <v>1941344</v>
      </c>
      <c r="R944" s="8">
        <v>89063</v>
      </c>
      <c r="S944" s="8">
        <v>54008</v>
      </c>
      <c r="T944" s="8">
        <v>14240</v>
      </c>
    </row>
    <row r="945" spans="1:20">
      <c r="A945" s="1">
        <v>44368</v>
      </c>
      <c r="B945" s="8">
        <v>49042725</v>
      </c>
      <c r="C945" s="8">
        <v>20327072</v>
      </c>
      <c r="D945" s="8">
        <v>28715653</v>
      </c>
      <c r="E945" s="9">
        <f>nasdaq_aapl_short_volume[[#This Row],[total_short]]/nasdaq_aapl_short_volume[[#This Row],[total_reported]]</f>
        <v>0.41447680568320788</v>
      </c>
      <c r="F945" s="9">
        <f>nasdaq_aapl_short_volume[[#This Row],[total_long]]/nasdaq_aapl_short_volume[[#This Row],[total_reported]]</f>
        <v>0.58552319431679212</v>
      </c>
      <c r="G945" s="8">
        <v>11161281</v>
      </c>
      <c r="H945" s="9">
        <f>nasdaq_aapl_short_volume[[#This Row],[Off-Exchange]]/nasdaq_aapl_short_volume[[#This Row],[total_reported]]</f>
        <v>0.22758280662422409</v>
      </c>
      <c r="I945" s="8">
        <v>105205</v>
      </c>
      <c r="J945" t="s">
        <v>5558</v>
      </c>
      <c r="K945" t="s">
        <v>5559</v>
      </c>
      <c r="L945" t="s">
        <v>5560</v>
      </c>
      <c r="M945" t="s">
        <v>5561</v>
      </c>
      <c r="N945" s="8">
        <v>119331</v>
      </c>
      <c r="O945" s="8">
        <v>414482</v>
      </c>
      <c r="P945" s="8">
        <v>415085</v>
      </c>
      <c r="Q945" s="8">
        <v>1823786</v>
      </c>
      <c r="R945" s="8">
        <v>84010</v>
      </c>
      <c r="S945" s="8">
        <v>49414</v>
      </c>
      <c r="T945" s="8">
        <v>4393</v>
      </c>
    </row>
    <row r="946" spans="1:20">
      <c r="A946" s="1">
        <v>44365</v>
      </c>
      <c r="B946" s="8">
        <v>53559791</v>
      </c>
      <c r="C946" s="8">
        <v>33577527</v>
      </c>
      <c r="D946" s="8">
        <v>19982264</v>
      </c>
      <c r="E946" s="9">
        <f>nasdaq_aapl_short_volume[[#This Row],[total_short]]/nasdaq_aapl_short_volume[[#This Row],[total_reported]]</f>
        <v>0.62691669203862277</v>
      </c>
      <c r="F946" s="9">
        <f>nasdaq_aapl_short_volume[[#This Row],[total_long]]/nasdaq_aapl_short_volume[[#This Row],[total_reported]]</f>
        <v>0.37308330796137723</v>
      </c>
      <c r="G946" s="8">
        <v>18224124</v>
      </c>
      <c r="H946" s="9">
        <f>nasdaq_aapl_short_volume[[#This Row],[Off-Exchange]]/nasdaq_aapl_short_volume[[#This Row],[total_reported]]</f>
        <v>0.34025756373843952</v>
      </c>
      <c r="I946" s="8">
        <v>113119</v>
      </c>
      <c r="J946" t="s">
        <v>5562</v>
      </c>
      <c r="K946" t="s">
        <v>5563</v>
      </c>
      <c r="L946" t="s">
        <v>5564</v>
      </c>
      <c r="M946" t="s">
        <v>5565</v>
      </c>
      <c r="N946" s="8">
        <v>207926</v>
      </c>
      <c r="O946" s="8">
        <v>753865</v>
      </c>
      <c r="P946" s="8">
        <v>828143</v>
      </c>
      <c r="Q946" s="8">
        <v>3946865</v>
      </c>
      <c r="R946" s="8">
        <v>145467</v>
      </c>
      <c r="S946" s="8">
        <v>176290</v>
      </c>
      <c r="T946" s="8">
        <v>8666</v>
      </c>
    </row>
    <row r="947" spans="1:20">
      <c r="A947" s="1">
        <v>44364</v>
      </c>
      <c r="B947" s="8">
        <v>65016293</v>
      </c>
      <c r="C947" s="8">
        <v>38509281</v>
      </c>
      <c r="D947" s="8">
        <v>26507012</v>
      </c>
      <c r="E947" s="9">
        <f>nasdaq_aapl_short_volume[[#This Row],[total_short]]/nasdaq_aapl_short_volume[[#This Row],[total_reported]]</f>
        <v>0.59230200959011925</v>
      </c>
      <c r="F947" s="9">
        <f>nasdaq_aapl_short_volume[[#This Row],[total_long]]/nasdaq_aapl_short_volume[[#This Row],[total_reported]]</f>
        <v>0.40769799040988081</v>
      </c>
      <c r="G947" s="8">
        <v>21711395</v>
      </c>
      <c r="H947" s="9">
        <f>nasdaq_aapl_short_volume[[#This Row],[Off-Exchange]]/nasdaq_aapl_short_volume[[#This Row],[total_reported]]</f>
        <v>0.33393775618674537</v>
      </c>
      <c r="I947" s="8">
        <v>61575</v>
      </c>
      <c r="J947" t="s">
        <v>5566</v>
      </c>
      <c r="K947" t="s">
        <v>5567</v>
      </c>
      <c r="L947" t="s">
        <v>5568</v>
      </c>
      <c r="M947" t="s">
        <v>5569</v>
      </c>
      <c r="N947" s="8">
        <v>278773</v>
      </c>
      <c r="O947" s="8">
        <v>882227</v>
      </c>
      <c r="P947" s="8">
        <v>912808</v>
      </c>
      <c r="Q947" s="8">
        <v>3815394</v>
      </c>
      <c r="R947" s="8">
        <v>229818</v>
      </c>
      <c r="S947" s="8">
        <v>156926</v>
      </c>
      <c r="T947" s="8">
        <v>11802</v>
      </c>
    </row>
    <row r="948" spans="1:20">
      <c r="A948" s="1">
        <v>44363</v>
      </c>
      <c r="B948" s="8">
        <v>65121914</v>
      </c>
      <c r="C948" s="8">
        <v>36794990</v>
      </c>
      <c r="D948" s="8">
        <v>28326924</v>
      </c>
      <c r="E948" s="9">
        <f>nasdaq_aapl_short_volume[[#This Row],[total_short]]/nasdaq_aapl_short_volume[[#This Row],[total_reported]]</f>
        <v>0.56501702330186421</v>
      </c>
      <c r="F948" s="9">
        <f>nasdaq_aapl_short_volume[[#This Row],[total_long]]/nasdaq_aapl_short_volume[[#This Row],[total_reported]]</f>
        <v>0.43498297669813574</v>
      </c>
      <c r="G948" s="8">
        <v>21018042</v>
      </c>
      <c r="H948" s="9">
        <f>nasdaq_aapl_short_volume[[#This Row],[Off-Exchange]]/nasdaq_aapl_short_volume[[#This Row],[total_reported]]</f>
        <v>0.32274914401318117</v>
      </c>
      <c r="I948" s="8">
        <v>337104</v>
      </c>
      <c r="J948" t="s">
        <v>5570</v>
      </c>
      <c r="K948" t="s">
        <v>5571</v>
      </c>
      <c r="L948" t="s">
        <v>5572</v>
      </c>
      <c r="M948" t="s">
        <v>5573</v>
      </c>
      <c r="N948" s="8">
        <v>233928</v>
      </c>
      <c r="O948" s="8">
        <v>918494</v>
      </c>
      <c r="P948" s="8">
        <v>659512</v>
      </c>
      <c r="Q948" s="8">
        <v>3382455</v>
      </c>
      <c r="R948" s="8">
        <v>153928</v>
      </c>
      <c r="S948" s="8">
        <v>123379</v>
      </c>
      <c r="T948" s="8">
        <v>12914</v>
      </c>
    </row>
    <row r="949" spans="1:20">
      <c r="A949" s="1">
        <v>44362</v>
      </c>
      <c r="B949" s="8">
        <v>41889823</v>
      </c>
      <c r="C949" s="8">
        <v>24666384</v>
      </c>
      <c r="D949" s="8">
        <v>17223439</v>
      </c>
      <c r="E949" s="9">
        <f>nasdaq_aapl_short_volume[[#This Row],[total_short]]/nasdaq_aapl_short_volume[[#This Row],[total_reported]]</f>
        <v>0.58883953746951856</v>
      </c>
      <c r="F949" s="9">
        <f>nasdaq_aapl_short_volume[[#This Row],[total_long]]/nasdaq_aapl_short_volume[[#This Row],[total_reported]]</f>
        <v>0.41116046253048144</v>
      </c>
      <c r="G949" s="8">
        <v>14501199</v>
      </c>
      <c r="H949" s="9">
        <f>nasdaq_aapl_short_volume[[#This Row],[Off-Exchange]]/nasdaq_aapl_short_volume[[#This Row],[total_reported]]</f>
        <v>0.34617474989092217</v>
      </c>
      <c r="I949" s="8">
        <v>115233</v>
      </c>
      <c r="J949" t="s">
        <v>5574</v>
      </c>
      <c r="K949" t="s">
        <v>5575</v>
      </c>
      <c r="L949" t="s">
        <v>5576</v>
      </c>
      <c r="M949" t="s">
        <v>5577</v>
      </c>
      <c r="N949" s="8">
        <v>97503</v>
      </c>
      <c r="O949" s="8">
        <v>454843</v>
      </c>
      <c r="P949" s="8">
        <v>489542</v>
      </c>
      <c r="Q949" s="8">
        <v>2117631</v>
      </c>
      <c r="R949" s="8">
        <v>114666</v>
      </c>
      <c r="S949" s="8">
        <v>103941</v>
      </c>
      <c r="T949" s="8">
        <v>10238</v>
      </c>
    </row>
    <row r="950" spans="1:20">
      <c r="A950" s="1">
        <v>44361</v>
      </c>
      <c r="B950" s="8">
        <v>56367401</v>
      </c>
      <c r="C950" s="8">
        <v>28423677</v>
      </c>
      <c r="D950" s="8">
        <v>27943724</v>
      </c>
      <c r="E950" s="9">
        <f>nasdaq_aapl_short_volume[[#This Row],[total_short]]/nasdaq_aapl_short_volume[[#This Row],[total_reported]]</f>
        <v>0.50425736322311543</v>
      </c>
      <c r="F950" s="9">
        <f>nasdaq_aapl_short_volume[[#This Row],[total_long]]/nasdaq_aapl_short_volume[[#This Row],[total_reported]]</f>
        <v>0.49574263677688457</v>
      </c>
      <c r="G950" s="8">
        <v>15621649</v>
      </c>
      <c r="H950" s="9">
        <f>nasdaq_aapl_short_volume[[#This Row],[Off-Exchange]]/nasdaq_aapl_short_volume[[#This Row],[total_reported]]</f>
        <v>0.27713977800750472</v>
      </c>
      <c r="I950" s="8">
        <v>136963</v>
      </c>
      <c r="J950" t="s">
        <v>5578</v>
      </c>
      <c r="K950" t="s">
        <v>5579</v>
      </c>
      <c r="L950" t="s">
        <v>5580</v>
      </c>
      <c r="M950" t="s">
        <v>5581</v>
      </c>
      <c r="N950" s="8">
        <v>253315</v>
      </c>
      <c r="O950" s="8">
        <v>558347</v>
      </c>
      <c r="P950" s="8">
        <v>631710</v>
      </c>
      <c r="Q950" s="8">
        <v>2503365</v>
      </c>
      <c r="R950" s="8">
        <v>115653</v>
      </c>
      <c r="S950" s="8">
        <v>112492</v>
      </c>
      <c r="T950" s="8">
        <v>5934</v>
      </c>
    </row>
    <row r="951" spans="1:20">
      <c r="A951" s="1">
        <v>44358</v>
      </c>
      <c r="B951" s="8">
        <v>36433363</v>
      </c>
      <c r="C951" s="8">
        <v>14118507</v>
      </c>
      <c r="D951" s="8">
        <v>22314856</v>
      </c>
      <c r="E951" s="9">
        <f>nasdaq_aapl_short_volume[[#This Row],[total_short]]/nasdaq_aapl_short_volume[[#This Row],[total_reported]]</f>
        <v>0.38751588756711808</v>
      </c>
      <c r="F951" s="9">
        <f>nasdaq_aapl_short_volume[[#This Row],[total_long]]/nasdaq_aapl_short_volume[[#This Row],[total_reported]]</f>
        <v>0.61248411243288192</v>
      </c>
      <c r="G951" s="8">
        <v>7888649</v>
      </c>
      <c r="H951" s="9">
        <f>nasdaq_aapl_short_volume[[#This Row],[Off-Exchange]]/nasdaq_aapl_short_volume[[#This Row],[total_reported]]</f>
        <v>0.21652266907120268</v>
      </c>
      <c r="I951" s="8">
        <v>79630</v>
      </c>
      <c r="J951" t="s">
        <v>5582</v>
      </c>
      <c r="K951" t="s">
        <v>5583</v>
      </c>
      <c r="L951" t="s">
        <v>5584</v>
      </c>
      <c r="M951" t="s">
        <v>5585</v>
      </c>
      <c r="N951" s="8">
        <v>69210</v>
      </c>
      <c r="O951" s="8">
        <v>206925</v>
      </c>
      <c r="P951" s="8">
        <v>280280</v>
      </c>
      <c r="Q951" s="8">
        <v>1201916</v>
      </c>
      <c r="R951" s="8">
        <v>63079</v>
      </c>
      <c r="S951" s="8">
        <v>49968</v>
      </c>
      <c r="T951" s="8">
        <v>3151</v>
      </c>
    </row>
    <row r="952" spans="1:20">
      <c r="A952" s="1">
        <v>44357</v>
      </c>
      <c r="B952" s="8">
        <v>47685016</v>
      </c>
      <c r="C952" s="8">
        <v>20916274</v>
      </c>
      <c r="D952" s="8">
        <v>26768742</v>
      </c>
      <c r="E952" s="9">
        <f>nasdaq_aapl_short_volume[[#This Row],[total_short]]/nasdaq_aapl_short_volume[[#This Row],[total_reported]]</f>
        <v>0.43863409839266909</v>
      </c>
      <c r="F952" s="9">
        <f>nasdaq_aapl_short_volume[[#This Row],[total_long]]/nasdaq_aapl_short_volume[[#This Row],[total_reported]]</f>
        <v>0.56136590160733091</v>
      </c>
      <c r="G952" s="8">
        <v>11913221</v>
      </c>
      <c r="H952" s="9">
        <f>nasdaq_aapl_short_volume[[#This Row],[Off-Exchange]]/nasdaq_aapl_short_volume[[#This Row],[total_reported]]</f>
        <v>0.24983154037318558</v>
      </c>
      <c r="I952" s="8">
        <v>93960</v>
      </c>
      <c r="J952" t="s">
        <v>5586</v>
      </c>
      <c r="K952" t="s">
        <v>5587</v>
      </c>
      <c r="L952" t="s">
        <v>5588</v>
      </c>
      <c r="M952" t="s">
        <v>5589</v>
      </c>
      <c r="N952" s="8">
        <v>147711</v>
      </c>
      <c r="O952" s="8">
        <v>318308</v>
      </c>
      <c r="P952" s="8">
        <v>550114</v>
      </c>
      <c r="Q952" s="8">
        <v>1898993</v>
      </c>
      <c r="R952" s="8">
        <v>138475</v>
      </c>
      <c r="S952" s="8">
        <v>61357</v>
      </c>
      <c r="T952" s="8">
        <v>2922</v>
      </c>
    </row>
    <row r="953" spans="1:20">
      <c r="A953" s="1">
        <v>44356</v>
      </c>
      <c r="B953" s="8">
        <v>37277162</v>
      </c>
      <c r="C953" s="8">
        <v>21353865</v>
      </c>
      <c r="D953" s="8">
        <v>15923297</v>
      </c>
      <c r="E953" s="9">
        <f>nasdaq_aapl_short_volume[[#This Row],[total_short]]/nasdaq_aapl_short_volume[[#This Row],[total_reported]]</f>
        <v>0.57284041633856142</v>
      </c>
      <c r="F953" s="9">
        <f>nasdaq_aapl_short_volume[[#This Row],[total_long]]/nasdaq_aapl_short_volume[[#This Row],[total_reported]]</f>
        <v>0.42715958366143858</v>
      </c>
      <c r="G953" s="8">
        <v>12590136</v>
      </c>
      <c r="H953" s="9">
        <f>nasdaq_aapl_short_volume[[#This Row],[Off-Exchange]]/nasdaq_aapl_short_volume[[#This Row],[total_reported]]</f>
        <v>0.33774395164524595</v>
      </c>
      <c r="I953" s="8">
        <v>56234</v>
      </c>
      <c r="J953" t="s">
        <v>5590</v>
      </c>
      <c r="K953" t="s">
        <v>5591</v>
      </c>
      <c r="L953" t="s">
        <v>5592</v>
      </c>
      <c r="M953" t="s">
        <v>5593</v>
      </c>
      <c r="N953" s="8">
        <v>80882</v>
      </c>
      <c r="O953" s="8">
        <v>292869</v>
      </c>
      <c r="P953" s="8">
        <v>503008</v>
      </c>
      <c r="Q953" s="8">
        <v>1993930</v>
      </c>
      <c r="R953" s="8">
        <v>106809</v>
      </c>
      <c r="S953" s="8">
        <v>72092</v>
      </c>
      <c r="T953" s="8">
        <v>2506</v>
      </c>
    </row>
    <row r="954" spans="1:20">
      <c r="A954" s="1">
        <v>44355</v>
      </c>
      <c r="B954" s="8">
        <v>52760095</v>
      </c>
      <c r="C954" s="8">
        <v>25380649</v>
      </c>
      <c r="D954" s="8">
        <v>27379446</v>
      </c>
      <c r="E954" s="9">
        <f>nasdaq_aapl_short_volume[[#This Row],[total_short]]/nasdaq_aapl_short_volume[[#This Row],[total_reported]]</f>
        <v>0.48105768194693355</v>
      </c>
      <c r="F954" s="9">
        <f>nasdaq_aapl_short_volume[[#This Row],[total_long]]/nasdaq_aapl_short_volume[[#This Row],[total_reported]]</f>
        <v>0.51894231805306645</v>
      </c>
      <c r="G954" s="8">
        <v>15463032</v>
      </c>
      <c r="H954" s="9">
        <f>nasdaq_aapl_short_volume[[#This Row],[Off-Exchange]]/nasdaq_aapl_short_volume[[#This Row],[total_reported]]</f>
        <v>0.29308195900708672</v>
      </c>
      <c r="I954" s="8">
        <v>187029</v>
      </c>
      <c r="J954" t="s">
        <v>5594</v>
      </c>
      <c r="K954" t="s">
        <v>5595</v>
      </c>
      <c r="L954" t="s">
        <v>5596</v>
      </c>
      <c r="M954" t="s">
        <v>5597</v>
      </c>
      <c r="N954" s="8">
        <v>82175</v>
      </c>
      <c r="O954" s="8">
        <v>382608</v>
      </c>
      <c r="P954" s="8">
        <v>614475</v>
      </c>
      <c r="Q954" s="8">
        <v>2299872</v>
      </c>
      <c r="R954" s="8">
        <v>94022</v>
      </c>
      <c r="S954" s="8">
        <v>61440</v>
      </c>
      <c r="T954" s="8">
        <v>3986</v>
      </c>
    </row>
    <row r="955" spans="1:20">
      <c r="A955" s="1">
        <v>44354</v>
      </c>
      <c r="B955" s="8">
        <v>48120883</v>
      </c>
      <c r="C955" s="8">
        <v>22613024</v>
      </c>
      <c r="D955" s="8">
        <v>25507859</v>
      </c>
      <c r="E955" s="9">
        <f>nasdaq_aapl_short_volume[[#This Row],[total_short]]/nasdaq_aapl_short_volume[[#This Row],[total_reported]]</f>
        <v>0.46992121902667494</v>
      </c>
      <c r="F955" s="9">
        <f>nasdaq_aapl_short_volume[[#This Row],[total_long]]/nasdaq_aapl_short_volume[[#This Row],[total_reported]]</f>
        <v>0.53007878097332506</v>
      </c>
      <c r="G955" s="8">
        <v>12730533</v>
      </c>
      <c r="H955" s="9">
        <f>nasdaq_aapl_short_volume[[#This Row],[Off-Exchange]]/nasdaq_aapl_short_volume[[#This Row],[total_reported]]</f>
        <v>0.26455318785401338</v>
      </c>
      <c r="I955" s="8">
        <v>342027</v>
      </c>
      <c r="J955" t="s">
        <v>5598</v>
      </c>
      <c r="K955" t="s">
        <v>5599</v>
      </c>
      <c r="L955" t="s">
        <v>5600</v>
      </c>
      <c r="M955" t="s">
        <v>5601</v>
      </c>
      <c r="N955" s="8">
        <v>229601</v>
      </c>
      <c r="O955" s="8">
        <v>418964</v>
      </c>
      <c r="P955" s="8">
        <v>771580</v>
      </c>
      <c r="Q955" s="8">
        <v>2105510</v>
      </c>
      <c r="R955" s="8">
        <v>107628</v>
      </c>
      <c r="S955" s="8">
        <v>113787</v>
      </c>
      <c r="T955" s="8">
        <v>7691</v>
      </c>
    </row>
    <row r="956" spans="1:20">
      <c r="A956" s="1">
        <v>44351</v>
      </c>
      <c r="B956" s="8">
        <v>49878442</v>
      </c>
      <c r="C956" s="8">
        <v>22184395</v>
      </c>
      <c r="D956" s="8">
        <v>27694047</v>
      </c>
      <c r="E956" s="9">
        <f>nasdaq_aapl_short_volume[[#This Row],[total_short]]/nasdaq_aapl_short_volume[[#This Row],[total_reported]]</f>
        <v>0.44476920510067253</v>
      </c>
      <c r="F956" s="9">
        <f>nasdaq_aapl_short_volume[[#This Row],[total_long]]/nasdaq_aapl_short_volume[[#This Row],[total_reported]]</f>
        <v>0.55523079489932747</v>
      </c>
      <c r="G956" s="8">
        <v>13340324</v>
      </c>
      <c r="H956" s="9">
        <f>nasdaq_aapl_short_volume[[#This Row],[Off-Exchange]]/nasdaq_aapl_short_volume[[#This Row],[total_reported]]</f>
        <v>0.26745671005521782</v>
      </c>
      <c r="I956" s="8">
        <v>86977</v>
      </c>
      <c r="J956" t="s">
        <v>5602</v>
      </c>
      <c r="K956" t="s">
        <v>5603</v>
      </c>
      <c r="L956" t="s">
        <v>5604</v>
      </c>
      <c r="M956" t="s">
        <v>5605</v>
      </c>
      <c r="N956" s="8">
        <v>138835</v>
      </c>
      <c r="O956" s="8">
        <v>403039</v>
      </c>
      <c r="P956" s="8">
        <v>554811</v>
      </c>
      <c r="Q956" s="8">
        <v>2013579</v>
      </c>
      <c r="R956" s="8">
        <v>70291</v>
      </c>
      <c r="S956" s="8">
        <v>53053</v>
      </c>
      <c r="T956" s="8">
        <v>6828</v>
      </c>
    </row>
    <row r="957" spans="1:20">
      <c r="A957" s="1">
        <v>44350</v>
      </c>
      <c r="B957" s="8">
        <v>55575261</v>
      </c>
      <c r="C957" s="8">
        <v>25671834</v>
      </c>
      <c r="D957" s="8">
        <v>29903427</v>
      </c>
      <c r="E957" s="9">
        <f>nasdaq_aapl_short_volume[[#This Row],[total_short]]/nasdaq_aapl_short_volume[[#This Row],[total_reported]]</f>
        <v>0.46192916664844813</v>
      </c>
      <c r="F957" s="9">
        <f>nasdaq_aapl_short_volume[[#This Row],[total_long]]/nasdaq_aapl_short_volume[[#This Row],[total_reported]]</f>
        <v>0.53807083335155192</v>
      </c>
      <c r="G957" s="8">
        <v>12973465</v>
      </c>
      <c r="H957" s="9">
        <f>nasdaq_aapl_short_volume[[#This Row],[Off-Exchange]]/nasdaq_aapl_short_volume[[#This Row],[total_reported]]</f>
        <v>0.23343956945159466</v>
      </c>
      <c r="I957" s="8">
        <v>567739</v>
      </c>
      <c r="J957" t="s">
        <v>5606</v>
      </c>
      <c r="K957" t="s">
        <v>5607</v>
      </c>
      <c r="L957" t="s">
        <v>5608</v>
      </c>
      <c r="M957" t="s">
        <v>5609</v>
      </c>
      <c r="N957" s="8">
        <v>183478</v>
      </c>
      <c r="O957" s="8">
        <v>582022</v>
      </c>
      <c r="P957" s="8">
        <v>668167</v>
      </c>
      <c r="Q957" s="8">
        <v>3302589</v>
      </c>
      <c r="R957" s="8">
        <v>90014</v>
      </c>
      <c r="S957" s="8">
        <v>153517</v>
      </c>
      <c r="T957" s="8">
        <v>6147</v>
      </c>
    </row>
    <row r="958" spans="1:20">
      <c r="A958" s="1">
        <v>44349</v>
      </c>
      <c r="B958" s="8">
        <v>40240283</v>
      </c>
      <c r="C958" s="8">
        <v>18587551</v>
      </c>
      <c r="D958" s="8">
        <v>21652732</v>
      </c>
      <c r="E958" s="9">
        <f>nasdaq_aapl_short_volume[[#This Row],[total_short]]/nasdaq_aapl_short_volume[[#This Row],[total_reported]]</f>
        <v>0.4619140228213604</v>
      </c>
      <c r="F958" s="9">
        <f>nasdaq_aapl_short_volume[[#This Row],[total_long]]/nasdaq_aapl_short_volume[[#This Row],[total_reported]]</f>
        <v>0.5380859771786396</v>
      </c>
      <c r="G958" s="8">
        <v>9807711</v>
      </c>
      <c r="H958" s="9">
        <f>nasdaq_aapl_short_volume[[#This Row],[Off-Exchange]]/nasdaq_aapl_short_volume[[#This Row],[total_reported]]</f>
        <v>0.2437286785483094</v>
      </c>
      <c r="I958" s="8">
        <v>61471</v>
      </c>
      <c r="J958" t="s">
        <v>5610</v>
      </c>
      <c r="K958" t="s">
        <v>5611</v>
      </c>
      <c r="L958" t="s">
        <v>5612</v>
      </c>
      <c r="M958" t="s">
        <v>5613</v>
      </c>
      <c r="N958" s="8">
        <v>203332</v>
      </c>
      <c r="O958" s="8">
        <v>371301</v>
      </c>
      <c r="P958" s="8">
        <v>498593</v>
      </c>
      <c r="Q958" s="8">
        <v>2139664</v>
      </c>
      <c r="R958" s="8">
        <v>150090</v>
      </c>
      <c r="S958" s="8">
        <v>63951</v>
      </c>
      <c r="T958" s="8">
        <v>10492</v>
      </c>
    </row>
    <row r="959" spans="1:20">
      <c r="A959" s="1">
        <v>44348</v>
      </c>
      <c r="B959" s="8">
        <v>45831720</v>
      </c>
      <c r="C959" s="8">
        <v>21076506</v>
      </c>
      <c r="D959" s="8">
        <v>24755214</v>
      </c>
      <c r="E959" s="9">
        <f>nasdaq_aapl_short_volume[[#This Row],[total_short]]/nasdaq_aapl_short_volume[[#This Row],[total_reported]]</f>
        <v>0.4598672273264019</v>
      </c>
      <c r="F959" s="9">
        <f>nasdaq_aapl_short_volume[[#This Row],[total_long]]/nasdaq_aapl_short_volume[[#This Row],[total_reported]]</f>
        <v>0.54013277267359816</v>
      </c>
      <c r="G959" s="8">
        <v>12536048</v>
      </c>
      <c r="H959" s="9">
        <f>nasdaq_aapl_short_volume[[#This Row],[Off-Exchange]]/nasdaq_aapl_short_volume[[#This Row],[total_reported]]</f>
        <v>0.27352340256922497</v>
      </c>
      <c r="I959" s="8">
        <v>49081</v>
      </c>
      <c r="J959" t="s">
        <v>5614</v>
      </c>
      <c r="K959" t="s">
        <v>5615</v>
      </c>
      <c r="L959" t="s">
        <v>5616</v>
      </c>
      <c r="M959" t="s">
        <v>5617</v>
      </c>
      <c r="N959" s="8">
        <v>201773</v>
      </c>
      <c r="O959" s="8">
        <v>330871</v>
      </c>
      <c r="P959" s="8">
        <v>553070</v>
      </c>
      <c r="Q959" s="8">
        <v>2216480</v>
      </c>
      <c r="R959" s="8">
        <v>82980</v>
      </c>
      <c r="S959" s="8">
        <v>62386</v>
      </c>
      <c r="T959" s="8">
        <v>5147</v>
      </c>
    </row>
    <row r="960" spans="1:20">
      <c r="A960" s="1">
        <v>44344</v>
      </c>
      <c r="B960" s="8">
        <v>48074711</v>
      </c>
      <c r="C960" s="8">
        <v>20377006</v>
      </c>
      <c r="D960" s="8">
        <v>27697705</v>
      </c>
      <c r="E960" s="9">
        <f>nasdaq_aapl_short_volume[[#This Row],[total_short]]/nasdaq_aapl_short_volume[[#This Row],[total_reported]]</f>
        <v>0.42386122716369529</v>
      </c>
      <c r="F960" s="9">
        <f>nasdaq_aapl_short_volume[[#This Row],[total_long]]/nasdaq_aapl_short_volume[[#This Row],[total_reported]]</f>
        <v>0.57613877283630477</v>
      </c>
      <c r="G960" s="8">
        <v>10249449</v>
      </c>
      <c r="H960" s="9">
        <f>nasdaq_aapl_short_volume[[#This Row],[Off-Exchange]]/nasdaq_aapl_short_volume[[#This Row],[total_reported]]</f>
        <v>0.21319834871186225</v>
      </c>
      <c r="I960" s="8">
        <v>33897</v>
      </c>
      <c r="J960" t="s">
        <v>5618</v>
      </c>
      <c r="K960" t="s">
        <v>5619</v>
      </c>
      <c r="L960" t="s">
        <v>5620</v>
      </c>
      <c r="M960" t="s">
        <v>5621</v>
      </c>
      <c r="N960" s="8">
        <v>139003</v>
      </c>
      <c r="O960" s="8">
        <v>340167</v>
      </c>
      <c r="P960" s="8">
        <v>476568</v>
      </c>
      <c r="Q960" s="8">
        <v>2028182</v>
      </c>
      <c r="R960" s="8">
        <v>156139</v>
      </c>
      <c r="S960" s="8">
        <v>92840</v>
      </c>
      <c r="T960" s="8">
        <v>5340</v>
      </c>
    </row>
    <row r="961" spans="1:20">
      <c r="A961" s="1">
        <v>44343</v>
      </c>
      <c r="B961" s="8">
        <v>48894942</v>
      </c>
      <c r="C961" s="8">
        <v>23977957</v>
      </c>
      <c r="D961" s="8">
        <v>24916985</v>
      </c>
      <c r="E961" s="9">
        <f>nasdaq_aapl_short_volume[[#This Row],[total_short]]/nasdaq_aapl_short_volume[[#This Row],[total_reported]]</f>
        <v>0.49039749346670664</v>
      </c>
      <c r="F961" s="9">
        <f>nasdaq_aapl_short_volume[[#This Row],[total_long]]/nasdaq_aapl_short_volume[[#This Row],[total_reported]]</f>
        <v>0.50960250653329331</v>
      </c>
      <c r="G961" s="8">
        <v>10850158</v>
      </c>
      <c r="H961" s="9">
        <f>nasdaq_aapl_short_volume[[#This Row],[Off-Exchange]]/nasdaq_aapl_short_volume[[#This Row],[total_reported]]</f>
        <v>0.22190757481622536</v>
      </c>
      <c r="I961" s="8">
        <v>118407</v>
      </c>
      <c r="J961" t="s">
        <v>5622</v>
      </c>
      <c r="K961" t="s">
        <v>5623</v>
      </c>
      <c r="L961" t="s">
        <v>5624</v>
      </c>
      <c r="M961" t="s">
        <v>5625</v>
      </c>
      <c r="N961" s="8">
        <v>118090</v>
      </c>
      <c r="O961" s="8">
        <v>391518</v>
      </c>
      <c r="P961" s="8">
        <v>750334</v>
      </c>
      <c r="Q961" s="8">
        <v>3048243</v>
      </c>
      <c r="R961" s="8">
        <v>95682</v>
      </c>
      <c r="S961" s="8">
        <v>130542</v>
      </c>
      <c r="T961" s="8">
        <v>5136</v>
      </c>
    </row>
    <row r="962" spans="1:20">
      <c r="A962" s="1">
        <v>44342</v>
      </c>
      <c r="B962" s="8">
        <v>37749836</v>
      </c>
      <c r="C962" s="8">
        <v>14898768</v>
      </c>
      <c r="D962" s="8">
        <v>22851068</v>
      </c>
      <c r="E962" s="9">
        <f>nasdaq_aapl_short_volume[[#This Row],[total_short]]/nasdaq_aapl_short_volume[[#This Row],[total_reported]]</f>
        <v>0.39467106559085446</v>
      </c>
      <c r="F962" s="9">
        <f>nasdaq_aapl_short_volume[[#This Row],[total_long]]/nasdaq_aapl_short_volume[[#This Row],[total_reported]]</f>
        <v>0.60532893440914548</v>
      </c>
      <c r="G962" s="8">
        <v>8073372</v>
      </c>
      <c r="H962" s="9">
        <f>nasdaq_aapl_short_volume[[#This Row],[Off-Exchange]]/nasdaq_aapl_short_volume[[#This Row],[total_reported]]</f>
        <v>0.21386508804965404</v>
      </c>
      <c r="I962" s="8">
        <v>102626</v>
      </c>
      <c r="J962" t="s">
        <v>5626</v>
      </c>
      <c r="K962" t="s">
        <v>5627</v>
      </c>
      <c r="L962" t="s">
        <v>5628</v>
      </c>
      <c r="M962" t="s">
        <v>5629</v>
      </c>
      <c r="N962" s="8">
        <v>61696</v>
      </c>
      <c r="O962" s="8">
        <v>272802</v>
      </c>
      <c r="P962" s="8">
        <v>365546</v>
      </c>
      <c r="Q962" s="8">
        <v>1754777</v>
      </c>
      <c r="R962" s="8">
        <v>51534</v>
      </c>
      <c r="S962" s="8">
        <v>42861</v>
      </c>
      <c r="T962" s="8">
        <v>7321</v>
      </c>
    </row>
    <row r="963" spans="1:20">
      <c r="A963" s="1">
        <v>44341</v>
      </c>
      <c r="B963" s="8">
        <v>54226247</v>
      </c>
      <c r="C963" s="8">
        <v>28244512</v>
      </c>
      <c r="D963" s="8">
        <v>25981735</v>
      </c>
      <c r="E963" s="9">
        <f>nasdaq_aapl_short_volume[[#This Row],[total_short]]/nasdaq_aapl_short_volume[[#This Row],[total_reported]]</f>
        <v>0.52086422281814926</v>
      </c>
      <c r="F963" s="9">
        <f>nasdaq_aapl_short_volume[[#This Row],[total_long]]/nasdaq_aapl_short_volume[[#This Row],[total_reported]]</f>
        <v>0.47913577718185069</v>
      </c>
      <c r="G963" s="8">
        <v>20440079</v>
      </c>
      <c r="H963" s="9">
        <f>nasdaq_aapl_short_volume[[#This Row],[Off-Exchange]]/nasdaq_aapl_short_volume[[#This Row],[total_reported]]</f>
        <v>0.37694069073229425</v>
      </c>
      <c r="I963" s="8">
        <v>160192</v>
      </c>
      <c r="J963" t="s">
        <v>5630</v>
      </c>
      <c r="K963" t="s">
        <v>5631</v>
      </c>
      <c r="L963" t="s">
        <v>5632</v>
      </c>
      <c r="M963" t="s">
        <v>5633</v>
      </c>
      <c r="N963" s="8">
        <v>42533</v>
      </c>
      <c r="O963" s="8">
        <v>277984</v>
      </c>
      <c r="P963" s="8">
        <v>439808</v>
      </c>
      <c r="Q963" s="8">
        <v>1998723</v>
      </c>
      <c r="R963" s="8">
        <v>80767</v>
      </c>
      <c r="S963" s="8">
        <v>52550</v>
      </c>
      <c r="T963" s="8">
        <v>7292</v>
      </c>
    </row>
    <row r="964" spans="1:20">
      <c r="A964" s="1">
        <v>44340</v>
      </c>
      <c r="B964" s="8">
        <v>42056744</v>
      </c>
      <c r="C964" s="8">
        <v>17605733</v>
      </c>
      <c r="D964" s="8">
        <v>24451011</v>
      </c>
      <c r="E964" s="9">
        <f>nasdaq_aapl_short_volume[[#This Row],[total_short]]/nasdaq_aapl_short_volume[[#This Row],[total_reported]]</f>
        <v>0.4186185454584882</v>
      </c>
      <c r="F964" s="9">
        <f>nasdaq_aapl_short_volume[[#This Row],[total_long]]/nasdaq_aapl_short_volume[[#This Row],[total_reported]]</f>
        <v>0.5813814545415118</v>
      </c>
      <c r="G964" s="8">
        <v>8933715</v>
      </c>
      <c r="H964" s="9">
        <f>nasdaq_aapl_short_volume[[#This Row],[Off-Exchange]]/nasdaq_aapl_short_volume[[#This Row],[total_reported]]</f>
        <v>0.21242050977603022</v>
      </c>
      <c r="I964" s="8">
        <v>67160</v>
      </c>
      <c r="J964" t="s">
        <v>5634</v>
      </c>
      <c r="K964" t="s">
        <v>5635</v>
      </c>
      <c r="L964" t="s">
        <v>5636</v>
      </c>
      <c r="M964" t="s">
        <v>5637</v>
      </c>
      <c r="N964" s="8">
        <v>69900</v>
      </c>
      <c r="O964" s="8">
        <v>468685</v>
      </c>
      <c r="P964" s="8">
        <v>471468</v>
      </c>
      <c r="Q964" s="8">
        <v>2255650</v>
      </c>
      <c r="R964" s="8">
        <v>89050</v>
      </c>
      <c r="S964" s="8">
        <v>84502</v>
      </c>
      <c r="T964" s="8">
        <v>3560</v>
      </c>
    </row>
    <row r="965" spans="1:20">
      <c r="A965" s="1">
        <v>44337</v>
      </c>
      <c r="B965" s="8">
        <v>55071620</v>
      </c>
      <c r="C965" s="8">
        <v>26776100</v>
      </c>
      <c r="D965" s="8">
        <v>28295520</v>
      </c>
      <c r="E965" s="9">
        <f>nasdaq_aapl_short_volume[[#This Row],[total_short]]/nasdaq_aapl_short_volume[[#This Row],[total_reported]]</f>
        <v>0.48620505443638667</v>
      </c>
      <c r="F965" s="9">
        <f>nasdaq_aapl_short_volume[[#This Row],[total_long]]/nasdaq_aapl_short_volume[[#This Row],[total_reported]]</f>
        <v>0.51379494556361338</v>
      </c>
      <c r="G965" s="8">
        <v>14977209</v>
      </c>
      <c r="H965" s="9">
        <f>nasdaq_aapl_short_volume[[#This Row],[Off-Exchange]]/nasdaq_aapl_short_volume[[#This Row],[total_reported]]</f>
        <v>0.27195875116802448</v>
      </c>
      <c r="I965" s="8">
        <v>137292</v>
      </c>
      <c r="J965" t="s">
        <v>5638</v>
      </c>
      <c r="K965" t="s">
        <v>5639</v>
      </c>
      <c r="L965" t="s">
        <v>5640</v>
      </c>
      <c r="M965" t="s">
        <v>5641</v>
      </c>
      <c r="N965" s="8">
        <v>65741</v>
      </c>
      <c r="O965" s="8">
        <v>505419</v>
      </c>
      <c r="P965" s="8">
        <v>664045</v>
      </c>
      <c r="Q965" s="8">
        <v>2748009</v>
      </c>
      <c r="R965" s="8">
        <v>72275</v>
      </c>
      <c r="S965" s="8">
        <v>156299</v>
      </c>
      <c r="T965" s="8">
        <v>5036</v>
      </c>
    </row>
    <row r="966" spans="1:20">
      <c r="A966" s="1">
        <v>44336</v>
      </c>
      <c r="B966" s="8">
        <v>53045346</v>
      </c>
      <c r="C966" s="8">
        <v>25959210</v>
      </c>
      <c r="D966" s="8">
        <v>27086136</v>
      </c>
      <c r="E966" s="9">
        <f>nasdaq_aapl_short_volume[[#This Row],[total_short]]/nasdaq_aapl_short_volume[[#This Row],[total_reported]]</f>
        <v>0.48937771091171695</v>
      </c>
      <c r="F966" s="9">
        <f>nasdaq_aapl_short_volume[[#This Row],[total_long]]/nasdaq_aapl_short_volume[[#This Row],[total_reported]]</f>
        <v>0.51062228908828311</v>
      </c>
      <c r="G966" s="8">
        <v>15295408</v>
      </c>
      <c r="H966" s="9">
        <f>nasdaq_aapl_short_volume[[#This Row],[Off-Exchange]]/nasdaq_aapl_short_volume[[#This Row],[total_reported]]</f>
        <v>0.28834589937447103</v>
      </c>
      <c r="I966" s="8">
        <v>67471</v>
      </c>
      <c r="J966" t="s">
        <v>5642</v>
      </c>
      <c r="K966" t="s">
        <v>5643</v>
      </c>
      <c r="L966" t="s">
        <v>5644</v>
      </c>
      <c r="M966" t="s">
        <v>5645</v>
      </c>
      <c r="N966" s="8">
        <v>48179</v>
      </c>
      <c r="O966" s="8">
        <v>481881</v>
      </c>
      <c r="P966" s="8">
        <v>637199</v>
      </c>
      <c r="Q966" s="8">
        <v>2674413</v>
      </c>
      <c r="R966" s="8">
        <v>106097</v>
      </c>
      <c r="S966" s="8">
        <v>63720</v>
      </c>
      <c r="T966" s="8">
        <v>6956</v>
      </c>
    </row>
    <row r="967" spans="1:20">
      <c r="A967" s="1">
        <v>44335</v>
      </c>
      <c r="B967" s="8">
        <v>60403555</v>
      </c>
      <c r="C967" s="8">
        <v>30179281</v>
      </c>
      <c r="D967" s="8">
        <v>30224274</v>
      </c>
      <c r="E967" s="9">
        <f>nasdaq_aapl_short_volume[[#This Row],[total_short]]/nasdaq_aapl_short_volume[[#This Row],[total_reported]]</f>
        <v>0.49962756331146402</v>
      </c>
      <c r="F967" s="9">
        <f>nasdaq_aapl_short_volume[[#This Row],[total_long]]/nasdaq_aapl_short_volume[[#This Row],[total_reported]]</f>
        <v>0.50037243668853593</v>
      </c>
      <c r="G967" s="8">
        <v>13853869</v>
      </c>
      <c r="H967" s="9">
        <f>nasdaq_aapl_short_volume[[#This Row],[Off-Exchange]]/nasdaq_aapl_short_volume[[#This Row],[total_reported]]</f>
        <v>0.22935519275314176</v>
      </c>
      <c r="I967" s="8">
        <v>186350</v>
      </c>
      <c r="J967" t="s">
        <v>5646</v>
      </c>
      <c r="K967" t="s">
        <v>5647</v>
      </c>
      <c r="L967" t="s">
        <v>5648</v>
      </c>
      <c r="M967" t="s">
        <v>5649</v>
      </c>
      <c r="N967" s="8">
        <v>177889</v>
      </c>
      <c r="O967" s="8">
        <v>1015591</v>
      </c>
      <c r="P967" s="8">
        <v>986674</v>
      </c>
      <c r="Q967" s="8">
        <v>4279196</v>
      </c>
      <c r="R967" s="8">
        <v>128307</v>
      </c>
      <c r="S967" s="8">
        <v>157357</v>
      </c>
      <c r="T967" s="8">
        <v>8889</v>
      </c>
    </row>
    <row r="968" spans="1:20">
      <c r="A968" s="1">
        <v>44334</v>
      </c>
      <c r="B968" s="8">
        <v>42710489</v>
      </c>
      <c r="C968" s="8">
        <v>21452132</v>
      </c>
      <c r="D968" s="8">
        <v>21258357</v>
      </c>
      <c r="E968" s="9">
        <f>nasdaq_aapl_short_volume[[#This Row],[total_short]]/nasdaq_aapl_short_volume[[#This Row],[total_reported]]</f>
        <v>0.50226847086672322</v>
      </c>
      <c r="F968" s="9">
        <f>nasdaq_aapl_short_volume[[#This Row],[total_long]]/nasdaq_aapl_short_volume[[#This Row],[total_reported]]</f>
        <v>0.49773152913327684</v>
      </c>
      <c r="G968" s="8">
        <v>10185182</v>
      </c>
      <c r="H968" s="9">
        <f>nasdaq_aapl_short_volume[[#This Row],[Off-Exchange]]/nasdaq_aapl_short_volume[[#This Row],[total_reported]]</f>
        <v>0.23847027366041162</v>
      </c>
      <c r="I968" s="8">
        <v>138883</v>
      </c>
      <c r="J968" t="s">
        <v>5650</v>
      </c>
      <c r="K968" t="s">
        <v>5651</v>
      </c>
      <c r="L968" t="s">
        <v>5652</v>
      </c>
      <c r="M968" t="s">
        <v>5653</v>
      </c>
      <c r="N968" s="8">
        <v>131928</v>
      </c>
      <c r="O968" s="8">
        <v>418402</v>
      </c>
      <c r="P968" s="8">
        <v>599194</v>
      </c>
      <c r="Q968" s="8">
        <v>3069892</v>
      </c>
      <c r="R968" s="8">
        <v>95761</v>
      </c>
      <c r="S968" s="8">
        <v>106514</v>
      </c>
      <c r="T968" s="8">
        <v>5840</v>
      </c>
    </row>
    <row r="969" spans="1:20">
      <c r="A969" s="1">
        <v>44333</v>
      </c>
      <c r="B969" s="8">
        <v>48135470</v>
      </c>
      <c r="C969" s="8">
        <v>25537133</v>
      </c>
      <c r="D969" s="8">
        <v>22598337</v>
      </c>
      <c r="E969" s="9">
        <f>nasdaq_aapl_short_volume[[#This Row],[total_short]]/nasdaq_aapl_short_volume[[#This Row],[total_reported]]</f>
        <v>0.5305263041993773</v>
      </c>
      <c r="F969" s="9">
        <f>nasdaq_aapl_short_volume[[#This Row],[total_long]]/nasdaq_aapl_short_volume[[#This Row],[total_reported]]</f>
        <v>0.4694736958006227</v>
      </c>
      <c r="G969" s="8">
        <v>13214517</v>
      </c>
      <c r="H969" s="9">
        <f>nasdaq_aapl_short_volume[[#This Row],[Off-Exchange]]/nasdaq_aapl_short_volume[[#This Row],[total_reported]]</f>
        <v>0.27452764042814998</v>
      </c>
      <c r="I969" s="8">
        <v>126577</v>
      </c>
      <c r="J969" t="s">
        <v>5654</v>
      </c>
      <c r="K969" t="s">
        <v>5655</v>
      </c>
      <c r="L969" t="s">
        <v>5656</v>
      </c>
      <c r="M969" t="s">
        <v>5657</v>
      </c>
      <c r="N969" s="8">
        <v>177404</v>
      </c>
      <c r="O969" s="8">
        <v>481875</v>
      </c>
      <c r="P969" s="8">
        <v>720544</v>
      </c>
      <c r="Q969" s="8">
        <v>3283759</v>
      </c>
      <c r="R969" s="8">
        <v>66195</v>
      </c>
      <c r="S969" s="8">
        <v>167830</v>
      </c>
      <c r="T969" s="8">
        <v>3645</v>
      </c>
    </row>
    <row r="970" spans="1:20">
      <c r="A970" s="1">
        <v>44330</v>
      </c>
      <c r="B970" s="8">
        <v>53913899</v>
      </c>
      <c r="C970" s="8">
        <v>28895062</v>
      </c>
      <c r="D970" s="8">
        <v>25018837</v>
      </c>
      <c r="E970" s="9">
        <f>nasdaq_aapl_short_volume[[#This Row],[total_short]]/nasdaq_aapl_short_volume[[#This Row],[total_reported]]</f>
        <v>0.53594829043991055</v>
      </c>
      <c r="F970" s="9">
        <f>nasdaq_aapl_short_volume[[#This Row],[total_long]]/nasdaq_aapl_short_volume[[#This Row],[total_reported]]</f>
        <v>0.46405170956008951</v>
      </c>
      <c r="G970" s="8">
        <v>16280920</v>
      </c>
      <c r="H970" s="9">
        <f>nasdaq_aapl_short_volume[[#This Row],[Off-Exchange]]/nasdaq_aapl_short_volume[[#This Row],[total_reported]]</f>
        <v>0.3019800144671414</v>
      </c>
      <c r="I970" s="8">
        <v>34896</v>
      </c>
      <c r="J970" t="s">
        <v>5658</v>
      </c>
      <c r="K970" t="s">
        <v>5659</v>
      </c>
      <c r="L970" t="s">
        <v>5660</v>
      </c>
      <c r="M970" t="s">
        <v>5661</v>
      </c>
      <c r="N970" s="8">
        <v>64947</v>
      </c>
      <c r="O970" s="8">
        <v>682948</v>
      </c>
      <c r="P970" s="8">
        <v>558489</v>
      </c>
      <c r="Q970" s="8">
        <v>3310940</v>
      </c>
      <c r="R970" s="8">
        <v>167993</v>
      </c>
      <c r="S970" s="8">
        <v>67277</v>
      </c>
      <c r="T970" s="8">
        <v>2983</v>
      </c>
    </row>
    <row r="971" spans="1:20">
      <c r="A971" s="1">
        <v>44329</v>
      </c>
      <c r="B971" s="8">
        <v>75589915</v>
      </c>
      <c r="C971" s="8">
        <v>29011922</v>
      </c>
      <c r="D971" s="8">
        <v>46577993</v>
      </c>
      <c r="E971" s="9">
        <f>nasdaq_aapl_short_volume[[#This Row],[total_short]]/nasdaq_aapl_short_volume[[#This Row],[total_reported]]</f>
        <v>0.38380678163217935</v>
      </c>
      <c r="F971" s="9">
        <f>nasdaq_aapl_short_volume[[#This Row],[total_long]]/nasdaq_aapl_short_volume[[#This Row],[total_reported]]</f>
        <v>0.61619321836782059</v>
      </c>
      <c r="G971" s="8">
        <v>16725018</v>
      </c>
      <c r="H971" s="9">
        <f>nasdaq_aapl_short_volume[[#This Row],[Off-Exchange]]/nasdaq_aapl_short_volume[[#This Row],[total_reported]]</f>
        <v>0.22125991278069304</v>
      </c>
      <c r="I971" s="8">
        <v>89852</v>
      </c>
      <c r="J971" t="s">
        <v>5662</v>
      </c>
      <c r="K971" t="s">
        <v>5663</v>
      </c>
      <c r="L971" t="s">
        <v>5664</v>
      </c>
      <c r="M971" t="s">
        <v>5665</v>
      </c>
      <c r="N971" s="8">
        <v>97064</v>
      </c>
      <c r="O971" s="8">
        <v>585967</v>
      </c>
      <c r="P971" s="8">
        <v>793434</v>
      </c>
      <c r="Q971" s="8">
        <v>3594975</v>
      </c>
      <c r="R971" s="8">
        <v>122545</v>
      </c>
      <c r="S971" s="8">
        <v>67714</v>
      </c>
      <c r="T971" s="8">
        <v>2825</v>
      </c>
    </row>
    <row r="972" spans="1:20">
      <c r="A972" s="1">
        <v>44328</v>
      </c>
      <c r="B972" s="8">
        <v>74891006</v>
      </c>
      <c r="C972" s="8">
        <v>34961720</v>
      </c>
      <c r="D972" s="8">
        <v>39929286</v>
      </c>
      <c r="E972" s="9">
        <f>nasdaq_aapl_short_volume[[#This Row],[total_short]]/nasdaq_aapl_short_volume[[#This Row],[total_reported]]</f>
        <v>0.46683469574437281</v>
      </c>
      <c r="F972" s="9">
        <f>nasdaq_aapl_short_volume[[#This Row],[total_long]]/nasdaq_aapl_short_volume[[#This Row],[total_reported]]</f>
        <v>0.53316530425562714</v>
      </c>
      <c r="G972" s="8">
        <v>17540631</v>
      </c>
      <c r="H972" s="9">
        <f>nasdaq_aapl_short_volume[[#This Row],[Off-Exchange]]/nasdaq_aapl_short_volume[[#This Row],[total_reported]]</f>
        <v>0.23421545438981017</v>
      </c>
      <c r="I972" s="8">
        <v>82651</v>
      </c>
      <c r="J972" t="s">
        <v>5666</v>
      </c>
      <c r="K972" t="s">
        <v>5667</v>
      </c>
      <c r="L972" t="s">
        <v>5668</v>
      </c>
      <c r="M972" t="s">
        <v>5669</v>
      </c>
      <c r="N972" s="8">
        <v>122554</v>
      </c>
      <c r="O972" s="8">
        <v>678949</v>
      </c>
      <c r="P972" s="8">
        <v>874211</v>
      </c>
      <c r="Q972" s="8">
        <v>4467708</v>
      </c>
      <c r="R972" s="8">
        <v>165501</v>
      </c>
      <c r="S972" s="8">
        <v>145442</v>
      </c>
      <c r="T972" s="8">
        <v>5532</v>
      </c>
    </row>
    <row r="973" spans="1:20">
      <c r="A973" s="1">
        <v>44327</v>
      </c>
      <c r="B973" s="8">
        <v>91739123</v>
      </c>
      <c r="C973" s="8">
        <v>31806486</v>
      </c>
      <c r="D973" s="8">
        <v>59932637</v>
      </c>
      <c r="E973" s="9">
        <f>nasdaq_aapl_short_volume[[#This Row],[total_short]]/nasdaq_aapl_short_volume[[#This Row],[total_reported]]</f>
        <v>0.34670579966193921</v>
      </c>
      <c r="F973" s="9">
        <f>nasdaq_aapl_short_volume[[#This Row],[total_long]]/nasdaq_aapl_short_volume[[#This Row],[total_reported]]</f>
        <v>0.65329420033806074</v>
      </c>
      <c r="G973" s="8">
        <v>16300204</v>
      </c>
      <c r="H973" s="9">
        <f>nasdaq_aapl_short_volume[[#This Row],[Off-Exchange]]/nasdaq_aapl_short_volume[[#This Row],[total_reported]]</f>
        <v>0.17767996321482166</v>
      </c>
      <c r="I973" s="8">
        <v>102413</v>
      </c>
      <c r="J973" t="s">
        <v>5670</v>
      </c>
      <c r="K973" t="s">
        <v>5671</v>
      </c>
      <c r="L973" t="s">
        <v>5672</v>
      </c>
      <c r="M973" t="s">
        <v>5673</v>
      </c>
      <c r="N973" s="8">
        <v>139800</v>
      </c>
      <c r="O973" s="8">
        <v>612837</v>
      </c>
      <c r="P973" s="8">
        <v>803572</v>
      </c>
      <c r="Q973" s="8">
        <v>4186864</v>
      </c>
      <c r="R973" s="8">
        <v>153324</v>
      </c>
      <c r="S973" s="8">
        <v>148829</v>
      </c>
      <c r="T973" s="8">
        <v>3542</v>
      </c>
    </row>
    <row r="974" spans="1:20">
      <c r="A974" s="1">
        <v>44326</v>
      </c>
      <c r="B974" s="8">
        <v>60421435</v>
      </c>
      <c r="C974" s="8">
        <v>30819321</v>
      </c>
      <c r="D974" s="8">
        <v>29602114</v>
      </c>
      <c r="E974" s="9">
        <f>nasdaq_aapl_short_volume[[#This Row],[total_short]]/nasdaq_aapl_short_volume[[#This Row],[total_reported]]</f>
        <v>0.51007264226677174</v>
      </c>
      <c r="F974" s="9">
        <f>nasdaq_aapl_short_volume[[#This Row],[total_long]]/nasdaq_aapl_short_volume[[#This Row],[total_reported]]</f>
        <v>0.48992735773322826</v>
      </c>
      <c r="G974" s="8">
        <v>16223085</v>
      </c>
      <c r="H974" s="9">
        <f>nasdaq_aapl_short_volume[[#This Row],[Off-Exchange]]/nasdaq_aapl_short_volume[[#This Row],[total_reported]]</f>
        <v>0.26849883654699697</v>
      </c>
      <c r="I974" s="8">
        <v>91237</v>
      </c>
      <c r="J974" t="s">
        <v>5674</v>
      </c>
      <c r="K974" t="s">
        <v>5675</v>
      </c>
      <c r="L974" t="s">
        <v>5676</v>
      </c>
      <c r="M974" t="s">
        <v>5677</v>
      </c>
      <c r="N974" s="8">
        <v>183669</v>
      </c>
      <c r="O974" s="8">
        <v>657851</v>
      </c>
      <c r="P974" s="8">
        <v>819802</v>
      </c>
      <c r="Q974" s="8">
        <v>3762166</v>
      </c>
      <c r="R974" s="8">
        <v>167985</v>
      </c>
      <c r="S974" s="8">
        <v>162189</v>
      </c>
      <c r="T974" s="8">
        <v>5746</v>
      </c>
    </row>
    <row r="975" spans="1:20">
      <c r="A975" s="1">
        <v>44323</v>
      </c>
      <c r="B975" s="8">
        <v>53275563</v>
      </c>
      <c r="C975" s="8">
        <v>28387202</v>
      </c>
      <c r="D975" s="8">
        <v>24888361</v>
      </c>
      <c r="E975" s="9">
        <f>nasdaq_aapl_short_volume[[#This Row],[total_short]]/nasdaq_aapl_short_volume[[#This Row],[total_reported]]</f>
        <v>0.53283720342852126</v>
      </c>
      <c r="F975" s="9">
        <f>nasdaq_aapl_short_volume[[#This Row],[total_long]]/nasdaq_aapl_short_volume[[#This Row],[total_reported]]</f>
        <v>0.46716279657147874</v>
      </c>
      <c r="G975" s="8">
        <v>16240547</v>
      </c>
      <c r="H975" s="9">
        <f>nasdaq_aapl_short_volume[[#This Row],[Off-Exchange]]/nasdaq_aapl_short_volume[[#This Row],[total_reported]]</f>
        <v>0.30484045752834182</v>
      </c>
      <c r="I975" s="8">
        <v>57058</v>
      </c>
      <c r="J975" t="s">
        <v>5678</v>
      </c>
      <c r="K975" t="s">
        <v>5679</v>
      </c>
      <c r="L975" t="s">
        <v>5680</v>
      </c>
      <c r="M975" t="s">
        <v>5681</v>
      </c>
      <c r="N975" s="8">
        <v>115120</v>
      </c>
      <c r="O975" s="8">
        <v>643834</v>
      </c>
      <c r="P975" s="8">
        <v>692309</v>
      </c>
      <c r="Q975" s="8">
        <v>3006113</v>
      </c>
      <c r="R975" s="8">
        <v>98098</v>
      </c>
      <c r="S975" s="8">
        <v>53292</v>
      </c>
      <c r="T975" s="8">
        <v>4170</v>
      </c>
    </row>
    <row r="976" spans="1:20">
      <c r="A976" s="1">
        <v>44322</v>
      </c>
      <c r="B976" s="8">
        <v>54739575</v>
      </c>
      <c r="C976" s="8">
        <v>25950657</v>
      </c>
      <c r="D976" s="8">
        <v>28788918</v>
      </c>
      <c r="E976" s="9">
        <f>nasdaq_aapl_short_volume[[#This Row],[total_short]]/nasdaq_aapl_short_volume[[#This Row],[total_reported]]</f>
        <v>0.47407487179065605</v>
      </c>
      <c r="F976" s="9">
        <f>nasdaq_aapl_short_volume[[#This Row],[total_long]]/nasdaq_aapl_short_volume[[#This Row],[total_reported]]</f>
        <v>0.52592512820934401</v>
      </c>
      <c r="G976" s="8">
        <v>13853937</v>
      </c>
      <c r="H976" s="9">
        <f>nasdaq_aapl_short_volume[[#This Row],[Off-Exchange]]/nasdaq_aapl_short_volume[[#This Row],[total_reported]]</f>
        <v>0.25308813596013485</v>
      </c>
      <c r="I976" s="8">
        <v>68852</v>
      </c>
      <c r="J976" t="s">
        <v>5682</v>
      </c>
      <c r="K976" t="s">
        <v>5683</v>
      </c>
      <c r="L976" t="s">
        <v>5684</v>
      </c>
      <c r="M976" t="s">
        <v>5685</v>
      </c>
      <c r="N976" s="8">
        <v>76263</v>
      </c>
      <c r="O976" s="8">
        <v>758624</v>
      </c>
      <c r="P976" s="8">
        <v>536182</v>
      </c>
      <c r="Q976" s="8">
        <v>3310576</v>
      </c>
      <c r="R976" s="8">
        <v>132651</v>
      </c>
      <c r="S976" s="8">
        <v>49509</v>
      </c>
      <c r="T976" s="8">
        <v>6824</v>
      </c>
    </row>
    <row r="977" spans="1:20">
      <c r="A977" s="1">
        <v>44321</v>
      </c>
      <c r="B977" s="8">
        <v>59661398</v>
      </c>
      <c r="C977" s="8">
        <v>27606207</v>
      </c>
      <c r="D977" s="8">
        <v>32055191</v>
      </c>
      <c r="E977" s="9">
        <f>nasdaq_aapl_short_volume[[#This Row],[total_short]]/nasdaq_aapl_short_volume[[#This Row],[total_reported]]</f>
        <v>0.46271471882036691</v>
      </c>
      <c r="F977" s="9">
        <f>nasdaq_aapl_short_volume[[#This Row],[total_long]]/nasdaq_aapl_short_volume[[#This Row],[total_reported]]</f>
        <v>0.53728528117963315</v>
      </c>
      <c r="G977" s="8">
        <v>15256039</v>
      </c>
      <c r="H977" s="9">
        <f>nasdaq_aapl_short_volume[[#This Row],[Off-Exchange]]/nasdaq_aapl_short_volume[[#This Row],[total_reported]]</f>
        <v>0.25571038412475683</v>
      </c>
      <c r="I977" s="8">
        <v>88396</v>
      </c>
      <c r="J977" t="s">
        <v>5686</v>
      </c>
      <c r="K977" t="s">
        <v>5687</v>
      </c>
      <c r="L977" t="s">
        <v>5688</v>
      </c>
      <c r="M977" t="s">
        <v>5689</v>
      </c>
      <c r="N977" s="8">
        <v>123543</v>
      </c>
      <c r="O977" s="8">
        <v>682298</v>
      </c>
      <c r="P977" s="8">
        <v>784290</v>
      </c>
      <c r="Q977" s="8">
        <v>3253341</v>
      </c>
      <c r="R977" s="8">
        <v>121558</v>
      </c>
      <c r="S977" s="8">
        <v>60390</v>
      </c>
      <c r="T977" s="8">
        <v>3830</v>
      </c>
    </row>
    <row r="978" spans="1:20">
      <c r="A978" s="1">
        <v>44320</v>
      </c>
      <c r="B978" s="8">
        <v>94439925</v>
      </c>
      <c r="C978" s="8">
        <v>39876039</v>
      </c>
      <c r="D978" s="8">
        <v>54563886</v>
      </c>
      <c r="E978" s="9">
        <f>nasdaq_aapl_short_volume[[#This Row],[total_short]]/nasdaq_aapl_short_volume[[#This Row],[total_reported]]</f>
        <v>0.42223708881598537</v>
      </c>
      <c r="F978" s="9">
        <f>nasdaq_aapl_short_volume[[#This Row],[total_long]]/nasdaq_aapl_short_volume[[#This Row],[total_reported]]</f>
        <v>0.57776291118401457</v>
      </c>
      <c r="G978" s="8">
        <v>20954636</v>
      </c>
      <c r="H978" s="9">
        <f>nasdaq_aapl_short_volume[[#This Row],[Off-Exchange]]/nasdaq_aapl_short_volume[[#This Row],[total_reported]]</f>
        <v>0.22188323423594417</v>
      </c>
      <c r="I978" s="8">
        <v>168121</v>
      </c>
      <c r="J978" t="s">
        <v>5690</v>
      </c>
      <c r="K978" t="s">
        <v>5691</v>
      </c>
      <c r="L978" t="s">
        <v>5692</v>
      </c>
      <c r="M978" t="s">
        <v>5693</v>
      </c>
      <c r="N978" s="8">
        <v>138352</v>
      </c>
      <c r="O978" s="8">
        <v>1081457</v>
      </c>
      <c r="P978" s="8">
        <v>953083</v>
      </c>
      <c r="Q978" s="8">
        <v>4432035</v>
      </c>
      <c r="R978" s="8">
        <v>177828</v>
      </c>
      <c r="S978" s="8">
        <v>338431</v>
      </c>
      <c r="T978" s="8">
        <v>19293</v>
      </c>
    </row>
    <row r="979" spans="1:20">
      <c r="A979" s="1">
        <v>44319</v>
      </c>
      <c r="B979" s="8">
        <v>52771868</v>
      </c>
      <c r="C979" s="8">
        <v>22430879</v>
      </c>
      <c r="D979" s="8">
        <v>30340989</v>
      </c>
      <c r="E979" s="9">
        <f>nasdaq_aapl_short_volume[[#This Row],[total_short]]/nasdaq_aapl_short_volume[[#This Row],[total_reported]]</f>
        <v>0.42505372369990768</v>
      </c>
      <c r="F979" s="9">
        <f>nasdaq_aapl_short_volume[[#This Row],[total_long]]/nasdaq_aapl_short_volume[[#This Row],[total_reported]]</f>
        <v>0.57494627630009232</v>
      </c>
      <c r="G979" s="8">
        <v>13022951</v>
      </c>
      <c r="H979" s="9">
        <f>nasdaq_aapl_short_volume[[#This Row],[Off-Exchange]]/nasdaq_aapl_short_volume[[#This Row],[total_reported]]</f>
        <v>0.24677828345966454</v>
      </c>
      <c r="I979" s="8">
        <v>70556</v>
      </c>
      <c r="J979" t="s">
        <v>5694</v>
      </c>
      <c r="K979" t="s">
        <v>5695</v>
      </c>
      <c r="L979" t="s">
        <v>5696</v>
      </c>
      <c r="M979" t="s">
        <v>5697</v>
      </c>
      <c r="N979" s="8">
        <v>89756</v>
      </c>
      <c r="O979" s="8">
        <v>456059</v>
      </c>
      <c r="P979" s="8">
        <v>546274</v>
      </c>
      <c r="Q979" s="8">
        <v>2455983</v>
      </c>
      <c r="R979" s="8">
        <v>121705</v>
      </c>
      <c r="S979" s="8">
        <v>47329</v>
      </c>
      <c r="T979" s="8">
        <v>3402</v>
      </c>
    </row>
    <row r="980" spans="1:20">
      <c r="A980" s="1">
        <v>44316</v>
      </c>
      <c r="B980" s="8">
        <v>76013949</v>
      </c>
      <c r="C980" s="8">
        <v>29308337</v>
      </c>
      <c r="D980" s="8">
        <v>46705612</v>
      </c>
      <c r="E980" s="9">
        <f>nasdaq_aapl_short_volume[[#This Row],[total_short]]/nasdaq_aapl_short_volume[[#This Row],[total_reported]]</f>
        <v>0.38556524671544168</v>
      </c>
      <c r="F980" s="9">
        <f>nasdaq_aapl_short_volume[[#This Row],[total_long]]/nasdaq_aapl_short_volume[[#This Row],[total_reported]]</f>
        <v>0.61443475328455832</v>
      </c>
      <c r="G980" s="8">
        <v>17009017</v>
      </c>
      <c r="H980" s="9">
        <f>nasdaq_aapl_short_volume[[#This Row],[Off-Exchange]]/nasdaq_aapl_short_volume[[#This Row],[total_reported]]</f>
        <v>0.22376178614269862</v>
      </c>
      <c r="I980" s="8">
        <v>138244</v>
      </c>
      <c r="J980" t="s">
        <v>5698</v>
      </c>
      <c r="K980" t="s">
        <v>5699</v>
      </c>
      <c r="L980" t="s">
        <v>5700</v>
      </c>
      <c r="M980" t="s">
        <v>5701</v>
      </c>
      <c r="N980" s="8">
        <v>93826</v>
      </c>
      <c r="O980" s="8">
        <v>653500</v>
      </c>
      <c r="P980" s="8">
        <v>556899</v>
      </c>
      <c r="Q980" s="8">
        <v>3019614</v>
      </c>
      <c r="R980" s="8">
        <v>219905</v>
      </c>
      <c r="S980" s="8">
        <v>177477</v>
      </c>
      <c r="T980" s="8">
        <v>1961</v>
      </c>
    </row>
    <row r="981" spans="1:20">
      <c r="A981" s="1">
        <v>44315</v>
      </c>
      <c r="B981" s="8">
        <v>114107698</v>
      </c>
      <c r="C981" s="8">
        <v>46459672</v>
      </c>
      <c r="D981" s="8">
        <v>67648026</v>
      </c>
      <c r="E981" s="9">
        <f>nasdaq_aapl_short_volume[[#This Row],[total_short]]/nasdaq_aapl_short_volume[[#This Row],[total_reported]]</f>
        <v>0.40715633400999818</v>
      </c>
      <c r="F981" s="9">
        <f>nasdaq_aapl_short_volume[[#This Row],[total_long]]/nasdaq_aapl_short_volume[[#This Row],[total_reported]]</f>
        <v>0.59284366599000182</v>
      </c>
      <c r="G981" s="8">
        <v>27330217</v>
      </c>
      <c r="H981" s="9">
        <f>nasdaq_aapl_short_volume[[#This Row],[Off-Exchange]]/nasdaq_aapl_short_volume[[#This Row],[total_reported]]</f>
        <v>0.23951247355809421</v>
      </c>
      <c r="I981" s="8">
        <v>144132</v>
      </c>
      <c r="J981" t="s">
        <v>5702</v>
      </c>
      <c r="K981" t="s">
        <v>5703</v>
      </c>
      <c r="L981" t="s">
        <v>5704</v>
      </c>
      <c r="M981" t="s">
        <v>5705</v>
      </c>
      <c r="N981" s="8">
        <v>143811</v>
      </c>
      <c r="O981" s="8">
        <v>816712</v>
      </c>
      <c r="P981" s="8">
        <v>1191313</v>
      </c>
      <c r="Q981" s="8">
        <v>4501652</v>
      </c>
      <c r="R981" s="8">
        <v>144095</v>
      </c>
      <c r="S981" s="8">
        <v>52517</v>
      </c>
      <c r="T981" s="8">
        <v>80584</v>
      </c>
    </row>
    <row r="982" spans="1:20">
      <c r="A982" s="1">
        <v>44314</v>
      </c>
      <c r="B982" s="8">
        <v>63776065</v>
      </c>
      <c r="C982" s="8">
        <v>27923813</v>
      </c>
      <c r="D982" s="8">
        <v>35852252</v>
      </c>
      <c r="E982" s="9">
        <f>nasdaq_aapl_short_volume[[#This Row],[total_short]]/nasdaq_aapl_short_volume[[#This Row],[total_reported]]</f>
        <v>0.43784157896853626</v>
      </c>
      <c r="F982" s="9">
        <f>nasdaq_aapl_short_volume[[#This Row],[total_long]]/nasdaq_aapl_short_volume[[#This Row],[total_reported]]</f>
        <v>0.56215842103146374</v>
      </c>
      <c r="G982" s="8">
        <v>15924642</v>
      </c>
      <c r="H982" s="9">
        <f>nasdaq_aapl_short_volume[[#This Row],[Off-Exchange]]/nasdaq_aapl_short_volume[[#This Row],[total_reported]]</f>
        <v>0.24969621440269166</v>
      </c>
      <c r="I982" s="8">
        <v>97845</v>
      </c>
      <c r="J982" t="s">
        <v>5706</v>
      </c>
      <c r="K982" t="s">
        <v>5707</v>
      </c>
      <c r="L982" t="s">
        <v>5708</v>
      </c>
      <c r="M982" t="s">
        <v>5709</v>
      </c>
      <c r="N982" s="8">
        <v>87905</v>
      </c>
      <c r="O982" s="8">
        <v>614611</v>
      </c>
      <c r="P982" s="8">
        <v>558023</v>
      </c>
      <c r="Q982" s="8">
        <v>2323556</v>
      </c>
      <c r="R982" s="8">
        <v>112512</v>
      </c>
      <c r="S982" s="8">
        <v>93682</v>
      </c>
      <c r="T982" s="8">
        <v>2779</v>
      </c>
    </row>
    <row r="983" spans="1:20">
      <c r="A983" s="1">
        <v>44313</v>
      </c>
      <c r="B983" s="8">
        <v>46666422</v>
      </c>
      <c r="C983" s="8">
        <v>20477019</v>
      </c>
      <c r="D983" s="8">
        <v>26189403</v>
      </c>
      <c r="E983" s="9">
        <f>nasdaq_aapl_short_volume[[#This Row],[total_short]]/nasdaq_aapl_short_volume[[#This Row],[total_reported]]</f>
        <v>0.43879556482817561</v>
      </c>
      <c r="F983" s="9">
        <f>nasdaq_aapl_short_volume[[#This Row],[total_long]]/nasdaq_aapl_short_volume[[#This Row],[total_reported]]</f>
        <v>0.56120443517182439</v>
      </c>
      <c r="G983" s="8">
        <v>11704779</v>
      </c>
      <c r="H983" s="9">
        <f>nasdaq_aapl_short_volume[[#This Row],[Off-Exchange]]/nasdaq_aapl_short_volume[[#This Row],[total_reported]]</f>
        <v>0.25081800786012692</v>
      </c>
      <c r="I983" s="8">
        <v>52235</v>
      </c>
      <c r="J983" t="s">
        <v>5710</v>
      </c>
      <c r="K983" t="s">
        <v>5711</v>
      </c>
      <c r="L983" t="s">
        <v>5712</v>
      </c>
      <c r="M983" t="s">
        <v>5713</v>
      </c>
      <c r="N983" s="8">
        <v>37630</v>
      </c>
      <c r="O983" s="8">
        <v>485513</v>
      </c>
      <c r="P983" s="8">
        <v>471712</v>
      </c>
      <c r="Q983" s="8">
        <v>1841149</v>
      </c>
      <c r="R983" s="8">
        <v>82997</v>
      </c>
      <c r="S983" s="8">
        <v>35908</v>
      </c>
      <c r="T983" s="8">
        <v>1195</v>
      </c>
    </row>
    <row r="984" spans="1:20">
      <c r="A984" s="1">
        <v>44312</v>
      </c>
      <c r="B984" s="8">
        <v>45069997</v>
      </c>
      <c r="C984" s="8">
        <v>18661014</v>
      </c>
      <c r="D984" s="8">
        <v>26408983</v>
      </c>
      <c r="E984" s="9">
        <f>nasdaq_aapl_short_volume[[#This Row],[total_short]]/nasdaq_aapl_short_volume[[#This Row],[total_reported]]</f>
        <v>0.414045157358231</v>
      </c>
      <c r="F984" s="9">
        <f>nasdaq_aapl_short_volume[[#This Row],[total_long]]/nasdaq_aapl_short_volume[[#This Row],[total_reported]]</f>
        <v>0.585954842641769</v>
      </c>
      <c r="G984" s="8">
        <v>11088580</v>
      </c>
      <c r="H984" s="9">
        <f>nasdaq_aapl_short_volume[[#This Row],[Off-Exchange]]/nasdaq_aapl_short_volume[[#This Row],[total_reported]]</f>
        <v>0.24603019165943144</v>
      </c>
      <c r="I984" s="8">
        <v>63208</v>
      </c>
      <c r="J984" t="s">
        <v>5714</v>
      </c>
      <c r="K984" t="s">
        <v>5715</v>
      </c>
      <c r="L984" t="s">
        <v>5716</v>
      </c>
      <c r="M984" t="s">
        <v>5717</v>
      </c>
      <c r="N984" s="8">
        <v>69790</v>
      </c>
      <c r="O984" s="8">
        <v>365435</v>
      </c>
      <c r="P984" s="8">
        <v>371856</v>
      </c>
      <c r="Q984" s="8">
        <v>1908128</v>
      </c>
      <c r="R984" s="8">
        <v>70446</v>
      </c>
      <c r="S984" s="8">
        <v>64282</v>
      </c>
      <c r="T984" s="8">
        <v>3575</v>
      </c>
    </row>
    <row r="985" spans="1:20">
      <c r="A985" s="1">
        <v>44309</v>
      </c>
      <c r="B985" s="8">
        <v>55221193</v>
      </c>
      <c r="C985" s="8">
        <v>21939907</v>
      </c>
      <c r="D985" s="8">
        <v>33281286</v>
      </c>
      <c r="E985" s="9">
        <f>nasdaq_aapl_short_volume[[#This Row],[total_short]]/nasdaq_aapl_short_volume[[#This Row],[total_reported]]</f>
        <v>0.39730954381952593</v>
      </c>
      <c r="F985" s="9">
        <f>nasdaq_aapl_short_volume[[#This Row],[total_long]]/nasdaq_aapl_short_volume[[#This Row],[total_reported]]</f>
        <v>0.60269045618047401</v>
      </c>
      <c r="G985" s="8">
        <v>13044611</v>
      </c>
      <c r="H985" s="9">
        <f>nasdaq_aapl_short_volume[[#This Row],[Off-Exchange]]/nasdaq_aapl_short_volume[[#This Row],[total_reported]]</f>
        <v>0.23622472263502167</v>
      </c>
      <c r="I985" s="8">
        <v>72681</v>
      </c>
      <c r="J985" t="s">
        <v>5718</v>
      </c>
      <c r="K985" t="s">
        <v>5719</v>
      </c>
      <c r="L985" t="s">
        <v>5720</v>
      </c>
      <c r="M985" t="s">
        <v>5721</v>
      </c>
      <c r="N985" s="8">
        <v>72008</v>
      </c>
      <c r="O985" s="8">
        <v>576961</v>
      </c>
      <c r="P985" s="8">
        <v>514750</v>
      </c>
      <c r="Q985" s="8">
        <v>1813533</v>
      </c>
      <c r="R985" s="8">
        <v>70768</v>
      </c>
      <c r="S985" s="8">
        <v>63669</v>
      </c>
      <c r="T985" s="8">
        <v>1725</v>
      </c>
    </row>
    <row r="986" spans="1:20">
      <c r="A986" s="1">
        <v>44308</v>
      </c>
      <c r="B986" s="8">
        <v>60983631</v>
      </c>
      <c r="C986" s="8">
        <v>28233249</v>
      </c>
      <c r="D986" s="8">
        <v>32750382</v>
      </c>
      <c r="E986" s="9">
        <f>nasdaq_aapl_short_volume[[#This Row],[total_short]]/nasdaq_aapl_short_volume[[#This Row],[total_reported]]</f>
        <v>0.46296438137637297</v>
      </c>
      <c r="F986" s="9">
        <f>nasdaq_aapl_short_volume[[#This Row],[total_long]]/nasdaq_aapl_short_volume[[#This Row],[total_reported]]</f>
        <v>0.53703561862362703</v>
      </c>
      <c r="G986" s="8">
        <v>15829822</v>
      </c>
      <c r="H986" s="9">
        <f>nasdaq_aapl_short_volume[[#This Row],[Off-Exchange]]/nasdaq_aapl_short_volume[[#This Row],[total_reported]]</f>
        <v>0.25957493413273475</v>
      </c>
      <c r="I986" s="8">
        <v>145522</v>
      </c>
      <c r="J986" t="s">
        <v>5722</v>
      </c>
      <c r="K986" t="s">
        <v>5723</v>
      </c>
      <c r="L986" t="s">
        <v>5724</v>
      </c>
      <c r="M986" t="s">
        <v>5725</v>
      </c>
      <c r="N986" s="8">
        <v>266451</v>
      </c>
      <c r="O986" s="8">
        <v>652903</v>
      </c>
      <c r="P986" s="8">
        <v>786612</v>
      </c>
      <c r="Q986" s="8">
        <v>2560707</v>
      </c>
      <c r="R986" s="8">
        <v>144604</v>
      </c>
      <c r="S986" s="8">
        <v>136441</v>
      </c>
      <c r="T986" s="8">
        <v>2856</v>
      </c>
    </row>
    <row r="987" spans="1:20">
      <c r="A987" s="1">
        <v>44307</v>
      </c>
      <c r="B987" s="8">
        <v>48998197</v>
      </c>
      <c r="C987" s="8">
        <v>21529770</v>
      </c>
      <c r="D987" s="8">
        <v>27468427</v>
      </c>
      <c r="E987" s="9">
        <f>nasdaq_aapl_short_volume[[#This Row],[total_short]]/nasdaq_aapl_short_volume[[#This Row],[total_reported]]</f>
        <v>0.43939922932266262</v>
      </c>
      <c r="F987" s="9">
        <f>nasdaq_aapl_short_volume[[#This Row],[total_long]]/nasdaq_aapl_short_volume[[#This Row],[total_reported]]</f>
        <v>0.56060077067733738</v>
      </c>
      <c r="G987" s="8">
        <v>13098584</v>
      </c>
      <c r="H987" s="9">
        <f>nasdaq_aapl_short_volume[[#This Row],[Off-Exchange]]/nasdaq_aapl_short_volume[[#This Row],[total_reported]]</f>
        <v>0.26732787739108033</v>
      </c>
      <c r="I987" s="8">
        <v>73377</v>
      </c>
      <c r="J987" t="s">
        <v>5726</v>
      </c>
      <c r="K987" t="s">
        <v>5727</v>
      </c>
      <c r="L987" t="s">
        <v>5728</v>
      </c>
      <c r="M987" t="s">
        <v>5729</v>
      </c>
      <c r="N987" s="8">
        <v>88530</v>
      </c>
      <c r="O987" s="8">
        <v>458391</v>
      </c>
      <c r="P987" s="8">
        <v>493009</v>
      </c>
      <c r="Q987" s="8">
        <v>1928390</v>
      </c>
      <c r="R987" s="8">
        <v>74780</v>
      </c>
      <c r="S987" s="8">
        <v>49345</v>
      </c>
      <c r="T987" s="8">
        <v>24841</v>
      </c>
    </row>
    <row r="988" spans="1:20">
      <c r="A988" s="1">
        <v>44306</v>
      </c>
      <c r="B988" s="8">
        <v>70797891</v>
      </c>
      <c r="C988" s="8">
        <v>30028997</v>
      </c>
      <c r="D988" s="8">
        <v>40768894</v>
      </c>
      <c r="E988" s="9">
        <f>nasdaq_aapl_short_volume[[#This Row],[total_short]]/nasdaq_aapl_short_volume[[#This Row],[total_reported]]</f>
        <v>0.4241510103740237</v>
      </c>
      <c r="F988" s="9">
        <f>nasdaq_aapl_short_volume[[#This Row],[total_long]]/nasdaq_aapl_short_volume[[#This Row],[total_reported]]</f>
        <v>0.5758489896259763</v>
      </c>
      <c r="G988" s="8">
        <v>18219516</v>
      </c>
      <c r="H988" s="9">
        <f>nasdaq_aapl_short_volume[[#This Row],[Off-Exchange]]/nasdaq_aapl_short_volume[[#This Row],[total_reported]]</f>
        <v>0.25734546245169931</v>
      </c>
      <c r="I988" s="8">
        <v>173625</v>
      </c>
      <c r="J988" t="s">
        <v>5730</v>
      </c>
      <c r="K988" t="s">
        <v>5731</v>
      </c>
      <c r="L988" t="s">
        <v>5732</v>
      </c>
      <c r="M988" t="s">
        <v>5733</v>
      </c>
      <c r="N988" s="8">
        <v>75738</v>
      </c>
      <c r="O988" s="8">
        <v>495177</v>
      </c>
      <c r="P988" s="8">
        <v>660321</v>
      </c>
      <c r="Q988" s="8">
        <v>2806430</v>
      </c>
      <c r="R988" s="8">
        <v>121085</v>
      </c>
      <c r="S988" s="8">
        <v>86658</v>
      </c>
      <c r="T988" s="8">
        <v>1468</v>
      </c>
    </row>
    <row r="989" spans="1:20">
      <c r="A989" s="1">
        <v>44305</v>
      </c>
      <c r="B989" s="8">
        <v>60896692</v>
      </c>
      <c r="C989" s="8">
        <v>24355209</v>
      </c>
      <c r="D989" s="8">
        <v>36541483</v>
      </c>
      <c r="E989" s="9">
        <f>nasdaq_aapl_short_volume[[#This Row],[total_short]]/nasdaq_aapl_short_volume[[#This Row],[total_reported]]</f>
        <v>0.39994305437806049</v>
      </c>
      <c r="F989" s="9">
        <f>nasdaq_aapl_short_volume[[#This Row],[total_long]]/nasdaq_aapl_short_volume[[#This Row],[total_reported]]</f>
        <v>0.60005694562193956</v>
      </c>
      <c r="G989" s="8">
        <v>14431362</v>
      </c>
      <c r="H989" s="9">
        <f>nasdaq_aapl_short_volume[[#This Row],[Off-Exchange]]/nasdaq_aapl_short_volume[[#This Row],[total_reported]]</f>
        <v>0.23698104980809137</v>
      </c>
      <c r="I989" s="8">
        <v>60643</v>
      </c>
      <c r="J989" t="s">
        <v>5734</v>
      </c>
      <c r="K989" t="s">
        <v>5735</v>
      </c>
      <c r="L989" t="s">
        <v>5736</v>
      </c>
      <c r="M989" t="s">
        <v>5737</v>
      </c>
      <c r="N989" s="8">
        <v>181516</v>
      </c>
      <c r="O989" s="8">
        <v>465775</v>
      </c>
      <c r="P989" s="8">
        <v>566630</v>
      </c>
      <c r="Q989" s="8">
        <v>2151963</v>
      </c>
      <c r="R989" s="8">
        <v>124928</v>
      </c>
      <c r="S989" s="8">
        <v>84220</v>
      </c>
      <c r="T989" s="8">
        <v>2156</v>
      </c>
    </row>
    <row r="990" spans="1:20">
      <c r="A990" s="1">
        <v>44302</v>
      </c>
      <c r="B990" s="8">
        <v>55255229</v>
      </c>
      <c r="C990" s="8">
        <v>23524512</v>
      </c>
      <c r="D990" s="8">
        <v>31730717</v>
      </c>
      <c r="E990" s="9">
        <f>nasdaq_aapl_short_volume[[#This Row],[total_short]]/nasdaq_aapl_short_volume[[#This Row],[total_reported]]</f>
        <v>0.42574272925373269</v>
      </c>
      <c r="F990" s="9">
        <f>nasdaq_aapl_short_volume[[#This Row],[total_long]]/nasdaq_aapl_short_volume[[#This Row],[total_reported]]</f>
        <v>0.57425727074626731</v>
      </c>
      <c r="G990" s="8">
        <v>14444730</v>
      </c>
      <c r="H990" s="9">
        <f>nasdaq_aapl_short_volume[[#This Row],[Off-Exchange]]/nasdaq_aapl_short_volume[[#This Row],[total_reported]]</f>
        <v>0.26141833562937544</v>
      </c>
      <c r="I990" s="8">
        <v>76057</v>
      </c>
      <c r="J990" t="s">
        <v>5738</v>
      </c>
      <c r="K990" t="s">
        <v>5739</v>
      </c>
      <c r="L990" t="s">
        <v>5740</v>
      </c>
      <c r="M990" t="s">
        <v>5741</v>
      </c>
      <c r="N990" s="8">
        <v>121343</v>
      </c>
      <c r="O990" s="8">
        <v>479221</v>
      </c>
      <c r="P990" s="8">
        <v>489960</v>
      </c>
      <c r="Q990" s="8">
        <v>2190411</v>
      </c>
      <c r="R990" s="8">
        <v>136093</v>
      </c>
      <c r="S990" s="8">
        <v>107520</v>
      </c>
      <c r="T990" s="8">
        <v>2669</v>
      </c>
    </row>
    <row r="991" spans="1:20">
      <c r="A991" s="1">
        <v>44301</v>
      </c>
      <c r="B991" s="8">
        <v>61240781</v>
      </c>
      <c r="C991" s="8">
        <v>24992786</v>
      </c>
      <c r="D991" s="8">
        <v>36247995</v>
      </c>
      <c r="E991" s="9">
        <f>nasdaq_aapl_short_volume[[#This Row],[total_short]]/nasdaq_aapl_short_volume[[#This Row],[total_reported]]</f>
        <v>0.40810691163458546</v>
      </c>
      <c r="F991" s="9">
        <f>nasdaq_aapl_short_volume[[#This Row],[total_long]]/nasdaq_aapl_short_volume[[#This Row],[total_reported]]</f>
        <v>0.59189308836541454</v>
      </c>
      <c r="G991" s="8">
        <v>15902298</v>
      </c>
      <c r="H991" s="9">
        <f>nasdaq_aapl_short_volume[[#This Row],[Off-Exchange]]/nasdaq_aapl_short_volume[[#This Row],[total_reported]]</f>
        <v>0.25966843891164615</v>
      </c>
      <c r="I991" s="8">
        <v>69065</v>
      </c>
      <c r="J991" t="s">
        <v>5742</v>
      </c>
      <c r="K991" t="s">
        <v>5743</v>
      </c>
      <c r="L991" t="s">
        <v>5744</v>
      </c>
      <c r="M991" t="s">
        <v>5745</v>
      </c>
      <c r="N991" s="8">
        <v>155796</v>
      </c>
      <c r="O991" s="8">
        <v>403299</v>
      </c>
      <c r="P991" s="8">
        <v>450538</v>
      </c>
      <c r="Q991" s="8">
        <v>1953704</v>
      </c>
      <c r="R991" s="8">
        <v>85952</v>
      </c>
      <c r="S991" s="8">
        <v>123173</v>
      </c>
      <c r="T991" s="8">
        <v>6254</v>
      </c>
    </row>
    <row r="992" spans="1:20">
      <c r="A992" s="1">
        <v>44300</v>
      </c>
      <c r="B992" s="8">
        <v>61652733</v>
      </c>
      <c r="C992" s="8">
        <v>25803272</v>
      </c>
      <c r="D992" s="8">
        <v>35849461</v>
      </c>
      <c r="E992" s="9">
        <f>nasdaq_aapl_short_volume[[#This Row],[total_short]]/nasdaq_aapl_short_volume[[#This Row],[total_reported]]</f>
        <v>0.41852600435409731</v>
      </c>
      <c r="F992" s="9">
        <f>nasdaq_aapl_short_volume[[#This Row],[total_long]]/nasdaq_aapl_short_volume[[#This Row],[total_reported]]</f>
        <v>0.58147399564590263</v>
      </c>
      <c r="G992" s="8">
        <v>16440328</v>
      </c>
      <c r="H992" s="9">
        <f>nasdaq_aapl_short_volume[[#This Row],[Off-Exchange]]/nasdaq_aapl_short_volume[[#This Row],[total_reported]]</f>
        <v>0.26666016573831364</v>
      </c>
      <c r="I992" s="8">
        <v>99516</v>
      </c>
      <c r="J992" t="s">
        <v>5746</v>
      </c>
      <c r="K992" t="s">
        <v>5747</v>
      </c>
      <c r="L992" t="s">
        <v>5748</v>
      </c>
      <c r="M992" t="s">
        <v>5749</v>
      </c>
      <c r="N992" s="8">
        <v>158859</v>
      </c>
      <c r="O992" s="8">
        <v>460608</v>
      </c>
      <c r="P992" s="8">
        <v>440510</v>
      </c>
      <c r="Q992" s="8">
        <v>2162074</v>
      </c>
      <c r="R992" s="8">
        <v>93738</v>
      </c>
      <c r="S992" s="8">
        <v>114454</v>
      </c>
      <c r="T992" s="8">
        <v>20909</v>
      </c>
    </row>
    <row r="993" spans="1:20">
      <c r="A993" s="1">
        <v>44299</v>
      </c>
      <c r="B993" s="8">
        <v>66952448</v>
      </c>
      <c r="C993" s="8">
        <v>27150917</v>
      </c>
      <c r="D993" s="8">
        <v>39801531</v>
      </c>
      <c r="E993" s="9">
        <f>nasdaq_aapl_short_volume[[#This Row],[total_short]]/nasdaq_aapl_short_volume[[#This Row],[total_reported]]</f>
        <v>0.40552538123774057</v>
      </c>
      <c r="F993" s="9">
        <f>nasdaq_aapl_short_volume[[#This Row],[total_long]]/nasdaq_aapl_short_volume[[#This Row],[total_reported]]</f>
        <v>0.59447461876225949</v>
      </c>
      <c r="G993" s="8">
        <v>17058715</v>
      </c>
      <c r="H993" s="9">
        <f>nasdaq_aapl_short_volume[[#This Row],[Off-Exchange]]/nasdaq_aapl_short_volume[[#This Row],[total_reported]]</f>
        <v>0.25478851796427221</v>
      </c>
      <c r="I993" s="8">
        <v>99639</v>
      </c>
      <c r="J993" t="s">
        <v>5750</v>
      </c>
      <c r="K993" t="s">
        <v>5751</v>
      </c>
      <c r="L993" t="s">
        <v>5752</v>
      </c>
      <c r="M993" t="s">
        <v>5753</v>
      </c>
      <c r="N993" s="8">
        <v>154283</v>
      </c>
      <c r="O993" s="8">
        <v>488904</v>
      </c>
      <c r="P993" s="8">
        <v>506293</v>
      </c>
      <c r="Q993" s="8">
        <v>2297667</v>
      </c>
      <c r="R993" s="8">
        <v>69705</v>
      </c>
      <c r="S993" s="8">
        <v>142945</v>
      </c>
      <c r="T993" s="8">
        <v>827</v>
      </c>
    </row>
    <row r="994" spans="1:20">
      <c r="A994" s="1">
        <v>44298</v>
      </c>
      <c r="B994" s="8">
        <v>62162369</v>
      </c>
      <c r="C994" s="8">
        <v>25543808</v>
      </c>
      <c r="D994" s="8">
        <v>36618561</v>
      </c>
      <c r="E994" s="9">
        <f>nasdaq_aapl_short_volume[[#This Row],[total_short]]/nasdaq_aapl_short_volume[[#This Row],[total_reported]]</f>
        <v>0.41092076140148392</v>
      </c>
      <c r="F994" s="9">
        <f>nasdaq_aapl_short_volume[[#This Row],[total_long]]/nasdaq_aapl_short_volume[[#This Row],[total_reported]]</f>
        <v>0.58907923859851608</v>
      </c>
      <c r="G994" s="8">
        <v>15635942</v>
      </c>
      <c r="H994" s="9">
        <f>nasdaq_aapl_short_volume[[#This Row],[Off-Exchange]]/nasdaq_aapl_short_volume[[#This Row],[total_reported]]</f>
        <v>0.25153388217878248</v>
      </c>
      <c r="I994" s="8">
        <v>122537</v>
      </c>
      <c r="J994" t="s">
        <v>5754</v>
      </c>
      <c r="K994" t="s">
        <v>5755</v>
      </c>
      <c r="L994" t="s">
        <v>5756</v>
      </c>
      <c r="M994" t="s">
        <v>5757</v>
      </c>
      <c r="N994" s="8">
        <v>164502</v>
      </c>
      <c r="O994" s="8">
        <v>460947</v>
      </c>
      <c r="P994" s="8">
        <v>550737</v>
      </c>
      <c r="Q994" s="8">
        <v>2305342</v>
      </c>
      <c r="R994" s="8">
        <v>110954</v>
      </c>
      <c r="S994" s="8">
        <v>99174</v>
      </c>
      <c r="T994" s="8">
        <v>5634</v>
      </c>
    </row>
    <row r="995" spans="1:20">
      <c r="A995" s="1">
        <v>44295</v>
      </c>
      <c r="B995" s="8">
        <v>76703973</v>
      </c>
      <c r="C995" s="8">
        <v>32500540</v>
      </c>
      <c r="D995" s="8">
        <v>44203433</v>
      </c>
      <c r="E995" s="9">
        <f>nasdaq_aapl_short_volume[[#This Row],[total_short]]/nasdaq_aapl_short_volume[[#This Row],[total_reported]]</f>
        <v>0.42371390592766295</v>
      </c>
      <c r="F995" s="9">
        <f>nasdaq_aapl_short_volume[[#This Row],[total_long]]/nasdaq_aapl_short_volume[[#This Row],[total_reported]]</f>
        <v>0.576286094072337</v>
      </c>
      <c r="G995" s="8">
        <v>20829227</v>
      </c>
      <c r="H995" s="9">
        <f>nasdaq_aapl_short_volume[[#This Row],[Off-Exchange]]/nasdaq_aapl_short_volume[[#This Row],[total_reported]]</f>
        <v>0.27155343048527619</v>
      </c>
      <c r="I995" s="8">
        <v>123437</v>
      </c>
      <c r="J995" t="s">
        <v>5758</v>
      </c>
      <c r="K995" t="s">
        <v>5759</v>
      </c>
      <c r="L995" t="s">
        <v>5760</v>
      </c>
      <c r="M995" t="s">
        <v>5761</v>
      </c>
      <c r="N995" s="8">
        <v>157169</v>
      </c>
      <c r="O995" s="8">
        <v>678145</v>
      </c>
      <c r="P995" s="8">
        <v>727684</v>
      </c>
      <c r="Q995" s="8">
        <v>2743129</v>
      </c>
      <c r="R995" s="8">
        <v>129597</v>
      </c>
      <c r="S995" s="8">
        <v>114292</v>
      </c>
      <c r="T995" s="8">
        <v>8974</v>
      </c>
    </row>
    <row r="996" spans="1:20">
      <c r="A996" s="1">
        <v>44294</v>
      </c>
      <c r="B996" s="8">
        <v>65314453</v>
      </c>
      <c r="C996" s="8">
        <v>26076213</v>
      </c>
      <c r="D996" s="8">
        <v>39238240</v>
      </c>
      <c r="E996" s="9">
        <f>nasdaq_aapl_short_volume[[#This Row],[total_short]]/nasdaq_aapl_short_volume[[#This Row],[total_reported]]</f>
        <v>0.39924108374604317</v>
      </c>
      <c r="F996" s="9">
        <f>nasdaq_aapl_short_volume[[#This Row],[total_long]]/nasdaq_aapl_short_volume[[#This Row],[total_reported]]</f>
        <v>0.60075891625395683</v>
      </c>
      <c r="G996" s="8">
        <v>17516825</v>
      </c>
      <c r="H996" s="9">
        <f>nasdaq_aapl_short_volume[[#This Row],[Off-Exchange]]/nasdaq_aapl_short_volume[[#This Row],[total_reported]]</f>
        <v>0.26819217180001492</v>
      </c>
      <c r="I996" s="8">
        <v>85742</v>
      </c>
      <c r="J996" t="s">
        <v>5762</v>
      </c>
      <c r="K996" t="s">
        <v>5763</v>
      </c>
      <c r="L996" t="s">
        <v>5764</v>
      </c>
      <c r="M996" t="s">
        <v>5765</v>
      </c>
      <c r="N996" s="8">
        <v>71544</v>
      </c>
      <c r="O996" s="8">
        <v>365315</v>
      </c>
      <c r="P996" s="8">
        <v>446965</v>
      </c>
      <c r="Q996" s="8">
        <v>2121442</v>
      </c>
      <c r="R996" s="8">
        <v>107642</v>
      </c>
      <c r="S996" s="8">
        <v>65241</v>
      </c>
      <c r="T996" s="8">
        <v>2603</v>
      </c>
    </row>
    <row r="997" spans="1:20">
      <c r="A997" s="1">
        <v>44293</v>
      </c>
      <c r="B997" s="8">
        <v>61939790</v>
      </c>
      <c r="C997" s="8">
        <v>25373469</v>
      </c>
      <c r="D997" s="8">
        <v>36566321</v>
      </c>
      <c r="E997" s="9">
        <f>nasdaq_aapl_short_volume[[#This Row],[total_short]]/nasdaq_aapl_short_volume[[#This Row],[total_reported]]</f>
        <v>0.40964732040583285</v>
      </c>
      <c r="F997" s="9">
        <f>nasdaq_aapl_short_volume[[#This Row],[total_long]]/nasdaq_aapl_short_volume[[#This Row],[total_reported]]</f>
        <v>0.59035267959416715</v>
      </c>
      <c r="G997" s="8">
        <v>17773216</v>
      </c>
      <c r="H997" s="9">
        <f>nasdaq_aapl_short_volume[[#This Row],[Off-Exchange]]/nasdaq_aapl_short_volume[[#This Row],[total_reported]]</f>
        <v>0.28694343329223426</v>
      </c>
      <c r="I997" s="8">
        <v>89482</v>
      </c>
      <c r="J997" t="s">
        <v>5766</v>
      </c>
      <c r="K997" t="s">
        <v>5767</v>
      </c>
      <c r="L997" t="s">
        <v>5768</v>
      </c>
      <c r="M997" t="s">
        <v>5769</v>
      </c>
      <c r="N997" s="8">
        <v>104130</v>
      </c>
      <c r="O997" s="8">
        <v>320922</v>
      </c>
      <c r="P997" s="8">
        <v>547012</v>
      </c>
      <c r="Q997" s="8">
        <v>1664597</v>
      </c>
      <c r="R997" s="8">
        <v>66323</v>
      </c>
      <c r="S997" s="8">
        <v>63497</v>
      </c>
      <c r="T997" s="8">
        <v>3006</v>
      </c>
    </row>
    <row r="998" spans="1:20">
      <c r="A998" s="1">
        <v>44292</v>
      </c>
      <c r="B998" s="8">
        <v>57715937</v>
      </c>
      <c r="C998" s="8">
        <v>24158915</v>
      </c>
      <c r="D998" s="8">
        <v>33557022</v>
      </c>
      <c r="E998" s="9">
        <f>nasdaq_aapl_short_volume[[#This Row],[total_short]]/nasdaq_aapl_short_volume[[#This Row],[total_reported]]</f>
        <v>0.41858308563889379</v>
      </c>
      <c r="F998" s="9">
        <f>nasdaq_aapl_short_volume[[#This Row],[total_long]]/nasdaq_aapl_short_volume[[#This Row],[total_reported]]</f>
        <v>0.58141691436110621</v>
      </c>
      <c r="G998" s="8">
        <v>15325983</v>
      </c>
      <c r="H998" s="9">
        <f>nasdaq_aapl_short_volume[[#This Row],[Off-Exchange]]/nasdaq_aapl_short_volume[[#This Row],[total_reported]]</f>
        <v>0.26554161288241757</v>
      </c>
      <c r="I998" s="8">
        <v>62642</v>
      </c>
      <c r="J998" t="s">
        <v>5770</v>
      </c>
      <c r="K998" t="s">
        <v>5771</v>
      </c>
      <c r="L998" t="s">
        <v>5772</v>
      </c>
      <c r="M998" t="s">
        <v>5773</v>
      </c>
      <c r="N998" s="8">
        <v>173955</v>
      </c>
      <c r="O998" s="8">
        <v>385863</v>
      </c>
      <c r="P998" s="8">
        <v>636018</v>
      </c>
      <c r="Q998" s="8">
        <v>2020863</v>
      </c>
      <c r="R998" s="8">
        <v>91963</v>
      </c>
      <c r="S998" s="8">
        <v>65176</v>
      </c>
      <c r="T998" s="8">
        <v>1908</v>
      </c>
    </row>
    <row r="999" spans="1:20">
      <c r="A999" s="1">
        <v>44291</v>
      </c>
      <c r="B999" s="8">
        <v>65019339</v>
      </c>
      <c r="C999" s="8">
        <v>26308569</v>
      </c>
      <c r="D999" s="8">
        <v>38710770</v>
      </c>
      <c r="E999" s="9">
        <f>nasdaq_aapl_short_volume[[#This Row],[total_short]]/nasdaq_aapl_short_volume[[#This Row],[total_reported]]</f>
        <v>0.40462682956527751</v>
      </c>
      <c r="F999" s="9">
        <f>nasdaq_aapl_short_volume[[#This Row],[total_long]]/nasdaq_aapl_short_volume[[#This Row],[total_reported]]</f>
        <v>0.59537317043472249</v>
      </c>
      <c r="G999" s="8">
        <v>15297011</v>
      </c>
      <c r="H999" s="9">
        <f>nasdaq_aapl_short_volume[[#This Row],[Off-Exchange]]/nasdaq_aapl_short_volume[[#This Row],[total_reported]]</f>
        <v>0.23526863292166042</v>
      </c>
      <c r="I999" s="8">
        <v>74270</v>
      </c>
      <c r="J999" t="s">
        <v>5774</v>
      </c>
      <c r="K999" t="s">
        <v>5775</v>
      </c>
      <c r="L999" t="s">
        <v>5776</v>
      </c>
      <c r="M999" t="s">
        <v>5777</v>
      </c>
      <c r="N999" s="8">
        <v>217284</v>
      </c>
      <c r="O999" s="8">
        <v>456160</v>
      </c>
      <c r="P999" s="8">
        <v>754041</v>
      </c>
      <c r="Q999" s="8">
        <v>2459530</v>
      </c>
      <c r="R999" s="8">
        <v>135006</v>
      </c>
      <c r="S999" s="8">
        <v>72108</v>
      </c>
      <c r="T999" s="8">
        <v>1354</v>
      </c>
    </row>
    <row r="1000" spans="1:20">
      <c r="A1000" s="1">
        <v>44287</v>
      </c>
      <c r="B1000" s="8">
        <v>52709340</v>
      </c>
      <c r="C1000" s="8">
        <v>16303437</v>
      </c>
      <c r="D1000" s="8">
        <v>36405903</v>
      </c>
      <c r="E1000" s="9">
        <f>nasdaq_aapl_short_volume[[#This Row],[total_short]]/nasdaq_aapl_short_volume[[#This Row],[total_reported]]</f>
        <v>0.30930831234084888</v>
      </c>
      <c r="F1000" s="9">
        <f>nasdaq_aapl_short_volume[[#This Row],[total_long]]/nasdaq_aapl_short_volume[[#This Row],[total_reported]]</f>
        <v>0.69069168765915112</v>
      </c>
      <c r="G1000" s="8">
        <v>9967318</v>
      </c>
      <c r="H1000" s="9">
        <f>nasdaq_aapl_short_volume[[#This Row],[Off-Exchange]]/nasdaq_aapl_short_volume[[#This Row],[total_reported]]</f>
        <v>0.18909965482398375</v>
      </c>
      <c r="I1000" s="8">
        <v>68668</v>
      </c>
      <c r="J1000" t="s">
        <v>5778</v>
      </c>
      <c r="K1000" t="s">
        <v>5779</v>
      </c>
      <c r="L1000" t="s">
        <v>5780</v>
      </c>
      <c r="M1000" t="s">
        <v>5781</v>
      </c>
      <c r="N1000" s="8">
        <v>126735</v>
      </c>
      <c r="O1000" s="8">
        <v>269520</v>
      </c>
      <c r="P1000" s="8">
        <v>417949</v>
      </c>
      <c r="Q1000" s="8">
        <v>1289278</v>
      </c>
      <c r="R1000" s="8">
        <v>96135</v>
      </c>
      <c r="S1000" s="8">
        <v>36586</v>
      </c>
      <c r="T1000" s="8">
        <v>1263</v>
      </c>
    </row>
    <row r="1001" spans="1:20">
      <c r="A1001" s="1">
        <v>44286</v>
      </c>
      <c r="B1001" s="8">
        <v>73467259</v>
      </c>
      <c r="C1001" s="8">
        <v>26829482</v>
      </c>
      <c r="D1001" s="8">
        <v>46637777</v>
      </c>
      <c r="E1001" s="9">
        <f>nasdaq_aapl_short_volume[[#This Row],[total_short]]/nasdaq_aapl_short_volume[[#This Row],[total_reported]]</f>
        <v>0.36518964182398583</v>
      </c>
      <c r="F1001" s="9">
        <f>nasdaq_aapl_short_volume[[#This Row],[total_long]]/nasdaq_aapl_short_volume[[#This Row],[total_reported]]</f>
        <v>0.63481035817601417</v>
      </c>
      <c r="G1001" s="8">
        <v>14386500</v>
      </c>
      <c r="H1001" s="9">
        <f>nasdaq_aapl_short_volume[[#This Row],[Off-Exchange]]/nasdaq_aapl_short_volume[[#This Row],[total_reported]]</f>
        <v>0.19582192388584962</v>
      </c>
      <c r="I1001" s="8">
        <v>82864</v>
      </c>
      <c r="J1001" t="s">
        <v>5782</v>
      </c>
      <c r="K1001" t="s">
        <v>5783</v>
      </c>
      <c r="L1001" t="s">
        <v>5784</v>
      </c>
      <c r="M1001" t="s">
        <v>5785</v>
      </c>
      <c r="N1001" s="8">
        <v>326945</v>
      </c>
      <c r="O1001" s="8">
        <v>576560</v>
      </c>
      <c r="P1001" s="8">
        <v>1024673</v>
      </c>
      <c r="Q1001" s="8">
        <v>2275848</v>
      </c>
      <c r="R1001" s="8">
        <v>439569</v>
      </c>
      <c r="S1001" s="8">
        <v>75770</v>
      </c>
      <c r="T1001" s="8">
        <v>772</v>
      </c>
    </row>
    <row r="1002" spans="1:20">
      <c r="A1002" s="1">
        <v>44285</v>
      </c>
      <c r="B1002" s="8">
        <v>60347761</v>
      </c>
      <c r="C1002" s="8">
        <v>26962076</v>
      </c>
      <c r="D1002" s="8">
        <v>33385685</v>
      </c>
      <c r="E1002" s="9">
        <f>nasdaq_aapl_short_volume[[#This Row],[total_short]]/nasdaq_aapl_short_volume[[#This Row],[total_reported]]</f>
        <v>0.44677839829053473</v>
      </c>
      <c r="F1002" s="9">
        <f>nasdaq_aapl_short_volume[[#This Row],[total_long]]/nasdaq_aapl_short_volume[[#This Row],[total_reported]]</f>
        <v>0.55322160170946522</v>
      </c>
      <c r="G1002" s="8">
        <v>13205973</v>
      </c>
      <c r="H1002" s="9">
        <f>nasdaq_aapl_short_volume[[#This Row],[Off-Exchange]]/nasdaq_aapl_short_volume[[#This Row],[total_reported]]</f>
        <v>0.218831200713478</v>
      </c>
      <c r="I1002" s="8">
        <v>61147</v>
      </c>
      <c r="J1002" t="s">
        <v>5786</v>
      </c>
      <c r="K1002" t="s">
        <v>5787</v>
      </c>
      <c r="L1002" t="s">
        <v>5788</v>
      </c>
      <c r="M1002" t="s">
        <v>5789</v>
      </c>
      <c r="N1002" s="8">
        <v>221270</v>
      </c>
      <c r="O1002" s="8">
        <v>770934</v>
      </c>
      <c r="P1002" s="8">
        <v>929992</v>
      </c>
      <c r="Q1002" s="8">
        <v>2686684</v>
      </c>
      <c r="R1002" s="8">
        <v>297545</v>
      </c>
      <c r="S1002" s="8">
        <v>126953</v>
      </c>
      <c r="T1002" s="8">
        <v>1710</v>
      </c>
    </row>
    <row r="1003" spans="1:20">
      <c r="A1003" s="1">
        <v>44284</v>
      </c>
      <c r="B1003" s="8">
        <v>56007036</v>
      </c>
      <c r="C1003" s="8">
        <v>25113280</v>
      </c>
      <c r="D1003" s="8">
        <v>30893756</v>
      </c>
      <c r="E1003" s="9">
        <f>nasdaq_aapl_short_volume[[#This Row],[total_short]]/nasdaq_aapl_short_volume[[#This Row],[total_reported]]</f>
        <v>0.44839509093107516</v>
      </c>
      <c r="F1003" s="9">
        <f>nasdaq_aapl_short_volume[[#This Row],[total_long]]/nasdaq_aapl_short_volume[[#This Row],[total_reported]]</f>
        <v>0.55160490906892479</v>
      </c>
      <c r="G1003" s="8">
        <v>12458168</v>
      </c>
      <c r="H1003" s="9">
        <f>nasdaq_aapl_short_volume[[#This Row],[Off-Exchange]]/nasdaq_aapl_short_volume[[#This Row],[total_reported]]</f>
        <v>0.2224393378003435</v>
      </c>
      <c r="I1003" s="8">
        <v>37814</v>
      </c>
      <c r="J1003" t="s">
        <v>5790</v>
      </c>
      <c r="K1003" t="s">
        <v>5791</v>
      </c>
      <c r="L1003" t="s">
        <v>5792</v>
      </c>
      <c r="M1003" t="s">
        <v>5793</v>
      </c>
      <c r="N1003" s="8">
        <v>126902</v>
      </c>
      <c r="O1003" s="8">
        <v>591289</v>
      </c>
      <c r="P1003" s="8">
        <v>860221</v>
      </c>
      <c r="Q1003" s="8">
        <v>3281634</v>
      </c>
      <c r="R1003" s="8">
        <v>295245</v>
      </c>
      <c r="S1003" s="8">
        <v>52285</v>
      </c>
      <c r="T1003" s="8">
        <v>1232</v>
      </c>
    </row>
    <row r="1004" spans="1:20">
      <c r="A1004" s="1">
        <v>44281</v>
      </c>
      <c r="B1004" s="8">
        <v>65809807</v>
      </c>
      <c r="C1004" s="8">
        <v>28561552</v>
      </c>
      <c r="D1004" s="8">
        <v>37248255</v>
      </c>
      <c r="E1004" s="9">
        <f>nasdaq_aapl_short_volume[[#This Row],[total_short]]/nasdaq_aapl_short_volume[[#This Row],[total_reported]]</f>
        <v>0.43400145513266736</v>
      </c>
      <c r="F1004" s="9">
        <f>nasdaq_aapl_short_volume[[#This Row],[total_long]]/nasdaq_aapl_short_volume[[#This Row],[total_reported]]</f>
        <v>0.56599854486733259</v>
      </c>
      <c r="G1004" s="8">
        <v>15035957</v>
      </c>
      <c r="H1004" s="9">
        <f>nasdaq_aapl_short_volume[[#This Row],[Off-Exchange]]/nasdaq_aapl_short_volume[[#This Row],[total_reported]]</f>
        <v>0.22847593216615877</v>
      </c>
      <c r="I1004" s="8">
        <v>86050</v>
      </c>
      <c r="J1004" t="s">
        <v>5794</v>
      </c>
      <c r="K1004" t="s">
        <v>5795</v>
      </c>
      <c r="L1004" t="s">
        <v>5796</v>
      </c>
      <c r="M1004" t="s">
        <v>5797</v>
      </c>
      <c r="N1004" s="8">
        <v>127632</v>
      </c>
      <c r="O1004" s="8">
        <v>786762</v>
      </c>
      <c r="P1004" s="8">
        <v>722374</v>
      </c>
      <c r="Q1004" s="8">
        <v>2493772</v>
      </c>
      <c r="R1004" s="8">
        <v>461577</v>
      </c>
      <c r="S1004" s="8">
        <v>72452</v>
      </c>
      <c r="T1004" s="8">
        <v>3681</v>
      </c>
    </row>
    <row r="1005" spans="1:20">
      <c r="A1005" s="1">
        <v>44280</v>
      </c>
      <c r="B1005" s="8">
        <v>70532509</v>
      </c>
      <c r="C1005" s="8">
        <v>28982797</v>
      </c>
      <c r="D1005" s="8">
        <v>41549712</v>
      </c>
      <c r="E1005" s="9">
        <f>nasdaq_aapl_short_volume[[#This Row],[total_short]]/nasdaq_aapl_short_volume[[#This Row],[total_reported]]</f>
        <v>0.41091402263883736</v>
      </c>
      <c r="F1005" s="9">
        <f>nasdaq_aapl_short_volume[[#This Row],[total_long]]/nasdaq_aapl_short_volume[[#This Row],[total_reported]]</f>
        <v>0.58908597736116264</v>
      </c>
      <c r="G1005" s="8">
        <v>16712314</v>
      </c>
      <c r="H1005" s="9">
        <f>nasdaq_aapl_short_volume[[#This Row],[Off-Exchange]]/nasdaq_aapl_short_volume[[#This Row],[total_reported]]</f>
        <v>0.23694483915211353</v>
      </c>
      <c r="I1005" s="8">
        <v>60462</v>
      </c>
      <c r="J1005" t="s">
        <v>5798</v>
      </c>
      <c r="K1005" t="s">
        <v>5799</v>
      </c>
      <c r="L1005" t="s">
        <v>5800</v>
      </c>
      <c r="M1005" t="s">
        <v>5801</v>
      </c>
      <c r="N1005" s="8">
        <v>89248</v>
      </c>
      <c r="O1005" s="8">
        <v>737128</v>
      </c>
      <c r="P1005" s="8">
        <v>647103</v>
      </c>
      <c r="Q1005" s="8">
        <v>2336718</v>
      </c>
      <c r="R1005" s="8">
        <v>301033</v>
      </c>
      <c r="S1005" s="8">
        <v>72833</v>
      </c>
      <c r="T1005" s="8">
        <v>5037</v>
      </c>
    </row>
    <row r="1006" spans="1:20">
      <c r="A1006" s="1">
        <v>44279</v>
      </c>
      <c r="B1006" s="8">
        <v>62846812</v>
      </c>
      <c r="C1006" s="8">
        <v>25828036</v>
      </c>
      <c r="D1006" s="8">
        <v>37018776</v>
      </c>
      <c r="E1006" s="9">
        <f>nasdaq_aapl_short_volume[[#This Row],[total_short]]/nasdaq_aapl_short_volume[[#This Row],[total_reported]]</f>
        <v>0.41096811720537235</v>
      </c>
      <c r="F1006" s="9">
        <f>nasdaq_aapl_short_volume[[#This Row],[total_long]]/nasdaq_aapl_short_volume[[#This Row],[total_reported]]</f>
        <v>0.5890318827946277</v>
      </c>
      <c r="G1006" s="8">
        <v>14626057</v>
      </c>
      <c r="H1006" s="9">
        <f>nasdaq_aapl_short_volume[[#This Row],[Off-Exchange]]/nasdaq_aapl_short_volume[[#This Row],[total_reported]]</f>
        <v>0.23272551995159277</v>
      </c>
      <c r="I1006" s="8">
        <v>67139</v>
      </c>
      <c r="J1006" t="s">
        <v>5802</v>
      </c>
      <c r="K1006" t="s">
        <v>5803</v>
      </c>
      <c r="L1006" t="s">
        <v>5804</v>
      </c>
      <c r="M1006" t="s">
        <v>5805</v>
      </c>
      <c r="N1006" s="8">
        <v>97119</v>
      </c>
      <c r="O1006" s="8">
        <v>580549</v>
      </c>
      <c r="P1006" s="8">
        <v>846238</v>
      </c>
      <c r="Q1006" s="8">
        <v>2109220</v>
      </c>
      <c r="R1006" s="8">
        <v>380335</v>
      </c>
      <c r="S1006" s="8">
        <v>83211</v>
      </c>
      <c r="T1006" s="8">
        <v>1179</v>
      </c>
    </row>
    <row r="1007" spans="1:20">
      <c r="A1007" s="1">
        <v>44278</v>
      </c>
      <c r="B1007" s="8">
        <v>68914139</v>
      </c>
      <c r="C1007" s="8">
        <v>27804122</v>
      </c>
      <c r="D1007" s="8">
        <v>41110017</v>
      </c>
      <c r="E1007" s="9">
        <f>nasdaq_aapl_short_volume[[#This Row],[total_short]]/nasdaq_aapl_short_volume[[#This Row],[total_reported]]</f>
        <v>0.40346034070018638</v>
      </c>
      <c r="F1007" s="9">
        <f>nasdaq_aapl_short_volume[[#This Row],[total_long]]/nasdaq_aapl_short_volume[[#This Row],[total_reported]]</f>
        <v>0.59653965929981367</v>
      </c>
      <c r="G1007" s="8">
        <v>17685770</v>
      </c>
      <c r="H1007" s="9">
        <f>nasdaq_aapl_short_volume[[#This Row],[Off-Exchange]]/nasdaq_aapl_short_volume[[#This Row],[total_reported]]</f>
        <v>0.2566348539883811</v>
      </c>
      <c r="I1007" s="8">
        <v>119880</v>
      </c>
      <c r="J1007" t="s">
        <v>5806</v>
      </c>
      <c r="K1007" t="s">
        <v>5807</v>
      </c>
      <c r="L1007" t="s">
        <v>5808</v>
      </c>
      <c r="M1007" t="s">
        <v>5809</v>
      </c>
      <c r="N1007" s="8">
        <v>62415</v>
      </c>
      <c r="O1007" s="8">
        <v>512440</v>
      </c>
      <c r="P1007" s="8">
        <v>852148</v>
      </c>
      <c r="Q1007" s="8">
        <v>1822386</v>
      </c>
      <c r="R1007" s="8">
        <v>137575</v>
      </c>
      <c r="S1007" s="8">
        <v>98454</v>
      </c>
      <c r="T1007" s="8">
        <v>1345</v>
      </c>
    </row>
    <row r="1008" spans="1:20">
      <c r="A1008" s="1">
        <v>44277</v>
      </c>
      <c r="B1008" s="8">
        <v>70300926</v>
      </c>
      <c r="C1008" s="8">
        <v>28555786</v>
      </c>
      <c r="D1008" s="8">
        <v>41745140</v>
      </c>
      <c r="E1008" s="9">
        <f>nasdaq_aapl_short_volume[[#This Row],[total_short]]/nasdaq_aapl_short_volume[[#This Row],[total_reported]]</f>
        <v>0.40619359693782697</v>
      </c>
      <c r="F1008" s="9">
        <f>nasdaq_aapl_short_volume[[#This Row],[total_long]]/nasdaq_aapl_short_volume[[#This Row],[total_reported]]</f>
        <v>0.59380640306217303</v>
      </c>
      <c r="G1008" s="8">
        <v>17555090</v>
      </c>
      <c r="H1008" s="9">
        <f>nasdaq_aapl_short_volume[[#This Row],[Off-Exchange]]/nasdaq_aapl_short_volume[[#This Row],[total_reported]]</f>
        <v>0.2497134959502525</v>
      </c>
      <c r="I1008" s="8">
        <v>106156</v>
      </c>
      <c r="J1008" t="s">
        <v>5810</v>
      </c>
      <c r="K1008" t="s">
        <v>5811</v>
      </c>
      <c r="L1008" t="s">
        <v>5812</v>
      </c>
      <c r="M1008" t="s">
        <v>5813</v>
      </c>
      <c r="N1008" s="8">
        <v>153146</v>
      </c>
      <c r="O1008" s="8">
        <v>547473</v>
      </c>
      <c r="P1008" s="8">
        <v>724142</v>
      </c>
      <c r="Q1008" s="8">
        <v>2071454</v>
      </c>
      <c r="R1008" s="8">
        <v>371258</v>
      </c>
      <c r="S1008" s="8">
        <v>70441</v>
      </c>
      <c r="T1008" s="8">
        <v>82</v>
      </c>
    </row>
    <row r="1009" spans="1:20">
      <c r="A1009" s="1">
        <v>44274</v>
      </c>
      <c r="B1009" s="8">
        <v>91709018</v>
      </c>
      <c r="C1009" s="8">
        <v>40684394</v>
      </c>
      <c r="D1009" s="8">
        <v>51024624</v>
      </c>
      <c r="E1009" s="9">
        <f>nasdaq_aapl_short_volume[[#This Row],[total_short]]/nasdaq_aapl_short_volume[[#This Row],[total_reported]]</f>
        <v>0.44362479162081969</v>
      </c>
      <c r="F1009" s="9">
        <f>nasdaq_aapl_short_volume[[#This Row],[total_long]]/nasdaq_aapl_short_volume[[#This Row],[total_reported]]</f>
        <v>0.55637520837918031</v>
      </c>
      <c r="G1009" s="8">
        <v>19314518</v>
      </c>
      <c r="H1009" s="9">
        <f>nasdaq_aapl_short_volume[[#This Row],[Off-Exchange]]/nasdaq_aapl_short_volume[[#This Row],[total_reported]]</f>
        <v>0.21060652944730038</v>
      </c>
      <c r="I1009" s="8">
        <v>105319</v>
      </c>
      <c r="J1009" t="s">
        <v>5814</v>
      </c>
      <c r="K1009" t="s">
        <v>5815</v>
      </c>
      <c r="L1009" t="s">
        <v>5816</v>
      </c>
      <c r="M1009" t="s">
        <v>5817</v>
      </c>
      <c r="N1009" s="8">
        <v>922835</v>
      </c>
      <c r="O1009" s="8">
        <v>1043568</v>
      </c>
      <c r="P1009" s="8">
        <v>1576278</v>
      </c>
      <c r="Q1009" s="8">
        <v>5153895</v>
      </c>
      <c r="R1009" s="8">
        <v>428678</v>
      </c>
      <c r="S1009" s="8">
        <v>116585</v>
      </c>
      <c r="T1009" s="8">
        <v>15719</v>
      </c>
    </row>
    <row r="1010" spans="1:20">
      <c r="A1010" s="1">
        <v>44273</v>
      </c>
      <c r="B1010" s="8">
        <v>84543616</v>
      </c>
      <c r="C1010" s="8">
        <v>38306567</v>
      </c>
      <c r="D1010" s="8">
        <v>46237049</v>
      </c>
      <c r="E1010" s="9">
        <f>nasdaq_aapl_short_volume[[#This Row],[total_short]]/nasdaq_aapl_short_volume[[#This Row],[total_reported]]</f>
        <v>0.45309828006410324</v>
      </c>
      <c r="F1010" s="9">
        <f>nasdaq_aapl_short_volume[[#This Row],[total_long]]/nasdaq_aapl_short_volume[[#This Row],[total_reported]]</f>
        <v>0.54690171993589676</v>
      </c>
      <c r="G1010" s="8">
        <v>19139859</v>
      </c>
      <c r="H1010" s="9">
        <f>nasdaq_aapl_short_volume[[#This Row],[Off-Exchange]]/nasdaq_aapl_short_volume[[#This Row],[total_reported]]</f>
        <v>0.22639035217041106</v>
      </c>
      <c r="I1010" s="8">
        <v>93592</v>
      </c>
      <c r="J1010" t="s">
        <v>5818</v>
      </c>
      <c r="K1010" t="s">
        <v>5819</v>
      </c>
      <c r="L1010" t="s">
        <v>5820</v>
      </c>
      <c r="M1010" t="s">
        <v>5821</v>
      </c>
      <c r="N1010" s="8">
        <v>99653</v>
      </c>
      <c r="O1010" s="8">
        <v>1132153</v>
      </c>
      <c r="P1010" s="8">
        <v>1094031</v>
      </c>
      <c r="Q1010" s="8">
        <v>3969099</v>
      </c>
      <c r="R1010" s="8">
        <v>505390</v>
      </c>
      <c r="S1010" s="8">
        <v>155518</v>
      </c>
      <c r="T1010" s="8">
        <v>1633</v>
      </c>
    </row>
    <row r="1011" spans="1:20">
      <c r="A1011" s="1">
        <v>44272</v>
      </c>
      <c r="B1011" s="8">
        <v>80500517</v>
      </c>
      <c r="C1011" s="8">
        <v>37340473</v>
      </c>
      <c r="D1011" s="8">
        <v>43160044</v>
      </c>
      <c r="E1011" s="9">
        <f>nasdaq_aapl_short_volume[[#This Row],[total_short]]/nasdaq_aapl_short_volume[[#This Row],[total_reported]]</f>
        <v>0.46385382841702744</v>
      </c>
      <c r="F1011" s="9">
        <f>nasdaq_aapl_short_volume[[#This Row],[total_long]]/nasdaq_aapl_short_volume[[#This Row],[total_reported]]</f>
        <v>0.53614617158297262</v>
      </c>
      <c r="G1011" s="8">
        <v>19102347</v>
      </c>
      <c r="H1011" s="9">
        <f>nasdaq_aapl_short_volume[[#This Row],[Off-Exchange]]/nasdaq_aapl_short_volume[[#This Row],[total_reported]]</f>
        <v>0.23729471203271899</v>
      </c>
      <c r="I1011" s="8">
        <v>121728</v>
      </c>
      <c r="J1011" t="s">
        <v>5822</v>
      </c>
      <c r="K1011" t="s">
        <v>5823</v>
      </c>
      <c r="L1011" t="s">
        <v>5824</v>
      </c>
      <c r="M1011" t="s">
        <v>5825</v>
      </c>
      <c r="N1011" s="8">
        <v>547919</v>
      </c>
      <c r="O1011" s="8">
        <v>832565</v>
      </c>
      <c r="P1011" s="8">
        <v>1192643</v>
      </c>
      <c r="Q1011" s="8">
        <v>3332377</v>
      </c>
      <c r="R1011" s="8">
        <v>287833</v>
      </c>
      <c r="S1011" s="8">
        <v>80044</v>
      </c>
      <c r="T1011" s="8">
        <v>247</v>
      </c>
    </row>
    <row r="1012" spans="1:20">
      <c r="A1012" s="1">
        <v>44271</v>
      </c>
      <c r="B1012" s="8">
        <v>87603587</v>
      </c>
      <c r="C1012" s="8">
        <v>33851695</v>
      </c>
      <c r="D1012" s="8">
        <v>53751892</v>
      </c>
      <c r="E1012" s="9">
        <f>nasdaq_aapl_short_volume[[#This Row],[total_short]]/nasdaq_aapl_short_volume[[#This Row],[total_reported]]</f>
        <v>0.386419051539522</v>
      </c>
      <c r="F1012" s="9">
        <f>nasdaq_aapl_short_volume[[#This Row],[total_long]]/nasdaq_aapl_short_volume[[#This Row],[total_reported]]</f>
        <v>0.61358094846047795</v>
      </c>
      <c r="G1012" s="8">
        <v>21780074</v>
      </c>
      <c r="H1012" s="9">
        <f>nasdaq_aapl_short_volume[[#This Row],[Off-Exchange]]/nasdaq_aapl_short_volume[[#This Row],[total_reported]]</f>
        <v>0.24862080133773518</v>
      </c>
      <c r="I1012" s="8">
        <v>113764</v>
      </c>
      <c r="J1012" t="s">
        <v>5826</v>
      </c>
      <c r="K1012" t="s">
        <v>5827</v>
      </c>
      <c r="L1012" t="s">
        <v>5828</v>
      </c>
      <c r="M1012" t="s">
        <v>5829</v>
      </c>
      <c r="N1012" s="8">
        <v>282078</v>
      </c>
      <c r="O1012" s="8">
        <v>592895</v>
      </c>
      <c r="P1012" s="8">
        <v>733198</v>
      </c>
      <c r="Q1012" s="8">
        <v>2281380</v>
      </c>
      <c r="R1012" s="8">
        <v>391189</v>
      </c>
      <c r="S1012" s="8">
        <v>65795</v>
      </c>
      <c r="T1012" s="8">
        <v>103</v>
      </c>
    </row>
    <row r="1013" spans="1:20">
      <c r="A1013" s="1">
        <v>44270</v>
      </c>
      <c r="B1013" s="8">
        <v>62663534</v>
      </c>
      <c r="C1013" s="8">
        <v>28356784</v>
      </c>
      <c r="D1013" s="8">
        <v>34306750</v>
      </c>
      <c r="E1013" s="9">
        <f>nasdaq_aapl_short_volume[[#This Row],[total_short]]/nasdaq_aapl_short_volume[[#This Row],[total_reported]]</f>
        <v>0.45252449375102272</v>
      </c>
      <c r="F1013" s="9">
        <f>nasdaq_aapl_short_volume[[#This Row],[total_long]]/nasdaq_aapl_short_volume[[#This Row],[total_reported]]</f>
        <v>0.54747550624897723</v>
      </c>
      <c r="G1013" s="8">
        <v>15406683</v>
      </c>
      <c r="H1013" s="9">
        <f>nasdaq_aapl_short_volume[[#This Row],[Off-Exchange]]/nasdaq_aapl_short_volume[[#This Row],[total_reported]]</f>
        <v>0.2458636150332664</v>
      </c>
      <c r="I1013" s="8">
        <v>89582</v>
      </c>
      <c r="J1013" t="s">
        <v>5830</v>
      </c>
      <c r="K1013" t="s">
        <v>5831</v>
      </c>
      <c r="L1013" t="s">
        <v>5832</v>
      </c>
      <c r="M1013" t="s">
        <v>5833</v>
      </c>
      <c r="N1013" s="8">
        <v>399197</v>
      </c>
      <c r="O1013" s="8">
        <v>592195</v>
      </c>
      <c r="P1013" s="8">
        <v>962495</v>
      </c>
      <c r="Q1013" s="8">
        <v>2567709</v>
      </c>
      <c r="R1013" s="8">
        <v>247466</v>
      </c>
      <c r="S1013" s="8">
        <v>79014</v>
      </c>
      <c r="T1013" s="8">
        <v>827</v>
      </c>
    </row>
    <row r="1014" spans="1:20">
      <c r="A1014" s="1">
        <v>44267</v>
      </c>
      <c r="B1014" s="8">
        <v>63735476</v>
      </c>
      <c r="C1014" s="8">
        <v>28703024</v>
      </c>
      <c r="D1014" s="8">
        <v>35032452</v>
      </c>
      <c r="E1014" s="9">
        <f>nasdaq_aapl_short_volume[[#This Row],[total_short]]/nasdaq_aapl_short_volume[[#This Row],[total_reported]]</f>
        <v>0.45034611493291427</v>
      </c>
      <c r="F1014" s="9">
        <f>nasdaq_aapl_short_volume[[#This Row],[total_long]]/nasdaq_aapl_short_volume[[#This Row],[total_reported]]</f>
        <v>0.54965388506708568</v>
      </c>
      <c r="G1014" s="8">
        <v>15291976</v>
      </c>
      <c r="H1014" s="9">
        <f>nasdaq_aapl_short_volume[[#This Row],[Off-Exchange]]/nasdaq_aapl_short_volume[[#This Row],[total_reported]]</f>
        <v>0.23992879569927431</v>
      </c>
      <c r="I1014" s="8">
        <v>78020</v>
      </c>
      <c r="J1014" t="s">
        <v>5834</v>
      </c>
      <c r="K1014" t="s">
        <v>5835</v>
      </c>
      <c r="L1014" t="s">
        <v>5836</v>
      </c>
      <c r="M1014" t="s">
        <v>5837</v>
      </c>
      <c r="N1014" s="8">
        <v>115405</v>
      </c>
      <c r="O1014" s="8">
        <v>916642</v>
      </c>
      <c r="P1014" s="8">
        <v>843933</v>
      </c>
      <c r="Q1014" s="8">
        <v>2660673</v>
      </c>
      <c r="R1014" s="8">
        <v>216966</v>
      </c>
      <c r="S1014" s="8">
        <v>68612</v>
      </c>
      <c r="T1014" s="8">
        <v>14070</v>
      </c>
    </row>
    <row r="1015" spans="1:20">
      <c r="A1015" s="1">
        <v>44266</v>
      </c>
      <c r="B1015" s="8">
        <v>71855499</v>
      </c>
      <c r="C1015" s="8">
        <v>26674240</v>
      </c>
      <c r="D1015" s="8">
        <v>45181259</v>
      </c>
      <c r="E1015" s="9">
        <f>nasdaq_aapl_short_volume[[#This Row],[total_short]]/nasdaq_aapl_short_volume[[#This Row],[total_reported]]</f>
        <v>0.37122057979167328</v>
      </c>
      <c r="F1015" s="9">
        <f>nasdaq_aapl_short_volume[[#This Row],[total_long]]/nasdaq_aapl_short_volume[[#This Row],[total_reported]]</f>
        <v>0.62877942020832667</v>
      </c>
      <c r="G1015" s="8">
        <v>15643305</v>
      </c>
      <c r="H1015" s="9">
        <f>nasdaq_aapl_short_volume[[#This Row],[Off-Exchange]]/nasdaq_aapl_short_volume[[#This Row],[total_reported]]</f>
        <v>0.21770504996423448</v>
      </c>
      <c r="I1015" s="8">
        <v>108676</v>
      </c>
      <c r="J1015" t="s">
        <v>5838</v>
      </c>
      <c r="K1015" t="s">
        <v>5839</v>
      </c>
      <c r="L1015" t="s">
        <v>5840</v>
      </c>
      <c r="M1015" t="s">
        <v>5841</v>
      </c>
      <c r="N1015" s="8">
        <v>248111</v>
      </c>
      <c r="O1015" s="8">
        <v>717256</v>
      </c>
      <c r="P1015" s="8">
        <v>594903</v>
      </c>
      <c r="Q1015" s="8">
        <v>2054277</v>
      </c>
      <c r="R1015" s="8">
        <v>225830</v>
      </c>
      <c r="S1015" s="8">
        <v>49529</v>
      </c>
      <c r="T1015" s="8">
        <v>582</v>
      </c>
    </row>
    <row r="1016" spans="1:20">
      <c r="A1016" s="1">
        <v>44265</v>
      </c>
      <c r="B1016" s="8">
        <v>79951369</v>
      </c>
      <c r="C1016" s="8">
        <v>37488605</v>
      </c>
      <c r="D1016" s="8">
        <v>42462764</v>
      </c>
      <c r="E1016" s="9">
        <f>nasdaq_aapl_short_volume[[#This Row],[total_short]]/nasdaq_aapl_short_volume[[#This Row],[total_reported]]</f>
        <v>0.4688925964482234</v>
      </c>
      <c r="F1016" s="9">
        <f>nasdaq_aapl_short_volume[[#This Row],[total_long]]/nasdaq_aapl_short_volume[[#This Row],[total_reported]]</f>
        <v>0.53110740355177655</v>
      </c>
      <c r="G1016" s="8">
        <v>16998209</v>
      </c>
      <c r="H1016" s="9">
        <f>nasdaq_aapl_short_volume[[#This Row],[Off-Exchange]]/nasdaq_aapl_short_volume[[#This Row],[total_reported]]</f>
        <v>0.21260685354868658</v>
      </c>
      <c r="I1016" s="8">
        <v>153611</v>
      </c>
      <c r="J1016" t="s">
        <v>5842</v>
      </c>
      <c r="K1016" t="s">
        <v>5843</v>
      </c>
      <c r="L1016" t="s">
        <v>5844</v>
      </c>
      <c r="M1016" t="s">
        <v>5845</v>
      </c>
      <c r="N1016" s="8">
        <v>194387</v>
      </c>
      <c r="O1016" s="8">
        <v>991780</v>
      </c>
      <c r="P1016" s="8">
        <v>924009</v>
      </c>
      <c r="Q1016" s="8">
        <v>4043365</v>
      </c>
      <c r="R1016" s="8">
        <v>377976</v>
      </c>
      <c r="S1016" s="8">
        <v>106258</v>
      </c>
      <c r="T1016" s="8">
        <v>443</v>
      </c>
    </row>
    <row r="1017" spans="1:20">
      <c r="A1017" s="1">
        <v>44264</v>
      </c>
      <c r="B1017" s="8">
        <v>86754191</v>
      </c>
      <c r="C1017" s="8">
        <v>37096512</v>
      </c>
      <c r="D1017" s="8">
        <v>49657679</v>
      </c>
      <c r="E1017" s="9">
        <f>nasdaq_aapl_short_volume[[#This Row],[total_short]]/nasdaq_aapl_short_volume[[#This Row],[total_reported]]</f>
        <v>0.42760484043935121</v>
      </c>
      <c r="F1017" s="9">
        <f>nasdaq_aapl_short_volume[[#This Row],[total_long]]/nasdaq_aapl_short_volume[[#This Row],[total_reported]]</f>
        <v>0.57239515956064879</v>
      </c>
      <c r="G1017" s="8">
        <v>18587799</v>
      </c>
      <c r="H1017" s="9">
        <f>nasdaq_aapl_short_volume[[#This Row],[Off-Exchange]]/nasdaq_aapl_short_volume[[#This Row],[total_reported]]</f>
        <v>0.21425822528850508</v>
      </c>
      <c r="I1017" s="8">
        <v>139775</v>
      </c>
      <c r="J1017" t="s">
        <v>5846</v>
      </c>
      <c r="K1017" t="s">
        <v>5847</v>
      </c>
      <c r="L1017" t="s">
        <v>5848</v>
      </c>
      <c r="M1017" t="s">
        <v>5849</v>
      </c>
      <c r="N1017" s="8">
        <v>321082</v>
      </c>
      <c r="O1017" s="8">
        <v>1017988</v>
      </c>
      <c r="P1017" s="8">
        <v>955490</v>
      </c>
      <c r="Q1017" s="8">
        <v>3552773</v>
      </c>
      <c r="R1017" s="8">
        <v>297391</v>
      </c>
      <c r="S1017" s="8">
        <v>83830</v>
      </c>
      <c r="T1017" s="8">
        <v>1005</v>
      </c>
    </row>
    <row r="1018" spans="1:20">
      <c r="A1018" s="1">
        <v>44263</v>
      </c>
      <c r="B1018" s="8">
        <v>106454130</v>
      </c>
      <c r="C1018" s="8">
        <v>48241479</v>
      </c>
      <c r="D1018" s="8">
        <v>58212651</v>
      </c>
      <c r="E1018" s="9">
        <f>nasdaq_aapl_short_volume[[#This Row],[total_short]]/nasdaq_aapl_short_volume[[#This Row],[total_reported]]</f>
        <v>0.45316681466468234</v>
      </c>
      <c r="F1018" s="9">
        <f>nasdaq_aapl_short_volume[[#This Row],[total_long]]/nasdaq_aapl_short_volume[[#This Row],[total_reported]]</f>
        <v>0.54683318533531766</v>
      </c>
      <c r="G1018" s="8">
        <v>21563713</v>
      </c>
      <c r="H1018" s="9">
        <f>nasdaq_aapl_short_volume[[#This Row],[Off-Exchange]]/nasdaq_aapl_short_volume[[#This Row],[total_reported]]</f>
        <v>0.20256342332608421</v>
      </c>
      <c r="I1018" s="8">
        <v>112441</v>
      </c>
      <c r="J1018" t="s">
        <v>5850</v>
      </c>
      <c r="K1018" t="s">
        <v>5851</v>
      </c>
      <c r="L1018" t="s">
        <v>2612</v>
      </c>
      <c r="M1018" t="s">
        <v>5852</v>
      </c>
      <c r="N1018" s="8">
        <v>197244</v>
      </c>
      <c r="O1018" s="8">
        <v>1477538</v>
      </c>
      <c r="P1018" s="8">
        <v>952839</v>
      </c>
      <c r="Q1018" s="8">
        <v>4504166</v>
      </c>
      <c r="R1018" s="8">
        <v>344170</v>
      </c>
      <c r="S1018" s="8">
        <v>168357</v>
      </c>
      <c r="T1018" s="8">
        <v>4749</v>
      </c>
    </row>
    <row r="1019" spans="1:20">
      <c r="A1019" s="1">
        <v>44260</v>
      </c>
      <c r="B1019" s="8">
        <v>107123026</v>
      </c>
      <c r="C1019" s="8">
        <v>61973852</v>
      </c>
      <c r="D1019" s="8">
        <v>45149174</v>
      </c>
      <c r="E1019" s="9">
        <f>nasdaq_aapl_short_volume[[#This Row],[total_short]]/nasdaq_aapl_short_volume[[#This Row],[total_reported]]</f>
        <v>0.57852969911436225</v>
      </c>
      <c r="F1019" s="9">
        <f>nasdaq_aapl_short_volume[[#This Row],[total_long]]/nasdaq_aapl_short_volume[[#This Row],[total_reported]]</f>
        <v>0.42147030088563781</v>
      </c>
      <c r="G1019" s="8">
        <v>30713974</v>
      </c>
      <c r="H1019" s="9">
        <f>nasdaq_aapl_short_volume[[#This Row],[Off-Exchange]]/nasdaq_aapl_short_volume[[#This Row],[total_reported]]</f>
        <v>0.28671682594179143</v>
      </c>
      <c r="I1019" s="8">
        <v>318014</v>
      </c>
      <c r="J1019" t="s">
        <v>5853</v>
      </c>
      <c r="K1019" t="s">
        <v>5854</v>
      </c>
      <c r="L1019" t="s">
        <v>5855</v>
      </c>
      <c r="M1019" t="s">
        <v>5856</v>
      </c>
      <c r="N1019" s="8">
        <v>151633</v>
      </c>
      <c r="O1019" s="8">
        <v>1594033</v>
      </c>
      <c r="P1019" s="8">
        <v>1292176</v>
      </c>
      <c r="Q1019" s="8">
        <v>6255122</v>
      </c>
      <c r="R1019" s="8">
        <v>583431</v>
      </c>
      <c r="S1019" s="8">
        <v>130349</v>
      </c>
      <c r="T1019" s="8">
        <v>23317</v>
      </c>
    </row>
    <row r="1020" spans="1:20">
      <c r="A1020" s="1">
        <v>44259</v>
      </c>
      <c r="B1020" s="8">
        <v>119379675</v>
      </c>
      <c r="C1020" s="8">
        <v>55301290</v>
      </c>
      <c r="D1020" s="8">
        <v>64078385</v>
      </c>
      <c r="E1020" s="9">
        <f>nasdaq_aapl_short_volume[[#This Row],[total_short]]/nasdaq_aapl_short_volume[[#This Row],[total_reported]]</f>
        <v>0.46323873808502158</v>
      </c>
      <c r="F1020" s="9">
        <f>nasdaq_aapl_short_volume[[#This Row],[total_long]]/nasdaq_aapl_short_volume[[#This Row],[total_reported]]</f>
        <v>0.53676126191497842</v>
      </c>
      <c r="G1020" s="8">
        <v>26091294</v>
      </c>
      <c r="H1020" s="9">
        <f>nasdaq_aapl_short_volume[[#This Row],[Off-Exchange]]/nasdaq_aapl_short_volume[[#This Row],[total_reported]]</f>
        <v>0.21855725440700019</v>
      </c>
      <c r="I1020" s="8">
        <v>144039</v>
      </c>
      <c r="J1020" t="s">
        <v>5857</v>
      </c>
      <c r="K1020" t="s">
        <v>5858</v>
      </c>
      <c r="L1020" t="s">
        <v>5859</v>
      </c>
      <c r="M1020" t="s">
        <v>5860</v>
      </c>
      <c r="N1020" s="8">
        <v>260280</v>
      </c>
      <c r="O1020" s="8">
        <v>1978704</v>
      </c>
      <c r="P1020" s="8">
        <v>872651</v>
      </c>
      <c r="Q1020" s="8">
        <v>4936534</v>
      </c>
      <c r="R1020" s="8">
        <v>595047</v>
      </c>
      <c r="S1020" s="8">
        <v>168837</v>
      </c>
      <c r="T1020" s="8">
        <v>26951</v>
      </c>
    </row>
    <row r="1021" spans="1:20">
      <c r="A1021" s="1">
        <v>44258</v>
      </c>
      <c r="B1021" s="8">
        <v>74202920</v>
      </c>
      <c r="C1021" s="8">
        <v>36024551</v>
      </c>
      <c r="D1021" s="8">
        <v>38178369</v>
      </c>
      <c r="E1021" s="9">
        <f>nasdaq_aapl_short_volume[[#This Row],[total_short]]/nasdaq_aapl_short_volume[[#This Row],[total_reported]]</f>
        <v>0.48548697274985941</v>
      </c>
      <c r="F1021" s="9">
        <f>nasdaq_aapl_short_volume[[#This Row],[total_long]]/nasdaq_aapl_short_volume[[#This Row],[total_reported]]</f>
        <v>0.51451302725014059</v>
      </c>
      <c r="G1021" s="8">
        <v>16990068</v>
      </c>
      <c r="H1021" s="9">
        <f>nasdaq_aapl_short_volume[[#This Row],[Off-Exchange]]/nasdaq_aapl_short_volume[[#This Row],[total_reported]]</f>
        <v>0.22896764709528952</v>
      </c>
      <c r="I1021" s="8">
        <v>117871</v>
      </c>
      <c r="J1021" t="s">
        <v>5861</v>
      </c>
      <c r="K1021" t="s">
        <v>5862</v>
      </c>
      <c r="L1021" t="s">
        <v>5863</v>
      </c>
      <c r="M1021" t="s">
        <v>5864</v>
      </c>
      <c r="N1021" s="8">
        <v>506113</v>
      </c>
      <c r="O1021" s="8">
        <v>904839</v>
      </c>
      <c r="P1021" s="8">
        <v>864350</v>
      </c>
      <c r="Q1021" s="8">
        <v>3638536</v>
      </c>
      <c r="R1021" s="8">
        <v>419992</v>
      </c>
      <c r="S1021" s="8">
        <v>88472</v>
      </c>
      <c r="T1021" s="8">
        <v>18958</v>
      </c>
    </row>
    <row r="1022" spans="1:20">
      <c r="A1022" s="1">
        <v>44257</v>
      </c>
      <c r="B1022" s="8">
        <v>69957517</v>
      </c>
      <c r="C1022" s="8">
        <v>32010983</v>
      </c>
      <c r="D1022" s="8">
        <v>37946534</v>
      </c>
      <c r="E1022" s="9">
        <f>nasdaq_aapl_short_volume[[#This Row],[total_short]]/nasdaq_aapl_short_volume[[#This Row],[total_reported]]</f>
        <v>0.45757746090387968</v>
      </c>
      <c r="F1022" s="9">
        <f>nasdaq_aapl_short_volume[[#This Row],[total_long]]/nasdaq_aapl_short_volume[[#This Row],[total_reported]]</f>
        <v>0.54242253909612026</v>
      </c>
      <c r="G1022" s="8">
        <v>16062571</v>
      </c>
      <c r="H1022" s="9">
        <f>nasdaq_aapl_short_volume[[#This Row],[Off-Exchange]]/nasdaq_aapl_short_volume[[#This Row],[total_reported]]</f>
        <v>0.2296046470603009</v>
      </c>
      <c r="I1022" s="8">
        <v>107094</v>
      </c>
      <c r="J1022" t="s">
        <v>5865</v>
      </c>
      <c r="K1022" t="s">
        <v>5866</v>
      </c>
      <c r="L1022" t="s">
        <v>5867</v>
      </c>
      <c r="M1022" t="s">
        <v>5868</v>
      </c>
      <c r="N1022" s="8">
        <v>167281</v>
      </c>
      <c r="O1022" s="8">
        <v>875214</v>
      </c>
      <c r="P1022" s="8">
        <v>567255</v>
      </c>
      <c r="Q1022" s="8">
        <v>3420607</v>
      </c>
      <c r="R1022" s="8">
        <v>245146</v>
      </c>
      <c r="S1022" s="8">
        <v>75918</v>
      </c>
      <c r="T1022" s="8">
        <v>13426</v>
      </c>
    </row>
    <row r="1023" spans="1:20">
      <c r="A1023" s="1">
        <v>44256</v>
      </c>
      <c r="B1023" s="8">
        <v>79880928</v>
      </c>
      <c r="C1023" s="8">
        <v>33891110</v>
      </c>
      <c r="D1023" s="8">
        <v>45989818</v>
      </c>
      <c r="E1023" s="9">
        <f>nasdaq_aapl_short_volume[[#This Row],[total_short]]/nasdaq_aapl_short_volume[[#This Row],[total_reported]]</f>
        <v>0.42427035900233906</v>
      </c>
      <c r="F1023" s="9">
        <f>nasdaq_aapl_short_volume[[#This Row],[total_long]]/nasdaq_aapl_short_volume[[#This Row],[total_reported]]</f>
        <v>0.57572964099766089</v>
      </c>
      <c r="G1023" s="8">
        <v>18704076</v>
      </c>
      <c r="H1023" s="9">
        <f>nasdaq_aapl_short_volume[[#This Row],[Off-Exchange]]/nasdaq_aapl_short_volume[[#This Row],[total_reported]]</f>
        <v>0.23414945805336662</v>
      </c>
      <c r="I1023" s="8">
        <v>87106</v>
      </c>
      <c r="J1023" t="s">
        <v>5869</v>
      </c>
      <c r="K1023" t="s">
        <v>5870</v>
      </c>
      <c r="L1023" t="s">
        <v>5871</v>
      </c>
      <c r="M1023" t="s">
        <v>5872</v>
      </c>
      <c r="N1023" s="8">
        <v>295191</v>
      </c>
      <c r="O1023" s="8">
        <v>647687</v>
      </c>
      <c r="P1023" s="8">
        <v>653561</v>
      </c>
      <c r="Q1023" s="8">
        <v>3200368</v>
      </c>
      <c r="R1023" s="8">
        <v>110739</v>
      </c>
      <c r="S1023" s="8">
        <v>110433</v>
      </c>
      <c r="T1023" s="8">
        <v>59015</v>
      </c>
    </row>
    <row r="1024" spans="1:20">
      <c r="A1024" s="1">
        <v>44253</v>
      </c>
      <c r="B1024" s="8">
        <v>99832057</v>
      </c>
      <c r="C1024" s="8">
        <v>41347664</v>
      </c>
      <c r="D1024" s="8">
        <v>58484393</v>
      </c>
      <c r="E1024" s="9">
        <f>nasdaq_aapl_short_volume[[#This Row],[total_short]]/nasdaq_aapl_short_volume[[#This Row],[total_reported]]</f>
        <v>0.4141722132400818</v>
      </c>
      <c r="F1024" s="9">
        <f>nasdaq_aapl_short_volume[[#This Row],[total_long]]/nasdaq_aapl_short_volume[[#This Row],[total_reported]]</f>
        <v>0.5858277867599182</v>
      </c>
      <c r="G1024" s="8">
        <v>21130705</v>
      </c>
      <c r="H1024" s="9">
        <f>nasdaq_aapl_short_volume[[#This Row],[Off-Exchange]]/nasdaq_aapl_short_volume[[#This Row],[total_reported]]</f>
        <v>0.2116625223899774</v>
      </c>
      <c r="I1024" s="8">
        <v>132040</v>
      </c>
      <c r="J1024" t="s">
        <v>5873</v>
      </c>
      <c r="K1024" t="s">
        <v>5874</v>
      </c>
      <c r="L1024" t="s">
        <v>5875</v>
      </c>
      <c r="M1024" t="s">
        <v>5876</v>
      </c>
      <c r="N1024" s="8">
        <v>135617</v>
      </c>
      <c r="O1024" s="8">
        <v>668934</v>
      </c>
      <c r="P1024" s="8">
        <v>609038</v>
      </c>
      <c r="Q1024" s="8">
        <v>3986680</v>
      </c>
      <c r="R1024" s="8">
        <v>49012</v>
      </c>
      <c r="S1024" s="8">
        <v>81013</v>
      </c>
      <c r="T1024" s="8">
        <v>15619</v>
      </c>
    </row>
    <row r="1025" spans="1:20">
      <c r="A1025" s="1">
        <v>44252</v>
      </c>
      <c r="B1025" s="8">
        <v>102759063</v>
      </c>
      <c r="C1025" s="8">
        <v>48711121</v>
      </c>
      <c r="D1025" s="8">
        <v>54047942</v>
      </c>
      <c r="E1025" s="9">
        <f>nasdaq_aapl_short_volume[[#This Row],[total_short]]/nasdaq_aapl_short_volume[[#This Row],[total_reported]]</f>
        <v>0.47403235858622028</v>
      </c>
      <c r="F1025" s="9">
        <f>nasdaq_aapl_short_volume[[#This Row],[total_long]]/nasdaq_aapl_short_volume[[#This Row],[total_reported]]</f>
        <v>0.52596764141377972</v>
      </c>
      <c r="G1025" s="8">
        <v>21449073</v>
      </c>
      <c r="H1025" s="9">
        <f>nasdaq_aapl_short_volume[[#This Row],[Off-Exchange]]/nasdaq_aapl_short_volume[[#This Row],[total_reported]]</f>
        <v>0.20873169114046905</v>
      </c>
      <c r="I1025" s="8">
        <v>137280</v>
      </c>
      <c r="J1025" t="s">
        <v>5877</v>
      </c>
      <c r="K1025" t="s">
        <v>5878</v>
      </c>
      <c r="L1025" t="s">
        <v>5879</v>
      </c>
      <c r="M1025" t="s">
        <v>5880</v>
      </c>
      <c r="N1025" s="8">
        <v>178874</v>
      </c>
      <c r="O1025" s="8">
        <v>1816145</v>
      </c>
      <c r="P1025" s="8">
        <v>809785</v>
      </c>
      <c r="Q1025" s="8">
        <v>4696922</v>
      </c>
      <c r="R1025" s="8">
        <v>48515</v>
      </c>
      <c r="S1025" s="8">
        <v>177637</v>
      </c>
      <c r="T1025" s="8">
        <v>40871</v>
      </c>
    </row>
    <row r="1026" spans="1:20">
      <c r="A1026" s="1">
        <v>44251</v>
      </c>
      <c r="B1026" s="8">
        <v>77136903</v>
      </c>
      <c r="C1026" s="8">
        <v>30248364</v>
      </c>
      <c r="D1026" s="8">
        <v>46888539</v>
      </c>
      <c r="E1026" s="9">
        <f>nasdaq_aapl_short_volume[[#This Row],[total_short]]/nasdaq_aapl_short_volume[[#This Row],[total_reported]]</f>
        <v>0.39213868879335223</v>
      </c>
      <c r="F1026" s="9">
        <f>nasdaq_aapl_short_volume[[#This Row],[total_long]]/nasdaq_aapl_short_volume[[#This Row],[total_reported]]</f>
        <v>0.60786131120664777</v>
      </c>
      <c r="G1026" s="8">
        <v>15589481</v>
      </c>
      <c r="H1026" s="9">
        <f>nasdaq_aapl_short_volume[[#This Row],[Off-Exchange]]/nasdaq_aapl_short_volume[[#This Row],[total_reported]]</f>
        <v>0.20210146367945314</v>
      </c>
      <c r="I1026" s="8">
        <v>62427</v>
      </c>
      <c r="J1026" t="s">
        <v>5881</v>
      </c>
      <c r="K1026" t="s">
        <v>5882</v>
      </c>
      <c r="L1026" t="s">
        <v>5883</v>
      </c>
      <c r="M1026" t="s">
        <v>5884</v>
      </c>
      <c r="N1026" s="8">
        <v>140835</v>
      </c>
      <c r="O1026" s="8">
        <v>954283</v>
      </c>
      <c r="P1026" s="8">
        <v>517622</v>
      </c>
      <c r="Q1026" s="8">
        <v>2637096</v>
      </c>
      <c r="R1026" s="8">
        <v>59884</v>
      </c>
      <c r="S1026" s="8">
        <v>62999</v>
      </c>
      <c r="T1026" s="8">
        <v>10802</v>
      </c>
    </row>
    <row r="1027" spans="1:20">
      <c r="A1027" s="1">
        <v>44250</v>
      </c>
      <c r="B1027" s="8">
        <v>114928727</v>
      </c>
      <c r="C1027" s="8">
        <v>44833682</v>
      </c>
      <c r="D1027" s="8">
        <v>70095045</v>
      </c>
      <c r="E1027" s="9">
        <f>nasdaq_aapl_short_volume[[#This Row],[total_short]]/nasdaq_aapl_short_volume[[#This Row],[total_reported]]</f>
        <v>0.39009987468146234</v>
      </c>
      <c r="F1027" s="9">
        <f>nasdaq_aapl_short_volume[[#This Row],[total_long]]/nasdaq_aapl_short_volume[[#This Row],[total_reported]]</f>
        <v>0.60990012531853766</v>
      </c>
      <c r="G1027" s="8">
        <v>25086906</v>
      </c>
      <c r="H1027" s="9">
        <f>nasdaq_aapl_short_volume[[#This Row],[Off-Exchange]]/nasdaq_aapl_short_volume[[#This Row],[total_reported]]</f>
        <v>0.21828229246809633</v>
      </c>
      <c r="I1027" s="8">
        <v>146887</v>
      </c>
      <c r="J1027" t="s">
        <v>5885</v>
      </c>
      <c r="K1027" t="s">
        <v>5886</v>
      </c>
      <c r="L1027" t="s">
        <v>5887</v>
      </c>
      <c r="M1027" t="s">
        <v>5888</v>
      </c>
      <c r="N1027" s="8">
        <v>339372</v>
      </c>
      <c r="O1027" s="8">
        <v>248847</v>
      </c>
      <c r="P1027" s="8">
        <v>887993</v>
      </c>
      <c r="Q1027" s="8">
        <v>3722278</v>
      </c>
      <c r="R1027" s="8">
        <v>148874</v>
      </c>
      <c r="S1027" s="8">
        <v>95772</v>
      </c>
      <c r="T1027" s="8">
        <v>5403</v>
      </c>
    </row>
    <row r="1028" spans="1:20">
      <c r="A1028" s="1">
        <v>44249</v>
      </c>
      <c r="B1028" s="8">
        <v>70535747</v>
      </c>
      <c r="C1028" s="8">
        <v>28791844</v>
      </c>
      <c r="D1028" s="8">
        <v>41743903</v>
      </c>
      <c r="E1028" s="9">
        <f>nasdaq_aapl_short_volume[[#This Row],[total_short]]/nasdaq_aapl_short_volume[[#This Row],[total_reported]]</f>
        <v>0.40818797878471463</v>
      </c>
      <c r="F1028" s="9">
        <f>nasdaq_aapl_short_volume[[#This Row],[total_long]]/nasdaq_aapl_short_volume[[#This Row],[total_reported]]</f>
        <v>0.59181202121528531</v>
      </c>
      <c r="G1028" s="8">
        <v>14945964</v>
      </c>
      <c r="H1028" s="9">
        <f>nasdaq_aapl_short_volume[[#This Row],[Off-Exchange]]/nasdaq_aapl_short_volume[[#This Row],[total_reported]]</f>
        <v>0.21189204957310512</v>
      </c>
      <c r="I1028" s="8">
        <v>89764</v>
      </c>
      <c r="J1028" t="s">
        <v>5889</v>
      </c>
      <c r="K1028" t="s">
        <v>5890</v>
      </c>
      <c r="L1028" t="s">
        <v>5891</v>
      </c>
      <c r="M1028" t="s">
        <v>5892</v>
      </c>
      <c r="N1028" s="8">
        <v>307472</v>
      </c>
      <c r="O1028" s="8">
        <v>593892</v>
      </c>
      <c r="P1028" s="8">
        <v>497271</v>
      </c>
      <c r="Q1028" s="8">
        <v>2819816</v>
      </c>
      <c r="R1028" s="8">
        <v>119682</v>
      </c>
      <c r="S1028" s="8">
        <v>98206</v>
      </c>
      <c r="T1028" s="8">
        <v>8419</v>
      </c>
    </row>
    <row r="1029" spans="1:20">
      <c r="A1029" s="1">
        <v>44246</v>
      </c>
      <c r="B1029" s="8">
        <v>59648856</v>
      </c>
      <c r="C1029" s="8">
        <v>33922889</v>
      </c>
      <c r="D1029" s="8">
        <v>25725967</v>
      </c>
      <c r="E1029" s="9">
        <f>nasdaq_aapl_short_volume[[#This Row],[total_short]]/nasdaq_aapl_short_volume[[#This Row],[total_reported]]</f>
        <v>0.56870980057019027</v>
      </c>
      <c r="F1029" s="9">
        <f>nasdaq_aapl_short_volume[[#This Row],[total_long]]/nasdaq_aapl_short_volume[[#This Row],[total_reported]]</f>
        <v>0.43129019942980967</v>
      </c>
      <c r="G1029" s="8">
        <v>18383679</v>
      </c>
      <c r="H1029" s="9">
        <f>nasdaq_aapl_short_volume[[#This Row],[Off-Exchange]]/nasdaq_aapl_short_volume[[#This Row],[total_reported]]</f>
        <v>0.30819835002367857</v>
      </c>
      <c r="I1029" s="8">
        <v>110860</v>
      </c>
      <c r="J1029" t="s">
        <v>5893</v>
      </c>
      <c r="K1029" t="s">
        <v>5894</v>
      </c>
      <c r="L1029" t="s">
        <v>5895</v>
      </c>
      <c r="M1029" t="s">
        <v>5896</v>
      </c>
      <c r="N1029" s="8">
        <v>108336</v>
      </c>
      <c r="O1029" s="8">
        <v>897997</v>
      </c>
      <c r="P1029" s="8">
        <v>438894</v>
      </c>
      <c r="Q1029" s="8">
        <v>3200921</v>
      </c>
      <c r="R1029" s="8">
        <v>57361</v>
      </c>
      <c r="S1029" s="8">
        <v>102236</v>
      </c>
      <c r="T1029" s="8">
        <v>4492</v>
      </c>
    </row>
    <row r="1030" spans="1:20">
      <c r="A1030" s="1">
        <v>44245</v>
      </c>
      <c r="B1030" s="8">
        <v>69837974</v>
      </c>
      <c r="C1030" s="8">
        <v>34977569</v>
      </c>
      <c r="D1030" s="8">
        <v>34860405</v>
      </c>
      <c r="E1030" s="9">
        <f>nasdaq_aapl_short_volume[[#This Row],[total_short]]/nasdaq_aapl_short_volume[[#This Row],[total_reported]]</f>
        <v>0.50083882731191487</v>
      </c>
      <c r="F1030" s="9">
        <f>nasdaq_aapl_short_volume[[#This Row],[total_long]]/nasdaq_aapl_short_volume[[#This Row],[total_reported]]</f>
        <v>0.49916117268808513</v>
      </c>
      <c r="G1030" s="8">
        <v>19750698</v>
      </c>
      <c r="H1030" s="9">
        <f>nasdaq_aapl_short_volume[[#This Row],[Off-Exchange]]/nasdaq_aapl_short_volume[[#This Row],[total_reported]]</f>
        <v>0.28280743081120879</v>
      </c>
      <c r="I1030" s="8">
        <v>83789</v>
      </c>
      <c r="J1030" t="s">
        <v>5897</v>
      </c>
      <c r="K1030" t="s">
        <v>5898</v>
      </c>
      <c r="L1030" t="s">
        <v>5899</v>
      </c>
      <c r="M1030" t="s">
        <v>5900</v>
      </c>
      <c r="N1030" s="8">
        <v>124853</v>
      </c>
      <c r="O1030" s="8">
        <v>872495</v>
      </c>
      <c r="P1030" s="8">
        <v>477917</v>
      </c>
      <c r="Q1030" s="8">
        <v>3161458</v>
      </c>
      <c r="R1030" s="8">
        <v>51114</v>
      </c>
      <c r="S1030" s="8">
        <v>87427</v>
      </c>
      <c r="T1030" s="8">
        <v>29041</v>
      </c>
    </row>
    <row r="1031" spans="1:20">
      <c r="A1031" s="1">
        <v>44244</v>
      </c>
      <c r="B1031" s="8">
        <v>71150151</v>
      </c>
      <c r="C1031" s="8">
        <v>26661745</v>
      </c>
      <c r="D1031" s="8">
        <v>44488406</v>
      </c>
      <c r="E1031" s="9">
        <f>nasdaq_aapl_short_volume[[#This Row],[total_short]]/nasdaq_aapl_short_volume[[#This Row],[total_reported]]</f>
        <v>0.37472506558700064</v>
      </c>
      <c r="F1031" s="9">
        <f>nasdaq_aapl_short_volume[[#This Row],[total_long]]/nasdaq_aapl_short_volume[[#This Row],[total_reported]]</f>
        <v>0.62527493441299931</v>
      </c>
      <c r="G1031" s="8">
        <v>14213904</v>
      </c>
      <c r="H1031" s="9">
        <f>nasdaq_aapl_short_volume[[#This Row],[Off-Exchange]]/nasdaq_aapl_short_volume[[#This Row],[total_reported]]</f>
        <v>0.19977334974313687</v>
      </c>
      <c r="I1031" s="8">
        <v>76862</v>
      </c>
      <c r="J1031" t="s">
        <v>5901</v>
      </c>
      <c r="K1031" t="s">
        <v>5902</v>
      </c>
      <c r="L1031" t="s">
        <v>5903</v>
      </c>
      <c r="M1031" t="s">
        <v>5904</v>
      </c>
      <c r="N1031" s="8">
        <v>78650</v>
      </c>
      <c r="O1031" s="8">
        <v>607033</v>
      </c>
      <c r="P1031" s="8">
        <v>345498</v>
      </c>
      <c r="Q1031" s="8">
        <v>3020510</v>
      </c>
      <c r="R1031" s="8">
        <v>54189</v>
      </c>
      <c r="S1031" s="8">
        <v>51624</v>
      </c>
      <c r="T1031" s="8">
        <v>10486</v>
      </c>
    </row>
    <row r="1032" spans="1:20">
      <c r="A1032" s="1">
        <v>44243</v>
      </c>
      <c r="B1032" s="8">
        <v>55160099</v>
      </c>
      <c r="C1032" s="8">
        <v>24525302</v>
      </c>
      <c r="D1032" s="8">
        <v>30634797</v>
      </c>
      <c r="E1032" s="9">
        <f>nasdaq_aapl_short_volume[[#This Row],[total_short]]/nasdaq_aapl_short_volume[[#This Row],[total_reported]]</f>
        <v>0.44462034051099147</v>
      </c>
      <c r="F1032" s="9">
        <f>nasdaq_aapl_short_volume[[#This Row],[total_long]]/nasdaq_aapl_short_volume[[#This Row],[total_reported]]</f>
        <v>0.55537965948900858</v>
      </c>
      <c r="G1032" s="8">
        <v>13171460</v>
      </c>
      <c r="H1032" s="9">
        <f>nasdaq_aapl_short_volume[[#This Row],[Off-Exchange]]/nasdaq_aapl_short_volume[[#This Row],[total_reported]]</f>
        <v>0.2387860108807999</v>
      </c>
      <c r="I1032" s="8">
        <v>85766</v>
      </c>
      <c r="J1032" t="s">
        <v>5905</v>
      </c>
      <c r="K1032" t="s">
        <v>5906</v>
      </c>
      <c r="L1032" t="s">
        <v>5907</v>
      </c>
      <c r="M1032" t="s">
        <v>5908</v>
      </c>
      <c r="N1032" s="8">
        <v>56431</v>
      </c>
      <c r="O1032" s="8">
        <v>634170</v>
      </c>
      <c r="P1032" s="8">
        <v>210831</v>
      </c>
      <c r="Q1032" s="8">
        <v>2709345</v>
      </c>
      <c r="R1032" s="8">
        <v>20215</v>
      </c>
      <c r="S1032" s="8">
        <v>45871</v>
      </c>
      <c r="T1032" s="8">
        <v>29815</v>
      </c>
    </row>
    <row r="1033" spans="1:20">
      <c r="A1033" s="1">
        <v>44239</v>
      </c>
      <c r="B1033" s="8">
        <v>42629496</v>
      </c>
      <c r="C1033" s="8">
        <v>24177660</v>
      </c>
      <c r="D1033" s="8">
        <v>18451836</v>
      </c>
      <c r="E1033" s="9">
        <f>nasdaq_aapl_short_volume[[#This Row],[total_short]]/nasdaq_aapl_short_volume[[#This Row],[total_reported]]</f>
        <v>0.56715800721641185</v>
      </c>
      <c r="F1033" s="9">
        <f>nasdaq_aapl_short_volume[[#This Row],[total_long]]/nasdaq_aapl_short_volume[[#This Row],[total_reported]]</f>
        <v>0.43284199278358815</v>
      </c>
      <c r="G1033" s="8">
        <v>13738977</v>
      </c>
      <c r="H1033" s="9">
        <f>nasdaq_aapl_short_volume[[#This Row],[Off-Exchange]]/nasdaq_aapl_short_volume[[#This Row],[total_reported]]</f>
        <v>0.32228804675523259</v>
      </c>
      <c r="I1033" s="8">
        <v>150935</v>
      </c>
      <c r="J1033" t="s">
        <v>5909</v>
      </c>
      <c r="K1033" t="s">
        <v>5910</v>
      </c>
      <c r="L1033" t="s">
        <v>5911</v>
      </c>
      <c r="M1033" t="s">
        <v>5912</v>
      </c>
      <c r="N1033" s="8">
        <v>82707</v>
      </c>
      <c r="O1033" s="8">
        <v>504054</v>
      </c>
      <c r="P1033" s="8">
        <v>433933</v>
      </c>
      <c r="Q1033" s="8">
        <v>2147659</v>
      </c>
      <c r="R1033" s="8">
        <v>122537</v>
      </c>
      <c r="S1033" s="8">
        <v>83754</v>
      </c>
      <c r="T1033" s="8">
        <v>9751</v>
      </c>
    </row>
    <row r="1034" spans="1:20">
      <c r="A1034" s="1">
        <v>44238</v>
      </c>
      <c r="B1034" s="8">
        <v>46256418</v>
      </c>
      <c r="C1034" s="8">
        <v>25360555</v>
      </c>
      <c r="D1034" s="8">
        <v>20895863</v>
      </c>
      <c r="E1034" s="9">
        <f>nasdaq_aapl_short_volume[[#This Row],[total_short]]/nasdaq_aapl_short_volume[[#This Row],[total_reported]]</f>
        <v>0.54826024358392822</v>
      </c>
      <c r="F1034" s="9">
        <f>nasdaq_aapl_short_volume[[#This Row],[total_long]]/nasdaq_aapl_short_volume[[#This Row],[total_reported]]</f>
        <v>0.45173975641607184</v>
      </c>
      <c r="G1034" s="8">
        <v>14117077</v>
      </c>
      <c r="H1034" s="9">
        <f>nasdaq_aapl_short_volume[[#This Row],[Off-Exchange]]/nasdaq_aapl_short_volume[[#This Row],[total_reported]]</f>
        <v>0.30519174658098258</v>
      </c>
      <c r="I1034" s="8">
        <v>72130</v>
      </c>
      <c r="J1034" t="s">
        <v>5913</v>
      </c>
      <c r="K1034" t="s">
        <v>5914</v>
      </c>
      <c r="L1034" t="s">
        <v>5915</v>
      </c>
      <c r="M1034" t="s">
        <v>5916</v>
      </c>
      <c r="N1034" s="8">
        <v>53316</v>
      </c>
      <c r="O1034" s="8">
        <v>434817</v>
      </c>
      <c r="P1034" s="8">
        <v>377710</v>
      </c>
      <c r="Q1034" s="8">
        <v>2474189</v>
      </c>
      <c r="R1034" s="8">
        <v>106382</v>
      </c>
      <c r="S1034" s="8">
        <v>49004</v>
      </c>
      <c r="T1034" s="8">
        <v>2240</v>
      </c>
    </row>
    <row r="1035" spans="1:20">
      <c r="A1035" s="1">
        <v>44237</v>
      </c>
      <c r="B1035" s="8">
        <v>49577702</v>
      </c>
      <c r="C1035" s="8">
        <v>28938411</v>
      </c>
      <c r="D1035" s="8">
        <v>20639291</v>
      </c>
      <c r="E1035" s="9">
        <f>nasdaq_aapl_short_volume[[#This Row],[total_short]]/nasdaq_aapl_short_volume[[#This Row],[total_reported]]</f>
        <v>0.5836981108967092</v>
      </c>
      <c r="F1035" s="9">
        <f>nasdaq_aapl_short_volume[[#This Row],[total_long]]/nasdaq_aapl_short_volume[[#This Row],[total_reported]]</f>
        <v>0.41630188910329086</v>
      </c>
      <c r="G1035" s="8">
        <v>16482130</v>
      </c>
      <c r="H1035" s="9">
        <f>nasdaq_aapl_short_volume[[#This Row],[Off-Exchange]]/nasdaq_aapl_short_volume[[#This Row],[total_reported]]</f>
        <v>0.33245046331514116</v>
      </c>
      <c r="I1035" s="8">
        <v>112688</v>
      </c>
      <c r="J1035" t="s">
        <v>5917</v>
      </c>
      <c r="K1035" t="s">
        <v>5918</v>
      </c>
      <c r="L1035" t="s">
        <v>5919</v>
      </c>
      <c r="M1035" t="s">
        <v>5920</v>
      </c>
      <c r="N1035" s="8">
        <v>49093</v>
      </c>
      <c r="O1035" s="8">
        <v>726789</v>
      </c>
      <c r="P1035" s="8">
        <v>369247</v>
      </c>
      <c r="Q1035" s="8">
        <v>2632594</v>
      </c>
      <c r="R1035" s="8">
        <v>156969</v>
      </c>
      <c r="S1035" s="8">
        <v>53772</v>
      </c>
      <c r="T1035" s="8">
        <v>1770</v>
      </c>
    </row>
    <row r="1036" spans="1:20">
      <c r="A1036" s="1">
        <v>44236</v>
      </c>
      <c r="B1036" s="8">
        <v>56750566</v>
      </c>
      <c r="C1036" s="8">
        <v>18892020</v>
      </c>
      <c r="D1036" s="8">
        <v>37858546</v>
      </c>
      <c r="E1036" s="9">
        <f>nasdaq_aapl_short_volume[[#This Row],[total_short]]/nasdaq_aapl_short_volume[[#This Row],[total_reported]]</f>
        <v>0.33289571067890317</v>
      </c>
      <c r="F1036" s="9">
        <f>nasdaq_aapl_short_volume[[#This Row],[total_long]]/nasdaq_aapl_short_volume[[#This Row],[total_reported]]</f>
        <v>0.66710428932109678</v>
      </c>
      <c r="G1036" s="8">
        <v>10612767</v>
      </c>
      <c r="H1036" s="9">
        <f>nasdaq_aapl_short_volume[[#This Row],[Off-Exchange]]/nasdaq_aapl_short_volume[[#This Row],[total_reported]]</f>
        <v>0.18700724500263133</v>
      </c>
      <c r="I1036" s="8">
        <v>64986</v>
      </c>
      <c r="J1036" t="s">
        <v>5921</v>
      </c>
      <c r="K1036" t="s">
        <v>5922</v>
      </c>
      <c r="L1036" t="s">
        <v>5923</v>
      </c>
      <c r="M1036" t="s">
        <v>5924</v>
      </c>
      <c r="N1036" s="8">
        <v>85762</v>
      </c>
      <c r="O1036" s="8">
        <v>350933</v>
      </c>
      <c r="P1036" s="8">
        <v>189514</v>
      </c>
      <c r="Q1036" s="8">
        <v>1717764</v>
      </c>
      <c r="R1036" s="8">
        <v>13421</v>
      </c>
      <c r="S1036" s="8">
        <v>50012</v>
      </c>
      <c r="T1036" s="8">
        <v>1853</v>
      </c>
    </row>
    <row r="1037" spans="1:20">
      <c r="A1037" s="1">
        <v>44235</v>
      </c>
      <c r="B1037" s="8">
        <v>49008487</v>
      </c>
      <c r="C1037" s="8">
        <v>18158394</v>
      </c>
      <c r="D1037" s="8">
        <v>30850093</v>
      </c>
      <c r="E1037" s="9">
        <f>nasdaq_aapl_short_volume[[#This Row],[total_short]]/nasdaq_aapl_short_volume[[#This Row],[total_reported]]</f>
        <v>0.37051529462641847</v>
      </c>
      <c r="F1037" s="9">
        <f>nasdaq_aapl_short_volume[[#This Row],[total_long]]/nasdaq_aapl_short_volume[[#This Row],[total_reported]]</f>
        <v>0.62948470537358148</v>
      </c>
      <c r="G1037" s="8">
        <v>10450020</v>
      </c>
      <c r="H1037" s="9">
        <f>nasdaq_aapl_short_volume[[#This Row],[Off-Exchange]]/nasdaq_aapl_short_volume[[#This Row],[total_reported]]</f>
        <v>0.21322878219031735</v>
      </c>
      <c r="I1037" s="8">
        <v>103509</v>
      </c>
      <c r="J1037" t="s">
        <v>5925</v>
      </c>
      <c r="K1037" t="s">
        <v>5926</v>
      </c>
      <c r="L1037" t="s">
        <v>5927</v>
      </c>
      <c r="M1037" t="s">
        <v>5928</v>
      </c>
      <c r="N1037" s="8">
        <v>86973</v>
      </c>
      <c r="O1037" s="8">
        <v>243375</v>
      </c>
      <c r="P1037" s="8">
        <v>195865</v>
      </c>
      <c r="Q1037" s="8">
        <v>1866131</v>
      </c>
      <c r="R1037" s="8">
        <v>98522</v>
      </c>
      <c r="S1037" s="8">
        <v>23378</v>
      </c>
      <c r="T1037" s="8">
        <v>288</v>
      </c>
    </row>
    <row r="1038" spans="1:20">
      <c r="A1038" s="1">
        <v>44232</v>
      </c>
      <c r="B1038" s="8">
        <v>54526117</v>
      </c>
      <c r="C1038" s="8">
        <v>20516625</v>
      </c>
      <c r="D1038" s="8">
        <v>34009492</v>
      </c>
      <c r="E1038" s="9">
        <f>nasdaq_aapl_short_volume[[#This Row],[total_short]]/nasdaq_aapl_short_volume[[#This Row],[total_reported]]</f>
        <v>0.37627152140688835</v>
      </c>
      <c r="F1038" s="9">
        <f>nasdaq_aapl_short_volume[[#This Row],[total_long]]/nasdaq_aapl_short_volume[[#This Row],[total_reported]]</f>
        <v>0.62372847859311165</v>
      </c>
      <c r="G1038" s="8">
        <v>12103102</v>
      </c>
      <c r="H1038" s="9">
        <f>nasdaq_aapl_short_volume[[#This Row],[Off-Exchange]]/nasdaq_aapl_short_volume[[#This Row],[total_reported]]</f>
        <v>0.22196889611633266</v>
      </c>
      <c r="I1038" s="8">
        <v>114537</v>
      </c>
      <c r="J1038" t="s">
        <v>5929</v>
      </c>
      <c r="K1038" t="s">
        <v>5930</v>
      </c>
      <c r="L1038" t="s">
        <v>5931</v>
      </c>
      <c r="M1038" t="s">
        <v>5932</v>
      </c>
      <c r="N1038" s="8">
        <v>66132</v>
      </c>
      <c r="O1038" s="8">
        <v>355119</v>
      </c>
      <c r="P1038" s="8">
        <v>187674</v>
      </c>
      <c r="Q1038" s="8">
        <v>2163506</v>
      </c>
      <c r="R1038" s="8">
        <v>18276</v>
      </c>
      <c r="S1038" s="8">
        <v>31479</v>
      </c>
      <c r="T1038" s="8">
        <v>627</v>
      </c>
    </row>
    <row r="1039" spans="1:20">
      <c r="A1039" s="1">
        <v>44231</v>
      </c>
      <c r="B1039" s="8">
        <v>55946862</v>
      </c>
      <c r="C1039" s="8">
        <v>21357190</v>
      </c>
      <c r="D1039" s="8">
        <v>34589672</v>
      </c>
      <c r="E1039" s="9">
        <f>nasdaq_aapl_short_volume[[#This Row],[total_short]]/nasdaq_aapl_short_volume[[#This Row],[total_reported]]</f>
        <v>0.38174062380835588</v>
      </c>
      <c r="F1039" s="9">
        <f>nasdaq_aapl_short_volume[[#This Row],[total_long]]/nasdaq_aapl_short_volume[[#This Row],[total_reported]]</f>
        <v>0.61825937619164417</v>
      </c>
      <c r="G1039" s="8">
        <v>12398914</v>
      </c>
      <c r="H1039" s="9">
        <f>nasdaq_aapl_short_volume[[#This Row],[Off-Exchange]]/nasdaq_aapl_short_volume[[#This Row],[total_reported]]</f>
        <v>0.22161947170513335</v>
      </c>
      <c r="I1039" s="8">
        <v>118246</v>
      </c>
      <c r="J1039" t="s">
        <v>5933</v>
      </c>
      <c r="K1039" t="s">
        <v>5934</v>
      </c>
      <c r="L1039" t="s">
        <v>5935</v>
      </c>
      <c r="M1039" t="s">
        <v>5936</v>
      </c>
      <c r="N1039" s="8">
        <v>98465</v>
      </c>
      <c r="O1039" s="8">
        <v>327102</v>
      </c>
      <c r="P1039" s="8">
        <v>254297</v>
      </c>
      <c r="Q1039" s="8">
        <v>2268482</v>
      </c>
      <c r="R1039" s="8">
        <v>29740</v>
      </c>
      <c r="S1039" s="8">
        <v>88574</v>
      </c>
      <c r="T1039" s="8">
        <v>86</v>
      </c>
    </row>
    <row r="1040" spans="1:20">
      <c r="A1040" s="1">
        <v>44230</v>
      </c>
      <c r="B1040" s="8">
        <v>61581339</v>
      </c>
      <c r="C1040" s="8">
        <v>21915192</v>
      </c>
      <c r="D1040" s="8">
        <v>39666147</v>
      </c>
      <c r="E1040" s="9">
        <f>nasdaq_aapl_short_volume[[#This Row],[total_short]]/nasdaq_aapl_short_volume[[#This Row],[total_reported]]</f>
        <v>0.35587391173809974</v>
      </c>
      <c r="F1040" s="9">
        <f>nasdaq_aapl_short_volume[[#This Row],[total_long]]/nasdaq_aapl_short_volume[[#This Row],[total_reported]]</f>
        <v>0.64412608826190021</v>
      </c>
      <c r="G1040" s="8">
        <v>12332261</v>
      </c>
      <c r="H1040" s="9">
        <f>nasdaq_aapl_short_volume[[#This Row],[Off-Exchange]]/nasdaq_aapl_short_volume[[#This Row],[total_reported]]</f>
        <v>0.20025970854579828</v>
      </c>
      <c r="I1040" s="8">
        <v>78952</v>
      </c>
      <c r="J1040" t="s">
        <v>5937</v>
      </c>
      <c r="K1040" t="s">
        <v>5938</v>
      </c>
      <c r="L1040" t="s">
        <v>5939</v>
      </c>
      <c r="M1040" t="s">
        <v>5940</v>
      </c>
      <c r="N1040" s="8">
        <v>127380</v>
      </c>
      <c r="O1040" s="8">
        <v>434774</v>
      </c>
      <c r="P1040" s="8">
        <v>249901</v>
      </c>
      <c r="Q1040" s="8">
        <v>2504495</v>
      </c>
      <c r="R1040" s="8">
        <v>59214</v>
      </c>
      <c r="S1040" s="8">
        <v>48022</v>
      </c>
      <c r="T1040" s="8">
        <v>66</v>
      </c>
    </row>
    <row r="1041" spans="1:20">
      <c r="A1041" s="1">
        <v>44229</v>
      </c>
      <c r="B1041" s="8">
        <v>55978487</v>
      </c>
      <c r="C1041" s="8">
        <v>19902213</v>
      </c>
      <c r="D1041" s="8">
        <v>36076274</v>
      </c>
      <c r="E1041" s="9">
        <f>nasdaq_aapl_short_volume[[#This Row],[total_short]]/nasdaq_aapl_short_volume[[#This Row],[total_reported]]</f>
        <v>0.35553324261872243</v>
      </c>
      <c r="F1041" s="9">
        <f>nasdaq_aapl_short_volume[[#This Row],[total_long]]/nasdaq_aapl_short_volume[[#This Row],[total_reported]]</f>
        <v>0.64446675738127757</v>
      </c>
      <c r="G1041" s="8">
        <v>10818378</v>
      </c>
      <c r="H1041" s="9">
        <f>nasdaq_aapl_short_volume[[#This Row],[Off-Exchange]]/nasdaq_aapl_short_volume[[#This Row],[total_reported]]</f>
        <v>0.19325956416078199</v>
      </c>
      <c r="I1041" s="8">
        <v>99353</v>
      </c>
      <c r="J1041" t="s">
        <v>5941</v>
      </c>
      <c r="K1041" t="s">
        <v>5942</v>
      </c>
      <c r="L1041" t="s">
        <v>5943</v>
      </c>
      <c r="M1041" t="s">
        <v>5944</v>
      </c>
      <c r="N1041" s="8">
        <v>182365</v>
      </c>
      <c r="O1041" s="8">
        <v>412301</v>
      </c>
      <c r="P1041" s="8">
        <v>317422</v>
      </c>
      <c r="Q1041" s="8">
        <v>2466590</v>
      </c>
      <c r="R1041" s="8">
        <v>71916</v>
      </c>
      <c r="S1041" s="8">
        <v>36186</v>
      </c>
      <c r="T1041" s="8">
        <v>40</v>
      </c>
    </row>
    <row r="1042" spans="1:20">
      <c r="A1042" s="1">
        <v>44228</v>
      </c>
      <c r="B1042" s="8">
        <v>74162529</v>
      </c>
      <c r="C1042" s="8">
        <v>31036300</v>
      </c>
      <c r="D1042" s="8">
        <v>43126229</v>
      </c>
      <c r="E1042" s="9">
        <f>nasdaq_aapl_short_volume[[#This Row],[total_short]]/nasdaq_aapl_short_volume[[#This Row],[total_reported]]</f>
        <v>0.41849031334948139</v>
      </c>
      <c r="F1042" s="9">
        <f>nasdaq_aapl_short_volume[[#This Row],[total_long]]/nasdaq_aapl_short_volume[[#This Row],[total_reported]]</f>
        <v>0.58150968665051861</v>
      </c>
      <c r="G1042" s="8">
        <v>17034853</v>
      </c>
      <c r="H1042" s="9">
        <f>nasdaq_aapl_short_volume[[#This Row],[Off-Exchange]]/nasdaq_aapl_short_volume[[#This Row],[total_reported]]</f>
        <v>0.22969622570449288</v>
      </c>
      <c r="I1042" s="8">
        <v>201402</v>
      </c>
      <c r="J1042" t="s">
        <v>5945</v>
      </c>
      <c r="K1042" t="s">
        <v>5946</v>
      </c>
      <c r="L1042" t="s">
        <v>5947</v>
      </c>
      <c r="M1042" t="s">
        <v>5948</v>
      </c>
      <c r="N1042" s="8">
        <v>193103</v>
      </c>
      <c r="O1042" s="8">
        <v>748131</v>
      </c>
      <c r="P1042" s="8">
        <v>385902</v>
      </c>
      <c r="Q1042" s="8">
        <v>3560486</v>
      </c>
      <c r="R1042" s="8">
        <v>67212</v>
      </c>
      <c r="S1042" s="8">
        <v>63289</v>
      </c>
      <c r="T1042" s="8">
        <v>594</v>
      </c>
    </row>
    <row r="1043" spans="1:20">
      <c r="A1043" s="1">
        <v>44225</v>
      </c>
      <c r="B1043" s="8">
        <v>124186604</v>
      </c>
      <c r="C1043" s="8">
        <v>48805562</v>
      </c>
      <c r="D1043" s="8">
        <v>75381042</v>
      </c>
      <c r="E1043" s="9">
        <f>nasdaq_aapl_short_volume[[#This Row],[total_short]]/nasdaq_aapl_short_volume[[#This Row],[total_reported]]</f>
        <v>0.39300182489892388</v>
      </c>
      <c r="F1043" s="9">
        <f>nasdaq_aapl_short_volume[[#This Row],[total_long]]/nasdaq_aapl_short_volume[[#This Row],[total_reported]]</f>
        <v>0.60699817510107612</v>
      </c>
      <c r="G1043" s="8">
        <v>27279906</v>
      </c>
      <c r="H1043" s="9">
        <f>nasdaq_aapl_short_volume[[#This Row],[Off-Exchange]]/nasdaq_aapl_short_volume[[#This Row],[total_reported]]</f>
        <v>0.21966866893308395</v>
      </c>
      <c r="I1043" s="8">
        <v>74252</v>
      </c>
      <c r="J1043" t="s">
        <v>5949</v>
      </c>
      <c r="K1043" t="s">
        <v>5950</v>
      </c>
      <c r="L1043" t="s">
        <v>5951</v>
      </c>
      <c r="M1043" t="s">
        <v>5952</v>
      </c>
      <c r="N1043" s="8">
        <v>348952</v>
      </c>
      <c r="O1043" s="8">
        <v>491807</v>
      </c>
      <c r="P1043" s="8">
        <v>567102</v>
      </c>
      <c r="Q1043" s="8">
        <v>5725070</v>
      </c>
      <c r="R1043" s="8">
        <v>93442</v>
      </c>
      <c r="S1043" s="8">
        <v>116503</v>
      </c>
      <c r="T1043" s="8">
        <v>165</v>
      </c>
    </row>
    <row r="1044" spans="1:20">
      <c r="A1044" s="1">
        <v>44224</v>
      </c>
      <c r="B1044" s="8">
        <v>95008092</v>
      </c>
      <c r="C1044" s="8">
        <v>38027363</v>
      </c>
      <c r="D1044" s="8">
        <v>56980729</v>
      </c>
      <c r="E1044" s="9">
        <f>nasdaq_aapl_short_volume[[#This Row],[total_short]]/nasdaq_aapl_short_volume[[#This Row],[total_reported]]</f>
        <v>0.40025393836979695</v>
      </c>
      <c r="F1044" s="9">
        <f>nasdaq_aapl_short_volume[[#This Row],[total_long]]/nasdaq_aapl_short_volume[[#This Row],[total_reported]]</f>
        <v>0.59974606163020305</v>
      </c>
      <c r="G1044" s="8">
        <v>20032870</v>
      </c>
      <c r="H1044" s="9">
        <f>nasdaq_aapl_short_volume[[#This Row],[Off-Exchange]]/nasdaq_aapl_short_volume[[#This Row],[total_reported]]</f>
        <v>0.21085435543742947</v>
      </c>
      <c r="I1044" s="8">
        <v>119132</v>
      </c>
      <c r="J1044" t="s">
        <v>5953</v>
      </c>
      <c r="K1044" t="s">
        <v>5954</v>
      </c>
      <c r="L1044" t="s">
        <v>5955</v>
      </c>
      <c r="M1044" t="s">
        <v>5956</v>
      </c>
      <c r="N1044" s="8">
        <v>172235</v>
      </c>
      <c r="O1044" s="8">
        <v>1283013</v>
      </c>
      <c r="P1044" s="8">
        <v>745205</v>
      </c>
      <c r="Q1044" s="8">
        <v>4113980</v>
      </c>
      <c r="R1044" s="8">
        <v>59709</v>
      </c>
      <c r="S1044" s="8">
        <v>115820</v>
      </c>
      <c r="T1044" s="8">
        <v>1258</v>
      </c>
    </row>
    <row r="1045" spans="1:20">
      <c r="A1045" s="1">
        <v>44223</v>
      </c>
      <c r="B1045" s="8">
        <v>87494455</v>
      </c>
      <c r="C1045" s="8">
        <v>31480118</v>
      </c>
      <c r="D1045" s="8">
        <v>56014337</v>
      </c>
      <c r="E1045" s="9">
        <f>nasdaq_aapl_short_volume[[#This Row],[total_short]]/nasdaq_aapl_short_volume[[#This Row],[total_reported]]</f>
        <v>0.35979557790262251</v>
      </c>
      <c r="F1045" s="9">
        <f>nasdaq_aapl_short_volume[[#This Row],[total_long]]/nasdaq_aapl_short_volume[[#This Row],[total_reported]]</f>
        <v>0.64020442209737749</v>
      </c>
      <c r="G1045" s="8">
        <v>14163805</v>
      </c>
      <c r="H1045" s="9">
        <f>nasdaq_aapl_short_volume[[#This Row],[Off-Exchange]]/nasdaq_aapl_short_volume[[#This Row],[total_reported]]</f>
        <v>0.16188231585647342</v>
      </c>
      <c r="I1045" s="8">
        <v>129695</v>
      </c>
      <c r="J1045" t="s">
        <v>5957</v>
      </c>
      <c r="K1045" t="s">
        <v>5958</v>
      </c>
      <c r="L1045" t="s">
        <v>5959</v>
      </c>
      <c r="M1045" t="s">
        <v>5960</v>
      </c>
      <c r="N1045" s="8">
        <v>157180</v>
      </c>
      <c r="O1045" s="8">
        <v>1166200</v>
      </c>
      <c r="P1045" s="8">
        <v>440769</v>
      </c>
      <c r="Q1045" s="8">
        <v>3710895</v>
      </c>
      <c r="R1045" s="8">
        <v>31632</v>
      </c>
      <c r="S1045" s="8">
        <v>93798</v>
      </c>
      <c r="T1045" s="8">
        <v>2825</v>
      </c>
    </row>
    <row r="1046" spans="1:20">
      <c r="A1046" s="1">
        <v>44222</v>
      </c>
      <c r="B1046" s="8">
        <v>69175474</v>
      </c>
      <c r="C1046" s="8">
        <v>27932800</v>
      </c>
      <c r="D1046" s="8">
        <v>41242674</v>
      </c>
      <c r="E1046" s="9">
        <f>nasdaq_aapl_short_volume[[#This Row],[total_short]]/nasdaq_aapl_short_volume[[#This Row],[total_reported]]</f>
        <v>0.40379629346667001</v>
      </c>
      <c r="F1046" s="9">
        <f>nasdaq_aapl_short_volume[[#This Row],[total_long]]/nasdaq_aapl_short_volume[[#This Row],[total_reported]]</f>
        <v>0.59620370653332999</v>
      </c>
      <c r="G1046" s="8">
        <v>17672329</v>
      </c>
      <c r="H1046" s="9">
        <f>nasdaq_aapl_short_volume[[#This Row],[Off-Exchange]]/nasdaq_aapl_short_volume[[#This Row],[total_reported]]</f>
        <v>0.25547102142010619</v>
      </c>
      <c r="I1046" s="8">
        <v>66974</v>
      </c>
      <c r="J1046" t="s">
        <v>5961</v>
      </c>
      <c r="K1046" t="s">
        <v>5962</v>
      </c>
      <c r="L1046" t="s">
        <v>5963</v>
      </c>
      <c r="M1046" t="s">
        <v>5964</v>
      </c>
      <c r="N1046" s="8">
        <v>118942</v>
      </c>
      <c r="O1046" s="8">
        <v>526757</v>
      </c>
      <c r="P1046" s="8">
        <v>336916</v>
      </c>
      <c r="Q1046" s="8">
        <v>2726361</v>
      </c>
      <c r="R1046" s="8">
        <v>29053</v>
      </c>
      <c r="S1046" s="8">
        <v>46680</v>
      </c>
      <c r="T1046" s="8">
        <v>267</v>
      </c>
    </row>
    <row r="1047" spans="1:20">
      <c r="A1047" s="1">
        <v>44221</v>
      </c>
      <c r="B1047" s="8">
        <v>119079840</v>
      </c>
      <c r="C1047" s="8">
        <v>45770905</v>
      </c>
      <c r="D1047" s="8">
        <v>73308935</v>
      </c>
      <c r="E1047" s="9">
        <f>nasdaq_aapl_short_volume[[#This Row],[total_short]]/nasdaq_aapl_short_volume[[#This Row],[total_reported]]</f>
        <v>0.38437156952847767</v>
      </c>
      <c r="F1047" s="9">
        <f>nasdaq_aapl_short_volume[[#This Row],[total_long]]/nasdaq_aapl_short_volume[[#This Row],[total_reported]]</f>
        <v>0.61562843047152227</v>
      </c>
      <c r="G1047" s="8">
        <v>30340850</v>
      </c>
      <c r="H1047" s="9">
        <f>nasdaq_aapl_short_volume[[#This Row],[Off-Exchange]]/nasdaq_aapl_short_volume[[#This Row],[total_reported]]</f>
        <v>0.25479417842684371</v>
      </c>
      <c r="I1047" s="8">
        <v>241137</v>
      </c>
      <c r="J1047" t="s">
        <v>5965</v>
      </c>
      <c r="K1047" t="s">
        <v>5966</v>
      </c>
      <c r="L1047" t="s">
        <v>5967</v>
      </c>
      <c r="M1047" t="s">
        <v>5968</v>
      </c>
      <c r="N1047" s="8">
        <v>214415</v>
      </c>
      <c r="O1047" s="8">
        <v>883610</v>
      </c>
      <c r="P1047" s="8">
        <v>519575</v>
      </c>
      <c r="Q1047" s="8">
        <v>2315942</v>
      </c>
      <c r="R1047" s="8">
        <v>78134</v>
      </c>
      <c r="S1047" s="8">
        <v>52236</v>
      </c>
      <c r="T1047" s="8">
        <v>80</v>
      </c>
    </row>
    <row r="1048" spans="1:20">
      <c r="A1048" s="1">
        <v>44218</v>
      </c>
      <c r="B1048" s="8">
        <v>85449526</v>
      </c>
      <c r="C1048" s="8">
        <v>32577969</v>
      </c>
      <c r="D1048" s="8">
        <v>52871557</v>
      </c>
      <c r="E1048" s="9">
        <f>nasdaq_aapl_short_volume[[#This Row],[total_short]]/nasdaq_aapl_short_volume[[#This Row],[total_reported]]</f>
        <v>0.38125394633552445</v>
      </c>
      <c r="F1048" s="9">
        <f>nasdaq_aapl_short_volume[[#This Row],[total_long]]/nasdaq_aapl_short_volume[[#This Row],[total_reported]]</f>
        <v>0.61874605366447555</v>
      </c>
      <c r="G1048" s="8">
        <v>22482921</v>
      </c>
      <c r="H1048" s="9">
        <f>nasdaq_aapl_short_volume[[#This Row],[Off-Exchange]]/nasdaq_aapl_short_volume[[#This Row],[total_reported]]</f>
        <v>0.26311346653929946</v>
      </c>
      <c r="I1048" s="8">
        <v>172270</v>
      </c>
      <c r="J1048" t="s">
        <v>5969</v>
      </c>
      <c r="K1048" t="s">
        <v>5970</v>
      </c>
      <c r="L1048" t="s">
        <v>5971</v>
      </c>
      <c r="M1048" t="s">
        <v>5972</v>
      </c>
      <c r="N1048" s="8">
        <v>137156</v>
      </c>
      <c r="O1048" s="8">
        <v>350769</v>
      </c>
      <c r="P1048" s="8">
        <v>383730</v>
      </c>
      <c r="Q1048" s="8">
        <v>1917916</v>
      </c>
      <c r="R1048" s="8">
        <v>54169</v>
      </c>
      <c r="S1048" s="8">
        <v>113183</v>
      </c>
      <c r="T1048" s="8">
        <v>2053</v>
      </c>
    </row>
    <row r="1049" spans="1:20">
      <c r="A1049" s="1">
        <v>44217</v>
      </c>
      <c r="B1049" s="8">
        <v>86322839</v>
      </c>
      <c r="C1049" s="8">
        <v>34653285</v>
      </c>
      <c r="D1049" s="8">
        <v>51669554</v>
      </c>
      <c r="E1049" s="9">
        <f>nasdaq_aapl_short_volume[[#This Row],[total_short]]/nasdaq_aapl_short_volume[[#This Row],[total_reported]]</f>
        <v>0.40143819875989017</v>
      </c>
      <c r="F1049" s="9">
        <f>nasdaq_aapl_short_volume[[#This Row],[total_long]]/nasdaq_aapl_short_volume[[#This Row],[total_reported]]</f>
        <v>0.59856180124010983</v>
      </c>
      <c r="G1049" s="8">
        <v>23407785</v>
      </c>
      <c r="H1049" s="9">
        <f>nasdaq_aapl_short_volume[[#This Row],[Off-Exchange]]/nasdaq_aapl_short_volume[[#This Row],[total_reported]]</f>
        <v>0.27116560658993155</v>
      </c>
      <c r="I1049" s="8">
        <v>74107</v>
      </c>
      <c r="J1049" t="s">
        <v>5973</v>
      </c>
      <c r="K1049" t="s">
        <v>5974</v>
      </c>
      <c r="L1049" t="s">
        <v>5975</v>
      </c>
      <c r="M1049" t="s">
        <v>5976</v>
      </c>
      <c r="N1049" s="8">
        <v>146652</v>
      </c>
      <c r="O1049" s="8">
        <v>393346</v>
      </c>
      <c r="P1049" s="8">
        <v>318287</v>
      </c>
      <c r="Q1049" s="8">
        <v>1918708</v>
      </c>
      <c r="R1049" s="8">
        <v>62847</v>
      </c>
      <c r="S1049" s="8">
        <v>82253</v>
      </c>
      <c r="T1049" s="8">
        <v>165</v>
      </c>
    </row>
    <row r="1050" spans="1:20">
      <c r="A1050" s="1">
        <v>44216</v>
      </c>
      <c r="B1050" s="8">
        <v>72314494</v>
      </c>
      <c r="C1050" s="8">
        <v>26563707</v>
      </c>
      <c r="D1050" s="8">
        <v>45750787</v>
      </c>
      <c r="E1050" s="9">
        <f>nasdaq_aapl_short_volume[[#This Row],[total_short]]/nasdaq_aapl_short_volume[[#This Row],[total_reported]]</f>
        <v>0.3673358621578684</v>
      </c>
      <c r="F1050" s="9">
        <f>nasdaq_aapl_short_volume[[#This Row],[total_long]]/nasdaq_aapl_short_volume[[#This Row],[total_reported]]</f>
        <v>0.6326641378421316</v>
      </c>
      <c r="G1050" s="8">
        <v>16146962</v>
      </c>
      <c r="H1050" s="9">
        <f>nasdaq_aapl_short_volume[[#This Row],[Off-Exchange]]/nasdaq_aapl_short_volume[[#This Row],[total_reported]]</f>
        <v>0.2232880451324184</v>
      </c>
      <c r="I1050" s="8">
        <v>92631</v>
      </c>
      <c r="J1050" t="s">
        <v>5977</v>
      </c>
      <c r="K1050" t="s">
        <v>5978</v>
      </c>
      <c r="L1050" t="s">
        <v>5979</v>
      </c>
      <c r="M1050" t="s">
        <v>5980</v>
      </c>
      <c r="N1050" s="8">
        <v>102284</v>
      </c>
      <c r="O1050" s="8">
        <v>387072</v>
      </c>
      <c r="P1050" s="8">
        <v>504472</v>
      </c>
      <c r="Q1050" s="8">
        <v>1863689</v>
      </c>
      <c r="R1050" s="8">
        <v>68053</v>
      </c>
      <c r="S1050" s="8">
        <v>52246</v>
      </c>
      <c r="T1050" s="8">
        <v>2299</v>
      </c>
    </row>
    <row r="1051" spans="1:20">
      <c r="A1051" s="1">
        <v>44215</v>
      </c>
      <c r="B1051" s="8">
        <v>62977866</v>
      </c>
      <c r="C1051" s="8">
        <v>22857136</v>
      </c>
      <c r="D1051" s="8">
        <v>40120730</v>
      </c>
      <c r="E1051" s="9">
        <f>nasdaq_aapl_short_volume[[#This Row],[total_short]]/nasdaq_aapl_short_volume[[#This Row],[total_reported]]</f>
        <v>0.36293919517692136</v>
      </c>
      <c r="F1051" s="9">
        <f>nasdaq_aapl_short_volume[[#This Row],[total_long]]/nasdaq_aapl_short_volume[[#This Row],[total_reported]]</f>
        <v>0.63706080482307859</v>
      </c>
      <c r="G1051" s="8">
        <v>13148195</v>
      </c>
      <c r="H1051" s="9">
        <f>nasdaq_aapl_short_volume[[#This Row],[Off-Exchange]]/nasdaq_aapl_short_volume[[#This Row],[total_reported]]</f>
        <v>0.2087748575031107</v>
      </c>
      <c r="I1051" s="8">
        <v>78577</v>
      </c>
      <c r="J1051" t="s">
        <v>5981</v>
      </c>
      <c r="K1051" t="s">
        <v>5982</v>
      </c>
      <c r="L1051" t="s">
        <v>5983</v>
      </c>
      <c r="M1051" t="s">
        <v>5984</v>
      </c>
      <c r="N1051" s="8">
        <v>128862</v>
      </c>
      <c r="O1051" s="8">
        <v>306708</v>
      </c>
      <c r="P1051" s="8">
        <v>400479</v>
      </c>
      <c r="Q1051" s="8">
        <v>1425408</v>
      </c>
      <c r="R1051" s="8">
        <v>73261</v>
      </c>
      <c r="S1051" s="8">
        <v>37469</v>
      </c>
      <c r="T1051" s="8">
        <v>236</v>
      </c>
    </row>
    <row r="1052" spans="1:20">
      <c r="A1052" s="1">
        <v>44211</v>
      </c>
      <c r="B1052" s="8">
        <v>73337886</v>
      </c>
      <c r="C1052" s="8">
        <v>39278307</v>
      </c>
      <c r="D1052" s="8">
        <v>34059579</v>
      </c>
      <c r="E1052" s="9">
        <f>nasdaq_aapl_short_volume[[#This Row],[total_short]]/nasdaq_aapl_short_volume[[#This Row],[total_reported]]</f>
        <v>0.53558002749083877</v>
      </c>
      <c r="F1052" s="9">
        <f>nasdaq_aapl_short_volume[[#This Row],[total_long]]/nasdaq_aapl_short_volume[[#This Row],[total_reported]]</f>
        <v>0.46441997250916123</v>
      </c>
      <c r="G1052" s="8">
        <v>25577780</v>
      </c>
      <c r="H1052" s="9">
        <f>nasdaq_aapl_short_volume[[#This Row],[Off-Exchange]]/nasdaq_aapl_short_volume[[#This Row],[total_reported]]</f>
        <v>0.3487662570475511</v>
      </c>
      <c r="I1052" s="8">
        <v>74638</v>
      </c>
      <c r="J1052" t="s">
        <v>5985</v>
      </c>
      <c r="K1052" t="s">
        <v>5986</v>
      </c>
      <c r="L1052" t="s">
        <v>5987</v>
      </c>
      <c r="M1052" t="s">
        <v>5988</v>
      </c>
      <c r="N1052" s="8">
        <v>85917</v>
      </c>
      <c r="O1052" s="8">
        <v>700772</v>
      </c>
      <c r="P1052" s="8">
        <v>673250</v>
      </c>
      <c r="Q1052" s="8">
        <v>2447986</v>
      </c>
      <c r="R1052" s="8">
        <v>80810</v>
      </c>
      <c r="S1052" s="8">
        <v>84914</v>
      </c>
      <c r="T1052" s="8">
        <v>557</v>
      </c>
    </row>
    <row r="1053" spans="1:20">
      <c r="A1053" s="1">
        <v>44210</v>
      </c>
      <c r="B1053" s="8">
        <v>63598754</v>
      </c>
      <c r="C1053" s="8">
        <v>36547542</v>
      </c>
      <c r="D1053" s="8">
        <v>27051212</v>
      </c>
      <c r="E1053" s="9">
        <f>nasdaq_aapl_short_volume[[#This Row],[total_short]]/nasdaq_aapl_short_volume[[#This Row],[total_reported]]</f>
        <v>0.57465814503221246</v>
      </c>
      <c r="F1053" s="9">
        <f>nasdaq_aapl_short_volume[[#This Row],[total_long]]/nasdaq_aapl_short_volume[[#This Row],[total_reported]]</f>
        <v>0.42534185496778759</v>
      </c>
      <c r="G1053" s="8">
        <v>22654522</v>
      </c>
      <c r="H1053" s="9">
        <f>nasdaq_aapl_short_volume[[#This Row],[Off-Exchange]]/nasdaq_aapl_short_volume[[#This Row],[total_reported]]</f>
        <v>0.35621015468321909</v>
      </c>
      <c r="I1053" s="8">
        <v>138023</v>
      </c>
      <c r="J1053" t="s">
        <v>5989</v>
      </c>
      <c r="K1053" t="s">
        <v>5990</v>
      </c>
      <c r="L1053" t="s">
        <v>5991</v>
      </c>
      <c r="M1053" t="s">
        <v>5992</v>
      </c>
      <c r="N1053" s="8">
        <v>190525</v>
      </c>
      <c r="O1053" s="8">
        <v>613671</v>
      </c>
      <c r="P1053" s="8">
        <v>662794</v>
      </c>
      <c r="Q1053" s="8">
        <v>2941928</v>
      </c>
      <c r="R1053" s="8">
        <v>73064</v>
      </c>
      <c r="S1053" s="8">
        <v>101221</v>
      </c>
      <c r="T1053" s="8">
        <v>1176</v>
      </c>
    </row>
    <row r="1054" spans="1:20">
      <c r="A1054" s="1">
        <v>44209</v>
      </c>
      <c r="B1054" s="8">
        <v>62939304</v>
      </c>
      <c r="C1054" s="8">
        <v>36144581</v>
      </c>
      <c r="D1054" s="8">
        <v>26794723</v>
      </c>
      <c r="E1054" s="9">
        <f>nasdaq_aapl_short_volume[[#This Row],[total_short]]/nasdaq_aapl_short_volume[[#This Row],[total_reported]]</f>
        <v>0.57427678259676973</v>
      </c>
      <c r="F1054" s="9">
        <f>nasdaq_aapl_short_volume[[#This Row],[total_long]]/nasdaq_aapl_short_volume[[#This Row],[total_reported]]</f>
        <v>0.42572321740323027</v>
      </c>
      <c r="G1054" s="8">
        <v>23332017</v>
      </c>
      <c r="H1054" s="9">
        <f>nasdaq_aapl_short_volume[[#This Row],[Off-Exchange]]/nasdaq_aapl_short_volume[[#This Row],[total_reported]]</f>
        <v>0.37070662554514427</v>
      </c>
      <c r="I1054" s="8">
        <v>129000</v>
      </c>
      <c r="J1054" t="s">
        <v>5993</v>
      </c>
      <c r="K1054" t="s">
        <v>5994</v>
      </c>
      <c r="L1054" t="s">
        <v>5995</v>
      </c>
      <c r="M1054" t="s">
        <v>5996</v>
      </c>
      <c r="N1054" s="8">
        <v>190840</v>
      </c>
      <c r="O1054" s="8">
        <v>379508</v>
      </c>
      <c r="P1054" s="8">
        <v>614935</v>
      </c>
      <c r="Q1054" s="8">
        <v>2426092</v>
      </c>
      <c r="R1054" s="8">
        <v>57496</v>
      </c>
      <c r="S1054" s="8">
        <v>73651</v>
      </c>
      <c r="T1054" s="8">
        <v>6002</v>
      </c>
    </row>
    <row r="1055" spans="1:20">
      <c r="A1055" s="1">
        <v>44208</v>
      </c>
      <c r="B1055" s="8">
        <v>68782317</v>
      </c>
      <c r="C1055" s="8">
        <v>41595915</v>
      </c>
      <c r="D1055" s="8">
        <v>27186402</v>
      </c>
      <c r="E1055" s="9">
        <f>nasdaq_aapl_short_volume[[#This Row],[total_short]]/nasdaq_aapl_short_volume[[#This Row],[total_reported]]</f>
        <v>0.60474722013217441</v>
      </c>
      <c r="F1055" s="9">
        <f>nasdaq_aapl_short_volume[[#This Row],[total_long]]/nasdaq_aapl_short_volume[[#This Row],[total_reported]]</f>
        <v>0.39525277986782564</v>
      </c>
      <c r="G1055" s="8">
        <v>26820259</v>
      </c>
      <c r="H1055" s="9">
        <f>nasdaq_aapl_short_volume[[#This Row],[Off-Exchange]]/nasdaq_aapl_short_volume[[#This Row],[total_reported]]</f>
        <v>0.38992956576324694</v>
      </c>
      <c r="I1055" s="8">
        <v>113313</v>
      </c>
      <c r="J1055" t="s">
        <v>5997</v>
      </c>
      <c r="K1055" t="s">
        <v>5998</v>
      </c>
      <c r="L1055" t="s">
        <v>5999</v>
      </c>
      <c r="M1055" t="s">
        <v>6000</v>
      </c>
      <c r="N1055" s="8">
        <v>207014</v>
      </c>
      <c r="O1055" s="8">
        <v>624913</v>
      </c>
      <c r="P1055" s="8">
        <v>797869</v>
      </c>
      <c r="Q1055" s="8">
        <v>2963601</v>
      </c>
      <c r="R1055" s="8">
        <v>66666</v>
      </c>
      <c r="S1055" s="8">
        <v>57923</v>
      </c>
      <c r="T1055" s="8">
        <v>358</v>
      </c>
    </row>
    <row r="1056" spans="1:20">
      <c r="A1056" s="1">
        <v>44207</v>
      </c>
      <c r="B1056" s="8">
        <v>68147060</v>
      </c>
      <c r="C1056" s="8">
        <v>40448700</v>
      </c>
      <c r="D1056" s="8">
        <v>27698360</v>
      </c>
      <c r="E1056" s="9">
        <f>nasdaq_aapl_short_volume[[#This Row],[total_short]]/nasdaq_aapl_short_volume[[#This Row],[total_reported]]</f>
        <v>0.59355018396978532</v>
      </c>
      <c r="F1056" s="9">
        <f>nasdaq_aapl_short_volume[[#This Row],[total_long]]/nasdaq_aapl_short_volume[[#This Row],[total_reported]]</f>
        <v>0.40644981603021468</v>
      </c>
      <c r="G1056" s="8">
        <v>24937730</v>
      </c>
      <c r="H1056" s="9">
        <f>nasdaq_aapl_short_volume[[#This Row],[Off-Exchange]]/nasdaq_aapl_short_volume[[#This Row],[total_reported]]</f>
        <v>0.36593992462770952</v>
      </c>
      <c r="I1056" s="8">
        <v>138799</v>
      </c>
      <c r="J1056" t="s">
        <v>6001</v>
      </c>
      <c r="K1056" t="s">
        <v>6002</v>
      </c>
      <c r="L1056" t="s">
        <v>6003</v>
      </c>
      <c r="M1056" t="s">
        <v>6004</v>
      </c>
      <c r="N1056" s="8">
        <v>114128</v>
      </c>
      <c r="O1056" s="8">
        <v>688814</v>
      </c>
      <c r="P1056" s="8">
        <v>913009</v>
      </c>
      <c r="Q1056" s="8">
        <v>3333826</v>
      </c>
      <c r="R1056" s="8">
        <v>68543</v>
      </c>
      <c r="S1056" s="8">
        <v>102337</v>
      </c>
      <c r="T1056" s="8">
        <v>1687</v>
      </c>
    </row>
    <row r="1057" spans="1:20">
      <c r="A1057" s="1">
        <v>44204</v>
      </c>
      <c r="B1057" s="8">
        <v>75091946</v>
      </c>
      <c r="C1057" s="8">
        <v>44325212</v>
      </c>
      <c r="D1057" s="8">
        <v>30766734</v>
      </c>
      <c r="E1057" s="9">
        <f>nasdaq_aapl_short_volume[[#This Row],[total_short]]/nasdaq_aapl_short_volume[[#This Row],[total_reported]]</f>
        <v>0.59027917587859557</v>
      </c>
      <c r="F1057" s="9">
        <f>nasdaq_aapl_short_volume[[#This Row],[total_long]]/nasdaq_aapl_short_volume[[#This Row],[total_reported]]</f>
        <v>0.40972082412140443</v>
      </c>
      <c r="G1057" s="8">
        <v>29213722</v>
      </c>
      <c r="H1057" s="9">
        <f>nasdaq_aapl_short_volume[[#This Row],[Off-Exchange]]/nasdaq_aapl_short_volume[[#This Row],[total_reported]]</f>
        <v>0.38903935183674693</v>
      </c>
      <c r="I1057" s="8">
        <v>106470</v>
      </c>
      <c r="J1057" t="s">
        <v>6005</v>
      </c>
      <c r="K1057" t="s">
        <v>6006</v>
      </c>
      <c r="L1057" t="s">
        <v>6007</v>
      </c>
      <c r="M1057" t="s">
        <v>6008</v>
      </c>
      <c r="N1057" s="8">
        <v>184833</v>
      </c>
      <c r="O1057" s="8">
        <v>538174</v>
      </c>
      <c r="P1057" s="8">
        <v>461136</v>
      </c>
      <c r="Q1057" s="8">
        <v>3716161</v>
      </c>
      <c r="R1057" s="8">
        <v>80538</v>
      </c>
      <c r="S1057" s="8">
        <v>76128</v>
      </c>
      <c r="T1057" s="8">
        <v>252</v>
      </c>
    </row>
    <row r="1058" spans="1:20">
      <c r="A1058" s="1">
        <v>44203</v>
      </c>
      <c r="B1058" s="8">
        <v>76253489</v>
      </c>
      <c r="C1058" s="8">
        <v>45233812</v>
      </c>
      <c r="D1058" s="8">
        <v>31019677</v>
      </c>
      <c r="E1058" s="9">
        <f>nasdaq_aapl_short_volume[[#This Row],[total_short]]/nasdaq_aapl_short_volume[[#This Row],[total_reported]]</f>
        <v>0.59320317788999788</v>
      </c>
      <c r="F1058" s="9">
        <f>nasdaq_aapl_short_volume[[#This Row],[total_long]]/nasdaq_aapl_short_volume[[#This Row],[total_reported]]</f>
        <v>0.40679682211000207</v>
      </c>
      <c r="G1058" s="8">
        <v>30239792</v>
      </c>
      <c r="H1058" s="9">
        <f>nasdaq_aapl_short_volume[[#This Row],[Off-Exchange]]/nasdaq_aapl_short_volume[[#This Row],[total_reported]]</f>
        <v>0.39656929009504077</v>
      </c>
      <c r="I1058" s="8">
        <v>121471</v>
      </c>
      <c r="J1058" t="s">
        <v>6009</v>
      </c>
      <c r="K1058" t="s">
        <v>6010</v>
      </c>
      <c r="L1058" t="s">
        <v>6011</v>
      </c>
      <c r="M1058" t="s">
        <v>6012</v>
      </c>
      <c r="N1058" s="8">
        <v>260255</v>
      </c>
      <c r="O1058" s="8">
        <v>764007</v>
      </c>
      <c r="P1058" s="8">
        <v>723164</v>
      </c>
      <c r="Q1058" s="8">
        <v>3849947</v>
      </c>
      <c r="R1058" s="8">
        <v>58242</v>
      </c>
      <c r="S1058" s="8">
        <v>57114</v>
      </c>
      <c r="T1058" s="8">
        <v>610</v>
      </c>
    </row>
    <row r="1059" spans="1:20">
      <c r="A1059" s="1">
        <v>44202</v>
      </c>
      <c r="B1059" s="8">
        <v>111761906</v>
      </c>
      <c r="C1059" s="8">
        <v>64475456</v>
      </c>
      <c r="D1059" s="8">
        <v>47286450</v>
      </c>
      <c r="E1059" s="9">
        <f>nasdaq_aapl_short_volume[[#This Row],[total_short]]/nasdaq_aapl_short_volume[[#This Row],[total_reported]]</f>
        <v>0.576900111206049</v>
      </c>
      <c r="F1059" s="9">
        <f>nasdaq_aapl_short_volume[[#This Row],[total_long]]/nasdaq_aapl_short_volume[[#This Row],[total_reported]]</f>
        <v>0.42309988879395094</v>
      </c>
      <c r="G1059" s="8">
        <v>42558476</v>
      </c>
      <c r="H1059" s="9">
        <f>nasdaq_aapl_short_volume[[#This Row],[Off-Exchange]]/nasdaq_aapl_short_volume[[#This Row],[total_reported]]</f>
        <v>0.38079590374917194</v>
      </c>
      <c r="I1059" s="8">
        <v>149779</v>
      </c>
      <c r="J1059" t="s">
        <v>6013</v>
      </c>
      <c r="K1059" t="s">
        <v>6014</v>
      </c>
      <c r="L1059" t="s">
        <v>6015</v>
      </c>
      <c r="M1059" t="s">
        <v>6016</v>
      </c>
      <c r="N1059" s="8">
        <v>169415</v>
      </c>
      <c r="O1059" s="8">
        <v>1008471</v>
      </c>
      <c r="P1059" s="8">
        <v>826672</v>
      </c>
      <c r="Q1059" s="8">
        <v>5106447</v>
      </c>
      <c r="R1059" s="8">
        <v>72679</v>
      </c>
      <c r="S1059" s="8">
        <v>124823</v>
      </c>
      <c r="T1059" s="8">
        <v>1303</v>
      </c>
    </row>
    <row r="1060" spans="1:20">
      <c r="A1060" s="1">
        <v>44201</v>
      </c>
      <c r="B1060" s="8">
        <v>70001890</v>
      </c>
      <c r="C1060" s="8">
        <v>40603952</v>
      </c>
      <c r="D1060" s="8">
        <v>29397938</v>
      </c>
      <c r="E1060" s="9">
        <f>nasdaq_aapl_short_volume[[#This Row],[total_short]]/nasdaq_aapl_short_volume[[#This Row],[total_reported]]</f>
        <v>0.58004079604136405</v>
      </c>
      <c r="F1060" s="9">
        <f>nasdaq_aapl_short_volume[[#This Row],[total_long]]/nasdaq_aapl_short_volume[[#This Row],[total_reported]]</f>
        <v>0.41995920395863595</v>
      </c>
      <c r="G1060" s="8">
        <v>27420380</v>
      </c>
      <c r="H1060" s="9">
        <f>nasdaq_aapl_short_volume[[#This Row],[Off-Exchange]]/nasdaq_aapl_short_volume[[#This Row],[total_reported]]</f>
        <v>0.39170913813898456</v>
      </c>
      <c r="I1060" s="8">
        <v>80413</v>
      </c>
      <c r="J1060" t="s">
        <v>6017</v>
      </c>
      <c r="K1060" t="s">
        <v>6018</v>
      </c>
      <c r="L1060" t="s">
        <v>6019</v>
      </c>
      <c r="M1060" t="s">
        <v>6020</v>
      </c>
      <c r="N1060" s="8">
        <v>215925</v>
      </c>
      <c r="O1060" s="8">
        <v>487290</v>
      </c>
      <c r="P1060" s="8">
        <v>555598</v>
      </c>
      <c r="Q1060" s="8">
        <v>3606087</v>
      </c>
      <c r="R1060" s="8">
        <v>62694</v>
      </c>
      <c r="S1060" s="8">
        <v>84235</v>
      </c>
      <c r="T1060" s="8">
        <v>232</v>
      </c>
    </row>
    <row r="1061" spans="1:20">
      <c r="A1061" s="1">
        <v>44200</v>
      </c>
      <c r="B1061" s="8">
        <v>97562700</v>
      </c>
      <c r="C1061" s="8">
        <v>58557925</v>
      </c>
      <c r="D1061" s="8">
        <v>39004775</v>
      </c>
      <c r="E1061" s="9">
        <f>nasdaq_aapl_short_volume[[#This Row],[total_short]]/nasdaq_aapl_short_volume[[#This Row],[total_reported]]</f>
        <v>0.60020812257143352</v>
      </c>
      <c r="F1061" s="9">
        <f>nasdaq_aapl_short_volume[[#This Row],[total_long]]/nasdaq_aapl_short_volume[[#This Row],[total_reported]]</f>
        <v>0.39979187742856648</v>
      </c>
      <c r="G1061" s="8">
        <v>35833639</v>
      </c>
      <c r="H1061" s="9">
        <f>nasdaq_aapl_short_volume[[#This Row],[Off-Exchange]]/nasdaq_aapl_short_volume[[#This Row],[total_reported]]</f>
        <v>0.36728830792915734</v>
      </c>
      <c r="I1061" s="8">
        <v>131508</v>
      </c>
      <c r="J1061" t="s">
        <v>6021</v>
      </c>
      <c r="K1061" t="s">
        <v>6022</v>
      </c>
      <c r="L1061" t="s">
        <v>6023</v>
      </c>
      <c r="M1061" t="s">
        <v>6024</v>
      </c>
      <c r="N1061" s="8">
        <v>262618</v>
      </c>
      <c r="O1061" s="8">
        <v>450644</v>
      </c>
      <c r="P1061" s="8">
        <v>1101298</v>
      </c>
      <c r="Q1061" s="8">
        <v>6288836</v>
      </c>
      <c r="R1061" s="8">
        <v>110474</v>
      </c>
      <c r="S1061" s="8">
        <v>176793</v>
      </c>
      <c r="T1061" s="8">
        <v>1322</v>
      </c>
    </row>
    <row r="1062" spans="1:20">
      <c r="A1062" s="1">
        <v>44196</v>
      </c>
      <c r="B1062" s="8">
        <v>71095423</v>
      </c>
      <c r="C1062" s="8">
        <v>29414366</v>
      </c>
      <c r="D1062" s="8">
        <v>41681057</v>
      </c>
      <c r="E1062" s="9">
        <f>nasdaq_aapl_short_volume[[#This Row],[total_short]]/nasdaq_aapl_short_volume[[#This Row],[total_reported]]</f>
        <v>0.41373079670684287</v>
      </c>
      <c r="F1062" s="9">
        <f>nasdaq_aapl_short_volume[[#This Row],[total_long]]/nasdaq_aapl_short_volume[[#This Row],[total_reported]]</f>
        <v>0.58626920329315713</v>
      </c>
      <c r="G1062" s="8">
        <v>17698378</v>
      </c>
      <c r="H1062" s="9">
        <f>nasdaq_aapl_short_volume[[#This Row],[Off-Exchange]]/nasdaq_aapl_short_volume[[#This Row],[total_reported]]</f>
        <v>0.24893835992789579</v>
      </c>
      <c r="I1062" s="8">
        <v>220890</v>
      </c>
      <c r="J1062" t="s">
        <v>6025</v>
      </c>
      <c r="K1062" t="s">
        <v>6026</v>
      </c>
      <c r="L1062" t="s">
        <v>6027</v>
      </c>
      <c r="M1062" t="s">
        <v>6028</v>
      </c>
      <c r="N1062" s="8">
        <v>95350</v>
      </c>
      <c r="O1062" s="8">
        <v>341800</v>
      </c>
      <c r="P1062" s="8">
        <v>432585</v>
      </c>
      <c r="Q1062" s="8">
        <v>3690687</v>
      </c>
      <c r="R1062" s="8">
        <v>110766</v>
      </c>
      <c r="S1062" s="8">
        <v>51773</v>
      </c>
      <c r="T1062" s="8">
        <v>1938</v>
      </c>
    </row>
    <row r="1063" spans="1:20">
      <c r="A1063" s="1">
        <v>44195</v>
      </c>
      <c r="B1063" s="8">
        <v>72163406</v>
      </c>
      <c r="C1063" s="8">
        <v>28696304</v>
      </c>
      <c r="D1063" s="8">
        <v>43467102</v>
      </c>
      <c r="E1063" s="9">
        <f>nasdaq_aapl_short_volume[[#This Row],[total_short]]/nasdaq_aapl_short_volume[[#This Row],[total_reported]]</f>
        <v>0.39765728352677809</v>
      </c>
      <c r="F1063" s="9">
        <f>nasdaq_aapl_short_volume[[#This Row],[total_long]]/nasdaq_aapl_short_volume[[#This Row],[total_reported]]</f>
        <v>0.60234271647322191</v>
      </c>
      <c r="G1063" s="8">
        <v>18997838</v>
      </c>
      <c r="H1063" s="9">
        <f>nasdaq_aapl_short_volume[[#This Row],[Off-Exchange]]/nasdaq_aapl_short_volume[[#This Row],[total_reported]]</f>
        <v>0.26326138209163796</v>
      </c>
      <c r="I1063" s="8">
        <v>124137</v>
      </c>
      <c r="J1063" t="s">
        <v>6029</v>
      </c>
      <c r="K1063" t="s">
        <v>6030</v>
      </c>
      <c r="L1063" t="s">
        <v>6031</v>
      </c>
      <c r="M1063" t="s">
        <v>6032</v>
      </c>
      <c r="N1063" s="8">
        <v>101713</v>
      </c>
      <c r="O1063" s="8">
        <v>347705</v>
      </c>
      <c r="P1063" s="8">
        <v>284246</v>
      </c>
      <c r="Q1063" s="8">
        <v>2684612</v>
      </c>
      <c r="R1063" s="8">
        <v>65415</v>
      </c>
      <c r="S1063" s="8">
        <v>52761</v>
      </c>
      <c r="T1063" s="8">
        <v>331</v>
      </c>
    </row>
    <row r="1064" spans="1:20">
      <c r="A1064" s="1">
        <v>44194</v>
      </c>
      <c r="B1064" s="8">
        <v>92928596</v>
      </c>
      <c r="C1064" s="8">
        <v>36777951</v>
      </c>
      <c r="D1064" s="8">
        <v>56150645</v>
      </c>
      <c r="E1064" s="9">
        <f>nasdaq_aapl_short_volume[[#This Row],[total_short]]/nasdaq_aapl_short_volume[[#This Row],[total_reported]]</f>
        <v>0.39576570165764691</v>
      </c>
      <c r="F1064" s="9">
        <f>nasdaq_aapl_short_volume[[#This Row],[total_long]]/nasdaq_aapl_short_volume[[#This Row],[total_reported]]</f>
        <v>0.60423429834235309</v>
      </c>
      <c r="G1064" s="8">
        <v>24402260</v>
      </c>
      <c r="H1064" s="9">
        <f>nasdaq_aapl_short_volume[[#This Row],[Off-Exchange]]/nasdaq_aapl_short_volume[[#This Row],[total_reported]]</f>
        <v>0.26259150627864863</v>
      </c>
      <c r="I1064" s="8">
        <v>124566</v>
      </c>
      <c r="J1064" t="s">
        <v>6033</v>
      </c>
      <c r="K1064" t="s">
        <v>6034</v>
      </c>
      <c r="L1064" t="s">
        <v>6035</v>
      </c>
      <c r="M1064" t="s">
        <v>6036</v>
      </c>
      <c r="N1064" s="8">
        <v>119827</v>
      </c>
      <c r="O1064" s="8">
        <v>495608</v>
      </c>
      <c r="P1064" s="8">
        <v>297134</v>
      </c>
      <c r="Q1064" s="8">
        <v>3724329</v>
      </c>
      <c r="R1064" s="8">
        <v>69799</v>
      </c>
      <c r="S1064" s="8">
        <v>95490</v>
      </c>
      <c r="T1064" s="8">
        <v>84</v>
      </c>
    </row>
    <row r="1065" spans="1:20">
      <c r="A1065" s="1">
        <v>44193</v>
      </c>
      <c r="B1065" s="8">
        <v>94749407</v>
      </c>
      <c r="C1065" s="8">
        <v>36317904</v>
      </c>
      <c r="D1065" s="8">
        <v>58431503</v>
      </c>
      <c r="E1065" s="9">
        <f>nasdaq_aapl_short_volume[[#This Row],[total_short]]/nasdaq_aapl_short_volume[[#This Row],[total_reported]]</f>
        <v>0.38330481582855713</v>
      </c>
      <c r="F1065" s="9">
        <f>nasdaq_aapl_short_volume[[#This Row],[total_long]]/nasdaq_aapl_short_volume[[#This Row],[total_reported]]</f>
        <v>0.61669518417144287</v>
      </c>
      <c r="G1065" s="8">
        <v>23761738</v>
      </c>
      <c r="H1065" s="9">
        <f>nasdaq_aapl_short_volume[[#This Row],[Off-Exchange]]/nasdaq_aapl_short_volume[[#This Row],[total_reported]]</f>
        <v>0.25078508406918049</v>
      </c>
      <c r="I1065" s="8">
        <v>72314</v>
      </c>
      <c r="J1065" t="s">
        <v>6037</v>
      </c>
      <c r="K1065" t="s">
        <v>6038</v>
      </c>
      <c r="L1065" t="s">
        <v>6039</v>
      </c>
      <c r="M1065" t="s">
        <v>6040</v>
      </c>
      <c r="N1065" s="8">
        <v>192642</v>
      </c>
      <c r="O1065" s="8">
        <v>595328</v>
      </c>
      <c r="P1065" s="8">
        <v>368188</v>
      </c>
      <c r="Q1065" s="8">
        <v>3930620</v>
      </c>
      <c r="R1065" s="8">
        <v>65143</v>
      </c>
      <c r="S1065" s="8">
        <v>104414</v>
      </c>
      <c r="T1065" s="8">
        <v>3495</v>
      </c>
    </row>
    <row r="1066" spans="1:20">
      <c r="A1066" s="1">
        <v>44189</v>
      </c>
      <c r="B1066" s="8">
        <v>43432535</v>
      </c>
      <c r="C1066" s="8">
        <v>23967383</v>
      </c>
      <c r="D1066" s="8">
        <v>19465152</v>
      </c>
      <c r="E1066" s="9">
        <f>nasdaq_aapl_short_volume[[#This Row],[total_short]]/nasdaq_aapl_short_volume[[#This Row],[total_reported]]</f>
        <v>0.55183016602645918</v>
      </c>
      <c r="F1066" s="9">
        <f>nasdaq_aapl_short_volume[[#This Row],[total_long]]/nasdaq_aapl_short_volume[[#This Row],[total_reported]]</f>
        <v>0.44816983397354082</v>
      </c>
      <c r="G1066" s="8">
        <v>18012679</v>
      </c>
      <c r="H1066" s="9">
        <f>nasdaq_aapl_short_volume[[#This Row],[Off-Exchange]]/nasdaq_aapl_short_volume[[#This Row],[total_reported]]</f>
        <v>0.41472778413693789</v>
      </c>
      <c r="I1066" s="8">
        <v>70292</v>
      </c>
      <c r="J1066" t="s">
        <v>6041</v>
      </c>
      <c r="K1066" t="s">
        <v>6042</v>
      </c>
      <c r="L1066" t="s">
        <v>6043</v>
      </c>
      <c r="M1066" t="s">
        <v>6044</v>
      </c>
      <c r="N1066" s="8">
        <v>53366</v>
      </c>
      <c r="O1066" s="8">
        <v>262561</v>
      </c>
      <c r="P1066" s="8">
        <v>228336</v>
      </c>
      <c r="Q1066" s="8">
        <v>1728235</v>
      </c>
      <c r="R1066" s="8">
        <v>21196</v>
      </c>
      <c r="S1066" s="8">
        <v>26668</v>
      </c>
      <c r="T1066" s="8">
        <v>85</v>
      </c>
    </row>
    <row r="1067" spans="1:20">
      <c r="A1067" s="1">
        <v>44188</v>
      </c>
      <c r="B1067" s="8">
        <v>61536488</v>
      </c>
      <c r="C1067" s="8">
        <v>37091382</v>
      </c>
      <c r="D1067" s="8">
        <v>24445106</v>
      </c>
      <c r="E1067" s="9">
        <f>nasdaq_aapl_short_volume[[#This Row],[total_short]]/nasdaq_aapl_short_volume[[#This Row],[total_reported]]</f>
        <v>0.60275428783001073</v>
      </c>
      <c r="F1067" s="9">
        <f>nasdaq_aapl_short_volume[[#This Row],[total_long]]/nasdaq_aapl_short_volume[[#This Row],[total_reported]]</f>
        <v>0.39724571216998927</v>
      </c>
      <c r="G1067" s="8">
        <v>24802781</v>
      </c>
      <c r="H1067" s="9">
        <f>nasdaq_aapl_short_volume[[#This Row],[Off-Exchange]]/nasdaq_aapl_short_volume[[#This Row],[total_reported]]</f>
        <v>0.40305811732382257</v>
      </c>
      <c r="I1067" s="8">
        <v>110161</v>
      </c>
      <c r="J1067" t="s">
        <v>6045</v>
      </c>
      <c r="K1067" t="s">
        <v>6046</v>
      </c>
      <c r="L1067" t="s">
        <v>6047</v>
      </c>
      <c r="M1067" t="s">
        <v>6048</v>
      </c>
      <c r="N1067" s="8">
        <v>100788</v>
      </c>
      <c r="O1067" s="8">
        <v>372550</v>
      </c>
      <c r="P1067" s="8">
        <v>1225855</v>
      </c>
      <c r="Q1067" s="8">
        <v>3496743</v>
      </c>
      <c r="R1067" s="8">
        <v>65242</v>
      </c>
      <c r="S1067" s="8">
        <v>143087</v>
      </c>
      <c r="T1067" s="8">
        <v>1828</v>
      </c>
    </row>
    <row r="1068" spans="1:20">
      <c r="A1068" s="1">
        <v>44187</v>
      </c>
      <c r="B1068" s="8">
        <v>129585408</v>
      </c>
      <c r="C1068" s="8">
        <v>73775802</v>
      </c>
      <c r="D1068" s="8">
        <v>55809606</v>
      </c>
      <c r="E1068" s="9">
        <f>nasdaq_aapl_short_volume[[#This Row],[total_short]]/nasdaq_aapl_short_volume[[#This Row],[total_reported]]</f>
        <v>0.56932183290266758</v>
      </c>
      <c r="F1068" s="9">
        <f>nasdaq_aapl_short_volume[[#This Row],[total_long]]/nasdaq_aapl_short_volume[[#This Row],[total_reported]]</f>
        <v>0.43067816709733242</v>
      </c>
      <c r="G1068" s="8">
        <v>50922971</v>
      </c>
      <c r="H1068" s="9">
        <f>nasdaq_aapl_short_volume[[#This Row],[Off-Exchange]]/nasdaq_aapl_short_volume[[#This Row],[total_reported]]</f>
        <v>0.39296840428206237</v>
      </c>
      <c r="I1068" s="8">
        <v>345476</v>
      </c>
      <c r="J1068" t="s">
        <v>6049</v>
      </c>
      <c r="K1068" t="s">
        <v>6050</v>
      </c>
      <c r="L1068" t="s">
        <v>6051</v>
      </c>
      <c r="M1068" t="s">
        <v>6052</v>
      </c>
      <c r="N1068" s="8">
        <v>206506</v>
      </c>
      <c r="O1068" s="8">
        <v>709914</v>
      </c>
      <c r="P1068" s="8">
        <v>777745</v>
      </c>
      <c r="Q1068" s="8">
        <v>5162666</v>
      </c>
      <c r="R1068" s="8">
        <v>110483</v>
      </c>
      <c r="S1068" s="8">
        <v>126543</v>
      </c>
      <c r="T1068" s="8">
        <v>4859</v>
      </c>
    </row>
    <row r="1069" spans="1:20">
      <c r="A1069" s="1">
        <v>44186</v>
      </c>
      <c r="B1069" s="8">
        <v>77814550</v>
      </c>
      <c r="C1069" s="8">
        <v>41017486</v>
      </c>
      <c r="D1069" s="8">
        <v>36797064</v>
      </c>
      <c r="E1069" s="9">
        <f>nasdaq_aapl_short_volume[[#This Row],[total_short]]/nasdaq_aapl_short_volume[[#This Row],[total_reported]]</f>
        <v>0.52711846306378429</v>
      </c>
      <c r="F1069" s="9">
        <f>nasdaq_aapl_short_volume[[#This Row],[total_long]]/nasdaq_aapl_short_volume[[#This Row],[total_reported]]</f>
        <v>0.47288153693621565</v>
      </c>
      <c r="G1069" s="8">
        <v>27239542</v>
      </c>
      <c r="H1069" s="9">
        <f>nasdaq_aapl_short_volume[[#This Row],[Off-Exchange]]/nasdaq_aapl_short_volume[[#This Row],[total_reported]]</f>
        <v>0.35005718082286669</v>
      </c>
      <c r="I1069" s="8">
        <v>91004</v>
      </c>
      <c r="J1069" t="s">
        <v>6053</v>
      </c>
      <c r="K1069" t="s">
        <v>6054</v>
      </c>
      <c r="L1069" t="s">
        <v>6055</v>
      </c>
      <c r="M1069" t="s">
        <v>6056</v>
      </c>
      <c r="N1069" s="8">
        <v>91965</v>
      </c>
      <c r="O1069" s="8">
        <v>542338</v>
      </c>
      <c r="P1069" s="8">
        <v>621266</v>
      </c>
      <c r="Q1069" s="8">
        <v>3322691</v>
      </c>
      <c r="R1069" s="8">
        <v>72586</v>
      </c>
      <c r="S1069" s="8">
        <v>81980</v>
      </c>
      <c r="T1069" s="8">
        <v>6603</v>
      </c>
    </row>
    <row r="1070" spans="1:20">
      <c r="A1070" s="1">
        <v>44183</v>
      </c>
      <c r="B1070" s="8">
        <v>74760859</v>
      </c>
      <c r="C1070" s="8">
        <v>42738540</v>
      </c>
      <c r="D1070" s="8">
        <v>32022319</v>
      </c>
      <c r="E1070" s="9">
        <f>nasdaq_aapl_short_volume[[#This Row],[total_short]]/nasdaq_aapl_short_volume[[#This Row],[total_reported]]</f>
        <v>0.57166999646165118</v>
      </c>
      <c r="F1070" s="9">
        <f>nasdaq_aapl_short_volume[[#This Row],[total_long]]/nasdaq_aapl_short_volume[[#This Row],[total_reported]]</f>
        <v>0.42833000353834888</v>
      </c>
      <c r="G1070" s="8">
        <v>25340703</v>
      </c>
      <c r="H1070" s="9">
        <f>nasdaq_aapl_short_volume[[#This Row],[Off-Exchange]]/nasdaq_aapl_short_volume[[#This Row],[total_reported]]</f>
        <v>0.33895681963739877</v>
      </c>
      <c r="I1070" s="8">
        <v>71480</v>
      </c>
      <c r="J1070" t="s">
        <v>6057</v>
      </c>
      <c r="K1070" t="s">
        <v>6058</v>
      </c>
      <c r="L1070" t="s">
        <v>6059</v>
      </c>
      <c r="M1070" t="s">
        <v>6060</v>
      </c>
      <c r="N1070" s="8">
        <v>137179</v>
      </c>
      <c r="O1070" s="8">
        <v>459359</v>
      </c>
      <c r="P1070" s="8">
        <v>962586</v>
      </c>
      <c r="Q1070" s="8">
        <v>4535249</v>
      </c>
      <c r="R1070" s="8">
        <v>130176</v>
      </c>
      <c r="S1070" s="8">
        <v>86769</v>
      </c>
      <c r="T1070" s="8">
        <v>1602</v>
      </c>
    </row>
    <row r="1071" spans="1:20">
      <c r="A1071" s="1">
        <v>44182</v>
      </c>
      <c r="B1071" s="8">
        <v>61861185</v>
      </c>
      <c r="C1071" s="8">
        <v>34957021</v>
      </c>
      <c r="D1071" s="8">
        <v>26904164</v>
      </c>
      <c r="E1071" s="9">
        <f>nasdaq_aapl_short_volume[[#This Row],[total_short]]/nasdaq_aapl_short_volume[[#This Row],[total_reported]]</f>
        <v>0.56508812432222244</v>
      </c>
      <c r="F1071" s="9">
        <f>nasdaq_aapl_short_volume[[#This Row],[total_long]]/nasdaq_aapl_short_volume[[#This Row],[total_reported]]</f>
        <v>0.43491187567777762</v>
      </c>
      <c r="G1071" s="8">
        <v>20876778</v>
      </c>
      <c r="H1071" s="9">
        <f>nasdaq_aapl_short_volume[[#This Row],[Off-Exchange]]/nasdaq_aapl_short_volume[[#This Row],[total_reported]]</f>
        <v>0.33747782232105639</v>
      </c>
      <c r="I1071" s="8">
        <v>137085</v>
      </c>
      <c r="J1071" t="s">
        <v>6061</v>
      </c>
      <c r="K1071" t="s">
        <v>6062</v>
      </c>
      <c r="L1071" t="s">
        <v>6063</v>
      </c>
      <c r="M1071" t="s">
        <v>6064</v>
      </c>
      <c r="N1071" s="8">
        <v>707008</v>
      </c>
      <c r="O1071" s="8">
        <v>315832</v>
      </c>
      <c r="P1071" s="8">
        <v>996703</v>
      </c>
      <c r="Q1071" s="8">
        <v>3028467</v>
      </c>
      <c r="R1071" s="8">
        <v>297706</v>
      </c>
      <c r="S1071" s="8">
        <v>41844</v>
      </c>
      <c r="T1071" s="8">
        <v>310</v>
      </c>
    </row>
    <row r="1072" spans="1:20">
      <c r="A1072" s="1">
        <v>44181</v>
      </c>
      <c r="B1072" s="8">
        <v>67563587</v>
      </c>
      <c r="C1072" s="8">
        <v>40017129</v>
      </c>
      <c r="D1072" s="8">
        <v>27546458</v>
      </c>
      <c r="E1072" s="9">
        <f>nasdaq_aapl_short_volume[[#This Row],[total_short]]/nasdaq_aapl_short_volume[[#This Row],[total_reported]]</f>
        <v>0.59228840233127356</v>
      </c>
      <c r="F1072" s="9">
        <f>nasdaq_aapl_short_volume[[#This Row],[total_long]]/nasdaq_aapl_short_volume[[#This Row],[total_reported]]</f>
        <v>0.4077115976687265</v>
      </c>
      <c r="G1072" s="8">
        <v>26051036</v>
      </c>
      <c r="H1072" s="9">
        <f>nasdaq_aapl_short_volume[[#This Row],[Off-Exchange]]/nasdaq_aapl_short_volume[[#This Row],[total_reported]]</f>
        <v>0.38557804812820257</v>
      </c>
      <c r="I1072" s="8">
        <v>174779</v>
      </c>
      <c r="J1072" t="s">
        <v>6065</v>
      </c>
      <c r="K1072" t="s">
        <v>6066</v>
      </c>
      <c r="L1072" t="s">
        <v>6067</v>
      </c>
      <c r="M1072" t="s">
        <v>6068</v>
      </c>
      <c r="N1072" s="8">
        <v>131768</v>
      </c>
      <c r="O1072" s="8">
        <v>502234</v>
      </c>
      <c r="P1072" s="8">
        <v>1231720</v>
      </c>
      <c r="Q1072" s="8">
        <v>2813567</v>
      </c>
      <c r="R1072" s="8">
        <v>56751</v>
      </c>
      <c r="S1072" s="8">
        <v>182203</v>
      </c>
      <c r="T1072" s="8">
        <v>1636</v>
      </c>
    </row>
    <row r="1073" spans="1:20">
      <c r="A1073" s="1">
        <v>44180</v>
      </c>
      <c r="B1073" s="8">
        <v>111690748</v>
      </c>
      <c r="C1073" s="8">
        <v>58024338</v>
      </c>
      <c r="D1073" s="8">
        <v>53666410</v>
      </c>
      <c r="E1073" s="9">
        <f>nasdaq_aapl_short_volume[[#This Row],[total_short]]/nasdaq_aapl_short_volume[[#This Row],[total_reported]]</f>
        <v>0.51950890327997445</v>
      </c>
      <c r="F1073" s="9">
        <f>nasdaq_aapl_short_volume[[#This Row],[total_long]]/nasdaq_aapl_short_volume[[#This Row],[total_reported]]</f>
        <v>0.48049109672002555</v>
      </c>
      <c r="G1073" s="8">
        <v>35813746</v>
      </c>
      <c r="H1073" s="9">
        <f>nasdaq_aapl_short_volume[[#This Row],[Off-Exchange]]/nasdaq_aapl_short_volume[[#This Row],[total_reported]]</f>
        <v>0.32065096385602143</v>
      </c>
      <c r="I1073" s="8">
        <v>118004</v>
      </c>
      <c r="J1073" t="s">
        <v>6069</v>
      </c>
      <c r="K1073" t="s">
        <v>6070</v>
      </c>
      <c r="L1073" t="s">
        <v>6071</v>
      </c>
      <c r="M1073" t="s">
        <v>6072</v>
      </c>
      <c r="N1073" s="8">
        <v>293902</v>
      </c>
      <c r="O1073" s="8">
        <v>450592</v>
      </c>
      <c r="P1073" s="8">
        <v>1811355</v>
      </c>
      <c r="Q1073" s="8">
        <v>5789262</v>
      </c>
      <c r="R1073" s="8">
        <v>129345</v>
      </c>
      <c r="S1073" s="8">
        <v>261688</v>
      </c>
      <c r="T1073" s="8">
        <v>3721</v>
      </c>
    </row>
    <row r="1074" spans="1:20">
      <c r="A1074" s="1">
        <v>44179</v>
      </c>
      <c r="B1074" s="8">
        <v>49726046</v>
      </c>
      <c r="C1074" s="8">
        <v>28171418</v>
      </c>
      <c r="D1074" s="8">
        <v>21554628</v>
      </c>
      <c r="E1074" s="9">
        <f>nasdaq_aapl_short_volume[[#This Row],[total_short]]/nasdaq_aapl_short_volume[[#This Row],[total_reported]]</f>
        <v>0.56653243654241081</v>
      </c>
      <c r="F1074" s="9">
        <f>nasdaq_aapl_short_volume[[#This Row],[total_long]]/nasdaq_aapl_short_volume[[#This Row],[total_reported]]</f>
        <v>0.43346756345758919</v>
      </c>
      <c r="G1074" s="8">
        <v>16465440</v>
      </c>
      <c r="H1074" s="9">
        <f>nasdaq_aapl_short_volume[[#This Row],[Off-Exchange]]/nasdaq_aapl_short_volume[[#This Row],[total_reported]]</f>
        <v>0.33112304967903539</v>
      </c>
      <c r="I1074" s="8">
        <v>58618</v>
      </c>
      <c r="J1074" t="s">
        <v>6073</v>
      </c>
      <c r="K1074" t="s">
        <v>6074</v>
      </c>
      <c r="L1074" t="s">
        <v>6075</v>
      </c>
      <c r="M1074" t="s">
        <v>6076</v>
      </c>
      <c r="N1074" s="8">
        <v>206070</v>
      </c>
      <c r="O1074" s="8">
        <v>279209</v>
      </c>
      <c r="P1074" s="8">
        <v>785410</v>
      </c>
      <c r="Q1074" s="8">
        <v>2805542</v>
      </c>
      <c r="R1074" s="8">
        <v>159959</v>
      </c>
      <c r="S1074" s="8">
        <v>80242</v>
      </c>
      <c r="T1074" s="8">
        <v>807</v>
      </c>
    </row>
    <row r="1075" spans="1:20">
      <c r="A1075" s="1">
        <v>44176</v>
      </c>
      <c r="B1075" s="8">
        <v>58704472</v>
      </c>
      <c r="C1075" s="8">
        <v>33200463</v>
      </c>
      <c r="D1075" s="8">
        <v>25504009</v>
      </c>
      <c r="E1075" s="9">
        <f>nasdaq_aapl_short_volume[[#This Row],[total_short]]/nasdaq_aapl_short_volume[[#This Row],[total_reported]]</f>
        <v>0.56555253575911557</v>
      </c>
      <c r="F1075" s="9">
        <f>nasdaq_aapl_short_volume[[#This Row],[total_long]]/nasdaq_aapl_short_volume[[#This Row],[total_reported]]</f>
        <v>0.43444746424088443</v>
      </c>
      <c r="G1075" s="8">
        <v>19746063</v>
      </c>
      <c r="H1075" s="9">
        <f>nasdaq_aapl_short_volume[[#This Row],[Off-Exchange]]/nasdaq_aapl_short_volume[[#This Row],[total_reported]]</f>
        <v>0.33636386338676211</v>
      </c>
      <c r="I1075" s="8">
        <v>51623</v>
      </c>
      <c r="J1075" t="s">
        <v>6077</v>
      </c>
      <c r="K1075" t="s">
        <v>6078</v>
      </c>
      <c r="L1075" t="s">
        <v>6079</v>
      </c>
      <c r="M1075" t="s">
        <v>6080</v>
      </c>
      <c r="N1075" s="8">
        <v>170668</v>
      </c>
      <c r="O1075" s="8">
        <v>415035</v>
      </c>
      <c r="P1075" s="8">
        <v>1259389</v>
      </c>
      <c r="Q1075" s="8">
        <v>3265535</v>
      </c>
      <c r="R1075" s="8">
        <v>78650</v>
      </c>
      <c r="S1075" s="8">
        <v>146916</v>
      </c>
      <c r="T1075" s="8">
        <v>4000</v>
      </c>
    </row>
    <row r="1076" spans="1:20">
      <c r="A1076" s="1">
        <v>44175</v>
      </c>
      <c r="B1076" s="8">
        <v>55294255</v>
      </c>
      <c r="C1076" s="8">
        <v>32032036</v>
      </c>
      <c r="D1076" s="8">
        <v>23262219</v>
      </c>
      <c r="E1076" s="9">
        <f>nasdaq_aapl_short_volume[[#This Row],[total_short]]/nasdaq_aapl_short_volume[[#This Row],[total_reported]]</f>
        <v>0.57930133971422526</v>
      </c>
      <c r="F1076" s="9">
        <f>nasdaq_aapl_short_volume[[#This Row],[total_long]]/nasdaq_aapl_short_volume[[#This Row],[total_reported]]</f>
        <v>0.42069866028577474</v>
      </c>
      <c r="G1076" s="8">
        <v>20015915</v>
      </c>
      <c r="H1076" s="9">
        <f>nasdaq_aapl_short_volume[[#This Row],[Off-Exchange]]/nasdaq_aapl_short_volume[[#This Row],[total_reported]]</f>
        <v>0.36198905293144829</v>
      </c>
      <c r="I1076" s="8">
        <v>157320</v>
      </c>
      <c r="J1076" t="s">
        <v>6081</v>
      </c>
      <c r="K1076" t="s">
        <v>6082</v>
      </c>
      <c r="L1076" t="s">
        <v>6083</v>
      </c>
      <c r="M1076" t="s">
        <v>6084</v>
      </c>
      <c r="N1076" s="8">
        <v>158706</v>
      </c>
      <c r="O1076" s="8">
        <v>343432</v>
      </c>
      <c r="P1076" s="8">
        <v>1019333</v>
      </c>
      <c r="Q1076" s="8">
        <v>2864714</v>
      </c>
      <c r="R1076" s="8">
        <v>141664</v>
      </c>
      <c r="S1076" s="8">
        <v>98154</v>
      </c>
      <c r="T1076" s="8">
        <v>3016</v>
      </c>
    </row>
    <row r="1077" spans="1:20">
      <c r="A1077" s="1">
        <v>44174</v>
      </c>
      <c r="B1077" s="8">
        <v>76563273</v>
      </c>
      <c r="C1077" s="8">
        <v>43758809</v>
      </c>
      <c r="D1077" s="8">
        <v>32804464</v>
      </c>
      <c r="E1077" s="9">
        <f>nasdaq_aapl_short_volume[[#This Row],[total_short]]/nasdaq_aapl_short_volume[[#This Row],[total_reported]]</f>
        <v>0.57153785732226992</v>
      </c>
      <c r="F1077" s="9">
        <f>nasdaq_aapl_short_volume[[#This Row],[total_long]]/nasdaq_aapl_short_volume[[#This Row],[total_reported]]</f>
        <v>0.42846214267773008</v>
      </c>
      <c r="G1077" s="8">
        <v>26600611</v>
      </c>
      <c r="H1077" s="9">
        <f>nasdaq_aapl_short_volume[[#This Row],[Off-Exchange]]/nasdaq_aapl_short_volume[[#This Row],[total_reported]]</f>
        <v>0.34743304403927455</v>
      </c>
      <c r="I1077" s="8">
        <v>118988</v>
      </c>
      <c r="J1077" t="s">
        <v>6085</v>
      </c>
      <c r="K1077" t="s">
        <v>6086</v>
      </c>
      <c r="L1077" t="s">
        <v>6087</v>
      </c>
      <c r="M1077" t="s">
        <v>6088</v>
      </c>
      <c r="N1077" s="8">
        <v>179785</v>
      </c>
      <c r="O1077" s="8">
        <v>576680</v>
      </c>
      <c r="P1077" s="8">
        <v>1365447</v>
      </c>
      <c r="Q1077" s="8">
        <v>3940467</v>
      </c>
      <c r="R1077" s="8">
        <v>84727</v>
      </c>
      <c r="S1077" s="8">
        <v>292954</v>
      </c>
      <c r="T1077" s="8">
        <v>1613</v>
      </c>
    </row>
    <row r="1078" spans="1:20">
      <c r="A1078" s="1">
        <v>44173</v>
      </c>
      <c r="B1078" s="8">
        <v>54006382</v>
      </c>
      <c r="C1078" s="8">
        <v>28818648</v>
      </c>
      <c r="D1078" s="8">
        <v>25187734</v>
      </c>
      <c r="E1078" s="9">
        <f>nasdaq_aapl_short_volume[[#This Row],[total_short]]/nasdaq_aapl_short_volume[[#This Row],[total_reported]]</f>
        <v>0.53361560120802021</v>
      </c>
      <c r="F1078" s="9">
        <f>nasdaq_aapl_short_volume[[#This Row],[total_long]]/nasdaq_aapl_short_volume[[#This Row],[total_reported]]</f>
        <v>0.46638439879197979</v>
      </c>
      <c r="G1078" s="8">
        <v>17135846</v>
      </c>
      <c r="H1078" s="9">
        <f>nasdaq_aapl_short_volume[[#This Row],[Off-Exchange]]/nasdaq_aapl_short_volume[[#This Row],[total_reported]]</f>
        <v>0.31729298215162793</v>
      </c>
      <c r="I1078" s="8">
        <v>91302</v>
      </c>
      <c r="J1078" t="s">
        <v>6089</v>
      </c>
      <c r="K1078" t="s">
        <v>6090</v>
      </c>
      <c r="L1078" t="s">
        <v>6091</v>
      </c>
      <c r="M1078" t="s">
        <v>6092</v>
      </c>
      <c r="N1078" s="8">
        <v>86605</v>
      </c>
      <c r="O1078" s="8">
        <v>359517</v>
      </c>
      <c r="P1078" s="8">
        <v>1040884</v>
      </c>
      <c r="Q1078" s="8">
        <v>2635904</v>
      </c>
      <c r="R1078" s="8">
        <v>132932</v>
      </c>
      <c r="S1078" s="8">
        <v>124221</v>
      </c>
      <c r="T1078" s="8">
        <v>5601</v>
      </c>
    </row>
    <row r="1079" spans="1:20">
      <c r="A1079" s="1">
        <v>44172</v>
      </c>
      <c r="B1079" s="8">
        <v>56532122</v>
      </c>
      <c r="C1079" s="8">
        <v>26962500</v>
      </c>
      <c r="D1079" s="8">
        <v>29569622</v>
      </c>
      <c r="E1079" s="9">
        <f>nasdaq_aapl_short_volume[[#This Row],[total_short]]/nasdaq_aapl_short_volume[[#This Row],[total_reported]]</f>
        <v>0.4769412335167606</v>
      </c>
      <c r="F1079" s="9">
        <f>nasdaq_aapl_short_volume[[#This Row],[total_long]]/nasdaq_aapl_short_volume[[#This Row],[total_reported]]</f>
        <v>0.52305876648323935</v>
      </c>
      <c r="G1079" s="8">
        <v>16263066</v>
      </c>
      <c r="H1079" s="9">
        <f>nasdaq_aapl_short_volume[[#This Row],[Off-Exchange]]/nasdaq_aapl_short_volume[[#This Row],[total_reported]]</f>
        <v>0.28767832206970756</v>
      </c>
      <c r="I1079" s="8">
        <v>39526</v>
      </c>
      <c r="J1079" t="s">
        <v>6093</v>
      </c>
      <c r="K1079" t="s">
        <v>6094</v>
      </c>
      <c r="L1079" t="s">
        <v>6095</v>
      </c>
      <c r="M1079" t="s">
        <v>6096</v>
      </c>
      <c r="N1079" s="8">
        <v>94198</v>
      </c>
      <c r="O1079" s="8">
        <v>415115</v>
      </c>
      <c r="P1079" s="8">
        <v>616352</v>
      </c>
      <c r="Q1079" s="8">
        <v>1772023</v>
      </c>
      <c r="R1079" s="8">
        <v>109440</v>
      </c>
      <c r="S1079" s="8">
        <v>32944</v>
      </c>
      <c r="T1079" s="8">
        <v>5831</v>
      </c>
    </row>
    <row r="1080" spans="1:20">
      <c r="A1080" s="1">
        <v>44169</v>
      </c>
      <c r="B1080" s="8">
        <v>51365029</v>
      </c>
      <c r="C1080" s="8">
        <v>20661782</v>
      </c>
      <c r="D1080" s="8">
        <v>30703247</v>
      </c>
      <c r="E1080" s="9">
        <f>nasdaq_aapl_short_volume[[#This Row],[total_short]]/nasdaq_aapl_short_volume[[#This Row],[total_reported]]</f>
        <v>0.40225387588119538</v>
      </c>
      <c r="F1080" s="9">
        <f>nasdaq_aapl_short_volume[[#This Row],[total_long]]/nasdaq_aapl_short_volume[[#This Row],[total_reported]]</f>
        <v>0.59774612411880468</v>
      </c>
      <c r="G1080" s="8">
        <v>12722332</v>
      </c>
      <c r="H1080" s="9">
        <f>nasdaq_aapl_short_volume[[#This Row],[Off-Exchange]]/nasdaq_aapl_short_volume[[#This Row],[total_reported]]</f>
        <v>0.24768470392570011</v>
      </c>
      <c r="I1080" s="8">
        <v>70527</v>
      </c>
      <c r="J1080" t="s">
        <v>6097</v>
      </c>
      <c r="K1080" t="s">
        <v>6098</v>
      </c>
      <c r="L1080" t="s">
        <v>6099</v>
      </c>
      <c r="M1080" t="s">
        <v>6100</v>
      </c>
      <c r="N1080" s="8">
        <v>65432</v>
      </c>
      <c r="O1080" s="8">
        <v>293099</v>
      </c>
      <c r="P1080" s="8">
        <v>699898</v>
      </c>
      <c r="Q1080" s="8">
        <v>1337105</v>
      </c>
      <c r="R1080" s="8">
        <v>109939</v>
      </c>
      <c r="S1080" s="8">
        <v>76616</v>
      </c>
      <c r="T1080" s="8">
        <v>7074</v>
      </c>
    </row>
    <row r="1081" spans="1:20">
      <c r="A1081" s="1">
        <v>44168</v>
      </c>
      <c r="B1081" s="8">
        <v>53247698</v>
      </c>
      <c r="C1081" s="8">
        <v>21424874</v>
      </c>
      <c r="D1081" s="8">
        <v>31822824</v>
      </c>
      <c r="E1081" s="9">
        <f>nasdaq_aapl_short_volume[[#This Row],[total_short]]/nasdaq_aapl_short_volume[[#This Row],[total_reported]]</f>
        <v>0.40236244579061425</v>
      </c>
      <c r="F1081" s="9">
        <f>nasdaq_aapl_short_volume[[#This Row],[total_long]]/nasdaq_aapl_short_volume[[#This Row],[total_reported]]</f>
        <v>0.59763755420938569</v>
      </c>
      <c r="G1081" s="8">
        <v>11738532</v>
      </c>
      <c r="H1081" s="9">
        <f>nasdaq_aapl_short_volume[[#This Row],[Off-Exchange]]/nasdaq_aapl_short_volume[[#This Row],[total_reported]]</f>
        <v>0.22045144561930169</v>
      </c>
      <c r="I1081" s="8">
        <v>53187</v>
      </c>
      <c r="J1081" t="s">
        <v>6101</v>
      </c>
      <c r="K1081" t="s">
        <v>6102</v>
      </c>
      <c r="L1081" t="s">
        <v>6103</v>
      </c>
      <c r="M1081" t="s">
        <v>6104</v>
      </c>
      <c r="N1081" s="8">
        <v>115422</v>
      </c>
      <c r="O1081" s="8">
        <v>376145</v>
      </c>
      <c r="P1081" s="8">
        <v>1086266</v>
      </c>
      <c r="Q1081" s="8">
        <v>1682326</v>
      </c>
      <c r="R1081" s="8">
        <v>174344</v>
      </c>
      <c r="S1081" s="8">
        <v>107594</v>
      </c>
      <c r="T1081" s="8">
        <v>870</v>
      </c>
    </row>
    <row r="1082" spans="1:20">
      <c r="A1082" s="1">
        <v>44167</v>
      </c>
      <c r="B1082" s="8">
        <v>59349705</v>
      </c>
      <c r="C1082" s="8">
        <v>24793035</v>
      </c>
      <c r="D1082" s="8">
        <v>34556670</v>
      </c>
      <c r="E1082" s="9">
        <f>nasdaq_aapl_short_volume[[#This Row],[total_short]]/nasdaq_aapl_short_volume[[#This Row],[total_reported]]</f>
        <v>0.41774487337384408</v>
      </c>
      <c r="F1082" s="9">
        <f>nasdaq_aapl_short_volume[[#This Row],[total_long]]/nasdaq_aapl_short_volume[[#This Row],[total_reported]]</f>
        <v>0.58225512662615597</v>
      </c>
      <c r="G1082" s="8">
        <v>14970686</v>
      </c>
      <c r="H1082" s="9">
        <f>nasdaq_aapl_short_volume[[#This Row],[Off-Exchange]]/nasdaq_aapl_short_volume[[#This Row],[total_reported]]</f>
        <v>0.25224533129524401</v>
      </c>
      <c r="I1082" s="8">
        <v>222010</v>
      </c>
      <c r="J1082" t="s">
        <v>6105</v>
      </c>
      <c r="K1082" t="s">
        <v>6106</v>
      </c>
      <c r="L1082" t="s">
        <v>6107</v>
      </c>
      <c r="M1082" t="s">
        <v>6108</v>
      </c>
      <c r="N1082" s="8">
        <v>81368</v>
      </c>
      <c r="O1082" s="8">
        <v>425038</v>
      </c>
      <c r="P1082" s="8">
        <v>712446</v>
      </c>
      <c r="Q1082" s="8">
        <v>1896066</v>
      </c>
      <c r="R1082" s="8">
        <v>175919</v>
      </c>
      <c r="S1082" s="8">
        <v>83498</v>
      </c>
      <c r="T1082" s="8">
        <v>4336</v>
      </c>
    </row>
    <row r="1083" spans="1:20">
      <c r="A1083" s="1">
        <v>44166</v>
      </c>
      <c r="B1083" s="8">
        <v>91863503</v>
      </c>
      <c r="C1083" s="8">
        <v>36612459</v>
      </c>
      <c r="D1083" s="8">
        <v>55251044</v>
      </c>
      <c r="E1083" s="9">
        <f>nasdaq_aapl_short_volume[[#This Row],[total_short]]/nasdaq_aapl_short_volume[[#This Row],[total_reported]]</f>
        <v>0.39855282897278588</v>
      </c>
      <c r="F1083" s="9">
        <f>nasdaq_aapl_short_volume[[#This Row],[total_long]]/nasdaq_aapl_short_volume[[#This Row],[total_reported]]</f>
        <v>0.60144717102721412</v>
      </c>
      <c r="G1083" s="8">
        <v>21637216</v>
      </c>
      <c r="H1083" s="9">
        <f>nasdaq_aapl_short_volume[[#This Row],[Off-Exchange]]/nasdaq_aapl_short_volume[[#This Row],[total_reported]]</f>
        <v>0.23553658736484281</v>
      </c>
      <c r="I1083" s="8">
        <v>198121</v>
      </c>
      <c r="J1083" t="s">
        <v>6109</v>
      </c>
      <c r="K1083" t="s">
        <v>6110</v>
      </c>
      <c r="L1083" t="s">
        <v>6111</v>
      </c>
      <c r="M1083" t="s">
        <v>6112</v>
      </c>
      <c r="N1083" s="8">
        <v>120924</v>
      </c>
      <c r="O1083" s="8">
        <v>508382</v>
      </c>
      <c r="P1083" s="8">
        <v>1398298</v>
      </c>
      <c r="Q1083" s="8">
        <v>3666947</v>
      </c>
      <c r="R1083" s="8">
        <v>215803</v>
      </c>
      <c r="S1083" s="8">
        <v>183619</v>
      </c>
      <c r="T1083" s="8">
        <v>5953</v>
      </c>
    </row>
    <row r="1084" spans="1:20">
      <c r="A1084" s="1">
        <v>44165</v>
      </c>
      <c r="B1084" s="8">
        <v>101911427</v>
      </c>
      <c r="C1084" s="8">
        <v>41171522</v>
      </c>
      <c r="D1084" s="8">
        <v>60739905</v>
      </c>
      <c r="E1084" s="9">
        <f>nasdaq_aapl_short_volume[[#This Row],[total_short]]/nasdaq_aapl_short_volume[[#This Row],[total_reported]]</f>
        <v>0.40399318518030369</v>
      </c>
      <c r="F1084" s="9">
        <f>nasdaq_aapl_short_volume[[#This Row],[total_long]]/nasdaq_aapl_short_volume[[#This Row],[total_reported]]</f>
        <v>0.59600681481969631</v>
      </c>
      <c r="G1084" s="8">
        <v>22099906</v>
      </c>
      <c r="H1084" s="9">
        <f>nasdaq_aapl_short_volume[[#This Row],[Off-Exchange]]/nasdaq_aapl_short_volume[[#This Row],[total_reported]]</f>
        <v>0.21685405307885641</v>
      </c>
      <c r="I1084" s="8">
        <v>130282</v>
      </c>
      <c r="J1084" t="s">
        <v>6113</v>
      </c>
      <c r="K1084" t="s">
        <v>6114</v>
      </c>
      <c r="L1084" t="s">
        <v>6115</v>
      </c>
      <c r="M1084" t="s">
        <v>6116</v>
      </c>
      <c r="N1084" s="8">
        <v>191937</v>
      </c>
      <c r="O1084" s="8">
        <v>638106</v>
      </c>
      <c r="P1084" s="8">
        <v>1824189</v>
      </c>
      <c r="Q1084" s="8">
        <v>4753538</v>
      </c>
      <c r="R1084" s="8">
        <v>237548</v>
      </c>
      <c r="S1084" s="8">
        <v>152940</v>
      </c>
      <c r="T1084" s="8">
        <v>3530</v>
      </c>
    </row>
    <row r="1085" spans="1:20">
      <c r="A1085" s="1">
        <v>44162</v>
      </c>
      <c r="B1085" s="8">
        <v>33745068</v>
      </c>
      <c r="C1085" s="8">
        <v>12801256</v>
      </c>
      <c r="D1085" s="8">
        <v>20943812</v>
      </c>
      <c r="E1085" s="9">
        <f>nasdaq_aapl_short_volume[[#This Row],[total_short]]/nasdaq_aapl_short_volume[[#This Row],[total_reported]]</f>
        <v>0.37935191003319357</v>
      </c>
      <c r="F1085" s="9">
        <f>nasdaq_aapl_short_volume[[#This Row],[total_long]]/nasdaq_aapl_short_volume[[#This Row],[total_reported]]</f>
        <v>0.62064808996680643</v>
      </c>
      <c r="G1085" s="8">
        <v>7361532</v>
      </c>
      <c r="H1085" s="9">
        <f>nasdaq_aapl_short_volume[[#This Row],[Off-Exchange]]/nasdaq_aapl_short_volume[[#This Row],[total_reported]]</f>
        <v>0.21815134585000689</v>
      </c>
      <c r="I1085" s="8">
        <v>58240</v>
      </c>
      <c r="J1085" t="s">
        <v>6117</v>
      </c>
      <c r="K1085" t="s">
        <v>6118</v>
      </c>
      <c r="L1085" t="s">
        <v>6119</v>
      </c>
      <c r="M1085" t="s">
        <v>6120</v>
      </c>
      <c r="N1085" s="8">
        <v>47398</v>
      </c>
      <c r="O1085" s="8">
        <v>148525</v>
      </c>
      <c r="P1085" s="8">
        <v>604933</v>
      </c>
      <c r="Q1085" s="8">
        <v>1475870</v>
      </c>
      <c r="R1085" s="8">
        <v>69192</v>
      </c>
      <c r="S1085" s="8">
        <v>51963</v>
      </c>
      <c r="T1085" s="8">
        <v>708</v>
      </c>
    </row>
    <row r="1086" spans="1:20">
      <c r="A1086" s="1">
        <v>44160</v>
      </c>
      <c r="B1086" s="8">
        <v>53601244</v>
      </c>
      <c r="C1086" s="8">
        <v>21241927</v>
      </c>
      <c r="D1086" s="8">
        <v>32359317</v>
      </c>
      <c r="E1086" s="9">
        <f>nasdaq_aapl_short_volume[[#This Row],[total_short]]/nasdaq_aapl_short_volume[[#This Row],[total_reported]]</f>
        <v>0.39629541060651502</v>
      </c>
      <c r="F1086" s="9">
        <f>nasdaq_aapl_short_volume[[#This Row],[total_long]]/nasdaq_aapl_short_volume[[#This Row],[total_reported]]</f>
        <v>0.60370458939348492</v>
      </c>
      <c r="G1086" s="8">
        <v>11921464</v>
      </c>
      <c r="H1086" s="9">
        <f>nasdaq_aapl_short_volume[[#This Row],[Off-Exchange]]/nasdaq_aapl_short_volume[[#This Row],[total_reported]]</f>
        <v>0.22241021122569468</v>
      </c>
      <c r="I1086" s="8">
        <v>77810</v>
      </c>
      <c r="J1086" t="s">
        <v>6121</v>
      </c>
      <c r="K1086" t="s">
        <v>6122</v>
      </c>
      <c r="L1086" t="s">
        <v>6123</v>
      </c>
      <c r="M1086" t="s">
        <v>6124</v>
      </c>
      <c r="N1086" s="8">
        <v>56649</v>
      </c>
      <c r="O1086" s="8">
        <v>352009</v>
      </c>
      <c r="P1086" s="8">
        <v>1032584</v>
      </c>
      <c r="Q1086" s="8">
        <v>2287271</v>
      </c>
      <c r="R1086" s="8">
        <v>106184</v>
      </c>
      <c r="S1086" s="8">
        <v>81787</v>
      </c>
      <c r="T1086" s="8">
        <v>463</v>
      </c>
    </row>
    <row r="1087" spans="1:20">
      <c r="A1087" s="1">
        <v>44159</v>
      </c>
      <c r="B1087" s="8">
        <v>80950900</v>
      </c>
      <c r="C1087" s="8">
        <v>33212221</v>
      </c>
      <c r="D1087" s="8">
        <v>47738679</v>
      </c>
      <c r="E1087" s="9">
        <f>nasdaq_aapl_short_volume[[#This Row],[total_short]]/nasdaq_aapl_short_volume[[#This Row],[total_reported]]</f>
        <v>0.41027611799251151</v>
      </c>
      <c r="F1087" s="9">
        <f>nasdaq_aapl_short_volume[[#This Row],[total_long]]/nasdaq_aapl_short_volume[[#This Row],[total_reported]]</f>
        <v>0.58972388200748849</v>
      </c>
      <c r="G1087" s="8">
        <v>18332274</v>
      </c>
      <c r="H1087" s="9">
        <f>nasdaq_aapl_short_volume[[#This Row],[Off-Exchange]]/nasdaq_aapl_short_volume[[#This Row],[total_reported]]</f>
        <v>0.22646164526892226</v>
      </c>
      <c r="I1087" s="8">
        <v>287931</v>
      </c>
      <c r="J1087" t="s">
        <v>6125</v>
      </c>
      <c r="K1087" t="s">
        <v>6126</v>
      </c>
      <c r="L1087" t="s">
        <v>6127</v>
      </c>
      <c r="M1087" t="s">
        <v>6128</v>
      </c>
      <c r="N1087" s="8">
        <v>152494</v>
      </c>
      <c r="O1087" s="8">
        <v>629509</v>
      </c>
      <c r="P1087" s="8">
        <v>1473173</v>
      </c>
      <c r="Q1087" s="8">
        <v>3255739</v>
      </c>
      <c r="R1087" s="8">
        <v>212644</v>
      </c>
      <c r="S1087" s="8">
        <v>154350</v>
      </c>
      <c r="T1087" s="8">
        <v>738</v>
      </c>
    </row>
    <row r="1088" spans="1:20">
      <c r="A1088" s="1">
        <v>44158</v>
      </c>
      <c r="B1088" s="8">
        <v>92591832</v>
      </c>
      <c r="C1088" s="8">
        <v>37080687</v>
      </c>
      <c r="D1088" s="8">
        <v>55511145</v>
      </c>
      <c r="E1088" s="9">
        <f>nasdaq_aapl_short_volume[[#This Row],[total_short]]/nasdaq_aapl_short_volume[[#This Row],[total_reported]]</f>
        <v>0.40047470925945172</v>
      </c>
      <c r="F1088" s="9">
        <f>nasdaq_aapl_short_volume[[#This Row],[total_long]]/nasdaq_aapl_short_volume[[#This Row],[total_reported]]</f>
        <v>0.59952529074054828</v>
      </c>
      <c r="G1088" s="8">
        <v>19751745</v>
      </c>
      <c r="H1088" s="9">
        <f>nasdaq_aapl_short_volume[[#This Row],[Off-Exchange]]/nasdaq_aapl_short_volume[[#This Row],[total_reported]]</f>
        <v>0.21332059830072267</v>
      </c>
      <c r="I1088" s="8">
        <v>486304</v>
      </c>
      <c r="J1088" t="s">
        <v>6129</v>
      </c>
      <c r="K1088" t="s">
        <v>6130</v>
      </c>
      <c r="L1088" t="s">
        <v>6131</v>
      </c>
      <c r="M1088" t="s">
        <v>6132</v>
      </c>
      <c r="N1088" s="8">
        <v>293514</v>
      </c>
      <c r="O1088" s="8">
        <v>901362</v>
      </c>
      <c r="P1088" s="8">
        <v>1346428</v>
      </c>
      <c r="Q1088" s="8">
        <v>3902089</v>
      </c>
      <c r="R1088" s="8">
        <v>232858</v>
      </c>
      <c r="S1088" s="8">
        <v>145901</v>
      </c>
      <c r="T1088" s="8">
        <v>2073</v>
      </c>
    </row>
    <row r="1089" spans="1:20">
      <c r="A1089" s="1">
        <v>44155</v>
      </c>
      <c r="B1089" s="8">
        <v>48405633</v>
      </c>
      <c r="C1089" s="8">
        <v>30471310</v>
      </c>
      <c r="D1089" s="8">
        <v>17934323</v>
      </c>
      <c r="E1089" s="9">
        <f>nasdaq_aapl_short_volume[[#This Row],[total_short]]/nasdaq_aapl_short_volume[[#This Row],[total_reported]]</f>
        <v>0.62949925683236085</v>
      </c>
      <c r="F1089" s="9">
        <f>nasdaq_aapl_short_volume[[#This Row],[total_long]]/nasdaq_aapl_short_volume[[#This Row],[total_reported]]</f>
        <v>0.3705007431676392</v>
      </c>
      <c r="G1089" s="8">
        <v>17189329</v>
      </c>
      <c r="H1089" s="9">
        <f>nasdaq_aapl_short_volume[[#This Row],[Off-Exchange]]/nasdaq_aapl_short_volume[[#This Row],[total_reported]]</f>
        <v>0.35511009638072494</v>
      </c>
      <c r="I1089" s="8">
        <v>149981</v>
      </c>
      <c r="J1089" t="s">
        <v>6133</v>
      </c>
      <c r="K1089" t="s">
        <v>6134</v>
      </c>
      <c r="L1089" t="s">
        <v>6135</v>
      </c>
      <c r="M1089" t="s">
        <v>6136</v>
      </c>
      <c r="N1089" s="8">
        <v>115983</v>
      </c>
      <c r="O1089" s="8">
        <v>604108</v>
      </c>
      <c r="P1089" s="8">
        <v>1299315</v>
      </c>
      <c r="Q1089" s="8">
        <v>2417517</v>
      </c>
      <c r="R1089" s="8">
        <v>73972</v>
      </c>
      <c r="S1089" s="8">
        <v>131656</v>
      </c>
      <c r="T1089" s="8">
        <v>2551</v>
      </c>
    </row>
    <row r="1090" spans="1:20">
      <c r="A1090" s="1">
        <v>44154</v>
      </c>
      <c r="B1090" s="8">
        <v>52978085</v>
      </c>
      <c r="C1090" s="8">
        <v>31601130</v>
      </c>
      <c r="D1090" s="8">
        <v>21376955</v>
      </c>
      <c r="E1090" s="9">
        <f>nasdaq_aapl_short_volume[[#This Row],[total_short]]/nasdaq_aapl_short_volume[[#This Row],[total_reported]]</f>
        <v>0.59649438064814908</v>
      </c>
      <c r="F1090" s="9">
        <f>nasdaq_aapl_short_volume[[#This Row],[total_long]]/nasdaq_aapl_short_volume[[#This Row],[total_reported]]</f>
        <v>0.40350561935185086</v>
      </c>
      <c r="G1090" s="8">
        <v>17755807</v>
      </c>
      <c r="H1090" s="9">
        <f>nasdaq_aapl_short_volume[[#This Row],[Off-Exchange]]/nasdaq_aapl_short_volume[[#This Row],[total_reported]]</f>
        <v>0.33515380935343358</v>
      </c>
      <c r="I1090" s="8">
        <v>66007</v>
      </c>
      <c r="J1090" t="s">
        <v>6137</v>
      </c>
      <c r="K1090" t="s">
        <v>6138</v>
      </c>
      <c r="L1090" t="s">
        <v>6139</v>
      </c>
      <c r="M1090" t="s">
        <v>6140</v>
      </c>
      <c r="N1090" s="8">
        <v>159603</v>
      </c>
      <c r="O1090" s="8">
        <v>627060</v>
      </c>
      <c r="P1090" s="8">
        <v>1231740</v>
      </c>
      <c r="Q1090" s="8">
        <v>3372928</v>
      </c>
      <c r="R1090" s="8">
        <v>32164</v>
      </c>
      <c r="S1090" s="8">
        <v>119938</v>
      </c>
      <c r="T1090" s="8">
        <v>1733</v>
      </c>
    </row>
    <row r="1091" spans="1:20">
      <c r="A1091" s="1">
        <v>44153</v>
      </c>
      <c r="B1091" s="8">
        <v>49459041</v>
      </c>
      <c r="C1091" s="8">
        <v>29851290</v>
      </c>
      <c r="D1091" s="8">
        <v>19607751</v>
      </c>
      <c r="E1091" s="9">
        <f>nasdaq_aapl_short_volume[[#This Row],[total_short]]/nasdaq_aapl_short_volume[[#This Row],[total_reported]]</f>
        <v>0.60355577860880882</v>
      </c>
      <c r="F1091" s="9">
        <f>nasdaq_aapl_short_volume[[#This Row],[total_long]]/nasdaq_aapl_short_volume[[#This Row],[total_reported]]</f>
        <v>0.39644422139119112</v>
      </c>
      <c r="G1091" s="8">
        <v>17357103</v>
      </c>
      <c r="H1091" s="9">
        <f>nasdaq_aapl_short_volume[[#This Row],[Off-Exchange]]/nasdaq_aapl_short_volume[[#This Row],[total_reported]]</f>
        <v>0.35093893146856608</v>
      </c>
      <c r="I1091" s="8">
        <v>114920</v>
      </c>
      <c r="J1091" t="s">
        <v>6141</v>
      </c>
      <c r="K1091" t="s">
        <v>6142</v>
      </c>
      <c r="L1091" t="s">
        <v>6143</v>
      </c>
      <c r="M1091" t="s">
        <v>6144</v>
      </c>
      <c r="N1091" s="8">
        <v>137299</v>
      </c>
      <c r="O1091" s="8">
        <v>508142</v>
      </c>
      <c r="P1091" s="8">
        <v>1189673</v>
      </c>
      <c r="Q1091" s="8">
        <v>3261677</v>
      </c>
      <c r="R1091" s="8">
        <v>23309</v>
      </c>
      <c r="S1091" s="8">
        <v>118380</v>
      </c>
      <c r="T1091" s="8">
        <v>3681</v>
      </c>
    </row>
    <row r="1092" spans="1:20">
      <c r="A1092" s="1">
        <v>44152</v>
      </c>
      <c r="B1092" s="8">
        <v>51431221</v>
      </c>
      <c r="C1092" s="8">
        <v>31460735</v>
      </c>
      <c r="D1092" s="8">
        <v>19970486</v>
      </c>
      <c r="E1092" s="9">
        <f>nasdaq_aapl_short_volume[[#This Row],[total_short]]/nasdaq_aapl_short_volume[[#This Row],[total_reported]]</f>
        <v>0.61170499918716692</v>
      </c>
      <c r="F1092" s="9">
        <f>nasdaq_aapl_short_volume[[#This Row],[total_long]]/nasdaq_aapl_short_volume[[#This Row],[total_reported]]</f>
        <v>0.38829500081283314</v>
      </c>
      <c r="G1092" s="8">
        <v>18642454</v>
      </c>
      <c r="H1092" s="9">
        <f>nasdaq_aapl_short_volume[[#This Row],[Off-Exchange]]/nasdaq_aapl_short_volume[[#This Row],[total_reported]]</f>
        <v>0.36247348667845158</v>
      </c>
      <c r="I1092" s="8">
        <v>100110</v>
      </c>
      <c r="J1092" t="s">
        <v>6145</v>
      </c>
      <c r="K1092" t="s">
        <v>6146</v>
      </c>
      <c r="L1092" t="s">
        <v>6147</v>
      </c>
      <c r="M1092" t="s">
        <v>6148</v>
      </c>
      <c r="N1092" s="8">
        <v>122269</v>
      </c>
      <c r="O1092" s="8">
        <v>475863</v>
      </c>
      <c r="P1092" s="8">
        <v>1140053</v>
      </c>
      <c r="Q1092" s="8">
        <v>3141032</v>
      </c>
      <c r="R1092" s="8">
        <v>33834</v>
      </c>
      <c r="S1092" s="8">
        <v>98397</v>
      </c>
      <c r="T1092" s="8">
        <v>3552</v>
      </c>
    </row>
    <row r="1093" spans="1:20">
      <c r="A1093" s="1">
        <v>44151</v>
      </c>
      <c r="B1093" s="8">
        <v>63471714</v>
      </c>
      <c r="C1093" s="8">
        <v>25272808</v>
      </c>
      <c r="D1093" s="8">
        <v>38198906</v>
      </c>
      <c r="E1093" s="9">
        <f>nasdaq_aapl_short_volume[[#This Row],[total_short]]/nasdaq_aapl_short_volume[[#This Row],[total_reported]]</f>
        <v>0.39817434266860985</v>
      </c>
      <c r="F1093" s="9">
        <f>nasdaq_aapl_short_volume[[#This Row],[total_long]]/nasdaq_aapl_short_volume[[#This Row],[total_reported]]</f>
        <v>0.60182565733139015</v>
      </c>
      <c r="G1093" s="8">
        <v>13732874</v>
      </c>
      <c r="H1093" s="9">
        <f>nasdaq_aapl_short_volume[[#This Row],[Off-Exchange]]/nasdaq_aapl_short_volume[[#This Row],[total_reported]]</f>
        <v>0.21636211053005439</v>
      </c>
      <c r="I1093" s="8">
        <v>82104</v>
      </c>
      <c r="J1093" t="s">
        <v>6149</v>
      </c>
      <c r="K1093" t="s">
        <v>6150</v>
      </c>
      <c r="L1093" t="s">
        <v>6151</v>
      </c>
      <c r="M1093" t="s">
        <v>6152</v>
      </c>
      <c r="N1093" s="8">
        <v>105801</v>
      </c>
      <c r="O1093" s="8">
        <v>398681</v>
      </c>
      <c r="P1093" s="8">
        <v>1081674</v>
      </c>
      <c r="Q1093" s="8">
        <v>2930708</v>
      </c>
      <c r="R1093" s="8">
        <v>32261</v>
      </c>
      <c r="S1093" s="8">
        <v>82478</v>
      </c>
      <c r="T1093" s="8">
        <v>4408</v>
      </c>
    </row>
    <row r="1094" spans="1:20">
      <c r="A1094" s="1">
        <v>44148</v>
      </c>
      <c r="B1094" s="8">
        <v>58382520</v>
      </c>
      <c r="C1094" s="8">
        <v>33968726</v>
      </c>
      <c r="D1094" s="8">
        <v>24413794</v>
      </c>
      <c r="E1094" s="9">
        <f>nasdaq_aapl_short_volume[[#This Row],[total_short]]/nasdaq_aapl_short_volume[[#This Row],[total_reported]]</f>
        <v>0.5818304177346233</v>
      </c>
      <c r="F1094" s="9">
        <f>nasdaq_aapl_short_volume[[#This Row],[total_long]]/nasdaq_aapl_short_volume[[#This Row],[total_reported]]</f>
        <v>0.4181695822653767</v>
      </c>
      <c r="G1094" s="8">
        <v>20263504</v>
      </c>
      <c r="H1094" s="9">
        <f>nasdaq_aapl_short_volume[[#This Row],[Off-Exchange]]/nasdaq_aapl_short_volume[[#This Row],[total_reported]]</f>
        <v>0.34708169500048985</v>
      </c>
      <c r="I1094" s="8">
        <v>77588</v>
      </c>
      <c r="J1094" t="s">
        <v>6153</v>
      </c>
      <c r="K1094" t="s">
        <v>6154</v>
      </c>
      <c r="L1094" t="s">
        <v>6155</v>
      </c>
      <c r="M1094" t="s">
        <v>6156</v>
      </c>
      <c r="N1094" s="8">
        <v>224432</v>
      </c>
      <c r="O1094" s="8">
        <v>699007</v>
      </c>
      <c r="P1094" s="8">
        <v>1526562</v>
      </c>
      <c r="Q1094" s="8">
        <v>3239022</v>
      </c>
      <c r="R1094" s="8">
        <v>71850</v>
      </c>
      <c r="S1094" s="8">
        <v>152954</v>
      </c>
      <c r="T1094" s="8">
        <v>1078</v>
      </c>
    </row>
    <row r="1095" spans="1:20">
      <c r="A1095" s="1">
        <v>44147</v>
      </c>
      <c r="B1095" s="8">
        <v>77570063</v>
      </c>
      <c r="C1095" s="8">
        <v>47424353</v>
      </c>
      <c r="D1095" s="8">
        <v>30145710</v>
      </c>
      <c r="E1095" s="9">
        <f>nasdaq_aapl_short_volume[[#This Row],[total_short]]/nasdaq_aapl_short_volume[[#This Row],[total_reported]]</f>
        <v>0.61137442933364639</v>
      </c>
      <c r="F1095" s="9">
        <f>nasdaq_aapl_short_volume[[#This Row],[total_long]]/nasdaq_aapl_short_volume[[#This Row],[total_reported]]</f>
        <v>0.38862557066635361</v>
      </c>
      <c r="G1095" s="8">
        <v>29782850</v>
      </c>
      <c r="H1095" s="9">
        <f>nasdaq_aapl_short_volume[[#This Row],[Off-Exchange]]/nasdaq_aapl_short_volume[[#This Row],[total_reported]]</f>
        <v>0.3839477350946589</v>
      </c>
      <c r="I1095" s="8">
        <v>111648</v>
      </c>
      <c r="J1095" t="s">
        <v>6157</v>
      </c>
      <c r="K1095" t="s">
        <v>6158</v>
      </c>
      <c r="L1095" t="s">
        <v>6159</v>
      </c>
      <c r="M1095" t="s">
        <v>6160</v>
      </c>
      <c r="N1095" s="8">
        <v>209837</v>
      </c>
      <c r="O1095" s="8">
        <v>714627</v>
      </c>
      <c r="P1095" s="8">
        <v>1872452</v>
      </c>
      <c r="Q1095" s="8">
        <v>4419662</v>
      </c>
      <c r="R1095" s="8">
        <v>59018</v>
      </c>
      <c r="S1095" s="8">
        <v>170103</v>
      </c>
      <c r="T1095" s="8">
        <v>4113</v>
      </c>
    </row>
    <row r="1096" spans="1:20">
      <c r="A1096" s="1">
        <v>44146</v>
      </c>
      <c r="B1096" s="8">
        <v>86656134</v>
      </c>
      <c r="C1096" s="8">
        <v>33148726</v>
      </c>
      <c r="D1096" s="8">
        <v>53507408</v>
      </c>
      <c r="E1096" s="9">
        <f>nasdaq_aapl_short_volume[[#This Row],[total_short]]/nasdaq_aapl_short_volume[[#This Row],[total_reported]]</f>
        <v>0.38253178938261889</v>
      </c>
      <c r="F1096" s="9">
        <f>nasdaq_aapl_short_volume[[#This Row],[total_long]]/nasdaq_aapl_short_volume[[#This Row],[total_reported]]</f>
        <v>0.61746821061738111</v>
      </c>
      <c r="G1096" s="8">
        <v>19638549</v>
      </c>
      <c r="H1096" s="9">
        <f>nasdaq_aapl_short_volume[[#This Row],[Off-Exchange]]/nasdaq_aapl_short_volume[[#This Row],[total_reported]]</f>
        <v>0.22662618436220569</v>
      </c>
      <c r="I1096" s="8">
        <v>73317</v>
      </c>
      <c r="J1096" t="s">
        <v>6161</v>
      </c>
      <c r="K1096" t="s">
        <v>6162</v>
      </c>
      <c r="L1096" t="s">
        <v>6163</v>
      </c>
      <c r="M1096" t="s">
        <v>6164</v>
      </c>
      <c r="N1096" s="8">
        <v>112072</v>
      </c>
      <c r="O1096" s="8">
        <v>489935</v>
      </c>
      <c r="P1096" s="8">
        <v>1082017</v>
      </c>
      <c r="Q1096" s="8">
        <v>3549586</v>
      </c>
      <c r="R1096" s="8">
        <v>50276</v>
      </c>
      <c r="S1096" s="8">
        <v>85594</v>
      </c>
      <c r="T1096" s="8">
        <v>583</v>
      </c>
    </row>
    <row r="1097" spans="1:20">
      <c r="A1097" s="1">
        <v>44145</v>
      </c>
      <c r="B1097" s="8">
        <v>97900833</v>
      </c>
      <c r="C1097" s="8">
        <v>42657330</v>
      </c>
      <c r="D1097" s="8">
        <v>55243503</v>
      </c>
      <c r="E1097" s="9">
        <f>nasdaq_aapl_short_volume[[#This Row],[total_short]]/nasdaq_aapl_short_volume[[#This Row],[total_reported]]</f>
        <v>0.43571978595932886</v>
      </c>
      <c r="F1097" s="9">
        <f>nasdaq_aapl_short_volume[[#This Row],[total_long]]/nasdaq_aapl_short_volume[[#This Row],[total_reported]]</f>
        <v>0.56428021404067108</v>
      </c>
      <c r="G1097" s="8">
        <v>25571997</v>
      </c>
      <c r="H1097" s="9">
        <f>nasdaq_aapl_short_volume[[#This Row],[Off-Exchange]]/nasdaq_aapl_short_volume[[#This Row],[total_reported]]</f>
        <v>0.26120305840502911</v>
      </c>
      <c r="I1097" s="8">
        <v>89602</v>
      </c>
      <c r="J1097" t="s">
        <v>6165</v>
      </c>
      <c r="K1097" t="s">
        <v>6166</v>
      </c>
      <c r="L1097" t="s">
        <v>6167</v>
      </c>
      <c r="M1097" t="s">
        <v>6168</v>
      </c>
      <c r="N1097" s="8">
        <v>191473</v>
      </c>
      <c r="O1097" s="8">
        <v>900203</v>
      </c>
      <c r="P1097" s="8">
        <v>2273311</v>
      </c>
      <c r="Q1097" s="8">
        <v>4143255</v>
      </c>
      <c r="R1097" s="8">
        <v>53020</v>
      </c>
      <c r="S1097" s="8">
        <v>465074</v>
      </c>
      <c r="T1097" s="8">
        <v>1099</v>
      </c>
    </row>
    <row r="1098" spans="1:20">
      <c r="A1098" s="1">
        <v>44144</v>
      </c>
      <c r="B1098" s="8">
        <v>105128228</v>
      </c>
      <c r="C1098" s="8">
        <v>42582044</v>
      </c>
      <c r="D1098" s="8">
        <v>62546184</v>
      </c>
      <c r="E1098" s="9">
        <f>nasdaq_aapl_short_volume[[#This Row],[total_short]]/nasdaq_aapl_short_volume[[#This Row],[total_reported]]</f>
        <v>0.40504862309673856</v>
      </c>
      <c r="F1098" s="9">
        <f>nasdaq_aapl_short_volume[[#This Row],[total_long]]/nasdaq_aapl_short_volume[[#This Row],[total_reported]]</f>
        <v>0.59495137690326139</v>
      </c>
      <c r="G1098" s="8">
        <v>22120762</v>
      </c>
      <c r="H1098" s="9">
        <f>nasdaq_aapl_short_volume[[#This Row],[Off-Exchange]]/nasdaq_aapl_short_volume[[#This Row],[total_reported]]</f>
        <v>0.2104169586117251</v>
      </c>
      <c r="I1098" s="8">
        <v>138345</v>
      </c>
      <c r="J1098" t="s">
        <v>6169</v>
      </c>
      <c r="K1098" t="s">
        <v>6170</v>
      </c>
      <c r="L1098" t="s">
        <v>6171</v>
      </c>
      <c r="M1098" t="s">
        <v>6172</v>
      </c>
      <c r="N1098" s="8">
        <v>200951</v>
      </c>
      <c r="O1098" s="8">
        <v>804511</v>
      </c>
      <c r="P1098" s="8">
        <v>2161412</v>
      </c>
      <c r="Q1098" s="8">
        <v>5131187</v>
      </c>
      <c r="R1098" s="8">
        <v>86472</v>
      </c>
      <c r="S1098" s="8">
        <v>197460</v>
      </c>
      <c r="T1098" s="8">
        <v>1511</v>
      </c>
    </row>
    <row r="1099" spans="1:20">
      <c r="A1099" s="1">
        <v>44141</v>
      </c>
      <c r="B1099" s="8">
        <v>84323569</v>
      </c>
      <c r="C1099" s="8">
        <v>30704207</v>
      </c>
      <c r="D1099" s="8">
        <v>53619362</v>
      </c>
      <c r="E1099" s="9">
        <f>nasdaq_aapl_short_volume[[#This Row],[total_short]]/nasdaq_aapl_short_volume[[#This Row],[total_reported]]</f>
        <v>0.36412366511668881</v>
      </c>
      <c r="F1099" s="9">
        <f>nasdaq_aapl_short_volume[[#This Row],[total_long]]/nasdaq_aapl_short_volume[[#This Row],[total_reported]]</f>
        <v>0.63587633488331119</v>
      </c>
      <c r="G1099" s="8">
        <v>18355875</v>
      </c>
      <c r="H1099" s="9">
        <f>nasdaq_aapl_short_volume[[#This Row],[Off-Exchange]]/nasdaq_aapl_short_volume[[#This Row],[total_reported]]</f>
        <v>0.21768380083627628</v>
      </c>
      <c r="I1099" s="8">
        <v>70448</v>
      </c>
      <c r="J1099" t="s">
        <v>6173</v>
      </c>
      <c r="K1099" t="s">
        <v>6174</v>
      </c>
      <c r="L1099" t="s">
        <v>6175</v>
      </c>
      <c r="M1099" t="s">
        <v>6176</v>
      </c>
      <c r="N1099" s="8">
        <v>75416</v>
      </c>
      <c r="O1099" s="8">
        <v>480424</v>
      </c>
      <c r="P1099" s="8">
        <v>1206189</v>
      </c>
      <c r="Q1099" s="8">
        <v>3060880</v>
      </c>
      <c r="R1099" s="8">
        <v>18879</v>
      </c>
      <c r="S1099" s="8">
        <v>139082</v>
      </c>
      <c r="T1099" s="8">
        <v>104</v>
      </c>
    </row>
    <row r="1100" spans="1:20">
      <c r="A1100" s="1">
        <v>44140</v>
      </c>
      <c r="B1100" s="8">
        <v>90302586</v>
      </c>
      <c r="C1100" s="8">
        <v>37639915</v>
      </c>
      <c r="D1100" s="8">
        <v>52662671</v>
      </c>
      <c r="E1100" s="9">
        <f>nasdaq_aapl_short_volume[[#This Row],[total_short]]/nasdaq_aapl_short_volume[[#This Row],[total_reported]]</f>
        <v>0.41681990148100523</v>
      </c>
      <c r="F1100" s="9">
        <f>nasdaq_aapl_short_volume[[#This Row],[total_long]]/nasdaq_aapl_short_volume[[#This Row],[total_reported]]</f>
        <v>0.58318009851899477</v>
      </c>
      <c r="G1100" s="8">
        <v>22535008</v>
      </c>
      <c r="H1100" s="9">
        <f>nasdaq_aapl_short_volume[[#This Row],[Off-Exchange]]/nasdaq_aapl_short_volume[[#This Row],[total_reported]]</f>
        <v>0.24954997412809418</v>
      </c>
      <c r="I1100" s="8">
        <v>92845</v>
      </c>
      <c r="J1100" t="s">
        <v>6177</v>
      </c>
      <c r="K1100" t="s">
        <v>6178</v>
      </c>
      <c r="L1100" t="s">
        <v>6179</v>
      </c>
      <c r="M1100" t="s">
        <v>6180</v>
      </c>
      <c r="N1100" s="8">
        <v>135644</v>
      </c>
      <c r="O1100" s="8">
        <v>740553</v>
      </c>
      <c r="P1100" s="8">
        <v>1521813</v>
      </c>
      <c r="Q1100" s="8">
        <v>3993090</v>
      </c>
      <c r="R1100" s="8">
        <v>50897</v>
      </c>
      <c r="S1100" s="8">
        <v>353205</v>
      </c>
      <c r="T1100" s="8">
        <v>222</v>
      </c>
    </row>
    <row r="1101" spans="1:20">
      <c r="A1101" s="1">
        <v>44139</v>
      </c>
      <c r="B1101" s="8">
        <v>94886190</v>
      </c>
      <c r="C1101" s="8">
        <v>36015004</v>
      </c>
      <c r="D1101" s="8">
        <v>58871186</v>
      </c>
      <c r="E1101" s="9">
        <f>nasdaq_aapl_short_volume[[#This Row],[total_short]]/nasdaq_aapl_short_volume[[#This Row],[total_reported]]</f>
        <v>0.37956001816491947</v>
      </c>
      <c r="F1101" s="9">
        <f>nasdaq_aapl_short_volume[[#This Row],[total_long]]/nasdaq_aapl_short_volume[[#This Row],[total_reported]]</f>
        <v>0.62043998183508053</v>
      </c>
      <c r="G1101" s="8">
        <v>19140772</v>
      </c>
      <c r="H1101" s="9">
        <f>nasdaq_aapl_short_volume[[#This Row],[Off-Exchange]]/nasdaq_aapl_short_volume[[#This Row],[total_reported]]</f>
        <v>0.20172347524966489</v>
      </c>
      <c r="I1101" s="8">
        <v>96093</v>
      </c>
      <c r="J1101" t="s">
        <v>6181</v>
      </c>
      <c r="K1101" t="s">
        <v>6182</v>
      </c>
      <c r="L1101" t="s">
        <v>6183</v>
      </c>
      <c r="M1101" t="s">
        <v>6184</v>
      </c>
      <c r="N1101" s="8">
        <v>118362</v>
      </c>
      <c r="O1101" s="8">
        <v>695510</v>
      </c>
      <c r="P1101" s="8">
        <v>1775380</v>
      </c>
      <c r="Q1101" s="8">
        <v>4727117</v>
      </c>
      <c r="R1101" s="8">
        <v>41978</v>
      </c>
      <c r="S1101" s="8">
        <v>303634</v>
      </c>
      <c r="T1101" s="8">
        <v>889</v>
      </c>
    </row>
    <row r="1102" spans="1:20">
      <c r="A1102" s="1">
        <v>44138</v>
      </c>
      <c r="B1102" s="8">
        <v>78016907</v>
      </c>
      <c r="C1102" s="8">
        <v>32616204</v>
      </c>
      <c r="D1102" s="8">
        <v>45400703</v>
      </c>
      <c r="E1102" s="9">
        <f>nasdaq_aapl_short_volume[[#This Row],[total_short]]/nasdaq_aapl_short_volume[[#This Row],[total_reported]]</f>
        <v>0.41806584308706318</v>
      </c>
      <c r="F1102" s="9">
        <f>nasdaq_aapl_short_volume[[#This Row],[total_long]]/nasdaq_aapl_short_volume[[#This Row],[total_reported]]</f>
        <v>0.58193415691293682</v>
      </c>
      <c r="G1102" s="8">
        <v>20291183</v>
      </c>
      <c r="H1102" s="9">
        <f>nasdaq_aapl_short_volume[[#This Row],[Off-Exchange]]/nasdaq_aapl_short_volume[[#This Row],[total_reported]]</f>
        <v>0.26008699627120568</v>
      </c>
      <c r="I1102" s="8">
        <v>85595</v>
      </c>
      <c r="J1102" t="s">
        <v>6185</v>
      </c>
      <c r="K1102" t="s">
        <v>6186</v>
      </c>
      <c r="L1102" t="s">
        <v>6187</v>
      </c>
      <c r="M1102" t="s">
        <v>6188</v>
      </c>
      <c r="N1102" s="8">
        <v>221463</v>
      </c>
      <c r="O1102" s="8">
        <v>762840</v>
      </c>
      <c r="P1102" s="8">
        <v>1302964</v>
      </c>
      <c r="Q1102" s="8">
        <v>3330227</v>
      </c>
      <c r="R1102" s="8">
        <v>74879</v>
      </c>
      <c r="S1102" s="8">
        <v>214168</v>
      </c>
      <c r="T1102" s="8">
        <v>1321</v>
      </c>
    </row>
    <row r="1103" spans="1:20">
      <c r="A1103" s="1">
        <v>44137</v>
      </c>
      <c r="B1103" s="8">
        <v>90377742</v>
      </c>
      <c r="C1103" s="8">
        <v>38175543</v>
      </c>
      <c r="D1103" s="8">
        <v>52202199</v>
      </c>
      <c r="E1103" s="9">
        <f>nasdaq_aapl_short_volume[[#This Row],[total_short]]/nasdaq_aapl_short_volume[[#This Row],[total_reported]]</f>
        <v>0.42239983158685246</v>
      </c>
      <c r="F1103" s="9">
        <f>nasdaq_aapl_short_volume[[#This Row],[total_long]]/nasdaq_aapl_short_volume[[#This Row],[total_reported]]</f>
        <v>0.57760016841314754</v>
      </c>
      <c r="G1103" s="8">
        <v>23937295</v>
      </c>
      <c r="H1103" s="9">
        <f>nasdaq_aapl_short_volume[[#This Row],[Off-Exchange]]/nasdaq_aapl_short_volume[[#This Row],[total_reported]]</f>
        <v>0.26485829884973228</v>
      </c>
      <c r="I1103" s="8">
        <v>164879</v>
      </c>
      <c r="J1103" t="s">
        <v>6189</v>
      </c>
      <c r="K1103" t="s">
        <v>6190</v>
      </c>
      <c r="L1103" t="s">
        <v>6191</v>
      </c>
      <c r="M1103" t="s">
        <v>6192</v>
      </c>
      <c r="N1103" s="8">
        <v>169142</v>
      </c>
      <c r="O1103" s="8">
        <v>670638</v>
      </c>
      <c r="P1103" s="8">
        <v>1478719</v>
      </c>
      <c r="Q1103" s="8">
        <v>3571470</v>
      </c>
      <c r="R1103" s="8">
        <v>58829</v>
      </c>
      <c r="S1103" s="8">
        <v>325198</v>
      </c>
      <c r="T1103" s="8">
        <v>1796</v>
      </c>
    </row>
    <row r="1104" spans="1:20">
      <c r="A1104" s="1">
        <v>44134</v>
      </c>
      <c r="B1104" s="8">
        <v>137000868</v>
      </c>
      <c r="C1104" s="8">
        <v>64679547</v>
      </c>
      <c r="D1104" s="8">
        <v>72321321</v>
      </c>
      <c r="E1104" s="9">
        <f>nasdaq_aapl_short_volume[[#This Row],[total_short]]/nasdaq_aapl_short_volume[[#This Row],[total_reported]]</f>
        <v>0.47211049057003057</v>
      </c>
      <c r="F1104" s="9">
        <f>nasdaq_aapl_short_volume[[#This Row],[total_long]]/nasdaq_aapl_short_volume[[#This Row],[total_reported]]</f>
        <v>0.52788950942996948</v>
      </c>
      <c r="G1104" s="8">
        <v>35522462</v>
      </c>
      <c r="H1104" s="9">
        <f>nasdaq_aapl_short_volume[[#This Row],[Off-Exchange]]/nasdaq_aapl_short_volume[[#This Row],[total_reported]]</f>
        <v>0.25928640101754685</v>
      </c>
      <c r="I1104" s="8">
        <v>410452</v>
      </c>
      <c r="J1104" t="s">
        <v>6193</v>
      </c>
      <c r="K1104" t="s">
        <v>6194</v>
      </c>
      <c r="L1104" t="s">
        <v>6195</v>
      </c>
      <c r="M1104" t="s">
        <v>6196</v>
      </c>
      <c r="N1104" s="8">
        <v>323053</v>
      </c>
      <c r="O1104" s="8">
        <v>858717</v>
      </c>
      <c r="P1104" s="8">
        <v>2925658</v>
      </c>
      <c r="Q1104" s="8">
        <v>7073426</v>
      </c>
      <c r="R1104" s="8">
        <v>54763</v>
      </c>
      <c r="S1104" s="8">
        <v>579480</v>
      </c>
      <c r="T1104" s="8">
        <v>4384</v>
      </c>
    </row>
    <row r="1105" spans="1:20">
      <c r="A1105" s="1">
        <v>44133</v>
      </c>
      <c r="B1105" s="8">
        <v>93062630</v>
      </c>
      <c r="C1105" s="8">
        <v>40109854</v>
      </c>
      <c r="D1105" s="8">
        <v>52952776</v>
      </c>
      <c r="E1105" s="9">
        <f>nasdaq_aapl_short_volume[[#This Row],[total_short]]/nasdaq_aapl_short_volume[[#This Row],[total_reported]]</f>
        <v>0.43099850068711792</v>
      </c>
      <c r="F1105" s="9">
        <f>nasdaq_aapl_short_volume[[#This Row],[total_long]]/nasdaq_aapl_short_volume[[#This Row],[total_reported]]</f>
        <v>0.56900149931288213</v>
      </c>
      <c r="G1105" s="8">
        <v>24262916</v>
      </c>
      <c r="H1105" s="9">
        <f>nasdaq_aapl_short_volume[[#This Row],[Off-Exchange]]/nasdaq_aapl_short_volume[[#This Row],[total_reported]]</f>
        <v>0.26071599308981491</v>
      </c>
      <c r="I1105" s="8">
        <v>64438</v>
      </c>
      <c r="J1105" t="s">
        <v>6197</v>
      </c>
      <c r="K1105" t="s">
        <v>6198</v>
      </c>
      <c r="L1105" t="s">
        <v>6199</v>
      </c>
      <c r="M1105" t="s">
        <v>6200</v>
      </c>
      <c r="N1105" s="8">
        <v>132457</v>
      </c>
      <c r="O1105" s="8">
        <v>776020</v>
      </c>
      <c r="P1105" s="8">
        <v>1488668</v>
      </c>
      <c r="Q1105" s="8">
        <v>4134113</v>
      </c>
      <c r="R1105" s="8">
        <v>53069</v>
      </c>
      <c r="S1105" s="8">
        <v>151541</v>
      </c>
      <c r="T1105" s="8">
        <v>904</v>
      </c>
    </row>
    <row r="1106" spans="1:20">
      <c r="A1106" s="1">
        <v>44132</v>
      </c>
      <c r="B1106" s="8">
        <v>102638196</v>
      </c>
      <c r="C1106" s="8">
        <v>43471034</v>
      </c>
      <c r="D1106" s="8">
        <v>59167162</v>
      </c>
      <c r="E1106" s="9">
        <f>nasdaq_aapl_short_volume[[#This Row],[total_short]]/nasdaq_aapl_short_volume[[#This Row],[total_reported]]</f>
        <v>0.42353661399115006</v>
      </c>
      <c r="F1106" s="9">
        <f>nasdaq_aapl_short_volume[[#This Row],[total_long]]/nasdaq_aapl_short_volume[[#This Row],[total_reported]]</f>
        <v>0.57646338600884994</v>
      </c>
      <c r="G1106" s="8">
        <v>24389987</v>
      </c>
      <c r="H1106" s="9">
        <f>nasdaq_aapl_short_volume[[#This Row],[Off-Exchange]]/nasdaq_aapl_short_volume[[#This Row],[total_reported]]</f>
        <v>0.23763070621389332</v>
      </c>
      <c r="I1106" s="8">
        <v>86490</v>
      </c>
      <c r="J1106" t="s">
        <v>6201</v>
      </c>
      <c r="K1106" t="s">
        <v>6202</v>
      </c>
      <c r="L1106" t="s">
        <v>6203</v>
      </c>
      <c r="M1106" t="s">
        <v>6204</v>
      </c>
      <c r="N1106" s="8">
        <v>198118</v>
      </c>
      <c r="O1106" s="8">
        <v>955791</v>
      </c>
      <c r="P1106" s="8">
        <v>2140256</v>
      </c>
      <c r="Q1106" s="8">
        <v>4383140</v>
      </c>
      <c r="R1106" s="8">
        <v>67016</v>
      </c>
      <c r="S1106" s="8">
        <v>424053</v>
      </c>
      <c r="T1106" s="8">
        <v>630</v>
      </c>
    </row>
    <row r="1107" spans="1:20">
      <c r="A1107" s="1">
        <v>44131</v>
      </c>
      <c r="B1107" s="8">
        <v>68358338</v>
      </c>
      <c r="C1107" s="8">
        <v>28293286</v>
      </c>
      <c r="D1107" s="8">
        <v>40065052</v>
      </c>
      <c r="E1107" s="9">
        <f>nasdaq_aapl_short_volume[[#This Row],[total_short]]/nasdaq_aapl_short_volume[[#This Row],[total_reported]]</f>
        <v>0.41389663394098319</v>
      </c>
      <c r="F1107" s="9">
        <f>nasdaq_aapl_short_volume[[#This Row],[total_long]]/nasdaq_aapl_short_volume[[#This Row],[total_reported]]</f>
        <v>0.58610336605901681</v>
      </c>
      <c r="G1107" s="8">
        <v>18449477</v>
      </c>
      <c r="H1107" s="9">
        <f>nasdaq_aapl_short_volume[[#This Row],[Off-Exchange]]/nasdaq_aapl_short_volume[[#This Row],[total_reported]]</f>
        <v>0.26989358635372324</v>
      </c>
      <c r="I1107" s="8">
        <v>105742</v>
      </c>
      <c r="J1107" t="s">
        <v>6205</v>
      </c>
      <c r="K1107" t="s">
        <v>6206</v>
      </c>
      <c r="L1107" t="s">
        <v>6207</v>
      </c>
      <c r="M1107" t="s">
        <v>6208</v>
      </c>
      <c r="N1107" s="8">
        <v>107522</v>
      </c>
      <c r="O1107" s="8">
        <v>501169</v>
      </c>
      <c r="P1107" s="8">
        <v>1218182</v>
      </c>
      <c r="Q1107" s="8">
        <v>2351829</v>
      </c>
      <c r="R1107" s="8">
        <v>39153</v>
      </c>
      <c r="S1107" s="8">
        <v>112394</v>
      </c>
      <c r="T1107" s="8">
        <v>758</v>
      </c>
    </row>
    <row r="1108" spans="1:20">
      <c r="A1108" s="1">
        <v>44130</v>
      </c>
      <c r="B1108" s="8">
        <v>79844054</v>
      </c>
      <c r="C1108" s="8">
        <v>35636357</v>
      </c>
      <c r="D1108" s="8">
        <v>44207697</v>
      </c>
      <c r="E1108" s="9">
        <f>nasdaq_aapl_short_volume[[#This Row],[total_short]]/nasdaq_aapl_short_volume[[#This Row],[total_reported]]</f>
        <v>0.44632449399425533</v>
      </c>
      <c r="F1108" s="9">
        <f>nasdaq_aapl_short_volume[[#This Row],[total_long]]/nasdaq_aapl_short_volume[[#This Row],[total_reported]]</f>
        <v>0.55367550600574467</v>
      </c>
      <c r="G1108" s="8">
        <v>20560874</v>
      </c>
      <c r="H1108" s="9">
        <f>nasdaq_aapl_short_volume[[#This Row],[Off-Exchange]]/nasdaq_aapl_short_volume[[#This Row],[total_reported]]</f>
        <v>0.25751290133639759</v>
      </c>
      <c r="I1108" s="8">
        <v>107352</v>
      </c>
      <c r="J1108" t="s">
        <v>6209</v>
      </c>
      <c r="K1108" t="s">
        <v>6210</v>
      </c>
      <c r="L1108" t="s">
        <v>6211</v>
      </c>
      <c r="M1108" t="s">
        <v>6212</v>
      </c>
      <c r="N1108" s="8">
        <v>149877</v>
      </c>
      <c r="O1108" s="8">
        <v>577790</v>
      </c>
      <c r="P1108" s="8">
        <v>1838665</v>
      </c>
      <c r="Q1108" s="8">
        <v>3700646</v>
      </c>
      <c r="R1108" s="8">
        <v>24823</v>
      </c>
      <c r="S1108" s="8">
        <v>212299</v>
      </c>
      <c r="T1108" s="8">
        <v>923</v>
      </c>
    </row>
    <row r="1109" spans="1:20">
      <c r="A1109" s="1">
        <v>44127</v>
      </c>
      <c r="B1109" s="8">
        <v>61091757</v>
      </c>
      <c r="C1109" s="8">
        <v>26039592</v>
      </c>
      <c r="D1109" s="8">
        <v>35052165</v>
      </c>
      <c r="E1109" s="9">
        <f>nasdaq_aapl_short_volume[[#This Row],[total_short]]/nasdaq_aapl_short_volume[[#This Row],[total_reported]]</f>
        <v>0.42623740548172478</v>
      </c>
      <c r="F1109" s="9">
        <f>nasdaq_aapl_short_volume[[#This Row],[total_long]]/nasdaq_aapl_short_volume[[#This Row],[total_reported]]</f>
        <v>0.57376259451827516</v>
      </c>
      <c r="G1109" s="8">
        <v>16440087</v>
      </c>
      <c r="H1109" s="9">
        <f>nasdaq_aapl_short_volume[[#This Row],[Off-Exchange]]/nasdaq_aapl_short_volume[[#This Row],[total_reported]]</f>
        <v>0.26910483193338181</v>
      </c>
      <c r="I1109" s="8">
        <v>44137</v>
      </c>
      <c r="J1109" t="s">
        <v>6213</v>
      </c>
      <c r="K1109" t="s">
        <v>6214</v>
      </c>
      <c r="L1109" t="s">
        <v>6215</v>
      </c>
      <c r="M1109" t="s">
        <v>6216</v>
      </c>
      <c r="N1109" s="8">
        <v>64586</v>
      </c>
      <c r="O1109" s="8">
        <v>357827</v>
      </c>
      <c r="P1109" s="8">
        <v>1114236</v>
      </c>
      <c r="Q1109" s="8">
        <v>2390080</v>
      </c>
      <c r="R1109" s="8">
        <v>28309</v>
      </c>
      <c r="S1109" s="8">
        <v>123465</v>
      </c>
      <c r="T1109" s="8">
        <v>78</v>
      </c>
    </row>
    <row r="1110" spans="1:20">
      <c r="A1110" s="1">
        <v>44126</v>
      </c>
      <c r="B1110" s="8">
        <v>75898447</v>
      </c>
      <c r="C1110" s="8">
        <v>33459537</v>
      </c>
      <c r="D1110" s="8">
        <v>42438910</v>
      </c>
      <c r="E1110" s="9">
        <f>nasdaq_aapl_short_volume[[#This Row],[total_short]]/nasdaq_aapl_short_volume[[#This Row],[total_reported]]</f>
        <v>0.4408461348359341</v>
      </c>
      <c r="F1110" s="9">
        <f>nasdaq_aapl_short_volume[[#This Row],[total_long]]/nasdaq_aapl_short_volume[[#This Row],[total_reported]]</f>
        <v>0.55915386516406584</v>
      </c>
      <c r="G1110" s="8">
        <v>20408768</v>
      </c>
      <c r="H1110" s="9">
        <f>nasdaq_aapl_short_volume[[#This Row],[Off-Exchange]]/nasdaq_aapl_short_volume[[#This Row],[total_reported]]</f>
        <v>0.26889572589014898</v>
      </c>
      <c r="I1110" s="8">
        <v>122806</v>
      </c>
      <c r="J1110" t="s">
        <v>6217</v>
      </c>
      <c r="K1110" t="s">
        <v>6218</v>
      </c>
      <c r="L1110" t="s">
        <v>6219</v>
      </c>
      <c r="M1110" t="s">
        <v>6220</v>
      </c>
      <c r="N1110" s="8">
        <v>146638</v>
      </c>
      <c r="O1110" s="8">
        <v>620785</v>
      </c>
      <c r="P1110" s="8">
        <v>1628298</v>
      </c>
      <c r="Q1110" s="8">
        <v>3051828</v>
      </c>
      <c r="R1110" s="8">
        <v>41439</v>
      </c>
      <c r="S1110" s="8">
        <v>150340</v>
      </c>
      <c r="T1110" s="8">
        <v>29</v>
      </c>
    </row>
    <row r="1111" spans="1:20">
      <c r="A1111" s="1">
        <v>44125</v>
      </c>
      <c r="B1111" s="8">
        <v>64449294</v>
      </c>
      <c r="C1111" s="8">
        <v>28286704</v>
      </c>
      <c r="D1111" s="8">
        <v>36162590</v>
      </c>
      <c r="E1111" s="9">
        <f>nasdaq_aapl_short_volume[[#This Row],[total_short]]/nasdaq_aapl_short_volume[[#This Row],[total_reported]]</f>
        <v>0.43889858591779146</v>
      </c>
      <c r="F1111" s="9">
        <f>nasdaq_aapl_short_volume[[#This Row],[total_long]]/nasdaq_aapl_short_volume[[#This Row],[total_reported]]</f>
        <v>0.56110141408220859</v>
      </c>
      <c r="G1111" s="8">
        <v>17556009</v>
      </c>
      <c r="H1111" s="9">
        <f>nasdaq_aapl_short_volume[[#This Row],[Off-Exchange]]/nasdaq_aapl_short_volume[[#This Row],[total_reported]]</f>
        <v>0.27240033071580272</v>
      </c>
      <c r="I1111" s="8">
        <v>52030</v>
      </c>
      <c r="J1111" t="s">
        <v>6221</v>
      </c>
      <c r="K1111" t="s">
        <v>6222</v>
      </c>
      <c r="L1111" t="s">
        <v>6223</v>
      </c>
      <c r="M1111" t="s">
        <v>6224</v>
      </c>
      <c r="N1111" s="8">
        <v>124395</v>
      </c>
      <c r="O1111" s="8">
        <v>457155</v>
      </c>
      <c r="P1111" s="8">
        <v>1372680</v>
      </c>
      <c r="Q1111" s="8">
        <v>2607076</v>
      </c>
      <c r="R1111" s="8">
        <v>61130</v>
      </c>
      <c r="S1111" s="8">
        <v>144708</v>
      </c>
      <c r="T1111" s="8">
        <v>813</v>
      </c>
    </row>
    <row r="1112" spans="1:20">
      <c r="A1112" s="1">
        <v>44124</v>
      </c>
      <c r="B1112" s="8">
        <v>95481883</v>
      </c>
      <c r="C1112" s="8">
        <v>41042116</v>
      </c>
      <c r="D1112" s="8">
        <v>54439767</v>
      </c>
      <c r="E1112" s="9">
        <f>nasdaq_aapl_short_volume[[#This Row],[total_short]]/nasdaq_aapl_short_volume[[#This Row],[total_reported]]</f>
        <v>0.42984192090137141</v>
      </c>
      <c r="F1112" s="9">
        <f>nasdaq_aapl_short_volume[[#This Row],[total_long]]/nasdaq_aapl_short_volume[[#This Row],[total_reported]]</f>
        <v>0.57015807909862859</v>
      </c>
      <c r="G1112" s="8">
        <v>29514595</v>
      </c>
      <c r="H1112" s="9">
        <f>nasdaq_aapl_short_volume[[#This Row],[Off-Exchange]]/nasdaq_aapl_short_volume[[#This Row],[total_reported]]</f>
        <v>0.30911199143401896</v>
      </c>
      <c r="I1112" s="8">
        <v>112621</v>
      </c>
      <c r="J1112" t="s">
        <v>6225</v>
      </c>
      <c r="K1112" t="s">
        <v>6226</v>
      </c>
      <c r="L1112" t="s">
        <v>6227</v>
      </c>
      <c r="M1112" t="s">
        <v>6228</v>
      </c>
      <c r="N1112" s="8">
        <v>113285</v>
      </c>
      <c r="O1112" s="8">
        <v>397643</v>
      </c>
      <c r="P1112" s="8">
        <v>1226449</v>
      </c>
      <c r="Q1112" s="8">
        <v>2873082</v>
      </c>
      <c r="R1112" s="8">
        <v>63122</v>
      </c>
      <c r="S1112" s="8">
        <v>142455</v>
      </c>
      <c r="T1112" s="8">
        <v>6</v>
      </c>
    </row>
    <row r="1113" spans="1:20">
      <c r="A1113" s="1">
        <v>44123</v>
      </c>
      <c r="B1113" s="8">
        <v>89733562</v>
      </c>
      <c r="C1113" s="8">
        <v>38442826</v>
      </c>
      <c r="D1113" s="8">
        <v>51290736</v>
      </c>
      <c r="E1113" s="9">
        <f>nasdaq_aapl_short_volume[[#This Row],[total_short]]/nasdaq_aapl_short_volume[[#This Row],[total_reported]]</f>
        <v>0.42841078792793269</v>
      </c>
      <c r="F1113" s="9">
        <f>nasdaq_aapl_short_volume[[#This Row],[total_long]]/nasdaq_aapl_short_volume[[#This Row],[total_reported]]</f>
        <v>0.57158921207206725</v>
      </c>
      <c r="G1113" s="8">
        <v>25270194</v>
      </c>
      <c r="H1113" s="9">
        <f>nasdaq_aapl_short_volume[[#This Row],[Off-Exchange]]/nasdaq_aapl_short_volume[[#This Row],[total_reported]]</f>
        <v>0.28161362857745464</v>
      </c>
      <c r="I1113" s="8">
        <v>69403</v>
      </c>
      <c r="J1113" t="s">
        <v>6229</v>
      </c>
      <c r="K1113" t="s">
        <v>6230</v>
      </c>
      <c r="L1113" t="s">
        <v>6231</v>
      </c>
      <c r="M1113" t="s">
        <v>6232</v>
      </c>
      <c r="N1113" s="8">
        <v>84001</v>
      </c>
      <c r="O1113" s="8">
        <v>543738</v>
      </c>
      <c r="P1113" s="8">
        <v>1639105</v>
      </c>
      <c r="Q1113" s="8">
        <v>3583324</v>
      </c>
      <c r="R1113" s="8">
        <v>47118</v>
      </c>
      <c r="S1113" s="8">
        <v>212853</v>
      </c>
      <c r="T1113" s="8">
        <v>804</v>
      </c>
    </row>
    <row r="1114" spans="1:20">
      <c r="A1114" s="1">
        <v>44120</v>
      </c>
      <c r="B1114" s="8">
        <v>84788611</v>
      </c>
      <c r="C1114" s="8">
        <v>34251595</v>
      </c>
      <c r="D1114" s="8">
        <v>50537016</v>
      </c>
      <c r="E1114" s="9">
        <f>nasdaq_aapl_short_volume[[#This Row],[total_short]]/nasdaq_aapl_short_volume[[#This Row],[total_reported]]</f>
        <v>0.40396457255326423</v>
      </c>
      <c r="F1114" s="9">
        <f>nasdaq_aapl_short_volume[[#This Row],[total_long]]/nasdaq_aapl_short_volume[[#This Row],[total_reported]]</f>
        <v>0.59603542744673577</v>
      </c>
      <c r="G1114" s="8">
        <v>22210808</v>
      </c>
      <c r="H1114" s="9">
        <f>nasdaq_aapl_short_volume[[#This Row],[Off-Exchange]]/nasdaq_aapl_short_volume[[#This Row],[total_reported]]</f>
        <v>0.26195508734068068</v>
      </c>
      <c r="I1114" s="8">
        <v>80815</v>
      </c>
      <c r="J1114" t="s">
        <v>6233</v>
      </c>
      <c r="K1114" t="s">
        <v>6234</v>
      </c>
      <c r="L1114" t="s">
        <v>6235</v>
      </c>
      <c r="M1114" t="s">
        <v>6236</v>
      </c>
      <c r="N1114" s="8">
        <v>106909</v>
      </c>
      <c r="O1114" s="8">
        <v>85268</v>
      </c>
      <c r="P1114" s="8">
        <v>1709616</v>
      </c>
      <c r="Q1114" s="8">
        <v>2965482</v>
      </c>
      <c r="R1114" s="8">
        <v>65044</v>
      </c>
      <c r="S1114" s="8">
        <v>212435</v>
      </c>
      <c r="T1114" s="8">
        <v>549</v>
      </c>
    </row>
    <row r="1115" spans="1:20">
      <c r="A1115" s="1">
        <v>44119</v>
      </c>
      <c r="B1115" s="8">
        <v>84614572</v>
      </c>
      <c r="C1115" s="8">
        <v>36985356</v>
      </c>
      <c r="D1115" s="8">
        <v>47629216</v>
      </c>
      <c r="E1115" s="9">
        <f>nasdaq_aapl_short_volume[[#This Row],[total_short]]/nasdaq_aapl_short_volume[[#This Row],[total_reported]]</f>
        <v>0.4371038596047026</v>
      </c>
      <c r="F1115" s="9">
        <f>nasdaq_aapl_short_volume[[#This Row],[total_long]]/nasdaq_aapl_short_volume[[#This Row],[total_reported]]</f>
        <v>0.56289614039529745</v>
      </c>
      <c r="G1115" s="8">
        <v>23569637</v>
      </c>
      <c r="H1115" s="9">
        <f>nasdaq_aapl_short_volume[[#This Row],[Off-Exchange]]/nasdaq_aapl_short_volume[[#This Row],[total_reported]]</f>
        <v>0.27855293057559871</v>
      </c>
      <c r="I1115" s="8">
        <v>84062</v>
      </c>
      <c r="J1115" t="s">
        <v>6237</v>
      </c>
      <c r="K1115" t="s">
        <v>6238</v>
      </c>
      <c r="L1115" t="s">
        <v>6239</v>
      </c>
      <c r="M1115" t="s">
        <v>6240</v>
      </c>
      <c r="N1115" s="8">
        <v>83750</v>
      </c>
      <c r="O1115" s="8">
        <v>294582</v>
      </c>
      <c r="P1115" s="8">
        <v>1658248</v>
      </c>
      <c r="Q1115" s="8">
        <v>4261531</v>
      </c>
      <c r="R1115" s="8">
        <v>41813</v>
      </c>
      <c r="S1115" s="8">
        <v>166494</v>
      </c>
      <c r="T1115" s="8">
        <v>875</v>
      </c>
    </row>
    <row r="1116" spans="1:20">
      <c r="A1116" s="1">
        <v>44118</v>
      </c>
      <c r="B1116" s="8">
        <v>117504040</v>
      </c>
      <c r="C1116" s="8">
        <v>51616182</v>
      </c>
      <c r="D1116" s="8">
        <v>65887858</v>
      </c>
      <c r="E1116" s="9">
        <f>nasdaq_aapl_short_volume[[#This Row],[total_short]]/nasdaq_aapl_short_volume[[#This Row],[total_reported]]</f>
        <v>0.43927155185472772</v>
      </c>
      <c r="F1116" s="9">
        <f>nasdaq_aapl_short_volume[[#This Row],[total_long]]/nasdaq_aapl_short_volume[[#This Row],[total_reported]]</f>
        <v>0.56072844814527223</v>
      </c>
      <c r="G1116" s="8">
        <v>35473593</v>
      </c>
      <c r="H1116" s="9">
        <f>nasdaq_aapl_short_volume[[#This Row],[Off-Exchange]]/nasdaq_aapl_short_volume[[#This Row],[total_reported]]</f>
        <v>0.30189253918418463</v>
      </c>
      <c r="I1116" s="8">
        <v>105325</v>
      </c>
      <c r="J1116" t="s">
        <v>6241</v>
      </c>
      <c r="K1116" t="s">
        <v>6242</v>
      </c>
      <c r="L1116" t="s">
        <v>6243</v>
      </c>
      <c r="M1116" t="s">
        <v>6244</v>
      </c>
      <c r="N1116" s="8">
        <v>127270</v>
      </c>
      <c r="O1116" s="8">
        <v>734775</v>
      </c>
      <c r="P1116" s="8">
        <v>1630659</v>
      </c>
      <c r="Q1116" s="8">
        <v>4209277</v>
      </c>
      <c r="R1116" s="8">
        <v>34257</v>
      </c>
      <c r="S1116" s="8">
        <v>168261</v>
      </c>
      <c r="T1116" s="8">
        <v>154</v>
      </c>
    </row>
    <row r="1117" spans="1:20">
      <c r="A1117" s="1">
        <v>44117</v>
      </c>
      <c r="B1117" s="8">
        <v>204188415</v>
      </c>
      <c r="C1117" s="8">
        <v>88557751</v>
      </c>
      <c r="D1117" s="8">
        <v>115630664</v>
      </c>
      <c r="E1117" s="9">
        <f>nasdaq_aapl_short_volume[[#This Row],[total_short]]/nasdaq_aapl_short_volume[[#This Row],[total_reported]]</f>
        <v>0.43370605036529619</v>
      </c>
      <c r="F1117" s="9">
        <f>nasdaq_aapl_short_volume[[#This Row],[total_long]]/nasdaq_aapl_short_volume[[#This Row],[total_reported]]</f>
        <v>0.56629394963470381</v>
      </c>
      <c r="G1117" s="8">
        <v>60990494</v>
      </c>
      <c r="H1117" s="9">
        <f>nasdaq_aapl_short_volume[[#This Row],[Off-Exchange]]/nasdaq_aapl_short_volume[[#This Row],[total_reported]]</f>
        <v>0.29869713225405076</v>
      </c>
      <c r="I1117" s="8">
        <v>219175</v>
      </c>
      <c r="J1117" t="s">
        <v>6245</v>
      </c>
      <c r="K1117" t="s">
        <v>6246</v>
      </c>
      <c r="L1117" t="s">
        <v>6247</v>
      </c>
      <c r="M1117" t="s">
        <v>6248</v>
      </c>
      <c r="N1117" s="8">
        <v>286946</v>
      </c>
      <c r="O1117" s="8">
        <v>166720</v>
      </c>
      <c r="P1117" s="8">
        <v>970221</v>
      </c>
      <c r="Q1117" s="8">
        <v>8880094</v>
      </c>
      <c r="R1117" s="8">
        <v>110902</v>
      </c>
      <c r="S1117" s="8">
        <v>159321</v>
      </c>
      <c r="T1117" s="8">
        <v>1352</v>
      </c>
    </row>
    <row r="1118" spans="1:20">
      <c r="A1118" s="1">
        <v>44116</v>
      </c>
      <c r="B1118" s="8">
        <v>178880812</v>
      </c>
      <c r="C1118" s="8">
        <v>74200631</v>
      </c>
      <c r="D1118" s="8">
        <v>104680181</v>
      </c>
      <c r="E1118" s="9">
        <f>nasdaq_aapl_short_volume[[#This Row],[total_short]]/nasdaq_aapl_short_volume[[#This Row],[total_reported]]</f>
        <v>0.41480486459330251</v>
      </c>
      <c r="F1118" s="9">
        <f>nasdaq_aapl_short_volume[[#This Row],[total_long]]/nasdaq_aapl_short_volume[[#This Row],[total_reported]]</f>
        <v>0.58519513540669754</v>
      </c>
      <c r="G1118" s="8">
        <v>47774395</v>
      </c>
      <c r="H1118" s="9">
        <f>nasdaq_aapl_short_volume[[#This Row],[Off-Exchange]]/nasdaq_aapl_short_volume[[#This Row],[total_reported]]</f>
        <v>0.26707389387297725</v>
      </c>
      <c r="I1118" s="8">
        <v>143669</v>
      </c>
      <c r="J1118" t="s">
        <v>6249</v>
      </c>
      <c r="K1118" t="s">
        <v>6250</v>
      </c>
      <c r="L1118" t="s">
        <v>6251</v>
      </c>
      <c r="M1118" t="s">
        <v>6252</v>
      </c>
      <c r="N1118" s="8">
        <v>249319</v>
      </c>
      <c r="O1118" s="8">
        <v>1267887</v>
      </c>
      <c r="P1118" s="8">
        <v>3003102</v>
      </c>
      <c r="Q1118" s="8">
        <v>6832978</v>
      </c>
      <c r="R1118" s="8">
        <v>65793</v>
      </c>
      <c r="S1118" s="8">
        <v>767851</v>
      </c>
      <c r="T1118" s="8">
        <v>938</v>
      </c>
    </row>
    <row r="1119" spans="1:20">
      <c r="A1119" s="1">
        <v>44113</v>
      </c>
      <c r="B1119" s="8">
        <v>71693129</v>
      </c>
      <c r="C1119" s="8">
        <v>29248887</v>
      </c>
      <c r="D1119" s="8">
        <v>42444242</v>
      </c>
      <c r="E1119" s="9">
        <f>nasdaq_aapl_short_volume[[#This Row],[total_short]]/nasdaq_aapl_short_volume[[#This Row],[total_reported]]</f>
        <v>0.40797336380729038</v>
      </c>
      <c r="F1119" s="9">
        <f>nasdaq_aapl_short_volume[[#This Row],[total_long]]/nasdaq_aapl_short_volume[[#This Row],[total_reported]]</f>
        <v>0.59202663619270968</v>
      </c>
      <c r="G1119" s="8">
        <v>16395001</v>
      </c>
      <c r="H1119" s="9">
        <f>nasdaq_aapl_short_volume[[#This Row],[Off-Exchange]]/nasdaq_aapl_short_volume[[#This Row],[total_reported]]</f>
        <v>0.22868301647149478</v>
      </c>
      <c r="I1119" s="8">
        <v>65207</v>
      </c>
      <c r="J1119" t="s">
        <v>6253</v>
      </c>
      <c r="K1119" t="s">
        <v>6254</v>
      </c>
      <c r="L1119" t="s">
        <v>6255</v>
      </c>
      <c r="M1119" t="s">
        <v>6256</v>
      </c>
      <c r="N1119" s="8">
        <v>91367</v>
      </c>
      <c r="O1119" s="8">
        <v>252581</v>
      </c>
      <c r="P1119" s="8">
        <v>1311259</v>
      </c>
      <c r="Q1119" s="8">
        <v>3348536</v>
      </c>
      <c r="R1119" s="8">
        <v>218303</v>
      </c>
      <c r="S1119" s="8">
        <v>225017</v>
      </c>
      <c r="T1119" s="8">
        <v>245</v>
      </c>
    </row>
    <row r="1120" spans="1:20">
      <c r="A1120" s="1">
        <v>44112</v>
      </c>
      <c r="B1120" s="8">
        <v>62650306</v>
      </c>
      <c r="C1120" s="8">
        <v>28498800</v>
      </c>
      <c r="D1120" s="8">
        <v>34151506</v>
      </c>
      <c r="E1120" s="9">
        <f>nasdaq_aapl_short_volume[[#This Row],[total_short]]/nasdaq_aapl_short_volume[[#This Row],[total_reported]]</f>
        <v>0.45488684444733596</v>
      </c>
      <c r="F1120" s="9">
        <f>nasdaq_aapl_short_volume[[#This Row],[total_long]]/nasdaq_aapl_short_volume[[#This Row],[total_reported]]</f>
        <v>0.54511315555266404</v>
      </c>
      <c r="G1120" s="8">
        <v>17248176</v>
      </c>
      <c r="H1120" s="9">
        <f>nasdaq_aapl_short_volume[[#This Row],[Off-Exchange]]/nasdaq_aapl_short_volume[[#This Row],[total_reported]]</f>
        <v>0.27530872714332794</v>
      </c>
      <c r="I1120" s="8">
        <v>55847</v>
      </c>
      <c r="J1120" t="s">
        <v>6257</v>
      </c>
      <c r="K1120" t="s">
        <v>6258</v>
      </c>
      <c r="L1120" t="s">
        <v>6259</v>
      </c>
      <c r="M1120" t="s">
        <v>6260</v>
      </c>
      <c r="N1120" s="8">
        <v>98827</v>
      </c>
      <c r="O1120" s="8">
        <v>498519</v>
      </c>
      <c r="P1120" s="8">
        <v>1079673</v>
      </c>
      <c r="Q1120" s="8">
        <v>3091710</v>
      </c>
      <c r="R1120" s="8">
        <v>36521</v>
      </c>
      <c r="S1120" s="8">
        <v>152142</v>
      </c>
      <c r="T1120" s="8">
        <v>772</v>
      </c>
    </row>
    <row r="1121" spans="1:20">
      <c r="A1121" s="1">
        <v>44111</v>
      </c>
      <c r="B1121" s="8">
        <v>70950988</v>
      </c>
      <c r="C1121" s="8">
        <v>31580754</v>
      </c>
      <c r="D1121" s="8">
        <v>39370234</v>
      </c>
      <c r="E1121" s="9">
        <f>nasdaq_aapl_short_volume[[#This Row],[total_short]]/nasdaq_aapl_short_volume[[#This Row],[total_reported]]</f>
        <v>0.44510661359641673</v>
      </c>
      <c r="F1121" s="9">
        <f>nasdaq_aapl_short_volume[[#This Row],[total_long]]/nasdaq_aapl_short_volume[[#This Row],[total_reported]]</f>
        <v>0.55489338640358332</v>
      </c>
      <c r="G1121" s="8">
        <v>19103107</v>
      </c>
      <c r="H1121" s="9">
        <f>nasdaq_aapl_short_volume[[#This Row],[Off-Exchange]]/nasdaq_aapl_short_volume[[#This Row],[total_reported]]</f>
        <v>0.26924370665564235</v>
      </c>
      <c r="I1121" s="8">
        <v>51210</v>
      </c>
      <c r="J1121" t="s">
        <v>6261</v>
      </c>
      <c r="K1121" t="s">
        <v>6262</v>
      </c>
      <c r="L1121" t="s">
        <v>6263</v>
      </c>
      <c r="M1121" t="s">
        <v>6264</v>
      </c>
      <c r="N1121" s="8">
        <v>130199</v>
      </c>
      <c r="O1121" s="8">
        <v>577633</v>
      </c>
      <c r="P1121" s="8">
        <v>1238624</v>
      </c>
      <c r="Q1121" s="8">
        <v>3276369</v>
      </c>
      <c r="R1121" s="8">
        <v>114981</v>
      </c>
      <c r="S1121" s="8">
        <v>199924</v>
      </c>
      <c r="T1121" s="8">
        <v>1796</v>
      </c>
    </row>
    <row r="1122" spans="1:20">
      <c r="A1122" s="1">
        <v>44110</v>
      </c>
      <c r="B1122" s="8">
        <v>124932917</v>
      </c>
      <c r="C1122" s="8">
        <v>67142259</v>
      </c>
      <c r="D1122" s="8">
        <v>57790658</v>
      </c>
      <c r="E1122" s="9">
        <f>nasdaq_aapl_short_volume[[#This Row],[total_short]]/nasdaq_aapl_short_volume[[#This Row],[total_reported]]</f>
        <v>0.53742648944953397</v>
      </c>
      <c r="F1122" s="9">
        <f>nasdaq_aapl_short_volume[[#This Row],[total_long]]/nasdaq_aapl_short_volume[[#This Row],[total_reported]]</f>
        <v>0.46257351055046608</v>
      </c>
      <c r="G1122" s="8">
        <v>42945661</v>
      </c>
      <c r="H1122" s="9">
        <f>nasdaq_aapl_short_volume[[#This Row],[Off-Exchange]]/nasdaq_aapl_short_volume[[#This Row],[total_reported]]</f>
        <v>0.34374976612448743</v>
      </c>
      <c r="I1122" s="8">
        <v>115181</v>
      </c>
      <c r="J1122" t="s">
        <v>6265</v>
      </c>
      <c r="K1122" t="s">
        <v>6266</v>
      </c>
      <c r="L1122" t="s">
        <v>6267</v>
      </c>
      <c r="M1122" t="s">
        <v>6268</v>
      </c>
      <c r="N1122" s="8">
        <v>238072</v>
      </c>
      <c r="O1122" s="8">
        <v>1110865</v>
      </c>
      <c r="P1122" s="8">
        <v>2708453</v>
      </c>
      <c r="Q1122" s="8">
        <v>6180338</v>
      </c>
      <c r="R1122" s="8">
        <v>73594</v>
      </c>
      <c r="S1122" s="8">
        <v>425755</v>
      </c>
      <c r="T1122" s="8">
        <v>622</v>
      </c>
    </row>
    <row r="1123" spans="1:20">
      <c r="A1123" s="1">
        <v>44109</v>
      </c>
      <c r="B1123" s="8">
        <v>77490480</v>
      </c>
      <c r="C1123" s="8">
        <v>30525513</v>
      </c>
      <c r="D1123" s="8">
        <v>46964967</v>
      </c>
      <c r="E1123" s="9">
        <f>nasdaq_aapl_short_volume[[#This Row],[total_short]]/nasdaq_aapl_short_volume[[#This Row],[total_reported]]</f>
        <v>0.39392597645543037</v>
      </c>
      <c r="F1123" s="9">
        <f>nasdaq_aapl_short_volume[[#This Row],[total_long]]/nasdaq_aapl_short_volume[[#This Row],[total_reported]]</f>
        <v>0.60607402354456963</v>
      </c>
      <c r="G1123" s="8">
        <v>19709496</v>
      </c>
      <c r="H1123" s="9">
        <f>nasdaq_aapl_short_volume[[#This Row],[Off-Exchange]]/nasdaq_aapl_short_volume[[#This Row],[total_reported]]</f>
        <v>0.25434732111609065</v>
      </c>
      <c r="I1123" s="8">
        <v>45642</v>
      </c>
      <c r="J1123" t="s">
        <v>6269</v>
      </c>
      <c r="K1123" t="s">
        <v>6270</v>
      </c>
      <c r="L1123" t="s">
        <v>6271</v>
      </c>
      <c r="M1123" t="s">
        <v>6272</v>
      </c>
      <c r="N1123" s="8">
        <v>101117</v>
      </c>
      <c r="O1123" s="8">
        <v>503746</v>
      </c>
      <c r="P1123" s="8">
        <v>1107696</v>
      </c>
      <c r="Q1123" s="8">
        <v>2834299</v>
      </c>
      <c r="R1123" s="8">
        <v>56350</v>
      </c>
      <c r="S1123" s="8">
        <v>267998</v>
      </c>
      <c r="T1123" s="8">
        <v>3898</v>
      </c>
    </row>
    <row r="1124" spans="1:20">
      <c r="A1124" s="1">
        <v>44106</v>
      </c>
      <c r="B1124" s="8">
        <v>105607962</v>
      </c>
      <c r="C1124" s="8">
        <v>65801338</v>
      </c>
      <c r="D1124" s="8">
        <v>39806624</v>
      </c>
      <c r="E1124" s="9">
        <f>nasdaq_aapl_short_volume[[#This Row],[total_short]]/nasdaq_aapl_short_volume[[#This Row],[total_reported]]</f>
        <v>0.62307175286651206</v>
      </c>
      <c r="F1124" s="9">
        <f>nasdaq_aapl_short_volume[[#This Row],[total_long]]/nasdaq_aapl_short_volume[[#This Row],[total_reported]]</f>
        <v>0.37692824713348788</v>
      </c>
      <c r="G1124" s="8">
        <v>40960233</v>
      </c>
      <c r="H1124" s="9">
        <f>nasdaq_aapl_short_volume[[#This Row],[Off-Exchange]]/nasdaq_aapl_short_volume[[#This Row],[total_reported]]</f>
        <v>0.38785175117762427</v>
      </c>
      <c r="I1124" s="8">
        <v>146899</v>
      </c>
      <c r="J1124" t="s">
        <v>6273</v>
      </c>
      <c r="K1124" t="s">
        <v>6274</v>
      </c>
      <c r="L1124" t="s">
        <v>6275</v>
      </c>
      <c r="M1124" t="s">
        <v>6276</v>
      </c>
      <c r="N1124" s="8">
        <v>154130</v>
      </c>
      <c r="O1124" s="8">
        <v>1047774</v>
      </c>
      <c r="P1124" s="8">
        <v>2442324</v>
      </c>
      <c r="Q1124" s="8">
        <v>6068440</v>
      </c>
      <c r="R1124" s="8">
        <v>43719</v>
      </c>
      <c r="S1124" s="8">
        <v>444996</v>
      </c>
      <c r="T1124" s="8">
        <v>2380</v>
      </c>
    </row>
    <row r="1125" spans="1:20">
      <c r="A1125" s="1">
        <v>44105</v>
      </c>
      <c r="B1125" s="8">
        <v>84112615</v>
      </c>
      <c r="C1125" s="8">
        <v>52758863</v>
      </c>
      <c r="D1125" s="8">
        <v>31353752</v>
      </c>
      <c r="E1125" s="9">
        <f>nasdaq_aapl_short_volume[[#This Row],[total_short]]/nasdaq_aapl_short_volume[[#This Row],[total_reported]]</f>
        <v>0.62724078903027802</v>
      </c>
      <c r="F1125" s="9">
        <f>nasdaq_aapl_short_volume[[#This Row],[total_long]]/nasdaq_aapl_short_volume[[#This Row],[total_reported]]</f>
        <v>0.37275921096972198</v>
      </c>
      <c r="G1125" s="8">
        <v>35315659</v>
      </c>
      <c r="H1125" s="9">
        <f>nasdaq_aapl_short_volume[[#This Row],[Off-Exchange]]/nasdaq_aapl_short_volume[[#This Row],[total_reported]]</f>
        <v>0.41986162242132169</v>
      </c>
      <c r="I1125" s="8">
        <v>160872</v>
      </c>
      <c r="J1125" t="s">
        <v>6277</v>
      </c>
      <c r="K1125" t="s">
        <v>6278</v>
      </c>
      <c r="L1125" t="s">
        <v>6279</v>
      </c>
      <c r="M1125" t="s">
        <v>6280</v>
      </c>
      <c r="N1125" s="8">
        <v>118596</v>
      </c>
      <c r="O1125" s="8">
        <v>742685</v>
      </c>
      <c r="P1125" s="8">
        <v>1587462</v>
      </c>
      <c r="Q1125" s="8">
        <v>3260763</v>
      </c>
      <c r="R1125" s="8">
        <v>39239</v>
      </c>
      <c r="S1125" s="8">
        <v>240488</v>
      </c>
      <c r="T1125" s="8">
        <v>926</v>
      </c>
    </row>
    <row r="1126" spans="1:20">
      <c r="A1126" s="1">
        <v>44104</v>
      </c>
      <c r="B1126" s="8">
        <v>102787203</v>
      </c>
      <c r="C1126" s="8">
        <v>43982280</v>
      </c>
      <c r="D1126" s="8">
        <v>58804923</v>
      </c>
      <c r="E1126" s="9">
        <f>nasdaq_aapl_short_volume[[#This Row],[total_short]]/nasdaq_aapl_short_volume[[#This Row],[total_reported]]</f>
        <v>0.42789645711052182</v>
      </c>
      <c r="F1126" s="9">
        <f>nasdaq_aapl_short_volume[[#This Row],[total_long]]/nasdaq_aapl_short_volume[[#This Row],[total_reported]]</f>
        <v>0.57210354288947818</v>
      </c>
      <c r="G1126" s="8">
        <v>28106311</v>
      </c>
      <c r="H1126" s="9">
        <f>nasdaq_aapl_short_volume[[#This Row],[Off-Exchange]]/nasdaq_aapl_short_volume[[#This Row],[total_reported]]</f>
        <v>0.27344173379248388</v>
      </c>
      <c r="I1126" s="8">
        <v>164497</v>
      </c>
      <c r="J1126" t="s">
        <v>6281</v>
      </c>
      <c r="K1126" t="s">
        <v>6282</v>
      </c>
      <c r="L1126" t="s">
        <v>6283</v>
      </c>
      <c r="M1126" t="s">
        <v>6284</v>
      </c>
      <c r="N1126" s="8">
        <v>94830</v>
      </c>
      <c r="O1126" s="8">
        <v>725934</v>
      </c>
      <c r="P1126" s="8">
        <v>1516631</v>
      </c>
      <c r="Q1126" s="8">
        <v>2687989</v>
      </c>
      <c r="R1126" s="8">
        <v>48050</v>
      </c>
      <c r="S1126" s="8">
        <v>368845</v>
      </c>
      <c r="T1126" s="8">
        <v>1637</v>
      </c>
    </row>
    <row r="1127" spans="1:20">
      <c r="A1127" s="1">
        <v>44103</v>
      </c>
      <c r="B1127" s="8">
        <v>77697486</v>
      </c>
      <c r="C1127" s="8">
        <v>33576104</v>
      </c>
      <c r="D1127" s="8">
        <v>44121382</v>
      </c>
      <c r="E1127" s="9">
        <f>nasdaq_aapl_short_volume[[#This Row],[total_short]]/nasdaq_aapl_short_volume[[#This Row],[total_reported]]</f>
        <v>0.43213887254987887</v>
      </c>
      <c r="F1127" s="9">
        <f>nasdaq_aapl_short_volume[[#This Row],[total_long]]/nasdaq_aapl_short_volume[[#This Row],[total_reported]]</f>
        <v>0.56786112745012107</v>
      </c>
      <c r="G1127" s="8">
        <v>24066032</v>
      </c>
      <c r="H1127" s="9">
        <f>nasdaq_aapl_short_volume[[#This Row],[Off-Exchange]]/nasdaq_aapl_short_volume[[#This Row],[total_reported]]</f>
        <v>0.30974016327889942</v>
      </c>
      <c r="I1127" s="8">
        <v>85639</v>
      </c>
      <c r="J1127" t="s">
        <v>6285</v>
      </c>
      <c r="K1127" t="s">
        <v>6286</v>
      </c>
      <c r="L1127" t="s">
        <v>6287</v>
      </c>
      <c r="M1127" t="s">
        <v>6288</v>
      </c>
      <c r="N1127" s="8">
        <v>72914</v>
      </c>
      <c r="O1127" s="8">
        <v>353225</v>
      </c>
      <c r="P1127" s="8">
        <v>964584</v>
      </c>
      <c r="Q1127" s="8">
        <v>1423134</v>
      </c>
      <c r="R1127" s="8">
        <v>40600</v>
      </c>
      <c r="S1127" s="8">
        <v>125275</v>
      </c>
      <c r="T1127" s="8">
        <v>844</v>
      </c>
    </row>
    <row r="1128" spans="1:20">
      <c r="A1128" s="1">
        <v>44102</v>
      </c>
      <c r="B1128" s="8">
        <v>103172981</v>
      </c>
      <c r="C1128" s="8">
        <v>44073296</v>
      </c>
      <c r="D1128" s="8">
        <v>59099685</v>
      </c>
      <c r="E1128" s="9">
        <f>nasdaq_aapl_short_volume[[#This Row],[total_short]]/nasdaq_aapl_short_volume[[#This Row],[total_reported]]</f>
        <v>0.42717866221196032</v>
      </c>
      <c r="F1128" s="9">
        <f>nasdaq_aapl_short_volume[[#This Row],[total_long]]/nasdaq_aapl_short_volume[[#This Row],[total_reported]]</f>
        <v>0.57282133778803968</v>
      </c>
      <c r="G1128" s="8">
        <v>29796320</v>
      </c>
      <c r="H1128" s="9">
        <f>nasdaq_aapl_short_volume[[#This Row],[Off-Exchange]]/nasdaq_aapl_short_volume[[#This Row],[total_reported]]</f>
        <v>0.28879964222415944</v>
      </c>
      <c r="I1128" s="8">
        <v>107860</v>
      </c>
      <c r="J1128" t="s">
        <v>6289</v>
      </c>
      <c r="K1128" t="s">
        <v>6290</v>
      </c>
      <c r="L1128" t="s">
        <v>6291</v>
      </c>
      <c r="M1128" t="s">
        <v>6292</v>
      </c>
      <c r="N1128" s="8">
        <v>154488</v>
      </c>
      <c r="O1128" s="8">
        <v>370529</v>
      </c>
      <c r="P1128" s="8">
        <v>1611071</v>
      </c>
      <c r="Q1128" s="8">
        <v>2491305</v>
      </c>
      <c r="R1128" s="8">
        <v>63359</v>
      </c>
      <c r="S1128" s="8">
        <v>429902</v>
      </c>
      <c r="T1128" s="8">
        <v>204</v>
      </c>
    </row>
    <row r="1129" spans="1:20">
      <c r="A1129" s="1">
        <v>44099</v>
      </c>
      <c r="B1129" s="8">
        <v>114670443</v>
      </c>
      <c r="C1129" s="8">
        <v>51663390</v>
      </c>
      <c r="D1129" s="8">
        <v>63007053</v>
      </c>
      <c r="E1129" s="9">
        <f>nasdaq_aapl_short_volume[[#This Row],[total_short]]/nasdaq_aapl_short_volume[[#This Row],[total_reported]]</f>
        <v>0.45053798213721036</v>
      </c>
      <c r="F1129" s="9">
        <f>nasdaq_aapl_short_volume[[#This Row],[total_long]]/nasdaq_aapl_short_volume[[#This Row],[total_reported]]</f>
        <v>0.54946201786278959</v>
      </c>
      <c r="G1129" s="8">
        <v>35295815</v>
      </c>
      <c r="H1129" s="9">
        <f>nasdaq_aapl_short_volume[[#This Row],[Off-Exchange]]/nasdaq_aapl_short_volume[[#This Row],[total_reported]]</f>
        <v>0.30780220322337115</v>
      </c>
      <c r="I1129" s="8">
        <v>86368</v>
      </c>
      <c r="J1129" t="s">
        <v>6293</v>
      </c>
      <c r="K1129" t="s">
        <v>6294</v>
      </c>
      <c r="L1129" t="s">
        <v>6295</v>
      </c>
      <c r="M1129" t="s">
        <v>6296</v>
      </c>
      <c r="N1129" s="8">
        <v>150785</v>
      </c>
      <c r="O1129" s="8">
        <v>484193</v>
      </c>
      <c r="P1129" s="8">
        <v>1508883</v>
      </c>
      <c r="Q1129" s="8">
        <v>4838191</v>
      </c>
      <c r="R1129" s="8">
        <v>83167</v>
      </c>
      <c r="S1129" s="8">
        <v>451427</v>
      </c>
      <c r="T1129" s="8">
        <v>1164</v>
      </c>
    </row>
    <row r="1130" spans="1:20">
      <c r="A1130" s="1">
        <v>44098</v>
      </c>
      <c r="B1130" s="8">
        <v>123853357</v>
      </c>
      <c r="C1130" s="8">
        <v>54698762</v>
      </c>
      <c r="D1130" s="8">
        <v>69154595</v>
      </c>
      <c r="E1130" s="9">
        <f>nasdaq_aapl_short_volume[[#This Row],[total_short]]/nasdaq_aapl_short_volume[[#This Row],[total_reported]]</f>
        <v>0.44164133556751312</v>
      </c>
      <c r="F1130" s="9">
        <f>nasdaq_aapl_short_volume[[#This Row],[total_long]]/nasdaq_aapl_short_volume[[#This Row],[total_reported]]</f>
        <v>0.55835866443248683</v>
      </c>
      <c r="G1130" s="8">
        <v>38499244</v>
      </c>
      <c r="H1130" s="9">
        <f>nasdaq_aapl_short_volume[[#This Row],[Off-Exchange]]/nasdaq_aapl_short_volume[[#This Row],[total_reported]]</f>
        <v>0.31084538144573665</v>
      </c>
      <c r="I1130" s="8">
        <v>165567</v>
      </c>
      <c r="J1130" t="s">
        <v>6297</v>
      </c>
      <c r="K1130" t="s">
        <v>6298</v>
      </c>
      <c r="L1130" t="s">
        <v>6299</v>
      </c>
      <c r="M1130" t="s">
        <v>6300</v>
      </c>
      <c r="N1130" s="8">
        <v>238763</v>
      </c>
      <c r="O1130" s="8">
        <v>335698</v>
      </c>
      <c r="P1130" s="8">
        <v>1527440</v>
      </c>
      <c r="Q1130" s="8">
        <v>5328921</v>
      </c>
      <c r="R1130" s="8">
        <v>81872</v>
      </c>
      <c r="S1130" s="8">
        <v>199088</v>
      </c>
      <c r="T1130" s="8">
        <v>2984</v>
      </c>
    </row>
    <row r="1131" spans="1:20">
      <c r="A1131" s="1">
        <v>44097</v>
      </c>
      <c r="B1131" s="8">
        <v>107637277</v>
      </c>
      <c r="C1131" s="8">
        <v>49618339</v>
      </c>
      <c r="D1131" s="8">
        <v>58018938</v>
      </c>
      <c r="E1131" s="9">
        <f>nasdaq_aapl_short_volume[[#This Row],[total_short]]/nasdaq_aapl_short_volume[[#This Row],[total_reported]]</f>
        <v>0.46097727834567942</v>
      </c>
      <c r="F1131" s="9">
        <f>nasdaq_aapl_short_volume[[#This Row],[total_long]]/nasdaq_aapl_short_volume[[#This Row],[total_reported]]</f>
        <v>0.53902272165432052</v>
      </c>
      <c r="G1131" s="8">
        <v>32526749</v>
      </c>
      <c r="H1131" s="9">
        <f>nasdaq_aapl_short_volume[[#This Row],[Off-Exchange]]/nasdaq_aapl_short_volume[[#This Row],[total_reported]]</f>
        <v>0.3021885159729561</v>
      </c>
      <c r="I1131" s="8">
        <v>110446</v>
      </c>
      <c r="J1131" t="s">
        <v>6301</v>
      </c>
      <c r="K1131" t="s">
        <v>6302</v>
      </c>
      <c r="L1131" t="s">
        <v>6303</v>
      </c>
      <c r="M1131" t="s">
        <v>6304</v>
      </c>
      <c r="N1131" s="8">
        <v>284766</v>
      </c>
      <c r="O1131" s="8">
        <v>412736</v>
      </c>
      <c r="P1131" s="8">
        <v>1441035</v>
      </c>
      <c r="Q1131" s="8">
        <v>5058139</v>
      </c>
      <c r="R1131" s="8">
        <v>107071</v>
      </c>
      <c r="S1131" s="8">
        <v>390256</v>
      </c>
      <c r="T1131" s="8">
        <v>395</v>
      </c>
    </row>
    <row r="1132" spans="1:20">
      <c r="A1132" s="1">
        <v>44096</v>
      </c>
      <c r="B1132" s="8">
        <v>140147832</v>
      </c>
      <c r="C1132" s="8">
        <v>60705410</v>
      </c>
      <c r="D1132" s="8">
        <v>79442422</v>
      </c>
      <c r="E1132" s="9">
        <f>nasdaq_aapl_short_volume[[#This Row],[total_short]]/nasdaq_aapl_short_volume[[#This Row],[total_reported]]</f>
        <v>0.433152686942742</v>
      </c>
      <c r="F1132" s="9">
        <f>nasdaq_aapl_short_volume[[#This Row],[total_long]]/nasdaq_aapl_short_volume[[#This Row],[total_reported]]</f>
        <v>0.566847313057258</v>
      </c>
      <c r="G1132" s="8">
        <v>43451178</v>
      </c>
      <c r="H1132" s="9">
        <f>nasdaq_aapl_short_volume[[#This Row],[Off-Exchange]]/nasdaq_aapl_short_volume[[#This Row],[total_reported]]</f>
        <v>0.31003817454700261</v>
      </c>
      <c r="I1132" s="8">
        <v>242792</v>
      </c>
      <c r="J1132" t="s">
        <v>6305</v>
      </c>
      <c r="K1132" t="s">
        <v>6306</v>
      </c>
      <c r="L1132" t="s">
        <v>6307</v>
      </c>
      <c r="M1132" t="s">
        <v>6308</v>
      </c>
      <c r="N1132" s="8">
        <v>245897</v>
      </c>
      <c r="O1132" s="8">
        <v>317286</v>
      </c>
      <c r="P1132" s="8">
        <v>1204522</v>
      </c>
      <c r="Q1132" s="8">
        <v>5194753</v>
      </c>
      <c r="R1132" s="8">
        <v>86667</v>
      </c>
      <c r="S1132" s="8">
        <v>349146</v>
      </c>
      <c r="T1132" s="8">
        <v>1726</v>
      </c>
    </row>
    <row r="1133" spans="1:20">
      <c r="A1133" s="1">
        <v>44095</v>
      </c>
      <c r="B1133" s="8">
        <v>148842288</v>
      </c>
      <c r="C1133" s="8">
        <v>64816457</v>
      </c>
      <c r="D1133" s="8">
        <v>84025831</v>
      </c>
      <c r="E1133" s="9">
        <f>nasdaq_aapl_short_volume[[#This Row],[total_short]]/nasdaq_aapl_short_volume[[#This Row],[total_reported]]</f>
        <v>0.43547071111940983</v>
      </c>
      <c r="F1133" s="9">
        <f>nasdaq_aapl_short_volume[[#This Row],[total_long]]/nasdaq_aapl_short_volume[[#This Row],[total_reported]]</f>
        <v>0.56452928888059017</v>
      </c>
      <c r="G1133" s="8">
        <v>45240720</v>
      </c>
      <c r="H1133" s="9">
        <f>nasdaq_aapl_short_volume[[#This Row],[Off-Exchange]]/nasdaq_aapl_short_volume[[#This Row],[total_reported]]</f>
        <v>0.30395071594169526</v>
      </c>
      <c r="I1133" s="8">
        <v>265985</v>
      </c>
      <c r="J1133" t="s">
        <v>6309</v>
      </c>
      <c r="K1133" t="s">
        <v>6310</v>
      </c>
      <c r="L1133" t="s">
        <v>6311</v>
      </c>
      <c r="M1133" t="s">
        <v>6312</v>
      </c>
      <c r="N1133" s="8">
        <v>287778</v>
      </c>
      <c r="O1133" s="8">
        <v>450915</v>
      </c>
      <c r="P1133" s="8">
        <v>1682765</v>
      </c>
      <c r="Q1133" s="8">
        <v>6119580</v>
      </c>
      <c r="R1133" s="8">
        <v>103987</v>
      </c>
      <c r="S1133" s="8">
        <v>322870</v>
      </c>
      <c r="T1133" s="8">
        <v>304</v>
      </c>
    </row>
    <row r="1134" spans="1:20">
      <c r="A1134" s="1">
        <v>44092</v>
      </c>
      <c r="B1134" s="8">
        <v>152816254</v>
      </c>
      <c r="C1134" s="8">
        <v>72539358</v>
      </c>
      <c r="D1134" s="8">
        <v>80276896</v>
      </c>
      <c r="E1134" s="9">
        <f>nasdaq_aapl_short_volume[[#This Row],[total_short]]/nasdaq_aapl_short_volume[[#This Row],[total_reported]]</f>
        <v>0.47468352417537996</v>
      </c>
      <c r="F1134" s="9">
        <f>nasdaq_aapl_short_volume[[#This Row],[total_long]]/nasdaq_aapl_short_volume[[#This Row],[total_reported]]</f>
        <v>0.52531647582462004</v>
      </c>
      <c r="G1134" s="8">
        <v>42905764</v>
      </c>
      <c r="H1134" s="9">
        <f>nasdaq_aapl_short_volume[[#This Row],[Off-Exchange]]/nasdaq_aapl_short_volume[[#This Row],[total_reported]]</f>
        <v>0.28076701840891871</v>
      </c>
      <c r="I1134" s="8">
        <v>185965</v>
      </c>
      <c r="J1134" t="s">
        <v>6313</v>
      </c>
      <c r="K1134" t="s">
        <v>6314</v>
      </c>
      <c r="L1134" t="s">
        <v>6315</v>
      </c>
      <c r="M1134" t="s">
        <v>6316</v>
      </c>
      <c r="N1134" s="8">
        <v>299026</v>
      </c>
      <c r="O1134" s="8">
        <v>991616</v>
      </c>
      <c r="P1134" s="8">
        <v>2479270</v>
      </c>
      <c r="Q1134" s="8">
        <v>8937140</v>
      </c>
      <c r="R1134" s="8">
        <v>250804</v>
      </c>
      <c r="S1134" s="8">
        <v>579053</v>
      </c>
      <c r="T1134" s="8">
        <v>6822</v>
      </c>
    </row>
    <row r="1135" spans="1:20">
      <c r="A1135" s="1">
        <v>44091</v>
      </c>
      <c r="B1135" s="8">
        <v>129551217</v>
      </c>
      <c r="C1135" s="8">
        <v>61658340</v>
      </c>
      <c r="D1135" s="8">
        <v>67892877</v>
      </c>
      <c r="E1135" s="9">
        <f>nasdaq_aapl_short_volume[[#This Row],[total_short]]/nasdaq_aapl_short_volume[[#This Row],[total_reported]]</f>
        <v>0.47593794506770243</v>
      </c>
      <c r="F1135" s="9">
        <f>nasdaq_aapl_short_volume[[#This Row],[total_long]]/nasdaq_aapl_short_volume[[#This Row],[total_reported]]</f>
        <v>0.52406205493229752</v>
      </c>
      <c r="G1135" s="8">
        <v>38655787</v>
      </c>
      <c r="H1135" s="9">
        <f>nasdaq_aapl_short_volume[[#This Row],[Off-Exchange]]/nasdaq_aapl_short_volume[[#This Row],[total_reported]]</f>
        <v>0.2983822761001157</v>
      </c>
      <c r="I1135" s="8">
        <v>129906</v>
      </c>
      <c r="J1135" t="s">
        <v>6317</v>
      </c>
      <c r="K1135" t="s">
        <v>6318</v>
      </c>
      <c r="L1135" t="s">
        <v>6319</v>
      </c>
      <c r="M1135" t="s">
        <v>6320</v>
      </c>
      <c r="N1135" s="8">
        <v>286036</v>
      </c>
      <c r="O1135" s="8">
        <v>554642</v>
      </c>
      <c r="P1135" s="8">
        <v>1928343</v>
      </c>
      <c r="Q1135" s="8">
        <v>6740488</v>
      </c>
      <c r="R1135" s="8">
        <v>221023</v>
      </c>
      <c r="S1135" s="8">
        <v>358236</v>
      </c>
      <c r="T1135" s="8">
        <v>4278</v>
      </c>
    </row>
    <row r="1136" spans="1:20">
      <c r="A1136" s="1">
        <v>44090</v>
      </c>
      <c r="B1136" s="8">
        <v>116449696</v>
      </c>
      <c r="C1136" s="8">
        <v>51750245</v>
      </c>
      <c r="D1136" s="8">
        <v>64699451</v>
      </c>
      <c r="E1136" s="9">
        <f>nasdaq_aapl_short_volume[[#This Row],[total_short]]/nasdaq_aapl_short_volume[[#This Row],[total_reported]]</f>
        <v>0.44440000083813014</v>
      </c>
      <c r="F1136" s="9">
        <f>nasdaq_aapl_short_volume[[#This Row],[total_long]]/nasdaq_aapl_short_volume[[#This Row],[total_reported]]</f>
        <v>0.55559999916186986</v>
      </c>
      <c r="G1136" s="8">
        <v>32334364</v>
      </c>
      <c r="H1136" s="9">
        <f>nasdaq_aapl_short_volume[[#This Row],[Off-Exchange]]/nasdaq_aapl_short_volume[[#This Row],[total_reported]]</f>
        <v>0.27766808425158962</v>
      </c>
      <c r="I1136" s="8">
        <v>208839</v>
      </c>
      <c r="J1136" t="s">
        <v>6321</v>
      </c>
      <c r="K1136" t="s">
        <v>6322</v>
      </c>
      <c r="L1136" t="s">
        <v>6323</v>
      </c>
      <c r="M1136" t="s">
        <v>6324</v>
      </c>
      <c r="N1136" s="8">
        <v>192016</v>
      </c>
      <c r="O1136" s="8">
        <v>587916</v>
      </c>
      <c r="P1136" s="8">
        <v>1468717</v>
      </c>
      <c r="Q1136" s="8">
        <v>5874093</v>
      </c>
      <c r="R1136" s="8">
        <v>148012</v>
      </c>
      <c r="S1136" s="8">
        <v>283764</v>
      </c>
      <c r="T1136" s="8">
        <v>752</v>
      </c>
    </row>
    <row r="1137" spans="1:20">
      <c r="A1137" s="1">
        <v>44089</v>
      </c>
      <c r="B1137" s="8">
        <v>143374190</v>
      </c>
      <c r="C1137" s="8">
        <v>60317155</v>
      </c>
      <c r="D1137" s="8">
        <v>83057035</v>
      </c>
      <c r="E1137" s="9">
        <f>nasdaq_aapl_short_volume[[#This Row],[total_short]]/nasdaq_aapl_short_volume[[#This Row],[total_reported]]</f>
        <v>0.42069744212678728</v>
      </c>
      <c r="F1137" s="9">
        <f>nasdaq_aapl_short_volume[[#This Row],[total_long]]/nasdaq_aapl_short_volume[[#This Row],[total_reported]]</f>
        <v>0.57930255787321272</v>
      </c>
      <c r="G1137" s="8">
        <v>43550653</v>
      </c>
      <c r="H1137" s="9">
        <f>nasdaq_aapl_short_volume[[#This Row],[Off-Exchange]]/nasdaq_aapl_short_volume[[#This Row],[total_reported]]</f>
        <v>0.30375518076161406</v>
      </c>
      <c r="I1137" s="8">
        <v>243716</v>
      </c>
      <c r="J1137" t="s">
        <v>6325</v>
      </c>
      <c r="K1137" t="s">
        <v>6326</v>
      </c>
      <c r="L1137" t="s">
        <v>6327</v>
      </c>
      <c r="M1137" t="s">
        <v>6328</v>
      </c>
      <c r="N1137" s="8">
        <v>255091</v>
      </c>
      <c r="O1137" s="8">
        <v>253605</v>
      </c>
      <c r="P1137" s="8">
        <v>1083225</v>
      </c>
      <c r="Q1137" s="8">
        <v>5705392</v>
      </c>
      <c r="R1137" s="8">
        <v>69649</v>
      </c>
      <c r="S1137" s="8">
        <v>175529</v>
      </c>
      <c r="T1137" s="8">
        <v>400</v>
      </c>
    </row>
    <row r="1138" spans="1:20">
      <c r="A1138" s="1">
        <v>44088</v>
      </c>
      <c r="B1138" s="8">
        <v>102233849</v>
      </c>
      <c r="C1138" s="8">
        <v>45064974</v>
      </c>
      <c r="D1138" s="8">
        <v>57168875</v>
      </c>
      <c r="E1138" s="9">
        <f>nasdaq_aapl_short_volume[[#This Row],[total_short]]/nasdaq_aapl_short_volume[[#This Row],[total_reported]]</f>
        <v>0.44080286950753461</v>
      </c>
      <c r="F1138" s="9">
        <f>nasdaq_aapl_short_volume[[#This Row],[total_long]]/nasdaq_aapl_short_volume[[#This Row],[total_reported]]</f>
        <v>0.55919713049246533</v>
      </c>
      <c r="G1138" s="8">
        <v>29678567</v>
      </c>
      <c r="H1138" s="9">
        <f>nasdaq_aapl_short_volume[[#This Row],[Off-Exchange]]/nasdaq_aapl_short_volume[[#This Row],[total_reported]]</f>
        <v>0.29030078873387621</v>
      </c>
      <c r="I1138" s="8">
        <v>158959</v>
      </c>
      <c r="J1138" t="s">
        <v>6329</v>
      </c>
      <c r="K1138" t="s">
        <v>6330</v>
      </c>
      <c r="L1138" t="s">
        <v>6331</v>
      </c>
      <c r="M1138" t="s">
        <v>6332</v>
      </c>
      <c r="N1138" s="8">
        <v>306535</v>
      </c>
      <c r="O1138" s="8">
        <v>336276</v>
      </c>
      <c r="P1138" s="8">
        <v>1299890</v>
      </c>
      <c r="Q1138" s="8">
        <v>5818575</v>
      </c>
      <c r="R1138" s="8">
        <v>69438</v>
      </c>
      <c r="S1138" s="8">
        <v>236170</v>
      </c>
      <c r="T1138" s="8">
        <v>239</v>
      </c>
    </row>
    <row r="1139" spans="1:20">
      <c r="A1139" s="1">
        <v>44085</v>
      </c>
      <c r="B1139" s="8">
        <v>139633524</v>
      </c>
      <c r="C1139" s="8">
        <v>60643902</v>
      </c>
      <c r="D1139" s="8">
        <v>78989622</v>
      </c>
      <c r="E1139" s="9">
        <f>nasdaq_aapl_short_volume[[#This Row],[total_short]]/nasdaq_aapl_short_volume[[#This Row],[total_reported]]</f>
        <v>0.43430760939615043</v>
      </c>
      <c r="F1139" s="9">
        <f>nasdaq_aapl_short_volume[[#This Row],[total_long]]/nasdaq_aapl_short_volume[[#This Row],[total_reported]]</f>
        <v>0.56569239060384957</v>
      </c>
      <c r="G1139" s="8">
        <v>40039941</v>
      </c>
      <c r="H1139" s="9">
        <f>nasdaq_aapl_short_volume[[#This Row],[Off-Exchange]]/nasdaq_aapl_short_volume[[#This Row],[total_reported]]</f>
        <v>0.28675020047477995</v>
      </c>
      <c r="I1139" s="8">
        <v>244984</v>
      </c>
      <c r="J1139" t="s">
        <v>6333</v>
      </c>
      <c r="K1139" t="s">
        <v>6334</v>
      </c>
      <c r="L1139" t="s">
        <v>6335</v>
      </c>
      <c r="M1139" t="s">
        <v>6336</v>
      </c>
      <c r="N1139" s="8">
        <v>354979</v>
      </c>
      <c r="O1139" s="8">
        <v>94963</v>
      </c>
      <c r="P1139" s="8">
        <v>1285807</v>
      </c>
      <c r="Q1139" s="8">
        <v>6741265</v>
      </c>
      <c r="R1139" s="8">
        <v>92646</v>
      </c>
      <c r="S1139" s="8">
        <v>324898</v>
      </c>
      <c r="T1139" s="8">
        <v>825</v>
      </c>
    </row>
    <row r="1140" spans="1:20">
      <c r="A1140" s="1">
        <v>44084</v>
      </c>
      <c r="B1140" s="8">
        <v>135272869</v>
      </c>
      <c r="C1140" s="8">
        <v>58125792</v>
      </c>
      <c r="D1140" s="8">
        <v>77147077</v>
      </c>
      <c r="E1140" s="9">
        <f>nasdaq_aapl_short_volume[[#This Row],[total_short]]/nasdaq_aapl_short_volume[[#This Row],[total_reported]]</f>
        <v>0.42969290464298499</v>
      </c>
      <c r="F1140" s="9">
        <f>nasdaq_aapl_short_volume[[#This Row],[total_long]]/nasdaq_aapl_short_volume[[#This Row],[total_reported]]</f>
        <v>0.57030709535701496</v>
      </c>
      <c r="G1140" s="8">
        <v>36537995</v>
      </c>
      <c r="H1140" s="9">
        <f>nasdaq_aapl_short_volume[[#This Row],[Off-Exchange]]/nasdaq_aapl_short_volume[[#This Row],[total_reported]]</f>
        <v>0.27010586283935473</v>
      </c>
      <c r="I1140" s="8">
        <v>200807</v>
      </c>
      <c r="J1140" t="s">
        <v>6337</v>
      </c>
      <c r="K1140" t="s">
        <v>6338</v>
      </c>
      <c r="L1140" t="s">
        <v>6339</v>
      </c>
      <c r="M1140" t="s">
        <v>3025</v>
      </c>
      <c r="N1140" s="8">
        <v>296391</v>
      </c>
      <c r="O1140" s="8">
        <v>377130</v>
      </c>
      <c r="P1140" s="8">
        <v>1362614</v>
      </c>
      <c r="Q1140" s="8">
        <v>7435523</v>
      </c>
      <c r="R1140" s="8">
        <v>101021</v>
      </c>
      <c r="S1140" s="8">
        <v>403890</v>
      </c>
      <c r="T1140" s="8">
        <v>1105</v>
      </c>
    </row>
    <row r="1141" spans="1:20">
      <c r="A1141" s="1">
        <v>44083</v>
      </c>
      <c r="B1141" s="8">
        <v>122760089</v>
      </c>
      <c r="C1141" s="8">
        <v>48800846</v>
      </c>
      <c r="D1141" s="8">
        <v>73959243</v>
      </c>
      <c r="E1141" s="9">
        <f>nasdaq_aapl_short_volume[[#This Row],[total_short]]/nasdaq_aapl_short_volume[[#This Row],[total_reported]]</f>
        <v>0.3975302266195001</v>
      </c>
      <c r="F1141" s="9">
        <f>nasdaq_aapl_short_volume[[#This Row],[total_long]]/nasdaq_aapl_short_volume[[#This Row],[total_reported]]</f>
        <v>0.6024697733804999</v>
      </c>
      <c r="G1141" s="8">
        <v>32578498</v>
      </c>
      <c r="H1141" s="9">
        <f>nasdaq_aapl_short_volume[[#This Row],[Off-Exchange]]/nasdaq_aapl_short_volume[[#This Row],[total_reported]]</f>
        <v>0.26538346677151725</v>
      </c>
      <c r="I1141" s="8">
        <v>163165</v>
      </c>
      <c r="J1141" t="s">
        <v>6340</v>
      </c>
      <c r="K1141" t="s">
        <v>6341</v>
      </c>
      <c r="L1141" t="s">
        <v>6342</v>
      </c>
      <c r="M1141" t="s">
        <v>6343</v>
      </c>
      <c r="N1141" s="8">
        <v>430660</v>
      </c>
      <c r="O1141" s="8">
        <v>310905</v>
      </c>
      <c r="P1141" s="8">
        <v>1099582</v>
      </c>
      <c r="Q1141" s="8">
        <v>5604222</v>
      </c>
      <c r="R1141" s="8">
        <v>97534</v>
      </c>
      <c r="S1141" s="8">
        <v>238203</v>
      </c>
      <c r="T1141" s="8">
        <v>5268</v>
      </c>
    </row>
    <row r="1142" spans="1:20">
      <c r="A1142" s="1">
        <v>44082</v>
      </c>
      <c r="B1142" s="8">
        <v>162165736</v>
      </c>
      <c r="C1142" s="8">
        <v>67262968</v>
      </c>
      <c r="D1142" s="8">
        <v>94902768</v>
      </c>
      <c r="E1142" s="9">
        <f>nasdaq_aapl_short_volume[[#This Row],[total_short]]/nasdaq_aapl_short_volume[[#This Row],[total_reported]]</f>
        <v>0.4147791614869864</v>
      </c>
      <c r="F1142" s="9">
        <f>nasdaq_aapl_short_volume[[#This Row],[total_long]]/nasdaq_aapl_short_volume[[#This Row],[total_reported]]</f>
        <v>0.58522083851301365</v>
      </c>
      <c r="G1142" s="8">
        <v>39030333</v>
      </c>
      <c r="H1142" s="9">
        <f>nasdaq_aapl_short_volume[[#This Row],[Off-Exchange]]/nasdaq_aapl_short_volume[[#This Row],[total_reported]]</f>
        <v>0.24068174919515672</v>
      </c>
      <c r="I1142" s="8">
        <v>202219</v>
      </c>
      <c r="J1142" t="s">
        <v>6344</v>
      </c>
      <c r="K1142" t="s">
        <v>6345</v>
      </c>
      <c r="L1142" t="s">
        <v>6346</v>
      </c>
      <c r="M1142" t="s">
        <v>6347</v>
      </c>
      <c r="N1142" s="8">
        <v>362947</v>
      </c>
      <c r="O1142" s="8">
        <v>461233</v>
      </c>
      <c r="P1142" s="8">
        <v>2187518</v>
      </c>
      <c r="Q1142" s="8">
        <v>9131033</v>
      </c>
      <c r="R1142" s="8">
        <v>136911</v>
      </c>
      <c r="S1142" s="8">
        <v>493404</v>
      </c>
      <c r="T1142" s="8">
        <v>437</v>
      </c>
    </row>
    <row r="1143" spans="1:20">
      <c r="A1143" s="1">
        <v>44078</v>
      </c>
      <c r="B1143" s="8">
        <v>232040846</v>
      </c>
      <c r="C1143" s="8">
        <v>81988683</v>
      </c>
      <c r="D1143" s="8">
        <v>150052163</v>
      </c>
      <c r="E1143" s="9">
        <f>nasdaq_aapl_short_volume[[#This Row],[total_short]]/nasdaq_aapl_short_volume[[#This Row],[total_reported]]</f>
        <v>0.35333728700506462</v>
      </c>
      <c r="F1143" s="9">
        <f>nasdaq_aapl_short_volume[[#This Row],[total_long]]/nasdaq_aapl_short_volume[[#This Row],[total_reported]]</f>
        <v>0.64666271299493538</v>
      </c>
      <c r="G1143" s="8">
        <v>49595480</v>
      </c>
      <c r="H1143" s="9">
        <f>nasdaq_aapl_short_volume[[#This Row],[Off-Exchange]]/nasdaq_aapl_short_volume[[#This Row],[total_reported]]</f>
        <v>0.21373599025750836</v>
      </c>
      <c r="I1143" s="8">
        <v>1119298</v>
      </c>
      <c r="J1143" t="s">
        <v>6348</v>
      </c>
      <c r="K1143" t="s">
        <v>6349</v>
      </c>
      <c r="L1143" t="s">
        <v>6350</v>
      </c>
      <c r="M1143" t="s">
        <v>6351</v>
      </c>
      <c r="N1143" s="8">
        <v>996139</v>
      </c>
      <c r="O1143" s="8">
        <v>589722</v>
      </c>
      <c r="P1143" s="8">
        <v>1096635</v>
      </c>
      <c r="Q1143" s="8">
        <v>9673314</v>
      </c>
      <c r="R1143" s="8">
        <v>251916</v>
      </c>
      <c r="S1143" s="8">
        <v>457891</v>
      </c>
      <c r="T1143" s="8">
        <v>1157</v>
      </c>
    </row>
    <row r="1144" spans="1:20">
      <c r="A1144" s="1">
        <v>44077</v>
      </c>
      <c r="B1144" s="8">
        <v>178585754</v>
      </c>
      <c r="C1144" s="8">
        <v>62200042</v>
      </c>
      <c r="D1144" s="8">
        <v>116385712</v>
      </c>
      <c r="E1144" s="9">
        <f>nasdaq_aapl_short_volume[[#This Row],[total_short]]/nasdaq_aapl_short_volume[[#This Row],[total_reported]]</f>
        <v>0.34829229435624526</v>
      </c>
      <c r="F1144" s="9">
        <f>nasdaq_aapl_short_volume[[#This Row],[total_long]]/nasdaq_aapl_short_volume[[#This Row],[total_reported]]</f>
        <v>0.6517077056437548</v>
      </c>
      <c r="G1144" s="8">
        <v>34776769</v>
      </c>
      <c r="H1144" s="9">
        <f>nasdaq_aapl_short_volume[[#This Row],[Off-Exchange]]/nasdaq_aapl_short_volume[[#This Row],[total_reported]]</f>
        <v>0.1947342843483473</v>
      </c>
      <c r="I1144" s="8">
        <v>803802</v>
      </c>
      <c r="J1144" t="s">
        <v>6352</v>
      </c>
      <c r="K1144" t="s">
        <v>6353</v>
      </c>
      <c r="L1144" t="s">
        <v>6354</v>
      </c>
      <c r="M1144" t="s">
        <v>6355</v>
      </c>
      <c r="N1144" s="8">
        <v>488999</v>
      </c>
      <c r="O1144" s="8">
        <v>397137</v>
      </c>
      <c r="P1144" s="8">
        <v>941031</v>
      </c>
      <c r="Q1144" s="8">
        <v>6465075</v>
      </c>
      <c r="R1144" s="8">
        <v>161176</v>
      </c>
      <c r="S1144" s="8">
        <v>291198</v>
      </c>
      <c r="T1144" s="8">
        <v>32204</v>
      </c>
    </row>
    <row r="1145" spans="1:20">
      <c r="A1145" s="1">
        <v>44076</v>
      </c>
      <c r="B1145" s="8">
        <v>142259376</v>
      </c>
      <c r="C1145" s="8">
        <v>53947078</v>
      </c>
      <c r="D1145" s="8">
        <v>88312298</v>
      </c>
      <c r="E1145" s="9">
        <f>nasdaq_aapl_short_volume[[#This Row],[total_short]]/nasdaq_aapl_short_volume[[#This Row],[total_reported]]</f>
        <v>0.37921632666236355</v>
      </c>
      <c r="F1145" s="9">
        <f>nasdaq_aapl_short_volume[[#This Row],[total_long]]/nasdaq_aapl_short_volume[[#This Row],[total_reported]]</f>
        <v>0.62078367333763651</v>
      </c>
      <c r="G1145" s="8">
        <v>32509625</v>
      </c>
      <c r="H1145" s="9">
        <f>nasdaq_aapl_short_volume[[#This Row],[Off-Exchange]]/nasdaq_aapl_short_volume[[#This Row],[total_reported]]</f>
        <v>0.22852360184681253</v>
      </c>
      <c r="I1145" s="8">
        <v>802201</v>
      </c>
      <c r="J1145" t="s">
        <v>6356</v>
      </c>
      <c r="K1145" t="s">
        <v>6357</v>
      </c>
      <c r="L1145" t="s">
        <v>6358</v>
      </c>
      <c r="M1145" t="s">
        <v>6359</v>
      </c>
      <c r="N1145" s="8">
        <v>513045</v>
      </c>
      <c r="O1145" s="8">
        <v>199012</v>
      </c>
      <c r="P1145" s="8">
        <v>772072</v>
      </c>
      <c r="Q1145" s="8">
        <v>5927897</v>
      </c>
      <c r="R1145" s="8">
        <v>90629</v>
      </c>
      <c r="S1145" s="8">
        <v>112236</v>
      </c>
      <c r="T1145" s="8">
        <v>1500</v>
      </c>
    </row>
    <row r="1146" spans="1:20">
      <c r="A1146" s="1">
        <v>44075</v>
      </c>
      <c r="B1146" s="8">
        <v>108357228</v>
      </c>
      <c r="C1146" s="8">
        <v>45298952</v>
      </c>
      <c r="D1146" s="8">
        <v>63058276</v>
      </c>
      <c r="E1146" s="9">
        <f>nasdaq_aapl_short_volume[[#This Row],[total_short]]/nasdaq_aapl_short_volume[[#This Row],[total_reported]]</f>
        <v>0.41805196419384222</v>
      </c>
      <c r="F1146" s="9">
        <f>nasdaq_aapl_short_volume[[#This Row],[total_long]]/nasdaq_aapl_short_volume[[#This Row],[total_reported]]</f>
        <v>0.58194803580615773</v>
      </c>
      <c r="G1146" s="8">
        <v>28640761</v>
      </c>
      <c r="H1146" s="9">
        <f>nasdaq_aapl_short_volume[[#This Row],[Off-Exchange]]/nasdaq_aapl_short_volume[[#This Row],[total_reported]]</f>
        <v>0.26431795578971434</v>
      </c>
      <c r="I1146" s="8">
        <v>257315</v>
      </c>
      <c r="J1146" t="s">
        <v>6360</v>
      </c>
      <c r="K1146" t="s">
        <v>6361</v>
      </c>
      <c r="L1146" t="s">
        <v>6362</v>
      </c>
      <c r="M1146" t="s">
        <v>6363</v>
      </c>
      <c r="N1146" s="8">
        <v>245610</v>
      </c>
      <c r="O1146" s="8">
        <v>88403</v>
      </c>
      <c r="P1146" s="8">
        <v>720398</v>
      </c>
      <c r="Q1146" s="8">
        <v>6506589</v>
      </c>
      <c r="R1146" s="8">
        <v>106253</v>
      </c>
      <c r="S1146" s="8">
        <v>54549</v>
      </c>
      <c r="T1146" s="8">
        <v>1218</v>
      </c>
    </row>
    <row r="1147" spans="1:20">
      <c r="A1147" s="1">
        <v>44074</v>
      </c>
      <c r="B1147" s="8">
        <v>156878379</v>
      </c>
      <c r="C1147" s="8">
        <v>63299022</v>
      </c>
      <c r="D1147" s="8">
        <v>93579357</v>
      </c>
      <c r="E1147" s="9">
        <f>nasdaq_aapl_short_volume[[#This Row],[total_short]]/nasdaq_aapl_short_volume[[#This Row],[total_reported]]</f>
        <v>0.40349105086048853</v>
      </c>
      <c r="F1147" s="9">
        <f>nasdaq_aapl_short_volume[[#This Row],[total_long]]/nasdaq_aapl_short_volume[[#This Row],[total_reported]]</f>
        <v>0.59650894913951147</v>
      </c>
      <c r="G1147" s="8">
        <v>39188817</v>
      </c>
      <c r="H1147" s="9">
        <f>nasdaq_aapl_short_volume[[#This Row],[Off-Exchange]]/nasdaq_aapl_short_volume[[#This Row],[total_reported]]</f>
        <v>0.24980381139710781</v>
      </c>
      <c r="I1147" s="8">
        <v>113530</v>
      </c>
      <c r="J1147" t="s">
        <v>6364</v>
      </c>
      <c r="K1147" t="s">
        <v>6365</v>
      </c>
      <c r="L1147" t="s">
        <v>5185</v>
      </c>
      <c r="M1147" t="s">
        <v>6366</v>
      </c>
      <c r="N1147" s="8">
        <v>618970</v>
      </c>
      <c r="O1147" s="8">
        <v>97131</v>
      </c>
      <c r="P1147" s="8">
        <v>1070944</v>
      </c>
      <c r="Q1147" s="8">
        <v>7624239</v>
      </c>
      <c r="R1147" s="8">
        <v>170319</v>
      </c>
      <c r="S1147" s="8">
        <v>60950</v>
      </c>
      <c r="T1147" s="8">
        <v>10655</v>
      </c>
    </row>
    <row r="1148" spans="1:20">
      <c r="A1148" s="1">
        <v>44071</v>
      </c>
      <c r="B1148" s="8">
        <v>115733896</v>
      </c>
      <c r="C1148" s="8">
        <v>53994928</v>
      </c>
      <c r="D1148" s="8">
        <v>61738968</v>
      </c>
      <c r="E1148" s="9">
        <f>nasdaq_aapl_short_volume[[#This Row],[total_short]]/nasdaq_aapl_short_volume[[#This Row],[total_reported]]</f>
        <v>0.46654376864665476</v>
      </c>
      <c r="F1148" s="9">
        <f>nasdaq_aapl_short_volume[[#This Row],[total_long]]/nasdaq_aapl_short_volume[[#This Row],[total_reported]]</f>
        <v>0.5334562313533453</v>
      </c>
      <c r="G1148" s="8">
        <v>32696824</v>
      </c>
      <c r="H1148" s="9">
        <f>nasdaq_aapl_short_volume[[#This Row],[Off-Exchange]]/nasdaq_aapl_short_volume[[#This Row],[total_reported]]</f>
        <v>0.28251726702434693</v>
      </c>
      <c r="I1148" s="8">
        <v>184352</v>
      </c>
      <c r="J1148" t="s">
        <v>6367</v>
      </c>
      <c r="K1148" t="s">
        <v>6368</v>
      </c>
      <c r="L1148" t="s">
        <v>6369</v>
      </c>
      <c r="M1148" t="s">
        <v>6370</v>
      </c>
      <c r="N1148" s="8">
        <v>147344</v>
      </c>
      <c r="O1148" s="8">
        <v>110704</v>
      </c>
      <c r="P1148" s="8">
        <v>609064</v>
      </c>
      <c r="Q1148" s="8">
        <v>6974680</v>
      </c>
      <c r="R1148" s="8">
        <v>145184</v>
      </c>
      <c r="S1148" s="8">
        <v>61964</v>
      </c>
      <c r="T1148" s="8">
        <v>1224</v>
      </c>
    </row>
    <row r="1149" spans="1:20">
      <c r="A1149" s="1">
        <v>44070</v>
      </c>
      <c r="B1149" s="8">
        <v>108479692</v>
      </c>
      <c r="C1149" s="8">
        <v>51260044</v>
      </c>
      <c r="D1149" s="8">
        <v>57219648</v>
      </c>
      <c r="E1149" s="9">
        <f>nasdaq_aapl_short_volume[[#This Row],[total_short]]/nasdaq_aapl_short_volume[[#This Row],[total_reported]]</f>
        <v>0.4725312457561181</v>
      </c>
      <c r="F1149" s="9">
        <f>nasdaq_aapl_short_volume[[#This Row],[total_long]]/nasdaq_aapl_short_volume[[#This Row],[total_reported]]</f>
        <v>0.52746875424388184</v>
      </c>
      <c r="G1149" s="8">
        <v>31792500</v>
      </c>
      <c r="H1149" s="9">
        <f>nasdaq_aapl_short_volume[[#This Row],[Off-Exchange]]/nasdaq_aapl_short_volume[[#This Row],[total_reported]]</f>
        <v>0.29307328785557391</v>
      </c>
      <c r="I1149" s="8">
        <v>158828</v>
      </c>
      <c r="J1149" t="s">
        <v>6371</v>
      </c>
      <c r="K1149" t="s">
        <v>6372</v>
      </c>
      <c r="L1149" t="s">
        <v>6373</v>
      </c>
      <c r="M1149" t="s">
        <v>6374</v>
      </c>
      <c r="N1149" s="8">
        <v>216820</v>
      </c>
      <c r="O1149" s="8">
        <v>148180</v>
      </c>
      <c r="P1149" s="8">
        <v>879376</v>
      </c>
      <c r="Q1149" s="8">
        <v>4633196</v>
      </c>
      <c r="R1149" s="8">
        <v>181556</v>
      </c>
      <c r="S1149" s="8">
        <v>66412</v>
      </c>
      <c r="T1149" s="8">
        <v>440</v>
      </c>
    </row>
    <row r="1150" spans="1:20">
      <c r="A1150" s="1">
        <v>44069</v>
      </c>
      <c r="B1150" s="8">
        <v>118807212</v>
      </c>
      <c r="C1150" s="8">
        <v>51187132</v>
      </c>
      <c r="D1150" s="8">
        <v>67620080</v>
      </c>
      <c r="E1150" s="9">
        <f>nasdaq_aapl_short_volume[[#This Row],[total_short]]/nasdaq_aapl_short_volume[[#This Row],[total_reported]]</f>
        <v>0.43084195932482616</v>
      </c>
      <c r="F1150" s="9">
        <f>nasdaq_aapl_short_volume[[#This Row],[total_long]]/nasdaq_aapl_short_volume[[#This Row],[total_reported]]</f>
        <v>0.56915804067517384</v>
      </c>
      <c r="G1150" s="8">
        <v>34190312</v>
      </c>
      <c r="H1150" s="9">
        <f>nasdaq_aapl_short_volume[[#This Row],[Off-Exchange]]/nasdaq_aapl_short_volume[[#This Row],[total_reported]]</f>
        <v>0.28777976879046702</v>
      </c>
      <c r="I1150" s="8">
        <v>227084</v>
      </c>
      <c r="J1150" t="s">
        <v>6375</v>
      </c>
      <c r="K1150" t="s">
        <v>6376</v>
      </c>
      <c r="L1150" t="s">
        <v>6377</v>
      </c>
      <c r="M1150" t="s">
        <v>6378</v>
      </c>
      <c r="N1150" s="8">
        <v>127864</v>
      </c>
      <c r="O1150" s="8">
        <v>48852</v>
      </c>
      <c r="P1150" s="8">
        <v>496968</v>
      </c>
      <c r="Q1150" s="8">
        <v>6533360</v>
      </c>
      <c r="R1150" s="8">
        <v>135976</v>
      </c>
      <c r="S1150" s="8">
        <v>56544</v>
      </c>
      <c r="T1150" s="8">
        <v>1096</v>
      </c>
    </row>
    <row r="1151" spans="1:20">
      <c r="A1151" s="1">
        <v>44068</v>
      </c>
      <c r="B1151" s="8">
        <v>158130600</v>
      </c>
      <c r="C1151" s="8">
        <v>70342084</v>
      </c>
      <c r="D1151" s="8">
        <v>87788516</v>
      </c>
      <c r="E1151" s="9">
        <f>nasdaq_aapl_short_volume[[#This Row],[total_short]]/nasdaq_aapl_short_volume[[#This Row],[total_reported]]</f>
        <v>0.44483537025724307</v>
      </c>
      <c r="F1151" s="9">
        <f>nasdaq_aapl_short_volume[[#This Row],[total_long]]/nasdaq_aapl_short_volume[[#This Row],[total_reported]]</f>
        <v>0.55516462974275693</v>
      </c>
      <c r="G1151" s="8">
        <v>46964728</v>
      </c>
      <c r="H1151" s="9">
        <f>nasdaq_aapl_short_volume[[#This Row],[Off-Exchange]]/nasdaq_aapl_short_volume[[#This Row],[total_reported]]</f>
        <v>0.29699961930201996</v>
      </c>
      <c r="I1151" s="8">
        <v>415104</v>
      </c>
      <c r="J1151" t="s">
        <v>6379</v>
      </c>
      <c r="K1151" t="s">
        <v>6380</v>
      </c>
      <c r="L1151" t="s">
        <v>6381</v>
      </c>
      <c r="M1151" t="s">
        <v>6382</v>
      </c>
      <c r="N1151" s="8">
        <v>201004</v>
      </c>
      <c r="O1151" s="8">
        <v>218392</v>
      </c>
      <c r="P1151" s="8">
        <v>953056</v>
      </c>
      <c r="Q1151" s="8">
        <v>9229608</v>
      </c>
      <c r="R1151" s="8">
        <v>170128</v>
      </c>
      <c r="S1151" s="8">
        <v>162360</v>
      </c>
      <c r="T1151" s="8">
        <v>2432</v>
      </c>
    </row>
    <row r="1152" spans="1:20">
      <c r="A1152" s="1">
        <v>44067</v>
      </c>
      <c r="B1152" s="8">
        <v>253454896</v>
      </c>
      <c r="C1152" s="8">
        <v>117846972</v>
      </c>
      <c r="D1152" s="8">
        <v>135607924</v>
      </c>
      <c r="E1152" s="9">
        <f>nasdaq_aapl_short_volume[[#This Row],[total_short]]/nasdaq_aapl_short_volume[[#This Row],[total_reported]]</f>
        <v>0.46496230240507957</v>
      </c>
      <c r="F1152" s="9">
        <f>nasdaq_aapl_short_volume[[#This Row],[total_long]]/nasdaq_aapl_short_volume[[#This Row],[total_reported]]</f>
        <v>0.53503769759492037</v>
      </c>
      <c r="G1152" s="8">
        <v>78747772</v>
      </c>
      <c r="H1152" s="9">
        <f>nasdaq_aapl_short_volume[[#This Row],[Off-Exchange]]/nasdaq_aapl_short_volume[[#This Row],[total_reported]]</f>
        <v>0.31069737946589127</v>
      </c>
      <c r="I1152" s="8">
        <v>549056</v>
      </c>
      <c r="J1152" t="s">
        <v>6383</v>
      </c>
      <c r="K1152" t="s">
        <v>6384</v>
      </c>
      <c r="L1152" t="s">
        <v>6385</v>
      </c>
      <c r="M1152" t="s">
        <v>6386</v>
      </c>
      <c r="N1152" s="8">
        <v>714212</v>
      </c>
      <c r="O1152" s="8">
        <v>223312</v>
      </c>
      <c r="P1152" s="8">
        <v>1349764</v>
      </c>
      <c r="Q1152" s="8">
        <v>14733160</v>
      </c>
      <c r="R1152" s="8">
        <v>115052</v>
      </c>
      <c r="S1152" s="8">
        <v>132692</v>
      </c>
      <c r="T1152" s="8">
        <v>100988</v>
      </c>
    </row>
    <row r="1153" spans="1:20">
      <c r="A1153" s="1">
        <v>44064</v>
      </c>
      <c r="B1153" s="8">
        <v>248765980</v>
      </c>
      <c r="C1153" s="8">
        <v>126027056</v>
      </c>
      <c r="D1153" s="8">
        <v>122738924</v>
      </c>
      <c r="E1153" s="9">
        <f>nasdaq_aapl_short_volume[[#This Row],[total_short]]/nasdaq_aapl_short_volume[[#This Row],[total_reported]]</f>
        <v>0.50660888598995735</v>
      </c>
      <c r="F1153" s="9">
        <f>nasdaq_aapl_short_volume[[#This Row],[total_long]]/nasdaq_aapl_short_volume[[#This Row],[total_reported]]</f>
        <v>0.49339111401004271</v>
      </c>
      <c r="G1153" s="8">
        <v>80311208</v>
      </c>
      <c r="H1153" s="9">
        <f>nasdaq_aapl_short_volume[[#This Row],[Off-Exchange]]/nasdaq_aapl_short_volume[[#This Row],[total_reported]]</f>
        <v>0.32283838811078591</v>
      </c>
      <c r="I1153" s="8">
        <v>950964</v>
      </c>
      <c r="J1153" t="s">
        <v>6387</v>
      </c>
      <c r="K1153" t="s">
        <v>6388</v>
      </c>
      <c r="L1153" t="s">
        <v>6389</v>
      </c>
      <c r="M1153" t="s">
        <v>6390</v>
      </c>
      <c r="N1153" s="8">
        <v>299740</v>
      </c>
      <c r="O1153" s="8">
        <v>410556</v>
      </c>
      <c r="P1153" s="8">
        <v>1222912</v>
      </c>
      <c r="Q1153" s="8">
        <v>13532420</v>
      </c>
      <c r="R1153" s="8">
        <v>208188</v>
      </c>
      <c r="S1153" s="8">
        <v>273112</v>
      </c>
      <c r="T1153" s="8">
        <v>8888</v>
      </c>
    </row>
    <row r="1154" spans="1:20">
      <c r="A1154" s="1">
        <v>44063</v>
      </c>
      <c r="B1154" s="8">
        <v>91753240</v>
      </c>
      <c r="C1154" s="8">
        <v>42797192</v>
      </c>
      <c r="D1154" s="8">
        <v>48956048</v>
      </c>
      <c r="E1154" s="9">
        <f>nasdaq_aapl_short_volume[[#This Row],[total_short]]/nasdaq_aapl_short_volume[[#This Row],[total_reported]]</f>
        <v>0.46643793723251625</v>
      </c>
      <c r="F1154" s="9">
        <f>nasdaq_aapl_short_volume[[#This Row],[total_long]]/nasdaq_aapl_short_volume[[#This Row],[total_reported]]</f>
        <v>0.53356206276748375</v>
      </c>
      <c r="G1154" s="8">
        <v>27886224</v>
      </c>
      <c r="H1154" s="9">
        <f>nasdaq_aapl_short_volume[[#This Row],[Off-Exchange]]/nasdaq_aapl_short_volume[[#This Row],[total_reported]]</f>
        <v>0.30392631366478173</v>
      </c>
      <c r="I1154" s="8">
        <v>346120</v>
      </c>
      <c r="J1154" t="s">
        <v>6391</v>
      </c>
      <c r="K1154" t="s">
        <v>6392</v>
      </c>
      <c r="L1154" t="s">
        <v>6393</v>
      </c>
      <c r="M1154" t="s">
        <v>6394</v>
      </c>
      <c r="N1154" s="8">
        <v>70528</v>
      </c>
      <c r="O1154" s="8">
        <v>45588</v>
      </c>
      <c r="P1154" s="8">
        <v>469748</v>
      </c>
      <c r="Q1154" s="8">
        <v>4898320</v>
      </c>
      <c r="R1154" s="8">
        <v>74292</v>
      </c>
      <c r="S1154" s="8">
        <v>47096</v>
      </c>
      <c r="T1154" s="8">
        <v>428</v>
      </c>
    </row>
    <row r="1155" spans="1:20">
      <c r="A1155" s="1">
        <v>44062</v>
      </c>
      <c r="B1155" s="8">
        <v>105525624</v>
      </c>
      <c r="C1155" s="8">
        <v>47880916</v>
      </c>
      <c r="D1155" s="8">
        <v>57644708</v>
      </c>
      <c r="E1155" s="9">
        <f>nasdaq_aapl_short_volume[[#This Row],[total_short]]/nasdaq_aapl_short_volume[[#This Row],[total_reported]]</f>
        <v>0.45373734061027682</v>
      </c>
      <c r="F1155" s="9">
        <f>nasdaq_aapl_short_volume[[#This Row],[total_long]]/nasdaq_aapl_short_volume[[#This Row],[total_reported]]</f>
        <v>0.54626265938972318</v>
      </c>
      <c r="G1155" s="8">
        <v>32370932</v>
      </c>
      <c r="H1155" s="9">
        <f>nasdaq_aapl_short_volume[[#This Row],[Off-Exchange]]/nasdaq_aapl_short_volume[[#This Row],[total_reported]]</f>
        <v>0.3067589725884966</v>
      </c>
      <c r="I1155" s="8">
        <v>244224</v>
      </c>
      <c r="J1155" t="s">
        <v>6395</v>
      </c>
      <c r="K1155" t="s">
        <v>6396</v>
      </c>
      <c r="L1155" t="s">
        <v>6397</v>
      </c>
      <c r="M1155" t="s">
        <v>6398</v>
      </c>
      <c r="N1155" s="8">
        <v>167712</v>
      </c>
      <c r="O1155" s="8">
        <v>76960</v>
      </c>
      <c r="P1155" s="8">
        <v>382440</v>
      </c>
      <c r="Q1155" s="8">
        <v>4815900</v>
      </c>
      <c r="R1155" s="8">
        <v>83532</v>
      </c>
      <c r="S1155" s="8">
        <v>16832</v>
      </c>
      <c r="T1155" s="8">
        <v>2076</v>
      </c>
    </row>
    <row r="1156" spans="1:20">
      <c r="A1156" s="1">
        <v>44061</v>
      </c>
      <c r="B1156" s="8">
        <v>74898508</v>
      </c>
      <c r="C1156" s="8">
        <v>33535272</v>
      </c>
      <c r="D1156" s="8">
        <v>41363236</v>
      </c>
      <c r="E1156" s="9">
        <f>nasdaq_aapl_short_volume[[#This Row],[total_short]]/nasdaq_aapl_short_volume[[#This Row],[total_reported]]</f>
        <v>0.44774285757467958</v>
      </c>
      <c r="F1156" s="9">
        <f>nasdaq_aapl_short_volume[[#This Row],[total_long]]/nasdaq_aapl_short_volume[[#This Row],[total_reported]]</f>
        <v>0.55225714242532042</v>
      </c>
      <c r="G1156" s="8">
        <v>20863688</v>
      </c>
      <c r="H1156" s="9">
        <f>nasdaq_aapl_short_volume[[#This Row],[Off-Exchange]]/nasdaq_aapl_short_volume[[#This Row],[total_reported]]</f>
        <v>0.2785594607572156</v>
      </c>
      <c r="I1156" s="8">
        <v>178988</v>
      </c>
      <c r="J1156" t="s">
        <v>6399</v>
      </c>
      <c r="K1156" t="s">
        <v>6400</v>
      </c>
      <c r="L1156" t="s">
        <v>6401</v>
      </c>
      <c r="M1156" t="s">
        <v>6402</v>
      </c>
      <c r="N1156" s="8">
        <v>131972</v>
      </c>
      <c r="O1156" s="8">
        <v>72592</v>
      </c>
      <c r="P1156" s="8">
        <v>572764</v>
      </c>
      <c r="Q1156" s="8">
        <v>4619116</v>
      </c>
      <c r="R1156" s="8">
        <v>56772</v>
      </c>
      <c r="S1156" s="8">
        <v>40584</v>
      </c>
      <c r="T1156" s="8">
        <v>6760</v>
      </c>
    </row>
    <row r="1157" spans="1:20">
      <c r="A1157" s="1">
        <v>44060</v>
      </c>
      <c r="B1157" s="8">
        <v>78674668</v>
      </c>
      <c r="C1157" s="8">
        <v>32214172</v>
      </c>
      <c r="D1157" s="8">
        <v>46460496</v>
      </c>
      <c r="E1157" s="9">
        <f>nasdaq_aapl_short_volume[[#This Row],[total_short]]/nasdaq_aapl_short_volume[[#This Row],[total_reported]]</f>
        <v>0.4094605394458099</v>
      </c>
      <c r="F1157" s="9">
        <f>nasdaq_aapl_short_volume[[#This Row],[total_long]]/nasdaq_aapl_short_volume[[#This Row],[total_reported]]</f>
        <v>0.59053946055419004</v>
      </c>
      <c r="G1157" s="8">
        <v>21473892</v>
      </c>
      <c r="H1157" s="9">
        <f>nasdaq_aapl_short_volume[[#This Row],[Off-Exchange]]/nasdaq_aapl_short_volume[[#This Row],[total_reported]]</f>
        <v>0.27294544160008405</v>
      </c>
      <c r="I1157" s="8">
        <v>200860</v>
      </c>
      <c r="J1157" t="s">
        <v>6403</v>
      </c>
      <c r="K1157" t="s">
        <v>6404</v>
      </c>
      <c r="L1157" t="s">
        <v>6405</v>
      </c>
      <c r="M1157" t="s">
        <v>6406</v>
      </c>
      <c r="N1157" s="8">
        <v>135524</v>
      </c>
      <c r="O1157" s="8">
        <v>27960</v>
      </c>
      <c r="P1157" s="8">
        <v>437264</v>
      </c>
      <c r="Q1157" s="8">
        <v>3912000</v>
      </c>
      <c r="R1157" s="8">
        <v>36948</v>
      </c>
      <c r="S1157" s="8">
        <v>31676</v>
      </c>
      <c r="T1157" s="8">
        <v>25036</v>
      </c>
    </row>
    <row r="1158" spans="1:20">
      <c r="A1158" s="1">
        <v>44057</v>
      </c>
      <c r="B1158" s="8">
        <v>122477976</v>
      </c>
      <c r="C1158" s="8">
        <v>56192764</v>
      </c>
      <c r="D1158" s="8">
        <v>66285212</v>
      </c>
      <c r="E1158" s="9">
        <f>nasdaq_aapl_short_volume[[#This Row],[total_short]]/nasdaq_aapl_short_volume[[#This Row],[total_reported]]</f>
        <v>0.4587989272454992</v>
      </c>
      <c r="F1158" s="9">
        <f>nasdaq_aapl_short_volume[[#This Row],[total_long]]/nasdaq_aapl_short_volume[[#This Row],[total_reported]]</f>
        <v>0.5412010727545008</v>
      </c>
      <c r="G1158" s="8">
        <v>40294500</v>
      </c>
      <c r="H1158" s="9">
        <f>nasdaq_aapl_short_volume[[#This Row],[Off-Exchange]]/nasdaq_aapl_short_volume[[#This Row],[total_reported]]</f>
        <v>0.32899384294201595</v>
      </c>
      <c r="I1158" s="8">
        <v>266584</v>
      </c>
      <c r="J1158" t="s">
        <v>6407</v>
      </c>
      <c r="K1158" t="s">
        <v>6408</v>
      </c>
      <c r="L1158" t="s">
        <v>6409</v>
      </c>
      <c r="M1158" t="s">
        <v>6410</v>
      </c>
      <c r="N1158" s="8">
        <v>172440</v>
      </c>
      <c r="O1158" s="8">
        <v>97928</v>
      </c>
      <c r="P1158" s="8">
        <v>613652</v>
      </c>
      <c r="Q1158" s="8">
        <v>6092240</v>
      </c>
      <c r="R1158" s="8">
        <v>79784</v>
      </c>
      <c r="S1158" s="8">
        <v>34036</v>
      </c>
      <c r="T1158" s="8">
        <v>21396</v>
      </c>
    </row>
    <row r="1159" spans="1:20">
      <c r="A1159" s="1">
        <v>44056</v>
      </c>
      <c r="B1159" s="8">
        <v>156563564</v>
      </c>
      <c r="C1159" s="8">
        <v>73281176</v>
      </c>
      <c r="D1159" s="8">
        <v>83282388</v>
      </c>
      <c r="E1159" s="9">
        <f>nasdaq_aapl_short_volume[[#This Row],[total_short]]/nasdaq_aapl_short_volume[[#This Row],[total_reported]]</f>
        <v>0.4680602186598154</v>
      </c>
      <c r="F1159" s="9">
        <f>nasdaq_aapl_short_volume[[#This Row],[total_long]]/nasdaq_aapl_short_volume[[#This Row],[total_reported]]</f>
        <v>0.5319397813401846</v>
      </c>
      <c r="G1159" s="8">
        <v>50952108</v>
      </c>
      <c r="H1159" s="9">
        <f>nasdaq_aapl_short_volume[[#This Row],[Off-Exchange]]/nasdaq_aapl_short_volume[[#This Row],[total_reported]]</f>
        <v>0.32544039429250604</v>
      </c>
      <c r="I1159" s="8">
        <v>471720</v>
      </c>
      <c r="J1159" t="s">
        <v>6411</v>
      </c>
      <c r="K1159" t="s">
        <v>6412</v>
      </c>
      <c r="L1159" t="s">
        <v>6413</v>
      </c>
      <c r="M1159" t="s">
        <v>6414</v>
      </c>
      <c r="N1159" s="8">
        <v>203696</v>
      </c>
      <c r="O1159" s="8">
        <v>115100</v>
      </c>
      <c r="P1159" s="8">
        <v>912428</v>
      </c>
      <c r="Q1159" s="8">
        <v>7828056</v>
      </c>
      <c r="R1159" s="8">
        <v>41896</v>
      </c>
      <c r="S1159" s="8">
        <v>80656</v>
      </c>
      <c r="T1159" s="8">
        <v>8</v>
      </c>
    </row>
    <row r="1160" spans="1:20">
      <c r="A1160" s="1">
        <v>44055</v>
      </c>
      <c r="B1160" s="8">
        <v>120222856</v>
      </c>
      <c r="C1160" s="8">
        <v>53184940</v>
      </c>
      <c r="D1160" s="8">
        <v>67037916</v>
      </c>
      <c r="E1160" s="9">
        <f>nasdaq_aapl_short_volume[[#This Row],[total_short]]/nasdaq_aapl_short_volume[[#This Row],[total_reported]]</f>
        <v>0.44238626305799955</v>
      </c>
      <c r="F1160" s="9">
        <f>nasdaq_aapl_short_volume[[#This Row],[total_long]]/nasdaq_aapl_short_volume[[#This Row],[total_reported]]</f>
        <v>0.55761373694200045</v>
      </c>
      <c r="G1160" s="8">
        <v>36022672</v>
      </c>
      <c r="H1160" s="9">
        <f>nasdaq_aapl_short_volume[[#This Row],[Off-Exchange]]/nasdaq_aapl_short_volume[[#This Row],[total_reported]]</f>
        <v>0.29963247587463737</v>
      </c>
      <c r="I1160" s="8">
        <v>247740</v>
      </c>
      <c r="J1160" t="s">
        <v>6415</v>
      </c>
      <c r="K1160" t="s">
        <v>6416</v>
      </c>
      <c r="L1160" t="s">
        <v>6417</v>
      </c>
      <c r="M1160" t="s">
        <v>6418</v>
      </c>
      <c r="N1160" s="8">
        <v>147008</v>
      </c>
      <c r="O1160" s="8">
        <v>56840</v>
      </c>
      <c r="P1160" s="8">
        <v>719156</v>
      </c>
      <c r="Q1160" s="8">
        <v>6482572</v>
      </c>
      <c r="R1160" s="8">
        <v>58396</v>
      </c>
      <c r="S1160" s="8">
        <v>33008</v>
      </c>
      <c r="T1160" s="8">
        <v>3220</v>
      </c>
    </row>
    <row r="1161" spans="1:20">
      <c r="A1161" s="1">
        <v>44054</v>
      </c>
      <c r="B1161" s="8">
        <v>131097864</v>
      </c>
      <c r="C1161" s="8">
        <v>56946228</v>
      </c>
      <c r="D1161" s="8">
        <v>74151636</v>
      </c>
      <c r="E1161" s="9">
        <f>nasdaq_aapl_short_volume[[#This Row],[total_short]]/nasdaq_aapl_short_volume[[#This Row],[total_reported]]</f>
        <v>0.43437952581744582</v>
      </c>
      <c r="F1161" s="9">
        <f>nasdaq_aapl_short_volume[[#This Row],[total_long]]/nasdaq_aapl_short_volume[[#This Row],[total_reported]]</f>
        <v>0.56562047418255423</v>
      </c>
      <c r="G1161" s="8">
        <v>35766136</v>
      </c>
      <c r="H1161" s="9">
        <f>nasdaq_aapl_short_volume[[#This Row],[Off-Exchange]]/nasdaq_aapl_short_volume[[#This Row],[total_reported]]</f>
        <v>0.2728201277177178</v>
      </c>
      <c r="I1161" s="8">
        <v>346672</v>
      </c>
      <c r="J1161" t="s">
        <v>6419</v>
      </c>
      <c r="K1161" t="s">
        <v>6420</v>
      </c>
      <c r="L1161" t="s">
        <v>6421</v>
      </c>
      <c r="M1161" t="s">
        <v>6422</v>
      </c>
      <c r="N1161" s="8">
        <v>222240</v>
      </c>
      <c r="O1161" s="8">
        <v>83796</v>
      </c>
      <c r="P1161" s="8">
        <v>787020</v>
      </c>
      <c r="Q1161" s="8">
        <v>7348888</v>
      </c>
      <c r="R1161" s="8">
        <v>108876</v>
      </c>
      <c r="S1161" s="8">
        <v>156136</v>
      </c>
      <c r="T1161" s="8">
        <v>1164</v>
      </c>
    </row>
    <row r="1162" spans="1:20">
      <c r="A1162" s="1">
        <v>44053</v>
      </c>
      <c r="B1162" s="8">
        <v>161179248</v>
      </c>
      <c r="C1162" s="8">
        <v>72027016</v>
      </c>
      <c r="D1162" s="8">
        <v>89152232</v>
      </c>
      <c r="E1162" s="9">
        <f>nasdaq_aapl_short_volume[[#This Row],[total_short]]/nasdaq_aapl_short_volume[[#This Row],[total_reported]]</f>
        <v>0.44687524537898327</v>
      </c>
      <c r="F1162" s="9">
        <f>nasdaq_aapl_short_volume[[#This Row],[total_long]]/nasdaq_aapl_short_volume[[#This Row],[total_reported]]</f>
        <v>0.55312475462101673</v>
      </c>
      <c r="G1162" s="8">
        <v>50563304</v>
      </c>
      <c r="H1162" s="9">
        <f>nasdaq_aapl_short_volume[[#This Row],[Off-Exchange]]/nasdaq_aapl_short_volume[[#This Row],[total_reported]]</f>
        <v>0.31370852406508309</v>
      </c>
      <c r="I1162" s="8">
        <v>431932</v>
      </c>
      <c r="J1162" t="s">
        <v>6423</v>
      </c>
      <c r="K1162" t="s">
        <v>6424</v>
      </c>
      <c r="L1162" t="s">
        <v>6425</v>
      </c>
      <c r="M1162" t="s">
        <v>6426</v>
      </c>
      <c r="N1162" s="8">
        <v>370956</v>
      </c>
      <c r="O1162" s="8">
        <v>58024</v>
      </c>
      <c r="P1162" s="8">
        <v>629776</v>
      </c>
      <c r="Q1162" s="8">
        <v>7988680</v>
      </c>
      <c r="R1162" s="8">
        <v>104112</v>
      </c>
      <c r="S1162" s="8">
        <v>92068</v>
      </c>
      <c r="T1162" s="8">
        <v>20</v>
      </c>
    </row>
    <row r="1163" spans="1:20">
      <c r="A1163" s="1">
        <v>44050</v>
      </c>
      <c r="B1163" s="8">
        <v>143610024</v>
      </c>
      <c r="C1163" s="8">
        <v>61363320</v>
      </c>
      <c r="D1163" s="8">
        <v>82246704</v>
      </c>
      <c r="E1163" s="9">
        <f>nasdaq_aapl_short_volume[[#This Row],[total_short]]/nasdaq_aapl_short_volume[[#This Row],[total_reported]]</f>
        <v>0.42729134283829656</v>
      </c>
      <c r="F1163" s="9">
        <f>nasdaq_aapl_short_volume[[#This Row],[total_long]]/nasdaq_aapl_short_volume[[#This Row],[total_reported]]</f>
        <v>0.57270865716170338</v>
      </c>
      <c r="G1163" s="8">
        <v>41119600</v>
      </c>
      <c r="H1163" s="9">
        <f>nasdaq_aapl_short_volume[[#This Row],[Off-Exchange]]/nasdaq_aapl_short_volume[[#This Row],[total_reported]]</f>
        <v>0.28632820227089439</v>
      </c>
      <c r="I1163" s="8">
        <v>369640</v>
      </c>
      <c r="J1163" t="s">
        <v>6427</v>
      </c>
      <c r="K1163" t="s">
        <v>6428</v>
      </c>
      <c r="L1163" t="s">
        <v>6429</v>
      </c>
      <c r="M1163" t="s">
        <v>6430</v>
      </c>
      <c r="N1163" s="8">
        <v>321112</v>
      </c>
      <c r="O1163" s="8">
        <v>87740</v>
      </c>
      <c r="P1163" s="8">
        <v>826564</v>
      </c>
      <c r="Q1163" s="8">
        <v>6458992</v>
      </c>
      <c r="R1163" s="8">
        <v>318316</v>
      </c>
      <c r="S1163" s="8">
        <v>30296</v>
      </c>
      <c r="T1163" s="8">
        <v>13312</v>
      </c>
    </row>
    <row r="1164" spans="1:20">
      <c r="A1164" s="1">
        <v>44049</v>
      </c>
      <c r="B1164" s="8">
        <v>153239632</v>
      </c>
      <c r="C1164" s="8">
        <v>100698820</v>
      </c>
      <c r="D1164" s="8">
        <v>52540812</v>
      </c>
      <c r="E1164" s="9">
        <f>nasdaq_aapl_short_volume[[#This Row],[total_short]]/nasdaq_aapl_short_volume[[#This Row],[total_reported]]</f>
        <v>0.65713300590541746</v>
      </c>
      <c r="F1164" s="9">
        <f>nasdaq_aapl_short_volume[[#This Row],[total_long]]/nasdaq_aapl_short_volume[[#This Row],[total_reported]]</f>
        <v>0.34286699409458254</v>
      </c>
      <c r="G1164" s="8">
        <v>72651960</v>
      </c>
      <c r="H1164" s="9">
        <f>nasdaq_aapl_short_volume[[#This Row],[Off-Exchange]]/nasdaq_aapl_short_volume[[#This Row],[total_reported]]</f>
        <v>0.47410685507258332</v>
      </c>
      <c r="I1164" s="8">
        <v>409344</v>
      </c>
      <c r="J1164" t="s">
        <v>6431</v>
      </c>
      <c r="K1164" t="s">
        <v>6432</v>
      </c>
      <c r="L1164" t="s">
        <v>6433</v>
      </c>
      <c r="M1164" t="s">
        <v>6434</v>
      </c>
      <c r="N1164" s="8">
        <v>243872</v>
      </c>
      <c r="O1164" s="8">
        <v>100404</v>
      </c>
      <c r="P1164" s="8">
        <v>1000916</v>
      </c>
      <c r="Q1164" s="8">
        <v>9506784</v>
      </c>
      <c r="R1164" s="8">
        <v>369284</v>
      </c>
      <c r="S1164" s="8">
        <v>92644</v>
      </c>
      <c r="T1164" s="8">
        <v>42688</v>
      </c>
    </row>
    <row r="1165" spans="1:20">
      <c r="A1165" s="1">
        <v>44048</v>
      </c>
      <c r="B1165" s="8">
        <v>85340232</v>
      </c>
      <c r="C1165" s="8">
        <v>54542432</v>
      </c>
      <c r="D1165" s="8">
        <v>30797800</v>
      </c>
      <c r="E1165" s="9">
        <f>nasdaq_aapl_short_volume[[#This Row],[total_short]]/nasdaq_aapl_short_volume[[#This Row],[total_reported]]</f>
        <v>0.63911745634813832</v>
      </c>
      <c r="F1165" s="9">
        <f>nasdaq_aapl_short_volume[[#This Row],[total_long]]/nasdaq_aapl_short_volume[[#This Row],[total_reported]]</f>
        <v>0.36088254365186162</v>
      </c>
      <c r="G1165" s="8">
        <v>38739032</v>
      </c>
      <c r="H1165" s="9">
        <f>nasdaq_aapl_short_volume[[#This Row],[Off-Exchange]]/nasdaq_aapl_short_volume[[#This Row],[total_reported]]</f>
        <v>0.45393633333455197</v>
      </c>
      <c r="I1165" s="8">
        <v>367648</v>
      </c>
      <c r="J1165" t="s">
        <v>6435</v>
      </c>
      <c r="K1165" t="s">
        <v>6436</v>
      </c>
      <c r="L1165" t="s">
        <v>6437</v>
      </c>
      <c r="M1165" t="s">
        <v>6438</v>
      </c>
      <c r="N1165" s="8">
        <v>170036</v>
      </c>
      <c r="O1165" s="8">
        <v>78164</v>
      </c>
      <c r="P1165" s="8">
        <v>710076</v>
      </c>
      <c r="Q1165" s="8">
        <v>5163024</v>
      </c>
      <c r="R1165" s="8">
        <v>198484</v>
      </c>
      <c r="S1165" s="8">
        <v>25608</v>
      </c>
      <c r="T1165" s="8">
        <v>6932</v>
      </c>
    </row>
    <row r="1166" spans="1:20">
      <c r="A1166" s="1">
        <v>44047</v>
      </c>
      <c r="B1166" s="8">
        <v>127980608</v>
      </c>
      <c r="C1166" s="8">
        <v>79360136</v>
      </c>
      <c r="D1166" s="8">
        <v>48620472</v>
      </c>
      <c r="E1166" s="9">
        <f>nasdaq_aapl_short_volume[[#This Row],[total_short]]/nasdaq_aapl_short_volume[[#This Row],[total_reported]]</f>
        <v>0.62009500689354435</v>
      </c>
      <c r="F1166" s="9">
        <f>nasdaq_aapl_short_volume[[#This Row],[total_long]]/nasdaq_aapl_short_volume[[#This Row],[total_reported]]</f>
        <v>0.37990499310645565</v>
      </c>
      <c r="G1166" s="8">
        <v>57912092</v>
      </c>
      <c r="H1166" s="9">
        <f>nasdaq_aapl_short_volume[[#This Row],[Off-Exchange]]/nasdaq_aapl_short_volume[[#This Row],[total_reported]]</f>
        <v>0.45250677352618923</v>
      </c>
      <c r="I1166" s="8">
        <v>407664</v>
      </c>
      <c r="J1166" t="s">
        <v>6439</v>
      </c>
      <c r="K1166" t="s">
        <v>6440</v>
      </c>
      <c r="L1166" t="s">
        <v>6441</v>
      </c>
      <c r="M1166" t="s">
        <v>6442</v>
      </c>
      <c r="N1166" s="8">
        <v>372792</v>
      </c>
      <c r="O1166" s="8">
        <v>130924</v>
      </c>
      <c r="P1166" s="8">
        <v>975864</v>
      </c>
      <c r="Q1166" s="8">
        <v>8309408</v>
      </c>
      <c r="R1166" s="8">
        <v>226900</v>
      </c>
      <c r="S1166" s="8">
        <v>92296</v>
      </c>
      <c r="T1166" s="8">
        <v>2716</v>
      </c>
    </row>
    <row r="1167" spans="1:20">
      <c r="A1167" s="1">
        <v>44046</v>
      </c>
      <c r="B1167" s="8">
        <v>223820664</v>
      </c>
      <c r="C1167" s="8">
        <v>138418756</v>
      </c>
      <c r="D1167" s="8">
        <v>85401908</v>
      </c>
      <c r="E1167" s="9">
        <f>nasdaq_aapl_short_volume[[#This Row],[total_short]]/nasdaq_aapl_short_volume[[#This Row],[total_reported]]</f>
        <v>0.6184359992784223</v>
      </c>
      <c r="F1167" s="9">
        <f>nasdaq_aapl_short_volume[[#This Row],[total_long]]/nasdaq_aapl_short_volume[[#This Row],[total_reported]]</f>
        <v>0.3815640007215777</v>
      </c>
      <c r="G1167" s="8">
        <v>98246768</v>
      </c>
      <c r="H1167" s="9">
        <f>nasdaq_aapl_short_volume[[#This Row],[Off-Exchange]]/nasdaq_aapl_short_volume[[#This Row],[total_reported]]</f>
        <v>0.43895307182182247</v>
      </c>
      <c r="I1167" s="8">
        <v>858084</v>
      </c>
      <c r="J1167" t="s">
        <v>6443</v>
      </c>
      <c r="K1167" t="s">
        <v>6444</v>
      </c>
      <c r="L1167" t="s">
        <v>6445</v>
      </c>
      <c r="M1167" t="s">
        <v>6446</v>
      </c>
      <c r="N1167" s="8">
        <v>765972</v>
      </c>
      <c r="O1167" s="8">
        <v>314740</v>
      </c>
      <c r="P1167" s="8">
        <v>1846552</v>
      </c>
      <c r="Q1167" s="8">
        <v>14085888</v>
      </c>
      <c r="R1167" s="8">
        <v>319184</v>
      </c>
      <c r="S1167" s="8">
        <v>175324</v>
      </c>
      <c r="T1167" s="8">
        <v>1112</v>
      </c>
    </row>
    <row r="1168" spans="1:20">
      <c r="A1168" s="1">
        <v>44043</v>
      </c>
      <c r="B1168" s="8">
        <v>258428596</v>
      </c>
      <c r="C1168" s="8">
        <v>137548312</v>
      </c>
      <c r="D1168" s="8">
        <v>120880284</v>
      </c>
      <c r="E1168" s="9">
        <f>nasdaq_aapl_short_volume[[#This Row],[total_short]]/nasdaq_aapl_short_volume[[#This Row],[total_reported]]</f>
        <v>0.53224880732626045</v>
      </c>
      <c r="F1168" s="9">
        <f>nasdaq_aapl_short_volume[[#This Row],[total_long]]/nasdaq_aapl_short_volume[[#This Row],[total_reported]]</f>
        <v>0.46775119267373955</v>
      </c>
      <c r="G1168" s="8">
        <v>82946964</v>
      </c>
      <c r="H1168" s="9">
        <f>nasdaq_aapl_short_volume[[#This Row],[Off-Exchange]]/nasdaq_aapl_short_volume[[#This Row],[total_reported]]</f>
        <v>0.32096666268310337</v>
      </c>
      <c r="I1168" s="8">
        <v>935912</v>
      </c>
      <c r="J1168" t="s">
        <v>6447</v>
      </c>
      <c r="K1168" t="s">
        <v>6448</v>
      </c>
      <c r="L1168" t="s">
        <v>6449</v>
      </c>
      <c r="M1168" t="s">
        <v>6450</v>
      </c>
      <c r="N1168" s="8">
        <v>1109764</v>
      </c>
      <c r="O1168" s="8">
        <v>715356</v>
      </c>
      <c r="P1168" s="8">
        <v>2978440</v>
      </c>
      <c r="Q1168" s="8">
        <v>17643112</v>
      </c>
      <c r="R1168" s="8">
        <v>330396</v>
      </c>
      <c r="S1168" s="8">
        <v>221604</v>
      </c>
      <c r="T1168" s="8">
        <v>68688</v>
      </c>
    </row>
    <row r="1169" spans="1:20">
      <c r="A1169" s="1">
        <v>44042</v>
      </c>
      <c r="B1169" s="8">
        <v>92428224</v>
      </c>
      <c r="C1169" s="8">
        <v>40893836</v>
      </c>
      <c r="D1169" s="8">
        <v>51534388</v>
      </c>
      <c r="E1169" s="9">
        <f>nasdaq_aapl_short_volume[[#This Row],[total_short]]/nasdaq_aapl_short_volume[[#This Row],[total_reported]]</f>
        <v>0.44243883772991244</v>
      </c>
      <c r="F1169" s="9">
        <f>nasdaq_aapl_short_volume[[#This Row],[total_long]]/nasdaq_aapl_short_volume[[#This Row],[total_reported]]</f>
        <v>0.55756116227008756</v>
      </c>
      <c r="G1169" s="8">
        <v>23752532</v>
      </c>
      <c r="H1169" s="9">
        <f>nasdaq_aapl_short_volume[[#This Row],[Off-Exchange]]/nasdaq_aapl_short_volume[[#This Row],[total_reported]]</f>
        <v>0.25698353784229372</v>
      </c>
      <c r="I1169" s="8">
        <v>217176</v>
      </c>
      <c r="J1169" t="s">
        <v>6451</v>
      </c>
      <c r="K1169" t="s">
        <v>6452</v>
      </c>
      <c r="L1169" t="s">
        <v>6453</v>
      </c>
      <c r="M1169" t="s">
        <v>6454</v>
      </c>
      <c r="N1169" s="8">
        <v>229904</v>
      </c>
      <c r="O1169" s="8">
        <v>29008</v>
      </c>
      <c r="P1169" s="8">
        <v>971616</v>
      </c>
      <c r="Q1169" s="8">
        <v>5196428</v>
      </c>
      <c r="R1169" s="8">
        <v>172324</v>
      </c>
      <c r="S1169" s="8">
        <v>62144</v>
      </c>
      <c r="T1169" s="8">
        <v>11304</v>
      </c>
    </row>
    <row r="1170" spans="1:20">
      <c r="A1170" s="1">
        <v>44041</v>
      </c>
      <c r="B1170" s="8">
        <v>61243172</v>
      </c>
      <c r="C1170" s="8">
        <v>28556028</v>
      </c>
      <c r="D1170" s="8">
        <v>32687144</v>
      </c>
      <c r="E1170" s="9">
        <f>nasdaq_aapl_short_volume[[#This Row],[total_short]]/nasdaq_aapl_short_volume[[#This Row],[total_reported]]</f>
        <v>0.46627284426090798</v>
      </c>
      <c r="F1170" s="9">
        <f>nasdaq_aapl_short_volume[[#This Row],[total_long]]/nasdaq_aapl_short_volume[[#This Row],[total_reported]]</f>
        <v>0.53372715573909202</v>
      </c>
      <c r="G1170" s="8">
        <v>17740212</v>
      </c>
      <c r="H1170" s="9">
        <f>nasdaq_aapl_short_volume[[#This Row],[Off-Exchange]]/nasdaq_aapl_short_volume[[#This Row],[total_reported]]</f>
        <v>0.28966840581020198</v>
      </c>
      <c r="I1170" s="8">
        <v>328664</v>
      </c>
      <c r="J1170" t="s">
        <v>6455</v>
      </c>
      <c r="K1170" t="s">
        <v>6456</v>
      </c>
      <c r="L1170" t="s">
        <v>6457</v>
      </c>
      <c r="M1170" t="s">
        <v>6458</v>
      </c>
      <c r="N1170" s="8">
        <v>176240</v>
      </c>
      <c r="O1170" s="8">
        <v>25536</v>
      </c>
      <c r="P1170" s="8">
        <v>1094880</v>
      </c>
      <c r="Q1170" s="8">
        <v>4106392</v>
      </c>
      <c r="R1170" s="8">
        <v>113372</v>
      </c>
      <c r="S1170" s="8">
        <v>38340</v>
      </c>
      <c r="T1170" s="8">
        <v>1908</v>
      </c>
    </row>
    <row r="1171" spans="1:20">
      <c r="A1171" s="1">
        <v>44040</v>
      </c>
      <c r="B1171" s="8">
        <v>71599456</v>
      </c>
      <c r="C1171" s="8">
        <v>24788532</v>
      </c>
      <c r="D1171" s="8">
        <v>46810924</v>
      </c>
      <c r="E1171" s="9">
        <f>nasdaq_aapl_short_volume[[#This Row],[total_short]]/nasdaq_aapl_short_volume[[#This Row],[total_reported]]</f>
        <v>0.34621117791732942</v>
      </c>
      <c r="F1171" s="9">
        <f>nasdaq_aapl_short_volume[[#This Row],[total_long]]/nasdaq_aapl_short_volume[[#This Row],[total_reported]]</f>
        <v>0.65378882208267053</v>
      </c>
      <c r="G1171" s="8">
        <v>15961400</v>
      </c>
      <c r="H1171" s="9">
        <f>nasdaq_aapl_short_volume[[#This Row],[Off-Exchange]]/nasdaq_aapl_short_volume[[#This Row],[total_reported]]</f>
        <v>0.2229262747471154</v>
      </c>
      <c r="I1171" s="8">
        <v>340288</v>
      </c>
      <c r="J1171" t="s">
        <v>6459</v>
      </c>
      <c r="K1171" t="s">
        <v>6460</v>
      </c>
      <c r="L1171" t="s">
        <v>6461</v>
      </c>
      <c r="M1171" t="s">
        <v>6462</v>
      </c>
      <c r="N1171" s="8">
        <v>217284</v>
      </c>
      <c r="O1171" s="8">
        <v>50436</v>
      </c>
      <c r="P1171" s="8">
        <v>471672</v>
      </c>
      <c r="Q1171" s="8">
        <v>2644776</v>
      </c>
      <c r="R1171" s="8">
        <v>82868</v>
      </c>
      <c r="S1171" s="8">
        <v>29740</v>
      </c>
      <c r="T1171" s="8">
        <v>2572</v>
      </c>
    </row>
    <row r="1172" spans="1:20">
      <c r="A1172" s="1">
        <v>44039</v>
      </c>
      <c r="B1172" s="8">
        <v>81056180</v>
      </c>
      <c r="C1172" s="8">
        <v>38858680</v>
      </c>
      <c r="D1172" s="8">
        <v>42197500</v>
      </c>
      <c r="E1172" s="9">
        <f>nasdaq_aapl_short_volume[[#This Row],[total_short]]/nasdaq_aapl_short_volume[[#This Row],[total_reported]]</f>
        <v>0.4794042847812468</v>
      </c>
      <c r="F1172" s="9">
        <f>nasdaq_aapl_short_volume[[#This Row],[total_long]]/nasdaq_aapl_short_volume[[#This Row],[total_reported]]</f>
        <v>0.52059571521875325</v>
      </c>
      <c r="G1172" s="8">
        <v>23117548</v>
      </c>
      <c r="H1172" s="9">
        <f>nasdaq_aapl_short_volume[[#This Row],[Off-Exchange]]/nasdaq_aapl_short_volume[[#This Row],[total_reported]]</f>
        <v>0.28520401528914885</v>
      </c>
      <c r="I1172" s="8">
        <v>585876</v>
      </c>
      <c r="J1172" t="s">
        <v>6463</v>
      </c>
      <c r="K1172" t="s">
        <v>6464</v>
      </c>
      <c r="L1172" t="s">
        <v>6465</v>
      </c>
      <c r="M1172" t="s">
        <v>6466</v>
      </c>
      <c r="N1172" s="8">
        <v>497884</v>
      </c>
      <c r="O1172" s="8">
        <v>43084</v>
      </c>
      <c r="P1172" s="8">
        <v>1252556</v>
      </c>
      <c r="Q1172" s="8">
        <v>5335720</v>
      </c>
      <c r="R1172" s="8">
        <v>190628</v>
      </c>
      <c r="S1172" s="8">
        <v>24384</v>
      </c>
      <c r="T1172" s="8">
        <v>3856</v>
      </c>
    </row>
    <row r="1173" spans="1:20">
      <c r="A1173" s="1">
        <v>44036</v>
      </c>
      <c r="B1173" s="8">
        <v>131937660</v>
      </c>
      <c r="C1173" s="8">
        <v>54164868</v>
      </c>
      <c r="D1173" s="8">
        <v>77772792</v>
      </c>
      <c r="E1173" s="9">
        <f>nasdaq_aapl_short_volume[[#This Row],[total_short]]/nasdaq_aapl_short_volume[[#This Row],[total_reported]]</f>
        <v>0.41053379300496917</v>
      </c>
      <c r="F1173" s="9">
        <f>nasdaq_aapl_short_volume[[#This Row],[total_long]]/nasdaq_aapl_short_volume[[#This Row],[total_reported]]</f>
        <v>0.58946620699503083</v>
      </c>
      <c r="G1173" s="8">
        <v>29855744</v>
      </c>
      <c r="H1173" s="9">
        <f>nasdaq_aapl_short_volume[[#This Row],[Off-Exchange]]/nasdaq_aapl_short_volume[[#This Row],[total_reported]]</f>
        <v>0.22628674784743036</v>
      </c>
      <c r="I1173" s="8">
        <v>505948</v>
      </c>
      <c r="J1173" t="s">
        <v>6467</v>
      </c>
      <c r="K1173" t="s">
        <v>6468</v>
      </c>
      <c r="L1173" t="s">
        <v>6469</v>
      </c>
      <c r="M1173" t="s">
        <v>6470</v>
      </c>
      <c r="N1173" s="8">
        <v>454080</v>
      </c>
      <c r="O1173" s="8">
        <v>187448</v>
      </c>
      <c r="P1173" s="8">
        <v>1160080</v>
      </c>
      <c r="Q1173" s="8">
        <v>8445320</v>
      </c>
      <c r="R1173" s="8">
        <v>133920</v>
      </c>
      <c r="S1173" s="8">
        <v>107032</v>
      </c>
      <c r="T1173" s="8">
        <v>12716</v>
      </c>
    </row>
    <row r="1174" spans="1:20">
      <c r="A1174" s="1">
        <v>44035</v>
      </c>
      <c r="B1174" s="8">
        <v>133591252</v>
      </c>
      <c r="C1174" s="8">
        <v>58105456</v>
      </c>
      <c r="D1174" s="8">
        <v>75485796</v>
      </c>
      <c r="E1174" s="9">
        <f>nasdaq_aapl_short_volume[[#This Row],[total_short]]/nasdaq_aapl_short_volume[[#This Row],[total_reported]]</f>
        <v>0.43494955792464612</v>
      </c>
      <c r="F1174" s="9">
        <f>nasdaq_aapl_short_volume[[#This Row],[total_long]]/nasdaq_aapl_short_volume[[#This Row],[total_reported]]</f>
        <v>0.56505044207535382</v>
      </c>
      <c r="G1174" s="8">
        <v>30963004</v>
      </c>
      <c r="H1174" s="9">
        <f>nasdaq_aapl_short_volume[[#This Row],[Off-Exchange]]/nasdaq_aapl_short_volume[[#This Row],[total_reported]]</f>
        <v>0.2317741883278405</v>
      </c>
      <c r="I1174" s="8">
        <v>812616</v>
      </c>
      <c r="J1174" t="s">
        <v>6471</v>
      </c>
      <c r="K1174" t="s">
        <v>6472</v>
      </c>
      <c r="L1174" t="s">
        <v>6473</v>
      </c>
      <c r="M1174" t="s">
        <v>6474</v>
      </c>
      <c r="N1174" s="8">
        <v>535476</v>
      </c>
      <c r="O1174" s="8">
        <v>243736</v>
      </c>
      <c r="P1174" s="8">
        <v>1302244</v>
      </c>
      <c r="Q1174" s="8">
        <v>9868808</v>
      </c>
      <c r="R1174" s="8">
        <v>165724</v>
      </c>
      <c r="S1174" s="8">
        <v>78032</v>
      </c>
      <c r="T1174" s="8">
        <v>1400</v>
      </c>
    </row>
    <row r="1175" spans="1:20">
      <c r="A1175" s="1">
        <v>44034</v>
      </c>
      <c r="B1175" s="8">
        <v>57965088</v>
      </c>
      <c r="C1175" s="8">
        <v>26662716</v>
      </c>
      <c r="D1175" s="8">
        <v>31302372</v>
      </c>
      <c r="E1175" s="9">
        <f>nasdaq_aapl_short_volume[[#This Row],[total_short]]/nasdaq_aapl_short_volume[[#This Row],[total_reported]]</f>
        <v>0.45997887556040629</v>
      </c>
      <c r="F1175" s="9">
        <f>nasdaq_aapl_short_volume[[#This Row],[total_long]]/nasdaq_aapl_short_volume[[#This Row],[total_reported]]</f>
        <v>0.54002112443959371</v>
      </c>
      <c r="G1175" s="8">
        <v>16020620</v>
      </c>
      <c r="H1175" s="9">
        <f>nasdaq_aapl_short_volume[[#This Row],[Off-Exchange]]/nasdaq_aapl_short_volume[[#This Row],[total_reported]]</f>
        <v>0.27638395028400542</v>
      </c>
      <c r="I1175" s="8">
        <v>275892</v>
      </c>
      <c r="J1175" t="s">
        <v>6475</v>
      </c>
      <c r="K1175" t="s">
        <v>6476</v>
      </c>
      <c r="L1175" t="s">
        <v>6477</v>
      </c>
      <c r="M1175" t="s">
        <v>6478</v>
      </c>
      <c r="N1175" s="8">
        <v>152480</v>
      </c>
      <c r="O1175" s="8">
        <v>18004</v>
      </c>
      <c r="P1175" s="8">
        <v>595624</v>
      </c>
      <c r="Q1175" s="8">
        <v>3304520</v>
      </c>
      <c r="R1175" s="8">
        <v>62992</v>
      </c>
      <c r="S1175" s="8">
        <v>9228</v>
      </c>
      <c r="T1175" s="8">
        <v>4</v>
      </c>
    </row>
    <row r="1176" spans="1:20">
      <c r="A1176" s="1">
        <v>44033</v>
      </c>
      <c r="B1176" s="8">
        <v>70128388</v>
      </c>
      <c r="C1176" s="8">
        <v>32556292</v>
      </c>
      <c r="D1176" s="8">
        <v>37572096</v>
      </c>
      <c r="E1176" s="9">
        <f>nasdaq_aapl_short_volume[[#This Row],[total_short]]/nasdaq_aapl_short_volume[[#This Row],[total_reported]]</f>
        <v>0.46423841939729171</v>
      </c>
      <c r="F1176" s="9">
        <f>nasdaq_aapl_short_volume[[#This Row],[total_long]]/nasdaq_aapl_short_volume[[#This Row],[total_reported]]</f>
        <v>0.53576158060270829</v>
      </c>
      <c r="G1176" s="8">
        <v>17416792</v>
      </c>
      <c r="H1176" s="9">
        <f>nasdaq_aapl_short_volume[[#This Row],[Off-Exchange]]/nasdaq_aapl_short_volume[[#This Row],[total_reported]]</f>
        <v>0.24835580136249533</v>
      </c>
      <c r="I1176" s="8">
        <v>317668</v>
      </c>
      <c r="J1176" t="s">
        <v>6479</v>
      </c>
      <c r="K1176" t="s">
        <v>6480</v>
      </c>
      <c r="L1176" t="s">
        <v>6481</v>
      </c>
      <c r="M1176" t="s">
        <v>6482</v>
      </c>
      <c r="N1176" s="8">
        <v>284772</v>
      </c>
      <c r="O1176" s="8">
        <v>44104</v>
      </c>
      <c r="P1176" s="8">
        <v>474340</v>
      </c>
      <c r="Q1176" s="8">
        <v>4951316</v>
      </c>
      <c r="R1176" s="8">
        <v>68628</v>
      </c>
      <c r="S1176" s="8">
        <v>24912</v>
      </c>
      <c r="T1176" s="8">
        <v>620</v>
      </c>
    </row>
    <row r="1177" spans="1:20">
      <c r="A1177" s="1">
        <v>44032</v>
      </c>
      <c r="B1177" s="8">
        <v>60456320</v>
      </c>
      <c r="C1177" s="8">
        <v>27402016</v>
      </c>
      <c r="D1177" s="8">
        <v>33054304</v>
      </c>
      <c r="E1177" s="9">
        <f>nasdaq_aapl_short_volume[[#This Row],[total_short]]/nasdaq_aapl_short_volume[[#This Row],[total_reported]]</f>
        <v>0.4532531255623895</v>
      </c>
      <c r="F1177" s="9">
        <f>nasdaq_aapl_short_volume[[#This Row],[total_long]]/nasdaq_aapl_short_volume[[#This Row],[total_reported]]</f>
        <v>0.5467468744376105</v>
      </c>
      <c r="G1177" s="8">
        <v>15266180</v>
      </c>
      <c r="H1177" s="9">
        <f>nasdaq_aapl_short_volume[[#This Row],[Off-Exchange]]/nasdaq_aapl_short_volume[[#This Row],[total_reported]]</f>
        <v>0.25251586600044462</v>
      </c>
      <c r="I1177" s="8">
        <v>80656</v>
      </c>
      <c r="J1177" t="s">
        <v>6483</v>
      </c>
      <c r="K1177" t="s">
        <v>6484</v>
      </c>
      <c r="L1177" t="s">
        <v>6485</v>
      </c>
      <c r="M1177" t="s">
        <v>6486</v>
      </c>
      <c r="N1177" s="8">
        <v>164488</v>
      </c>
      <c r="O1177" s="8">
        <v>27484</v>
      </c>
      <c r="P1177" s="8">
        <v>556220</v>
      </c>
      <c r="Q1177" s="8">
        <v>3782204</v>
      </c>
      <c r="R1177" s="8">
        <v>145556</v>
      </c>
      <c r="S1177" s="8">
        <v>31680</v>
      </c>
      <c r="T1177" s="8">
        <v>396</v>
      </c>
    </row>
    <row r="1178" spans="1:20">
      <c r="A1178" s="1">
        <v>44029</v>
      </c>
      <c r="B1178" s="8">
        <v>58207392</v>
      </c>
      <c r="C1178" s="8">
        <v>25975900</v>
      </c>
      <c r="D1178" s="8">
        <v>32231492</v>
      </c>
      <c r="E1178" s="9">
        <f>nasdaq_aapl_short_volume[[#This Row],[total_short]]/nasdaq_aapl_short_volume[[#This Row],[total_reported]]</f>
        <v>0.44626462563380265</v>
      </c>
      <c r="F1178" s="9">
        <f>nasdaq_aapl_short_volume[[#This Row],[total_long]]/nasdaq_aapl_short_volume[[#This Row],[total_reported]]</f>
        <v>0.55373537436619735</v>
      </c>
      <c r="G1178" s="8">
        <v>15699612</v>
      </c>
      <c r="H1178" s="9">
        <f>nasdaq_aapl_short_volume[[#This Row],[Off-Exchange]]/nasdaq_aapl_short_volume[[#This Row],[total_reported]]</f>
        <v>0.26971852647168937</v>
      </c>
      <c r="I1178" s="8">
        <v>113708</v>
      </c>
      <c r="J1178" t="s">
        <v>6487</v>
      </c>
      <c r="K1178" t="s">
        <v>6488</v>
      </c>
      <c r="L1178" t="s">
        <v>6489</v>
      </c>
      <c r="M1178" t="s">
        <v>6490</v>
      </c>
      <c r="N1178" s="8">
        <v>133928</v>
      </c>
      <c r="O1178" s="8">
        <v>42228</v>
      </c>
      <c r="P1178" s="8">
        <v>365356</v>
      </c>
      <c r="Q1178" s="8">
        <v>3658136</v>
      </c>
      <c r="R1178" s="8">
        <v>80352</v>
      </c>
      <c r="S1178" s="8">
        <v>18624</v>
      </c>
      <c r="T1178" s="8">
        <v>1560</v>
      </c>
    </row>
    <row r="1179" spans="1:20">
      <c r="A1179" s="1">
        <v>44028</v>
      </c>
      <c r="B1179" s="8">
        <v>76836228</v>
      </c>
      <c r="C1179" s="8">
        <v>35996736</v>
      </c>
      <c r="D1179" s="8">
        <v>40839492</v>
      </c>
      <c r="E1179" s="9">
        <f>nasdaq_aapl_short_volume[[#This Row],[total_short]]/nasdaq_aapl_short_volume[[#This Row],[total_reported]]</f>
        <v>0.46848650613093606</v>
      </c>
      <c r="F1179" s="9">
        <f>nasdaq_aapl_short_volume[[#This Row],[total_long]]/nasdaq_aapl_short_volume[[#This Row],[total_reported]]</f>
        <v>0.53151349386906399</v>
      </c>
      <c r="G1179" s="8">
        <v>20086984</v>
      </c>
      <c r="H1179" s="9">
        <f>nasdaq_aapl_short_volume[[#This Row],[Off-Exchange]]/nasdaq_aapl_short_volume[[#This Row],[total_reported]]</f>
        <v>0.26142595131036367</v>
      </c>
      <c r="I1179" s="8">
        <v>273148</v>
      </c>
      <c r="J1179" t="s">
        <v>6491</v>
      </c>
      <c r="K1179" t="s">
        <v>6492</v>
      </c>
      <c r="L1179" t="s">
        <v>6493</v>
      </c>
      <c r="M1179" t="s">
        <v>6494</v>
      </c>
      <c r="N1179" s="8">
        <v>222992</v>
      </c>
      <c r="O1179" s="8">
        <v>100120</v>
      </c>
      <c r="P1179" s="8">
        <v>574820</v>
      </c>
      <c r="Q1179" s="8">
        <v>4880192</v>
      </c>
      <c r="R1179" s="8">
        <v>99476</v>
      </c>
      <c r="S1179" s="8">
        <v>48816</v>
      </c>
      <c r="T1179" s="8">
        <v>7844</v>
      </c>
    </row>
    <row r="1180" spans="1:20">
      <c r="A1180" s="1">
        <v>44027</v>
      </c>
      <c r="B1180" s="8">
        <v>109499104</v>
      </c>
      <c r="C1180" s="8">
        <v>53766208</v>
      </c>
      <c r="D1180" s="8">
        <v>55732896</v>
      </c>
      <c r="E1180" s="9">
        <f>nasdaq_aapl_short_volume[[#This Row],[total_short]]/nasdaq_aapl_short_volume[[#This Row],[total_reported]]</f>
        <v>0.4910196160143922</v>
      </c>
      <c r="F1180" s="9">
        <f>nasdaq_aapl_short_volume[[#This Row],[total_long]]/nasdaq_aapl_short_volume[[#This Row],[total_reported]]</f>
        <v>0.50898038398560774</v>
      </c>
      <c r="G1180" s="8">
        <v>31083456</v>
      </c>
      <c r="H1180" s="9">
        <f>nasdaq_aapl_short_volume[[#This Row],[Off-Exchange]]/nasdaq_aapl_short_volume[[#This Row],[total_reported]]</f>
        <v>0.28386950088650953</v>
      </c>
      <c r="I1180" s="8">
        <v>376344</v>
      </c>
      <c r="J1180" t="s">
        <v>6495</v>
      </c>
      <c r="K1180" t="s">
        <v>6496</v>
      </c>
      <c r="L1180" t="s">
        <v>6497</v>
      </c>
      <c r="M1180" t="s">
        <v>6498</v>
      </c>
      <c r="N1180" s="8">
        <v>422532</v>
      </c>
      <c r="O1180" s="8">
        <v>84504</v>
      </c>
      <c r="P1180" s="8">
        <v>768276</v>
      </c>
      <c r="Q1180" s="8">
        <v>7496528</v>
      </c>
      <c r="R1180" s="8">
        <v>127612</v>
      </c>
      <c r="S1180" s="8">
        <v>39084</v>
      </c>
      <c r="T1180" s="8">
        <v>54740</v>
      </c>
    </row>
    <row r="1181" spans="1:20">
      <c r="A1181" s="1">
        <v>44026</v>
      </c>
      <c r="B1181" s="8">
        <v>112971032</v>
      </c>
      <c r="C1181" s="8">
        <v>48002876</v>
      </c>
      <c r="D1181" s="8">
        <v>64968156</v>
      </c>
      <c r="E1181" s="9">
        <f>nasdaq_aapl_short_volume[[#This Row],[total_short]]/nasdaq_aapl_short_volume[[#This Row],[total_reported]]</f>
        <v>0.42491314056509638</v>
      </c>
      <c r="F1181" s="9">
        <f>nasdaq_aapl_short_volume[[#This Row],[total_long]]/nasdaq_aapl_short_volume[[#This Row],[total_reported]]</f>
        <v>0.57508685943490367</v>
      </c>
      <c r="G1181" s="8">
        <v>25909456</v>
      </c>
      <c r="H1181" s="9">
        <f>nasdaq_aapl_short_volume[[#This Row],[Off-Exchange]]/nasdaq_aapl_short_volume[[#This Row],[total_reported]]</f>
        <v>0.22934601500320898</v>
      </c>
      <c r="I1181" s="8">
        <v>376768</v>
      </c>
      <c r="J1181" t="s">
        <v>6499</v>
      </c>
      <c r="K1181" t="s">
        <v>6500</v>
      </c>
      <c r="L1181" t="s">
        <v>6501</v>
      </c>
      <c r="M1181" t="s">
        <v>6502</v>
      </c>
      <c r="N1181" s="8">
        <v>396832</v>
      </c>
      <c r="O1181" s="8">
        <v>142128</v>
      </c>
      <c r="P1181" s="8">
        <v>810068</v>
      </c>
      <c r="Q1181" s="8">
        <v>7062532</v>
      </c>
      <c r="R1181" s="8">
        <v>167684</v>
      </c>
      <c r="S1181" s="8">
        <v>52312</v>
      </c>
      <c r="T1181" s="8">
        <v>876</v>
      </c>
    </row>
    <row r="1182" spans="1:20">
      <c r="A1182" s="1">
        <v>44025</v>
      </c>
      <c r="B1182" s="8">
        <v>135493948</v>
      </c>
      <c r="C1182" s="8">
        <v>65131732</v>
      </c>
      <c r="D1182" s="8">
        <v>70362216</v>
      </c>
      <c r="E1182" s="9">
        <f>nasdaq_aapl_short_volume[[#This Row],[total_short]]/nasdaq_aapl_short_volume[[#This Row],[total_reported]]</f>
        <v>0.48069845894519214</v>
      </c>
      <c r="F1182" s="9">
        <f>nasdaq_aapl_short_volume[[#This Row],[total_long]]/nasdaq_aapl_short_volume[[#This Row],[total_reported]]</f>
        <v>0.51930154105480786</v>
      </c>
      <c r="G1182" s="8">
        <v>36327952</v>
      </c>
      <c r="H1182" s="9">
        <f>nasdaq_aapl_short_volume[[#This Row],[Off-Exchange]]/nasdaq_aapl_short_volume[[#This Row],[total_reported]]</f>
        <v>0.26811494193083812</v>
      </c>
      <c r="I1182" s="8">
        <v>639744</v>
      </c>
      <c r="J1182" t="s">
        <v>6503</v>
      </c>
      <c r="K1182" t="s">
        <v>6504</v>
      </c>
      <c r="L1182" t="s">
        <v>6505</v>
      </c>
      <c r="M1182" t="s">
        <v>6506</v>
      </c>
      <c r="N1182" s="8">
        <v>581044</v>
      </c>
      <c r="O1182" s="8">
        <v>253216</v>
      </c>
      <c r="P1182" s="8">
        <v>2091112</v>
      </c>
      <c r="Q1182" s="8">
        <v>9411948</v>
      </c>
      <c r="R1182" s="8">
        <v>184400</v>
      </c>
      <c r="S1182" s="8">
        <v>76144</v>
      </c>
      <c r="T1182" s="8">
        <v>264</v>
      </c>
    </row>
    <row r="1183" spans="1:20">
      <c r="A1183" s="1">
        <v>44022</v>
      </c>
      <c r="B1183" s="8">
        <v>61060364</v>
      </c>
      <c r="C1183" s="8">
        <v>27676808</v>
      </c>
      <c r="D1183" s="8">
        <v>33383556</v>
      </c>
      <c r="E1183" s="9">
        <f>nasdaq_aapl_short_volume[[#This Row],[total_short]]/nasdaq_aapl_short_volume[[#This Row],[total_reported]]</f>
        <v>0.45326962020730832</v>
      </c>
      <c r="F1183" s="9">
        <f>nasdaq_aapl_short_volume[[#This Row],[total_long]]/nasdaq_aapl_short_volume[[#This Row],[total_reported]]</f>
        <v>0.54673037979269168</v>
      </c>
      <c r="G1183" s="8">
        <v>15196192</v>
      </c>
      <c r="H1183" s="9">
        <f>nasdaq_aapl_short_volume[[#This Row],[Off-Exchange]]/nasdaq_aapl_short_volume[[#This Row],[total_reported]]</f>
        <v>0.24887162480721536</v>
      </c>
      <c r="I1183" s="8">
        <v>217180</v>
      </c>
      <c r="J1183" t="s">
        <v>6507</v>
      </c>
      <c r="K1183" t="s">
        <v>6508</v>
      </c>
      <c r="L1183" t="s">
        <v>6509</v>
      </c>
      <c r="M1183" t="s">
        <v>6510</v>
      </c>
      <c r="N1183" s="8">
        <v>156032</v>
      </c>
      <c r="O1183" s="8">
        <v>85636</v>
      </c>
      <c r="P1183" s="8">
        <v>536020</v>
      </c>
      <c r="Q1183" s="8">
        <v>3714788</v>
      </c>
      <c r="R1183" s="8">
        <v>81796</v>
      </c>
      <c r="S1183" s="8">
        <v>27048</v>
      </c>
      <c r="T1183" s="8">
        <v>1604</v>
      </c>
    </row>
    <row r="1184" spans="1:20">
      <c r="A1184" s="1">
        <v>44021</v>
      </c>
      <c r="B1184" s="8">
        <v>84344556</v>
      </c>
      <c r="C1184" s="8">
        <v>40345264</v>
      </c>
      <c r="D1184" s="8">
        <v>43999292</v>
      </c>
      <c r="E1184" s="9">
        <f>nasdaq_aapl_short_volume[[#This Row],[total_short]]/nasdaq_aapl_short_volume[[#This Row],[total_reported]]</f>
        <v>0.47833868495318183</v>
      </c>
      <c r="F1184" s="9">
        <f>nasdaq_aapl_short_volume[[#This Row],[total_long]]/nasdaq_aapl_short_volume[[#This Row],[total_reported]]</f>
        <v>0.52166131504681823</v>
      </c>
      <c r="G1184" s="8">
        <v>24311868</v>
      </c>
      <c r="H1184" s="9">
        <f>nasdaq_aapl_short_volume[[#This Row],[Off-Exchange]]/nasdaq_aapl_short_volume[[#This Row],[total_reported]]</f>
        <v>0.28824466157602396</v>
      </c>
      <c r="I1184" s="8">
        <v>349164</v>
      </c>
      <c r="J1184" t="s">
        <v>6511</v>
      </c>
      <c r="K1184" t="s">
        <v>6512</v>
      </c>
      <c r="L1184" t="s">
        <v>6513</v>
      </c>
      <c r="M1184" t="s">
        <v>6514</v>
      </c>
      <c r="N1184" s="8">
        <v>231512</v>
      </c>
      <c r="O1184" s="8">
        <v>124864</v>
      </c>
      <c r="P1184" s="8">
        <v>366120</v>
      </c>
      <c r="Q1184" s="8">
        <v>4113736</v>
      </c>
      <c r="R1184" s="8">
        <v>54740</v>
      </c>
      <c r="S1184" s="8">
        <v>19976</v>
      </c>
      <c r="T1184" s="8">
        <v>0</v>
      </c>
    </row>
    <row r="1185" spans="1:20">
      <c r="A1185" s="1">
        <v>44020</v>
      </c>
      <c r="B1185" s="8">
        <v>76610708</v>
      </c>
      <c r="C1185" s="8">
        <v>38486972</v>
      </c>
      <c r="D1185" s="8">
        <v>38123736</v>
      </c>
      <c r="E1185" s="9">
        <f>nasdaq_aapl_short_volume[[#This Row],[total_short]]/nasdaq_aapl_short_volume[[#This Row],[total_reported]]</f>
        <v>0.50237066076977122</v>
      </c>
      <c r="F1185" s="9">
        <f>nasdaq_aapl_short_volume[[#This Row],[total_long]]/nasdaq_aapl_short_volume[[#This Row],[total_reported]]</f>
        <v>0.49762933923022873</v>
      </c>
      <c r="G1185" s="8">
        <v>25033388</v>
      </c>
      <c r="H1185" s="9">
        <f>nasdaq_aapl_short_volume[[#This Row],[Off-Exchange]]/nasdaq_aapl_short_volume[[#This Row],[total_reported]]</f>
        <v>0.32676095357322632</v>
      </c>
      <c r="I1185" s="8">
        <v>261020</v>
      </c>
      <c r="J1185" t="s">
        <v>6515</v>
      </c>
      <c r="K1185" t="s">
        <v>6516</v>
      </c>
      <c r="L1185" t="s">
        <v>6517</v>
      </c>
      <c r="M1185" t="s">
        <v>6518</v>
      </c>
      <c r="N1185" s="8">
        <v>209332</v>
      </c>
      <c r="O1185" s="8">
        <v>53604</v>
      </c>
      <c r="P1185" s="8">
        <v>523964</v>
      </c>
      <c r="Q1185" s="8">
        <v>2963556</v>
      </c>
      <c r="R1185" s="8">
        <v>85852</v>
      </c>
      <c r="S1185" s="8">
        <v>23572</v>
      </c>
      <c r="T1185" s="8">
        <v>1720</v>
      </c>
    </row>
    <row r="1186" spans="1:20">
      <c r="A1186" s="1">
        <v>44019</v>
      </c>
      <c r="B1186" s="8">
        <v>75769876</v>
      </c>
      <c r="C1186" s="8">
        <v>35803368</v>
      </c>
      <c r="D1186" s="8">
        <v>39966508</v>
      </c>
      <c r="E1186" s="9">
        <f>nasdaq_aapl_short_volume[[#This Row],[total_short]]/nasdaq_aapl_short_volume[[#This Row],[total_reported]]</f>
        <v>0.4725277364846156</v>
      </c>
      <c r="F1186" s="9">
        <f>nasdaq_aapl_short_volume[[#This Row],[total_long]]/nasdaq_aapl_short_volume[[#This Row],[total_reported]]</f>
        <v>0.52747226351538445</v>
      </c>
      <c r="G1186" s="8">
        <v>19542012</v>
      </c>
      <c r="H1186" s="9">
        <f>nasdaq_aapl_short_volume[[#This Row],[Off-Exchange]]/nasdaq_aapl_short_volume[[#This Row],[total_reported]]</f>
        <v>0.25791268287148839</v>
      </c>
      <c r="I1186" s="8">
        <v>332232</v>
      </c>
      <c r="J1186" t="s">
        <v>6519</v>
      </c>
      <c r="K1186" t="s">
        <v>6520</v>
      </c>
      <c r="L1186" t="s">
        <v>6521</v>
      </c>
      <c r="M1186" t="s">
        <v>6522</v>
      </c>
      <c r="N1186" s="8">
        <v>312400</v>
      </c>
      <c r="O1186" s="8">
        <v>69732</v>
      </c>
      <c r="P1186" s="8">
        <v>719180</v>
      </c>
      <c r="Q1186" s="8">
        <v>4928452</v>
      </c>
      <c r="R1186" s="8">
        <v>153352</v>
      </c>
      <c r="S1186" s="8">
        <v>32280</v>
      </c>
      <c r="T1186" s="8">
        <v>5412</v>
      </c>
    </row>
    <row r="1187" spans="1:20">
      <c r="A1187" s="1">
        <v>44018</v>
      </c>
      <c r="B1187" s="8">
        <v>78196052</v>
      </c>
      <c r="C1187" s="8">
        <v>33976680</v>
      </c>
      <c r="D1187" s="8">
        <v>44219372</v>
      </c>
      <c r="E1187" s="9">
        <f>nasdaq_aapl_short_volume[[#This Row],[total_short]]/nasdaq_aapl_short_volume[[#This Row],[total_reported]]</f>
        <v>0.43450633543493988</v>
      </c>
      <c r="F1187" s="9">
        <f>nasdaq_aapl_short_volume[[#This Row],[total_long]]/nasdaq_aapl_short_volume[[#This Row],[total_reported]]</f>
        <v>0.56549366456506012</v>
      </c>
      <c r="G1187" s="8">
        <v>19646328</v>
      </c>
      <c r="H1187" s="9">
        <f>nasdaq_aapl_short_volume[[#This Row],[Off-Exchange]]/nasdaq_aapl_short_volume[[#This Row],[total_reported]]</f>
        <v>0.25124450016990629</v>
      </c>
      <c r="I1187" s="8">
        <v>232164</v>
      </c>
      <c r="J1187" t="s">
        <v>6523</v>
      </c>
      <c r="K1187" t="s">
        <v>6524</v>
      </c>
      <c r="L1187" t="s">
        <v>6525</v>
      </c>
      <c r="M1187" t="s">
        <v>6526</v>
      </c>
      <c r="N1187" s="8">
        <v>226972</v>
      </c>
      <c r="O1187" s="8">
        <v>51908</v>
      </c>
      <c r="P1187" s="8">
        <v>882252</v>
      </c>
      <c r="Q1187" s="8">
        <v>5084752</v>
      </c>
      <c r="R1187" s="8">
        <v>75700</v>
      </c>
      <c r="S1187" s="8">
        <v>61200</v>
      </c>
      <c r="T1187" s="8">
        <v>11100</v>
      </c>
    </row>
    <row r="1188" spans="1:20">
      <c r="A1188" s="1">
        <v>44014</v>
      </c>
      <c r="B1188" s="8">
        <v>77988188</v>
      </c>
      <c r="C1188" s="8">
        <v>37508716</v>
      </c>
      <c r="D1188" s="8">
        <v>40479472</v>
      </c>
      <c r="E1188" s="9">
        <f>nasdaq_aapl_short_volume[[#This Row],[total_short]]/nasdaq_aapl_short_volume[[#This Row],[total_reported]]</f>
        <v>0.48095380803051868</v>
      </c>
      <c r="F1188" s="9">
        <f>nasdaq_aapl_short_volume[[#This Row],[total_long]]/nasdaq_aapl_short_volume[[#This Row],[total_reported]]</f>
        <v>0.51904619196948132</v>
      </c>
      <c r="G1188" s="8">
        <v>20151604</v>
      </c>
      <c r="H1188" s="9">
        <f>nasdaq_aapl_short_volume[[#This Row],[Off-Exchange]]/nasdaq_aapl_short_volume[[#This Row],[total_reported]]</f>
        <v>0.25839302741589532</v>
      </c>
      <c r="I1188" s="8">
        <v>562500</v>
      </c>
      <c r="J1188" t="s">
        <v>6527</v>
      </c>
      <c r="K1188" t="s">
        <v>6528</v>
      </c>
      <c r="L1188" t="s">
        <v>6529</v>
      </c>
      <c r="M1188" t="s">
        <v>6530</v>
      </c>
      <c r="N1188" s="8">
        <v>332700</v>
      </c>
      <c r="O1188" s="8">
        <v>133696</v>
      </c>
      <c r="P1188" s="8">
        <v>938264</v>
      </c>
      <c r="Q1188" s="8">
        <v>5595608</v>
      </c>
      <c r="R1188" s="8">
        <v>92244</v>
      </c>
      <c r="S1188" s="8">
        <v>22824</v>
      </c>
      <c r="T1188" s="8">
        <v>2932</v>
      </c>
    </row>
    <row r="1189" spans="1:20">
      <c r="A1189" s="1">
        <v>44013</v>
      </c>
      <c r="B1189" s="8">
        <v>77695568</v>
      </c>
      <c r="C1189" s="8">
        <v>35244756</v>
      </c>
      <c r="D1189" s="8">
        <v>42450812</v>
      </c>
      <c r="E1189" s="9">
        <f>nasdaq_aapl_short_volume[[#This Row],[total_short]]/nasdaq_aapl_short_volume[[#This Row],[total_reported]]</f>
        <v>0.45362633812008429</v>
      </c>
      <c r="F1189" s="9">
        <f>nasdaq_aapl_short_volume[[#This Row],[total_long]]/nasdaq_aapl_short_volume[[#This Row],[total_reported]]</f>
        <v>0.54637366187991576</v>
      </c>
      <c r="G1189" s="8">
        <v>17124968</v>
      </c>
      <c r="H1189" s="9">
        <f>nasdaq_aapl_short_volume[[#This Row],[Off-Exchange]]/nasdaq_aapl_short_volume[[#This Row],[total_reported]]</f>
        <v>0.22041113078676508</v>
      </c>
      <c r="I1189" s="8">
        <v>467276</v>
      </c>
      <c r="J1189" t="s">
        <v>6531</v>
      </c>
      <c r="K1189" t="s">
        <v>6532</v>
      </c>
      <c r="L1189" t="s">
        <v>6533</v>
      </c>
      <c r="M1189" t="s">
        <v>6534</v>
      </c>
      <c r="N1189" s="8">
        <v>373776</v>
      </c>
      <c r="O1189" s="8">
        <v>64148</v>
      </c>
      <c r="P1189" s="8">
        <v>1176860</v>
      </c>
      <c r="Q1189" s="8">
        <v>5337396</v>
      </c>
      <c r="R1189" s="8">
        <v>139404</v>
      </c>
      <c r="S1189" s="8">
        <v>74792</v>
      </c>
      <c r="T1189" s="8">
        <v>11100</v>
      </c>
    </row>
    <row r="1190" spans="1:20">
      <c r="A1190" s="1">
        <v>44012</v>
      </c>
      <c r="B1190" s="8">
        <v>88172152</v>
      </c>
      <c r="C1190" s="8">
        <v>39481392</v>
      </c>
      <c r="D1190" s="8">
        <v>48690760</v>
      </c>
      <c r="E1190" s="9">
        <f>nasdaq_aapl_short_volume[[#This Row],[total_short]]/nasdaq_aapl_short_volume[[#This Row],[total_reported]]</f>
        <v>0.44777620943174895</v>
      </c>
      <c r="F1190" s="9">
        <f>nasdaq_aapl_short_volume[[#This Row],[total_long]]/nasdaq_aapl_short_volume[[#This Row],[total_reported]]</f>
        <v>0.5522237905682511</v>
      </c>
      <c r="G1190" s="8">
        <v>23045980</v>
      </c>
      <c r="H1190" s="9">
        <f>nasdaq_aapl_short_volume[[#This Row],[Off-Exchange]]/nasdaq_aapl_short_volume[[#This Row],[total_reported]]</f>
        <v>0.26137481593961776</v>
      </c>
      <c r="I1190" s="8">
        <v>495300</v>
      </c>
      <c r="J1190" t="s">
        <v>6535</v>
      </c>
      <c r="K1190" t="s">
        <v>6536</v>
      </c>
      <c r="L1190" t="s">
        <v>6537</v>
      </c>
      <c r="M1190" t="s">
        <v>6538</v>
      </c>
      <c r="N1190" s="8">
        <v>226636</v>
      </c>
      <c r="O1190" s="8">
        <v>99528</v>
      </c>
      <c r="P1190" s="8">
        <v>1024840</v>
      </c>
      <c r="Q1190" s="8">
        <v>5897084</v>
      </c>
      <c r="R1190" s="8">
        <v>203024</v>
      </c>
      <c r="S1190" s="8">
        <v>133776</v>
      </c>
      <c r="T1190" s="8">
        <v>1180</v>
      </c>
    </row>
    <row r="1191" spans="1:20">
      <c r="A1191" s="1">
        <v>44011</v>
      </c>
      <c r="B1191" s="8">
        <v>88945576</v>
      </c>
      <c r="C1191" s="8">
        <v>39304736</v>
      </c>
      <c r="D1191" s="8">
        <v>49640840</v>
      </c>
      <c r="E1191" s="9">
        <f>nasdaq_aapl_short_volume[[#This Row],[total_short]]/nasdaq_aapl_short_volume[[#This Row],[total_reported]]</f>
        <v>0.44189646936459209</v>
      </c>
      <c r="F1191" s="9">
        <f>nasdaq_aapl_short_volume[[#This Row],[total_long]]/nasdaq_aapl_short_volume[[#This Row],[total_reported]]</f>
        <v>0.55810353063540785</v>
      </c>
      <c r="G1191" s="8">
        <v>23544592</v>
      </c>
      <c r="H1191" s="9">
        <f>nasdaq_aapl_short_volume[[#This Row],[Off-Exchange]]/nasdaq_aapl_short_volume[[#This Row],[total_reported]]</f>
        <v>0.26470784786418156</v>
      </c>
      <c r="I1191" s="8">
        <v>415584</v>
      </c>
      <c r="J1191" t="s">
        <v>6539</v>
      </c>
      <c r="K1191" t="s">
        <v>6540</v>
      </c>
      <c r="L1191" t="s">
        <v>6541</v>
      </c>
      <c r="M1191" t="s">
        <v>6542</v>
      </c>
      <c r="N1191" s="8">
        <v>201600</v>
      </c>
      <c r="O1191" s="8">
        <v>35280</v>
      </c>
      <c r="P1191" s="8">
        <v>813940</v>
      </c>
      <c r="Q1191" s="8">
        <v>4852220</v>
      </c>
      <c r="R1191" s="8">
        <v>56500</v>
      </c>
      <c r="S1191" s="8">
        <v>32788</v>
      </c>
      <c r="T1191" s="8">
        <v>2400</v>
      </c>
    </row>
    <row r="1192" spans="1:20">
      <c r="A1192" s="1">
        <v>44008</v>
      </c>
      <c r="B1192" s="8">
        <v>126583124</v>
      </c>
      <c r="C1192" s="8">
        <v>54485084</v>
      </c>
      <c r="D1192" s="8">
        <v>72098040</v>
      </c>
      <c r="E1192" s="9">
        <f>nasdaq_aapl_short_volume[[#This Row],[total_short]]/nasdaq_aapl_short_volume[[#This Row],[total_reported]]</f>
        <v>0.4304292885045245</v>
      </c>
      <c r="F1192" s="9">
        <f>nasdaq_aapl_short_volume[[#This Row],[total_long]]/nasdaq_aapl_short_volume[[#This Row],[total_reported]]</f>
        <v>0.56957071149547545</v>
      </c>
      <c r="G1192" s="8">
        <v>31687336</v>
      </c>
      <c r="H1192" s="9">
        <f>nasdaq_aapl_short_volume[[#This Row],[Off-Exchange]]/nasdaq_aapl_short_volume[[#This Row],[total_reported]]</f>
        <v>0.2503282823072055</v>
      </c>
      <c r="I1192" s="8">
        <v>898876</v>
      </c>
      <c r="J1192" t="s">
        <v>6543</v>
      </c>
      <c r="K1192" t="s">
        <v>6544</v>
      </c>
      <c r="L1192" t="s">
        <v>6545</v>
      </c>
      <c r="M1192" t="s">
        <v>6546</v>
      </c>
      <c r="N1192" s="8">
        <v>378000</v>
      </c>
      <c r="O1192" s="8">
        <v>135316</v>
      </c>
      <c r="P1192" s="8">
        <v>1208020</v>
      </c>
      <c r="Q1192" s="8">
        <v>7185516</v>
      </c>
      <c r="R1192" s="8">
        <v>136792</v>
      </c>
      <c r="S1192" s="8">
        <v>42008</v>
      </c>
      <c r="T1192" s="8">
        <v>2304</v>
      </c>
    </row>
    <row r="1193" spans="1:20">
      <c r="A1193" s="1">
        <v>44007</v>
      </c>
      <c r="B1193" s="8">
        <v>101261984</v>
      </c>
      <c r="C1193" s="8">
        <v>47122236</v>
      </c>
      <c r="D1193" s="8">
        <v>54139748</v>
      </c>
      <c r="E1193" s="9">
        <f>nasdaq_aapl_short_volume[[#This Row],[total_short]]/nasdaq_aapl_short_volume[[#This Row],[total_reported]]</f>
        <v>0.46534972097722282</v>
      </c>
      <c r="F1193" s="9">
        <f>nasdaq_aapl_short_volume[[#This Row],[total_long]]/nasdaq_aapl_short_volume[[#This Row],[total_reported]]</f>
        <v>0.53465027902277718</v>
      </c>
      <c r="G1193" s="8">
        <v>26996988</v>
      </c>
      <c r="H1193" s="9">
        <f>nasdaq_aapl_short_volume[[#This Row],[Off-Exchange]]/nasdaq_aapl_short_volume[[#This Row],[total_reported]]</f>
        <v>0.26660536297609971</v>
      </c>
      <c r="I1193" s="8">
        <v>613316</v>
      </c>
      <c r="J1193" t="s">
        <v>6547</v>
      </c>
      <c r="K1193" t="s">
        <v>6548</v>
      </c>
      <c r="L1193" t="s">
        <v>6549</v>
      </c>
      <c r="M1193" t="s">
        <v>6550</v>
      </c>
      <c r="N1193" s="8">
        <v>489968</v>
      </c>
      <c r="O1193" s="8">
        <v>53052</v>
      </c>
      <c r="P1193" s="8">
        <v>942272</v>
      </c>
      <c r="Q1193" s="8">
        <v>5231484</v>
      </c>
      <c r="R1193" s="8">
        <v>131972</v>
      </c>
      <c r="S1193" s="8">
        <v>40804</v>
      </c>
      <c r="T1193" s="8">
        <v>10196</v>
      </c>
    </row>
    <row r="1194" spans="1:20">
      <c r="A1194" s="1">
        <v>44006</v>
      </c>
      <c r="B1194" s="8">
        <v>144434628</v>
      </c>
      <c r="C1194" s="8">
        <v>89528700</v>
      </c>
      <c r="D1194" s="8">
        <v>54905928</v>
      </c>
      <c r="E1194" s="9">
        <f>nasdaq_aapl_short_volume[[#This Row],[total_short]]/nasdaq_aapl_short_volume[[#This Row],[total_reported]]</f>
        <v>0.61985620235058869</v>
      </c>
      <c r="F1194" s="9">
        <f>nasdaq_aapl_short_volume[[#This Row],[total_long]]/nasdaq_aapl_short_volume[[#This Row],[total_reported]]</f>
        <v>0.38014379764941131</v>
      </c>
      <c r="G1194" s="8">
        <v>59051136</v>
      </c>
      <c r="H1194" s="9">
        <f>nasdaq_aapl_short_volume[[#This Row],[Off-Exchange]]/nasdaq_aapl_short_volume[[#This Row],[total_reported]]</f>
        <v>0.40884334191659355</v>
      </c>
      <c r="I1194" s="8">
        <v>1136156</v>
      </c>
      <c r="J1194" t="s">
        <v>6551</v>
      </c>
      <c r="K1194" t="s">
        <v>6552</v>
      </c>
      <c r="L1194" t="s">
        <v>6553</v>
      </c>
      <c r="M1194" t="s">
        <v>6554</v>
      </c>
      <c r="N1194" s="8">
        <v>599344</v>
      </c>
      <c r="O1194" s="8">
        <v>153816</v>
      </c>
      <c r="P1194" s="8">
        <v>2002736</v>
      </c>
      <c r="Q1194" s="8">
        <v>9663056</v>
      </c>
      <c r="R1194" s="8">
        <v>373164</v>
      </c>
      <c r="S1194" s="8">
        <v>133948</v>
      </c>
      <c r="T1194" s="8">
        <v>1984</v>
      </c>
    </row>
    <row r="1195" spans="1:20">
      <c r="A1195" s="1">
        <v>44005</v>
      </c>
      <c r="B1195" s="8">
        <v>161402288</v>
      </c>
      <c r="C1195" s="8">
        <v>105715724</v>
      </c>
      <c r="D1195" s="8">
        <v>55686564</v>
      </c>
      <c r="E1195" s="9">
        <f>nasdaq_aapl_short_volume[[#This Row],[total_short]]/nasdaq_aapl_short_volume[[#This Row],[total_reported]]</f>
        <v>0.65498280916562968</v>
      </c>
      <c r="F1195" s="9">
        <f>nasdaq_aapl_short_volume[[#This Row],[total_long]]/nasdaq_aapl_short_volume[[#This Row],[total_reported]]</f>
        <v>0.34501719083437032</v>
      </c>
      <c r="G1195" s="8">
        <v>71034752</v>
      </c>
      <c r="H1195" s="9">
        <f>nasdaq_aapl_short_volume[[#This Row],[Off-Exchange]]/nasdaq_aapl_short_volume[[#This Row],[total_reported]]</f>
        <v>0.44010994441417089</v>
      </c>
      <c r="I1195" s="8">
        <v>936928</v>
      </c>
      <c r="J1195" t="s">
        <v>6555</v>
      </c>
      <c r="K1195" t="s">
        <v>6556</v>
      </c>
      <c r="L1195" t="s">
        <v>6557</v>
      </c>
      <c r="M1195" t="s">
        <v>6558</v>
      </c>
      <c r="N1195" s="8">
        <v>678400</v>
      </c>
      <c r="O1195" s="8">
        <v>96848</v>
      </c>
      <c r="P1195" s="8">
        <v>2157788</v>
      </c>
      <c r="Q1195" s="8">
        <v>11208204</v>
      </c>
      <c r="R1195" s="8">
        <v>310488</v>
      </c>
      <c r="S1195" s="8">
        <v>173088</v>
      </c>
      <c r="T1195" s="8">
        <v>800</v>
      </c>
    </row>
    <row r="1196" spans="1:20">
      <c r="A1196" s="1">
        <v>44004</v>
      </c>
      <c r="B1196" s="8">
        <v>95992688</v>
      </c>
      <c r="C1196" s="8">
        <v>48111304</v>
      </c>
      <c r="D1196" s="8">
        <v>47881384</v>
      </c>
      <c r="E1196" s="9">
        <f>nasdaq_aapl_short_volume[[#This Row],[total_short]]/nasdaq_aapl_short_volume[[#This Row],[total_reported]]</f>
        <v>0.50119759121653096</v>
      </c>
      <c r="F1196" s="9">
        <f>nasdaq_aapl_short_volume[[#This Row],[total_long]]/nasdaq_aapl_short_volume[[#This Row],[total_reported]]</f>
        <v>0.49880240878346899</v>
      </c>
      <c r="G1196" s="8">
        <v>28390060</v>
      </c>
      <c r="H1196" s="9">
        <f>nasdaq_aapl_short_volume[[#This Row],[Off-Exchange]]/nasdaq_aapl_short_volume[[#This Row],[total_reported]]</f>
        <v>0.29575231813489794</v>
      </c>
      <c r="I1196" s="8">
        <v>479880</v>
      </c>
      <c r="J1196" t="s">
        <v>6559</v>
      </c>
      <c r="K1196" t="s">
        <v>6560</v>
      </c>
      <c r="L1196" t="s">
        <v>6561</v>
      </c>
      <c r="M1196" t="s">
        <v>6562</v>
      </c>
      <c r="N1196" s="8">
        <v>285740</v>
      </c>
      <c r="O1196" s="8">
        <v>54140</v>
      </c>
      <c r="P1196" s="8">
        <v>1095980</v>
      </c>
      <c r="Q1196" s="8">
        <v>7112232</v>
      </c>
      <c r="R1196" s="8">
        <v>153836</v>
      </c>
      <c r="S1196" s="8">
        <v>108420</v>
      </c>
      <c r="T1196" s="8">
        <v>16448</v>
      </c>
    </row>
    <row r="1197" spans="1:20">
      <c r="A1197" s="1">
        <v>44001</v>
      </c>
      <c r="B1197" s="8">
        <v>123780156</v>
      </c>
      <c r="C1197" s="8">
        <v>67116824</v>
      </c>
      <c r="D1197" s="8">
        <v>56663332</v>
      </c>
      <c r="E1197" s="9">
        <f>nasdaq_aapl_short_volume[[#This Row],[total_short]]/nasdaq_aapl_short_volume[[#This Row],[total_reported]]</f>
        <v>0.54222604146661446</v>
      </c>
      <c r="F1197" s="9">
        <f>nasdaq_aapl_short_volume[[#This Row],[total_long]]/nasdaq_aapl_short_volume[[#This Row],[total_reported]]</f>
        <v>0.45777395853338559</v>
      </c>
      <c r="G1197" s="8">
        <v>34176200</v>
      </c>
      <c r="H1197" s="9">
        <f>nasdaq_aapl_short_volume[[#This Row],[Off-Exchange]]/nasdaq_aapl_short_volume[[#This Row],[total_reported]]</f>
        <v>0.27610403076241075</v>
      </c>
      <c r="I1197" s="8">
        <v>377732</v>
      </c>
      <c r="J1197" t="s">
        <v>6563</v>
      </c>
      <c r="K1197" t="s">
        <v>6564</v>
      </c>
      <c r="L1197" t="s">
        <v>6565</v>
      </c>
      <c r="M1197" t="s">
        <v>6566</v>
      </c>
      <c r="N1197" s="8">
        <v>519420</v>
      </c>
      <c r="O1197" s="8">
        <v>289432</v>
      </c>
      <c r="P1197" s="8">
        <v>1407056</v>
      </c>
      <c r="Q1197" s="8">
        <v>10805812</v>
      </c>
      <c r="R1197" s="8">
        <v>209676</v>
      </c>
      <c r="S1197" s="8">
        <v>151832</v>
      </c>
      <c r="T1197" s="8">
        <v>1408</v>
      </c>
    </row>
    <row r="1198" spans="1:20">
      <c r="A1198" s="1">
        <v>44000</v>
      </c>
      <c r="B1198" s="8">
        <v>66300724</v>
      </c>
      <c r="C1198" s="8">
        <v>33099776</v>
      </c>
      <c r="D1198" s="8">
        <v>33200948</v>
      </c>
      <c r="E1198" s="9">
        <f>nasdaq_aapl_short_volume[[#This Row],[total_short]]/nasdaq_aapl_short_volume[[#This Row],[total_reported]]</f>
        <v>0.49923702190642744</v>
      </c>
      <c r="F1198" s="9">
        <f>nasdaq_aapl_short_volume[[#This Row],[total_long]]/nasdaq_aapl_short_volume[[#This Row],[total_reported]]</f>
        <v>0.50076297809357251</v>
      </c>
      <c r="G1198" s="8">
        <v>16560656</v>
      </c>
      <c r="H1198" s="9">
        <f>nasdaq_aapl_short_volume[[#This Row],[Off-Exchange]]/nasdaq_aapl_short_volume[[#This Row],[total_reported]]</f>
        <v>0.24978092245267186</v>
      </c>
      <c r="I1198" s="8">
        <v>324936</v>
      </c>
      <c r="J1198" t="s">
        <v>6567</v>
      </c>
      <c r="K1198" t="s">
        <v>6568</v>
      </c>
      <c r="L1198" t="s">
        <v>6569</v>
      </c>
      <c r="M1198" t="s">
        <v>6570</v>
      </c>
      <c r="N1198" s="8">
        <v>471724</v>
      </c>
      <c r="O1198" s="8">
        <v>64600</v>
      </c>
      <c r="P1198" s="8">
        <v>704220</v>
      </c>
      <c r="Q1198" s="8">
        <v>5870580</v>
      </c>
      <c r="R1198" s="8">
        <v>93124</v>
      </c>
      <c r="S1198" s="8">
        <v>46436</v>
      </c>
      <c r="T1198" s="8">
        <v>1124</v>
      </c>
    </row>
    <row r="1199" spans="1:20">
      <c r="A1199" s="1">
        <v>43999</v>
      </c>
      <c r="B1199" s="8">
        <v>79455352</v>
      </c>
      <c r="C1199" s="8">
        <v>39024740</v>
      </c>
      <c r="D1199" s="8">
        <v>40430612</v>
      </c>
      <c r="E1199" s="9">
        <f>nasdaq_aapl_short_volume[[#This Row],[total_short]]/nasdaq_aapl_short_volume[[#This Row],[total_reported]]</f>
        <v>0.49115306921049195</v>
      </c>
      <c r="F1199" s="9">
        <f>nasdaq_aapl_short_volume[[#This Row],[total_long]]/nasdaq_aapl_short_volume[[#This Row],[total_reported]]</f>
        <v>0.50884693078950805</v>
      </c>
      <c r="G1199" s="8">
        <v>22492388</v>
      </c>
      <c r="H1199" s="9">
        <f>nasdaq_aapl_short_volume[[#This Row],[Off-Exchange]]/nasdaq_aapl_short_volume[[#This Row],[total_reported]]</f>
        <v>0.28308210125354427</v>
      </c>
      <c r="I1199" s="8">
        <v>388076</v>
      </c>
      <c r="J1199" t="s">
        <v>6571</v>
      </c>
      <c r="K1199" t="s">
        <v>6572</v>
      </c>
      <c r="L1199" t="s">
        <v>6573</v>
      </c>
      <c r="M1199" t="s">
        <v>6574</v>
      </c>
      <c r="N1199" s="8">
        <v>161980</v>
      </c>
      <c r="O1199" s="8">
        <v>39652</v>
      </c>
      <c r="P1199" s="8">
        <v>1169720</v>
      </c>
      <c r="Q1199" s="8">
        <v>4720020</v>
      </c>
      <c r="R1199" s="8">
        <v>155644</v>
      </c>
      <c r="S1199" s="8">
        <v>21684</v>
      </c>
      <c r="T1199" s="8">
        <v>17724</v>
      </c>
    </row>
    <row r="1200" spans="1:20">
      <c r="A1200" s="1">
        <v>43998</v>
      </c>
      <c r="B1200" s="8">
        <v>112938596</v>
      </c>
      <c r="C1200" s="8">
        <v>56374784</v>
      </c>
      <c r="D1200" s="8">
        <v>56563812</v>
      </c>
      <c r="E1200" s="9">
        <f>nasdaq_aapl_short_volume[[#This Row],[total_short]]/nasdaq_aapl_short_volume[[#This Row],[total_reported]]</f>
        <v>0.49916313817111735</v>
      </c>
      <c r="F1200" s="9">
        <f>nasdaq_aapl_short_volume[[#This Row],[total_long]]/nasdaq_aapl_short_volume[[#This Row],[total_reported]]</f>
        <v>0.50083686182888265</v>
      </c>
      <c r="G1200" s="8">
        <v>31299436</v>
      </c>
      <c r="H1200" s="9">
        <f>nasdaq_aapl_short_volume[[#This Row],[Off-Exchange]]/nasdaq_aapl_short_volume[[#This Row],[total_reported]]</f>
        <v>0.27713675491414824</v>
      </c>
      <c r="I1200" s="8">
        <v>392680</v>
      </c>
      <c r="J1200" t="s">
        <v>6575</v>
      </c>
      <c r="K1200" t="s">
        <v>6576</v>
      </c>
      <c r="L1200" t="s">
        <v>6577</v>
      </c>
      <c r="M1200" t="s">
        <v>6578</v>
      </c>
      <c r="N1200" s="8">
        <v>402284</v>
      </c>
      <c r="O1200" s="8">
        <v>69036</v>
      </c>
      <c r="P1200" s="8">
        <v>1213576</v>
      </c>
      <c r="Q1200" s="8">
        <v>8112692</v>
      </c>
      <c r="R1200" s="8">
        <v>263352</v>
      </c>
      <c r="S1200" s="8">
        <v>75676</v>
      </c>
      <c r="T1200" s="8">
        <v>1624</v>
      </c>
    </row>
    <row r="1201" spans="1:20">
      <c r="A1201" s="1">
        <v>43997</v>
      </c>
      <c r="B1201" s="8">
        <v>93233404</v>
      </c>
      <c r="C1201" s="8">
        <v>47673532</v>
      </c>
      <c r="D1201" s="8">
        <v>45559872</v>
      </c>
      <c r="E1201" s="9">
        <f>nasdaq_aapl_short_volume[[#This Row],[total_short]]/nasdaq_aapl_short_volume[[#This Row],[total_reported]]</f>
        <v>0.51133531496930007</v>
      </c>
      <c r="F1201" s="9">
        <f>nasdaq_aapl_short_volume[[#This Row],[total_long]]/nasdaq_aapl_short_volume[[#This Row],[total_reported]]</f>
        <v>0.48866468503069993</v>
      </c>
      <c r="G1201" s="8">
        <v>27886508</v>
      </c>
      <c r="H1201" s="9">
        <f>nasdaq_aapl_short_volume[[#This Row],[Off-Exchange]]/nasdaq_aapl_short_volume[[#This Row],[total_reported]]</f>
        <v>0.29910425666749224</v>
      </c>
      <c r="I1201" s="8">
        <v>274428</v>
      </c>
      <c r="J1201" t="s">
        <v>6579</v>
      </c>
      <c r="K1201" t="s">
        <v>6580</v>
      </c>
      <c r="L1201" t="s">
        <v>6581</v>
      </c>
      <c r="M1201" t="s">
        <v>6582</v>
      </c>
      <c r="N1201" s="8">
        <v>307996</v>
      </c>
      <c r="O1201" s="8">
        <v>67048</v>
      </c>
      <c r="P1201" s="8">
        <v>655380</v>
      </c>
      <c r="Q1201" s="8">
        <v>6520500</v>
      </c>
      <c r="R1201" s="8">
        <v>118284</v>
      </c>
      <c r="S1201" s="8">
        <v>56320</v>
      </c>
      <c r="T1201" s="8">
        <v>36744</v>
      </c>
    </row>
    <row r="1202" spans="1:20">
      <c r="A1202" s="1">
        <v>43994</v>
      </c>
      <c r="B1202" s="8">
        <v>138347768</v>
      </c>
      <c r="C1202" s="8">
        <v>68474616</v>
      </c>
      <c r="D1202" s="8">
        <v>69873152</v>
      </c>
      <c r="E1202" s="9">
        <f>nasdaq_aapl_short_volume[[#This Row],[total_short]]/nasdaq_aapl_short_volume[[#This Row],[total_reported]]</f>
        <v>0.49494557801611949</v>
      </c>
      <c r="F1202" s="9">
        <f>nasdaq_aapl_short_volume[[#This Row],[total_long]]/nasdaq_aapl_short_volume[[#This Row],[total_reported]]</f>
        <v>0.50505442198388051</v>
      </c>
      <c r="G1202" s="8">
        <v>39928000</v>
      </c>
      <c r="H1202" s="9">
        <f>nasdaq_aapl_short_volume[[#This Row],[Off-Exchange]]/nasdaq_aapl_short_volume[[#This Row],[total_reported]]</f>
        <v>0.28860602940843977</v>
      </c>
      <c r="I1202" s="8">
        <v>594100</v>
      </c>
      <c r="J1202" t="s">
        <v>6583</v>
      </c>
      <c r="K1202" t="s">
        <v>6584</v>
      </c>
      <c r="L1202" t="s">
        <v>6585</v>
      </c>
      <c r="M1202" t="s">
        <v>6586</v>
      </c>
      <c r="N1202" s="8">
        <v>534820</v>
      </c>
      <c r="O1202" s="8">
        <v>409760</v>
      </c>
      <c r="P1202" s="8">
        <v>1207472</v>
      </c>
      <c r="Q1202" s="8">
        <v>9401852</v>
      </c>
      <c r="R1202" s="8">
        <v>169924</v>
      </c>
      <c r="S1202" s="8">
        <v>119392</v>
      </c>
      <c r="T1202" s="8">
        <v>20480</v>
      </c>
    </row>
    <row r="1203" spans="1:20">
      <c r="A1203" s="1">
        <v>43993</v>
      </c>
      <c r="B1203" s="8">
        <v>132906340</v>
      </c>
      <c r="C1203" s="8">
        <v>60629236</v>
      </c>
      <c r="D1203" s="8">
        <v>72277104</v>
      </c>
      <c r="E1203" s="9">
        <f>nasdaq_aapl_short_volume[[#This Row],[total_short]]/nasdaq_aapl_short_volume[[#This Row],[total_reported]]</f>
        <v>0.45618016416673574</v>
      </c>
      <c r="F1203" s="9">
        <f>nasdaq_aapl_short_volume[[#This Row],[total_long]]/nasdaq_aapl_short_volume[[#This Row],[total_reported]]</f>
        <v>0.54381983583326421</v>
      </c>
      <c r="G1203" s="8">
        <v>32727592</v>
      </c>
      <c r="H1203" s="9">
        <f>nasdaq_aapl_short_volume[[#This Row],[Off-Exchange]]/nasdaq_aapl_short_volume[[#This Row],[total_reported]]</f>
        <v>0.24624552899432789</v>
      </c>
      <c r="I1203" s="8">
        <v>836376</v>
      </c>
      <c r="J1203" t="s">
        <v>6587</v>
      </c>
      <c r="K1203" t="s">
        <v>6588</v>
      </c>
      <c r="L1203" t="s">
        <v>6589</v>
      </c>
      <c r="M1203" t="s">
        <v>6590</v>
      </c>
      <c r="N1203" s="8">
        <v>508404</v>
      </c>
      <c r="O1203" s="8">
        <v>521576</v>
      </c>
      <c r="P1203" s="8">
        <v>719524</v>
      </c>
      <c r="Q1203" s="8">
        <v>7149212</v>
      </c>
      <c r="R1203" s="8">
        <v>157716</v>
      </c>
      <c r="S1203" s="8">
        <v>90380</v>
      </c>
      <c r="T1203" s="8">
        <v>1168</v>
      </c>
    </row>
    <row r="1204" spans="1:20">
      <c r="A1204" s="1">
        <v>43992</v>
      </c>
      <c r="B1204" s="8">
        <v>116749960</v>
      </c>
      <c r="C1204" s="8">
        <v>60520420</v>
      </c>
      <c r="D1204" s="8">
        <v>56229540</v>
      </c>
      <c r="E1204" s="9">
        <f>nasdaq_aapl_short_volume[[#This Row],[total_short]]/nasdaq_aapl_short_volume[[#This Row],[total_reported]]</f>
        <v>0.51837636603901194</v>
      </c>
      <c r="F1204" s="9">
        <f>nasdaq_aapl_short_volume[[#This Row],[total_long]]/nasdaq_aapl_short_volume[[#This Row],[total_reported]]</f>
        <v>0.48162363396098806</v>
      </c>
      <c r="G1204" s="8">
        <v>33337228</v>
      </c>
      <c r="H1204" s="9">
        <f>nasdaq_aapl_short_volume[[#This Row],[Off-Exchange]]/nasdaq_aapl_short_volume[[#This Row],[total_reported]]</f>
        <v>0.28554380661029777</v>
      </c>
      <c r="I1204" s="8">
        <v>448120</v>
      </c>
      <c r="J1204" t="s">
        <v>6591</v>
      </c>
      <c r="K1204" t="s">
        <v>6592</v>
      </c>
      <c r="L1204" t="s">
        <v>6593</v>
      </c>
      <c r="M1204" t="s">
        <v>6594</v>
      </c>
      <c r="N1204" s="8">
        <v>505804</v>
      </c>
      <c r="O1204" s="8">
        <v>475820</v>
      </c>
      <c r="P1204" s="8">
        <v>1199740</v>
      </c>
      <c r="Q1204" s="8">
        <v>7881328</v>
      </c>
      <c r="R1204" s="8">
        <v>124480</v>
      </c>
      <c r="S1204" s="8">
        <v>73180</v>
      </c>
      <c r="T1204" s="8">
        <v>2956</v>
      </c>
    </row>
    <row r="1205" spans="1:20">
      <c r="A1205" s="1">
        <v>43991</v>
      </c>
      <c r="B1205" s="8">
        <v>101424904</v>
      </c>
      <c r="C1205" s="8">
        <v>51109032</v>
      </c>
      <c r="D1205" s="8">
        <v>50315872</v>
      </c>
      <c r="E1205" s="9">
        <f>nasdaq_aapl_short_volume[[#This Row],[total_short]]/nasdaq_aapl_short_volume[[#This Row],[total_reported]]</f>
        <v>0.50391008504183543</v>
      </c>
      <c r="F1205" s="9">
        <f>nasdaq_aapl_short_volume[[#This Row],[total_long]]/nasdaq_aapl_short_volume[[#This Row],[total_reported]]</f>
        <v>0.49608991495816451</v>
      </c>
      <c r="G1205" s="8">
        <v>30732948</v>
      </c>
      <c r="H1205" s="9">
        <f>nasdaq_aapl_short_volume[[#This Row],[Off-Exchange]]/nasdaq_aapl_short_volume[[#This Row],[total_reported]]</f>
        <v>0.30301185200037262</v>
      </c>
      <c r="I1205" s="8">
        <v>309768</v>
      </c>
      <c r="J1205" t="s">
        <v>6595</v>
      </c>
      <c r="K1205" t="s">
        <v>6596</v>
      </c>
      <c r="L1205" t="s">
        <v>6597</v>
      </c>
      <c r="M1205" t="s">
        <v>6598</v>
      </c>
      <c r="N1205" s="8">
        <v>356696</v>
      </c>
      <c r="O1205" s="8">
        <v>259708</v>
      </c>
      <c r="P1205" s="8">
        <v>537184</v>
      </c>
      <c r="Q1205" s="8">
        <v>5472460</v>
      </c>
      <c r="R1205" s="8">
        <v>117624</v>
      </c>
      <c r="S1205" s="8">
        <v>79708</v>
      </c>
      <c r="T1205" s="8">
        <v>4552</v>
      </c>
    </row>
    <row r="1206" spans="1:20">
      <c r="A1206" s="1">
        <v>43990</v>
      </c>
      <c r="B1206" s="8">
        <v>62136628</v>
      </c>
      <c r="C1206" s="8">
        <v>27036912</v>
      </c>
      <c r="D1206" s="8">
        <v>35099716</v>
      </c>
      <c r="E1206" s="9">
        <f>nasdaq_aapl_short_volume[[#This Row],[total_short]]/nasdaq_aapl_short_volume[[#This Row],[total_reported]]</f>
        <v>0.43512036089245137</v>
      </c>
      <c r="F1206" s="9">
        <f>nasdaq_aapl_short_volume[[#This Row],[total_long]]/nasdaq_aapl_short_volume[[#This Row],[total_reported]]</f>
        <v>0.56487963910754857</v>
      </c>
      <c r="G1206" s="8">
        <v>16123756</v>
      </c>
      <c r="H1206" s="9">
        <f>nasdaq_aapl_short_volume[[#This Row],[Off-Exchange]]/nasdaq_aapl_short_volume[[#This Row],[total_reported]]</f>
        <v>0.25948875114368936</v>
      </c>
      <c r="I1206" s="8">
        <v>141408</v>
      </c>
      <c r="J1206" t="s">
        <v>6599</v>
      </c>
      <c r="K1206" t="s">
        <v>6600</v>
      </c>
      <c r="L1206" t="s">
        <v>6601</v>
      </c>
      <c r="M1206" t="s">
        <v>6602</v>
      </c>
      <c r="N1206" s="8">
        <v>122008</v>
      </c>
      <c r="O1206" s="8">
        <v>222080</v>
      </c>
      <c r="P1206" s="8">
        <v>247168</v>
      </c>
      <c r="Q1206" s="8">
        <v>3816656</v>
      </c>
      <c r="R1206" s="8">
        <v>90664</v>
      </c>
      <c r="S1206" s="8">
        <v>46740</v>
      </c>
      <c r="T1206" s="8">
        <v>2556</v>
      </c>
    </row>
    <row r="1207" spans="1:20">
      <c r="A1207" s="1">
        <v>43987</v>
      </c>
      <c r="B1207" s="8">
        <v>85979144</v>
      </c>
      <c r="C1207" s="8">
        <v>39938536</v>
      </c>
      <c r="D1207" s="8">
        <v>46040608</v>
      </c>
      <c r="E1207" s="9">
        <f>nasdaq_aapl_short_volume[[#This Row],[total_short]]/nasdaq_aapl_short_volume[[#This Row],[total_reported]]</f>
        <v>0.46451423149781534</v>
      </c>
      <c r="F1207" s="9">
        <f>nasdaq_aapl_short_volume[[#This Row],[total_long]]/nasdaq_aapl_short_volume[[#This Row],[total_reported]]</f>
        <v>0.53548576850218466</v>
      </c>
      <c r="G1207" s="8">
        <v>19792004</v>
      </c>
      <c r="H1207" s="9">
        <f>nasdaq_aapl_short_volume[[#This Row],[Off-Exchange]]/nasdaq_aapl_short_volume[[#This Row],[total_reported]]</f>
        <v>0.23019540645810571</v>
      </c>
      <c r="I1207" s="8">
        <v>188584</v>
      </c>
      <c r="J1207" t="s">
        <v>6603</v>
      </c>
      <c r="K1207" t="s">
        <v>6604</v>
      </c>
      <c r="L1207" t="s">
        <v>6605</v>
      </c>
      <c r="M1207" t="s">
        <v>6606</v>
      </c>
      <c r="N1207" s="8">
        <v>389948</v>
      </c>
      <c r="O1207" s="8">
        <v>337088</v>
      </c>
      <c r="P1207" s="8">
        <v>859564</v>
      </c>
      <c r="Q1207" s="8">
        <v>4689056</v>
      </c>
      <c r="R1207" s="8">
        <v>109972</v>
      </c>
      <c r="S1207" s="8">
        <v>105732</v>
      </c>
      <c r="T1207" s="8">
        <v>2920</v>
      </c>
    </row>
    <row r="1208" spans="1:20">
      <c r="A1208" s="1">
        <v>43986</v>
      </c>
      <c r="B1208" s="8">
        <v>56754728</v>
      </c>
      <c r="C1208" s="8">
        <v>26273952</v>
      </c>
      <c r="D1208" s="8">
        <v>30480776</v>
      </c>
      <c r="E1208" s="9">
        <f>nasdaq_aapl_short_volume[[#This Row],[total_short]]/nasdaq_aapl_short_volume[[#This Row],[total_reported]]</f>
        <v>0.46293855905714149</v>
      </c>
      <c r="F1208" s="9">
        <f>nasdaq_aapl_short_volume[[#This Row],[total_long]]/nasdaq_aapl_short_volume[[#This Row],[total_reported]]</f>
        <v>0.53706144094285857</v>
      </c>
      <c r="G1208" s="8">
        <v>15450312</v>
      </c>
      <c r="H1208" s="9">
        <f>nasdaq_aapl_short_volume[[#This Row],[Off-Exchange]]/nasdaq_aapl_short_volume[[#This Row],[total_reported]]</f>
        <v>0.27222951363629122</v>
      </c>
      <c r="I1208" s="8">
        <v>192112</v>
      </c>
      <c r="J1208" t="s">
        <v>6607</v>
      </c>
      <c r="K1208" t="s">
        <v>6608</v>
      </c>
      <c r="L1208" t="s">
        <v>6609</v>
      </c>
      <c r="M1208" t="s">
        <v>6610</v>
      </c>
      <c r="N1208" s="8">
        <v>156416</v>
      </c>
      <c r="O1208" s="8">
        <v>50584</v>
      </c>
      <c r="P1208" s="8">
        <v>265576</v>
      </c>
      <c r="Q1208" s="8">
        <v>3189812</v>
      </c>
      <c r="R1208" s="8">
        <v>90612</v>
      </c>
      <c r="S1208" s="8">
        <v>46012</v>
      </c>
      <c r="T1208" s="8">
        <v>2040</v>
      </c>
    </row>
    <row r="1209" spans="1:20">
      <c r="A1209" s="1">
        <v>43985</v>
      </c>
      <c r="B1209" s="8">
        <v>68091884</v>
      </c>
      <c r="C1209" s="8">
        <v>28769928</v>
      </c>
      <c r="D1209" s="8">
        <v>39321956</v>
      </c>
      <c r="E1209" s="9">
        <f>nasdaq_aapl_short_volume[[#This Row],[total_short]]/nasdaq_aapl_short_volume[[#This Row],[total_reported]]</f>
        <v>0.42251625759099276</v>
      </c>
      <c r="F1209" s="9">
        <f>nasdaq_aapl_short_volume[[#This Row],[total_long]]/nasdaq_aapl_short_volume[[#This Row],[total_reported]]</f>
        <v>0.57748374240900724</v>
      </c>
      <c r="G1209" s="8">
        <v>15676936</v>
      </c>
      <c r="H1209" s="9">
        <f>nasdaq_aapl_short_volume[[#This Row],[Off-Exchange]]/nasdaq_aapl_short_volume[[#This Row],[total_reported]]</f>
        <v>0.23023207875992974</v>
      </c>
      <c r="I1209" s="8">
        <v>255180</v>
      </c>
      <c r="J1209" t="s">
        <v>6611</v>
      </c>
      <c r="K1209" t="s">
        <v>6612</v>
      </c>
      <c r="L1209" t="s">
        <v>6613</v>
      </c>
      <c r="M1209" t="s">
        <v>6614</v>
      </c>
      <c r="N1209" s="8">
        <v>232016</v>
      </c>
      <c r="O1209" s="8">
        <v>63908</v>
      </c>
      <c r="P1209" s="8">
        <v>385576</v>
      </c>
      <c r="Q1209" s="8">
        <v>3702380</v>
      </c>
      <c r="R1209" s="8">
        <v>114884</v>
      </c>
      <c r="S1209" s="8">
        <v>26708</v>
      </c>
      <c r="T1209" s="8">
        <v>2936</v>
      </c>
    </row>
    <row r="1210" spans="1:20">
      <c r="A1210" s="1">
        <v>43984</v>
      </c>
      <c r="B1210" s="8">
        <v>55057688</v>
      </c>
      <c r="C1210" s="8">
        <v>24508036</v>
      </c>
      <c r="D1210" s="8">
        <v>30549652</v>
      </c>
      <c r="E1210" s="9">
        <f>nasdaq_aapl_short_volume[[#This Row],[total_short]]/nasdaq_aapl_short_volume[[#This Row],[total_reported]]</f>
        <v>0.44513376587843645</v>
      </c>
      <c r="F1210" s="9">
        <f>nasdaq_aapl_short_volume[[#This Row],[total_long]]/nasdaq_aapl_short_volume[[#This Row],[total_reported]]</f>
        <v>0.55486623412156355</v>
      </c>
      <c r="G1210" s="8">
        <v>13070664</v>
      </c>
      <c r="H1210" s="9">
        <f>nasdaq_aapl_short_volume[[#This Row],[Off-Exchange]]/nasdaq_aapl_short_volume[[#This Row],[total_reported]]</f>
        <v>0.23739943457124463</v>
      </c>
      <c r="I1210" s="8">
        <v>190084</v>
      </c>
      <c r="J1210" t="s">
        <v>6615</v>
      </c>
      <c r="K1210" t="s">
        <v>6616</v>
      </c>
      <c r="L1210" t="s">
        <v>6617</v>
      </c>
      <c r="M1210" t="s">
        <v>6618</v>
      </c>
      <c r="N1210" s="8">
        <v>189848</v>
      </c>
      <c r="O1210" s="8">
        <v>53600</v>
      </c>
      <c r="P1210" s="8">
        <v>349888</v>
      </c>
      <c r="Q1210" s="8">
        <v>3281960</v>
      </c>
      <c r="R1210" s="8">
        <v>117904</v>
      </c>
      <c r="S1210" s="8">
        <v>34056</v>
      </c>
      <c r="T1210" s="8">
        <v>3744</v>
      </c>
    </row>
    <row r="1211" spans="1:20">
      <c r="A1211" s="1">
        <v>43983</v>
      </c>
      <c r="B1211" s="8">
        <v>54870552</v>
      </c>
      <c r="C1211" s="8">
        <v>24364856</v>
      </c>
      <c r="D1211" s="8">
        <v>30505696</v>
      </c>
      <c r="E1211" s="9">
        <f>nasdaq_aapl_short_volume[[#This Row],[total_short]]/nasdaq_aapl_short_volume[[#This Row],[total_reported]]</f>
        <v>0.44404248019957954</v>
      </c>
      <c r="F1211" s="9">
        <f>nasdaq_aapl_short_volume[[#This Row],[total_long]]/nasdaq_aapl_short_volume[[#This Row],[total_reported]]</f>
        <v>0.55595751980042041</v>
      </c>
      <c r="G1211" s="8">
        <v>13216436</v>
      </c>
      <c r="H1211" s="9">
        <f>nasdaq_aapl_short_volume[[#This Row],[Off-Exchange]]/nasdaq_aapl_short_volume[[#This Row],[total_reported]]</f>
        <v>0.24086573796450964</v>
      </c>
      <c r="I1211" s="8">
        <v>200964</v>
      </c>
      <c r="J1211" t="s">
        <v>6619</v>
      </c>
      <c r="K1211" t="s">
        <v>6620</v>
      </c>
      <c r="L1211" t="s">
        <v>6621</v>
      </c>
      <c r="M1211" t="s">
        <v>6622</v>
      </c>
      <c r="N1211" s="8">
        <v>120708</v>
      </c>
      <c r="O1211" s="8">
        <v>49468</v>
      </c>
      <c r="P1211" s="8">
        <v>255620</v>
      </c>
      <c r="Q1211" s="8">
        <v>2418392</v>
      </c>
      <c r="R1211" s="8">
        <v>148688</v>
      </c>
      <c r="S1211" s="8">
        <v>22560</v>
      </c>
      <c r="T1211" s="8">
        <v>2464</v>
      </c>
    </row>
    <row r="1212" spans="1:20">
      <c r="A1212" s="1">
        <v>43980</v>
      </c>
      <c r="B1212" s="8">
        <v>87037164</v>
      </c>
      <c r="C1212" s="8">
        <v>44325608</v>
      </c>
      <c r="D1212" s="8">
        <v>42711556</v>
      </c>
      <c r="E1212" s="9">
        <f>nasdaq_aapl_short_volume[[#This Row],[total_short]]/nasdaq_aapl_short_volume[[#This Row],[total_reported]]</f>
        <v>0.50927220009144603</v>
      </c>
      <c r="F1212" s="9">
        <f>nasdaq_aapl_short_volume[[#This Row],[total_long]]/nasdaq_aapl_short_volume[[#This Row],[total_reported]]</f>
        <v>0.49072779990855403</v>
      </c>
      <c r="G1212" s="8">
        <v>21562120</v>
      </c>
      <c r="H1212" s="9">
        <f>nasdaq_aapl_short_volume[[#This Row],[Off-Exchange]]/nasdaq_aapl_short_volume[[#This Row],[total_reported]]</f>
        <v>0.24773463436837165</v>
      </c>
      <c r="I1212" s="8">
        <v>260604</v>
      </c>
      <c r="J1212" t="s">
        <v>6623</v>
      </c>
      <c r="K1212" t="s">
        <v>6624</v>
      </c>
      <c r="L1212" t="s">
        <v>6625</v>
      </c>
      <c r="M1212" t="s">
        <v>6626</v>
      </c>
      <c r="N1212" s="8">
        <v>402316</v>
      </c>
      <c r="O1212" s="8">
        <v>151460</v>
      </c>
      <c r="P1212" s="8">
        <v>401340</v>
      </c>
      <c r="Q1212" s="8">
        <v>5366656</v>
      </c>
      <c r="R1212" s="8">
        <v>116380</v>
      </c>
      <c r="S1212" s="8">
        <v>68844</v>
      </c>
      <c r="T1212" s="8">
        <v>428</v>
      </c>
    </row>
    <row r="1213" spans="1:20">
      <c r="A1213" s="1">
        <v>43979</v>
      </c>
      <c r="B1213" s="8">
        <v>86920424</v>
      </c>
      <c r="C1213" s="8">
        <v>44549892</v>
      </c>
      <c r="D1213" s="8">
        <v>42370532</v>
      </c>
      <c r="E1213" s="9">
        <f>nasdaq_aapl_short_volume[[#This Row],[total_short]]/nasdaq_aapl_short_volume[[#This Row],[total_reported]]</f>
        <v>0.51253652421207696</v>
      </c>
      <c r="F1213" s="9">
        <f>nasdaq_aapl_short_volume[[#This Row],[total_long]]/nasdaq_aapl_short_volume[[#This Row],[total_reported]]</f>
        <v>0.48746347578792298</v>
      </c>
      <c r="G1213" s="8">
        <v>23414096</v>
      </c>
      <c r="H1213" s="9">
        <f>nasdaq_aapl_short_volume[[#This Row],[Off-Exchange]]/nasdaq_aapl_short_volume[[#This Row],[total_reported]]</f>
        <v>0.26937392758231365</v>
      </c>
      <c r="I1213" s="8">
        <v>172624</v>
      </c>
      <c r="J1213" t="s">
        <v>6627</v>
      </c>
      <c r="K1213" t="s">
        <v>6628</v>
      </c>
      <c r="L1213" t="s">
        <v>6629</v>
      </c>
      <c r="M1213" t="s">
        <v>6630</v>
      </c>
      <c r="N1213" s="8">
        <v>269476</v>
      </c>
      <c r="O1213" s="8">
        <v>108308</v>
      </c>
      <c r="P1213" s="8">
        <v>314108</v>
      </c>
      <c r="Q1213" s="8">
        <v>4660772</v>
      </c>
      <c r="R1213" s="8">
        <v>215428</v>
      </c>
      <c r="S1213" s="8">
        <v>58956</v>
      </c>
      <c r="T1213" s="8">
        <v>12</v>
      </c>
    </row>
    <row r="1214" spans="1:20">
      <c r="A1214" s="1">
        <v>43978</v>
      </c>
      <c r="B1214" s="8">
        <v>80075512</v>
      </c>
      <c r="C1214" s="8">
        <v>36320672</v>
      </c>
      <c r="D1214" s="8">
        <v>43754840</v>
      </c>
      <c r="E1214" s="9">
        <f>nasdaq_aapl_short_volume[[#This Row],[total_short]]/nasdaq_aapl_short_volume[[#This Row],[total_reported]]</f>
        <v>0.45358026558731213</v>
      </c>
      <c r="F1214" s="9">
        <f>nasdaq_aapl_short_volume[[#This Row],[total_long]]/nasdaq_aapl_short_volume[[#This Row],[total_reported]]</f>
        <v>0.54641973441268787</v>
      </c>
      <c r="G1214" s="8">
        <v>18236844</v>
      </c>
      <c r="H1214" s="9">
        <f>nasdaq_aapl_short_volume[[#This Row],[Off-Exchange]]/nasdaq_aapl_short_volume[[#This Row],[total_reported]]</f>
        <v>0.22774558094614494</v>
      </c>
      <c r="I1214" s="8">
        <v>309636</v>
      </c>
      <c r="J1214" t="s">
        <v>6631</v>
      </c>
      <c r="K1214" t="s">
        <v>6632</v>
      </c>
      <c r="L1214" t="s">
        <v>6633</v>
      </c>
      <c r="M1214" t="s">
        <v>6634</v>
      </c>
      <c r="N1214" s="8">
        <v>266044</v>
      </c>
      <c r="O1214" s="8">
        <v>70072</v>
      </c>
      <c r="P1214" s="8">
        <v>255516</v>
      </c>
      <c r="Q1214" s="8">
        <v>4744668</v>
      </c>
      <c r="R1214" s="8">
        <v>357516</v>
      </c>
      <c r="S1214" s="8">
        <v>49560</v>
      </c>
      <c r="T1214" s="8">
        <v>820</v>
      </c>
    </row>
    <row r="1215" spans="1:20">
      <c r="A1215" s="1">
        <v>43977</v>
      </c>
      <c r="B1215" s="8">
        <v>89076408</v>
      </c>
      <c r="C1215" s="8">
        <v>55637460</v>
      </c>
      <c r="D1215" s="8">
        <v>33438948</v>
      </c>
      <c r="E1215" s="9">
        <f>nasdaq_aapl_short_volume[[#This Row],[total_short]]/nasdaq_aapl_short_volume[[#This Row],[total_reported]]</f>
        <v>0.62460376713888144</v>
      </c>
      <c r="F1215" s="9">
        <f>nasdaq_aapl_short_volume[[#This Row],[total_long]]/nasdaq_aapl_short_volume[[#This Row],[total_reported]]</f>
        <v>0.37539623286111851</v>
      </c>
      <c r="G1215" s="8">
        <v>32859688</v>
      </c>
      <c r="H1215" s="9">
        <f>nasdaq_aapl_short_volume[[#This Row],[Off-Exchange]]/nasdaq_aapl_short_volume[[#This Row],[total_reported]]</f>
        <v>0.36889327643296976</v>
      </c>
      <c r="I1215" s="8">
        <v>366528</v>
      </c>
      <c r="J1215" t="s">
        <v>6635</v>
      </c>
      <c r="K1215" t="s">
        <v>6636</v>
      </c>
      <c r="L1215" t="s">
        <v>6637</v>
      </c>
      <c r="M1215" t="s">
        <v>6638</v>
      </c>
      <c r="N1215" s="8">
        <v>213972</v>
      </c>
      <c r="O1215" s="8">
        <v>72692</v>
      </c>
      <c r="P1215" s="8">
        <v>2919132</v>
      </c>
      <c r="Q1215" s="8">
        <v>5279348</v>
      </c>
      <c r="R1215" s="8">
        <v>211072</v>
      </c>
      <c r="S1215" s="8">
        <v>34224</v>
      </c>
      <c r="T1215" s="8">
        <v>7704</v>
      </c>
    </row>
    <row r="1216" spans="1:20">
      <c r="A1216" s="1">
        <v>43973</v>
      </c>
      <c r="B1216" s="8">
        <v>58796192</v>
      </c>
      <c r="C1216" s="8">
        <v>38308676</v>
      </c>
      <c r="D1216" s="8">
        <v>20487516</v>
      </c>
      <c r="E1216" s="9">
        <f>nasdaq_aapl_short_volume[[#This Row],[total_short]]/nasdaq_aapl_short_volume[[#This Row],[total_reported]]</f>
        <v>0.65155029087598049</v>
      </c>
      <c r="F1216" s="9">
        <f>nasdaq_aapl_short_volume[[#This Row],[total_long]]/nasdaq_aapl_short_volume[[#This Row],[total_reported]]</f>
        <v>0.34844970912401946</v>
      </c>
      <c r="G1216" s="8">
        <v>23694460</v>
      </c>
      <c r="H1216" s="9">
        <f>nasdaq_aapl_short_volume[[#This Row],[Off-Exchange]]/nasdaq_aapl_short_volume[[#This Row],[total_reported]]</f>
        <v>0.40299310540383293</v>
      </c>
      <c r="I1216" s="8">
        <v>185760</v>
      </c>
      <c r="J1216" t="s">
        <v>6639</v>
      </c>
      <c r="K1216" t="s">
        <v>6640</v>
      </c>
      <c r="L1216" t="s">
        <v>6641</v>
      </c>
      <c r="M1216" t="s">
        <v>6642</v>
      </c>
      <c r="N1216" s="8">
        <v>155448</v>
      </c>
      <c r="O1216" s="8">
        <v>67652</v>
      </c>
      <c r="P1216" s="8">
        <v>407104</v>
      </c>
      <c r="Q1216" s="8">
        <v>3918644</v>
      </c>
      <c r="R1216" s="8">
        <v>76724</v>
      </c>
      <c r="S1216" s="8">
        <v>30628</v>
      </c>
      <c r="T1216" s="8">
        <v>460</v>
      </c>
    </row>
    <row r="1217" spans="1:20">
      <c r="A1217" s="1">
        <v>43972</v>
      </c>
      <c r="B1217" s="8">
        <v>76253520</v>
      </c>
      <c r="C1217" s="8">
        <v>50702600</v>
      </c>
      <c r="D1217" s="8">
        <v>25550920</v>
      </c>
      <c r="E1217" s="9">
        <f>nasdaq_aapl_short_volume[[#This Row],[total_short]]/nasdaq_aapl_short_volume[[#This Row],[total_reported]]</f>
        <v>0.66492143575798202</v>
      </c>
      <c r="F1217" s="9">
        <f>nasdaq_aapl_short_volume[[#This Row],[total_long]]/nasdaq_aapl_short_volume[[#This Row],[total_reported]]</f>
        <v>0.33507856424201793</v>
      </c>
      <c r="G1217" s="8">
        <v>29454336</v>
      </c>
      <c r="H1217" s="9">
        <f>nasdaq_aapl_short_volume[[#This Row],[Off-Exchange]]/nasdaq_aapl_short_volume[[#This Row],[total_reported]]</f>
        <v>0.38626854209484363</v>
      </c>
      <c r="I1217" s="8">
        <v>231952</v>
      </c>
      <c r="J1217" t="s">
        <v>6643</v>
      </c>
      <c r="K1217" t="s">
        <v>6644</v>
      </c>
      <c r="L1217" t="s">
        <v>6645</v>
      </c>
      <c r="M1217" t="s">
        <v>6646</v>
      </c>
      <c r="N1217" s="8">
        <v>185264</v>
      </c>
      <c r="O1217" s="8">
        <v>73976</v>
      </c>
      <c r="P1217" s="8">
        <v>755608</v>
      </c>
      <c r="Q1217" s="8">
        <v>5045528</v>
      </c>
      <c r="R1217" s="8">
        <v>251088</v>
      </c>
      <c r="S1217" s="8">
        <v>35728</v>
      </c>
      <c r="T1217" s="8">
        <v>324</v>
      </c>
    </row>
    <row r="1218" spans="1:20">
      <c r="A1218" s="1">
        <v>43971</v>
      </c>
      <c r="B1218" s="8">
        <v>77315180</v>
      </c>
      <c r="C1218" s="8">
        <v>39758592</v>
      </c>
      <c r="D1218" s="8">
        <v>37556588</v>
      </c>
      <c r="E1218" s="9">
        <f>nasdaq_aapl_short_volume[[#This Row],[total_short]]/nasdaq_aapl_short_volume[[#This Row],[total_reported]]</f>
        <v>0.51424043764756155</v>
      </c>
      <c r="F1218" s="9">
        <f>nasdaq_aapl_short_volume[[#This Row],[total_long]]/nasdaq_aapl_short_volume[[#This Row],[total_reported]]</f>
        <v>0.48575956235243845</v>
      </c>
      <c r="G1218" s="8">
        <v>22231660</v>
      </c>
      <c r="H1218" s="9">
        <f>nasdaq_aapl_short_volume[[#This Row],[Off-Exchange]]/nasdaq_aapl_short_volume[[#This Row],[total_reported]]</f>
        <v>0.28754586098098717</v>
      </c>
      <c r="I1218" s="8">
        <v>197828</v>
      </c>
      <c r="J1218" t="s">
        <v>6647</v>
      </c>
      <c r="K1218" t="s">
        <v>6648</v>
      </c>
      <c r="L1218" t="s">
        <v>6649</v>
      </c>
      <c r="M1218" t="s">
        <v>2131</v>
      </c>
      <c r="N1218" s="8">
        <v>165468</v>
      </c>
      <c r="O1218" s="8">
        <v>38540</v>
      </c>
      <c r="P1218" s="8">
        <v>313216</v>
      </c>
      <c r="Q1218" s="8">
        <v>4628852</v>
      </c>
      <c r="R1218" s="8">
        <v>163868</v>
      </c>
      <c r="S1218" s="8">
        <v>67012</v>
      </c>
      <c r="T1218" s="8">
        <v>1000</v>
      </c>
    </row>
    <row r="1219" spans="1:20">
      <c r="A1219" s="1">
        <v>43970</v>
      </c>
      <c r="B1219" s="8">
        <v>76908664</v>
      </c>
      <c r="C1219" s="8">
        <v>40245204</v>
      </c>
      <c r="D1219" s="8">
        <v>36663460</v>
      </c>
      <c r="E1219" s="9">
        <f>nasdaq_aapl_short_volume[[#This Row],[total_short]]/nasdaq_aapl_short_volume[[#This Row],[total_reported]]</f>
        <v>0.52328569899484922</v>
      </c>
      <c r="F1219" s="9">
        <f>nasdaq_aapl_short_volume[[#This Row],[total_long]]/nasdaq_aapl_short_volume[[#This Row],[total_reported]]</f>
        <v>0.47671430100515072</v>
      </c>
      <c r="G1219" s="8">
        <v>22389844</v>
      </c>
      <c r="H1219" s="9">
        <f>nasdaq_aapl_short_volume[[#This Row],[Off-Exchange]]/nasdaq_aapl_short_volume[[#This Row],[total_reported]]</f>
        <v>0.29112251904414826</v>
      </c>
      <c r="I1219" s="8">
        <v>159256</v>
      </c>
      <c r="J1219" t="s">
        <v>6650</v>
      </c>
      <c r="K1219" t="s">
        <v>6651</v>
      </c>
      <c r="L1219" t="s">
        <v>6652</v>
      </c>
      <c r="M1219" t="s">
        <v>6653</v>
      </c>
      <c r="N1219" s="8">
        <v>149412</v>
      </c>
      <c r="O1219" s="8">
        <v>48356</v>
      </c>
      <c r="P1219" s="8">
        <v>622440</v>
      </c>
      <c r="Q1219" s="8">
        <v>4180540</v>
      </c>
      <c r="R1219" s="8">
        <v>185200</v>
      </c>
      <c r="S1219" s="8">
        <v>40864</v>
      </c>
      <c r="T1219" s="8">
        <v>14188</v>
      </c>
    </row>
    <row r="1220" spans="1:20">
      <c r="A1220" s="1">
        <v>43969</v>
      </c>
      <c r="B1220" s="8">
        <v>90539132</v>
      </c>
      <c r="C1220" s="8">
        <v>39814296</v>
      </c>
      <c r="D1220" s="8">
        <v>50724836</v>
      </c>
      <c r="E1220" s="9">
        <f>nasdaq_aapl_short_volume[[#This Row],[total_short]]/nasdaq_aapl_short_volume[[#This Row],[total_reported]]</f>
        <v>0.43974682681958999</v>
      </c>
      <c r="F1220" s="9">
        <f>nasdaq_aapl_short_volume[[#This Row],[total_long]]/nasdaq_aapl_short_volume[[#This Row],[total_reported]]</f>
        <v>0.56025317318041001</v>
      </c>
      <c r="G1220" s="8">
        <v>22719896</v>
      </c>
      <c r="H1220" s="9">
        <f>nasdaq_aapl_short_volume[[#This Row],[Off-Exchange]]/nasdaq_aapl_short_volume[[#This Row],[total_reported]]</f>
        <v>0.25094006865451285</v>
      </c>
      <c r="I1220" s="8">
        <v>182156</v>
      </c>
      <c r="J1220" t="s">
        <v>6654</v>
      </c>
      <c r="K1220" t="s">
        <v>6655</v>
      </c>
      <c r="L1220" t="s">
        <v>6656</v>
      </c>
      <c r="M1220" t="s">
        <v>6657</v>
      </c>
      <c r="N1220" s="8">
        <v>199492</v>
      </c>
      <c r="O1220" s="8">
        <v>40044</v>
      </c>
      <c r="P1220" s="8">
        <v>270588</v>
      </c>
      <c r="Q1220" s="8">
        <v>4486024</v>
      </c>
      <c r="R1220" s="8">
        <v>117456</v>
      </c>
      <c r="S1220" s="8">
        <v>25352</v>
      </c>
      <c r="T1220" s="8">
        <v>400</v>
      </c>
    </row>
    <row r="1221" spans="1:20">
      <c r="A1221" s="1">
        <v>43966</v>
      </c>
      <c r="B1221" s="8">
        <v>120135548</v>
      </c>
      <c r="C1221" s="8">
        <v>59406280</v>
      </c>
      <c r="D1221" s="8">
        <v>60729268</v>
      </c>
      <c r="E1221" s="9">
        <f>nasdaq_aapl_short_volume[[#This Row],[total_short]]/nasdaq_aapl_short_volume[[#This Row],[total_reported]]</f>
        <v>0.49449376965425756</v>
      </c>
      <c r="F1221" s="9">
        <f>nasdaq_aapl_short_volume[[#This Row],[total_long]]/nasdaq_aapl_short_volume[[#This Row],[total_reported]]</f>
        <v>0.50550623034574249</v>
      </c>
      <c r="G1221" s="8">
        <v>32196736</v>
      </c>
      <c r="H1221" s="9">
        <f>nasdaq_aapl_short_volume[[#This Row],[Off-Exchange]]/nasdaq_aapl_short_volume[[#This Row],[total_reported]]</f>
        <v>0.26800340561979208</v>
      </c>
      <c r="I1221" s="8">
        <v>334132</v>
      </c>
      <c r="J1221" t="s">
        <v>6658</v>
      </c>
      <c r="K1221" t="s">
        <v>6659</v>
      </c>
      <c r="L1221" t="s">
        <v>6660</v>
      </c>
      <c r="M1221" t="s">
        <v>6661</v>
      </c>
      <c r="N1221" s="8">
        <v>249812</v>
      </c>
      <c r="O1221" s="8">
        <v>118708</v>
      </c>
      <c r="P1221" s="8">
        <v>539588</v>
      </c>
      <c r="Q1221" s="8">
        <v>7136684</v>
      </c>
      <c r="R1221" s="8">
        <v>137188</v>
      </c>
      <c r="S1221" s="8">
        <v>122916</v>
      </c>
      <c r="T1221" s="8">
        <v>1256</v>
      </c>
    </row>
    <row r="1222" spans="1:20">
      <c r="A1222" s="1">
        <v>43965</v>
      </c>
      <c r="B1222" s="8">
        <v>111615844</v>
      </c>
      <c r="C1222" s="8">
        <v>54315500</v>
      </c>
      <c r="D1222" s="8">
        <v>57300344</v>
      </c>
      <c r="E1222" s="9">
        <f>nasdaq_aapl_short_volume[[#This Row],[total_short]]/nasdaq_aapl_short_volume[[#This Row],[total_reported]]</f>
        <v>0.48662894131768603</v>
      </c>
      <c r="F1222" s="9">
        <f>nasdaq_aapl_short_volume[[#This Row],[total_long]]/nasdaq_aapl_short_volume[[#This Row],[total_reported]]</f>
        <v>0.51337105868231392</v>
      </c>
      <c r="G1222" s="8">
        <v>32844324</v>
      </c>
      <c r="H1222" s="9">
        <f>nasdaq_aapl_short_volume[[#This Row],[Off-Exchange]]/nasdaq_aapl_short_volume[[#This Row],[total_reported]]</f>
        <v>0.29426220169960815</v>
      </c>
      <c r="I1222" s="8">
        <v>410152</v>
      </c>
      <c r="J1222" t="s">
        <v>6662</v>
      </c>
      <c r="K1222" t="s">
        <v>6663</v>
      </c>
      <c r="L1222" t="s">
        <v>6664</v>
      </c>
      <c r="M1222" t="s">
        <v>6665</v>
      </c>
      <c r="N1222" s="8">
        <v>222268</v>
      </c>
      <c r="O1222" s="8">
        <v>103752</v>
      </c>
      <c r="P1222" s="8">
        <v>302912</v>
      </c>
      <c r="Q1222" s="8">
        <v>4740536</v>
      </c>
      <c r="R1222" s="8">
        <v>55552</v>
      </c>
      <c r="S1222" s="8">
        <v>52496</v>
      </c>
      <c r="T1222" s="8">
        <v>4500</v>
      </c>
    </row>
    <row r="1223" spans="1:20">
      <c r="A1223" s="1">
        <v>43964</v>
      </c>
      <c r="B1223" s="8">
        <v>150025664</v>
      </c>
      <c r="C1223" s="8">
        <v>66463564</v>
      </c>
      <c r="D1223" s="8">
        <v>83562100</v>
      </c>
      <c r="E1223" s="9">
        <f>nasdaq_aapl_short_volume[[#This Row],[total_short]]/nasdaq_aapl_short_volume[[#This Row],[total_reported]]</f>
        <v>0.44301462981693585</v>
      </c>
      <c r="F1223" s="9">
        <f>nasdaq_aapl_short_volume[[#This Row],[total_long]]/nasdaq_aapl_short_volume[[#This Row],[total_reported]]</f>
        <v>0.55698537018306415</v>
      </c>
      <c r="G1223" s="8">
        <v>36708524</v>
      </c>
      <c r="H1223" s="9">
        <f>nasdaq_aapl_short_volume[[#This Row],[Off-Exchange]]/nasdaq_aapl_short_volume[[#This Row],[total_reported]]</f>
        <v>0.24468162993766188</v>
      </c>
      <c r="I1223" s="8">
        <v>688516</v>
      </c>
      <c r="J1223" t="s">
        <v>6666</v>
      </c>
      <c r="K1223" t="s">
        <v>6667</v>
      </c>
      <c r="L1223" t="s">
        <v>6668</v>
      </c>
      <c r="M1223" t="s">
        <v>6669</v>
      </c>
      <c r="N1223" s="8">
        <v>240840</v>
      </c>
      <c r="O1223" s="8">
        <v>234708</v>
      </c>
      <c r="P1223" s="8">
        <v>607780</v>
      </c>
      <c r="Q1223" s="8">
        <v>6832864</v>
      </c>
      <c r="R1223" s="8">
        <v>86020</v>
      </c>
      <c r="S1223" s="8">
        <v>76456</v>
      </c>
      <c r="T1223" s="8">
        <v>5600</v>
      </c>
    </row>
    <row r="1224" spans="1:20">
      <c r="A1224" s="1">
        <v>43963</v>
      </c>
      <c r="B1224" s="8">
        <v>113088036</v>
      </c>
      <c r="C1224" s="8">
        <v>57366152</v>
      </c>
      <c r="D1224" s="8">
        <v>55721884</v>
      </c>
      <c r="E1224" s="9">
        <f>nasdaq_aapl_short_volume[[#This Row],[total_short]]/nasdaq_aapl_short_volume[[#This Row],[total_reported]]</f>
        <v>0.50726985832524318</v>
      </c>
      <c r="F1224" s="9">
        <f>nasdaq_aapl_short_volume[[#This Row],[total_long]]/nasdaq_aapl_short_volume[[#This Row],[total_reported]]</f>
        <v>0.49273014167475682</v>
      </c>
      <c r="G1224" s="8">
        <v>33465188</v>
      </c>
      <c r="H1224" s="9">
        <f>nasdaq_aapl_short_volume[[#This Row],[Off-Exchange]]/nasdaq_aapl_short_volume[[#This Row],[total_reported]]</f>
        <v>0.29592155973068629</v>
      </c>
      <c r="I1224" s="8">
        <v>646736</v>
      </c>
      <c r="J1224" t="s">
        <v>6670</v>
      </c>
      <c r="K1224" t="s">
        <v>6671</v>
      </c>
      <c r="L1224" t="s">
        <v>6672</v>
      </c>
      <c r="M1224" t="s">
        <v>6673</v>
      </c>
      <c r="N1224" s="8">
        <v>340384</v>
      </c>
      <c r="O1224" s="8">
        <v>174704</v>
      </c>
      <c r="P1224" s="8">
        <v>412060</v>
      </c>
      <c r="Q1224" s="8">
        <v>6279948</v>
      </c>
      <c r="R1224" s="8">
        <v>74208</v>
      </c>
      <c r="S1224" s="8">
        <v>73112</v>
      </c>
      <c r="T1224" s="8">
        <v>5540</v>
      </c>
    </row>
    <row r="1225" spans="1:20">
      <c r="A1225" s="1">
        <v>43962</v>
      </c>
      <c r="B1225" s="8">
        <v>110758580</v>
      </c>
      <c r="C1225" s="8">
        <v>52677628</v>
      </c>
      <c r="D1225" s="8">
        <v>58080952</v>
      </c>
      <c r="E1225" s="9">
        <f>nasdaq_aapl_short_volume[[#This Row],[total_short]]/nasdaq_aapl_short_volume[[#This Row],[total_reported]]</f>
        <v>0.47560765044116671</v>
      </c>
      <c r="F1225" s="9">
        <f>nasdaq_aapl_short_volume[[#This Row],[total_long]]/nasdaq_aapl_short_volume[[#This Row],[total_reported]]</f>
        <v>0.52439234955883329</v>
      </c>
      <c r="G1225" s="8">
        <v>31822444</v>
      </c>
      <c r="H1225" s="9">
        <f>nasdaq_aapl_short_volume[[#This Row],[Off-Exchange]]/nasdaq_aapl_short_volume[[#This Row],[total_reported]]</f>
        <v>0.2873135787764704</v>
      </c>
      <c r="I1225" s="8">
        <v>376228</v>
      </c>
      <c r="J1225" t="s">
        <v>6674</v>
      </c>
      <c r="K1225" t="s">
        <v>6675</v>
      </c>
      <c r="L1225" t="s">
        <v>6676</v>
      </c>
      <c r="M1225" t="s">
        <v>6677</v>
      </c>
      <c r="N1225" s="8">
        <v>169176</v>
      </c>
      <c r="O1225" s="8">
        <v>94920</v>
      </c>
      <c r="P1225" s="8">
        <v>514600</v>
      </c>
      <c r="Q1225" s="8">
        <v>5785624</v>
      </c>
      <c r="R1225" s="8">
        <v>66924</v>
      </c>
      <c r="S1225" s="8">
        <v>51596</v>
      </c>
      <c r="T1225" s="8">
        <v>916</v>
      </c>
    </row>
    <row r="1226" spans="1:20">
      <c r="A1226" s="1">
        <v>43959</v>
      </c>
      <c r="B1226" s="8">
        <v>93755804</v>
      </c>
      <c r="C1226" s="8">
        <v>42117632</v>
      </c>
      <c r="D1226" s="8">
        <v>51638172</v>
      </c>
      <c r="E1226" s="9">
        <f>nasdaq_aapl_short_volume[[#This Row],[total_short]]/nasdaq_aapl_short_volume[[#This Row],[total_reported]]</f>
        <v>0.44922692999358205</v>
      </c>
      <c r="F1226" s="9">
        <f>nasdaq_aapl_short_volume[[#This Row],[total_long]]/nasdaq_aapl_short_volume[[#This Row],[total_reported]]</f>
        <v>0.55077307000641795</v>
      </c>
      <c r="G1226" s="8">
        <v>24392776</v>
      </c>
      <c r="H1226" s="9">
        <f>nasdaq_aapl_short_volume[[#This Row],[Off-Exchange]]/nasdaq_aapl_short_volume[[#This Row],[total_reported]]</f>
        <v>0.26017350349851409</v>
      </c>
      <c r="I1226" s="8">
        <v>311572</v>
      </c>
      <c r="J1226" t="s">
        <v>6678</v>
      </c>
      <c r="K1226" t="s">
        <v>6679</v>
      </c>
      <c r="L1226" t="s">
        <v>6680</v>
      </c>
      <c r="M1226" t="s">
        <v>6681</v>
      </c>
      <c r="N1226" s="8">
        <v>121252</v>
      </c>
      <c r="O1226" s="8">
        <v>105544</v>
      </c>
      <c r="P1226" s="8">
        <v>220420</v>
      </c>
      <c r="Q1226" s="8">
        <v>4718052</v>
      </c>
      <c r="R1226" s="8">
        <v>66764</v>
      </c>
      <c r="S1226" s="8">
        <v>41144</v>
      </c>
      <c r="T1226" s="8">
        <v>1600</v>
      </c>
    </row>
    <row r="1227" spans="1:20">
      <c r="A1227" s="1">
        <v>43958</v>
      </c>
      <c r="B1227" s="8">
        <v>79035312</v>
      </c>
      <c r="C1227" s="8">
        <v>38669012</v>
      </c>
      <c r="D1227" s="8">
        <v>40366300</v>
      </c>
      <c r="E1227" s="9">
        <f>nasdaq_aapl_short_volume[[#This Row],[total_short]]/nasdaq_aapl_short_volume[[#This Row],[total_reported]]</f>
        <v>0.4892624704258775</v>
      </c>
      <c r="F1227" s="9">
        <f>nasdaq_aapl_short_volume[[#This Row],[total_long]]/nasdaq_aapl_short_volume[[#This Row],[total_reported]]</f>
        <v>0.51073752957412255</v>
      </c>
      <c r="G1227" s="8">
        <v>20282692</v>
      </c>
      <c r="H1227" s="9">
        <f>nasdaq_aapl_short_volume[[#This Row],[Off-Exchange]]/nasdaq_aapl_short_volume[[#This Row],[total_reported]]</f>
        <v>0.25662822713978783</v>
      </c>
      <c r="I1227" s="8">
        <v>258732</v>
      </c>
      <c r="J1227" t="s">
        <v>6682</v>
      </c>
      <c r="K1227" t="s">
        <v>6683</v>
      </c>
      <c r="L1227" t="s">
        <v>6684</v>
      </c>
      <c r="M1227" t="s">
        <v>6685</v>
      </c>
      <c r="N1227" s="8">
        <v>151384</v>
      </c>
      <c r="O1227" s="8">
        <v>87332</v>
      </c>
      <c r="P1227" s="8">
        <v>454656</v>
      </c>
      <c r="Q1227" s="8">
        <v>5052052</v>
      </c>
      <c r="R1227" s="8">
        <v>65996</v>
      </c>
      <c r="S1227" s="8">
        <v>39348</v>
      </c>
      <c r="T1227" s="8">
        <v>0</v>
      </c>
    </row>
    <row r="1228" spans="1:20">
      <c r="A1228" s="1">
        <v>43957</v>
      </c>
      <c r="B1228" s="8">
        <v>102447276</v>
      </c>
      <c r="C1228" s="8">
        <v>47779616</v>
      </c>
      <c r="D1228" s="8">
        <v>54667660</v>
      </c>
      <c r="E1228" s="9">
        <f>nasdaq_aapl_short_volume[[#This Row],[total_short]]/nasdaq_aapl_short_volume[[#This Row],[total_reported]]</f>
        <v>0.46638249317629488</v>
      </c>
      <c r="F1228" s="9">
        <f>nasdaq_aapl_short_volume[[#This Row],[total_long]]/nasdaq_aapl_short_volume[[#This Row],[total_reported]]</f>
        <v>0.53361750682370512</v>
      </c>
      <c r="G1228" s="8">
        <v>28094440</v>
      </c>
      <c r="H1228" s="9">
        <f>nasdaq_aapl_short_volume[[#This Row],[Off-Exchange]]/nasdaq_aapl_short_volume[[#This Row],[total_reported]]</f>
        <v>0.27423315774642948</v>
      </c>
      <c r="I1228" s="8">
        <v>389416</v>
      </c>
      <c r="J1228" t="s">
        <v>6686</v>
      </c>
      <c r="K1228" t="s">
        <v>6687</v>
      </c>
      <c r="L1228" t="s">
        <v>6688</v>
      </c>
      <c r="M1228" t="s">
        <v>6689</v>
      </c>
      <c r="N1228" s="8">
        <v>178888</v>
      </c>
      <c r="O1228" s="8">
        <v>99652</v>
      </c>
      <c r="P1228" s="8">
        <v>223244</v>
      </c>
      <c r="Q1228" s="8">
        <v>4674540</v>
      </c>
      <c r="R1228" s="8">
        <v>91960</v>
      </c>
      <c r="S1228" s="8">
        <v>79000</v>
      </c>
      <c r="T1228" s="8">
        <v>0</v>
      </c>
    </row>
    <row r="1229" spans="1:20">
      <c r="A1229" s="1">
        <v>43956</v>
      </c>
      <c r="B1229" s="8">
        <v>105512284</v>
      </c>
      <c r="C1229" s="8">
        <v>48322356</v>
      </c>
      <c r="D1229" s="8">
        <v>57189928</v>
      </c>
      <c r="E1229" s="9">
        <f>nasdaq_aapl_short_volume[[#This Row],[total_short]]/nasdaq_aapl_short_volume[[#This Row],[total_reported]]</f>
        <v>0.45797848523495144</v>
      </c>
      <c r="F1229" s="9">
        <f>nasdaq_aapl_short_volume[[#This Row],[total_long]]/nasdaq_aapl_short_volume[[#This Row],[total_reported]]</f>
        <v>0.54202151476504856</v>
      </c>
      <c r="G1229" s="8">
        <v>27066948</v>
      </c>
      <c r="H1229" s="9">
        <f>nasdaq_aapl_short_volume[[#This Row],[Off-Exchange]]/nasdaq_aapl_short_volume[[#This Row],[total_reported]]</f>
        <v>0.2565288796136761</v>
      </c>
      <c r="I1229" s="8">
        <v>288408</v>
      </c>
      <c r="J1229" t="s">
        <v>6690</v>
      </c>
      <c r="K1229" t="s">
        <v>6691</v>
      </c>
      <c r="L1229" t="s">
        <v>6692</v>
      </c>
      <c r="M1229" t="s">
        <v>6693</v>
      </c>
      <c r="N1229" s="8">
        <v>156948</v>
      </c>
      <c r="O1229" s="8">
        <v>62940</v>
      </c>
      <c r="P1229" s="8">
        <v>702636</v>
      </c>
      <c r="Q1229" s="8">
        <v>5349616</v>
      </c>
      <c r="R1229" s="8">
        <v>90112</v>
      </c>
      <c r="S1229" s="8">
        <v>55024</v>
      </c>
      <c r="T1229" s="8">
        <v>2404</v>
      </c>
    </row>
    <row r="1230" spans="1:20">
      <c r="A1230" s="1">
        <v>43955</v>
      </c>
      <c r="B1230" s="8">
        <v>93636724</v>
      </c>
      <c r="C1230" s="8">
        <v>41145224</v>
      </c>
      <c r="D1230" s="8">
        <v>52491500</v>
      </c>
      <c r="E1230" s="9">
        <f>nasdaq_aapl_short_volume[[#This Row],[total_short]]/nasdaq_aapl_short_volume[[#This Row],[total_reported]]</f>
        <v>0.43941332249086373</v>
      </c>
      <c r="F1230" s="9">
        <f>nasdaq_aapl_short_volume[[#This Row],[total_long]]/nasdaq_aapl_short_volume[[#This Row],[total_reported]]</f>
        <v>0.56058667750913627</v>
      </c>
      <c r="G1230" s="8">
        <v>24472392</v>
      </c>
      <c r="H1230" s="9">
        <f>nasdaq_aapl_short_volume[[#This Row],[Off-Exchange]]/nasdaq_aapl_short_volume[[#This Row],[total_reported]]</f>
        <v>0.26135463688370814</v>
      </c>
      <c r="I1230" s="8">
        <v>260364</v>
      </c>
      <c r="J1230" t="s">
        <v>6694</v>
      </c>
      <c r="K1230" t="s">
        <v>6695</v>
      </c>
      <c r="L1230" t="s">
        <v>6696</v>
      </c>
      <c r="M1230" t="s">
        <v>6697</v>
      </c>
      <c r="N1230" s="8">
        <v>217052</v>
      </c>
      <c r="O1230" s="8">
        <v>93452</v>
      </c>
      <c r="P1230" s="8">
        <v>334820</v>
      </c>
      <c r="Q1230" s="8">
        <v>4241012</v>
      </c>
      <c r="R1230" s="8">
        <v>70244</v>
      </c>
      <c r="S1230" s="8">
        <v>38688</v>
      </c>
      <c r="T1230" s="8">
        <v>0</v>
      </c>
    </row>
    <row r="1231" spans="1:20">
      <c r="A1231" s="1">
        <v>43952</v>
      </c>
      <c r="B1231" s="8">
        <v>180492576</v>
      </c>
      <c r="C1231" s="8">
        <v>90220744</v>
      </c>
      <c r="D1231" s="8">
        <v>90271832</v>
      </c>
      <c r="E1231" s="9">
        <f>nasdaq_aapl_short_volume[[#This Row],[total_short]]/nasdaq_aapl_short_volume[[#This Row],[total_reported]]</f>
        <v>0.49985847617355739</v>
      </c>
      <c r="F1231" s="9">
        <f>nasdaq_aapl_short_volume[[#This Row],[total_long]]/nasdaq_aapl_short_volume[[#This Row],[total_reported]]</f>
        <v>0.50014152382644261</v>
      </c>
      <c r="G1231" s="8">
        <v>53404948</v>
      </c>
      <c r="H1231" s="9">
        <f>nasdaq_aapl_short_volume[[#This Row],[Off-Exchange]]/nasdaq_aapl_short_volume[[#This Row],[total_reported]]</f>
        <v>0.29588445787376871</v>
      </c>
      <c r="I1231" s="8">
        <v>706164</v>
      </c>
      <c r="J1231" t="s">
        <v>6698</v>
      </c>
      <c r="K1231" t="s">
        <v>6699</v>
      </c>
      <c r="L1231" t="s">
        <v>6700</v>
      </c>
      <c r="M1231" t="s">
        <v>6701</v>
      </c>
      <c r="N1231" s="8">
        <v>421708</v>
      </c>
      <c r="O1231" s="8">
        <v>405968</v>
      </c>
      <c r="P1231" s="8">
        <v>941164</v>
      </c>
      <c r="Q1231" s="8">
        <v>8107360</v>
      </c>
      <c r="R1231" s="8">
        <v>154888</v>
      </c>
      <c r="S1231" s="8">
        <v>101420</v>
      </c>
      <c r="T1231" s="8">
        <v>1600</v>
      </c>
    </row>
    <row r="1232" spans="1:20">
      <c r="A1232" s="1">
        <v>43951</v>
      </c>
      <c r="B1232" s="8">
        <v>104632164</v>
      </c>
      <c r="C1232" s="8">
        <v>47657784</v>
      </c>
      <c r="D1232" s="8">
        <v>56974380</v>
      </c>
      <c r="E1232" s="9">
        <f>nasdaq_aapl_short_volume[[#This Row],[total_short]]/nasdaq_aapl_short_volume[[#This Row],[total_reported]]</f>
        <v>0.45547929219928968</v>
      </c>
      <c r="F1232" s="9">
        <f>nasdaq_aapl_short_volume[[#This Row],[total_long]]/nasdaq_aapl_short_volume[[#This Row],[total_reported]]</f>
        <v>0.54452070780071027</v>
      </c>
      <c r="G1232" s="8">
        <v>26654528</v>
      </c>
      <c r="H1232" s="9">
        <f>nasdaq_aapl_short_volume[[#This Row],[Off-Exchange]]/nasdaq_aapl_short_volume[[#This Row],[total_reported]]</f>
        <v>0.25474507055019907</v>
      </c>
      <c r="I1232" s="8">
        <v>244520</v>
      </c>
      <c r="J1232" t="s">
        <v>6702</v>
      </c>
      <c r="K1232" t="s">
        <v>6703</v>
      </c>
      <c r="L1232" t="s">
        <v>6704</v>
      </c>
      <c r="M1232" t="s">
        <v>6705</v>
      </c>
      <c r="N1232" s="8">
        <v>225892</v>
      </c>
      <c r="O1232" s="8">
        <v>101172</v>
      </c>
      <c r="P1232" s="8">
        <v>418756</v>
      </c>
      <c r="Q1232" s="8">
        <v>4944980</v>
      </c>
      <c r="R1232" s="8">
        <v>66996</v>
      </c>
      <c r="S1232" s="8">
        <v>52128</v>
      </c>
      <c r="T1232" s="8">
        <v>5380</v>
      </c>
    </row>
    <row r="1233" spans="1:20">
      <c r="A1233" s="1">
        <v>43950</v>
      </c>
      <c r="B1233" s="8">
        <v>89440852</v>
      </c>
      <c r="C1233" s="8">
        <v>40870168</v>
      </c>
      <c r="D1233" s="8">
        <v>48570684</v>
      </c>
      <c r="E1233" s="9">
        <f>nasdaq_aapl_short_volume[[#This Row],[total_short]]/nasdaq_aapl_short_volume[[#This Row],[total_reported]]</f>
        <v>0.45695190828459459</v>
      </c>
      <c r="F1233" s="9">
        <f>nasdaq_aapl_short_volume[[#This Row],[total_long]]/nasdaq_aapl_short_volume[[#This Row],[total_reported]]</f>
        <v>0.54304809171540536</v>
      </c>
      <c r="G1233" s="8">
        <v>22387608</v>
      </c>
      <c r="H1233" s="9">
        <f>nasdaq_aapl_short_volume[[#This Row],[Off-Exchange]]/nasdaq_aapl_short_volume[[#This Row],[total_reported]]</f>
        <v>0.25030629180500202</v>
      </c>
      <c r="I1233" s="8">
        <v>262600</v>
      </c>
      <c r="J1233" t="s">
        <v>6706</v>
      </c>
      <c r="K1233" t="s">
        <v>6707</v>
      </c>
      <c r="L1233" t="s">
        <v>6708</v>
      </c>
      <c r="M1233" t="s">
        <v>6709</v>
      </c>
      <c r="N1233" s="8">
        <v>135360</v>
      </c>
      <c r="O1233" s="8">
        <v>96740</v>
      </c>
      <c r="P1233" s="8">
        <v>343040</v>
      </c>
      <c r="Q1233" s="8">
        <v>4153356</v>
      </c>
      <c r="R1233" s="8">
        <v>151184</v>
      </c>
      <c r="S1233" s="8">
        <v>76564</v>
      </c>
      <c r="T1233" s="8">
        <v>4</v>
      </c>
    </row>
    <row r="1234" spans="1:20">
      <c r="A1234" s="1">
        <v>43949</v>
      </c>
      <c r="B1234" s="8">
        <v>74159892</v>
      </c>
      <c r="C1234" s="8">
        <v>34577796</v>
      </c>
      <c r="D1234" s="8">
        <v>39582096</v>
      </c>
      <c r="E1234" s="9">
        <f>nasdaq_aapl_short_volume[[#This Row],[total_short]]/nasdaq_aapl_short_volume[[#This Row],[total_reported]]</f>
        <v>0.46626006413277948</v>
      </c>
      <c r="F1234" s="9">
        <f>nasdaq_aapl_short_volume[[#This Row],[total_long]]/nasdaq_aapl_short_volume[[#This Row],[total_reported]]</f>
        <v>0.53373993586722057</v>
      </c>
      <c r="G1234" s="8">
        <v>19833592</v>
      </c>
      <c r="H1234" s="9">
        <f>nasdaq_aapl_short_volume[[#This Row],[Off-Exchange]]/nasdaq_aapl_short_volume[[#This Row],[total_reported]]</f>
        <v>0.26744364730196746</v>
      </c>
      <c r="I1234" s="8">
        <v>450484</v>
      </c>
      <c r="J1234" t="s">
        <v>6710</v>
      </c>
      <c r="K1234" t="s">
        <v>6711</v>
      </c>
      <c r="L1234" t="s">
        <v>6712</v>
      </c>
      <c r="M1234" t="s">
        <v>6713</v>
      </c>
      <c r="N1234" s="8">
        <v>103800</v>
      </c>
      <c r="O1234" s="8">
        <v>52404</v>
      </c>
      <c r="P1234" s="8">
        <v>287880</v>
      </c>
      <c r="Q1234" s="8">
        <v>2783772</v>
      </c>
      <c r="R1234" s="8">
        <v>179932</v>
      </c>
      <c r="S1234" s="8">
        <v>58568</v>
      </c>
      <c r="T1234" s="8">
        <v>1096</v>
      </c>
    </row>
    <row r="1235" spans="1:20">
      <c r="A1235" s="1">
        <v>43948</v>
      </c>
      <c r="B1235" s="8">
        <v>82287552</v>
      </c>
      <c r="C1235" s="8">
        <v>37075040</v>
      </c>
      <c r="D1235" s="8">
        <v>45212512</v>
      </c>
      <c r="E1235" s="9">
        <f>nasdaq_aapl_short_volume[[#This Row],[total_short]]/nasdaq_aapl_short_volume[[#This Row],[total_reported]]</f>
        <v>0.45055465983481924</v>
      </c>
      <c r="F1235" s="9">
        <f>nasdaq_aapl_short_volume[[#This Row],[total_long]]/nasdaq_aapl_short_volume[[#This Row],[total_reported]]</f>
        <v>0.54944534016518076</v>
      </c>
      <c r="G1235" s="8">
        <v>23328008</v>
      </c>
      <c r="H1235" s="9">
        <f>nasdaq_aapl_short_volume[[#This Row],[Off-Exchange]]/nasdaq_aapl_short_volume[[#This Row],[total_reported]]</f>
        <v>0.28349376586145131</v>
      </c>
      <c r="I1235" s="8">
        <v>254164</v>
      </c>
      <c r="J1235" t="s">
        <v>6714</v>
      </c>
      <c r="K1235" t="s">
        <v>6715</v>
      </c>
      <c r="L1235" t="s">
        <v>6716</v>
      </c>
      <c r="M1235" t="s">
        <v>6717</v>
      </c>
      <c r="N1235" s="8">
        <v>136556</v>
      </c>
      <c r="O1235" s="8">
        <v>75516</v>
      </c>
      <c r="P1235" s="8">
        <v>291116</v>
      </c>
      <c r="Q1235" s="8">
        <v>4066024</v>
      </c>
      <c r="R1235" s="8">
        <v>45000</v>
      </c>
      <c r="S1235" s="8">
        <v>24868</v>
      </c>
      <c r="T1235" s="8">
        <v>36</v>
      </c>
    </row>
    <row r="1236" spans="1:20">
      <c r="A1236" s="1">
        <v>43945</v>
      </c>
      <c r="B1236" s="8">
        <v>85954916</v>
      </c>
      <c r="C1236" s="8">
        <v>38016572</v>
      </c>
      <c r="D1236" s="8">
        <v>47938344</v>
      </c>
      <c r="E1236" s="9">
        <f>nasdaq_aapl_short_volume[[#This Row],[total_short]]/nasdaq_aapl_short_volume[[#This Row],[total_reported]]</f>
        <v>0.4422850229997316</v>
      </c>
      <c r="F1236" s="9">
        <f>nasdaq_aapl_short_volume[[#This Row],[total_long]]/nasdaq_aapl_short_volume[[#This Row],[total_reported]]</f>
        <v>0.5577149770002684</v>
      </c>
      <c r="G1236" s="8">
        <v>21742024</v>
      </c>
      <c r="H1236" s="9">
        <f>nasdaq_aapl_short_volume[[#This Row],[Off-Exchange]]/nasdaq_aapl_short_volume[[#This Row],[total_reported]]</f>
        <v>0.25294683552480002</v>
      </c>
      <c r="I1236" s="8">
        <v>221916</v>
      </c>
      <c r="J1236" t="s">
        <v>6718</v>
      </c>
      <c r="K1236" t="s">
        <v>6719</v>
      </c>
      <c r="L1236" t="s">
        <v>6720</v>
      </c>
      <c r="M1236" t="s">
        <v>6721</v>
      </c>
      <c r="N1236" s="8">
        <v>174524</v>
      </c>
      <c r="O1236" s="8">
        <v>87968</v>
      </c>
      <c r="P1236" s="8">
        <v>244880</v>
      </c>
      <c r="Q1236" s="8">
        <v>3972744</v>
      </c>
      <c r="R1236" s="8">
        <v>76784</v>
      </c>
      <c r="S1236" s="8">
        <v>72600</v>
      </c>
      <c r="T1236" s="8">
        <v>1224</v>
      </c>
    </row>
    <row r="1237" spans="1:20">
      <c r="A1237" s="1">
        <v>43944</v>
      </c>
      <c r="B1237" s="8">
        <v>83163144</v>
      </c>
      <c r="C1237" s="8">
        <v>37597776</v>
      </c>
      <c r="D1237" s="8">
        <v>45565368</v>
      </c>
      <c r="E1237" s="9">
        <f>nasdaq_aapl_short_volume[[#This Row],[total_short]]/nasdaq_aapl_short_volume[[#This Row],[total_reported]]</f>
        <v>0.45209661626068393</v>
      </c>
      <c r="F1237" s="9">
        <f>nasdaq_aapl_short_volume[[#This Row],[total_long]]/nasdaq_aapl_short_volume[[#This Row],[total_reported]]</f>
        <v>0.54790338373931602</v>
      </c>
      <c r="G1237" s="8">
        <v>21597796</v>
      </c>
      <c r="H1237" s="9">
        <f>nasdaq_aapl_short_volume[[#This Row],[Off-Exchange]]/nasdaq_aapl_short_volume[[#This Row],[total_reported]]</f>
        <v>0.25970393808103265</v>
      </c>
      <c r="I1237" s="8">
        <v>256052</v>
      </c>
      <c r="J1237" t="s">
        <v>6722</v>
      </c>
      <c r="K1237" t="s">
        <v>6723</v>
      </c>
      <c r="L1237" t="s">
        <v>6724</v>
      </c>
      <c r="M1237" t="s">
        <v>6725</v>
      </c>
      <c r="N1237" s="8">
        <v>135952</v>
      </c>
      <c r="O1237" s="8">
        <v>70964</v>
      </c>
      <c r="P1237" s="8">
        <v>289844</v>
      </c>
      <c r="Q1237" s="8">
        <v>3647544</v>
      </c>
      <c r="R1237" s="8">
        <v>70920</v>
      </c>
      <c r="S1237" s="8">
        <v>22216</v>
      </c>
      <c r="T1237" s="8">
        <v>8244</v>
      </c>
    </row>
    <row r="1238" spans="1:20">
      <c r="A1238" s="1">
        <v>43943</v>
      </c>
      <c r="B1238" s="8">
        <v>78496216</v>
      </c>
      <c r="C1238" s="8">
        <v>36667424</v>
      </c>
      <c r="D1238" s="8">
        <v>41828792</v>
      </c>
      <c r="E1238" s="9">
        <f>nasdaq_aapl_short_volume[[#This Row],[total_short]]/nasdaq_aapl_short_volume[[#This Row],[total_reported]]</f>
        <v>0.46712345981110731</v>
      </c>
      <c r="F1238" s="9">
        <f>nasdaq_aapl_short_volume[[#This Row],[total_long]]/nasdaq_aapl_short_volume[[#This Row],[total_reported]]</f>
        <v>0.53287654018889263</v>
      </c>
      <c r="G1238" s="8">
        <v>21442760</v>
      </c>
      <c r="H1238" s="9">
        <f>nasdaq_aapl_short_volume[[#This Row],[Off-Exchange]]/nasdaq_aapl_short_volume[[#This Row],[total_reported]]</f>
        <v>0.27316934615039279</v>
      </c>
      <c r="I1238" s="8">
        <v>227828</v>
      </c>
      <c r="J1238" t="s">
        <v>6726</v>
      </c>
      <c r="K1238" t="s">
        <v>6727</v>
      </c>
      <c r="L1238" t="s">
        <v>6728</v>
      </c>
      <c r="M1238" t="s">
        <v>6729</v>
      </c>
      <c r="N1238" s="8">
        <v>254736</v>
      </c>
      <c r="O1238" s="8">
        <v>101912</v>
      </c>
      <c r="P1238" s="8">
        <v>346832</v>
      </c>
      <c r="Q1238" s="8">
        <v>3273556</v>
      </c>
      <c r="R1238" s="8">
        <v>87836</v>
      </c>
      <c r="S1238" s="8">
        <v>19188</v>
      </c>
      <c r="T1238" s="8">
        <v>2640</v>
      </c>
    </row>
    <row r="1239" spans="1:20">
      <c r="A1239" s="1">
        <v>43942</v>
      </c>
      <c r="B1239" s="8">
        <v>118126924</v>
      </c>
      <c r="C1239" s="8">
        <v>53892036</v>
      </c>
      <c r="D1239" s="8">
        <v>64234888</v>
      </c>
      <c r="E1239" s="9">
        <f>nasdaq_aapl_short_volume[[#This Row],[total_short]]/nasdaq_aapl_short_volume[[#This Row],[total_reported]]</f>
        <v>0.45622144533281844</v>
      </c>
      <c r="F1239" s="9">
        <f>nasdaq_aapl_short_volume[[#This Row],[total_long]]/nasdaq_aapl_short_volume[[#This Row],[total_reported]]</f>
        <v>0.5437785546671815</v>
      </c>
      <c r="G1239" s="8">
        <v>30498548</v>
      </c>
      <c r="H1239" s="9">
        <f>nasdaq_aapl_short_volume[[#This Row],[Off-Exchange]]/nasdaq_aapl_short_volume[[#This Row],[total_reported]]</f>
        <v>0.25818456087115244</v>
      </c>
      <c r="I1239" s="8">
        <v>409584</v>
      </c>
      <c r="J1239" t="s">
        <v>6730</v>
      </c>
      <c r="K1239" t="s">
        <v>6731</v>
      </c>
      <c r="L1239" t="s">
        <v>6732</v>
      </c>
      <c r="M1239" t="s">
        <v>6733</v>
      </c>
      <c r="N1239" s="8">
        <v>166868</v>
      </c>
      <c r="O1239" s="8">
        <v>111756</v>
      </c>
      <c r="P1239" s="8">
        <v>594140</v>
      </c>
      <c r="Q1239" s="8">
        <v>5283084</v>
      </c>
      <c r="R1239" s="8">
        <v>78476</v>
      </c>
      <c r="S1239" s="8">
        <v>20556</v>
      </c>
      <c r="T1239" s="8">
        <v>10720</v>
      </c>
    </row>
    <row r="1240" spans="1:20">
      <c r="A1240" s="1">
        <v>43941</v>
      </c>
      <c r="B1240" s="8">
        <v>85208812</v>
      </c>
      <c r="C1240" s="8">
        <v>36737888</v>
      </c>
      <c r="D1240" s="8">
        <v>48470924</v>
      </c>
      <c r="E1240" s="9">
        <f>nasdaq_aapl_short_volume[[#This Row],[total_short]]/nasdaq_aapl_short_volume[[#This Row],[total_reported]]</f>
        <v>0.43115127576241763</v>
      </c>
      <c r="F1240" s="9">
        <f>nasdaq_aapl_short_volume[[#This Row],[total_long]]/nasdaq_aapl_short_volume[[#This Row],[total_reported]]</f>
        <v>0.56884872423758237</v>
      </c>
      <c r="G1240" s="8">
        <v>21663344</v>
      </c>
      <c r="H1240" s="9">
        <f>nasdaq_aapl_short_volume[[#This Row],[Off-Exchange]]/nasdaq_aapl_short_volume[[#This Row],[total_reported]]</f>
        <v>0.25423830577522899</v>
      </c>
      <c r="I1240" s="8">
        <v>385320</v>
      </c>
      <c r="J1240" t="s">
        <v>6734</v>
      </c>
      <c r="K1240" t="s">
        <v>6735</v>
      </c>
      <c r="L1240" t="s">
        <v>6736</v>
      </c>
      <c r="M1240" t="s">
        <v>6737</v>
      </c>
      <c r="N1240" s="8">
        <v>157076</v>
      </c>
      <c r="O1240" s="8">
        <v>52660</v>
      </c>
      <c r="P1240" s="8">
        <v>166012</v>
      </c>
      <c r="Q1240" s="8">
        <v>3304348</v>
      </c>
      <c r="R1240" s="8">
        <v>69652</v>
      </c>
      <c r="S1240" s="8">
        <v>61416</v>
      </c>
      <c r="T1240" s="8">
        <v>1648</v>
      </c>
    </row>
    <row r="1241" spans="1:20">
      <c r="A1241" s="1">
        <v>43938</v>
      </c>
      <c r="B1241" s="8">
        <v>143522208</v>
      </c>
      <c r="C1241" s="8">
        <v>84089132</v>
      </c>
      <c r="D1241" s="8">
        <v>59433076</v>
      </c>
      <c r="E1241" s="9">
        <f>nasdaq_aapl_short_volume[[#This Row],[total_short]]/nasdaq_aapl_short_volume[[#This Row],[total_reported]]</f>
        <v>0.58589630951051141</v>
      </c>
      <c r="F1241" s="9">
        <f>nasdaq_aapl_short_volume[[#This Row],[total_long]]/nasdaq_aapl_short_volume[[#This Row],[total_reported]]</f>
        <v>0.41410369048948859</v>
      </c>
      <c r="G1241" s="8">
        <v>50443948</v>
      </c>
      <c r="H1241" s="9">
        <f>nasdaq_aapl_short_volume[[#This Row],[Off-Exchange]]/nasdaq_aapl_short_volume[[#This Row],[total_reported]]</f>
        <v>0.35147137647157711</v>
      </c>
      <c r="I1241" s="8">
        <v>642876</v>
      </c>
      <c r="J1241" t="s">
        <v>6738</v>
      </c>
      <c r="K1241" t="s">
        <v>6739</v>
      </c>
      <c r="L1241" t="s">
        <v>6740</v>
      </c>
      <c r="M1241" t="s">
        <v>6741</v>
      </c>
      <c r="N1241" s="8">
        <v>369268</v>
      </c>
      <c r="O1241" s="8">
        <v>201484</v>
      </c>
      <c r="P1241" s="8">
        <v>682396</v>
      </c>
      <c r="Q1241" s="8">
        <v>8086708</v>
      </c>
      <c r="R1241" s="8">
        <v>128844</v>
      </c>
      <c r="S1241" s="8">
        <v>53312</v>
      </c>
      <c r="T1241" s="8">
        <v>23676</v>
      </c>
    </row>
    <row r="1242" spans="1:20">
      <c r="A1242" s="1">
        <v>43937</v>
      </c>
      <c r="B1242" s="8">
        <v>109815348</v>
      </c>
      <c r="C1242" s="8">
        <v>64731416</v>
      </c>
      <c r="D1242" s="8">
        <v>45083932</v>
      </c>
      <c r="E1242" s="9">
        <f>nasdaq_aapl_short_volume[[#This Row],[total_short]]/nasdaq_aapl_short_volume[[#This Row],[total_reported]]</f>
        <v>0.58945691270768452</v>
      </c>
      <c r="F1242" s="9">
        <f>nasdaq_aapl_short_volume[[#This Row],[total_long]]/nasdaq_aapl_short_volume[[#This Row],[total_reported]]</f>
        <v>0.41054308729231548</v>
      </c>
      <c r="G1242" s="8">
        <v>41414724</v>
      </c>
      <c r="H1242" s="9">
        <f>nasdaq_aapl_short_volume[[#This Row],[Off-Exchange]]/nasdaq_aapl_short_volume[[#This Row],[total_reported]]</f>
        <v>0.37713056284263652</v>
      </c>
      <c r="I1242" s="8">
        <v>351448</v>
      </c>
      <c r="J1242" t="s">
        <v>6742</v>
      </c>
      <c r="K1242" t="s">
        <v>6743</v>
      </c>
      <c r="L1242" t="s">
        <v>6744</v>
      </c>
      <c r="M1242" t="s">
        <v>6745</v>
      </c>
      <c r="N1242" s="8">
        <v>427448</v>
      </c>
      <c r="O1242" s="8">
        <v>122068</v>
      </c>
      <c r="P1242" s="8">
        <v>474008</v>
      </c>
      <c r="Q1242" s="8">
        <v>5635624</v>
      </c>
      <c r="R1242" s="8">
        <v>122444</v>
      </c>
      <c r="S1242" s="8">
        <v>78908</v>
      </c>
      <c r="T1242" s="8">
        <v>6004</v>
      </c>
    </row>
    <row r="1243" spans="1:20">
      <c r="A1243" s="1">
        <v>43936</v>
      </c>
      <c r="B1243" s="8">
        <v>88442300</v>
      </c>
      <c r="C1243" s="8">
        <v>54988320</v>
      </c>
      <c r="D1243" s="8">
        <v>33453980</v>
      </c>
      <c r="E1243" s="9">
        <f>nasdaq_aapl_short_volume[[#This Row],[total_short]]/nasdaq_aapl_short_volume[[#This Row],[total_reported]]</f>
        <v>0.62174231108869848</v>
      </c>
      <c r="F1243" s="9">
        <f>nasdaq_aapl_short_volume[[#This Row],[total_long]]/nasdaq_aapl_short_volume[[#This Row],[total_reported]]</f>
        <v>0.37825768891130152</v>
      </c>
      <c r="G1243" s="8">
        <v>35628388</v>
      </c>
      <c r="H1243" s="9">
        <f>nasdaq_aapl_short_volume[[#This Row],[Off-Exchange]]/nasdaq_aapl_short_volume[[#This Row],[total_reported]]</f>
        <v>0.40284330009509023</v>
      </c>
      <c r="I1243" s="8">
        <v>296492</v>
      </c>
      <c r="J1243" t="s">
        <v>6746</v>
      </c>
      <c r="K1243" t="s">
        <v>6747</v>
      </c>
      <c r="L1243" t="s">
        <v>6748</v>
      </c>
      <c r="M1243" t="s">
        <v>6749</v>
      </c>
      <c r="N1243" s="8">
        <v>278456</v>
      </c>
      <c r="O1243" s="8">
        <v>75884</v>
      </c>
      <c r="P1243" s="8">
        <v>416048</v>
      </c>
      <c r="Q1243" s="8">
        <v>4210860</v>
      </c>
      <c r="R1243" s="8">
        <v>108896</v>
      </c>
      <c r="S1243" s="8">
        <v>40456</v>
      </c>
      <c r="T1243" s="8">
        <v>1300</v>
      </c>
    </row>
    <row r="1244" spans="1:20">
      <c r="A1244" s="1">
        <v>43935</v>
      </c>
      <c r="B1244" s="8">
        <v>133541472</v>
      </c>
      <c r="C1244" s="8">
        <v>82297712</v>
      </c>
      <c r="D1244" s="8">
        <v>51243760</v>
      </c>
      <c r="E1244" s="9">
        <f>nasdaq_aapl_short_volume[[#This Row],[total_short]]/nasdaq_aapl_short_volume[[#This Row],[total_reported]]</f>
        <v>0.61627081660444782</v>
      </c>
      <c r="F1244" s="9">
        <f>nasdaq_aapl_short_volume[[#This Row],[total_long]]/nasdaq_aapl_short_volume[[#This Row],[total_reported]]</f>
        <v>0.38372918339555223</v>
      </c>
      <c r="G1244" s="8">
        <v>54826704</v>
      </c>
      <c r="H1244" s="9">
        <f>nasdaq_aapl_short_volume[[#This Row],[Off-Exchange]]/nasdaq_aapl_short_volume[[#This Row],[total_reported]]</f>
        <v>0.41055938038484402</v>
      </c>
      <c r="I1244" s="8">
        <v>321628</v>
      </c>
      <c r="J1244" t="s">
        <v>6750</v>
      </c>
      <c r="K1244" t="s">
        <v>6751</v>
      </c>
      <c r="L1244" t="s">
        <v>6752</v>
      </c>
      <c r="M1244" t="s">
        <v>6753</v>
      </c>
      <c r="N1244" s="8">
        <v>388904</v>
      </c>
      <c r="O1244" s="8">
        <v>189340</v>
      </c>
      <c r="P1244" s="8">
        <v>680940</v>
      </c>
      <c r="Q1244" s="8">
        <v>6461920</v>
      </c>
      <c r="R1244" s="8">
        <v>125604</v>
      </c>
      <c r="S1244" s="8">
        <v>52444</v>
      </c>
      <c r="T1244" s="8">
        <v>6396</v>
      </c>
    </row>
    <row r="1245" spans="1:20">
      <c r="A1245" s="1">
        <v>43934</v>
      </c>
      <c r="B1245" s="8">
        <v>91540924</v>
      </c>
      <c r="C1245" s="8">
        <v>57713456</v>
      </c>
      <c r="D1245" s="8">
        <v>33827468</v>
      </c>
      <c r="E1245" s="9">
        <f>nasdaq_aapl_short_volume[[#This Row],[total_short]]/nasdaq_aapl_short_volume[[#This Row],[total_reported]]</f>
        <v>0.63046617270326</v>
      </c>
      <c r="F1245" s="9">
        <f>nasdaq_aapl_short_volume[[#This Row],[total_long]]/nasdaq_aapl_short_volume[[#This Row],[total_reported]]</f>
        <v>0.36953382729674</v>
      </c>
      <c r="G1245" s="8">
        <v>38065300</v>
      </c>
      <c r="H1245" s="9">
        <f>nasdaq_aapl_short_volume[[#This Row],[Off-Exchange]]/nasdaq_aapl_short_volume[[#This Row],[total_reported]]</f>
        <v>0.4158282256360008</v>
      </c>
      <c r="I1245" s="8">
        <v>234708</v>
      </c>
      <c r="J1245" t="s">
        <v>6754</v>
      </c>
      <c r="K1245" t="s">
        <v>6755</v>
      </c>
      <c r="L1245" t="s">
        <v>6756</v>
      </c>
      <c r="M1245" t="s">
        <v>6757</v>
      </c>
      <c r="N1245" s="8">
        <v>244572</v>
      </c>
      <c r="O1245" s="8">
        <v>118304</v>
      </c>
      <c r="P1245" s="8">
        <v>587104</v>
      </c>
      <c r="Q1245" s="8">
        <v>4966488</v>
      </c>
      <c r="R1245" s="8">
        <v>94796</v>
      </c>
      <c r="S1245" s="8">
        <v>39920</v>
      </c>
      <c r="T1245" s="8">
        <v>0</v>
      </c>
    </row>
    <row r="1246" spans="1:20">
      <c r="A1246" s="1">
        <v>43930</v>
      </c>
      <c r="B1246" s="8">
        <v>114445864</v>
      </c>
      <c r="C1246" s="8">
        <v>72689420</v>
      </c>
      <c r="D1246" s="8">
        <v>41756444</v>
      </c>
      <c r="E1246" s="9">
        <f>nasdaq_aapl_short_volume[[#This Row],[total_short]]/nasdaq_aapl_short_volume[[#This Row],[total_reported]]</f>
        <v>0.63514239361240699</v>
      </c>
      <c r="F1246" s="9">
        <f>nasdaq_aapl_short_volume[[#This Row],[total_long]]/nasdaq_aapl_short_volume[[#This Row],[total_reported]]</f>
        <v>0.36485760638759301</v>
      </c>
      <c r="G1246" s="8">
        <v>45827044</v>
      </c>
      <c r="H1246" s="9">
        <f>nasdaq_aapl_short_volume[[#This Row],[Off-Exchange]]/nasdaq_aapl_short_volume[[#This Row],[total_reported]]</f>
        <v>0.40042551472196497</v>
      </c>
      <c r="I1246" s="8">
        <v>231832</v>
      </c>
      <c r="J1246" t="s">
        <v>6758</v>
      </c>
      <c r="K1246" t="s">
        <v>6759</v>
      </c>
      <c r="L1246" t="s">
        <v>6760</v>
      </c>
      <c r="M1246" t="s">
        <v>6761</v>
      </c>
      <c r="N1246" s="8">
        <v>251108</v>
      </c>
      <c r="O1246" s="8">
        <v>211788</v>
      </c>
      <c r="P1246" s="8">
        <v>432604</v>
      </c>
      <c r="Q1246" s="8">
        <v>5766548</v>
      </c>
      <c r="R1246" s="8">
        <v>85892</v>
      </c>
      <c r="S1246" s="8">
        <v>57412</v>
      </c>
      <c r="T1246" s="8">
        <v>1344</v>
      </c>
    </row>
    <row r="1247" spans="1:20">
      <c r="A1247" s="1">
        <v>43929</v>
      </c>
      <c r="B1247" s="8">
        <v>109678188</v>
      </c>
      <c r="C1247" s="8">
        <v>69884632</v>
      </c>
      <c r="D1247" s="8">
        <v>39793556</v>
      </c>
      <c r="E1247" s="9">
        <f>nasdaq_aapl_short_volume[[#This Row],[total_short]]/nasdaq_aapl_short_volume[[#This Row],[total_reported]]</f>
        <v>0.6371789439118013</v>
      </c>
      <c r="F1247" s="9">
        <f>nasdaq_aapl_short_volume[[#This Row],[total_long]]/nasdaq_aapl_short_volume[[#This Row],[total_reported]]</f>
        <v>0.3628210560881987</v>
      </c>
      <c r="G1247" s="8">
        <v>46440296</v>
      </c>
      <c r="H1247" s="9">
        <f>nasdaq_aapl_short_volume[[#This Row],[Off-Exchange]]/nasdaq_aapl_short_volume[[#This Row],[total_reported]]</f>
        <v>0.4234232607854535</v>
      </c>
      <c r="I1247" s="8">
        <v>225440</v>
      </c>
      <c r="J1247" t="s">
        <v>6762</v>
      </c>
      <c r="K1247" t="s">
        <v>6763</v>
      </c>
      <c r="L1247" t="s">
        <v>6764</v>
      </c>
      <c r="M1247" t="s">
        <v>6765</v>
      </c>
      <c r="N1247" s="8">
        <v>240220</v>
      </c>
      <c r="O1247" s="8">
        <v>150724</v>
      </c>
      <c r="P1247" s="8">
        <v>528300</v>
      </c>
      <c r="Q1247" s="8">
        <v>5785596</v>
      </c>
      <c r="R1247" s="8">
        <v>93116</v>
      </c>
      <c r="S1247" s="8">
        <v>37300</v>
      </c>
      <c r="T1247" s="8">
        <v>11028</v>
      </c>
    </row>
    <row r="1248" spans="1:20">
      <c r="A1248" s="1">
        <v>43928</v>
      </c>
      <c r="B1248" s="8">
        <v>144409620</v>
      </c>
      <c r="C1248" s="8">
        <v>90078172</v>
      </c>
      <c r="D1248" s="8">
        <v>54331448</v>
      </c>
      <c r="E1248" s="9">
        <f>nasdaq_aapl_short_volume[[#This Row],[total_short]]/nasdaq_aapl_short_volume[[#This Row],[total_reported]]</f>
        <v>0.62376849963319614</v>
      </c>
      <c r="F1248" s="9">
        <f>nasdaq_aapl_short_volume[[#This Row],[total_long]]/nasdaq_aapl_short_volume[[#This Row],[total_reported]]</f>
        <v>0.37623150036680381</v>
      </c>
      <c r="G1248" s="8">
        <v>59033104</v>
      </c>
      <c r="H1248" s="9">
        <f>nasdaq_aapl_short_volume[[#This Row],[Off-Exchange]]/nasdaq_aapl_short_volume[[#This Row],[total_reported]]</f>
        <v>0.40878927594989861</v>
      </c>
      <c r="I1248" s="8">
        <v>267456</v>
      </c>
      <c r="J1248" t="s">
        <v>6766</v>
      </c>
      <c r="K1248" t="s">
        <v>6767</v>
      </c>
      <c r="L1248" t="s">
        <v>6768</v>
      </c>
      <c r="M1248" t="s">
        <v>6769</v>
      </c>
      <c r="N1248" s="8">
        <v>373992</v>
      </c>
      <c r="O1248" s="8">
        <v>166532</v>
      </c>
      <c r="P1248" s="8">
        <v>685804</v>
      </c>
      <c r="Q1248" s="8">
        <v>7307948</v>
      </c>
      <c r="R1248" s="8">
        <v>197872</v>
      </c>
      <c r="S1248" s="8">
        <v>239228</v>
      </c>
      <c r="T1248" s="8">
        <v>47300</v>
      </c>
    </row>
    <row r="1249" spans="1:20">
      <c r="A1249" s="1">
        <v>43927</v>
      </c>
      <c r="B1249" s="8">
        <v>121525548</v>
      </c>
      <c r="C1249" s="8">
        <v>65016428</v>
      </c>
      <c r="D1249" s="8">
        <v>56509120</v>
      </c>
      <c r="E1249" s="9">
        <f>nasdaq_aapl_short_volume[[#This Row],[total_short]]/nasdaq_aapl_short_volume[[#This Row],[total_reported]]</f>
        <v>0.53500213798665608</v>
      </c>
      <c r="F1249" s="9">
        <f>nasdaq_aapl_short_volume[[#This Row],[total_long]]/nasdaq_aapl_short_volume[[#This Row],[total_reported]]</f>
        <v>0.46499786201334392</v>
      </c>
      <c r="G1249" s="8">
        <v>38442652</v>
      </c>
      <c r="H1249" s="9">
        <f>nasdaq_aapl_short_volume[[#This Row],[Off-Exchange]]/nasdaq_aapl_short_volume[[#This Row],[total_reported]]</f>
        <v>0.3163339119441782</v>
      </c>
      <c r="I1249" s="8">
        <v>273856</v>
      </c>
      <c r="J1249" t="s">
        <v>6770</v>
      </c>
      <c r="K1249" t="s">
        <v>6771</v>
      </c>
      <c r="L1249" t="s">
        <v>6772</v>
      </c>
      <c r="M1249" t="s">
        <v>6773</v>
      </c>
      <c r="N1249" s="8">
        <v>374340</v>
      </c>
      <c r="O1249" s="8">
        <v>252920</v>
      </c>
      <c r="P1249" s="8">
        <v>667592</v>
      </c>
      <c r="Q1249" s="8">
        <v>7347372</v>
      </c>
      <c r="R1249" s="8">
        <v>143912</v>
      </c>
      <c r="S1249" s="8">
        <v>87620</v>
      </c>
      <c r="T1249" s="8">
        <v>23304</v>
      </c>
    </row>
    <row r="1250" spans="1:20">
      <c r="A1250" s="1">
        <v>43924</v>
      </c>
      <c r="B1250" s="8">
        <v>90662212</v>
      </c>
      <c r="C1250" s="8">
        <v>54814200</v>
      </c>
      <c r="D1250" s="8">
        <v>35848012</v>
      </c>
      <c r="E1250" s="9">
        <f>nasdaq_aapl_short_volume[[#This Row],[total_short]]/nasdaq_aapl_short_volume[[#This Row],[total_reported]]</f>
        <v>0.60459808767957257</v>
      </c>
      <c r="F1250" s="9">
        <f>nasdaq_aapl_short_volume[[#This Row],[total_long]]/nasdaq_aapl_short_volume[[#This Row],[total_reported]]</f>
        <v>0.39540191232042737</v>
      </c>
      <c r="G1250" s="8">
        <v>35770288</v>
      </c>
      <c r="H1250" s="9">
        <f>nasdaq_aapl_short_volume[[#This Row],[Off-Exchange]]/nasdaq_aapl_short_volume[[#This Row],[total_reported]]</f>
        <v>0.39454462019964837</v>
      </c>
      <c r="I1250" s="8">
        <v>305720</v>
      </c>
      <c r="J1250" t="s">
        <v>6774</v>
      </c>
      <c r="K1250" t="s">
        <v>6775</v>
      </c>
      <c r="L1250" t="s">
        <v>6776</v>
      </c>
      <c r="M1250" t="s">
        <v>6777</v>
      </c>
      <c r="N1250" s="8">
        <v>211416</v>
      </c>
      <c r="O1250" s="8">
        <v>124232</v>
      </c>
      <c r="P1250" s="8">
        <v>338428</v>
      </c>
      <c r="Q1250" s="8">
        <v>4297492</v>
      </c>
      <c r="R1250" s="8">
        <v>61232</v>
      </c>
      <c r="S1250" s="8">
        <v>24476</v>
      </c>
      <c r="T1250" s="8">
        <v>1168</v>
      </c>
    </row>
    <row r="1251" spans="1:20">
      <c r="A1251" s="1">
        <v>43923</v>
      </c>
      <c r="B1251" s="8">
        <v>115844028</v>
      </c>
      <c r="C1251" s="8">
        <v>73356400</v>
      </c>
      <c r="D1251" s="8">
        <v>42487628</v>
      </c>
      <c r="E1251" s="9">
        <f>nasdaq_aapl_short_volume[[#This Row],[total_short]]/nasdaq_aapl_short_volume[[#This Row],[total_reported]]</f>
        <v>0.63323419658715596</v>
      </c>
      <c r="F1251" s="9">
        <f>nasdaq_aapl_short_volume[[#This Row],[total_long]]/nasdaq_aapl_short_volume[[#This Row],[total_reported]]</f>
        <v>0.36676580341284404</v>
      </c>
      <c r="G1251" s="8">
        <v>44987312</v>
      </c>
      <c r="H1251" s="9">
        <f>nasdaq_aapl_short_volume[[#This Row],[Off-Exchange]]/nasdaq_aapl_short_volume[[#This Row],[total_reported]]</f>
        <v>0.38834381691216746</v>
      </c>
      <c r="I1251" s="8">
        <v>229148</v>
      </c>
      <c r="J1251" t="s">
        <v>6778</v>
      </c>
      <c r="K1251" t="s">
        <v>6779</v>
      </c>
      <c r="L1251" t="s">
        <v>6780</v>
      </c>
      <c r="M1251" t="s">
        <v>6781</v>
      </c>
      <c r="N1251" s="8">
        <v>318832</v>
      </c>
      <c r="O1251" s="8">
        <v>99000</v>
      </c>
      <c r="P1251" s="8">
        <v>509656</v>
      </c>
      <c r="Q1251" s="8">
        <v>6441072</v>
      </c>
      <c r="R1251" s="8">
        <v>64080</v>
      </c>
      <c r="S1251" s="8">
        <v>45028</v>
      </c>
      <c r="T1251" s="8">
        <v>24776</v>
      </c>
    </row>
    <row r="1252" spans="1:20">
      <c r="A1252" s="1">
        <v>43922</v>
      </c>
      <c r="B1252" s="8">
        <v>118729176</v>
      </c>
      <c r="C1252" s="8">
        <v>74580664</v>
      </c>
      <c r="D1252" s="8">
        <v>44148512</v>
      </c>
      <c r="E1252" s="9">
        <f>nasdaq_aapl_short_volume[[#This Row],[total_short]]/nasdaq_aapl_short_volume[[#This Row],[total_reported]]</f>
        <v>0.62815785060278695</v>
      </c>
      <c r="F1252" s="9">
        <f>nasdaq_aapl_short_volume[[#This Row],[total_long]]/nasdaq_aapl_short_volume[[#This Row],[total_reported]]</f>
        <v>0.37184214939721305</v>
      </c>
      <c r="G1252" s="8">
        <v>45766784</v>
      </c>
      <c r="H1252" s="9">
        <f>nasdaq_aapl_short_volume[[#This Row],[Off-Exchange]]/nasdaq_aapl_short_volume[[#This Row],[total_reported]]</f>
        <v>0.38547209322837378</v>
      </c>
      <c r="I1252" s="8">
        <v>364204</v>
      </c>
      <c r="J1252" t="s">
        <v>6782</v>
      </c>
      <c r="K1252" t="s">
        <v>6783</v>
      </c>
      <c r="L1252" t="s">
        <v>6784</v>
      </c>
      <c r="M1252" t="s">
        <v>6785</v>
      </c>
      <c r="N1252" s="8">
        <v>234476</v>
      </c>
      <c r="O1252" s="8">
        <v>121204</v>
      </c>
      <c r="P1252" s="8">
        <v>518776</v>
      </c>
      <c r="Q1252" s="8">
        <v>6176328</v>
      </c>
      <c r="R1252" s="8">
        <v>111868</v>
      </c>
      <c r="S1252" s="8">
        <v>46112</v>
      </c>
      <c r="T1252" s="8">
        <v>13100</v>
      </c>
    </row>
    <row r="1253" spans="1:20">
      <c r="A1253" s="1">
        <v>43921</v>
      </c>
      <c r="B1253" s="8">
        <v>128024380</v>
      </c>
      <c r="C1253" s="8">
        <v>78880920</v>
      </c>
      <c r="D1253" s="8">
        <v>49143460</v>
      </c>
      <c r="E1253" s="9">
        <f>nasdaq_aapl_short_volume[[#This Row],[total_short]]/nasdaq_aapl_short_volume[[#This Row],[total_reported]]</f>
        <v>0.61613983211635159</v>
      </c>
      <c r="F1253" s="9">
        <f>nasdaq_aapl_short_volume[[#This Row],[total_long]]/nasdaq_aapl_short_volume[[#This Row],[total_reported]]</f>
        <v>0.38386016788364841</v>
      </c>
      <c r="G1253" s="8">
        <v>52834504</v>
      </c>
      <c r="H1253" s="9">
        <f>nasdaq_aapl_short_volume[[#This Row],[Off-Exchange]]/nasdaq_aapl_short_volume[[#This Row],[total_reported]]</f>
        <v>0.41269095776913739</v>
      </c>
      <c r="I1253" s="8">
        <v>316636</v>
      </c>
      <c r="J1253" t="s">
        <v>6786</v>
      </c>
      <c r="K1253" t="s">
        <v>6787</v>
      </c>
      <c r="L1253" t="s">
        <v>6788</v>
      </c>
      <c r="M1253" t="s">
        <v>6789</v>
      </c>
      <c r="N1253" s="8">
        <v>341996</v>
      </c>
      <c r="O1253" s="8">
        <v>237916</v>
      </c>
      <c r="P1253" s="8">
        <v>653968</v>
      </c>
      <c r="Q1253" s="8">
        <v>6844628</v>
      </c>
      <c r="R1253" s="8">
        <v>84724</v>
      </c>
      <c r="S1253" s="8">
        <v>41884</v>
      </c>
      <c r="T1253" s="8">
        <v>4</v>
      </c>
    </row>
    <row r="1254" spans="1:20">
      <c r="A1254" s="1">
        <v>43920</v>
      </c>
      <c r="B1254" s="8">
        <v>115178420</v>
      </c>
      <c r="C1254" s="8">
        <v>69963876</v>
      </c>
      <c r="D1254" s="8">
        <v>45214544</v>
      </c>
      <c r="E1254" s="9">
        <f>nasdaq_aapl_short_volume[[#This Row],[total_short]]/nasdaq_aapl_short_volume[[#This Row],[total_reported]]</f>
        <v>0.60743910187342387</v>
      </c>
      <c r="F1254" s="9">
        <f>nasdaq_aapl_short_volume[[#This Row],[total_long]]/nasdaq_aapl_short_volume[[#This Row],[total_reported]]</f>
        <v>0.39256089812657613</v>
      </c>
      <c r="G1254" s="8">
        <v>46616932</v>
      </c>
      <c r="H1254" s="9">
        <f>nasdaq_aapl_short_volume[[#This Row],[Off-Exchange]]/nasdaq_aapl_short_volume[[#This Row],[total_reported]]</f>
        <v>0.40473668591737932</v>
      </c>
      <c r="I1254" s="8">
        <v>388336</v>
      </c>
      <c r="J1254" t="s">
        <v>6790</v>
      </c>
      <c r="K1254" t="s">
        <v>6791</v>
      </c>
      <c r="L1254" t="s">
        <v>6792</v>
      </c>
      <c r="M1254" t="s">
        <v>6793</v>
      </c>
      <c r="N1254" s="8">
        <v>477532</v>
      </c>
      <c r="O1254" s="8">
        <v>123628</v>
      </c>
      <c r="P1254" s="8">
        <v>774752</v>
      </c>
      <c r="Q1254" s="8">
        <v>5694736</v>
      </c>
      <c r="R1254" s="8">
        <v>90660</v>
      </c>
      <c r="S1254" s="8">
        <v>89020</v>
      </c>
      <c r="T1254" s="8">
        <v>600</v>
      </c>
    </row>
    <row r="1255" spans="1:20">
      <c r="A1255" s="1">
        <v>43917</v>
      </c>
      <c r="B1255" s="8">
        <v>136846452</v>
      </c>
      <c r="C1255" s="8">
        <v>86578956</v>
      </c>
      <c r="D1255" s="8">
        <v>50267496</v>
      </c>
      <c r="E1255" s="9">
        <f>nasdaq_aapl_short_volume[[#This Row],[total_short]]/nasdaq_aapl_short_volume[[#This Row],[total_reported]]</f>
        <v>0.63267227417777705</v>
      </c>
      <c r="F1255" s="9">
        <f>nasdaq_aapl_short_volume[[#This Row],[total_long]]/nasdaq_aapl_short_volume[[#This Row],[total_reported]]</f>
        <v>0.36732772582222301</v>
      </c>
      <c r="G1255" s="8">
        <v>55405344</v>
      </c>
      <c r="H1255" s="9">
        <f>nasdaq_aapl_short_volume[[#This Row],[Off-Exchange]]/nasdaq_aapl_short_volume[[#This Row],[total_reported]]</f>
        <v>0.40487234553951024</v>
      </c>
      <c r="I1255" s="8">
        <v>290832</v>
      </c>
      <c r="J1255" t="s">
        <v>6794</v>
      </c>
      <c r="K1255" t="s">
        <v>6795</v>
      </c>
      <c r="L1255" t="s">
        <v>6796</v>
      </c>
      <c r="M1255" t="s">
        <v>6797</v>
      </c>
      <c r="N1255" s="8">
        <v>592628</v>
      </c>
      <c r="O1255" s="8">
        <v>229780</v>
      </c>
      <c r="P1255" s="8">
        <v>707440</v>
      </c>
      <c r="Q1255" s="8">
        <v>7772224</v>
      </c>
      <c r="R1255" s="8">
        <v>75776</v>
      </c>
      <c r="S1255" s="8">
        <v>65212</v>
      </c>
      <c r="T1255" s="8">
        <v>33244</v>
      </c>
    </row>
    <row r="1256" spans="1:20">
      <c r="A1256" s="1">
        <v>43916</v>
      </c>
      <c r="B1256" s="8">
        <v>163506424</v>
      </c>
      <c r="C1256" s="8">
        <v>102947776</v>
      </c>
      <c r="D1256" s="8">
        <v>60558648</v>
      </c>
      <c r="E1256" s="9">
        <f>nasdaq_aapl_short_volume[[#This Row],[total_short]]/nasdaq_aapl_short_volume[[#This Row],[total_reported]]</f>
        <v>0.62962526781210748</v>
      </c>
      <c r="F1256" s="9">
        <f>nasdaq_aapl_short_volume[[#This Row],[total_long]]/nasdaq_aapl_short_volume[[#This Row],[total_reported]]</f>
        <v>0.37037473218789252</v>
      </c>
      <c r="G1256" s="8">
        <v>64009240</v>
      </c>
      <c r="H1256" s="9">
        <f>nasdaq_aapl_short_volume[[#This Row],[Off-Exchange]]/nasdaq_aapl_short_volume[[#This Row],[total_reported]]</f>
        <v>0.39147844123849224</v>
      </c>
      <c r="I1256" s="8">
        <v>390416</v>
      </c>
      <c r="J1256" t="s">
        <v>6798</v>
      </c>
      <c r="K1256" t="s">
        <v>6799</v>
      </c>
      <c r="L1256" t="s">
        <v>6800</v>
      </c>
      <c r="M1256" t="s">
        <v>6801</v>
      </c>
      <c r="N1256" s="8">
        <v>746484</v>
      </c>
      <c r="O1256" s="8">
        <v>460712</v>
      </c>
      <c r="P1256" s="8">
        <v>939788</v>
      </c>
      <c r="Q1256" s="8">
        <v>9374380</v>
      </c>
      <c r="R1256" s="8">
        <v>240944</v>
      </c>
      <c r="S1256" s="8">
        <v>80508</v>
      </c>
      <c r="T1256" s="8">
        <v>10188</v>
      </c>
    </row>
    <row r="1257" spans="1:20">
      <c r="A1257" s="1">
        <v>43915</v>
      </c>
      <c r="B1257" s="8">
        <v>200227556</v>
      </c>
      <c r="C1257" s="8">
        <v>123116776</v>
      </c>
      <c r="D1257" s="8">
        <v>77110780</v>
      </c>
      <c r="E1257" s="9">
        <f>nasdaq_aapl_short_volume[[#This Row],[total_short]]/nasdaq_aapl_short_volume[[#This Row],[total_reported]]</f>
        <v>0.61488427696735204</v>
      </c>
      <c r="F1257" s="9">
        <f>nasdaq_aapl_short_volume[[#This Row],[total_long]]/nasdaq_aapl_short_volume[[#This Row],[total_reported]]</f>
        <v>0.38511572303264791</v>
      </c>
      <c r="G1257" s="8">
        <v>80367548</v>
      </c>
      <c r="H1257" s="9">
        <f>nasdaq_aapl_short_volume[[#This Row],[Off-Exchange]]/nasdaq_aapl_short_volume[[#This Row],[total_reported]]</f>
        <v>0.40138105666135182</v>
      </c>
      <c r="I1257" s="8">
        <v>424372</v>
      </c>
      <c r="J1257" t="s">
        <v>6802</v>
      </c>
      <c r="K1257" t="s">
        <v>6803</v>
      </c>
      <c r="L1257" t="s">
        <v>6804</v>
      </c>
      <c r="M1257" t="s">
        <v>6805</v>
      </c>
      <c r="N1257" s="8">
        <v>1068132</v>
      </c>
      <c r="O1257" s="8">
        <v>688448</v>
      </c>
      <c r="P1257" s="8">
        <v>1490896</v>
      </c>
      <c r="Q1257" s="8">
        <v>10630652</v>
      </c>
      <c r="R1257" s="8">
        <v>211776</v>
      </c>
      <c r="S1257" s="8">
        <v>118020</v>
      </c>
      <c r="T1257" s="8">
        <v>53516</v>
      </c>
    </row>
    <row r="1258" spans="1:20">
      <c r="A1258" s="1">
        <v>43914</v>
      </c>
      <c r="B1258" s="8">
        <v>185767892</v>
      </c>
      <c r="C1258" s="8">
        <v>82029736</v>
      </c>
      <c r="D1258" s="8">
        <v>103738156</v>
      </c>
      <c r="E1258" s="9">
        <f>nasdaq_aapl_short_volume[[#This Row],[total_short]]/nasdaq_aapl_short_volume[[#This Row],[total_reported]]</f>
        <v>0.44157111929762327</v>
      </c>
      <c r="F1258" s="9">
        <f>nasdaq_aapl_short_volume[[#This Row],[total_long]]/nasdaq_aapl_short_volume[[#This Row],[total_reported]]</f>
        <v>0.55842888070237673</v>
      </c>
      <c r="G1258" s="8">
        <v>46375920</v>
      </c>
      <c r="H1258" s="9">
        <f>nasdaq_aapl_short_volume[[#This Row],[Off-Exchange]]/nasdaq_aapl_short_volume[[#This Row],[total_reported]]</f>
        <v>0.2496444326342466</v>
      </c>
      <c r="I1258" s="8">
        <v>613000</v>
      </c>
      <c r="J1258" t="s">
        <v>6806</v>
      </c>
      <c r="K1258" t="s">
        <v>6807</v>
      </c>
      <c r="L1258" t="s">
        <v>6808</v>
      </c>
      <c r="M1258" t="s">
        <v>6809</v>
      </c>
      <c r="N1258" s="8">
        <v>735992</v>
      </c>
      <c r="O1258" s="8">
        <v>253516</v>
      </c>
      <c r="P1258" s="8">
        <v>1034084</v>
      </c>
      <c r="Q1258" s="8">
        <v>9620112</v>
      </c>
      <c r="R1258" s="8">
        <v>261136</v>
      </c>
      <c r="S1258" s="8">
        <v>87604</v>
      </c>
      <c r="T1258" s="8">
        <v>3976</v>
      </c>
    </row>
    <row r="1259" spans="1:20">
      <c r="A1259" s="1">
        <v>43913</v>
      </c>
      <c r="B1259" s="8">
        <v>230406172</v>
      </c>
      <c r="C1259" s="8">
        <v>90649352</v>
      </c>
      <c r="D1259" s="8">
        <v>139756820</v>
      </c>
      <c r="E1259" s="9">
        <f>nasdaq_aapl_short_volume[[#This Row],[total_short]]/nasdaq_aapl_short_volume[[#This Row],[total_reported]]</f>
        <v>0.3934328287004395</v>
      </c>
      <c r="F1259" s="9">
        <f>nasdaq_aapl_short_volume[[#This Row],[total_long]]/nasdaq_aapl_short_volume[[#This Row],[total_reported]]</f>
        <v>0.6065671712995605</v>
      </c>
      <c r="G1259" s="8">
        <v>51944644</v>
      </c>
      <c r="H1259" s="9">
        <f>nasdaq_aapl_short_volume[[#This Row],[Off-Exchange]]/nasdaq_aapl_short_volume[[#This Row],[total_reported]]</f>
        <v>0.22544814467904098</v>
      </c>
      <c r="I1259" s="8">
        <v>641296</v>
      </c>
      <c r="J1259" t="s">
        <v>6810</v>
      </c>
      <c r="K1259" t="s">
        <v>6811</v>
      </c>
      <c r="L1259" t="s">
        <v>6812</v>
      </c>
      <c r="M1259" t="s">
        <v>6813</v>
      </c>
      <c r="N1259" s="8">
        <v>714872</v>
      </c>
      <c r="O1259" s="8">
        <v>444412</v>
      </c>
      <c r="P1259" s="8">
        <v>868796</v>
      </c>
      <c r="Q1259" s="8">
        <v>10228792</v>
      </c>
      <c r="R1259" s="8">
        <v>156728</v>
      </c>
      <c r="S1259" s="8">
        <v>187768</v>
      </c>
      <c r="T1259" s="8">
        <v>170360</v>
      </c>
    </row>
    <row r="1260" spans="1:20">
      <c r="A1260" s="1">
        <v>43910</v>
      </c>
      <c r="B1260" s="8">
        <v>210191900</v>
      </c>
      <c r="C1260" s="8">
        <v>103971076</v>
      </c>
      <c r="D1260" s="8">
        <v>106220824</v>
      </c>
      <c r="E1260" s="9">
        <f>nasdaq_aapl_short_volume[[#This Row],[total_short]]/nasdaq_aapl_short_volume[[#This Row],[total_reported]]</f>
        <v>0.49464834753384884</v>
      </c>
      <c r="F1260" s="9">
        <f>nasdaq_aapl_short_volume[[#This Row],[total_long]]/nasdaq_aapl_short_volume[[#This Row],[total_reported]]</f>
        <v>0.50535165246615121</v>
      </c>
      <c r="G1260" s="8">
        <v>43847072</v>
      </c>
      <c r="H1260" s="9">
        <f>nasdaq_aapl_short_volume[[#This Row],[Off-Exchange]]/nasdaq_aapl_short_volume[[#This Row],[total_reported]]</f>
        <v>0.20860495575709626</v>
      </c>
      <c r="I1260" s="8">
        <v>656716</v>
      </c>
      <c r="J1260" t="s">
        <v>6814</v>
      </c>
      <c r="K1260" t="s">
        <v>6815</v>
      </c>
      <c r="L1260" t="s">
        <v>6816</v>
      </c>
      <c r="M1260" t="s">
        <v>6817</v>
      </c>
      <c r="N1260" s="8">
        <v>1446164</v>
      </c>
      <c r="O1260" s="8">
        <v>629076</v>
      </c>
      <c r="P1260" s="8">
        <v>2099068</v>
      </c>
      <c r="Q1260" s="8">
        <v>13231064</v>
      </c>
      <c r="R1260" s="8">
        <v>351448</v>
      </c>
      <c r="S1260" s="8">
        <v>377008</v>
      </c>
      <c r="T1260" s="8">
        <v>16892</v>
      </c>
    </row>
    <row r="1261" spans="1:20">
      <c r="A1261" s="1">
        <v>43909</v>
      </c>
      <c r="B1261" s="8">
        <v>181223428</v>
      </c>
      <c r="C1261" s="8">
        <v>74747204</v>
      </c>
      <c r="D1261" s="8">
        <v>106476224</v>
      </c>
      <c r="E1261" s="9">
        <f>nasdaq_aapl_short_volume[[#This Row],[total_short]]/nasdaq_aapl_short_volume[[#This Row],[total_reported]]</f>
        <v>0.41245883506849901</v>
      </c>
      <c r="F1261" s="9">
        <f>nasdaq_aapl_short_volume[[#This Row],[total_long]]/nasdaq_aapl_short_volume[[#This Row],[total_reported]]</f>
        <v>0.58754116493150099</v>
      </c>
      <c r="G1261" s="8">
        <v>32211728</v>
      </c>
      <c r="H1261" s="9">
        <f>nasdaq_aapl_short_volume[[#This Row],[Off-Exchange]]/nasdaq_aapl_short_volume[[#This Row],[total_reported]]</f>
        <v>0.17774593691054116</v>
      </c>
      <c r="I1261" s="8">
        <v>465900</v>
      </c>
      <c r="J1261" t="s">
        <v>6818</v>
      </c>
      <c r="K1261" t="s">
        <v>6819</v>
      </c>
      <c r="L1261" t="s">
        <v>6820</v>
      </c>
      <c r="M1261" t="s">
        <v>6821</v>
      </c>
      <c r="N1261" s="8">
        <v>850188</v>
      </c>
      <c r="O1261" s="8">
        <v>254572</v>
      </c>
      <c r="P1261" s="8">
        <v>1514496</v>
      </c>
      <c r="Q1261" s="8">
        <v>10004104</v>
      </c>
      <c r="R1261" s="8">
        <v>248212</v>
      </c>
      <c r="S1261" s="8">
        <v>182540</v>
      </c>
      <c r="T1261" s="8">
        <v>10896</v>
      </c>
    </row>
    <row r="1262" spans="1:20">
      <c r="A1262" s="1">
        <v>43908</v>
      </c>
      <c r="B1262" s="8">
        <v>195599892</v>
      </c>
      <c r="C1262" s="8">
        <v>78121876</v>
      </c>
      <c r="D1262" s="8">
        <v>117478016</v>
      </c>
      <c r="E1262" s="9">
        <f>nasdaq_aapl_short_volume[[#This Row],[total_short]]/nasdaq_aapl_short_volume[[#This Row],[total_reported]]</f>
        <v>0.39939631459510211</v>
      </c>
      <c r="F1262" s="9">
        <f>nasdaq_aapl_short_volume[[#This Row],[total_long]]/nasdaq_aapl_short_volume[[#This Row],[total_reported]]</f>
        <v>0.60060368540489784</v>
      </c>
      <c r="G1262" s="8">
        <v>36093812</v>
      </c>
      <c r="H1262" s="9">
        <f>nasdaq_aapl_short_volume[[#This Row],[Off-Exchange]]/nasdaq_aapl_short_volume[[#This Row],[total_reported]]</f>
        <v>0.18452879309360765</v>
      </c>
      <c r="I1262" s="8">
        <v>647084</v>
      </c>
      <c r="J1262" t="s">
        <v>6822</v>
      </c>
      <c r="K1262" t="s">
        <v>6823</v>
      </c>
      <c r="L1262" t="s">
        <v>6824</v>
      </c>
      <c r="M1262" t="s">
        <v>6825</v>
      </c>
      <c r="N1262" s="8">
        <v>1039580</v>
      </c>
      <c r="O1262" s="8">
        <v>377628</v>
      </c>
      <c r="P1262" s="8">
        <v>1518960</v>
      </c>
      <c r="Q1262" s="8">
        <v>9371388</v>
      </c>
      <c r="R1262" s="8">
        <v>125764</v>
      </c>
      <c r="S1262" s="8">
        <v>130504</v>
      </c>
      <c r="T1262" s="8">
        <v>26156</v>
      </c>
    </row>
    <row r="1263" spans="1:20">
      <c r="A1263" s="1">
        <v>43907</v>
      </c>
      <c r="B1263" s="8">
        <v>221576964</v>
      </c>
      <c r="C1263" s="8">
        <v>73360536</v>
      </c>
      <c r="D1263" s="8">
        <v>148216428</v>
      </c>
      <c r="E1263" s="9">
        <f>nasdaq_aapl_short_volume[[#This Row],[total_short]]/nasdaq_aapl_short_volume[[#This Row],[total_reported]]</f>
        <v>0.3310837673540829</v>
      </c>
      <c r="F1263" s="9">
        <f>nasdaq_aapl_short_volume[[#This Row],[total_long]]/nasdaq_aapl_short_volume[[#This Row],[total_reported]]</f>
        <v>0.66891623264591715</v>
      </c>
      <c r="G1263" s="8">
        <v>36992172</v>
      </c>
      <c r="H1263" s="9">
        <f>nasdaq_aapl_short_volume[[#This Row],[Off-Exchange]]/nasdaq_aapl_short_volume[[#This Row],[total_reported]]</f>
        <v>0.16694953903240592</v>
      </c>
      <c r="I1263" s="8">
        <v>1356656</v>
      </c>
      <c r="J1263" t="s">
        <v>6826</v>
      </c>
      <c r="K1263" t="s">
        <v>6827</v>
      </c>
      <c r="L1263" t="s">
        <v>6828</v>
      </c>
      <c r="M1263" t="s">
        <v>6829</v>
      </c>
      <c r="N1263" s="8">
        <v>1080332</v>
      </c>
      <c r="O1263" s="8">
        <v>149384</v>
      </c>
      <c r="P1263" s="8">
        <v>1450032</v>
      </c>
      <c r="Q1263" s="8">
        <v>9026996</v>
      </c>
      <c r="R1263" s="8">
        <v>144600</v>
      </c>
      <c r="S1263" s="8">
        <v>86160</v>
      </c>
      <c r="T1263" s="8">
        <v>13660</v>
      </c>
    </row>
    <row r="1264" spans="1:20">
      <c r="A1264" s="1">
        <v>43906</v>
      </c>
      <c r="B1264" s="8">
        <v>196529340</v>
      </c>
      <c r="C1264" s="8">
        <v>70186172</v>
      </c>
      <c r="D1264" s="8">
        <v>126343168</v>
      </c>
      <c r="E1264" s="9">
        <f>nasdaq_aapl_short_volume[[#This Row],[total_short]]/nasdaq_aapl_short_volume[[#This Row],[total_reported]]</f>
        <v>0.35712821301898229</v>
      </c>
      <c r="F1264" s="9">
        <f>nasdaq_aapl_short_volume[[#This Row],[total_long]]/nasdaq_aapl_short_volume[[#This Row],[total_reported]]</f>
        <v>0.64287178698101766</v>
      </c>
      <c r="G1264" s="8">
        <v>35751612</v>
      </c>
      <c r="H1264" s="9">
        <f>nasdaq_aapl_short_volume[[#This Row],[Off-Exchange]]/nasdaq_aapl_short_volume[[#This Row],[total_reported]]</f>
        <v>0.1819148835486854</v>
      </c>
      <c r="I1264" s="8">
        <v>2693600</v>
      </c>
      <c r="J1264" t="s">
        <v>6830</v>
      </c>
      <c r="K1264" t="s">
        <v>6831</v>
      </c>
      <c r="L1264" t="s">
        <v>6832</v>
      </c>
      <c r="M1264" t="s">
        <v>6833</v>
      </c>
      <c r="N1264" s="8">
        <v>1228024</v>
      </c>
      <c r="O1264" s="8">
        <v>209292</v>
      </c>
      <c r="P1264" s="8">
        <v>1212468</v>
      </c>
      <c r="Q1264" s="8">
        <v>7546596</v>
      </c>
      <c r="R1264" s="8">
        <v>753224</v>
      </c>
      <c r="S1264" s="8">
        <v>259552</v>
      </c>
      <c r="T1264" s="8">
        <v>50388</v>
      </c>
    </row>
    <row r="1265" spans="1:20">
      <c r="A1265" s="1">
        <v>43903</v>
      </c>
      <c r="B1265" s="8">
        <v>253085992</v>
      </c>
      <c r="C1265" s="8">
        <v>117107388</v>
      </c>
      <c r="D1265" s="8">
        <v>135978604</v>
      </c>
      <c r="E1265" s="9">
        <f>nasdaq_aapl_short_volume[[#This Row],[total_short]]/nasdaq_aapl_short_volume[[#This Row],[total_reported]]</f>
        <v>0.46271777854856544</v>
      </c>
      <c r="F1265" s="9">
        <f>nasdaq_aapl_short_volume[[#This Row],[total_long]]/nasdaq_aapl_short_volume[[#This Row],[total_reported]]</f>
        <v>0.53728222145143456</v>
      </c>
      <c r="G1265" s="8">
        <v>44354812</v>
      </c>
      <c r="H1265" s="9">
        <f>nasdaq_aapl_short_volume[[#This Row],[Off-Exchange]]/nasdaq_aapl_short_volume[[#This Row],[total_reported]]</f>
        <v>0.17525589484225582</v>
      </c>
      <c r="I1265" s="8">
        <v>475540</v>
      </c>
      <c r="J1265" t="s">
        <v>6834</v>
      </c>
      <c r="K1265" t="s">
        <v>6835</v>
      </c>
      <c r="L1265" t="s">
        <v>6836</v>
      </c>
      <c r="M1265" t="s">
        <v>6837</v>
      </c>
      <c r="N1265" s="8">
        <v>1261304</v>
      </c>
      <c r="O1265" s="8">
        <v>522644</v>
      </c>
      <c r="P1265" s="8">
        <v>2513236</v>
      </c>
      <c r="Q1265" s="8">
        <v>13396060</v>
      </c>
      <c r="R1265" s="8">
        <v>189932</v>
      </c>
      <c r="S1265" s="8">
        <v>134124</v>
      </c>
      <c r="T1265" s="8">
        <v>2000</v>
      </c>
    </row>
    <row r="1266" spans="1:20">
      <c r="A1266" s="1">
        <v>43902</v>
      </c>
      <c r="B1266" s="8">
        <v>281185996</v>
      </c>
      <c r="C1266" s="8">
        <v>124418636</v>
      </c>
      <c r="D1266" s="8">
        <v>156767360</v>
      </c>
      <c r="E1266" s="9">
        <f>nasdaq_aapl_short_volume[[#This Row],[total_short]]/nasdaq_aapl_short_volume[[#This Row],[total_reported]]</f>
        <v>0.44247806707984133</v>
      </c>
      <c r="F1266" s="9">
        <f>nasdaq_aapl_short_volume[[#This Row],[total_long]]/nasdaq_aapl_short_volume[[#This Row],[total_reported]]</f>
        <v>0.55752193292015861</v>
      </c>
      <c r="G1266" s="8">
        <v>41068700</v>
      </c>
      <c r="H1266" s="9">
        <f>nasdaq_aapl_short_volume[[#This Row],[Off-Exchange]]/nasdaq_aapl_short_volume[[#This Row],[total_reported]]</f>
        <v>0.14605528221256084</v>
      </c>
      <c r="I1266" s="8">
        <v>907124</v>
      </c>
      <c r="J1266" t="s">
        <v>6838</v>
      </c>
      <c r="K1266" t="s">
        <v>6839</v>
      </c>
      <c r="L1266" t="s">
        <v>6840</v>
      </c>
      <c r="M1266" t="s">
        <v>6841</v>
      </c>
      <c r="N1266" s="8">
        <v>1072616</v>
      </c>
      <c r="O1266" s="8">
        <v>1903576</v>
      </c>
      <c r="P1266" s="8">
        <v>4356680</v>
      </c>
      <c r="Q1266" s="8">
        <v>17777400</v>
      </c>
      <c r="R1266" s="8">
        <v>366200</v>
      </c>
      <c r="S1266" s="8">
        <v>183512</v>
      </c>
      <c r="T1266" s="8">
        <v>2516</v>
      </c>
    </row>
    <row r="1267" spans="1:20">
      <c r="A1267" s="1">
        <v>43901</v>
      </c>
      <c r="B1267" s="8">
        <v>180474220</v>
      </c>
      <c r="C1267" s="8">
        <v>93575276</v>
      </c>
      <c r="D1267" s="8">
        <v>86898944</v>
      </c>
      <c r="E1267" s="9">
        <f>nasdaq_aapl_short_volume[[#This Row],[total_short]]/nasdaq_aapl_short_volume[[#This Row],[total_reported]]</f>
        <v>0.51849663625087283</v>
      </c>
      <c r="F1267" s="9">
        <f>nasdaq_aapl_short_volume[[#This Row],[total_long]]/nasdaq_aapl_short_volume[[#This Row],[total_reported]]</f>
        <v>0.48150336374912717</v>
      </c>
      <c r="G1267" s="8">
        <v>43512104</v>
      </c>
      <c r="H1267" s="9">
        <f>nasdaq_aapl_short_volume[[#This Row],[Off-Exchange]]/nasdaq_aapl_short_volume[[#This Row],[total_reported]]</f>
        <v>0.24109872313064989</v>
      </c>
      <c r="I1267" s="8">
        <v>401688</v>
      </c>
      <c r="J1267" t="s">
        <v>6842</v>
      </c>
      <c r="K1267" t="s">
        <v>6843</v>
      </c>
      <c r="L1267" t="s">
        <v>6844</v>
      </c>
      <c r="M1267" t="s">
        <v>6845</v>
      </c>
      <c r="N1267" s="8">
        <v>647580</v>
      </c>
      <c r="O1267" s="8">
        <v>874900</v>
      </c>
      <c r="P1267" s="8">
        <v>2588016</v>
      </c>
      <c r="Q1267" s="8">
        <v>12982968</v>
      </c>
      <c r="R1267" s="8">
        <v>384308</v>
      </c>
      <c r="S1267" s="8">
        <v>66084</v>
      </c>
      <c r="T1267" s="8">
        <v>448</v>
      </c>
    </row>
    <row r="1268" spans="1:20">
      <c r="A1268" s="1">
        <v>43900</v>
      </c>
      <c r="B1268" s="8">
        <v>193627256</v>
      </c>
      <c r="C1268" s="8">
        <v>94343272</v>
      </c>
      <c r="D1268" s="8">
        <v>99283984</v>
      </c>
      <c r="E1268" s="9">
        <f>nasdaq_aapl_short_volume[[#This Row],[total_short]]/nasdaq_aapl_short_volume[[#This Row],[total_reported]]</f>
        <v>0.48724169287406521</v>
      </c>
      <c r="F1268" s="9">
        <f>nasdaq_aapl_short_volume[[#This Row],[total_long]]/nasdaq_aapl_short_volume[[#This Row],[total_reported]]</f>
        <v>0.51275830712593484</v>
      </c>
      <c r="G1268" s="8">
        <v>43453728</v>
      </c>
      <c r="H1268" s="9">
        <f>nasdaq_aapl_short_volume[[#This Row],[Off-Exchange]]/nasdaq_aapl_short_volume[[#This Row],[total_reported]]</f>
        <v>0.22441947945592949</v>
      </c>
      <c r="I1268" s="8">
        <v>356560</v>
      </c>
      <c r="J1268" t="s">
        <v>6846</v>
      </c>
      <c r="K1268" t="s">
        <v>6847</v>
      </c>
      <c r="L1268" t="s">
        <v>6848</v>
      </c>
      <c r="M1268" t="s">
        <v>6849</v>
      </c>
      <c r="N1268" s="8">
        <v>778900</v>
      </c>
      <c r="O1268" s="8">
        <v>207432</v>
      </c>
      <c r="P1268" s="8">
        <v>2676836</v>
      </c>
      <c r="Q1268" s="8">
        <v>14047772</v>
      </c>
      <c r="R1268" s="8">
        <v>314060</v>
      </c>
      <c r="S1268" s="8">
        <v>132056</v>
      </c>
      <c r="T1268" s="8">
        <v>77216</v>
      </c>
    </row>
    <row r="1269" spans="1:20">
      <c r="A1269" s="1">
        <v>43899</v>
      </c>
      <c r="B1269" s="8">
        <v>193788588</v>
      </c>
      <c r="C1269" s="8">
        <v>94251380</v>
      </c>
      <c r="D1269" s="8">
        <v>99537208</v>
      </c>
      <c r="E1269" s="9">
        <f>nasdaq_aapl_short_volume[[#This Row],[total_short]]/nasdaq_aapl_short_volume[[#This Row],[total_reported]]</f>
        <v>0.48636186977119622</v>
      </c>
      <c r="F1269" s="9">
        <f>nasdaq_aapl_short_volume[[#This Row],[total_long]]/nasdaq_aapl_short_volume[[#This Row],[total_reported]]</f>
        <v>0.51363813022880378</v>
      </c>
      <c r="G1269" s="8">
        <v>39868572</v>
      </c>
      <c r="H1269" s="9">
        <f>nasdaq_aapl_short_volume[[#This Row],[Off-Exchange]]/nasdaq_aapl_short_volume[[#This Row],[total_reported]]</f>
        <v>0.20573230039737944</v>
      </c>
      <c r="I1269" s="8">
        <v>583564</v>
      </c>
      <c r="J1269" t="s">
        <v>6850</v>
      </c>
      <c r="K1269" t="s">
        <v>6851</v>
      </c>
      <c r="L1269" t="s">
        <v>6852</v>
      </c>
      <c r="M1269" t="s">
        <v>6853</v>
      </c>
      <c r="N1269" s="8">
        <v>1017072</v>
      </c>
      <c r="O1269" s="8">
        <v>537932</v>
      </c>
      <c r="P1269" s="8">
        <v>2623728</v>
      </c>
      <c r="Q1269" s="8">
        <v>12376588</v>
      </c>
      <c r="R1269" s="8">
        <v>494596</v>
      </c>
      <c r="S1269" s="8">
        <v>288212</v>
      </c>
      <c r="T1269" s="8">
        <v>6052</v>
      </c>
    </row>
    <row r="1270" spans="1:20">
      <c r="A1270" s="1">
        <v>43896</v>
      </c>
      <c r="B1270" s="8">
        <v>150659336</v>
      </c>
      <c r="C1270" s="8">
        <v>72895496</v>
      </c>
      <c r="D1270" s="8">
        <v>77763840</v>
      </c>
      <c r="E1270" s="9">
        <f>nasdaq_aapl_short_volume[[#This Row],[total_short]]/nasdaq_aapl_short_volume[[#This Row],[total_reported]]</f>
        <v>0.48384320504372857</v>
      </c>
      <c r="F1270" s="9">
        <f>nasdaq_aapl_short_volume[[#This Row],[total_long]]/nasdaq_aapl_short_volume[[#This Row],[total_reported]]</f>
        <v>0.51615679495627143</v>
      </c>
      <c r="G1270" s="8">
        <v>35642688</v>
      </c>
      <c r="H1270" s="9">
        <f>nasdaq_aapl_short_volume[[#This Row],[Off-Exchange]]/nasdaq_aapl_short_volume[[#This Row],[total_reported]]</f>
        <v>0.23657802394668725</v>
      </c>
      <c r="I1270" s="8">
        <v>343748</v>
      </c>
      <c r="J1270" t="s">
        <v>6854</v>
      </c>
      <c r="K1270" t="s">
        <v>6855</v>
      </c>
      <c r="L1270" t="s">
        <v>6856</v>
      </c>
      <c r="M1270" t="s">
        <v>6857</v>
      </c>
      <c r="N1270" s="8">
        <v>617972</v>
      </c>
      <c r="O1270" s="8">
        <v>419476</v>
      </c>
      <c r="P1270" s="8">
        <v>1192188</v>
      </c>
      <c r="Q1270" s="8">
        <v>9422760</v>
      </c>
      <c r="R1270" s="8">
        <v>324484</v>
      </c>
      <c r="S1270" s="8">
        <v>48428</v>
      </c>
      <c r="T1270" s="8">
        <v>732</v>
      </c>
    </row>
    <row r="1271" spans="1:20">
      <c r="A1271" s="1">
        <v>43895</v>
      </c>
      <c r="B1271" s="8">
        <v>128099812</v>
      </c>
      <c r="C1271" s="8">
        <v>67072432</v>
      </c>
      <c r="D1271" s="8">
        <v>61027380</v>
      </c>
      <c r="E1271" s="9">
        <f>nasdaq_aapl_short_volume[[#This Row],[total_short]]/nasdaq_aapl_short_volume[[#This Row],[total_reported]]</f>
        <v>0.52359508536983645</v>
      </c>
      <c r="F1271" s="9">
        <f>nasdaq_aapl_short_volume[[#This Row],[total_long]]/nasdaq_aapl_short_volume[[#This Row],[total_reported]]</f>
        <v>0.47640491463016355</v>
      </c>
      <c r="G1271" s="8">
        <v>31275064</v>
      </c>
      <c r="H1271" s="9">
        <f>nasdaq_aapl_short_volume[[#This Row],[Off-Exchange]]/nasdaq_aapl_short_volume[[#This Row],[total_reported]]</f>
        <v>0.24414605698250361</v>
      </c>
      <c r="I1271" s="8">
        <v>280596</v>
      </c>
      <c r="J1271" t="s">
        <v>6858</v>
      </c>
      <c r="K1271" t="s">
        <v>6859</v>
      </c>
      <c r="L1271" t="s">
        <v>6860</v>
      </c>
      <c r="M1271" t="s">
        <v>6861</v>
      </c>
      <c r="N1271" s="8">
        <v>636952</v>
      </c>
      <c r="O1271" s="8">
        <v>332320</v>
      </c>
      <c r="P1271" s="8">
        <v>3246080</v>
      </c>
      <c r="Q1271" s="8">
        <v>8192428</v>
      </c>
      <c r="R1271" s="8">
        <v>386872</v>
      </c>
      <c r="S1271" s="8">
        <v>115104</v>
      </c>
      <c r="T1271" s="8">
        <v>2620</v>
      </c>
    </row>
    <row r="1272" spans="1:20">
      <c r="A1272" s="1">
        <v>43894</v>
      </c>
      <c r="B1272" s="8">
        <v>144240636</v>
      </c>
      <c r="C1272" s="8">
        <v>74783672</v>
      </c>
      <c r="D1272" s="8">
        <v>69456964</v>
      </c>
      <c r="E1272" s="9">
        <f>nasdaq_aapl_short_volume[[#This Row],[total_short]]/nasdaq_aapl_short_volume[[#This Row],[total_reported]]</f>
        <v>0.51846465790680507</v>
      </c>
      <c r="F1272" s="9">
        <f>nasdaq_aapl_short_volume[[#This Row],[total_long]]/nasdaq_aapl_short_volume[[#This Row],[total_reported]]</f>
        <v>0.48153534209319487</v>
      </c>
      <c r="G1272" s="8">
        <v>36137872</v>
      </c>
      <c r="H1272" s="9">
        <f>nasdaq_aapl_short_volume[[#This Row],[Off-Exchange]]/nasdaq_aapl_short_volume[[#This Row],[total_reported]]</f>
        <v>0.25053877327606905</v>
      </c>
      <c r="I1272" s="8">
        <v>270544</v>
      </c>
      <c r="J1272" t="s">
        <v>6862</v>
      </c>
      <c r="K1272" t="s">
        <v>6863</v>
      </c>
      <c r="L1272" t="s">
        <v>6864</v>
      </c>
      <c r="M1272" t="s">
        <v>6865</v>
      </c>
      <c r="N1272" s="8">
        <v>651532</v>
      </c>
      <c r="O1272" s="8">
        <v>1360924</v>
      </c>
      <c r="P1272" s="8">
        <v>1852888</v>
      </c>
      <c r="Q1272" s="8">
        <v>9887572</v>
      </c>
      <c r="R1272" s="8">
        <v>455132</v>
      </c>
      <c r="S1272" s="8">
        <v>59124</v>
      </c>
      <c r="T1272" s="8">
        <v>62316</v>
      </c>
    </row>
    <row r="1273" spans="1:20">
      <c r="A1273" s="1">
        <v>43893</v>
      </c>
      <c r="B1273" s="8">
        <v>217763980</v>
      </c>
      <c r="C1273" s="8">
        <v>113069940</v>
      </c>
      <c r="D1273" s="8">
        <v>104694040</v>
      </c>
      <c r="E1273" s="9">
        <f>nasdaq_aapl_short_volume[[#This Row],[total_short]]/nasdaq_aapl_short_volume[[#This Row],[total_reported]]</f>
        <v>0.51923160111236022</v>
      </c>
      <c r="F1273" s="9">
        <f>nasdaq_aapl_short_volume[[#This Row],[total_long]]/nasdaq_aapl_short_volume[[#This Row],[total_reported]]</f>
        <v>0.48076839888763973</v>
      </c>
      <c r="G1273" s="8">
        <v>51987588</v>
      </c>
      <c r="H1273" s="9">
        <f>nasdaq_aapl_short_volume[[#This Row],[Off-Exchange]]/nasdaq_aapl_short_volume[[#This Row],[total_reported]]</f>
        <v>0.23873364180797946</v>
      </c>
      <c r="I1273" s="8">
        <v>428648</v>
      </c>
      <c r="J1273" t="s">
        <v>6866</v>
      </c>
      <c r="K1273" t="s">
        <v>6867</v>
      </c>
      <c r="L1273" t="s">
        <v>6868</v>
      </c>
      <c r="M1273" t="s">
        <v>6869</v>
      </c>
      <c r="N1273" s="8">
        <v>1101004</v>
      </c>
      <c r="O1273" s="8">
        <v>1321192</v>
      </c>
      <c r="P1273" s="8">
        <v>4149456</v>
      </c>
      <c r="Q1273" s="8">
        <v>18197496</v>
      </c>
      <c r="R1273" s="8">
        <v>707036</v>
      </c>
      <c r="S1273" s="8">
        <v>315004</v>
      </c>
      <c r="T1273" s="8">
        <v>87464</v>
      </c>
    </row>
    <row r="1274" spans="1:20">
      <c r="A1274" s="1">
        <v>43892</v>
      </c>
      <c r="B1274" s="8">
        <v>235233900</v>
      </c>
      <c r="C1274" s="8">
        <v>125457536</v>
      </c>
      <c r="D1274" s="8">
        <v>109776364</v>
      </c>
      <c r="E1274" s="9">
        <f>nasdaq_aapl_short_volume[[#This Row],[total_short]]/nasdaq_aapl_short_volume[[#This Row],[total_reported]]</f>
        <v>0.53333102074148331</v>
      </c>
      <c r="F1274" s="9">
        <f>nasdaq_aapl_short_volume[[#This Row],[total_long]]/nasdaq_aapl_short_volume[[#This Row],[total_reported]]</f>
        <v>0.46666897925851675</v>
      </c>
      <c r="G1274" s="8">
        <v>62893312</v>
      </c>
      <c r="H1274" s="9">
        <f>nasdaq_aapl_short_volume[[#This Row],[Off-Exchange]]/nasdaq_aapl_short_volume[[#This Row],[total_reported]]</f>
        <v>0.26736500138798019</v>
      </c>
      <c r="I1274" s="8">
        <v>434560</v>
      </c>
      <c r="J1274" t="s">
        <v>6870</v>
      </c>
      <c r="K1274" t="s">
        <v>6871</v>
      </c>
      <c r="L1274" t="s">
        <v>6872</v>
      </c>
      <c r="M1274" t="s">
        <v>6873</v>
      </c>
      <c r="N1274" s="8">
        <v>756624</v>
      </c>
      <c r="O1274" s="8">
        <v>176192</v>
      </c>
      <c r="P1274" s="8">
        <v>8979652</v>
      </c>
      <c r="Q1274" s="8">
        <v>15812320</v>
      </c>
      <c r="R1274" s="8">
        <v>534552</v>
      </c>
      <c r="S1274" s="8">
        <v>181016</v>
      </c>
      <c r="T1274" s="8">
        <v>113440</v>
      </c>
    </row>
    <row r="1275" spans="1:20">
      <c r="A1275" s="1">
        <v>43889</v>
      </c>
      <c r="B1275" s="8">
        <v>276051160</v>
      </c>
      <c r="C1275" s="8">
        <v>124619484</v>
      </c>
      <c r="D1275" s="8">
        <v>151431676</v>
      </c>
      <c r="E1275" s="9">
        <f>nasdaq_aapl_short_volume[[#This Row],[total_short]]/nasdaq_aapl_short_volume[[#This Row],[total_reported]]</f>
        <v>0.45143619030617366</v>
      </c>
      <c r="F1275" s="9">
        <f>nasdaq_aapl_short_volume[[#This Row],[total_long]]/nasdaq_aapl_short_volume[[#This Row],[total_reported]]</f>
        <v>0.54856380969382634</v>
      </c>
      <c r="G1275" s="8">
        <v>42823396</v>
      </c>
      <c r="H1275" s="9">
        <f>nasdaq_aapl_short_volume[[#This Row],[Off-Exchange]]/nasdaq_aapl_short_volume[[#This Row],[total_reported]]</f>
        <v>0.15512847690985976</v>
      </c>
      <c r="I1275" s="8">
        <v>501364</v>
      </c>
      <c r="J1275" t="s">
        <v>6874</v>
      </c>
      <c r="K1275" t="s">
        <v>6875</v>
      </c>
      <c r="L1275" t="s">
        <v>6876</v>
      </c>
      <c r="M1275" t="s">
        <v>6877</v>
      </c>
      <c r="N1275" s="8">
        <v>1411056</v>
      </c>
      <c r="O1275" s="8">
        <v>1143772</v>
      </c>
      <c r="P1275" s="8">
        <v>11119016</v>
      </c>
      <c r="Q1275" s="8">
        <v>18703212</v>
      </c>
      <c r="R1275" s="8">
        <v>695224</v>
      </c>
      <c r="S1275" s="8">
        <v>292352</v>
      </c>
      <c r="T1275" s="8">
        <v>137520</v>
      </c>
    </row>
    <row r="1276" spans="1:20">
      <c r="A1276" s="1">
        <v>43888</v>
      </c>
      <c r="B1276" s="8">
        <v>208141108</v>
      </c>
      <c r="C1276" s="8">
        <v>73221984</v>
      </c>
      <c r="D1276" s="8">
        <v>134919124</v>
      </c>
      <c r="E1276" s="9">
        <f>nasdaq_aapl_short_volume[[#This Row],[total_short]]/nasdaq_aapl_short_volume[[#This Row],[total_reported]]</f>
        <v>0.35179011346475586</v>
      </c>
      <c r="F1276" s="9">
        <f>nasdaq_aapl_short_volume[[#This Row],[total_long]]/nasdaq_aapl_short_volume[[#This Row],[total_reported]]</f>
        <v>0.64820988653524414</v>
      </c>
      <c r="G1276" s="8">
        <v>34507428</v>
      </c>
      <c r="H1276" s="9">
        <f>nasdaq_aapl_short_volume[[#This Row],[Off-Exchange]]/nasdaq_aapl_short_volume[[#This Row],[total_reported]]</f>
        <v>0.16578862451332776</v>
      </c>
      <c r="I1276" s="8">
        <v>652988</v>
      </c>
      <c r="J1276" t="s">
        <v>6878</v>
      </c>
      <c r="K1276" t="s">
        <v>6879</v>
      </c>
      <c r="L1276" t="s">
        <v>6880</v>
      </c>
      <c r="M1276" t="s">
        <v>6881</v>
      </c>
      <c r="N1276" s="8">
        <v>627920</v>
      </c>
      <c r="O1276" s="8">
        <v>379676</v>
      </c>
      <c r="P1276" s="8">
        <v>2327460</v>
      </c>
      <c r="Q1276" s="8">
        <v>10184248</v>
      </c>
      <c r="R1276" s="8">
        <v>406516</v>
      </c>
      <c r="S1276" s="8">
        <v>83540</v>
      </c>
      <c r="T1276" s="8">
        <v>5264</v>
      </c>
    </row>
    <row r="1277" spans="1:20">
      <c r="A1277" s="1">
        <v>43887</v>
      </c>
      <c r="B1277" s="8">
        <v>134284988</v>
      </c>
      <c r="C1277" s="8">
        <v>58926284</v>
      </c>
      <c r="D1277" s="8">
        <v>75358704</v>
      </c>
      <c r="E1277" s="9">
        <f>nasdaq_aapl_short_volume[[#This Row],[total_short]]/nasdaq_aapl_short_volume[[#This Row],[total_reported]]</f>
        <v>0.43881512652776944</v>
      </c>
      <c r="F1277" s="9">
        <f>nasdaq_aapl_short_volume[[#This Row],[total_long]]/nasdaq_aapl_short_volume[[#This Row],[total_reported]]</f>
        <v>0.56118487347223056</v>
      </c>
      <c r="G1277" s="8">
        <v>34684172</v>
      </c>
      <c r="H1277" s="9">
        <f>nasdaq_aapl_short_volume[[#This Row],[Off-Exchange]]/nasdaq_aapl_short_volume[[#This Row],[total_reported]]</f>
        <v>0.25828778418627107</v>
      </c>
      <c r="I1277" s="8">
        <v>209684</v>
      </c>
      <c r="J1277" t="s">
        <v>6882</v>
      </c>
      <c r="K1277" t="s">
        <v>6883</v>
      </c>
      <c r="L1277" t="s">
        <v>6884</v>
      </c>
      <c r="M1277" t="s">
        <v>6885</v>
      </c>
      <c r="N1277" s="8">
        <v>388768</v>
      </c>
      <c r="O1277" s="8">
        <v>97268</v>
      </c>
      <c r="P1277" s="8">
        <v>2729368</v>
      </c>
      <c r="Q1277" s="8">
        <v>5152420</v>
      </c>
      <c r="R1277" s="8">
        <v>309752</v>
      </c>
      <c r="S1277" s="8">
        <v>101092</v>
      </c>
      <c r="T1277" s="8">
        <v>74872</v>
      </c>
    </row>
    <row r="1278" spans="1:20">
      <c r="A1278" s="1">
        <v>43886</v>
      </c>
      <c r="B1278" s="8">
        <v>148186112</v>
      </c>
      <c r="C1278" s="8">
        <v>55674392</v>
      </c>
      <c r="D1278" s="8">
        <v>92511720</v>
      </c>
      <c r="E1278" s="9">
        <f>nasdaq_aapl_short_volume[[#This Row],[total_short]]/nasdaq_aapl_short_volume[[#This Row],[total_reported]]</f>
        <v>0.37570586911680359</v>
      </c>
      <c r="F1278" s="9">
        <f>nasdaq_aapl_short_volume[[#This Row],[total_long]]/nasdaq_aapl_short_volume[[#This Row],[total_reported]]</f>
        <v>0.62429413088319641</v>
      </c>
      <c r="G1278" s="8">
        <v>28008108</v>
      </c>
      <c r="H1278" s="9">
        <f>nasdaq_aapl_short_volume[[#This Row],[Off-Exchange]]/nasdaq_aapl_short_volume[[#This Row],[total_reported]]</f>
        <v>0.18900629500286775</v>
      </c>
      <c r="I1278" s="8">
        <v>495568</v>
      </c>
      <c r="J1278" t="s">
        <v>6886</v>
      </c>
      <c r="K1278" t="s">
        <v>6887</v>
      </c>
      <c r="L1278" t="s">
        <v>6888</v>
      </c>
      <c r="M1278" t="s">
        <v>6889</v>
      </c>
      <c r="N1278" s="8">
        <v>529912</v>
      </c>
      <c r="O1278" s="8">
        <v>146260</v>
      </c>
      <c r="P1278" s="8">
        <v>1186164</v>
      </c>
      <c r="Q1278" s="8">
        <v>6459548</v>
      </c>
      <c r="R1278" s="8">
        <v>583676</v>
      </c>
      <c r="S1278" s="8">
        <v>324620</v>
      </c>
      <c r="T1278" s="8">
        <v>117124</v>
      </c>
    </row>
    <row r="1279" spans="1:20">
      <c r="A1279" s="1">
        <v>43885</v>
      </c>
      <c r="B1279" s="8">
        <v>134932432</v>
      </c>
      <c r="C1279" s="8">
        <v>50361680</v>
      </c>
      <c r="D1279" s="8">
        <v>84570752</v>
      </c>
      <c r="E1279" s="9">
        <f>nasdaq_aapl_short_volume[[#This Row],[total_short]]/nasdaq_aapl_short_volume[[#This Row],[total_reported]]</f>
        <v>0.3732362876257948</v>
      </c>
      <c r="F1279" s="9">
        <f>nasdaq_aapl_short_volume[[#This Row],[total_long]]/nasdaq_aapl_short_volume[[#This Row],[total_reported]]</f>
        <v>0.62676371237420514</v>
      </c>
      <c r="G1279" s="8">
        <v>24292528</v>
      </c>
      <c r="H1279" s="9">
        <f>nasdaq_aapl_short_volume[[#This Row],[Off-Exchange]]/nasdaq_aapl_short_volume[[#This Row],[total_reported]]</f>
        <v>0.18003475991598522</v>
      </c>
      <c r="I1279" s="8">
        <v>392088</v>
      </c>
      <c r="J1279" t="s">
        <v>6890</v>
      </c>
      <c r="K1279" t="s">
        <v>6891</v>
      </c>
      <c r="L1279" t="s">
        <v>6892</v>
      </c>
      <c r="M1279" t="s">
        <v>6893</v>
      </c>
      <c r="N1279" s="8">
        <v>909516</v>
      </c>
      <c r="O1279" s="8">
        <v>349164</v>
      </c>
      <c r="P1279" s="8">
        <v>1196084</v>
      </c>
      <c r="Q1279" s="8">
        <v>5416376</v>
      </c>
      <c r="R1279" s="8">
        <v>544592</v>
      </c>
      <c r="S1279" s="8">
        <v>155776</v>
      </c>
      <c r="T1279" s="8">
        <v>162036</v>
      </c>
    </row>
    <row r="1280" spans="1:20">
      <c r="A1280" s="1">
        <v>43882</v>
      </c>
      <c r="B1280" s="8">
        <v>81395520</v>
      </c>
      <c r="C1280" s="8">
        <v>34694348</v>
      </c>
      <c r="D1280" s="8">
        <v>46701172</v>
      </c>
      <c r="E1280" s="9">
        <f>nasdaq_aapl_short_volume[[#This Row],[total_short]]/nasdaq_aapl_short_volume[[#This Row],[total_reported]]</f>
        <v>0.42624395052700687</v>
      </c>
      <c r="F1280" s="9">
        <f>nasdaq_aapl_short_volume[[#This Row],[total_long]]/nasdaq_aapl_short_volume[[#This Row],[total_reported]]</f>
        <v>0.57375604947299308</v>
      </c>
      <c r="G1280" s="8">
        <v>18030164</v>
      </c>
      <c r="H1280" s="9">
        <f>nasdaq_aapl_short_volume[[#This Row],[Off-Exchange]]/nasdaq_aapl_short_volume[[#This Row],[total_reported]]</f>
        <v>0.2215129776184242</v>
      </c>
      <c r="I1280" s="8">
        <v>211664</v>
      </c>
      <c r="J1280" t="s">
        <v>6894</v>
      </c>
      <c r="K1280" t="s">
        <v>6895</v>
      </c>
      <c r="L1280" t="s">
        <v>6896</v>
      </c>
      <c r="M1280" t="s">
        <v>6897</v>
      </c>
      <c r="N1280" s="8">
        <v>261576</v>
      </c>
      <c r="O1280" s="8">
        <v>155824</v>
      </c>
      <c r="P1280" s="8">
        <v>510672</v>
      </c>
      <c r="Q1280" s="8">
        <v>4713016</v>
      </c>
      <c r="R1280" s="8">
        <v>190636</v>
      </c>
      <c r="S1280" s="8">
        <v>49092</v>
      </c>
      <c r="T1280" s="8">
        <v>1092</v>
      </c>
    </row>
    <row r="1281" spans="1:20">
      <c r="A1281" s="1">
        <v>43881</v>
      </c>
      <c r="B1281" s="8">
        <v>68881560</v>
      </c>
      <c r="C1281" s="8">
        <v>27430372</v>
      </c>
      <c r="D1281" s="8">
        <v>41451188</v>
      </c>
      <c r="E1281" s="9">
        <f>nasdaq_aapl_short_volume[[#This Row],[total_short]]/nasdaq_aapl_short_volume[[#This Row],[total_reported]]</f>
        <v>0.39822518537617324</v>
      </c>
      <c r="F1281" s="9">
        <f>nasdaq_aapl_short_volume[[#This Row],[total_long]]/nasdaq_aapl_short_volume[[#This Row],[total_reported]]</f>
        <v>0.60177481462382676</v>
      </c>
      <c r="G1281" s="8">
        <v>14960280</v>
      </c>
      <c r="H1281" s="9">
        <f>nasdaq_aapl_short_volume[[#This Row],[Off-Exchange]]/nasdaq_aapl_short_volume[[#This Row],[total_reported]]</f>
        <v>0.21718846088851645</v>
      </c>
      <c r="I1281" s="8">
        <v>229236</v>
      </c>
      <c r="J1281" t="s">
        <v>6898</v>
      </c>
      <c r="K1281" t="s">
        <v>6899</v>
      </c>
      <c r="L1281" t="s">
        <v>6900</v>
      </c>
      <c r="M1281" t="s">
        <v>6901</v>
      </c>
      <c r="N1281" s="8">
        <v>172944</v>
      </c>
      <c r="O1281" s="8">
        <v>60320</v>
      </c>
      <c r="P1281" s="8">
        <v>634440</v>
      </c>
      <c r="Q1281" s="8">
        <v>3640696</v>
      </c>
      <c r="R1281" s="8">
        <v>127564</v>
      </c>
      <c r="S1281" s="8">
        <v>72684</v>
      </c>
      <c r="T1281" s="8">
        <v>26216</v>
      </c>
    </row>
    <row r="1282" spans="1:20">
      <c r="A1282" s="1">
        <v>43880</v>
      </c>
      <c r="B1282" s="8">
        <v>59587104</v>
      </c>
      <c r="C1282" s="8">
        <v>23252852</v>
      </c>
      <c r="D1282" s="8">
        <v>36334252</v>
      </c>
      <c r="E1282" s="9">
        <f>nasdaq_aapl_short_volume[[#This Row],[total_short]]/nasdaq_aapl_short_volume[[#This Row],[total_reported]]</f>
        <v>0.39023296047413214</v>
      </c>
      <c r="F1282" s="9">
        <f>nasdaq_aapl_short_volume[[#This Row],[total_long]]/nasdaq_aapl_short_volume[[#This Row],[total_reported]]</f>
        <v>0.60976703952586786</v>
      </c>
      <c r="G1282" s="8">
        <v>13117328</v>
      </c>
      <c r="H1282" s="9">
        <f>nasdaq_aapl_short_volume[[#This Row],[Off-Exchange]]/nasdaq_aapl_short_volume[[#This Row],[total_reported]]</f>
        <v>0.22013702830733309</v>
      </c>
      <c r="I1282" s="8">
        <v>197032</v>
      </c>
      <c r="J1282" t="s">
        <v>6902</v>
      </c>
      <c r="K1282" t="s">
        <v>6903</v>
      </c>
      <c r="L1282" t="s">
        <v>6904</v>
      </c>
      <c r="M1282" t="s">
        <v>6905</v>
      </c>
      <c r="N1282" s="8">
        <v>118156</v>
      </c>
      <c r="O1282" s="8">
        <v>28192</v>
      </c>
      <c r="P1282" s="8">
        <v>234484</v>
      </c>
      <c r="Q1282" s="8">
        <v>3299484</v>
      </c>
      <c r="R1282" s="8">
        <v>100420</v>
      </c>
      <c r="S1282" s="8">
        <v>10508</v>
      </c>
      <c r="T1282" s="8">
        <v>520</v>
      </c>
    </row>
    <row r="1283" spans="1:20">
      <c r="A1283" s="1">
        <v>43879</v>
      </c>
      <c r="B1283" s="8">
        <v>102878812</v>
      </c>
      <c r="C1283" s="8">
        <v>38582452</v>
      </c>
      <c r="D1283" s="8">
        <v>64296360</v>
      </c>
      <c r="E1283" s="9">
        <f>nasdaq_aapl_short_volume[[#This Row],[total_short]]/nasdaq_aapl_short_volume[[#This Row],[total_reported]]</f>
        <v>0.37502816420547314</v>
      </c>
      <c r="F1283" s="9">
        <f>nasdaq_aapl_short_volume[[#This Row],[total_long]]/nasdaq_aapl_short_volume[[#This Row],[total_reported]]</f>
        <v>0.62497183579452686</v>
      </c>
      <c r="G1283" s="8">
        <v>23774452</v>
      </c>
      <c r="H1283" s="9">
        <f>nasdaq_aapl_short_volume[[#This Row],[Off-Exchange]]/nasdaq_aapl_short_volume[[#This Row],[total_reported]]</f>
        <v>0.23109182092810326</v>
      </c>
      <c r="I1283" s="8">
        <v>302432</v>
      </c>
      <c r="J1283" t="s">
        <v>6906</v>
      </c>
      <c r="K1283" t="s">
        <v>6907</v>
      </c>
      <c r="L1283" t="s">
        <v>6908</v>
      </c>
      <c r="M1283" t="s">
        <v>6909</v>
      </c>
      <c r="N1283" s="8">
        <v>276004</v>
      </c>
      <c r="O1283" s="8">
        <v>43000</v>
      </c>
      <c r="P1283" s="8">
        <v>642892</v>
      </c>
      <c r="Q1283" s="8">
        <v>4279756</v>
      </c>
      <c r="R1283" s="8">
        <v>122416</v>
      </c>
      <c r="S1283" s="8">
        <v>30868</v>
      </c>
      <c r="T1283" s="8">
        <v>16988</v>
      </c>
    </row>
    <row r="1284" spans="1:20">
      <c r="A1284" s="1">
        <v>43875</v>
      </c>
      <c r="B1284" s="8">
        <v>53982708</v>
      </c>
      <c r="C1284" s="8">
        <v>29949280</v>
      </c>
      <c r="D1284" s="8">
        <v>24033428</v>
      </c>
      <c r="E1284" s="9">
        <f>nasdaq_aapl_short_volume[[#This Row],[total_short]]/nasdaq_aapl_short_volume[[#This Row],[total_reported]]</f>
        <v>0.55479395364900919</v>
      </c>
      <c r="F1284" s="9">
        <f>nasdaq_aapl_short_volume[[#This Row],[total_long]]/nasdaq_aapl_short_volume[[#This Row],[total_reported]]</f>
        <v>0.44520604635099076</v>
      </c>
      <c r="G1284" s="8">
        <v>17400304</v>
      </c>
      <c r="H1284" s="9">
        <f>nasdaq_aapl_short_volume[[#This Row],[Off-Exchange]]/nasdaq_aapl_short_volume[[#This Row],[total_reported]]</f>
        <v>0.32233106942319384</v>
      </c>
      <c r="I1284" s="8">
        <v>180920</v>
      </c>
      <c r="J1284" t="s">
        <v>6910</v>
      </c>
      <c r="K1284" t="s">
        <v>6911</v>
      </c>
      <c r="L1284" t="s">
        <v>6912</v>
      </c>
      <c r="M1284" t="s">
        <v>6913</v>
      </c>
      <c r="N1284" s="8">
        <v>119728</v>
      </c>
      <c r="O1284" s="8">
        <v>106520</v>
      </c>
      <c r="P1284" s="8">
        <v>567692</v>
      </c>
      <c r="Q1284" s="8">
        <v>4050664</v>
      </c>
      <c r="R1284" s="8">
        <v>123172</v>
      </c>
      <c r="S1284" s="8">
        <v>10888</v>
      </c>
      <c r="T1284" s="8">
        <v>1684</v>
      </c>
    </row>
    <row r="1285" spans="1:20">
      <c r="A1285" s="1">
        <v>43874</v>
      </c>
      <c r="B1285" s="8">
        <v>64663332</v>
      </c>
      <c r="C1285" s="8">
        <v>35228304</v>
      </c>
      <c r="D1285" s="8">
        <v>29435028</v>
      </c>
      <c r="E1285" s="9">
        <f>nasdaq_aapl_short_volume[[#This Row],[total_short]]/nasdaq_aapl_short_volume[[#This Row],[total_reported]]</f>
        <v>0.5447956811133704</v>
      </c>
      <c r="F1285" s="9">
        <f>nasdaq_aapl_short_volume[[#This Row],[total_long]]/nasdaq_aapl_short_volume[[#This Row],[total_reported]]</f>
        <v>0.4552043188866296</v>
      </c>
      <c r="G1285" s="8">
        <v>21693356</v>
      </c>
      <c r="H1285" s="9">
        <f>nasdaq_aapl_short_volume[[#This Row],[Off-Exchange]]/nasdaq_aapl_short_volume[[#This Row],[total_reported]]</f>
        <v>0.33548156782270361</v>
      </c>
      <c r="I1285" s="8">
        <v>249176</v>
      </c>
      <c r="J1285" t="s">
        <v>6914</v>
      </c>
      <c r="K1285" t="s">
        <v>6915</v>
      </c>
      <c r="L1285" t="s">
        <v>6916</v>
      </c>
      <c r="M1285" t="s">
        <v>6917</v>
      </c>
      <c r="N1285" s="8">
        <v>147580</v>
      </c>
      <c r="O1285" s="8">
        <v>26000</v>
      </c>
      <c r="P1285" s="8">
        <v>667664</v>
      </c>
      <c r="Q1285" s="8">
        <v>4396416</v>
      </c>
      <c r="R1285" s="8">
        <v>117532</v>
      </c>
      <c r="S1285" s="8">
        <v>5452</v>
      </c>
      <c r="T1285" s="8">
        <v>22180</v>
      </c>
    </row>
    <row r="1286" spans="1:20">
      <c r="A1286" s="1">
        <v>43873</v>
      </c>
      <c r="B1286" s="8">
        <v>73431388</v>
      </c>
      <c r="C1286" s="8">
        <v>27913364</v>
      </c>
      <c r="D1286" s="8">
        <v>45518024</v>
      </c>
      <c r="E1286" s="9">
        <f>nasdaq_aapl_short_volume[[#This Row],[total_short]]/nasdaq_aapl_short_volume[[#This Row],[total_reported]]</f>
        <v>0.38012850853370767</v>
      </c>
      <c r="F1286" s="9">
        <f>nasdaq_aapl_short_volume[[#This Row],[total_long]]/nasdaq_aapl_short_volume[[#This Row],[total_reported]]</f>
        <v>0.61987149146629228</v>
      </c>
      <c r="G1286" s="8">
        <v>15536292</v>
      </c>
      <c r="H1286" s="9">
        <f>nasdaq_aapl_short_volume[[#This Row],[Off-Exchange]]/nasdaq_aapl_short_volume[[#This Row],[total_reported]]</f>
        <v>0.21157562757767837</v>
      </c>
      <c r="I1286" s="8">
        <v>157960</v>
      </c>
      <c r="J1286" t="s">
        <v>6918</v>
      </c>
      <c r="K1286" t="s">
        <v>6919</v>
      </c>
      <c r="L1286" t="s">
        <v>6920</v>
      </c>
      <c r="M1286" t="s">
        <v>6921</v>
      </c>
      <c r="N1286" s="8">
        <v>208116</v>
      </c>
      <c r="O1286" s="8">
        <v>29568</v>
      </c>
      <c r="P1286" s="8">
        <v>422316</v>
      </c>
      <c r="Q1286" s="8">
        <v>3727644</v>
      </c>
      <c r="R1286" s="8">
        <v>85944</v>
      </c>
      <c r="S1286" s="8">
        <v>17944</v>
      </c>
      <c r="T1286" s="8">
        <v>9800</v>
      </c>
    </row>
    <row r="1287" spans="1:20">
      <c r="A1287" s="1">
        <v>43872</v>
      </c>
      <c r="B1287" s="8">
        <v>66395100</v>
      </c>
      <c r="C1287" s="8">
        <v>35282936</v>
      </c>
      <c r="D1287" s="8">
        <v>31112164</v>
      </c>
      <c r="E1287" s="9">
        <f>nasdaq_aapl_short_volume[[#This Row],[total_short]]/nasdaq_aapl_short_volume[[#This Row],[total_reported]]</f>
        <v>0.53140873347581374</v>
      </c>
      <c r="F1287" s="9">
        <f>nasdaq_aapl_short_volume[[#This Row],[total_long]]/nasdaq_aapl_short_volume[[#This Row],[total_reported]]</f>
        <v>0.46859126652418626</v>
      </c>
      <c r="G1287" s="8">
        <v>19564416</v>
      </c>
      <c r="H1287" s="9">
        <f>nasdaq_aapl_short_volume[[#This Row],[Off-Exchange]]/nasdaq_aapl_short_volume[[#This Row],[total_reported]]</f>
        <v>0.29466656424947024</v>
      </c>
      <c r="I1287" s="8">
        <v>191268</v>
      </c>
      <c r="J1287" t="s">
        <v>6922</v>
      </c>
      <c r="K1287" t="s">
        <v>6923</v>
      </c>
      <c r="L1287" t="s">
        <v>6924</v>
      </c>
      <c r="M1287" t="s">
        <v>6925</v>
      </c>
      <c r="N1287" s="8">
        <v>202408</v>
      </c>
      <c r="O1287" s="8">
        <v>86276</v>
      </c>
      <c r="P1287" s="8">
        <v>1052080</v>
      </c>
      <c r="Q1287" s="8">
        <v>4856792</v>
      </c>
      <c r="R1287" s="8">
        <v>127460</v>
      </c>
      <c r="S1287" s="8">
        <v>15928</v>
      </c>
      <c r="T1287" s="8">
        <v>2028</v>
      </c>
    </row>
    <row r="1288" spans="1:20">
      <c r="A1288" s="1">
        <v>43871</v>
      </c>
      <c r="B1288" s="8">
        <v>72731136</v>
      </c>
      <c r="C1288" s="8">
        <v>31179000</v>
      </c>
      <c r="D1288" s="8">
        <v>41552136</v>
      </c>
      <c r="E1288" s="9">
        <f>nasdaq_aapl_short_volume[[#This Row],[total_short]]/nasdaq_aapl_short_volume[[#This Row],[total_reported]]</f>
        <v>0.428688478068045</v>
      </c>
      <c r="F1288" s="9">
        <f>nasdaq_aapl_short_volume[[#This Row],[total_long]]/nasdaq_aapl_short_volume[[#This Row],[total_reported]]</f>
        <v>0.571311521931955</v>
      </c>
      <c r="G1288" s="8">
        <v>19991740</v>
      </c>
      <c r="H1288" s="9">
        <f>nasdaq_aapl_short_volume[[#This Row],[Off-Exchange]]/nasdaq_aapl_short_volume[[#This Row],[total_reported]]</f>
        <v>0.27487182380871927</v>
      </c>
      <c r="I1288" s="8">
        <v>202036</v>
      </c>
      <c r="J1288" t="s">
        <v>6926</v>
      </c>
      <c r="K1288" t="s">
        <v>6927</v>
      </c>
      <c r="L1288" t="s">
        <v>6928</v>
      </c>
      <c r="M1288" t="s">
        <v>6929</v>
      </c>
      <c r="N1288" s="8">
        <v>202712</v>
      </c>
      <c r="O1288" s="8">
        <v>54172</v>
      </c>
      <c r="P1288" s="8">
        <v>245368</v>
      </c>
      <c r="Q1288" s="8">
        <v>3671816</v>
      </c>
      <c r="R1288" s="8">
        <v>101520</v>
      </c>
      <c r="S1288" s="8">
        <v>4380</v>
      </c>
      <c r="T1288" s="8">
        <v>824</v>
      </c>
    </row>
    <row r="1289" spans="1:20">
      <c r="A1289" s="1">
        <v>43868</v>
      </c>
      <c r="B1289" s="8">
        <v>84871608</v>
      </c>
      <c r="C1289" s="8">
        <v>50176768</v>
      </c>
      <c r="D1289" s="8">
        <v>34694840</v>
      </c>
      <c r="E1289" s="9">
        <f>nasdaq_aapl_short_volume[[#This Row],[total_short]]/nasdaq_aapl_short_volume[[#This Row],[total_reported]]</f>
        <v>0.5912079337532995</v>
      </c>
      <c r="F1289" s="9">
        <f>nasdaq_aapl_short_volume[[#This Row],[total_long]]/nasdaq_aapl_short_volume[[#This Row],[total_reported]]</f>
        <v>0.40879206624670056</v>
      </c>
      <c r="G1289" s="8">
        <v>30917184</v>
      </c>
      <c r="H1289" s="9">
        <f>nasdaq_aapl_short_volume[[#This Row],[Off-Exchange]]/nasdaq_aapl_short_volume[[#This Row],[total_reported]]</f>
        <v>0.36428182201991505</v>
      </c>
      <c r="I1289" s="8">
        <v>199716</v>
      </c>
      <c r="J1289" t="s">
        <v>6930</v>
      </c>
      <c r="K1289" t="s">
        <v>6931</v>
      </c>
      <c r="L1289" t="s">
        <v>6932</v>
      </c>
      <c r="M1289" t="s">
        <v>6933</v>
      </c>
      <c r="N1289" s="8">
        <v>249628</v>
      </c>
      <c r="O1289" s="8">
        <v>153396</v>
      </c>
      <c r="P1289" s="8">
        <v>587708</v>
      </c>
      <c r="Q1289" s="8">
        <v>4810856</v>
      </c>
      <c r="R1289" s="8">
        <v>112312</v>
      </c>
      <c r="S1289" s="8">
        <v>26968</v>
      </c>
      <c r="T1289" s="8">
        <v>840</v>
      </c>
    </row>
    <row r="1290" spans="1:20">
      <c r="A1290" s="1">
        <v>43867</v>
      </c>
      <c r="B1290" s="8">
        <v>71006084</v>
      </c>
      <c r="C1290" s="8">
        <v>36022868</v>
      </c>
      <c r="D1290" s="8">
        <v>34983216</v>
      </c>
      <c r="E1290" s="9">
        <f>nasdaq_aapl_short_volume[[#This Row],[total_short]]/nasdaq_aapl_short_volume[[#This Row],[total_reported]]</f>
        <v>0.50732086563173939</v>
      </c>
      <c r="F1290" s="9">
        <f>nasdaq_aapl_short_volume[[#This Row],[total_long]]/nasdaq_aapl_short_volume[[#This Row],[total_reported]]</f>
        <v>0.49267913436826061</v>
      </c>
      <c r="G1290" s="8">
        <v>19917956</v>
      </c>
      <c r="H1290" s="9">
        <f>nasdaq_aapl_short_volume[[#This Row],[Off-Exchange]]/nasdaq_aapl_short_volume[[#This Row],[total_reported]]</f>
        <v>0.28051055456036694</v>
      </c>
      <c r="I1290" s="8">
        <v>154156</v>
      </c>
      <c r="J1290" t="s">
        <v>6934</v>
      </c>
      <c r="K1290" t="s">
        <v>6935</v>
      </c>
      <c r="L1290" t="s">
        <v>6936</v>
      </c>
      <c r="M1290" t="s">
        <v>6937</v>
      </c>
      <c r="N1290" s="8">
        <v>121776</v>
      </c>
      <c r="O1290" s="8">
        <v>80160</v>
      </c>
      <c r="P1290" s="8">
        <v>1078860</v>
      </c>
      <c r="Q1290" s="8">
        <v>4965088</v>
      </c>
      <c r="R1290" s="8">
        <v>89040</v>
      </c>
      <c r="S1290" s="8">
        <v>58932</v>
      </c>
      <c r="T1290" s="8">
        <v>1636</v>
      </c>
    </row>
    <row r="1291" spans="1:20">
      <c r="A1291" s="1">
        <v>43866</v>
      </c>
      <c r="B1291" s="8">
        <v>82939800</v>
      </c>
      <c r="C1291" s="8">
        <v>48825552</v>
      </c>
      <c r="D1291" s="8">
        <v>34114248</v>
      </c>
      <c r="E1291" s="9">
        <f>nasdaq_aapl_short_volume[[#This Row],[total_short]]/nasdaq_aapl_short_volume[[#This Row],[total_reported]]</f>
        <v>0.58868663777824393</v>
      </c>
      <c r="F1291" s="9">
        <f>nasdaq_aapl_short_volume[[#This Row],[total_long]]/nasdaq_aapl_short_volume[[#This Row],[total_reported]]</f>
        <v>0.41131336222175602</v>
      </c>
      <c r="G1291" s="8">
        <v>27747868</v>
      </c>
      <c r="H1291" s="9">
        <f>nasdaq_aapl_short_volume[[#This Row],[Off-Exchange]]/nasdaq_aapl_short_volume[[#This Row],[total_reported]]</f>
        <v>0.33455431529856594</v>
      </c>
      <c r="I1291" s="8">
        <v>261516</v>
      </c>
      <c r="J1291" t="s">
        <v>6938</v>
      </c>
      <c r="K1291" t="s">
        <v>6939</v>
      </c>
      <c r="L1291" t="s">
        <v>6940</v>
      </c>
      <c r="M1291" t="s">
        <v>6941</v>
      </c>
      <c r="N1291" s="8">
        <v>411604</v>
      </c>
      <c r="O1291" s="8">
        <v>460884</v>
      </c>
      <c r="P1291" s="8">
        <v>1578900</v>
      </c>
      <c r="Q1291" s="8">
        <v>5308136</v>
      </c>
      <c r="R1291" s="8">
        <v>93208</v>
      </c>
      <c r="S1291" s="8">
        <v>40696</v>
      </c>
      <c r="T1291" s="8">
        <v>2424</v>
      </c>
    </row>
    <row r="1292" spans="1:20">
      <c r="A1292" s="1">
        <v>43865</v>
      </c>
      <c r="B1292" s="8">
        <v>97242240</v>
      </c>
      <c r="C1292" s="8">
        <v>54069336</v>
      </c>
      <c r="D1292" s="8">
        <v>43172904</v>
      </c>
      <c r="E1292" s="9">
        <f>nasdaq_aapl_short_volume[[#This Row],[total_short]]/nasdaq_aapl_short_volume[[#This Row],[total_reported]]</f>
        <v>0.55602725729065883</v>
      </c>
      <c r="F1292" s="9">
        <f>nasdaq_aapl_short_volume[[#This Row],[total_long]]/nasdaq_aapl_short_volume[[#This Row],[total_reported]]</f>
        <v>0.44397274270934112</v>
      </c>
      <c r="G1292" s="8">
        <v>31064808</v>
      </c>
      <c r="H1292" s="9">
        <f>nasdaq_aapl_short_volume[[#This Row],[Off-Exchange]]/nasdaq_aapl_short_volume[[#This Row],[total_reported]]</f>
        <v>0.31945796394653186</v>
      </c>
      <c r="I1292" s="8">
        <v>195476</v>
      </c>
      <c r="J1292" t="s">
        <v>6942</v>
      </c>
      <c r="K1292" t="s">
        <v>6943</v>
      </c>
      <c r="L1292" t="s">
        <v>6944</v>
      </c>
      <c r="M1292" t="s">
        <v>6945</v>
      </c>
      <c r="N1292" s="8">
        <v>415508</v>
      </c>
      <c r="O1292" s="8">
        <v>638472</v>
      </c>
      <c r="P1292" s="8">
        <v>1893104</v>
      </c>
      <c r="Q1292" s="8">
        <v>7107128</v>
      </c>
      <c r="R1292" s="8">
        <v>364120</v>
      </c>
      <c r="S1292" s="8">
        <v>67072</v>
      </c>
      <c r="T1292" s="8">
        <v>1220</v>
      </c>
    </row>
    <row r="1293" spans="1:20">
      <c r="A1293" s="1">
        <v>43864</v>
      </c>
      <c r="B1293" s="8">
        <v>127013272</v>
      </c>
      <c r="C1293" s="8">
        <v>69959652</v>
      </c>
      <c r="D1293" s="8">
        <v>57053620</v>
      </c>
      <c r="E1293" s="9">
        <f>nasdaq_aapl_short_volume[[#This Row],[total_short]]/nasdaq_aapl_short_volume[[#This Row],[total_reported]]</f>
        <v>0.55080584019597578</v>
      </c>
      <c r="F1293" s="9">
        <f>nasdaq_aapl_short_volume[[#This Row],[total_long]]/nasdaq_aapl_short_volume[[#This Row],[total_reported]]</f>
        <v>0.44919415980402427</v>
      </c>
      <c r="G1293" s="8">
        <v>40542372</v>
      </c>
      <c r="H1293" s="9">
        <f>nasdaq_aapl_short_volume[[#This Row],[Off-Exchange]]/nasdaq_aapl_short_volume[[#This Row],[total_reported]]</f>
        <v>0.31919791815141962</v>
      </c>
      <c r="I1293" s="8">
        <v>316780</v>
      </c>
      <c r="J1293" t="s">
        <v>6946</v>
      </c>
      <c r="K1293" t="s">
        <v>6947</v>
      </c>
      <c r="L1293" t="s">
        <v>6948</v>
      </c>
      <c r="M1293" t="s">
        <v>3518</v>
      </c>
      <c r="N1293" s="8">
        <v>461832</v>
      </c>
      <c r="O1293" s="8">
        <v>742816</v>
      </c>
      <c r="P1293" s="8">
        <v>1501212</v>
      </c>
      <c r="Q1293" s="8">
        <v>8103076</v>
      </c>
      <c r="R1293" s="8">
        <v>232084</v>
      </c>
      <c r="S1293" s="8">
        <v>66976</v>
      </c>
      <c r="T1293" s="8">
        <v>9184</v>
      </c>
    </row>
    <row r="1294" spans="1:20">
      <c r="A1294" s="1">
        <v>43861</v>
      </c>
      <c r="B1294" s="8">
        <v>139185184</v>
      </c>
      <c r="C1294" s="8">
        <v>70512860</v>
      </c>
      <c r="D1294" s="8">
        <v>68672324</v>
      </c>
      <c r="E1294" s="9">
        <f>nasdaq_aapl_short_volume[[#This Row],[total_short]]/nasdaq_aapl_short_volume[[#This Row],[total_reported]]</f>
        <v>0.50661182443096819</v>
      </c>
      <c r="F1294" s="9">
        <f>nasdaq_aapl_short_volume[[#This Row],[total_long]]/nasdaq_aapl_short_volume[[#This Row],[total_reported]]</f>
        <v>0.49338817556903181</v>
      </c>
      <c r="G1294" s="8">
        <v>43529896</v>
      </c>
      <c r="H1294" s="9">
        <f>nasdaq_aapl_short_volume[[#This Row],[Off-Exchange]]/nasdaq_aapl_short_volume[[#This Row],[total_reported]]</f>
        <v>0.31274805801169181</v>
      </c>
      <c r="I1294" s="8">
        <v>513008</v>
      </c>
      <c r="J1294" t="s">
        <v>6949</v>
      </c>
      <c r="K1294" t="s">
        <v>6950</v>
      </c>
      <c r="L1294" t="s">
        <v>6951</v>
      </c>
      <c r="M1294" t="s">
        <v>6952</v>
      </c>
      <c r="N1294" s="8">
        <v>534276</v>
      </c>
      <c r="O1294" s="8">
        <v>555404</v>
      </c>
      <c r="P1294" s="8">
        <v>1211964</v>
      </c>
      <c r="Q1294" s="8">
        <v>7329488</v>
      </c>
      <c r="R1294" s="8">
        <v>213796</v>
      </c>
      <c r="S1294" s="8">
        <v>48816</v>
      </c>
      <c r="T1294" s="8">
        <v>104</v>
      </c>
    </row>
    <row r="1295" spans="1:20">
      <c r="A1295" s="1">
        <v>43860</v>
      </c>
      <c r="B1295" s="8">
        <v>95086076</v>
      </c>
      <c r="C1295" s="8">
        <v>49800076</v>
      </c>
      <c r="D1295" s="8">
        <v>45286000</v>
      </c>
      <c r="E1295" s="9">
        <f>nasdaq_aapl_short_volume[[#This Row],[total_short]]/nasdaq_aapl_short_volume[[#This Row],[total_reported]]</f>
        <v>0.52373678770801313</v>
      </c>
      <c r="F1295" s="9">
        <f>nasdaq_aapl_short_volume[[#This Row],[total_long]]/nasdaq_aapl_short_volume[[#This Row],[total_reported]]</f>
        <v>0.47626321229198687</v>
      </c>
      <c r="G1295" s="8">
        <v>29847216</v>
      </c>
      <c r="H1295" s="9">
        <f>nasdaq_aapl_short_volume[[#This Row],[Off-Exchange]]/nasdaq_aapl_short_volume[[#This Row],[total_reported]]</f>
        <v>0.31389681071706022</v>
      </c>
      <c r="I1295" s="8">
        <v>277540</v>
      </c>
      <c r="J1295" t="s">
        <v>6953</v>
      </c>
      <c r="K1295" t="s">
        <v>6954</v>
      </c>
      <c r="L1295" t="s">
        <v>6955</v>
      </c>
      <c r="M1295" t="s">
        <v>6956</v>
      </c>
      <c r="N1295" s="8">
        <v>386792</v>
      </c>
      <c r="O1295" s="8">
        <v>529096</v>
      </c>
      <c r="P1295" s="8">
        <v>1947980</v>
      </c>
      <c r="Q1295" s="8">
        <v>5919560</v>
      </c>
      <c r="R1295" s="8">
        <v>134588</v>
      </c>
      <c r="S1295" s="8">
        <v>29280</v>
      </c>
      <c r="T1295" s="8">
        <v>46140</v>
      </c>
    </row>
    <row r="1296" spans="1:20">
      <c r="A1296" s="1">
        <v>43859</v>
      </c>
      <c r="B1296" s="8">
        <v>156879508</v>
      </c>
      <c r="C1296" s="8">
        <v>86165724</v>
      </c>
      <c r="D1296" s="8">
        <v>70713784</v>
      </c>
      <c r="E1296" s="9">
        <f>nasdaq_aapl_short_volume[[#This Row],[total_short]]/nasdaq_aapl_short_volume[[#This Row],[total_reported]]</f>
        <v>0.54924779595815665</v>
      </c>
      <c r="F1296" s="9">
        <f>nasdaq_aapl_short_volume[[#This Row],[total_long]]/nasdaq_aapl_short_volume[[#This Row],[total_reported]]</f>
        <v>0.45075220404184335</v>
      </c>
      <c r="G1296" s="8">
        <v>53166452</v>
      </c>
      <c r="H1296" s="9">
        <f>nasdaq_aapl_short_volume[[#This Row],[Off-Exchange]]/nasdaq_aapl_short_volume[[#This Row],[total_reported]]</f>
        <v>0.33889991546888332</v>
      </c>
      <c r="I1296" s="8">
        <v>488492</v>
      </c>
      <c r="J1296" t="s">
        <v>6957</v>
      </c>
      <c r="K1296" t="s">
        <v>6958</v>
      </c>
      <c r="L1296" t="s">
        <v>6959</v>
      </c>
      <c r="M1296" t="s">
        <v>6960</v>
      </c>
      <c r="N1296" s="8">
        <v>960852</v>
      </c>
      <c r="O1296" s="8">
        <v>154408</v>
      </c>
      <c r="P1296" s="8">
        <v>1484460</v>
      </c>
      <c r="Q1296" s="8">
        <v>10178192</v>
      </c>
      <c r="R1296" s="8">
        <v>507040</v>
      </c>
      <c r="S1296" s="8">
        <v>54412</v>
      </c>
      <c r="T1296" s="8">
        <v>35984</v>
      </c>
    </row>
    <row r="1297" spans="1:20">
      <c r="A1297" s="1">
        <v>43858</v>
      </c>
      <c r="B1297" s="8">
        <v>106707160</v>
      </c>
      <c r="C1297" s="8">
        <v>63482456</v>
      </c>
      <c r="D1297" s="8">
        <v>43224704</v>
      </c>
      <c r="E1297" s="9">
        <f>nasdaq_aapl_short_volume[[#This Row],[total_short]]/nasdaq_aapl_short_volume[[#This Row],[total_reported]]</f>
        <v>0.59492217766830269</v>
      </c>
      <c r="F1297" s="9">
        <f>nasdaq_aapl_short_volume[[#This Row],[total_long]]/nasdaq_aapl_short_volume[[#This Row],[total_reported]]</f>
        <v>0.40507782233169731</v>
      </c>
      <c r="G1297" s="8">
        <v>39634380</v>
      </c>
      <c r="H1297" s="9">
        <f>nasdaq_aapl_short_volume[[#This Row],[Off-Exchange]]/nasdaq_aapl_short_volume[[#This Row],[total_reported]]</f>
        <v>0.37143130788974238</v>
      </c>
      <c r="I1297" s="8">
        <v>208404</v>
      </c>
      <c r="J1297" t="s">
        <v>6961</v>
      </c>
      <c r="K1297" t="s">
        <v>6962</v>
      </c>
      <c r="L1297" t="s">
        <v>6963</v>
      </c>
      <c r="M1297" t="s">
        <v>6964</v>
      </c>
      <c r="N1297" s="8">
        <v>304080</v>
      </c>
      <c r="O1297" s="8">
        <v>525852</v>
      </c>
      <c r="P1297" s="8">
        <v>1750960</v>
      </c>
      <c r="Q1297" s="8">
        <v>6109728</v>
      </c>
      <c r="R1297" s="8">
        <v>184948</v>
      </c>
      <c r="S1297" s="8">
        <v>49996</v>
      </c>
      <c r="T1297" s="8">
        <v>2424</v>
      </c>
    </row>
    <row r="1298" spans="1:20">
      <c r="A1298" s="1">
        <v>43857</v>
      </c>
      <c r="B1298" s="8">
        <v>108128076</v>
      </c>
      <c r="C1298" s="8">
        <v>58036452</v>
      </c>
      <c r="D1298" s="8">
        <v>50091624</v>
      </c>
      <c r="E1298" s="9">
        <f>nasdaq_aapl_short_volume[[#This Row],[total_short]]/nasdaq_aapl_short_volume[[#This Row],[total_reported]]</f>
        <v>0.53673804387308255</v>
      </c>
      <c r="F1298" s="9">
        <f>nasdaq_aapl_short_volume[[#This Row],[total_long]]/nasdaq_aapl_short_volume[[#This Row],[total_reported]]</f>
        <v>0.46326195612691751</v>
      </c>
      <c r="G1298" s="8">
        <v>34435048</v>
      </c>
      <c r="H1298" s="9">
        <f>nasdaq_aapl_short_volume[[#This Row],[Off-Exchange]]/nasdaq_aapl_short_volume[[#This Row],[total_reported]]</f>
        <v>0.31846537249030493</v>
      </c>
      <c r="I1298" s="8">
        <v>213152</v>
      </c>
      <c r="J1298" t="s">
        <v>6965</v>
      </c>
      <c r="K1298" t="s">
        <v>6966</v>
      </c>
      <c r="L1298" t="s">
        <v>6967</v>
      </c>
      <c r="M1298" t="s">
        <v>6968</v>
      </c>
      <c r="N1298" s="8">
        <v>465900</v>
      </c>
      <c r="O1298" s="8">
        <v>778576</v>
      </c>
      <c r="P1298" s="8">
        <v>1001228</v>
      </c>
      <c r="Q1298" s="8">
        <v>7028568</v>
      </c>
      <c r="R1298" s="8">
        <v>146532</v>
      </c>
      <c r="S1298" s="8">
        <v>29864</v>
      </c>
      <c r="T1298" s="8">
        <v>4588</v>
      </c>
    </row>
    <row r="1299" spans="1:20">
      <c r="A1299" s="1">
        <v>43854</v>
      </c>
      <c r="B1299" s="8">
        <v>106826928</v>
      </c>
      <c r="C1299" s="8">
        <v>63665476</v>
      </c>
      <c r="D1299" s="8">
        <v>43161452</v>
      </c>
      <c r="E1299" s="9">
        <f>nasdaq_aapl_short_volume[[#This Row],[total_short]]/nasdaq_aapl_short_volume[[#This Row],[total_reported]]</f>
        <v>0.59596842474024903</v>
      </c>
      <c r="F1299" s="9">
        <f>nasdaq_aapl_short_volume[[#This Row],[total_long]]/nasdaq_aapl_short_volume[[#This Row],[total_reported]]</f>
        <v>0.40403157525975097</v>
      </c>
      <c r="G1299" s="8">
        <v>40567508</v>
      </c>
      <c r="H1299" s="9">
        <f>nasdaq_aapl_short_volume[[#This Row],[Off-Exchange]]/nasdaq_aapl_short_volume[[#This Row],[total_reported]]</f>
        <v>0.37974983236436416</v>
      </c>
      <c r="I1299" s="8">
        <v>262972</v>
      </c>
      <c r="J1299" t="s">
        <v>6969</v>
      </c>
      <c r="K1299" t="s">
        <v>6970</v>
      </c>
      <c r="L1299" t="s">
        <v>6971</v>
      </c>
      <c r="M1299" t="s">
        <v>6972</v>
      </c>
      <c r="N1299" s="8">
        <v>402680</v>
      </c>
      <c r="O1299" s="8">
        <v>549556</v>
      </c>
      <c r="P1299" s="8">
        <v>2635544</v>
      </c>
      <c r="Q1299" s="8">
        <v>5393352</v>
      </c>
      <c r="R1299" s="8">
        <v>113752</v>
      </c>
      <c r="S1299" s="8">
        <v>37200</v>
      </c>
      <c r="T1299" s="8">
        <v>63408</v>
      </c>
    </row>
    <row r="1300" spans="1:20">
      <c r="A1300" s="1">
        <v>43853</v>
      </c>
      <c r="B1300" s="8">
        <v>62520396</v>
      </c>
      <c r="C1300" s="8">
        <v>33960692</v>
      </c>
      <c r="D1300" s="8">
        <v>28559704</v>
      </c>
      <c r="E1300" s="9">
        <f>nasdaq_aapl_short_volume[[#This Row],[total_short]]/nasdaq_aapl_short_volume[[#This Row],[total_reported]]</f>
        <v>0.54319380830537289</v>
      </c>
      <c r="F1300" s="9">
        <f>nasdaq_aapl_short_volume[[#This Row],[total_long]]/nasdaq_aapl_short_volume[[#This Row],[total_reported]]</f>
        <v>0.45680619169462716</v>
      </c>
      <c r="G1300" s="8">
        <v>19178504</v>
      </c>
      <c r="H1300" s="9">
        <f>nasdaq_aapl_short_volume[[#This Row],[Off-Exchange]]/nasdaq_aapl_short_volume[[#This Row],[total_reported]]</f>
        <v>0.30675595848753101</v>
      </c>
      <c r="I1300" s="8">
        <v>113604</v>
      </c>
      <c r="J1300" t="s">
        <v>6973</v>
      </c>
      <c r="K1300" t="s">
        <v>6974</v>
      </c>
      <c r="L1300" t="s">
        <v>6975</v>
      </c>
      <c r="M1300" t="s">
        <v>6976</v>
      </c>
      <c r="N1300" s="8">
        <v>226108</v>
      </c>
      <c r="O1300" s="8">
        <v>422940</v>
      </c>
      <c r="P1300" s="8">
        <v>1494580</v>
      </c>
      <c r="Q1300" s="8">
        <v>3358264</v>
      </c>
      <c r="R1300" s="8">
        <v>75760</v>
      </c>
      <c r="S1300" s="8">
        <v>35852</v>
      </c>
      <c r="T1300" s="8">
        <v>800</v>
      </c>
    </row>
    <row r="1301" spans="1:20">
      <c r="A1301" s="1">
        <v>43852</v>
      </c>
      <c r="B1301" s="8">
        <v>69890960</v>
      </c>
      <c r="C1301" s="8">
        <v>40062608</v>
      </c>
      <c r="D1301" s="8">
        <v>29828352</v>
      </c>
      <c r="E1301" s="9">
        <f>nasdaq_aapl_short_volume[[#This Row],[total_short]]/nasdaq_aapl_short_volume[[#This Row],[total_reported]]</f>
        <v>0.57321587799051554</v>
      </c>
      <c r="F1301" s="9">
        <f>nasdaq_aapl_short_volume[[#This Row],[total_long]]/nasdaq_aapl_short_volume[[#This Row],[total_reported]]</f>
        <v>0.42678412200948451</v>
      </c>
      <c r="G1301" s="8">
        <v>23667520</v>
      </c>
      <c r="H1301" s="9">
        <f>nasdaq_aapl_short_volume[[#This Row],[Off-Exchange]]/nasdaq_aapl_short_volume[[#This Row],[total_reported]]</f>
        <v>0.33863492503179238</v>
      </c>
      <c r="I1301" s="8">
        <v>232212</v>
      </c>
      <c r="J1301" t="s">
        <v>6977</v>
      </c>
      <c r="K1301" t="s">
        <v>6978</v>
      </c>
      <c r="L1301" t="s">
        <v>6979</v>
      </c>
      <c r="M1301" t="s">
        <v>6980</v>
      </c>
      <c r="N1301" s="8">
        <v>235648</v>
      </c>
      <c r="O1301" s="8">
        <v>386072</v>
      </c>
      <c r="P1301" s="8">
        <v>1650652</v>
      </c>
      <c r="Q1301" s="8">
        <v>3778896</v>
      </c>
      <c r="R1301" s="8">
        <v>102532</v>
      </c>
      <c r="S1301" s="8">
        <v>94680</v>
      </c>
      <c r="T1301" s="8">
        <v>2400</v>
      </c>
    </row>
    <row r="1302" spans="1:20">
      <c r="A1302" s="1">
        <v>43851</v>
      </c>
      <c r="B1302" s="8">
        <v>66294384</v>
      </c>
      <c r="C1302" s="8">
        <v>37946528</v>
      </c>
      <c r="D1302" s="8">
        <v>28347856</v>
      </c>
      <c r="E1302" s="9">
        <f>nasdaq_aapl_short_volume[[#This Row],[total_short]]/nasdaq_aapl_short_volume[[#This Row],[total_reported]]</f>
        <v>0.57239430718596007</v>
      </c>
      <c r="F1302" s="9">
        <f>nasdaq_aapl_short_volume[[#This Row],[total_long]]/nasdaq_aapl_short_volume[[#This Row],[total_reported]]</f>
        <v>0.42760569281403987</v>
      </c>
      <c r="G1302" s="8">
        <v>22875488</v>
      </c>
      <c r="H1302" s="9">
        <f>nasdaq_aapl_short_volume[[#This Row],[Off-Exchange]]/nasdaq_aapl_short_volume[[#This Row],[total_reported]]</f>
        <v>0.34505921346218404</v>
      </c>
      <c r="I1302" s="8">
        <v>117188</v>
      </c>
      <c r="J1302" t="s">
        <v>6981</v>
      </c>
      <c r="K1302" t="s">
        <v>6982</v>
      </c>
      <c r="L1302" t="s">
        <v>6983</v>
      </c>
      <c r="M1302" t="s">
        <v>6984</v>
      </c>
      <c r="N1302" s="8">
        <v>386904</v>
      </c>
      <c r="O1302" s="8">
        <v>297556</v>
      </c>
      <c r="P1302" s="8">
        <v>1092808</v>
      </c>
      <c r="Q1302" s="8">
        <v>4459312</v>
      </c>
      <c r="R1302" s="8">
        <v>44708</v>
      </c>
      <c r="S1302" s="8">
        <v>25140</v>
      </c>
      <c r="T1302" s="8">
        <v>16000</v>
      </c>
    </row>
    <row r="1303" spans="1:20">
      <c r="A1303" s="1">
        <v>43847</v>
      </c>
      <c r="B1303" s="8">
        <v>86129084</v>
      </c>
      <c r="C1303" s="8">
        <v>48622036</v>
      </c>
      <c r="D1303" s="8">
        <v>37507048</v>
      </c>
      <c r="E1303" s="9">
        <f>nasdaq_aapl_short_volume[[#This Row],[total_short]]/nasdaq_aapl_short_volume[[#This Row],[total_reported]]</f>
        <v>0.5645251724725181</v>
      </c>
      <c r="F1303" s="9">
        <f>nasdaq_aapl_short_volume[[#This Row],[total_long]]/nasdaq_aapl_short_volume[[#This Row],[total_reported]]</f>
        <v>0.4354748275274819</v>
      </c>
      <c r="G1303" s="8">
        <v>30116780</v>
      </c>
      <c r="H1303" s="9">
        <f>nasdaq_aapl_short_volume[[#This Row],[Off-Exchange]]/nasdaq_aapl_short_volume[[#This Row],[total_reported]]</f>
        <v>0.34967026933666218</v>
      </c>
      <c r="I1303" s="8">
        <v>263040</v>
      </c>
      <c r="J1303" t="s">
        <v>6985</v>
      </c>
      <c r="K1303" t="s">
        <v>6986</v>
      </c>
      <c r="L1303" t="s">
        <v>6987</v>
      </c>
      <c r="M1303" t="s">
        <v>6988</v>
      </c>
      <c r="N1303" s="8">
        <v>192104</v>
      </c>
      <c r="O1303" s="8">
        <v>423716</v>
      </c>
      <c r="P1303" s="8">
        <v>1735748</v>
      </c>
      <c r="Q1303" s="8">
        <v>4195000</v>
      </c>
      <c r="R1303" s="8">
        <v>129660</v>
      </c>
      <c r="S1303" s="8">
        <v>59316</v>
      </c>
      <c r="T1303" s="8">
        <v>18800</v>
      </c>
    </row>
    <row r="1304" spans="1:20">
      <c r="A1304" s="1">
        <v>43846</v>
      </c>
      <c r="B1304" s="8">
        <v>72635576</v>
      </c>
      <c r="C1304" s="8">
        <v>43375956</v>
      </c>
      <c r="D1304" s="8">
        <v>29259620</v>
      </c>
      <c r="E1304" s="9">
        <f>nasdaq_aapl_short_volume[[#This Row],[total_short]]/nasdaq_aapl_short_volume[[#This Row],[total_reported]]</f>
        <v>0.59717232778604246</v>
      </c>
      <c r="F1304" s="9">
        <f>nasdaq_aapl_short_volume[[#This Row],[total_long]]/nasdaq_aapl_short_volume[[#This Row],[total_reported]]</f>
        <v>0.40282767221395754</v>
      </c>
      <c r="G1304" s="8">
        <v>29912096</v>
      </c>
      <c r="H1304" s="9">
        <f>nasdaq_aapl_short_volume[[#This Row],[Off-Exchange]]/nasdaq_aapl_short_volume[[#This Row],[total_reported]]</f>
        <v>0.41181054308704046</v>
      </c>
      <c r="I1304" s="8">
        <v>109520</v>
      </c>
      <c r="J1304" t="s">
        <v>6989</v>
      </c>
      <c r="K1304" t="s">
        <v>6990</v>
      </c>
      <c r="L1304" t="s">
        <v>6991</v>
      </c>
      <c r="M1304" t="s">
        <v>6992</v>
      </c>
      <c r="N1304" s="8">
        <v>163140</v>
      </c>
      <c r="O1304" s="8">
        <v>351372</v>
      </c>
      <c r="P1304" s="8">
        <v>1189204</v>
      </c>
      <c r="Q1304" s="8">
        <v>3255904</v>
      </c>
      <c r="R1304" s="8">
        <v>97336</v>
      </c>
      <c r="S1304" s="8">
        <v>41000</v>
      </c>
      <c r="T1304" s="8">
        <v>25600</v>
      </c>
    </row>
    <row r="1305" spans="1:20">
      <c r="A1305" s="1">
        <v>43845</v>
      </c>
      <c r="B1305" s="8">
        <v>87139448</v>
      </c>
      <c r="C1305" s="8">
        <v>49233080</v>
      </c>
      <c r="D1305" s="8">
        <v>37906368</v>
      </c>
      <c r="E1305" s="9">
        <f>nasdaq_aapl_short_volume[[#This Row],[total_short]]/nasdaq_aapl_short_volume[[#This Row],[total_reported]]</f>
        <v>0.56499187371487591</v>
      </c>
      <c r="F1305" s="9">
        <f>nasdaq_aapl_short_volume[[#This Row],[total_long]]/nasdaq_aapl_short_volume[[#This Row],[total_reported]]</f>
        <v>0.43500812628512403</v>
      </c>
      <c r="G1305" s="8">
        <v>30185420</v>
      </c>
      <c r="H1305" s="9">
        <f>nasdaq_aapl_short_volume[[#This Row],[Off-Exchange]]/nasdaq_aapl_short_volume[[#This Row],[total_reported]]</f>
        <v>0.34640361733758057</v>
      </c>
      <c r="I1305" s="8">
        <v>249620</v>
      </c>
      <c r="J1305" t="s">
        <v>6993</v>
      </c>
      <c r="K1305" t="s">
        <v>6994</v>
      </c>
      <c r="L1305" t="s">
        <v>6995</v>
      </c>
      <c r="M1305" t="s">
        <v>6996</v>
      </c>
      <c r="N1305" s="8">
        <v>419012</v>
      </c>
      <c r="O1305" s="8">
        <v>572192</v>
      </c>
      <c r="P1305" s="8">
        <v>1733396</v>
      </c>
      <c r="Q1305" s="8">
        <v>4555168</v>
      </c>
      <c r="R1305" s="8">
        <v>73200</v>
      </c>
      <c r="S1305" s="8">
        <v>28876</v>
      </c>
      <c r="T1305" s="8">
        <v>4400</v>
      </c>
    </row>
    <row r="1306" spans="1:20">
      <c r="A1306" s="1">
        <v>43844</v>
      </c>
      <c r="B1306" s="8">
        <v>111386056</v>
      </c>
      <c r="C1306" s="8">
        <v>66942100</v>
      </c>
      <c r="D1306" s="8">
        <v>44443956</v>
      </c>
      <c r="E1306" s="9">
        <f>nasdaq_aapl_short_volume[[#This Row],[total_short]]/nasdaq_aapl_short_volume[[#This Row],[total_reported]]</f>
        <v>0.60099174352667628</v>
      </c>
      <c r="F1306" s="9">
        <f>nasdaq_aapl_short_volume[[#This Row],[total_long]]/nasdaq_aapl_short_volume[[#This Row],[total_reported]]</f>
        <v>0.39900825647332372</v>
      </c>
      <c r="G1306" s="8">
        <v>41552336</v>
      </c>
      <c r="H1306" s="9">
        <f>nasdaq_aapl_short_volume[[#This Row],[Off-Exchange]]/nasdaq_aapl_short_volume[[#This Row],[total_reported]]</f>
        <v>0.37304791544104948</v>
      </c>
      <c r="I1306" s="8">
        <v>348560</v>
      </c>
      <c r="J1306" t="s">
        <v>6997</v>
      </c>
      <c r="K1306" t="s">
        <v>6998</v>
      </c>
      <c r="L1306" t="s">
        <v>6999</v>
      </c>
      <c r="M1306" t="s">
        <v>7000</v>
      </c>
      <c r="N1306" s="8">
        <v>417576</v>
      </c>
      <c r="O1306" s="8">
        <v>714104</v>
      </c>
      <c r="P1306" s="8">
        <v>2242488</v>
      </c>
      <c r="Q1306" s="8">
        <v>5760304</v>
      </c>
      <c r="R1306" s="8">
        <v>186620</v>
      </c>
      <c r="S1306" s="8">
        <v>39900</v>
      </c>
      <c r="T1306" s="8">
        <v>3600</v>
      </c>
    </row>
    <row r="1307" spans="1:20">
      <c r="A1307" s="1">
        <v>43843</v>
      </c>
      <c r="B1307" s="8">
        <v>87431156</v>
      </c>
      <c r="C1307" s="8">
        <v>51348640</v>
      </c>
      <c r="D1307" s="8">
        <v>36082516</v>
      </c>
      <c r="E1307" s="9">
        <f>nasdaq_aapl_short_volume[[#This Row],[total_short]]/nasdaq_aapl_short_volume[[#This Row],[total_reported]]</f>
        <v>0.58730368382639253</v>
      </c>
      <c r="F1307" s="9">
        <f>nasdaq_aapl_short_volume[[#This Row],[total_long]]/nasdaq_aapl_short_volume[[#This Row],[total_reported]]</f>
        <v>0.41269631617360747</v>
      </c>
      <c r="G1307" s="8">
        <v>32423592</v>
      </c>
      <c r="H1307" s="9">
        <f>nasdaq_aapl_short_volume[[#This Row],[Off-Exchange]]/nasdaq_aapl_short_volume[[#This Row],[total_reported]]</f>
        <v>0.37084711541501292</v>
      </c>
      <c r="I1307" s="8">
        <v>207532</v>
      </c>
      <c r="J1307" t="s">
        <v>7001</v>
      </c>
      <c r="K1307" t="s">
        <v>7002</v>
      </c>
      <c r="L1307" t="s">
        <v>7003</v>
      </c>
      <c r="M1307" t="s">
        <v>7004</v>
      </c>
      <c r="N1307" s="8">
        <v>293284</v>
      </c>
      <c r="O1307" s="8">
        <v>544892</v>
      </c>
      <c r="P1307" s="8">
        <v>1351148</v>
      </c>
      <c r="Q1307" s="8">
        <v>4834212</v>
      </c>
      <c r="R1307" s="8">
        <v>100728</v>
      </c>
      <c r="S1307" s="8">
        <v>37100</v>
      </c>
      <c r="T1307" s="8">
        <v>1600</v>
      </c>
    </row>
    <row r="1308" spans="1:20">
      <c r="A1308" s="1">
        <v>43840</v>
      </c>
      <c r="B1308" s="8">
        <v>103764572</v>
      </c>
      <c r="C1308" s="8">
        <v>57363964</v>
      </c>
      <c r="D1308" s="8">
        <v>46400608</v>
      </c>
      <c r="E1308" s="9">
        <f>nasdaq_aapl_short_volume[[#This Row],[total_short]]/nasdaq_aapl_short_volume[[#This Row],[total_reported]]</f>
        <v>0.55282803074637077</v>
      </c>
      <c r="F1308" s="9">
        <f>nasdaq_aapl_short_volume[[#This Row],[total_long]]/nasdaq_aapl_short_volume[[#This Row],[total_reported]]</f>
        <v>0.44717196925362929</v>
      </c>
      <c r="G1308" s="8">
        <v>35526932</v>
      </c>
      <c r="H1308" s="9">
        <f>nasdaq_aapl_short_volume[[#This Row],[Off-Exchange]]/nasdaq_aapl_short_volume[[#This Row],[total_reported]]</f>
        <v>0.34238017191455289</v>
      </c>
      <c r="I1308" s="8">
        <v>262824</v>
      </c>
      <c r="J1308" t="s">
        <v>7005</v>
      </c>
      <c r="K1308" t="s">
        <v>7006</v>
      </c>
      <c r="L1308" t="s">
        <v>7007</v>
      </c>
      <c r="M1308" t="s">
        <v>7008</v>
      </c>
      <c r="N1308" s="8">
        <v>319052</v>
      </c>
      <c r="O1308" s="8">
        <v>352332</v>
      </c>
      <c r="P1308" s="8">
        <v>1871496</v>
      </c>
      <c r="Q1308" s="8">
        <v>5457616</v>
      </c>
      <c r="R1308" s="8">
        <v>163652</v>
      </c>
      <c r="S1308" s="8">
        <v>32400</v>
      </c>
      <c r="T1308" s="8">
        <v>13600</v>
      </c>
    </row>
    <row r="1309" spans="1:20">
      <c r="A1309" s="1">
        <v>43839</v>
      </c>
      <c r="B1309" s="8">
        <v>123327912</v>
      </c>
      <c r="C1309" s="8">
        <v>56078104</v>
      </c>
      <c r="D1309" s="8">
        <v>67249808</v>
      </c>
      <c r="E1309" s="9">
        <f>nasdaq_aapl_short_volume[[#This Row],[total_short]]/nasdaq_aapl_short_volume[[#This Row],[total_reported]]</f>
        <v>0.45470731718866692</v>
      </c>
      <c r="F1309" s="9">
        <f>nasdaq_aapl_short_volume[[#This Row],[total_long]]/nasdaq_aapl_short_volume[[#This Row],[total_reported]]</f>
        <v>0.54529268281133314</v>
      </c>
      <c r="G1309" s="8">
        <v>31900120</v>
      </c>
      <c r="H1309" s="9">
        <f>nasdaq_aapl_short_volume[[#This Row],[Off-Exchange]]/nasdaq_aapl_short_volume[[#This Row],[total_reported]]</f>
        <v>0.25866099151990835</v>
      </c>
      <c r="I1309" s="8">
        <v>255820</v>
      </c>
      <c r="J1309" t="s">
        <v>7009</v>
      </c>
      <c r="K1309" t="s">
        <v>7010</v>
      </c>
      <c r="L1309" t="s">
        <v>7011</v>
      </c>
      <c r="M1309" t="s">
        <v>7012</v>
      </c>
      <c r="N1309" s="8">
        <v>384852</v>
      </c>
      <c r="O1309" s="8">
        <v>523372</v>
      </c>
      <c r="P1309" s="8">
        <v>2061828</v>
      </c>
      <c r="Q1309" s="8">
        <v>6767000</v>
      </c>
      <c r="R1309" s="8">
        <v>108816</v>
      </c>
      <c r="S1309" s="8">
        <v>50400</v>
      </c>
      <c r="T1309" s="8">
        <v>22400</v>
      </c>
    </row>
    <row r="1310" spans="1:20">
      <c r="A1310" s="1">
        <v>43838</v>
      </c>
      <c r="B1310" s="8">
        <v>89526924</v>
      </c>
      <c r="C1310" s="8">
        <v>32234156</v>
      </c>
      <c r="D1310" s="8">
        <v>57292768</v>
      </c>
      <c r="E1310" s="9">
        <f>nasdaq_aapl_short_volume[[#This Row],[total_short]]/nasdaq_aapl_short_volume[[#This Row],[total_reported]]</f>
        <v>0.36004985494642933</v>
      </c>
      <c r="F1310" s="9">
        <f>nasdaq_aapl_short_volume[[#This Row],[total_long]]/nasdaq_aapl_short_volume[[#This Row],[total_reported]]</f>
        <v>0.63995014505357073</v>
      </c>
      <c r="G1310" s="8">
        <v>18801776</v>
      </c>
      <c r="H1310" s="9">
        <f>nasdaq_aapl_short_volume[[#This Row],[Off-Exchange]]/nasdaq_aapl_short_volume[[#This Row],[total_reported]]</f>
        <v>0.21001253209593126</v>
      </c>
      <c r="I1310" s="8">
        <v>125828</v>
      </c>
      <c r="J1310" t="s">
        <v>7013</v>
      </c>
      <c r="K1310" t="s">
        <v>7014</v>
      </c>
      <c r="L1310" t="s">
        <v>7015</v>
      </c>
      <c r="M1310" t="s">
        <v>7016</v>
      </c>
      <c r="N1310" s="8">
        <v>171740</v>
      </c>
      <c r="O1310" s="8">
        <v>184108</v>
      </c>
      <c r="P1310" s="8">
        <v>996360</v>
      </c>
      <c r="Q1310" s="8">
        <v>4158260</v>
      </c>
      <c r="R1310" s="8">
        <v>191464</v>
      </c>
      <c r="S1310" s="8">
        <v>25048</v>
      </c>
      <c r="T1310" s="8">
        <v>9600</v>
      </c>
    </row>
    <row r="1311" spans="1:20">
      <c r="A1311" s="1">
        <v>43837</v>
      </c>
      <c r="B1311" s="8">
        <v>76809924</v>
      </c>
      <c r="C1311" s="8">
        <v>31528444</v>
      </c>
      <c r="D1311" s="8">
        <v>45281480</v>
      </c>
      <c r="E1311" s="9">
        <f>nasdaq_aapl_short_volume[[#This Row],[total_short]]/nasdaq_aapl_short_volume[[#This Row],[total_reported]]</f>
        <v>0.41047357370123161</v>
      </c>
      <c r="F1311" s="9">
        <f>nasdaq_aapl_short_volume[[#This Row],[total_long]]/nasdaq_aapl_short_volume[[#This Row],[total_reported]]</f>
        <v>0.58952642629876839</v>
      </c>
      <c r="G1311" s="8">
        <v>17330480</v>
      </c>
      <c r="H1311" s="9">
        <f>nasdaq_aapl_short_volume[[#This Row],[Off-Exchange]]/nasdaq_aapl_short_volume[[#This Row],[total_reported]]</f>
        <v>0.22562813628093162</v>
      </c>
      <c r="I1311" s="8">
        <v>168892</v>
      </c>
      <c r="J1311" t="s">
        <v>7017</v>
      </c>
      <c r="K1311" t="s">
        <v>7018</v>
      </c>
      <c r="L1311" t="s">
        <v>7019</v>
      </c>
      <c r="M1311" t="s">
        <v>7020</v>
      </c>
      <c r="N1311" s="8">
        <v>183396</v>
      </c>
      <c r="O1311" s="8">
        <v>262820</v>
      </c>
      <c r="P1311" s="8">
        <v>1512692</v>
      </c>
      <c r="Q1311" s="8">
        <v>2948228</v>
      </c>
      <c r="R1311" s="8">
        <v>101600</v>
      </c>
      <c r="S1311" s="8">
        <v>20984</v>
      </c>
      <c r="T1311" s="8">
        <v>1600</v>
      </c>
    </row>
    <row r="1312" spans="1:20">
      <c r="A1312" s="1">
        <v>43836</v>
      </c>
      <c r="B1312" s="8">
        <v>85180152</v>
      </c>
      <c r="C1312" s="8">
        <v>33408600</v>
      </c>
      <c r="D1312" s="8">
        <v>51771552</v>
      </c>
      <c r="E1312" s="9">
        <f>nasdaq_aapl_short_volume[[#This Row],[total_short]]/nasdaq_aapl_short_volume[[#This Row],[total_reported]]</f>
        <v>0.39221108692081225</v>
      </c>
      <c r="F1312" s="9">
        <f>nasdaq_aapl_short_volume[[#This Row],[total_long]]/nasdaq_aapl_short_volume[[#This Row],[total_reported]]</f>
        <v>0.6077889130791877</v>
      </c>
      <c r="G1312" s="8">
        <v>19754120</v>
      </c>
      <c r="H1312" s="9">
        <f>nasdaq_aapl_short_volume[[#This Row],[Off-Exchange]]/nasdaq_aapl_short_volume[[#This Row],[total_reported]]</f>
        <v>0.23190989375083529</v>
      </c>
      <c r="I1312" s="8">
        <v>215856</v>
      </c>
      <c r="J1312" t="s">
        <v>7021</v>
      </c>
      <c r="K1312" t="s">
        <v>7022</v>
      </c>
      <c r="L1312" t="s">
        <v>7023</v>
      </c>
      <c r="M1312" t="s">
        <v>7024</v>
      </c>
      <c r="N1312" s="8">
        <v>221980</v>
      </c>
      <c r="O1312" s="8">
        <v>193484</v>
      </c>
      <c r="P1312" s="8">
        <v>1129212</v>
      </c>
      <c r="Q1312" s="8">
        <v>4058184</v>
      </c>
      <c r="R1312" s="8">
        <v>60944</v>
      </c>
      <c r="S1312" s="8">
        <v>9200</v>
      </c>
      <c r="T1312" s="8">
        <v>7440</v>
      </c>
    </row>
    <row r="1313" spans="1:20">
      <c r="A1313" s="1">
        <v>43833</v>
      </c>
      <c r="B1313" s="8">
        <v>100022536</v>
      </c>
      <c r="C1313" s="8">
        <v>53570292</v>
      </c>
      <c r="D1313" s="8">
        <v>46452244</v>
      </c>
      <c r="E1313" s="9">
        <f>nasdaq_aapl_short_volume[[#This Row],[total_short]]/nasdaq_aapl_short_volume[[#This Row],[total_reported]]</f>
        <v>0.53558222119063248</v>
      </c>
      <c r="F1313" s="9">
        <f>nasdaq_aapl_short_volume[[#This Row],[total_long]]/nasdaq_aapl_short_volume[[#This Row],[total_reported]]</f>
        <v>0.46441777880936752</v>
      </c>
      <c r="G1313" s="8">
        <v>29764492</v>
      </c>
      <c r="H1313" s="9">
        <f>nasdaq_aapl_short_volume[[#This Row],[Off-Exchange]]/nasdaq_aapl_short_volume[[#This Row],[total_reported]]</f>
        <v>0.29757785785395402</v>
      </c>
      <c r="I1313" s="8">
        <v>320208</v>
      </c>
      <c r="J1313" t="s">
        <v>7025</v>
      </c>
      <c r="K1313" t="s">
        <v>7026</v>
      </c>
      <c r="L1313" t="s">
        <v>7027</v>
      </c>
      <c r="M1313" t="s">
        <v>7028</v>
      </c>
      <c r="N1313" s="8">
        <v>327108</v>
      </c>
      <c r="O1313" s="8">
        <v>301184</v>
      </c>
      <c r="P1313" s="8">
        <v>2278316</v>
      </c>
      <c r="Q1313" s="8">
        <v>6228836</v>
      </c>
      <c r="R1313" s="8">
        <v>81092</v>
      </c>
      <c r="S1313" s="8">
        <v>41420</v>
      </c>
      <c r="T1313" s="8">
        <v>2000</v>
      </c>
    </row>
    <row r="1314" spans="1:20">
      <c r="A1314" s="1">
        <v>43832</v>
      </c>
      <c r="B1314" s="8">
        <v>94609276</v>
      </c>
      <c r="C1314" s="8">
        <v>53438364</v>
      </c>
      <c r="D1314" s="8">
        <v>41170912</v>
      </c>
      <c r="E1314" s="9">
        <f>nasdaq_aapl_short_volume[[#This Row],[total_short]]/nasdaq_aapl_short_volume[[#This Row],[total_reported]]</f>
        <v>0.56483218410845892</v>
      </c>
      <c r="F1314" s="9">
        <f>nasdaq_aapl_short_volume[[#This Row],[total_long]]/nasdaq_aapl_short_volume[[#This Row],[total_reported]]</f>
        <v>0.43516781589154113</v>
      </c>
      <c r="G1314" s="8">
        <v>35103948</v>
      </c>
      <c r="H1314" s="9">
        <f>nasdaq_aapl_short_volume[[#This Row],[Off-Exchange]]/nasdaq_aapl_short_volume[[#This Row],[total_reported]]</f>
        <v>0.37104129197648655</v>
      </c>
      <c r="I1314" s="8">
        <v>292228</v>
      </c>
      <c r="J1314" t="s">
        <v>7029</v>
      </c>
      <c r="K1314" t="s">
        <v>7030</v>
      </c>
      <c r="L1314" t="s">
        <v>7031</v>
      </c>
      <c r="M1314" t="s">
        <v>7032</v>
      </c>
      <c r="N1314" s="8">
        <v>198996</v>
      </c>
      <c r="O1314" s="8">
        <v>275000</v>
      </c>
      <c r="P1314" s="8">
        <v>1619224</v>
      </c>
      <c r="Q1314" s="8">
        <v>5201092</v>
      </c>
      <c r="R1314" s="8">
        <v>77356</v>
      </c>
      <c r="S1314" s="8">
        <v>39212</v>
      </c>
      <c r="T1314" s="8">
        <v>6400</v>
      </c>
    </row>
  </sheetData>
  <pageMargins left="0.7" right="0.7" top="0.78740157499999996" bottom="0.78740157499999996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268F60-170C-4610-B142-54EE69B6BD0F}">
  <sheetPr>
    <tabColor rgb="FFFFFF00"/>
  </sheetPr>
  <dimension ref="A1:T1314"/>
  <sheetViews>
    <sheetView topLeftCell="A1274" zoomScale="85" zoomScaleNormal="85" workbookViewId="0">
      <selection activeCell="B2" sqref="B2:B1314"/>
    </sheetView>
  </sheetViews>
  <sheetFormatPr baseColWidth="10" defaultRowHeight="14.25"/>
  <cols>
    <col min="1" max="1" width="10.265625" bestFit="1" customWidth="1"/>
    <col min="2" max="2" width="16.3984375" style="9" customWidth="1"/>
    <col min="3" max="3" width="16.3984375" style="12" customWidth="1"/>
    <col min="4" max="4" width="10.1328125" style="8" bestFit="1" customWidth="1"/>
    <col min="5" max="5" width="14.73046875" style="8" bestFit="1" customWidth="1"/>
    <col min="6" max="6" width="19.59765625" style="8" bestFit="1" customWidth="1"/>
    <col min="7" max="7" width="17.3984375" style="8" bestFit="1" customWidth="1"/>
    <col min="8" max="8" width="9" style="8" bestFit="1" customWidth="1"/>
    <col min="9" max="9" width="15.265625" style="8" bestFit="1" customWidth="1"/>
    <col min="10" max="10" width="9.86328125" style="8" bestFit="1" customWidth="1"/>
    <col min="11" max="11" width="9" style="8" bestFit="1" customWidth="1"/>
    <col min="12" max="12" width="18.265625" style="8" bestFit="1" customWidth="1"/>
    <col min="13" max="13" width="14.265625" style="8" bestFit="1" customWidth="1"/>
    <col min="14" max="14" width="18.3984375" style="8" bestFit="1" customWidth="1"/>
    <col min="15" max="16" width="13.3984375" style="8" bestFit="1" customWidth="1"/>
    <col min="17" max="17" width="16.86328125" style="8" bestFit="1" customWidth="1"/>
    <col min="18" max="18" width="14.73046875" style="8" bestFit="1" customWidth="1"/>
    <col min="19" max="19" width="15.1328125" style="8" bestFit="1" customWidth="1"/>
    <col min="20" max="20" width="8.265625" style="8" bestFit="1" customWidth="1"/>
  </cols>
  <sheetData>
    <row r="1" spans="1:20" s="2" customFormat="1" ht="18.399999999999999" thickBot="1">
      <c r="A1" s="3" t="s">
        <v>0</v>
      </c>
      <c r="B1" s="11" t="s">
        <v>7055</v>
      </c>
      <c r="C1" s="17" t="s">
        <v>10593</v>
      </c>
      <c r="D1" s="7" t="s">
        <v>7034</v>
      </c>
      <c r="E1" s="7" t="s">
        <v>7035</v>
      </c>
      <c r="F1" s="7" t="s">
        <v>7036</v>
      </c>
      <c r="G1" s="7" t="s">
        <v>7037</v>
      </c>
      <c r="H1" s="7" t="s">
        <v>7038</v>
      </c>
      <c r="I1" s="7" t="s">
        <v>7039</v>
      </c>
      <c r="J1" s="7" t="s">
        <v>7040</v>
      </c>
      <c r="K1" s="7" t="s">
        <v>7041</v>
      </c>
      <c r="L1" s="7" t="s">
        <v>7051</v>
      </c>
      <c r="M1" s="7" t="s">
        <v>7043</v>
      </c>
      <c r="N1" s="7" t="s">
        <v>7044</v>
      </c>
      <c r="O1" s="7" t="s">
        <v>7045</v>
      </c>
      <c r="P1" s="7" t="s">
        <v>7046</v>
      </c>
      <c r="Q1" s="7" t="s">
        <v>7047</v>
      </c>
      <c r="R1" s="7" t="s">
        <v>7048</v>
      </c>
      <c r="S1" s="7" t="s">
        <v>7049</v>
      </c>
      <c r="T1" s="7" t="s">
        <v>7050</v>
      </c>
    </row>
    <row r="2" spans="1:20">
      <c r="A2" s="1">
        <v>45740</v>
      </c>
      <c r="B2" s="9">
        <f>nasdaq_aapl_volume_by_exchange[[#This Row],[Off Exchange2]]/SUM(nasdaq_aapl_volume_by_exchange[[#This Row],[NYSE]:[LTSE]])</f>
        <v>0.40969473453877281</v>
      </c>
      <c r="C2" s="12">
        <f>SUM(nasdaq_aapl_volume_by_exchange[[#This Row],[NYSE]:[LTSE]])</f>
        <v>44397915</v>
      </c>
      <c r="D2" s="8">
        <v>426363</v>
      </c>
      <c r="E2" s="8">
        <v>55790</v>
      </c>
      <c r="F2" s="8">
        <v>27796</v>
      </c>
      <c r="G2" s="8">
        <v>40751</v>
      </c>
      <c r="H2" s="8">
        <v>1325290</v>
      </c>
      <c r="I2" s="8">
        <v>120591</v>
      </c>
      <c r="J2" s="8">
        <v>765489</v>
      </c>
      <c r="K2" s="8">
        <v>55167</v>
      </c>
      <c r="L2" s="8">
        <v>18189592</v>
      </c>
      <c r="M2" s="8">
        <v>3122507</v>
      </c>
      <c r="N2" s="8">
        <v>16549</v>
      </c>
      <c r="O2" s="8">
        <v>106041</v>
      </c>
      <c r="P2" s="8">
        <v>1707708</v>
      </c>
      <c r="Q2" s="8">
        <v>16701608</v>
      </c>
      <c r="R2" s="8">
        <v>117500</v>
      </c>
      <c r="S2" s="8">
        <v>1582588</v>
      </c>
      <c r="T2" s="8">
        <v>36585</v>
      </c>
    </row>
    <row r="3" spans="1:20">
      <c r="A3" s="1">
        <v>45737</v>
      </c>
      <c r="B3" s="9">
        <f>nasdaq_aapl_volume_by_exchange[[#This Row],[Off Exchange2]]/SUM(nasdaq_aapl_volume_by_exchange[[#This Row],[NYSE]:[LTSE]])</f>
        <v>0.40373527389789948</v>
      </c>
      <c r="C3" s="12">
        <f>SUM(nasdaq_aapl_volume_by_exchange[[#This Row],[NYSE]:[LTSE]])</f>
        <v>95794528</v>
      </c>
      <c r="D3" s="8">
        <v>590444</v>
      </c>
      <c r="E3" s="8">
        <v>59909</v>
      </c>
      <c r="F3" s="8">
        <v>57649</v>
      </c>
      <c r="G3" s="8">
        <v>62890</v>
      </c>
      <c r="H3" s="8">
        <v>1506309</v>
      </c>
      <c r="I3" s="8">
        <v>114698</v>
      </c>
      <c r="J3" s="8">
        <v>786963</v>
      </c>
      <c r="K3" s="8">
        <v>1815814</v>
      </c>
      <c r="L3" s="8">
        <v>38675630</v>
      </c>
      <c r="M3" s="8">
        <v>4403588</v>
      </c>
      <c r="N3" s="8">
        <v>37033</v>
      </c>
      <c r="O3" s="8">
        <v>180227</v>
      </c>
      <c r="P3" s="8">
        <v>2104546</v>
      </c>
      <c r="Q3" s="8">
        <v>43293949</v>
      </c>
      <c r="R3" s="8">
        <v>303755</v>
      </c>
      <c r="S3" s="8">
        <v>1753817</v>
      </c>
      <c r="T3" s="8">
        <v>47307</v>
      </c>
    </row>
    <row r="4" spans="1:20">
      <c r="A4" s="1">
        <v>45736</v>
      </c>
      <c r="B4" s="9">
        <f>nasdaq_aapl_volume_by_exchange[[#This Row],[Off Exchange2]]/SUM(nasdaq_aapl_volume_by_exchange[[#This Row],[NYSE]:[LTSE]])</f>
        <v>0.3523123275956051</v>
      </c>
      <c r="C4" s="12">
        <f>SUM(nasdaq_aapl_volume_by_exchange[[#This Row],[NYSE]:[LTSE]])</f>
        <v>48862951</v>
      </c>
      <c r="D4" s="8">
        <v>449818</v>
      </c>
      <c r="E4" s="8">
        <v>56066</v>
      </c>
      <c r="F4" s="8">
        <v>33224</v>
      </c>
      <c r="G4" s="8">
        <v>69873</v>
      </c>
      <c r="H4" s="8">
        <v>1098248</v>
      </c>
      <c r="I4" s="8">
        <v>78539</v>
      </c>
      <c r="J4" s="8">
        <v>845665</v>
      </c>
      <c r="K4" s="8">
        <v>669532</v>
      </c>
      <c r="L4" s="8">
        <v>17215020</v>
      </c>
      <c r="M4" s="8">
        <v>3274156</v>
      </c>
      <c r="N4" s="8">
        <v>12408</v>
      </c>
      <c r="O4" s="8">
        <v>142385</v>
      </c>
      <c r="P4" s="8">
        <v>1963928</v>
      </c>
      <c r="Q4" s="8">
        <v>21264616</v>
      </c>
      <c r="R4" s="8">
        <v>120248</v>
      </c>
      <c r="S4" s="8">
        <v>1533252</v>
      </c>
      <c r="T4" s="8">
        <v>35973</v>
      </c>
    </row>
    <row r="5" spans="1:20">
      <c r="A5" s="1">
        <v>45735</v>
      </c>
      <c r="B5" s="9">
        <f>nasdaq_aapl_volume_by_exchange[[#This Row],[Off Exchange2]]/SUM(nasdaq_aapl_volume_by_exchange[[#This Row],[NYSE]:[LTSE]])</f>
        <v>0.39974492013024854</v>
      </c>
      <c r="C5" s="12">
        <f>SUM(nasdaq_aapl_volume_by_exchange[[#This Row],[NYSE]:[LTSE]])</f>
        <v>54389239</v>
      </c>
      <c r="D5" s="8">
        <v>454165</v>
      </c>
      <c r="E5" s="8">
        <v>47650</v>
      </c>
      <c r="F5" s="8">
        <v>52112</v>
      </c>
      <c r="G5" s="8">
        <v>47399</v>
      </c>
      <c r="H5" s="8">
        <v>1228741</v>
      </c>
      <c r="I5" s="8">
        <v>148471</v>
      </c>
      <c r="J5" s="8">
        <v>779191</v>
      </c>
      <c r="K5" s="8">
        <v>888712</v>
      </c>
      <c r="L5" s="8">
        <v>21741822</v>
      </c>
      <c r="M5" s="8">
        <v>3378138</v>
      </c>
      <c r="N5" s="8">
        <v>12820</v>
      </c>
      <c r="O5" s="8">
        <v>103550</v>
      </c>
      <c r="P5" s="8">
        <v>2243774</v>
      </c>
      <c r="Q5" s="8">
        <v>21241193</v>
      </c>
      <c r="R5" s="8">
        <v>157045</v>
      </c>
      <c r="S5" s="8">
        <v>1862001</v>
      </c>
      <c r="T5" s="8">
        <v>2455</v>
      </c>
    </row>
    <row r="6" spans="1:20">
      <c r="A6" s="1">
        <v>45734</v>
      </c>
      <c r="B6" s="9">
        <f>nasdaq_aapl_volume_by_exchange[[#This Row],[Off Exchange2]]/SUM(nasdaq_aapl_volume_by_exchange[[#This Row],[NYSE]:[LTSE]])</f>
        <v>0.42809691750173018</v>
      </c>
      <c r="C6" s="12">
        <f>SUM(nasdaq_aapl_volume_by_exchange[[#This Row],[NYSE]:[LTSE]])</f>
        <v>42441581</v>
      </c>
      <c r="D6" s="8">
        <v>640680</v>
      </c>
      <c r="E6" s="8">
        <v>76194</v>
      </c>
      <c r="F6" s="8">
        <v>28535</v>
      </c>
      <c r="G6" s="8">
        <v>66192</v>
      </c>
      <c r="H6" s="8">
        <v>1267492</v>
      </c>
      <c r="I6" s="8">
        <v>99737</v>
      </c>
      <c r="J6" s="8">
        <v>570388</v>
      </c>
      <c r="K6" s="8">
        <v>828241</v>
      </c>
      <c r="L6" s="8">
        <v>18169110</v>
      </c>
      <c r="M6" s="8">
        <v>3179064</v>
      </c>
      <c r="N6" s="8">
        <v>10261</v>
      </c>
      <c r="O6" s="8">
        <v>120779</v>
      </c>
      <c r="P6" s="8">
        <v>1894580</v>
      </c>
      <c r="Q6" s="8">
        <v>13695089</v>
      </c>
      <c r="R6" s="8">
        <v>130887</v>
      </c>
      <c r="S6" s="8">
        <v>1664352</v>
      </c>
      <c r="T6" s="8">
        <v>0</v>
      </c>
    </row>
    <row r="7" spans="1:20">
      <c r="A7" s="1">
        <v>45733</v>
      </c>
      <c r="B7" s="9">
        <f>nasdaq_aapl_volume_by_exchange[[#This Row],[Off Exchange2]]/SUM(nasdaq_aapl_volume_by_exchange[[#This Row],[NYSE]:[LTSE]])</f>
        <v>0.44104329370502876</v>
      </c>
      <c r="C7" s="12">
        <f>SUM(nasdaq_aapl_volume_by_exchange[[#This Row],[NYSE]:[LTSE]])</f>
        <v>48074056</v>
      </c>
      <c r="D7" s="8">
        <v>775473</v>
      </c>
      <c r="E7" s="8">
        <v>45538</v>
      </c>
      <c r="F7" s="8">
        <v>52197</v>
      </c>
      <c r="G7" s="8">
        <v>56450</v>
      </c>
      <c r="H7" s="8">
        <v>1598394</v>
      </c>
      <c r="I7" s="8">
        <v>127334</v>
      </c>
      <c r="J7" s="8">
        <v>755805</v>
      </c>
      <c r="K7" s="8">
        <v>204619</v>
      </c>
      <c r="L7" s="8">
        <v>21202740</v>
      </c>
      <c r="M7" s="8">
        <v>3601197</v>
      </c>
      <c r="N7" s="8">
        <v>32141</v>
      </c>
      <c r="O7" s="8">
        <v>98678</v>
      </c>
      <c r="P7" s="8">
        <v>1757919</v>
      </c>
      <c r="Q7" s="8">
        <v>15927492</v>
      </c>
      <c r="R7" s="8">
        <v>220221</v>
      </c>
      <c r="S7" s="8">
        <v>1610793</v>
      </c>
      <c r="T7" s="8">
        <v>7065</v>
      </c>
    </row>
    <row r="8" spans="1:20">
      <c r="A8" s="1">
        <v>45730</v>
      </c>
      <c r="B8" s="9">
        <f>nasdaq_aapl_volume_by_exchange[[#This Row],[Off Exchange2]]/SUM(nasdaq_aapl_volume_by_exchange[[#This Row],[NYSE]:[LTSE]])</f>
        <v>0.44201037140884786</v>
      </c>
      <c r="C8" s="12">
        <f>SUM(nasdaq_aapl_volume_by_exchange[[#This Row],[NYSE]:[LTSE]])</f>
        <v>60107938</v>
      </c>
      <c r="D8" s="8">
        <v>448645</v>
      </c>
      <c r="E8" s="8">
        <v>50725</v>
      </c>
      <c r="F8" s="8">
        <v>55595</v>
      </c>
      <c r="G8" s="8">
        <v>43870</v>
      </c>
      <c r="H8" s="8">
        <v>1460667</v>
      </c>
      <c r="I8" s="8">
        <v>130695</v>
      </c>
      <c r="J8" s="8">
        <v>841175</v>
      </c>
      <c r="K8" s="8">
        <v>808353</v>
      </c>
      <c r="L8" s="8">
        <v>26568332</v>
      </c>
      <c r="M8" s="8">
        <v>4711589</v>
      </c>
      <c r="N8" s="8">
        <v>14979</v>
      </c>
      <c r="O8" s="8">
        <v>192776</v>
      </c>
      <c r="P8" s="8">
        <v>2469501</v>
      </c>
      <c r="Q8" s="8">
        <v>19871163</v>
      </c>
      <c r="R8" s="8">
        <v>253534</v>
      </c>
      <c r="S8" s="8">
        <v>2186339</v>
      </c>
      <c r="T8" s="8">
        <v>0</v>
      </c>
    </row>
    <row r="9" spans="1:20">
      <c r="A9" s="1">
        <v>45729</v>
      </c>
      <c r="B9" s="9">
        <f>nasdaq_aapl_volume_by_exchange[[#This Row],[Off Exchange2]]/SUM(nasdaq_aapl_volume_by_exchange[[#This Row],[NYSE]:[LTSE]])</f>
        <v>0.43756465168405873</v>
      </c>
      <c r="C9" s="12">
        <f>SUM(nasdaq_aapl_volume_by_exchange[[#This Row],[NYSE]:[LTSE]])</f>
        <v>61831336</v>
      </c>
      <c r="D9" s="8">
        <v>511473</v>
      </c>
      <c r="E9" s="8">
        <v>69035</v>
      </c>
      <c r="F9" s="8">
        <v>69031</v>
      </c>
      <c r="G9" s="8">
        <v>75402</v>
      </c>
      <c r="H9" s="8">
        <v>2174496</v>
      </c>
      <c r="I9" s="8">
        <v>173820</v>
      </c>
      <c r="J9" s="8">
        <v>919601</v>
      </c>
      <c r="K9" s="8">
        <v>1654347</v>
      </c>
      <c r="L9" s="8">
        <v>27055207</v>
      </c>
      <c r="M9" s="8">
        <v>5338418</v>
      </c>
      <c r="N9" s="8">
        <v>23735</v>
      </c>
      <c r="O9" s="8">
        <v>195669</v>
      </c>
      <c r="P9" s="8">
        <v>2849779</v>
      </c>
      <c r="Q9" s="8">
        <v>17960529</v>
      </c>
      <c r="R9" s="8">
        <v>186052</v>
      </c>
      <c r="S9" s="8">
        <v>2562599</v>
      </c>
      <c r="T9" s="8">
        <v>12143</v>
      </c>
    </row>
    <row r="10" spans="1:20">
      <c r="A10" s="1">
        <v>45728</v>
      </c>
      <c r="B10" s="9">
        <f>nasdaq_aapl_volume_by_exchange[[#This Row],[Off Exchange2]]/SUM(nasdaq_aapl_volume_by_exchange[[#This Row],[NYSE]:[LTSE]])</f>
        <v>0.42512919639164121</v>
      </c>
      <c r="C10" s="12">
        <f>SUM(nasdaq_aapl_volume_by_exchange[[#This Row],[NYSE]:[LTSE]])</f>
        <v>62547993</v>
      </c>
      <c r="D10" s="8">
        <v>772228</v>
      </c>
      <c r="E10" s="8">
        <v>87236</v>
      </c>
      <c r="F10" s="8">
        <v>85293</v>
      </c>
      <c r="G10" s="8">
        <v>72126</v>
      </c>
      <c r="H10" s="8">
        <v>2059190</v>
      </c>
      <c r="I10" s="8">
        <v>237392</v>
      </c>
      <c r="J10" s="8">
        <v>972174</v>
      </c>
      <c r="K10" s="8">
        <v>1331803</v>
      </c>
      <c r="L10" s="8">
        <v>26590978</v>
      </c>
      <c r="M10" s="8">
        <v>5083297</v>
      </c>
      <c r="N10" s="8">
        <v>34651</v>
      </c>
      <c r="O10" s="8">
        <v>265382</v>
      </c>
      <c r="P10" s="8">
        <v>2987083</v>
      </c>
      <c r="Q10" s="8">
        <v>19233322</v>
      </c>
      <c r="R10" s="8">
        <v>252655</v>
      </c>
      <c r="S10" s="8">
        <v>2483108</v>
      </c>
      <c r="T10" s="8">
        <v>75</v>
      </c>
    </row>
    <row r="11" spans="1:20">
      <c r="A11" s="1">
        <v>45727</v>
      </c>
      <c r="B11" s="9">
        <f>nasdaq_aapl_volume_by_exchange[[#This Row],[Off Exchange2]]/SUM(nasdaq_aapl_volume_by_exchange[[#This Row],[NYSE]:[LTSE]])</f>
        <v>0.43884898037863435</v>
      </c>
      <c r="C11" s="12">
        <f>SUM(nasdaq_aapl_volume_by_exchange[[#This Row],[NYSE]:[LTSE]])</f>
        <v>76154740</v>
      </c>
      <c r="D11" s="8">
        <v>946361</v>
      </c>
      <c r="E11" s="8">
        <v>99358</v>
      </c>
      <c r="F11" s="8">
        <v>112035</v>
      </c>
      <c r="G11" s="8">
        <v>121847</v>
      </c>
      <c r="H11" s="8">
        <v>2426827</v>
      </c>
      <c r="I11" s="8">
        <v>166074</v>
      </c>
      <c r="J11" s="8">
        <v>1281905</v>
      </c>
      <c r="K11" s="8">
        <v>770746</v>
      </c>
      <c r="L11" s="8">
        <v>33420430</v>
      </c>
      <c r="M11" s="8">
        <v>6424279</v>
      </c>
      <c r="N11" s="8">
        <v>24660</v>
      </c>
      <c r="O11" s="8">
        <v>267588</v>
      </c>
      <c r="P11" s="8">
        <v>3818514</v>
      </c>
      <c r="Q11" s="8">
        <v>23117608</v>
      </c>
      <c r="R11" s="8">
        <v>257961</v>
      </c>
      <c r="S11" s="8">
        <v>2898547</v>
      </c>
      <c r="T11" s="8">
        <v>0</v>
      </c>
    </row>
    <row r="12" spans="1:20">
      <c r="A12" s="1">
        <v>45726</v>
      </c>
      <c r="B12" s="9">
        <f>nasdaq_aapl_volume_by_exchange[[#This Row],[Off Exchange2]]/SUM(nasdaq_aapl_volume_by_exchange[[#This Row],[NYSE]:[LTSE]])</f>
        <v>0.38275071705521202</v>
      </c>
      <c r="C12" s="12">
        <f>SUM(nasdaq_aapl_volume_by_exchange[[#This Row],[NYSE]:[LTSE]])</f>
        <v>72065929</v>
      </c>
      <c r="D12" s="8">
        <v>1017719</v>
      </c>
      <c r="E12" s="8">
        <v>62953</v>
      </c>
      <c r="F12" s="8">
        <v>86873</v>
      </c>
      <c r="G12" s="8">
        <v>116388</v>
      </c>
      <c r="H12" s="8">
        <v>2750930</v>
      </c>
      <c r="I12" s="8">
        <v>188110</v>
      </c>
      <c r="J12" s="8">
        <v>1377793</v>
      </c>
      <c r="K12" s="8">
        <v>470109</v>
      </c>
      <c r="L12" s="8">
        <v>27583286</v>
      </c>
      <c r="M12" s="8">
        <v>7246185</v>
      </c>
      <c r="N12" s="8">
        <v>37288</v>
      </c>
      <c r="O12" s="8">
        <v>213341</v>
      </c>
      <c r="P12" s="8">
        <v>3561138</v>
      </c>
      <c r="Q12" s="8">
        <v>24485284</v>
      </c>
      <c r="R12" s="8">
        <v>236126</v>
      </c>
      <c r="S12" s="8">
        <v>2632406</v>
      </c>
      <c r="T12" s="8">
        <v>0</v>
      </c>
    </row>
    <row r="13" spans="1:20">
      <c r="A13" s="1">
        <v>45723</v>
      </c>
      <c r="B13" s="9">
        <f>nasdaq_aapl_volume_by_exchange[[#This Row],[Off Exchange2]]/SUM(nasdaq_aapl_volume_by_exchange[[#This Row],[NYSE]:[LTSE]])</f>
        <v>0.40497729610526179</v>
      </c>
      <c r="C13" s="12">
        <f>SUM(nasdaq_aapl_volume_by_exchange[[#This Row],[NYSE]:[LTSE]])</f>
        <v>46296462</v>
      </c>
      <c r="D13" s="8">
        <v>473025</v>
      </c>
      <c r="E13" s="8">
        <v>32524</v>
      </c>
      <c r="F13" s="8">
        <v>54055</v>
      </c>
      <c r="G13" s="8">
        <v>42997</v>
      </c>
      <c r="H13" s="8">
        <v>1889764</v>
      </c>
      <c r="I13" s="8">
        <v>96708</v>
      </c>
      <c r="J13" s="8">
        <v>785940</v>
      </c>
      <c r="K13" s="8">
        <v>821290</v>
      </c>
      <c r="L13" s="8">
        <v>18749016</v>
      </c>
      <c r="M13" s="8">
        <v>4489139</v>
      </c>
      <c r="N13" s="8">
        <v>62495</v>
      </c>
      <c r="O13" s="8">
        <v>183495</v>
      </c>
      <c r="P13" s="8">
        <v>2290634</v>
      </c>
      <c r="Q13" s="8">
        <v>14153596</v>
      </c>
      <c r="R13" s="8">
        <v>156166</v>
      </c>
      <c r="S13" s="8">
        <v>1757806</v>
      </c>
      <c r="T13" s="8">
        <v>257812</v>
      </c>
    </row>
    <row r="14" spans="1:20">
      <c r="A14" s="1">
        <v>45722</v>
      </c>
      <c r="B14" s="9">
        <f>nasdaq_aapl_volume_by_exchange[[#This Row],[Off Exchange2]]/SUM(nasdaq_aapl_volume_by_exchange[[#This Row],[NYSE]:[LTSE]])</f>
        <v>0.38567339841819209</v>
      </c>
      <c r="C14" s="12">
        <f>SUM(nasdaq_aapl_volume_by_exchange[[#This Row],[NYSE]:[LTSE]])</f>
        <v>45625768</v>
      </c>
      <c r="D14" s="8">
        <v>359771</v>
      </c>
      <c r="E14" s="8">
        <v>31218</v>
      </c>
      <c r="F14" s="8">
        <v>29587</v>
      </c>
      <c r="G14" s="8">
        <v>51173</v>
      </c>
      <c r="H14" s="8">
        <v>1876920</v>
      </c>
      <c r="I14" s="8">
        <v>88395</v>
      </c>
      <c r="J14" s="8">
        <v>718369</v>
      </c>
      <c r="K14" s="8">
        <v>60506</v>
      </c>
      <c r="L14" s="8">
        <v>17596645</v>
      </c>
      <c r="M14" s="8">
        <v>4078612</v>
      </c>
      <c r="N14" s="8">
        <v>18138</v>
      </c>
      <c r="O14" s="8">
        <v>122361</v>
      </c>
      <c r="P14" s="8">
        <v>2128998</v>
      </c>
      <c r="Q14" s="8">
        <v>16537626</v>
      </c>
      <c r="R14" s="8">
        <v>111423</v>
      </c>
      <c r="S14" s="8">
        <v>1770162</v>
      </c>
      <c r="T14" s="8">
        <v>45864</v>
      </c>
    </row>
    <row r="15" spans="1:20">
      <c r="A15" s="1">
        <v>45721</v>
      </c>
      <c r="B15" s="9">
        <f>nasdaq_aapl_volume_by_exchange[[#This Row],[Off Exchange2]]/SUM(nasdaq_aapl_volume_by_exchange[[#This Row],[NYSE]:[LTSE]])</f>
        <v>0.48231677676618173</v>
      </c>
      <c r="C15" s="12">
        <f>SUM(nasdaq_aapl_volume_by_exchange[[#This Row],[NYSE]:[LTSE]])</f>
        <v>47218343</v>
      </c>
      <c r="D15" s="8">
        <v>611382</v>
      </c>
      <c r="E15" s="8">
        <v>53131</v>
      </c>
      <c r="F15" s="8">
        <v>76526</v>
      </c>
      <c r="G15" s="8">
        <v>60278</v>
      </c>
      <c r="H15" s="8">
        <v>1329754</v>
      </c>
      <c r="I15" s="8">
        <v>159078</v>
      </c>
      <c r="J15" s="8">
        <v>659539</v>
      </c>
      <c r="K15" s="8">
        <v>44430</v>
      </c>
      <c r="L15" s="8">
        <v>22774199</v>
      </c>
      <c r="M15" s="8">
        <v>3879824</v>
      </c>
      <c r="N15" s="8">
        <v>28276</v>
      </c>
      <c r="O15" s="8">
        <v>158048</v>
      </c>
      <c r="P15" s="8">
        <v>2222901</v>
      </c>
      <c r="Q15" s="8">
        <v>13417784</v>
      </c>
      <c r="R15" s="8">
        <v>142182</v>
      </c>
      <c r="S15" s="8">
        <v>1601011</v>
      </c>
      <c r="T15" s="8">
        <v>0</v>
      </c>
    </row>
    <row r="16" spans="1:20">
      <c r="A16" s="1">
        <v>45720</v>
      </c>
      <c r="B16" s="9">
        <f>nasdaq_aapl_volume_by_exchange[[#This Row],[Off Exchange2]]/SUM(nasdaq_aapl_volume_by_exchange[[#This Row],[NYSE]:[LTSE]])</f>
        <v>0.37527598460090833</v>
      </c>
      <c r="C16" s="12">
        <f>SUM(nasdaq_aapl_volume_by_exchange[[#This Row],[NYSE]:[LTSE]])</f>
        <v>53795121</v>
      </c>
      <c r="D16" s="8">
        <v>632585</v>
      </c>
      <c r="E16" s="8">
        <v>71988</v>
      </c>
      <c r="F16" s="8">
        <v>51007</v>
      </c>
      <c r="G16" s="8">
        <v>58633</v>
      </c>
      <c r="H16" s="8">
        <v>1996015</v>
      </c>
      <c r="I16" s="8">
        <v>145307</v>
      </c>
      <c r="J16" s="8">
        <v>846098</v>
      </c>
      <c r="K16" s="8">
        <v>417885</v>
      </c>
      <c r="L16" s="8">
        <v>20188017</v>
      </c>
      <c r="M16" s="8">
        <v>4883831</v>
      </c>
      <c r="N16" s="8">
        <v>34997</v>
      </c>
      <c r="O16" s="8">
        <v>202203</v>
      </c>
      <c r="P16" s="8">
        <v>2604568</v>
      </c>
      <c r="Q16" s="8">
        <v>19600737</v>
      </c>
      <c r="R16" s="8">
        <v>221153</v>
      </c>
      <c r="S16" s="8">
        <v>1607939</v>
      </c>
      <c r="T16" s="8">
        <v>232158</v>
      </c>
    </row>
    <row r="17" spans="1:20">
      <c r="A17" s="1">
        <v>45719</v>
      </c>
      <c r="B17" s="9">
        <f>nasdaq_aapl_volume_by_exchange[[#This Row],[Off Exchange2]]/SUM(nasdaq_aapl_volume_by_exchange[[#This Row],[NYSE]:[LTSE]])</f>
        <v>0.43581186493620372</v>
      </c>
      <c r="C17" s="12">
        <f>SUM(nasdaq_aapl_volume_by_exchange[[#This Row],[NYSE]:[LTSE]])</f>
        <v>47185909</v>
      </c>
      <c r="D17" s="8">
        <v>413070</v>
      </c>
      <c r="E17" s="8">
        <v>41003</v>
      </c>
      <c r="F17" s="8">
        <v>55344</v>
      </c>
      <c r="G17" s="8">
        <v>41250</v>
      </c>
      <c r="H17" s="8">
        <v>1341757</v>
      </c>
      <c r="I17" s="8">
        <v>82964</v>
      </c>
      <c r="J17" s="8">
        <v>737622</v>
      </c>
      <c r="K17" s="8">
        <v>619813</v>
      </c>
      <c r="L17" s="8">
        <v>20564179</v>
      </c>
      <c r="M17" s="8">
        <v>3587378</v>
      </c>
      <c r="N17" s="8">
        <v>19977</v>
      </c>
      <c r="O17" s="8">
        <v>66994</v>
      </c>
      <c r="P17" s="8">
        <v>2032606</v>
      </c>
      <c r="Q17" s="8">
        <v>15910490</v>
      </c>
      <c r="R17" s="8">
        <v>159501</v>
      </c>
      <c r="S17" s="8">
        <v>1511961</v>
      </c>
      <c r="T17" s="8">
        <v>0</v>
      </c>
    </row>
    <row r="18" spans="1:20">
      <c r="A18" s="1">
        <v>45716</v>
      </c>
      <c r="B18" s="9">
        <f>nasdaq_aapl_volume_by_exchange[[#This Row],[Off Exchange2]]/SUM(nasdaq_aapl_volume_by_exchange[[#This Row],[NYSE]:[LTSE]])</f>
        <v>0.367328281971598</v>
      </c>
      <c r="C18" s="12">
        <f>SUM(nasdaq_aapl_volume_by_exchange[[#This Row],[NYSE]:[LTSE]])</f>
        <v>56837611</v>
      </c>
      <c r="D18" s="8">
        <v>590875</v>
      </c>
      <c r="E18" s="8">
        <v>39029</v>
      </c>
      <c r="F18" s="8">
        <v>15616</v>
      </c>
      <c r="G18" s="8">
        <v>38910</v>
      </c>
      <c r="H18" s="8">
        <v>1526227</v>
      </c>
      <c r="I18" s="8">
        <v>97522</v>
      </c>
      <c r="J18" s="8">
        <v>976870</v>
      </c>
      <c r="K18" s="8">
        <v>249478</v>
      </c>
      <c r="L18" s="8">
        <v>20878062</v>
      </c>
      <c r="M18" s="8">
        <v>3915112</v>
      </c>
      <c r="N18" s="8">
        <v>26858</v>
      </c>
      <c r="O18" s="8">
        <v>133209</v>
      </c>
      <c r="P18" s="8">
        <v>2527039</v>
      </c>
      <c r="Q18" s="8">
        <v>24082405</v>
      </c>
      <c r="R18" s="8">
        <v>259099</v>
      </c>
      <c r="S18" s="8">
        <v>1481300</v>
      </c>
      <c r="T18" s="8">
        <v>0</v>
      </c>
    </row>
    <row r="19" spans="1:20">
      <c r="A19" s="1">
        <v>45715</v>
      </c>
      <c r="B19" s="9">
        <f>nasdaq_aapl_volume_by_exchange[[#This Row],[Off Exchange2]]/SUM(nasdaq_aapl_volume_by_exchange[[#This Row],[NYSE]:[LTSE]])</f>
        <v>0.47035061964100727</v>
      </c>
      <c r="C19" s="12">
        <f>SUM(nasdaq_aapl_volume_by_exchange[[#This Row],[NYSE]:[LTSE]])</f>
        <v>41151973</v>
      </c>
      <c r="D19" s="8">
        <v>343767</v>
      </c>
      <c r="E19" s="8">
        <v>34775</v>
      </c>
      <c r="F19" s="8">
        <v>30108</v>
      </c>
      <c r="G19" s="8">
        <v>33436</v>
      </c>
      <c r="H19" s="8">
        <v>1530403</v>
      </c>
      <c r="I19" s="8">
        <v>62880</v>
      </c>
      <c r="J19" s="8">
        <v>443542</v>
      </c>
      <c r="K19" s="8">
        <v>87810</v>
      </c>
      <c r="L19" s="8">
        <v>19355856</v>
      </c>
      <c r="M19" s="8">
        <v>2979339</v>
      </c>
      <c r="N19" s="8">
        <v>26244</v>
      </c>
      <c r="O19" s="8">
        <v>82012</v>
      </c>
      <c r="P19" s="8">
        <v>1721580</v>
      </c>
      <c r="Q19" s="8">
        <v>13053144</v>
      </c>
      <c r="R19" s="8">
        <v>151996</v>
      </c>
      <c r="S19" s="8">
        <v>1159180</v>
      </c>
      <c r="T19" s="8">
        <v>55901</v>
      </c>
    </row>
    <row r="20" spans="1:20">
      <c r="A20" s="1">
        <v>45714</v>
      </c>
      <c r="B20" s="9">
        <f>nasdaq_aapl_volume_by_exchange[[#This Row],[Off Exchange2]]/SUM(nasdaq_aapl_volume_by_exchange[[#This Row],[NYSE]:[LTSE]])</f>
        <v>0.48527584959356684</v>
      </c>
      <c r="C20" s="12">
        <f>SUM(nasdaq_aapl_volume_by_exchange[[#This Row],[NYSE]:[LTSE]])</f>
        <v>44432275</v>
      </c>
      <c r="D20" s="8">
        <v>434894</v>
      </c>
      <c r="E20" s="8">
        <v>35213</v>
      </c>
      <c r="F20" s="8">
        <v>27753</v>
      </c>
      <c r="G20" s="8">
        <v>26691</v>
      </c>
      <c r="H20" s="8">
        <v>1375162</v>
      </c>
      <c r="I20" s="8">
        <v>119771</v>
      </c>
      <c r="J20" s="8">
        <v>802062</v>
      </c>
      <c r="K20" s="8">
        <v>301221</v>
      </c>
      <c r="L20" s="8">
        <v>21561910</v>
      </c>
      <c r="M20" s="8">
        <v>3282587</v>
      </c>
      <c r="N20" s="8">
        <v>17565</v>
      </c>
      <c r="O20" s="8">
        <v>66436</v>
      </c>
      <c r="P20" s="8">
        <v>1807420</v>
      </c>
      <c r="Q20" s="8">
        <v>13072469</v>
      </c>
      <c r="R20" s="8">
        <v>92591</v>
      </c>
      <c r="S20" s="8">
        <v>1408530</v>
      </c>
      <c r="T20" s="8">
        <v>0</v>
      </c>
    </row>
    <row r="21" spans="1:20">
      <c r="A21" s="1">
        <v>45713</v>
      </c>
      <c r="B21" s="9">
        <f>nasdaq_aapl_volume_by_exchange[[#This Row],[Off Exchange2]]/SUM(nasdaq_aapl_volume_by_exchange[[#This Row],[NYSE]:[LTSE]])</f>
        <v>0.48805363929578138</v>
      </c>
      <c r="C21" s="12">
        <f>SUM(nasdaq_aapl_volume_by_exchange[[#This Row],[NYSE]:[LTSE]])</f>
        <v>48010772</v>
      </c>
      <c r="D21" s="8">
        <v>426291</v>
      </c>
      <c r="E21" s="8">
        <v>48161</v>
      </c>
      <c r="F21" s="8">
        <v>40943</v>
      </c>
      <c r="G21" s="8">
        <v>33468</v>
      </c>
      <c r="H21" s="8">
        <v>1758572</v>
      </c>
      <c r="I21" s="8">
        <v>83155</v>
      </c>
      <c r="J21" s="8">
        <v>553552</v>
      </c>
      <c r="K21" s="8">
        <v>97596</v>
      </c>
      <c r="L21" s="8">
        <v>23431832</v>
      </c>
      <c r="M21" s="8">
        <v>3577298</v>
      </c>
      <c r="N21" s="8">
        <v>12032</v>
      </c>
      <c r="O21" s="8">
        <v>142132</v>
      </c>
      <c r="P21" s="8">
        <v>2162540</v>
      </c>
      <c r="Q21" s="8">
        <v>14018941</v>
      </c>
      <c r="R21" s="8">
        <v>134183</v>
      </c>
      <c r="S21" s="8">
        <v>1490076</v>
      </c>
      <c r="T21" s="8">
        <v>0</v>
      </c>
    </row>
    <row r="22" spans="1:20">
      <c r="A22" s="1">
        <v>45712</v>
      </c>
      <c r="B22" s="9">
        <f>nasdaq_aapl_volume_by_exchange[[#This Row],[Off Exchange2]]/SUM(nasdaq_aapl_volume_by_exchange[[#This Row],[NYSE]:[LTSE]])</f>
        <v>0.42877630124502714</v>
      </c>
      <c r="C22" s="12">
        <f>SUM(nasdaq_aapl_volume_by_exchange[[#This Row],[NYSE]:[LTSE]])</f>
        <v>35037790</v>
      </c>
      <c r="D22" s="8">
        <v>305983</v>
      </c>
      <c r="E22" s="8">
        <v>25098</v>
      </c>
      <c r="F22" s="8">
        <v>10710</v>
      </c>
      <c r="G22" s="8">
        <v>33165</v>
      </c>
      <c r="H22" s="8">
        <v>840544</v>
      </c>
      <c r="I22" s="8">
        <v>37752</v>
      </c>
      <c r="J22" s="8">
        <v>269185</v>
      </c>
      <c r="K22" s="8">
        <v>1476309</v>
      </c>
      <c r="L22" s="8">
        <v>15023374</v>
      </c>
      <c r="M22" s="8">
        <v>2393612</v>
      </c>
      <c r="N22" s="8">
        <v>5076</v>
      </c>
      <c r="O22" s="8">
        <v>60423</v>
      </c>
      <c r="P22" s="8">
        <v>1411636</v>
      </c>
      <c r="Q22" s="8">
        <v>11943333</v>
      </c>
      <c r="R22" s="8">
        <v>127365</v>
      </c>
      <c r="S22" s="8">
        <v>1039712</v>
      </c>
      <c r="T22" s="8">
        <v>34513</v>
      </c>
    </row>
    <row r="23" spans="1:20">
      <c r="A23" s="1">
        <v>45709</v>
      </c>
      <c r="B23" s="9">
        <f>nasdaq_aapl_volume_by_exchange[[#This Row],[Off Exchange2]]/SUM(nasdaq_aapl_volume_by_exchange[[#This Row],[NYSE]:[LTSE]])</f>
        <v>0.36721056040729239</v>
      </c>
      <c r="C23" s="12">
        <f>SUM(nasdaq_aapl_volume_by_exchange[[#This Row],[NYSE]:[LTSE]])</f>
        <v>53198933</v>
      </c>
      <c r="D23" s="8">
        <v>383740</v>
      </c>
      <c r="E23" s="8">
        <v>23797</v>
      </c>
      <c r="F23" s="8">
        <v>34966</v>
      </c>
      <c r="G23" s="8">
        <v>24741</v>
      </c>
      <c r="H23" s="8">
        <v>1444119</v>
      </c>
      <c r="I23" s="8">
        <v>57845</v>
      </c>
      <c r="J23" s="8">
        <v>724098</v>
      </c>
      <c r="K23" s="8">
        <v>7003024</v>
      </c>
      <c r="L23" s="8">
        <v>19535210</v>
      </c>
      <c r="M23" s="8">
        <v>3222064</v>
      </c>
      <c r="N23" s="8">
        <v>18704</v>
      </c>
      <c r="O23" s="8">
        <v>64427</v>
      </c>
      <c r="P23" s="8">
        <v>2053749</v>
      </c>
      <c r="Q23" s="8">
        <v>16271774</v>
      </c>
      <c r="R23" s="8">
        <v>202216</v>
      </c>
      <c r="S23" s="8">
        <v>2134459</v>
      </c>
      <c r="T23" s="8">
        <v>0</v>
      </c>
    </row>
    <row r="24" spans="1:20">
      <c r="A24" s="1">
        <v>45708</v>
      </c>
      <c r="B24" s="9">
        <f>nasdaq_aapl_volume_by_exchange[[#This Row],[Off Exchange2]]/SUM(nasdaq_aapl_volume_by_exchange[[#This Row],[NYSE]:[LTSE]])</f>
        <v>0.44171331069764169</v>
      </c>
      <c r="C24" s="12">
        <f>SUM(nasdaq_aapl_volume_by_exchange[[#This Row],[NYSE]:[LTSE]])</f>
        <v>32317104</v>
      </c>
      <c r="D24" s="8">
        <v>215980</v>
      </c>
      <c r="E24" s="8">
        <v>10420</v>
      </c>
      <c r="F24" s="8">
        <v>24694</v>
      </c>
      <c r="G24" s="8">
        <v>19175</v>
      </c>
      <c r="H24" s="8">
        <v>930650</v>
      </c>
      <c r="I24" s="8">
        <v>62969</v>
      </c>
      <c r="J24" s="8">
        <v>431611</v>
      </c>
      <c r="K24" s="8">
        <v>82381</v>
      </c>
      <c r="L24" s="8">
        <v>14274895</v>
      </c>
      <c r="M24" s="8">
        <v>2130102</v>
      </c>
      <c r="N24" s="8">
        <v>13132</v>
      </c>
      <c r="O24" s="8">
        <v>106892</v>
      </c>
      <c r="P24" s="8">
        <v>1355814</v>
      </c>
      <c r="Q24" s="8">
        <v>11050904</v>
      </c>
      <c r="R24" s="8">
        <v>89134</v>
      </c>
      <c r="S24" s="8">
        <v>1518351</v>
      </c>
      <c r="T24" s="8">
        <v>0</v>
      </c>
    </row>
    <row r="25" spans="1:20">
      <c r="A25" s="1">
        <v>45707</v>
      </c>
      <c r="B25" s="9">
        <f>nasdaq_aapl_volume_by_exchange[[#This Row],[Off Exchange2]]/SUM(nasdaq_aapl_volume_by_exchange[[#This Row],[NYSE]:[LTSE]])</f>
        <v>0.49363806819808553</v>
      </c>
      <c r="C25" s="12">
        <f>SUM(nasdaq_aapl_volume_by_exchange[[#This Row],[NYSE]:[LTSE]])</f>
        <v>32203426</v>
      </c>
      <c r="D25" s="8">
        <v>220788</v>
      </c>
      <c r="E25" s="8">
        <v>26734</v>
      </c>
      <c r="F25" s="8">
        <v>13013</v>
      </c>
      <c r="G25" s="8">
        <v>13752</v>
      </c>
      <c r="H25" s="8">
        <v>714274</v>
      </c>
      <c r="I25" s="8">
        <v>44129</v>
      </c>
      <c r="J25" s="8">
        <v>353273</v>
      </c>
      <c r="K25" s="8">
        <v>109898</v>
      </c>
      <c r="L25" s="8">
        <v>15896837</v>
      </c>
      <c r="M25" s="8">
        <v>1943219</v>
      </c>
      <c r="N25" s="8">
        <v>8746</v>
      </c>
      <c r="O25" s="8">
        <v>45589</v>
      </c>
      <c r="P25" s="8">
        <v>1189279</v>
      </c>
      <c r="Q25" s="8">
        <v>10473900</v>
      </c>
      <c r="R25" s="8">
        <v>99159</v>
      </c>
      <c r="S25" s="8">
        <v>984554</v>
      </c>
      <c r="T25" s="8">
        <v>66282</v>
      </c>
    </row>
    <row r="26" spans="1:20">
      <c r="A26" s="1">
        <v>45706</v>
      </c>
      <c r="B26" s="9">
        <f>nasdaq_aapl_volume_by_exchange[[#This Row],[Off Exchange2]]/SUM(nasdaq_aapl_volume_by_exchange[[#This Row],[NYSE]:[LTSE]])</f>
        <v>0.49646658221288703</v>
      </c>
      <c r="C26" s="12">
        <f>SUM(nasdaq_aapl_volume_by_exchange[[#This Row],[NYSE]:[LTSE]])</f>
        <v>48823550</v>
      </c>
      <c r="D26" s="8">
        <v>357083</v>
      </c>
      <c r="E26" s="8">
        <v>46488</v>
      </c>
      <c r="F26" s="8">
        <v>135384</v>
      </c>
      <c r="G26" s="8">
        <v>23429</v>
      </c>
      <c r="H26" s="8">
        <v>1233762</v>
      </c>
      <c r="I26" s="8">
        <v>50943</v>
      </c>
      <c r="J26" s="8">
        <v>603463</v>
      </c>
      <c r="K26" s="8">
        <v>1114079</v>
      </c>
      <c r="L26" s="8">
        <v>24239261</v>
      </c>
      <c r="M26" s="8">
        <v>2586541</v>
      </c>
      <c r="N26" s="8">
        <v>14662</v>
      </c>
      <c r="O26" s="8">
        <v>65970</v>
      </c>
      <c r="P26" s="8">
        <v>1483403</v>
      </c>
      <c r="Q26" s="8">
        <v>15431196</v>
      </c>
      <c r="R26" s="8">
        <v>185340</v>
      </c>
      <c r="S26" s="8">
        <v>1198101</v>
      </c>
      <c r="T26" s="8">
        <v>54445</v>
      </c>
    </row>
    <row r="27" spans="1:20">
      <c r="A27" s="1">
        <v>45702</v>
      </c>
      <c r="B27" s="9">
        <f>nasdaq_aapl_volume_by_exchange[[#This Row],[Off Exchange2]]/SUM(nasdaq_aapl_volume_by_exchange[[#This Row],[NYSE]:[LTSE]])</f>
        <v>0.45871540335492705</v>
      </c>
      <c r="C27" s="12">
        <f>SUM(nasdaq_aapl_volume_by_exchange[[#This Row],[NYSE]:[LTSE]])</f>
        <v>41408531</v>
      </c>
      <c r="D27" s="8">
        <v>411936</v>
      </c>
      <c r="E27" s="8">
        <v>31179</v>
      </c>
      <c r="F27" s="8">
        <v>43703</v>
      </c>
      <c r="G27" s="8">
        <v>27471</v>
      </c>
      <c r="H27" s="8">
        <v>1220858</v>
      </c>
      <c r="I27" s="8">
        <v>74820</v>
      </c>
      <c r="J27" s="8">
        <v>694571</v>
      </c>
      <c r="K27" s="8">
        <v>508797</v>
      </c>
      <c r="L27" s="8">
        <v>18994731</v>
      </c>
      <c r="M27" s="8">
        <v>2816098</v>
      </c>
      <c r="N27" s="8">
        <v>29160</v>
      </c>
      <c r="O27" s="8">
        <v>92825</v>
      </c>
      <c r="P27" s="8">
        <v>2173224</v>
      </c>
      <c r="Q27" s="8">
        <v>12590393</v>
      </c>
      <c r="R27" s="8">
        <v>105983</v>
      </c>
      <c r="S27" s="8">
        <v>1592782</v>
      </c>
      <c r="T27" s="8">
        <v>0</v>
      </c>
    </row>
    <row r="28" spans="1:20">
      <c r="A28" s="1">
        <v>45701</v>
      </c>
      <c r="B28" s="9">
        <f>nasdaq_aapl_volume_by_exchange[[#This Row],[Off Exchange2]]/SUM(nasdaq_aapl_volume_by_exchange[[#This Row],[NYSE]:[LTSE]])</f>
        <v>0.42910104184856451</v>
      </c>
      <c r="C28" s="12">
        <f>SUM(nasdaq_aapl_volume_by_exchange[[#This Row],[NYSE]:[LTSE]])</f>
        <v>53612974</v>
      </c>
      <c r="D28" s="8">
        <v>498201</v>
      </c>
      <c r="E28" s="8">
        <v>49570</v>
      </c>
      <c r="F28" s="8">
        <v>31521</v>
      </c>
      <c r="G28" s="8">
        <v>62971</v>
      </c>
      <c r="H28" s="8">
        <v>1214691</v>
      </c>
      <c r="I28" s="8">
        <v>109401</v>
      </c>
      <c r="J28" s="8">
        <v>664752</v>
      </c>
      <c r="K28" s="8">
        <v>26189</v>
      </c>
      <c r="L28" s="8">
        <v>23005383</v>
      </c>
      <c r="M28" s="8">
        <v>3251076</v>
      </c>
      <c r="N28" s="8">
        <v>19758</v>
      </c>
      <c r="O28" s="8">
        <v>82946</v>
      </c>
      <c r="P28" s="8">
        <v>2150937</v>
      </c>
      <c r="Q28" s="8">
        <v>20314563</v>
      </c>
      <c r="R28" s="8">
        <v>151953</v>
      </c>
      <c r="S28" s="8">
        <v>1891737</v>
      </c>
      <c r="T28" s="8">
        <v>87325</v>
      </c>
    </row>
    <row r="29" spans="1:20">
      <c r="A29" s="1">
        <v>45700</v>
      </c>
      <c r="B29" s="9">
        <f>nasdaq_aapl_volume_by_exchange[[#This Row],[Off Exchange2]]/SUM(nasdaq_aapl_volume_by_exchange[[#This Row],[NYSE]:[LTSE]])</f>
        <v>0.43963080903088619</v>
      </c>
      <c r="C29" s="12">
        <f>SUM(nasdaq_aapl_volume_by_exchange[[#This Row],[NYSE]:[LTSE]])</f>
        <v>45244552</v>
      </c>
      <c r="D29" s="8">
        <v>436517</v>
      </c>
      <c r="E29" s="8">
        <v>40572</v>
      </c>
      <c r="F29" s="8">
        <v>43216</v>
      </c>
      <c r="G29" s="8">
        <v>38186</v>
      </c>
      <c r="H29" s="8">
        <v>1238524</v>
      </c>
      <c r="I29" s="8">
        <v>57709</v>
      </c>
      <c r="J29" s="8">
        <v>700664</v>
      </c>
      <c r="K29" s="8">
        <v>9333</v>
      </c>
      <c r="L29" s="8">
        <v>19890899</v>
      </c>
      <c r="M29" s="8">
        <v>3150434</v>
      </c>
      <c r="N29" s="8">
        <v>20225</v>
      </c>
      <c r="O29" s="8">
        <v>69483</v>
      </c>
      <c r="P29" s="8">
        <v>2176546</v>
      </c>
      <c r="Q29" s="8">
        <v>15655740</v>
      </c>
      <c r="R29" s="8">
        <v>90710</v>
      </c>
      <c r="S29" s="8">
        <v>1625794</v>
      </c>
      <c r="T29" s="8">
        <v>0</v>
      </c>
    </row>
    <row r="30" spans="1:20">
      <c r="A30" s="1">
        <v>45699</v>
      </c>
      <c r="B30" s="9">
        <f>nasdaq_aapl_volume_by_exchange[[#This Row],[Off Exchange2]]/SUM(nasdaq_aapl_volume_by_exchange[[#This Row],[NYSE]:[LTSE]])</f>
        <v>0.52024351870700192</v>
      </c>
      <c r="C30" s="12">
        <f>SUM(nasdaq_aapl_volume_by_exchange[[#This Row],[NYSE]:[LTSE]])</f>
        <v>53718255</v>
      </c>
      <c r="D30" s="8">
        <v>449917</v>
      </c>
      <c r="E30" s="8">
        <v>57178</v>
      </c>
      <c r="F30" s="8">
        <v>42514</v>
      </c>
      <c r="G30" s="8">
        <v>64674</v>
      </c>
      <c r="H30" s="8">
        <v>1201805</v>
      </c>
      <c r="I30" s="8">
        <v>111408</v>
      </c>
      <c r="J30" s="8">
        <v>708088</v>
      </c>
      <c r="K30" s="8">
        <v>1132509</v>
      </c>
      <c r="L30" s="8">
        <v>27946574</v>
      </c>
      <c r="M30" s="8">
        <v>3698388</v>
      </c>
      <c r="N30" s="8">
        <v>19681</v>
      </c>
      <c r="O30" s="8">
        <v>109215</v>
      </c>
      <c r="P30" s="8">
        <v>2062351</v>
      </c>
      <c r="Q30" s="8">
        <v>14010879</v>
      </c>
      <c r="R30" s="8">
        <v>113345</v>
      </c>
      <c r="S30" s="8">
        <v>1771358</v>
      </c>
      <c r="T30" s="8">
        <v>218371</v>
      </c>
    </row>
    <row r="31" spans="1:20">
      <c r="A31" s="1">
        <v>45698</v>
      </c>
      <c r="B31" s="9">
        <f>nasdaq_aapl_volume_by_exchange[[#This Row],[Off Exchange2]]/SUM(nasdaq_aapl_volume_by_exchange[[#This Row],[NYSE]:[LTSE]])</f>
        <v>0.46318341314865785</v>
      </c>
      <c r="C31" s="12">
        <f>SUM(nasdaq_aapl_volume_by_exchange[[#This Row],[NYSE]:[LTSE]])</f>
        <v>33115821</v>
      </c>
      <c r="D31" s="8">
        <v>255622</v>
      </c>
      <c r="E31" s="8">
        <v>24760</v>
      </c>
      <c r="F31" s="8">
        <v>18387</v>
      </c>
      <c r="G31" s="8">
        <v>19743</v>
      </c>
      <c r="H31" s="8">
        <v>734280</v>
      </c>
      <c r="I31" s="8">
        <v>32741</v>
      </c>
      <c r="J31" s="8">
        <v>305305</v>
      </c>
      <c r="K31" s="8">
        <v>816977</v>
      </c>
      <c r="L31" s="8">
        <v>15338699</v>
      </c>
      <c r="M31" s="8">
        <v>1762350</v>
      </c>
      <c r="N31" s="8">
        <v>18911</v>
      </c>
      <c r="O31" s="8">
        <v>268008</v>
      </c>
      <c r="P31" s="8">
        <v>1074222</v>
      </c>
      <c r="Q31" s="8">
        <v>11202832</v>
      </c>
      <c r="R31" s="8">
        <v>60502</v>
      </c>
      <c r="S31" s="8">
        <v>1182482</v>
      </c>
      <c r="T31" s="8">
        <v>0</v>
      </c>
    </row>
    <row r="32" spans="1:20">
      <c r="A32" s="1">
        <v>45695</v>
      </c>
      <c r="B32" s="9">
        <f>nasdaq_aapl_volume_by_exchange[[#This Row],[Off Exchange2]]/SUM(nasdaq_aapl_volume_by_exchange[[#This Row],[NYSE]:[LTSE]])</f>
        <v>0.42288223917356993</v>
      </c>
      <c r="C32" s="12">
        <f>SUM(nasdaq_aapl_volume_by_exchange[[#This Row],[NYSE]:[LTSE]])</f>
        <v>39707364</v>
      </c>
      <c r="D32" s="8">
        <v>319130</v>
      </c>
      <c r="E32" s="8">
        <v>39210</v>
      </c>
      <c r="F32" s="8">
        <v>23870</v>
      </c>
      <c r="G32" s="8">
        <v>38427</v>
      </c>
      <c r="H32" s="8">
        <v>927073</v>
      </c>
      <c r="I32" s="8">
        <v>63563</v>
      </c>
      <c r="J32" s="8">
        <v>448328</v>
      </c>
      <c r="K32" s="8">
        <v>559093</v>
      </c>
      <c r="L32" s="8">
        <v>16791539</v>
      </c>
      <c r="M32" s="8">
        <v>3314570</v>
      </c>
      <c r="N32" s="8">
        <v>14523</v>
      </c>
      <c r="O32" s="8">
        <v>55007</v>
      </c>
      <c r="P32" s="8">
        <v>2188948</v>
      </c>
      <c r="Q32" s="8">
        <v>12939853</v>
      </c>
      <c r="R32" s="8">
        <v>75834</v>
      </c>
      <c r="S32" s="8">
        <v>1620571</v>
      </c>
      <c r="T32" s="8">
        <v>287825</v>
      </c>
    </row>
    <row r="33" spans="1:20">
      <c r="A33" s="1">
        <v>45694</v>
      </c>
      <c r="B33" s="9">
        <f>nasdaq_aapl_volume_by_exchange[[#This Row],[Off Exchange2]]/SUM(nasdaq_aapl_volume_by_exchange[[#This Row],[NYSE]:[LTSE]])</f>
        <v>0.45769116402433607</v>
      </c>
      <c r="C33" s="12">
        <f>SUM(nasdaq_aapl_volume_by_exchange[[#This Row],[NYSE]:[LTSE]])</f>
        <v>29923962</v>
      </c>
      <c r="D33" s="8">
        <v>238647</v>
      </c>
      <c r="E33" s="8">
        <v>20868</v>
      </c>
      <c r="F33" s="8">
        <v>25221</v>
      </c>
      <c r="G33" s="8">
        <v>21452</v>
      </c>
      <c r="H33" s="8">
        <v>782002</v>
      </c>
      <c r="I33" s="8">
        <v>37957</v>
      </c>
      <c r="J33" s="8">
        <v>314964</v>
      </c>
      <c r="K33" s="8">
        <v>17112</v>
      </c>
      <c r="L33" s="8">
        <v>13695933</v>
      </c>
      <c r="M33" s="8">
        <v>2038041</v>
      </c>
      <c r="N33" s="8">
        <v>4256</v>
      </c>
      <c r="O33" s="8">
        <v>36878</v>
      </c>
      <c r="P33" s="8">
        <v>1117493</v>
      </c>
      <c r="Q33" s="8">
        <v>10440405</v>
      </c>
      <c r="R33" s="8">
        <v>77415</v>
      </c>
      <c r="S33" s="8">
        <v>960637</v>
      </c>
      <c r="T33" s="8">
        <v>94681</v>
      </c>
    </row>
    <row r="34" spans="1:20">
      <c r="A34" s="1">
        <v>45693</v>
      </c>
      <c r="B34" s="9">
        <f>nasdaq_aapl_volume_by_exchange[[#This Row],[Off Exchange2]]/SUM(nasdaq_aapl_volume_by_exchange[[#This Row],[NYSE]:[LTSE]])</f>
        <v>0.40755153837293112</v>
      </c>
      <c r="C34" s="12">
        <f>SUM(nasdaq_aapl_volume_by_exchange[[#This Row],[NYSE]:[LTSE]])</f>
        <v>39665057</v>
      </c>
      <c r="D34" s="8">
        <v>209911</v>
      </c>
      <c r="E34" s="8">
        <v>41337</v>
      </c>
      <c r="F34" s="8">
        <v>33896</v>
      </c>
      <c r="G34" s="8">
        <v>20979</v>
      </c>
      <c r="H34" s="8">
        <v>920706</v>
      </c>
      <c r="I34" s="8">
        <v>60063</v>
      </c>
      <c r="J34" s="8">
        <v>346718</v>
      </c>
      <c r="K34" s="8">
        <v>117955</v>
      </c>
      <c r="L34" s="8">
        <v>16165555</v>
      </c>
      <c r="M34" s="8">
        <v>2640073</v>
      </c>
      <c r="N34" s="8">
        <v>15966</v>
      </c>
      <c r="O34" s="8">
        <v>84680</v>
      </c>
      <c r="P34" s="8">
        <v>1241232</v>
      </c>
      <c r="Q34" s="8">
        <v>16378552</v>
      </c>
      <c r="R34" s="8">
        <v>89519</v>
      </c>
      <c r="S34" s="8">
        <v>1163216</v>
      </c>
      <c r="T34" s="8">
        <v>134699</v>
      </c>
    </row>
    <row r="35" spans="1:20">
      <c r="A35" s="1">
        <v>45692</v>
      </c>
      <c r="B35" s="9">
        <f>nasdaq_aapl_volume_by_exchange[[#This Row],[Off Exchange2]]/SUM(nasdaq_aapl_volume_by_exchange[[#This Row],[NYSE]:[LTSE]])</f>
        <v>0.49074126533844387</v>
      </c>
      <c r="C35" s="12">
        <f>SUM(nasdaq_aapl_volume_by_exchange[[#This Row],[NYSE]:[LTSE]])</f>
        <v>45537540</v>
      </c>
      <c r="D35" s="8">
        <v>416575</v>
      </c>
      <c r="E35" s="8">
        <v>56571</v>
      </c>
      <c r="F35" s="8">
        <v>29330</v>
      </c>
      <c r="G35" s="8">
        <v>64446</v>
      </c>
      <c r="H35" s="8">
        <v>1318547</v>
      </c>
      <c r="I35" s="8">
        <v>62001</v>
      </c>
      <c r="J35" s="8">
        <v>524767</v>
      </c>
      <c r="K35" s="8">
        <v>441010</v>
      </c>
      <c r="L35" s="8">
        <v>22347150</v>
      </c>
      <c r="M35" s="8">
        <v>2522780</v>
      </c>
      <c r="N35" s="8">
        <v>33234</v>
      </c>
      <c r="O35" s="8">
        <v>157428</v>
      </c>
      <c r="P35" s="8">
        <v>1797936</v>
      </c>
      <c r="Q35" s="8">
        <v>13509462</v>
      </c>
      <c r="R35" s="8">
        <v>244211</v>
      </c>
      <c r="S35" s="8">
        <v>1865087</v>
      </c>
      <c r="T35" s="8">
        <v>147005</v>
      </c>
    </row>
    <row r="36" spans="1:20">
      <c r="A36" s="1">
        <v>45691</v>
      </c>
      <c r="B36" s="9">
        <f>nasdaq_aapl_volume_by_exchange[[#This Row],[Off Exchange2]]/SUM(nasdaq_aapl_volume_by_exchange[[#This Row],[NYSE]:[LTSE]])</f>
        <v>0.47663810825681802</v>
      </c>
      <c r="C36" s="12">
        <f>SUM(nasdaq_aapl_volume_by_exchange[[#This Row],[NYSE]:[LTSE]])</f>
        <v>73073513</v>
      </c>
      <c r="D36" s="8">
        <v>490570</v>
      </c>
      <c r="E36" s="8">
        <v>119250</v>
      </c>
      <c r="F36" s="8">
        <v>31855</v>
      </c>
      <c r="G36" s="8">
        <v>77576</v>
      </c>
      <c r="H36" s="8">
        <v>2273201</v>
      </c>
      <c r="I36" s="8">
        <v>147340</v>
      </c>
      <c r="J36" s="8">
        <v>1114033</v>
      </c>
      <c r="K36" s="8">
        <v>188470</v>
      </c>
      <c r="L36" s="8">
        <v>34829621</v>
      </c>
      <c r="M36" s="8">
        <v>5053039</v>
      </c>
      <c r="N36" s="8">
        <v>54963</v>
      </c>
      <c r="O36" s="8">
        <v>125612</v>
      </c>
      <c r="P36" s="8">
        <v>4022514</v>
      </c>
      <c r="Q36" s="8">
        <v>20715081</v>
      </c>
      <c r="R36" s="8">
        <v>210495</v>
      </c>
      <c r="S36" s="8">
        <v>3354365</v>
      </c>
      <c r="T36" s="8">
        <v>265528</v>
      </c>
    </row>
    <row r="37" spans="1:20">
      <c r="A37" s="1">
        <v>45688</v>
      </c>
      <c r="B37" s="9">
        <f>nasdaq_aapl_volume_by_exchange[[#This Row],[Off Exchange2]]/SUM(nasdaq_aapl_volume_by_exchange[[#This Row],[NYSE]:[LTSE]])</f>
        <v>0.53584873057035198</v>
      </c>
      <c r="C37" s="12">
        <f>SUM(nasdaq_aapl_volume_by_exchange[[#This Row],[NYSE]:[LTSE]])</f>
        <v>102281446</v>
      </c>
      <c r="D37" s="8">
        <v>679297</v>
      </c>
      <c r="E37" s="8">
        <v>139876</v>
      </c>
      <c r="F37" s="8">
        <v>94983</v>
      </c>
      <c r="G37" s="8">
        <v>105502</v>
      </c>
      <c r="H37" s="8">
        <v>2073352</v>
      </c>
      <c r="I37" s="8">
        <v>190381</v>
      </c>
      <c r="J37" s="8">
        <v>1572917</v>
      </c>
      <c r="K37" s="8">
        <v>1436966</v>
      </c>
      <c r="L37" s="8">
        <v>54807383</v>
      </c>
      <c r="M37" s="8">
        <v>5554739</v>
      </c>
      <c r="N37" s="8">
        <v>55292</v>
      </c>
      <c r="O37" s="8">
        <v>202431</v>
      </c>
      <c r="P37" s="8">
        <v>3837246</v>
      </c>
      <c r="Q37" s="8">
        <v>26777813</v>
      </c>
      <c r="R37" s="8">
        <v>309156</v>
      </c>
      <c r="S37" s="8">
        <v>4217432</v>
      </c>
      <c r="T37" s="8">
        <v>226680</v>
      </c>
    </row>
    <row r="38" spans="1:20">
      <c r="A38" s="1">
        <v>45687</v>
      </c>
      <c r="B38" s="9">
        <f>nasdaq_aapl_volume_by_exchange[[#This Row],[Off Exchange2]]/SUM(nasdaq_aapl_volume_by_exchange[[#This Row],[NYSE]:[LTSE]])</f>
        <v>0.42053174249990083</v>
      </c>
      <c r="C38" s="12">
        <f>SUM(nasdaq_aapl_volume_by_exchange[[#This Row],[NYSE]:[LTSE]])</f>
        <v>55656864</v>
      </c>
      <c r="D38" s="8">
        <v>445020</v>
      </c>
      <c r="E38" s="8">
        <v>117238</v>
      </c>
      <c r="F38" s="8">
        <v>85203</v>
      </c>
      <c r="G38" s="8">
        <v>44754</v>
      </c>
      <c r="H38" s="8">
        <v>1419403</v>
      </c>
      <c r="I38" s="8">
        <v>142974</v>
      </c>
      <c r="J38" s="8">
        <v>1007979</v>
      </c>
      <c r="K38" s="8">
        <v>2293747</v>
      </c>
      <c r="L38" s="8">
        <v>23405478</v>
      </c>
      <c r="M38" s="8">
        <v>7021979</v>
      </c>
      <c r="N38" s="8">
        <v>64460</v>
      </c>
      <c r="O38" s="8">
        <v>180876</v>
      </c>
      <c r="P38" s="8">
        <v>1877871</v>
      </c>
      <c r="Q38" s="8">
        <v>14493865</v>
      </c>
      <c r="R38" s="8">
        <v>164502</v>
      </c>
      <c r="S38" s="8">
        <v>2615417</v>
      </c>
      <c r="T38" s="8">
        <v>276098</v>
      </c>
    </row>
    <row r="39" spans="1:20">
      <c r="A39" s="1">
        <v>45686</v>
      </c>
      <c r="B39" s="9">
        <f>nasdaq_aapl_volume_by_exchange[[#This Row],[Off Exchange2]]/SUM(nasdaq_aapl_volume_by_exchange[[#This Row],[NYSE]:[LTSE]])</f>
        <v>0.45612346213421384</v>
      </c>
      <c r="C39" s="12">
        <f>SUM(nasdaq_aapl_volume_by_exchange[[#This Row],[NYSE]:[LTSE]])</f>
        <v>46009054</v>
      </c>
      <c r="D39" s="8">
        <v>417038</v>
      </c>
      <c r="E39" s="8">
        <v>78131</v>
      </c>
      <c r="F39" s="8">
        <v>57818</v>
      </c>
      <c r="G39" s="8">
        <v>88528</v>
      </c>
      <c r="H39" s="8">
        <v>1126638</v>
      </c>
      <c r="I39" s="8">
        <v>182858</v>
      </c>
      <c r="J39" s="8">
        <v>619268</v>
      </c>
      <c r="K39" s="8">
        <v>567940</v>
      </c>
      <c r="L39" s="8">
        <v>20985809</v>
      </c>
      <c r="M39" s="8">
        <v>3336707</v>
      </c>
      <c r="N39" s="8">
        <v>11883</v>
      </c>
      <c r="O39" s="8">
        <v>123753</v>
      </c>
      <c r="P39" s="8">
        <v>1919704</v>
      </c>
      <c r="Q39" s="8">
        <v>14429933</v>
      </c>
      <c r="R39" s="8">
        <v>126912</v>
      </c>
      <c r="S39" s="8">
        <v>1825872</v>
      </c>
      <c r="T39" s="8">
        <v>110262</v>
      </c>
    </row>
    <row r="40" spans="1:20">
      <c r="A40" s="1">
        <v>45685</v>
      </c>
      <c r="B40" s="9">
        <f>nasdaq_aapl_volume_by_exchange[[#This Row],[Off Exchange2]]/SUM(nasdaq_aapl_volume_by_exchange[[#This Row],[NYSE]:[LTSE]])</f>
        <v>0.44506697619715291</v>
      </c>
      <c r="C40" s="12">
        <f>SUM(nasdaq_aapl_volume_by_exchange[[#This Row],[NYSE]:[LTSE]])</f>
        <v>76063590</v>
      </c>
      <c r="D40" s="8">
        <v>1101103</v>
      </c>
      <c r="E40" s="8">
        <v>81452</v>
      </c>
      <c r="F40" s="8">
        <v>146607</v>
      </c>
      <c r="G40" s="8">
        <v>77318</v>
      </c>
      <c r="H40" s="8">
        <v>2008290</v>
      </c>
      <c r="I40" s="8">
        <v>239395</v>
      </c>
      <c r="J40" s="8">
        <v>1074967</v>
      </c>
      <c r="K40" s="8">
        <v>360486</v>
      </c>
      <c r="L40" s="8">
        <v>33853392</v>
      </c>
      <c r="M40" s="8">
        <v>5761052</v>
      </c>
      <c r="N40" s="8">
        <v>77336</v>
      </c>
      <c r="O40" s="8">
        <v>409076</v>
      </c>
      <c r="P40" s="8">
        <v>3113508</v>
      </c>
      <c r="Q40" s="8">
        <v>24163462</v>
      </c>
      <c r="R40" s="8">
        <v>245229</v>
      </c>
      <c r="S40" s="8">
        <v>3240442</v>
      </c>
      <c r="T40" s="8">
        <v>110475</v>
      </c>
    </row>
    <row r="41" spans="1:20">
      <c r="A41" s="1">
        <v>45684</v>
      </c>
      <c r="B41" s="9">
        <f>nasdaq_aapl_volume_by_exchange[[#This Row],[Off Exchange2]]/SUM(nasdaq_aapl_volume_by_exchange[[#This Row],[NYSE]:[LTSE]])</f>
        <v>0.39364958532995553</v>
      </c>
      <c r="C41" s="12">
        <f>SUM(nasdaq_aapl_volume_by_exchange[[#This Row],[NYSE]:[LTSE]])</f>
        <v>95063052</v>
      </c>
      <c r="D41" s="8">
        <v>1530637</v>
      </c>
      <c r="E41" s="8">
        <v>326284</v>
      </c>
      <c r="F41" s="8">
        <v>197498</v>
      </c>
      <c r="G41" s="8">
        <v>135794</v>
      </c>
      <c r="H41" s="8">
        <v>2657424</v>
      </c>
      <c r="I41" s="8">
        <v>283209</v>
      </c>
      <c r="J41" s="8">
        <v>1435145</v>
      </c>
      <c r="K41" s="8">
        <v>554646</v>
      </c>
      <c r="L41" s="8">
        <v>37421531</v>
      </c>
      <c r="M41" s="8">
        <v>8098008</v>
      </c>
      <c r="N41" s="8">
        <v>112746</v>
      </c>
      <c r="O41" s="8">
        <v>670031</v>
      </c>
      <c r="P41" s="8">
        <v>4310908</v>
      </c>
      <c r="Q41" s="8">
        <v>32194979</v>
      </c>
      <c r="R41" s="8">
        <v>281456</v>
      </c>
      <c r="S41" s="8">
        <v>4251060</v>
      </c>
      <c r="T41" s="8">
        <v>601696</v>
      </c>
    </row>
    <row r="42" spans="1:20">
      <c r="A42" s="1">
        <v>45681</v>
      </c>
      <c r="B42" s="9">
        <f>nasdaq_aapl_volume_by_exchange[[#This Row],[Off Exchange2]]/SUM(nasdaq_aapl_volume_by_exchange[[#This Row],[NYSE]:[LTSE]])</f>
        <v>0.44407425249753418</v>
      </c>
      <c r="C42" s="12">
        <f>SUM(nasdaq_aapl_volume_by_exchange[[#This Row],[NYSE]:[LTSE]])</f>
        <v>54699251</v>
      </c>
      <c r="D42" s="8">
        <v>665314</v>
      </c>
      <c r="E42" s="8">
        <v>54812</v>
      </c>
      <c r="F42" s="8">
        <v>66304</v>
      </c>
      <c r="G42" s="8">
        <v>77779</v>
      </c>
      <c r="H42" s="8">
        <v>1287472</v>
      </c>
      <c r="I42" s="8">
        <v>144193</v>
      </c>
      <c r="J42" s="8">
        <v>832992</v>
      </c>
      <c r="K42" s="8">
        <v>206777</v>
      </c>
      <c r="L42" s="8">
        <v>24290529</v>
      </c>
      <c r="M42" s="8">
        <v>3321461</v>
      </c>
      <c r="N42" s="8">
        <v>18770</v>
      </c>
      <c r="O42" s="8">
        <v>138928</v>
      </c>
      <c r="P42" s="8">
        <v>2346057</v>
      </c>
      <c r="Q42" s="8">
        <v>18086000</v>
      </c>
      <c r="R42" s="8">
        <v>130497</v>
      </c>
      <c r="S42" s="8">
        <v>2880002</v>
      </c>
      <c r="T42" s="8">
        <v>151364</v>
      </c>
    </row>
    <row r="43" spans="1:20">
      <c r="A43" s="1">
        <v>45680</v>
      </c>
      <c r="B43" s="9">
        <f>nasdaq_aapl_volume_by_exchange[[#This Row],[Off Exchange2]]/SUM(nasdaq_aapl_volume_by_exchange[[#This Row],[NYSE]:[LTSE]])</f>
        <v>0.50658515515454705</v>
      </c>
      <c r="C43" s="12">
        <f>SUM(nasdaq_aapl_volume_by_exchange[[#This Row],[NYSE]:[LTSE]])</f>
        <v>60589233</v>
      </c>
      <c r="D43" s="8">
        <v>505520</v>
      </c>
      <c r="E43" s="8">
        <v>28353</v>
      </c>
      <c r="F43" s="8">
        <v>75823</v>
      </c>
      <c r="G43" s="8">
        <v>51983</v>
      </c>
      <c r="H43" s="8">
        <v>1397373</v>
      </c>
      <c r="I43" s="8">
        <v>129647</v>
      </c>
      <c r="J43" s="8">
        <v>895905</v>
      </c>
      <c r="K43" s="8">
        <v>1215453</v>
      </c>
      <c r="L43" s="8">
        <v>30693606</v>
      </c>
      <c r="M43" s="8">
        <v>2956470</v>
      </c>
      <c r="N43" s="8">
        <v>18187</v>
      </c>
      <c r="O43" s="8">
        <v>144459</v>
      </c>
      <c r="P43" s="8">
        <v>2380048</v>
      </c>
      <c r="Q43" s="8">
        <v>17302153</v>
      </c>
      <c r="R43" s="8">
        <v>198702</v>
      </c>
      <c r="S43" s="8">
        <v>2516830</v>
      </c>
      <c r="T43" s="8">
        <v>78721</v>
      </c>
    </row>
    <row r="44" spans="1:20">
      <c r="A44" s="1">
        <v>45679</v>
      </c>
      <c r="B44" s="9">
        <f>nasdaq_aapl_volume_by_exchange[[#This Row],[Off Exchange2]]/SUM(nasdaq_aapl_volume_by_exchange[[#This Row],[NYSE]:[LTSE]])</f>
        <v>0.50577141489039212</v>
      </c>
      <c r="C44" s="12">
        <f>SUM(nasdaq_aapl_volume_by_exchange[[#This Row],[NYSE]:[LTSE]])</f>
        <v>64126303</v>
      </c>
      <c r="D44" s="8">
        <v>718592</v>
      </c>
      <c r="E44" s="8">
        <v>48515</v>
      </c>
      <c r="F44" s="8">
        <v>77313</v>
      </c>
      <c r="G44" s="8">
        <v>45324</v>
      </c>
      <c r="H44" s="8">
        <v>1380909</v>
      </c>
      <c r="I44" s="8">
        <v>77504</v>
      </c>
      <c r="J44" s="8">
        <v>853643</v>
      </c>
      <c r="K44" s="8">
        <v>514595</v>
      </c>
      <c r="L44" s="8">
        <v>32433251</v>
      </c>
      <c r="M44" s="8">
        <v>2977043</v>
      </c>
      <c r="N44" s="8">
        <v>25414</v>
      </c>
      <c r="O44" s="8">
        <v>85266</v>
      </c>
      <c r="P44" s="8">
        <v>2280002</v>
      </c>
      <c r="Q44" s="8">
        <v>19337944</v>
      </c>
      <c r="R44" s="8">
        <v>219168</v>
      </c>
      <c r="S44" s="8">
        <v>2779122</v>
      </c>
      <c r="T44" s="8">
        <v>272698</v>
      </c>
    </row>
    <row r="45" spans="1:20">
      <c r="A45" s="1">
        <v>45678</v>
      </c>
      <c r="B45" s="9">
        <f>nasdaq_aapl_volume_by_exchange[[#This Row],[Off Exchange2]]/SUM(nasdaq_aapl_volume_by_exchange[[#This Row],[NYSE]:[LTSE]])</f>
        <v>0.47884454590766379</v>
      </c>
      <c r="C45" s="12">
        <f>SUM(nasdaq_aapl_volume_by_exchange[[#This Row],[NYSE]:[LTSE]])</f>
        <v>98069911</v>
      </c>
      <c r="D45" s="8">
        <v>1445128</v>
      </c>
      <c r="E45" s="8">
        <v>123654</v>
      </c>
      <c r="F45" s="8">
        <v>152977</v>
      </c>
      <c r="G45" s="8">
        <v>111230</v>
      </c>
      <c r="H45" s="8">
        <v>2272795</v>
      </c>
      <c r="I45" s="8">
        <v>164116</v>
      </c>
      <c r="J45" s="8">
        <v>1660855</v>
      </c>
      <c r="K45" s="8">
        <v>965796</v>
      </c>
      <c r="L45" s="8">
        <v>46960242</v>
      </c>
      <c r="M45" s="8">
        <v>5942861</v>
      </c>
      <c r="N45" s="8">
        <v>35700</v>
      </c>
      <c r="O45" s="8">
        <v>184880</v>
      </c>
      <c r="P45" s="8">
        <v>4020406</v>
      </c>
      <c r="Q45" s="8">
        <v>28715857</v>
      </c>
      <c r="R45" s="8">
        <v>448363</v>
      </c>
      <c r="S45" s="8">
        <v>4842887</v>
      </c>
      <c r="T45" s="8">
        <v>22164</v>
      </c>
    </row>
    <row r="46" spans="1:20">
      <c r="A46" s="1">
        <v>45674</v>
      </c>
      <c r="B46" s="9">
        <f>nasdaq_aapl_volume_by_exchange[[#This Row],[Off Exchange2]]/SUM(nasdaq_aapl_volume_by_exchange[[#This Row],[NYSE]:[LTSE]])</f>
        <v>0.42272537526590614</v>
      </c>
      <c r="C46" s="12">
        <f>SUM(nasdaq_aapl_volume_by_exchange[[#This Row],[NYSE]:[LTSE]])</f>
        <v>69128249</v>
      </c>
      <c r="D46" s="8">
        <v>615664</v>
      </c>
      <c r="E46" s="8">
        <v>43479</v>
      </c>
      <c r="F46" s="8">
        <v>40929</v>
      </c>
      <c r="G46" s="8">
        <v>79930</v>
      </c>
      <c r="H46" s="8">
        <v>1129750</v>
      </c>
      <c r="I46" s="8">
        <v>186645</v>
      </c>
      <c r="J46" s="8">
        <v>1014217</v>
      </c>
      <c r="K46" s="8">
        <v>1704389</v>
      </c>
      <c r="L46" s="8">
        <v>29222265</v>
      </c>
      <c r="M46" s="8">
        <v>3754547</v>
      </c>
      <c r="N46" s="8">
        <v>13903</v>
      </c>
      <c r="O46" s="8">
        <v>77795</v>
      </c>
      <c r="P46" s="8">
        <v>2641788</v>
      </c>
      <c r="Q46" s="8">
        <v>25320900</v>
      </c>
      <c r="R46" s="8">
        <v>183062</v>
      </c>
      <c r="S46" s="8">
        <v>3058528</v>
      </c>
      <c r="T46" s="8">
        <v>40458</v>
      </c>
    </row>
    <row r="47" spans="1:20">
      <c r="A47" s="1">
        <v>45673</v>
      </c>
      <c r="B47" s="9">
        <f>nasdaq_aapl_volume_by_exchange[[#This Row],[Off Exchange2]]/SUM(nasdaq_aapl_volume_by_exchange[[#This Row],[NYSE]:[LTSE]])</f>
        <v>0.49736432959562482</v>
      </c>
      <c r="C47" s="12">
        <f>SUM(nasdaq_aapl_volume_by_exchange[[#This Row],[NYSE]:[LTSE]])</f>
        <v>71759921</v>
      </c>
      <c r="D47" s="8">
        <v>778686</v>
      </c>
      <c r="E47" s="8">
        <v>236321</v>
      </c>
      <c r="F47" s="8">
        <v>53532</v>
      </c>
      <c r="G47" s="8">
        <v>132698</v>
      </c>
      <c r="H47" s="8">
        <v>1917016</v>
      </c>
      <c r="I47" s="8">
        <v>287767</v>
      </c>
      <c r="J47" s="8">
        <v>1212941</v>
      </c>
      <c r="K47" s="8">
        <v>537269</v>
      </c>
      <c r="L47" s="8">
        <v>35690825</v>
      </c>
      <c r="M47" s="8">
        <v>4045222</v>
      </c>
      <c r="N47" s="8">
        <v>93405</v>
      </c>
      <c r="O47" s="8">
        <v>275728</v>
      </c>
      <c r="P47" s="8">
        <v>3182087</v>
      </c>
      <c r="Q47" s="8">
        <v>19349767</v>
      </c>
      <c r="R47" s="8">
        <v>357899</v>
      </c>
      <c r="S47" s="8">
        <v>3569098</v>
      </c>
      <c r="T47" s="8">
        <v>39660</v>
      </c>
    </row>
    <row r="48" spans="1:20">
      <c r="A48" s="1">
        <v>45672</v>
      </c>
      <c r="B48" s="9">
        <f>nasdaq_aapl_volume_by_exchange[[#This Row],[Off Exchange2]]/SUM(nasdaq_aapl_volume_by_exchange[[#This Row],[NYSE]:[LTSE]])</f>
        <v>0.38938133665721342</v>
      </c>
      <c r="C48" s="12">
        <f>SUM(nasdaq_aapl_volume_by_exchange[[#This Row],[NYSE]:[LTSE]])</f>
        <v>39805688</v>
      </c>
      <c r="D48" s="8">
        <v>380822</v>
      </c>
      <c r="E48" s="8">
        <v>21456</v>
      </c>
      <c r="F48" s="8">
        <v>72177</v>
      </c>
      <c r="G48" s="8">
        <v>49685</v>
      </c>
      <c r="H48" s="8">
        <v>1048123</v>
      </c>
      <c r="I48" s="8">
        <v>54835</v>
      </c>
      <c r="J48" s="8">
        <v>615754</v>
      </c>
      <c r="K48" s="8">
        <v>31641</v>
      </c>
      <c r="L48" s="8">
        <v>15499592</v>
      </c>
      <c r="M48" s="8">
        <v>2227016</v>
      </c>
      <c r="N48" s="8">
        <v>5570</v>
      </c>
      <c r="O48" s="8">
        <v>43073</v>
      </c>
      <c r="P48" s="8">
        <v>1478570</v>
      </c>
      <c r="Q48" s="8">
        <v>16759924</v>
      </c>
      <c r="R48" s="8">
        <v>134199</v>
      </c>
      <c r="S48" s="8">
        <v>1383251</v>
      </c>
      <c r="T48" s="8">
        <v>0</v>
      </c>
    </row>
    <row r="49" spans="1:20">
      <c r="A49" s="1">
        <v>45671</v>
      </c>
      <c r="B49" s="9">
        <f>nasdaq_aapl_volume_by_exchange[[#This Row],[Off Exchange2]]/SUM(nasdaq_aapl_volume_by_exchange[[#This Row],[NYSE]:[LTSE]])</f>
        <v>0.45569812492774542</v>
      </c>
      <c r="C49" s="12">
        <f>SUM(nasdaq_aapl_volume_by_exchange[[#This Row],[NYSE]:[LTSE]])</f>
        <v>39435227</v>
      </c>
      <c r="D49" s="8">
        <v>524355</v>
      </c>
      <c r="E49" s="8">
        <v>42303</v>
      </c>
      <c r="F49" s="8">
        <v>32405</v>
      </c>
      <c r="G49" s="8">
        <v>59081</v>
      </c>
      <c r="H49" s="8">
        <v>1051587</v>
      </c>
      <c r="I49" s="8">
        <v>96056</v>
      </c>
      <c r="J49" s="8">
        <v>483541</v>
      </c>
      <c r="K49" s="8">
        <v>526529</v>
      </c>
      <c r="L49" s="8">
        <v>17970559</v>
      </c>
      <c r="M49" s="8">
        <v>2179743</v>
      </c>
      <c r="N49" s="8">
        <v>13806</v>
      </c>
      <c r="O49" s="8">
        <v>107225</v>
      </c>
      <c r="P49" s="8">
        <v>1488024</v>
      </c>
      <c r="Q49" s="8">
        <v>13140745</v>
      </c>
      <c r="R49" s="8">
        <v>102407</v>
      </c>
      <c r="S49" s="8">
        <v>1491052</v>
      </c>
      <c r="T49" s="8">
        <v>125809</v>
      </c>
    </row>
    <row r="50" spans="1:20">
      <c r="A50" s="1">
        <v>45670</v>
      </c>
      <c r="B50" s="9">
        <f>nasdaq_aapl_volume_by_exchange[[#This Row],[Off Exchange2]]/SUM(nasdaq_aapl_volume_by_exchange[[#This Row],[NYSE]:[LTSE]])</f>
        <v>0.44654748367507258</v>
      </c>
      <c r="C50" s="12">
        <f>SUM(nasdaq_aapl_volume_by_exchange[[#This Row],[NYSE]:[LTSE]])</f>
        <v>49630236</v>
      </c>
      <c r="D50" s="8">
        <v>644653</v>
      </c>
      <c r="E50" s="8">
        <v>52722</v>
      </c>
      <c r="F50" s="8">
        <v>34643</v>
      </c>
      <c r="G50" s="8">
        <v>75123</v>
      </c>
      <c r="H50" s="8">
        <v>1352710</v>
      </c>
      <c r="I50" s="8">
        <v>84480</v>
      </c>
      <c r="J50" s="8">
        <v>695039</v>
      </c>
      <c r="K50" s="8">
        <v>289562</v>
      </c>
      <c r="L50" s="8">
        <v>22162257</v>
      </c>
      <c r="M50" s="8">
        <v>3032304</v>
      </c>
      <c r="N50" s="8">
        <v>24461</v>
      </c>
      <c r="O50" s="8">
        <v>100459</v>
      </c>
      <c r="P50" s="8">
        <v>2103577</v>
      </c>
      <c r="Q50" s="8">
        <v>16505947</v>
      </c>
      <c r="R50" s="8">
        <v>123066</v>
      </c>
      <c r="S50" s="8">
        <v>2175290</v>
      </c>
      <c r="T50" s="8">
        <v>173943</v>
      </c>
    </row>
    <row r="51" spans="1:20">
      <c r="A51" s="1">
        <v>45667</v>
      </c>
      <c r="B51" s="9">
        <f>nasdaq_aapl_volume_by_exchange[[#This Row],[Off Exchange2]]/SUM(nasdaq_aapl_volume_by_exchange[[#This Row],[NYSE]:[LTSE]])</f>
        <v>0.42711611208002648</v>
      </c>
      <c r="C51" s="12">
        <f>SUM(nasdaq_aapl_volume_by_exchange[[#This Row],[NYSE]:[LTSE]])</f>
        <v>61868722</v>
      </c>
      <c r="D51" s="8">
        <v>802560</v>
      </c>
      <c r="E51" s="8">
        <v>66281</v>
      </c>
      <c r="F51" s="8">
        <v>67227</v>
      </c>
      <c r="G51" s="8">
        <v>66016</v>
      </c>
      <c r="H51" s="8">
        <v>1713784</v>
      </c>
      <c r="I51" s="8">
        <v>120374</v>
      </c>
      <c r="J51" s="8">
        <v>1029983</v>
      </c>
      <c r="K51" s="8">
        <v>215984</v>
      </c>
      <c r="L51" s="8">
        <v>26425128</v>
      </c>
      <c r="M51" s="8">
        <v>3455874</v>
      </c>
      <c r="N51" s="8">
        <v>29730</v>
      </c>
      <c r="O51" s="8">
        <v>153765</v>
      </c>
      <c r="P51" s="8">
        <v>2967938</v>
      </c>
      <c r="Q51" s="8">
        <v>22010814</v>
      </c>
      <c r="R51" s="8">
        <v>153156</v>
      </c>
      <c r="S51" s="8">
        <v>2337566</v>
      </c>
      <c r="T51" s="8">
        <v>252542</v>
      </c>
    </row>
    <row r="52" spans="1:20">
      <c r="A52" s="1">
        <v>45665</v>
      </c>
      <c r="B52" s="9">
        <f>nasdaq_aapl_volume_by_exchange[[#This Row],[Off Exchange2]]/SUM(nasdaq_aapl_volume_by_exchange[[#This Row],[NYSE]:[LTSE]])</f>
        <v>0.47807912519173279</v>
      </c>
      <c r="C52" s="12">
        <f>SUM(nasdaq_aapl_volume_by_exchange[[#This Row],[NYSE]:[LTSE]])</f>
        <v>38643622</v>
      </c>
      <c r="D52" s="8">
        <v>307169</v>
      </c>
      <c r="E52" s="8">
        <v>25748</v>
      </c>
      <c r="F52" s="8">
        <v>47167</v>
      </c>
      <c r="G52" s="8">
        <v>43318</v>
      </c>
      <c r="H52" s="8">
        <v>868980</v>
      </c>
      <c r="I52" s="8">
        <v>45633</v>
      </c>
      <c r="J52" s="8">
        <v>402579</v>
      </c>
      <c r="K52" s="8">
        <v>82200</v>
      </c>
      <c r="L52" s="8">
        <v>18474709</v>
      </c>
      <c r="M52" s="8">
        <v>1937225</v>
      </c>
      <c r="N52" s="8">
        <v>8025</v>
      </c>
      <c r="O52" s="8">
        <v>58041</v>
      </c>
      <c r="P52" s="8">
        <v>1675007</v>
      </c>
      <c r="Q52" s="8">
        <v>12728216</v>
      </c>
      <c r="R52" s="8">
        <v>144094</v>
      </c>
      <c r="S52" s="8">
        <v>1722340</v>
      </c>
      <c r="T52" s="8">
        <v>73171</v>
      </c>
    </row>
    <row r="53" spans="1:20">
      <c r="A53" s="1">
        <v>45664</v>
      </c>
      <c r="B53" s="9">
        <f>nasdaq_aapl_volume_by_exchange[[#This Row],[Off Exchange2]]/SUM(nasdaq_aapl_volume_by_exchange[[#This Row],[NYSE]:[LTSE]])</f>
        <v>0.41345421182078823</v>
      </c>
      <c r="C53" s="12">
        <f>SUM(nasdaq_aapl_volume_by_exchange[[#This Row],[NYSE]:[LTSE]])</f>
        <v>40855905</v>
      </c>
      <c r="D53" s="8">
        <v>408523</v>
      </c>
      <c r="E53" s="8">
        <v>49563</v>
      </c>
      <c r="F53" s="8">
        <v>38131</v>
      </c>
      <c r="G53" s="8">
        <v>43095</v>
      </c>
      <c r="H53" s="8">
        <v>1048220</v>
      </c>
      <c r="I53" s="8">
        <v>120157</v>
      </c>
      <c r="J53" s="8">
        <v>493516</v>
      </c>
      <c r="K53" s="8">
        <v>2158703</v>
      </c>
      <c r="L53" s="8">
        <v>16892046</v>
      </c>
      <c r="M53" s="8">
        <v>2236009</v>
      </c>
      <c r="N53" s="8">
        <v>16429</v>
      </c>
      <c r="O53" s="8">
        <v>76247</v>
      </c>
      <c r="P53" s="8">
        <v>1574086</v>
      </c>
      <c r="Q53" s="8">
        <v>13738774</v>
      </c>
      <c r="R53" s="8">
        <v>134467</v>
      </c>
      <c r="S53" s="8">
        <v>1558616</v>
      </c>
      <c r="T53" s="8">
        <v>269323</v>
      </c>
    </row>
    <row r="54" spans="1:20">
      <c r="A54" s="1">
        <v>45663</v>
      </c>
      <c r="B54" s="9">
        <f>nasdaq_aapl_volume_by_exchange[[#This Row],[Off Exchange2]]/SUM(nasdaq_aapl_volume_by_exchange[[#This Row],[NYSE]:[LTSE]])</f>
        <v>0.47210954670729144</v>
      </c>
      <c r="C54" s="12">
        <f>SUM(nasdaq_aapl_volume_by_exchange[[#This Row],[NYSE]:[LTSE]])</f>
        <v>45045772</v>
      </c>
      <c r="D54" s="8">
        <v>296789</v>
      </c>
      <c r="E54" s="8">
        <v>25322</v>
      </c>
      <c r="F54" s="8">
        <v>53782</v>
      </c>
      <c r="G54" s="8">
        <v>44816</v>
      </c>
      <c r="H54" s="8">
        <v>970622</v>
      </c>
      <c r="I54" s="8">
        <v>85688</v>
      </c>
      <c r="J54" s="8">
        <v>554463</v>
      </c>
      <c r="K54" s="8">
        <v>54864</v>
      </c>
      <c r="L54" s="8">
        <v>21266539</v>
      </c>
      <c r="M54" s="8">
        <v>2164822</v>
      </c>
      <c r="N54" s="8">
        <v>6707</v>
      </c>
      <c r="O54" s="8">
        <v>49492</v>
      </c>
      <c r="P54" s="8">
        <v>1747842</v>
      </c>
      <c r="Q54" s="8">
        <v>15800654</v>
      </c>
      <c r="R54" s="8">
        <v>89147</v>
      </c>
      <c r="S54" s="8">
        <v>1680207</v>
      </c>
      <c r="T54" s="8">
        <v>154016</v>
      </c>
    </row>
    <row r="55" spans="1:20">
      <c r="A55" s="1">
        <v>45660</v>
      </c>
      <c r="B55" s="9">
        <f>nasdaq_aapl_volume_by_exchange[[#This Row],[Off Exchange2]]/SUM(nasdaq_aapl_volume_by_exchange[[#This Row],[NYSE]:[LTSE]])</f>
        <v>0.45572445130788436</v>
      </c>
      <c r="C55" s="12">
        <f>SUM(nasdaq_aapl_volume_by_exchange[[#This Row],[NYSE]:[LTSE]])</f>
        <v>40244154</v>
      </c>
      <c r="D55" s="8">
        <v>490242</v>
      </c>
      <c r="E55" s="8">
        <v>28514</v>
      </c>
      <c r="F55" s="8">
        <v>38912</v>
      </c>
      <c r="G55" s="8">
        <v>53303</v>
      </c>
      <c r="H55" s="8">
        <v>1182159</v>
      </c>
      <c r="I55" s="8">
        <v>81674</v>
      </c>
      <c r="J55" s="8">
        <v>526306</v>
      </c>
      <c r="K55" s="8">
        <v>1140721</v>
      </c>
      <c r="L55" s="8">
        <v>18340245</v>
      </c>
      <c r="M55" s="8">
        <v>2098576</v>
      </c>
      <c r="N55" s="8">
        <v>14918</v>
      </c>
      <c r="O55" s="8">
        <v>82004</v>
      </c>
      <c r="P55" s="8">
        <v>1864027</v>
      </c>
      <c r="Q55" s="8">
        <v>12420267</v>
      </c>
      <c r="R55" s="8">
        <v>147194</v>
      </c>
      <c r="S55" s="8">
        <v>1637624</v>
      </c>
      <c r="T55" s="8">
        <v>97468</v>
      </c>
    </row>
    <row r="56" spans="1:20">
      <c r="A56" s="1">
        <v>45659</v>
      </c>
      <c r="B56" s="9">
        <f>nasdaq_aapl_volume_by_exchange[[#This Row],[Off Exchange2]]/SUM(nasdaq_aapl_volume_by_exchange[[#This Row],[NYSE]:[LTSE]])</f>
        <v>0.48197742137016852</v>
      </c>
      <c r="C56" s="12">
        <f>SUM(nasdaq_aapl_volume_by_exchange[[#This Row],[NYSE]:[LTSE]])</f>
        <v>57110640</v>
      </c>
      <c r="D56" s="8">
        <v>784144</v>
      </c>
      <c r="E56" s="8">
        <v>51336</v>
      </c>
      <c r="F56" s="8">
        <v>131585</v>
      </c>
      <c r="G56" s="8">
        <v>65537</v>
      </c>
      <c r="H56" s="8">
        <v>1720928</v>
      </c>
      <c r="I56" s="8">
        <v>88246</v>
      </c>
      <c r="J56" s="8">
        <v>751684</v>
      </c>
      <c r="K56" s="8">
        <v>651264</v>
      </c>
      <c r="L56" s="8">
        <v>27526039</v>
      </c>
      <c r="M56" s="8">
        <v>3837029</v>
      </c>
      <c r="N56" s="8">
        <v>56311</v>
      </c>
      <c r="O56" s="8">
        <v>277985</v>
      </c>
      <c r="P56" s="8">
        <v>2697222</v>
      </c>
      <c r="Q56" s="8">
        <v>15830536</v>
      </c>
      <c r="R56" s="8">
        <v>117333</v>
      </c>
      <c r="S56" s="8">
        <v>2401472</v>
      </c>
      <c r="T56" s="8">
        <v>121989</v>
      </c>
    </row>
    <row r="57" spans="1:20">
      <c r="A57" s="1">
        <v>45657</v>
      </c>
      <c r="B57" s="9">
        <f>nasdaq_aapl_volume_by_exchange[[#This Row],[Off Exchange2]]/SUM(nasdaq_aapl_volume_by_exchange[[#This Row],[NYSE]:[LTSE]])</f>
        <v>0.43142746300491308</v>
      </c>
      <c r="C57" s="12">
        <f>SUM(nasdaq_aapl_volume_by_exchange[[#This Row],[NYSE]:[LTSE]])</f>
        <v>39482067</v>
      </c>
      <c r="D57" s="8">
        <v>299347</v>
      </c>
      <c r="E57" s="8">
        <v>16429</v>
      </c>
      <c r="F57" s="8">
        <v>26869</v>
      </c>
      <c r="G57" s="8">
        <v>52021</v>
      </c>
      <c r="H57" s="8">
        <v>803764</v>
      </c>
      <c r="I57" s="8">
        <v>54876</v>
      </c>
      <c r="J57" s="8">
        <v>537862</v>
      </c>
      <c r="K57" s="8">
        <v>79497</v>
      </c>
      <c r="L57" s="8">
        <v>17033648</v>
      </c>
      <c r="M57" s="8">
        <v>2190661</v>
      </c>
      <c r="N57" s="8">
        <v>6841</v>
      </c>
      <c r="O57" s="8">
        <v>53673</v>
      </c>
      <c r="P57" s="8">
        <v>1787116</v>
      </c>
      <c r="Q57" s="8">
        <v>14527782</v>
      </c>
      <c r="R57" s="8">
        <v>208534</v>
      </c>
      <c r="S57" s="8">
        <v>1630226</v>
      </c>
      <c r="T57" s="8">
        <v>172921</v>
      </c>
    </row>
    <row r="58" spans="1:20">
      <c r="A58" s="1">
        <v>45656</v>
      </c>
      <c r="B58" s="9">
        <f>nasdaq_aapl_volume_by_exchange[[#This Row],[Off Exchange2]]/SUM(nasdaq_aapl_volume_by_exchange[[#This Row],[NYSE]:[LTSE]])</f>
        <v>0.42411030205403677</v>
      </c>
      <c r="C58" s="12">
        <f>SUM(nasdaq_aapl_volume_by_exchange[[#This Row],[NYSE]:[LTSE]])</f>
        <v>35556618</v>
      </c>
      <c r="D58" s="8">
        <v>347526</v>
      </c>
      <c r="E58" s="8">
        <v>28314</v>
      </c>
      <c r="F58" s="8">
        <v>30171</v>
      </c>
      <c r="G58" s="8">
        <v>42578</v>
      </c>
      <c r="H58" s="8">
        <v>857519</v>
      </c>
      <c r="I58" s="8">
        <v>43964</v>
      </c>
      <c r="J58" s="8">
        <v>496098</v>
      </c>
      <c r="K58" s="8">
        <v>319472</v>
      </c>
      <c r="L58" s="8">
        <v>15079928</v>
      </c>
      <c r="M58" s="8">
        <v>2152836</v>
      </c>
      <c r="N58" s="8">
        <v>9899</v>
      </c>
      <c r="O58" s="8">
        <v>59355</v>
      </c>
      <c r="P58" s="8">
        <v>1551140</v>
      </c>
      <c r="Q58" s="8">
        <v>12754010</v>
      </c>
      <c r="R58" s="8">
        <v>91113</v>
      </c>
      <c r="S58" s="8">
        <v>1360877</v>
      </c>
      <c r="T58" s="8">
        <v>331818</v>
      </c>
    </row>
    <row r="59" spans="1:20">
      <c r="A59" s="1">
        <v>45653</v>
      </c>
      <c r="B59" s="9">
        <f>nasdaq_aapl_volume_by_exchange[[#This Row],[Off Exchange2]]/SUM(nasdaq_aapl_volume_by_exchange[[#This Row],[NYSE]:[LTSE]])</f>
        <v>0.36762592705176145</v>
      </c>
      <c r="C59" s="12">
        <f>SUM(nasdaq_aapl_volume_by_exchange[[#This Row],[NYSE]:[LTSE]])</f>
        <v>42355375</v>
      </c>
      <c r="D59" s="8">
        <v>350778</v>
      </c>
      <c r="E59" s="8">
        <v>12321</v>
      </c>
      <c r="F59" s="8">
        <v>13179</v>
      </c>
      <c r="G59" s="8">
        <v>23794</v>
      </c>
      <c r="H59" s="8">
        <v>912043</v>
      </c>
      <c r="I59" s="8">
        <v>52942</v>
      </c>
      <c r="J59" s="8">
        <v>496194</v>
      </c>
      <c r="K59" s="8">
        <v>584274</v>
      </c>
      <c r="L59" s="8">
        <v>15570934</v>
      </c>
      <c r="M59" s="8">
        <v>2406918</v>
      </c>
      <c r="N59" s="8">
        <v>7127</v>
      </c>
      <c r="O59" s="8">
        <v>39430</v>
      </c>
      <c r="P59" s="8">
        <v>2366000</v>
      </c>
      <c r="Q59" s="8">
        <v>17681339</v>
      </c>
      <c r="R59" s="8">
        <v>130214</v>
      </c>
      <c r="S59" s="8">
        <v>1523621</v>
      </c>
      <c r="T59" s="8">
        <v>184267</v>
      </c>
    </row>
    <row r="60" spans="1:20">
      <c r="A60" s="1">
        <v>45652</v>
      </c>
      <c r="B60" s="9">
        <f>nasdaq_aapl_volume_by_exchange[[#This Row],[Off Exchange2]]/SUM(nasdaq_aapl_volume_by_exchange[[#This Row],[NYSE]:[LTSE]])</f>
        <v>0.47373606833661697</v>
      </c>
      <c r="C60" s="12">
        <f>SUM(nasdaq_aapl_volume_by_exchange[[#This Row],[NYSE]:[LTSE]])</f>
        <v>27262807</v>
      </c>
      <c r="D60" s="8">
        <v>174585</v>
      </c>
      <c r="E60" s="8">
        <v>12864</v>
      </c>
      <c r="F60" s="8">
        <v>23616</v>
      </c>
      <c r="G60" s="8">
        <v>26711</v>
      </c>
      <c r="H60" s="8">
        <v>491615</v>
      </c>
      <c r="I60" s="8">
        <v>23812</v>
      </c>
      <c r="J60" s="8">
        <v>375986</v>
      </c>
      <c r="K60" s="8">
        <v>55531</v>
      </c>
      <c r="L60" s="8">
        <v>12915375</v>
      </c>
      <c r="M60" s="8">
        <v>1184942</v>
      </c>
      <c r="N60" s="8">
        <v>6084</v>
      </c>
      <c r="O60" s="8">
        <v>55453</v>
      </c>
      <c r="P60" s="8">
        <v>1344675</v>
      </c>
      <c r="Q60" s="8">
        <v>9084299</v>
      </c>
      <c r="R60" s="8">
        <v>84314</v>
      </c>
      <c r="S60" s="8">
        <v>1343328</v>
      </c>
      <c r="T60" s="8">
        <v>59617</v>
      </c>
    </row>
    <row r="61" spans="1:20">
      <c r="A61" s="1">
        <v>45650</v>
      </c>
      <c r="B61" s="9">
        <f>nasdaq_aapl_volume_by_exchange[[#This Row],[Off Exchange2]]/SUM(nasdaq_aapl_volume_by_exchange[[#This Row],[NYSE]:[LTSE]])</f>
        <v>0.45099808865427948</v>
      </c>
      <c r="C61" s="12">
        <f>SUM(nasdaq_aapl_volume_by_exchange[[#This Row],[NYSE]:[LTSE]])</f>
        <v>23244879</v>
      </c>
      <c r="D61" s="8">
        <v>168108</v>
      </c>
      <c r="E61" s="8">
        <v>24484</v>
      </c>
      <c r="F61" s="8">
        <v>15080</v>
      </c>
      <c r="G61" s="8">
        <v>22850</v>
      </c>
      <c r="H61" s="8">
        <v>456446</v>
      </c>
      <c r="I61" s="8">
        <v>32379</v>
      </c>
      <c r="J61" s="8">
        <v>237470</v>
      </c>
      <c r="K61" s="8">
        <v>1916264</v>
      </c>
      <c r="L61" s="8">
        <v>10483396</v>
      </c>
      <c r="M61" s="8">
        <v>930698</v>
      </c>
      <c r="N61" s="8">
        <v>10101</v>
      </c>
      <c r="O61" s="8">
        <v>49447</v>
      </c>
      <c r="P61" s="8">
        <v>841682</v>
      </c>
      <c r="Q61" s="8">
        <v>6965675</v>
      </c>
      <c r="R61" s="8">
        <v>85180</v>
      </c>
      <c r="S61" s="8">
        <v>884847</v>
      </c>
      <c r="T61" s="8">
        <v>120772</v>
      </c>
    </row>
    <row r="62" spans="1:20">
      <c r="A62" s="1">
        <v>45649</v>
      </c>
      <c r="B62" s="9">
        <f>nasdaq_aapl_volume_by_exchange[[#This Row],[Off Exchange2]]/SUM(nasdaq_aapl_volume_by_exchange[[#This Row],[NYSE]:[LTSE]])</f>
        <v>0.42891756422967769</v>
      </c>
      <c r="C62" s="12">
        <f>SUM(nasdaq_aapl_volume_by_exchange[[#This Row],[NYSE]:[LTSE]])</f>
        <v>40858877</v>
      </c>
      <c r="D62" s="8">
        <v>352885</v>
      </c>
      <c r="E62" s="8">
        <v>28706</v>
      </c>
      <c r="F62" s="8">
        <v>61289</v>
      </c>
      <c r="G62" s="8">
        <v>50097</v>
      </c>
      <c r="H62" s="8">
        <v>315725</v>
      </c>
      <c r="I62" s="8">
        <v>129193</v>
      </c>
      <c r="J62" s="8">
        <v>558282</v>
      </c>
      <c r="K62" s="8">
        <v>943058</v>
      </c>
      <c r="L62" s="8">
        <v>17525090</v>
      </c>
      <c r="M62" s="8">
        <v>2142757</v>
      </c>
      <c r="N62" s="8">
        <v>20656</v>
      </c>
      <c r="O62" s="8">
        <v>74039</v>
      </c>
      <c r="P62" s="8">
        <v>1577489</v>
      </c>
      <c r="Q62" s="8">
        <v>15316305</v>
      </c>
      <c r="R62" s="8">
        <v>257735</v>
      </c>
      <c r="S62" s="8">
        <v>1421675</v>
      </c>
      <c r="T62" s="8">
        <v>83896</v>
      </c>
    </row>
    <row r="63" spans="1:20">
      <c r="A63" s="1">
        <v>45646</v>
      </c>
      <c r="B63" s="9">
        <f>nasdaq_aapl_volume_by_exchange[[#This Row],[Off Exchange2]]/SUM(nasdaq_aapl_volume_by_exchange[[#This Row],[NYSE]:[LTSE]])</f>
        <v>0.6022247007519167</v>
      </c>
      <c r="C63" s="12">
        <f>SUM(nasdaq_aapl_volume_by_exchange[[#This Row],[NYSE]:[LTSE]])</f>
        <v>186848231</v>
      </c>
      <c r="D63" s="8">
        <v>568472</v>
      </c>
      <c r="E63" s="8">
        <v>44072</v>
      </c>
      <c r="F63" s="8">
        <v>52971</v>
      </c>
      <c r="G63" s="8">
        <v>50619</v>
      </c>
      <c r="H63" s="8">
        <v>1193742</v>
      </c>
      <c r="I63" s="8">
        <v>123841</v>
      </c>
      <c r="J63" s="8">
        <v>774551</v>
      </c>
      <c r="K63" s="8">
        <v>861129</v>
      </c>
      <c r="L63" s="8">
        <v>112524620</v>
      </c>
      <c r="M63" s="8">
        <v>3498426</v>
      </c>
      <c r="N63" s="8">
        <v>24748</v>
      </c>
      <c r="O63" s="8">
        <v>120515</v>
      </c>
      <c r="P63" s="8">
        <v>2720606</v>
      </c>
      <c r="Q63" s="8">
        <v>61553677</v>
      </c>
      <c r="R63" s="8">
        <v>244149</v>
      </c>
      <c r="S63" s="8">
        <v>2148790</v>
      </c>
      <c r="T63" s="8">
        <v>343303</v>
      </c>
    </row>
    <row r="64" spans="1:20">
      <c r="A64" s="1">
        <v>45645</v>
      </c>
      <c r="B64" s="9">
        <f>nasdaq_aapl_volume_by_exchange[[#This Row],[Off Exchange2]]/SUM(nasdaq_aapl_volume_by_exchange[[#This Row],[NYSE]:[LTSE]])</f>
        <v>0.42015871098305724</v>
      </c>
      <c r="C64" s="12">
        <f>SUM(nasdaq_aapl_volume_by_exchange[[#This Row],[NYSE]:[LTSE]])</f>
        <v>60882365</v>
      </c>
      <c r="D64" s="8">
        <v>493178</v>
      </c>
      <c r="E64" s="8">
        <v>45165</v>
      </c>
      <c r="F64" s="8">
        <v>50717</v>
      </c>
      <c r="G64" s="8">
        <v>35221</v>
      </c>
      <c r="H64" s="8">
        <v>1265123</v>
      </c>
      <c r="I64" s="8">
        <v>270064</v>
      </c>
      <c r="J64" s="8">
        <v>716108</v>
      </c>
      <c r="K64" s="8">
        <v>172452</v>
      </c>
      <c r="L64" s="8">
        <v>25580256</v>
      </c>
      <c r="M64" s="8">
        <v>3186961</v>
      </c>
      <c r="N64" s="8">
        <v>15885</v>
      </c>
      <c r="O64" s="8">
        <v>121426</v>
      </c>
      <c r="P64" s="8">
        <v>2393895</v>
      </c>
      <c r="Q64" s="8">
        <v>24459867</v>
      </c>
      <c r="R64" s="8">
        <v>266754</v>
      </c>
      <c r="S64" s="8">
        <v>1721376</v>
      </c>
      <c r="T64" s="8">
        <v>87917</v>
      </c>
    </row>
    <row r="65" spans="1:20">
      <c r="A65" s="1">
        <v>45644</v>
      </c>
      <c r="B65" s="9">
        <f>nasdaq_aapl_volume_by_exchange[[#This Row],[Off Exchange2]]/SUM(nasdaq_aapl_volume_by_exchange[[#This Row],[NYSE]:[LTSE]])</f>
        <v>0.35469436813773531</v>
      </c>
      <c r="C65" s="12">
        <f>SUM(nasdaq_aapl_volume_by_exchange[[#This Row],[NYSE]:[LTSE]])</f>
        <v>56774169</v>
      </c>
      <c r="D65" s="8">
        <v>828381</v>
      </c>
      <c r="E65" s="8">
        <v>45617</v>
      </c>
      <c r="F65" s="8">
        <v>67952</v>
      </c>
      <c r="G65" s="8">
        <v>80627</v>
      </c>
      <c r="H65" s="8">
        <v>1377103</v>
      </c>
      <c r="I65" s="8">
        <v>260257</v>
      </c>
      <c r="J65" s="8">
        <v>705744</v>
      </c>
      <c r="K65" s="8">
        <v>1101984</v>
      </c>
      <c r="L65" s="8">
        <v>20137478</v>
      </c>
      <c r="M65" s="8">
        <v>3415137</v>
      </c>
      <c r="N65" s="8">
        <v>60001</v>
      </c>
      <c r="O65" s="8">
        <v>195409</v>
      </c>
      <c r="P65" s="8">
        <v>2412585</v>
      </c>
      <c r="Q65" s="8">
        <v>23603440</v>
      </c>
      <c r="R65" s="8">
        <v>259309</v>
      </c>
      <c r="S65" s="8">
        <v>2099127</v>
      </c>
      <c r="T65" s="8">
        <v>124018</v>
      </c>
    </row>
    <row r="66" spans="1:20">
      <c r="A66" s="1">
        <v>45643</v>
      </c>
      <c r="B66" s="9">
        <f>nasdaq_aapl_volume_by_exchange[[#This Row],[Off Exchange2]]/SUM(nasdaq_aapl_volume_by_exchange[[#This Row],[NYSE]:[LTSE]])</f>
        <v>0.31923808096619377</v>
      </c>
      <c r="C66" s="12">
        <f>SUM(nasdaq_aapl_volume_by_exchange[[#This Row],[NYSE]:[LTSE]])</f>
        <v>51356323</v>
      </c>
      <c r="D66" s="8">
        <v>579422</v>
      </c>
      <c r="E66" s="8">
        <v>35677</v>
      </c>
      <c r="F66" s="8">
        <v>38820</v>
      </c>
      <c r="G66" s="8">
        <v>39949</v>
      </c>
      <c r="H66" s="8">
        <v>1407054</v>
      </c>
      <c r="I66" s="8">
        <v>245683</v>
      </c>
      <c r="J66" s="8">
        <v>556417</v>
      </c>
      <c r="K66" s="8">
        <v>654041</v>
      </c>
      <c r="L66" s="8">
        <v>16394894</v>
      </c>
      <c r="M66" s="8">
        <v>2764243</v>
      </c>
      <c r="N66" s="8">
        <v>14151</v>
      </c>
      <c r="O66" s="8">
        <v>101834</v>
      </c>
      <c r="P66" s="8">
        <v>2085086</v>
      </c>
      <c r="Q66" s="8">
        <v>24319483</v>
      </c>
      <c r="R66" s="8">
        <v>227128</v>
      </c>
      <c r="S66" s="8">
        <v>1629422</v>
      </c>
      <c r="T66" s="8">
        <v>263019</v>
      </c>
    </row>
    <row r="67" spans="1:20">
      <c r="A67" s="1">
        <v>45642</v>
      </c>
      <c r="B67" s="9">
        <f>nasdaq_aapl_volume_by_exchange[[#This Row],[Off Exchange2]]/SUM(nasdaq_aapl_volume_by_exchange[[#This Row],[NYSE]:[LTSE]])</f>
        <v>0.36978871810536734</v>
      </c>
      <c r="C67" s="12">
        <f>SUM(nasdaq_aapl_volume_by_exchange[[#This Row],[NYSE]:[LTSE]])</f>
        <v>52221796</v>
      </c>
      <c r="D67" s="8">
        <v>435983</v>
      </c>
      <c r="E67" s="8">
        <v>21184</v>
      </c>
      <c r="F67" s="8">
        <v>47352</v>
      </c>
      <c r="G67" s="8">
        <v>51973</v>
      </c>
      <c r="H67" s="8">
        <v>926663</v>
      </c>
      <c r="I67" s="8">
        <v>75962</v>
      </c>
      <c r="J67" s="8">
        <v>536193</v>
      </c>
      <c r="K67" s="8">
        <v>488078</v>
      </c>
      <c r="L67" s="8">
        <v>19311031</v>
      </c>
      <c r="M67" s="8">
        <v>2242835</v>
      </c>
      <c r="N67" s="8">
        <v>18189</v>
      </c>
      <c r="O67" s="8">
        <v>67655</v>
      </c>
      <c r="P67" s="8">
        <v>1682510</v>
      </c>
      <c r="Q67" s="8">
        <v>24423429</v>
      </c>
      <c r="R67" s="8">
        <v>121163</v>
      </c>
      <c r="S67" s="8">
        <v>1682521</v>
      </c>
      <c r="T67" s="8">
        <v>89075</v>
      </c>
    </row>
    <row r="68" spans="1:20">
      <c r="A68" s="1">
        <v>45639</v>
      </c>
      <c r="B68" s="9">
        <f>nasdaq_aapl_volume_by_exchange[[#This Row],[Off Exchange2]]/SUM(nasdaq_aapl_volume_by_exchange[[#This Row],[NYSE]:[LTSE]])</f>
        <v>0.47230014619820843</v>
      </c>
      <c r="C68" s="12">
        <f>SUM(nasdaq_aapl_volume_by_exchange[[#This Row],[NYSE]:[LTSE]])</f>
        <v>33377974</v>
      </c>
      <c r="D68" s="8">
        <v>247108</v>
      </c>
      <c r="E68" s="8">
        <v>19969</v>
      </c>
      <c r="F68" s="8">
        <v>9340</v>
      </c>
      <c r="G68" s="8">
        <v>29299</v>
      </c>
      <c r="H68" s="8">
        <v>639940</v>
      </c>
      <c r="I68" s="8">
        <v>60595</v>
      </c>
      <c r="J68" s="8">
        <v>494078</v>
      </c>
      <c r="K68" s="8">
        <v>84108</v>
      </c>
      <c r="L68" s="8">
        <v>15764422</v>
      </c>
      <c r="M68" s="8">
        <v>1662387</v>
      </c>
      <c r="N68" s="8">
        <v>17433</v>
      </c>
      <c r="O68" s="8">
        <v>53316</v>
      </c>
      <c r="P68" s="8">
        <v>1508854</v>
      </c>
      <c r="Q68" s="8">
        <v>11430348</v>
      </c>
      <c r="R68" s="8">
        <v>96860</v>
      </c>
      <c r="S68" s="8">
        <v>1259917</v>
      </c>
      <c r="T68" s="8">
        <v>0</v>
      </c>
    </row>
    <row r="69" spans="1:20">
      <c r="A69" s="1">
        <v>45638</v>
      </c>
      <c r="B69" s="9">
        <f>nasdaq_aapl_volume_by_exchange[[#This Row],[Off Exchange2]]/SUM(nasdaq_aapl_volume_by_exchange[[#This Row],[NYSE]:[LTSE]])</f>
        <v>0.50816734593771673</v>
      </c>
      <c r="C69" s="12">
        <f>SUM(nasdaq_aapl_volume_by_exchange[[#This Row],[NYSE]:[LTSE]])</f>
        <v>32777539</v>
      </c>
      <c r="D69" s="8">
        <v>201409</v>
      </c>
      <c r="E69" s="8">
        <v>17901</v>
      </c>
      <c r="F69" s="8">
        <v>9979</v>
      </c>
      <c r="G69" s="8">
        <v>18326</v>
      </c>
      <c r="H69" s="8">
        <v>622093</v>
      </c>
      <c r="I69" s="8">
        <v>74243</v>
      </c>
      <c r="J69" s="8">
        <v>357150</v>
      </c>
      <c r="K69" s="8">
        <v>40191</v>
      </c>
      <c r="L69" s="8">
        <v>16656475</v>
      </c>
      <c r="M69" s="8">
        <v>1382252</v>
      </c>
      <c r="N69" s="8">
        <v>6403</v>
      </c>
      <c r="O69" s="8">
        <v>39511</v>
      </c>
      <c r="P69" s="8">
        <v>1300301</v>
      </c>
      <c r="Q69" s="8">
        <v>10713427</v>
      </c>
      <c r="R69" s="8">
        <v>99698</v>
      </c>
      <c r="S69" s="8">
        <v>1158393</v>
      </c>
      <c r="T69" s="8">
        <v>79787</v>
      </c>
    </row>
    <row r="70" spans="1:20">
      <c r="A70" s="1">
        <v>45637</v>
      </c>
      <c r="B70" s="9">
        <f>nasdaq_aapl_volume_by_exchange[[#This Row],[Off Exchange2]]/SUM(nasdaq_aapl_volume_by_exchange[[#This Row],[NYSE]:[LTSE]])</f>
        <v>0.46104758856680916</v>
      </c>
      <c r="C70" s="12">
        <f>SUM(nasdaq_aapl_volume_by_exchange[[#This Row],[NYSE]:[LTSE]])</f>
        <v>45205648</v>
      </c>
      <c r="D70" s="8">
        <v>330995</v>
      </c>
      <c r="E70" s="8">
        <v>48387</v>
      </c>
      <c r="F70" s="8">
        <v>65412</v>
      </c>
      <c r="G70" s="8">
        <v>57907</v>
      </c>
      <c r="H70" s="8">
        <v>738775</v>
      </c>
      <c r="I70" s="8">
        <v>169973</v>
      </c>
      <c r="J70" s="8">
        <v>725059</v>
      </c>
      <c r="K70" s="8">
        <v>606502</v>
      </c>
      <c r="L70" s="8">
        <v>20841955</v>
      </c>
      <c r="M70" s="8">
        <v>2392204</v>
      </c>
      <c r="N70" s="8">
        <v>52110</v>
      </c>
      <c r="O70" s="8">
        <v>143135</v>
      </c>
      <c r="P70" s="8">
        <v>1909003</v>
      </c>
      <c r="Q70" s="8">
        <v>14792907</v>
      </c>
      <c r="R70" s="8">
        <v>220583</v>
      </c>
      <c r="S70" s="8">
        <v>2011177</v>
      </c>
      <c r="T70" s="8">
        <v>99564</v>
      </c>
    </row>
    <row r="71" spans="1:20">
      <c r="A71" s="1">
        <v>45636</v>
      </c>
      <c r="B71" s="9">
        <f>nasdaq_aapl_volume_by_exchange[[#This Row],[Off Exchange2]]/SUM(nasdaq_aapl_volume_by_exchange[[#This Row],[NYSE]:[LTSE]])</f>
        <v>0.40766707639108152</v>
      </c>
      <c r="C71" s="12">
        <f>SUM(nasdaq_aapl_volume_by_exchange[[#This Row],[NYSE]:[LTSE]])</f>
        <v>36941904</v>
      </c>
      <c r="D71" s="8">
        <v>462109</v>
      </c>
      <c r="E71" s="8">
        <v>24431</v>
      </c>
      <c r="F71" s="8">
        <v>24927</v>
      </c>
      <c r="G71" s="8">
        <v>48288</v>
      </c>
      <c r="H71" s="8">
        <v>812772</v>
      </c>
      <c r="I71" s="8">
        <v>80224</v>
      </c>
      <c r="J71" s="8">
        <v>662853</v>
      </c>
      <c r="K71" s="8">
        <v>253557</v>
      </c>
      <c r="L71" s="8">
        <v>15059998</v>
      </c>
      <c r="M71" s="8">
        <v>2275445</v>
      </c>
      <c r="N71" s="8">
        <v>20635</v>
      </c>
      <c r="O71" s="8">
        <v>68937</v>
      </c>
      <c r="P71" s="8">
        <v>1712147</v>
      </c>
      <c r="Q71" s="8">
        <v>13531341</v>
      </c>
      <c r="R71" s="8">
        <v>188206</v>
      </c>
      <c r="S71" s="8">
        <v>1619458</v>
      </c>
      <c r="T71" s="8">
        <v>96576</v>
      </c>
    </row>
    <row r="72" spans="1:20">
      <c r="A72" s="1">
        <v>45635</v>
      </c>
      <c r="B72" s="9">
        <f>nasdaq_aapl_volume_by_exchange[[#This Row],[Off Exchange2]]/SUM(nasdaq_aapl_volume_by_exchange[[#This Row],[NYSE]:[LTSE]])</f>
        <v>0.45016464241881082</v>
      </c>
      <c r="C72" s="12">
        <f>SUM(nasdaq_aapl_volume_by_exchange[[#This Row],[NYSE]:[LTSE]])</f>
        <v>44652223</v>
      </c>
      <c r="D72" s="8">
        <v>408472</v>
      </c>
      <c r="E72" s="8">
        <v>38000</v>
      </c>
      <c r="F72" s="8">
        <v>22659</v>
      </c>
      <c r="G72" s="8">
        <v>45962</v>
      </c>
      <c r="H72" s="8">
        <v>978592</v>
      </c>
      <c r="I72" s="8">
        <v>79937</v>
      </c>
      <c r="J72" s="8">
        <v>660767</v>
      </c>
      <c r="K72" s="8">
        <v>112239</v>
      </c>
      <c r="L72" s="8">
        <v>20100852</v>
      </c>
      <c r="M72" s="8">
        <v>2717395</v>
      </c>
      <c r="N72" s="8">
        <v>18925</v>
      </c>
      <c r="O72" s="8">
        <v>124581</v>
      </c>
      <c r="P72" s="8">
        <v>1978146</v>
      </c>
      <c r="Q72" s="8">
        <v>15156068</v>
      </c>
      <c r="R72" s="8">
        <v>127283</v>
      </c>
      <c r="S72" s="8">
        <v>1884730</v>
      </c>
      <c r="T72" s="8">
        <v>197615</v>
      </c>
    </row>
    <row r="73" spans="1:20">
      <c r="A73" s="1">
        <v>45632</v>
      </c>
      <c r="B73" s="9">
        <f>nasdaq_aapl_volume_by_exchange[[#This Row],[Off Exchange2]]/SUM(nasdaq_aapl_volume_by_exchange[[#This Row],[NYSE]:[LTSE]])</f>
        <v>0.40673887895038879</v>
      </c>
      <c r="C73" s="12">
        <f>SUM(nasdaq_aapl_volume_by_exchange[[#This Row],[NYSE]:[LTSE]])</f>
        <v>36870643</v>
      </c>
      <c r="D73" s="8">
        <v>250689</v>
      </c>
      <c r="E73" s="8">
        <v>15171</v>
      </c>
      <c r="F73" s="8">
        <v>12023</v>
      </c>
      <c r="G73" s="8">
        <v>24707</v>
      </c>
      <c r="H73" s="8">
        <v>672959</v>
      </c>
      <c r="I73" s="8">
        <v>121848</v>
      </c>
      <c r="J73" s="8">
        <v>558481</v>
      </c>
      <c r="K73" s="8">
        <v>329538</v>
      </c>
      <c r="L73" s="8">
        <v>14996724</v>
      </c>
      <c r="M73" s="8">
        <v>1997982</v>
      </c>
      <c r="N73" s="8">
        <v>6872</v>
      </c>
      <c r="O73" s="8">
        <v>142126</v>
      </c>
      <c r="P73" s="8">
        <v>1748444</v>
      </c>
      <c r="Q73" s="8">
        <v>14375050</v>
      </c>
      <c r="R73" s="8">
        <v>155653</v>
      </c>
      <c r="S73" s="8">
        <v>1332331</v>
      </c>
      <c r="T73" s="8">
        <v>130045</v>
      </c>
    </row>
    <row r="74" spans="1:20">
      <c r="A74" s="1">
        <v>45631</v>
      </c>
      <c r="B74" s="9">
        <f>nasdaq_aapl_volume_by_exchange[[#This Row],[Off Exchange2]]/SUM(nasdaq_aapl_volume_by_exchange[[#This Row],[NYSE]:[LTSE]])</f>
        <v>0.47363958480358653</v>
      </c>
      <c r="C74" s="12">
        <f>SUM(nasdaq_aapl_volume_by_exchange[[#This Row],[NYSE]:[LTSE]])</f>
        <v>40473471</v>
      </c>
      <c r="D74" s="8">
        <v>397871</v>
      </c>
      <c r="E74" s="8">
        <v>28291</v>
      </c>
      <c r="F74" s="8">
        <v>16475</v>
      </c>
      <c r="G74" s="8">
        <v>49390</v>
      </c>
      <c r="H74" s="8">
        <v>827553</v>
      </c>
      <c r="I74" s="8">
        <v>229758</v>
      </c>
      <c r="J74" s="8">
        <v>608857</v>
      </c>
      <c r="K74" s="8">
        <v>1433555</v>
      </c>
      <c r="L74" s="8">
        <v>19169838</v>
      </c>
      <c r="M74" s="8">
        <v>1826827</v>
      </c>
      <c r="N74" s="8">
        <v>29361</v>
      </c>
      <c r="O74" s="8">
        <v>205872</v>
      </c>
      <c r="P74" s="8">
        <v>1548642</v>
      </c>
      <c r="Q74" s="8">
        <v>12455549</v>
      </c>
      <c r="R74" s="8">
        <v>158497</v>
      </c>
      <c r="S74" s="8">
        <v>1356059</v>
      </c>
      <c r="T74" s="8">
        <v>131076</v>
      </c>
    </row>
    <row r="75" spans="1:20">
      <c r="A75" s="1">
        <v>45630</v>
      </c>
      <c r="B75" s="9">
        <f>nasdaq_aapl_volume_by_exchange[[#This Row],[Off Exchange2]]/SUM(nasdaq_aapl_volume_by_exchange[[#This Row],[NYSE]:[LTSE]])</f>
        <v>0.48619296174772775</v>
      </c>
      <c r="C75" s="12">
        <f>SUM(nasdaq_aapl_volume_by_exchange[[#This Row],[NYSE]:[LTSE]])</f>
        <v>44384030</v>
      </c>
      <c r="D75" s="8">
        <v>371777</v>
      </c>
      <c r="E75" s="8">
        <v>35567</v>
      </c>
      <c r="F75" s="8">
        <v>32520</v>
      </c>
      <c r="G75" s="8">
        <v>42364</v>
      </c>
      <c r="H75" s="8">
        <v>760420</v>
      </c>
      <c r="I75" s="8">
        <v>108098</v>
      </c>
      <c r="J75" s="8">
        <v>483844</v>
      </c>
      <c r="K75" s="8">
        <v>1666766</v>
      </c>
      <c r="L75" s="8">
        <v>21579203</v>
      </c>
      <c r="M75" s="8">
        <v>2005184</v>
      </c>
      <c r="N75" s="8">
        <v>11069</v>
      </c>
      <c r="O75" s="8">
        <v>59999</v>
      </c>
      <c r="P75" s="8">
        <v>1423334</v>
      </c>
      <c r="Q75" s="8">
        <v>14403588</v>
      </c>
      <c r="R75" s="8">
        <v>143223</v>
      </c>
      <c r="S75" s="8">
        <v>1138175</v>
      </c>
      <c r="T75" s="8">
        <v>118899</v>
      </c>
    </row>
    <row r="76" spans="1:20">
      <c r="A76" s="1">
        <v>45629</v>
      </c>
      <c r="B76" s="9">
        <f>nasdaq_aapl_volume_by_exchange[[#This Row],[Off Exchange2]]/SUM(nasdaq_aapl_volume_by_exchange[[#This Row],[NYSE]:[LTSE]])</f>
        <v>0.45115895460573813</v>
      </c>
      <c r="C76" s="12">
        <f>SUM(nasdaq_aapl_volume_by_exchange[[#This Row],[NYSE]:[LTSE]])</f>
        <v>38861013</v>
      </c>
      <c r="D76" s="8">
        <v>354949</v>
      </c>
      <c r="E76" s="8">
        <v>27254</v>
      </c>
      <c r="F76" s="8">
        <v>28086</v>
      </c>
      <c r="G76" s="8">
        <v>20727</v>
      </c>
      <c r="H76" s="8">
        <v>886105</v>
      </c>
      <c r="I76" s="8">
        <v>118704</v>
      </c>
      <c r="J76" s="8">
        <v>529965</v>
      </c>
      <c r="K76" s="8">
        <v>734923</v>
      </c>
      <c r="L76" s="8">
        <v>17532494</v>
      </c>
      <c r="M76" s="8">
        <v>1737623</v>
      </c>
      <c r="N76" s="8">
        <v>6808</v>
      </c>
      <c r="O76" s="8">
        <v>79164</v>
      </c>
      <c r="P76" s="8">
        <v>1728544</v>
      </c>
      <c r="Q76" s="8">
        <v>13207931</v>
      </c>
      <c r="R76" s="8">
        <v>119271</v>
      </c>
      <c r="S76" s="8">
        <v>1618877</v>
      </c>
      <c r="T76" s="8">
        <v>129588</v>
      </c>
    </row>
    <row r="77" spans="1:20">
      <c r="A77" s="1">
        <v>45628</v>
      </c>
      <c r="B77" s="9">
        <f>nasdaq_aapl_volume_by_exchange[[#This Row],[Off Exchange2]]/SUM(nasdaq_aapl_volume_by_exchange[[#This Row],[NYSE]:[LTSE]])</f>
        <v>0.46698081889950649</v>
      </c>
      <c r="C77" s="12">
        <f>SUM(nasdaq_aapl_volume_by_exchange[[#This Row],[NYSE]:[LTSE]])</f>
        <v>48137384</v>
      </c>
      <c r="D77" s="8">
        <v>439124</v>
      </c>
      <c r="E77" s="8">
        <v>45310</v>
      </c>
      <c r="F77" s="8">
        <v>22752</v>
      </c>
      <c r="G77" s="8">
        <v>76735</v>
      </c>
      <c r="H77" s="8">
        <v>745588</v>
      </c>
      <c r="I77" s="8">
        <v>205959</v>
      </c>
      <c r="J77" s="8">
        <v>466801</v>
      </c>
      <c r="K77" s="8">
        <v>2340583</v>
      </c>
      <c r="L77" s="8">
        <v>22479235</v>
      </c>
      <c r="M77" s="8">
        <v>2320618</v>
      </c>
      <c r="N77" s="8">
        <v>14942</v>
      </c>
      <c r="O77" s="8">
        <v>111607</v>
      </c>
      <c r="P77" s="8">
        <v>1720140</v>
      </c>
      <c r="Q77" s="8">
        <v>14882369</v>
      </c>
      <c r="R77" s="8">
        <v>156826</v>
      </c>
      <c r="S77" s="8">
        <v>1823008</v>
      </c>
      <c r="T77" s="8">
        <v>285787</v>
      </c>
    </row>
    <row r="78" spans="1:20">
      <c r="A78" s="1">
        <v>45625</v>
      </c>
      <c r="B78" s="9">
        <f>nasdaq_aapl_volume_by_exchange[[#This Row],[Off Exchange2]]/SUM(nasdaq_aapl_volume_by_exchange[[#This Row],[NYSE]:[LTSE]])</f>
        <v>0.39715576934980612</v>
      </c>
      <c r="C78" s="12">
        <f>SUM(nasdaq_aapl_volume_by_exchange[[#This Row],[NYSE]:[LTSE]])</f>
        <v>28481797</v>
      </c>
      <c r="D78" s="8">
        <v>292650</v>
      </c>
      <c r="E78" s="8">
        <v>14444</v>
      </c>
      <c r="F78" s="8">
        <v>9647</v>
      </c>
      <c r="G78" s="8">
        <v>52806</v>
      </c>
      <c r="H78" s="8">
        <v>549571</v>
      </c>
      <c r="I78" s="8">
        <v>103790</v>
      </c>
      <c r="J78" s="8">
        <v>378750</v>
      </c>
      <c r="K78" s="8">
        <v>271573</v>
      </c>
      <c r="L78" s="8">
        <v>11311710</v>
      </c>
      <c r="M78" s="8">
        <v>1574714</v>
      </c>
      <c r="N78" s="8">
        <v>8039</v>
      </c>
      <c r="O78" s="8">
        <v>57457</v>
      </c>
      <c r="P78" s="8">
        <v>1247020</v>
      </c>
      <c r="Q78" s="8">
        <v>10985888</v>
      </c>
      <c r="R78" s="8">
        <v>131397</v>
      </c>
      <c r="S78" s="8">
        <v>1136787</v>
      </c>
      <c r="T78" s="8">
        <v>355554</v>
      </c>
    </row>
    <row r="79" spans="1:20">
      <c r="A79" s="1">
        <v>45623</v>
      </c>
      <c r="B79" s="9">
        <f>nasdaq_aapl_volume_by_exchange[[#This Row],[Off Exchange2]]/SUM(nasdaq_aapl_volume_by_exchange[[#This Row],[NYSE]:[LTSE]])</f>
        <v>0.35467450678218709</v>
      </c>
      <c r="C79" s="12">
        <f>SUM(nasdaq_aapl_volume_by_exchange[[#This Row],[NYSE]:[LTSE]])</f>
        <v>33498486</v>
      </c>
      <c r="D79" s="8">
        <v>265928</v>
      </c>
      <c r="E79" s="8">
        <v>29003</v>
      </c>
      <c r="F79" s="8">
        <v>11871</v>
      </c>
      <c r="G79" s="8">
        <v>37692</v>
      </c>
      <c r="H79" s="8">
        <v>467635</v>
      </c>
      <c r="I79" s="8">
        <v>70726</v>
      </c>
      <c r="J79" s="8">
        <v>481029</v>
      </c>
      <c r="K79" s="8">
        <v>770352</v>
      </c>
      <c r="L79" s="8">
        <v>11881059</v>
      </c>
      <c r="M79" s="8">
        <v>1880667</v>
      </c>
      <c r="N79" s="8">
        <v>29271</v>
      </c>
      <c r="O79" s="8">
        <v>91231</v>
      </c>
      <c r="P79" s="8">
        <v>1522067</v>
      </c>
      <c r="Q79" s="8">
        <v>14418160</v>
      </c>
      <c r="R79" s="8">
        <v>140105</v>
      </c>
      <c r="S79" s="8">
        <v>1259725</v>
      </c>
      <c r="T79" s="8">
        <v>141965</v>
      </c>
    </row>
    <row r="80" spans="1:20">
      <c r="A80" s="1">
        <v>45622</v>
      </c>
      <c r="B80" s="9">
        <f>nasdaq_aapl_volume_by_exchange[[#This Row],[Off Exchange2]]/SUM(nasdaq_aapl_volume_by_exchange[[#This Row],[NYSE]:[LTSE]])</f>
        <v>0.40958312505774463</v>
      </c>
      <c r="C80" s="12">
        <f>SUM(nasdaq_aapl_volume_by_exchange[[#This Row],[NYSE]:[LTSE]])</f>
        <v>46010753</v>
      </c>
      <c r="D80" s="8">
        <v>440784</v>
      </c>
      <c r="E80" s="8">
        <v>59329</v>
      </c>
      <c r="F80" s="8">
        <v>13519</v>
      </c>
      <c r="G80" s="8">
        <v>57703</v>
      </c>
      <c r="H80" s="8">
        <v>693660</v>
      </c>
      <c r="I80" s="8">
        <v>109372</v>
      </c>
      <c r="J80" s="8">
        <v>528485</v>
      </c>
      <c r="K80" s="8">
        <v>2113325</v>
      </c>
      <c r="L80" s="8">
        <v>18845228</v>
      </c>
      <c r="M80" s="8">
        <v>2634764</v>
      </c>
      <c r="N80" s="8">
        <v>12578</v>
      </c>
      <c r="O80" s="8">
        <v>114820</v>
      </c>
      <c r="P80" s="8">
        <v>2020157</v>
      </c>
      <c r="Q80" s="8">
        <v>16072353</v>
      </c>
      <c r="R80" s="8">
        <v>96347</v>
      </c>
      <c r="S80" s="8">
        <v>1882344</v>
      </c>
      <c r="T80" s="8">
        <v>315985</v>
      </c>
    </row>
    <row r="81" spans="1:20">
      <c r="A81" s="1">
        <v>45621</v>
      </c>
      <c r="B81" s="9">
        <f>nasdaq_aapl_volume_by_exchange[[#This Row],[Off Exchange2]]/SUM(nasdaq_aapl_volume_by_exchange[[#This Row],[NYSE]:[LTSE]])</f>
        <v>0.32011160695938889</v>
      </c>
      <c r="C81" s="12">
        <f>SUM(nasdaq_aapl_volume_by_exchange[[#This Row],[NYSE]:[LTSE]])</f>
        <v>90152801</v>
      </c>
      <c r="D81" s="8">
        <v>600461</v>
      </c>
      <c r="E81" s="8">
        <v>40710</v>
      </c>
      <c r="F81" s="8">
        <v>45061</v>
      </c>
      <c r="G81" s="8">
        <v>56192</v>
      </c>
      <c r="H81" s="8">
        <v>860206</v>
      </c>
      <c r="I81" s="8">
        <v>262745</v>
      </c>
      <c r="J81" s="8">
        <v>660718</v>
      </c>
      <c r="K81" s="8">
        <v>82029</v>
      </c>
      <c r="L81" s="8">
        <v>28858958</v>
      </c>
      <c r="M81" s="8">
        <v>3353309</v>
      </c>
      <c r="N81" s="8">
        <v>14170</v>
      </c>
      <c r="O81" s="8">
        <v>108502</v>
      </c>
      <c r="P81" s="8">
        <v>2397375</v>
      </c>
      <c r="Q81" s="8">
        <v>50512973</v>
      </c>
      <c r="R81" s="8">
        <v>301833</v>
      </c>
      <c r="S81" s="8">
        <v>1723300</v>
      </c>
      <c r="T81" s="8">
        <v>274259</v>
      </c>
    </row>
    <row r="82" spans="1:20">
      <c r="A82" s="1">
        <v>45618</v>
      </c>
      <c r="B82" s="9">
        <f>nasdaq_aapl_volume_by_exchange[[#This Row],[Off Exchange2]]/SUM(nasdaq_aapl_volume_by_exchange[[#This Row],[NYSE]:[LTSE]])</f>
        <v>0.44696335056097852</v>
      </c>
      <c r="C82" s="12">
        <f>SUM(nasdaq_aapl_volume_by_exchange[[#This Row],[NYSE]:[LTSE]])</f>
        <v>38270272</v>
      </c>
      <c r="D82" s="8">
        <v>356234</v>
      </c>
      <c r="E82" s="8">
        <v>39512</v>
      </c>
      <c r="F82" s="8">
        <v>27695</v>
      </c>
      <c r="G82" s="8">
        <v>67683</v>
      </c>
      <c r="H82" s="8">
        <v>827598</v>
      </c>
      <c r="I82" s="8">
        <v>99485</v>
      </c>
      <c r="J82" s="8">
        <v>596185</v>
      </c>
      <c r="K82" s="8">
        <v>400289</v>
      </c>
      <c r="L82" s="8">
        <v>17105409</v>
      </c>
      <c r="M82" s="8">
        <v>2038604</v>
      </c>
      <c r="N82" s="8">
        <v>18087</v>
      </c>
      <c r="O82" s="8">
        <v>109910</v>
      </c>
      <c r="P82" s="8">
        <v>2005452</v>
      </c>
      <c r="Q82" s="8">
        <v>12822679</v>
      </c>
      <c r="R82" s="8">
        <v>192543</v>
      </c>
      <c r="S82" s="8">
        <v>1178260</v>
      </c>
      <c r="T82" s="8">
        <v>384647</v>
      </c>
    </row>
    <row r="83" spans="1:20">
      <c r="A83" s="1">
        <v>45617</v>
      </c>
      <c r="B83" s="9">
        <f>nasdaq_aapl_volume_by_exchange[[#This Row],[Off Exchange2]]/SUM(nasdaq_aapl_volume_by_exchange[[#This Row],[NYSE]:[LTSE]])</f>
        <v>0.44986831703208563</v>
      </c>
      <c r="C83" s="12">
        <f>SUM(nasdaq_aapl_volume_by_exchange[[#This Row],[NYSE]:[LTSE]])</f>
        <v>42108331</v>
      </c>
      <c r="D83" s="8">
        <v>389031</v>
      </c>
      <c r="E83" s="8">
        <v>33537</v>
      </c>
      <c r="F83" s="8">
        <v>36300</v>
      </c>
      <c r="G83" s="8">
        <v>28819</v>
      </c>
      <c r="H83" s="8">
        <v>985294</v>
      </c>
      <c r="I83" s="8">
        <v>146589</v>
      </c>
      <c r="J83" s="8">
        <v>600931</v>
      </c>
      <c r="K83" s="8">
        <v>310773</v>
      </c>
      <c r="L83" s="8">
        <v>18943204</v>
      </c>
      <c r="M83" s="8">
        <v>2557490</v>
      </c>
      <c r="N83" s="8">
        <v>12181</v>
      </c>
      <c r="O83" s="8">
        <v>85148</v>
      </c>
      <c r="P83" s="8">
        <v>1952515</v>
      </c>
      <c r="Q83" s="8">
        <v>14125180</v>
      </c>
      <c r="R83" s="8">
        <v>362454</v>
      </c>
      <c r="S83" s="8">
        <v>1493616</v>
      </c>
      <c r="T83" s="8">
        <v>45269</v>
      </c>
    </row>
    <row r="84" spans="1:20">
      <c r="A84" s="1">
        <v>45616</v>
      </c>
      <c r="B84" s="9">
        <f>nasdaq_aapl_volume_by_exchange[[#This Row],[Off Exchange2]]/SUM(nasdaq_aapl_volume_by_exchange[[#This Row],[NYSE]:[LTSE]])</f>
        <v>0.44805662007122316</v>
      </c>
      <c r="C84" s="12">
        <f>SUM(nasdaq_aapl_volume_by_exchange[[#This Row],[NYSE]:[LTSE]])</f>
        <v>35263820</v>
      </c>
      <c r="D84" s="8">
        <v>371921</v>
      </c>
      <c r="E84" s="8">
        <v>22569</v>
      </c>
      <c r="F84" s="8">
        <v>29120</v>
      </c>
      <c r="G84" s="8">
        <v>43320</v>
      </c>
      <c r="H84" s="8">
        <v>509286</v>
      </c>
      <c r="I84" s="8">
        <v>104199</v>
      </c>
      <c r="J84" s="8">
        <v>459422</v>
      </c>
      <c r="K84" s="8">
        <v>292781</v>
      </c>
      <c r="L84" s="8">
        <v>15800188</v>
      </c>
      <c r="M84" s="8">
        <v>1933252</v>
      </c>
      <c r="N84" s="8">
        <v>8347</v>
      </c>
      <c r="O84" s="8">
        <v>81988</v>
      </c>
      <c r="P84" s="8">
        <v>1250352</v>
      </c>
      <c r="Q84" s="8">
        <v>13195848</v>
      </c>
      <c r="R84" s="8">
        <v>243664</v>
      </c>
      <c r="S84" s="8">
        <v>862319</v>
      </c>
      <c r="T84" s="8">
        <v>55244</v>
      </c>
    </row>
    <row r="85" spans="1:20">
      <c r="A85" s="1">
        <v>45615</v>
      </c>
      <c r="B85" s="9">
        <f>nasdaq_aapl_volume_by_exchange[[#This Row],[Off Exchange2]]/SUM(nasdaq_aapl_volume_by_exchange[[#This Row],[NYSE]:[LTSE]])</f>
        <v>0.40852351663925007</v>
      </c>
      <c r="C85" s="12">
        <f>SUM(nasdaq_aapl_volume_by_exchange[[#This Row],[NYSE]:[LTSE]])</f>
        <v>36212870</v>
      </c>
      <c r="D85" s="8">
        <v>247040</v>
      </c>
      <c r="E85" s="8">
        <v>54437</v>
      </c>
      <c r="F85" s="8">
        <v>16854</v>
      </c>
      <c r="G85" s="8">
        <v>44201</v>
      </c>
      <c r="H85" s="8">
        <v>632129</v>
      </c>
      <c r="I85" s="8">
        <v>155782</v>
      </c>
      <c r="J85" s="8">
        <v>441993</v>
      </c>
      <c r="K85" s="8">
        <v>929808</v>
      </c>
      <c r="L85" s="8">
        <v>14793809</v>
      </c>
      <c r="M85" s="8">
        <v>2129463</v>
      </c>
      <c r="N85" s="8">
        <v>19420</v>
      </c>
      <c r="O85" s="8">
        <v>108077</v>
      </c>
      <c r="P85" s="8">
        <v>1217064</v>
      </c>
      <c r="Q85" s="8">
        <v>13771235</v>
      </c>
      <c r="R85" s="8">
        <v>222217</v>
      </c>
      <c r="S85" s="8">
        <v>1396716</v>
      </c>
      <c r="T85" s="8">
        <v>32625</v>
      </c>
    </row>
    <row r="86" spans="1:20">
      <c r="A86" s="1">
        <v>45614</v>
      </c>
      <c r="B86" s="9">
        <f>nasdaq_aapl_volume_by_exchange[[#This Row],[Off Exchange2]]/SUM(nasdaq_aapl_volume_by_exchange[[#This Row],[NYSE]:[LTSE]])</f>
        <v>0.38846817576473996</v>
      </c>
      <c r="C86" s="12">
        <f>SUM(nasdaq_aapl_volume_by_exchange[[#This Row],[NYSE]:[LTSE]])</f>
        <v>44686824</v>
      </c>
      <c r="D86" s="8">
        <v>271527</v>
      </c>
      <c r="E86" s="8">
        <v>47671</v>
      </c>
      <c r="F86" s="8">
        <v>12128</v>
      </c>
      <c r="G86" s="8">
        <v>51430</v>
      </c>
      <c r="H86" s="8">
        <v>719007</v>
      </c>
      <c r="I86" s="8">
        <v>137764</v>
      </c>
      <c r="J86" s="8">
        <v>476939</v>
      </c>
      <c r="K86" s="8">
        <v>1319367</v>
      </c>
      <c r="L86" s="8">
        <v>17359409</v>
      </c>
      <c r="M86" s="8">
        <v>2134386</v>
      </c>
      <c r="N86" s="8">
        <v>20706</v>
      </c>
      <c r="O86" s="8">
        <v>131111</v>
      </c>
      <c r="P86" s="8">
        <v>1599595</v>
      </c>
      <c r="Q86" s="8">
        <v>18654887</v>
      </c>
      <c r="R86" s="8">
        <v>200950</v>
      </c>
      <c r="S86" s="8">
        <v>1483049</v>
      </c>
      <c r="T86" s="8">
        <v>66898</v>
      </c>
    </row>
    <row r="87" spans="1:20">
      <c r="A87" s="1">
        <v>45611</v>
      </c>
      <c r="B87" s="9">
        <f>nasdaq_aapl_volume_by_exchange[[#This Row],[Off Exchange2]]/SUM(nasdaq_aapl_volume_by_exchange[[#This Row],[NYSE]:[LTSE]])</f>
        <v>0.408899753082131</v>
      </c>
      <c r="C87" s="12">
        <f>SUM(nasdaq_aapl_volume_by_exchange[[#This Row],[NYSE]:[LTSE]])</f>
        <v>49281974</v>
      </c>
      <c r="D87" s="8">
        <v>420416</v>
      </c>
      <c r="E87" s="8">
        <v>22959</v>
      </c>
      <c r="F87" s="8">
        <v>28153</v>
      </c>
      <c r="G87" s="8">
        <v>25679</v>
      </c>
      <c r="H87" s="8">
        <v>742110</v>
      </c>
      <c r="I87" s="8">
        <v>113490</v>
      </c>
      <c r="J87" s="8">
        <v>535352</v>
      </c>
      <c r="K87" s="8">
        <v>1696023</v>
      </c>
      <c r="L87" s="8">
        <v>20151387</v>
      </c>
      <c r="M87" s="8">
        <v>2329056</v>
      </c>
      <c r="N87" s="8">
        <v>16719</v>
      </c>
      <c r="O87" s="8">
        <v>76012</v>
      </c>
      <c r="P87" s="8">
        <v>1762422</v>
      </c>
      <c r="Q87" s="8">
        <v>19742065</v>
      </c>
      <c r="R87" s="8">
        <v>254831</v>
      </c>
      <c r="S87" s="8">
        <v>1307649</v>
      </c>
      <c r="T87" s="8">
        <v>57651</v>
      </c>
    </row>
    <row r="88" spans="1:20">
      <c r="A88" s="1">
        <v>45610</v>
      </c>
      <c r="B88" s="9">
        <f>nasdaq_aapl_volume_by_exchange[[#This Row],[Off Exchange2]]/SUM(nasdaq_aapl_volume_by_exchange[[#This Row],[NYSE]:[LTSE]])</f>
        <v>0.43936510291121417</v>
      </c>
      <c r="C88" s="12">
        <f>SUM(nasdaq_aapl_volume_by_exchange[[#This Row],[NYSE]:[LTSE]])</f>
        <v>44923627</v>
      </c>
      <c r="D88" s="8">
        <v>341383</v>
      </c>
      <c r="E88" s="8">
        <v>28074</v>
      </c>
      <c r="F88" s="8">
        <v>28880</v>
      </c>
      <c r="G88" s="8">
        <v>138898</v>
      </c>
      <c r="H88" s="8">
        <v>966299</v>
      </c>
      <c r="I88" s="8">
        <v>232458</v>
      </c>
      <c r="J88" s="8">
        <v>674293</v>
      </c>
      <c r="K88" s="8">
        <v>119028</v>
      </c>
      <c r="L88" s="8">
        <v>19737874</v>
      </c>
      <c r="M88" s="8">
        <v>2417344</v>
      </c>
      <c r="N88" s="8">
        <v>24374</v>
      </c>
      <c r="O88" s="8">
        <v>87263</v>
      </c>
      <c r="P88" s="8">
        <v>1966293</v>
      </c>
      <c r="Q88" s="8">
        <v>16226327</v>
      </c>
      <c r="R88" s="8">
        <v>351237</v>
      </c>
      <c r="S88" s="8">
        <v>1528445</v>
      </c>
      <c r="T88" s="8">
        <v>55157</v>
      </c>
    </row>
    <row r="89" spans="1:20">
      <c r="A89" s="1">
        <v>45609</v>
      </c>
      <c r="B89" s="9">
        <f>nasdaq_aapl_volume_by_exchange[[#This Row],[Off Exchange2]]/SUM(nasdaq_aapl_volume_by_exchange[[#This Row],[NYSE]:[LTSE]])</f>
        <v>0.45782448541196935</v>
      </c>
      <c r="C89" s="12">
        <f>SUM(nasdaq_aapl_volume_by_exchange[[#This Row],[NYSE]:[LTSE]])</f>
        <v>48570504</v>
      </c>
      <c r="D89" s="8">
        <v>289823</v>
      </c>
      <c r="E89" s="8">
        <v>26101</v>
      </c>
      <c r="F89" s="8">
        <v>10809</v>
      </c>
      <c r="G89" s="8">
        <v>45090</v>
      </c>
      <c r="H89" s="8">
        <v>936950</v>
      </c>
      <c r="I89" s="8">
        <v>118585</v>
      </c>
      <c r="J89" s="8">
        <v>499308</v>
      </c>
      <c r="K89" s="8">
        <v>665792</v>
      </c>
      <c r="L89" s="8">
        <v>22236766</v>
      </c>
      <c r="M89" s="8">
        <v>2858232</v>
      </c>
      <c r="N89" s="8">
        <v>10377</v>
      </c>
      <c r="O89" s="8">
        <v>98772</v>
      </c>
      <c r="P89" s="8">
        <v>1619363</v>
      </c>
      <c r="Q89" s="8">
        <v>17146554</v>
      </c>
      <c r="R89" s="8">
        <v>222445</v>
      </c>
      <c r="S89" s="8">
        <v>1692070</v>
      </c>
      <c r="T89" s="8">
        <v>93467</v>
      </c>
    </row>
    <row r="90" spans="1:20">
      <c r="A90" s="1">
        <v>45608</v>
      </c>
      <c r="B90" s="9">
        <f>nasdaq_aapl_volume_by_exchange[[#This Row],[Off Exchange2]]/SUM(nasdaq_aapl_volume_by_exchange[[#This Row],[NYSE]:[LTSE]])</f>
        <v>0.46497639217103731</v>
      </c>
      <c r="C90" s="12">
        <f>SUM(nasdaq_aapl_volume_by_exchange[[#This Row],[NYSE]:[LTSE]])</f>
        <v>40398251</v>
      </c>
      <c r="D90" s="8">
        <v>247256</v>
      </c>
      <c r="E90" s="8">
        <v>92839</v>
      </c>
      <c r="F90" s="8">
        <v>11210</v>
      </c>
      <c r="G90" s="8">
        <v>56997</v>
      </c>
      <c r="H90" s="8">
        <v>1003430</v>
      </c>
      <c r="I90" s="8">
        <v>173462</v>
      </c>
      <c r="J90" s="8">
        <v>570790</v>
      </c>
      <c r="K90" s="8">
        <v>91206</v>
      </c>
      <c r="L90" s="8">
        <v>18784233</v>
      </c>
      <c r="M90" s="8">
        <v>2887195</v>
      </c>
      <c r="N90" s="8">
        <v>11751</v>
      </c>
      <c r="O90" s="8">
        <v>209390</v>
      </c>
      <c r="P90" s="8">
        <v>1416891</v>
      </c>
      <c r="Q90" s="8">
        <v>13166784</v>
      </c>
      <c r="R90" s="8">
        <v>258890</v>
      </c>
      <c r="S90" s="8">
        <v>1389036</v>
      </c>
      <c r="T90" s="8">
        <v>26891</v>
      </c>
    </row>
    <row r="91" spans="1:20">
      <c r="A91" s="1">
        <v>45607</v>
      </c>
      <c r="B91" s="9">
        <f>nasdaq_aapl_volume_by_exchange[[#This Row],[Off Exchange2]]/SUM(nasdaq_aapl_volume_by_exchange[[#This Row],[NYSE]:[LTSE]])</f>
        <v>0.46175578055236727</v>
      </c>
      <c r="C91" s="12">
        <f>SUM(nasdaq_aapl_volume_by_exchange[[#This Row],[NYSE]:[LTSE]])</f>
        <v>42007015</v>
      </c>
      <c r="D91" s="8">
        <v>344590</v>
      </c>
      <c r="E91" s="8">
        <v>30425</v>
      </c>
      <c r="F91" s="8">
        <v>19134</v>
      </c>
      <c r="G91" s="8">
        <v>57613</v>
      </c>
      <c r="H91" s="8">
        <v>1143417</v>
      </c>
      <c r="I91" s="8">
        <v>126045</v>
      </c>
      <c r="J91" s="8">
        <v>692267</v>
      </c>
      <c r="K91" s="8">
        <v>1340640</v>
      </c>
      <c r="L91" s="8">
        <v>19396982</v>
      </c>
      <c r="M91" s="8">
        <v>2158749</v>
      </c>
      <c r="N91" s="8">
        <v>35189</v>
      </c>
      <c r="O91" s="8">
        <v>48418</v>
      </c>
      <c r="P91" s="8">
        <v>2091173</v>
      </c>
      <c r="Q91" s="8">
        <v>12059088</v>
      </c>
      <c r="R91" s="8">
        <v>233132</v>
      </c>
      <c r="S91" s="8">
        <v>2198077</v>
      </c>
      <c r="T91" s="8">
        <v>32076</v>
      </c>
    </row>
    <row r="92" spans="1:20">
      <c r="A92" s="1">
        <v>45604</v>
      </c>
      <c r="B92" s="9">
        <f>nasdaq_aapl_volume_by_exchange[[#This Row],[Off Exchange2]]/SUM(nasdaq_aapl_volume_by_exchange[[#This Row],[NYSE]:[LTSE]])</f>
        <v>0.44208430667886273</v>
      </c>
      <c r="C92" s="12">
        <f>SUM(nasdaq_aapl_volume_by_exchange[[#This Row],[NYSE]:[LTSE]])</f>
        <v>40128778</v>
      </c>
      <c r="D92" s="8">
        <v>361838</v>
      </c>
      <c r="E92" s="8">
        <v>13568</v>
      </c>
      <c r="F92" s="8">
        <v>20072</v>
      </c>
      <c r="G92" s="8">
        <v>27956</v>
      </c>
      <c r="H92" s="8">
        <v>619490</v>
      </c>
      <c r="I92" s="8">
        <v>148340</v>
      </c>
      <c r="J92" s="8">
        <v>473165</v>
      </c>
      <c r="K92" s="8">
        <v>3752442</v>
      </c>
      <c r="L92" s="8">
        <v>17740303</v>
      </c>
      <c r="M92" s="8">
        <v>1538027</v>
      </c>
      <c r="N92" s="8">
        <v>7964</v>
      </c>
      <c r="O92" s="8">
        <v>67780</v>
      </c>
      <c r="P92" s="8">
        <v>1541157</v>
      </c>
      <c r="Q92" s="8">
        <v>12449559</v>
      </c>
      <c r="R92" s="8">
        <v>213291</v>
      </c>
      <c r="S92" s="8">
        <v>1130622</v>
      </c>
      <c r="T92" s="8">
        <v>23204</v>
      </c>
    </row>
    <row r="93" spans="1:20">
      <c r="A93" s="1">
        <v>45603</v>
      </c>
      <c r="B93" s="9">
        <f>nasdaq_aapl_volume_by_exchange[[#This Row],[Off Exchange2]]/SUM(nasdaq_aapl_volume_by_exchange[[#This Row],[NYSE]:[LTSE]])</f>
        <v>0.42488664023386419</v>
      </c>
      <c r="C93" s="12">
        <f>SUM(nasdaq_aapl_volume_by_exchange[[#This Row],[NYSE]:[LTSE]])</f>
        <v>42579922</v>
      </c>
      <c r="D93" s="8">
        <v>518188</v>
      </c>
      <c r="E93" s="8">
        <v>40729</v>
      </c>
      <c r="F93" s="8">
        <v>49954</v>
      </c>
      <c r="G93" s="8">
        <v>54055</v>
      </c>
      <c r="H93" s="8">
        <v>750937</v>
      </c>
      <c r="I93" s="8">
        <v>284866</v>
      </c>
      <c r="J93" s="8">
        <v>758620</v>
      </c>
      <c r="K93" s="8">
        <v>484004</v>
      </c>
      <c r="L93" s="8">
        <v>18091640</v>
      </c>
      <c r="M93" s="8">
        <v>2509467</v>
      </c>
      <c r="N93" s="8">
        <v>35401</v>
      </c>
      <c r="O93" s="8">
        <v>110713</v>
      </c>
      <c r="P93" s="8">
        <v>1784605</v>
      </c>
      <c r="Q93" s="8">
        <v>15296270</v>
      </c>
      <c r="R93" s="8">
        <v>276591</v>
      </c>
      <c r="S93" s="8">
        <v>1491572</v>
      </c>
      <c r="T93" s="8">
        <v>42310</v>
      </c>
    </row>
    <row r="94" spans="1:20">
      <c r="A94" s="1">
        <v>45602</v>
      </c>
      <c r="B94" s="9">
        <f>nasdaq_aapl_volume_by_exchange[[#This Row],[Off Exchange2]]/SUM(nasdaq_aapl_volume_by_exchange[[#This Row],[NYSE]:[LTSE]])</f>
        <v>0.40399634969638809</v>
      </c>
      <c r="C94" s="12">
        <f>SUM(nasdaq_aapl_volume_by_exchange[[#This Row],[NYSE]:[LTSE]])</f>
        <v>54560941</v>
      </c>
      <c r="D94" s="8">
        <v>696502</v>
      </c>
      <c r="E94" s="8">
        <v>54667</v>
      </c>
      <c r="F94" s="8">
        <v>27014</v>
      </c>
      <c r="G94" s="8">
        <v>87454</v>
      </c>
      <c r="H94" s="8">
        <v>1776205</v>
      </c>
      <c r="I94" s="8">
        <v>386101</v>
      </c>
      <c r="J94" s="8">
        <v>1057002</v>
      </c>
      <c r="K94" s="8">
        <v>533577</v>
      </c>
      <c r="L94" s="8">
        <v>22042421</v>
      </c>
      <c r="M94" s="8">
        <v>3937948</v>
      </c>
      <c r="N94" s="8">
        <v>23846</v>
      </c>
      <c r="O94" s="8">
        <v>156739</v>
      </c>
      <c r="P94" s="8">
        <v>2506670</v>
      </c>
      <c r="Q94" s="8">
        <v>18371210</v>
      </c>
      <c r="R94" s="8">
        <v>378195</v>
      </c>
      <c r="S94" s="8">
        <v>2460863</v>
      </c>
      <c r="T94" s="8">
        <v>64527</v>
      </c>
    </row>
    <row r="95" spans="1:20">
      <c r="A95" s="1">
        <v>45601</v>
      </c>
      <c r="B95" s="9">
        <f>nasdaq_aapl_volume_by_exchange[[#This Row],[Off Exchange2]]/SUM(nasdaq_aapl_volume_by_exchange[[#This Row],[NYSE]:[LTSE]])</f>
        <v>0.39923684545380522</v>
      </c>
      <c r="C95" s="12">
        <f>SUM(nasdaq_aapl_volume_by_exchange[[#This Row],[NYSE]:[LTSE]])</f>
        <v>28111213</v>
      </c>
      <c r="D95" s="8">
        <v>332540</v>
      </c>
      <c r="E95" s="8">
        <v>31841</v>
      </c>
      <c r="F95" s="8">
        <v>50196</v>
      </c>
      <c r="G95" s="8">
        <v>34638</v>
      </c>
      <c r="H95" s="8">
        <v>544210</v>
      </c>
      <c r="I95" s="8">
        <v>71950</v>
      </c>
      <c r="J95" s="8">
        <v>476588</v>
      </c>
      <c r="K95" s="8">
        <v>283247</v>
      </c>
      <c r="L95" s="8">
        <v>11223032</v>
      </c>
      <c r="M95" s="8">
        <v>1734118</v>
      </c>
      <c r="N95" s="8">
        <v>4829</v>
      </c>
      <c r="O95" s="8">
        <v>42505</v>
      </c>
      <c r="P95" s="8">
        <v>1142046</v>
      </c>
      <c r="Q95" s="8">
        <v>10802509</v>
      </c>
      <c r="R95" s="8">
        <v>218501</v>
      </c>
      <c r="S95" s="8">
        <v>1083281</v>
      </c>
      <c r="T95" s="8">
        <v>35182</v>
      </c>
    </row>
    <row r="96" spans="1:20">
      <c r="A96" s="1">
        <v>45600</v>
      </c>
      <c r="B96" s="9">
        <f>nasdaq_aapl_volume_by_exchange[[#This Row],[Off Exchange2]]/SUM(nasdaq_aapl_volume_by_exchange[[#This Row],[NYSE]:[LTSE]])</f>
        <v>0.47956538598562087</v>
      </c>
      <c r="C96" s="12">
        <f>SUM(nasdaq_aapl_volume_by_exchange[[#This Row],[NYSE]:[LTSE]])</f>
        <v>44944524</v>
      </c>
      <c r="D96" s="8">
        <v>423147</v>
      </c>
      <c r="E96" s="8">
        <v>39957</v>
      </c>
      <c r="F96" s="8">
        <v>17366</v>
      </c>
      <c r="G96" s="8">
        <v>34554</v>
      </c>
      <c r="H96" s="8">
        <v>765875</v>
      </c>
      <c r="I96" s="8">
        <v>140942</v>
      </c>
      <c r="J96" s="8">
        <v>549111</v>
      </c>
      <c r="K96" s="8">
        <v>637811</v>
      </c>
      <c r="L96" s="8">
        <v>21553838</v>
      </c>
      <c r="M96" s="8">
        <v>2439719</v>
      </c>
      <c r="N96" s="8">
        <v>7589</v>
      </c>
      <c r="O96" s="8">
        <v>66263</v>
      </c>
      <c r="P96" s="8">
        <v>1488676</v>
      </c>
      <c r="Q96" s="8">
        <v>15090347</v>
      </c>
      <c r="R96" s="8">
        <v>229289</v>
      </c>
      <c r="S96" s="8">
        <v>1418555</v>
      </c>
      <c r="T96" s="8">
        <v>41485</v>
      </c>
    </row>
    <row r="97" spans="1:20">
      <c r="A97" s="1">
        <v>45597</v>
      </c>
      <c r="B97" s="9">
        <f>nasdaq_aapl_volume_by_exchange[[#This Row],[Off Exchange2]]/SUM(nasdaq_aapl_volume_by_exchange[[#This Row],[NYSE]:[LTSE]])</f>
        <v>0.4794840229898355</v>
      </c>
      <c r="C97" s="12">
        <f>SUM(nasdaq_aapl_volume_by_exchange[[#This Row],[NYSE]:[LTSE]])</f>
        <v>65433613</v>
      </c>
      <c r="D97" s="8">
        <v>725470</v>
      </c>
      <c r="E97" s="8">
        <v>68704</v>
      </c>
      <c r="F97" s="8">
        <v>145405</v>
      </c>
      <c r="G97" s="8">
        <v>75923</v>
      </c>
      <c r="H97" s="8">
        <v>1509039</v>
      </c>
      <c r="I97" s="8">
        <v>227458</v>
      </c>
      <c r="J97" s="8">
        <v>1215508</v>
      </c>
      <c r="K97" s="8">
        <v>1764993</v>
      </c>
      <c r="L97" s="8">
        <v>31374372</v>
      </c>
      <c r="M97" s="8">
        <v>3899175</v>
      </c>
      <c r="N97" s="8">
        <v>44623</v>
      </c>
      <c r="O97" s="8">
        <v>193202</v>
      </c>
      <c r="P97" s="8">
        <v>3289098</v>
      </c>
      <c r="Q97" s="8">
        <v>17581972</v>
      </c>
      <c r="R97" s="8">
        <v>518138</v>
      </c>
      <c r="S97" s="8">
        <v>2668963</v>
      </c>
      <c r="T97" s="8">
        <v>131570</v>
      </c>
    </row>
    <row r="98" spans="1:20">
      <c r="A98" s="1">
        <v>45596</v>
      </c>
      <c r="B98" s="9">
        <f>nasdaq_aapl_volume_by_exchange[[#This Row],[Off Exchange2]]/SUM(nasdaq_aapl_volume_by_exchange[[#This Row],[NYSE]:[LTSE]])</f>
        <v>0.40148069195218217</v>
      </c>
      <c r="C98" s="12">
        <f>SUM(nasdaq_aapl_volume_by_exchange[[#This Row],[NYSE]:[LTSE]])</f>
        <v>64574809</v>
      </c>
      <c r="D98" s="8">
        <v>637371</v>
      </c>
      <c r="E98" s="8">
        <v>79639</v>
      </c>
      <c r="F98" s="8">
        <v>48027</v>
      </c>
      <c r="G98" s="8">
        <v>85718</v>
      </c>
      <c r="H98" s="8">
        <v>1473753</v>
      </c>
      <c r="I98" s="8">
        <v>84511</v>
      </c>
      <c r="J98" s="8">
        <v>1061969</v>
      </c>
      <c r="K98" s="8">
        <v>263873</v>
      </c>
      <c r="L98" s="8">
        <v>25925539</v>
      </c>
      <c r="M98" s="8">
        <v>5299740</v>
      </c>
      <c r="N98" s="8">
        <v>19447</v>
      </c>
      <c r="O98" s="8">
        <v>69687</v>
      </c>
      <c r="P98" s="8">
        <v>2500387</v>
      </c>
      <c r="Q98" s="8">
        <v>23775721</v>
      </c>
      <c r="R98" s="8">
        <v>428124</v>
      </c>
      <c r="S98" s="8">
        <v>2798890</v>
      </c>
      <c r="T98" s="8">
        <v>22413</v>
      </c>
    </row>
    <row r="99" spans="1:20">
      <c r="A99" s="1">
        <v>45595</v>
      </c>
      <c r="B99" s="9">
        <f>nasdaq_aapl_volume_by_exchange[[#This Row],[Off Exchange2]]/SUM(nasdaq_aapl_volume_by_exchange[[#This Row],[NYSE]:[LTSE]])</f>
        <v>0.4247818377887797</v>
      </c>
      <c r="C99" s="12">
        <f>SUM(nasdaq_aapl_volume_by_exchange[[#This Row],[NYSE]:[LTSE]])</f>
        <v>47070480</v>
      </c>
      <c r="D99" s="8">
        <v>543358</v>
      </c>
      <c r="E99" s="8">
        <v>30206</v>
      </c>
      <c r="F99" s="8">
        <v>43584</v>
      </c>
      <c r="G99" s="8">
        <v>84261</v>
      </c>
      <c r="H99" s="8">
        <v>1092431</v>
      </c>
      <c r="I99" s="8">
        <v>65764</v>
      </c>
      <c r="J99" s="8">
        <v>787220</v>
      </c>
      <c r="K99" s="8">
        <v>936036</v>
      </c>
      <c r="L99" s="8">
        <v>19994685</v>
      </c>
      <c r="M99" s="8">
        <v>2461773</v>
      </c>
      <c r="N99" s="8">
        <v>8683</v>
      </c>
      <c r="O99" s="8">
        <v>52194</v>
      </c>
      <c r="P99" s="8">
        <v>1933650</v>
      </c>
      <c r="Q99" s="8">
        <v>17065519</v>
      </c>
      <c r="R99" s="8">
        <v>277662</v>
      </c>
      <c r="S99" s="8">
        <v>1665628</v>
      </c>
      <c r="T99" s="8">
        <v>27826</v>
      </c>
    </row>
    <row r="100" spans="1:20">
      <c r="A100" s="1">
        <v>45594</v>
      </c>
      <c r="B100" s="9">
        <f>nasdaq_aapl_volume_by_exchange[[#This Row],[Off Exchange2]]/SUM(nasdaq_aapl_volume_by_exchange[[#This Row],[NYSE]:[LTSE]])</f>
        <v>0.5035017721610483</v>
      </c>
      <c r="C100" s="12">
        <f>SUM(nasdaq_aapl_volume_by_exchange[[#This Row],[NYSE]:[LTSE]])</f>
        <v>35417210</v>
      </c>
      <c r="D100" s="8">
        <v>303691</v>
      </c>
      <c r="E100" s="8">
        <v>25455</v>
      </c>
      <c r="F100" s="8">
        <v>54972</v>
      </c>
      <c r="G100" s="8">
        <v>55955</v>
      </c>
      <c r="H100" s="8">
        <v>520565</v>
      </c>
      <c r="I100" s="8">
        <v>46523</v>
      </c>
      <c r="J100" s="8">
        <v>529828</v>
      </c>
      <c r="K100" s="8">
        <v>126760</v>
      </c>
      <c r="L100" s="8">
        <v>17832628</v>
      </c>
      <c r="M100" s="8">
        <v>1943913</v>
      </c>
      <c r="N100" s="8">
        <v>8530</v>
      </c>
      <c r="O100" s="8">
        <v>60553</v>
      </c>
      <c r="P100" s="8">
        <v>1261947</v>
      </c>
      <c r="Q100" s="8">
        <v>10556505</v>
      </c>
      <c r="R100" s="8">
        <v>213553</v>
      </c>
      <c r="S100" s="8">
        <v>1855264</v>
      </c>
      <c r="T100" s="8">
        <v>20568</v>
      </c>
    </row>
    <row r="101" spans="1:20">
      <c r="A101" s="1">
        <v>45593</v>
      </c>
      <c r="B101" s="9">
        <f>nasdaq_aapl_volume_by_exchange[[#This Row],[Off Exchange2]]/SUM(nasdaq_aapl_volume_by_exchange[[#This Row],[NYSE]:[LTSE]])</f>
        <v>0.45183967534549258</v>
      </c>
      <c r="C101" s="12">
        <f>SUM(nasdaq_aapl_volume_by_exchange[[#This Row],[NYSE]:[LTSE]])</f>
        <v>36087101</v>
      </c>
      <c r="D101" s="8">
        <v>331246</v>
      </c>
      <c r="E101" s="8">
        <v>25949</v>
      </c>
      <c r="F101" s="8">
        <v>36627</v>
      </c>
      <c r="G101" s="8">
        <v>51224</v>
      </c>
      <c r="H101" s="8">
        <v>577877</v>
      </c>
      <c r="I101" s="8">
        <v>47194</v>
      </c>
      <c r="J101" s="8">
        <v>693083</v>
      </c>
      <c r="K101" s="8">
        <v>76662</v>
      </c>
      <c r="L101" s="8">
        <v>16305584</v>
      </c>
      <c r="M101" s="8">
        <v>2197152</v>
      </c>
      <c r="N101" s="8">
        <v>11186</v>
      </c>
      <c r="O101" s="8">
        <v>57025</v>
      </c>
      <c r="P101" s="8">
        <v>1494111</v>
      </c>
      <c r="Q101" s="8">
        <v>12607173</v>
      </c>
      <c r="R101" s="8">
        <v>174941</v>
      </c>
      <c r="S101" s="8">
        <v>1387924</v>
      </c>
      <c r="T101" s="8">
        <v>12143</v>
      </c>
    </row>
    <row r="102" spans="1:20">
      <c r="A102" s="1">
        <v>45590</v>
      </c>
      <c r="B102" s="9">
        <f>nasdaq_aapl_volume_by_exchange[[#This Row],[Off Exchange2]]/SUM(nasdaq_aapl_volume_by_exchange[[#This Row],[NYSE]:[LTSE]])</f>
        <v>0.37796035587362159</v>
      </c>
      <c r="C102" s="12">
        <f>SUM(nasdaq_aapl_volume_by_exchange[[#This Row],[NYSE]:[LTSE]])</f>
        <v>39371280</v>
      </c>
      <c r="D102" s="8">
        <v>436548</v>
      </c>
      <c r="E102" s="8">
        <v>25730</v>
      </c>
      <c r="F102" s="8">
        <v>14738</v>
      </c>
      <c r="G102" s="8">
        <v>77205</v>
      </c>
      <c r="H102" s="8">
        <v>613894</v>
      </c>
      <c r="I102" s="8">
        <v>56154</v>
      </c>
      <c r="J102" s="8">
        <v>742777</v>
      </c>
      <c r="K102" s="8">
        <v>791712</v>
      </c>
      <c r="L102" s="8">
        <v>14880783</v>
      </c>
      <c r="M102" s="8">
        <v>2181207</v>
      </c>
      <c r="N102" s="8">
        <v>11032</v>
      </c>
      <c r="O102" s="8">
        <v>41165</v>
      </c>
      <c r="P102" s="8">
        <v>1968296</v>
      </c>
      <c r="Q102" s="8">
        <v>15679920</v>
      </c>
      <c r="R102" s="8">
        <v>219627</v>
      </c>
      <c r="S102" s="8">
        <v>1598966</v>
      </c>
      <c r="T102" s="8">
        <v>31526</v>
      </c>
    </row>
    <row r="103" spans="1:20">
      <c r="A103" s="1">
        <v>45589</v>
      </c>
      <c r="B103" s="9">
        <f>nasdaq_aapl_volume_by_exchange[[#This Row],[Off Exchange2]]/SUM(nasdaq_aapl_volume_by_exchange[[#This Row],[NYSE]:[LTSE]])</f>
        <v>0.4413632545427178</v>
      </c>
      <c r="C103" s="12">
        <f>SUM(nasdaq_aapl_volume_by_exchange[[#This Row],[NYSE]:[LTSE]])</f>
        <v>31397394</v>
      </c>
      <c r="D103" s="8">
        <v>372049</v>
      </c>
      <c r="E103" s="8">
        <v>18128</v>
      </c>
      <c r="F103" s="8">
        <v>28939</v>
      </c>
      <c r="G103" s="8">
        <v>106587</v>
      </c>
      <c r="H103" s="8">
        <v>801959</v>
      </c>
      <c r="I103" s="8">
        <v>45530</v>
      </c>
      <c r="J103" s="8">
        <v>482777</v>
      </c>
      <c r="K103" s="8">
        <v>386572</v>
      </c>
      <c r="L103" s="8">
        <v>13857656</v>
      </c>
      <c r="M103" s="8">
        <v>1725046</v>
      </c>
      <c r="N103" s="8">
        <v>8232</v>
      </c>
      <c r="O103" s="8">
        <v>24096</v>
      </c>
      <c r="P103" s="8">
        <v>1620680</v>
      </c>
      <c r="Q103" s="8">
        <v>10363358</v>
      </c>
      <c r="R103" s="8">
        <v>210551</v>
      </c>
      <c r="S103" s="8">
        <v>1306080</v>
      </c>
      <c r="T103" s="8">
        <v>39154</v>
      </c>
    </row>
    <row r="104" spans="1:20">
      <c r="A104" s="1">
        <v>45588</v>
      </c>
      <c r="B104" s="9">
        <f>nasdaq_aapl_volume_by_exchange[[#This Row],[Off Exchange2]]/SUM(nasdaq_aapl_volume_by_exchange[[#This Row],[NYSE]:[LTSE]])</f>
        <v>0.45351413836397925</v>
      </c>
      <c r="C104" s="12">
        <f>SUM(nasdaq_aapl_volume_by_exchange[[#This Row],[NYSE]:[LTSE]])</f>
        <v>52286672</v>
      </c>
      <c r="D104" s="8">
        <v>721201</v>
      </c>
      <c r="E104" s="8">
        <v>73459</v>
      </c>
      <c r="F104" s="8">
        <v>98120</v>
      </c>
      <c r="G104" s="8">
        <v>169165</v>
      </c>
      <c r="H104" s="8">
        <v>1283638</v>
      </c>
      <c r="I104" s="8">
        <v>149998</v>
      </c>
      <c r="J104" s="8">
        <v>961051</v>
      </c>
      <c r="K104" s="8">
        <v>349633</v>
      </c>
      <c r="L104" s="8">
        <v>23712745</v>
      </c>
      <c r="M104" s="8">
        <v>3074268</v>
      </c>
      <c r="N104" s="8">
        <v>20351</v>
      </c>
      <c r="O104" s="8">
        <v>75935</v>
      </c>
      <c r="P104" s="8">
        <v>2870404</v>
      </c>
      <c r="Q104" s="8">
        <v>16067733</v>
      </c>
      <c r="R104" s="8">
        <v>363295</v>
      </c>
      <c r="S104" s="8">
        <v>2263959</v>
      </c>
      <c r="T104" s="8">
        <v>31717</v>
      </c>
    </row>
    <row r="105" spans="1:20">
      <c r="A105" s="1">
        <v>45587</v>
      </c>
      <c r="B105" s="9">
        <f>nasdaq_aapl_volume_by_exchange[[#This Row],[Off Exchange2]]/SUM(nasdaq_aapl_volume_by_exchange[[#This Row],[NYSE]:[LTSE]])</f>
        <v>0.5197976483013107</v>
      </c>
      <c r="C105" s="12">
        <f>SUM(nasdaq_aapl_volume_by_exchange[[#This Row],[NYSE]:[LTSE]])</f>
        <v>38863227</v>
      </c>
      <c r="D105" s="8">
        <v>346846</v>
      </c>
      <c r="E105" s="8">
        <v>19005</v>
      </c>
      <c r="F105" s="8">
        <v>57281</v>
      </c>
      <c r="G105" s="8">
        <v>48597</v>
      </c>
      <c r="H105" s="8">
        <v>562790</v>
      </c>
      <c r="I105" s="8">
        <v>45174</v>
      </c>
      <c r="J105" s="8">
        <v>524326</v>
      </c>
      <c r="K105" s="8">
        <v>541379</v>
      </c>
      <c r="L105" s="8">
        <v>20201014</v>
      </c>
      <c r="M105" s="8">
        <v>1735103</v>
      </c>
      <c r="N105" s="8">
        <v>6454</v>
      </c>
      <c r="O105" s="8">
        <v>38318</v>
      </c>
      <c r="P105" s="8">
        <v>1589410</v>
      </c>
      <c r="Q105" s="8">
        <v>11333423</v>
      </c>
      <c r="R105" s="8">
        <v>166050</v>
      </c>
      <c r="S105" s="8">
        <v>1631808</v>
      </c>
      <c r="T105" s="8">
        <v>16249</v>
      </c>
    </row>
    <row r="106" spans="1:20">
      <c r="A106" s="1">
        <v>45586</v>
      </c>
      <c r="B106" s="9">
        <f>nasdaq_aapl_volume_by_exchange[[#This Row],[Off Exchange2]]/SUM(nasdaq_aapl_volume_by_exchange[[#This Row],[NYSE]:[LTSE]])</f>
        <v>0.49380380687520969</v>
      </c>
      <c r="C106" s="12">
        <f>SUM(nasdaq_aapl_volume_by_exchange[[#This Row],[NYSE]:[LTSE]])</f>
        <v>36254196</v>
      </c>
      <c r="D106" s="8">
        <v>270431</v>
      </c>
      <c r="E106" s="8">
        <v>22589</v>
      </c>
      <c r="F106" s="8">
        <v>35803</v>
      </c>
      <c r="G106" s="8">
        <v>31355</v>
      </c>
      <c r="H106" s="8">
        <v>555366</v>
      </c>
      <c r="I106" s="8">
        <v>58095</v>
      </c>
      <c r="J106" s="8">
        <v>424566</v>
      </c>
      <c r="K106" s="8">
        <v>1517804</v>
      </c>
      <c r="L106" s="8">
        <v>17902460</v>
      </c>
      <c r="M106" s="8">
        <v>1577478</v>
      </c>
      <c r="N106" s="8">
        <v>6558</v>
      </c>
      <c r="O106" s="8">
        <v>55897</v>
      </c>
      <c r="P106" s="8">
        <v>1396155</v>
      </c>
      <c r="Q106" s="8">
        <v>10994229</v>
      </c>
      <c r="R106" s="8">
        <v>131480</v>
      </c>
      <c r="S106" s="8">
        <v>1244999</v>
      </c>
      <c r="T106" s="8">
        <v>28931</v>
      </c>
    </row>
    <row r="107" spans="1:20">
      <c r="A107" s="1">
        <v>45583</v>
      </c>
      <c r="B107" s="9">
        <f>nasdaq_aapl_volume_by_exchange[[#This Row],[Off Exchange2]]/SUM(nasdaq_aapl_volume_by_exchange[[#This Row],[NYSE]:[LTSE]])</f>
        <v>0.44559573252602153</v>
      </c>
      <c r="C107" s="12">
        <f>SUM(nasdaq_aapl_volume_by_exchange[[#This Row],[NYSE]:[LTSE]])</f>
        <v>47031476</v>
      </c>
      <c r="D107" s="8">
        <v>433493</v>
      </c>
      <c r="E107" s="8">
        <v>40824</v>
      </c>
      <c r="F107" s="8">
        <v>67661</v>
      </c>
      <c r="G107" s="8">
        <v>69903</v>
      </c>
      <c r="H107" s="8">
        <v>849948</v>
      </c>
      <c r="I107" s="8">
        <v>73423</v>
      </c>
      <c r="J107" s="8">
        <v>754062</v>
      </c>
      <c r="K107" s="8">
        <v>768430</v>
      </c>
      <c r="L107" s="8">
        <v>20957025</v>
      </c>
      <c r="M107" s="8">
        <v>2587605</v>
      </c>
      <c r="N107" s="8">
        <v>18437</v>
      </c>
      <c r="O107" s="8">
        <v>46749</v>
      </c>
      <c r="P107" s="8">
        <v>2247570</v>
      </c>
      <c r="Q107" s="8">
        <v>16163107</v>
      </c>
      <c r="R107" s="8">
        <v>180258</v>
      </c>
      <c r="S107" s="8">
        <v>1738104</v>
      </c>
      <c r="T107" s="8">
        <v>34877</v>
      </c>
    </row>
    <row r="108" spans="1:20">
      <c r="A108" s="1">
        <v>45582</v>
      </c>
      <c r="B108" s="9">
        <f>nasdaq_aapl_volume_by_exchange[[#This Row],[Off Exchange2]]/SUM(nasdaq_aapl_volume_by_exchange[[#This Row],[NYSE]:[LTSE]])</f>
        <v>0.44588388271109747</v>
      </c>
      <c r="C108" s="12">
        <f>SUM(nasdaq_aapl_volume_by_exchange[[#This Row],[NYSE]:[LTSE]])</f>
        <v>32993812</v>
      </c>
      <c r="D108" s="8">
        <v>354951</v>
      </c>
      <c r="E108" s="8">
        <v>26351</v>
      </c>
      <c r="F108" s="8">
        <v>37830</v>
      </c>
      <c r="G108" s="8">
        <v>81146</v>
      </c>
      <c r="H108" s="8">
        <v>548744</v>
      </c>
      <c r="I108" s="8">
        <v>45521</v>
      </c>
      <c r="J108" s="8">
        <v>501861</v>
      </c>
      <c r="K108" s="8">
        <v>1201351</v>
      </c>
      <c r="L108" s="8">
        <v>14711409</v>
      </c>
      <c r="M108" s="8">
        <v>1785878</v>
      </c>
      <c r="N108" s="8">
        <v>22576</v>
      </c>
      <c r="O108" s="8">
        <v>48464</v>
      </c>
      <c r="P108" s="8">
        <v>1859659</v>
      </c>
      <c r="Q108" s="8">
        <v>10384001</v>
      </c>
      <c r="R108" s="8">
        <v>148849</v>
      </c>
      <c r="S108" s="8">
        <v>1221976</v>
      </c>
      <c r="T108" s="8">
        <v>13245</v>
      </c>
    </row>
    <row r="109" spans="1:20">
      <c r="A109" s="1">
        <v>45581</v>
      </c>
      <c r="B109" s="9">
        <f>nasdaq_aapl_volume_by_exchange[[#This Row],[Off Exchange2]]/SUM(nasdaq_aapl_volume_by_exchange[[#This Row],[NYSE]:[LTSE]])</f>
        <v>0.4068629082949396</v>
      </c>
      <c r="C109" s="12">
        <f>SUM(nasdaq_aapl_volume_by_exchange[[#This Row],[NYSE]:[LTSE]])</f>
        <v>34182214</v>
      </c>
      <c r="D109" s="8">
        <v>331766</v>
      </c>
      <c r="E109" s="8">
        <v>28523</v>
      </c>
      <c r="F109" s="8">
        <v>78146</v>
      </c>
      <c r="G109" s="8">
        <v>55065</v>
      </c>
      <c r="H109" s="8">
        <v>717358</v>
      </c>
      <c r="I109" s="8">
        <v>63384</v>
      </c>
      <c r="J109" s="8">
        <v>1066229</v>
      </c>
      <c r="K109" s="8">
        <v>669420</v>
      </c>
      <c r="L109" s="8">
        <v>13907475</v>
      </c>
      <c r="M109" s="8">
        <v>2646264</v>
      </c>
      <c r="N109" s="8">
        <v>11333</v>
      </c>
      <c r="O109" s="8">
        <v>48594</v>
      </c>
      <c r="P109" s="8">
        <v>2020743</v>
      </c>
      <c r="Q109" s="8">
        <v>11087096</v>
      </c>
      <c r="R109" s="8">
        <v>179148</v>
      </c>
      <c r="S109" s="8">
        <v>1246718</v>
      </c>
      <c r="T109" s="8">
        <v>24952</v>
      </c>
    </row>
    <row r="110" spans="1:20">
      <c r="A110" s="1">
        <v>45580</v>
      </c>
      <c r="B110" s="9">
        <f>nasdaq_aapl_volume_by_exchange[[#This Row],[Off Exchange2]]/SUM(nasdaq_aapl_volume_by_exchange[[#This Row],[NYSE]:[LTSE]])</f>
        <v>0.45325989421396445</v>
      </c>
      <c r="C110" s="12">
        <f>SUM(nasdaq_aapl_volume_by_exchange[[#This Row],[NYSE]:[LTSE]])</f>
        <v>64752592</v>
      </c>
      <c r="D110" s="8">
        <v>835009</v>
      </c>
      <c r="E110" s="8">
        <v>65753</v>
      </c>
      <c r="F110" s="8">
        <v>122044</v>
      </c>
      <c r="G110" s="8">
        <v>123640</v>
      </c>
      <c r="H110" s="8">
        <v>1152053</v>
      </c>
      <c r="I110" s="8">
        <v>126623</v>
      </c>
      <c r="J110" s="8">
        <v>1075902</v>
      </c>
      <c r="K110" s="8">
        <v>804612</v>
      </c>
      <c r="L110" s="8">
        <v>29349753</v>
      </c>
      <c r="M110" s="8">
        <v>4680021</v>
      </c>
      <c r="N110" s="8">
        <v>17034</v>
      </c>
      <c r="O110" s="8">
        <v>143308</v>
      </c>
      <c r="P110" s="8">
        <v>3857883</v>
      </c>
      <c r="Q110" s="8">
        <v>19150923</v>
      </c>
      <c r="R110" s="8">
        <v>379185</v>
      </c>
      <c r="S110" s="8">
        <v>2809048</v>
      </c>
      <c r="T110" s="8">
        <v>59801</v>
      </c>
    </row>
    <row r="111" spans="1:20">
      <c r="A111" s="1">
        <v>45579</v>
      </c>
      <c r="B111" s="9">
        <f>nasdaq_aapl_volume_by_exchange[[#This Row],[Off Exchange2]]/SUM(nasdaq_aapl_volume_by_exchange[[#This Row],[NYSE]:[LTSE]])</f>
        <v>0.48918618740789171</v>
      </c>
      <c r="C111" s="12">
        <f>SUM(nasdaq_aapl_volume_by_exchange[[#This Row],[NYSE]:[LTSE]])</f>
        <v>39881725</v>
      </c>
      <c r="D111" s="8">
        <v>351881</v>
      </c>
      <c r="E111" s="8">
        <v>19552</v>
      </c>
      <c r="F111" s="8">
        <v>89197</v>
      </c>
      <c r="G111" s="8">
        <v>62376</v>
      </c>
      <c r="H111" s="8">
        <v>691749</v>
      </c>
      <c r="I111" s="8">
        <v>79786</v>
      </c>
      <c r="J111" s="8">
        <v>651422</v>
      </c>
      <c r="K111" s="8">
        <v>372114</v>
      </c>
      <c r="L111" s="8">
        <v>19509589</v>
      </c>
      <c r="M111" s="8">
        <v>2070683</v>
      </c>
      <c r="N111" s="8">
        <v>6019</v>
      </c>
      <c r="O111" s="8">
        <v>55076</v>
      </c>
      <c r="P111" s="8">
        <v>1889798</v>
      </c>
      <c r="Q111" s="8">
        <v>12323177</v>
      </c>
      <c r="R111" s="8">
        <v>189766</v>
      </c>
      <c r="S111" s="8">
        <v>1485772</v>
      </c>
      <c r="T111" s="8">
        <v>33768</v>
      </c>
    </row>
    <row r="112" spans="1:20">
      <c r="A112" s="1">
        <v>45576</v>
      </c>
      <c r="B112" s="9">
        <f>nasdaq_aapl_volume_by_exchange[[#This Row],[Off Exchange2]]/SUM(nasdaq_aapl_volume_by_exchange[[#This Row],[NYSE]:[LTSE]])</f>
        <v>0.41935014729163494</v>
      </c>
      <c r="C112" s="12">
        <f>SUM(nasdaq_aapl_volume_by_exchange[[#This Row],[NYSE]:[LTSE]])</f>
        <v>31760120</v>
      </c>
      <c r="D112" s="8">
        <v>332127</v>
      </c>
      <c r="E112" s="8">
        <v>14871</v>
      </c>
      <c r="F112" s="8">
        <v>66692</v>
      </c>
      <c r="G112" s="8">
        <v>47669</v>
      </c>
      <c r="H112" s="8">
        <v>544805</v>
      </c>
      <c r="I112" s="8">
        <v>45297</v>
      </c>
      <c r="J112" s="8">
        <v>497116</v>
      </c>
      <c r="K112" s="8">
        <v>635034</v>
      </c>
      <c r="L112" s="8">
        <v>13318611</v>
      </c>
      <c r="M112" s="8">
        <v>1759773</v>
      </c>
      <c r="N112" s="8">
        <v>5475</v>
      </c>
      <c r="O112" s="8">
        <v>60545</v>
      </c>
      <c r="P112" s="8">
        <v>1674616</v>
      </c>
      <c r="Q112" s="8">
        <v>11217572</v>
      </c>
      <c r="R112" s="8">
        <v>127455</v>
      </c>
      <c r="S112" s="8">
        <v>1373308</v>
      </c>
      <c r="T112" s="8">
        <v>39154</v>
      </c>
    </row>
    <row r="113" spans="1:20">
      <c r="A113" s="1">
        <v>45575</v>
      </c>
      <c r="B113" s="9">
        <f>nasdaq_aapl_volume_by_exchange[[#This Row],[Off Exchange2]]/SUM(nasdaq_aapl_volume_by_exchange[[#This Row],[NYSE]:[LTSE]])</f>
        <v>0.3919982985596977</v>
      </c>
      <c r="C113" s="12">
        <f>SUM(nasdaq_aapl_volume_by_exchange[[#This Row],[NYSE]:[LTSE]])</f>
        <v>28183181</v>
      </c>
      <c r="D113" s="8">
        <v>238196</v>
      </c>
      <c r="E113" s="8">
        <v>16959</v>
      </c>
      <c r="F113" s="8">
        <v>64065</v>
      </c>
      <c r="G113" s="8">
        <v>39793</v>
      </c>
      <c r="H113" s="8">
        <v>455382</v>
      </c>
      <c r="I113" s="8">
        <v>56868</v>
      </c>
      <c r="J113" s="8">
        <v>505977</v>
      </c>
      <c r="K113" s="8">
        <v>493328</v>
      </c>
      <c r="L113" s="8">
        <v>11047759</v>
      </c>
      <c r="M113" s="8">
        <v>1579074</v>
      </c>
      <c r="N113" s="8">
        <v>4468</v>
      </c>
      <c r="O113" s="8">
        <v>51556</v>
      </c>
      <c r="P113" s="8">
        <v>1190097</v>
      </c>
      <c r="Q113" s="8">
        <v>10560497</v>
      </c>
      <c r="R113" s="8">
        <v>119876</v>
      </c>
      <c r="S113" s="8">
        <v>1710803</v>
      </c>
      <c r="T113" s="8">
        <v>48483</v>
      </c>
    </row>
    <row r="114" spans="1:20">
      <c r="A114" s="1">
        <v>45574</v>
      </c>
      <c r="B114" s="9">
        <f>nasdaq_aapl_volume_by_exchange[[#This Row],[Off Exchange2]]/SUM(nasdaq_aapl_volume_by_exchange[[#This Row],[NYSE]:[LTSE]])</f>
        <v>0.46320064736999028</v>
      </c>
      <c r="C114" s="12">
        <f>SUM(nasdaq_aapl_volume_by_exchange[[#This Row],[NYSE]:[LTSE]])</f>
        <v>34720176</v>
      </c>
      <c r="D114" s="8">
        <v>426326</v>
      </c>
      <c r="E114" s="8">
        <v>35122</v>
      </c>
      <c r="F114" s="8">
        <v>69823</v>
      </c>
      <c r="G114" s="8">
        <v>56429</v>
      </c>
      <c r="H114" s="8">
        <v>684369</v>
      </c>
      <c r="I114" s="8">
        <v>59017</v>
      </c>
      <c r="J114" s="8">
        <v>601185</v>
      </c>
      <c r="K114" s="8">
        <v>74600</v>
      </c>
      <c r="L114" s="8">
        <v>16082408</v>
      </c>
      <c r="M114" s="8">
        <v>2162310</v>
      </c>
      <c r="N114" s="8">
        <v>9102</v>
      </c>
      <c r="O114" s="8">
        <v>56738</v>
      </c>
      <c r="P114" s="8">
        <v>1558509</v>
      </c>
      <c r="Q114" s="8">
        <v>10741922</v>
      </c>
      <c r="R114" s="8">
        <v>177682</v>
      </c>
      <c r="S114" s="8">
        <v>1896573</v>
      </c>
      <c r="T114" s="8">
        <v>28061</v>
      </c>
    </row>
    <row r="115" spans="1:20">
      <c r="A115" s="1">
        <v>45573</v>
      </c>
      <c r="B115" s="9">
        <f>nasdaq_aapl_volume_by_exchange[[#This Row],[Off Exchange2]]/SUM(nasdaq_aapl_volume_by_exchange[[#This Row],[NYSE]:[LTSE]])</f>
        <v>0.46663556086689056</v>
      </c>
      <c r="C115" s="12">
        <f>SUM(nasdaq_aapl_volume_by_exchange[[#This Row],[NYSE]:[LTSE]])</f>
        <v>31854724</v>
      </c>
      <c r="D115" s="8">
        <v>327559</v>
      </c>
      <c r="E115" s="8">
        <v>23711</v>
      </c>
      <c r="F115" s="8">
        <v>61838</v>
      </c>
      <c r="G115" s="8">
        <v>45922</v>
      </c>
      <c r="H115" s="8">
        <v>746690</v>
      </c>
      <c r="I115" s="8">
        <v>46531</v>
      </c>
      <c r="J115" s="8">
        <v>630434</v>
      </c>
      <c r="K115" s="8">
        <v>167966</v>
      </c>
      <c r="L115" s="8">
        <v>14864547</v>
      </c>
      <c r="M115" s="8">
        <v>2233204</v>
      </c>
      <c r="N115" s="8">
        <v>7934</v>
      </c>
      <c r="O115" s="8">
        <v>49682</v>
      </c>
      <c r="P115" s="8">
        <v>1388715</v>
      </c>
      <c r="Q115" s="8">
        <v>9725178</v>
      </c>
      <c r="R115" s="8">
        <v>131083</v>
      </c>
      <c r="S115" s="8">
        <v>1389606</v>
      </c>
      <c r="T115" s="8">
        <v>14124</v>
      </c>
    </row>
    <row r="116" spans="1:20">
      <c r="A116" s="1">
        <v>45572</v>
      </c>
      <c r="B116" s="9">
        <f>nasdaq_aapl_volume_by_exchange[[#This Row],[Off Exchange2]]/SUM(nasdaq_aapl_volume_by_exchange[[#This Row],[NYSE]:[LTSE]])</f>
        <v>0.44117378517418715</v>
      </c>
      <c r="C116" s="12">
        <f>SUM(nasdaq_aapl_volume_by_exchange[[#This Row],[NYSE]:[LTSE]])</f>
        <v>39505355</v>
      </c>
      <c r="D116" s="8">
        <v>355670</v>
      </c>
      <c r="E116" s="8">
        <v>24723</v>
      </c>
      <c r="F116" s="8">
        <v>73701</v>
      </c>
      <c r="G116" s="8">
        <v>50716</v>
      </c>
      <c r="H116" s="8">
        <v>818946</v>
      </c>
      <c r="I116" s="8">
        <v>70934</v>
      </c>
      <c r="J116" s="8">
        <v>664015</v>
      </c>
      <c r="K116" s="8">
        <v>77764</v>
      </c>
      <c r="L116" s="8">
        <v>17428727</v>
      </c>
      <c r="M116" s="8">
        <v>2391494</v>
      </c>
      <c r="N116" s="8">
        <v>7367</v>
      </c>
      <c r="O116" s="8">
        <v>62617</v>
      </c>
      <c r="P116" s="8">
        <v>1721809</v>
      </c>
      <c r="Q116" s="8">
        <v>14183454</v>
      </c>
      <c r="R116" s="8">
        <v>168764</v>
      </c>
      <c r="S116" s="8">
        <v>1397331</v>
      </c>
      <c r="T116" s="8">
        <v>7323</v>
      </c>
    </row>
    <row r="117" spans="1:20">
      <c r="A117" s="1">
        <v>45569</v>
      </c>
      <c r="B117" s="9">
        <f>nasdaq_aapl_volume_by_exchange[[#This Row],[Off Exchange2]]/SUM(nasdaq_aapl_volume_by_exchange[[#This Row],[NYSE]:[LTSE]])</f>
        <v>0.45093110164335493</v>
      </c>
      <c r="C117" s="12">
        <f>SUM(nasdaq_aapl_volume_by_exchange[[#This Row],[NYSE]:[LTSE]])</f>
        <v>37346406</v>
      </c>
      <c r="D117" s="8">
        <v>442838</v>
      </c>
      <c r="E117" s="8">
        <v>40653</v>
      </c>
      <c r="F117" s="8">
        <v>79677</v>
      </c>
      <c r="G117" s="8">
        <v>47526</v>
      </c>
      <c r="H117" s="8">
        <v>920089</v>
      </c>
      <c r="I117" s="8">
        <v>57350</v>
      </c>
      <c r="J117" s="8">
        <v>735700</v>
      </c>
      <c r="K117" s="8">
        <v>575825</v>
      </c>
      <c r="L117" s="8">
        <v>16840656</v>
      </c>
      <c r="M117" s="8">
        <v>2097519</v>
      </c>
      <c r="N117" s="8">
        <v>7289</v>
      </c>
      <c r="O117" s="8">
        <v>64576</v>
      </c>
      <c r="P117" s="8">
        <v>1769050</v>
      </c>
      <c r="Q117" s="8">
        <v>11940379</v>
      </c>
      <c r="R117" s="8">
        <v>200710</v>
      </c>
      <c r="S117" s="8">
        <v>1526569</v>
      </c>
      <c r="T117" s="8">
        <v>0</v>
      </c>
    </row>
    <row r="118" spans="1:20">
      <c r="A118" s="1">
        <v>45568</v>
      </c>
      <c r="B118" s="9">
        <f>nasdaq_aapl_volume_by_exchange[[#This Row],[Off Exchange2]]/SUM(nasdaq_aapl_volume_by_exchange[[#This Row],[NYSE]:[LTSE]])</f>
        <v>0.44142401965249467</v>
      </c>
      <c r="C118" s="12">
        <f>SUM(nasdaq_aapl_volume_by_exchange[[#This Row],[NYSE]:[LTSE]])</f>
        <v>34087479</v>
      </c>
      <c r="D118" s="8">
        <v>383347</v>
      </c>
      <c r="E118" s="8">
        <v>20715</v>
      </c>
      <c r="F118" s="8">
        <v>72113</v>
      </c>
      <c r="G118" s="8">
        <v>38309</v>
      </c>
      <c r="H118" s="8">
        <v>790846</v>
      </c>
      <c r="I118" s="8">
        <v>44142</v>
      </c>
      <c r="J118" s="8">
        <v>701643</v>
      </c>
      <c r="K118" s="8">
        <v>85931</v>
      </c>
      <c r="L118" s="8">
        <v>15047032</v>
      </c>
      <c r="M118" s="8">
        <v>1969702</v>
      </c>
      <c r="N118" s="8">
        <v>9811</v>
      </c>
      <c r="O118" s="8">
        <v>52537</v>
      </c>
      <c r="P118" s="8">
        <v>1745010</v>
      </c>
      <c r="Q118" s="8">
        <v>11662269</v>
      </c>
      <c r="R118" s="8">
        <v>165010</v>
      </c>
      <c r="S118" s="8">
        <v>1299062</v>
      </c>
      <c r="T118" s="8">
        <v>0</v>
      </c>
    </row>
    <row r="119" spans="1:20">
      <c r="A119" s="1">
        <v>45567</v>
      </c>
      <c r="B119" s="9">
        <f>nasdaq_aapl_volume_by_exchange[[#This Row],[Off Exchange2]]/SUM(nasdaq_aapl_volume_by_exchange[[#This Row],[NYSE]:[LTSE]])</f>
        <v>0.47923051420149831</v>
      </c>
      <c r="C119" s="12">
        <f>SUM(nasdaq_aapl_volume_by_exchange[[#This Row],[NYSE]:[LTSE]])</f>
        <v>32880087</v>
      </c>
      <c r="D119" s="8">
        <v>380838</v>
      </c>
      <c r="E119" s="8">
        <v>27343</v>
      </c>
      <c r="F119" s="8">
        <v>51719</v>
      </c>
      <c r="G119" s="8">
        <v>49804</v>
      </c>
      <c r="H119" s="8">
        <v>813257</v>
      </c>
      <c r="I119" s="8">
        <v>47159</v>
      </c>
      <c r="J119" s="8">
        <v>504564</v>
      </c>
      <c r="K119" s="8">
        <v>123780</v>
      </c>
      <c r="L119" s="8">
        <v>15757141</v>
      </c>
      <c r="M119" s="8">
        <v>2082877</v>
      </c>
      <c r="N119" s="8">
        <v>6358</v>
      </c>
      <c r="O119" s="8">
        <v>41209</v>
      </c>
      <c r="P119" s="8">
        <v>1508733</v>
      </c>
      <c r="Q119" s="8">
        <v>9886270</v>
      </c>
      <c r="R119" s="8">
        <v>114248</v>
      </c>
      <c r="S119" s="8">
        <v>1484787</v>
      </c>
      <c r="T119" s="8">
        <v>0</v>
      </c>
    </row>
    <row r="120" spans="1:20">
      <c r="A120" s="1">
        <v>45566</v>
      </c>
      <c r="B120" s="9">
        <f>nasdaq_aapl_volume_by_exchange[[#This Row],[Off Exchange2]]/SUM(nasdaq_aapl_volume_by_exchange[[#This Row],[NYSE]:[LTSE]])</f>
        <v>0.41379090415301145</v>
      </c>
      <c r="C120" s="12">
        <f>SUM(nasdaq_aapl_volume_by_exchange[[#This Row],[NYSE]:[LTSE]])</f>
        <v>63311817</v>
      </c>
      <c r="D120" s="8">
        <v>634383</v>
      </c>
      <c r="E120" s="8">
        <v>80914</v>
      </c>
      <c r="F120" s="8">
        <v>67344</v>
      </c>
      <c r="G120" s="8">
        <v>84554</v>
      </c>
      <c r="H120" s="8">
        <v>1491388</v>
      </c>
      <c r="I120" s="8">
        <v>134581</v>
      </c>
      <c r="J120" s="8">
        <v>1280307</v>
      </c>
      <c r="K120" s="8">
        <v>2185824</v>
      </c>
      <c r="L120" s="8">
        <v>26197854</v>
      </c>
      <c r="M120" s="8">
        <v>4630655</v>
      </c>
      <c r="N120" s="8">
        <v>15549</v>
      </c>
      <c r="O120" s="8">
        <v>139453</v>
      </c>
      <c r="P120" s="8">
        <v>2862533</v>
      </c>
      <c r="Q120" s="8">
        <v>20539994</v>
      </c>
      <c r="R120" s="8">
        <v>256978</v>
      </c>
      <c r="S120" s="8">
        <v>2709506</v>
      </c>
      <c r="T120" s="8">
        <v>0</v>
      </c>
    </row>
    <row r="121" spans="1:20">
      <c r="A121" s="1">
        <v>45565</v>
      </c>
      <c r="B121" s="9">
        <f>nasdaq_aapl_volume_by_exchange[[#This Row],[Off Exchange2]]/SUM(nasdaq_aapl_volume_by_exchange[[#This Row],[NYSE]:[LTSE]])</f>
        <v>0.41480085969517494</v>
      </c>
      <c r="C121" s="12">
        <f>SUM(nasdaq_aapl_volume_by_exchange[[#This Row],[NYSE]:[LTSE]])</f>
        <v>54795236</v>
      </c>
      <c r="D121" s="8">
        <v>531312</v>
      </c>
      <c r="E121" s="8">
        <v>45316</v>
      </c>
      <c r="F121" s="8">
        <v>57357</v>
      </c>
      <c r="G121" s="8">
        <v>57636</v>
      </c>
      <c r="H121" s="8">
        <v>929770</v>
      </c>
      <c r="I121" s="8">
        <v>147270</v>
      </c>
      <c r="J121" s="8">
        <v>813025</v>
      </c>
      <c r="K121" s="8">
        <v>92197</v>
      </c>
      <c r="L121" s="8">
        <v>22729111</v>
      </c>
      <c r="M121" s="8">
        <v>3075327</v>
      </c>
      <c r="N121" s="8">
        <v>20306</v>
      </c>
      <c r="O121" s="8">
        <v>150592</v>
      </c>
      <c r="P121" s="8">
        <v>2266690</v>
      </c>
      <c r="Q121" s="8">
        <v>21580673</v>
      </c>
      <c r="R121" s="8">
        <v>269611</v>
      </c>
      <c r="S121" s="8">
        <v>2029043</v>
      </c>
      <c r="T121" s="8">
        <v>0</v>
      </c>
    </row>
    <row r="122" spans="1:20">
      <c r="A122" s="1">
        <v>45562</v>
      </c>
      <c r="B122" s="9">
        <f>nasdaq_aapl_volume_by_exchange[[#This Row],[Off Exchange2]]/SUM(nasdaq_aapl_volume_by_exchange[[#This Row],[NYSE]:[LTSE]])</f>
        <v>0.446017481106948</v>
      </c>
      <c r="C122" s="12">
        <f>SUM(nasdaq_aapl_volume_by_exchange[[#This Row],[NYSE]:[LTSE]])</f>
        <v>34081709</v>
      </c>
      <c r="D122" s="8">
        <v>317934</v>
      </c>
      <c r="E122" s="8">
        <v>15819</v>
      </c>
      <c r="F122" s="8">
        <v>65289</v>
      </c>
      <c r="G122" s="8">
        <v>28814</v>
      </c>
      <c r="H122" s="8">
        <v>718703</v>
      </c>
      <c r="I122" s="8">
        <v>35501</v>
      </c>
      <c r="J122" s="8">
        <v>546766</v>
      </c>
      <c r="K122" s="8">
        <v>118611</v>
      </c>
      <c r="L122" s="8">
        <v>15201038</v>
      </c>
      <c r="M122" s="8">
        <v>1577683</v>
      </c>
      <c r="N122" s="8">
        <v>10848</v>
      </c>
      <c r="O122" s="8">
        <v>60143</v>
      </c>
      <c r="P122" s="8">
        <v>1551731</v>
      </c>
      <c r="Q122" s="8">
        <v>12691663</v>
      </c>
      <c r="R122" s="8">
        <v>187742</v>
      </c>
      <c r="S122" s="8">
        <v>953424</v>
      </c>
      <c r="T122" s="8">
        <v>0</v>
      </c>
    </row>
    <row r="123" spans="1:20">
      <c r="A123" s="1">
        <v>45561</v>
      </c>
      <c r="B123" s="9">
        <f>nasdaq_aapl_volume_by_exchange[[#This Row],[Off Exchange2]]/SUM(nasdaq_aapl_volume_by_exchange[[#This Row],[NYSE]:[LTSE]])</f>
        <v>0.39549067387831899</v>
      </c>
      <c r="C123" s="12">
        <f>SUM(nasdaq_aapl_volume_by_exchange[[#This Row],[NYSE]:[LTSE]])</f>
        <v>36638113</v>
      </c>
      <c r="D123" s="8">
        <v>395797</v>
      </c>
      <c r="E123" s="8">
        <v>25496</v>
      </c>
      <c r="F123" s="8">
        <v>62069</v>
      </c>
      <c r="G123" s="8">
        <v>26046</v>
      </c>
      <c r="H123" s="8">
        <v>876871</v>
      </c>
      <c r="I123" s="8">
        <v>63946</v>
      </c>
      <c r="J123" s="8">
        <v>607692</v>
      </c>
      <c r="K123" s="8">
        <v>933041</v>
      </c>
      <c r="L123" s="8">
        <v>14490032</v>
      </c>
      <c r="M123" s="8">
        <v>2227280</v>
      </c>
      <c r="N123" s="8">
        <v>12147</v>
      </c>
      <c r="O123" s="8">
        <v>81544</v>
      </c>
      <c r="P123" s="8">
        <v>1841027</v>
      </c>
      <c r="Q123" s="8">
        <v>13546138</v>
      </c>
      <c r="R123" s="8">
        <v>166850</v>
      </c>
      <c r="S123" s="8">
        <v>1282137</v>
      </c>
      <c r="T123" s="8">
        <v>0</v>
      </c>
    </row>
    <row r="124" spans="1:20">
      <c r="A124" s="1">
        <v>45560</v>
      </c>
      <c r="B124" s="9">
        <f>nasdaq_aapl_volume_by_exchange[[#This Row],[Off Exchange2]]/SUM(nasdaq_aapl_volume_by_exchange[[#This Row],[NYSE]:[LTSE]])</f>
        <v>0.43996129763537495</v>
      </c>
      <c r="C124" s="12">
        <f>SUM(nasdaq_aapl_volume_by_exchange[[#This Row],[NYSE]:[LTSE]])</f>
        <v>42308526</v>
      </c>
      <c r="D124" s="8">
        <v>331976</v>
      </c>
      <c r="E124" s="8">
        <v>35775</v>
      </c>
      <c r="F124" s="8">
        <v>60756</v>
      </c>
      <c r="G124" s="8">
        <v>39503</v>
      </c>
      <c r="H124" s="8">
        <v>917606</v>
      </c>
      <c r="I124" s="8">
        <v>58902</v>
      </c>
      <c r="J124" s="8">
        <v>549333</v>
      </c>
      <c r="K124" s="8">
        <v>467632</v>
      </c>
      <c r="L124" s="8">
        <v>18614114</v>
      </c>
      <c r="M124" s="8">
        <v>2249403</v>
      </c>
      <c r="N124" s="8">
        <v>26015</v>
      </c>
      <c r="O124" s="8">
        <v>54726</v>
      </c>
      <c r="P124" s="8">
        <v>1505067</v>
      </c>
      <c r="Q124" s="8">
        <v>15924790</v>
      </c>
      <c r="R124" s="8">
        <v>225430</v>
      </c>
      <c r="S124" s="8">
        <v>1247498</v>
      </c>
      <c r="T124" s="8">
        <v>0</v>
      </c>
    </row>
    <row r="125" spans="1:20">
      <c r="A125" s="1">
        <v>45559</v>
      </c>
      <c r="B125" s="9">
        <f>nasdaq_aapl_volume_by_exchange[[#This Row],[Off Exchange2]]/SUM(nasdaq_aapl_volume_by_exchange[[#This Row],[NYSE]:[LTSE]])</f>
        <v>0.50953202113851048</v>
      </c>
      <c r="C125" s="12">
        <f>SUM(nasdaq_aapl_volume_by_exchange[[#This Row],[NYSE]:[LTSE]])</f>
        <v>43607803</v>
      </c>
      <c r="D125" s="8">
        <v>242045</v>
      </c>
      <c r="E125" s="8">
        <v>15167</v>
      </c>
      <c r="F125" s="8">
        <v>71723</v>
      </c>
      <c r="G125" s="8">
        <v>28589</v>
      </c>
      <c r="H125" s="8">
        <v>716012</v>
      </c>
      <c r="I125" s="8">
        <v>96694</v>
      </c>
      <c r="J125" s="8">
        <v>559707</v>
      </c>
      <c r="K125" s="8">
        <v>206837</v>
      </c>
      <c r="L125" s="8">
        <v>22219572</v>
      </c>
      <c r="M125" s="8">
        <v>2074540</v>
      </c>
      <c r="N125" s="8">
        <v>10135</v>
      </c>
      <c r="O125" s="8">
        <v>72323</v>
      </c>
      <c r="P125" s="8">
        <v>1356158</v>
      </c>
      <c r="Q125" s="8">
        <v>14665651</v>
      </c>
      <c r="R125" s="8">
        <v>113101</v>
      </c>
      <c r="S125" s="8">
        <v>1159549</v>
      </c>
      <c r="T125" s="8">
        <v>0</v>
      </c>
    </row>
    <row r="126" spans="1:20">
      <c r="A126" s="1">
        <v>45558</v>
      </c>
      <c r="B126" s="9">
        <f>nasdaq_aapl_volume_by_exchange[[#This Row],[Off Exchange2]]/SUM(nasdaq_aapl_volume_by_exchange[[#This Row],[NYSE]:[LTSE]])</f>
        <v>0.53504846786453708</v>
      </c>
      <c r="C126" s="12">
        <f>SUM(nasdaq_aapl_volume_by_exchange[[#This Row],[NYSE]:[LTSE]])</f>
        <v>54205194</v>
      </c>
      <c r="D126" s="8">
        <v>390875</v>
      </c>
      <c r="E126" s="8">
        <v>38999</v>
      </c>
      <c r="F126" s="8">
        <v>30020</v>
      </c>
      <c r="G126" s="8">
        <v>32544</v>
      </c>
      <c r="H126" s="8">
        <v>1013326</v>
      </c>
      <c r="I126" s="8">
        <v>134153</v>
      </c>
      <c r="J126" s="8">
        <v>654295</v>
      </c>
      <c r="K126" s="8">
        <v>341240</v>
      </c>
      <c r="L126" s="8">
        <v>29002406</v>
      </c>
      <c r="M126" s="8">
        <v>2796435</v>
      </c>
      <c r="N126" s="8">
        <v>16144</v>
      </c>
      <c r="O126" s="8">
        <v>95170</v>
      </c>
      <c r="P126" s="8">
        <v>1843828</v>
      </c>
      <c r="Q126" s="8">
        <v>16081504</v>
      </c>
      <c r="R126" s="8">
        <v>226107</v>
      </c>
      <c r="S126" s="8">
        <v>1508148</v>
      </c>
      <c r="T126" s="8">
        <v>0</v>
      </c>
    </row>
    <row r="127" spans="1:20">
      <c r="A127" s="1">
        <v>45555</v>
      </c>
      <c r="B127" s="9">
        <f>nasdaq_aapl_volume_by_exchange[[#This Row],[Off Exchange2]]/SUM(nasdaq_aapl_volume_by_exchange[[#This Row],[NYSE]:[LTSE]])</f>
        <v>0.46806135632051166</v>
      </c>
      <c r="C127" s="12">
        <f>SUM(nasdaq_aapl_volume_by_exchange[[#This Row],[NYSE]:[LTSE]])</f>
        <v>327552106</v>
      </c>
      <c r="D127" s="8">
        <v>1796514</v>
      </c>
      <c r="E127" s="8">
        <v>337743</v>
      </c>
      <c r="F127" s="8">
        <v>123840</v>
      </c>
      <c r="G127" s="8">
        <v>230434</v>
      </c>
      <c r="H127" s="8">
        <v>3654306</v>
      </c>
      <c r="I127" s="8">
        <v>430156</v>
      </c>
      <c r="J127" s="8">
        <v>2257319</v>
      </c>
      <c r="K127" s="8">
        <v>299838</v>
      </c>
      <c r="L127" s="8">
        <v>153314483</v>
      </c>
      <c r="M127" s="8">
        <v>8163091</v>
      </c>
      <c r="N127" s="8">
        <v>49063</v>
      </c>
      <c r="O127" s="8">
        <v>408422</v>
      </c>
      <c r="P127" s="8">
        <v>5653180</v>
      </c>
      <c r="Q127" s="8">
        <v>146070652</v>
      </c>
      <c r="R127" s="8">
        <v>904552</v>
      </c>
      <c r="S127" s="8">
        <v>3858513</v>
      </c>
      <c r="T127" s="8">
        <v>0</v>
      </c>
    </row>
    <row r="128" spans="1:20">
      <c r="A128" s="1">
        <v>45554</v>
      </c>
      <c r="B128" s="9">
        <f>nasdaq_aapl_volume_by_exchange[[#This Row],[Off Exchange2]]/SUM(nasdaq_aapl_volume_by_exchange[[#This Row],[NYSE]:[LTSE]])</f>
        <v>0.42526455151240766</v>
      </c>
      <c r="C128" s="12">
        <f>SUM(nasdaq_aapl_volume_by_exchange[[#This Row],[NYSE]:[LTSE]])</f>
        <v>66781134</v>
      </c>
      <c r="D128" s="8">
        <v>952471</v>
      </c>
      <c r="E128" s="8">
        <v>103108</v>
      </c>
      <c r="F128" s="8">
        <v>126599</v>
      </c>
      <c r="G128" s="8">
        <v>47533</v>
      </c>
      <c r="H128" s="8">
        <v>2617911</v>
      </c>
      <c r="I128" s="8">
        <v>120889</v>
      </c>
      <c r="J128" s="8">
        <v>1080900</v>
      </c>
      <c r="K128" s="8">
        <v>1330653</v>
      </c>
      <c r="L128" s="8">
        <v>28399649</v>
      </c>
      <c r="M128" s="8">
        <v>3997348</v>
      </c>
      <c r="N128" s="8">
        <v>16555</v>
      </c>
      <c r="O128" s="8">
        <v>185493</v>
      </c>
      <c r="P128" s="8">
        <v>3399263</v>
      </c>
      <c r="Q128" s="8">
        <v>21993054</v>
      </c>
      <c r="R128" s="8">
        <v>360048</v>
      </c>
      <c r="S128" s="8">
        <v>2049660</v>
      </c>
      <c r="T128" s="8">
        <v>0</v>
      </c>
    </row>
    <row r="129" spans="1:20">
      <c r="A129" s="1">
        <v>45553</v>
      </c>
      <c r="B129" s="9">
        <f>nasdaq_aapl_volume_by_exchange[[#This Row],[Off Exchange2]]/SUM(nasdaq_aapl_volume_by_exchange[[#This Row],[NYSE]:[LTSE]])</f>
        <v>0.40609310357839812</v>
      </c>
      <c r="C129" s="12">
        <f>SUM(nasdaq_aapl_volume_by_exchange[[#This Row],[NYSE]:[LTSE]])</f>
        <v>59917117</v>
      </c>
      <c r="D129" s="8">
        <v>701933</v>
      </c>
      <c r="E129" s="8">
        <v>41608</v>
      </c>
      <c r="F129" s="8">
        <v>35681</v>
      </c>
      <c r="G129" s="8">
        <v>46816</v>
      </c>
      <c r="H129" s="8">
        <v>1204282</v>
      </c>
      <c r="I129" s="8">
        <v>198017</v>
      </c>
      <c r="J129" s="8">
        <v>1492419</v>
      </c>
      <c r="K129" s="8">
        <v>902572</v>
      </c>
      <c r="L129" s="8">
        <v>24331928</v>
      </c>
      <c r="M129" s="8">
        <v>3927394</v>
      </c>
      <c r="N129" s="8">
        <v>15879</v>
      </c>
      <c r="O129" s="8">
        <v>158330</v>
      </c>
      <c r="P129" s="8">
        <v>4910106</v>
      </c>
      <c r="Q129" s="8">
        <v>18735530</v>
      </c>
      <c r="R129" s="8">
        <v>499707</v>
      </c>
      <c r="S129" s="8">
        <v>2714915</v>
      </c>
      <c r="T129" s="8">
        <v>0</v>
      </c>
    </row>
    <row r="130" spans="1:20">
      <c r="A130" s="1">
        <v>45552</v>
      </c>
      <c r="B130" s="9">
        <f>nasdaq_aapl_volume_by_exchange[[#This Row],[Off Exchange2]]/SUM(nasdaq_aapl_volume_by_exchange[[#This Row],[NYSE]:[LTSE]])</f>
        <v>0.43891320495866215</v>
      </c>
      <c r="C130" s="12">
        <f>SUM(nasdaq_aapl_volume_by_exchange[[#This Row],[NYSE]:[LTSE]])</f>
        <v>45519052</v>
      </c>
      <c r="D130" s="8">
        <v>442461</v>
      </c>
      <c r="E130" s="8">
        <v>41165</v>
      </c>
      <c r="F130" s="8">
        <v>94372</v>
      </c>
      <c r="G130" s="8">
        <v>30104</v>
      </c>
      <c r="H130" s="8">
        <v>949661</v>
      </c>
      <c r="I130" s="8">
        <v>149440</v>
      </c>
      <c r="J130" s="8">
        <v>1037919</v>
      </c>
      <c r="K130" s="8">
        <v>359730</v>
      </c>
      <c r="L130" s="8">
        <v>19978913</v>
      </c>
      <c r="M130" s="8">
        <v>3402907</v>
      </c>
      <c r="N130" s="8">
        <v>15801</v>
      </c>
      <c r="O130" s="8">
        <v>78900</v>
      </c>
      <c r="P130" s="8">
        <v>2355868</v>
      </c>
      <c r="Q130" s="8">
        <v>14699802</v>
      </c>
      <c r="R130" s="8">
        <v>281644</v>
      </c>
      <c r="S130" s="8">
        <v>1600365</v>
      </c>
      <c r="T130" s="8">
        <v>0</v>
      </c>
    </row>
    <row r="131" spans="1:20">
      <c r="A131" s="1">
        <v>45551</v>
      </c>
      <c r="B131" s="9">
        <f>nasdaq_aapl_volume_by_exchange[[#This Row],[Off Exchange2]]/SUM(nasdaq_aapl_volume_by_exchange[[#This Row],[NYSE]:[LTSE]])</f>
        <v>0.47776592330532569</v>
      </c>
      <c r="C131" s="12">
        <f>SUM(nasdaq_aapl_volume_by_exchange[[#This Row],[NYSE]:[LTSE]])</f>
        <v>59358750</v>
      </c>
      <c r="D131" s="8">
        <v>667454</v>
      </c>
      <c r="E131" s="8">
        <v>82217</v>
      </c>
      <c r="F131" s="8">
        <v>41589</v>
      </c>
      <c r="G131" s="8">
        <v>43425</v>
      </c>
      <c r="H131" s="8">
        <v>1439907</v>
      </c>
      <c r="I131" s="8">
        <v>138136</v>
      </c>
      <c r="J131" s="8">
        <v>879876</v>
      </c>
      <c r="K131" s="8">
        <v>111991</v>
      </c>
      <c r="L131" s="8">
        <v>28359588</v>
      </c>
      <c r="M131" s="8">
        <v>4548082</v>
      </c>
      <c r="N131" s="8">
        <v>28418</v>
      </c>
      <c r="O131" s="8">
        <v>139452</v>
      </c>
      <c r="P131" s="8">
        <v>2718299</v>
      </c>
      <c r="Q131" s="8">
        <v>17404524</v>
      </c>
      <c r="R131" s="8">
        <v>383937</v>
      </c>
      <c r="S131" s="8">
        <v>2371855</v>
      </c>
      <c r="T131" s="8">
        <v>0</v>
      </c>
    </row>
    <row r="132" spans="1:20">
      <c r="A132" s="1">
        <v>45548</v>
      </c>
      <c r="B132" s="9">
        <f>nasdaq_aapl_volume_by_exchange[[#This Row],[Off Exchange2]]/SUM(nasdaq_aapl_volume_by_exchange[[#This Row],[NYSE]:[LTSE]])</f>
        <v>0.42362167404959122</v>
      </c>
      <c r="C132" s="12">
        <f>SUM(nasdaq_aapl_volume_by_exchange[[#This Row],[NYSE]:[LTSE]])</f>
        <v>36767047</v>
      </c>
      <c r="D132" s="8">
        <v>429212</v>
      </c>
      <c r="E132" s="8">
        <v>28817</v>
      </c>
      <c r="F132" s="8">
        <v>25986</v>
      </c>
      <c r="G132" s="8">
        <v>35721</v>
      </c>
      <c r="H132" s="8">
        <v>637521</v>
      </c>
      <c r="I132" s="8">
        <v>77750</v>
      </c>
      <c r="J132" s="8">
        <v>589443</v>
      </c>
      <c r="K132" s="8">
        <v>273840</v>
      </c>
      <c r="L132" s="8">
        <v>15575318</v>
      </c>
      <c r="M132" s="8">
        <v>2201145</v>
      </c>
      <c r="N132" s="8">
        <v>15946</v>
      </c>
      <c r="O132" s="8">
        <v>90071</v>
      </c>
      <c r="P132" s="8">
        <v>1843665</v>
      </c>
      <c r="Q132" s="8">
        <v>13212843</v>
      </c>
      <c r="R132" s="8">
        <v>274199</v>
      </c>
      <c r="S132" s="8">
        <v>1455570</v>
      </c>
      <c r="T132" s="8">
        <v>0</v>
      </c>
    </row>
    <row r="133" spans="1:20">
      <c r="A133" s="1">
        <v>45547</v>
      </c>
      <c r="B133" s="9">
        <f>nasdaq_aapl_volume_by_exchange[[#This Row],[Off Exchange2]]/SUM(nasdaq_aapl_volume_by_exchange[[#This Row],[NYSE]:[LTSE]])</f>
        <v>0.3885771993716382</v>
      </c>
      <c r="C133" s="12">
        <f>SUM(nasdaq_aapl_volume_by_exchange[[#This Row],[NYSE]:[LTSE]])</f>
        <v>37498142</v>
      </c>
      <c r="D133" s="8">
        <v>368370</v>
      </c>
      <c r="E133" s="8">
        <v>25328</v>
      </c>
      <c r="F133" s="8">
        <v>25830</v>
      </c>
      <c r="G133" s="8">
        <v>57932</v>
      </c>
      <c r="H133" s="8">
        <v>677459</v>
      </c>
      <c r="I133" s="8">
        <v>125955</v>
      </c>
      <c r="J133" s="8">
        <v>548512</v>
      </c>
      <c r="K133" s="8">
        <v>86053</v>
      </c>
      <c r="L133" s="8">
        <v>14570923</v>
      </c>
      <c r="M133" s="8">
        <v>2208726</v>
      </c>
      <c r="N133" s="8">
        <v>14310</v>
      </c>
      <c r="O133" s="8">
        <v>94479</v>
      </c>
      <c r="P133" s="8">
        <v>1854770</v>
      </c>
      <c r="Q133" s="8">
        <v>15311237</v>
      </c>
      <c r="R133" s="8">
        <v>210153</v>
      </c>
      <c r="S133" s="8">
        <v>1318105</v>
      </c>
      <c r="T133" s="8">
        <v>0</v>
      </c>
    </row>
    <row r="134" spans="1:20">
      <c r="A134" s="1">
        <v>45546</v>
      </c>
      <c r="B134" s="9">
        <f>nasdaq_aapl_volume_by_exchange[[#This Row],[Off Exchange2]]/SUM(nasdaq_aapl_volume_by_exchange[[#This Row],[NYSE]:[LTSE]])</f>
        <v>0.44315696719993358</v>
      </c>
      <c r="C134" s="12">
        <f>SUM(nasdaq_aapl_volume_by_exchange[[#This Row],[NYSE]:[LTSE]])</f>
        <v>44586678</v>
      </c>
      <c r="D134" s="8">
        <v>716096</v>
      </c>
      <c r="E134" s="8">
        <v>31362</v>
      </c>
      <c r="F134" s="8">
        <v>101259</v>
      </c>
      <c r="G134" s="8">
        <v>65469</v>
      </c>
      <c r="H134" s="8">
        <v>844135</v>
      </c>
      <c r="I134" s="8">
        <v>89277</v>
      </c>
      <c r="J134" s="8">
        <v>622348</v>
      </c>
      <c r="K134" s="8">
        <v>95449</v>
      </c>
      <c r="L134" s="8">
        <v>19758897</v>
      </c>
      <c r="M134" s="8">
        <v>2544652</v>
      </c>
      <c r="N134" s="8">
        <v>11926</v>
      </c>
      <c r="O134" s="8">
        <v>61098</v>
      </c>
      <c r="P134" s="8">
        <v>2758738</v>
      </c>
      <c r="Q134" s="8">
        <v>15062811</v>
      </c>
      <c r="R134" s="8">
        <v>333242</v>
      </c>
      <c r="S134" s="8">
        <v>1489919</v>
      </c>
      <c r="T134" s="8">
        <v>0</v>
      </c>
    </row>
    <row r="135" spans="1:20">
      <c r="A135" s="1">
        <v>45545</v>
      </c>
      <c r="B135" s="9">
        <f>nasdaq_aapl_volume_by_exchange[[#This Row],[Off Exchange2]]/SUM(nasdaq_aapl_volume_by_exchange[[#This Row],[NYSE]:[LTSE]])</f>
        <v>0.45203383460212931</v>
      </c>
      <c r="C135" s="12">
        <f>SUM(nasdaq_aapl_volume_by_exchange[[#This Row],[NYSE]:[LTSE]])</f>
        <v>51603385</v>
      </c>
      <c r="D135" s="8">
        <v>617628</v>
      </c>
      <c r="E135" s="8">
        <v>45794</v>
      </c>
      <c r="F135" s="8">
        <v>61208</v>
      </c>
      <c r="G135" s="8">
        <v>64634</v>
      </c>
      <c r="H135" s="8">
        <v>957648</v>
      </c>
      <c r="I135" s="8">
        <v>108692</v>
      </c>
      <c r="J135" s="8">
        <v>879118</v>
      </c>
      <c r="K135" s="8">
        <v>162357</v>
      </c>
      <c r="L135" s="8">
        <v>23326476</v>
      </c>
      <c r="M135" s="8">
        <v>2971761</v>
      </c>
      <c r="N135" s="8">
        <v>18388</v>
      </c>
      <c r="O135" s="8">
        <v>96254</v>
      </c>
      <c r="P135" s="8">
        <v>2275640</v>
      </c>
      <c r="Q135" s="8">
        <v>17509588</v>
      </c>
      <c r="R135" s="8">
        <v>370563</v>
      </c>
      <c r="S135" s="8">
        <v>2137636</v>
      </c>
      <c r="T135" s="8">
        <v>0</v>
      </c>
    </row>
    <row r="136" spans="1:20">
      <c r="A136" s="1">
        <v>45544</v>
      </c>
      <c r="B136" s="9">
        <f>nasdaq_aapl_volume_by_exchange[[#This Row],[Off Exchange2]]/SUM(nasdaq_aapl_volume_by_exchange[[#This Row],[NYSE]:[LTSE]])</f>
        <v>0.48371003707766158</v>
      </c>
      <c r="C136" s="12">
        <f>SUM(nasdaq_aapl_volume_by_exchange[[#This Row],[NYSE]:[LTSE]])</f>
        <v>67179803</v>
      </c>
      <c r="D136" s="8">
        <v>940899</v>
      </c>
      <c r="E136" s="8">
        <v>70134</v>
      </c>
      <c r="F136" s="8">
        <v>51890</v>
      </c>
      <c r="G136" s="8">
        <v>73571</v>
      </c>
      <c r="H136" s="8">
        <v>1606171</v>
      </c>
      <c r="I136" s="8">
        <v>200280</v>
      </c>
      <c r="J136" s="8">
        <v>1365278</v>
      </c>
      <c r="K136" s="8">
        <v>1089145</v>
      </c>
      <c r="L136" s="8">
        <v>32495545</v>
      </c>
      <c r="M136" s="8">
        <v>4250699</v>
      </c>
      <c r="N136" s="8">
        <v>53895</v>
      </c>
      <c r="O136" s="8">
        <v>161540</v>
      </c>
      <c r="P136" s="8">
        <v>3232591</v>
      </c>
      <c r="Q136" s="8">
        <v>18656580</v>
      </c>
      <c r="R136" s="8">
        <v>562865</v>
      </c>
      <c r="S136" s="8">
        <v>2368720</v>
      </c>
      <c r="T136" s="8">
        <v>0</v>
      </c>
    </row>
    <row r="137" spans="1:20">
      <c r="A137" s="1">
        <v>45541</v>
      </c>
      <c r="B137" s="9">
        <f>nasdaq_aapl_volume_by_exchange[[#This Row],[Off Exchange2]]/SUM(nasdaq_aapl_volume_by_exchange[[#This Row],[NYSE]:[LTSE]])</f>
        <v>0.44666594111943064</v>
      </c>
      <c r="C137" s="12">
        <f>SUM(nasdaq_aapl_volume_by_exchange[[#This Row],[NYSE]:[LTSE]])</f>
        <v>48524293</v>
      </c>
      <c r="D137" s="8">
        <v>533566</v>
      </c>
      <c r="E137" s="8">
        <v>46844</v>
      </c>
      <c r="F137" s="8">
        <v>80541</v>
      </c>
      <c r="G137" s="8">
        <v>38224</v>
      </c>
      <c r="H137" s="8">
        <v>1049899</v>
      </c>
      <c r="I137" s="8">
        <v>93870</v>
      </c>
      <c r="J137" s="8">
        <v>527768</v>
      </c>
      <c r="K137" s="8">
        <v>131908</v>
      </c>
      <c r="L137" s="8">
        <v>21674149</v>
      </c>
      <c r="M137" s="8">
        <v>2280055</v>
      </c>
      <c r="N137" s="8">
        <v>22041</v>
      </c>
      <c r="O137" s="8">
        <v>78513</v>
      </c>
      <c r="P137" s="8">
        <v>2150323</v>
      </c>
      <c r="Q137" s="8">
        <v>17845317</v>
      </c>
      <c r="R137" s="8">
        <v>251404</v>
      </c>
      <c r="S137" s="8">
        <v>1719871</v>
      </c>
      <c r="T137" s="8">
        <v>0</v>
      </c>
    </row>
    <row r="138" spans="1:20">
      <c r="A138" s="1">
        <v>45540</v>
      </c>
      <c r="B138" s="9">
        <f>nasdaq_aapl_volume_by_exchange[[#This Row],[Off Exchange2]]/SUM(nasdaq_aapl_volume_by_exchange[[#This Row],[NYSE]:[LTSE]])</f>
        <v>0.46101880290376135</v>
      </c>
      <c r="C138" s="12">
        <f>SUM(nasdaq_aapl_volume_by_exchange[[#This Row],[NYSE]:[LTSE]])</f>
        <v>36614717</v>
      </c>
      <c r="D138" s="8">
        <v>383324</v>
      </c>
      <c r="E138" s="8">
        <v>34011</v>
      </c>
      <c r="F138" s="8">
        <v>25661</v>
      </c>
      <c r="G138" s="8">
        <v>18666</v>
      </c>
      <c r="H138" s="8">
        <v>666252</v>
      </c>
      <c r="I138" s="8">
        <v>77327</v>
      </c>
      <c r="J138" s="8">
        <v>461166</v>
      </c>
      <c r="K138" s="8">
        <v>72288</v>
      </c>
      <c r="L138" s="8">
        <v>16880073</v>
      </c>
      <c r="M138" s="8">
        <v>2291880</v>
      </c>
      <c r="N138" s="8">
        <v>13868</v>
      </c>
      <c r="O138" s="8">
        <v>73048</v>
      </c>
      <c r="P138" s="8">
        <v>1782082</v>
      </c>
      <c r="Q138" s="8">
        <v>12244243</v>
      </c>
      <c r="R138" s="8">
        <v>197688</v>
      </c>
      <c r="S138" s="8">
        <v>1393140</v>
      </c>
      <c r="T138" s="8">
        <v>0</v>
      </c>
    </row>
    <row r="139" spans="1:20">
      <c r="A139" s="1">
        <v>45539</v>
      </c>
      <c r="B139" s="9">
        <f>nasdaq_aapl_volume_by_exchange[[#This Row],[Off Exchange2]]/SUM(nasdaq_aapl_volume_by_exchange[[#This Row],[NYSE]:[LTSE]])</f>
        <v>0.43451811256274409</v>
      </c>
      <c r="C139" s="12">
        <f>SUM(nasdaq_aapl_volume_by_exchange[[#This Row],[NYSE]:[LTSE]])</f>
        <v>43840207</v>
      </c>
      <c r="D139" s="8">
        <v>548919</v>
      </c>
      <c r="E139" s="8">
        <v>35032</v>
      </c>
      <c r="F139" s="8">
        <v>34055</v>
      </c>
      <c r="G139" s="8">
        <v>28539</v>
      </c>
      <c r="H139" s="8">
        <v>1276056</v>
      </c>
      <c r="I139" s="8">
        <v>114779</v>
      </c>
      <c r="J139" s="8">
        <v>575807</v>
      </c>
      <c r="K139" s="8">
        <v>107843</v>
      </c>
      <c r="L139" s="8">
        <v>19049364</v>
      </c>
      <c r="M139" s="8">
        <v>2696256</v>
      </c>
      <c r="N139" s="8">
        <v>19142</v>
      </c>
      <c r="O139" s="8">
        <v>103132</v>
      </c>
      <c r="P139" s="8">
        <v>2473312</v>
      </c>
      <c r="Q139" s="8">
        <v>14832506</v>
      </c>
      <c r="R139" s="8">
        <v>329897</v>
      </c>
      <c r="S139" s="8">
        <v>1615568</v>
      </c>
      <c r="T139" s="8">
        <v>0</v>
      </c>
    </row>
    <row r="140" spans="1:20">
      <c r="A140" s="1">
        <v>45538</v>
      </c>
      <c r="B140" s="9">
        <f>nasdaq_aapl_volume_by_exchange[[#This Row],[Off Exchange2]]/SUM(nasdaq_aapl_volume_by_exchange[[#This Row],[NYSE]:[LTSE]])</f>
        <v>0.41335249794911039</v>
      </c>
      <c r="C140" s="12">
        <f>SUM(nasdaq_aapl_volume_by_exchange[[#This Row],[NYSE]:[LTSE]])</f>
        <v>50190414</v>
      </c>
      <c r="D140" s="8">
        <v>757554</v>
      </c>
      <c r="E140" s="8">
        <v>34852</v>
      </c>
      <c r="F140" s="8">
        <v>42343</v>
      </c>
      <c r="G140" s="8">
        <v>45932</v>
      </c>
      <c r="H140" s="8">
        <v>893528</v>
      </c>
      <c r="I140" s="8">
        <v>109041</v>
      </c>
      <c r="J140" s="8">
        <v>582038</v>
      </c>
      <c r="K140" s="8">
        <v>118962</v>
      </c>
      <c r="L140" s="8">
        <v>20746333</v>
      </c>
      <c r="M140" s="8">
        <v>3598764</v>
      </c>
      <c r="N140" s="8">
        <v>10393</v>
      </c>
      <c r="O140" s="8">
        <v>95822</v>
      </c>
      <c r="P140" s="8">
        <v>2513324</v>
      </c>
      <c r="Q140" s="8">
        <v>18447554</v>
      </c>
      <c r="R140" s="8">
        <v>363204</v>
      </c>
      <c r="S140" s="8">
        <v>1830770</v>
      </c>
      <c r="T140" s="8">
        <v>0</v>
      </c>
    </row>
    <row r="141" spans="1:20">
      <c r="A141" s="1">
        <v>45534</v>
      </c>
      <c r="B141" s="9">
        <f>nasdaq_aapl_volume_by_exchange[[#This Row],[Off Exchange2]]/SUM(nasdaq_aapl_volume_by_exchange[[#This Row],[NYSE]:[LTSE]])</f>
        <v>0.35519174017230171</v>
      </c>
      <c r="C141" s="12">
        <f>SUM(nasdaq_aapl_volume_by_exchange[[#This Row],[NYSE]:[LTSE]])</f>
        <v>53192974</v>
      </c>
      <c r="D141" s="8">
        <v>709679</v>
      </c>
      <c r="E141" s="8">
        <v>65541</v>
      </c>
      <c r="F141" s="8">
        <v>68948</v>
      </c>
      <c r="G141" s="8">
        <v>26129</v>
      </c>
      <c r="H141" s="8">
        <v>732245</v>
      </c>
      <c r="I141" s="8">
        <v>209753</v>
      </c>
      <c r="J141" s="8">
        <v>721609</v>
      </c>
      <c r="K141" s="8">
        <v>103621</v>
      </c>
      <c r="L141" s="8">
        <v>18893705</v>
      </c>
      <c r="M141" s="8">
        <v>2331430</v>
      </c>
      <c r="N141" s="8">
        <v>44122</v>
      </c>
      <c r="O141" s="8">
        <v>133343</v>
      </c>
      <c r="P141" s="8">
        <v>3163267</v>
      </c>
      <c r="Q141" s="8">
        <v>24240542</v>
      </c>
      <c r="R141" s="8">
        <v>316579</v>
      </c>
      <c r="S141" s="8">
        <v>1432461</v>
      </c>
      <c r="T141" s="8">
        <v>0</v>
      </c>
    </row>
    <row r="142" spans="1:20">
      <c r="A142" s="1">
        <v>45533</v>
      </c>
      <c r="B142" s="9">
        <f>nasdaq_aapl_volume_by_exchange[[#This Row],[Off Exchange2]]/SUM(nasdaq_aapl_volume_by_exchange[[#This Row],[NYSE]:[LTSE]])</f>
        <v>0.40944120544850021</v>
      </c>
      <c r="C142" s="12">
        <f>SUM(nasdaq_aapl_volume_by_exchange[[#This Row],[NYSE]:[LTSE]])</f>
        <v>51905660</v>
      </c>
      <c r="D142" s="8">
        <v>1008590</v>
      </c>
      <c r="E142" s="8">
        <v>114287</v>
      </c>
      <c r="F142" s="8">
        <v>153669</v>
      </c>
      <c r="G142" s="8">
        <v>24670</v>
      </c>
      <c r="H142" s="8">
        <v>962928</v>
      </c>
      <c r="I142" s="8">
        <v>155356</v>
      </c>
      <c r="J142" s="8">
        <v>936961</v>
      </c>
      <c r="K142" s="8">
        <v>700522</v>
      </c>
      <c r="L142" s="8">
        <v>21252316</v>
      </c>
      <c r="M142" s="8">
        <v>3614805</v>
      </c>
      <c r="N142" s="8">
        <v>33382</v>
      </c>
      <c r="O142" s="8">
        <v>161101</v>
      </c>
      <c r="P142" s="8">
        <v>2980765</v>
      </c>
      <c r="Q142" s="8">
        <v>17239052</v>
      </c>
      <c r="R142" s="8">
        <v>240647</v>
      </c>
      <c r="S142" s="8">
        <v>2326609</v>
      </c>
      <c r="T142" s="8">
        <v>0</v>
      </c>
    </row>
    <row r="143" spans="1:20">
      <c r="A143" s="1">
        <v>45532</v>
      </c>
      <c r="B143" s="9">
        <f>nasdaq_aapl_volume_by_exchange[[#This Row],[Off Exchange2]]/SUM(nasdaq_aapl_volume_by_exchange[[#This Row],[NYSE]:[LTSE]])</f>
        <v>0.43487596680310625</v>
      </c>
      <c r="C143" s="12">
        <f>SUM(nasdaq_aapl_volume_by_exchange[[#This Row],[NYSE]:[LTSE]])</f>
        <v>39327294</v>
      </c>
      <c r="D143" s="8">
        <v>600372</v>
      </c>
      <c r="E143" s="8">
        <v>41051</v>
      </c>
      <c r="F143" s="8">
        <v>43710</v>
      </c>
      <c r="G143" s="8">
        <v>30771</v>
      </c>
      <c r="H143" s="8">
        <v>666448</v>
      </c>
      <c r="I143" s="8">
        <v>120876</v>
      </c>
      <c r="J143" s="8">
        <v>588403</v>
      </c>
      <c r="K143" s="8">
        <v>1263123</v>
      </c>
      <c r="L143" s="8">
        <v>17102495</v>
      </c>
      <c r="M143" s="8">
        <v>2469603</v>
      </c>
      <c r="N143" s="8">
        <v>27151</v>
      </c>
      <c r="O143" s="8">
        <v>114173</v>
      </c>
      <c r="P143" s="8">
        <v>1950020</v>
      </c>
      <c r="Q143" s="8">
        <v>12834760</v>
      </c>
      <c r="R143" s="8">
        <v>188096</v>
      </c>
      <c r="S143" s="8">
        <v>1286242</v>
      </c>
      <c r="T143" s="8">
        <v>0</v>
      </c>
    </row>
    <row r="144" spans="1:20">
      <c r="A144" s="1">
        <v>45531</v>
      </c>
      <c r="B144" s="9">
        <f>nasdaq_aapl_volume_by_exchange[[#This Row],[Off Exchange2]]/SUM(nasdaq_aapl_volume_by_exchange[[#This Row],[NYSE]:[LTSE]])</f>
        <v>0.53764721625101564</v>
      </c>
      <c r="C144" s="12">
        <f>SUM(nasdaq_aapl_volume_by_exchange[[#This Row],[NYSE]:[LTSE]])</f>
        <v>35960534</v>
      </c>
      <c r="D144" s="8">
        <v>644252</v>
      </c>
      <c r="E144" s="8">
        <v>39248</v>
      </c>
      <c r="F144" s="8">
        <v>36788</v>
      </c>
      <c r="G144" s="8">
        <v>12125</v>
      </c>
      <c r="H144" s="8">
        <v>580021</v>
      </c>
      <c r="I144" s="8">
        <v>112451</v>
      </c>
      <c r="J144" s="8">
        <v>450804</v>
      </c>
      <c r="K144" s="8">
        <v>282123</v>
      </c>
      <c r="L144" s="8">
        <v>19334081</v>
      </c>
      <c r="M144" s="8">
        <v>1743469</v>
      </c>
      <c r="N144" s="8">
        <v>25460</v>
      </c>
      <c r="O144" s="8">
        <v>113201</v>
      </c>
      <c r="P144" s="8">
        <v>1591161</v>
      </c>
      <c r="Q144" s="8">
        <v>9833033</v>
      </c>
      <c r="R144" s="8">
        <v>122096</v>
      </c>
      <c r="S144" s="8">
        <v>1040221</v>
      </c>
      <c r="T144" s="8">
        <v>0</v>
      </c>
    </row>
    <row r="145" spans="1:20">
      <c r="A145" s="1">
        <v>45530</v>
      </c>
      <c r="B145" s="9">
        <f>nasdaq_aapl_volume_by_exchange[[#This Row],[Off Exchange2]]/SUM(nasdaq_aapl_volume_by_exchange[[#This Row],[NYSE]:[LTSE]])</f>
        <v>0.4818352534894913</v>
      </c>
      <c r="C145" s="12">
        <f>SUM(nasdaq_aapl_volume_by_exchange[[#This Row],[NYSE]:[LTSE]])</f>
        <v>30611052</v>
      </c>
      <c r="D145" s="8">
        <v>493223</v>
      </c>
      <c r="E145" s="8">
        <v>41237</v>
      </c>
      <c r="F145" s="8">
        <v>37834</v>
      </c>
      <c r="G145" s="8">
        <v>16591</v>
      </c>
      <c r="H145" s="8">
        <v>537463</v>
      </c>
      <c r="I145" s="8">
        <v>95324</v>
      </c>
      <c r="J145" s="8">
        <v>537761</v>
      </c>
      <c r="K145" s="8">
        <v>116583</v>
      </c>
      <c r="L145" s="8">
        <v>14749484</v>
      </c>
      <c r="M145" s="8">
        <v>1921837</v>
      </c>
      <c r="N145" s="8">
        <v>20787</v>
      </c>
      <c r="O145" s="8">
        <v>98635</v>
      </c>
      <c r="P145" s="8">
        <v>1493957</v>
      </c>
      <c r="Q145" s="8">
        <v>9178499</v>
      </c>
      <c r="R145" s="8">
        <v>136148</v>
      </c>
      <c r="S145" s="8">
        <v>1135689</v>
      </c>
      <c r="T145" s="8">
        <v>0</v>
      </c>
    </row>
    <row r="146" spans="1:20">
      <c r="A146" s="1">
        <v>45527</v>
      </c>
      <c r="B146" s="9">
        <f>nasdaq_aapl_volume_by_exchange[[#This Row],[Off Exchange2]]/SUM(nasdaq_aapl_volume_by_exchange[[#This Row],[NYSE]:[LTSE]])</f>
        <v>0.43756254510688003</v>
      </c>
      <c r="C146" s="12">
        <f>SUM(nasdaq_aapl_volume_by_exchange[[#This Row],[NYSE]:[LTSE]])</f>
        <v>38708064</v>
      </c>
      <c r="D146" s="8">
        <v>637393</v>
      </c>
      <c r="E146" s="8">
        <v>46557</v>
      </c>
      <c r="F146" s="8">
        <v>59206</v>
      </c>
      <c r="G146" s="8">
        <v>20077</v>
      </c>
      <c r="H146" s="8">
        <v>746287</v>
      </c>
      <c r="I146" s="8">
        <v>140043</v>
      </c>
      <c r="J146" s="8">
        <v>716491</v>
      </c>
      <c r="K146" s="8">
        <v>156957</v>
      </c>
      <c r="L146" s="8">
        <v>16937199</v>
      </c>
      <c r="M146" s="8">
        <v>2174178</v>
      </c>
      <c r="N146" s="8">
        <v>27613</v>
      </c>
      <c r="O146" s="8">
        <v>106029</v>
      </c>
      <c r="P146" s="8">
        <v>1992813</v>
      </c>
      <c r="Q146" s="8">
        <v>13477189</v>
      </c>
      <c r="R146" s="8">
        <v>224576</v>
      </c>
      <c r="S146" s="8">
        <v>1245456</v>
      </c>
      <c r="T146" s="8">
        <v>0</v>
      </c>
    </row>
    <row r="147" spans="1:20">
      <c r="A147" s="1">
        <v>45526</v>
      </c>
      <c r="B147" s="9">
        <f>nasdaq_aapl_volume_by_exchange[[#This Row],[Off Exchange2]]/SUM(nasdaq_aapl_volume_by_exchange[[#This Row],[NYSE]:[LTSE]])</f>
        <v>0.47691317632467717</v>
      </c>
      <c r="C147" s="12">
        <f>SUM(nasdaq_aapl_volume_by_exchange[[#This Row],[NYSE]:[LTSE]])</f>
        <v>43772024</v>
      </c>
      <c r="D147" s="8">
        <v>687171</v>
      </c>
      <c r="E147" s="8">
        <v>48161</v>
      </c>
      <c r="F147" s="8">
        <v>25829</v>
      </c>
      <c r="G147" s="8">
        <v>25962</v>
      </c>
      <c r="H147" s="8">
        <v>750261</v>
      </c>
      <c r="I147" s="8">
        <v>205017</v>
      </c>
      <c r="J147" s="8">
        <v>754981</v>
      </c>
      <c r="K147" s="8">
        <v>286224</v>
      </c>
      <c r="L147" s="8">
        <v>20875455</v>
      </c>
      <c r="M147" s="8">
        <v>2551939</v>
      </c>
      <c r="N147" s="8">
        <v>34761</v>
      </c>
      <c r="O147" s="8">
        <v>122277</v>
      </c>
      <c r="P147" s="8">
        <v>2225024</v>
      </c>
      <c r="Q147" s="8">
        <v>13501487</v>
      </c>
      <c r="R147" s="8">
        <v>280081</v>
      </c>
      <c r="S147" s="8">
        <v>1397394</v>
      </c>
      <c r="T147" s="8">
        <v>0</v>
      </c>
    </row>
    <row r="148" spans="1:20">
      <c r="A148" s="1">
        <v>45525</v>
      </c>
      <c r="B148" s="9">
        <f>nasdaq_aapl_volume_by_exchange[[#This Row],[Off Exchange2]]/SUM(nasdaq_aapl_volume_by_exchange[[#This Row],[NYSE]:[LTSE]])</f>
        <v>0.49149721128941104</v>
      </c>
      <c r="C148" s="12">
        <f>SUM(nasdaq_aapl_volume_by_exchange[[#This Row],[NYSE]:[LTSE]])</f>
        <v>34765888</v>
      </c>
      <c r="D148" s="8">
        <v>324947</v>
      </c>
      <c r="E148" s="8">
        <v>43526</v>
      </c>
      <c r="F148" s="8">
        <v>59945</v>
      </c>
      <c r="G148" s="8">
        <v>13008</v>
      </c>
      <c r="H148" s="8">
        <v>576993</v>
      </c>
      <c r="I148" s="8">
        <v>170234</v>
      </c>
      <c r="J148" s="8">
        <v>600632</v>
      </c>
      <c r="K148" s="8">
        <v>197790</v>
      </c>
      <c r="L148" s="8">
        <v>17087337</v>
      </c>
      <c r="M148" s="8">
        <v>1845334</v>
      </c>
      <c r="N148" s="8">
        <v>33054</v>
      </c>
      <c r="O148" s="8">
        <v>138634</v>
      </c>
      <c r="P148" s="8">
        <v>1607258</v>
      </c>
      <c r="Q148" s="8">
        <v>10878824</v>
      </c>
      <c r="R148" s="8">
        <v>150204</v>
      </c>
      <c r="S148" s="8">
        <v>1038168</v>
      </c>
      <c r="T148" s="8">
        <v>0</v>
      </c>
    </row>
    <row r="149" spans="1:20">
      <c r="A149" s="1">
        <v>45524</v>
      </c>
      <c r="B149" s="9">
        <f>nasdaq_aapl_volume_by_exchange[[#This Row],[Off Exchange2]]/SUM(nasdaq_aapl_volume_by_exchange[[#This Row],[NYSE]:[LTSE]])</f>
        <v>0.49880192501220516</v>
      </c>
      <c r="C149" s="12">
        <f>SUM(nasdaq_aapl_volume_by_exchange[[#This Row],[NYSE]:[LTSE]])</f>
        <v>30300691</v>
      </c>
      <c r="D149" s="8">
        <v>415267</v>
      </c>
      <c r="E149" s="8">
        <v>32088</v>
      </c>
      <c r="F149" s="8">
        <v>38086</v>
      </c>
      <c r="G149" s="8">
        <v>10774</v>
      </c>
      <c r="H149" s="8">
        <v>518769</v>
      </c>
      <c r="I149" s="8">
        <v>116981</v>
      </c>
      <c r="J149" s="8">
        <v>520778</v>
      </c>
      <c r="K149" s="8">
        <v>70685</v>
      </c>
      <c r="L149" s="8">
        <v>15114043</v>
      </c>
      <c r="M149" s="8">
        <v>1644955</v>
      </c>
      <c r="N149" s="8">
        <v>23072</v>
      </c>
      <c r="O149" s="8">
        <v>83722</v>
      </c>
      <c r="P149" s="8">
        <v>1411645</v>
      </c>
      <c r="Q149" s="8">
        <v>9142169</v>
      </c>
      <c r="R149" s="8">
        <v>202494</v>
      </c>
      <c r="S149" s="8">
        <v>955163</v>
      </c>
      <c r="T149" s="8">
        <v>0</v>
      </c>
    </row>
    <row r="150" spans="1:20">
      <c r="A150" s="1">
        <v>45523</v>
      </c>
      <c r="B150" s="9">
        <f>nasdaq_aapl_volume_by_exchange[[#This Row],[Off Exchange2]]/SUM(nasdaq_aapl_volume_by_exchange[[#This Row],[NYSE]:[LTSE]])</f>
        <v>0.42970713886437156</v>
      </c>
      <c r="C150" s="12">
        <f>SUM(nasdaq_aapl_volume_by_exchange[[#This Row],[NYSE]:[LTSE]])</f>
        <v>40687816</v>
      </c>
      <c r="D150" s="8">
        <v>430895</v>
      </c>
      <c r="E150" s="8">
        <v>56712</v>
      </c>
      <c r="F150" s="8">
        <v>55167</v>
      </c>
      <c r="G150" s="8">
        <v>6760</v>
      </c>
      <c r="H150" s="8">
        <v>637982</v>
      </c>
      <c r="I150" s="8">
        <v>132931</v>
      </c>
      <c r="J150" s="8">
        <v>547119</v>
      </c>
      <c r="K150" s="8">
        <v>2603126</v>
      </c>
      <c r="L150" s="8">
        <v>17483845</v>
      </c>
      <c r="M150" s="8">
        <v>2068389</v>
      </c>
      <c r="N150" s="8">
        <v>35003</v>
      </c>
      <c r="O150" s="8">
        <v>94456</v>
      </c>
      <c r="P150" s="8">
        <v>1602666</v>
      </c>
      <c r="Q150" s="8">
        <v>13442925</v>
      </c>
      <c r="R150" s="8">
        <v>142564</v>
      </c>
      <c r="S150" s="8">
        <v>1347276</v>
      </c>
      <c r="T150" s="8">
        <v>0</v>
      </c>
    </row>
    <row r="151" spans="1:20">
      <c r="A151" s="1">
        <v>45520</v>
      </c>
      <c r="B151" s="9">
        <f>nasdaq_aapl_volume_by_exchange[[#This Row],[Off Exchange2]]/SUM(nasdaq_aapl_volume_by_exchange[[#This Row],[NYSE]:[LTSE]])</f>
        <v>0.41635254615651301</v>
      </c>
      <c r="C151" s="12">
        <f>SUM(nasdaq_aapl_volume_by_exchange[[#This Row],[NYSE]:[LTSE]])</f>
        <v>44344446</v>
      </c>
      <c r="D151" s="8">
        <v>514709</v>
      </c>
      <c r="E151" s="8">
        <v>80484</v>
      </c>
      <c r="F151" s="8">
        <v>25754</v>
      </c>
      <c r="G151" s="8">
        <v>19517</v>
      </c>
      <c r="H151" s="8">
        <v>459595</v>
      </c>
      <c r="I151" s="8">
        <v>127163</v>
      </c>
      <c r="J151" s="8">
        <v>740546</v>
      </c>
      <c r="K151" s="8">
        <v>3500306</v>
      </c>
      <c r="L151" s="8">
        <v>18462923</v>
      </c>
      <c r="M151" s="8">
        <v>2245305</v>
      </c>
      <c r="N151" s="8">
        <v>28976</v>
      </c>
      <c r="O151" s="8">
        <v>130232</v>
      </c>
      <c r="P151" s="8">
        <v>1830788</v>
      </c>
      <c r="Q151" s="8">
        <v>14689650</v>
      </c>
      <c r="R151" s="8">
        <v>190016</v>
      </c>
      <c r="S151" s="8">
        <v>1298482</v>
      </c>
      <c r="T151" s="8">
        <v>0</v>
      </c>
    </row>
    <row r="152" spans="1:20">
      <c r="A152" s="1">
        <v>45519</v>
      </c>
      <c r="B152" s="9">
        <f>nasdaq_aapl_volume_by_exchange[[#This Row],[Off Exchange2]]/SUM(nasdaq_aapl_volume_by_exchange[[#This Row],[NYSE]:[LTSE]])</f>
        <v>0.38489798757069388</v>
      </c>
      <c r="C152" s="12">
        <f>SUM(nasdaq_aapl_volume_by_exchange[[#This Row],[NYSE]:[LTSE]])</f>
        <v>46413854</v>
      </c>
      <c r="D152" s="8">
        <v>547053</v>
      </c>
      <c r="E152" s="8">
        <v>97477</v>
      </c>
      <c r="F152" s="8">
        <v>27493</v>
      </c>
      <c r="G152" s="8">
        <v>24595</v>
      </c>
      <c r="H152" s="8">
        <v>720255</v>
      </c>
      <c r="I152" s="8">
        <v>213093</v>
      </c>
      <c r="J152" s="8">
        <v>724076</v>
      </c>
      <c r="K152" s="8">
        <v>810618</v>
      </c>
      <c r="L152" s="8">
        <v>17864599</v>
      </c>
      <c r="M152" s="8">
        <v>2611610</v>
      </c>
      <c r="N152" s="8">
        <v>137648</v>
      </c>
      <c r="O152" s="8">
        <v>304835</v>
      </c>
      <c r="P152" s="8">
        <v>2152193</v>
      </c>
      <c r="Q152" s="8">
        <v>18364926</v>
      </c>
      <c r="R152" s="8">
        <v>234337</v>
      </c>
      <c r="S152" s="8">
        <v>1579046</v>
      </c>
      <c r="T152" s="8">
        <v>0</v>
      </c>
    </row>
    <row r="153" spans="1:20">
      <c r="A153" s="1">
        <v>45518</v>
      </c>
      <c r="B153" s="9">
        <f>nasdaq_aapl_volume_by_exchange[[#This Row],[Off Exchange2]]/SUM(nasdaq_aapl_volume_by_exchange[[#This Row],[NYSE]:[LTSE]])</f>
        <v>0.46780255567880619</v>
      </c>
      <c r="C153" s="12">
        <f>SUM(nasdaq_aapl_volume_by_exchange[[#This Row],[NYSE]:[LTSE]])</f>
        <v>41974993</v>
      </c>
      <c r="D153" s="8">
        <v>604095</v>
      </c>
      <c r="E153" s="8">
        <v>55241</v>
      </c>
      <c r="F153" s="8">
        <v>24020</v>
      </c>
      <c r="G153" s="8">
        <v>19442</v>
      </c>
      <c r="H153" s="8">
        <v>620996</v>
      </c>
      <c r="I153" s="8">
        <v>254072</v>
      </c>
      <c r="J153" s="8">
        <v>671148</v>
      </c>
      <c r="K153" s="8">
        <v>192884</v>
      </c>
      <c r="L153" s="8">
        <v>19636009</v>
      </c>
      <c r="M153" s="8">
        <v>2922550</v>
      </c>
      <c r="N153" s="8">
        <v>27802</v>
      </c>
      <c r="O153" s="8">
        <v>143686</v>
      </c>
      <c r="P153" s="8">
        <v>2037925</v>
      </c>
      <c r="Q153" s="8">
        <v>12994864</v>
      </c>
      <c r="R153" s="8">
        <v>238778</v>
      </c>
      <c r="S153" s="8">
        <v>1531481</v>
      </c>
      <c r="T153" s="8">
        <v>0</v>
      </c>
    </row>
    <row r="154" spans="1:20">
      <c r="A154" s="1">
        <v>45517</v>
      </c>
      <c r="B154" s="9">
        <f>nasdaq_aapl_volume_by_exchange[[#This Row],[Off Exchange2]]/SUM(nasdaq_aapl_volume_by_exchange[[#This Row],[NYSE]:[LTSE]])</f>
        <v>0.48403306229091331</v>
      </c>
      <c r="C154" s="12">
        <f>SUM(nasdaq_aapl_volume_by_exchange[[#This Row],[NYSE]:[LTSE]])</f>
        <v>44154835</v>
      </c>
      <c r="D154" s="8">
        <v>701654</v>
      </c>
      <c r="E154" s="8">
        <v>54113</v>
      </c>
      <c r="F154" s="8">
        <v>157175</v>
      </c>
      <c r="G154" s="8">
        <v>30158</v>
      </c>
      <c r="H154" s="8">
        <v>589109</v>
      </c>
      <c r="I154" s="8">
        <v>152870</v>
      </c>
      <c r="J154" s="8">
        <v>840074</v>
      </c>
      <c r="K154" s="8">
        <v>244697</v>
      </c>
      <c r="L154" s="8">
        <v>21372400</v>
      </c>
      <c r="M154" s="8">
        <v>2575619</v>
      </c>
      <c r="N154" s="8">
        <v>28548</v>
      </c>
      <c r="O154" s="8">
        <v>102670</v>
      </c>
      <c r="P154" s="8">
        <v>1871415</v>
      </c>
      <c r="Q154" s="8">
        <v>14012210</v>
      </c>
      <c r="R154" s="8">
        <v>238875</v>
      </c>
      <c r="S154" s="8">
        <v>1183248</v>
      </c>
      <c r="T154" s="8">
        <v>0</v>
      </c>
    </row>
    <row r="155" spans="1:20">
      <c r="A155" s="1">
        <v>45516</v>
      </c>
      <c r="B155" s="9">
        <f>nasdaq_aapl_volume_by_exchange[[#This Row],[Off Exchange2]]/SUM(nasdaq_aapl_volume_by_exchange[[#This Row],[NYSE]:[LTSE]])</f>
        <v>0.4676763551387218</v>
      </c>
      <c r="C155" s="12">
        <f>SUM(nasdaq_aapl_volume_by_exchange[[#This Row],[NYSE]:[LTSE]])</f>
        <v>38081581</v>
      </c>
      <c r="D155" s="8">
        <v>631344</v>
      </c>
      <c r="E155" s="8">
        <v>94691</v>
      </c>
      <c r="F155" s="8">
        <v>172873</v>
      </c>
      <c r="G155" s="8">
        <v>61492</v>
      </c>
      <c r="H155" s="8">
        <v>564155</v>
      </c>
      <c r="I155" s="8">
        <v>148740</v>
      </c>
      <c r="J155" s="8">
        <v>803480</v>
      </c>
      <c r="K155" s="8">
        <v>319849</v>
      </c>
      <c r="L155" s="8">
        <v>17809855</v>
      </c>
      <c r="M155" s="8">
        <v>2162155</v>
      </c>
      <c r="N155" s="8">
        <v>50507</v>
      </c>
      <c r="O155" s="8">
        <v>118006</v>
      </c>
      <c r="P155" s="8">
        <v>1828080</v>
      </c>
      <c r="Q155" s="8">
        <v>11383632</v>
      </c>
      <c r="R155" s="8">
        <v>179306</v>
      </c>
      <c r="S155" s="8">
        <v>1753416</v>
      </c>
      <c r="T155" s="8">
        <v>0</v>
      </c>
    </row>
    <row r="156" spans="1:20">
      <c r="A156" s="1">
        <v>45513</v>
      </c>
      <c r="B156" s="9">
        <f>nasdaq_aapl_volume_by_exchange[[#This Row],[Off Exchange2]]/SUM(nasdaq_aapl_volume_by_exchange[[#This Row],[NYSE]:[LTSE]])</f>
        <v>0.45755149536330603</v>
      </c>
      <c r="C156" s="12">
        <f>SUM(nasdaq_aapl_volume_by_exchange[[#This Row],[NYSE]:[LTSE]])</f>
        <v>42202052</v>
      </c>
      <c r="D156" s="8">
        <v>656240</v>
      </c>
      <c r="E156" s="8">
        <v>76032</v>
      </c>
      <c r="F156" s="8">
        <v>22047</v>
      </c>
      <c r="G156" s="8">
        <v>57978</v>
      </c>
      <c r="H156" s="8">
        <v>911230</v>
      </c>
      <c r="I156" s="8">
        <v>215655</v>
      </c>
      <c r="J156" s="8">
        <v>1272367</v>
      </c>
      <c r="K156" s="8">
        <v>233821</v>
      </c>
      <c r="L156" s="8">
        <v>19309612</v>
      </c>
      <c r="M156" s="8">
        <v>2942704</v>
      </c>
      <c r="N156" s="8">
        <v>73910</v>
      </c>
      <c r="O156" s="8">
        <v>166747</v>
      </c>
      <c r="P156" s="8">
        <v>2368728</v>
      </c>
      <c r="Q156" s="8">
        <v>12167644</v>
      </c>
      <c r="R156" s="8">
        <v>241545</v>
      </c>
      <c r="S156" s="8">
        <v>1485792</v>
      </c>
      <c r="T156" s="8">
        <v>0</v>
      </c>
    </row>
    <row r="157" spans="1:20">
      <c r="A157" s="1">
        <v>45512</v>
      </c>
      <c r="B157" s="9">
        <f>nasdaq_aapl_volume_by_exchange[[#This Row],[Off Exchange2]]/SUM(nasdaq_aapl_volume_by_exchange[[#This Row],[NYSE]:[LTSE]])</f>
        <v>0.45124964049236199</v>
      </c>
      <c r="C157" s="12">
        <f>SUM(nasdaq_aapl_volume_by_exchange[[#This Row],[NYSE]:[LTSE]])</f>
        <v>47161724</v>
      </c>
      <c r="D157" s="8">
        <v>623615</v>
      </c>
      <c r="E157" s="8">
        <v>59752</v>
      </c>
      <c r="F157" s="8">
        <v>14656</v>
      </c>
      <c r="G157" s="8">
        <v>39808</v>
      </c>
      <c r="H157" s="8">
        <v>838953</v>
      </c>
      <c r="I157" s="8">
        <v>208013</v>
      </c>
      <c r="J157" s="8">
        <v>935879</v>
      </c>
      <c r="K157" s="8">
        <v>567487</v>
      </c>
      <c r="L157" s="8">
        <v>21281711</v>
      </c>
      <c r="M157" s="8">
        <v>3030202</v>
      </c>
      <c r="N157" s="8">
        <v>44635</v>
      </c>
      <c r="O157" s="8">
        <v>125154</v>
      </c>
      <c r="P157" s="8">
        <v>2288902</v>
      </c>
      <c r="Q157" s="8">
        <v>15053639</v>
      </c>
      <c r="R157" s="8">
        <v>357734</v>
      </c>
      <c r="S157" s="8">
        <v>1691584</v>
      </c>
      <c r="T157" s="8">
        <v>0</v>
      </c>
    </row>
    <row r="158" spans="1:20">
      <c r="A158" s="1">
        <v>45511</v>
      </c>
      <c r="B158" s="9">
        <f>nasdaq_aapl_volume_by_exchange[[#This Row],[Off Exchange2]]/SUM(nasdaq_aapl_volume_by_exchange[[#This Row],[NYSE]:[LTSE]])</f>
        <v>0.53204255162513348</v>
      </c>
      <c r="C158" s="12">
        <f>SUM(nasdaq_aapl_volume_by_exchange[[#This Row],[NYSE]:[LTSE]])</f>
        <v>63516446</v>
      </c>
      <c r="D158" s="8">
        <v>862034</v>
      </c>
      <c r="E158" s="8">
        <v>96926</v>
      </c>
      <c r="F158" s="8">
        <v>59009</v>
      </c>
      <c r="G158" s="8">
        <v>29224</v>
      </c>
      <c r="H158" s="8">
        <v>724474</v>
      </c>
      <c r="I158" s="8">
        <v>279261</v>
      </c>
      <c r="J158" s="8">
        <v>806661</v>
      </c>
      <c r="K158" s="8">
        <v>684028</v>
      </c>
      <c r="L158" s="8">
        <v>33793452</v>
      </c>
      <c r="M158" s="8">
        <v>4186169</v>
      </c>
      <c r="N158" s="8">
        <v>80944</v>
      </c>
      <c r="O158" s="8">
        <v>164644</v>
      </c>
      <c r="P158" s="8">
        <v>2737126</v>
      </c>
      <c r="Q158" s="8">
        <v>16461775</v>
      </c>
      <c r="R158" s="8">
        <v>534298</v>
      </c>
      <c r="S158" s="8">
        <v>2016421</v>
      </c>
      <c r="T158" s="8">
        <v>0</v>
      </c>
    </row>
    <row r="159" spans="1:20">
      <c r="A159" s="1">
        <v>45510</v>
      </c>
      <c r="B159" s="9">
        <f>nasdaq_aapl_volume_by_exchange[[#This Row],[Off Exchange2]]/SUM(nasdaq_aapl_volume_by_exchange[[#This Row],[NYSE]:[LTSE]])</f>
        <v>0.45341551051777357</v>
      </c>
      <c r="C159" s="12">
        <f>SUM(nasdaq_aapl_volume_by_exchange[[#This Row],[NYSE]:[LTSE]])</f>
        <v>69674489</v>
      </c>
      <c r="D159" s="8">
        <v>886148</v>
      </c>
      <c r="E159" s="8">
        <v>94324</v>
      </c>
      <c r="F159" s="8">
        <v>136777</v>
      </c>
      <c r="G159" s="8">
        <v>76346</v>
      </c>
      <c r="H159" s="8">
        <v>1429961</v>
      </c>
      <c r="I159" s="8">
        <v>284051</v>
      </c>
      <c r="J159" s="8">
        <v>1139717</v>
      </c>
      <c r="K159" s="8">
        <v>287143</v>
      </c>
      <c r="L159" s="8">
        <v>31591494</v>
      </c>
      <c r="M159" s="8">
        <v>5293475</v>
      </c>
      <c r="N159" s="8">
        <v>128378</v>
      </c>
      <c r="O159" s="8">
        <v>186479</v>
      </c>
      <c r="P159" s="8">
        <v>3743634</v>
      </c>
      <c r="Q159" s="8">
        <v>21009209</v>
      </c>
      <c r="R159" s="8">
        <v>494956</v>
      </c>
      <c r="S159" s="8">
        <v>2892397</v>
      </c>
      <c r="T159" s="8">
        <v>0</v>
      </c>
    </row>
    <row r="160" spans="1:20">
      <c r="A160" s="1">
        <v>45509</v>
      </c>
      <c r="B160" s="9">
        <f>nasdaq_aapl_volume_by_exchange[[#This Row],[Off Exchange2]]/SUM(nasdaq_aapl_volume_by_exchange[[#This Row],[NYSE]:[LTSE]])</f>
        <v>0.36113253324224148</v>
      </c>
      <c r="C160" s="12">
        <f>SUM(nasdaq_aapl_volume_by_exchange[[#This Row],[NYSE]:[LTSE]])</f>
        <v>119580384</v>
      </c>
      <c r="D160" s="8">
        <v>2141569</v>
      </c>
      <c r="E160" s="8">
        <v>421853</v>
      </c>
      <c r="F160" s="8">
        <v>264571</v>
      </c>
      <c r="G160" s="8">
        <v>117068</v>
      </c>
      <c r="H160" s="8">
        <v>2582819</v>
      </c>
      <c r="I160" s="8">
        <v>486337</v>
      </c>
      <c r="J160" s="8">
        <v>1894677</v>
      </c>
      <c r="K160" s="8">
        <v>788321</v>
      </c>
      <c r="L160" s="8">
        <v>43184367</v>
      </c>
      <c r="M160" s="8">
        <v>12209174</v>
      </c>
      <c r="N160" s="8">
        <v>235043</v>
      </c>
      <c r="O160" s="8">
        <v>456323</v>
      </c>
      <c r="P160" s="8">
        <v>5713636</v>
      </c>
      <c r="Q160" s="8">
        <v>41668660</v>
      </c>
      <c r="R160" s="8">
        <v>1453808</v>
      </c>
      <c r="S160" s="8">
        <v>5962158</v>
      </c>
      <c r="T160" s="8">
        <v>0</v>
      </c>
    </row>
    <row r="161" spans="1:20">
      <c r="A161" s="1">
        <v>45506</v>
      </c>
      <c r="B161" s="9">
        <f>nasdaq_aapl_volume_by_exchange[[#This Row],[Off Exchange2]]/SUM(nasdaq_aapl_volume_by_exchange[[#This Row],[NYSE]:[LTSE]])</f>
        <v>0.47002100433405264</v>
      </c>
      <c r="C161" s="12">
        <f>SUM(nasdaq_aapl_volume_by_exchange[[#This Row],[NYSE]:[LTSE]])</f>
        <v>105761982</v>
      </c>
      <c r="D161" s="8">
        <v>1740615</v>
      </c>
      <c r="E161" s="8">
        <v>173600</v>
      </c>
      <c r="F161" s="8">
        <v>399241</v>
      </c>
      <c r="G161" s="8">
        <v>111775</v>
      </c>
      <c r="H161" s="8">
        <v>2263645</v>
      </c>
      <c r="I161" s="8">
        <v>281044</v>
      </c>
      <c r="J161" s="8">
        <v>1525914</v>
      </c>
      <c r="K161" s="8">
        <v>3947807</v>
      </c>
      <c r="L161" s="8">
        <v>49710353</v>
      </c>
      <c r="M161" s="8">
        <v>7833622</v>
      </c>
      <c r="N161" s="8">
        <v>83985</v>
      </c>
      <c r="O161" s="8">
        <v>167245</v>
      </c>
      <c r="P161" s="8">
        <v>5006870</v>
      </c>
      <c r="Q161" s="8">
        <v>28112762</v>
      </c>
      <c r="R161" s="8">
        <v>812306</v>
      </c>
      <c r="S161" s="8">
        <v>3591198</v>
      </c>
      <c r="T161" s="8">
        <v>0</v>
      </c>
    </row>
    <row r="162" spans="1:20">
      <c r="A162" s="1">
        <v>45505</v>
      </c>
      <c r="B162" s="9">
        <f>nasdaq_aapl_volume_by_exchange[[#This Row],[Off Exchange2]]/SUM(nasdaq_aapl_volume_by_exchange[[#This Row],[NYSE]:[LTSE]])</f>
        <v>0.38941982306949074</v>
      </c>
      <c r="C162" s="12">
        <f>SUM(nasdaq_aapl_volume_by_exchange[[#This Row],[NYSE]:[LTSE]])</f>
        <v>62529408</v>
      </c>
      <c r="D162" s="8">
        <v>710965</v>
      </c>
      <c r="E162" s="8">
        <v>97506</v>
      </c>
      <c r="F162" s="8">
        <v>72659</v>
      </c>
      <c r="G162" s="8">
        <v>245204</v>
      </c>
      <c r="H162" s="8">
        <v>1321543</v>
      </c>
      <c r="I162" s="8">
        <v>181684</v>
      </c>
      <c r="J162" s="8">
        <v>1174974</v>
      </c>
      <c r="K162" s="8">
        <v>201884</v>
      </c>
      <c r="L162" s="8">
        <v>24350191</v>
      </c>
      <c r="M162" s="8">
        <v>6435092</v>
      </c>
      <c r="N162" s="8">
        <v>32488</v>
      </c>
      <c r="O162" s="8">
        <v>80186</v>
      </c>
      <c r="P162" s="8">
        <v>3121313</v>
      </c>
      <c r="Q162" s="8">
        <v>21277576</v>
      </c>
      <c r="R162" s="8">
        <v>443022</v>
      </c>
      <c r="S162" s="8">
        <v>2783121</v>
      </c>
      <c r="T162" s="8">
        <v>0</v>
      </c>
    </row>
    <row r="163" spans="1:20">
      <c r="A163" s="1">
        <v>45504</v>
      </c>
      <c r="B163" s="9">
        <f>nasdaq_aapl_volume_by_exchange[[#This Row],[Off Exchange2]]/SUM(nasdaq_aapl_volume_by_exchange[[#This Row],[NYSE]:[LTSE]])</f>
        <v>0.38365995307004297</v>
      </c>
      <c r="C163" s="12">
        <f>SUM(nasdaq_aapl_volume_by_exchange[[#This Row],[NYSE]:[LTSE]])</f>
        <v>50036270</v>
      </c>
      <c r="D163" s="8">
        <v>1007439</v>
      </c>
      <c r="E163" s="8">
        <v>36074</v>
      </c>
      <c r="F163" s="8">
        <v>42131</v>
      </c>
      <c r="G163" s="8">
        <v>75650</v>
      </c>
      <c r="H163" s="8">
        <v>549326</v>
      </c>
      <c r="I163" s="8">
        <v>79811</v>
      </c>
      <c r="J163" s="8">
        <v>694976</v>
      </c>
      <c r="K163" s="8">
        <v>125902</v>
      </c>
      <c r="L163" s="8">
        <v>19196913</v>
      </c>
      <c r="M163" s="8">
        <v>3823777</v>
      </c>
      <c r="N163" s="8">
        <v>22928</v>
      </c>
      <c r="O163" s="8">
        <v>57491</v>
      </c>
      <c r="P163" s="8">
        <v>2609468</v>
      </c>
      <c r="Q163" s="8">
        <v>19353167</v>
      </c>
      <c r="R163" s="8">
        <v>368450</v>
      </c>
      <c r="S163" s="8">
        <v>1992767</v>
      </c>
      <c r="T163" s="8">
        <v>0</v>
      </c>
    </row>
    <row r="164" spans="1:20">
      <c r="A164" s="1">
        <v>45503</v>
      </c>
      <c r="B164" s="9">
        <f>nasdaq_aapl_volume_by_exchange[[#This Row],[Off Exchange2]]/SUM(nasdaq_aapl_volume_by_exchange[[#This Row],[NYSE]:[LTSE]])</f>
        <v>0.4147777169853416</v>
      </c>
      <c r="C164" s="12">
        <f>SUM(nasdaq_aapl_volume_by_exchange[[#This Row],[NYSE]:[LTSE]])</f>
        <v>41823551</v>
      </c>
      <c r="D164" s="8">
        <v>745049</v>
      </c>
      <c r="E164" s="8">
        <v>33471</v>
      </c>
      <c r="F164" s="8">
        <v>97965</v>
      </c>
      <c r="G164" s="8">
        <v>42329</v>
      </c>
      <c r="H164" s="8">
        <v>558546</v>
      </c>
      <c r="I164" s="8">
        <v>130494</v>
      </c>
      <c r="J164" s="8">
        <v>519525</v>
      </c>
      <c r="K164" s="8">
        <v>422247</v>
      </c>
      <c r="L164" s="8">
        <v>17347477</v>
      </c>
      <c r="M164" s="8">
        <v>2831687</v>
      </c>
      <c r="N164" s="8">
        <v>19665</v>
      </c>
      <c r="O164" s="8">
        <v>86773</v>
      </c>
      <c r="P164" s="8">
        <v>1820797</v>
      </c>
      <c r="Q164" s="8">
        <v>15152812</v>
      </c>
      <c r="R164" s="8">
        <v>260898</v>
      </c>
      <c r="S164" s="8">
        <v>1753816</v>
      </c>
      <c r="T164" s="8">
        <v>0</v>
      </c>
    </row>
    <row r="165" spans="1:20">
      <c r="A165" s="1">
        <v>45502</v>
      </c>
      <c r="B165" s="9">
        <f>nasdaq_aapl_volume_by_exchange[[#This Row],[Off Exchange2]]/SUM(nasdaq_aapl_volume_by_exchange[[#This Row],[NYSE]:[LTSE]])</f>
        <v>0.45484824579968325</v>
      </c>
      <c r="C165" s="12">
        <f>SUM(nasdaq_aapl_volume_by_exchange[[#This Row],[NYSE]:[LTSE]])</f>
        <v>36311845</v>
      </c>
      <c r="D165" s="8">
        <v>548917</v>
      </c>
      <c r="E165" s="8">
        <v>72615</v>
      </c>
      <c r="F165" s="8">
        <v>68578</v>
      </c>
      <c r="G165" s="8">
        <v>47101</v>
      </c>
      <c r="H165" s="8">
        <v>381966</v>
      </c>
      <c r="I165" s="8">
        <v>93018</v>
      </c>
      <c r="J165" s="8">
        <v>515116</v>
      </c>
      <c r="K165" s="8">
        <v>154540</v>
      </c>
      <c r="L165" s="8">
        <v>16516379</v>
      </c>
      <c r="M165" s="8">
        <v>2601972</v>
      </c>
      <c r="N165" s="8">
        <v>38766</v>
      </c>
      <c r="O165" s="8">
        <v>46962</v>
      </c>
      <c r="P165" s="8">
        <v>1499834</v>
      </c>
      <c r="Q165" s="8">
        <v>11921528</v>
      </c>
      <c r="R165" s="8">
        <v>208986</v>
      </c>
      <c r="S165" s="8">
        <v>1595567</v>
      </c>
      <c r="T165" s="8">
        <v>0</v>
      </c>
    </row>
    <row r="166" spans="1:20">
      <c r="A166" s="1">
        <v>45499</v>
      </c>
      <c r="B166" s="9">
        <f>nasdaq_aapl_volume_by_exchange[[#This Row],[Off Exchange2]]/SUM(nasdaq_aapl_volume_by_exchange[[#This Row],[NYSE]:[LTSE]])</f>
        <v>0.43432102757845675</v>
      </c>
      <c r="C166" s="12">
        <f>SUM(nasdaq_aapl_volume_by_exchange[[#This Row],[NYSE]:[LTSE]])</f>
        <v>41603597</v>
      </c>
      <c r="D166" s="8">
        <v>494660</v>
      </c>
      <c r="E166" s="8">
        <v>66041</v>
      </c>
      <c r="F166" s="8">
        <v>97976</v>
      </c>
      <c r="G166" s="8">
        <v>64865</v>
      </c>
      <c r="H166" s="8">
        <v>661067</v>
      </c>
      <c r="I166" s="8">
        <v>91706</v>
      </c>
      <c r="J166" s="8">
        <v>716692</v>
      </c>
      <c r="K166" s="8">
        <v>413291</v>
      </c>
      <c r="L166" s="8">
        <v>18069317</v>
      </c>
      <c r="M166" s="8">
        <v>3268810</v>
      </c>
      <c r="N166" s="8">
        <v>12305</v>
      </c>
      <c r="O166" s="8">
        <v>100504</v>
      </c>
      <c r="P166" s="8">
        <v>2121344</v>
      </c>
      <c r="Q166" s="8">
        <v>13569809</v>
      </c>
      <c r="R166" s="8">
        <v>274350</v>
      </c>
      <c r="S166" s="8">
        <v>1580860</v>
      </c>
      <c r="T166" s="8">
        <v>0</v>
      </c>
    </row>
    <row r="167" spans="1:20">
      <c r="A167" s="1">
        <v>45498</v>
      </c>
      <c r="B167" s="9">
        <f>nasdaq_aapl_volume_by_exchange[[#This Row],[Off Exchange2]]/SUM(nasdaq_aapl_volume_by_exchange[[#This Row],[NYSE]:[LTSE]])</f>
        <v>0.3805075519944135</v>
      </c>
      <c r="C167" s="12">
        <f>SUM(nasdaq_aapl_volume_by_exchange[[#This Row],[NYSE]:[LTSE]])</f>
        <v>51392252</v>
      </c>
      <c r="D167" s="8">
        <v>800929</v>
      </c>
      <c r="E167" s="8">
        <v>80741</v>
      </c>
      <c r="F167" s="8">
        <v>40442</v>
      </c>
      <c r="G167" s="8">
        <v>72565</v>
      </c>
      <c r="H167" s="8">
        <v>642703</v>
      </c>
      <c r="I167" s="8">
        <v>180162</v>
      </c>
      <c r="J167" s="8">
        <v>773882</v>
      </c>
      <c r="K167" s="8">
        <v>674585</v>
      </c>
      <c r="L167" s="8">
        <v>19555140</v>
      </c>
      <c r="M167" s="8">
        <v>4388496</v>
      </c>
      <c r="N167" s="8">
        <v>61446</v>
      </c>
      <c r="O167" s="8">
        <v>125839</v>
      </c>
      <c r="P167" s="8">
        <v>2769774</v>
      </c>
      <c r="Q167" s="8">
        <v>18590944</v>
      </c>
      <c r="R167" s="8">
        <v>414270</v>
      </c>
      <c r="S167" s="8">
        <v>2220334</v>
      </c>
      <c r="T167" s="8">
        <v>0</v>
      </c>
    </row>
    <row r="168" spans="1:20">
      <c r="A168" s="1">
        <v>45497</v>
      </c>
      <c r="B168" s="9">
        <f>nasdaq_aapl_volume_by_exchange[[#This Row],[Off Exchange2]]/SUM(nasdaq_aapl_volume_by_exchange[[#This Row],[NYSE]:[LTSE]])</f>
        <v>0.4053274696716444</v>
      </c>
      <c r="C168" s="12">
        <f>SUM(nasdaq_aapl_volume_by_exchange[[#This Row],[NYSE]:[LTSE]])</f>
        <v>61800746</v>
      </c>
      <c r="D168" s="8">
        <v>1102889</v>
      </c>
      <c r="E168" s="8">
        <v>68421</v>
      </c>
      <c r="F168" s="8">
        <v>151122</v>
      </c>
      <c r="G168" s="8">
        <v>80358</v>
      </c>
      <c r="H168" s="8">
        <v>1005989</v>
      </c>
      <c r="I168" s="8">
        <v>255339</v>
      </c>
      <c r="J168" s="8">
        <v>844362</v>
      </c>
      <c r="K168" s="8">
        <v>814311</v>
      </c>
      <c r="L168" s="8">
        <v>25049540</v>
      </c>
      <c r="M168" s="8">
        <v>4390890</v>
      </c>
      <c r="N168" s="8">
        <v>72129</v>
      </c>
      <c r="O168" s="8">
        <v>175464</v>
      </c>
      <c r="P168" s="8">
        <v>2940226</v>
      </c>
      <c r="Q168" s="8">
        <v>22265362</v>
      </c>
      <c r="R168" s="8">
        <v>303353</v>
      </c>
      <c r="S168" s="8">
        <v>2280991</v>
      </c>
      <c r="T168" s="8">
        <v>0</v>
      </c>
    </row>
    <row r="169" spans="1:20">
      <c r="A169" s="1">
        <v>45496</v>
      </c>
      <c r="B169" s="9">
        <f>nasdaq_aapl_volume_by_exchange[[#This Row],[Off Exchange2]]/SUM(nasdaq_aapl_volume_by_exchange[[#This Row],[NYSE]:[LTSE]])</f>
        <v>0.48988642399524895</v>
      </c>
      <c r="C169" s="12">
        <f>SUM(nasdaq_aapl_volume_by_exchange[[#This Row],[NYSE]:[LTSE]])</f>
        <v>40240366</v>
      </c>
      <c r="D169" s="8">
        <v>399461</v>
      </c>
      <c r="E169" s="8">
        <v>28588</v>
      </c>
      <c r="F169" s="8">
        <v>65134</v>
      </c>
      <c r="G169" s="8">
        <v>35808</v>
      </c>
      <c r="H169" s="8">
        <v>465216</v>
      </c>
      <c r="I169" s="8">
        <v>89448</v>
      </c>
      <c r="J169" s="8">
        <v>508109</v>
      </c>
      <c r="K169" s="8">
        <v>1413796</v>
      </c>
      <c r="L169" s="8">
        <v>19713209</v>
      </c>
      <c r="M169" s="8">
        <v>2199990</v>
      </c>
      <c r="N169" s="8">
        <v>20298</v>
      </c>
      <c r="O169" s="8">
        <v>75426</v>
      </c>
      <c r="P169" s="8">
        <v>1671660</v>
      </c>
      <c r="Q169" s="8">
        <v>11850237</v>
      </c>
      <c r="R169" s="8">
        <v>283435</v>
      </c>
      <c r="S169" s="8">
        <v>1420551</v>
      </c>
      <c r="T169" s="8">
        <v>0</v>
      </c>
    </row>
    <row r="170" spans="1:20">
      <c r="A170" s="1">
        <v>45495</v>
      </c>
      <c r="B170" s="9">
        <f>nasdaq_aapl_volume_by_exchange[[#This Row],[Off Exchange2]]/SUM(nasdaq_aapl_volume_by_exchange[[#This Row],[NYSE]:[LTSE]])</f>
        <v>0.44055934564623372</v>
      </c>
      <c r="C170" s="12">
        <f>SUM(nasdaq_aapl_volume_by_exchange[[#This Row],[NYSE]:[LTSE]])</f>
        <v>48259033</v>
      </c>
      <c r="D170" s="8">
        <v>572517</v>
      </c>
      <c r="E170" s="8">
        <v>20642</v>
      </c>
      <c r="F170" s="8">
        <v>48662</v>
      </c>
      <c r="G170" s="8">
        <v>51370</v>
      </c>
      <c r="H170" s="8">
        <v>472525</v>
      </c>
      <c r="I170" s="8">
        <v>101430</v>
      </c>
      <c r="J170" s="8">
        <v>627502</v>
      </c>
      <c r="K170" s="8">
        <v>1357604</v>
      </c>
      <c r="L170" s="8">
        <v>21260968</v>
      </c>
      <c r="M170" s="8">
        <v>2932235</v>
      </c>
      <c r="N170" s="8">
        <v>15132</v>
      </c>
      <c r="O170" s="8">
        <v>78825</v>
      </c>
      <c r="P170" s="8">
        <v>1838798</v>
      </c>
      <c r="Q170" s="8">
        <v>16820506</v>
      </c>
      <c r="R170" s="8">
        <v>369847</v>
      </c>
      <c r="S170" s="8">
        <v>1690470</v>
      </c>
      <c r="T170" s="8">
        <v>0</v>
      </c>
    </row>
    <row r="171" spans="1:20">
      <c r="A171" s="1">
        <v>45492</v>
      </c>
      <c r="B171" s="9">
        <f>nasdaq_aapl_volume_by_exchange[[#This Row],[Off Exchange2]]/SUM(nasdaq_aapl_volume_by_exchange[[#This Row],[NYSE]:[LTSE]])</f>
        <v>0.4062772960800819</v>
      </c>
      <c r="C171" s="12">
        <f>SUM(nasdaq_aapl_volume_by_exchange[[#This Row],[NYSE]:[LTSE]])</f>
        <v>49433609</v>
      </c>
      <c r="D171" s="8">
        <v>629893</v>
      </c>
      <c r="E171" s="8">
        <v>42733</v>
      </c>
      <c r="F171" s="8">
        <v>75332</v>
      </c>
      <c r="G171" s="8">
        <v>72680</v>
      </c>
      <c r="H171" s="8">
        <v>434480</v>
      </c>
      <c r="I171" s="8">
        <v>132832</v>
      </c>
      <c r="J171" s="8">
        <v>822132</v>
      </c>
      <c r="K171" s="8">
        <v>600079</v>
      </c>
      <c r="L171" s="8">
        <v>20083753</v>
      </c>
      <c r="M171" s="8">
        <v>3078067</v>
      </c>
      <c r="N171" s="8">
        <v>15186</v>
      </c>
      <c r="O171" s="8">
        <v>80390</v>
      </c>
      <c r="P171" s="8">
        <v>2486548</v>
      </c>
      <c r="Q171" s="8">
        <v>18979715</v>
      </c>
      <c r="R171" s="8">
        <v>349941</v>
      </c>
      <c r="S171" s="8">
        <v>1549848</v>
      </c>
      <c r="T171" s="8">
        <v>0</v>
      </c>
    </row>
    <row r="172" spans="1:20">
      <c r="A172" s="1">
        <v>45491</v>
      </c>
      <c r="B172" s="9">
        <f>nasdaq_aapl_volume_by_exchange[[#This Row],[Off Exchange2]]/SUM(nasdaq_aapl_volume_by_exchange[[#This Row],[NYSE]:[LTSE]])</f>
        <v>0.47663446943021659</v>
      </c>
      <c r="C172" s="12">
        <f>SUM(nasdaq_aapl_volume_by_exchange[[#This Row],[NYSE]:[LTSE]])</f>
        <v>66036827</v>
      </c>
      <c r="D172" s="8">
        <v>1007278</v>
      </c>
      <c r="E172" s="8">
        <v>58802</v>
      </c>
      <c r="F172" s="8">
        <v>43910</v>
      </c>
      <c r="G172" s="8">
        <v>83847</v>
      </c>
      <c r="H172" s="8">
        <v>694929</v>
      </c>
      <c r="I172" s="8">
        <v>141521</v>
      </c>
      <c r="J172" s="8">
        <v>1065979</v>
      </c>
      <c r="K172" s="8">
        <v>425201</v>
      </c>
      <c r="L172" s="8">
        <v>31475428</v>
      </c>
      <c r="M172" s="8">
        <v>4807947</v>
      </c>
      <c r="N172" s="8">
        <v>28125</v>
      </c>
      <c r="O172" s="8">
        <v>146029</v>
      </c>
      <c r="P172" s="8">
        <v>3012715</v>
      </c>
      <c r="Q172" s="8">
        <v>19779692</v>
      </c>
      <c r="R172" s="8">
        <v>684745</v>
      </c>
      <c r="S172" s="8">
        <v>2580679</v>
      </c>
      <c r="T172" s="8">
        <v>0</v>
      </c>
    </row>
    <row r="173" spans="1:20">
      <c r="A173" s="1">
        <v>45490</v>
      </c>
      <c r="B173" s="9">
        <f>nasdaq_aapl_volume_by_exchange[[#This Row],[Off Exchange2]]/SUM(nasdaq_aapl_volume_by_exchange[[#This Row],[NYSE]:[LTSE]])</f>
        <v>0.41776687442709881</v>
      </c>
      <c r="C173" s="12">
        <f>SUM(nasdaq_aapl_volume_by_exchange[[#This Row],[NYSE]:[LTSE]])</f>
        <v>57349547</v>
      </c>
      <c r="D173" s="8">
        <v>997136</v>
      </c>
      <c r="E173" s="8">
        <v>110820</v>
      </c>
      <c r="F173" s="8">
        <v>106640</v>
      </c>
      <c r="G173" s="8">
        <v>88807</v>
      </c>
      <c r="H173" s="8">
        <v>845050</v>
      </c>
      <c r="I173" s="8">
        <v>138553</v>
      </c>
      <c r="J173" s="8">
        <v>1096439</v>
      </c>
      <c r="K173" s="8">
        <v>797973</v>
      </c>
      <c r="L173" s="8">
        <v>23958741</v>
      </c>
      <c r="M173" s="8">
        <v>4041322</v>
      </c>
      <c r="N173" s="8">
        <v>64666</v>
      </c>
      <c r="O173" s="8">
        <v>73316</v>
      </c>
      <c r="P173" s="8">
        <v>3230048</v>
      </c>
      <c r="Q173" s="8">
        <v>19367716</v>
      </c>
      <c r="R173" s="8">
        <v>415815</v>
      </c>
      <c r="S173" s="8">
        <v>2016505</v>
      </c>
      <c r="T173" s="8">
        <v>0</v>
      </c>
    </row>
    <row r="174" spans="1:20">
      <c r="A174" s="1">
        <v>45489</v>
      </c>
      <c r="B174" s="9">
        <f>nasdaq_aapl_volume_by_exchange[[#This Row],[Off Exchange2]]/SUM(nasdaq_aapl_volume_by_exchange[[#This Row],[NYSE]:[LTSE]])</f>
        <v>0.48109206942201688</v>
      </c>
      <c r="C174" s="12">
        <f>SUM(nasdaq_aapl_volume_by_exchange[[#This Row],[NYSE]:[LTSE]])</f>
        <v>41204853</v>
      </c>
      <c r="D174" s="8">
        <v>457908</v>
      </c>
      <c r="E174" s="8">
        <v>37389</v>
      </c>
      <c r="F174" s="8">
        <v>37644</v>
      </c>
      <c r="G174" s="8">
        <v>59269</v>
      </c>
      <c r="H174" s="8">
        <v>488572</v>
      </c>
      <c r="I174" s="8">
        <v>64739</v>
      </c>
      <c r="J174" s="8">
        <v>608121</v>
      </c>
      <c r="K174" s="8">
        <v>555421</v>
      </c>
      <c r="L174" s="8">
        <v>19823328</v>
      </c>
      <c r="M174" s="8">
        <v>2732449</v>
      </c>
      <c r="N174" s="8">
        <v>24366</v>
      </c>
      <c r="O174" s="8">
        <v>89577</v>
      </c>
      <c r="P174" s="8">
        <v>1842698</v>
      </c>
      <c r="Q174" s="8">
        <v>12531689</v>
      </c>
      <c r="R174" s="8">
        <v>209700</v>
      </c>
      <c r="S174" s="8">
        <v>1641983</v>
      </c>
      <c r="T174" s="8">
        <v>0</v>
      </c>
    </row>
    <row r="175" spans="1:20">
      <c r="A175" s="1">
        <v>45488</v>
      </c>
      <c r="B175" s="9">
        <f>nasdaq_aapl_volume_by_exchange[[#This Row],[Off Exchange2]]/SUM(nasdaq_aapl_volume_by_exchange[[#This Row],[NYSE]:[LTSE]])</f>
        <v>0.46406243845577999</v>
      </c>
      <c r="C175" s="12">
        <f>SUM(nasdaq_aapl_volume_by_exchange[[#This Row],[NYSE]:[LTSE]])</f>
        <v>62632811</v>
      </c>
      <c r="D175" s="8">
        <v>698941</v>
      </c>
      <c r="E175" s="8">
        <v>74183</v>
      </c>
      <c r="F175" s="8">
        <v>91692</v>
      </c>
      <c r="G175" s="8">
        <v>63458</v>
      </c>
      <c r="H175" s="8">
        <v>582872</v>
      </c>
      <c r="I175" s="8">
        <v>123493</v>
      </c>
      <c r="J175" s="8">
        <v>996976</v>
      </c>
      <c r="K175" s="8">
        <v>2628760</v>
      </c>
      <c r="L175" s="8">
        <v>29065535</v>
      </c>
      <c r="M175" s="8">
        <v>4198777</v>
      </c>
      <c r="N175" s="8">
        <v>57055</v>
      </c>
      <c r="O175" s="8">
        <v>127843</v>
      </c>
      <c r="P175" s="8">
        <v>3395791</v>
      </c>
      <c r="Q175" s="8">
        <v>17471179</v>
      </c>
      <c r="R175" s="8">
        <v>344768</v>
      </c>
      <c r="S175" s="8">
        <v>2711488</v>
      </c>
      <c r="T175" s="8">
        <v>0</v>
      </c>
    </row>
    <row r="176" spans="1:20">
      <c r="A176" s="1">
        <v>45485</v>
      </c>
      <c r="B176" s="9">
        <f>nasdaq_aapl_volume_by_exchange[[#This Row],[Off Exchange2]]/SUM(nasdaq_aapl_volume_by_exchange[[#This Row],[NYSE]:[LTSE]])</f>
        <v>0.45319639056629929</v>
      </c>
      <c r="C176" s="12">
        <f>SUM(nasdaq_aapl_volume_by_exchange[[#This Row],[NYSE]:[LTSE]])</f>
        <v>53046881</v>
      </c>
      <c r="D176" s="8">
        <v>758341</v>
      </c>
      <c r="E176" s="8">
        <v>67574</v>
      </c>
      <c r="F176" s="8">
        <v>50302</v>
      </c>
      <c r="G176" s="8">
        <v>43022</v>
      </c>
      <c r="H176" s="8">
        <v>753812</v>
      </c>
      <c r="I176" s="8">
        <v>128809</v>
      </c>
      <c r="J176" s="8">
        <v>986676</v>
      </c>
      <c r="K176" s="8">
        <v>243673</v>
      </c>
      <c r="L176" s="8">
        <v>24040655</v>
      </c>
      <c r="M176" s="8">
        <v>3338819</v>
      </c>
      <c r="N176" s="8">
        <v>14924</v>
      </c>
      <c r="O176" s="8">
        <v>132109</v>
      </c>
      <c r="P176" s="8">
        <v>2828265</v>
      </c>
      <c r="Q176" s="8">
        <v>16858289</v>
      </c>
      <c r="R176" s="8">
        <v>336964</v>
      </c>
      <c r="S176" s="8">
        <v>2464647</v>
      </c>
      <c r="T176" s="8">
        <v>0</v>
      </c>
    </row>
    <row r="177" spans="1:20">
      <c r="A177" s="1">
        <v>45484</v>
      </c>
      <c r="B177" s="9">
        <f>nasdaq_aapl_volume_by_exchange[[#This Row],[Off Exchange2]]/SUM(nasdaq_aapl_volume_by_exchange[[#This Row],[NYSE]:[LTSE]])</f>
        <v>0.39632272581540551</v>
      </c>
      <c r="C177" s="12">
        <f>SUM(nasdaq_aapl_volume_by_exchange[[#This Row],[NYSE]:[LTSE]])</f>
        <v>64810669</v>
      </c>
      <c r="D177" s="8">
        <v>940161</v>
      </c>
      <c r="E177" s="8">
        <v>41163</v>
      </c>
      <c r="F177" s="8">
        <v>52908</v>
      </c>
      <c r="G177" s="8">
        <v>53227</v>
      </c>
      <c r="H177" s="8">
        <v>812486</v>
      </c>
      <c r="I177" s="8">
        <v>125002</v>
      </c>
      <c r="J177" s="8">
        <v>955227</v>
      </c>
      <c r="K177" s="8">
        <v>923563</v>
      </c>
      <c r="L177" s="8">
        <v>25685941</v>
      </c>
      <c r="M177" s="8">
        <v>4924855</v>
      </c>
      <c r="N177" s="8">
        <v>18270</v>
      </c>
      <c r="O177" s="8">
        <v>99450</v>
      </c>
      <c r="P177" s="8">
        <v>3506250</v>
      </c>
      <c r="Q177" s="8">
        <v>23613623</v>
      </c>
      <c r="R177" s="8">
        <v>412451</v>
      </c>
      <c r="S177" s="8">
        <v>2646092</v>
      </c>
      <c r="T177" s="8">
        <v>0</v>
      </c>
    </row>
    <row r="178" spans="1:20">
      <c r="A178" s="1">
        <v>45483</v>
      </c>
      <c r="B178" s="9">
        <f>nasdaq_aapl_volume_by_exchange[[#This Row],[Off Exchange2]]/SUM(nasdaq_aapl_volume_by_exchange[[#This Row],[NYSE]:[LTSE]])</f>
        <v>0.43584194027820267</v>
      </c>
      <c r="C178" s="12">
        <f>SUM(nasdaq_aapl_volume_by_exchange[[#This Row],[NYSE]:[LTSE]])</f>
        <v>62627720</v>
      </c>
      <c r="D178" s="8">
        <v>1353789</v>
      </c>
      <c r="E178" s="8">
        <v>44423</v>
      </c>
      <c r="F178" s="8">
        <v>88680</v>
      </c>
      <c r="G178" s="8">
        <v>102033</v>
      </c>
      <c r="H178" s="8">
        <v>1112322</v>
      </c>
      <c r="I178" s="8">
        <v>181094</v>
      </c>
      <c r="J178" s="8">
        <v>1137793</v>
      </c>
      <c r="K178" s="8">
        <v>372963</v>
      </c>
      <c r="L178" s="8">
        <v>27295787</v>
      </c>
      <c r="M178" s="8">
        <v>4083322</v>
      </c>
      <c r="N178" s="8">
        <v>19143</v>
      </c>
      <c r="O178" s="8">
        <v>149524</v>
      </c>
      <c r="P178" s="8">
        <v>3927397</v>
      </c>
      <c r="Q178" s="8">
        <v>19532329</v>
      </c>
      <c r="R178" s="8">
        <v>449344</v>
      </c>
      <c r="S178" s="8">
        <v>2777777</v>
      </c>
      <c r="T178" s="8">
        <v>0</v>
      </c>
    </row>
    <row r="179" spans="1:20">
      <c r="A179" s="1">
        <v>45482</v>
      </c>
      <c r="B179" s="9">
        <f>nasdaq_aapl_volume_by_exchange[[#This Row],[Off Exchange2]]/SUM(nasdaq_aapl_volume_by_exchange[[#This Row],[NYSE]:[LTSE]])</f>
        <v>0.45789821137711795</v>
      </c>
      <c r="C179" s="12">
        <f>SUM(nasdaq_aapl_volume_by_exchange[[#This Row],[NYSE]:[LTSE]])</f>
        <v>48170020</v>
      </c>
      <c r="D179" s="8">
        <v>734905</v>
      </c>
      <c r="E179" s="8">
        <v>28956</v>
      </c>
      <c r="F179" s="8">
        <v>50931</v>
      </c>
      <c r="G179" s="8">
        <v>97561</v>
      </c>
      <c r="H179" s="8">
        <v>514553</v>
      </c>
      <c r="I179" s="8">
        <v>84378</v>
      </c>
      <c r="J179" s="8">
        <v>989154</v>
      </c>
      <c r="K179" s="8">
        <v>99081</v>
      </c>
      <c r="L179" s="8">
        <v>22056966</v>
      </c>
      <c r="M179" s="8">
        <v>3251488</v>
      </c>
      <c r="N179" s="8">
        <v>24057</v>
      </c>
      <c r="O179" s="8">
        <v>66926</v>
      </c>
      <c r="P179" s="8">
        <v>2860886</v>
      </c>
      <c r="Q179" s="8">
        <v>14927354</v>
      </c>
      <c r="R179" s="8">
        <v>388894</v>
      </c>
      <c r="S179" s="8">
        <v>1993930</v>
      </c>
      <c r="T179" s="8">
        <v>0</v>
      </c>
    </row>
    <row r="180" spans="1:20">
      <c r="A180" s="1">
        <v>45481</v>
      </c>
      <c r="B180" s="9">
        <f>nasdaq_aapl_volume_by_exchange[[#This Row],[Off Exchange2]]/SUM(nasdaq_aapl_volume_by_exchange[[#This Row],[NYSE]:[LTSE]])</f>
        <v>0.46486767277750057</v>
      </c>
      <c r="C180" s="12">
        <f>SUM(nasdaq_aapl_volume_by_exchange[[#This Row],[NYSE]:[LTSE]])</f>
        <v>59166775</v>
      </c>
      <c r="D180" s="8">
        <v>737177</v>
      </c>
      <c r="E180" s="8">
        <v>70524</v>
      </c>
      <c r="F180" s="8">
        <v>48582</v>
      </c>
      <c r="G180" s="8">
        <v>142777</v>
      </c>
      <c r="H180" s="8">
        <v>624992</v>
      </c>
      <c r="I180" s="8">
        <v>174037</v>
      </c>
      <c r="J180" s="8">
        <v>1210712</v>
      </c>
      <c r="K180" s="8">
        <v>886853</v>
      </c>
      <c r="L180" s="8">
        <v>27504721</v>
      </c>
      <c r="M180" s="8">
        <v>3961099</v>
      </c>
      <c r="N180" s="8">
        <v>21041</v>
      </c>
      <c r="O180" s="8">
        <v>106976</v>
      </c>
      <c r="P180" s="8">
        <v>2929723</v>
      </c>
      <c r="Q180" s="8">
        <v>17972786</v>
      </c>
      <c r="R180" s="8">
        <v>371486</v>
      </c>
      <c r="S180" s="8">
        <v>2403289</v>
      </c>
      <c r="T180" s="8">
        <v>0</v>
      </c>
    </row>
    <row r="181" spans="1:20">
      <c r="A181" s="1">
        <v>45478</v>
      </c>
      <c r="B181" s="9">
        <f>nasdaq_aapl_volume_by_exchange[[#This Row],[Off Exchange2]]/SUM(nasdaq_aapl_volume_by_exchange[[#This Row],[NYSE]:[LTSE]])</f>
        <v>0.44205702916075879</v>
      </c>
      <c r="C181" s="12">
        <f>SUM(nasdaq_aapl_volume_by_exchange[[#This Row],[NYSE]:[LTSE]])</f>
        <v>61308144</v>
      </c>
      <c r="D181" s="8">
        <v>854889</v>
      </c>
      <c r="E181" s="8">
        <v>46444</v>
      </c>
      <c r="F181" s="8">
        <v>73673</v>
      </c>
      <c r="G181" s="8">
        <v>51361</v>
      </c>
      <c r="H181" s="8">
        <v>762352</v>
      </c>
      <c r="I181" s="8">
        <v>121081</v>
      </c>
      <c r="J181" s="8">
        <v>1186623</v>
      </c>
      <c r="K181" s="8">
        <v>47893</v>
      </c>
      <c r="L181" s="8">
        <v>27101696</v>
      </c>
      <c r="M181" s="8">
        <v>3941774</v>
      </c>
      <c r="N181" s="8">
        <v>27297</v>
      </c>
      <c r="O181" s="8">
        <v>127196</v>
      </c>
      <c r="P181" s="8">
        <v>4001849</v>
      </c>
      <c r="Q181" s="8">
        <v>20182043</v>
      </c>
      <c r="R181" s="8">
        <v>458653</v>
      </c>
      <c r="S181" s="8">
        <v>2323320</v>
      </c>
      <c r="T181" s="8">
        <v>0</v>
      </c>
    </row>
    <row r="182" spans="1:20">
      <c r="A182" s="1">
        <v>45476</v>
      </c>
      <c r="B182" s="9">
        <f>nasdaq_aapl_volume_by_exchange[[#This Row],[Off Exchange2]]/SUM(nasdaq_aapl_volume_by_exchange[[#This Row],[NYSE]:[LTSE]])</f>
        <v>0.43097064984586669</v>
      </c>
      <c r="C182" s="12">
        <f>SUM(nasdaq_aapl_volume_by_exchange[[#This Row],[NYSE]:[LTSE]])</f>
        <v>37369923</v>
      </c>
      <c r="D182" s="8">
        <v>611100</v>
      </c>
      <c r="E182" s="8">
        <v>38018</v>
      </c>
      <c r="F182" s="8">
        <v>81820</v>
      </c>
      <c r="G182" s="8">
        <v>58194</v>
      </c>
      <c r="H182" s="8">
        <v>568282</v>
      </c>
      <c r="I182" s="8">
        <v>80147</v>
      </c>
      <c r="J182" s="8">
        <v>560119</v>
      </c>
      <c r="K182" s="8">
        <v>56057</v>
      </c>
      <c r="L182" s="8">
        <v>16105340</v>
      </c>
      <c r="M182" s="8">
        <v>2384806</v>
      </c>
      <c r="N182" s="8">
        <v>8814</v>
      </c>
      <c r="O182" s="8">
        <v>50872</v>
      </c>
      <c r="P182" s="8">
        <v>2227196</v>
      </c>
      <c r="Q182" s="8">
        <v>12645249</v>
      </c>
      <c r="R182" s="8">
        <v>329291</v>
      </c>
      <c r="S182" s="8">
        <v>1564618</v>
      </c>
      <c r="T182" s="8">
        <v>0</v>
      </c>
    </row>
    <row r="183" spans="1:20">
      <c r="A183" s="1">
        <v>45475</v>
      </c>
      <c r="B183" s="9">
        <f>nasdaq_aapl_volume_by_exchange[[#This Row],[Off Exchange2]]/SUM(nasdaq_aapl_volume_by_exchange[[#This Row],[NYSE]:[LTSE]])</f>
        <v>0.4536485996455471</v>
      </c>
      <c r="C183" s="12">
        <f>SUM(nasdaq_aapl_volume_by_exchange[[#This Row],[NYSE]:[LTSE]])</f>
        <v>58457414</v>
      </c>
      <c r="D183" s="8">
        <v>848664</v>
      </c>
      <c r="E183" s="8">
        <v>53011</v>
      </c>
      <c r="F183" s="8">
        <v>95107</v>
      </c>
      <c r="G183" s="8">
        <v>46433</v>
      </c>
      <c r="H183" s="8">
        <v>611120</v>
      </c>
      <c r="I183" s="8">
        <v>223109</v>
      </c>
      <c r="J183" s="8">
        <v>996401</v>
      </c>
      <c r="K183" s="8">
        <v>1198062</v>
      </c>
      <c r="L183" s="8">
        <v>26519124</v>
      </c>
      <c r="M183" s="8">
        <v>3277145</v>
      </c>
      <c r="N183" s="8">
        <v>30375</v>
      </c>
      <c r="O183" s="8">
        <v>90921</v>
      </c>
      <c r="P183" s="8">
        <v>3456886</v>
      </c>
      <c r="Q183" s="8">
        <v>17849502</v>
      </c>
      <c r="R183" s="8">
        <v>420946</v>
      </c>
      <c r="S183" s="8">
        <v>2740608</v>
      </c>
      <c r="T183" s="8">
        <v>0</v>
      </c>
    </row>
    <row r="184" spans="1:20">
      <c r="A184" s="1">
        <v>45474</v>
      </c>
      <c r="B184" s="9">
        <f>nasdaq_aapl_volume_by_exchange[[#This Row],[Off Exchange2]]/SUM(nasdaq_aapl_volume_by_exchange[[#This Row],[NYSE]:[LTSE]])</f>
        <v>0.46634122779917137</v>
      </c>
      <c r="C184" s="12">
        <f>SUM(nasdaq_aapl_volume_by_exchange[[#This Row],[NYSE]:[LTSE]])</f>
        <v>60603087</v>
      </c>
      <c r="D184" s="8">
        <v>807325</v>
      </c>
      <c r="E184" s="8">
        <v>81755</v>
      </c>
      <c r="F184" s="8">
        <v>94809</v>
      </c>
      <c r="G184" s="8">
        <v>66095</v>
      </c>
      <c r="H184" s="8">
        <v>849200</v>
      </c>
      <c r="I184" s="8">
        <v>144357</v>
      </c>
      <c r="J184" s="8">
        <v>1236957</v>
      </c>
      <c r="K184" s="8">
        <v>311902</v>
      </c>
      <c r="L184" s="8">
        <v>28261718</v>
      </c>
      <c r="M184" s="8">
        <v>4391689</v>
      </c>
      <c r="N184" s="8">
        <v>27327</v>
      </c>
      <c r="O184" s="8">
        <v>103692</v>
      </c>
      <c r="P184" s="8">
        <v>3789344</v>
      </c>
      <c r="Q184" s="8">
        <v>17420438</v>
      </c>
      <c r="R184" s="8">
        <v>472863</v>
      </c>
      <c r="S184" s="8">
        <v>2543616</v>
      </c>
      <c r="T184" s="8">
        <v>0</v>
      </c>
    </row>
    <row r="185" spans="1:20">
      <c r="A185" s="1">
        <v>45471</v>
      </c>
      <c r="B185" s="9">
        <f>nasdaq_aapl_volume_by_exchange[[#This Row],[Off Exchange2]]/SUM(nasdaq_aapl_volume_by_exchange[[#This Row],[NYSE]:[LTSE]])</f>
        <v>0.3923771850610277</v>
      </c>
      <c r="C185" s="12">
        <f>SUM(nasdaq_aapl_volume_by_exchange[[#This Row],[NYSE]:[LTSE]])</f>
        <v>85411230</v>
      </c>
      <c r="D185" s="8">
        <v>902870</v>
      </c>
      <c r="E185" s="8">
        <v>49246</v>
      </c>
      <c r="F185" s="8">
        <v>290921</v>
      </c>
      <c r="G185" s="8">
        <v>42678</v>
      </c>
      <c r="H185" s="8">
        <v>1405664</v>
      </c>
      <c r="I185" s="8">
        <v>152523</v>
      </c>
      <c r="J185" s="8">
        <v>1099313</v>
      </c>
      <c r="K185" s="8">
        <v>249202</v>
      </c>
      <c r="L185" s="8">
        <v>33513418</v>
      </c>
      <c r="M185" s="8">
        <v>3891151</v>
      </c>
      <c r="N185" s="8">
        <v>24722</v>
      </c>
      <c r="O185" s="8">
        <v>265446</v>
      </c>
      <c r="P185" s="8">
        <v>3445474</v>
      </c>
      <c r="Q185" s="8">
        <v>37348746</v>
      </c>
      <c r="R185" s="8">
        <v>620635</v>
      </c>
      <c r="S185" s="8">
        <v>2109221</v>
      </c>
      <c r="T185" s="8">
        <v>0</v>
      </c>
    </row>
    <row r="186" spans="1:20">
      <c r="A186" s="1">
        <v>45470</v>
      </c>
      <c r="B186" s="9">
        <f>nasdaq_aapl_volume_by_exchange[[#This Row],[Off Exchange2]]/SUM(nasdaq_aapl_volume_by_exchange[[#This Row],[NYSE]:[LTSE]])</f>
        <v>0.4045916190644871</v>
      </c>
      <c r="C186" s="12">
        <f>SUM(nasdaq_aapl_volume_by_exchange[[#This Row],[NYSE]:[LTSE]])</f>
        <v>49775732</v>
      </c>
      <c r="D186" s="8">
        <v>632733</v>
      </c>
      <c r="E186" s="8">
        <v>79855</v>
      </c>
      <c r="F186" s="8">
        <v>62949</v>
      </c>
      <c r="G186" s="8">
        <v>29319</v>
      </c>
      <c r="H186" s="8">
        <v>760763</v>
      </c>
      <c r="I186" s="8">
        <v>116469</v>
      </c>
      <c r="J186" s="8">
        <v>801931</v>
      </c>
      <c r="K186" s="8">
        <v>335243</v>
      </c>
      <c r="L186" s="8">
        <v>20138844</v>
      </c>
      <c r="M186" s="8">
        <v>2585395</v>
      </c>
      <c r="N186" s="8">
        <v>24907</v>
      </c>
      <c r="O186" s="8">
        <v>97104</v>
      </c>
      <c r="P186" s="8">
        <v>2352645</v>
      </c>
      <c r="Q186" s="8">
        <v>19570383</v>
      </c>
      <c r="R186" s="8">
        <v>460644</v>
      </c>
      <c r="S186" s="8">
        <v>1726548</v>
      </c>
      <c r="T186" s="8">
        <v>0</v>
      </c>
    </row>
    <row r="187" spans="1:20">
      <c r="A187" s="1">
        <v>45469</v>
      </c>
      <c r="B187" s="9">
        <f>nasdaq_aapl_volume_by_exchange[[#This Row],[Off Exchange2]]/SUM(nasdaq_aapl_volume_by_exchange[[#This Row],[NYSE]:[LTSE]])</f>
        <v>0.42280630080178239</v>
      </c>
      <c r="C187" s="12">
        <f>SUM(nasdaq_aapl_volume_by_exchange[[#This Row],[NYSE]:[LTSE]])</f>
        <v>66213351</v>
      </c>
      <c r="D187" s="8">
        <v>811012</v>
      </c>
      <c r="E187" s="8">
        <v>66571</v>
      </c>
      <c r="F187" s="8">
        <v>62939</v>
      </c>
      <c r="G187" s="8">
        <v>113521</v>
      </c>
      <c r="H187" s="8">
        <v>895570</v>
      </c>
      <c r="I187" s="8">
        <v>147552</v>
      </c>
      <c r="J187" s="8">
        <v>1063022</v>
      </c>
      <c r="K187" s="8">
        <v>311109</v>
      </c>
      <c r="L187" s="8">
        <v>27995422</v>
      </c>
      <c r="M187" s="8">
        <v>4158234</v>
      </c>
      <c r="N187" s="8">
        <v>18109</v>
      </c>
      <c r="O187" s="8">
        <v>139001</v>
      </c>
      <c r="P187" s="8">
        <v>3436656</v>
      </c>
      <c r="Q187" s="8">
        <v>24091147</v>
      </c>
      <c r="R187" s="8">
        <v>652902</v>
      </c>
      <c r="S187" s="8">
        <v>2250584</v>
      </c>
      <c r="T187" s="8">
        <v>0</v>
      </c>
    </row>
    <row r="188" spans="1:20">
      <c r="A188" s="1">
        <v>45468</v>
      </c>
      <c r="B188" s="9">
        <f>nasdaq_aapl_volume_by_exchange[[#This Row],[Off Exchange2]]/SUM(nasdaq_aapl_volume_by_exchange[[#This Row],[NYSE]:[LTSE]])</f>
        <v>0.3970175441194943</v>
      </c>
      <c r="C188" s="12">
        <f>SUM(nasdaq_aapl_volume_by_exchange[[#This Row],[NYSE]:[LTSE]])</f>
        <v>56713932</v>
      </c>
      <c r="D188" s="8">
        <v>620782</v>
      </c>
      <c r="E188" s="8">
        <v>51459</v>
      </c>
      <c r="F188" s="8">
        <v>23720</v>
      </c>
      <c r="G188" s="8">
        <v>82791</v>
      </c>
      <c r="H188" s="8">
        <v>468769</v>
      </c>
      <c r="I188" s="8">
        <v>95715</v>
      </c>
      <c r="J188" s="8">
        <v>800720</v>
      </c>
      <c r="K188" s="8">
        <v>739107</v>
      </c>
      <c r="L188" s="8">
        <v>22516426</v>
      </c>
      <c r="M188" s="8">
        <v>2323281</v>
      </c>
      <c r="N188" s="8">
        <v>10470</v>
      </c>
      <c r="O188" s="8">
        <v>92902</v>
      </c>
      <c r="P188" s="8">
        <v>2318499</v>
      </c>
      <c r="Q188" s="8">
        <v>24496974</v>
      </c>
      <c r="R188" s="8">
        <v>298807</v>
      </c>
      <c r="S188" s="8">
        <v>1773510</v>
      </c>
      <c r="T188" s="8">
        <v>0</v>
      </c>
    </row>
    <row r="189" spans="1:20">
      <c r="A189" s="1">
        <v>45467</v>
      </c>
      <c r="B189" s="9">
        <f>nasdaq_aapl_volume_by_exchange[[#This Row],[Off Exchange2]]/SUM(nasdaq_aapl_volume_by_exchange[[#This Row],[NYSE]:[LTSE]])</f>
        <v>0.45029134176165492</v>
      </c>
      <c r="C189" s="12">
        <f>SUM(nasdaq_aapl_volume_by_exchange[[#This Row],[NYSE]:[LTSE]])</f>
        <v>80727184</v>
      </c>
      <c r="D189" s="8">
        <v>1190710</v>
      </c>
      <c r="E189" s="8">
        <v>37392</v>
      </c>
      <c r="F189" s="8">
        <v>95494</v>
      </c>
      <c r="G189" s="8">
        <v>116171</v>
      </c>
      <c r="H189" s="8">
        <v>693762</v>
      </c>
      <c r="I189" s="8">
        <v>126081</v>
      </c>
      <c r="J189" s="8">
        <v>1393809</v>
      </c>
      <c r="K189" s="8">
        <v>453789</v>
      </c>
      <c r="L189" s="8">
        <v>36350752</v>
      </c>
      <c r="M189" s="8">
        <v>4910424</v>
      </c>
      <c r="N189" s="8">
        <v>19161</v>
      </c>
      <c r="O189" s="8">
        <v>93136</v>
      </c>
      <c r="P189" s="8">
        <v>4528531</v>
      </c>
      <c r="Q189" s="8">
        <v>26962557</v>
      </c>
      <c r="R189" s="8">
        <v>567021</v>
      </c>
      <c r="S189" s="8">
        <v>3188394</v>
      </c>
      <c r="T189" s="8">
        <v>0</v>
      </c>
    </row>
    <row r="190" spans="1:20">
      <c r="A190" s="1">
        <v>45464</v>
      </c>
      <c r="B190" s="9">
        <f>nasdaq_aapl_volume_by_exchange[[#This Row],[Off Exchange2]]/SUM(nasdaq_aapl_volume_by_exchange[[#This Row],[NYSE]:[LTSE]])</f>
        <v>0.34503089288857614</v>
      </c>
      <c r="C190" s="12">
        <f>SUM(nasdaq_aapl_volume_by_exchange[[#This Row],[NYSE]:[LTSE]])</f>
        <v>248411701</v>
      </c>
      <c r="D190" s="8">
        <v>1390765</v>
      </c>
      <c r="E190" s="8">
        <v>86408</v>
      </c>
      <c r="F190" s="8">
        <v>102375</v>
      </c>
      <c r="G190" s="8">
        <v>125454</v>
      </c>
      <c r="H190" s="8">
        <v>1486160</v>
      </c>
      <c r="I190" s="8">
        <v>750117</v>
      </c>
      <c r="J190" s="8">
        <v>1435422</v>
      </c>
      <c r="K190" s="8">
        <v>3719686</v>
      </c>
      <c r="L190" s="8">
        <v>85709711</v>
      </c>
      <c r="M190" s="8">
        <v>6171593</v>
      </c>
      <c r="N190" s="8">
        <v>112951</v>
      </c>
      <c r="O190" s="8">
        <v>182469</v>
      </c>
      <c r="P190" s="8">
        <v>3935203</v>
      </c>
      <c r="Q190" s="8">
        <v>138571140</v>
      </c>
      <c r="R190" s="8">
        <v>994401</v>
      </c>
      <c r="S190" s="8">
        <v>3622846</v>
      </c>
      <c r="T190" s="8">
        <v>15000</v>
      </c>
    </row>
    <row r="191" spans="1:20">
      <c r="A191" s="1">
        <v>45463</v>
      </c>
      <c r="B191" s="9">
        <f>nasdaq_aapl_volume_by_exchange[[#This Row],[Off Exchange2]]/SUM(nasdaq_aapl_volume_by_exchange[[#This Row],[NYSE]:[LTSE]])</f>
        <v>0.41405881280463452</v>
      </c>
      <c r="C191" s="12">
        <f>SUM(nasdaq_aapl_volume_by_exchange[[#This Row],[NYSE]:[LTSE]])</f>
        <v>86396968</v>
      </c>
      <c r="D191" s="8">
        <v>962770</v>
      </c>
      <c r="E191" s="8">
        <v>56434</v>
      </c>
      <c r="F191" s="8">
        <v>48621</v>
      </c>
      <c r="G191" s="8">
        <v>176605</v>
      </c>
      <c r="H191" s="8">
        <v>887236</v>
      </c>
      <c r="I191" s="8">
        <v>702604</v>
      </c>
      <c r="J191" s="8">
        <v>1783554</v>
      </c>
      <c r="K191" s="8">
        <v>155300</v>
      </c>
      <c r="L191" s="8">
        <v>35773426</v>
      </c>
      <c r="M191" s="8">
        <v>5922200</v>
      </c>
      <c r="N191" s="8">
        <v>25492</v>
      </c>
      <c r="O191" s="8">
        <v>121998</v>
      </c>
      <c r="P191" s="8">
        <v>4645573</v>
      </c>
      <c r="Q191" s="8">
        <v>31045671</v>
      </c>
      <c r="R191" s="8">
        <v>481216</v>
      </c>
      <c r="S191" s="8">
        <v>3608268</v>
      </c>
      <c r="T191" s="8">
        <v>0</v>
      </c>
    </row>
    <row r="192" spans="1:20">
      <c r="A192" s="1">
        <v>45461</v>
      </c>
      <c r="B192" s="9">
        <f>nasdaq_aapl_volume_by_exchange[[#This Row],[Off Exchange2]]/SUM(nasdaq_aapl_volume_by_exchange[[#This Row],[NYSE]:[LTSE]])</f>
        <v>0.43125423098799343</v>
      </c>
      <c r="C192" s="12">
        <f>SUM(nasdaq_aapl_volume_by_exchange[[#This Row],[NYSE]:[LTSE]])</f>
        <v>79944389</v>
      </c>
      <c r="D192" s="8">
        <v>889079</v>
      </c>
      <c r="E192" s="8">
        <v>70297</v>
      </c>
      <c r="F192" s="8">
        <v>105482</v>
      </c>
      <c r="G192" s="8">
        <v>450708</v>
      </c>
      <c r="H192" s="8">
        <v>1240896</v>
      </c>
      <c r="I192" s="8">
        <v>720516</v>
      </c>
      <c r="J192" s="8">
        <v>1285137</v>
      </c>
      <c r="K192" s="8">
        <v>848060</v>
      </c>
      <c r="L192" s="8">
        <v>34476356</v>
      </c>
      <c r="M192" s="8">
        <v>4845953</v>
      </c>
      <c r="N192" s="8">
        <v>58004</v>
      </c>
      <c r="O192" s="8">
        <v>131891</v>
      </c>
      <c r="P192" s="8">
        <v>4108493</v>
      </c>
      <c r="Q192" s="8">
        <v>26560581</v>
      </c>
      <c r="R192" s="8">
        <v>620466</v>
      </c>
      <c r="S192" s="8">
        <v>3532470</v>
      </c>
      <c r="T192" s="8">
        <v>0</v>
      </c>
    </row>
    <row r="193" spans="1:20">
      <c r="A193" s="1">
        <v>45460</v>
      </c>
      <c r="B193" s="9">
        <f>nasdaq_aapl_volume_by_exchange[[#This Row],[Off Exchange2]]/SUM(nasdaq_aapl_volume_by_exchange[[#This Row],[NYSE]:[LTSE]])</f>
        <v>0.43581185194569222</v>
      </c>
      <c r="C193" s="12">
        <f>SUM(nasdaq_aapl_volume_by_exchange[[#This Row],[NYSE]:[LTSE]])</f>
        <v>93728931</v>
      </c>
      <c r="D193" s="8">
        <v>1188863</v>
      </c>
      <c r="E193" s="8">
        <v>108874</v>
      </c>
      <c r="F193" s="8">
        <v>64786</v>
      </c>
      <c r="G193" s="8">
        <v>233551</v>
      </c>
      <c r="H193" s="8">
        <v>1856996</v>
      </c>
      <c r="I193" s="8">
        <v>846386</v>
      </c>
      <c r="J193" s="8">
        <v>1631877</v>
      </c>
      <c r="K193" s="8">
        <v>225770</v>
      </c>
      <c r="L193" s="8">
        <v>40848179</v>
      </c>
      <c r="M193" s="8">
        <v>5566388</v>
      </c>
      <c r="N193" s="8">
        <v>26225</v>
      </c>
      <c r="O193" s="8">
        <v>189952</v>
      </c>
      <c r="P193" s="8">
        <v>4842076</v>
      </c>
      <c r="Q193" s="8">
        <v>31933682</v>
      </c>
      <c r="R193" s="8">
        <v>339777</v>
      </c>
      <c r="S193" s="8">
        <v>3825549</v>
      </c>
      <c r="T193" s="8">
        <v>0</v>
      </c>
    </row>
    <row r="194" spans="1:20">
      <c r="A194" s="1">
        <v>45457</v>
      </c>
      <c r="B194" s="9">
        <f>nasdaq_aapl_volume_by_exchange[[#This Row],[Off Exchange2]]/SUM(nasdaq_aapl_volume_by_exchange[[#This Row],[NYSE]:[LTSE]])</f>
        <v>0.45821397137451791</v>
      </c>
      <c r="C194" s="12">
        <f>SUM(nasdaq_aapl_volume_by_exchange[[#This Row],[NYSE]:[LTSE]])</f>
        <v>70319724</v>
      </c>
      <c r="D194" s="8">
        <v>762342</v>
      </c>
      <c r="E194" s="8">
        <v>43572</v>
      </c>
      <c r="F194" s="8">
        <v>211768</v>
      </c>
      <c r="G194" s="8">
        <v>134797</v>
      </c>
      <c r="H194" s="8">
        <v>1048695</v>
      </c>
      <c r="I194" s="8">
        <v>602308</v>
      </c>
      <c r="J194" s="8">
        <v>1068954</v>
      </c>
      <c r="K194" s="8">
        <v>2534031</v>
      </c>
      <c r="L194" s="8">
        <v>32221480</v>
      </c>
      <c r="M194" s="8">
        <v>4182905</v>
      </c>
      <c r="N194" s="8">
        <v>26918</v>
      </c>
      <c r="O194" s="8">
        <v>93490</v>
      </c>
      <c r="P194" s="8">
        <v>3669069</v>
      </c>
      <c r="Q194" s="8">
        <v>20596518</v>
      </c>
      <c r="R194" s="8">
        <v>366507</v>
      </c>
      <c r="S194" s="8">
        <v>2756370</v>
      </c>
      <c r="T194" s="8">
        <v>0</v>
      </c>
    </row>
    <row r="195" spans="1:20">
      <c r="A195" s="1">
        <v>45456</v>
      </c>
      <c r="B195" s="9">
        <f>nasdaq_aapl_volume_by_exchange[[#This Row],[Off Exchange2]]/SUM(nasdaq_aapl_volume_by_exchange[[#This Row],[NYSE]:[LTSE]])</f>
        <v>0.44968194972552439</v>
      </c>
      <c r="C195" s="12">
        <f>SUM(nasdaq_aapl_volume_by_exchange[[#This Row],[NYSE]:[LTSE]])</f>
        <v>97935303</v>
      </c>
      <c r="D195" s="8">
        <v>1219845</v>
      </c>
      <c r="E195" s="8">
        <v>77894</v>
      </c>
      <c r="F195" s="8">
        <v>57047</v>
      </c>
      <c r="G195" s="8">
        <v>195389</v>
      </c>
      <c r="H195" s="8">
        <v>1704323</v>
      </c>
      <c r="I195" s="8">
        <v>976946</v>
      </c>
      <c r="J195" s="8">
        <v>1482601</v>
      </c>
      <c r="K195" s="8">
        <v>2147574</v>
      </c>
      <c r="L195" s="8">
        <v>44039738</v>
      </c>
      <c r="M195" s="8">
        <v>5973834</v>
      </c>
      <c r="N195" s="8">
        <v>34339</v>
      </c>
      <c r="O195" s="8">
        <v>181831</v>
      </c>
      <c r="P195" s="8">
        <v>5233104</v>
      </c>
      <c r="Q195" s="8">
        <v>30425324</v>
      </c>
      <c r="R195" s="8">
        <v>382448</v>
      </c>
      <c r="S195" s="8">
        <v>3803066</v>
      </c>
      <c r="T195" s="8">
        <v>0</v>
      </c>
    </row>
    <row r="196" spans="1:20">
      <c r="A196" s="1">
        <v>45455</v>
      </c>
      <c r="B196" s="9">
        <f>nasdaq_aapl_volume_by_exchange[[#This Row],[Off Exchange2]]/SUM(nasdaq_aapl_volume_by_exchange[[#This Row],[NYSE]:[LTSE]])</f>
        <v>0.48892356082718591</v>
      </c>
      <c r="C196" s="12">
        <f>SUM(nasdaq_aapl_volume_by_exchange[[#This Row],[NYSE]:[LTSE]])</f>
        <v>198134614</v>
      </c>
      <c r="D196" s="8">
        <v>3005387</v>
      </c>
      <c r="E196" s="8">
        <v>273196</v>
      </c>
      <c r="F196" s="8">
        <v>209467</v>
      </c>
      <c r="G196" s="8">
        <v>398993</v>
      </c>
      <c r="H196" s="8">
        <v>3330445</v>
      </c>
      <c r="I196" s="8">
        <v>2306068</v>
      </c>
      <c r="J196" s="8">
        <v>3141475</v>
      </c>
      <c r="K196" s="8">
        <v>2185849</v>
      </c>
      <c r="L196" s="8">
        <v>96872681</v>
      </c>
      <c r="M196" s="8">
        <v>15182243</v>
      </c>
      <c r="N196" s="8">
        <v>58184</v>
      </c>
      <c r="O196" s="8">
        <v>541763</v>
      </c>
      <c r="P196" s="8">
        <v>11960369</v>
      </c>
      <c r="Q196" s="8">
        <v>47962921</v>
      </c>
      <c r="R196" s="8">
        <v>941644</v>
      </c>
      <c r="S196" s="8">
        <v>9763929</v>
      </c>
      <c r="T196" s="8">
        <v>0</v>
      </c>
    </row>
    <row r="197" spans="1:20">
      <c r="A197" s="1">
        <v>45454</v>
      </c>
      <c r="B197" s="9">
        <f>nasdaq_aapl_volume_by_exchange[[#This Row],[Off Exchange2]]/SUM(nasdaq_aapl_volume_by_exchange[[#This Row],[NYSE]:[LTSE]])</f>
        <v>0.49679763031630636</v>
      </c>
      <c r="C197" s="12">
        <f>SUM(nasdaq_aapl_volume_by_exchange[[#This Row],[NYSE]:[LTSE]])</f>
        <v>172457447</v>
      </c>
      <c r="D197" s="8">
        <v>2731858</v>
      </c>
      <c r="E197" s="8">
        <v>312333</v>
      </c>
      <c r="F197" s="8">
        <v>179485</v>
      </c>
      <c r="G197" s="8">
        <v>122720</v>
      </c>
      <c r="H197" s="8">
        <v>2713867</v>
      </c>
      <c r="I197" s="8">
        <v>1566423</v>
      </c>
      <c r="J197" s="8">
        <v>3154575</v>
      </c>
      <c r="K197" s="8">
        <v>1409806</v>
      </c>
      <c r="L197" s="8">
        <v>85676451</v>
      </c>
      <c r="M197" s="8">
        <v>13030207</v>
      </c>
      <c r="N197" s="8">
        <v>85668</v>
      </c>
      <c r="O197" s="8">
        <v>433079</v>
      </c>
      <c r="P197" s="8">
        <v>8810323</v>
      </c>
      <c r="Q197" s="8">
        <v>40867930</v>
      </c>
      <c r="R197" s="8">
        <v>1369346</v>
      </c>
      <c r="S197" s="8">
        <v>9993376</v>
      </c>
      <c r="T197" s="8">
        <v>0</v>
      </c>
    </row>
    <row r="198" spans="1:20">
      <c r="A198" s="1">
        <v>45453</v>
      </c>
      <c r="B198" s="9">
        <f>nasdaq_aapl_volume_by_exchange[[#This Row],[Off Exchange2]]/SUM(nasdaq_aapl_volume_by_exchange[[#This Row],[NYSE]:[LTSE]])</f>
        <v>0.50476133694712633</v>
      </c>
      <c r="C198" s="12">
        <f>SUM(nasdaq_aapl_volume_by_exchange[[#This Row],[NYSE]:[LTSE]])</f>
        <v>97265118</v>
      </c>
      <c r="D198" s="8">
        <v>1411879</v>
      </c>
      <c r="E198" s="8">
        <v>247306</v>
      </c>
      <c r="F198" s="8">
        <v>121784</v>
      </c>
      <c r="G198" s="8">
        <v>182157</v>
      </c>
      <c r="H198" s="8">
        <v>1746307</v>
      </c>
      <c r="I198" s="8">
        <v>1043967</v>
      </c>
      <c r="J198" s="8">
        <v>1629987</v>
      </c>
      <c r="K198" s="8">
        <v>567334</v>
      </c>
      <c r="L198" s="8">
        <v>49095671</v>
      </c>
      <c r="M198" s="8">
        <v>5499045</v>
      </c>
      <c r="N198" s="8">
        <v>65067</v>
      </c>
      <c r="O198" s="8">
        <v>440369</v>
      </c>
      <c r="P198" s="8">
        <v>4546859</v>
      </c>
      <c r="Q198" s="8">
        <v>25091980</v>
      </c>
      <c r="R198" s="8">
        <v>694503</v>
      </c>
      <c r="S198" s="8">
        <v>4866095</v>
      </c>
      <c r="T198" s="8">
        <v>14808</v>
      </c>
    </row>
    <row r="199" spans="1:20">
      <c r="A199" s="1">
        <v>45450</v>
      </c>
      <c r="B199" s="9">
        <f>nasdaq_aapl_volume_by_exchange[[#This Row],[Off Exchange2]]/SUM(nasdaq_aapl_volume_by_exchange[[#This Row],[NYSE]:[LTSE]])</f>
        <v>0.43204444705972445</v>
      </c>
      <c r="C199" s="12">
        <f>SUM(nasdaq_aapl_volume_by_exchange[[#This Row],[NYSE]:[LTSE]])</f>
        <v>53123694</v>
      </c>
      <c r="D199" s="8">
        <v>868408</v>
      </c>
      <c r="E199" s="8">
        <v>167779</v>
      </c>
      <c r="F199" s="8">
        <v>43662</v>
      </c>
      <c r="G199" s="8">
        <v>41587</v>
      </c>
      <c r="H199" s="8">
        <v>901606</v>
      </c>
      <c r="I199" s="8">
        <v>366686</v>
      </c>
      <c r="J199" s="8">
        <v>960015</v>
      </c>
      <c r="K199" s="8">
        <v>173459</v>
      </c>
      <c r="L199" s="8">
        <v>22951797</v>
      </c>
      <c r="M199" s="8">
        <v>3295993</v>
      </c>
      <c r="N199" s="8">
        <v>68383</v>
      </c>
      <c r="O199" s="8">
        <v>122758</v>
      </c>
      <c r="P199" s="8">
        <v>2855431</v>
      </c>
      <c r="Q199" s="8">
        <v>17666748</v>
      </c>
      <c r="R199" s="8">
        <v>357777</v>
      </c>
      <c r="S199" s="8">
        <v>2277756</v>
      </c>
      <c r="T199" s="8">
        <v>3849</v>
      </c>
    </row>
    <row r="200" spans="1:20">
      <c r="A200" s="1">
        <v>45449</v>
      </c>
      <c r="B200" s="9">
        <f>nasdaq_aapl_volume_by_exchange[[#This Row],[Off Exchange2]]/SUM(nasdaq_aapl_volume_by_exchange[[#This Row],[NYSE]:[LTSE]])</f>
        <v>0.3742362653046814</v>
      </c>
      <c r="C200" s="12">
        <f>SUM(nasdaq_aapl_volume_by_exchange[[#This Row],[NYSE]:[LTSE]])</f>
        <v>41183804</v>
      </c>
      <c r="D200" s="8">
        <v>534109</v>
      </c>
      <c r="E200" s="8">
        <v>81782</v>
      </c>
      <c r="F200" s="8">
        <v>36001</v>
      </c>
      <c r="G200" s="8">
        <v>65229</v>
      </c>
      <c r="H200" s="8">
        <v>568869</v>
      </c>
      <c r="I200" s="8">
        <v>312061</v>
      </c>
      <c r="J200" s="8">
        <v>626160</v>
      </c>
      <c r="K200" s="8">
        <v>211195</v>
      </c>
      <c r="L200" s="8">
        <v>15412473</v>
      </c>
      <c r="M200" s="8">
        <v>2165420</v>
      </c>
      <c r="N200" s="8">
        <v>16571</v>
      </c>
      <c r="O200" s="8">
        <v>67490</v>
      </c>
      <c r="P200" s="8">
        <v>2372422</v>
      </c>
      <c r="Q200" s="8">
        <v>16714642</v>
      </c>
      <c r="R200" s="8">
        <v>263654</v>
      </c>
      <c r="S200" s="8">
        <v>1735726</v>
      </c>
      <c r="T200" s="8">
        <v>0</v>
      </c>
    </row>
    <row r="201" spans="1:20">
      <c r="A201" s="1">
        <v>45448</v>
      </c>
      <c r="B201" s="9">
        <f>nasdaq_aapl_volume_by_exchange[[#This Row],[Off Exchange2]]/SUM(nasdaq_aapl_volume_by_exchange[[#This Row],[NYSE]:[LTSE]])</f>
        <v>0.42536459897150375</v>
      </c>
      <c r="C201" s="12">
        <f>SUM(nasdaq_aapl_volume_by_exchange[[#This Row],[NYSE]:[LTSE]])</f>
        <v>54161014</v>
      </c>
      <c r="D201" s="8">
        <v>629851</v>
      </c>
      <c r="E201" s="8">
        <v>90038</v>
      </c>
      <c r="F201" s="8">
        <v>37190</v>
      </c>
      <c r="G201" s="8">
        <v>32346</v>
      </c>
      <c r="H201" s="8">
        <v>856960</v>
      </c>
      <c r="I201" s="8">
        <v>521091</v>
      </c>
      <c r="J201" s="8">
        <v>626189</v>
      </c>
      <c r="K201" s="8">
        <v>179022</v>
      </c>
      <c r="L201" s="8">
        <v>23038178</v>
      </c>
      <c r="M201" s="8">
        <v>2561727</v>
      </c>
      <c r="N201" s="8">
        <v>86655</v>
      </c>
      <c r="O201" s="8">
        <v>177188</v>
      </c>
      <c r="P201" s="8">
        <v>2816638</v>
      </c>
      <c r="Q201" s="8">
        <v>19907615</v>
      </c>
      <c r="R201" s="8">
        <v>320461</v>
      </c>
      <c r="S201" s="8">
        <v>2279865</v>
      </c>
      <c r="T201" s="8">
        <v>0</v>
      </c>
    </row>
    <row r="202" spans="1:20">
      <c r="A202" s="1">
        <v>45447</v>
      </c>
      <c r="B202" s="9">
        <f>nasdaq_aapl_volume_by_exchange[[#This Row],[Off Exchange2]]/SUM(nasdaq_aapl_volume_by_exchange[[#This Row],[NYSE]:[LTSE]])</f>
        <v>0.41278295272077226</v>
      </c>
      <c r="C202" s="12">
        <f>SUM(nasdaq_aapl_volume_by_exchange[[#This Row],[NYSE]:[LTSE]])</f>
        <v>47472772</v>
      </c>
      <c r="D202" s="8">
        <v>454964</v>
      </c>
      <c r="E202" s="8">
        <v>39636</v>
      </c>
      <c r="F202" s="8">
        <v>57375</v>
      </c>
      <c r="G202" s="8">
        <v>32596</v>
      </c>
      <c r="H202" s="8">
        <v>517834</v>
      </c>
      <c r="I202" s="8">
        <v>278854</v>
      </c>
      <c r="J202" s="8">
        <v>679744</v>
      </c>
      <c r="K202" s="8">
        <v>202631</v>
      </c>
      <c r="L202" s="8">
        <v>19595951</v>
      </c>
      <c r="M202" s="8">
        <v>2071164</v>
      </c>
      <c r="N202" s="8">
        <v>15701</v>
      </c>
      <c r="O202" s="8">
        <v>83372</v>
      </c>
      <c r="P202" s="8">
        <v>2668889</v>
      </c>
      <c r="Q202" s="8">
        <v>18298407</v>
      </c>
      <c r="R202" s="8">
        <v>209365</v>
      </c>
      <c r="S202" s="8">
        <v>2266289</v>
      </c>
      <c r="T202" s="8">
        <v>0</v>
      </c>
    </row>
    <row r="203" spans="1:20">
      <c r="A203" s="1">
        <v>45446</v>
      </c>
      <c r="B203" s="9">
        <f>nasdaq_aapl_volume_by_exchange[[#This Row],[Off Exchange2]]/SUM(nasdaq_aapl_volume_by_exchange[[#This Row],[NYSE]:[LTSE]])</f>
        <v>0.4020475085088217</v>
      </c>
      <c r="C203" s="12">
        <f>SUM(nasdaq_aapl_volume_by_exchange[[#This Row],[NYSE]:[LTSE]])</f>
        <v>50080671</v>
      </c>
      <c r="D203" s="8">
        <v>570638</v>
      </c>
      <c r="E203" s="8">
        <v>72503</v>
      </c>
      <c r="F203" s="8">
        <v>67713</v>
      </c>
      <c r="G203" s="8">
        <v>69506</v>
      </c>
      <c r="H203" s="8">
        <v>390603</v>
      </c>
      <c r="I203" s="8">
        <v>335322</v>
      </c>
      <c r="J203" s="8">
        <v>799802</v>
      </c>
      <c r="K203" s="8">
        <v>102097</v>
      </c>
      <c r="L203" s="8">
        <v>20134809</v>
      </c>
      <c r="M203" s="8">
        <v>2794179</v>
      </c>
      <c r="N203" s="8">
        <v>26833</v>
      </c>
      <c r="O203" s="8">
        <v>102724</v>
      </c>
      <c r="P203" s="8">
        <v>3057934</v>
      </c>
      <c r="Q203" s="8">
        <v>18602023</v>
      </c>
      <c r="R203" s="8">
        <v>371148</v>
      </c>
      <c r="S203" s="8">
        <v>2582837</v>
      </c>
      <c r="T203" s="8">
        <v>0</v>
      </c>
    </row>
    <row r="204" spans="1:20">
      <c r="A204" s="1">
        <v>45443</v>
      </c>
      <c r="B204" s="9">
        <f>nasdaq_aapl_volume_by_exchange[[#This Row],[Off Exchange2]]/SUM(nasdaq_aapl_volume_by_exchange[[#This Row],[NYSE]:[LTSE]])</f>
        <v>0.38169720057391449</v>
      </c>
      <c r="C204" s="12">
        <f>SUM(nasdaq_aapl_volume_by_exchange[[#This Row],[NYSE]:[LTSE]])</f>
        <v>75178445</v>
      </c>
      <c r="D204" s="8">
        <v>767350</v>
      </c>
      <c r="E204" s="8">
        <v>69435</v>
      </c>
      <c r="F204" s="8">
        <v>77670</v>
      </c>
      <c r="G204" s="8">
        <v>65096</v>
      </c>
      <c r="H204" s="8">
        <v>1346295</v>
      </c>
      <c r="I204" s="8">
        <v>496110</v>
      </c>
      <c r="J204" s="8">
        <v>1110941</v>
      </c>
      <c r="K204" s="8">
        <v>281123</v>
      </c>
      <c r="L204" s="8">
        <v>28695402</v>
      </c>
      <c r="M204" s="8">
        <v>2975782</v>
      </c>
      <c r="N204" s="8">
        <v>100730</v>
      </c>
      <c r="O204" s="8">
        <v>145286</v>
      </c>
      <c r="P204" s="8">
        <v>2778388</v>
      </c>
      <c r="Q204" s="8">
        <v>33747118</v>
      </c>
      <c r="R204" s="8">
        <v>386206</v>
      </c>
      <c r="S204" s="8">
        <v>2135513</v>
      </c>
      <c r="T204" s="8">
        <v>0</v>
      </c>
    </row>
    <row r="205" spans="1:20">
      <c r="A205" s="1">
        <v>45442</v>
      </c>
      <c r="B205" s="9">
        <f>nasdaq_aapl_volume_by_exchange[[#This Row],[Off Exchange2]]/SUM(nasdaq_aapl_volume_by_exchange[[#This Row],[NYSE]:[LTSE]])</f>
        <v>0.39395393451031691</v>
      </c>
      <c r="C205" s="12">
        <f>SUM(nasdaq_aapl_volume_by_exchange[[#This Row],[NYSE]:[LTSE]])</f>
        <v>49948020</v>
      </c>
      <c r="D205" s="8">
        <v>629338</v>
      </c>
      <c r="E205" s="8">
        <v>70037</v>
      </c>
      <c r="F205" s="8">
        <v>60729</v>
      </c>
      <c r="G205" s="8">
        <v>43774</v>
      </c>
      <c r="H205" s="8">
        <v>707884</v>
      </c>
      <c r="I205" s="8">
        <v>255540</v>
      </c>
      <c r="J205" s="8">
        <v>958270</v>
      </c>
      <c r="K205" s="8">
        <v>249476</v>
      </c>
      <c r="L205" s="8">
        <v>19677219</v>
      </c>
      <c r="M205" s="8">
        <v>3035988</v>
      </c>
      <c r="N205" s="8">
        <v>68161</v>
      </c>
      <c r="O205" s="8">
        <v>128816</v>
      </c>
      <c r="P205" s="8">
        <v>2673513</v>
      </c>
      <c r="Q205" s="8">
        <v>19253384</v>
      </c>
      <c r="R205" s="8">
        <v>391484</v>
      </c>
      <c r="S205" s="8">
        <v>1744407</v>
      </c>
      <c r="T205" s="8">
        <v>0</v>
      </c>
    </row>
    <row r="206" spans="1:20">
      <c r="A206" s="1">
        <v>45441</v>
      </c>
      <c r="B206" s="9">
        <f>nasdaq_aapl_volume_by_exchange[[#This Row],[Off Exchange2]]/SUM(nasdaq_aapl_volume_by_exchange[[#This Row],[NYSE]:[LTSE]])</f>
        <v>0.41400440091808216</v>
      </c>
      <c r="C206" s="12">
        <f>SUM(nasdaq_aapl_volume_by_exchange[[#This Row],[NYSE]:[LTSE]])</f>
        <v>53068018</v>
      </c>
      <c r="D206" s="8">
        <v>574633</v>
      </c>
      <c r="E206" s="8">
        <v>61315</v>
      </c>
      <c r="F206" s="8">
        <v>65568</v>
      </c>
      <c r="G206" s="8">
        <v>36409</v>
      </c>
      <c r="H206" s="8">
        <v>743546</v>
      </c>
      <c r="I206" s="8">
        <v>353520</v>
      </c>
      <c r="J206" s="8">
        <v>1204274</v>
      </c>
      <c r="K206" s="8">
        <v>1364484</v>
      </c>
      <c r="L206" s="8">
        <v>21970393</v>
      </c>
      <c r="M206" s="8">
        <v>3332668</v>
      </c>
      <c r="N206" s="8">
        <v>91326</v>
      </c>
      <c r="O206" s="8">
        <v>88877</v>
      </c>
      <c r="P206" s="8">
        <v>2770399</v>
      </c>
      <c r="Q206" s="8">
        <v>18009340</v>
      </c>
      <c r="R206" s="8">
        <v>388024</v>
      </c>
      <c r="S206" s="8">
        <v>2010042</v>
      </c>
      <c r="T206" s="8">
        <v>3200</v>
      </c>
    </row>
    <row r="207" spans="1:20">
      <c r="A207" s="1">
        <v>45440</v>
      </c>
      <c r="B207" s="9">
        <f>nasdaq_aapl_volume_by_exchange[[#This Row],[Off Exchange2]]/SUM(nasdaq_aapl_volume_by_exchange[[#This Row],[NYSE]:[LTSE]])</f>
        <v>0.44534646084097967</v>
      </c>
      <c r="C207" s="12">
        <f>SUM(nasdaq_aapl_volume_by_exchange[[#This Row],[NYSE]:[LTSE]])</f>
        <v>52281262</v>
      </c>
      <c r="D207" s="8">
        <v>544154</v>
      </c>
      <c r="E207" s="8">
        <v>94553</v>
      </c>
      <c r="F207" s="8">
        <v>106851</v>
      </c>
      <c r="G207" s="8">
        <v>59758</v>
      </c>
      <c r="H207" s="8">
        <v>838111</v>
      </c>
      <c r="I207" s="8">
        <v>442472</v>
      </c>
      <c r="J207" s="8">
        <v>885529</v>
      </c>
      <c r="K207" s="8">
        <v>356181</v>
      </c>
      <c r="L207" s="8">
        <v>23283275</v>
      </c>
      <c r="M207" s="8">
        <v>2918436</v>
      </c>
      <c r="N207" s="8">
        <v>113178</v>
      </c>
      <c r="O207" s="8">
        <v>227515</v>
      </c>
      <c r="P207" s="8">
        <v>2629105</v>
      </c>
      <c r="Q207" s="8">
        <v>17236181</v>
      </c>
      <c r="R207" s="8">
        <v>322441</v>
      </c>
      <c r="S207" s="8">
        <v>2223522</v>
      </c>
      <c r="T207" s="8">
        <v>0</v>
      </c>
    </row>
    <row r="208" spans="1:20">
      <c r="A208" s="1">
        <v>45436</v>
      </c>
      <c r="B208" s="9">
        <f>nasdaq_aapl_volume_by_exchange[[#This Row],[Off Exchange2]]/SUM(nasdaq_aapl_volume_by_exchange[[#This Row],[NYSE]:[LTSE]])</f>
        <v>0.42186106595648731</v>
      </c>
      <c r="C208" s="12">
        <f>SUM(nasdaq_aapl_volume_by_exchange[[#This Row],[NYSE]:[LTSE]])</f>
        <v>36337487</v>
      </c>
      <c r="D208" s="8">
        <v>502817</v>
      </c>
      <c r="E208" s="8">
        <v>50227</v>
      </c>
      <c r="F208" s="8">
        <v>47961</v>
      </c>
      <c r="G208" s="8">
        <v>32314</v>
      </c>
      <c r="H208" s="8">
        <v>469969</v>
      </c>
      <c r="I208" s="8">
        <v>321418</v>
      </c>
      <c r="J208" s="8">
        <v>682180</v>
      </c>
      <c r="K208" s="8">
        <v>389031</v>
      </c>
      <c r="L208" s="8">
        <v>15329371</v>
      </c>
      <c r="M208" s="8">
        <v>1801873</v>
      </c>
      <c r="N208" s="8">
        <v>41999</v>
      </c>
      <c r="O208" s="8">
        <v>120833</v>
      </c>
      <c r="P208" s="8">
        <v>2062280</v>
      </c>
      <c r="Q208" s="8">
        <v>12670416</v>
      </c>
      <c r="R208" s="8">
        <v>230407</v>
      </c>
      <c r="S208" s="8">
        <v>1584391</v>
      </c>
      <c r="T208" s="8">
        <v>0</v>
      </c>
    </row>
    <row r="209" spans="1:20">
      <c r="A209" s="1">
        <v>45435</v>
      </c>
      <c r="B209" s="9">
        <f>nasdaq_aapl_volume_by_exchange[[#This Row],[Off Exchange2]]/SUM(nasdaq_aapl_volume_by_exchange[[#This Row],[NYSE]:[LTSE]])</f>
        <v>0.44751595707202679</v>
      </c>
      <c r="C209" s="12">
        <f>SUM(nasdaq_aapl_volume_by_exchange[[#This Row],[NYSE]:[LTSE]])</f>
        <v>51008418</v>
      </c>
      <c r="D209" s="8">
        <v>627676</v>
      </c>
      <c r="E209" s="8">
        <v>58461</v>
      </c>
      <c r="F209" s="8">
        <v>51064</v>
      </c>
      <c r="G209" s="8">
        <v>42955</v>
      </c>
      <c r="H209" s="8">
        <v>724321</v>
      </c>
      <c r="I209" s="8">
        <v>289185</v>
      </c>
      <c r="J209" s="8">
        <v>938561</v>
      </c>
      <c r="K209" s="8">
        <v>669596</v>
      </c>
      <c r="L209" s="8">
        <v>22827081</v>
      </c>
      <c r="M209" s="8">
        <v>2270588</v>
      </c>
      <c r="N209" s="8">
        <v>36771</v>
      </c>
      <c r="O209" s="8">
        <v>139687</v>
      </c>
      <c r="P209" s="8">
        <v>2525407</v>
      </c>
      <c r="Q209" s="8">
        <v>17745147</v>
      </c>
      <c r="R209" s="8">
        <v>395629</v>
      </c>
      <c r="S209" s="8">
        <v>1666289</v>
      </c>
      <c r="T209" s="8">
        <v>0</v>
      </c>
    </row>
    <row r="210" spans="1:20">
      <c r="A210" s="1">
        <v>45434</v>
      </c>
      <c r="B210" s="9">
        <f>nasdaq_aapl_volume_by_exchange[[#This Row],[Off Exchange2]]/SUM(nasdaq_aapl_volume_by_exchange[[#This Row],[NYSE]:[LTSE]])</f>
        <v>0.43750763740033138</v>
      </c>
      <c r="C210" s="12">
        <f>SUM(nasdaq_aapl_volume_by_exchange[[#This Row],[NYSE]:[LTSE]])</f>
        <v>34648570</v>
      </c>
      <c r="D210" s="8">
        <v>389853</v>
      </c>
      <c r="E210" s="8">
        <v>45751</v>
      </c>
      <c r="F210" s="8">
        <v>55316</v>
      </c>
      <c r="G210" s="8">
        <v>40756</v>
      </c>
      <c r="H210" s="8">
        <v>410857</v>
      </c>
      <c r="I210" s="8">
        <v>252826</v>
      </c>
      <c r="J210" s="8">
        <v>696113</v>
      </c>
      <c r="K210" s="8">
        <v>584805</v>
      </c>
      <c r="L210" s="8">
        <v>15159014</v>
      </c>
      <c r="M210" s="8">
        <v>1699537</v>
      </c>
      <c r="N210" s="8">
        <v>52872</v>
      </c>
      <c r="O210" s="8">
        <v>118725</v>
      </c>
      <c r="P210" s="8">
        <v>1837870</v>
      </c>
      <c r="Q210" s="8">
        <v>11898719</v>
      </c>
      <c r="R210" s="8">
        <v>190963</v>
      </c>
      <c r="S210" s="8">
        <v>1214593</v>
      </c>
      <c r="T210" s="8">
        <v>0</v>
      </c>
    </row>
    <row r="211" spans="1:20">
      <c r="A211" s="1">
        <v>45433</v>
      </c>
      <c r="B211" s="9">
        <f>nasdaq_aapl_volume_by_exchange[[#This Row],[Off Exchange2]]/SUM(nasdaq_aapl_volume_by_exchange[[#This Row],[NYSE]:[LTSE]])</f>
        <v>0.45175426955024428</v>
      </c>
      <c r="C211" s="12">
        <f>SUM(nasdaq_aapl_volume_by_exchange[[#This Row],[NYSE]:[LTSE]])</f>
        <v>42309433</v>
      </c>
      <c r="D211" s="8">
        <v>529380</v>
      </c>
      <c r="E211" s="8">
        <v>51556</v>
      </c>
      <c r="F211" s="8">
        <v>65626</v>
      </c>
      <c r="G211" s="8">
        <v>29930</v>
      </c>
      <c r="H211" s="8">
        <v>561888</v>
      </c>
      <c r="I211" s="8">
        <v>207282</v>
      </c>
      <c r="J211" s="8">
        <v>898024</v>
      </c>
      <c r="K211" s="8">
        <v>956889</v>
      </c>
      <c r="L211" s="8">
        <v>19113467</v>
      </c>
      <c r="M211" s="8">
        <v>2094951</v>
      </c>
      <c r="N211" s="8">
        <v>58921</v>
      </c>
      <c r="O211" s="8">
        <v>108197</v>
      </c>
      <c r="P211" s="8">
        <v>2011604</v>
      </c>
      <c r="Q211" s="8">
        <v>13756187</v>
      </c>
      <c r="R211" s="8">
        <v>301578</v>
      </c>
      <c r="S211" s="8">
        <v>1563953</v>
      </c>
      <c r="T211" s="8">
        <v>0</v>
      </c>
    </row>
    <row r="212" spans="1:20">
      <c r="A212" s="1">
        <v>45432</v>
      </c>
      <c r="B212" s="9">
        <f>nasdaq_aapl_volume_by_exchange[[#This Row],[Off Exchange2]]/SUM(nasdaq_aapl_volume_by_exchange[[#This Row],[NYSE]:[LTSE]])</f>
        <v>0.46037068233076178</v>
      </c>
      <c r="C212" s="12">
        <f>SUM(nasdaq_aapl_volume_by_exchange[[#This Row],[NYSE]:[LTSE]])</f>
        <v>44422781</v>
      </c>
      <c r="D212" s="8">
        <v>422793</v>
      </c>
      <c r="E212" s="8">
        <v>52680</v>
      </c>
      <c r="F212" s="8">
        <v>50118</v>
      </c>
      <c r="G212" s="8">
        <v>27586</v>
      </c>
      <c r="H212" s="8">
        <v>964055</v>
      </c>
      <c r="I212" s="8">
        <v>408314</v>
      </c>
      <c r="J212" s="8">
        <v>795002</v>
      </c>
      <c r="K212" s="8">
        <v>1259378</v>
      </c>
      <c r="L212" s="8">
        <v>20450946</v>
      </c>
      <c r="M212" s="8">
        <v>2273970</v>
      </c>
      <c r="N212" s="8">
        <v>51580</v>
      </c>
      <c r="O212" s="8">
        <v>139825</v>
      </c>
      <c r="P212" s="8">
        <v>1888791</v>
      </c>
      <c r="Q212" s="8">
        <v>13613802</v>
      </c>
      <c r="R212" s="8">
        <v>333479</v>
      </c>
      <c r="S212" s="8">
        <v>1690462</v>
      </c>
      <c r="T212" s="8">
        <v>0</v>
      </c>
    </row>
    <row r="213" spans="1:20">
      <c r="A213" s="1">
        <v>45429</v>
      </c>
      <c r="B213" s="9">
        <f>nasdaq_aapl_volume_by_exchange[[#This Row],[Off Exchange2]]/SUM(nasdaq_aapl_volume_by_exchange[[#This Row],[NYSE]:[LTSE]])</f>
        <v>0.34947533761681382</v>
      </c>
      <c r="C213" s="12">
        <f>SUM(nasdaq_aapl_volume_by_exchange[[#This Row],[NYSE]:[LTSE]])</f>
        <v>41292745</v>
      </c>
      <c r="D213" s="8">
        <v>678594</v>
      </c>
      <c r="E213" s="8">
        <v>33336</v>
      </c>
      <c r="F213" s="8">
        <v>49191</v>
      </c>
      <c r="G213" s="8">
        <v>85583</v>
      </c>
      <c r="H213" s="8">
        <v>436685</v>
      </c>
      <c r="I213" s="8">
        <v>546817</v>
      </c>
      <c r="J213" s="8">
        <v>659396</v>
      </c>
      <c r="K213" s="8">
        <v>1486588</v>
      </c>
      <c r="L213" s="8">
        <v>14430796</v>
      </c>
      <c r="M213" s="8">
        <v>2055979</v>
      </c>
      <c r="N213" s="8">
        <v>26056</v>
      </c>
      <c r="O213" s="8">
        <v>74522</v>
      </c>
      <c r="P213" s="8">
        <v>1853073</v>
      </c>
      <c r="Q213" s="8">
        <v>16698902</v>
      </c>
      <c r="R213" s="8">
        <v>535549</v>
      </c>
      <c r="S213" s="8">
        <v>1641678</v>
      </c>
      <c r="T213" s="8">
        <v>0</v>
      </c>
    </row>
    <row r="214" spans="1:20">
      <c r="A214" s="1">
        <v>45428</v>
      </c>
      <c r="B214" s="9">
        <f>nasdaq_aapl_volume_by_exchange[[#This Row],[Off Exchange2]]/SUM(nasdaq_aapl_volume_by_exchange[[#This Row],[NYSE]:[LTSE]])</f>
        <v>0.40496921508917577</v>
      </c>
      <c r="C214" s="12">
        <f>SUM(nasdaq_aapl_volume_by_exchange[[#This Row],[NYSE]:[LTSE]])</f>
        <v>52872656</v>
      </c>
      <c r="D214" s="8">
        <v>851340</v>
      </c>
      <c r="E214" s="8">
        <v>46303</v>
      </c>
      <c r="F214" s="8">
        <v>90122</v>
      </c>
      <c r="G214" s="8">
        <v>77455</v>
      </c>
      <c r="H214" s="8">
        <v>736398</v>
      </c>
      <c r="I214" s="8">
        <v>453670</v>
      </c>
      <c r="J214" s="8">
        <v>1120892</v>
      </c>
      <c r="K214" s="8">
        <v>1419598</v>
      </c>
      <c r="L214" s="8">
        <v>21411798</v>
      </c>
      <c r="M214" s="8">
        <v>3206173</v>
      </c>
      <c r="N214" s="8">
        <v>33217</v>
      </c>
      <c r="O214" s="8">
        <v>106565</v>
      </c>
      <c r="P214" s="8">
        <v>2286059</v>
      </c>
      <c r="Q214" s="8">
        <v>18419384</v>
      </c>
      <c r="R214" s="8">
        <v>655478</v>
      </c>
      <c r="S214" s="8">
        <v>1958204</v>
      </c>
      <c r="T214" s="8">
        <v>0</v>
      </c>
    </row>
    <row r="215" spans="1:20">
      <c r="A215" s="1">
        <v>45427</v>
      </c>
      <c r="B215" s="9">
        <f>nasdaq_aapl_volume_by_exchange[[#This Row],[Off Exchange2]]/SUM(nasdaq_aapl_volume_by_exchange[[#This Row],[NYSE]:[LTSE]])</f>
        <v>0.39158556505892783</v>
      </c>
      <c r="C215" s="12">
        <f>SUM(nasdaq_aapl_volume_by_exchange[[#This Row],[NYSE]:[LTSE]])</f>
        <v>70401091</v>
      </c>
      <c r="D215" s="8">
        <v>1041318</v>
      </c>
      <c r="E215" s="8">
        <v>69255</v>
      </c>
      <c r="F215" s="8">
        <v>97469</v>
      </c>
      <c r="G215" s="8">
        <v>108685</v>
      </c>
      <c r="H215" s="8">
        <v>889908</v>
      </c>
      <c r="I215" s="8">
        <v>625138</v>
      </c>
      <c r="J215" s="8">
        <v>1360662</v>
      </c>
      <c r="K215" s="8">
        <v>1027231</v>
      </c>
      <c r="L215" s="8">
        <v>27568051</v>
      </c>
      <c r="M215" s="8">
        <v>4292784</v>
      </c>
      <c r="N215" s="8">
        <v>50794</v>
      </c>
      <c r="O215" s="8">
        <v>133545</v>
      </c>
      <c r="P215" s="8">
        <v>3734431</v>
      </c>
      <c r="Q215" s="8">
        <v>25386602</v>
      </c>
      <c r="R215" s="8">
        <v>736818</v>
      </c>
      <c r="S215" s="8">
        <v>3278400</v>
      </c>
      <c r="T215" s="8">
        <v>0</v>
      </c>
    </row>
    <row r="216" spans="1:20">
      <c r="A216" s="1">
        <v>45426</v>
      </c>
      <c r="B216" s="9">
        <f>nasdaq_aapl_volume_by_exchange[[#This Row],[Off Exchange2]]/SUM(nasdaq_aapl_volume_by_exchange[[#This Row],[NYSE]:[LTSE]])</f>
        <v>0.42608785822431344</v>
      </c>
      <c r="C216" s="12">
        <f>SUM(nasdaq_aapl_volume_by_exchange[[#This Row],[NYSE]:[LTSE]])</f>
        <v>52393638</v>
      </c>
      <c r="D216" s="8">
        <v>690616</v>
      </c>
      <c r="E216" s="8">
        <v>59172</v>
      </c>
      <c r="F216" s="8">
        <v>54374</v>
      </c>
      <c r="G216" s="8">
        <v>71834</v>
      </c>
      <c r="H216" s="8">
        <v>582177</v>
      </c>
      <c r="I216" s="8">
        <v>359333</v>
      </c>
      <c r="J216" s="8">
        <v>824468</v>
      </c>
      <c r="K216" s="8">
        <v>2623191</v>
      </c>
      <c r="L216" s="8">
        <v>22324293</v>
      </c>
      <c r="M216" s="8">
        <v>3032188</v>
      </c>
      <c r="N216" s="8">
        <v>17628</v>
      </c>
      <c r="O216" s="8">
        <v>89731</v>
      </c>
      <c r="P216" s="8">
        <v>2442237</v>
      </c>
      <c r="Q216" s="8">
        <v>17093741</v>
      </c>
      <c r="R216" s="8">
        <v>364322</v>
      </c>
      <c r="S216" s="8">
        <v>1764333</v>
      </c>
      <c r="T216" s="8">
        <v>0</v>
      </c>
    </row>
    <row r="217" spans="1:20">
      <c r="A217" s="1">
        <v>45425</v>
      </c>
      <c r="B217" s="9">
        <f>nasdaq_aapl_volume_by_exchange[[#This Row],[Off Exchange2]]/SUM(nasdaq_aapl_volume_by_exchange[[#This Row],[NYSE]:[LTSE]])</f>
        <v>0.44218343787937997</v>
      </c>
      <c r="C217" s="12">
        <f>SUM(nasdaq_aapl_volume_by_exchange[[#This Row],[NYSE]:[LTSE]])</f>
        <v>72033650</v>
      </c>
      <c r="D217" s="8">
        <v>1005187</v>
      </c>
      <c r="E217" s="8">
        <v>114446</v>
      </c>
      <c r="F217" s="8">
        <v>93064</v>
      </c>
      <c r="G217" s="8">
        <v>118750</v>
      </c>
      <c r="H217" s="8">
        <v>1323518</v>
      </c>
      <c r="I217" s="8">
        <v>659943</v>
      </c>
      <c r="J217" s="8">
        <v>1485842</v>
      </c>
      <c r="K217" s="8">
        <v>2731238</v>
      </c>
      <c r="L217" s="8">
        <v>31852087</v>
      </c>
      <c r="M217" s="8">
        <v>4342606</v>
      </c>
      <c r="N217" s="8">
        <v>29797</v>
      </c>
      <c r="O217" s="8">
        <v>193756</v>
      </c>
      <c r="P217" s="8">
        <v>3295262</v>
      </c>
      <c r="Q217" s="8">
        <v>21412772</v>
      </c>
      <c r="R217" s="8">
        <v>678915</v>
      </c>
      <c r="S217" s="8">
        <v>2696467</v>
      </c>
      <c r="T217" s="8">
        <v>0</v>
      </c>
    </row>
    <row r="218" spans="1:20">
      <c r="A218" s="1">
        <v>45422</v>
      </c>
      <c r="B218" s="9">
        <f>nasdaq_aapl_volume_by_exchange[[#This Row],[Off Exchange2]]/SUM(nasdaq_aapl_volume_by_exchange[[#This Row],[NYSE]:[LTSE]])</f>
        <v>0.40196445417822935</v>
      </c>
      <c r="C218" s="12">
        <f>SUM(nasdaq_aapl_volume_by_exchange[[#This Row],[NYSE]:[LTSE]])</f>
        <v>50773900</v>
      </c>
      <c r="D218" s="8">
        <v>781857</v>
      </c>
      <c r="E218" s="8">
        <v>49129</v>
      </c>
      <c r="F218" s="8">
        <v>66561</v>
      </c>
      <c r="G218" s="8">
        <v>71937</v>
      </c>
      <c r="H218" s="8">
        <v>718467</v>
      </c>
      <c r="I218" s="8">
        <v>479270</v>
      </c>
      <c r="J218" s="8">
        <v>1227093</v>
      </c>
      <c r="K218" s="8">
        <v>376816</v>
      </c>
      <c r="L218" s="8">
        <v>20409303</v>
      </c>
      <c r="M218" s="8">
        <v>3191255</v>
      </c>
      <c r="N218" s="8">
        <v>16925</v>
      </c>
      <c r="O218" s="8">
        <v>98960</v>
      </c>
      <c r="P218" s="8">
        <v>2577971</v>
      </c>
      <c r="Q218" s="8">
        <v>18228764</v>
      </c>
      <c r="R218" s="8">
        <v>543133</v>
      </c>
      <c r="S218" s="8">
        <v>1936459</v>
      </c>
      <c r="T218" s="8">
        <v>0</v>
      </c>
    </row>
    <row r="219" spans="1:20">
      <c r="A219" s="1">
        <v>45421</v>
      </c>
      <c r="B219" s="9">
        <f>nasdaq_aapl_volume_by_exchange[[#This Row],[Off Exchange2]]/SUM(nasdaq_aapl_volume_by_exchange[[#This Row],[NYSE]:[LTSE]])</f>
        <v>0.44570069276930169</v>
      </c>
      <c r="C219" s="12">
        <f>SUM(nasdaq_aapl_volume_by_exchange[[#This Row],[NYSE]:[LTSE]])</f>
        <v>48982973</v>
      </c>
      <c r="D219" s="8">
        <v>716722</v>
      </c>
      <c r="E219" s="8">
        <v>43821</v>
      </c>
      <c r="F219" s="8">
        <v>157111</v>
      </c>
      <c r="G219" s="8">
        <v>107317</v>
      </c>
      <c r="H219" s="8">
        <v>778041</v>
      </c>
      <c r="I219" s="8">
        <v>438955</v>
      </c>
      <c r="J219" s="8">
        <v>990730</v>
      </c>
      <c r="K219" s="8">
        <v>71080</v>
      </c>
      <c r="L219" s="8">
        <v>21831745</v>
      </c>
      <c r="M219" s="8">
        <v>2752109</v>
      </c>
      <c r="N219" s="8">
        <v>96131</v>
      </c>
      <c r="O219" s="8">
        <v>131255</v>
      </c>
      <c r="P219" s="8">
        <v>2245730</v>
      </c>
      <c r="Q219" s="8">
        <v>16105004</v>
      </c>
      <c r="R219" s="8">
        <v>453044</v>
      </c>
      <c r="S219" s="8">
        <v>2064178</v>
      </c>
      <c r="T219" s="8">
        <v>0</v>
      </c>
    </row>
    <row r="220" spans="1:20">
      <c r="A220" s="1">
        <v>45420</v>
      </c>
      <c r="B220" s="9">
        <f>nasdaq_aapl_volume_by_exchange[[#This Row],[Off Exchange2]]/SUM(nasdaq_aapl_volume_by_exchange[[#This Row],[NYSE]:[LTSE]])</f>
        <v>0.39550303084591099</v>
      </c>
      <c r="C220" s="12">
        <f>SUM(nasdaq_aapl_volume_by_exchange[[#This Row],[NYSE]:[LTSE]])</f>
        <v>45057058</v>
      </c>
      <c r="D220" s="8">
        <v>656148</v>
      </c>
      <c r="E220" s="8">
        <v>95299</v>
      </c>
      <c r="F220" s="8">
        <v>75303</v>
      </c>
      <c r="G220" s="8">
        <v>105663</v>
      </c>
      <c r="H220" s="8">
        <v>550059</v>
      </c>
      <c r="I220" s="8">
        <v>476445</v>
      </c>
      <c r="J220" s="8">
        <v>1042180</v>
      </c>
      <c r="K220" s="8">
        <v>572884</v>
      </c>
      <c r="L220" s="8">
        <v>17820203</v>
      </c>
      <c r="M220" s="8">
        <v>2787658</v>
      </c>
      <c r="N220" s="8">
        <v>31369</v>
      </c>
      <c r="O220" s="8">
        <v>96796</v>
      </c>
      <c r="P220" s="8">
        <v>2111139</v>
      </c>
      <c r="Q220" s="8">
        <v>16182234</v>
      </c>
      <c r="R220" s="8">
        <v>557686</v>
      </c>
      <c r="S220" s="8">
        <v>1895992</v>
      </c>
      <c r="T220" s="8">
        <v>0</v>
      </c>
    </row>
    <row r="221" spans="1:20">
      <c r="A221" s="1">
        <v>45419</v>
      </c>
      <c r="B221" s="9">
        <f>nasdaq_aapl_volume_by_exchange[[#This Row],[Off Exchange2]]/SUM(nasdaq_aapl_volume_by_exchange[[#This Row],[NYSE]:[LTSE]])</f>
        <v>0.50965947112221099</v>
      </c>
      <c r="C221" s="12">
        <f>SUM(nasdaq_aapl_volume_by_exchange[[#This Row],[NYSE]:[LTSE]])</f>
        <v>77396784</v>
      </c>
      <c r="D221" s="8">
        <v>1140074</v>
      </c>
      <c r="E221" s="8">
        <v>134007</v>
      </c>
      <c r="F221" s="8">
        <v>108754</v>
      </c>
      <c r="G221" s="8">
        <v>146261</v>
      </c>
      <c r="H221" s="8">
        <v>850277</v>
      </c>
      <c r="I221" s="8">
        <v>654443</v>
      </c>
      <c r="J221" s="8">
        <v>1419737</v>
      </c>
      <c r="K221" s="8">
        <v>92363</v>
      </c>
      <c r="L221" s="8">
        <v>39446004</v>
      </c>
      <c r="M221" s="8">
        <v>4306566</v>
      </c>
      <c r="N221" s="8">
        <v>44394</v>
      </c>
      <c r="O221" s="8">
        <v>94511</v>
      </c>
      <c r="P221" s="8">
        <v>3404269</v>
      </c>
      <c r="Q221" s="8">
        <v>21857217</v>
      </c>
      <c r="R221" s="8">
        <v>475949</v>
      </c>
      <c r="S221" s="8">
        <v>3221958</v>
      </c>
      <c r="T221" s="8">
        <v>0</v>
      </c>
    </row>
    <row r="222" spans="1:20">
      <c r="A222" s="1">
        <v>45418</v>
      </c>
      <c r="B222" s="9">
        <f>nasdaq_aapl_volume_by_exchange[[#This Row],[Off Exchange2]]/SUM(nasdaq_aapl_volume_by_exchange[[#This Row],[NYSE]:[LTSE]])</f>
        <v>0.47225300877776366</v>
      </c>
      <c r="C222" s="12">
        <f>SUM(nasdaq_aapl_volume_by_exchange[[#This Row],[NYSE]:[LTSE]])</f>
        <v>79570267</v>
      </c>
      <c r="D222" s="8">
        <v>1325636</v>
      </c>
      <c r="E222" s="8">
        <v>62131</v>
      </c>
      <c r="F222" s="8">
        <v>128914</v>
      </c>
      <c r="G222" s="8">
        <v>152077</v>
      </c>
      <c r="H222" s="8">
        <v>1069082</v>
      </c>
      <c r="I222" s="8">
        <v>661296</v>
      </c>
      <c r="J222" s="8">
        <v>1443992</v>
      </c>
      <c r="K222" s="8">
        <v>300615</v>
      </c>
      <c r="L222" s="8">
        <v>37577298</v>
      </c>
      <c r="M222" s="8">
        <v>5461888</v>
      </c>
      <c r="N222" s="8">
        <v>41136</v>
      </c>
      <c r="O222" s="8">
        <v>105509</v>
      </c>
      <c r="P222" s="8">
        <v>3745888</v>
      </c>
      <c r="Q222" s="8">
        <v>23526546</v>
      </c>
      <c r="R222" s="8">
        <v>632492</v>
      </c>
      <c r="S222" s="8">
        <v>3335767</v>
      </c>
      <c r="T222" s="8">
        <v>0</v>
      </c>
    </row>
    <row r="223" spans="1:20">
      <c r="A223" s="1">
        <v>45415</v>
      </c>
      <c r="B223" s="9">
        <f>nasdaq_aapl_volume_by_exchange[[#This Row],[Off Exchange2]]/SUM(nasdaq_aapl_volume_by_exchange[[#This Row],[NYSE]:[LTSE]])</f>
        <v>0.46962758145173328</v>
      </c>
      <c r="C223" s="12">
        <f>SUM(nasdaq_aapl_volume_by_exchange[[#This Row],[NYSE]:[LTSE]])</f>
        <v>163225839</v>
      </c>
      <c r="D223" s="8">
        <v>2648082</v>
      </c>
      <c r="E223" s="8">
        <v>295333</v>
      </c>
      <c r="F223" s="8">
        <v>274483</v>
      </c>
      <c r="G223" s="8">
        <v>237427</v>
      </c>
      <c r="H223" s="8">
        <v>3997192</v>
      </c>
      <c r="I223" s="8">
        <v>1908130</v>
      </c>
      <c r="J223" s="8">
        <v>3732051</v>
      </c>
      <c r="K223" s="8">
        <v>1914122</v>
      </c>
      <c r="L223" s="8">
        <v>76655356</v>
      </c>
      <c r="M223" s="8">
        <v>12385844</v>
      </c>
      <c r="N223" s="8">
        <v>227636</v>
      </c>
      <c r="O223" s="8">
        <v>561017</v>
      </c>
      <c r="P223" s="8">
        <v>9133135</v>
      </c>
      <c r="Q223" s="8">
        <v>41231953</v>
      </c>
      <c r="R223" s="8">
        <v>1777486</v>
      </c>
      <c r="S223" s="8">
        <v>6246592</v>
      </c>
      <c r="T223" s="8">
        <v>0</v>
      </c>
    </row>
    <row r="224" spans="1:20">
      <c r="A224" s="1">
        <v>45414</v>
      </c>
      <c r="B224" s="9">
        <f>nasdaq_aapl_volume_by_exchange[[#This Row],[Off Exchange2]]/SUM(nasdaq_aapl_volume_by_exchange[[#This Row],[NYSE]:[LTSE]])</f>
        <v>0.44259729922592</v>
      </c>
      <c r="C224" s="12">
        <f>SUM(nasdaq_aapl_volume_by_exchange[[#This Row],[NYSE]:[LTSE]])</f>
        <v>95386653</v>
      </c>
      <c r="D224" s="8">
        <v>1250802</v>
      </c>
      <c r="E224" s="8">
        <v>166776</v>
      </c>
      <c r="F224" s="8">
        <v>148077</v>
      </c>
      <c r="G224" s="8">
        <v>119808</v>
      </c>
      <c r="H224" s="8">
        <v>1356609</v>
      </c>
      <c r="I224" s="8">
        <v>765269</v>
      </c>
      <c r="J224" s="8">
        <v>1752555</v>
      </c>
      <c r="K224" s="8">
        <v>199603</v>
      </c>
      <c r="L224" s="8">
        <v>42217875</v>
      </c>
      <c r="M224" s="8">
        <v>12438586</v>
      </c>
      <c r="N224" s="8">
        <v>71660</v>
      </c>
      <c r="O224" s="8">
        <v>274022</v>
      </c>
      <c r="P224" s="8">
        <v>4166255</v>
      </c>
      <c r="Q224" s="8">
        <v>26390793</v>
      </c>
      <c r="R224" s="8">
        <v>644050</v>
      </c>
      <c r="S224" s="8">
        <v>3423913</v>
      </c>
      <c r="T224" s="8">
        <v>0</v>
      </c>
    </row>
    <row r="225" spans="1:20">
      <c r="A225" s="1">
        <v>45413</v>
      </c>
      <c r="B225" s="9">
        <f>nasdaq_aapl_volume_by_exchange[[#This Row],[Off Exchange2]]/SUM(nasdaq_aapl_volume_by_exchange[[#This Row],[NYSE]:[LTSE]])</f>
        <v>0.40888683744573656</v>
      </c>
      <c r="C225" s="12">
        <f>SUM(nasdaq_aapl_volume_by_exchange[[#This Row],[NYSE]:[LTSE]])</f>
        <v>50384043</v>
      </c>
      <c r="D225" s="8">
        <v>682080</v>
      </c>
      <c r="E225" s="8">
        <v>47870</v>
      </c>
      <c r="F225" s="8">
        <v>103767</v>
      </c>
      <c r="G225" s="8">
        <v>77922</v>
      </c>
      <c r="H225" s="8">
        <v>603050</v>
      </c>
      <c r="I225" s="8">
        <v>661532</v>
      </c>
      <c r="J225" s="8">
        <v>807177</v>
      </c>
      <c r="K225" s="8">
        <v>124776</v>
      </c>
      <c r="L225" s="8">
        <v>20601372</v>
      </c>
      <c r="M225" s="8">
        <v>3163906</v>
      </c>
      <c r="N225" s="8">
        <v>40328</v>
      </c>
      <c r="O225" s="8">
        <v>180396</v>
      </c>
      <c r="P225" s="8">
        <v>2214609</v>
      </c>
      <c r="Q225" s="8">
        <v>18729181</v>
      </c>
      <c r="R225" s="8">
        <v>767297</v>
      </c>
      <c r="S225" s="8">
        <v>1578780</v>
      </c>
      <c r="T225" s="8">
        <v>0</v>
      </c>
    </row>
    <row r="226" spans="1:20">
      <c r="A226" s="1">
        <v>45412</v>
      </c>
      <c r="B226" s="9">
        <f>nasdaq_aapl_volume_by_exchange[[#This Row],[Off Exchange2]]/SUM(nasdaq_aapl_volume_by_exchange[[#This Row],[NYSE]:[LTSE]])</f>
        <v>0.33388597017226151</v>
      </c>
      <c r="C226" s="12">
        <f>SUM(nasdaq_aapl_volume_by_exchange[[#This Row],[NYSE]:[LTSE]])</f>
        <v>65934801</v>
      </c>
      <c r="D226" s="8">
        <v>732909</v>
      </c>
      <c r="E226" s="8">
        <v>148189</v>
      </c>
      <c r="F226" s="8">
        <v>149578</v>
      </c>
      <c r="G226" s="8">
        <v>94069</v>
      </c>
      <c r="H226" s="8">
        <v>619499</v>
      </c>
      <c r="I226" s="8">
        <v>570911</v>
      </c>
      <c r="J226" s="8">
        <v>871159</v>
      </c>
      <c r="K226" s="8">
        <v>1236774</v>
      </c>
      <c r="L226" s="8">
        <v>22014705</v>
      </c>
      <c r="M226" s="8">
        <v>4102228</v>
      </c>
      <c r="N226" s="8">
        <v>48428</v>
      </c>
      <c r="O226" s="8">
        <v>179668</v>
      </c>
      <c r="P226" s="8">
        <v>2551016</v>
      </c>
      <c r="Q226" s="8">
        <v>30310740</v>
      </c>
      <c r="R226" s="8">
        <v>342732</v>
      </c>
      <c r="S226" s="8">
        <v>1962196</v>
      </c>
      <c r="T226" s="8">
        <v>0</v>
      </c>
    </row>
    <row r="227" spans="1:20">
      <c r="A227" s="1">
        <v>45411</v>
      </c>
      <c r="B227" s="9">
        <f>nasdaq_aapl_volume_by_exchange[[#This Row],[Off Exchange2]]/SUM(nasdaq_aapl_volume_by_exchange[[#This Row],[NYSE]:[LTSE]])</f>
        <v>0.45725862841969611</v>
      </c>
      <c r="C227" s="12">
        <f>SUM(nasdaq_aapl_volume_by_exchange[[#This Row],[NYSE]:[LTSE]])</f>
        <v>68171116</v>
      </c>
      <c r="D227" s="8">
        <v>1056286</v>
      </c>
      <c r="E227" s="8">
        <v>91739</v>
      </c>
      <c r="F227" s="8">
        <v>172894</v>
      </c>
      <c r="G227" s="8">
        <v>75150</v>
      </c>
      <c r="H227" s="8">
        <v>1210678</v>
      </c>
      <c r="I227" s="8">
        <v>742919</v>
      </c>
      <c r="J227" s="8">
        <v>893600</v>
      </c>
      <c r="K227" s="8">
        <v>222657</v>
      </c>
      <c r="L227" s="8">
        <v>31171831</v>
      </c>
      <c r="M227" s="8">
        <v>4547009</v>
      </c>
      <c r="N227" s="8">
        <v>45381</v>
      </c>
      <c r="O227" s="8">
        <v>146192</v>
      </c>
      <c r="P227" s="8">
        <v>3175693</v>
      </c>
      <c r="Q227" s="8">
        <v>21306514</v>
      </c>
      <c r="R227" s="8">
        <v>728275</v>
      </c>
      <c r="S227" s="8">
        <v>2584298</v>
      </c>
      <c r="T227" s="8">
        <v>0</v>
      </c>
    </row>
    <row r="228" spans="1:20">
      <c r="A228" s="1">
        <v>45408</v>
      </c>
      <c r="B228" s="9">
        <f>nasdaq_aapl_volume_by_exchange[[#This Row],[Off Exchange2]]/SUM(nasdaq_aapl_volume_by_exchange[[#This Row],[NYSE]:[LTSE]])</f>
        <v>0.38715273855880045</v>
      </c>
      <c r="C228" s="12">
        <f>SUM(nasdaq_aapl_volume_by_exchange[[#This Row],[NYSE]:[LTSE]])</f>
        <v>44886858</v>
      </c>
      <c r="D228" s="8">
        <v>796866</v>
      </c>
      <c r="E228" s="8">
        <v>26611</v>
      </c>
      <c r="F228" s="8">
        <v>71453</v>
      </c>
      <c r="G228" s="8">
        <v>68699</v>
      </c>
      <c r="H228" s="8">
        <v>536766</v>
      </c>
      <c r="I228" s="8">
        <v>519559</v>
      </c>
      <c r="J228" s="8">
        <v>918472</v>
      </c>
      <c r="K228" s="8">
        <v>358367</v>
      </c>
      <c r="L228" s="8">
        <v>17378070</v>
      </c>
      <c r="M228" s="8">
        <v>3303372</v>
      </c>
      <c r="N228" s="8">
        <v>17303</v>
      </c>
      <c r="O228" s="8">
        <v>159656</v>
      </c>
      <c r="P228" s="8">
        <v>2357851</v>
      </c>
      <c r="Q228" s="8">
        <v>16078061</v>
      </c>
      <c r="R228" s="8">
        <v>420702</v>
      </c>
      <c r="S228" s="8">
        <v>1875050</v>
      </c>
      <c r="T228" s="8">
        <v>0</v>
      </c>
    </row>
    <row r="229" spans="1:20">
      <c r="A229" s="1">
        <v>45407</v>
      </c>
      <c r="B229" s="9">
        <f>nasdaq_aapl_volume_by_exchange[[#This Row],[Off Exchange2]]/SUM(nasdaq_aapl_volume_by_exchange[[#This Row],[NYSE]:[LTSE]])</f>
        <v>0.3536224416862323</v>
      </c>
      <c r="C229" s="12">
        <f>SUM(nasdaq_aapl_volume_by_exchange[[#This Row],[NYSE]:[LTSE]])</f>
        <v>50563188</v>
      </c>
      <c r="D229" s="8">
        <v>847436</v>
      </c>
      <c r="E229" s="8">
        <v>61336</v>
      </c>
      <c r="F229" s="8">
        <v>74498</v>
      </c>
      <c r="G229" s="8">
        <v>73067</v>
      </c>
      <c r="H229" s="8">
        <v>1291953</v>
      </c>
      <c r="I229" s="8">
        <v>527037</v>
      </c>
      <c r="J229" s="8">
        <v>1009195</v>
      </c>
      <c r="K229" s="8">
        <v>105424</v>
      </c>
      <c r="L229" s="8">
        <v>17880278</v>
      </c>
      <c r="M229" s="8">
        <v>4631328</v>
      </c>
      <c r="N229" s="8">
        <v>25462</v>
      </c>
      <c r="O229" s="8">
        <v>97422</v>
      </c>
      <c r="P229" s="8">
        <v>2543268</v>
      </c>
      <c r="Q229" s="8">
        <v>18789838</v>
      </c>
      <c r="R229" s="8">
        <v>661343</v>
      </c>
      <c r="S229" s="8">
        <v>1944303</v>
      </c>
      <c r="T229" s="8">
        <v>0</v>
      </c>
    </row>
    <row r="230" spans="1:20">
      <c r="A230" s="1">
        <v>45406</v>
      </c>
      <c r="B230" s="9">
        <f>nasdaq_aapl_volume_by_exchange[[#This Row],[Off Exchange2]]/SUM(nasdaq_aapl_volume_by_exchange[[#This Row],[NYSE]:[LTSE]])</f>
        <v>0.37566323185737743</v>
      </c>
      <c r="C230" s="12">
        <f>SUM(nasdaq_aapl_volume_by_exchange[[#This Row],[NYSE]:[LTSE]])</f>
        <v>48255372</v>
      </c>
      <c r="D230" s="8">
        <v>907296</v>
      </c>
      <c r="E230" s="8">
        <v>66201</v>
      </c>
      <c r="F230" s="8">
        <v>112273</v>
      </c>
      <c r="G230" s="8">
        <v>59687</v>
      </c>
      <c r="H230" s="8">
        <v>787955</v>
      </c>
      <c r="I230" s="8">
        <v>585089</v>
      </c>
      <c r="J230" s="8">
        <v>1008723</v>
      </c>
      <c r="K230" s="8">
        <v>21415</v>
      </c>
      <c r="L230" s="8">
        <v>18127769</v>
      </c>
      <c r="M230" s="8">
        <v>3290218</v>
      </c>
      <c r="N230" s="8">
        <v>36194</v>
      </c>
      <c r="O230" s="8">
        <v>109202</v>
      </c>
      <c r="P230" s="8">
        <v>2216827</v>
      </c>
      <c r="Q230" s="8">
        <v>18465811</v>
      </c>
      <c r="R230" s="8">
        <v>536906</v>
      </c>
      <c r="S230" s="8">
        <v>1923806</v>
      </c>
      <c r="T230" s="8">
        <v>0</v>
      </c>
    </row>
    <row r="231" spans="1:20">
      <c r="A231" s="1">
        <v>45405</v>
      </c>
      <c r="B231" s="9">
        <f>nasdaq_aapl_volume_by_exchange[[#This Row],[Off Exchange2]]/SUM(nasdaq_aapl_volume_by_exchange[[#This Row],[NYSE]:[LTSE]])</f>
        <v>0.43022842196022065</v>
      </c>
      <c r="C231" s="12">
        <f>SUM(nasdaq_aapl_volume_by_exchange[[#This Row],[NYSE]:[LTSE]])</f>
        <v>49540158</v>
      </c>
      <c r="D231" s="8">
        <v>871749</v>
      </c>
      <c r="E231" s="8">
        <v>51266</v>
      </c>
      <c r="F231" s="8">
        <v>93335</v>
      </c>
      <c r="G231" s="8">
        <v>53004</v>
      </c>
      <c r="H231" s="8">
        <v>782048</v>
      </c>
      <c r="I231" s="8">
        <v>481170</v>
      </c>
      <c r="J231" s="8">
        <v>761699</v>
      </c>
      <c r="K231" s="8">
        <v>647817</v>
      </c>
      <c r="L231" s="8">
        <v>21313584</v>
      </c>
      <c r="M231" s="8">
        <v>2910084</v>
      </c>
      <c r="N231" s="8">
        <v>15619</v>
      </c>
      <c r="O231" s="8">
        <v>111315</v>
      </c>
      <c r="P231" s="8">
        <v>1870807</v>
      </c>
      <c r="Q231" s="8">
        <v>17120013</v>
      </c>
      <c r="R231" s="8">
        <v>824057</v>
      </c>
      <c r="S231" s="8">
        <v>1632591</v>
      </c>
      <c r="T231" s="8">
        <v>0</v>
      </c>
    </row>
    <row r="232" spans="1:20">
      <c r="A232" s="1">
        <v>45404</v>
      </c>
      <c r="B232" s="9">
        <f>nasdaq_aapl_volume_by_exchange[[#This Row],[Off Exchange2]]/SUM(nasdaq_aapl_volume_by_exchange[[#This Row],[NYSE]:[LTSE]])</f>
        <v>0.38600948477100538</v>
      </c>
      <c r="C232" s="12">
        <f>SUM(nasdaq_aapl_volume_by_exchange[[#This Row],[NYSE]:[LTSE]])</f>
        <v>48117556</v>
      </c>
      <c r="D232" s="8">
        <v>831421</v>
      </c>
      <c r="E232" s="8">
        <v>64102</v>
      </c>
      <c r="F232" s="8">
        <v>100178</v>
      </c>
      <c r="G232" s="8">
        <v>41710</v>
      </c>
      <c r="H232" s="8">
        <v>934080</v>
      </c>
      <c r="I232" s="8">
        <v>481774</v>
      </c>
      <c r="J232" s="8">
        <v>781194</v>
      </c>
      <c r="K232" s="8">
        <v>2063648</v>
      </c>
      <c r="L232" s="8">
        <v>18573833</v>
      </c>
      <c r="M232" s="8">
        <v>2742544</v>
      </c>
      <c r="N232" s="8">
        <v>105960</v>
      </c>
      <c r="O232" s="8">
        <v>149147</v>
      </c>
      <c r="P232" s="8">
        <v>1959349</v>
      </c>
      <c r="Q232" s="8">
        <v>17041024</v>
      </c>
      <c r="R232" s="8">
        <v>493709</v>
      </c>
      <c r="S232" s="8">
        <v>1753883</v>
      </c>
      <c r="T232" s="8">
        <v>0</v>
      </c>
    </row>
    <row r="233" spans="1:20">
      <c r="A233" s="1">
        <v>45401</v>
      </c>
      <c r="B233" s="9">
        <f>nasdaq_aapl_volume_by_exchange[[#This Row],[Off Exchange2]]/SUM(nasdaq_aapl_volume_by_exchange[[#This Row],[NYSE]:[LTSE]])</f>
        <v>0.3668778684632536</v>
      </c>
      <c r="C233" s="12">
        <f>SUM(nasdaq_aapl_volume_by_exchange[[#This Row],[NYSE]:[LTSE]])</f>
        <v>68346483</v>
      </c>
      <c r="D233" s="8">
        <v>1169433</v>
      </c>
      <c r="E233" s="8">
        <v>107014</v>
      </c>
      <c r="F233" s="8">
        <v>132030</v>
      </c>
      <c r="G233" s="8">
        <v>105316</v>
      </c>
      <c r="H233" s="8">
        <v>1032397</v>
      </c>
      <c r="I233" s="8">
        <v>715626</v>
      </c>
      <c r="J233" s="8">
        <v>1220754</v>
      </c>
      <c r="K233" s="8">
        <v>974825</v>
      </c>
      <c r="L233" s="8">
        <v>25074812</v>
      </c>
      <c r="M233" s="8">
        <v>4261033</v>
      </c>
      <c r="N233" s="8">
        <v>17384</v>
      </c>
      <c r="O233" s="8">
        <v>112711</v>
      </c>
      <c r="P233" s="8">
        <v>3192649</v>
      </c>
      <c r="Q233" s="8">
        <v>26908937</v>
      </c>
      <c r="R233" s="8">
        <v>560720</v>
      </c>
      <c r="S233" s="8">
        <v>2760842</v>
      </c>
      <c r="T233" s="8">
        <v>0</v>
      </c>
    </row>
    <row r="234" spans="1:20">
      <c r="A234" s="1">
        <v>45400</v>
      </c>
      <c r="B234" s="9">
        <f>nasdaq_aapl_volume_by_exchange[[#This Row],[Off Exchange2]]/SUM(nasdaq_aapl_volume_by_exchange[[#This Row],[NYSE]:[LTSE]])</f>
        <v>0.4866882516265954</v>
      </c>
      <c r="C234" s="12">
        <f>SUM(nasdaq_aapl_volume_by_exchange[[#This Row],[NYSE]:[LTSE]])</f>
        <v>43115824</v>
      </c>
      <c r="D234" s="8">
        <v>679945</v>
      </c>
      <c r="E234" s="8">
        <v>35216</v>
      </c>
      <c r="F234" s="8">
        <v>48808</v>
      </c>
      <c r="G234" s="8">
        <v>49891</v>
      </c>
      <c r="H234" s="8">
        <v>901199</v>
      </c>
      <c r="I234" s="8">
        <v>466757</v>
      </c>
      <c r="J234" s="8">
        <v>999596</v>
      </c>
      <c r="K234" s="8">
        <v>41677</v>
      </c>
      <c r="L234" s="8">
        <v>20983965</v>
      </c>
      <c r="M234" s="8">
        <v>2351511</v>
      </c>
      <c r="N234" s="8">
        <v>16473</v>
      </c>
      <c r="O234" s="8">
        <v>55687</v>
      </c>
      <c r="P234" s="8">
        <v>2023090</v>
      </c>
      <c r="Q234" s="8">
        <v>11814056</v>
      </c>
      <c r="R234" s="8">
        <v>666599</v>
      </c>
      <c r="S234" s="8">
        <v>1981354</v>
      </c>
      <c r="T234" s="8">
        <v>0</v>
      </c>
    </row>
    <row r="235" spans="1:20">
      <c r="A235" s="1">
        <v>45399</v>
      </c>
      <c r="B235" s="9">
        <f>nasdaq_aapl_volume_by_exchange[[#This Row],[Off Exchange2]]/SUM(nasdaq_aapl_volume_by_exchange[[#This Row],[NYSE]:[LTSE]])</f>
        <v>0.44587790703773866</v>
      </c>
      <c r="C235" s="12">
        <f>SUM(nasdaq_aapl_volume_by_exchange[[#This Row],[NYSE]:[LTSE]])</f>
        <v>50900526</v>
      </c>
      <c r="D235" s="8">
        <v>687156</v>
      </c>
      <c r="E235" s="8">
        <v>65905</v>
      </c>
      <c r="F235" s="8">
        <v>50746</v>
      </c>
      <c r="G235" s="8">
        <v>43031</v>
      </c>
      <c r="H235" s="8">
        <v>605330</v>
      </c>
      <c r="I235" s="8">
        <v>459158</v>
      </c>
      <c r="J235" s="8">
        <v>649498</v>
      </c>
      <c r="K235" s="8">
        <v>3324009</v>
      </c>
      <c r="L235" s="8">
        <v>22695420</v>
      </c>
      <c r="M235" s="8">
        <v>2701515</v>
      </c>
      <c r="N235" s="8">
        <v>11361</v>
      </c>
      <c r="O235" s="8">
        <v>65436</v>
      </c>
      <c r="P235" s="8">
        <v>2182856</v>
      </c>
      <c r="Q235" s="8">
        <v>15341003</v>
      </c>
      <c r="R235" s="8">
        <v>254844</v>
      </c>
      <c r="S235" s="8">
        <v>1763258</v>
      </c>
      <c r="T235" s="8">
        <v>0</v>
      </c>
    </row>
    <row r="236" spans="1:20">
      <c r="A236" s="1">
        <v>45398</v>
      </c>
      <c r="B236" s="9">
        <f>nasdaq_aapl_volume_by_exchange[[#This Row],[Off Exchange2]]/SUM(nasdaq_aapl_volume_by_exchange[[#This Row],[NYSE]:[LTSE]])</f>
        <v>0.44763592803323216</v>
      </c>
      <c r="C236" s="12">
        <f>SUM(nasdaq_aapl_volume_by_exchange[[#This Row],[NYSE]:[LTSE]])</f>
        <v>73711800</v>
      </c>
      <c r="D236" s="8">
        <v>1066391</v>
      </c>
      <c r="E236" s="8">
        <v>59000</v>
      </c>
      <c r="F236" s="8">
        <v>65641</v>
      </c>
      <c r="G236" s="8">
        <v>84083</v>
      </c>
      <c r="H236" s="8">
        <v>1175462</v>
      </c>
      <c r="I236" s="8">
        <v>826470</v>
      </c>
      <c r="J236" s="8">
        <v>1609463</v>
      </c>
      <c r="K236" s="8">
        <v>105808</v>
      </c>
      <c r="L236" s="8">
        <v>32996050</v>
      </c>
      <c r="M236" s="8">
        <v>5302954</v>
      </c>
      <c r="N236" s="8">
        <v>24347</v>
      </c>
      <c r="O236" s="8">
        <v>112860</v>
      </c>
      <c r="P236" s="8">
        <v>3765410</v>
      </c>
      <c r="Q236" s="8">
        <v>22863290</v>
      </c>
      <c r="R236" s="8">
        <v>405179</v>
      </c>
      <c r="S236" s="8">
        <v>3249392</v>
      </c>
      <c r="T236" s="8">
        <v>0</v>
      </c>
    </row>
    <row r="237" spans="1:20">
      <c r="A237" s="1">
        <v>45397</v>
      </c>
      <c r="B237" s="9">
        <f>nasdaq_aapl_volume_by_exchange[[#This Row],[Off Exchange2]]/SUM(nasdaq_aapl_volume_by_exchange[[#This Row],[NYSE]:[LTSE]])</f>
        <v>0.40642739414816392</v>
      </c>
      <c r="C237" s="12">
        <f>SUM(nasdaq_aapl_volume_by_exchange[[#This Row],[NYSE]:[LTSE]])</f>
        <v>73624892</v>
      </c>
      <c r="D237" s="8">
        <v>1092821</v>
      </c>
      <c r="E237" s="8">
        <v>111235</v>
      </c>
      <c r="F237" s="8">
        <v>165727</v>
      </c>
      <c r="G237" s="8">
        <v>79661</v>
      </c>
      <c r="H237" s="8">
        <v>2004950</v>
      </c>
      <c r="I237" s="8">
        <v>808621</v>
      </c>
      <c r="J237" s="8">
        <v>970841</v>
      </c>
      <c r="K237" s="8">
        <v>816630</v>
      </c>
      <c r="L237" s="8">
        <v>29923173</v>
      </c>
      <c r="M237" s="8">
        <v>5866713</v>
      </c>
      <c r="N237" s="8">
        <v>29202</v>
      </c>
      <c r="O237" s="8">
        <v>153121</v>
      </c>
      <c r="P237" s="8">
        <v>3580391</v>
      </c>
      <c r="Q237" s="8">
        <v>24898747</v>
      </c>
      <c r="R237" s="8">
        <v>311826</v>
      </c>
      <c r="S237" s="8">
        <v>2811233</v>
      </c>
      <c r="T237" s="8">
        <v>0</v>
      </c>
    </row>
    <row r="238" spans="1:20">
      <c r="A238" s="1">
        <v>45394</v>
      </c>
      <c r="B238" s="9">
        <f>nasdaq_aapl_volume_by_exchange[[#This Row],[Off Exchange2]]/SUM(nasdaq_aapl_volume_by_exchange[[#This Row],[NYSE]:[LTSE]])</f>
        <v>0.46945914361392599</v>
      </c>
      <c r="C238" s="12">
        <f>SUM(nasdaq_aapl_volume_by_exchange[[#This Row],[NYSE]:[LTSE]])</f>
        <v>102059810</v>
      </c>
      <c r="D238" s="8">
        <v>1657786</v>
      </c>
      <c r="E238" s="8">
        <v>129977</v>
      </c>
      <c r="F238" s="8">
        <v>108015</v>
      </c>
      <c r="G238" s="8">
        <v>90500</v>
      </c>
      <c r="H238" s="8">
        <v>2326731</v>
      </c>
      <c r="I238" s="8">
        <v>1217097</v>
      </c>
      <c r="J238" s="8">
        <v>1542314</v>
      </c>
      <c r="K238" s="8">
        <v>777850</v>
      </c>
      <c r="L238" s="8">
        <v>47912911</v>
      </c>
      <c r="M238" s="8">
        <v>6412925</v>
      </c>
      <c r="N238" s="8">
        <v>37415</v>
      </c>
      <c r="O238" s="8">
        <v>267254</v>
      </c>
      <c r="P238" s="8">
        <v>4920969</v>
      </c>
      <c r="Q238" s="8">
        <v>29537314</v>
      </c>
      <c r="R238" s="8">
        <v>860419</v>
      </c>
      <c r="S238" s="8">
        <v>4260333</v>
      </c>
      <c r="T238" s="8">
        <v>0</v>
      </c>
    </row>
    <row r="239" spans="1:20">
      <c r="A239" s="1">
        <v>45393</v>
      </c>
      <c r="B239" s="9">
        <f>nasdaq_aapl_volume_by_exchange[[#This Row],[Off Exchange2]]/SUM(nasdaq_aapl_volume_by_exchange[[#This Row],[NYSE]:[LTSE]])</f>
        <v>0.44513157331641018</v>
      </c>
      <c r="C239" s="12">
        <f>SUM(nasdaq_aapl_volume_by_exchange[[#This Row],[NYSE]:[LTSE]])</f>
        <v>91084806</v>
      </c>
      <c r="D239" s="8">
        <v>1506317</v>
      </c>
      <c r="E239" s="8">
        <v>176944</v>
      </c>
      <c r="F239" s="8">
        <v>191291</v>
      </c>
      <c r="G239" s="8">
        <v>156130</v>
      </c>
      <c r="H239" s="8">
        <v>1987855</v>
      </c>
      <c r="I239" s="8">
        <v>788754</v>
      </c>
      <c r="J239" s="8">
        <v>1541615</v>
      </c>
      <c r="K239" s="8">
        <v>293176</v>
      </c>
      <c r="L239" s="8">
        <v>40544723</v>
      </c>
      <c r="M239" s="8">
        <v>6203822</v>
      </c>
      <c r="N239" s="8">
        <v>112746</v>
      </c>
      <c r="O239" s="8">
        <v>198726</v>
      </c>
      <c r="P239" s="8">
        <v>4292408</v>
      </c>
      <c r="Q239" s="8">
        <v>28440074</v>
      </c>
      <c r="R239" s="8">
        <v>569828</v>
      </c>
      <c r="S239" s="8">
        <v>4080397</v>
      </c>
      <c r="T239" s="8">
        <v>0</v>
      </c>
    </row>
    <row r="240" spans="1:20">
      <c r="A240" s="1">
        <v>45392</v>
      </c>
      <c r="B240" s="9">
        <f>nasdaq_aapl_volume_by_exchange[[#This Row],[Off Exchange2]]/SUM(nasdaq_aapl_volume_by_exchange[[#This Row],[NYSE]:[LTSE]])</f>
        <v>0.41956616272170993</v>
      </c>
      <c r="C240" s="12">
        <f>SUM(nasdaq_aapl_volume_by_exchange[[#This Row],[NYSE]:[LTSE]])</f>
        <v>49708868</v>
      </c>
      <c r="D240" s="8">
        <v>771009</v>
      </c>
      <c r="E240" s="8">
        <v>34801</v>
      </c>
      <c r="F240" s="8">
        <v>48365</v>
      </c>
      <c r="G240" s="8">
        <v>71203</v>
      </c>
      <c r="H240" s="8">
        <v>648092</v>
      </c>
      <c r="I240" s="8">
        <v>583395</v>
      </c>
      <c r="J240" s="8">
        <v>1047475</v>
      </c>
      <c r="K240" s="8">
        <v>1050486</v>
      </c>
      <c r="L240" s="8">
        <v>20856159</v>
      </c>
      <c r="M240" s="8">
        <v>3351181</v>
      </c>
      <c r="N240" s="8">
        <v>16955</v>
      </c>
      <c r="O240" s="8">
        <v>122870</v>
      </c>
      <c r="P240" s="8">
        <v>2876708</v>
      </c>
      <c r="Q240" s="8">
        <v>15529238</v>
      </c>
      <c r="R240" s="8">
        <v>375753</v>
      </c>
      <c r="S240" s="8">
        <v>2325178</v>
      </c>
      <c r="T240" s="8">
        <v>0</v>
      </c>
    </row>
    <row r="241" spans="1:20">
      <c r="A241" s="1">
        <v>45391</v>
      </c>
      <c r="B241" s="9">
        <f>nasdaq_aapl_volume_by_exchange[[#This Row],[Off Exchange2]]/SUM(nasdaq_aapl_volume_by_exchange[[#This Row],[NYSE]:[LTSE]])</f>
        <v>0.42080170681212486</v>
      </c>
      <c r="C241" s="12">
        <f>SUM(nasdaq_aapl_volume_by_exchange[[#This Row],[NYSE]:[LTSE]])</f>
        <v>42450132</v>
      </c>
      <c r="D241" s="8">
        <v>746850</v>
      </c>
      <c r="E241" s="8">
        <v>47872</v>
      </c>
      <c r="F241" s="8">
        <v>51714</v>
      </c>
      <c r="G241" s="8">
        <v>62452</v>
      </c>
      <c r="H241" s="8">
        <v>554900</v>
      </c>
      <c r="I241" s="8">
        <v>410796</v>
      </c>
      <c r="J241" s="8">
        <v>771860</v>
      </c>
      <c r="K241" s="8">
        <v>58936</v>
      </c>
      <c r="L241" s="8">
        <v>17863088</v>
      </c>
      <c r="M241" s="8">
        <v>2832092</v>
      </c>
      <c r="N241" s="8">
        <v>12722</v>
      </c>
      <c r="O241" s="8">
        <v>110951</v>
      </c>
      <c r="P241" s="8">
        <v>2027278</v>
      </c>
      <c r="Q241" s="8">
        <v>14641765</v>
      </c>
      <c r="R241" s="8">
        <v>287204</v>
      </c>
      <c r="S241" s="8">
        <v>1969652</v>
      </c>
      <c r="T241" s="8">
        <v>0</v>
      </c>
    </row>
    <row r="242" spans="1:20">
      <c r="A242" s="1">
        <v>45390</v>
      </c>
      <c r="B242" s="9">
        <f>nasdaq_aapl_volume_by_exchange[[#This Row],[Off Exchange2]]/SUM(nasdaq_aapl_volume_by_exchange[[#This Row],[NYSE]:[LTSE]])</f>
        <v>0.41906396054764866</v>
      </c>
      <c r="C242" s="12">
        <f>SUM(nasdaq_aapl_volume_by_exchange[[#This Row],[NYSE]:[LTSE]])</f>
        <v>37425602</v>
      </c>
      <c r="D242" s="8">
        <v>509191</v>
      </c>
      <c r="E242" s="8">
        <v>23895</v>
      </c>
      <c r="F242" s="8">
        <v>31929</v>
      </c>
      <c r="G242" s="8">
        <v>55414</v>
      </c>
      <c r="H242" s="8">
        <v>426750</v>
      </c>
      <c r="I242" s="8">
        <v>280682</v>
      </c>
      <c r="J242" s="8">
        <v>595940</v>
      </c>
      <c r="K242" s="8">
        <v>608332</v>
      </c>
      <c r="L242" s="8">
        <v>15683721</v>
      </c>
      <c r="M242" s="8">
        <v>3140979</v>
      </c>
      <c r="N242" s="8">
        <v>7572</v>
      </c>
      <c r="O242" s="8">
        <v>40763</v>
      </c>
      <c r="P242" s="8">
        <v>1647928</v>
      </c>
      <c r="Q242" s="8">
        <v>12564703</v>
      </c>
      <c r="R242" s="8">
        <v>224144</v>
      </c>
      <c r="S242" s="8">
        <v>1583659</v>
      </c>
      <c r="T242" s="8">
        <v>0</v>
      </c>
    </row>
    <row r="243" spans="1:20">
      <c r="A243" s="1">
        <v>45387</v>
      </c>
      <c r="B243" s="9">
        <f>nasdaq_aapl_volume_by_exchange[[#This Row],[Off Exchange2]]/SUM(nasdaq_aapl_volume_by_exchange[[#This Row],[NYSE]:[LTSE]])</f>
        <v>0.40027764232641244</v>
      </c>
      <c r="C243" s="12">
        <f>SUM(nasdaq_aapl_volume_by_exchange[[#This Row],[NYSE]:[LTSE]])</f>
        <v>42122540</v>
      </c>
      <c r="D243" s="8">
        <v>565908</v>
      </c>
      <c r="E243" s="8">
        <v>86262</v>
      </c>
      <c r="F243" s="8">
        <v>54835</v>
      </c>
      <c r="G243" s="8">
        <v>43022</v>
      </c>
      <c r="H243" s="8">
        <v>609765</v>
      </c>
      <c r="I243" s="8">
        <v>351147</v>
      </c>
      <c r="J243" s="8">
        <v>716161</v>
      </c>
      <c r="K243" s="8">
        <v>454703</v>
      </c>
      <c r="L243" s="8">
        <v>16860711</v>
      </c>
      <c r="M243" s="8">
        <v>2380352</v>
      </c>
      <c r="N243" s="8">
        <v>88433</v>
      </c>
      <c r="O243" s="8">
        <v>96382</v>
      </c>
      <c r="P243" s="8">
        <v>2332362</v>
      </c>
      <c r="Q243" s="8">
        <v>15438593</v>
      </c>
      <c r="R243" s="8">
        <v>265959</v>
      </c>
      <c r="S243" s="8">
        <v>1777945</v>
      </c>
      <c r="T243" s="8">
        <v>0</v>
      </c>
    </row>
    <row r="244" spans="1:20">
      <c r="A244" s="1">
        <v>45386</v>
      </c>
      <c r="B244" s="9">
        <f>nasdaq_aapl_volume_by_exchange[[#This Row],[Off Exchange2]]/SUM(nasdaq_aapl_volume_by_exchange[[#This Row],[NYSE]:[LTSE]])</f>
        <v>0.37324755335968945</v>
      </c>
      <c r="C244" s="12">
        <f>SUM(nasdaq_aapl_volume_by_exchange[[#This Row],[NYSE]:[LTSE]])</f>
        <v>53703133</v>
      </c>
      <c r="D244" s="8">
        <v>1053384</v>
      </c>
      <c r="E244" s="8">
        <v>108687</v>
      </c>
      <c r="F244" s="8">
        <v>53165</v>
      </c>
      <c r="G244" s="8">
        <v>70795</v>
      </c>
      <c r="H244" s="8">
        <v>737973</v>
      </c>
      <c r="I244" s="8">
        <v>467156</v>
      </c>
      <c r="J244" s="8">
        <v>1055722</v>
      </c>
      <c r="K244" s="8">
        <v>484386</v>
      </c>
      <c r="L244" s="8">
        <v>20044563</v>
      </c>
      <c r="M244" s="8">
        <v>3321579</v>
      </c>
      <c r="N244" s="8">
        <v>73650</v>
      </c>
      <c r="O244" s="8">
        <v>171717</v>
      </c>
      <c r="P244" s="8">
        <v>2867433</v>
      </c>
      <c r="Q244" s="8">
        <v>20378097</v>
      </c>
      <c r="R244" s="8">
        <v>337851</v>
      </c>
      <c r="S244" s="8">
        <v>2476975</v>
      </c>
      <c r="T244" s="8">
        <v>0</v>
      </c>
    </row>
    <row r="245" spans="1:20">
      <c r="A245" s="1">
        <v>45385</v>
      </c>
      <c r="B245" s="9">
        <f>nasdaq_aapl_volume_by_exchange[[#This Row],[Off Exchange2]]/SUM(nasdaq_aapl_volume_by_exchange[[#This Row],[NYSE]:[LTSE]])</f>
        <v>0.41835637310573437</v>
      </c>
      <c r="C245" s="12">
        <f>SUM(nasdaq_aapl_volume_by_exchange[[#This Row],[NYSE]:[LTSE]])</f>
        <v>47691371</v>
      </c>
      <c r="D245" s="8">
        <v>540215</v>
      </c>
      <c r="E245" s="8">
        <v>63663</v>
      </c>
      <c r="F245" s="8">
        <v>54504</v>
      </c>
      <c r="G245" s="8">
        <v>49342</v>
      </c>
      <c r="H245" s="8">
        <v>663801</v>
      </c>
      <c r="I245" s="8">
        <v>348446</v>
      </c>
      <c r="J245" s="8">
        <v>782698</v>
      </c>
      <c r="K245" s="8">
        <v>971882</v>
      </c>
      <c r="L245" s="8">
        <v>19951989</v>
      </c>
      <c r="M245" s="8">
        <v>2944625</v>
      </c>
      <c r="N245" s="8">
        <v>17004</v>
      </c>
      <c r="O245" s="8">
        <v>87837</v>
      </c>
      <c r="P245" s="8">
        <v>2290701</v>
      </c>
      <c r="Q245" s="8">
        <v>16684705</v>
      </c>
      <c r="R245" s="8">
        <v>336981</v>
      </c>
      <c r="S245" s="8">
        <v>1902978</v>
      </c>
      <c r="T245" s="8">
        <v>0</v>
      </c>
    </row>
    <row r="246" spans="1:20">
      <c r="A246" s="1">
        <v>45384</v>
      </c>
      <c r="B246" s="9">
        <f>nasdaq_aapl_volume_by_exchange[[#This Row],[Off Exchange2]]/SUM(nasdaq_aapl_volume_by_exchange[[#This Row],[NYSE]:[LTSE]])</f>
        <v>0.41163008057463929</v>
      </c>
      <c r="C246" s="12">
        <f>SUM(nasdaq_aapl_volume_by_exchange[[#This Row],[NYSE]:[LTSE]])</f>
        <v>49356597</v>
      </c>
      <c r="D246" s="8">
        <v>772813</v>
      </c>
      <c r="E246" s="8">
        <v>51642</v>
      </c>
      <c r="F246" s="8">
        <v>42177</v>
      </c>
      <c r="G246" s="8">
        <v>39111</v>
      </c>
      <c r="H246" s="8">
        <v>775556</v>
      </c>
      <c r="I246" s="8">
        <v>517580</v>
      </c>
      <c r="J246" s="8">
        <v>1202697</v>
      </c>
      <c r="K246" s="8">
        <v>123248</v>
      </c>
      <c r="L246" s="8">
        <v>20316660</v>
      </c>
      <c r="M246" s="8">
        <v>3405716</v>
      </c>
      <c r="N246" s="8">
        <v>33072</v>
      </c>
      <c r="O246" s="8">
        <v>70104</v>
      </c>
      <c r="P246" s="8">
        <v>2513367</v>
      </c>
      <c r="Q246" s="8">
        <v>17107591</v>
      </c>
      <c r="R246" s="8">
        <v>538540</v>
      </c>
      <c r="S246" s="8">
        <v>1846723</v>
      </c>
      <c r="T246" s="8">
        <v>0</v>
      </c>
    </row>
    <row r="247" spans="1:20">
      <c r="A247" s="1">
        <v>45383</v>
      </c>
      <c r="B247" s="9">
        <f>nasdaq_aapl_volume_by_exchange[[#This Row],[Off Exchange2]]/SUM(nasdaq_aapl_volume_by_exchange[[#This Row],[NYSE]:[LTSE]])</f>
        <v>0.43754669274148555</v>
      </c>
      <c r="C247" s="12">
        <f>SUM(nasdaq_aapl_volume_by_exchange[[#This Row],[NYSE]:[LTSE]])</f>
        <v>46250497</v>
      </c>
      <c r="D247" s="8">
        <v>710268</v>
      </c>
      <c r="E247" s="8">
        <v>49508</v>
      </c>
      <c r="F247" s="8">
        <v>36374</v>
      </c>
      <c r="G247" s="8">
        <v>46703</v>
      </c>
      <c r="H247" s="8">
        <v>578838</v>
      </c>
      <c r="I247" s="8">
        <v>516204</v>
      </c>
      <c r="J247" s="8">
        <v>1088628</v>
      </c>
      <c r="K247" s="8">
        <v>89807</v>
      </c>
      <c r="L247" s="8">
        <v>20236752</v>
      </c>
      <c r="M247" s="8">
        <v>2781194</v>
      </c>
      <c r="N247" s="8">
        <v>10557</v>
      </c>
      <c r="O247" s="8">
        <v>71627</v>
      </c>
      <c r="P247" s="8">
        <v>2164392</v>
      </c>
      <c r="Q247" s="8">
        <v>15077243</v>
      </c>
      <c r="R247" s="8">
        <v>401777</v>
      </c>
      <c r="S247" s="8">
        <v>2390625</v>
      </c>
      <c r="T247" s="8">
        <v>0</v>
      </c>
    </row>
    <row r="248" spans="1:20">
      <c r="A248" s="1">
        <v>45379</v>
      </c>
      <c r="B248" s="9">
        <f>nasdaq_aapl_volume_by_exchange[[#This Row],[Off Exchange2]]/SUM(nasdaq_aapl_volume_by_exchange[[#This Row],[NYSE]:[LTSE]])</f>
        <v>0.43496382516773019</v>
      </c>
      <c r="C248" s="12">
        <f>SUM(nasdaq_aapl_volume_by_exchange[[#This Row],[NYSE]:[LTSE]])</f>
        <v>66037763</v>
      </c>
      <c r="D248" s="8">
        <v>744764</v>
      </c>
      <c r="E248" s="8">
        <v>24358</v>
      </c>
      <c r="F248" s="8">
        <v>32318</v>
      </c>
      <c r="G248" s="8">
        <v>41390</v>
      </c>
      <c r="H248" s="8">
        <v>763045</v>
      </c>
      <c r="I248" s="8">
        <v>408100</v>
      </c>
      <c r="J248" s="8">
        <v>1055672</v>
      </c>
      <c r="K248" s="8">
        <v>34775</v>
      </c>
      <c r="L248" s="8">
        <v>28724038</v>
      </c>
      <c r="M248" s="8">
        <v>3457343</v>
      </c>
      <c r="N248" s="8">
        <v>22057</v>
      </c>
      <c r="O248" s="8">
        <v>86617</v>
      </c>
      <c r="P248" s="8">
        <v>2513524</v>
      </c>
      <c r="Q248" s="8">
        <v>25610712</v>
      </c>
      <c r="R248" s="8">
        <v>508830</v>
      </c>
      <c r="S248" s="8">
        <v>2010220</v>
      </c>
      <c r="T248" s="8">
        <v>0</v>
      </c>
    </row>
    <row r="249" spans="1:20">
      <c r="A249" s="1">
        <v>45378</v>
      </c>
      <c r="B249" s="9">
        <f>nasdaq_aapl_volume_by_exchange[[#This Row],[Off Exchange2]]/SUM(nasdaq_aapl_volume_by_exchange[[#This Row],[NYSE]:[LTSE]])</f>
        <v>0.3958220010151125</v>
      </c>
      <c r="C249" s="12">
        <f>SUM(nasdaq_aapl_volume_by_exchange[[#This Row],[NYSE]:[LTSE]])</f>
        <v>60282973</v>
      </c>
      <c r="D249" s="8">
        <v>868059</v>
      </c>
      <c r="E249" s="8">
        <v>86843</v>
      </c>
      <c r="F249" s="8">
        <v>38168</v>
      </c>
      <c r="G249" s="8">
        <v>65317</v>
      </c>
      <c r="H249" s="8">
        <v>976759</v>
      </c>
      <c r="I249" s="8">
        <v>557139</v>
      </c>
      <c r="J249" s="8">
        <v>1056292</v>
      </c>
      <c r="K249" s="8">
        <v>329943</v>
      </c>
      <c r="L249" s="8">
        <v>23861327</v>
      </c>
      <c r="M249" s="8">
        <v>3583776</v>
      </c>
      <c r="N249" s="8">
        <v>41002</v>
      </c>
      <c r="O249" s="8">
        <v>112829</v>
      </c>
      <c r="P249" s="8">
        <v>2964606</v>
      </c>
      <c r="Q249" s="8">
        <v>22787494</v>
      </c>
      <c r="R249" s="8">
        <v>537944</v>
      </c>
      <c r="S249" s="8">
        <v>2415475</v>
      </c>
      <c r="T249" s="8">
        <v>0</v>
      </c>
    </row>
    <row r="250" spans="1:20">
      <c r="A250" s="1">
        <v>45377</v>
      </c>
      <c r="B250" s="9">
        <f>nasdaq_aapl_volume_by_exchange[[#This Row],[Off Exchange2]]/SUM(nasdaq_aapl_volume_by_exchange[[#This Row],[NYSE]:[LTSE]])</f>
        <v>0.36900661823758002</v>
      </c>
      <c r="C250" s="12">
        <f>SUM(nasdaq_aapl_volume_by_exchange[[#This Row],[NYSE]:[LTSE]])</f>
        <v>57388239</v>
      </c>
      <c r="D250" s="8">
        <v>716444</v>
      </c>
      <c r="E250" s="8">
        <v>65164</v>
      </c>
      <c r="F250" s="8">
        <v>43899</v>
      </c>
      <c r="G250" s="8">
        <v>74011</v>
      </c>
      <c r="H250" s="8">
        <v>637480</v>
      </c>
      <c r="I250" s="8">
        <v>569140</v>
      </c>
      <c r="J250" s="8">
        <v>914068</v>
      </c>
      <c r="K250" s="8">
        <v>289288</v>
      </c>
      <c r="L250" s="8">
        <v>21176640</v>
      </c>
      <c r="M250" s="8">
        <v>3977540</v>
      </c>
      <c r="N250" s="8">
        <v>29316</v>
      </c>
      <c r="O250" s="8">
        <v>163109</v>
      </c>
      <c r="P250" s="8">
        <v>2930937</v>
      </c>
      <c r="Q250" s="8">
        <v>22945619</v>
      </c>
      <c r="R250" s="8">
        <v>476541</v>
      </c>
      <c r="S250" s="8">
        <v>2379043</v>
      </c>
      <c r="T250" s="8">
        <v>0</v>
      </c>
    </row>
    <row r="251" spans="1:20">
      <c r="A251" s="1">
        <v>45376</v>
      </c>
      <c r="B251" s="9">
        <f>nasdaq_aapl_volume_by_exchange[[#This Row],[Off Exchange2]]/SUM(nasdaq_aapl_volume_by_exchange[[#This Row],[NYSE]:[LTSE]])</f>
        <v>0.39874221559001777</v>
      </c>
      <c r="C251" s="12">
        <f>SUM(nasdaq_aapl_volume_by_exchange[[#This Row],[NYSE]:[LTSE]])</f>
        <v>54288636</v>
      </c>
      <c r="D251" s="8">
        <v>830387</v>
      </c>
      <c r="E251" s="8">
        <v>56982</v>
      </c>
      <c r="F251" s="8">
        <v>44653</v>
      </c>
      <c r="G251" s="8">
        <v>70383</v>
      </c>
      <c r="H251" s="8">
        <v>794426</v>
      </c>
      <c r="I251" s="8">
        <v>493673</v>
      </c>
      <c r="J251" s="8">
        <v>1001141</v>
      </c>
      <c r="K251" s="8">
        <v>28507</v>
      </c>
      <c r="L251" s="8">
        <v>21647171</v>
      </c>
      <c r="M251" s="8">
        <v>3289545</v>
      </c>
      <c r="N251" s="8">
        <v>20812</v>
      </c>
      <c r="O251" s="8">
        <v>99654</v>
      </c>
      <c r="P251" s="8">
        <v>2445673</v>
      </c>
      <c r="Q251" s="8">
        <v>20755182</v>
      </c>
      <c r="R251" s="8">
        <v>504133</v>
      </c>
      <c r="S251" s="8">
        <v>2206314</v>
      </c>
      <c r="T251" s="8">
        <v>0</v>
      </c>
    </row>
    <row r="252" spans="1:20">
      <c r="A252" s="1">
        <v>45373</v>
      </c>
      <c r="B252" s="9">
        <f>nasdaq_aapl_volume_by_exchange[[#This Row],[Off Exchange2]]/SUM(nasdaq_aapl_volume_by_exchange[[#This Row],[NYSE]:[LTSE]])</f>
        <v>0.42976624078827869</v>
      </c>
      <c r="C252" s="12">
        <f>SUM(nasdaq_aapl_volume_by_exchange[[#This Row],[NYSE]:[LTSE]])</f>
        <v>71182136</v>
      </c>
      <c r="D252" s="8">
        <v>614658</v>
      </c>
      <c r="E252" s="8">
        <v>79515</v>
      </c>
      <c r="F252" s="8">
        <v>71080</v>
      </c>
      <c r="G252" s="8">
        <v>108567</v>
      </c>
      <c r="H252" s="8">
        <v>948816</v>
      </c>
      <c r="I252" s="8">
        <v>495914</v>
      </c>
      <c r="J252" s="8">
        <v>907643</v>
      </c>
      <c r="K252" s="8">
        <v>3326792</v>
      </c>
      <c r="L252" s="8">
        <v>30591679</v>
      </c>
      <c r="M252" s="8">
        <v>4102499</v>
      </c>
      <c r="N252" s="8">
        <v>26851</v>
      </c>
      <c r="O252" s="8">
        <v>77700</v>
      </c>
      <c r="P252" s="8">
        <v>3193615</v>
      </c>
      <c r="Q252" s="8">
        <v>23735713</v>
      </c>
      <c r="R252" s="8">
        <v>234779</v>
      </c>
      <c r="S252" s="8">
        <v>2666315</v>
      </c>
      <c r="T252" s="8">
        <v>0</v>
      </c>
    </row>
    <row r="253" spans="1:20">
      <c r="A253" s="1">
        <v>45372</v>
      </c>
      <c r="B253" s="9">
        <f>nasdaq_aapl_volume_by_exchange[[#This Row],[Off Exchange2]]/SUM(nasdaq_aapl_volume_by_exchange[[#This Row],[NYSE]:[LTSE]])</f>
        <v>0.48047491425297884</v>
      </c>
      <c r="C253" s="12">
        <f>SUM(nasdaq_aapl_volume_by_exchange[[#This Row],[NYSE]:[LTSE]])</f>
        <v>107453587</v>
      </c>
      <c r="D253" s="8">
        <v>1316433</v>
      </c>
      <c r="E253" s="8">
        <v>128568</v>
      </c>
      <c r="F253" s="8">
        <v>71576</v>
      </c>
      <c r="G253" s="8">
        <v>104800</v>
      </c>
      <c r="H253" s="8">
        <v>1645615</v>
      </c>
      <c r="I253" s="8">
        <v>1132298</v>
      </c>
      <c r="J253" s="8">
        <v>1815792</v>
      </c>
      <c r="K253" s="8">
        <v>539359</v>
      </c>
      <c r="L253" s="8">
        <v>51628753</v>
      </c>
      <c r="M253" s="8">
        <v>8023331</v>
      </c>
      <c r="N253" s="8">
        <v>189205</v>
      </c>
      <c r="O253" s="8">
        <v>343301</v>
      </c>
      <c r="P253" s="8">
        <v>5009618</v>
      </c>
      <c r="Q253" s="8">
        <v>28986176</v>
      </c>
      <c r="R253" s="8">
        <v>925238</v>
      </c>
      <c r="S253" s="8">
        <v>5593524</v>
      </c>
      <c r="T253" s="8">
        <v>0</v>
      </c>
    </row>
    <row r="254" spans="1:20">
      <c r="A254" s="1">
        <v>45371</v>
      </c>
      <c r="B254" s="9">
        <f>nasdaq_aapl_volume_by_exchange[[#This Row],[Off Exchange2]]/SUM(nasdaq_aapl_volume_by_exchange[[#This Row],[NYSE]:[LTSE]])</f>
        <v>0.39307053164535349</v>
      </c>
      <c r="C254" s="12">
        <f>SUM(nasdaq_aapl_volume_by_exchange[[#This Row],[NYSE]:[LTSE]])</f>
        <v>53419596</v>
      </c>
      <c r="D254" s="8">
        <v>863546</v>
      </c>
      <c r="E254" s="8">
        <v>85832</v>
      </c>
      <c r="F254" s="8">
        <v>38517</v>
      </c>
      <c r="G254" s="8">
        <v>64850</v>
      </c>
      <c r="H254" s="8">
        <v>705914</v>
      </c>
      <c r="I254" s="8">
        <v>491473</v>
      </c>
      <c r="J254" s="8">
        <v>1336771</v>
      </c>
      <c r="K254" s="8">
        <v>318435</v>
      </c>
      <c r="L254" s="8">
        <v>20997669</v>
      </c>
      <c r="M254" s="8">
        <v>4408767</v>
      </c>
      <c r="N254" s="8">
        <v>31353</v>
      </c>
      <c r="O254" s="8">
        <v>117171</v>
      </c>
      <c r="P254" s="8">
        <v>3153916</v>
      </c>
      <c r="Q254" s="8">
        <v>18179981</v>
      </c>
      <c r="R254" s="8">
        <v>406004</v>
      </c>
      <c r="S254" s="8">
        <v>2201887</v>
      </c>
      <c r="T254" s="8">
        <v>17510</v>
      </c>
    </row>
    <row r="255" spans="1:20">
      <c r="A255" s="1">
        <v>45370</v>
      </c>
      <c r="B255" s="9">
        <f>nasdaq_aapl_volume_by_exchange[[#This Row],[Off Exchange2]]/SUM(nasdaq_aapl_volume_by_exchange[[#This Row],[NYSE]:[LTSE]])</f>
        <v>0.41279695249730824</v>
      </c>
      <c r="C255" s="12">
        <f>SUM(nasdaq_aapl_volume_by_exchange[[#This Row],[NYSE]:[LTSE]])</f>
        <v>55213208</v>
      </c>
      <c r="D255" s="8">
        <v>670443</v>
      </c>
      <c r="E255" s="8">
        <v>59747</v>
      </c>
      <c r="F255" s="8">
        <v>60292</v>
      </c>
      <c r="G255" s="8">
        <v>35928</v>
      </c>
      <c r="H255" s="8">
        <v>821941</v>
      </c>
      <c r="I255" s="8">
        <v>406340</v>
      </c>
      <c r="J255" s="8">
        <v>897609</v>
      </c>
      <c r="K255" s="8">
        <v>205306</v>
      </c>
      <c r="L255" s="8">
        <v>22791844</v>
      </c>
      <c r="M255" s="8">
        <v>3418697</v>
      </c>
      <c r="N255" s="8">
        <v>53583</v>
      </c>
      <c r="O255" s="8">
        <v>92971</v>
      </c>
      <c r="P255" s="8">
        <v>2691981</v>
      </c>
      <c r="Q255" s="8">
        <v>20768781</v>
      </c>
      <c r="R255" s="8">
        <v>296112</v>
      </c>
      <c r="S255" s="8">
        <v>1941633</v>
      </c>
      <c r="T255" s="8">
        <v>0</v>
      </c>
    </row>
    <row r="256" spans="1:20">
      <c r="A256" s="1">
        <v>45369</v>
      </c>
      <c r="B256" s="9">
        <f>nasdaq_aapl_volume_by_exchange[[#This Row],[Off Exchange2]]/SUM(nasdaq_aapl_volume_by_exchange[[#This Row],[NYSE]:[LTSE]])</f>
        <v>0.36646757193913182</v>
      </c>
      <c r="C256" s="12">
        <f>SUM(nasdaq_aapl_volume_by_exchange[[#This Row],[NYSE]:[LTSE]])</f>
        <v>75606556</v>
      </c>
      <c r="D256" s="8">
        <v>964339</v>
      </c>
      <c r="E256" s="8">
        <v>143258</v>
      </c>
      <c r="F256" s="8">
        <v>31680</v>
      </c>
      <c r="G256" s="8">
        <v>82625</v>
      </c>
      <c r="H256" s="8">
        <v>914086</v>
      </c>
      <c r="I256" s="8">
        <v>778435</v>
      </c>
      <c r="J256" s="8">
        <v>1472333</v>
      </c>
      <c r="K256" s="8">
        <v>980356</v>
      </c>
      <c r="L256" s="8">
        <v>27707351</v>
      </c>
      <c r="M256" s="8">
        <v>6092971</v>
      </c>
      <c r="N256" s="8">
        <v>18866</v>
      </c>
      <c r="O256" s="8">
        <v>137128</v>
      </c>
      <c r="P256" s="8">
        <v>4070437</v>
      </c>
      <c r="Q256" s="8">
        <v>28248694</v>
      </c>
      <c r="R256" s="8">
        <v>621159</v>
      </c>
      <c r="S256" s="8">
        <v>3342838</v>
      </c>
      <c r="T256" s="8">
        <v>0</v>
      </c>
    </row>
    <row r="257" spans="1:20">
      <c r="A257" s="1">
        <v>45366</v>
      </c>
      <c r="B257" s="9">
        <f>nasdaq_aapl_volume_by_exchange[[#This Row],[Off Exchange2]]/SUM(nasdaq_aapl_volume_by_exchange[[#This Row],[NYSE]:[LTSE]])</f>
        <v>0.35971254296288602</v>
      </c>
      <c r="C257" s="12">
        <f>SUM(nasdaq_aapl_volume_by_exchange[[#This Row],[NYSE]:[LTSE]])</f>
        <v>121941005</v>
      </c>
      <c r="D257" s="8">
        <v>1075895</v>
      </c>
      <c r="E257" s="8">
        <v>81375</v>
      </c>
      <c r="F257" s="8">
        <v>66658</v>
      </c>
      <c r="G257" s="8">
        <v>68109</v>
      </c>
      <c r="H257" s="8">
        <v>1136598</v>
      </c>
      <c r="I257" s="8">
        <v>642377</v>
      </c>
      <c r="J257" s="8">
        <v>1339592</v>
      </c>
      <c r="K257" s="8">
        <v>2289461</v>
      </c>
      <c r="L257" s="8">
        <v>43863709</v>
      </c>
      <c r="M257" s="8">
        <v>6012776</v>
      </c>
      <c r="N257" s="8">
        <v>27806</v>
      </c>
      <c r="O257" s="8">
        <v>154671</v>
      </c>
      <c r="P257" s="8">
        <v>4294267</v>
      </c>
      <c r="Q257" s="8">
        <v>57288106</v>
      </c>
      <c r="R257" s="8">
        <v>626382</v>
      </c>
      <c r="S257" s="8">
        <v>2973223</v>
      </c>
      <c r="T257" s="8">
        <v>0</v>
      </c>
    </row>
    <row r="258" spans="1:20">
      <c r="A258" s="1">
        <v>45365</v>
      </c>
      <c r="B258" s="9">
        <f>nasdaq_aapl_volume_by_exchange[[#This Row],[Off Exchange2]]/SUM(nasdaq_aapl_volume_by_exchange[[#This Row],[NYSE]:[LTSE]])</f>
        <v>0.37243031219087125</v>
      </c>
      <c r="C258" s="12">
        <f>SUM(nasdaq_aapl_volume_by_exchange[[#This Row],[NYSE]:[LTSE]])</f>
        <v>72933811</v>
      </c>
      <c r="D258" s="8">
        <v>1083434</v>
      </c>
      <c r="E258" s="8">
        <v>92120</v>
      </c>
      <c r="F258" s="8">
        <v>39694</v>
      </c>
      <c r="G258" s="8">
        <v>52338</v>
      </c>
      <c r="H258" s="8">
        <v>969731</v>
      </c>
      <c r="I258" s="8">
        <v>638569</v>
      </c>
      <c r="J258" s="8">
        <v>1679504</v>
      </c>
      <c r="K258" s="8">
        <v>1038434</v>
      </c>
      <c r="L258" s="8">
        <v>27162762</v>
      </c>
      <c r="M258" s="8">
        <v>5536926</v>
      </c>
      <c r="N258" s="8">
        <v>64159</v>
      </c>
      <c r="O258" s="8">
        <v>135421</v>
      </c>
      <c r="P258" s="8">
        <v>4643598</v>
      </c>
      <c r="Q258" s="8">
        <v>25747214</v>
      </c>
      <c r="R258" s="8">
        <v>695383</v>
      </c>
      <c r="S258" s="8">
        <v>3354524</v>
      </c>
      <c r="T258" s="8">
        <v>0</v>
      </c>
    </row>
    <row r="259" spans="1:20">
      <c r="A259" s="1">
        <v>45364</v>
      </c>
      <c r="B259" s="9">
        <f>nasdaq_aapl_volume_by_exchange[[#This Row],[Off Exchange2]]/SUM(nasdaq_aapl_volume_by_exchange[[#This Row],[NYSE]:[LTSE]])</f>
        <v>0.40588464245973072</v>
      </c>
      <c r="C259" s="12">
        <f>SUM(nasdaq_aapl_volume_by_exchange[[#This Row],[NYSE]:[LTSE]])</f>
        <v>52494982</v>
      </c>
      <c r="D259" s="8">
        <v>719556</v>
      </c>
      <c r="E259" s="8">
        <v>42691</v>
      </c>
      <c r="F259" s="8">
        <v>43657</v>
      </c>
      <c r="G259" s="8">
        <v>20877</v>
      </c>
      <c r="H259" s="8">
        <v>767444</v>
      </c>
      <c r="I259" s="8">
        <v>449683</v>
      </c>
      <c r="J259" s="8">
        <v>819593</v>
      </c>
      <c r="K259" s="8">
        <v>397789</v>
      </c>
      <c r="L259" s="8">
        <v>21306907</v>
      </c>
      <c r="M259" s="8">
        <v>3428281</v>
      </c>
      <c r="N259" s="8">
        <v>20343</v>
      </c>
      <c r="O259" s="8">
        <v>63971</v>
      </c>
      <c r="P259" s="8">
        <v>2489055</v>
      </c>
      <c r="Q259" s="8">
        <v>19518418</v>
      </c>
      <c r="R259" s="8">
        <v>359293</v>
      </c>
      <c r="S259" s="8">
        <v>2047424</v>
      </c>
      <c r="T259" s="8">
        <v>0</v>
      </c>
    </row>
    <row r="260" spans="1:20">
      <c r="A260" s="1">
        <v>45363</v>
      </c>
      <c r="B260" s="9">
        <f>nasdaq_aapl_volume_by_exchange[[#This Row],[Off Exchange2]]/SUM(nasdaq_aapl_volume_by_exchange[[#This Row],[NYSE]:[LTSE]])</f>
        <v>0.40670323227443306</v>
      </c>
      <c r="C260" s="12">
        <f>SUM(nasdaq_aapl_volume_by_exchange[[#This Row],[NYSE]:[LTSE]])</f>
        <v>59870102</v>
      </c>
      <c r="D260" s="8">
        <v>754957</v>
      </c>
      <c r="E260" s="8">
        <v>110102</v>
      </c>
      <c r="F260" s="8">
        <v>50085</v>
      </c>
      <c r="G260" s="8">
        <v>73837</v>
      </c>
      <c r="H260" s="8">
        <v>947381</v>
      </c>
      <c r="I260" s="8">
        <v>670511</v>
      </c>
      <c r="J260" s="8">
        <v>1145461</v>
      </c>
      <c r="K260" s="8">
        <v>388147</v>
      </c>
      <c r="L260" s="8">
        <v>24349364</v>
      </c>
      <c r="M260" s="8">
        <v>4852763</v>
      </c>
      <c r="N260" s="8">
        <v>82510</v>
      </c>
      <c r="O260" s="8">
        <v>176759</v>
      </c>
      <c r="P260" s="8">
        <v>3224924</v>
      </c>
      <c r="Q260" s="8">
        <v>19976238</v>
      </c>
      <c r="R260" s="8">
        <v>233182</v>
      </c>
      <c r="S260" s="8">
        <v>2833881</v>
      </c>
      <c r="T260" s="8">
        <v>0</v>
      </c>
    </row>
    <row r="261" spans="1:20">
      <c r="A261" s="1">
        <v>45362</v>
      </c>
      <c r="B261" s="9">
        <f>nasdaq_aapl_volume_by_exchange[[#This Row],[Off Exchange2]]/SUM(nasdaq_aapl_volume_by_exchange[[#This Row],[NYSE]:[LTSE]])</f>
        <v>0.40663857514226159</v>
      </c>
      <c r="C261" s="12">
        <f>SUM(nasdaq_aapl_volume_by_exchange[[#This Row],[NYSE]:[LTSE]])</f>
        <v>60140797</v>
      </c>
      <c r="D261" s="8">
        <v>1222673</v>
      </c>
      <c r="E261" s="8">
        <v>97335</v>
      </c>
      <c r="F261" s="8">
        <v>51099</v>
      </c>
      <c r="G261" s="8">
        <v>34838</v>
      </c>
      <c r="H261" s="8">
        <v>861917</v>
      </c>
      <c r="I261" s="8">
        <v>649244</v>
      </c>
      <c r="J261" s="8">
        <v>1139996</v>
      </c>
      <c r="K261" s="8">
        <v>114584</v>
      </c>
      <c r="L261" s="8">
        <v>24455568</v>
      </c>
      <c r="M261" s="8">
        <v>4410345</v>
      </c>
      <c r="N261" s="8">
        <v>21998</v>
      </c>
      <c r="O261" s="8">
        <v>151588</v>
      </c>
      <c r="P261" s="8">
        <v>3471445</v>
      </c>
      <c r="Q261" s="8">
        <v>20564060</v>
      </c>
      <c r="R261" s="8">
        <v>292543</v>
      </c>
      <c r="S261" s="8">
        <v>2601564</v>
      </c>
      <c r="T261" s="8">
        <v>0</v>
      </c>
    </row>
    <row r="262" spans="1:20">
      <c r="A262" s="1">
        <v>45359</v>
      </c>
      <c r="B262" s="9">
        <f>nasdaq_aapl_volume_by_exchange[[#This Row],[Off Exchange2]]/SUM(nasdaq_aapl_volume_by_exchange[[#This Row],[NYSE]:[LTSE]])</f>
        <v>0.38796606403005329</v>
      </c>
      <c r="C262" s="12">
        <f>SUM(nasdaq_aapl_volume_by_exchange[[#This Row],[NYSE]:[LTSE]])</f>
        <v>76270341</v>
      </c>
      <c r="D262" s="8">
        <v>1439772</v>
      </c>
      <c r="E262" s="8">
        <v>63156</v>
      </c>
      <c r="F262" s="8">
        <v>59429</v>
      </c>
      <c r="G262" s="8">
        <v>59656</v>
      </c>
      <c r="H262" s="8">
        <v>1143439</v>
      </c>
      <c r="I262" s="8">
        <v>669810</v>
      </c>
      <c r="J262" s="8">
        <v>1577345</v>
      </c>
      <c r="K262" s="8">
        <v>399651</v>
      </c>
      <c r="L262" s="8">
        <v>29590304</v>
      </c>
      <c r="M262" s="8">
        <v>5848052</v>
      </c>
      <c r="N262" s="8">
        <v>26837</v>
      </c>
      <c r="O262" s="8">
        <v>147346</v>
      </c>
      <c r="P262" s="8">
        <v>4437010</v>
      </c>
      <c r="Q262" s="8">
        <v>26920594</v>
      </c>
      <c r="R262" s="8">
        <v>378622</v>
      </c>
      <c r="S262" s="8">
        <v>3509318</v>
      </c>
      <c r="T262" s="8">
        <v>0</v>
      </c>
    </row>
    <row r="263" spans="1:20">
      <c r="A263" s="1">
        <v>45358</v>
      </c>
      <c r="B263" s="9">
        <f>nasdaq_aapl_volume_by_exchange[[#This Row],[Off Exchange2]]/SUM(nasdaq_aapl_volume_by_exchange[[#This Row],[NYSE]:[LTSE]])</f>
        <v>0.47155694922466146</v>
      </c>
      <c r="C263" s="12">
        <f>SUM(nasdaq_aapl_volume_by_exchange[[#This Row],[NYSE]:[LTSE]])</f>
        <v>71764524</v>
      </c>
      <c r="D263" s="8">
        <v>1148504</v>
      </c>
      <c r="E263" s="8">
        <v>84585</v>
      </c>
      <c r="F263" s="8">
        <v>27407</v>
      </c>
      <c r="G263" s="8">
        <v>85104</v>
      </c>
      <c r="H263" s="8">
        <v>1216615</v>
      </c>
      <c r="I263" s="8">
        <v>536269</v>
      </c>
      <c r="J263" s="8">
        <v>1348817</v>
      </c>
      <c r="K263" s="8">
        <v>116505</v>
      </c>
      <c r="L263" s="8">
        <v>33841060</v>
      </c>
      <c r="M263" s="8">
        <v>4698197</v>
      </c>
      <c r="N263" s="8">
        <v>30016</v>
      </c>
      <c r="O263" s="8">
        <v>98837</v>
      </c>
      <c r="P263" s="8">
        <v>3665669</v>
      </c>
      <c r="Q263" s="8">
        <v>21060212</v>
      </c>
      <c r="R263" s="8">
        <v>607745</v>
      </c>
      <c r="S263" s="8">
        <v>3198982</v>
      </c>
      <c r="T263" s="8">
        <v>0</v>
      </c>
    </row>
    <row r="264" spans="1:20">
      <c r="A264" s="1">
        <v>45357</v>
      </c>
      <c r="B264" s="9">
        <f>nasdaq_aapl_volume_by_exchange[[#This Row],[Off Exchange2]]/SUM(nasdaq_aapl_volume_by_exchange[[#This Row],[NYSE]:[LTSE]])</f>
        <v>0.45793801760405078</v>
      </c>
      <c r="C264" s="12">
        <f>SUM(nasdaq_aapl_volume_by_exchange[[#This Row],[NYSE]:[LTSE]])</f>
        <v>68587055</v>
      </c>
      <c r="D264" s="8">
        <v>878743</v>
      </c>
      <c r="E264" s="8">
        <v>129493</v>
      </c>
      <c r="F264" s="8">
        <v>75472</v>
      </c>
      <c r="G264" s="8">
        <v>130393</v>
      </c>
      <c r="H264" s="8">
        <v>909179</v>
      </c>
      <c r="I264" s="8">
        <v>558495</v>
      </c>
      <c r="J264" s="8">
        <v>1308874</v>
      </c>
      <c r="K264" s="8">
        <v>365281</v>
      </c>
      <c r="L264" s="8">
        <v>31408620</v>
      </c>
      <c r="M264" s="8">
        <v>4942078</v>
      </c>
      <c r="N264" s="8">
        <v>45828</v>
      </c>
      <c r="O264" s="8">
        <v>110877</v>
      </c>
      <c r="P264" s="8">
        <v>3742127</v>
      </c>
      <c r="Q264" s="8">
        <v>20508499</v>
      </c>
      <c r="R264" s="8">
        <v>265536</v>
      </c>
      <c r="S264" s="8">
        <v>3207560</v>
      </c>
      <c r="T264" s="8">
        <v>0</v>
      </c>
    </row>
    <row r="265" spans="1:20">
      <c r="A265" s="1">
        <v>45356</v>
      </c>
      <c r="B265" s="9">
        <f>nasdaq_aapl_volume_by_exchange[[#This Row],[Off Exchange2]]/SUM(nasdaq_aapl_volume_by_exchange[[#This Row],[NYSE]:[LTSE]])</f>
        <v>0.44166117526797882</v>
      </c>
      <c r="C265" s="12">
        <f>SUM(nasdaq_aapl_volume_by_exchange[[#This Row],[NYSE]:[LTSE]])</f>
        <v>95435613</v>
      </c>
      <c r="D265" s="8">
        <v>1430590</v>
      </c>
      <c r="E265" s="8">
        <v>115730</v>
      </c>
      <c r="F265" s="8">
        <v>56078</v>
      </c>
      <c r="G265" s="8">
        <v>117653</v>
      </c>
      <c r="H265" s="8">
        <v>1462313</v>
      </c>
      <c r="I265" s="8">
        <v>882045</v>
      </c>
      <c r="J265" s="8">
        <v>1994484</v>
      </c>
      <c r="K265" s="8">
        <v>885201</v>
      </c>
      <c r="L265" s="8">
        <v>42150205</v>
      </c>
      <c r="M265" s="8">
        <v>7193334</v>
      </c>
      <c r="N265" s="8">
        <v>48044</v>
      </c>
      <c r="O265" s="8">
        <v>181232</v>
      </c>
      <c r="P265" s="8">
        <v>4982992</v>
      </c>
      <c r="Q265" s="8">
        <v>28660227</v>
      </c>
      <c r="R265" s="8">
        <v>722069</v>
      </c>
      <c r="S265" s="8">
        <v>4553416</v>
      </c>
      <c r="T265" s="8">
        <v>0</v>
      </c>
    </row>
    <row r="266" spans="1:20">
      <c r="A266" s="1">
        <v>45355</v>
      </c>
      <c r="B266" s="9">
        <f>nasdaq_aapl_volume_by_exchange[[#This Row],[Off Exchange2]]/SUM(nasdaq_aapl_volume_by_exchange[[#This Row],[NYSE]:[LTSE]])</f>
        <v>0.47016166124382619</v>
      </c>
      <c r="C266" s="12">
        <f>SUM(nasdaq_aapl_volume_by_exchange[[#This Row],[NYSE]:[LTSE]])</f>
        <v>81681977</v>
      </c>
      <c r="D266" s="8">
        <v>1108172</v>
      </c>
      <c r="E266" s="8">
        <v>132175</v>
      </c>
      <c r="F266" s="8">
        <v>81880</v>
      </c>
      <c r="G266" s="8">
        <v>139507</v>
      </c>
      <c r="H266" s="8">
        <v>1705811</v>
      </c>
      <c r="I266" s="8">
        <v>811039</v>
      </c>
      <c r="J266" s="8">
        <v>1759430</v>
      </c>
      <c r="K266" s="8">
        <v>199761</v>
      </c>
      <c r="L266" s="8">
        <v>38403734</v>
      </c>
      <c r="M266" s="8">
        <v>6023246</v>
      </c>
      <c r="N266" s="8">
        <v>41189</v>
      </c>
      <c r="O266" s="8">
        <v>219939</v>
      </c>
      <c r="P266" s="8">
        <v>4596283</v>
      </c>
      <c r="Q266" s="8">
        <v>21428114</v>
      </c>
      <c r="R266" s="8">
        <v>512753</v>
      </c>
      <c r="S266" s="8">
        <v>4518944</v>
      </c>
      <c r="T266" s="8">
        <v>0</v>
      </c>
    </row>
    <row r="267" spans="1:20">
      <c r="A267" s="1">
        <v>45352</v>
      </c>
      <c r="B267" s="9">
        <f>nasdaq_aapl_volume_by_exchange[[#This Row],[Off Exchange2]]/SUM(nasdaq_aapl_volume_by_exchange[[#This Row],[NYSE]:[LTSE]])</f>
        <v>0.44755743766344075</v>
      </c>
      <c r="C267" s="12">
        <f>SUM(nasdaq_aapl_volume_by_exchange[[#This Row],[NYSE]:[LTSE]])</f>
        <v>73675786</v>
      </c>
      <c r="D267" s="8">
        <v>1178812</v>
      </c>
      <c r="E267" s="8">
        <v>120741</v>
      </c>
      <c r="F267" s="8">
        <v>160901</v>
      </c>
      <c r="G267" s="8">
        <v>118625</v>
      </c>
      <c r="H267" s="8">
        <v>1182815</v>
      </c>
      <c r="I267" s="8">
        <v>757225</v>
      </c>
      <c r="J267" s="8">
        <v>1985419</v>
      </c>
      <c r="K267" s="8">
        <v>1778442</v>
      </c>
      <c r="L267" s="8">
        <v>32974146</v>
      </c>
      <c r="M267" s="8">
        <v>4919108</v>
      </c>
      <c r="N267" s="8">
        <v>48165</v>
      </c>
      <c r="O267" s="8">
        <v>228385</v>
      </c>
      <c r="P267" s="8">
        <v>3809768</v>
      </c>
      <c r="Q267" s="8">
        <v>19291358</v>
      </c>
      <c r="R267" s="8">
        <v>908761</v>
      </c>
      <c r="S267" s="8">
        <v>4213115</v>
      </c>
      <c r="T267" s="8">
        <v>0</v>
      </c>
    </row>
    <row r="268" spans="1:20">
      <c r="A268" s="1">
        <v>45351</v>
      </c>
      <c r="B268" s="9">
        <f>nasdaq_aapl_volume_by_exchange[[#This Row],[Off Exchange2]]/SUM(nasdaq_aapl_volume_by_exchange[[#This Row],[NYSE]:[LTSE]])</f>
        <v>0.33469075751663113</v>
      </c>
      <c r="C268" s="12">
        <f>SUM(nasdaq_aapl_volume_by_exchange[[#This Row],[NYSE]:[LTSE]])</f>
        <v>136981745</v>
      </c>
      <c r="D268" s="8">
        <v>1756465</v>
      </c>
      <c r="E268" s="8">
        <v>84385</v>
      </c>
      <c r="F268" s="8">
        <v>147758</v>
      </c>
      <c r="G268" s="8">
        <v>124474</v>
      </c>
      <c r="H268" s="8">
        <v>1344158</v>
      </c>
      <c r="I268" s="8">
        <v>745711</v>
      </c>
      <c r="J268" s="8">
        <v>2061071</v>
      </c>
      <c r="K268" s="8">
        <v>331433</v>
      </c>
      <c r="L268" s="8">
        <v>45846524</v>
      </c>
      <c r="M268" s="8">
        <v>5887339</v>
      </c>
      <c r="N268" s="8">
        <v>36715</v>
      </c>
      <c r="O268" s="8">
        <v>195697</v>
      </c>
      <c r="P268" s="8">
        <v>4996491</v>
      </c>
      <c r="Q268" s="8">
        <v>68763774</v>
      </c>
      <c r="R268" s="8">
        <v>853927</v>
      </c>
      <c r="S268" s="8">
        <v>3805823</v>
      </c>
      <c r="T268" s="8">
        <v>0</v>
      </c>
    </row>
    <row r="269" spans="1:20">
      <c r="A269" s="1">
        <v>45350</v>
      </c>
      <c r="B269" s="9">
        <f>nasdaq_aapl_volume_by_exchange[[#This Row],[Off Exchange2]]/SUM(nasdaq_aapl_volume_by_exchange[[#This Row],[NYSE]:[LTSE]])</f>
        <v>0.46868012787263202</v>
      </c>
      <c r="C269" s="12">
        <f>SUM(nasdaq_aapl_volume_by_exchange[[#This Row],[NYSE]:[LTSE]])</f>
        <v>48953712</v>
      </c>
      <c r="D269" s="8">
        <v>982957</v>
      </c>
      <c r="E269" s="8">
        <v>59327</v>
      </c>
      <c r="F269" s="8">
        <v>137415</v>
      </c>
      <c r="G269" s="8">
        <v>99193</v>
      </c>
      <c r="H269" s="8">
        <v>675525</v>
      </c>
      <c r="I269" s="8">
        <v>485820</v>
      </c>
      <c r="J269" s="8">
        <v>1325581</v>
      </c>
      <c r="K269" s="8">
        <v>34569</v>
      </c>
      <c r="L269" s="8">
        <v>22943632</v>
      </c>
      <c r="M269" s="8">
        <v>3510887</v>
      </c>
      <c r="N269" s="8">
        <v>43643</v>
      </c>
      <c r="O269" s="8">
        <v>86115</v>
      </c>
      <c r="P269" s="8">
        <v>2507818</v>
      </c>
      <c r="Q269" s="8">
        <v>13024400</v>
      </c>
      <c r="R269" s="8">
        <v>566678</v>
      </c>
      <c r="S269" s="8">
        <v>2470152</v>
      </c>
      <c r="T269" s="8">
        <v>0</v>
      </c>
    </row>
    <row r="270" spans="1:20">
      <c r="A270" s="1">
        <v>45349</v>
      </c>
      <c r="B270" s="9">
        <f>nasdaq_aapl_volume_by_exchange[[#This Row],[Off Exchange2]]/SUM(nasdaq_aapl_volume_by_exchange[[#This Row],[NYSE]:[LTSE]])</f>
        <v>0.44984665134072377</v>
      </c>
      <c r="C270" s="12">
        <f>SUM(nasdaq_aapl_volume_by_exchange[[#This Row],[NYSE]:[LTSE]])</f>
        <v>54353589</v>
      </c>
      <c r="D270" s="8">
        <v>961155</v>
      </c>
      <c r="E270" s="8">
        <v>84109</v>
      </c>
      <c r="F270" s="8">
        <v>165096</v>
      </c>
      <c r="G270" s="8">
        <v>82589</v>
      </c>
      <c r="H270" s="8">
        <v>932958</v>
      </c>
      <c r="I270" s="8">
        <v>538071</v>
      </c>
      <c r="J270" s="8">
        <v>1327091</v>
      </c>
      <c r="K270" s="8">
        <v>69456</v>
      </c>
      <c r="L270" s="8">
        <v>24450780</v>
      </c>
      <c r="M270" s="8">
        <v>4134079</v>
      </c>
      <c r="N270" s="8">
        <v>29934</v>
      </c>
      <c r="O270" s="8">
        <v>127161</v>
      </c>
      <c r="P270" s="8">
        <v>2624710</v>
      </c>
      <c r="Q270" s="8">
        <v>15283846</v>
      </c>
      <c r="R270" s="8">
        <v>668953</v>
      </c>
      <c r="S270" s="8">
        <v>2873601</v>
      </c>
      <c r="T270" s="8">
        <v>0</v>
      </c>
    </row>
    <row r="271" spans="1:20">
      <c r="A271" s="1">
        <v>45348</v>
      </c>
      <c r="B271" s="9">
        <f>nasdaq_aapl_volume_by_exchange[[#This Row],[Off Exchange2]]/SUM(nasdaq_aapl_volume_by_exchange[[#This Row],[NYSE]:[LTSE]])</f>
        <v>0.42958064352729952</v>
      </c>
      <c r="C271" s="12">
        <f>SUM(nasdaq_aapl_volume_by_exchange[[#This Row],[NYSE]:[LTSE]])</f>
        <v>40865710</v>
      </c>
      <c r="D271" s="8">
        <v>800500</v>
      </c>
      <c r="E271" s="8">
        <v>69597</v>
      </c>
      <c r="F271" s="8">
        <v>73263</v>
      </c>
      <c r="G271" s="8">
        <v>46638</v>
      </c>
      <c r="H271" s="8">
        <v>557699</v>
      </c>
      <c r="I271" s="8">
        <v>299275</v>
      </c>
      <c r="J271" s="8">
        <v>1011232</v>
      </c>
      <c r="K271" s="8">
        <v>25287</v>
      </c>
      <c r="L271" s="8">
        <v>17555118</v>
      </c>
      <c r="M271" s="8">
        <v>2784949</v>
      </c>
      <c r="N271" s="8">
        <v>18057</v>
      </c>
      <c r="O271" s="8">
        <v>110172</v>
      </c>
      <c r="P271" s="8">
        <v>1979480</v>
      </c>
      <c r="Q271" s="8">
        <v>13090493</v>
      </c>
      <c r="R271" s="8">
        <v>406107</v>
      </c>
      <c r="S271" s="8">
        <v>2037843</v>
      </c>
      <c r="T271" s="8">
        <v>0</v>
      </c>
    </row>
    <row r="272" spans="1:20">
      <c r="A272" s="1">
        <v>45345</v>
      </c>
      <c r="B272" s="9">
        <f>nasdaq_aapl_volume_by_exchange[[#This Row],[Off Exchange2]]/SUM(nasdaq_aapl_volume_by_exchange[[#This Row],[NYSE]:[LTSE]])</f>
        <v>0.45797359903040535</v>
      </c>
      <c r="C272" s="12">
        <f>SUM(nasdaq_aapl_volume_by_exchange[[#This Row],[NYSE]:[LTSE]])</f>
        <v>45312957</v>
      </c>
      <c r="D272" s="8">
        <v>997495</v>
      </c>
      <c r="E272" s="8">
        <v>42794</v>
      </c>
      <c r="F272" s="8">
        <v>75674</v>
      </c>
      <c r="G272" s="8">
        <v>81823</v>
      </c>
      <c r="H272" s="8">
        <v>644916</v>
      </c>
      <c r="I272" s="8">
        <v>440509</v>
      </c>
      <c r="J272" s="8">
        <v>1062011</v>
      </c>
      <c r="K272" s="8">
        <v>508159</v>
      </c>
      <c r="L272" s="8">
        <v>20752138</v>
      </c>
      <c r="M272" s="8">
        <v>2821168</v>
      </c>
      <c r="N272" s="8">
        <v>8952</v>
      </c>
      <c r="O272" s="8">
        <v>85706</v>
      </c>
      <c r="P272" s="8">
        <v>2569286</v>
      </c>
      <c r="Q272" s="8">
        <v>12502645</v>
      </c>
      <c r="R272" s="8">
        <v>579435</v>
      </c>
      <c r="S272" s="8">
        <v>2140246</v>
      </c>
      <c r="T272" s="8">
        <v>0</v>
      </c>
    </row>
    <row r="273" spans="1:20">
      <c r="A273" s="1">
        <v>45344</v>
      </c>
      <c r="B273" s="9">
        <f>nasdaq_aapl_volume_by_exchange[[#This Row],[Off Exchange2]]/SUM(nasdaq_aapl_volume_by_exchange[[#This Row],[NYSE]:[LTSE]])</f>
        <v>0.418504518077214</v>
      </c>
      <c r="C273" s="12">
        <f>SUM(nasdaq_aapl_volume_by_exchange[[#This Row],[NYSE]:[LTSE]])</f>
        <v>52292267</v>
      </c>
      <c r="D273" s="8">
        <v>760020</v>
      </c>
      <c r="E273" s="8">
        <v>53877</v>
      </c>
      <c r="F273" s="8">
        <v>75584</v>
      </c>
      <c r="G273" s="8">
        <v>129066</v>
      </c>
      <c r="H273" s="8">
        <v>886812</v>
      </c>
      <c r="I273" s="8">
        <v>431218</v>
      </c>
      <c r="J273" s="8">
        <v>1311570</v>
      </c>
      <c r="K273" s="8">
        <v>107991</v>
      </c>
      <c r="L273" s="8">
        <v>21884550</v>
      </c>
      <c r="M273" s="8">
        <v>3457485</v>
      </c>
      <c r="N273" s="8">
        <v>78099</v>
      </c>
      <c r="O273" s="8">
        <v>103820</v>
      </c>
      <c r="P273" s="8">
        <v>2807205</v>
      </c>
      <c r="Q273" s="8">
        <v>16920179</v>
      </c>
      <c r="R273" s="8">
        <v>615340</v>
      </c>
      <c r="S273" s="8">
        <v>2669451</v>
      </c>
      <c r="T273" s="8">
        <v>0</v>
      </c>
    </row>
    <row r="274" spans="1:20">
      <c r="A274" s="1">
        <v>45343</v>
      </c>
      <c r="B274" s="9">
        <f>nasdaq_aapl_volume_by_exchange[[#This Row],[Off Exchange2]]/SUM(nasdaq_aapl_volume_by_exchange[[#This Row],[NYSE]:[LTSE]])</f>
        <v>0.43877818324857792</v>
      </c>
      <c r="C274" s="12">
        <f>SUM(nasdaq_aapl_volume_by_exchange[[#This Row],[NYSE]:[LTSE]])</f>
        <v>41529501</v>
      </c>
      <c r="D274" s="8">
        <v>916176</v>
      </c>
      <c r="E274" s="8">
        <v>29112</v>
      </c>
      <c r="F274" s="8">
        <v>56100</v>
      </c>
      <c r="G274" s="8">
        <v>67377</v>
      </c>
      <c r="H274" s="8">
        <v>524687</v>
      </c>
      <c r="I274" s="8">
        <v>359256</v>
      </c>
      <c r="J274" s="8">
        <v>941361</v>
      </c>
      <c r="K274" s="8">
        <v>327535</v>
      </c>
      <c r="L274" s="8">
        <v>18222239</v>
      </c>
      <c r="M274" s="8">
        <v>3317825</v>
      </c>
      <c r="N274" s="8">
        <v>19376</v>
      </c>
      <c r="O274" s="8">
        <v>63674</v>
      </c>
      <c r="P274" s="8">
        <v>2339662</v>
      </c>
      <c r="Q274" s="8">
        <v>11902755</v>
      </c>
      <c r="R274" s="8">
        <v>379352</v>
      </c>
      <c r="S274" s="8">
        <v>2063014</v>
      </c>
      <c r="T274" s="8">
        <v>0</v>
      </c>
    </row>
    <row r="275" spans="1:20">
      <c r="A275" s="1">
        <v>45342</v>
      </c>
      <c r="B275" s="9">
        <f>nasdaq_aapl_volume_by_exchange[[#This Row],[Off Exchange2]]/SUM(nasdaq_aapl_volume_by_exchange[[#This Row],[NYSE]:[LTSE]])</f>
        <v>0.46173364195992045</v>
      </c>
      <c r="C275" s="12">
        <f>SUM(nasdaq_aapl_volume_by_exchange[[#This Row],[NYSE]:[LTSE]])</f>
        <v>53672628</v>
      </c>
      <c r="D275" s="8">
        <v>867286</v>
      </c>
      <c r="E275" s="8">
        <v>59333</v>
      </c>
      <c r="F275" s="8">
        <v>90596</v>
      </c>
      <c r="G275" s="8">
        <v>91144</v>
      </c>
      <c r="H275" s="8">
        <v>1160840</v>
      </c>
      <c r="I275" s="8">
        <v>425432</v>
      </c>
      <c r="J275" s="8">
        <v>1278156</v>
      </c>
      <c r="K275" s="8">
        <v>80781</v>
      </c>
      <c r="L275" s="8">
        <v>24782458</v>
      </c>
      <c r="M275" s="8">
        <v>3750038</v>
      </c>
      <c r="N275" s="8">
        <v>15747</v>
      </c>
      <c r="O275" s="8">
        <v>87040</v>
      </c>
      <c r="P275" s="8">
        <v>2598678</v>
      </c>
      <c r="Q275" s="8">
        <v>15322367</v>
      </c>
      <c r="R275" s="8">
        <v>679480</v>
      </c>
      <c r="S275" s="8">
        <v>2383252</v>
      </c>
      <c r="T275" s="8">
        <v>0</v>
      </c>
    </row>
    <row r="276" spans="1:20">
      <c r="A276" s="1">
        <v>45338</v>
      </c>
      <c r="B276" s="9">
        <f>nasdaq_aapl_volume_by_exchange[[#This Row],[Off Exchange2]]/SUM(nasdaq_aapl_volume_by_exchange[[#This Row],[NYSE]:[LTSE]])</f>
        <v>0.45166033766710145</v>
      </c>
      <c r="C276" s="12">
        <f>SUM(nasdaq_aapl_volume_by_exchange[[#This Row],[NYSE]:[LTSE]])</f>
        <v>50123509</v>
      </c>
      <c r="D276" s="8">
        <v>922261</v>
      </c>
      <c r="E276" s="8">
        <v>48758</v>
      </c>
      <c r="F276" s="8">
        <v>73984</v>
      </c>
      <c r="G276" s="8">
        <v>78312</v>
      </c>
      <c r="H276" s="8">
        <v>1001401</v>
      </c>
      <c r="I276" s="8">
        <v>443220</v>
      </c>
      <c r="J276" s="8">
        <v>1130072</v>
      </c>
      <c r="K276" s="8">
        <v>274046</v>
      </c>
      <c r="L276" s="8">
        <v>22638801</v>
      </c>
      <c r="M276" s="8">
        <v>3277351</v>
      </c>
      <c r="N276" s="8">
        <v>16005</v>
      </c>
      <c r="O276" s="8">
        <v>137104</v>
      </c>
      <c r="P276" s="8">
        <v>2546454</v>
      </c>
      <c r="Q276" s="8">
        <v>14561824</v>
      </c>
      <c r="R276" s="8">
        <v>570546</v>
      </c>
      <c r="S276" s="8">
        <v>2403370</v>
      </c>
      <c r="T276" s="8">
        <v>0</v>
      </c>
    </row>
    <row r="277" spans="1:20">
      <c r="A277" s="1">
        <v>45337</v>
      </c>
      <c r="B277" s="9">
        <f>nasdaq_aapl_volume_by_exchange[[#This Row],[Off Exchange2]]/SUM(nasdaq_aapl_volume_by_exchange[[#This Row],[NYSE]:[LTSE]])</f>
        <v>0.45648710402437154</v>
      </c>
      <c r="C277" s="12">
        <f>SUM(nasdaq_aapl_volume_by_exchange[[#This Row],[NYSE]:[LTSE]])</f>
        <v>65461352</v>
      </c>
      <c r="D277" s="8">
        <v>1177937</v>
      </c>
      <c r="E277" s="8">
        <v>122584</v>
      </c>
      <c r="F277" s="8">
        <v>94333</v>
      </c>
      <c r="G277" s="8">
        <v>105662</v>
      </c>
      <c r="H277" s="8">
        <v>1262044</v>
      </c>
      <c r="I277" s="8">
        <v>577093</v>
      </c>
      <c r="J277" s="8">
        <v>1561627</v>
      </c>
      <c r="K277" s="8">
        <v>151024</v>
      </c>
      <c r="L277" s="8">
        <v>29882263</v>
      </c>
      <c r="M277" s="8">
        <v>5149017</v>
      </c>
      <c r="N277" s="8">
        <v>42965</v>
      </c>
      <c r="O277" s="8">
        <v>213789</v>
      </c>
      <c r="P277" s="8">
        <v>3462332</v>
      </c>
      <c r="Q277" s="8">
        <v>17729329</v>
      </c>
      <c r="R277" s="8">
        <v>440506</v>
      </c>
      <c r="S277" s="8">
        <v>3486088</v>
      </c>
      <c r="T277" s="8">
        <v>2759</v>
      </c>
    </row>
    <row r="278" spans="1:20">
      <c r="A278" s="1">
        <v>45336</v>
      </c>
      <c r="B278" s="9">
        <f>nasdaq_aapl_volume_by_exchange[[#This Row],[Off Exchange2]]/SUM(nasdaq_aapl_volume_by_exchange[[#This Row],[NYSE]:[LTSE]])</f>
        <v>0.46921685255167161</v>
      </c>
      <c r="C278" s="12">
        <f>SUM(nasdaq_aapl_volume_by_exchange[[#This Row],[NYSE]:[LTSE]])</f>
        <v>54788712</v>
      </c>
      <c r="D278" s="8">
        <v>1088878</v>
      </c>
      <c r="E278" s="8">
        <v>72711</v>
      </c>
      <c r="F278" s="8">
        <v>69123</v>
      </c>
      <c r="G278" s="8">
        <v>105704</v>
      </c>
      <c r="H278" s="8">
        <v>962136</v>
      </c>
      <c r="I278" s="8">
        <v>430861</v>
      </c>
      <c r="J278" s="8">
        <v>1116279</v>
      </c>
      <c r="K278" s="8">
        <v>351549</v>
      </c>
      <c r="L278" s="8">
        <v>25707787</v>
      </c>
      <c r="M278" s="8">
        <v>3722752</v>
      </c>
      <c r="N278" s="8">
        <v>16016</v>
      </c>
      <c r="O278" s="8">
        <v>130169</v>
      </c>
      <c r="P278" s="8">
        <v>2953451</v>
      </c>
      <c r="Q278" s="8">
        <v>14878052</v>
      </c>
      <c r="R278" s="8">
        <v>370052</v>
      </c>
      <c r="S278" s="8">
        <v>2813192</v>
      </c>
      <c r="T278" s="8">
        <v>0</v>
      </c>
    </row>
    <row r="279" spans="1:20">
      <c r="A279" s="1">
        <v>45335</v>
      </c>
      <c r="B279" s="9">
        <f>nasdaq_aapl_volume_by_exchange[[#This Row],[Off Exchange2]]/SUM(nasdaq_aapl_volume_by_exchange[[#This Row],[NYSE]:[LTSE]])</f>
        <v>0.46441297824704941</v>
      </c>
      <c r="C279" s="12">
        <f>SUM(nasdaq_aapl_volume_by_exchange[[#This Row],[NYSE]:[LTSE]])</f>
        <v>56529021</v>
      </c>
      <c r="D279" s="8">
        <v>1021820</v>
      </c>
      <c r="E279" s="8">
        <v>70727</v>
      </c>
      <c r="F279" s="8">
        <v>121960</v>
      </c>
      <c r="G279" s="8">
        <v>58693</v>
      </c>
      <c r="H279" s="8">
        <v>901404</v>
      </c>
      <c r="I279" s="8">
        <v>557442</v>
      </c>
      <c r="J279" s="8">
        <v>1261623</v>
      </c>
      <c r="K279" s="8">
        <v>194463</v>
      </c>
      <c r="L279" s="8">
        <v>26252811</v>
      </c>
      <c r="M279" s="8">
        <v>4459563</v>
      </c>
      <c r="N279" s="8">
        <v>34565</v>
      </c>
      <c r="O279" s="8">
        <v>99422</v>
      </c>
      <c r="P279" s="8">
        <v>2819645</v>
      </c>
      <c r="Q279" s="8">
        <v>15649924</v>
      </c>
      <c r="R279" s="8">
        <v>617408</v>
      </c>
      <c r="S279" s="8">
        <v>2407551</v>
      </c>
      <c r="T279" s="8">
        <v>0</v>
      </c>
    </row>
    <row r="280" spans="1:20">
      <c r="A280" s="1">
        <v>45334</v>
      </c>
      <c r="B280" s="9">
        <f>nasdaq_aapl_volume_by_exchange[[#This Row],[Off Exchange2]]/SUM(nasdaq_aapl_volume_by_exchange[[#This Row],[NYSE]:[LTSE]])</f>
        <v>0.41806924556075964</v>
      </c>
      <c r="C280" s="12">
        <f>SUM(nasdaq_aapl_volume_by_exchange[[#This Row],[NYSE]:[LTSE]])</f>
        <v>41781191</v>
      </c>
      <c r="D280" s="8">
        <v>654976</v>
      </c>
      <c r="E280" s="8">
        <v>47799</v>
      </c>
      <c r="F280" s="8">
        <v>39890</v>
      </c>
      <c r="G280" s="8">
        <v>40921</v>
      </c>
      <c r="H280" s="8">
        <v>715865</v>
      </c>
      <c r="I280" s="8">
        <v>343689</v>
      </c>
      <c r="J280" s="8">
        <v>819992</v>
      </c>
      <c r="K280" s="8">
        <v>257714</v>
      </c>
      <c r="L280" s="8">
        <v>17467431</v>
      </c>
      <c r="M280" s="8">
        <v>2541071</v>
      </c>
      <c r="N280" s="8">
        <v>23762</v>
      </c>
      <c r="O280" s="8">
        <v>79590</v>
      </c>
      <c r="P280" s="8">
        <v>2008630</v>
      </c>
      <c r="Q280" s="8">
        <v>14672488</v>
      </c>
      <c r="R280" s="8">
        <v>145951</v>
      </c>
      <c r="S280" s="8">
        <v>1921422</v>
      </c>
      <c r="T280" s="8">
        <v>0</v>
      </c>
    </row>
    <row r="281" spans="1:20">
      <c r="A281" s="1">
        <v>45331</v>
      </c>
      <c r="B281" s="9">
        <f>nasdaq_aapl_volume_by_exchange[[#This Row],[Off Exchange2]]/SUM(nasdaq_aapl_volume_by_exchange[[#This Row],[NYSE]:[LTSE]])</f>
        <v>0.3966793993276177</v>
      </c>
      <c r="C281" s="12">
        <f>SUM(nasdaq_aapl_volume_by_exchange[[#This Row],[NYSE]:[LTSE]])</f>
        <v>45155264</v>
      </c>
      <c r="D281" s="8">
        <v>931433</v>
      </c>
      <c r="E281" s="8">
        <v>55965</v>
      </c>
      <c r="F281" s="8">
        <v>90255</v>
      </c>
      <c r="G281" s="8">
        <v>110977</v>
      </c>
      <c r="H281" s="8">
        <v>647934</v>
      </c>
      <c r="I281" s="8">
        <v>445478</v>
      </c>
      <c r="J281" s="8">
        <v>1288367</v>
      </c>
      <c r="K281" s="8">
        <v>81457</v>
      </c>
      <c r="L281" s="8">
        <v>17912163</v>
      </c>
      <c r="M281" s="8">
        <v>2694685</v>
      </c>
      <c r="N281" s="8">
        <v>19248</v>
      </c>
      <c r="O281" s="8">
        <v>97451</v>
      </c>
      <c r="P281" s="8">
        <v>2605491</v>
      </c>
      <c r="Q281" s="8">
        <v>15115543</v>
      </c>
      <c r="R281" s="8">
        <v>554503</v>
      </c>
      <c r="S281" s="8">
        <v>2504314</v>
      </c>
      <c r="T281" s="8">
        <v>0</v>
      </c>
    </row>
    <row r="282" spans="1:20">
      <c r="A282" s="1">
        <v>45330</v>
      </c>
      <c r="B282" s="9">
        <f>nasdaq_aapl_volume_by_exchange[[#This Row],[Off Exchange2]]/SUM(nasdaq_aapl_volume_by_exchange[[#This Row],[NYSE]:[LTSE]])</f>
        <v>0.45258569197290344</v>
      </c>
      <c r="C282" s="12">
        <f>SUM(nasdaq_aapl_volume_by_exchange[[#This Row],[NYSE]:[LTSE]])</f>
        <v>40958533</v>
      </c>
      <c r="D282" s="8">
        <v>702389</v>
      </c>
      <c r="E282" s="8">
        <v>71892</v>
      </c>
      <c r="F282" s="8">
        <v>106231</v>
      </c>
      <c r="G282" s="8">
        <v>76310</v>
      </c>
      <c r="H282" s="8">
        <v>598971</v>
      </c>
      <c r="I282" s="8">
        <v>448299</v>
      </c>
      <c r="J282" s="8">
        <v>1046865</v>
      </c>
      <c r="K282" s="8">
        <v>295246</v>
      </c>
      <c r="L282" s="8">
        <v>18537246</v>
      </c>
      <c r="M282" s="8">
        <v>2390320</v>
      </c>
      <c r="N282" s="8">
        <v>23804</v>
      </c>
      <c r="O282" s="8">
        <v>105349</v>
      </c>
      <c r="P282" s="8">
        <v>2303839</v>
      </c>
      <c r="Q282" s="8">
        <v>11619688</v>
      </c>
      <c r="R282" s="8">
        <v>409360</v>
      </c>
      <c r="S282" s="8">
        <v>2222724</v>
      </c>
      <c r="T282" s="8">
        <v>0</v>
      </c>
    </row>
    <row r="283" spans="1:20">
      <c r="A283" s="1">
        <v>45329</v>
      </c>
      <c r="B283" s="9">
        <f>nasdaq_aapl_volume_by_exchange[[#This Row],[Off Exchange2]]/SUM(nasdaq_aapl_volume_by_exchange[[#This Row],[NYSE]:[LTSE]])</f>
        <v>0.43811648350167642</v>
      </c>
      <c r="C283" s="12">
        <f>SUM(nasdaq_aapl_volume_by_exchange[[#This Row],[NYSE]:[LTSE]])</f>
        <v>53434520</v>
      </c>
      <c r="D283" s="8">
        <v>860121</v>
      </c>
      <c r="E283" s="8">
        <v>67349</v>
      </c>
      <c r="F283" s="8">
        <v>89474</v>
      </c>
      <c r="G283" s="8">
        <v>79660</v>
      </c>
      <c r="H283" s="8">
        <v>748845</v>
      </c>
      <c r="I283" s="8">
        <v>533223</v>
      </c>
      <c r="J283" s="8">
        <v>985635</v>
      </c>
      <c r="K283" s="8">
        <v>44194</v>
      </c>
      <c r="L283" s="8">
        <v>23410544</v>
      </c>
      <c r="M283" s="8">
        <v>3491415</v>
      </c>
      <c r="N283" s="8">
        <v>19354</v>
      </c>
      <c r="O283" s="8">
        <v>90763</v>
      </c>
      <c r="P283" s="8">
        <v>2715155</v>
      </c>
      <c r="Q283" s="8">
        <v>17385128</v>
      </c>
      <c r="R283" s="8">
        <v>330825</v>
      </c>
      <c r="S283" s="8">
        <v>2582835</v>
      </c>
      <c r="T283" s="8">
        <v>0</v>
      </c>
    </row>
    <row r="284" spans="1:20">
      <c r="A284" s="1">
        <v>45328</v>
      </c>
      <c r="B284" s="9">
        <f>nasdaq_aapl_volume_by_exchange[[#This Row],[Off Exchange2]]/SUM(nasdaq_aapl_volume_by_exchange[[#This Row],[NYSE]:[LTSE]])</f>
        <v>0.45528315958822113</v>
      </c>
      <c r="C284" s="12">
        <f>SUM(nasdaq_aapl_volume_by_exchange[[#This Row],[NYSE]:[LTSE]])</f>
        <v>43490528</v>
      </c>
      <c r="D284" s="8">
        <v>782037</v>
      </c>
      <c r="E284" s="8">
        <v>65517</v>
      </c>
      <c r="F284" s="8">
        <v>59284</v>
      </c>
      <c r="G284" s="8">
        <v>47253</v>
      </c>
      <c r="H284" s="8">
        <v>1060730</v>
      </c>
      <c r="I284" s="8">
        <v>485902</v>
      </c>
      <c r="J284" s="8">
        <v>861124</v>
      </c>
      <c r="K284" s="8">
        <v>178902</v>
      </c>
      <c r="L284" s="8">
        <v>19800505</v>
      </c>
      <c r="M284" s="8">
        <v>3078097</v>
      </c>
      <c r="N284" s="8">
        <v>57694</v>
      </c>
      <c r="O284" s="8">
        <v>121176</v>
      </c>
      <c r="P284" s="8">
        <v>2191666</v>
      </c>
      <c r="Q284" s="8">
        <v>12063567</v>
      </c>
      <c r="R284" s="8">
        <v>121037</v>
      </c>
      <c r="S284" s="8">
        <v>2516037</v>
      </c>
      <c r="T284" s="8">
        <v>0</v>
      </c>
    </row>
    <row r="285" spans="1:20">
      <c r="A285" s="1">
        <v>45327</v>
      </c>
      <c r="B285" s="9">
        <f>nasdaq_aapl_volume_by_exchange[[#This Row],[Off Exchange2]]/SUM(nasdaq_aapl_volume_by_exchange[[#This Row],[NYSE]:[LTSE]])</f>
        <v>0.47922894416160594</v>
      </c>
      <c r="C285" s="12">
        <f>SUM(nasdaq_aapl_volume_by_exchange[[#This Row],[NYSE]:[LTSE]])</f>
        <v>69670700</v>
      </c>
      <c r="D285" s="8">
        <v>775601</v>
      </c>
      <c r="E285" s="8">
        <v>111482</v>
      </c>
      <c r="F285" s="8">
        <v>112026</v>
      </c>
      <c r="G285" s="8">
        <v>117535</v>
      </c>
      <c r="H285" s="8">
        <v>1332617</v>
      </c>
      <c r="I285" s="8">
        <v>747630</v>
      </c>
      <c r="J285" s="8">
        <v>1520492</v>
      </c>
      <c r="K285" s="8">
        <v>257683</v>
      </c>
      <c r="L285" s="8">
        <v>33388216</v>
      </c>
      <c r="M285" s="8">
        <v>3851741</v>
      </c>
      <c r="N285" s="8">
        <v>34861</v>
      </c>
      <c r="O285" s="8">
        <v>185065</v>
      </c>
      <c r="P285" s="8">
        <v>3842267</v>
      </c>
      <c r="Q285" s="8">
        <v>19012445</v>
      </c>
      <c r="R285" s="8">
        <v>267844</v>
      </c>
      <c r="S285" s="8">
        <v>4113195</v>
      </c>
      <c r="T285" s="8">
        <v>0</v>
      </c>
    </row>
    <row r="286" spans="1:20">
      <c r="A286" s="1">
        <v>45324</v>
      </c>
      <c r="B286" s="9">
        <f>nasdaq_aapl_volume_by_exchange[[#This Row],[Off Exchange2]]/SUM(nasdaq_aapl_volume_by_exchange[[#This Row],[NYSE]:[LTSE]])</f>
        <v>0.44258745378567066</v>
      </c>
      <c r="C286" s="12">
        <f>SUM(nasdaq_aapl_volume_by_exchange[[#This Row],[NYSE]:[LTSE]])</f>
        <v>102577492</v>
      </c>
      <c r="D286" s="8">
        <v>1716245</v>
      </c>
      <c r="E286" s="8">
        <v>268449</v>
      </c>
      <c r="F286" s="8">
        <v>98892</v>
      </c>
      <c r="G286" s="8">
        <v>102997</v>
      </c>
      <c r="H286" s="8">
        <v>1859029</v>
      </c>
      <c r="I286" s="8">
        <v>1161622</v>
      </c>
      <c r="J286" s="8">
        <v>2849067</v>
      </c>
      <c r="K286" s="8">
        <v>1524440</v>
      </c>
      <c r="L286" s="8">
        <v>45399511</v>
      </c>
      <c r="M286" s="8">
        <v>6494037</v>
      </c>
      <c r="N286" s="8">
        <v>179498</v>
      </c>
      <c r="O286" s="8">
        <v>508713</v>
      </c>
      <c r="P286" s="8">
        <v>5405212</v>
      </c>
      <c r="Q286" s="8">
        <v>27604918</v>
      </c>
      <c r="R286" s="8">
        <v>1385278</v>
      </c>
      <c r="S286" s="8">
        <v>6019584</v>
      </c>
      <c r="T286" s="8">
        <v>0</v>
      </c>
    </row>
    <row r="287" spans="1:20">
      <c r="A287" s="1">
        <v>45323</v>
      </c>
      <c r="B287" s="9">
        <f>nasdaq_aapl_volume_by_exchange[[#This Row],[Off Exchange2]]/SUM(nasdaq_aapl_volume_by_exchange[[#This Row],[NYSE]:[LTSE]])</f>
        <v>0.42934162464331876</v>
      </c>
      <c r="C287" s="12">
        <f>SUM(nasdaq_aapl_volume_by_exchange[[#This Row],[NYSE]:[LTSE]])</f>
        <v>64884962</v>
      </c>
      <c r="D287" s="8">
        <v>1055718</v>
      </c>
      <c r="E287" s="8">
        <v>174093</v>
      </c>
      <c r="F287" s="8">
        <v>80921</v>
      </c>
      <c r="G287" s="8">
        <v>56528</v>
      </c>
      <c r="H287" s="8">
        <v>1609254</v>
      </c>
      <c r="I287" s="8">
        <v>737238</v>
      </c>
      <c r="J287" s="8">
        <v>1640552</v>
      </c>
      <c r="K287" s="8">
        <v>136338</v>
      </c>
      <c r="L287" s="8">
        <v>27857815</v>
      </c>
      <c r="M287" s="8">
        <v>6752335</v>
      </c>
      <c r="N287" s="8">
        <v>67153</v>
      </c>
      <c r="O287" s="8">
        <v>238629</v>
      </c>
      <c r="P287" s="8">
        <v>3362127</v>
      </c>
      <c r="Q287" s="8">
        <v>16280896</v>
      </c>
      <c r="R287" s="8">
        <v>261303</v>
      </c>
      <c r="S287" s="8">
        <v>4574062</v>
      </c>
      <c r="T287" s="8">
        <v>0</v>
      </c>
    </row>
    <row r="288" spans="1:20">
      <c r="A288" s="1">
        <v>45322</v>
      </c>
      <c r="B288" s="9">
        <f>nasdaq_aapl_volume_by_exchange[[#This Row],[Off Exchange2]]/SUM(nasdaq_aapl_volume_by_exchange[[#This Row],[NYSE]:[LTSE]])</f>
        <v>0.4271556797748296</v>
      </c>
      <c r="C288" s="12">
        <f>SUM(nasdaq_aapl_volume_by_exchange[[#This Row],[NYSE]:[LTSE]])</f>
        <v>55542642</v>
      </c>
      <c r="D288" s="8">
        <v>1165141</v>
      </c>
      <c r="E288" s="8">
        <v>100763</v>
      </c>
      <c r="F288" s="8">
        <v>115659</v>
      </c>
      <c r="G288" s="8">
        <v>60595</v>
      </c>
      <c r="H288" s="8">
        <v>1021560</v>
      </c>
      <c r="I288" s="8">
        <v>701170</v>
      </c>
      <c r="J288" s="8">
        <v>1503514</v>
      </c>
      <c r="K288" s="8">
        <v>366207</v>
      </c>
      <c r="L288" s="8">
        <v>23725355</v>
      </c>
      <c r="M288" s="8">
        <v>3061082</v>
      </c>
      <c r="N288" s="8">
        <v>48264</v>
      </c>
      <c r="O288" s="8">
        <v>220869</v>
      </c>
      <c r="P288" s="8">
        <v>2746917</v>
      </c>
      <c r="Q288" s="8">
        <v>17756809</v>
      </c>
      <c r="R288" s="8">
        <v>218377</v>
      </c>
      <c r="S288" s="8">
        <v>2730360</v>
      </c>
      <c r="T288" s="8">
        <v>0</v>
      </c>
    </row>
    <row r="289" spans="1:20">
      <c r="A289" s="1">
        <v>45321</v>
      </c>
      <c r="B289" s="9">
        <f>nasdaq_aapl_volume_by_exchange[[#This Row],[Off Exchange2]]/SUM(nasdaq_aapl_volume_by_exchange[[#This Row],[NYSE]:[LTSE]])</f>
        <v>0.49263890938275795</v>
      </c>
      <c r="C289" s="12">
        <f>SUM(nasdaq_aapl_volume_by_exchange[[#This Row],[NYSE]:[LTSE]])</f>
        <v>55890699</v>
      </c>
      <c r="D289" s="8">
        <v>1069763</v>
      </c>
      <c r="E289" s="8">
        <v>109645</v>
      </c>
      <c r="F289" s="8">
        <v>117134</v>
      </c>
      <c r="G289" s="8">
        <v>46251</v>
      </c>
      <c r="H289" s="8">
        <v>1423865</v>
      </c>
      <c r="I289" s="8">
        <v>555349</v>
      </c>
      <c r="J289" s="8">
        <v>1234377</v>
      </c>
      <c r="K289" s="8">
        <v>340453</v>
      </c>
      <c r="L289" s="8">
        <v>27533933</v>
      </c>
      <c r="M289" s="8">
        <v>3299897</v>
      </c>
      <c r="N289" s="8">
        <v>52414</v>
      </c>
      <c r="O289" s="8">
        <v>244910</v>
      </c>
      <c r="P289" s="8">
        <v>2905784</v>
      </c>
      <c r="Q289" s="8">
        <v>13377836</v>
      </c>
      <c r="R289" s="8">
        <v>298073</v>
      </c>
      <c r="S289" s="8">
        <v>3281015</v>
      </c>
      <c r="T289" s="8">
        <v>0</v>
      </c>
    </row>
    <row r="290" spans="1:20">
      <c r="A290" s="1">
        <v>45320</v>
      </c>
      <c r="B290" s="9">
        <f>nasdaq_aapl_volume_by_exchange[[#This Row],[Off Exchange2]]/SUM(nasdaq_aapl_volume_by_exchange[[#This Row],[NYSE]:[LTSE]])</f>
        <v>0.45219753251068417</v>
      </c>
      <c r="C290" s="12">
        <f>SUM(nasdaq_aapl_volume_by_exchange[[#This Row],[NYSE]:[LTSE]])</f>
        <v>47148654</v>
      </c>
      <c r="D290" s="8">
        <v>977065</v>
      </c>
      <c r="E290" s="8">
        <v>114570</v>
      </c>
      <c r="F290" s="8">
        <v>54650</v>
      </c>
      <c r="G290" s="8">
        <v>35131</v>
      </c>
      <c r="H290" s="8">
        <v>773726</v>
      </c>
      <c r="I290" s="8">
        <v>322282</v>
      </c>
      <c r="J290" s="8">
        <v>1016169</v>
      </c>
      <c r="K290" s="8">
        <v>806742</v>
      </c>
      <c r="L290" s="8">
        <v>21320505</v>
      </c>
      <c r="M290" s="8">
        <v>2786558</v>
      </c>
      <c r="N290" s="8">
        <v>33159</v>
      </c>
      <c r="O290" s="8">
        <v>138711</v>
      </c>
      <c r="P290" s="8">
        <v>2189331</v>
      </c>
      <c r="Q290" s="8">
        <v>14005433</v>
      </c>
      <c r="R290" s="8">
        <v>181101</v>
      </c>
      <c r="S290" s="8">
        <v>2393521</v>
      </c>
      <c r="T290" s="8">
        <v>0</v>
      </c>
    </row>
    <row r="291" spans="1:20">
      <c r="A291" s="1">
        <v>45317</v>
      </c>
      <c r="B291" s="9">
        <f>nasdaq_aapl_volume_by_exchange[[#This Row],[Off Exchange2]]/SUM(nasdaq_aapl_volume_by_exchange[[#This Row],[NYSE]:[LTSE]])</f>
        <v>0.4102671154850554</v>
      </c>
      <c r="C291" s="12">
        <f>SUM(nasdaq_aapl_volume_by_exchange[[#This Row],[NYSE]:[LTSE]])</f>
        <v>44701377</v>
      </c>
      <c r="D291" s="8">
        <v>978745</v>
      </c>
      <c r="E291" s="8">
        <v>92476</v>
      </c>
      <c r="F291" s="8">
        <v>40949</v>
      </c>
      <c r="G291" s="8">
        <v>56534</v>
      </c>
      <c r="H291" s="8">
        <v>1046244</v>
      </c>
      <c r="I291" s="8">
        <v>385592</v>
      </c>
      <c r="J291" s="8">
        <v>1173021</v>
      </c>
      <c r="K291" s="8">
        <v>797739</v>
      </c>
      <c r="L291" s="8">
        <v>18339505</v>
      </c>
      <c r="M291" s="8">
        <v>2585424</v>
      </c>
      <c r="N291" s="8">
        <v>43979</v>
      </c>
      <c r="O291" s="8">
        <v>109488</v>
      </c>
      <c r="P291" s="8">
        <v>2318457</v>
      </c>
      <c r="Q291" s="8">
        <v>13893779</v>
      </c>
      <c r="R291" s="8">
        <v>425564</v>
      </c>
      <c r="S291" s="8">
        <v>2413881</v>
      </c>
      <c r="T291" s="8">
        <v>0</v>
      </c>
    </row>
    <row r="292" spans="1:20">
      <c r="A292" s="1">
        <v>45316</v>
      </c>
      <c r="B292" s="9">
        <f>nasdaq_aapl_volume_by_exchange[[#This Row],[Off Exchange2]]/SUM(nasdaq_aapl_volume_by_exchange[[#This Row],[NYSE]:[LTSE]])</f>
        <v>0.4057225169195332</v>
      </c>
      <c r="C292" s="12">
        <f>SUM(nasdaq_aapl_volume_by_exchange[[#This Row],[NYSE]:[LTSE]])</f>
        <v>54822730</v>
      </c>
      <c r="D292" s="8">
        <v>1298442</v>
      </c>
      <c r="E292" s="8">
        <v>126431</v>
      </c>
      <c r="F292" s="8">
        <v>47306</v>
      </c>
      <c r="G292" s="8">
        <v>49975</v>
      </c>
      <c r="H292" s="8">
        <v>1197888</v>
      </c>
      <c r="I292" s="8">
        <v>599510</v>
      </c>
      <c r="J292" s="8">
        <v>1462720</v>
      </c>
      <c r="K292" s="8">
        <v>241351</v>
      </c>
      <c r="L292" s="8">
        <v>22242816</v>
      </c>
      <c r="M292" s="8">
        <v>4432680</v>
      </c>
      <c r="N292" s="8">
        <v>47767</v>
      </c>
      <c r="O292" s="8">
        <v>139935</v>
      </c>
      <c r="P292" s="8">
        <v>3551039</v>
      </c>
      <c r="Q292" s="8">
        <v>15501945</v>
      </c>
      <c r="R292" s="8">
        <v>401968</v>
      </c>
      <c r="S292" s="8">
        <v>3480957</v>
      </c>
      <c r="T292" s="8">
        <v>0</v>
      </c>
    </row>
    <row r="293" spans="1:20">
      <c r="A293" s="1">
        <v>45315</v>
      </c>
      <c r="B293" s="9">
        <f>nasdaq_aapl_volume_by_exchange[[#This Row],[Off Exchange2]]/SUM(nasdaq_aapl_volume_by_exchange[[#This Row],[NYSE]:[LTSE]])</f>
        <v>0.4599314425402653</v>
      </c>
      <c r="C293" s="12">
        <f>SUM(nasdaq_aapl_volume_by_exchange[[#This Row],[NYSE]:[LTSE]])</f>
        <v>53631217</v>
      </c>
      <c r="D293" s="8">
        <v>915005</v>
      </c>
      <c r="E293" s="8">
        <v>55252</v>
      </c>
      <c r="F293" s="8">
        <v>61986</v>
      </c>
      <c r="G293" s="8">
        <v>43902</v>
      </c>
      <c r="H293" s="8">
        <v>984417</v>
      </c>
      <c r="I293" s="8">
        <v>475156</v>
      </c>
      <c r="J293" s="8">
        <v>1324292</v>
      </c>
      <c r="K293" s="8">
        <v>145060</v>
      </c>
      <c r="L293" s="8">
        <v>24666683</v>
      </c>
      <c r="M293" s="8">
        <v>3582884</v>
      </c>
      <c r="N293" s="8">
        <v>36730</v>
      </c>
      <c r="O293" s="8">
        <v>145995</v>
      </c>
      <c r="P293" s="8">
        <v>3073784</v>
      </c>
      <c r="Q293" s="8">
        <v>14498516</v>
      </c>
      <c r="R293" s="8">
        <v>353656</v>
      </c>
      <c r="S293" s="8">
        <v>3267899</v>
      </c>
      <c r="T293" s="8">
        <v>0</v>
      </c>
    </row>
    <row r="294" spans="1:20">
      <c r="A294" s="1">
        <v>45314</v>
      </c>
      <c r="B294" s="9">
        <f>nasdaq_aapl_volume_by_exchange[[#This Row],[Off Exchange2]]/SUM(nasdaq_aapl_volume_by_exchange[[#This Row],[NYSE]:[LTSE]])</f>
        <v>0.46701870179435656</v>
      </c>
      <c r="C294" s="12">
        <f>SUM(nasdaq_aapl_volume_by_exchange[[#This Row],[NYSE]:[LTSE]])</f>
        <v>42361871</v>
      </c>
      <c r="D294" s="8">
        <v>772618</v>
      </c>
      <c r="E294" s="8">
        <v>64528</v>
      </c>
      <c r="F294" s="8">
        <v>28576</v>
      </c>
      <c r="G294" s="8">
        <v>27924</v>
      </c>
      <c r="H294" s="8">
        <v>859426</v>
      </c>
      <c r="I294" s="8">
        <v>410623</v>
      </c>
      <c r="J294" s="8">
        <v>1069220</v>
      </c>
      <c r="K294" s="8">
        <v>189052</v>
      </c>
      <c r="L294" s="8">
        <v>19783786</v>
      </c>
      <c r="M294" s="8">
        <v>2716844</v>
      </c>
      <c r="N294" s="8">
        <v>41632</v>
      </c>
      <c r="O294" s="8">
        <v>97932</v>
      </c>
      <c r="P294" s="8">
        <v>2285307</v>
      </c>
      <c r="Q294" s="8">
        <v>11003516</v>
      </c>
      <c r="R294" s="8">
        <v>428676</v>
      </c>
      <c r="S294" s="8">
        <v>2582211</v>
      </c>
      <c r="T294" s="8">
        <v>0</v>
      </c>
    </row>
    <row r="295" spans="1:20">
      <c r="A295" s="1">
        <v>45313</v>
      </c>
      <c r="B295" s="9">
        <f>nasdaq_aapl_volume_by_exchange[[#This Row],[Off Exchange2]]/SUM(nasdaq_aapl_volume_by_exchange[[#This Row],[NYSE]:[LTSE]])</f>
        <v>0.46861706803412678</v>
      </c>
      <c r="C295" s="12">
        <f>SUM(nasdaq_aapl_volume_by_exchange[[#This Row],[NYSE]:[LTSE]])</f>
        <v>60133674</v>
      </c>
      <c r="D295" s="8">
        <v>996158</v>
      </c>
      <c r="E295" s="8">
        <v>93723</v>
      </c>
      <c r="F295" s="8">
        <v>73790</v>
      </c>
      <c r="G295" s="8">
        <v>34801</v>
      </c>
      <c r="H295" s="8">
        <v>982262</v>
      </c>
      <c r="I295" s="8">
        <v>629207</v>
      </c>
      <c r="J295" s="8">
        <v>1279503</v>
      </c>
      <c r="K295" s="8">
        <v>246024</v>
      </c>
      <c r="L295" s="8">
        <v>28179666</v>
      </c>
      <c r="M295" s="8">
        <v>3651068</v>
      </c>
      <c r="N295" s="8">
        <v>78211</v>
      </c>
      <c r="O295" s="8">
        <v>114495</v>
      </c>
      <c r="P295" s="8">
        <v>3237134</v>
      </c>
      <c r="Q295" s="8">
        <v>16113470</v>
      </c>
      <c r="R295" s="8">
        <v>448001</v>
      </c>
      <c r="S295" s="8">
        <v>3976161</v>
      </c>
      <c r="T295" s="8">
        <v>0</v>
      </c>
    </row>
    <row r="296" spans="1:20">
      <c r="A296" s="1">
        <v>45310</v>
      </c>
      <c r="B296" s="9">
        <f>nasdaq_aapl_volume_by_exchange[[#This Row],[Off Exchange2]]/SUM(nasdaq_aapl_volume_by_exchange[[#This Row],[NYSE]:[LTSE]])</f>
        <v>0.3792629347727372</v>
      </c>
      <c r="C296" s="12">
        <f>SUM(nasdaq_aapl_volume_by_exchange[[#This Row],[NYSE]:[LTSE]])</f>
        <v>68918161</v>
      </c>
      <c r="D296" s="8">
        <v>1303608</v>
      </c>
      <c r="E296" s="8">
        <v>136386</v>
      </c>
      <c r="F296" s="8">
        <v>139526</v>
      </c>
      <c r="G296" s="8">
        <v>82578</v>
      </c>
      <c r="H296" s="8">
        <v>1126703</v>
      </c>
      <c r="I296" s="8">
        <v>745933</v>
      </c>
      <c r="J296" s="8">
        <v>1594669</v>
      </c>
      <c r="K296" s="8">
        <v>2203578</v>
      </c>
      <c r="L296" s="8">
        <v>26138104</v>
      </c>
      <c r="M296" s="8">
        <v>4010526</v>
      </c>
      <c r="N296" s="8">
        <v>60051</v>
      </c>
      <c r="O296" s="8">
        <v>209448</v>
      </c>
      <c r="P296" s="8">
        <v>3324656</v>
      </c>
      <c r="Q296" s="8">
        <v>23302234</v>
      </c>
      <c r="R296" s="8">
        <v>646592</v>
      </c>
      <c r="S296" s="8">
        <v>3893569</v>
      </c>
      <c r="T296" s="8">
        <v>0</v>
      </c>
    </row>
    <row r="297" spans="1:20">
      <c r="A297" s="1">
        <v>45309</v>
      </c>
      <c r="B297" s="9">
        <f>nasdaq_aapl_volume_by_exchange[[#This Row],[Off Exchange2]]/SUM(nasdaq_aapl_volume_by_exchange[[#This Row],[NYSE]:[LTSE]])</f>
        <v>0.45253647072500053</v>
      </c>
      <c r="C297" s="12">
        <f>SUM(nasdaq_aapl_volume_by_exchange[[#This Row],[NYSE]:[LTSE]])</f>
        <v>78038413</v>
      </c>
      <c r="D297" s="8">
        <v>1517957</v>
      </c>
      <c r="E297" s="8">
        <v>82613</v>
      </c>
      <c r="F297" s="8">
        <v>47491</v>
      </c>
      <c r="G297" s="8">
        <v>61560</v>
      </c>
      <c r="H297" s="8">
        <v>1411880</v>
      </c>
      <c r="I297" s="8">
        <v>1036287</v>
      </c>
      <c r="J297" s="8">
        <v>1914446</v>
      </c>
      <c r="K297" s="8">
        <v>774013</v>
      </c>
      <c r="L297" s="8">
        <v>35315228</v>
      </c>
      <c r="M297" s="8">
        <v>5072771</v>
      </c>
      <c r="N297" s="8">
        <v>46339</v>
      </c>
      <c r="O297" s="8">
        <v>151313</v>
      </c>
      <c r="P297" s="8">
        <v>4026928</v>
      </c>
      <c r="Q297" s="8">
        <v>20802392</v>
      </c>
      <c r="R297" s="8">
        <v>642335</v>
      </c>
      <c r="S297" s="8">
        <v>5134860</v>
      </c>
      <c r="T297" s="8">
        <v>0</v>
      </c>
    </row>
    <row r="298" spans="1:20">
      <c r="A298" s="1">
        <v>45308</v>
      </c>
      <c r="B298" s="9">
        <f>nasdaq_aapl_volume_by_exchange[[#This Row],[Off Exchange2]]/SUM(nasdaq_aapl_volume_by_exchange[[#This Row],[NYSE]:[LTSE]])</f>
        <v>0.44813550308620331</v>
      </c>
      <c r="C298" s="12">
        <f>SUM(nasdaq_aapl_volume_by_exchange[[#This Row],[NYSE]:[LTSE]])</f>
        <v>47319306</v>
      </c>
      <c r="D298" s="8">
        <v>1074981</v>
      </c>
      <c r="E298" s="8">
        <v>106681</v>
      </c>
      <c r="F298" s="8">
        <v>42411</v>
      </c>
      <c r="G298" s="8">
        <v>69749</v>
      </c>
      <c r="H298" s="8">
        <v>811513</v>
      </c>
      <c r="I298" s="8">
        <v>523091</v>
      </c>
      <c r="J298" s="8">
        <v>1365085</v>
      </c>
      <c r="K298" s="8">
        <v>115940</v>
      </c>
      <c r="L298" s="8">
        <v>21205461</v>
      </c>
      <c r="M298" s="8">
        <v>3054295</v>
      </c>
      <c r="N298" s="8">
        <v>49308</v>
      </c>
      <c r="O298" s="8">
        <v>113464</v>
      </c>
      <c r="P298" s="8">
        <v>2829659</v>
      </c>
      <c r="Q298" s="8">
        <v>12577189</v>
      </c>
      <c r="R298" s="8">
        <v>440653</v>
      </c>
      <c r="S298" s="8">
        <v>2939826</v>
      </c>
      <c r="T298" s="8">
        <v>0</v>
      </c>
    </row>
    <row r="299" spans="1:20">
      <c r="A299" s="1">
        <v>45307</v>
      </c>
      <c r="B299" s="9">
        <f>nasdaq_aapl_volume_by_exchange[[#This Row],[Off Exchange2]]/SUM(nasdaq_aapl_volume_by_exchange[[#This Row],[NYSE]:[LTSE]])</f>
        <v>0.44874148172600098</v>
      </c>
      <c r="C299" s="12">
        <f>SUM(nasdaq_aapl_volume_by_exchange[[#This Row],[NYSE]:[LTSE]])</f>
        <v>65867657</v>
      </c>
      <c r="D299" s="8">
        <v>1006867</v>
      </c>
      <c r="E299" s="8">
        <v>110707</v>
      </c>
      <c r="F299" s="8">
        <v>110493</v>
      </c>
      <c r="G299" s="8">
        <v>70714</v>
      </c>
      <c r="H299" s="8">
        <v>1021202</v>
      </c>
      <c r="I299" s="8">
        <v>610393</v>
      </c>
      <c r="J299" s="8">
        <v>1326342</v>
      </c>
      <c r="K299" s="8">
        <v>1036689</v>
      </c>
      <c r="L299" s="8">
        <v>29557550</v>
      </c>
      <c r="M299" s="8">
        <v>4189782</v>
      </c>
      <c r="N299" s="8">
        <v>55072</v>
      </c>
      <c r="O299" s="8">
        <v>118484</v>
      </c>
      <c r="P299" s="8">
        <v>3426137</v>
      </c>
      <c r="Q299" s="8">
        <v>18785269</v>
      </c>
      <c r="R299" s="8">
        <v>532869</v>
      </c>
      <c r="S299" s="8">
        <v>3909087</v>
      </c>
      <c r="T299" s="8">
        <v>0</v>
      </c>
    </row>
    <row r="300" spans="1:20">
      <c r="A300" s="1">
        <v>45303</v>
      </c>
      <c r="B300" s="9">
        <f>nasdaq_aapl_volume_by_exchange[[#This Row],[Off Exchange2]]/SUM(nasdaq_aapl_volume_by_exchange[[#This Row],[NYSE]:[LTSE]])</f>
        <v>0.42008864903573362</v>
      </c>
      <c r="C300" s="12">
        <f>SUM(nasdaq_aapl_volume_by_exchange[[#This Row],[NYSE]:[LTSE]])</f>
        <v>40630786</v>
      </c>
      <c r="D300" s="8">
        <v>738028</v>
      </c>
      <c r="E300" s="8">
        <v>62483</v>
      </c>
      <c r="F300" s="8">
        <v>41493</v>
      </c>
      <c r="G300" s="8">
        <v>50900</v>
      </c>
      <c r="H300" s="8">
        <v>541833</v>
      </c>
      <c r="I300" s="8">
        <v>452516</v>
      </c>
      <c r="J300" s="8">
        <v>1055683</v>
      </c>
      <c r="K300" s="8">
        <v>298471</v>
      </c>
      <c r="L300" s="8">
        <v>17068532</v>
      </c>
      <c r="M300" s="8">
        <v>2288781</v>
      </c>
      <c r="N300" s="8">
        <v>38390</v>
      </c>
      <c r="O300" s="8">
        <v>108760</v>
      </c>
      <c r="P300" s="8">
        <v>1932014</v>
      </c>
      <c r="Q300" s="8">
        <v>13206460</v>
      </c>
      <c r="R300" s="8">
        <v>413492</v>
      </c>
      <c r="S300" s="8">
        <v>2332950</v>
      </c>
      <c r="T300" s="8">
        <v>0</v>
      </c>
    </row>
    <row r="301" spans="1:20">
      <c r="A301" s="1">
        <v>45302</v>
      </c>
      <c r="B301" s="9">
        <f>nasdaq_aapl_volume_by_exchange[[#This Row],[Off Exchange2]]/SUM(nasdaq_aapl_volume_by_exchange[[#This Row],[NYSE]:[LTSE]])</f>
        <v>0.42752936815128872</v>
      </c>
      <c r="C301" s="12">
        <f>SUM(nasdaq_aapl_volume_by_exchange[[#This Row],[NYSE]:[LTSE]])</f>
        <v>49191554</v>
      </c>
      <c r="D301" s="8">
        <v>915277</v>
      </c>
      <c r="E301" s="8">
        <v>91125</v>
      </c>
      <c r="F301" s="8">
        <v>50834</v>
      </c>
      <c r="G301" s="8">
        <v>50450</v>
      </c>
      <c r="H301" s="8">
        <v>825992</v>
      </c>
      <c r="I301" s="8">
        <v>521240</v>
      </c>
      <c r="J301" s="8">
        <v>1150925</v>
      </c>
      <c r="K301" s="8">
        <v>1432169</v>
      </c>
      <c r="L301" s="8">
        <v>21030834</v>
      </c>
      <c r="M301" s="8">
        <v>3092481</v>
      </c>
      <c r="N301" s="8">
        <v>42645</v>
      </c>
      <c r="O301" s="8">
        <v>142921</v>
      </c>
      <c r="P301" s="8">
        <v>2738192</v>
      </c>
      <c r="Q301" s="8">
        <v>13761169</v>
      </c>
      <c r="R301" s="8">
        <v>345421</v>
      </c>
      <c r="S301" s="8">
        <v>2999879</v>
      </c>
      <c r="T301" s="8">
        <v>0</v>
      </c>
    </row>
    <row r="302" spans="1:20">
      <c r="A302" s="1">
        <v>45301</v>
      </c>
      <c r="B302" s="9">
        <f>nasdaq_aapl_volume_by_exchange[[#This Row],[Off Exchange2]]/SUM(nasdaq_aapl_volume_by_exchange[[#This Row],[NYSE]:[LTSE]])</f>
        <v>0.43031978452038111</v>
      </c>
      <c r="C302" s="12">
        <f>SUM(nasdaq_aapl_volume_by_exchange[[#This Row],[NYSE]:[LTSE]])</f>
        <v>46793103</v>
      </c>
      <c r="D302" s="8">
        <v>902743</v>
      </c>
      <c r="E302" s="8">
        <v>91177</v>
      </c>
      <c r="F302" s="8">
        <v>51053</v>
      </c>
      <c r="G302" s="8">
        <v>69039</v>
      </c>
      <c r="H302" s="8">
        <v>943378</v>
      </c>
      <c r="I302" s="8">
        <v>533305</v>
      </c>
      <c r="J302" s="8">
        <v>1009699</v>
      </c>
      <c r="K302" s="8">
        <v>1520001</v>
      </c>
      <c r="L302" s="8">
        <v>20135998</v>
      </c>
      <c r="M302" s="8">
        <v>2275156</v>
      </c>
      <c r="N302" s="8">
        <v>99563</v>
      </c>
      <c r="O302" s="8">
        <v>241699</v>
      </c>
      <c r="P302" s="8">
        <v>2043430</v>
      </c>
      <c r="Q302" s="8">
        <v>14018812</v>
      </c>
      <c r="R302" s="8">
        <v>293343</v>
      </c>
      <c r="S302" s="8">
        <v>2564707</v>
      </c>
      <c r="T302" s="8">
        <v>0</v>
      </c>
    </row>
    <row r="303" spans="1:20">
      <c r="A303" s="1">
        <v>45300</v>
      </c>
      <c r="B303" s="9">
        <f>nasdaq_aapl_volume_by_exchange[[#This Row],[Off Exchange2]]/SUM(nasdaq_aapl_volume_by_exchange[[#This Row],[NYSE]:[LTSE]])</f>
        <v>0.42291209269162394</v>
      </c>
      <c r="C303" s="12">
        <f>SUM(nasdaq_aapl_volume_by_exchange[[#This Row],[NYSE]:[LTSE]])</f>
        <v>42845209</v>
      </c>
      <c r="D303" s="8">
        <v>885255</v>
      </c>
      <c r="E303" s="8">
        <v>124441</v>
      </c>
      <c r="F303" s="8">
        <v>58329</v>
      </c>
      <c r="G303" s="8">
        <v>68645</v>
      </c>
      <c r="H303" s="8">
        <v>824896</v>
      </c>
      <c r="I303" s="8">
        <v>485512</v>
      </c>
      <c r="J303" s="8">
        <v>1041734</v>
      </c>
      <c r="K303" s="8">
        <v>307037</v>
      </c>
      <c r="L303" s="8">
        <v>18119757</v>
      </c>
      <c r="M303" s="8">
        <v>2083861</v>
      </c>
      <c r="N303" s="8">
        <v>51323</v>
      </c>
      <c r="O303" s="8">
        <v>135095</v>
      </c>
      <c r="P303" s="8">
        <v>1964921</v>
      </c>
      <c r="Q303" s="8">
        <v>13819789</v>
      </c>
      <c r="R303" s="8">
        <v>550438</v>
      </c>
      <c r="S303" s="8">
        <v>2324176</v>
      </c>
      <c r="T303" s="8">
        <v>0</v>
      </c>
    </row>
    <row r="304" spans="1:20">
      <c r="A304" s="1">
        <v>45299</v>
      </c>
      <c r="B304" s="9">
        <f>nasdaq_aapl_volume_by_exchange[[#This Row],[Off Exchange2]]/SUM(nasdaq_aapl_volume_by_exchange[[#This Row],[NYSE]:[LTSE]])</f>
        <v>0.40973860868482831</v>
      </c>
      <c r="C304" s="12">
        <f>SUM(nasdaq_aapl_volume_by_exchange[[#This Row],[NYSE]:[LTSE]])</f>
        <v>59144773</v>
      </c>
      <c r="D304" s="8">
        <v>1130154</v>
      </c>
      <c r="E304" s="8">
        <v>96619</v>
      </c>
      <c r="F304" s="8">
        <v>95563</v>
      </c>
      <c r="G304" s="8">
        <v>81132</v>
      </c>
      <c r="H304" s="8">
        <v>890733</v>
      </c>
      <c r="I304" s="8">
        <v>565019</v>
      </c>
      <c r="J304" s="8">
        <v>1206841</v>
      </c>
      <c r="K304" s="8">
        <v>985384</v>
      </c>
      <c r="L304" s="8">
        <v>24233897</v>
      </c>
      <c r="M304" s="8">
        <v>3183288</v>
      </c>
      <c r="N304" s="8">
        <v>68337</v>
      </c>
      <c r="O304" s="8">
        <v>186651</v>
      </c>
      <c r="P304" s="8">
        <v>2446112</v>
      </c>
      <c r="Q304" s="8">
        <v>20408432</v>
      </c>
      <c r="R304" s="8">
        <v>686240</v>
      </c>
      <c r="S304" s="8">
        <v>2880371</v>
      </c>
      <c r="T304" s="8">
        <v>0</v>
      </c>
    </row>
    <row r="305" spans="1:20">
      <c r="A305" s="1">
        <v>45296</v>
      </c>
      <c r="B305" s="9">
        <f>nasdaq_aapl_volume_by_exchange[[#This Row],[Off Exchange2]]/SUM(nasdaq_aapl_volume_by_exchange[[#This Row],[NYSE]:[LTSE]])</f>
        <v>0.46821712477867011</v>
      </c>
      <c r="C305" s="12">
        <f>SUM(nasdaq_aapl_volume_by_exchange[[#This Row],[NYSE]:[LTSE]])</f>
        <v>63123537</v>
      </c>
      <c r="D305" s="8">
        <v>1769729</v>
      </c>
      <c r="E305" s="8">
        <v>88216</v>
      </c>
      <c r="F305" s="8">
        <v>78594</v>
      </c>
      <c r="G305" s="8">
        <v>143474</v>
      </c>
      <c r="H305" s="8">
        <v>1012823</v>
      </c>
      <c r="I305" s="8">
        <v>567304</v>
      </c>
      <c r="J305" s="8">
        <v>1285503</v>
      </c>
      <c r="K305" s="8">
        <v>883840</v>
      </c>
      <c r="L305" s="8">
        <v>29555521</v>
      </c>
      <c r="M305" s="8">
        <v>3634746</v>
      </c>
      <c r="N305" s="8">
        <v>32546</v>
      </c>
      <c r="O305" s="8">
        <v>143975</v>
      </c>
      <c r="P305" s="8">
        <v>2862434</v>
      </c>
      <c r="Q305" s="8">
        <v>17532643</v>
      </c>
      <c r="R305" s="8">
        <v>341414</v>
      </c>
      <c r="S305" s="8">
        <v>3190775</v>
      </c>
      <c r="T305" s="8">
        <v>0</v>
      </c>
    </row>
    <row r="306" spans="1:20">
      <c r="A306" s="1">
        <v>45295</v>
      </c>
      <c r="B306" s="9">
        <f>nasdaq_aapl_volume_by_exchange[[#This Row],[Off Exchange2]]/SUM(nasdaq_aapl_volume_by_exchange[[#This Row],[NYSE]:[LTSE]])</f>
        <v>0.50396383614921436</v>
      </c>
      <c r="C306" s="12">
        <f>SUM(nasdaq_aapl_volume_by_exchange[[#This Row],[NYSE]:[LTSE]])</f>
        <v>71984812</v>
      </c>
      <c r="D306" s="8">
        <v>1509559</v>
      </c>
      <c r="E306" s="8">
        <v>157126</v>
      </c>
      <c r="F306" s="8">
        <v>61905</v>
      </c>
      <c r="G306" s="8">
        <v>116430</v>
      </c>
      <c r="H306" s="8">
        <v>1149365</v>
      </c>
      <c r="I306" s="8">
        <v>572836</v>
      </c>
      <c r="J306" s="8">
        <v>1196925</v>
      </c>
      <c r="K306" s="8">
        <v>2273720</v>
      </c>
      <c r="L306" s="8">
        <v>36277742</v>
      </c>
      <c r="M306" s="8">
        <v>4003147</v>
      </c>
      <c r="N306" s="8">
        <v>45887</v>
      </c>
      <c r="O306" s="8">
        <v>223738</v>
      </c>
      <c r="P306" s="8">
        <v>3168989</v>
      </c>
      <c r="Q306" s="8">
        <v>17660045</v>
      </c>
      <c r="R306" s="8">
        <v>506527</v>
      </c>
      <c r="S306" s="8">
        <v>3060871</v>
      </c>
      <c r="T306" s="8">
        <v>0</v>
      </c>
    </row>
    <row r="307" spans="1:20">
      <c r="A307" s="1">
        <v>45294</v>
      </c>
      <c r="B307" s="9">
        <f>nasdaq_aapl_volume_by_exchange[[#This Row],[Off Exchange2]]/SUM(nasdaq_aapl_volume_by_exchange[[#This Row],[NYSE]:[LTSE]])</f>
        <v>0.47541528125456323</v>
      </c>
      <c r="C307" s="12">
        <f>SUM(nasdaq_aapl_volume_by_exchange[[#This Row],[NYSE]:[LTSE]])</f>
        <v>58415230</v>
      </c>
      <c r="D307" s="8">
        <v>1371726</v>
      </c>
      <c r="E307" s="8">
        <v>102976</v>
      </c>
      <c r="F307" s="8">
        <v>77728</v>
      </c>
      <c r="G307" s="8">
        <v>67464</v>
      </c>
      <c r="H307" s="8">
        <v>1062378</v>
      </c>
      <c r="I307" s="8">
        <v>669838</v>
      </c>
      <c r="J307" s="8">
        <v>1235828</v>
      </c>
      <c r="K307" s="8">
        <v>710333</v>
      </c>
      <c r="L307" s="8">
        <v>27771493</v>
      </c>
      <c r="M307" s="8">
        <v>3386985</v>
      </c>
      <c r="N307" s="8">
        <v>36757</v>
      </c>
      <c r="O307" s="8">
        <v>212573</v>
      </c>
      <c r="P307" s="8">
        <v>2462106</v>
      </c>
      <c r="Q307" s="8">
        <v>16179899</v>
      </c>
      <c r="R307" s="8">
        <v>391800</v>
      </c>
      <c r="S307" s="8">
        <v>2675346</v>
      </c>
      <c r="T307" s="8">
        <v>0</v>
      </c>
    </row>
    <row r="308" spans="1:20">
      <c r="A308" s="1">
        <v>45293</v>
      </c>
      <c r="B308" s="9">
        <f>nasdaq_aapl_volume_by_exchange[[#This Row],[Off Exchange2]]/SUM(nasdaq_aapl_volume_by_exchange[[#This Row],[NYSE]:[LTSE]])</f>
        <v>0.45560837992543451</v>
      </c>
      <c r="C308" s="12">
        <f>SUM(nasdaq_aapl_volume_by_exchange[[#This Row],[NYSE]:[LTSE]])</f>
        <v>82491808</v>
      </c>
      <c r="D308" s="8">
        <v>1780320</v>
      </c>
      <c r="E308" s="8">
        <v>133213</v>
      </c>
      <c r="F308" s="8">
        <v>137260</v>
      </c>
      <c r="G308" s="8">
        <v>132858</v>
      </c>
      <c r="H308" s="8">
        <v>1798024</v>
      </c>
      <c r="I308" s="8">
        <v>920547</v>
      </c>
      <c r="J308" s="8">
        <v>1695183</v>
      </c>
      <c r="K308" s="8">
        <v>386400</v>
      </c>
      <c r="L308" s="8">
        <v>37583959</v>
      </c>
      <c r="M308" s="8">
        <v>5480165</v>
      </c>
      <c r="N308" s="8">
        <v>39340</v>
      </c>
      <c r="O308" s="8">
        <v>250523</v>
      </c>
      <c r="P308" s="8">
        <v>3896613</v>
      </c>
      <c r="Q308" s="8">
        <v>22968763</v>
      </c>
      <c r="R308" s="8">
        <v>917352</v>
      </c>
      <c r="S308" s="8">
        <v>4371288</v>
      </c>
      <c r="T308" s="8">
        <v>0</v>
      </c>
    </row>
    <row r="309" spans="1:20">
      <c r="A309" s="1">
        <v>45289</v>
      </c>
      <c r="B309" s="9">
        <f>nasdaq_aapl_volume_by_exchange[[#This Row],[Off Exchange2]]/SUM(nasdaq_aapl_volume_by_exchange[[#This Row],[NYSE]:[LTSE]])</f>
        <v>0.36867868768371465</v>
      </c>
      <c r="C309" s="12">
        <f>SUM(nasdaq_aapl_volume_by_exchange[[#This Row],[NYSE]:[LTSE]])</f>
        <v>42672152</v>
      </c>
      <c r="D309" s="8">
        <v>898167</v>
      </c>
      <c r="E309" s="8">
        <v>28283</v>
      </c>
      <c r="F309" s="8">
        <v>18257</v>
      </c>
      <c r="G309" s="8">
        <v>72381</v>
      </c>
      <c r="H309" s="8">
        <v>676404</v>
      </c>
      <c r="I309" s="8">
        <v>518643</v>
      </c>
      <c r="J309" s="8">
        <v>711888</v>
      </c>
      <c r="K309" s="8">
        <v>561078</v>
      </c>
      <c r="L309" s="8">
        <v>15732313</v>
      </c>
      <c r="M309" s="8">
        <v>2424891</v>
      </c>
      <c r="N309" s="8">
        <v>8146</v>
      </c>
      <c r="O309" s="8">
        <v>95401</v>
      </c>
      <c r="P309" s="8">
        <v>2106402</v>
      </c>
      <c r="Q309" s="8">
        <v>16749796</v>
      </c>
      <c r="R309" s="8">
        <v>190550</v>
      </c>
      <c r="S309" s="8">
        <v>1879552</v>
      </c>
      <c r="T309" s="8">
        <v>0</v>
      </c>
    </row>
    <row r="310" spans="1:20">
      <c r="A310" s="1">
        <v>45288</v>
      </c>
      <c r="B310" s="9">
        <f>nasdaq_aapl_volume_by_exchange[[#This Row],[Off Exchange2]]/SUM(nasdaq_aapl_volume_by_exchange[[#This Row],[NYSE]:[LTSE]])</f>
        <v>0.39459685234550429</v>
      </c>
      <c r="C310" s="12">
        <f>SUM(nasdaq_aapl_volume_by_exchange[[#This Row],[NYSE]:[LTSE]])</f>
        <v>34049671</v>
      </c>
      <c r="D310" s="8">
        <v>1001050</v>
      </c>
      <c r="E310" s="8">
        <v>55766</v>
      </c>
      <c r="F310" s="8">
        <v>43691</v>
      </c>
      <c r="G310" s="8">
        <v>101127</v>
      </c>
      <c r="H310" s="8">
        <v>712622</v>
      </c>
      <c r="I310" s="8">
        <v>372159</v>
      </c>
      <c r="J310" s="8">
        <v>561283</v>
      </c>
      <c r="K310" s="8">
        <v>791411</v>
      </c>
      <c r="L310" s="8">
        <v>13435893</v>
      </c>
      <c r="M310" s="8">
        <v>2227739</v>
      </c>
      <c r="N310" s="8">
        <v>16392</v>
      </c>
      <c r="O310" s="8">
        <v>131713</v>
      </c>
      <c r="P310" s="8">
        <v>1856137</v>
      </c>
      <c r="Q310" s="8">
        <v>10845137</v>
      </c>
      <c r="R310" s="8">
        <v>136990</v>
      </c>
      <c r="S310" s="8">
        <v>1760561</v>
      </c>
      <c r="T310" s="8">
        <v>0</v>
      </c>
    </row>
    <row r="311" spans="1:20">
      <c r="A311" s="1">
        <v>45287</v>
      </c>
      <c r="B311" s="9">
        <f>nasdaq_aapl_volume_by_exchange[[#This Row],[Off Exchange2]]/SUM(nasdaq_aapl_volume_by_exchange[[#This Row],[NYSE]:[LTSE]])</f>
        <v>0.43516846174753859</v>
      </c>
      <c r="C311" s="12">
        <f>SUM(nasdaq_aapl_volume_by_exchange[[#This Row],[NYSE]:[LTSE]])</f>
        <v>48097833</v>
      </c>
      <c r="D311" s="8">
        <v>1010557</v>
      </c>
      <c r="E311" s="8">
        <v>49444</v>
      </c>
      <c r="F311" s="8">
        <v>42642</v>
      </c>
      <c r="G311" s="8">
        <v>66244</v>
      </c>
      <c r="H311" s="8">
        <v>746865</v>
      </c>
      <c r="I311" s="8">
        <v>363335</v>
      </c>
      <c r="J311" s="8">
        <v>702378</v>
      </c>
      <c r="K311" s="8">
        <v>2672196</v>
      </c>
      <c r="L311" s="8">
        <v>20930660</v>
      </c>
      <c r="M311" s="8">
        <v>2650697</v>
      </c>
      <c r="N311" s="8">
        <v>12911</v>
      </c>
      <c r="O311" s="8">
        <v>106733</v>
      </c>
      <c r="P311" s="8">
        <v>2197522</v>
      </c>
      <c r="Q311" s="8">
        <v>13824867</v>
      </c>
      <c r="R311" s="8">
        <v>222182</v>
      </c>
      <c r="S311" s="8">
        <v>2498600</v>
      </c>
      <c r="T311" s="8">
        <v>0</v>
      </c>
    </row>
    <row r="312" spans="1:20">
      <c r="A312" s="1">
        <v>45286</v>
      </c>
      <c r="B312" s="9">
        <f>nasdaq_aapl_volume_by_exchange[[#This Row],[Off Exchange2]]/SUM(nasdaq_aapl_volume_by_exchange[[#This Row],[NYSE]:[LTSE]])</f>
        <v>0.4380229658237253</v>
      </c>
      <c r="C312" s="12">
        <f>SUM(nasdaq_aapl_volume_by_exchange[[#This Row],[NYSE]:[LTSE]])</f>
        <v>28921584</v>
      </c>
      <c r="D312" s="8">
        <v>643053</v>
      </c>
      <c r="E312" s="8">
        <v>44002</v>
      </c>
      <c r="F312" s="8">
        <v>13527</v>
      </c>
      <c r="G312" s="8">
        <v>49552</v>
      </c>
      <c r="H312" s="8">
        <v>496367</v>
      </c>
      <c r="I312" s="8">
        <v>236142</v>
      </c>
      <c r="J312" s="8">
        <v>723145</v>
      </c>
      <c r="K312" s="8">
        <v>11605</v>
      </c>
      <c r="L312" s="8">
        <v>12668318</v>
      </c>
      <c r="M312" s="8">
        <v>1824887</v>
      </c>
      <c r="N312" s="8">
        <v>6249</v>
      </c>
      <c r="O312" s="8">
        <v>39005</v>
      </c>
      <c r="P312" s="8">
        <v>1329212</v>
      </c>
      <c r="Q312" s="8">
        <v>9128415</v>
      </c>
      <c r="R312" s="8">
        <v>213718</v>
      </c>
      <c r="S312" s="8">
        <v>1494387</v>
      </c>
      <c r="T312" s="8">
        <v>0</v>
      </c>
    </row>
    <row r="313" spans="1:20">
      <c r="A313" s="1">
        <v>45282</v>
      </c>
      <c r="B313" s="9">
        <f>nasdaq_aapl_volume_by_exchange[[#This Row],[Off Exchange2]]/SUM(nasdaq_aapl_volume_by_exchange[[#This Row],[NYSE]:[LTSE]])</f>
        <v>0.40338780717174266</v>
      </c>
      <c r="C313" s="12">
        <f>SUM(nasdaq_aapl_volume_by_exchange[[#This Row],[NYSE]:[LTSE]])</f>
        <v>37149576</v>
      </c>
      <c r="D313" s="8">
        <v>1263045</v>
      </c>
      <c r="E313" s="8">
        <v>90684</v>
      </c>
      <c r="F313" s="8">
        <v>37133</v>
      </c>
      <c r="G313" s="8">
        <v>56990</v>
      </c>
      <c r="H313" s="8">
        <v>800685</v>
      </c>
      <c r="I313" s="8">
        <v>338206</v>
      </c>
      <c r="J313" s="8">
        <v>720600</v>
      </c>
      <c r="K313" s="8">
        <v>32935</v>
      </c>
      <c r="L313" s="8">
        <v>14985686</v>
      </c>
      <c r="M313" s="8">
        <v>2430093</v>
      </c>
      <c r="N313" s="8">
        <v>12263</v>
      </c>
      <c r="O313" s="8">
        <v>135335</v>
      </c>
      <c r="P313" s="8">
        <v>2128597</v>
      </c>
      <c r="Q313" s="8">
        <v>11846393</v>
      </c>
      <c r="R313" s="8">
        <v>291686</v>
      </c>
      <c r="S313" s="8">
        <v>1979245</v>
      </c>
      <c r="T313" s="8">
        <v>0</v>
      </c>
    </row>
    <row r="314" spans="1:20">
      <c r="A314" s="1">
        <v>45281</v>
      </c>
      <c r="B314" s="9">
        <f>nasdaq_aapl_volume_by_exchange[[#This Row],[Off Exchange2]]/SUM(nasdaq_aapl_volume_by_exchange[[#This Row],[NYSE]:[LTSE]])</f>
        <v>0.45107279022898022</v>
      </c>
      <c r="C314" s="12">
        <f>SUM(nasdaq_aapl_volume_by_exchange[[#This Row],[NYSE]:[LTSE]])</f>
        <v>46490869</v>
      </c>
      <c r="D314" s="8">
        <v>1416727</v>
      </c>
      <c r="E314" s="8">
        <v>153215</v>
      </c>
      <c r="F314" s="8">
        <v>36933</v>
      </c>
      <c r="G314" s="8">
        <v>45579</v>
      </c>
      <c r="H314" s="8">
        <v>935740</v>
      </c>
      <c r="I314" s="8">
        <v>424623</v>
      </c>
      <c r="J314" s="8">
        <v>711954</v>
      </c>
      <c r="K314" s="8">
        <v>134149</v>
      </c>
      <c r="L314" s="8">
        <v>20970766</v>
      </c>
      <c r="M314" s="8">
        <v>3103892</v>
      </c>
      <c r="N314" s="8">
        <v>25545</v>
      </c>
      <c r="O314" s="8">
        <v>110061</v>
      </c>
      <c r="P314" s="8">
        <v>2553168</v>
      </c>
      <c r="Q314" s="8">
        <v>13346200</v>
      </c>
      <c r="R314" s="8">
        <v>228718</v>
      </c>
      <c r="S314" s="8">
        <v>2293599</v>
      </c>
      <c r="T314" s="8">
        <v>0</v>
      </c>
    </row>
    <row r="315" spans="1:20">
      <c r="A315" s="1">
        <v>45280</v>
      </c>
      <c r="B315" s="9">
        <f>nasdaq_aapl_volume_by_exchange[[#This Row],[Off Exchange2]]/SUM(nasdaq_aapl_volume_by_exchange[[#This Row],[NYSE]:[LTSE]])</f>
        <v>0.39690749207172799</v>
      </c>
      <c r="C315" s="12">
        <f>SUM(nasdaq_aapl_volume_by_exchange[[#This Row],[NYSE]:[LTSE]])</f>
        <v>52298912</v>
      </c>
      <c r="D315" s="8">
        <v>1296658</v>
      </c>
      <c r="E315" s="8">
        <v>118994</v>
      </c>
      <c r="F315" s="8">
        <v>75276</v>
      </c>
      <c r="G315" s="8">
        <v>85088</v>
      </c>
      <c r="H315" s="8">
        <v>1119155</v>
      </c>
      <c r="I315" s="8">
        <v>474101</v>
      </c>
      <c r="J315" s="8">
        <v>971967</v>
      </c>
      <c r="K315" s="8">
        <v>255686</v>
      </c>
      <c r="L315" s="8">
        <v>20757830</v>
      </c>
      <c r="M315" s="8">
        <v>3555066</v>
      </c>
      <c r="N315" s="8">
        <v>10777</v>
      </c>
      <c r="O315" s="8">
        <v>73099</v>
      </c>
      <c r="P315" s="8">
        <v>2638446</v>
      </c>
      <c r="Q315" s="8">
        <v>17904578</v>
      </c>
      <c r="R315" s="8">
        <v>720009</v>
      </c>
      <c r="S315" s="8">
        <v>2242182</v>
      </c>
      <c r="T315" s="8">
        <v>0</v>
      </c>
    </row>
    <row r="316" spans="1:20">
      <c r="A316" s="1">
        <v>45279</v>
      </c>
      <c r="B316" s="9">
        <f>nasdaq_aapl_volume_by_exchange[[#This Row],[Off Exchange2]]/SUM(nasdaq_aapl_volume_by_exchange[[#This Row],[NYSE]:[LTSE]])</f>
        <v>0.41880196148922805</v>
      </c>
      <c r="C316" s="12">
        <f>SUM(nasdaq_aapl_volume_by_exchange[[#This Row],[NYSE]:[LTSE]])</f>
        <v>40714167</v>
      </c>
      <c r="D316" s="8">
        <v>709139</v>
      </c>
      <c r="E316" s="8">
        <v>52543</v>
      </c>
      <c r="F316" s="8">
        <v>33610</v>
      </c>
      <c r="G316" s="8">
        <v>50423</v>
      </c>
      <c r="H316" s="8">
        <v>759646</v>
      </c>
      <c r="I316" s="8">
        <v>307627</v>
      </c>
      <c r="J316" s="8">
        <v>683043</v>
      </c>
      <c r="K316" s="8">
        <v>83769</v>
      </c>
      <c r="L316" s="8">
        <v>17051173</v>
      </c>
      <c r="M316" s="8">
        <v>2111366</v>
      </c>
      <c r="N316" s="8">
        <v>15058</v>
      </c>
      <c r="O316" s="8">
        <v>42006</v>
      </c>
      <c r="P316" s="8">
        <v>1825105</v>
      </c>
      <c r="Q316" s="8">
        <v>15178626</v>
      </c>
      <c r="R316" s="8">
        <v>194035</v>
      </c>
      <c r="S316" s="8">
        <v>1616998</v>
      </c>
      <c r="T316" s="8">
        <v>0</v>
      </c>
    </row>
    <row r="317" spans="1:20">
      <c r="A317" s="1">
        <v>45278</v>
      </c>
      <c r="B317" s="9">
        <f>nasdaq_aapl_volume_by_exchange[[#This Row],[Off Exchange2]]/SUM(nasdaq_aapl_volume_by_exchange[[#This Row],[NYSE]:[LTSE]])</f>
        <v>0.4943289319778264</v>
      </c>
      <c r="C317" s="12">
        <f>SUM(nasdaq_aapl_volume_by_exchange[[#This Row],[NYSE]:[LTSE]])</f>
        <v>58708959</v>
      </c>
      <c r="D317" s="8">
        <v>1463460</v>
      </c>
      <c r="E317" s="8">
        <v>106386</v>
      </c>
      <c r="F317" s="8">
        <v>52237</v>
      </c>
      <c r="G317" s="8">
        <v>78533</v>
      </c>
      <c r="H317" s="8">
        <v>1163947</v>
      </c>
      <c r="I317" s="8">
        <v>568348</v>
      </c>
      <c r="J317" s="8">
        <v>1197998</v>
      </c>
      <c r="K317" s="8">
        <v>362342</v>
      </c>
      <c r="L317" s="8">
        <v>29021537</v>
      </c>
      <c r="M317" s="8">
        <v>3079908</v>
      </c>
      <c r="N317" s="8">
        <v>21219</v>
      </c>
      <c r="O317" s="8">
        <v>176378</v>
      </c>
      <c r="P317" s="8">
        <v>2816061</v>
      </c>
      <c r="Q317" s="8">
        <v>15405463</v>
      </c>
      <c r="R317" s="8">
        <v>624575</v>
      </c>
      <c r="S317" s="8">
        <v>2570567</v>
      </c>
      <c r="T317" s="8">
        <v>0</v>
      </c>
    </row>
    <row r="318" spans="1:20">
      <c r="A318" s="1">
        <v>45275</v>
      </c>
      <c r="B318" s="9">
        <f>nasdaq_aapl_volume_by_exchange[[#This Row],[Off Exchange2]]/SUM(nasdaq_aapl_volume_by_exchange[[#This Row],[NYSE]:[LTSE]])</f>
        <v>0.36432752986680339</v>
      </c>
      <c r="C318" s="12">
        <f>SUM(nasdaq_aapl_volume_by_exchange[[#This Row],[NYSE]:[LTSE]])</f>
        <v>130152613</v>
      </c>
      <c r="D318" s="8">
        <v>1840758</v>
      </c>
      <c r="E318" s="8">
        <v>123979</v>
      </c>
      <c r="F318" s="8">
        <v>91950</v>
      </c>
      <c r="G318" s="8">
        <v>124641</v>
      </c>
      <c r="H318" s="8">
        <v>1101504</v>
      </c>
      <c r="I318" s="8">
        <v>642553</v>
      </c>
      <c r="J318" s="8">
        <v>1294657</v>
      </c>
      <c r="K318" s="8">
        <v>893459</v>
      </c>
      <c r="L318" s="8">
        <v>47418180</v>
      </c>
      <c r="M318" s="8">
        <v>4920848</v>
      </c>
      <c r="N318" s="8">
        <v>39153</v>
      </c>
      <c r="O318" s="8">
        <v>248450</v>
      </c>
      <c r="P318" s="8">
        <v>3392314</v>
      </c>
      <c r="Q318" s="8">
        <v>64817937</v>
      </c>
      <c r="R318" s="8">
        <v>412043</v>
      </c>
      <c r="S318" s="8">
        <v>2790187</v>
      </c>
      <c r="T318" s="8">
        <v>0</v>
      </c>
    </row>
    <row r="319" spans="1:20">
      <c r="A319" s="1">
        <v>45274</v>
      </c>
      <c r="B319" s="9">
        <f>nasdaq_aapl_volume_by_exchange[[#This Row],[Off Exchange2]]/SUM(nasdaq_aapl_volume_by_exchange[[#This Row],[NYSE]:[LTSE]])</f>
        <v>0.41253164236322809</v>
      </c>
      <c r="C319" s="12">
        <f>SUM(nasdaq_aapl_volume_by_exchange[[#This Row],[NYSE]:[LTSE]])</f>
        <v>66836427</v>
      </c>
      <c r="D319" s="8">
        <v>1873819</v>
      </c>
      <c r="E319" s="8">
        <v>137167</v>
      </c>
      <c r="F319" s="8">
        <v>70016</v>
      </c>
      <c r="G319" s="8">
        <v>290109</v>
      </c>
      <c r="H319" s="8">
        <v>2026473</v>
      </c>
      <c r="I319" s="8">
        <v>784877</v>
      </c>
      <c r="J319" s="8">
        <v>1629894</v>
      </c>
      <c r="K319" s="8">
        <v>1513725</v>
      </c>
      <c r="L319" s="8">
        <v>27572141</v>
      </c>
      <c r="M319" s="8">
        <v>4309743</v>
      </c>
      <c r="N319" s="8">
        <v>59689</v>
      </c>
      <c r="O319" s="8">
        <v>95317</v>
      </c>
      <c r="P319" s="8">
        <v>4110814</v>
      </c>
      <c r="Q319" s="8">
        <v>18608279</v>
      </c>
      <c r="R319" s="8">
        <v>589153</v>
      </c>
      <c r="S319" s="8">
        <v>3165211</v>
      </c>
      <c r="T319" s="8">
        <v>0</v>
      </c>
    </row>
    <row r="320" spans="1:20">
      <c r="A320" s="1">
        <v>45273</v>
      </c>
      <c r="B320" s="9">
        <f>nasdaq_aapl_volume_by_exchange[[#This Row],[Off Exchange2]]/SUM(nasdaq_aapl_volume_by_exchange[[#This Row],[NYSE]:[LTSE]])</f>
        <v>0.40739275854048707</v>
      </c>
      <c r="C320" s="12">
        <f>SUM(nasdaq_aapl_volume_by_exchange[[#This Row],[NYSE]:[LTSE]])</f>
        <v>70403625</v>
      </c>
      <c r="D320" s="8">
        <v>2156760</v>
      </c>
      <c r="E320" s="8">
        <v>131005</v>
      </c>
      <c r="F320" s="8">
        <v>101254</v>
      </c>
      <c r="G320" s="8">
        <v>164107</v>
      </c>
      <c r="H320" s="8">
        <v>1215636</v>
      </c>
      <c r="I320" s="8">
        <v>791499</v>
      </c>
      <c r="J320" s="8">
        <v>2319121</v>
      </c>
      <c r="K320" s="8">
        <v>684785</v>
      </c>
      <c r="L320" s="8">
        <v>28681927</v>
      </c>
      <c r="M320" s="8">
        <v>5440120</v>
      </c>
      <c r="N320" s="8">
        <v>37397</v>
      </c>
      <c r="O320" s="8">
        <v>109090</v>
      </c>
      <c r="P320" s="8">
        <v>4495411</v>
      </c>
      <c r="Q320" s="8">
        <v>19026664</v>
      </c>
      <c r="R320" s="8">
        <v>744110</v>
      </c>
      <c r="S320" s="8">
        <v>4304739</v>
      </c>
      <c r="T320" s="8">
        <v>0</v>
      </c>
    </row>
    <row r="321" spans="1:20">
      <c r="A321" s="1">
        <v>45272</v>
      </c>
      <c r="B321" s="9">
        <f>nasdaq_aapl_volume_by_exchange[[#This Row],[Off Exchange2]]/SUM(nasdaq_aapl_volume_by_exchange[[#This Row],[NYSE]:[LTSE]])</f>
        <v>0.42509285956800386</v>
      </c>
      <c r="C321" s="12">
        <f>SUM(nasdaq_aapl_volume_by_exchange[[#This Row],[NYSE]:[LTSE]])</f>
        <v>52892234</v>
      </c>
      <c r="D321" s="8">
        <v>1424517</v>
      </c>
      <c r="E321" s="8">
        <v>65287</v>
      </c>
      <c r="F321" s="8">
        <v>33781</v>
      </c>
      <c r="G321" s="8">
        <v>90722</v>
      </c>
      <c r="H321" s="8">
        <v>957921</v>
      </c>
      <c r="I321" s="8">
        <v>639802</v>
      </c>
      <c r="J321" s="8">
        <v>1273500</v>
      </c>
      <c r="K321" s="8">
        <v>879758</v>
      </c>
      <c r="L321" s="8">
        <v>22484111</v>
      </c>
      <c r="M321" s="8">
        <v>3142296</v>
      </c>
      <c r="N321" s="8">
        <v>16659</v>
      </c>
      <c r="O321" s="8">
        <v>137361</v>
      </c>
      <c r="P321" s="8">
        <v>2721659</v>
      </c>
      <c r="Q321" s="8">
        <v>15980304</v>
      </c>
      <c r="R321" s="8">
        <v>584285</v>
      </c>
      <c r="S321" s="8">
        <v>2460271</v>
      </c>
      <c r="T321" s="8">
        <v>0</v>
      </c>
    </row>
    <row r="322" spans="1:20">
      <c r="A322" s="1">
        <v>45271</v>
      </c>
      <c r="B322" s="9">
        <f>nasdaq_aapl_volume_by_exchange[[#This Row],[Off Exchange2]]/SUM(nasdaq_aapl_volume_by_exchange[[#This Row],[NYSE]:[LTSE]])</f>
        <v>0.36012403470566867</v>
      </c>
      <c r="C322" s="12">
        <f>SUM(nasdaq_aapl_volume_by_exchange[[#This Row],[NYSE]:[LTSE]])</f>
        <v>60809432</v>
      </c>
      <c r="D322" s="8">
        <v>1610860</v>
      </c>
      <c r="E322" s="8">
        <v>133184</v>
      </c>
      <c r="F322" s="8">
        <v>72392</v>
      </c>
      <c r="G322" s="8">
        <v>147969</v>
      </c>
      <c r="H322" s="8">
        <v>1350166</v>
      </c>
      <c r="I322" s="8">
        <v>837142</v>
      </c>
      <c r="J322" s="8">
        <v>1667456</v>
      </c>
      <c r="K322" s="8">
        <v>2430300</v>
      </c>
      <c r="L322" s="8">
        <v>21898938</v>
      </c>
      <c r="M322" s="8">
        <v>4126415</v>
      </c>
      <c r="N322" s="8">
        <v>25123</v>
      </c>
      <c r="O322" s="8">
        <v>127605</v>
      </c>
      <c r="P322" s="8">
        <v>3671994</v>
      </c>
      <c r="Q322" s="8">
        <v>19017278</v>
      </c>
      <c r="R322" s="8">
        <v>539900</v>
      </c>
      <c r="S322" s="8">
        <v>3152710</v>
      </c>
      <c r="T322" s="8">
        <v>0</v>
      </c>
    </row>
    <row r="323" spans="1:20">
      <c r="A323" s="1">
        <v>45268</v>
      </c>
      <c r="B323" s="9">
        <f>nasdaq_aapl_volume_by_exchange[[#This Row],[Off Exchange2]]/SUM(nasdaq_aapl_volume_by_exchange[[#This Row],[NYSE]:[LTSE]])</f>
        <v>0.38042760052065155</v>
      </c>
      <c r="C323" s="12">
        <f>SUM(nasdaq_aapl_volume_by_exchange[[#This Row],[NYSE]:[LTSE]])</f>
        <v>53433050</v>
      </c>
      <c r="D323" s="8">
        <v>1196970</v>
      </c>
      <c r="E323" s="8">
        <v>93617</v>
      </c>
      <c r="F323" s="8">
        <v>54727</v>
      </c>
      <c r="G323" s="8">
        <v>90331</v>
      </c>
      <c r="H323" s="8">
        <v>853354</v>
      </c>
      <c r="I323" s="8">
        <v>726930</v>
      </c>
      <c r="J323" s="8">
        <v>1503006</v>
      </c>
      <c r="K323" s="8">
        <v>1402972</v>
      </c>
      <c r="L323" s="8">
        <v>20327407</v>
      </c>
      <c r="M323" s="8">
        <v>3044975</v>
      </c>
      <c r="N323" s="8">
        <v>37158</v>
      </c>
      <c r="O323" s="8">
        <v>165936</v>
      </c>
      <c r="P323" s="8">
        <v>2870824</v>
      </c>
      <c r="Q323" s="8">
        <v>17026225</v>
      </c>
      <c r="R323" s="8">
        <v>847267</v>
      </c>
      <c r="S323" s="8">
        <v>3166817</v>
      </c>
      <c r="T323" s="8">
        <v>24534</v>
      </c>
    </row>
    <row r="324" spans="1:20">
      <c r="A324" s="1">
        <v>45267</v>
      </c>
      <c r="B324" s="9">
        <f>nasdaq_aapl_volume_by_exchange[[#This Row],[Off Exchange2]]/SUM(nasdaq_aapl_volume_by_exchange[[#This Row],[NYSE]:[LTSE]])</f>
        <v>0.41988723942713935</v>
      </c>
      <c r="C324" s="12">
        <f>SUM(nasdaq_aapl_volume_by_exchange[[#This Row],[NYSE]:[LTSE]])</f>
        <v>47448677</v>
      </c>
      <c r="D324" s="8">
        <v>949300</v>
      </c>
      <c r="E324" s="8">
        <v>39422</v>
      </c>
      <c r="F324" s="8">
        <v>41143</v>
      </c>
      <c r="G324" s="8">
        <v>55233</v>
      </c>
      <c r="H324" s="8">
        <v>822398</v>
      </c>
      <c r="I324" s="8">
        <v>552149</v>
      </c>
      <c r="J324" s="8">
        <v>1306359</v>
      </c>
      <c r="K324" s="8">
        <v>1215376</v>
      </c>
      <c r="L324" s="8">
        <v>19923094</v>
      </c>
      <c r="M324" s="8">
        <v>2819257</v>
      </c>
      <c r="N324" s="8">
        <v>14312</v>
      </c>
      <c r="O324" s="8">
        <v>160979</v>
      </c>
      <c r="P324" s="8">
        <v>2403046</v>
      </c>
      <c r="Q324" s="8">
        <v>14478496</v>
      </c>
      <c r="R324" s="8">
        <v>480436</v>
      </c>
      <c r="S324" s="8">
        <v>2187677</v>
      </c>
      <c r="T324" s="8">
        <v>0</v>
      </c>
    </row>
    <row r="325" spans="1:20">
      <c r="A325" s="1">
        <v>45266</v>
      </c>
      <c r="B325" s="9">
        <f>nasdaq_aapl_volume_by_exchange[[#This Row],[Off Exchange2]]/SUM(nasdaq_aapl_volume_by_exchange[[#This Row],[NYSE]:[LTSE]])</f>
        <v>0.36239309166995726</v>
      </c>
      <c r="C325" s="12">
        <f>SUM(nasdaq_aapl_volume_by_exchange[[#This Row],[NYSE]:[LTSE]])</f>
        <v>41089525</v>
      </c>
      <c r="D325" s="8">
        <v>884515</v>
      </c>
      <c r="E325" s="8">
        <v>47691</v>
      </c>
      <c r="F325" s="8">
        <v>32491</v>
      </c>
      <c r="G325" s="8">
        <v>43180</v>
      </c>
      <c r="H325" s="8">
        <v>817243</v>
      </c>
      <c r="I325" s="8">
        <v>553581</v>
      </c>
      <c r="J325" s="8">
        <v>1105675</v>
      </c>
      <c r="K325" s="8">
        <v>986745</v>
      </c>
      <c r="L325" s="8">
        <v>14890560</v>
      </c>
      <c r="M325" s="8">
        <v>2602974</v>
      </c>
      <c r="N325" s="8">
        <v>15129</v>
      </c>
      <c r="O325" s="8">
        <v>62646</v>
      </c>
      <c r="P325" s="8">
        <v>2306686</v>
      </c>
      <c r="Q325" s="8">
        <v>13946072</v>
      </c>
      <c r="R325" s="8">
        <v>582151</v>
      </c>
      <c r="S325" s="8">
        <v>2212186</v>
      </c>
      <c r="T325" s="8">
        <v>0</v>
      </c>
    </row>
    <row r="326" spans="1:20">
      <c r="A326" s="1">
        <v>45265</v>
      </c>
      <c r="B326" s="9">
        <f>nasdaq_aapl_volume_by_exchange[[#This Row],[Off Exchange2]]/SUM(nasdaq_aapl_volume_by_exchange[[#This Row],[NYSE]:[LTSE]])</f>
        <v>0.42994408387367916</v>
      </c>
      <c r="C326" s="12">
        <f>SUM(nasdaq_aapl_volume_by_exchange[[#This Row],[NYSE]:[LTSE]])</f>
        <v>66628006</v>
      </c>
      <c r="D326" s="8">
        <v>1427299</v>
      </c>
      <c r="E326" s="8">
        <v>174674</v>
      </c>
      <c r="F326" s="8">
        <v>102936</v>
      </c>
      <c r="G326" s="8">
        <v>119348</v>
      </c>
      <c r="H326" s="8">
        <v>1451964</v>
      </c>
      <c r="I326" s="8">
        <v>603382</v>
      </c>
      <c r="J326" s="8">
        <v>1644186</v>
      </c>
      <c r="K326" s="8">
        <v>1260323</v>
      </c>
      <c r="L326" s="8">
        <v>28646317</v>
      </c>
      <c r="M326" s="8">
        <v>4738502</v>
      </c>
      <c r="N326" s="8">
        <v>51514</v>
      </c>
      <c r="O326" s="8">
        <v>230411</v>
      </c>
      <c r="P326" s="8">
        <v>4113008</v>
      </c>
      <c r="Q326" s="8">
        <v>17598625</v>
      </c>
      <c r="R326" s="8">
        <v>874902</v>
      </c>
      <c r="S326" s="8">
        <v>3590615</v>
      </c>
      <c r="T326" s="8">
        <v>0</v>
      </c>
    </row>
    <row r="327" spans="1:20">
      <c r="A327" s="1">
        <v>45264</v>
      </c>
      <c r="B327" s="9">
        <f>nasdaq_aapl_volume_by_exchange[[#This Row],[Off Exchange2]]/SUM(nasdaq_aapl_volume_by_exchange[[#This Row],[NYSE]:[LTSE]])</f>
        <v>0.39635002944334047</v>
      </c>
      <c r="C327" s="12">
        <f>SUM(nasdaq_aapl_volume_by_exchange[[#This Row],[NYSE]:[LTSE]])</f>
        <v>44038821</v>
      </c>
      <c r="D327" s="8">
        <v>1030793</v>
      </c>
      <c r="E327" s="8">
        <v>55704</v>
      </c>
      <c r="F327" s="8">
        <v>68398</v>
      </c>
      <c r="G327" s="8">
        <v>124128</v>
      </c>
      <c r="H327" s="8">
        <v>1075704</v>
      </c>
      <c r="I327" s="8">
        <v>542053</v>
      </c>
      <c r="J327" s="8">
        <v>1126666</v>
      </c>
      <c r="K327" s="8">
        <v>64945</v>
      </c>
      <c r="L327" s="8">
        <v>17454788</v>
      </c>
      <c r="M327" s="8">
        <v>3002204</v>
      </c>
      <c r="N327" s="8">
        <v>31969</v>
      </c>
      <c r="O327" s="8">
        <v>74811</v>
      </c>
      <c r="P327" s="8">
        <v>2817697</v>
      </c>
      <c r="Q327" s="8">
        <v>13493613</v>
      </c>
      <c r="R327" s="8">
        <v>830442</v>
      </c>
      <c r="S327" s="8">
        <v>2244906</v>
      </c>
      <c r="T327" s="8">
        <v>0</v>
      </c>
    </row>
    <row r="328" spans="1:20">
      <c r="A328" s="1">
        <v>45261</v>
      </c>
      <c r="B328" s="9">
        <f>nasdaq_aapl_volume_by_exchange[[#This Row],[Off Exchange2]]/SUM(nasdaq_aapl_volume_by_exchange[[#This Row],[NYSE]:[LTSE]])</f>
        <v>0.44535142319137044</v>
      </c>
      <c r="C328" s="12">
        <f>SUM(nasdaq_aapl_volume_by_exchange[[#This Row],[NYSE]:[LTSE]])</f>
        <v>45734503</v>
      </c>
      <c r="D328" s="8">
        <v>1405815</v>
      </c>
      <c r="E328" s="8">
        <v>119466</v>
      </c>
      <c r="F328" s="8">
        <v>45106</v>
      </c>
      <c r="G328" s="8">
        <v>90922</v>
      </c>
      <c r="H328" s="8">
        <v>1109516</v>
      </c>
      <c r="I328" s="8">
        <v>354380</v>
      </c>
      <c r="J328" s="8">
        <v>899740</v>
      </c>
      <c r="K328" s="8">
        <v>1452680</v>
      </c>
      <c r="L328" s="8">
        <v>20367926</v>
      </c>
      <c r="M328" s="8">
        <v>2560596</v>
      </c>
      <c r="N328" s="8">
        <v>13750</v>
      </c>
      <c r="O328" s="8">
        <v>60258</v>
      </c>
      <c r="P328" s="8">
        <v>2508881</v>
      </c>
      <c r="Q328" s="8">
        <v>12235025</v>
      </c>
      <c r="R328" s="8">
        <v>225778</v>
      </c>
      <c r="S328" s="8">
        <v>2284664</v>
      </c>
      <c r="T328" s="8">
        <v>0</v>
      </c>
    </row>
    <row r="329" spans="1:20">
      <c r="A329" s="1">
        <v>45260</v>
      </c>
      <c r="B329" s="9">
        <f>nasdaq_aapl_volume_by_exchange[[#This Row],[Off Exchange2]]/SUM(nasdaq_aapl_volume_by_exchange[[#This Row],[NYSE]:[LTSE]])</f>
        <v>0.36178695343503503</v>
      </c>
      <c r="C329" s="12">
        <f>SUM(nasdaq_aapl_volume_by_exchange[[#This Row],[NYSE]:[LTSE]])</f>
        <v>48794131</v>
      </c>
      <c r="D329" s="8">
        <v>1166554</v>
      </c>
      <c r="E329" s="8">
        <v>65023</v>
      </c>
      <c r="F329" s="8">
        <v>83290</v>
      </c>
      <c r="G329" s="8">
        <v>70569</v>
      </c>
      <c r="H329" s="8">
        <v>704270</v>
      </c>
      <c r="I329" s="8">
        <v>466520</v>
      </c>
      <c r="J329" s="8">
        <v>950597</v>
      </c>
      <c r="K329" s="8">
        <v>251133</v>
      </c>
      <c r="L329" s="8">
        <v>17653080</v>
      </c>
      <c r="M329" s="8">
        <v>2738605</v>
      </c>
      <c r="N329" s="8">
        <v>73639</v>
      </c>
      <c r="O329" s="8">
        <v>81604</v>
      </c>
      <c r="P329" s="8">
        <v>2586888</v>
      </c>
      <c r="Q329" s="8">
        <v>19753590</v>
      </c>
      <c r="R329" s="8">
        <v>343571</v>
      </c>
      <c r="S329" s="8">
        <v>1805198</v>
      </c>
      <c r="T329" s="8">
        <v>0</v>
      </c>
    </row>
    <row r="330" spans="1:20">
      <c r="A330" s="1">
        <v>45259</v>
      </c>
      <c r="B330" s="9">
        <f>nasdaq_aapl_volume_by_exchange[[#This Row],[Off Exchange2]]/SUM(nasdaq_aapl_volume_by_exchange[[#This Row],[NYSE]:[LTSE]])</f>
        <v>0.50142883938598248</v>
      </c>
      <c r="C330" s="12">
        <f>SUM(nasdaq_aapl_volume_by_exchange[[#This Row],[NYSE]:[LTSE]])</f>
        <v>43013232</v>
      </c>
      <c r="D330" s="8">
        <v>1286497</v>
      </c>
      <c r="E330" s="8">
        <v>65461</v>
      </c>
      <c r="F330" s="8">
        <v>57065</v>
      </c>
      <c r="G330" s="8">
        <v>105846</v>
      </c>
      <c r="H330" s="8">
        <v>877373</v>
      </c>
      <c r="I330" s="8">
        <v>426967</v>
      </c>
      <c r="J330" s="8">
        <v>857923</v>
      </c>
      <c r="K330" s="8">
        <v>122694</v>
      </c>
      <c r="L330" s="8">
        <v>21568075</v>
      </c>
      <c r="M330" s="8">
        <v>2380981</v>
      </c>
      <c r="N330" s="8">
        <v>28653</v>
      </c>
      <c r="O330" s="8">
        <v>89217</v>
      </c>
      <c r="P330" s="8">
        <v>2185210</v>
      </c>
      <c r="Q330" s="8">
        <v>10942971</v>
      </c>
      <c r="R330" s="8">
        <v>193886</v>
      </c>
      <c r="S330" s="8">
        <v>1824413</v>
      </c>
      <c r="T330" s="8">
        <v>0</v>
      </c>
    </row>
    <row r="331" spans="1:20">
      <c r="A331" s="1">
        <v>45258</v>
      </c>
      <c r="B331" s="9">
        <f>nasdaq_aapl_volume_by_exchange[[#This Row],[Off Exchange2]]/SUM(nasdaq_aapl_volume_by_exchange[[#This Row],[NYSE]:[LTSE]])</f>
        <v>0.41874411890788621</v>
      </c>
      <c r="C331" s="12">
        <f>SUM(nasdaq_aapl_volume_by_exchange[[#This Row],[NYSE]:[LTSE]])</f>
        <v>38415484</v>
      </c>
      <c r="D331" s="8">
        <v>765845</v>
      </c>
      <c r="E331" s="8">
        <v>37529</v>
      </c>
      <c r="F331" s="8">
        <v>45535</v>
      </c>
      <c r="G331" s="8">
        <v>53180</v>
      </c>
      <c r="H331" s="8">
        <v>658299</v>
      </c>
      <c r="I331" s="8">
        <v>500755</v>
      </c>
      <c r="J331" s="8">
        <v>780604</v>
      </c>
      <c r="K331" s="8">
        <v>411307</v>
      </c>
      <c r="L331" s="8">
        <v>16086258</v>
      </c>
      <c r="M331" s="8">
        <v>2709558</v>
      </c>
      <c r="N331" s="8">
        <v>13637</v>
      </c>
      <c r="O331" s="8">
        <v>64556</v>
      </c>
      <c r="P331" s="8">
        <v>2191397</v>
      </c>
      <c r="Q331" s="8">
        <v>12175937</v>
      </c>
      <c r="R331" s="8">
        <v>169788</v>
      </c>
      <c r="S331" s="8">
        <v>1751299</v>
      </c>
      <c r="T331" s="8">
        <v>0</v>
      </c>
    </row>
    <row r="332" spans="1:20">
      <c r="A332" s="1">
        <v>45257</v>
      </c>
      <c r="B332" s="9">
        <f>nasdaq_aapl_volume_by_exchange[[#This Row],[Off Exchange2]]/SUM(nasdaq_aapl_volume_by_exchange[[#This Row],[NYSE]:[LTSE]])</f>
        <v>0.42735435808345307</v>
      </c>
      <c r="C332" s="12">
        <f>SUM(nasdaq_aapl_volume_by_exchange[[#This Row],[NYSE]:[LTSE]])</f>
        <v>40667911</v>
      </c>
      <c r="D332" s="8">
        <v>893726</v>
      </c>
      <c r="E332" s="8">
        <v>33024</v>
      </c>
      <c r="F332" s="8">
        <v>31330</v>
      </c>
      <c r="G332" s="8">
        <v>58048</v>
      </c>
      <c r="H332" s="8">
        <v>576702</v>
      </c>
      <c r="I332" s="8">
        <v>414094</v>
      </c>
      <c r="J332" s="8">
        <v>816796</v>
      </c>
      <c r="K332" s="8">
        <v>504712</v>
      </c>
      <c r="L332" s="8">
        <v>17379609</v>
      </c>
      <c r="M332" s="8">
        <v>2178419</v>
      </c>
      <c r="N332" s="8">
        <v>12097</v>
      </c>
      <c r="O332" s="8">
        <v>77690</v>
      </c>
      <c r="P332" s="8">
        <v>2283927</v>
      </c>
      <c r="Q332" s="8">
        <v>13318562</v>
      </c>
      <c r="R332" s="8">
        <v>226058</v>
      </c>
      <c r="S332" s="8">
        <v>1863117</v>
      </c>
      <c r="T332" s="8">
        <v>0</v>
      </c>
    </row>
    <row r="333" spans="1:20">
      <c r="A333" s="1">
        <v>45254</v>
      </c>
      <c r="B333" s="9">
        <f>nasdaq_aapl_volume_by_exchange[[#This Row],[Off Exchange2]]/SUM(nasdaq_aapl_volume_by_exchange[[#This Row],[NYSE]:[LTSE]])</f>
        <v>0.46405289768003383</v>
      </c>
      <c r="C333" s="12">
        <f>SUM(nasdaq_aapl_volume_by_exchange[[#This Row],[NYSE]:[LTSE]])</f>
        <v>24136257</v>
      </c>
      <c r="D333" s="8">
        <v>811587</v>
      </c>
      <c r="E333" s="8">
        <v>52810</v>
      </c>
      <c r="F333" s="8">
        <v>50186</v>
      </c>
      <c r="G333" s="8">
        <v>59333</v>
      </c>
      <c r="H333" s="8">
        <v>436296</v>
      </c>
      <c r="I333" s="8">
        <v>285353</v>
      </c>
      <c r="J333" s="8">
        <v>540081</v>
      </c>
      <c r="K333" s="8">
        <v>275872</v>
      </c>
      <c r="L333" s="8">
        <v>11200500</v>
      </c>
      <c r="M333" s="8">
        <v>1420789</v>
      </c>
      <c r="N333" s="8">
        <v>16266</v>
      </c>
      <c r="O333" s="8">
        <v>43133</v>
      </c>
      <c r="P333" s="8">
        <v>1362120</v>
      </c>
      <c r="Q333" s="8">
        <v>6069987</v>
      </c>
      <c r="R333" s="8">
        <v>103298</v>
      </c>
      <c r="S333" s="8">
        <v>1408646</v>
      </c>
      <c r="T333" s="8">
        <v>0</v>
      </c>
    </row>
    <row r="334" spans="1:20">
      <c r="A334" s="1">
        <v>45252</v>
      </c>
      <c r="B334" s="9">
        <f>nasdaq_aapl_volume_by_exchange[[#This Row],[Off Exchange2]]/SUM(nasdaq_aapl_volume_by_exchange[[#This Row],[NYSE]:[LTSE]])</f>
        <v>0.44688365046557066</v>
      </c>
      <c r="C334" s="12">
        <f>SUM(nasdaq_aapl_volume_by_exchange[[#This Row],[NYSE]:[LTSE]])</f>
        <v>39643820</v>
      </c>
      <c r="D334" s="8">
        <v>1157224</v>
      </c>
      <c r="E334" s="8">
        <v>49014</v>
      </c>
      <c r="F334" s="8">
        <v>48277</v>
      </c>
      <c r="G334" s="8">
        <v>89681</v>
      </c>
      <c r="H334" s="8">
        <v>709616</v>
      </c>
      <c r="I334" s="8">
        <v>353162</v>
      </c>
      <c r="J334" s="8">
        <v>921965</v>
      </c>
      <c r="K334" s="8">
        <v>83985</v>
      </c>
      <c r="L334" s="8">
        <v>17716175</v>
      </c>
      <c r="M334" s="8">
        <v>2720016</v>
      </c>
      <c r="N334" s="8">
        <v>16129</v>
      </c>
      <c r="O334" s="8">
        <v>62347</v>
      </c>
      <c r="P334" s="8">
        <v>2390623</v>
      </c>
      <c r="Q334" s="8">
        <v>10987393</v>
      </c>
      <c r="R334" s="8">
        <v>262938</v>
      </c>
      <c r="S334" s="8">
        <v>2075275</v>
      </c>
      <c r="T334" s="8">
        <v>0</v>
      </c>
    </row>
    <row r="335" spans="1:20">
      <c r="A335" s="1">
        <v>45251</v>
      </c>
      <c r="B335" s="9">
        <f>nasdaq_aapl_volume_by_exchange[[#This Row],[Off Exchange2]]/SUM(nasdaq_aapl_volume_by_exchange[[#This Row],[NYSE]:[LTSE]])</f>
        <v>0.42031827967997126</v>
      </c>
      <c r="C335" s="12">
        <f>SUM(nasdaq_aapl_volume_by_exchange[[#This Row],[NYSE]:[LTSE]])</f>
        <v>38134951</v>
      </c>
      <c r="D335" s="8">
        <v>1036202</v>
      </c>
      <c r="E335" s="8">
        <v>85253</v>
      </c>
      <c r="F335" s="8">
        <v>65958</v>
      </c>
      <c r="G335" s="8">
        <v>82393</v>
      </c>
      <c r="H335" s="8">
        <v>672445</v>
      </c>
      <c r="I335" s="8">
        <v>440480</v>
      </c>
      <c r="J335" s="8">
        <v>901765</v>
      </c>
      <c r="K335" s="8">
        <v>1511710</v>
      </c>
      <c r="L335" s="8">
        <v>16028817</v>
      </c>
      <c r="M335" s="8">
        <v>2523897</v>
      </c>
      <c r="N335" s="8">
        <v>26363</v>
      </c>
      <c r="O335" s="8">
        <v>80848</v>
      </c>
      <c r="P335" s="8">
        <v>2207162</v>
      </c>
      <c r="Q335" s="8">
        <v>9970031</v>
      </c>
      <c r="R335" s="8">
        <v>718679</v>
      </c>
      <c r="S335" s="8">
        <v>1782948</v>
      </c>
      <c r="T335" s="8">
        <v>0</v>
      </c>
    </row>
    <row r="336" spans="1:20">
      <c r="A336" s="1">
        <v>45250</v>
      </c>
      <c r="B336" s="9">
        <f>nasdaq_aapl_volume_by_exchange[[#This Row],[Off Exchange2]]/SUM(nasdaq_aapl_volume_by_exchange[[#This Row],[NYSE]:[LTSE]])</f>
        <v>0.41003518817651141</v>
      </c>
      <c r="C336" s="12">
        <f>SUM(nasdaq_aapl_volume_by_exchange[[#This Row],[NYSE]:[LTSE]])</f>
        <v>46539496</v>
      </c>
      <c r="D336" s="8">
        <v>1253886</v>
      </c>
      <c r="E336" s="8">
        <v>52541</v>
      </c>
      <c r="F336" s="8">
        <v>62799</v>
      </c>
      <c r="G336" s="8">
        <v>139519</v>
      </c>
      <c r="H336" s="8">
        <v>718436</v>
      </c>
      <c r="I336" s="8">
        <v>560899</v>
      </c>
      <c r="J336" s="8">
        <v>1106676</v>
      </c>
      <c r="K336" s="8">
        <v>892145</v>
      </c>
      <c r="L336" s="8">
        <v>19082831</v>
      </c>
      <c r="M336" s="8">
        <v>2696553</v>
      </c>
      <c r="N336" s="8">
        <v>18593</v>
      </c>
      <c r="O336" s="8">
        <v>111632</v>
      </c>
      <c r="P336" s="8">
        <v>2313028</v>
      </c>
      <c r="Q336" s="8">
        <v>14213059</v>
      </c>
      <c r="R336" s="8">
        <v>868999</v>
      </c>
      <c r="S336" s="8">
        <v>2447900</v>
      </c>
      <c r="T336" s="8">
        <v>0</v>
      </c>
    </row>
    <row r="337" spans="1:20">
      <c r="A337" s="1">
        <v>45247</v>
      </c>
      <c r="B337" s="9">
        <f>nasdaq_aapl_volume_by_exchange[[#This Row],[Off Exchange2]]/SUM(nasdaq_aapl_volume_by_exchange[[#This Row],[NYSE]:[LTSE]])</f>
        <v>0.45432527882407353</v>
      </c>
      <c r="C337" s="12">
        <f>SUM(nasdaq_aapl_volume_by_exchange[[#This Row],[NYSE]:[LTSE]])</f>
        <v>51145512</v>
      </c>
      <c r="D337" s="8">
        <v>1103066</v>
      </c>
      <c r="E337" s="8">
        <v>102525</v>
      </c>
      <c r="F337" s="8">
        <v>89576</v>
      </c>
      <c r="G337" s="8">
        <v>79199</v>
      </c>
      <c r="H337" s="8">
        <v>591914</v>
      </c>
      <c r="I337" s="8">
        <v>588186</v>
      </c>
      <c r="J337" s="8">
        <v>1269278</v>
      </c>
      <c r="K337" s="8">
        <v>208185</v>
      </c>
      <c r="L337" s="8">
        <v>23236699</v>
      </c>
      <c r="M337" s="8">
        <v>2835392</v>
      </c>
      <c r="N337" s="8">
        <v>71766</v>
      </c>
      <c r="O337" s="8">
        <v>58675</v>
      </c>
      <c r="P337" s="8">
        <v>2487561</v>
      </c>
      <c r="Q337" s="8">
        <v>15146303</v>
      </c>
      <c r="R337" s="8">
        <v>1083460</v>
      </c>
      <c r="S337" s="8">
        <v>2193727</v>
      </c>
      <c r="T337" s="8">
        <v>0</v>
      </c>
    </row>
    <row r="338" spans="1:20">
      <c r="A338" s="1">
        <v>45246</v>
      </c>
      <c r="B338" s="9">
        <f>nasdaq_aapl_volume_by_exchange[[#This Row],[Off Exchange2]]/SUM(nasdaq_aapl_volume_by_exchange[[#This Row],[NYSE]:[LTSE]])</f>
        <v>0.40439308935941959</v>
      </c>
      <c r="C338" s="12">
        <f>SUM(nasdaq_aapl_volume_by_exchange[[#This Row],[NYSE]:[LTSE]])</f>
        <v>54422567</v>
      </c>
      <c r="D338" s="8">
        <v>1522147</v>
      </c>
      <c r="E338" s="8">
        <v>104807</v>
      </c>
      <c r="F338" s="8">
        <v>63519</v>
      </c>
      <c r="G338" s="8">
        <v>135511</v>
      </c>
      <c r="H338" s="8">
        <v>1036079</v>
      </c>
      <c r="I338" s="8">
        <v>787299</v>
      </c>
      <c r="J338" s="8">
        <v>1875243</v>
      </c>
      <c r="K338" s="8">
        <v>311305</v>
      </c>
      <c r="L338" s="8">
        <v>22008110</v>
      </c>
      <c r="M338" s="8">
        <v>4103321</v>
      </c>
      <c r="N338" s="8">
        <v>26710</v>
      </c>
      <c r="O338" s="8">
        <v>198985</v>
      </c>
      <c r="P338" s="8">
        <v>3538078</v>
      </c>
      <c r="Q338" s="8">
        <v>14653408</v>
      </c>
      <c r="R338" s="8">
        <v>1242925</v>
      </c>
      <c r="S338" s="8">
        <v>2815120</v>
      </c>
      <c r="T338" s="8">
        <v>0</v>
      </c>
    </row>
    <row r="339" spans="1:20">
      <c r="A339" s="1">
        <v>45245</v>
      </c>
      <c r="B339" s="9">
        <f>nasdaq_aapl_volume_by_exchange[[#This Row],[Off Exchange2]]/SUM(nasdaq_aapl_volume_by_exchange[[#This Row],[NYSE]:[LTSE]])</f>
        <v>0.42899396373767623</v>
      </c>
      <c r="C339" s="12">
        <f>SUM(nasdaq_aapl_volume_by_exchange[[#This Row],[NYSE]:[LTSE]])</f>
        <v>54972263</v>
      </c>
      <c r="D339" s="8">
        <v>1360088</v>
      </c>
      <c r="E339" s="8">
        <v>126898</v>
      </c>
      <c r="F339" s="8">
        <v>70888</v>
      </c>
      <c r="G339" s="8">
        <v>77202</v>
      </c>
      <c r="H339" s="8">
        <v>819052</v>
      </c>
      <c r="I339" s="8">
        <v>653401</v>
      </c>
      <c r="J339" s="8">
        <v>1296578</v>
      </c>
      <c r="K339" s="8">
        <v>1427472</v>
      </c>
      <c r="L339" s="8">
        <v>23582769</v>
      </c>
      <c r="M339" s="8">
        <v>3435972</v>
      </c>
      <c r="N339" s="8">
        <v>105223</v>
      </c>
      <c r="O339" s="8">
        <v>89987</v>
      </c>
      <c r="P339" s="8">
        <v>2836260</v>
      </c>
      <c r="Q339" s="8">
        <v>15589203</v>
      </c>
      <c r="R339" s="8">
        <v>958024</v>
      </c>
      <c r="S339" s="8">
        <v>2543246</v>
      </c>
      <c r="T339" s="8">
        <v>0</v>
      </c>
    </row>
    <row r="340" spans="1:20">
      <c r="A340" s="1">
        <v>45244</v>
      </c>
      <c r="B340" s="9">
        <f>nasdaq_aapl_volume_by_exchange[[#This Row],[Off Exchange2]]/SUM(nasdaq_aapl_volume_by_exchange[[#This Row],[NYSE]:[LTSE]])</f>
        <v>0.41723128927942682</v>
      </c>
      <c r="C340" s="12">
        <f>SUM(nasdaq_aapl_volume_by_exchange[[#This Row],[NYSE]:[LTSE]])</f>
        <v>60045269</v>
      </c>
      <c r="D340" s="8">
        <v>1148727</v>
      </c>
      <c r="E340" s="8">
        <v>99197</v>
      </c>
      <c r="F340" s="8">
        <v>63996</v>
      </c>
      <c r="G340" s="8">
        <v>102700</v>
      </c>
      <c r="H340" s="8">
        <v>1417655</v>
      </c>
      <c r="I340" s="8">
        <v>988077</v>
      </c>
      <c r="J340" s="8">
        <v>1239159</v>
      </c>
      <c r="K340" s="8">
        <v>435995</v>
      </c>
      <c r="L340" s="8">
        <v>25052765</v>
      </c>
      <c r="M340" s="8">
        <v>3680230</v>
      </c>
      <c r="N340" s="8">
        <v>31031</v>
      </c>
      <c r="O340" s="8">
        <v>167129</v>
      </c>
      <c r="P340" s="8">
        <v>3367449</v>
      </c>
      <c r="Q340" s="8">
        <v>17691350</v>
      </c>
      <c r="R340" s="8">
        <v>1853031</v>
      </c>
      <c r="S340" s="8">
        <v>2706778</v>
      </c>
      <c r="T340" s="8">
        <v>0</v>
      </c>
    </row>
    <row r="341" spans="1:20">
      <c r="A341" s="1">
        <v>45243</v>
      </c>
      <c r="B341" s="9">
        <f>nasdaq_aapl_volume_by_exchange[[#This Row],[Off Exchange2]]/SUM(nasdaq_aapl_volume_by_exchange[[#This Row],[NYSE]:[LTSE]])</f>
        <v>0.46133477275609958</v>
      </c>
      <c r="C341" s="12">
        <f>SUM(nasdaq_aapl_volume_by_exchange[[#This Row],[NYSE]:[LTSE]])</f>
        <v>44679021</v>
      </c>
      <c r="D341" s="8">
        <v>960559</v>
      </c>
      <c r="E341" s="8">
        <v>46524</v>
      </c>
      <c r="F341" s="8">
        <v>39368</v>
      </c>
      <c r="G341" s="8">
        <v>43994</v>
      </c>
      <c r="H341" s="8">
        <v>905433</v>
      </c>
      <c r="I341" s="8">
        <v>476816</v>
      </c>
      <c r="J341" s="8">
        <v>953932</v>
      </c>
      <c r="K341" s="8">
        <v>1375784</v>
      </c>
      <c r="L341" s="8">
        <v>20611986</v>
      </c>
      <c r="M341" s="8">
        <v>2541246</v>
      </c>
      <c r="N341" s="8">
        <v>13337</v>
      </c>
      <c r="O341" s="8">
        <v>78562</v>
      </c>
      <c r="P341" s="8">
        <v>2365685</v>
      </c>
      <c r="Q341" s="8">
        <v>11568284</v>
      </c>
      <c r="R341" s="8">
        <v>636762</v>
      </c>
      <c r="S341" s="8">
        <v>2060749</v>
      </c>
      <c r="T341" s="8">
        <v>0</v>
      </c>
    </row>
    <row r="342" spans="1:20">
      <c r="A342" s="1">
        <v>45240</v>
      </c>
      <c r="B342" s="9">
        <f>nasdaq_aapl_volume_by_exchange[[#This Row],[Off Exchange2]]/SUM(nasdaq_aapl_volume_by_exchange[[#This Row],[NYSE]:[LTSE]])</f>
        <v>0.41673867057378022</v>
      </c>
      <c r="C342" s="12">
        <f>SUM(nasdaq_aapl_volume_by_exchange[[#This Row],[NYSE]:[LTSE]])</f>
        <v>66269552</v>
      </c>
      <c r="D342" s="8">
        <v>1957836</v>
      </c>
      <c r="E342" s="8">
        <v>67888</v>
      </c>
      <c r="F342" s="8">
        <v>75526</v>
      </c>
      <c r="G342" s="8">
        <v>182893</v>
      </c>
      <c r="H342" s="8">
        <v>1777934</v>
      </c>
      <c r="I342" s="8">
        <v>963252</v>
      </c>
      <c r="J342" s="8">
        <v>1549361</v>
      </c>
      <c r="K342" s="8">
        <v>772334</v>
      </c>
      <c r="L342" s="8">
        <v>27617085</v>
      </c>
      <c r="M342" s="8">
        <v>3735899</v>
      </c>
      <c r="N342" s="8">
        <v>33684</v>
      </c>
      <c r="O342" s="8">
        <v>140298</v>
      </c>
      <c r="P342" s="8">
        <v>3522716</v>
      </c>
      <c r="Q342" s="8">
        <v>18869235</v>
      </c>
      <c r="R342" s="8">
        <v>1885438</v>
      </c>
      <c r="S342" s="8">
        <v>3118173</v>
      </c>
      <c r="T342" s="8">
        <v>0</v>
      </c>
    </row>
    <row r="343" spans="1:20">
      <c r="A343" s="1">
        <v>45239</v>
      </c>
      <c r="B343" s="9">
        <f>nasdaq_aapl_volume_by_exchange[[#This Row],[Off Exchange2]]/SUM(nasdaq_aapl_volume_by_exchange[[#This Row],[NYSE]:[LTSE]])</f>
        <v>0.46505583468702016</v>
      </c>
      <c r="C343" s="12">
        <f>SUM(nasdaq_aapl_volume_by_exchange[[#This Row],[NYSE]:[LTSE]])</f>
        <v>53873858</v>
      </c>
      <c r="D343" s="8">
        <v>1302126</v>
      </c>
      <c r="E343" s="8">
        <v>57487</v>
      </c>
      <c r="F343" s="8">
        <v>58733</v>
      </c>
      <c r="G343" s="8">
        <v>95076</v>
      </c>
      <c r="H343" s="8">
        <v>908446</v>
      </c>
      <c r="I343" s="8">
        <v>829859</v>
      </c>
      <c r="J343" s="8">
        <v>1523724</v>
      </c>
      <c r="K343" s="8">
        <v>157020</v>
      </c>
      <c r="L343" s="8">
        <v>25054352</v>
      </c>
      <c r="M343" s="8">
        <v>3368215</v>
      </c>
      <c r="N343" s="8">
        <v>33809</v>
      </c>
      <c r="O343" s="8">
        <v>117226</v>
      </c>
      <c r="P343" s="8">
        <v>3432876</v>
      </c>
      <c r="Q343" s="8">
        <v>13475380</v>
      </c>
      <c r="R343" s="8">
        <v>847141</v>
      </c>
      <c r="S343" s="8">
        <v>2612388</v>
      </c>
      <c r="T343" s="8">
        <v>0</v>
      </c>
    </row>
    <row r="344" spans="1:20">
      <c r="A344" s="1">
        <v>45238</v>
      </c>
      <c r="B344" s="9">
        <f>nasdaq_aapl_volume_by_exchange[[#This Row],[Off Exchange2]]/SUM(nasdaq_aapl_volume_by_exchange[[#This Row],[NYSE]:[LTSE]])</f>
        <v>0.442614790938265</v>
      </c>
      <c r="C344" s="12">
        <f>SUM(nasdaq_aapl_volume_by_exchange[[#This Row],[NYSE]:[LTSE]])</f>
        <v>49341765</v>
      </c>
      <c r="D344" s="8">
        <v>969364</v>
      </c>
      <c r="E344" s="8">
        <v>125768</v>
      </c>
      <c r="F344" s="8">
        <v>57045</v>
      </c>
      <c r="G344" s="8">
        <v>96060</v>
      </c>
      <c r="H344" s="8">
        <v>868390</v>
      </c>
      <c r="I344" s="8">
        <v>663800</v>
      </c>
      <c r="J344" s="8">
        <v>1124516</v>
      </c>
      <c r="K344" s="8">
        <v>773041</v>
      </c>
      <c r="L344" s="8">
        <v>21839395</v>
      </c>
      <c r="M344" s="8">
        <v>2968983</v>
      </c>
      <c r="N344" s="8">
        <v>41557</v>
      </c>
      <c r="O344" s="8">
        <v>127660</v>
      </c>
      <c r="P344" s="8">
        <v>2888279</v>
      </c>
      <c r="Q344" s="8">
        <v>13400916</v>
      </c>
      <c r="R344" s="8">
        <v>1030466</v>
      </c>
      <c r="S344" s="8">
        <v>2366525</v>
      </c>
      <c r="T344" s="8">
        <v>0</v>
      </c>
    </row>
    <row r="345" spans="1:20">
      <c r="A345" s="1">
        <v>45237</v>
      </c>
      <c r="B345" s="9">
        <f>nasdaq_aapl_volume_by_exchange[[#This Row],[Off Exchange2]]/SUM(nasdaq_aapl_volume_by_exchange[[#This Row],[NYSE]:[LTSE]])</f>
        <v>0.46940606320303341</v>
      </c>
      <c r="C345" s="12">
        <f>SUM(nasdaq_aapl_volume_by_exchange[[#This Row],[NYSE]:[LTSE]])</f>
        <v>70730371</v>
      </c>
      <c r="D345" s="8">
        <v>1835980</v>
      </c>
      <c r="E345" s="8">
        <v>73313</v>
      </c>
      <c r="F345" s="8">
        <v>78093</v>
      </c>
      <c r="G345" s="8">
        <v>128966</v>
      </c>
      <c r="H345" s="8">
        <v>1388409</v>
      </c>
      <c r="I345" s="8">
        <v>851990</v>
      </c>
      <c r="J345" s="8">
        <v>1936954</v>
      </c>
      <c r="K345" s="8">
        <v>515236</v>
      </c>
      <c r="L345" s="8">
        <v>33201265</v>
      </c>
      <c r="M345" s="8">
        <v>4050420</v>
      </c>
      <c r="N345" s="8">
        <v>26419</v>
      </c>
      <c r="O345" s="8">
        <v>100877</v>
      </c>
      <c r="P345" s="8">
        <v>3913772</v>
      </c>
      <c r="Q345" s="8">
        <v>18267884</v>
      </c>
      <c r="R345" s="8">
        <v>928932</v>
      </c>
      <c r="S345" s="8">
        <v>3431861</v>
      </c>
      <c r="T345" s="8">
        <v>0</v>
      </c>
    </row>
    <row r="346" spans="1:20">
      <c r="A346" s="1">
        <v>45236</v>
      </c>
      <c r="B346" s="9">
        <f>nasdaq_aapl_volume_by_exchange[[#This Row],[Off Exchange2]]/SUM(nasdaq_aapl_volume_by_exchange[[#This Row],[NYSE]:[LTSE]])</f>
        <v>0.4998985881705591</v>
      </c>
      <c r="C346" s="12">
        <f>SUM(nasdaq_aapl_volume_by_exchange[[#This Row],[NYSE]:[LTSE]])</f>
        <v>64149321</v>
      </c>
      <c r="D346" s="8">
        <v>1561781</v>
      </c>
      <c r="E346" s="8">
        <v>69479</v>
      </c>
      <c r="F346" s="8">
        <v>63541</v>
      </c>
      <c r="G346" s="8">
        <v>100127</v>
      </c>
      <c r="H346" s="8">
        <v>980095</v>
      </c>
      <c r="I346" s="8">
        <v>989934</v>
      </c>
      <c r="J346" s="8">
        <v>1811742</v>
      </c>
      <c r="K346" s="8">
        <v>348734</v>
      </c>
      <c r="L346" s="8">
        <v>32068155</v>
      </c>
      <c r="M346" s="8">
        <v>3237648</v>
      </c>
      <c r="N346" s="8">
        <v>19098</v>
      </c>
      <c r="O346" s="8">
        <v>131860</v>
      </c>
      <c r="P346" s="8">
        <v>3261498</v>
      </c>
      <c r="Q346" s="8">
        <v>14214685</v>
      </c>
      <c r="R346" s="8">
        <v>2013815</v>
      </c>
      <c r="S346" s="8">
        <v>3277129</v>
      </c>
      <c r="T346" s="8">
        <v>0</v>
      </c>
    </row>
    <row r="347" spans="1:20">
      <c r="A347" s="1">
        <v>45233</v>
      </c>
      <c r="B347" s="9">
        <f>nasdaq_aapl_volume_by_exchange[[#This Row],[Off Exchange2]]/SUM(nasdaq_aapl_volume_by_exchange[[#This Row],[NYSE]:[LTSE]])</f>
        <v>0.46364424143558225</v>
      </c>
      <c r="C347" s="12">
        <f>SUM(nasdaq_aapl_volume_by_exchange[[#This Row],[NYSE]:[LTSE]])</f>
        <v>80430862</v>
      </c>
      <c r="D347" s="8">
        <v>2457517</v>
      </c>
      <c r="E347" s="8">
        <v>210503</v>
      </c>
      <c r="F347" s="8">
        <v>98981</v>
      </c>
      <c r="G347" s="8">
        <v>186298</v>
      </c>
      <c r="H347" s="8">
        <v>1861028</v>
      </c>
      <c r="I347" s="8">
        <v>1136397</v>
      </c>
      <c r="J347" s="8">
        <v>2560134</v>
      </c>
      <c r="K347" s="8">
        <v>343514</v>
      </c>
      <c r="L347" s="8">
        <v>37291306</v>
      </c>
      <c r="M347" s="8">
        <v>4847002</v>
      </c>
      <c r="N347" s="8">
        <v>107088</v>
      </c>
      <c r="O347" s="8">
        <v>230838</v>
      </c>
      <c r="P347" s="8">
        <v>4881238</v>
      </c>
      <c r="Q347" s="8">
        <v>17867060</v>
      </c>
      <c r="R347" s="8">
        <v>814450</v>
      </c>
      <c r="S347" s="8">
        <v>5537508</v>
      </c>
      <c r="T347" s="8">
        <v>0</v>
      </c>
    </row>
    <row r="348" spans="1:20">
      <c r="A348" s="1">
        <v>45232</v>
      </c>
      <c r="B348" s="9">
        <f>nasdaq_aapl_volume_by_exchange[[#This Row],[Off Exchange2]]/SUM(nasdaq_aapl_volume_by_exchange[[#This Row],[NYSE]:[LTSE]])</f>
        <v>0.39457622336621828</v>
      </c>
      <c r="C348" s="12">
        <f>SUM(nasdaq_aapl_volume_by_exchange[[#This Row],[NYSE]:[LTSE]])</f>
        <v>77351858</v>
      </c>
      <c r="D348" s="8">
        <v>2280078</v>
      </c>
      <c r="E348" s="8">
        <v>198985</v>
      </c>
      <c r="F348" s="8">
        <v>141183</v>
      </c>
      <c r="G348" s="8">
        <v>173252</v>
      </c>
      <c r="H348" s="8">
        <v>2078789</v>
      </c>
      <c r="I348" s="8">
        <v>1141335</v>
      </c>
      <c r="J348" s="8">
        <v>2112397</v>
      </c>
      <c r="K348" s="8">
        <v>1244339</v>
      </c>
      <c r="L348" s="8">
        <v>30521204</v>
      </c>
      <c r="M348" s="8">
        <v>7434413</v>
      </c>
      <c r="N348" s="8">
        <v>86953</v>
      </c>
      <c r="O348" s="8">
        <v>248323</v>
      </c>
      <c r="P348" s="8">
        <v>4532395</v>
      </c>
      <c r="Q348" s="8">
        <v>18396810</v>
      </c>
      <c r="R348" s="8">
        <v>1251030</v>
      </c>
      <c r="S348" s="8">
        <v>5510372</v>
      </c>
      <c r="T348" s="8">
        <v>0</v>
      </c>
    </row>
    <row r="349" spans="1:20">
      <c r="A349" s="1">
        <v>45231</v>
      </c>
      <c r="B349" s="9">
        <f>nasdaq_aapl_volume_by_exchange[[#This Row],[Off Exchange2]]/SUM(nasdaq_aapl_volume_by_exchange[[#This Row],[NYSE]:[LTSE]])</f>
        <v>0.37585857466042261</v>
      </c>
      <c r="C349" s="12">
        <f>SUM(nasdaq_aapl_volume_by_exchange[[#This Row],[NYSE]:[LTSE]])</f>
        <v>57080068</v>
      </c>
      <c r="D349" s="8">
        <v>1994472</v>
      </c>
      <c r="E349" s="8">
        <v>267313</v>
      </c>
      <c r="F349" s="8">
        <v>117337</v>
      </c>
      <c r="G349" s="8">
        <v>117223</v>
      </c>
      <c r="H349" s="8">
        <v>1581910</v>
      </c>
      <c r="I349" s="8">
        <v>1483913</v>
      </c>
      <c r="J349" s="8">
        <v>1794614</v>
      </c>
      <c r="K349" s="8">
        <v>777356</v>
      </c>
      <c r="L349" s="8">
        <v>21454033</v>
      </c>
      <c r="M349" s="8">
        <v>3583071</v>
      </c>
      <c r="N349" s="8">
        <v>100668</v>
      </c>
      <c r="O349" s="8">
        <v>296938</v>
      </c>
      <c r="P349" s="8">
        <v>3553887</v>
      </c>
      <c r="Q349" s="8">
        <v>15730603</v>
      </c>
      <c r="R349" s="8">
        <v>868669</v>
      </c>
      <c r="S349" s="8">
        <v>3358061</v>
      </c>
      <c r="T349" s="8">
        <v>0</v>
      </c>
    </row>
    <row r="350" spans="1:20">
      <c r="A350" s="1">
        <v>45230</v>
      </c>
      <c r="B350" s="9">
        <f>nasdaq_aapl_volume_by_exchange[[#This Row],[Off Exchange2]]/SUM(nasdaq_aapl_volume_by_exchange[[#This Row],[NYSE]:[LTSE]])</f>
        <v>0.41802777787564127</v>
      </c>
      <c r="C350" s="12">
        <f>SUM(nasdaq_aapl_volume_by_exchange[[#This Row],[NYSE]:[LTSE]])</f>
        <v>44847058</v>
      </c>
      <c r="D350" s="8">
        <v>1304108</v>
      </c>
      <c r="E350" s="8">
        <v>97549</v>
      </c>
      <c r="F350" s="8">
        <v>59144</v>
      </c>
      <c r="G350" s="8">
        <v>149336</v>
      </c>
      <c r="H350" s="8">
        <v>829408</v>
      </c>
      <c r="I350" s="8">
        <v>922534</v>
      </c>
      <c r="J350" s="8">
        <v>1267867</v>
      </c>
      <c r="K350" s="8">
        <v>77690</v>
      </c>
      <c r="L350" s="8">
        <v>18747316</v>
      </c>
      <c r="M350" s="8">
        <v>2588450</v>
      </c>
      <c r="N350" s="8">
        <v>36356</v>
      </c>
      <c r="O350" s="8">
        <v>169347</v>
      </c>
      <c r="P350" s="8">
        <v>2594697</v>
      </c>
      <c r="Q350" s="8">
        <v>12622530</v>
      </c>
      <c r="R350" s="8">
        <v>676121</v>
      </c>
      <c r="S350" s="8">
        <v>2704605</v>
      </c>
      <c r="T350" s="8">
        <v>0</v>
      </c>
    </row>
    <row r="351" spans="1:20">
      <c r="A351" s="1">
        <v>45229</v>
      </c>
      <c r="B351" s="9">
        <f>nasdaq_aapl_volume_by_exchange[[#This Row],[Off Exchange2]]/SUM(nasdaq_aapl_volume_by_exchange[[#This Row],[NYSE]:[LTSE]])</f>
        <v>0.41038717647876671</v>
      </c>
      <c r="C351" s="12">
        <f>SUM(nasdaq_aapl_volume_by_exchange[[#This Row],[NYSE]:[LTSE]])</f>
        <v>51239218</v>
      </c>
      <c r="D351" s="8">
        <v>1948571</v>
      </c>
      <c r="E351" s="8">
        <v>90448</v>
      </c>
      <c r="F351" s="8">
        <v>76949</v>
      </c>
      <c r="G351" s="8">
        <v>127619</v>
      </c>
      <c r="H351" s="8">
        <v>1261466</v>
      </c>
      <c r="I351" s="8">
        <v>1002621</v>
      </c>
      <c r="J351" s="8">
        <v>1608283</v>
      </c>
      <c r="K351" s="8">
        <v>299913</v>
      </c>
      <c r="L351" s="8">
        <v>21027918</v>
      </c>
      <c r="M351" s="8">
        <v>3252365</v>
      </c>
      <c r="N351" s="8">
        <v>66322</v>
      </c>
      <c r="O351" s="8">
        <v>137353</v>
      </c>
      <c r="P351" s="8">
        <v>3560050</v>
      </c>
      <c r="Q351" s="8">
        <v>12377734</v>
      </c>
      <c r="R351" s="8">
        <v>1583341</v>
      </c>
      <c r="S351" s="8">
        <v>2818265</v>
      </c>
      <c r="T351" s="8">
        <v>0</v>
      </c>
    </row>
    <row r="352" spans="1:20">
      <c r="A352" s="1">
        <v>45226</v>
      </c>
      <c r="B352" s="9">
        <f>nasdaq_aapl_volume_by_exchange[[#This Row],[Off Exchange2]]/SUM(nasdaq_aapl_volume_by_exchange[[#This Row],[NYSE]:[LTSE]])</f>
        <v>0.38020568335431998</v>
      </c>
      <c r="C352" s="12">
        <f>SUM(nasdaq_aapl_volume_by_exchange[[#This Row],[NYSE]:[LTSE]])</f>
        <v>58744569</v>
      </c>
      <c r="D352" s="8">
        <v>2346340</v>
      </c>
      <c r="E352" s="8">
        <v>174048</v>
      </c>
      <c r="F352" s="8">
        <v>93769</v>
      </c>
      <c r="G352" s="8">
        <v>143996</v>
      </c>
      <c r="H352" s="8">
        <v>1131989</v>
      </c>
      <c r="I352" s="8">
        <v>835002</v>
      </c>
      <c r="J352" s="8">
        <v>1904673</v>
      </c>
      <c r="K352" s="8">
        <v>107509</v>
      </c>
      <c r="L352" s="8">
        <v>22335019</v>
      </c>
      <c r="M352" s="8">
        <v>4066646</v>
      </c>
      <c r="N352" s="8">
        <v>28863</v>
      </c>
      <c r="O352" s="8">
        <v>117134</v>
      </c>
      <c r="P352" s="8">
        <v>3742123</v>
      </c>
      <c r="Q352" s="8">
        <v>16539866</v>
      </c>
      <c r="R352" s="8">
        <v>1799105</v>
      </c>
      <c r="S352" s="8">
        <v>3378487</v>
      </c>
      <c r="T352" s="8">
        <v>0</v>
      </c>
    </row>
    <row r="353" spans="1:20">
      <c r="A353" s="1">
        <v>45225</v>
      </c>
      <c r="B353" s="9">
        <f>nasdaq_aapl_volume_by_exchange[[#This Row],[Off Exchange2]]/SUM(nasdaq_aapl_volume_by_exchange[[#This Row],[NYSE]:[LTSE]])</f>
        <v>0.36801974869963278</v>
      </c>
      <c r="C353" s="12">
        <f>SUM(nasdaq_aapl_volume_by_exchange[[#This Row],[NYSE]:[LTSE]])</f>
        <v>70712909</v>
      </c>
      <c r="D353" s="8">
        <v>3020863</v>
      </c>
      <c r="E353" s="8">
        <v>435119</v>
      </c>
      <c r="F353" s="8">
        <v>292307</v>
      </c>
      <c r="G353" s="8">
        <v>128387</v>
      </c>
      <c r="H353" s="8">
        <v>1873102</v>
      </c>
      <c r="I353" s="8">
        <v>1579143</v>
      </c>
      <c r="J353" s="8">
        <v>2425065</v>
      </c>
      <c r="K353" s="8">
        <v>488637</v>
      </c>
      <c r="L353" s="8">
        <v>26023747</v>
      </c>
      <c r="M353" s="8">
        <v>4619103</v>
      </c>
      <c r="N353" s="8">
        <v>370138</v>
      </c>
      <c r="O353" s="8">
        <v>261389</v>
      </c>
      <c r="P353" s="8">
        <v>4855401</v>
      </c>
      <c r="Q353" s="8">
        <v>18804178</v>
      </c>
      <c r="R353" s="8">
        <v>1488280</v>
      </c>
      <c r="S353" s="8">
        <v>4048050</v>
      </c>
      <c r="T353" s="8">
        <v>0</v>
      </c>
    </row>
    <row r="354" spans="1:20">
      <c r="A354" s="1">
        <v>45224</v>
      </c>
      <c r="B354" s="9">
        <f>nasdaq_aapl_volume_by_exchange[[#This Row],[Off Exchange2]]/SUM(nasdaq_aapl_volume_by_exchange[[#This Row],[NYSE]:[LTSE]])</f>
        <v>0.36417771265137089</v>
      </c>
      <c r="C354" s="12">
        <f>SUM(nasdaq_aapl_volume_by_exchange[[#This Row],[NYSE]:[LTSE]])</f>
        <v>57092390</v>
      </c>
      <c r="D354" s="8">
        <v>2159260</v>
      </c>
      <c r="E354" s="8">
        <v>128994</v>
      </c>
      <c r="F354" s="8">
        <v>125948</v>
      </c>
      <c r="G354" s="8">
        <v>175136</v>
      </c>
      <c r="H354" s="8">
        <v>1266618</v>
      </c>
      <c r="I354" s="8">
        <v>951768</v>
      </c>
      <c r="J354" s="8">
        <v>2266040</v>
      </c>
      <c r="K354" s="8">
        <v>494326</v>
      </c>
      <c r="L354" s="8">
        <v>20791776</v>
      </c>
      <c r="M354" s="8">
        <v>3445461</v>
      </c>
      <c r="N354" s="8">
        <v>79300</v>
      </c>
      <c r="O354" s="8">
        <v>143439</v>
      </c>
      <c r="P354" s="8">
        <v>3423280</v>
      </c>
      <c r="Q354" s="8">
        <v>16996933</v>
      </c>
      <c r="R354" s="8">
        <v>1006778</v>
      </c>
      <c r="S354" s="8">
        <v>3637333</v>
      </c>
      <c r="T354" s="8">
        <v>0</v>
      </c>
    </row>
    <row r="355" spans="1:20">
      <c r="A355" s="1">
        <v>45223</v>
      </c>
      <c r="B355" s="9">
        <f>nasdaq_aapl_volume_by_exchange[[#This Row],[Off Exchange2]]/SUM(nasdaq_aapl_volume_by_exchange[[#This Row],[NYSE]:[LTSE]])</f>
        <v>0.40787827353258566</v>
      </c>
      <c r="C355" s="12">
        <f>SUM(nasdaq_aapl_volume_by_exchange[[#This Row],[NYSE]:[LTSE]])</f>
        <v>43816732</v>
      </c>
      <c r="D355" s="8">
        <v>1678772</v>
      </c>
      <c r="E355" s="8">
        <v>121112</v>
      </c>
      <c r="F355" s="8">
        <v>30461</v>
      </c>
      <c r="G355" s="8">
        <v>51574</v>
      </c>
      <c r="H355" s="8">
        <v>956498</v>
      </c>
      <c r="I355" s="8">
        <v>732895</v>
      </c>
      <c r="J355" s="8">
        <v>1788529</v>
      </c>
      <c r="K355" s="8">
        <v>133541</v>
      </c>
      <c r="L355" s="8">
        <v>17871893</v>
      </c>
      <c r="M355" s="8">
        <v>2586608</v>
      </c>
      <c r="N355" s="8">
        <v>63242</v>
      </c>
      <c r="O355" s="8">
        <v>110929</v>
      </c>
      <c r="P355" s="8">
        <v>2926563</v>
      </c>
      <c r="Q355" s="8">
        <v>10719394</v>
      </c>
      <c r="R355" s="8">
        <v>1264148</v>
      </c>
      <c r="S355" s="8">
        <v>2780573</v>
      </c>
      <c r="T355" s="8">
        <v>0</v>
      </c>
    </row>
    <row r="356" spans="1:20">
      <c r="A356" s="1">
        <v>45222</v>
      </c>
      <c r="B356" s="9">
        <f>nasdaq_aapl_volume_by_exchange[[#This Row],[Off Exchange2]]/SUM(nasdaq_aapl_volume_by_exchange[[#This Row],[NYSE]:[LTSE]])</f>
        <v>0.43959995334684993</v>
      </c>
      <c r="C356" s="12">
        <f>SUM(nasdaq_aapl_volume_by_exchange[[#This Row],[NYSE]:[LTSE]])</f>
        <v>55979071</v>
      </c>
      <c r="D356" s="8">
        <v>1696129</v>
      </c>
      <c r="E356" s="8">
        <v>187562</v>
      </c>
      <c r="F356" s="8">
        <v>65572</v>
      </c>
      <c r="G356" s="8">
        <v>91153</v>
      </c>
      <c r="H356" s="8">
        <v>1211582</v>
      </c>
      <c r="I356" s="8">
        <v>801283</v>
      </c>
      <c r="J356" s="8">
        <v>1705443</v>
      </c>
      <c r="K356" s="8">
        <v>556419</v>
      </c>
      <c r="L356" s="8">
        <v>24608397</v>
      </c>
      <c r="M356" s="8">
        <v>3376375</v>
      </c>
      <c r="N356" s="8">
        <v>16153</v>
      </c>
      <c r="O356" s="8">
        <v>105986</v>
      </c>
      <c r="P356" s="8">
        <v>3689656</v>
      </c>
      <c r="Q356" s="8">
        <v>13453564</v>
      </c>
      <c r="R356" s="8">
        <v>1166949</v>
      </c>
      <c r="S356" s="8">
        <v>3246848</v>
      </c>
      <c r="T356" s="8">
        <v>0</v>
      </c>
    </row>
    <row r="357" spans="1:20">
      <c r="A357" s="1">
        <v>45219</v>
      </c>
      <c r="B357" s="9">
        <f>nasdaq_aapl_volume_by_exchange[[#This Row],[Off Exchange2]]/SUM(nasdaq_aapl_volume_by_exchange[[#This Row],[NYSE]:[LTSE]])</f>
        <v>0.38804736768946801</v>
      </c>
      <c r="C357" s="12">
        <f>SUM(nasdaq_aapl_volume_by_exchange[[#This Row],[NYSE]:[LTSE]])</f>
        <v>64776476</v>
      </c>
      <c r="D357" s="8">
        <v>1813434</v>
      </c>
      <c r="E357" s="8">
        <v>186362</v>
      </c>
      <c r="F357" s="8">
        <v>56489</v>
      </c>
      <c r="G357" s="8">
        <v>105466</v>
      </c>
      <c r="H357" s="8">
        <v>1262930</v>
      </c>
      <c r="I357" s="8">
        <v>801105</v>
      </c>
      <c r="J357" s="8">
        <v>2466977</v>
      </c>
      <c r="K357" s="8">
        <v>2213350</v>
      </c>
      <c r="L357" s="8">
        <v>25136341</v>
      </c>
      <c r="M357" s="8">
        <v>3120195</v>
      </c>
      <c r="N357" s="8">
        <v>58896</v>
      </c>
      <c r="O357" s="8">
        <v>149334</v>
      </c>
      <c r="P357" s="8">
        <v>4187080</v>
      </c>
      <c r="Q357" s="8">
        <v>19060985</v>
      </c>
      <c r="R357" s="8">
        <v>1042817</v>
      </c>
      <c r="S357" s="8">
        <v>3114715</v>
      </c>
      <c r="T357" s="8">
        <v>0</v>
      </c>
    </row>
    <row r="358" spans="1:20">
      <c r="A358" s="1">
        <v>45218</v>
      </c>
      <c r="B358" s="9">
        <f>nasdaq_aapl_volume_by_exchange[[#This Row],[Off Exchange2]]/SUM(nasdaq_aapl_volume_by_exchange[[#This Row],[NYSE]:[LTSE]])</f>
        <v>0.38223525240452999</v>
      </c>
      <c r="C358" s="12">
        <f>SUM(nasdaq_aapl_volume_by_exchange[[#This Row],[NYSE]:[LTSE]])</f>
        <v>60409831</v>
      </c>
      <c r="D358" s="8">
        <v>1939134</v>
      </c>
      <c r="E358" s="8">
        <v>117294</v>
      </c>
      <c r="F358" s="8">
        <v>86505</v>
      </c>
      <c r="G358" s="8">
        <v>105978</v>
      </c>
      <c r="H358" s="8">
        <v>1017304</v>
      </c>
      <c r="I358" s="8">
        <v>873389</v>
      </c>
      <c r="J358" s="8">
        <v>1719465</v>
      </c>
      <c r="K358" s="8">
        <v>2330774</v>
      </c>
      <c r="L358" s="8">
        <v>23090767</v>
      </c>
      <c r="M358" s="8">
        <v>3852327</v>
      </c>
      <c r="N358" s="8">
        <v>48933</v>
      </c>
      <c r="O358" s="8">
        <v>119984</v>
      </c>
      <c r="P358" s="8">
        <v>4134217</v>
      </c>
      <c r="Q358" s="8">
        <v>16538062</v>
      </c>
      <c r="R358" s="8">
        <v>783270</v>
      </c>
      <c r="S358" s="8">
        <v>3652428</v>
      </c>
      <c r="T358" s="8">
        <v>0</v>
      </c>
    </row>
    <row r="359" spans="1:20">
      <c r="A359" s="1">
        <v>45217</v>
      </c>
      <c r="B359" s="9">
        <f>nasdaq_aapl_volume_by_exchange[[#This Row],[Off Exchange2]]/SUM(nasdaq_aapl_volume_by_exchange[[#This Row],[NYSE]:[LTSE]])</f>
        <v>0.42659833595954133</v>
      </c>
      <c r="C359" s="12">
        <f>SUM(nasdaq_aapl_volume_by_exchange[[#This Row],[NYSE]:[LTSE]])</f>
        <v>54767178</v>
      </c>
      <c r="D359" s="8">
        <v>1824379</v>
      </c>
      <c r="E359" s="8">
        <v>116574</v>
      </c>
      <c r="F359" s="8">
        <v>61420</v>
      </c>
      <c r="G359" s="8">
        <v>52259</v>
      </c>
      <c r="H359" s="8">
        <v>862780</v>
      </c>
      <c r="I359" s="8">
        <v>906359</v>
      </c>
      <c r="J359" s="8">
        <v>1785806</v>
      </c>
      <c r="K359" s="8">
        <v>49342</v>
      </c>
      <c r="L359" s="8">
        <v>23363587</v>
      </c>
      <c r="M359" s="8">
        <v>3296721</v>
      </c>
      <c r="N359" s="8">
        <v>88146</v>
      </c>
      <c r="O359" s="8">
        <v>145783</v>
      </c>
      <c r="P359" s="8">
        <v>3531812</v>
      </c>
      <c r="Q359" s="8">
        <v>13547648</v>
      </c>
      <c r="R359" s="8">
        <v>2379180</v>
      </c>
      <c r="S359" s="8">
        <v>2755382</v>
      </c>
      <c r="T359" s="8">
        <v>0</v>
      </c>
    </row>
    <row r="360" spans="1:20">
      <c r="A360" s="1">
        <v>45216</v>
      </c>
      <c r="B360" s="9">
        <f>nasdaq_aapl_volume_by_exchange[[#This Row],[Off Exchange2]]/SUM(nasdaq_aapl_volume_by_exchange[[#This Row],[NYSE]:[LTSE]])</f>
        <v>0.40382012438523507</v>
      </c>
      <c r="C360" s="12">
        <f>SUM(nasdaq_aapl_volume_by_exchange[[#This Row],[NYSE]:[LTSE]])</f>
        <v>57549435</v>
      </c>
      <c r="D360" s="8">
        <v>2121020</v>
      </c>
      <c r="E360" s="8">
        <v>154336</v>
      </c>
      <c r="F360" s="8">
        <v>134620</v>
      </c>
      <c r="G360" s="8">
        <v>109730</v>
      </c>
      <c r="H360" s="8">
        <v>1089584</v>
      </c>
      <c r="I360" s="8">
        <v>946538</v>
      </c>
      <c r="J360" s="8">
        <v>1792516</v>
      </c>
      <c r="K360" s="8">
        <v>268135</v>
      </c>
      <c r="L360" s="8">
        <v>23239620</v>
      </c>
      <c r="M360" s="8">
        <v>3674948</v>
      </c>
      <c r="N360" s="8">
        <v>38309</v>
      </c>
      <c r="O360" s="8">
        <v>94559</v>
      </c>
      <c r="P360" s="8">
        <v>3813435</v>
      </c>
      <c r="Q360" s="8">
        <v>14748304</v>
      </c>
      <c r="R360" s="8">
        <v>1444708</v>
      </c>
      <c r="S360" s="8">
        <v>3879073</v>
      </c>
      <c r="T360" s="8">
        <v>0</v>
      </c>
    </row>
    <row r="361" spans="1:20">
      <c r="A361" s="1">
        <v>45215</v>
      </c>
      <c r="B361" s="9">
        <f>nasdaq_aapl_volume_by_exchange[[#This Row],[Off Exchange2]]/SUM(nasdaq_aapl_volume_by_exchange[[#This Row],[NYSE]:[LTSE]])</f>
        <v>0.43091143983163316</v>
      </c>
      <c r="C361" s="12">
        <f>SUM(nasdaq_aapl_volume_by_exchange[[#This Row],[NYSE]:[LTSE]])</f>
        <v>52517696</v>
      </c>
      <c r="D361" s="8">
        <v>1722191</v>
      </c>
      <c r="E361" s="8">
        <v>153126</v>
      </c>
      <c r="F361" s="8">
        <v>64350</v>
      </c>
      <c r="G361" s="8">
        <v>59513</v>
      </c>
      <c r="H361" s="8">
        <v>922371</v>
      </c>
      <c r="I361" s="8">
        <v>693829</v>
      </c>
      <c r="J361" s="8">
        <v>1892750</v>
      </c>
      <c r="K361" s="8">
        <v>99873</v>
      </c>
      <c r="L361" s="8">
        <v>22630476</v>
      </c>
      <c r="M361" s="8">
        <v>4056023</v>
      </c>
      <c r="N361" s="8">
        <v>45261</v>
      </c>
      <c r="O361" s="8">
        <v>125201</v>
      </c>
      <c r="P361" s="8">
        <v>3453090</v>
      </c>
      <c r="Q361" s="8">
        <v>12860036</v>
      </c>
      <c r="R361" s="8">
        <v>790060</v>
      </c>
      <c r="S361" s="8">
        <v>2949546</v>
      </c>
      <c r="T361" s="8">
        <v>0</v>
      </c>
    </row>
    <row r="362" spans="1:20">
      <c r="A362" s="1">
        <v>45212</v>
      </c>
      <c r="B362" s="9">
        <f>nasdaq_aapl_volume_by_exchange[[#This Row],[Off Exchange2]]/SUM(nasdaq_aapl_volume_by_exchange[[#This Row],[NYSE]:[LTSE]])</f>
        <v>0.39793789234466476</v>
      </c>
      <c r="C362" s="12">
        <f>SUM(nasdaq_aapl_volume_by_exchange[[#This Row],[NYSE]:[LTSE]])</f>
        <v>51500318</v>
      </c>
      <c r="D362" s="8">
        <v>1456628</v>
      </c>
      <c r="E362" s="8">
        <v>75414</v>
      </c>
      <c r="F362" s="8">
        <v>88127</v>
      </c>
      <c r="G362" s="8">
        <v>100871</v>
      </c>
      <c r="H362" s="8">
        <v>856543</v>
      </c>
      <c r="I362" s="8">
        <v>856160</v>
      </c>
      <c r="J362" s="8">
        <v>1204606</v>
      </c>
      <c r="K362" s="8">
        <v>2431615</v>
      </c>
      <c r="L362" s="8">
        <v>20493928</v>
      </c>
      <c r="M362" s="8">
        <v>3363110</v>
      </c>
      <c r="N362" s="8">
        <v>54385</v>
      </c>
      <c r="O362" s="8">
        <v>108328</v>
      </c>
      <c r="P362" s="8">
        <v>3316111</v>
      </c>
      <c r="Q362" s="8">
        <v>13657564</v>
      </c>
      <c r="R362" s="8">
        <v>729075</v>
      </c>
      <c r="S362" s="8">
        <v>2707853</v>
      </c>
      <c r="T362" s="8">
        <v>0</v>
      </c>
    </row>
    <row r="363" spans="1:20">
      <c r="A363" s="1">
        <v>45211</v>
      </c>
      <c r="B363" s="9">
        <f>nasdaq_aapl_volume_by_exchange[[#This Row],[Off Exchange2]]/SUM(nasdaq_aapl_volume_by_exchange[[#This Row],[NYSE]:[LTSE]])</f>
        <v>0.44469677200963126</v>
      </c>
      <c r="C363" s="12">
        <f>SUM(nasdaq_aapl_volume_by_exchange[[#This Row],[NYSE]:[LTSE]])</f>
        <v>56743261</v>
      </c>
      <c r="D363" s="8">
        <v>1482756</v>
      </c>
      <c r="E363" s="8">
        <v>201505</v>
      </c>
      <c r="F363" s="8">
        <v>43708</v>
      </c>
      <c r="G363" s="8">
        <v>84808</v>
      </c>
      <c r="H363" s="8">
        <v>1319479</v>
      </c>
      <c r="I363" s="8">
        <v>924314</v>
      </c>
      <c r="J363" s="8">
        <v>1641319</v>
      </c>
      <c r="K363" s="8">
        <v>131734</v>
      </c>
      <c r="L363" s="8">
        <v>25233545</v>
      </c>
      <c r="M363" s="8">
        <v>4417682</v>
      </c>
      <c r="N363" s="8">
        <v>76255</v>
      </c>
      <c r="O363" s="8">
        <v>213733</v>
      </c>
      <c r="P363" s="8">
        <v>4279279</v>
      </c>
      <c r="Q363" s="8">
        <v>12458160</v>
      </c>
      <c r="R363" s="8">
        <v>1245766</v>
      </c>
      <c r="S363" s="8">
        <v>2989218</v>
      </c>
      <c r="T363" s="8">
        <v>0</v>
      </c>
    </row>
    <row r="364" spans="1:20">
      <c r="A364" s="1">
        <v>45210</v>
      </c>
      <c r="B364" s="9">
        <f>nasdaq_aapl_volume_by_exchange[[#This Row],[Off Exchange2]]/SUM(nasdaq_aapl_volume_by_exchange[[#This Row],[NYSE]:[LTSE]])</f>
        <v>0.39734107163382854</v>
      </c>
      <c r="C364" s="12">
        <f>SUM(nasdaq_aapl_volume_by_exchange[[#This Row],[NYSE]:[LTSE]])</f>
        <v>47553594</v>
      </c>
      <c r="D364" s="8">
        <v>1118488</v>
      </c>
      <c r="E364" s="8">
        <v>50621</v>
      </c>
      <c r="F364" s="8">
        <v>58415</v>
      </c>
      <c r="G364" s="8">
        <v>117478</v>
      </c>
      <c r="H364" s="8">
        <v>775434</v>
      </c>
      <c r="I364" s="8">
        <v>729387</v>
      </c>
      <c r="J364" s="8">
        <v>1075251</v>
      </c>
      <c r="K364" s="8">
        <v>1222955</v>
      </c>
      <c r="L364" s="8">
        <v>18894996</v>
      </c>
      <c r="M364" s="8">
        <v>3117315</v>
      </c>
      <c r="N364" s="8">
        <v>24246</v>
      </c>
      <c r="O364" s="8">
        <v>99097</v>
      </c>
      <c r="P364" s="8">
        <v>3153048</v>
      </c>
      <c r="Q364" s="8">
        <v>13723332</v>
      </c>
      <c r="R364" s="8">
        <v>851717</v>
      </c>
      <c r="S364" s="8">
        <v>2541814</v>
      </c>
      <c r="T364" s="8">
        <v>0</v>
      </c>
    </row>
    <row r="365" spans="1:20">
      <c r="A365" s="1">
        <v>45209</v>
      </c>
      <c r="B365" s="9">
        <f>nasdaq_aapl_volume_by_exchange[[#This Row],[Off Exchange2]]/SUM(nasdaq_aapl_volume_by_exchange[[#This Row],[NYSE]:[LTSE]])</f>
        <v>0.40641229094241937</v>
      </c>
      <c r="C365" s="12">
        <f>SUM(nasdaq_aapl_volume_by_exchange[[#This Row],[NYSE]:[LTSE]])</f>
        <v>43981005</v>
      </c>
      <c r="D365" s="8">
        <v>1420438</v>
      </c>
      <c r="E365" s="8">
        <v>107624</v>
      </c>
      <c r="F365" s="8">
        <v>33485</v>
      </c>
      <c r="G365" s="8">
        <v>61115</v>
      </c>
      <c r="H365" s="8">
        <v>885854</v>
      </c>
      <c r="I365" s="8">
        <v>580024</v>
      </c>
      <c r="J365" s="8">
        <v>1201221</v>
      </c>
      <c r="K365" s="8">
        <v>627545</v>
      </c>
      <c r="L365" s="8">
        <v>17874421</v>
      </c>
      <c r="M365" s="8">
        <v>3083217</v>
      </c>
      <c r="N365" s="8">
        <v>52133</v>
      </c>
      <c r="O365" s="8">
        <v>107000</v>
      </c>
      <c r="P365" s="8">
        <v>2890328</v>
      </c>
      <c r="Q365" s="8">
        <v>11722496</v>
      </c>
      <c r="R365" s="8">
        <v>1276185</v>
      </c>
      <c r="S365" s="8">
        <v>2057919</v>
      </c>
      <c r="T365" s="8">
        <v>0</v>
      </c>
    </row>
    <row r="366" spans="1:20">
      <c r="A366" s="1">
        <v>45208</v>
      </c>
      <c r="B366" s="9">
        <f>nasdaq_aapl_volume_by_exchange[[#This Row],[Off Exchange2]]/SUM(nasdaq_aapl_volume_by_exchange[[#This Row],[NYSE]:[LTSE]])</f>
        <v>0.44073017009567705</v>
      </c>
      <c r="C366" s="12">
        <f>SUM(nasdaq_aapl_volume_by_exchange[[#This Row],[NYSE]:[LTSE]])</f>
        <v>42445288</v>
      </c>
      <c r="D366" s="8">
        <v>1087237</v>
      </c>
      <c r="E366" s="8">
        <v>123352</v>
      </c>
      <c r="F366" s="8">
        <v>48485</v>
      </c>
      <c r="G366" s="8">
        <v>66766</v>
      </c>
      <c r="H366" s="8">
        <v>587743</v>
      </c>
      <c r="I366" s="8">
        <v>559296</v>
      </c>
      <c r="J366" s="8">
        <v>1071447</v>
      </c>
      <c r="K366" s="8">
        <v>116740</v>
      </c>
      <c r="L366" s="8">
        <v>18706919</v>
      </c>
      <c r="M366" s="8">
        <v>3241592</v>
      </c>
      <c r="N366" s="8">
        <v>13556</v>
      </c>
      <c r="O366" s="8">
        <v>82989</v>
      </c>
      <c r="P366" s="8">
        <v>2339553</v>
      </c>
      <c r="Q366" s="8">
        <v>11180859</v>
      </c>
      <c r="R366" s="8">
        <v>1016081</v>
      </c>
      <c r="S366" s="8">
        <v>2202673</v>
      </c>
      <c r="T366" s="8">
        <v>0</v>
      </c>
    </row>
    <row r="367" spans="1:20">
      <c r="A367" s="1">
        <v>45205</v>
      </c>
      <c r="B367" s="9">
        <f>nasdaq_aapl_volume_by_exchange[[#This Row],[Off Exchange2]]/SUM(nasdaq_aapl_volume_by_exchange[[#This Row],[NYSE]:[LTSE]])</f>
        <v>0.4113914414180837</v>
      </c>
      <c r="C367" s="12">
        <f>SUM(nasdaq_aapl_volume_by_exchange[[#This Row],[NYSE]:[LTSE]])</f>
        <v>58066699</v>
      </c>
      <c r="D367" s="8">
        <v>1916908</v>
      </c>
      <c r="E367" s="8">
        <v>162250</v>
      </c>
      <c r="F367" s="8">
        <v>45196</v>
      </c>
      <c r="G367" s="8">
        <v>87841</v>
      </c>
      <c r="H367" s="8">
        <v>944865</v>
      </c>
      <c r="I367" s="8">
        <v>879546</v>
      </c>
      <c r="J367" s="8">
        <v>1431591</v>
      </c>
      <c r="K367" s="8">
        <v>227137</v>
      </c>
      <c r="L367" s="8">
        <v>23888143</v>
      </c>
      <c r="M367" s="8">
        <v>4039107</v>
      </c>
      <c r="N367" s="8">
        <v>42265</v>
      </c>
      <c r="O367" s="8">
        <v>120430</v>
      </c>
      <c r="P367" s="8">
        <v>3654781</v>
      </c>
      <c r="Q367" s="8">
        <v>16180238</v>
      </c>
      <c r="R367" s="8">
        <v>1557256</v>
      </c>
      <c r="S367" s="8">
        <v>2889145</v>
      </c>
      <c r="T367" s="8">
        <v>0</v>
      </c>
    </row>
    <row r="368" spans="1:20">
      <c r="A368" s="1">
        <v>45204</v>
      </c>
      <c r="B368" s="9">
        <f>nasdaq_aapl_volume_by_exchange[[#This Row],[Off Exchange2]]/SUM(nasdaq_aapl_volume_by_exchange[[#This Row],[NYSE]:[LTSE]])</f>
        <v>0.43107161619391809</v>
      </c>
      <c r="C368" s="12">
        <f>SUM(nasdaq_aapl_volume_by_exchange[[#This Row],[NYSE]:[LTSE]])</f>
        <v>48522587</v>
      </c>
      <c r="D368" s="8">
        <v>1348617</v>
      </c>
      <c r="E368" s="8">
        <v>87434</v>
      </c>
      <c r="F368" s="8">
        <v>151885</v>
      </c>
      <c r="G368" s="8">
        <v>80148</v>
      </c>
      <c r="H368" s="8">
        <v>781465</v>
      </c>
      <c r="I368" s="8">
        <v>719885</v>
      </c>
      <c r="J368" s="8">
        <v>1195715</v>
      </c>
      <c r="K368" s="8">
        <v>485121</v>
      </c>
      <c r="L368" s="8">
        <v>20916710</v>
      </c>
      <c r="M368" s="8">
        <v>3114903</v>
      </c>
      <c r="N368" s="8">
        <v>78297</v>
      </c>
      <c r="O368" s="8">
        <v>108927</v>
      </c>
      <c r="P368" s="8">
        <v>2897279</v>
      </c>
      <c r="Q368" s="8">
        <v>12981017</v>
      </c>
      <c r="R368" s="8">
        <v>891518</v>
      </c>
      <c r="S368" s="8">
        <v>2683666</v>
      </c>
      <c r="T368" s="8">
        <v>0</v>
      </c>
    </row>
    <row r="369" spans="1:20">
      <c r="A369" s="1">
        <v>45203</v>
      </c>
      <c r="B369" s="9">
        <f>nasdaq_aapl_volume_by_exchange[[#This Row],[Off Exchange2]]/SUM(nasdaq_aapl_volume_by_exchange[[#This Row],[NYSE]:[LTSE]])</f>
        <v>0.42848087705023469</v>
      </c>
      <c r="C369" s="12">
        <f>SUM(nasdaq_aapl_volume_by_exchange[[#This Row],[NYSE]:[LTSE]])</f>
        <v>53019540</v>
      </c>
      <c r="D369" s="8">
        <v>1748837</v>
      </c>
      <c r="E369" s="8">
        <v>98625</v>
      </c>
      <c r="F369" s="8">
        <v>35642</v>
      </c>
      <c r="G369" s="8">
        <v>72016</v>
      </c>
      <c r="H369" s="8">
        <v>1035677</v>
      </c>
      <c r="I369" s="8">
        <v>855227</v>
      </c>
      <c r="J369" s="8">
        <v>1445794</v>
      </c>
      <c r="K369" s="8">
        <v>311303</v>
      </c>
      <c r="L369" s="8">
        <v>22717859</v>
      </c>
      <c r="M369" s="8">
        <v>4007105</v>
      </c>
      <c r="N369" s="8">
        <v>74042</v>
      </c>
      <c r="O369" s="8">
        <v>144090</v>
      </c>
      <c r="P369" s="8">
        <v>3197339</v>
      </c>
      <c r="Q369" s="8">
        <v>13417214</v>
      </c>
      <c r="R369" s="8">
        <v>1060272</v>
      </c>
      <c r="S369" s="8">
        <v>2798498</v>
      </c>
      <c r="T369" s="8">
        <v>0</v>
      </c>
    </row>
    <row r="370" spans="1:20">
      <c r="A370" s="1">
        <v>45202</v>
      </c>
      <c r="B370" s="9">
        <f>nasdaq_aapl_volume_by_exchange[[#This Row],[Off Exchange2]]/SUM(nasdaq_aapl_volume_by_exchange[[#This Row],[NYSE]:[LTSE]])</f>
        <v>0.42213301362868083</v>
      </c>
      <c r="C370" s="12">
        <f>SUM(nasdaq_aapl_volume_by_exchange[[#This Row],[NYSE]:[LTSE]])</f>
        <v>49579927</v>
      </c>
      <c r="D370" s="8">
        <v>1683618</v>
      </c>
      <c r="E370" s="8">
        <v>135211</v>
      </c>
      <c r="F370" s="8">
        <v>80607</v>
      </c>
      <c r="G370" s="8">
        <v>194052</v>
      </c>
      <c r="H370" s="8">
        <v>815712</v>
      </c>
      <c r="I370" s="8">
        <v>682889</v>
      </c>
      <c r="J370" s="8">
        <v>1164583</v>
      </c>
      <c r="K370" s="8">
        <v>91196</v>
      </c>
      <c r="L370" s="8">
        <v>20929324</v>
      </c>
      <c r="M370" s="8">
        <v>3607546</v>
      </c>
      <c r="N370" s="8">
        <v>18072</v>
      </c>
      <c r="O370" s="8">
        <v>159140</v>
      </c>
      <c r="P370" s="8">
        <v>2900208</v>
      </c>
      <c r="Q370" s="8">
        <v>13373966</v>
      </c>
      <c r="R370" s="8">
        <v>852476</v>
      </c>
      <c r="S370" s="8">
        <v>2891327</v>
      </c>
      <c r="T370" s="8">
        <v>0</v>
      </c>
    </row>
    <row r="371" spans="1:20">
      <c r="A371" s="1">
        <v>45201</v>
      </c>
      <c r="B371" s="9">
        <f>nasdaq_aapl_volume_by_exchange[[#This Row],[Off Exchange2]]/SUM(nasdaq_aapl_volume_by_exchange[[#This Row],[NYSE]:[LTSE]])</f>
        <v>0.42691830423911076</v>
      </c>
      <c r="C371" s="12">
        <f>SUM(nasdaq_aapl_volume_by_exchange[[#This Row],[NYSE]:[LTSE]])</f>
        <v>52153367</v>
      </c>
      <c r="D371" s="8">
        <v>1723120</v>
      </c>
      <c r="E371" s="8">
        <v>147280</v>
      </c>
      <c r="F371" s="8">
        <v>69649</v>
      </c>
      <c r="G371" s="8">
        <v>62404</v>
      </c>
      <c r="H371" s="8">
        <v>944760</v>
      </c>
      <c r="I371" s="8">
        <v>851133</v>
      </c>
      <c r="J371" s="8">
        <v>1575199</v>
      </c>
      <c r="K371" s="8">
        <v>149704</v>
      </c>
      <c r="L371" s="8">
        <v>22265227</v>
      </c>
      <c r="M371" s="8">
        <v>3763002</v>
      </c>
      <c r="N371" s="8">
        <v>47430</v>
      </c>
      <c r="O371" s="8">
        <v>156821</v>
      </c>
      <c r="P371" s="8">
        <v>3239543</v>
      </c>
      <c r="Q371" s="8">
        <v>13165224</v>
      </c>
      <c r="R371" s="8">
        <v>1585295</v>
      </c>
      <c r="S371" s="8">
        <v>2407576</v>
      </c>
      <c r="T371" s="8">
        <v>0</v>
      </c>
    </row>
    <row r="372" spans="1:20">
      <c r="A372" s="1">
        <v>45198</v>
      </c>
      <c r="B372" s="9">
        <f>nasdaq_aapl_volume_by_exchange[[#This Row],[Off Exchange2]]/SUM(nasdaq_aapl_volume_by_exchange[[#This Row],[NYSE]:[LTSE]])</f>
        <v>0.39633570822667408</v>
      </c>
      <c r="C372" s="12">
        <f>SUM(nasdaq_aapl_volume_by_exchange[[#This Row],[NYSE]:[LTSE]])</f>
        <v>51911805</v>
      </c>
      <c r="D372" s="8">
        <v>1901483</v>
      </c>
      <c r="E372" s="8">
        <v>38287</v>
      </c>
      <c r="F372" s="8">
        <v>72479</v>
      </c>
      <c r="G372" s="8">
        <v>121443</v>
      </c>
      <c r="H372" s="8">
        <v>931936</v>
      </c>
      <c r="I372" s="8">
        <v>715145</v>
      </c>
      <c r="J372" s="8">
        <v>1144760</v>
      </c>
      <c r="K372" s="8">
        <v>412583</v>
      </c>
      <c r="L372" s="8">
        <v>20574502</v>
      </c>
      <c r="M372" s="8">
        <v>2953039</v>
      </c>
      <c r="N372" s="8">
        <v>9339</v>
      </c>
      <c r="O372" s="8">
        <v>112119</v>
      </c>
      <c r="P372" s="8">
        <v>2868897</v>
      </c>
      <c r="Q372" s="8">
        <v>16961543</v>
      </c>
      <c r="R372" s="8">
        <v>549298</v>
      </c>
      <c r="S372" s="8">
        <v>2544952</v>
      </c>
      <c r="T372" s="8">
        <v>0</v>
      </c>
    </row>
    <row r="373" spans="1:20">
      <c r="A373" s="1">
        <v>45197</v>
      </c>
      <c r="B373" s="9">
        <f>nasdaq_aapl_volume_by_exchange[[#This Row],[Off Exchange2]]/SUM(nasdaq_aapl_volume_by_exchange[[#This Row],[NYSE]:[LTSE]])</f>
        <v>0.43586699599129969</v>
      </c>
      <c r="C373" s="12">
        <f>SUM(nasdaq_aapl_volume_by_exchange[[#This Row],[NYSE]:[LTSE]])</f>
        <v>56284078</v>
      </c>
      <c r="D373" s="8">
        <v>1663342</v>
      </c>
      <c r="E373" s="8">
        <v>219283</v>
      </c>
      <c r="F373" s="8">
        <v>84321</v>
      </c>
      <c r="G373" s="8">
        <v>406206</v>
      </c>
      <c r="H373" s="8">
        <v>1253025</v>
      </c>
      <c r="I373" s="8">
        <v>996470</v>
      </c>
      <c r="J373" s="8">
        <v>1786193</v>
      </c>
      <c r="K373" s="8">
        <v>233285</v>
      </c>
      <c r="L373" s="8">
        <v>24532372</v>
      </c>
      <c r="M373" s="8">
        <v>3531576</v>
      </c>
      <c r="N373" s="8">
        <v>51800</v>
      </c>
      <c r="O373" s="8">
        <v>279363</v>
      </c>
      <c r="P373" s="8">
        <v>3266517</v>
      </c>
      <c r="Q373" s="8">
        <v>13336825</v>
      </c>
      <c r="R373" s="8">
        <v>1136293</v>
      </c>
      <c r="S373" s="8">
        <v>3507207</v>
      </c>
      <c r="T373" s="8">
        <v>0</v>
      </c>
    </row>
    <row r="374" spans="1:20">
      <c r="A374" s="1">
        <v>45196</v>
      </c>
      <c r="B374" s="9">
        <f>nasdaq_aapl_volume_by_exchange[[#This Row],[Off Exchange2]]/SUM(nasdaq_aapl_volume_by_exchange[[#This Row],[NYSE]:[LTSE]])</f>
        <v>0.43567862755187314</v>
      </c>
      <c r="C374" s="12">
        <f>SUM(nasdaq_aapl_volume_by_exchange[[#This Row],[NYSE]:[LTSE]])</f>
        <v>66922165</v>
      </c>
      <c r="D374" s="8">
        <v>2168051</v>
      </c>
      <c r="E374" s="8">
        <v>108408</v>
      </c>
      <c r="F374" s="8">
        <v>179033</v>
      </c>
      <c r="G374" s="8">
        <v>175505</v>
      </c>
      <c r="H374" s="8">
        <v>1915290</v>
      </c>
      <c r="I374" s="8">
        <v>876532</v>
      </c>
      <c r="J374" s="8">
        <v>1292826</v>
      </c>
      <c r="K374" s="8">
        <v>42696</v>
      </c>
      <c r="L374" s="8">
        <v>29156557</v>
      </c>
      <c r="M374" s="8">
        <v>3948721</v>
      </c>
      <c r="N374" s="8">
        <v>59264</v>
      </c>
      <c r="O374" s="8">
        <v>203954</v>
      </c>
      <c r="P374" s="8">
        <v>3849611</v>
      </c>
      <c r="Q374" s="8">
        <v>17615000</v>
      </c>
      <c r="R374" s="8">
        <v>1029363</v>
      </c>
      <c r="S374" s="8">
        <v>4301354</v>
      </c>
      <c r="T374" s="8">
        <v>0</v>
      </c>
    </row>
    <row r="375" spans="1:20">
      <c r="A375" s="1">
        <v>45195</v>
      </c>
      <c r="B375" s="9">
        <f>nasdaq_aapl_volume_by_exchange[[#This Row],[Off Exchange2]]/SUM(nasdaq_aapl_volume_by_exchange[[#This Row],[NYSE]:[LTSE]])</f>
        <v>0.45085457415643254</v>
      </c>
      <c r="C375" s="12">
        <f>SUM(nasdaq_aapl_volume_by_exchange[[#This Row],[NYSE]:[LTSE]])</f>
        <v>64592522</v>
      </c>
      <c r="D375" s="8">
        <v>1719715</v>
      </c>
      <c r="E375" s="8">
        <v>192959</v>
      </c>
      <c r="F375" s="8">
        <v>97789</v>
      </c>
      <c r="G375" s="8">
        <v>383968</v>
      </c>
      <c r="H375" s="8">
        <v>1379220</v>
      </c>
      <c r="I375" s="8">
        <v>854978</v>
      </c>
      <c r="J375" s="8">
        <v>1823672</v>
      </c>
      <c r="K375" s="8">
        <v>159918</v>
      </c>
      <c r="L375" s="8">
        <v>29121834</v>
      </c>
      <c r="M375" s="8">
        <v>4156701</v>
      </c>
      <c r="N375" s="8">
        <v>117309</v>
      </c>
      <c r="O375" s="8">
        <v>191224</v>
      </c>
      <c r="P375" s="8">
        <v>3300349</v>
      </c>
      <c r="Q375" s="8">
        <v>15794379</v>
      </c>
      <c r="R375" s="8">
        <v>1434851</v>
      </c>
      <c r="S375" s="8">
        <v>3863656</v>
      </c>
      <c r="T375" s="8">
        <v>0</v>
      </c>
    </row>
    <row r="376" spans="1:20">
      <c r="A376" s="1">
        <v>45194</v>
      </c>
      <c r="B376" s="9">
        <f>nasdaq_aapl_volume_by_exchange[[#This Row],[Off Exchange2]]/SUM(nasdaq_aapl_volume_by_exchange[[#This Row],[NYSE]:[LTSE]])</f>
        <v>0.46035080798472922</v>
      </c>
      <c r="C376" s="12">
        <f>SUM(nasdaq_aapl_volume_by_exchange[[#This Row],[NYSE]:[LTSE]])</f>
        <v>46237260</v>
      </c>
      <c r="D376" s="8">
        <v>1454079</v>
      </c>
      <c r="E376" s="8">
        <v>86374</v>
      </c>
      <c r="F376" s="8">
        <v>123001</v>
      </c>
      <c r="G376" s="8">
        <v>147047</v>
      </c>
      <c r="H376" s="8">
        <v>1095602</v>
      </c>
      <c r="I376" s="8">
        <v>699854</v>
      </c>
      <c r="J376" s="8">
        <v>1110312</v>
      </c>
      <c r="K376" s="8">
        <v>206796</v>
      </c>
      <c r="L376" s="8">
        <v>21285360</v>
      </c>
      <c r="M376" s="8">
        <v>2821909</v>
      </c>
      <c r="N376" s="8">
        <v>28999</v>
      </c>
      <c r="O376" s="8">
        <v>106965</v>
      </c>
      <c r="P376" s="8">
        <v>2635600</v>
      </c>
      <c r="Q376" s="8">
        <v>11063279</v>
      </c>
      <c r="R376" s="8">
        <v>531721</v>
      </c>
      <c r="S376" s="8">
        <v>2840362</v>
      </c>
      <c r="T376" s="8">
        <v>0</v>
      </c>
    </row>
    <row r="377" spans="1:20">
      <c r="A377" s="1">
        <v>45191</v>
      </c>
      <c r="B377" s="9">
        <f>nasdaq_aapl_volume_by_exchange[[#This Row],[Off Exchange2]]/SUM(nasdaq_aapl_volume_by_exchange[[#This Row],[NYSE]:[LTSE]])</f>
        <v>0.4397633407962826</v>
      </c>
      <c r="C377" s="12">
        <f>SUM(nasdaq_aapl_volume_by_exchange[[#This Row],[NYSE]:[LTSE]])</f>
        <v>56762635</v>
      </c>
      <c r="D377" s="8">
        <v>1980489</v>
      </c>
      <c r="E377" s="8">
        <v>127846</v>
      </c>
      <c r="F377" s="8">
        <v>125263</v>
      </c>
      <c r="G377" s="8">
        <v>393952</v>
      </c>
      <c r="H377" s="8">
        <v>1124029</v>
      </c>
      <c r="I377" s="8">
        <v>900884</v>
      </c>
      <c r="J377" s="8">
        <v>1557858</v>
      </c>
      <c r="K377" s="8">
        <v>115479</v>
      </c>
      <c r="L377" s="8">
        <v>24962126</v>
      </c>
      <c r="M377" s="8">
        <v>3501497</v>
      </c>
      <c r="N377" s="8">
        <v>92048</v>
      </c>
      <c r="O377" s="8">
        <v>147259</v>
      </c>
      <c r="P377" s="8">
        <v>3039496</v>
      </c>
      <c r="Q377" s="8">
        <v>14113249</v>
      </c>
      <c r="R377" s="8">
        <v>1291696</v>
      </c>
      <c r="S377" s="8">
        <v>3289464</v>
      </c>
      <c r="T377" s="8">
        <v>0</v>
      </c>
    </row>
    <row r="378" spans="1:20">
      <c r="A378" s="1">
        <v>45190</v>
      </c>
      <c r="B378" s="9">
        <f>nasdaq_aapl_volume_by_exchange[[#This Row],[Off Exchange2]]/SUM(nasdaq_aapl_volume_by_exchange[[#This Row],[NYSE]:[LTSE]])</f>
        <v>0.43057792190574551</v>
      </c>
      <c r="C378" s="12">
        <f>SUM(nasdaq_aapl_volume_by_exchange[[#This Row],[NYSE]:[LTSE]])</f>
        <v>63548465</v>
      </c>
      <c r="D378" s="8">
        <v>1399281</v>
      </c>
      <c r="E378" s="8">
        <v>205899</v>
      </c>
      <c r="F378" s="8">
        <v>111858</v>
      </c>
      <c r="G378" s="8">
        <v>227675</v>
      </c>
      <c r="H378" s="8">
        <v>1007786</v>
      </c>
      <c r="I378" s="8">
        <v>728547</v>
      </c>
      <c r="J378" s="8">
        <v>1461867</v>
      </c>
      <c r="K378" s="8">
        <v>2694708</v>
      </c>
      <c r="L378" s="8">
        <v>27362566</v>
      </c>
      <c r="M378" s="8">
        <v>3857557</v>
      </c>
      <c r="N378" s="8">
        <v>57113</v>
      </c>
      <c r="O378" s="8">
        <v>149086</v>
      </c>
      <c r="P378" s="8">
        <v>3115255</v>
      </c>
      <c r="Q378" s="8">
        <v>16511937</v>
      </c>
      <c r="R378" s="8">
        <v>852035</v>
      </c>
      <c r="S378" s="8">
        <v>3805295</v>
      </c>
      <c r="T378" s="8">
        <v>0</v>
      </c>
    </row>
    <row r="379" spans="1:20">
      <c r="A379" s="1">
        <v>45189</v>
      </c>
      <c r="B379" s="9">
        <f>nasdaq_aapl_volume_by_exchange[[#This Row],[Off Exchange2]]/SUM(nasdaq_aapl_volume_by_exchange[[#This Row],[NYSE]:[LTSE]])</f>
        <v>0.51516097914383729</v>
      </c>
      <c r="C379" s="12">
        <f>SUM(nasdaq_aapl_volume_by_exchange[[#This Row],[NYSE]:[LTSE]])</f>
        <v>58480029</v>
      </c>
      <c r="D379" s="8">
        <v>1639617</v>
      </c>
      <c r="E379" s="8">
        <v>175542</v>
      </c>
      <c r="F379" s="8">
        <v>130641</v>
      </c>
      <c r="G379" s="8">
        <v>296388</v>
      </c>
      <c r="H379" s="8">
        <v>1006846</v>
      </c>
      <c r="I379" s="8">
        <v>779452</v>
      </c>
      <c r="J379" s="8">
        <v>1402017</v>
      </c>
      <c r="K379" s="8">
        <v>53946</v>
      </c>
      <c r="L379" s="8">
        <v>30126629</v>
      </c>
      <c r="M379" s="8">
        <v>3041780</v>
      </c>
      <c r="N379" s="8">
        <v>78771</v>
      </c>
      <c r="O379" s="8">
        <v>129137</v>
      </c>
      <c r="P379" s="8">
        <v>2998645</v>
      </c>
      <c r="Q379" s="8">
        <v>12674871</v>
      </c>
      <c r="R379" s="8">
        <v>670263</v>
      </c>
      <c r="S379" s="8">
        <v>3275484</v>
      </c>
      <c r="T379" s="8">
        <v>0</v>
      </c>
    </row>
    <row r="380" spans="1:20">
      <c r="A380" s="1">
        <v>45188</v>
      </c>
      <c r="B380" s="9">
        <f>nasdaq_aapl_volume_by_exchange[[#This Row],[Off Exchange2]]/SUM(nasdaq_aapl_volume_by_exchange[[#This Row],[NYSE]:[LTSE]])</f>
        <v>0.50738153021803534</v>
      </c>
      <c r="C380" s="12">
        <f>SUM(nasdaq_aapl_volume_by_exchange[[#This Row],[NYSE]:[LTSE]])</f>
        <v>51819269</v>
      </c>
      <c r="D380" s="8">
        <v>1260193</v>
      </c>
      <c r="E380" s="8">
        <v>97726</v>
      </c>
      <c r="F380" s="8">
        <v>82793</v>
      </c>
      <c r="G380" s="8">
        <v>127445</v>
      </c>
      <c r="H380" s="8">
        <v>821151</v>
      </c>
      <c r="I380" s="8">
        <v>518095</v>
      </c>
      <c r="J380" s="8">
        <v>1119603</v>
      </c>
      <c r="K380" s="8">
        <v>71340</v>
      </c>
      <c r="L380" s="8">
        <v>26292140</v>
      </c>
      <c r="M380" s="8">
        <v>3258896</v>
      </c>
      <c r="N380" s="8">
        <v>11795</v>
      </c>
      <c r="O380" s="8">
        <v>81036</v>
      </c>
      <c r="P380" s="8">
        <v>2298700</v>
      </c>
      <c r="Q380" s="8">
        <v>12092384</v>
      </c>
      <c r="R380" s="8">
        <v>819885</v>
      </c>
      <c r="S380" s="8">
        <v>2866087</v>
      </c>
      <c r="T380" s="8">
        <v>0</v>
      </c>
    </row>
    <row r="381" spans="1:20">
      <c r="A381" s="1">
        <v>45187</v>
      </c>
      <c r="B381" s="9">
        <f>nasdaq_aapl_volume_by_exchange[[#This Row],[Off Exchange2]]/SUM(nasdaq_aapl_volume_by_exchange[[#This Row],[NYSE]:[LTSE]])</f>
        <v>0.50030708521583511</v>
      </c>
      <c r="C381" s="12">
        <f>SUM(nasdaq_aapl_volume_by_exchange[[#This Row],[NYSE]:[LTSE]])</f>
        <v>67245178</v>
      </c>
      <c r="D381" s="8">
        <v>1839195</v>
      </c>
      <c r="E381" s="8">
        <v>161218</v>
      </c>
      <c r="F381" s="8">
        <v>73673</v>
      </c>
      <c r="G381" s="8">
        <v>269903</v>
      </c>
      <c r="H381" s="8">
        <v>1126983</v>
      </c>
      <c r="I381" s="8">
        <v>696116</v>
      </c>
      <c r="J381" s="8">
        <v>1521753</v>
      </c>
      <c r="K381" s="8">
        <v>376863</v>
      </c>
      <c r="L381" s="8">
        <v>33643239</v>
      </c>
      <c r="M381" s="8">
        <v>5049499</v>
      </c>
      <c r="N381" s="8">
        <v>47508</v>
      </c>
      <c r="O381" s="8">
        <v>167566</v>
      </c>
      <c r="P381" s="8">
        <v>3222368</v>
      </c>
      <c r="Q381" s="8">
        <v>14765950</v>
      </c>
      <c r="R381" s="8">
        <v>904496</v>
      </c>
      <c r="S381" s="8">
        <v>3378848</v>
      </c>
      <c r="T381" s="8">
        <v>0</v>
      </c>
    </row>
    <row r="382" spans="1:20">
      <c r="A382" s="1">
        <v>45184</v>
      </c>
      <c r="B382" s="9">
        <f>nasdaq_aapl_volume_by_exchange[[#This Row],[Off Exchange2]]/SUM(nasdaq_aapl_volume_by_exchange[[#This Row],[NYSE]:[LTSE]])</f>
        <v>0.32956379598596031</v>
      </c>
      <c r="C382" s="12">
        <f>SUM(nasdaq_aapl_volume_by_exchange[[#This Row],[NYSE]:[LTSE]])</f>
        <v>109288655</v>
      </c>
      <c r="D382" s="8">
        <v>1704595</v>
      </c>
      <c r="E382" s="8">
        <v>386165</v>
      </c>
      <c r="F382" s="8">
        <v>92188</v>
      </c>
      <c r="G382" s="8">
        <v>371403</v>
      </c>
      <c r="H382" s="8">
        <v>1314585</v>
      </c>
      <c r="I382" s="8">
        <v>1013268</v>
      </c>
      <c r="J382" s="8">
        <v>1936793</v>
      </c>
      <c r="K382" s="8">
        <v>2221560</v>
      </c>
      <c r="L382" s="8">
        <v>36017584</v>
      </c>
      <c r="M382" s="8">
        <v>5299627</v>
      </c>
      <c r="N382" s="8">
        <v>68732</v>
      </c>
      <c r="O382" s="8">
        <v>195856</v>
      </c>
      <c r="P382" s="8">
        <v>3570143</v>
      </c>
      <c r="Q382" s="8">
        <v>50700071</v>
      </c>
      <c r="R382" s="8">
        <v>975474</v>
      </c>
      <c r="S382" s="8">
        <v>3420611</v>
      </c>
      <c r="T382" s="8">
        <v>0</v>
      </c>
    </row>
    <row r="383" spans="1:20">
      <c r="A383" s="1">
        <v>45183</v>
      </c>
      <c r="B383" s="9">
        <f>nasdaq_aapl_volume_by_exchange[[#This Row],[Off Exchange2]]/SUM(nasdaq_aapl_volume_by_exchange[[#This Row],[NYSE]:[LTSE]])</f>
        <v>0.47010650488608308</v>
      </c>
      <c r="C383" s="12">
        <f>SUM(nasdaq_aapl_volume_by_exchange[[#This Row],[NYSE]:[LTSE]])</f>
        <v>61508164</v>
      </c>
      <c r="D383" s="8">
        <v>1931392</v>
      </c>
      <c r="E383" s="8">
        <v>231218</v>
      </c>
      <c r="F383" s="8">
        <v>108988</v>
      </c>
      <c r="G383" s="8">
        <v>324601</v>
      </c>
      <c r="H383" s="8">
        <v>1160742</v>
      </c>
      <c r="I383" s="8">
        <v>786306</v>
      </c>
      <c r="J383" s="8">
        <v>1571163</v>
      </c>
      <c r="K383" s="8">
        <v>1526866</v>
      </c>
      <c r="L383" s="8">
        <v>28915388</v>
      </c>
      <c r="M383" s="8">
        <v>3750742</v>
      </c>
      <c r="N383" s="8">
        <v>67194</v>
      </c>
      <c r="O383" s="8">
        <v>178177</v>
      </c>
      <c r="P383" s="8">
        <v>2832687</v>
      </c>
      <c r="Q383" s="8">
        <v>14634044</v>
      </c>
      <c r="R383" s="8">
        <v>520703</v>
      </c>
      <c r="S383" s="8">
        <v>2967953</v>
      </c>
      <c r="T383" s="8">
        <v>0</v>
      </c>
    </row>
    <row r="384" spans="1:20">
      <c r="A384" s="1">
        <v>45182</v>
      </c>
      <c r="B384" s="9">
        <f>nasdaq_aapl_volume_by_exchange[[#This Row],[Off Exchange2]]/SUM(nasdaq_aapl_volume_by_exchange[[#This Row],[NYSE]:[LTSE]])</f>
        <v>0.4501004321009528</v>
      </c>
      <c r="C384" s="12">
        <f>SUM(nasdaq_aapl_volume_by_exchange[[#This Row],[NYSE]:[LTSE]])</f>
        <v>84266882</v>
      </c>
      <c r="D384" s="8">
        <v>2123854</v>
      </c>
      <c r="E384" s="8">
        <v>286802</v>
      </c>
      <c r="F384" s="8">
        <v>114542</v>
      </c>
      <c r="G384" s="8">
        <v>234715</v>
      </c>
      <c r="H384" s="8">
        <v>1918309</v>
      </c>
      <c r="I384" s="8">
        <v>944460</v>
      </c>
      <c r="J384" s="8">
        <v>1925037</v>
      </c>
      <c r="K384" s="8">
        <v>2857115</v>
      </c>
      <c r="L384" s="8">
        <v>37928560</v>
      </c>
      <c r="M384" s="8">
        <v>6082008</v>
      </c>
      <c r="N384" s="8">
        <v>72461</v>
      </c>
      <c r="O384" s="8">
        <v>320033</v>
      </c>
      <c r="P384" s="8">
        <v>3798829</v>
      </c>
      <c r="Q384" s="8">
        <v>20424835</v>
      </c>
      <c r="R384" s="8">
        <v>858307</v>
      </c>
      <c r="S384" s="8">
        <v>4377015</v>
      </c>
      <c r="T384" s="8">
        <v>0</v>
      </c>
    </row>
    <row r="385" spans="1:20">
      <c r="A385" s="1">
        <v>45181</v>
      </c>
      <c r="B385" s="9">
        <f>nasdaq_aapl_volume_by_exchange[[#This Row],[Off Exchange2]]/SUM(nasdaq_aapl_volume_by_exchange[[#This Row],[NYSE]:[LTSE]])</f>
        <v>0.4776674041592448</v>
      </c>
      <c r="C385" s="12">
        <f>SUM(nasdaq_aapl_volume_by_exchange[[#This Row],[NYSE]:[LTSE]])</f>
        <v>90369723</v>
      </c>
      <c r="D385" s="8">
        <v>2756550</v>
      </c>
      <c r="E385" s="8">
        <v>242273</v>
      </c>
      <c r="F385" s="8">
        <v>124942</v>
      </c>
      <c r="G385" s="8">
        <v>337543</v>
      </c>
      <c r="H385" s="8">
        <v>1459694</v>
      </c>
      <c r="I385" s="8">
        <v>1212162</v>
      </c>
      <c r="J385" s="8">
        <v>2917008</v>
      </c>
      <c r="K385" s="8">
        <v>2308782</v>
      </c>
      <c r="L385" s="8">
        <v>43166671</v>
      </c>
      <c r="M385" s="8">
        <v>6768781</v>
      </c>
      <c r="N385" s="8">
        <v>67004</v>
      </c>
      <c r="O385" s="8">
        <v>446303</v>
      </c>
      <c r="P385" s="8">
        <v>4538875</v>
      </c>
      <c r="Q385" s="8">
        <v>18555923</v>
      </c>
      <c r="R385" s="8">
        <v>697211</v>
      </c>
      <c r="S385" s="8">
        <v>4764068</v>
      </c>
      <c r="T385" s="8">
        <v>5933</v>
      </c>
    </row>
    <row r="386" spans="1:20">
      <c r="A386" s="1">
        <v>45180</v>
      </c>
      <c r="B386" s="9">
        <f>nasdaq_aapl_volume_by_exchange[[#This Row],[Off Exchange2]]/SUM(nasdaq_aapl_volume_by_exchange[[#This Row],[NYSE]:[LTSE]])</f>
        <v>0.49589664337050393</v>
      </c>
      <c r="C386" s="12">
        <f>SUM(nasdaq_aapl_volume_by_exchange[[#This Row],[NYSE]:[LTSE]])</f>
        <v>58968796</v>
      </c>
      <c r="D386" s="8">
        <v>1155462</v>
      </c>
      <c r="E386" s="8">
        <v>144441</v>
      </c>
      <c r="F386" s="8">
        <v>95981</v>
      </c>
      <c r="G386" s="8">
        <v>161468</v>
      </c>
      <c r="H386" s="8">
        <v>913939</v>
      </c>
      <c r="I386" s="8">
        <v>735336</v>
      </c>
      <c r="J386" s="8">
        <v>1239281</v>
      </c>
      <c r="K386" s="8">
        <v>425949</v>
      </c>
      <c r="L386" s="8">
        <v>29242428</v>
      </c>
      <c r="M386" s="8">
        <v>4113916</v>
      </c>
      <c r="N386" s="8">
        <v>40342</v>
      </c>
      <c r="O386" s="8">
        <v>116457</v>
      </c>
      <c r="P386" s="8">
        <v>2767893</v>
      </c>
      <c r="Q386" s="8">
        <v>14255680</v>
      </c>
      <c r="R386" s="8">
        <v>623678</v>
      </c>
      <c r="S386" s="8">
        <v>2936545</v>
      </c>
      <c r="T386" s="8">
        <v>0</v>
      </c>
    </row>
    <row r="387" spans="1:20">
      <c r="A387" s="1">
        <v>45177</v>
      </c>
      <c r="B387" s="9">
        <f>nasdaq_aapl_volume_by_exchange[[#This Row],[Off Exchange2]]/SUM(nasdaq_aapl_volume_by_exchange[[#This Row],[NYSE]:[LTSE]])</f>
        <v>0.48341240733318558</v>
      </c>
      <c r="C387" s="12">
        <f>SUM(nasdaq_aapl_volume_by_exchange[[#This Row],[NYSE]:[LTSE]])</f>
        <v>65803762</v>
      </c>
      <c r="D387" s="8">
        <v>1966694</v>
      </c>
      <c r="E387" s="8">
        <v>162170</v>
      </c>
      <c r="F387" s="8">
        <v>76921</v>
      </c>
      <c r="G387" s="8">
        <v>335377</v>
      </c>
      <c r="H387" s="8">
        <v>1140686</v>
      </c>
      <c r="I387" s="8">
        <v>784962</v>
      </c>
      <c r="J387" s="8">
        <v>1990096</v>
      </c>
      <c r="K387" s="8">
        <v>295011</v>
      </c>
      <c r="L387" s="8">
        <v>31810355</v>
      </c>
      <c r="M387" s="8">
        <v>5040937</v>
      </c>
      <c r="N387" s="8">
        <v>48275</v>
      </c>
      <c r="O387" s="8">
        <v>175739</v>
      </c>
      <c r="P387" s="8">
        <v>3482050</v>
      </c>
      <c r="Q387" s="8">
        <v>14341885</v>
      </c>
      <c r="R387" s="8">
        <v>627435</v>
      </c>
      <c r="S387" s="8">
        <v>3525169</v>
      </c>
      <c r="T387" s="8">
        <v>0</v>
      </c>
    </row>
    <row r="388" spans="1:20">
      <c r="A388" s="1">
        <v>45176</v>
      </c>
      <c r="B388" s="9">
        <f>nasdaq_aapl_volume_by_exchange[[#This Row],[Off Exchange2]]/SUM(nasdaq_aapl_volume_by_exchange[[#This Row],[NYSE]:[LTSE]])</f>
        <v>0.45054344922347317</v>
      </c>
      <c r="C388" s="12">
        <f>SUM(nasdaq_aapl_volume_by_exchange[[#This Row],[NYSE]:[LTSE]])</f>
        <v>112486130</v>
      </c>
      <c r="D388" s="8">
        <v>2324821</v>
      </c>
      <c r="E388" s="8">
        <v>388783</v>
      </c>
      <c r="F388" s="8">
        <v>199104</v>
      </c>
      <c r="G388" s="8">
        <v>421103</v>
      </c>
      <c r="H388" s="8">
        <v>2213077</v>
      </c>
      <c r="I388" s="8">
        <v>1306519</v>
      </c>
      <c r="J388" s="8">
        <v>2963409</v>
      </c>
      <c r="K388" s="8">
        <v>573560</v>
      </c>
      <c r="L388" s="8">
        <v>50679889</v>
      </c>
      <c r="M388" s="8">
        <v>10471779</v>
      </c>
      <c r="N388" s="8">
        <v>85448</v>
      </c>
      <c r="O388" s="8">
        <v>271929</v>
      </c>
      <c r="P388" s="8">
        <v>6243377</v>
      </c>
      <c r="Q388" s="8">
        <v>26995379</v>
      </c>
      <c r="R388" s="8">
        <v>1262921</v>
      </c>
      <c r="S388" s="8">
        <v>6085032</v>
      </c>
      <c r="T388" s="8">
        <v>0</v>
      </c>
    </row>
    <row r="389" spans="1:20">
      <c r="A389" s="1">
        <v>45175</v>
      </c>
      <c r="B389" s="9">
        <f>nasdaq_aapl_volume_by_exchange[[#This Row],[Off Exchange2]]/SUM(nasdaq_aapl_volume_by_exchange[[#This Row],[NYSE]:[LTSE]])</f>
        <v>0.47668050976704329</v>
      </c>
      <c r="C389" s="12">
        <f>SUM(nasdaq_aapl_volume_by_exchange[[#This Row],[NYSE]:[LTSE]])</f>
        <v>81756011</v>
      </c>
      <c r="D389" s="8">
        <v>1708367</v>
      </c>
      <c r="E389" s="8">
        <v>262333</v>
      </c>
      <c r="F389" s="8">
        <v>84538</v>
      </c>
      <c r="G389" s="8">
        <v>439871</v>
      </c>
      <c r="H389" s="8">
        <v>2117334</v>
      </c>
      <c r="I389" s="8">
        <v>1056602</v>
      </c>
      <c r="J389" s="8">
        <v>2223990</v>
      </c>
      <c r="K389" s="8">
        <v>414748</v>
      </c>
      <c r="L389" s="8">
        <v>38971497</v>
      </c>
      <c r="M389" s="8">
        <v>6273498</v>
      </c>
      <c r="N389" s="8">
        <v>88961</v>
      </c>
      <c r="O389" s="8">
        <v>310786</v>
      </c>
      <c r="P389" s="8">
        <v>4567949</v>
      </c>
      <c r="Q389" s="8">
        <v>18395357</v>
      </c>
      <c r="R389" s="8">
        <v>898877</v>
      </c>
      <c r="S389" s="8">
        <v>3941303</v>
      </c>
      <c r="T389" s="8">
        <v>0</v>
      </c>
    </row>
    <row r="390" spans="1:20">
      <c r="A390" s="1">
        <v>45174</v>
      </c>
      <c r="B390" s="9">
        <f>nasdaq_aapl_volume_by_exchange[[#This Row],[Off Exchange2]]/SUM(nasdaq_aapl_volume_by_exchange[[#This Row],[NYSE]:[LTSE]])</f>
        <v>0.4310053264248952</v>
      </c>
      <c r="C390" s="12">
        <f>SUM(nasdaq_aapl_volume_by_exchange[[#This Row],[NYSE]:[LTSE]])</f>
        <v>45280278</v>
      </c>
      <c r="D390" s="8">
        <v>683016</v>
      </c>
      <c r="E390" s="8">
        <v>244437</v>
      </c>
      <c r="F390" s="8">
        <v>47574</v>
      </c>
      <c r="G390" s="8">
        <v>533276</v>
      </c>
      <c r="H390" s="8">
        <v>581422</v>
      </c>
      <c r="I390" s="8">
        <v>428990</v>
      </c>
      <c r="J390" s="8">
        <v>951200</v>
      </c>
      <c r="K390" s="8">
        <v>1121567</v>
      </c>
      <c r="L390" s="8">
        <v>19516041</v>
      </c>
      <c r="M390" s="8">
        <v>3433593</v>
      </c>
      <c r="N390" s="8">
        <v>12768</v>
      </c>
      <c r="O390" s="8">
        <v>81707</v>
      </c>
      <c r="P390" s="8">
        <v>2019451</v>
      </c>
      <c r="Q390" s="8">
        <v>12845667</v>
      </c>
      <c r="R390" s="8">
        <v>573297</v>
      </c>
      <c r="S390" s="8">
        <v>2206272</v>
      </c>
      <c r="T390" s="8">
        <v>0</v>
      </c>
    </row>
    <row r="391" spans="1:20">
      <c r="A391" s="1">
        <v>45170</v>
      </c>
      <c r="B391" s="9">
        <f>nasdaq_aapl_volume_by_exchange[[#This Row],[Off Exchange2]]/SUM(nasdaq_aapl_volume_by_exchange[[#This Row],[NYSE]:[LTSE]])</f>
        <v>0.48062938222847101</v>
      </c>
      <c r="C391" s="12">
        <f>SUM(nasdaq_aapl_volume_by_exchange[[#This Row],[NYSE]:[LTSE]])</f>
        <v>46139339</v>
      </c>
      <c r="D391" s="8">
        <v>914680</v>
      </c>
      <c r="E391" s="8">
        <v>77543</v>
      </c>
      <c r="F391" s="8">
        <v>69491</v>
      </c>
      <c r="G391" s="8">
        <v>207301</v>
      </c>
      <c r="H391" s="8">
        <v>677987</v>
      </c>
      <c r="I391" s="8">
        <v>492555</v>
      </c>
      <c r="J391" s="8">
        <v>1394360</v>
      </c>
      <c r="K391" s="8">
        <v>41306</v>
      </c>
      <c r="L391" s="8">
        <v>22175922</v>
      </c>
      <c r="M391" s="8">
        <v>3257847</v>
      </c>
      <c r="N391" s="8">
        <v>30941</v>
      </c>
      <c r="O391" s="8">
        <v>97804</v>
      </c>
      <c r="P391" s="8">
        <v>2282846</v>
      </c>
      <c r="Q391" s="8">
        <v>11442308</v>
      </c>
      <c r="R391" s="8">
        <v>748988</v>
      </c>
      <c r="S391" s="8">
        <v>2227460</v>
      </c>
      <c r="T391" s="8">
        <v>0</v>
      </c>
    </row>
    <row r="392" spans="1:20">
      <c r="A392" s="1">
        <v>45169</v>
      </c>
      <c r="B392" s="9">
        <f>nasdaq_aapl_volume_by_exchange[[#This Row],[Off Exchange2]]/SUM(nasdaq_aapl_volume_by_exchange[[#This Row],[NYSE]:[LTSE]])</f>
        <v>0.44612341647118459</v>
      </c>
      <c r="C392" s="12">
        <f>SUM(nasdaq_aapl_volume_by_exchange[[#This Row],[NYSE]:[LTSE]])</f>
        <v>60806519</v>
      </c>
      <c r="D392" s="8">
        <v>921054</v>
      </c>
      <c r="E392" s="8">
        <v>89376</v>
      </c>
      <c r="F392" s="8">
        <v>63499</v>
      </c>
      <c r="G392" s="8">
        <v>97505</v>
      </c>
      <c r="H392" s="8">
        <v>952527</v>
      </c>
      <c r="I392" s="8">
        <v>513470</v>
      </c>
      <c r="J392" s="8">
        <v>1340482</v>
      </c>
      <c r="K392" s="8">
        <v>699137</v>
      </c>
      <c r="L392" s="8">
        <v>27127212</v>
      </c>
      <c r="M392" s="8">
        <v>3571627</v>
      </c>
      <c r="N392" s="8">
        <v>31961</v>
      </c>
      <c r="O392" s="8">
        <v>98093</v>
      </c>
      <c r="P392" s="8">
        <v>2867061</v>
      </c>
      <c r="Q392" s="8">
        <v>18696147</v>
      </c>
      <c r="R392" s="8">
        <v>619269</v>
      </c>
      <c r="S392" s="8">
        <v>3118099</v>
      </c>
      <c r="T392" s="8">
        <v>0</v>
      </c>
    </row>
    <row r="393" spans="1:20">
      <c r="A393" s="1">
        <v>45168</v>
      </c>
      <c r="B393" s="9">
        <f>nasdaq_aapl_volume_by_exchange[[#This Row],[Off Exchange2]]/SUM(nasdaq_aapl_volume_by_exchange[[#This Row],[NYSE]:[LTSE]])</f>
        <v>0.47888588665226645</v>
      </c>
      <c r="C393" s="12">
        <f>SUM(nasdaq_aapl_volume_by_exchange[[#This Row],[NYSE]:[LTSE]])</f>
        <v>60813920</v>
      </c>
      <c r="D393" s="8">
        <v>1397396</v>
      </c>
      <c r="E393" s="8">
        <v>183691</v>
      </c>
      <c r="F393" s="8">
        <v>96785</v>
      </c>
      <c r="G393" s="8">
        <v>279744</v>
      </c>
      <c r="H393" s="8">
        <v>977520</v>
      </c>
      <c r="I393" s="8">
        <v>709334</v>
      </c>
      <c r="J393" s="8">
        <v>1860632</v>
      </c>
      <c r="K393" s="8">
        <v>530981</v>
      </c>
      <c r="L393" s="8">
        <v>29122928</v>
      </c>
      <c r="M393" s="8">
        <v>4008066</v>
      </c>
      <c r="N393" s="8">
        <v>39391</v>
      </c>
      <c r="O393" s="8">
        <v>167388</v>
      </c>
      <c r="P393" s="8">
        <v>3171509</v>
      </c>
      <c r="Q393" s="8">
        <v>13877581</v>
      </c>
      <c r="R393" s="8">
        <v>618569</v>
      </c>
      <c r="S393" s="8">
        <v>3772405</v>
      </c>
      <c r="T393" s="8">
        <v>0</v>
      </c>
    </row>
    <row r="394" spans="1:20">
      <c r="A394" s="1">
        <v>45167</v>
      </c>
      <c r="B394" s="9">
        <f>nasdaq_aapl_volume_by_exchange[[#This Row],[Off Exchange2]]/SUM(nasdaq_aapl_volume_by_exchange[[#This Row],[NYSE]:[LTSE]])</f>
        <v>0.43651310956138001</v>
      </c>
      <c r="C394" s="12">
        <f>SUM(nasdaq_aapl_volume_by_exchange[[#This Row],[NYSE]:[LTSE]])</f>
        <v>53003604</v>
      </c>
      <c r="D394" s="8">
        <v>1204575</v>
      </c>
      <c r="E394" s="8">
        <v>143873</v>
      </c>
      <c r="F394" s="8">
        <v>120086</v>
      </c>
      <c r="G394" s="8">
        <v>148029</v>
      </c>
      <c r="H394" s="8">
        <v>1135800</v>
      </c>
      <c r="I394" s="8">
        <v>499044</v>
      </c>
      <c r="J394" s="8">
        <v>1189788</v>
      </c>
      <c r="K394" s="8">
        <v>541959</v>
      </c>
      <c r="L394" s="8">
        <v>23136768</v>
      </c>
      <c r="M394" s="8">
        <v>3500639</v>
      </c>
      <c r="N394" s="8">
        <v>34112</v>
      </c>
      <c r="O394" s="8">
        <v>123204</v>
      </c>
      <c r="P394" s="8">
        <v>2912994</v>
      </c>
      <c r="Q394" s="8">
        <v>14281819</v>
      </c>
      <c r="R394" s="8">
        <v>603286</v>
      </c>
      <c r="S394" s="8">
        <v>3427628</v>
      </c>
      <c r="T394" s="8">
        <v>0</v>
      </c>
    </row>
    <row r="395" spans="1:20">
      <c r="A395" s="1">
        <v>45166</v>
      </c>
      <c r="B395" s="9">
        <f>nasdaq_aapl_volume_by_exchange[[#This Row],[Off Exchange2]]/SUM(nasdaq_aapl_volume_by_exchange[[#This Row],[NYSE]:[LTSE]])</f>
        <v>0.46032977657032859</v>
      </c>
      <c r="C395" s="12">
        <f>SUM(nasdaq_aapl_volume_by_exchange[[#This Row],[NYSE]:[LTSE]])</f>
        <v>43821306</v>
      </c>
      <c r="D395" s="8">
        <v>1180647</v>
      </c>
      <c r="E395" s="8">
        <v>111657</v>
      </c>
      <c r="F395" s="8">
        <v>164111</v>
      </c>
      <c r="G395" s="8">
        <v>224973</v>
      </c>
      <c r="H395" s="8">
        <v>667740</v>
      </c>
      <c r="I395" s="8">
        <v>531975</v>
      </c>
      <c r="J395" s="8">
        <v>1311214</v>
      </c>
      <c r="K395" s="8">
        <v>664897</v>
      </c>
      <c r="L395" s="8">
        <v>20172252</v>
      </c>
      <c r="M395" s="8">
        <v>2491954</v>
      </c>
      <c r="N395" s="8">
        <v>72252</v>
      </c>
      <c r="O395" s="8">
        <v>116845</v>
      </c>
      <c r="P395" s="8">
        <v>2403051</v>
      </c>
      <c r="Q395" s="8">
        <v>10752980</v>
      </c>
      <c r="R395" s="8">
        <v>515362</v>
      </c>
      <c r="S395" s="8">
        <v>2439396</v>
      </c>
      <c r="T395" s="8">
        <v>0</v>
      </c>
    </row>
    <row r="396" spans="1:20">
      <c r="A396" s="1">
        <v>45163</v>
      </c>
      <c r="B396" s="9">
        <f>nasdaq_aapl_volume_by_exchange[[#This Row],[Off Exchange2]]/SUM(nasdaq_aapl_volume_by_exchange[[#This Row],[NYSE]:[LTSE]])</f>
        <v>0.46339198974695572</v>
      </c>
      <c r="C396" s="12">
        <f>SUM(nasdaq_aapl_volume_by_exchange[[#This Row],[NYSE]:[LTSE]])</f>
        <v>51459448</v>
      </c>
      <c r="D396" s="8">
        <v>899042</v>
      </c>
      <c r="E396" s="8">
        <v>57276</v>
      </c>
      <c r="F396" s="8">
        <v>85017</v>
      </c>
      <c r="G396" s="8">
        <v>102642</v>
      </c>
      <c r="H396" s="8">
        <v>765891</v>
      </c>
      <c r="I396" s="8">
        <v>526269</v>
      </c>
      <c r="J396" s="8">
        <v>1537520</v>
      </c>
      <c r="K396" s="8">
        <v>286493</v>
      </c>
      <c r="L396" s="8">
        <v>23845896</v>
      </c>
      <c r="M396" s="8">
        <v>2310628</v>
      </c>
      <c r="N396" s="8">
        <v>33428</v>
      </c>
      <c r="O396" s="8">
        <v>95709</v>
      </c>
      <c r="P396" s="8">
        <v>3044597</v>
      </c>
      <c r="Q396" s="8">
        <v>13676646</v>
      </c>
      <c r="R396" s="8">
        <v>762159</v>
      </c>
      <c r="S396" s="8">
        <v>3430235</v>
      </c>
      <c r="T396" s="8">
        <v>0</v>
      </c>
    </row>
    <row r="397" spans="1:20">
      <c r="A397" s="1">
        <v>45162</v>
      </c>
      <c r="B397" s="9">
        <f>nasdaq_aapl_volume_by_exchange[[#This Row],[Off Exchange2]]/SUM(nasdaq_aapl_volume_by_exchange[[#This Row],[NYSE]:[LTSE]])</f>
        <v>0.39597583537086095</v>
      </c>
      <c r="C397" s="12">
        <f>SUM(nasdaq_aapl_volume_by_exchange[[#This Row],[NYSE]:[LTSE]])</f>
        <v>54945267</v>
      </c>
      <c r="D397" s="8">
        <v>1008591</v>
      </c>
      <c r="E397" s="8">
        <v>112768</v>
      </c>
      <c r="F397" s="8">
        <v>112038</v>
      </c>
      <c r="G397" s="8">
        <v>298120</v>
      </c>
      <c r="H397" s="8">
        <v>910354</v>
      </c>
      <c r="I397" s="8">
        <v>693902</v>
      </c>
      <c r="J397" s="8">
        <v>1553639</v>
      </c>
      <c r="K397" s="8">
        <v>262026</v>
      </c>
      <c r="L397" s="8">
        <v>21756998</v>
      </c>
      <c r="M397" s="8">
        <v>2928120</v>
      </c>
      <c r="N397" s="8">
        <v>83837</v>
      </c>
      <c r="O397" s="8">
        <v>124545</v>
      </c>
      <c r="P397" s="8">
        <v>3192451</v>
      </c>
      <c r="Q397" s="8">
        <v>17733494</v>
      </c>
      <c r="R397" s="8">
        <v>704664</v>
      </c>
      <c r="S397" s="8">
        <v>3469720</v>
      </c>
      <c r="T397" s="8">
        <v>0</v>
      </c>
    </row>
    <row r="398" spans="1:20">
      <c r="A398" s="1">
        <v>45161</v>
      </c>
      <c r="B398" s="9">
        <f>nasdaq_aapl_volume_by_exchange[[#This Row],[Off Exchange2]]/SUM(nasdaq_aapl_volume_by_exchange[[#This Row],[NYSE]:[LTSE]])</f>
        <v>0.45559869316260004</v>
      </c>
      <c r="C398" s="12">
        <f>SUM(nasdaq_aapl_volume_by_exchange[[#This Row],[NYSE]:[LTSE]])</f>
        <v>52723009</v>
      </c>
      <c r="D398" s="8">
        <v>855956</v>
      </c>
      <c r="E398" s="8">
        <v>72093</v>
      </c>
      <c r="F398" s="8">
        <v>58116</v>
      </c>
      <c r="G398" s="8">
        <v>107317</v>
      </c>
      <c r="H398" s="8">
        <v>1028960</v>
      </c>
      <c r="I398" s="8">
        <v>676244</v>
      </c>
      <c r="J398" s="8">
        <v>1143135</v>
      </c>
      <c r="K398" s="8">
        <v>292071</v>
      </c>
      <c r="L398" s="8">
        <v>24020534</v>
      </c>
      <c r="M398" s="8">
        <v>3114799</v>
      </c>
      <c r="N398" s="8">
        <v>45098</v>
      </c>
      <c r="O398" s="8">
        <v>154110</v>
      </c>
      <c r="P398" s="8">
        <v>2715729</v>
      </c>
      <c r="Q398" s="8">
        <v>14587390</v>
      </c>
      <c r="R398" s="8">
        <v>578355</v>
      </c>
      <c r="S398" s="8">
        <v>3273102</v>
      </c>
      <c r="T398" s="8">
        <v>0</v>
      </c>
    </row>
    <row r="399" spans="1:20">
      <c r="A399" s="1">
        <v>45160</v>
      </c>
      <c r="B399" s="9">
        <f>nasdaq_aapl_volume_by_exchange[[#This Row],[Off Exchange2]]/SUM(nasdaq_aapl_volume_by_exchange[[#This Row],[NYSE]:[LTSE]])</f>
        <v>0.44279481297316065</v>
      </c>
      <c r="C399" s="12">
        <f>SUM(nasdaq_aapl_volume_by_exchange[[#This Row],[NYSE]:[LTSE]])</f>
        <v>42084147</v>
      </c>
      <c r="D399" s="8">
        <v>981568</v>
      </c>
      <c r="E399" s="8">
        <v>58021</v>
      </c>
      <c r="F399" s="8">
        <v>49677</v>
      </c>
      <c r="G399" s="8">
        <v>126244</v>
      </c>
      <c r="H399" s="8">
        <v>603271</v>
      </c>
      <c r="I399" s="8">
        <v>542688</v>
      </c>
      <c r="J399" s="8">
        <v>887644</v>
      </c>
      <c r="K399" s="8">
        <v>1268840</v>
      </c>
      <c r="L399" s="8">
        <v>18634642</v>
      </c>
      <c r="M399" s="8">
        <v>2251316</v>
      </c>
      <c r="N399" s="8">
        <v>23613</v>
      </c>
      <c r="O399" s="8">
        <v>81908</v>
      </c>
      <c r="P399" s="8">
        <v>1993520</v>
      </c>
      <c r="Q399" s="8">
        <v>11018081</v>
      </c>
      <c r="R399" s="8">
        <v>687529</v>
      </c>
      <c r="S399" s="8">
        <v>2875585</v>
      </c>
      <c r="T399" s="8">
        <v>0</v>
      </c>
    </row>
    <row r="400" spans="1:20">
      <c r="A400" s="1">
        <v>45159</v>
      </c>
      <c r="B400" s="9">
        <f>nasdaq_aapl_volume_by_exchange[[#This Row],[Off Exchange2]]/SUM(nasdaq_aapl_volume_by_exchange[[#This Row],[NYSE]:[LTSE]])</f>
        <v>0.44406130062194454</v>
      </c>
      <c r="C400" s="12">
        <f>SUM(nasdaq_aapl_volume_by_exchange[[#This Row],[NYSE]:[LTSE]])</f>
        <v>46310721</v>
      </c>
      <c r="D400" s="8">
        <v>841378</v>
      </c>
      <c r="E400" s="8">
        <v>103515</v>
      </c>
      <c r="F400" s="8">
        <v>116217</v>
      </c>
      <c r="G400" s="8">
        <v>101043</v>
      </c>
      <c r="H400" s="8">
        <v>706409</v>
      </c>
      <c r="I400" s="8">
        <v>515864</v>
      </c>
      <c r="J400" s="8">
        <v>828628</v>
      </c>
      <c r="K400" s="8">
        <v>461587</v>
      </c>
      <c r="L400" s="8">
        <v>20564799</v>
      </c>
      <c r="M400" s="8">
        <v>2084282</v>
      </c>
      <c r="N400" s="8">
        <v>34881</v>
      </c>
      <c r="O400" s="8">
        <v>61431</v>
      </c>
      <c r="P400" s="8">
        <v>1797232</v>
      </c>
      <c r="Q400" s="8">
        <v>14834027</v>
      </c>
      <c r="R400" s="8">
        <v>451640</v>
      </c>
      <c r="S400" s="8">
        <v>2807788</v>
      </c>
      <c r="T400" s="8">
        <v>0</v>
      </c>
    </row>
    <row r="401" spans="1:20">
      <c r="A401" s="1">
        <v>45156</v>
      </c>
      <c r="B401" s="9">
        <f>nasdaq_aapl_volume_by_exchange[[#This Row],[Off Exchange2]]/SUM(nasdaq_aapl_volume_by_exchange[[#This Row],[NYSE]:[LTSE]])</f>
        <v>0.48122220888775757</v>
      </c>
      <c r="C401" s="12">
        <f>SUM(nasdaq_aapl_volume_by_exchange[[#This Row],[NYSE]:[LTSE]])</f>
        <v>61278134</v>
      </c>
      <c r="D401" s="8">
        <v>1152671</v>
      </c>
      <c r="E401" s="8">
        <v>154941</v>
      </c>
      <c r="F401" s="8">
        <v>47464</v>
      </c>
      <c r="G401" s="8">
        <v>174326</v>
      </c>
      <c r="H401" s="8">
        <v>925217</v>
      </c>
      <c r="I401" s="8">
        <v>520241</v>
      </c>
      <c r="J401" s="8">
        <v>1210355</v>
      </c>
      <c r="K401" s="8">
        <v>164843</v>
      </c>
      <c r="L401" s="8">
        <v>29488399</v>
      </c>
      <c r="M401" s="8">
        <v>2887063</v>
      </c>
      <c r="N401" s="8">
        <v>52014</v>
      </c>
      <c r="O401" s="8">
        <v>139519</v>
      </c>
      <c r="P401" s="8">
        <v>2532887</v>
      </c>
      <c r="Q401" s="8">
        <v>17979655</v>
      </c>
      <c r="R401" s="8">
        <v>643558</v>
      </c>
      <c r="S401" s="8">
        <v>3204981</v>
      </c>
      <c r="T401" s="8">
        <v>0</v>
      </c>
    </row>
    <row r="402" spans="1:20">
      <c r="A402" s="1">
        <v>45155</v>
      </c>
      <c r="B402" s="9">
        <f>nasdaq_aapl_volume_by_exchange[[#This Row],[Off Exchange2]]/SUM(nasdaq_aapl_volume_by_exchange[[#This Row],[NYSE]:[LTSE]])</f>
        <v>0.535125804343487</v>
      </c>
      <c r="C402" s="12">
        <f>SUM(nasdaq_aapl_volume_by_exchange[[#This Row],[NYSE]:[LTSE]])</f>
        <v>66077647</v>
      </c>
      <c r="D402" s="8">
        <v>1268061</v>
      </c>
      <c r="E402" s="8">
        <v>191697</v>
      </c>
      <c r="F402" s="8">
        <v>63711</v>
      </c>
      <c r="G402" s="8">
        <v>144244</v>
      </c>
      <c r="H402" s="8">
        <v>1133344</v>
      </c>
      <c r="I402" s="8">
        <v>830224</v>
      </c>
      <c r="J402" s="8">
        <v>1392536</v>
      </c>
      <c r="K402" s="8">
        <v>729658</v>
      </c>
      <c r="L402" s="8">
        <v>35359854</v>
      </c>
      <c r="M402" s="8">
        <v>4189234</v>
      </c>
      <c r="N402" s="8">
        <v>52816</v>
      </c>
      <c r="O402" s="8">
        <v>129572</v>
      </c>
      <c r="P402" s="8">
        <v>2798068</v>
      </c>
      <c r="Q402" s="8">
        <v>13876442</v>
      </c>
      <c r="R402" s="8">
        <v>655364</v>
      </c>
      <c r="S402" s="8">
        <v>3262822</v>
      </c>
      <c r="T402" s="8">
        <v>0</v>
      </c>
    </row>
    <row r="403" spans="1:20">
      <c r="A403" s="1">
        <v>45154</v>
      </c>
      <c r="B403" s="9">
        <f>nasdaq_aapl_volume_by_exchange[[#This Row],[Off Exchange2]]/SUM(nasdaq_aapl_volume_by_exchange[[#This Row],[NYSE]:[LTSE]])</f>
        <v>0.52676885628180903</v>
      </c>
      <c r="C403" s="12">
        <f>SUM(nasdaq_aapl_volume_by_exchange[[#This Row],[NYSE]:[LTSE]])</f>
        <v>46966351</v>
      </c>
      <c r="D403" s="8">
        <v>1061781</v>
      </c>
      <c r="E403" s="8">
        <v>98099</v>
      </c>
      <c r="F403" s="8">
        <v>42036</v>
      </c>
      <c r="G403" s="8">
        <v>125387</v>
      </c>
      <c r="H403" s="8">
        <v>647899</v>
      </c>
      <c r="I403" s="8">
        <v>648257</v>
      </c>
      <c r="J403" s="8">
        <v>1177404</v>
      </c>
      <c r="K403" s="8">
        <v>86371</v>
      </c>
      <c r="L403" s="8">
        <v>24740411</v>
      </c>
      <c r="M403" s="8">
        <v>3201989</v>
      </c>
      <c r="N403" s="8">
        <v>47052</v>
      </c>
      <c r="O403" s="8">
        <v>110030</v>
      </c>
      <c r="P403" s="8">
        <v>1926013</v>
      </c>
      <c r="Q403" s="8">
        <v>10380692</v>
      </c>
      <c r="R403" s="8">
        <v>548746</v>
      </c>
      <c r="S403" s="8">
        <v>2124184</v>
      </c>
      <c r="T403" s="8">
        <v>0</v>
      </c>
    </row>
    <row r="404" spans="1:20">
      <c r="A404" s="1">
        <v>45153</v>
      </c>
      <c r="B404" s="9">
        <f>nasdaq_aapl_volume_by_exchange[[#This Row],[Off Exchange2]]/SUM(nasdaq_aapl_volume_by_exchange[[#This Row],[NYSE]:[LTSE]])</f>
        <v>0.48630205082798206</v>
      </c>
      <c r="C404" s="12">
        <f>SUM(nasdaq_aapl_volume_by_exchange[[#This Row],[NYSE]:[LTSE]])</f>
        <v>43622625</v>
      </c>
      <c r="D404" s="8">
        <v>957418</v>
      </c>
      <c r="E404" s="8">
        <v>163227</v>
      </c>
      <c r="F404" s="8">
        <v>50497</v>
      </c>
      <c r="G404" s="8">
        <v>140586</v>
      </c>
      <c r="H404" s="8">
        <v>631031</v>
      </c>
      <c r="I404" s="8">
        <v>532500</v>
      </c>
      <c r="J404" s="8">
        <v>1313159</v>
      </c>
      <c r="K404" s="8">
        <v>166131</v>
      </c>
      <c r="L404" s="8">
        <v>21213772</v>
      </c>
      <c r="M404" s="8">
        <v>3017939</v>
      </c>
      <c r="N404" s="8">
        <v>30818</v>
      </c>
      <c r="O404" s="8">
        <v>80602</v>
      </c>
      <c r="P404" s="8">
        <v>2068139</v>
      </c>
      <c r="Q404" s="8">
        <v>10488187</v>
      </c>
      <c r="R404" s="8">
        <v>602510</v>
      </c>
      <c r="S404" s="8">
        <v>2166109</v>
      </c>
      <c r="T404" s="8">
        <v>0</v>
      </c>
    </row>
    <row r="405" spans="1:20">
      <c r="A405" s="1">
        <v>45152</v>
      </c>
      <c r="B405" s="9">
        <f>nasdaq_aapl_volume_by_exchange[[#This Row],[Off Exchange2]]/SUM(nasdaq_aapl_volume_by_exchange[[#This Row],[NYSE]:[LTSE]])</f>
        <v>0.4768398894596928</v>
      </c>
      <c r="C405" s="12">
        <f>SUM(nasdaq_aapl_volume_by_exchange[[#This Row],[NYSE]:[LTSE]])</f>
        <v>43711838</v>
      </c>
      <c r="D405" s="8">
        <v>863553</v>
      </c>
      <c r="E405" s="8">
        <v>123721</v>
      </c>
      <c r="F405" s="8">
        <v>37561</v>
      </c>
      <c r="G405" s="8">
        <v>102314</v>
      </c>
      <c r="H405" s="8">
        <v>698822</v>
      </c>
      <c r="I405" s="8">
        <v>597776</v>
      </c>
      <c r="J405" s="8">
        <v>1104082</v>
      </c>
      <c r="K405" s="8">
        <v>696417</v>
      </c>
      <c r="L405" s="8">
        <v>20843548</v>
      </c>
      <c r="M405" s="8">
        <v>2944487</v>
      </c>
      <c r="N405" s="8">
        <v>81365</v>
      </c>
      <c r="O405" s="8">
        <v>131460</v>
      </c>
      <c r="P405" s="8">
        <v>1778424</v>
      </c>
      <c r="Q405" s="8">
        <v>11046314</v>
      </c>
      <c r="R405" s="8">
        <v>527983</v>
      </c>
      <c r="S405" s="8">
        <v>2134011</v>
      </c>
      <c r="T405" s="8">
        <v>0</v>
      </c>
    </row>
    <row r="406" spans="1:20">
      <c r="A406" s="1">
        <v>45149</v>
      </c>
      <c r="B406" s="9">
        <f>nasdaq_aapl_volume_by_exchange[[#This Row],[Off Exchange2]]/SUM(nasdaq_aapl_volume_by_exchange[[#This Row],[NYSE]:[LTSE]])</f>
        <v>0.45161559089131464</v>
      </c>
      <c r="C406" s="12">
        <f>SUM(nasdaq_aapl_volume_by_exchange[[#This Row],[NYSE]:[LTSE]])</f>
        <v>53037994</v>
      </c>
      <c r="D406" s="8">
        <v>963718</v>
      </c>
      <c r="E406" s="8">
        <v>91037</v>
      </c>
      <c r="F406" s="8">
        <v>16185</v>
      </c>
      <c r="G406" s="8">
        <v>223526</v>
      </c>
      <c r="H406" s="8">
        <v>743576</v>
      </c>
      <c r="I406" s="8">
        <v>659157</v>
      </c>
      <c r="J406" s="8">
        <v>1275682</v>
      </c>
      <c r="K406" s="8">
        <v>2627717</v>
      </c>
      <c r="L406" s="8">
        <v>23952785</v>
      </c>
      <c r="M406" s="8">
        <v>3908567</v>
      </c>
      <c r="N406" s="8">
        <v>33138</v>
      </c>
      <c r="O406" s="8">
        <v>124754</v>
      </c>
      <c r="P406" s="8">
        <v>2711566</v>
      </c>
      <c r="Q406" s="8">
        <v>12589622</v>
      </c>
      <c r="R406" s="8">
        <v>396144</v>
      </c>
      <c r="S406" s="8">
        <v>2720820</v>
      </c>
      <c r="T406" s="8">
        <v>0</v>
      </c>
    </row>
    <row r="407" spans="1:20">
      <c r="A407" s="1">
        <v>45148</v>
      </c>
      <c r="B407" s="9">
        <f>nasdaq_aapl_volume_by_exchange[[#This Row],[Off Exchange2]]/SUM(nasdaq_aapl_volume_by_exchange[[#This Row],[NYSE]:[LTSE]])</f>
        <v>0.47064773409793187</v>
      </c>
      <c r="C407" s="12">
        <f>SUM(nasdaq_aapl_volume_by_exchange[[#This Row],[NYSE]:[LTSE]])</f>
        <v>54738619</v>
      </c>
      <c r="D407" s="8">
        <v>742655</v>
      </c>
      <c r="E407" s="8">
        <v>192579</v>
      </c>
      <c r="F407" s="8">
        <v>26069</v>
      </c>
      <c r="G407" s="8">
        <v>140476</v>
      </c>
      <c r="H407" s="8">
        <v>698505</v>
      </c>
      <c r="I407" s="8">
        <v>727086</v>
      </c>
      <c r="J407" s="8">
        <v>1639805</v>
      </c>
      <c r="K407" s="8">
        <v>417246</v>
      </c>
      <c r="L407" s="8">
        <v>25762607</v>
      </c>
      <c r="M407" s="8">
        <v>4945121</v>
      </c>
      <c r="N407" s="8">
        <v>43236</v>
      </c>
      <c r="O407" s="8">
        <v>176382</v>
      </c>
      <c r="P407" s="8">
        <v>2970050</v>
      </c>
      <c r="Q407" s="8">
        <v>12405437</v>
      </c>
      <c r="R407" s="8">
        <v>578182</v>
      </c>
      <c r="S407" s="8">
        <v>3273183</v>
      </c>
      <c r="T407" s="8">
        <v>0</v>
      </c>
    </row>
    <row r="408" spans="1:20">
      <c r="A408" s="1">
        <v>45147</v>
      </c>
      <c r="B408" s="9">
        <f>nasdaq_aapl_volume_by_exchange[[#This Row],[Off Exchange2]]/SUM(nasdaq_aapl_volume_by_exchange[[#This Row],[NYSE]:[LTSE]])</f>
        <v>0.49161999085812674</v>
      </c>
      <c r="C408" s="12">
        <f>SUM(nasdaq_aapl_volume_by_exchange[[#This Row],[NYSE]:[LTSE]])</f>
        <v>60453693</v>
      </c>
      <c r="D408" s="8">
        <v>973730</v>
      </c>
      <c r="E408" s="8">
        <v>142135</v>
      </c>
      <c r="F408" s="8">
        <v>35946</v>
      </c>
      <c r="G408" s="8">
        <v>146352</v>
      </c>
      <c r="H408" s="8">
        <v>893689</v>
      </c>
      <c r="I408" s="8">
        <v>967610</v>
      </c>
      <c r="J408" s="8">
        <v>1314094</v>
      </c>
      <c r="K408" s="8">
        <v>1185756</v>
      </c>
      <c r="L408" s="8">
        <v>29720244</v>
      </c>
      <c r="M408" s="8">
        <v>4087208</v>
      </c>
      <c r="N408" s="8">
        <v>58118</v>
      </c>
      <c r="O408" s="8">
        <v>128610</v>
      </c>
      <c r="P408" s="8">
        <v>2736635</v>
      </c>
      <c r="Q408" s="8">
        <v>14465944</v>
      </c>
      <c r="R408" s="8">
        <v>704220</v>
      </c>
      <c r="S408" s="8">
        <v>2893402</v>
      </c>
      <c r="T408" s="8">
        <v>0</v>
      </c>
    </row>
    <row r="409" spans="1:20">
      <c r="A409" s="1">
        <v>45146</v>
      </c>
      <c r="B409" s="9">
        <f>nasdaq_aapl_volume_by_exchange[[#This Row],[Off Exchange2]]/SUM(nasdaq_aapl_volume_by_exchange[[#This Row],[NYSE]:[LTSE]])</f>
        <v>0.48216518268750669</v>
      </c>
      <c r="C409" s="12">
        <f>SUM(nasdaq_aapl_volume_by_exchange[[#This Row],[NYSE]:[LTSE]])</f>
        <v>67830692</v>
      </c>
      <c r="D409" s="8">
        <v>1088368</v>
      </c>
      <c r="E409" s="8">
        <v>232702</v>
      </c>
      <c r="F409" s="8">
        <v>44919</v>
      </c>
      <c r="G409" s="8">
        <v>168111</v>
      </c>
      <c r="H409" s="8">
        <v>1028157</v>
      </c>
      <c r="I409" s="8">
        <v>914542</v>
      </c>
      <c r="J409" s="8">
        <v>1706781</v>
      </c>
      <c r="K409" s="8">
        <v>2245823</v>
      </c>
      <c r="L409" s="8">
        <v>32705598</v>
      </c>
      <c r="M409" s="8">
        <v>5953896</v>
      </c>
      <c r="N409" s="8">
        <v>55699</v>
      </c>
      <c r="O409" s="8">
        <v>174090</v>
      </c>
      <c r="P409" s="8">
        <v>2863603</v>
      </c>
      <c r="Q409" s="8">
        <v>14808035</v>
      </c>
      <c r="R409" s="8">
        <v>741708</v>
      </c>
      <c r="S409" s="8">
        <v>3098660</v>
      </c>
      <c r="T409" s="8">
        <v>0</v>
      </c>
    </row>
    <row r="410" spans="1:20">
      <c r="A410" s="1">
        <v>45145</v>
      </c>
      <c r="B410" s="9">
        <f>nasdaq_aapl_volume_by_exchange[[#This Row],[Off Exchange2]]/SUM(nasdaq_aapl_volume_by_exchange[[#This Row],[NYSE]:[LTSE]])</f>
        <v>0.49740478977675856</v>
      </c>
      <c r="C410" s="12">
        <f>SUM(nasdaq_aapl_volume_by_exchange[[#This Row],[NYSE]:[LTSE]])</f>
        <v>97606929</v>
      </c>
      <c r="D410" s="8">
        <v>1705681</v>
      </c>
      <c r="E410" s="8">
        <v>319780</v>
      </c>
      <c r="F410" s="8">
        <v>101700</v>
      </c>
      <c r="G410" s="8">
        <v>221531</v>
      </c>
      <c r="H410" s="8">
        <v>2550022</v>
      </c>
      <c r="I410" s="8">
        <v>1293897</v>
      </c>
      <c r="J410" s="8">
        <v>2492868</v>
      </c>
      <c r="K410" s="8">
        <v>265435</v>
      </c>
      <c r="L410" s="8">
        <v>48550154</v>
      </c>
      <c r="M410" s="8">
        <v>7587848</v>
      </c>
      <c r="N410" s="8">
        <v>106575</v>
      </c>
      <c r="O410" s="8">
        <v>274073</v>
      </c>
      <c r="P410" s="8">
        <v>5027506</v>
      </c>
      <c r="Q410" s="8">
        <v>21485508</v>
      </c>
      <c r="R410" s="8">
        <v>659617</v>
      </c>
      <c r="S410" s="8">
        <v>4964734</v>
      </c>
      <c r="T410" s="8">
        <v>0</v>
      </c>
    </row>
    <row r="411" spans="1:20">
      <c r="A411" s="1">
        <v>45142</v>
      </c>
      <c r="B411" s="9">
        <f>nasdaq_aapl_volume_by_exchange[[#This Row],[Off Exchange2]]/SUM(nasdaq_aapl_volume_by_exchange[[#This Row],[NYSE]:[LTSE]])</f>
        <v>0.42710786120745009</v>
      </c>
      <c r="C411" s="12">
        <f>SUM(nasdaq_aapl_volume_by_exchange[[#This Row],[NYSE]:[LTSE]])</f>
        <v>115961181</v>
      </c>
      <c r="D411" s="8">
        <v>1544470</v>
      </c>
      <c r="E411" s="8">
        <v>264898</v>
      </c>
      <c r="F411" s="8">
        <v>226778</v>
      </c>
      <c r="G411" s="8">
        <v>405710</v>
      </c>
      <c r="H411" s="8">
        <v>2205394</v>
      </c>
      <c r="I411" s="8">
        <v>1852729</v>
      </c>
      <c r="J411" s="8">
        <v>2848319</v>
      </c>
      <c r="K411" s="8">
        <v>1012470</v>
      </c>
      <c r="L411" s="8">
        <v>49527932</v>
      </c>
      <c r="M411" s="8">
        <v>11086769</v>
      </c>
      <c r="N411" s="8">
        <v>170553</v>
      </c>
      <c r="O411" s="8">
        <v>337893</v>
      </c>
      <c r="P411" s="8">
        <v>6672811</v>
      </c>
      <c r="Q411" s="8">
        <v>29891267</v>
      </c>
      <c r="R411" s="8">
        <v>838704</v>
      </c>
      <c r="S411" s="8">
        <v>7074484</v>
      </c>
      <c r="T411" s="8">
        <v>0</v>
      </c>
    </row>
    <row r="412" spans="1:20">
      <c r="A412" s="1">
        <v>45141</v>
      </c>
      <c r="B412" s="9">
        <f>nasdaq_aapl_volume_by_exchange[[#This Row],[Off Exchange2]]/SUM(nasdaq_aapl_volume_by_exchange[[#This Row],[NYSE]:[LTSE]])</f>
        <v>0.41034052669365906</v>
      </c>
      <c r="C412" s="12">
        <f>SUM(nasdaq_aapl_volume_by_exchange[[#This Row],[NYSE]:[LTSE]])</f>
        <v>62243696</v>
      </c>
      <c r="D412" s="8">
        <v>648335</v>
      </c>
      <c r="E412" s="8">
        <v>214931</v>
      </c>
      <c r="F412" s="8">
        <v>56483</v>
      </c>
      <c r="G412" s="8">
        <v>106302</v>
      </c>
      <c r="H412" s="8">
        <v>1129722</v>
      </c>
      <c r="I412" s="8">
        <v>899086</v>
      </c>
      <c r="J412" s="8">
        <v>1519921</v>
      </c>
      <c r="K412" s="8">
        <v>1003879</v>
      </c>
      <c r="L412" s="8">
        <v>25541111</v>
      </c>
      <c r="M412" s="8">
        <v>8826322</v>
      </c>
      <c r="N412" s="8">
        <v>53499</v>
      </c>
      <c r="O412" s="8">
        <v>120330</v>
      </c>
      <c r="P412" s="8">
        <v>2714411</v>
      </c>
      <c r="Q412" s="8">
        <v>15993377</v>
      </c>
      <c r="R412" s="8">
        <v>398768</v>
      </c>
      <c r="S412" s="8">
        <v>3017219</v>
      </c>
      <c r="T412" s="8">
        <v>0</v>
      </c>
    </row>
    <row r="413" spans="1:20">
      <c r="A413" s="1">
        <v>45140</v>
      </c>
      <c r="B413" s="9">
        <f>nasdaq_aapl_volume_by_exchange[[#This Row],[Off Exchange2]]/SUM(nasdaq_aapl_volume_by_exchange[[#This Row],[NYSE]:[LTSE]])</f>
        <v>0.4068752174073878</v>
      </c>
      <c r="C413" s="12">
        <f>SUM(nasdaq_aapl_volume_by_exchange[[#This Row],[NYSE]:[LTSE]])</f>
        <v>50389272</v>
      </c>
      <c r="D413" s="8">
        <v>802156</v>
      </c>
      <c r="E413" s="8">
        <v>268483</v>
      </c>
      <c r="F413" s="8">
        <v>47012</v>
      </c>
      <c r="G413" s="8">
        <v>118924</v>
      </c>
      <c r="H413" s="8">
        <v>741229</v>
      </c>
      <c r="I413" s="8">
        <v>785356</v>
      </c>
      <c r="J413" s="8">
        <v>948685</v>
      </c>
      <c r="K413" s="8">
        <v>353294</v>
      </c>
      <c r="L413" s="8">
        <v>20502146</v>
      </c>
      <c r="M413" s="8">
        <v>4113688</v>
      </c>
      <c r="N413" s="8">
        <v>66375</v>
      </c>
      <c r="O413" s="8">
        <v>128675</v>
      </c>
      <c r="P413" s="8">
        <v>2316889</v>
      </c>
      <c r="Q413" s="8">
        <v>15933012</v>
      </c>
      <c r="R413" s="8">
        <v>354221</v>
      </c>
      <c r="S413" s="8">
        <v>2909127</v>
      </c>
      <c r="T413" s="8">
        <v>0</v>
      </c>
    </row>
    <row r="414" spans="1:20">
      <c r="A414" s="1">
        <v>45139</v>
      </c>
      <c r="B414" s="9">
        <f>nasdaq_aapl_volume_by_exchange[[#This Row],[Off Exchange2]]/SUM(nasdaq_aapl_volume_by_exchange[[#This Row],[NYSE]:[LTSE]])</f>
        <v>0.41749347137180032</v>
      </c>
      <c r="C414" s="12">
        <f>SUM(nasdaq_aapl_volume_by_exchange[[#This Row],[NYSE]:[LTSE]])</f>
        <v>35299146</v>
      </c>
      <c r="D414" s="8">
        <v>505632</v>
      </c>
      <c r="E414" s="8">
        <v>69421</v>
      </c>
      <c r="F414" s="8">
        <v>18329</v>
      </c>
      <c r="G414" s="8">
        <v>37885</v>
      </c>
      <c r="H414" s="8">
        <v>419815</v>
      </c>
      <c r="I414" s="8">
        <v>462828</v>
      </c>
      <c r="J414" s="8">
        <v>648893</v>
      </c>
      <c r="K414" s="8">
        <v>818952</v>
      </c>
      <c r="L414" s="8">
        <v>14737163</v>
      </c>
      <c r="M414" s="8">
        <v>2891901</v>
      </c>
      <c r="N414" s="8">
        <v>23451</v>
      </c>
      <c r="O414" s="8">
        <v>55150</v>
      </c>
      <c r="P414" s="8">
        <v>1621551</v>
      </c>
      <c r="Q414" s="8">
        <v>10405578</v>
      </c>
      <c r="R414" s="8">
        <v>180367</v>
      </c>
      <c r="S414" s="8">
        <v>2402230</v>
      </c>
      <c r="T414" s="8">
        <v>0</v>
      </c>
    </row>
    <row r="415" spans="1:20">
      <c r="A415" s="1">
        <v>45138</v>
      </c>
      <c r="B415" s="9">
        <f>nasdaq_aapl_volume_by_exchange[[#This Row],[Off Exchange2]]/SUM(nasdaq_aapl_volume_by_exchange[[#This Row],[NYSE]:[LTSE]])</f>
        <v>0.3941221290051854</v>
      </c>
      <c r="C415" s="12">
        <f>SUM(nasdaq_aapl_volume_by_exchange[[#This Row],[NYSE]:[LTSE]])</f>
        <v>38825044</v>
      </c>
      <c r="D415" s="8">
        <v>477075</v>
      </c>
      <c r="E415" s="8">
        <v>69010</v>
      </c>
      <c r="F415" s="8">
        <v>30069</v>
      </c>
      <c r="G415" s="8">
        <v>55326</v>
      </c>
      <c r="H415" s="8">
        <v>502220</v>
      </c>
      <c r="I415" s="8">
        <v>457215</v>
      </c>
      <c r="J415" s="8">
        <v>686172</v>
      </c>
      <c r="K415" s="8">
        <v>579534</v>
      </c>
      <c r="L415" s="8">
        <v>15301809</v>
      </c>
      <c r="M415" s="8">
        <v>2743798</v>
      </c>
      <c r="N415" s="8">
        <v>27105</v>
      </c>
      <c r="O415" s="8">
        <v>65905</v>
      </c>
      <c r="P415" s="8">
        <v>1921775</v>
      </c>
      <c r="Q415" s="8">
        <v>13364217</v>
      </c>
      <c r="R415" s="8">
        <v>229710</v>
      </c>
      <c r="S415" s="8">
        <v>2314104</v>
      </c>
      <c r="T415" s="8">
        <v>0</v>
      </c>
    </row>
    <row r="416" spans="1:20">
      <c r="A416" s="1">
        <v>45135</v>
      </c>
      <c r="B416" s="9">
        <f>nasdaq_aapl_volume_by_exchange[[#This Row],[Off Exchange2]]/SUM(nasdaq_aapl_volume_by_exchange[[#This Row],[NYSE]:[LTSE]])</f>
        <v>0.43166724028437942</v>
      </c>
      <c r="C416" s="12">
        <f>SUM(nasdaq_aapl_volume_by_exchange[[#This Row],[NYSE]:[LTSE]])</f>
        <v>48891447</v>
      </c>
      <c r="D416" s="8">
        <v>735227</v>
      </c>
      <c r="E416" s="8">
        <v>33935</v>
      </c>
      <c r="F416" s="8">
        <v>71237</v>
      </c>
      <c r="G416" s="8">
        <v>83767</v>
      </c>
      <c r="H416" s="8">
        <v>704262</v>
      </c>
      <c r="I416" s="8">
        <v>667997</v>
      </c>
      <c r="J416" s="8">
        <v>753671</v>
      </c>
      <c r="K416" s="8">
        <v>1035466</v>
      </c>
      <c r="L416" s="8">
        <v>21104836</v>
      </c>
      <c r="M416" s="8">
        <v>3334589</v>
      </c>
      <c r="N416" s="8">
        <v>33242</v>
      </c>
      <c r="O416" s="8">
        <v>107798</v>
      </c>
      <c r="P416" s="8">
        <v>2879947</v>
      </c>
      <c r="Q416" s="8">
        <v>14964105</v>
      </c>
      <c r="R416" s="8">
        <v>159172</v>
      </c>
      <c r="S416" s="8">
        <v>2222196</v>
      </c>
      <c r="T416" s="8">
        <v>0</v>
      </c>
    </row>
    <row r="417" spans="1:20">
      <c r="A417" s="1">
        <v>45134</v>
      </c>
      <c r="B417" s="9">
        <f>nasdaq_aapl_volume_by_exchange[[#This Row],[Off Exchange2]]/SUM(nasdaq_aapl_volume_by_exchange[[#This Row],[NYSE]:[LTSE]])</f>
        <v>0.47223976328062506</v>
      </c>
      <c r="C417" s="12">
        <f>SUM(nasdaq_aapl_volume_by_exchange[[#This Row],[NYSE]:[LTSE]])</f>
        <v>47460078</v>
      </c>
      <c r="D417" s="8">
        <v>801437</v>
      </c>
      <c r="E417" s="8">
        <v>42019</v>
      </c>
      <c r="F417" s="8">
        <v>50380</v>
      </c>
      <c r="G417" s="8">
        <v>91787</v>
      </c>
      <c r="H417" s="8">
        <v>865619</v>
      </c>
      <c r="I417" s="8">
        <v>608573</v>
      </c>
      <c r="J417" s="8">
        <v>900306</v>
      </c>
      <c r="K417" s="8">
        <v>911772</v>
      </c>
      <c r="L417" s="8">
        <v>22412536</v>
      </c>
      <c r="M417" s="8">
        <v>3955454</v>
      </c>
      <c r="N417" s="8">
        <v>24216</v>
      </c>
      <c r="O417" s="8">
        <v>75377</v>
      </c>
      <c r="P417" s="8">
        <v>2467617</v>
      </c>
      <c r="Q417" s="8">
        <v>11591846</v>
      </c>
      <c r="R417" s="8">
        <v>221202</v>
      </c>
      <c r="S417" s="8">
        <v>2439937</v>
      </c>
      <c r="T417" s="8">
        <v>0</v>
      </c>
    </row>
    <row r="418" spans="1:20">
      <c r="A418" s="1">
        <v>45133</v>
      </c>
      <c r="B418" s="9">
        <f>nasdaq_aapl_volume_by_exchange[[#This Row],[Off Exchange2]]/SUM(nasdaq_aapl_volume_by_exchange[[#This Row],[NYSE]:[LTSE]])</f>
        <v>0.41913920009359812</v>
      </c>
      <c r="C418" s="12">
        <f>SUM(nasdaq_aapl_volume_by_exchange[[#This Row],[NYSE]:[LTSE]])</f>
        <v>47522310</v>
      </c>
      <c r="D418" s="8">
        <v>901832</v>
      </c>
      <c r="E418" s="8">
        <v>139092</v>
      </c>
      <c r="F418" s="8">
        <v>26600</v>
      </c>
      <c r="G418" s="8">
        <v>148064</v>
      </c>
      <c r="H418" s="8">
        <v>588009</v>
      </c>
      <c r="I418" s="8">
        <v>714887</v>
      </c>
      <c r="J418" s="8">
        <v>774909</v>
      </c>
      <c r="K418" s="8">
        <v>1377658</v>
      </c>
      <c r="L418" s="8">
        <v>19918463</v>
      </c>
      <c r="M418" s="8">
        <v>3249894</v>
      </c>
      <c r="N418" s="8">
        <v>47392</v>
      </c>
      <c r="O418" s="8">
        <v>130415</v>
      </c>
      <c r="P418" s="8">
        <v>2210020</v>
      </c>
      <c r="Q418" s="8">
        <v>14863111</v>
      </c>
      <c r="R418" s="8">
        <v>102903</v>
      </c>
      <c r="S418" s="8">
        <v>2329061</v>
      </c>
      <c r="T418" s="8">
        <v>0</v>
      </c>
    </row>
    <row r="419" spans="1:20">
      <c r="A419" s="1">
        <v>45132</v>
      </c>
      <c r="B419" s="9">
        <f>nasdaq_aapl_volume_by_exchange[[#This Row],[Off Exchange2]]/SUM(nasdaq_aapl_volume_by_exchange[[#This Row],[NYSE]:[LTSE]])</f>
        <v>0.42027027410425449</v>
      </c>
      <c r="C419" s="12">
        <f>SUM(nasdaq_aapl_volume_by_exchange[[#This Row],[NYSE]:[LTSE]])</f>
        <v>38066392</v>
      </c>
      <c r="D419" s="8">
        <v>677529</v>
      </c>
      <c r="E419" s="8">
        <v>84604</v>
      </c>
      <c r="F419" s="8">
        <v>28755</v>
      </c>
      <c r="G419" s="8">
        <v>67649</v>
      </c>
      <c r="H419" s="8">
        <v>618548</v>
      </c>
      <c r="I419" s="8">
        <v>522622</v>
      </c>
      <c r="J419" s="8">
        <v>531055</v>
      </c>
      <c r="K419" s="8">
        <v>1112748</v>
      </c>
      <c r="L419" s="8">
        <v>15998173</v>
      </c>
      <c r="M419" s="8">
        <v>2998580</v>
      </c>
      <c r="N419" s="8">
        <v>32607</v>
      </c>
      <c r="O419" s="8">
        <v>144492</v>
      </c>
      <c r="P419" s="8">
        <v>1646790</v>
      </c>
      <c r="Q419" s="8">
        <v>11795278</v>
      </c>
      <c r="R419" s="8">
        <v>70749</v>
      </c>
      <c r="S419" s="8">
        <v>1736213</v>
      </c>
      <c r="T419" s="8">
        <v>0</v>
      </c>
    </row>
    <row r="420" spans="1:20">
      <c r="A420" s="1">
        <v>45131</v>
      </c>
      <c r="B420" s="9">
        <f>nasdaq_aapl_volume_by_exchange[[#This Row],[Off Exchange2]]/SUM(nasdaq_aapl_volume_by_exchange[[#This Row],[NYSE]:[LTSE]])</f>
        <v>0.48726506347279264</v>
      </c>
      <c r="C420" s="12">
        <f>SUM(nasdaq_aapl_volume_by_exchange[[#This Row],[NYSE]:[LTSE]])</f>
        <v>45507451</v>
      </c>
      <c r="D420" s="8">
        <v>628698</v>
      </c>
      <c r="E420" s="8">
        <v>75911</v>
      </c>
      <c r="F420" s="8">
        <v>34120</v>
      </c>
      <c r="G420" s="8">
        <v>78600</v>
      </c>
      <c r="H420" s="8">
        <v>608599</v>
      </c>
      <c r="I420" s="8">
        <v>576262</v>
      </c>
      <c r="J420" s="8">
        <v>713940</v>
      </c>
      <c r="K420" s="8">
        <v>1700039</v>
      </c>
      <c r="L420" s="8">
        <v>22174191</v>
      </c>
      <c r="M420" s="8">
        <v>3174387</v>
      </c>
      <c r="N420" s="8">
        <v>33518</v>
      </c>
      <c r="O420" s="8">
        <v>58942</v>
      </c>
      <c r="P420" s="8">
        <v>1810962</v>
      </c>
      <c r="Q420" s="8">
        <v>11805105</v>
      </c>
      <c r="R420" s="8">
        <v>153956</v>
      </c>
      <c r="S420" s="8">
        <v>1880221</v>
      </c>
      <c r="T420" s="8">
        <v>0</v>
      </c>
    </row>
    <row r="421" spans="1:20">
      <c r="A421" s="1">
        <v>45128</v>
      </c>
      <c r="B421" s="9">
        <f>nasdaq_aapl_volume_by_exchange[[#This Row],[Off Exchange2]]/SUM(nasdaq_aapl_volume_by_exchange[[#This Row],[NYSE]:[LTSE]])</f>
        <v>0.47541780511835424</v>
      </c>
      <c r="C421" s="12">
        <f>SUM(nasdaq_aapl_volume_by_exchange[[#This Row],[NYSE]:[LTSE]])</f>
        <v>73610575</v>
      </c>
      <c r="D421" s="8">
        <v>984931</v>
      </c>
      <c r="E421" s="8">
        <v>161679</v>
      </c>
      <c r="F421" s="8">
        <v>49391</v>
      </c>
      <c r="G421" s="8">
        <v>134117</v>
      </c>
      <c r="H421" s="8">
        <v>812318</v>
      </c>
      <c r="I421" s="8">
        <v>931125</v>
      </c>
      <c r="J421" s="8">
        <v>1076134</v>
      </c>
      <c r="K421" s="8">
        <v>434155</v>
      </c>
      <c r="L421" s="8">
        <v>34995778</v>
      </c>
      <c r="M421" s="8">
        <v>3660769</v>
      </c>
      <c r="N421" s="8">
        <v>116775</v>
      </c>
      <c r="O421" s="8">
        <v>151287</v>
      </c>
      <c r="P421" s="8">
        <v>2745804</v>
      </c>
      <c r="Q421" s="8">
        <v>24776925</v>
      </c>
      <c r="R421" s="8">
        <v>296449</v>
      </c>
      <c r="S421" s="8">
        <v>2282938</v>
      </c>
      <c r="T421" s="8">
        <v>0</v>
      </c>
    </row>
    <row r="422" spans="1:20">
      <c r="A422" s="1">
        <v>45127</v>
      </c>
      <c r="B422" s="9">
        <f>nasdaq_aapl_volume_by_exchange[[#This Row],[Off Exchange2]]/SUM(nasdaq_aapl_volume_by_exchange[[#This Row],[NYSE]:[LTSE]])</f>
        <v>0.42814292570034379</v>
      </c>
      <c r="C422" s="12">
        <f>SUM(nasdaq_aapl_volume_by_exchange[[#This Row],[NYSE]:[LTSE]])</f>
        <v>59589199</v>
      </c>
      <c r="D422" s="8">
        <v>1315758</v>
      </c>
      <c r="E422" s="8">
        <v>232486</v>
      </c>
      <c r="F422" s="8">
        <v>51544</v>
      </c>
      <c r="G422" s="8">
        <v>160116</v>
      </c>
      <c r="H422" s="8">
        <v>1019022</v>
      </c>
      <c r="I422" s="8">
        <v>1149994</v>
      </c>
      <c r="J422" s="8">
        <v>1198545</v>
      </c>
      <c r="K422" s="8">
        <v>397689</v>
      </c>
      <c r="L422" s="8">
        <v>25512694</v>
      </c>
      <c r="M422" s="8">
        <v>4672738</v>
      </c>
      <c r="N422" s="8">
        <v>85071</v>
      </c>
      <c r="O422" s="8">
        <v>314571</v>
      </c>
      <c r="P422" s="8">
        <v>3700082</v>
      </c>
      <c r="Q422" s="8">
        <v>16451952</v>
      </c>
      <c r="R422" s="8">
        <v>222453</v>
      </c>
      <c r="S422" s="8">
        <v>3104484</v>
      </c>
      <c r="T422" s="8">
        <v>0</v>
      </c>
    </row>
    <row r="423" spans="1:20">
      <c r="A423" s="1">
        <v>45126</v>
      </c>
      <c r="B423" s="9">
        <f>nasdaq_aapl_volume_by_exchange[[#This Row],[Off Exchange2]]/SUM(nasdaq_aapl_volume_by_exchange[[#This Row],[NYSE]:[LTSE]])</f>
        <v>0.46709215631115203</v>
      </c>
      <c r="C423" s="12">
        <f>SUM(nasdaq_aapl_volume_by_exchange[[#This Row],[NYSE]:[LTSE]])</f>
        <v>80508344</v>
      </c>
      <c r="D423" s="8">
        <v>1310896</v>
      </c>
      <c r="E423" s="8">
        <v>132708</v>
      </c>
      <c r="F423" s="8">
        <v>124563</v>
      </c>
      <c r="G423" s="8">
        <v>239457</v>
      </c>
      <c r="H423" s="8">
        <v>1093383</v>
      </c>
      <c r="I423" s="8">
        <v>1067981</v>
      </c>
      <c r="J423" s="8">
        <v>1497806</v>
      </c>
      <c r="K423" s="8">
        <v>1779041</v>
      </c>
      <c r="L423" s="8">
        <v>37604816</v>
      </c>
      <c r="M423" s="8">
        <v>5789979</v>
      </c>
      <c r="N423" s="8">
        <v>104773</v>
      </c>
      <c r="O423" s="8">
        <v>313135</v>
      </c>
      <c r="P423" s="8">
        <v>4350086</v>
      </c>
      <c r="Q423" s="8">
        <v>19991341</v>
      </c>
      <c r="R423" s="8">
        <v>483485</v>
      </c>
      <c r="S423" s="8">
        <v>4624894</v>
      </c>
      <c r="T423" s="8">
        <v>0</v>
      </c>
    </row>
    <row r="424" spans="1:20">
      <c r="A424" s="1">
        <v>45125</v>
      </c>
      <c r="B424" s="9">
        <f>nasdaq_aapl_volume_by_exchange[[#This Row],[Off Exchange2]]/SUM(nasdaq_aapl_volume_by_exchange[[#This Row],[NYSE]:[LTSE]])</f>
        <v>0.4385714266001241</v>
      </c>
      <c r="C424" s="12">
        <f>SUM(nasdaq_aapl_volume_by_exchange[[#This Row],[NYSE]:[LTSE]])</f>
        <v>48553781</v>
      </c>
      <c r="D424" s="8">
        <v>1143588</v>
      </c>
      <c r="E424" s="8">
        <v>93026</v>
      </c>
      <c r="F424" s="8">
        <v>53926</v>
      </c>
      <c r="G424" s="8">
        <v>161858</v>
      </c>
      <c r="H424" s="8">
        <v>798813</v>
      </c>
      <c r="I424" s="8">
        <v>597652</v>
      </c>
      <c r="J424" s="8">
        <v>839194</v>
      </c>
      <c r="K424" s="8">
        <v>550876</v>
      </c>
      <c r="L424" s="8">
        <v>21294301</v>
      </c>
      <c r="M424" s="8">
        <v>3770810</v>
      </c>
      <c r="N424" s="8">
        <v>52927</v>
      </c>
      <c r="O424" s="8">
        <v>105219</v>
      </c>
      <c r="P424" s="8">
        <v>2492386</v>
      </c>
      <c r="Q424" s="8">
        <v>14053554</v>
      </c>
      <c r="R424" s="8">
        <v>125936</v>
      </c>
      <c r="S424" s="8">
        <v>2419715</v>
      </c>
      <c r="T424" s="8">
        <v>0</v>
      </c>
    </row>
    <row r="425" spans="1:20">
      <c r="A425" s="1">
        <v>45124</v>
      </c>
      <c r="B425" s="9">
        <f>nasdaq_aapl_volume_by_exchange[[#This Row],[Off Exchange2]]/SUM(nasdaq_aapl_volume_by_exchange[[#This Row],[NYSE]:[LTSE]])</f>
        <v>0.42176573593543382</v>
      </c>
      <c r="C425" s="12">
        <f>SUM(nasdaq_aapl_volume_by_exchange[[#This Row],[NYSE]:[LTSE]])</f>
        <v>50519955</v>
      </c>
      <c r="D425" s="8">
        <v>1232735</v>
      </c>
      <c r="E425" s="8">
        <v>146862</v>
      </c>
      <c r="F425" s="8">
        <v>61374</v>
      </c>
      <c r="G425" s="8">
        <v>151398</v>
      </c>
      <c r="H425" s="8">
        <v>821195</v>
      </c>
      <c r="I425" s="8">
        <v>589407</v>
      </c>
      <c r="J425" s="8">
        <v>910824</v>
      </c>
      <c r="K425" s="8">
        <v>1347275</v>
      </c>
      <c r="L425" s="8">
        <v>21307586</v>
      </c>
      <c r="M425" s="8">
        <v>3587710</v>
      </c>
      <c r="N425" s="8">
        <v>53298</v>
      </c>
      <c r="O425" s="8">
        <v>85052</v>
      </c>
      <c r="P425" s="8">
        <v>2514332</v>
      </c>
      <c r="Q425" s="8">
        <v>14948483</v>
      </c>
      <c r="R425" s="8">
        <v>260248</v>
      </c>
      <c r="S425" s="8">
        <v>2502176</v>
      </c>
      <c r="T425" s="8">
        <v>0</v>
      </c>
    </row>
    <row r="426" spans="1:20">
      <c r="A426" s="1">
        <v>45121</v>
      </c>
      <c r="B426" s="9">
        <f>nasdaq_aapl_volume_by_exchange[[#This Row],[Off Exchange2]]/SUM(nasdaq_aapl_volume_by_exchange[[#This Row],[NYSE]:[LTSE]])</f>
        <v>0.41853930964836716</v>
      </c>
      <c r="C426" s="12">
        <f>SUM(nasdaq_aapl_volume_by_exchange[[#This Row],[NYSE]:[LTSE]])</f>
        <v>41629220</v>
      </c>
      <c r="D426" s="8">
        <v>1034290</v>
      </c>
      <c r="E426" s="8">
        <v>102736</v>
      </c>
      <c r="F426" s="8">
        <v>43355</v>
      </c>
      <c r="G426" s="8">
        <v>88163</v>
      </c>
      <c r="H426" s="8">
        <v>504184</v>
      </c>
      <c r="I426" s="8">
        <v>478364</v>
      </c>
      <c r="J426" s="8">
        <v>875212</v>
      </c>
      <c r="K426" s="8">
        <v>441072</v>
      </c>
      <c r="L426" s="8">
        <v>17423465</v>
      </c>
      <c r="M426" s="8">
        <v>2859662</v>
      </c>
      <c r="N426" s="8">
        <v>46315</v>
      </c>
      <c r="O426" s="8">
        <v>59792</v>
      </c>
      <c r="P426" s="8">
        <v>2648626</v>
      </c>
      <c r="Q426" s="8">
        <v>12493871</v>
      </c>
      <c r="R426" s="8">
        <v>160260</v>
      </c>
      <c r="S426" s="8">
        <v>2369853</v>
      </c>
      <c r="T426" s="8">
        <v>0</v>
      </c>
    </row>
    <row r="427" spans="1:20">
      <c r="A427" s="1">
        <v>45120</v>
      </c>
      <c r="B427" s="9">
        <f>nasdaq_aapl_volume_by_exchange[[#This Row],[Off Exchange2]]/SUM(nasdaq_aapl_volume_by_exchange[[#This Row],[NYSE]:[LTSE]])</f>
        <v>0.47271015760359986</v>
      </c>
      <c r="C427" s="12">
        <f>SUM(nasdaq_aapl_volume_by_exchange[[#This Row],[NYSE]:[LTSE]])</f>
        <v>41344614</v>
      </c>
      <c r="D427" s="8">
        <v>906678</v>
      </c>
      <c r="E427" s="8">
        <v>94884</v>
      </c>
      <c r="F427" s="8">
        <v>28443</v>
      </c>
      <c r="G427" s="8">
        <v>62798</v>
      </c>
      <c r="H427" s="8">
        <v>663484</v>
      </c>
      <c r="I427" s="8">
        <v>457366</v>
      </c>
      <c r="J427" s="8">
        <v>752886</v>
      </c>
      <c r="K427" s="8">
        <v>611580</v>
      </c>
      <c r="L427" s="8">
        <v>19544019</v>
      </c>
      <c r="M427" s="8">
        <v>3033944</v>
      </c>
      <c r="N427" s="8">
        <v>41751</v>
      </c>
      <c r="O427" s="8">
        <v>58736</v>
      </c>
      <c r="P427" s="8">
        <v>1913417</v>
      </c>
      <c r="Q427" s="8">
        <v>10891561</v>
      </c>
      <c r="R427" s="8">
        <v>136899</v>
      </c>
      <c r="S427" s="8">
        <v>2146168</v>
      </c>
      <c r="T427" s="8">
        <v>0</v>
      </c>
    </row>
    <row r="428" spans="1:20">
      <c r="A428" s="1">
        <v>45119</v>
      </c>
      <c r="B428" s="9">
        <f>nasdaq_aapl_volume_by_exchange[[#This Row],[Off Exchange2]]/SUM(nasdaq_aapl_volume_by_exchange[[#This Row],[NYSE]:[LTSE]])</f>
        <v>0.43526660706088077</v>
      </c>
      <c r="C428" s="12">
        <f>SUM(nasdaq_aapl_volume_by_exchange[[#This Row],[NYSE]:[LTSE]])</f>
        <v>60751373</v>
      </c>
      <c r="D428" s="8">
        <v>1445290</v>
      </c>
      <c r="E428" s="8">
        <v>85024</v>
      </c>
      <c r="F428" s="8">
        <v>72996</v>
      </c>
      <c r="G428" s="8">
        <v>151511</v>
      </c>
      <c r="H428" s="8">
        <v>886237</v>
      </c>
      <c r="I428" s="8">
        <v>1021072</v>
      </c>
      <c r="J428" s="8">
        <v>1240026</v>
      </c>
      <c r="K428" s="8">
        <v>34898</v>
      </c>
      <c r="L428" s="8">
        <v>26443044</v>
      </c>
      <c r="M428" s="8">
        <v>5107142</v>
      </c>
      <c r="N428" s="8">
        <v>91102</v>
      </c>
      <c r="O428" s="8">
        <v>111739</v>
      </c>
      <c r="P428" s="8">
        <v>3104252</v>
      </c>
      <c r="Q428" s="8">
        <v>17458990</v>
      </c>
      <c r="R428" s="8">
        <v>112666</v>
      </c>
      <c r="S428" s="8">
        <v>3385384</v>
      </c>
      <c r="T428" s="8">
        <v>0</v>
      </c>
    </row>
    <row r="429" spans="1:20">
      <c r="A429" s="1">
        <v>45118</v>
      </c>
      <c r="B429" s="9">
        <f>nasdaq_aapl_volume_by_exchange[[#This Row],[Off Exchange2]]/SUM(nasdaq_aapl_volume_by_exchange[[#This Row],[NYSE]:[LTSE]])</f>
        <v>0.40720035782011049</v>
      </c>
      <c r="C429" s="12">
        <f>SUM(nasdaq_aapl_volume_by_exchange[[#This Row],[NYSE]:[LTSE]])</f>
        <v>46637960</v>
      </c>
      <c r="D429" s="8">
        <v>1346362</v>
      </c>
      <c r="E429" s="8">
        <v>130201</v>
      </c>
      <c r="F429" s="8">
        <v>52584</v>
      </c>
      <c r="G429" s="8">
        <v>218326</v>
      </c>
      <c r="H429" s="8">
        <v>683573</v>
      </c>
      <c r="I429" s="8">
        <v>810646</v>
      </c>
      <c r="J429" s="8">
        <v>1077916</v>
      </c>
      <c r="K429" s="8">
        <v>1637160</v>
      </c>
      <c r="L429" s="8">
        <v>18990994</v>
      </c>
      <c r="M429" s="8">
        <v>3799866</v>
      </c>
      <c r="N429" s="8">
        <v>95036</v>
      </c>
      <c r="O429" s="8">
        <v>174594</v>
      </c>
      <c r="P429" s="8">
        <v>2282197</v>
      </c>
      <c r="Q429" s="8">
        <v>12573834</v>
      </c>
      <c r="R429" s="8">
        <v>312466</v>
      </c>
      <c r="S429" s="8">
        <v>2452205</v>
      </c>
      <c r="T429" s="8">
        <v>0</v>
      </c>
    </row>
    <row r="430" spans="1:20">
      <c r="A430" s="1">
        <v>45117</v>
      </c>
      <c r="B430" s="9">
        <f>nasdaq_aapl_volume_by_exchange[[#This Row],[Off Exchange2]]/SUM(nasdaq_aapl_volume_by_exchange[[#This Row],[NYSE]:[LTSE]])</f>
        <v>0.4013651656507044</v>
      </c>
      <c r="C430" s="12">
        <f>SUM(nasdaq_aapl_volume_by_exchange[[#This Row],[NYSE]:[LTSE]])</f>
        <v>60547524</v>
      </c>
      <c r="D430" s="8">
        <v>1656442</v>
      </c>
      <c r="E430" s="8">
        <v>139032</v>
      </c>
      <c r="F430" s="8">
        <v>75619</v>
      </c>
      <c r="G430" s="8">
        <v>226220</v>
      </c>
      <c r="H430" s="8">
        <v>1037701</v>
      </c>
      <c r="I430" s="8">
        <v>888605</v>
      </c>
      <c r="J430" s="8">
        <v>1304522</v>
      </c>
      <c r="K430" s="8">
        <v>467988</v>
      </c>
      <c r="L430" s="8">
        <v>24301667</v>
      </c>
      <c r="M430" s="8">
        <v>5162715</v>
      </c>
      <c r="N430" s="8">
        <v>46452</v>
      </c>
      <c r="O430" s="8">
        <v>123493</v>
      </c>
      <c r="P430" s="8">
        <v>2909971</v>
      </c>
      <c r="Q430" s="8">
        <v>18452267</v>
      </c>
      <c r="R430" s="8">
        <v>455913</v>
      </c>
      <c r="S430" s="8">
        <v>3298917</v>
      </c>
      <c r="T430" s="8">
        <v>0</v>
      </c>
    </row>
    <row r="431" spans="1:20">
      <c r="A431" s="1">
        <v>45114</v>
      </c>
      <c r="B431" s="9">
        <f>nasdaq_aapl_volume_by_exchange[[#This Row],[Off Exchange2]]/SUM(nasdaq_aapl_volume_by_exchange[[#This Row],[NYSE]:[LTSE]])</f>
        <v>0.42003737657235862</v>
      </c>
      <c r="C431" s="12">
        <f>SUM(nasdaq_aapl_volume_by_exchange[[#This Row],[NYSE]:[LTSE]])</f>
        <v>46873212</v>
      </c>
      <c r="D431" s="8">
        <v>1015595</v>
      </c>
      <c r="E431" s="8">
        <v>140035</v>
      </c>
      <c r="F431" s="8">
        <v>39800</v>
      </c>
      <c r="G431" s="8">
        <v>73775</v>
      </c>
      <c r="H431" s="8">
        <v>746184</v>
      </c>
      <c r="I431" s="8">
        <v>849602</v>
      </c>
      <c r="J431" s="8">
        <v>954446</v>
      </c>
      <c r="K431" s="8">
        <v>81795</v>
      </c>
      <c r="L431" s="8">
        <v>19688501</v>
      </c>
      <c r="M431" s="8">
        <v>2914592</v>
      </c>
      <c r="N431" s="8">
        <v>70774</v>
      </c>
      <c r="O431" s="8">
        <v>142401</v>
      </c>
      <c r="P431" s="8">
        <v>2673078</v>
      </c>
      <c r="Q431" s="8">
        <v>14236364</v>
      </c>
      <c r="R431" s="8">
        <v>307691</v>
      </c>
      <c r="S431" s="8">
        <v>2938579</v>
      </c>
      <c r="T431" s="8">
        <v>0</v>
      </c>
    </row>
    <row r="432" spans="1:20">
      <c r="A432" s="1">
        <v>45113</v>
      </c>
      <c r="B432" s="9">
        <f>nasdaq_aapl_volume_by_exchange[[#This Row],[Off Exchange2]]/SUM(nasdaq_aapl_volume_by_exchange[[#This Row],[NYSE]:[LTSE]])</f>
        <v>0.42890713374279998</v>
      </c>
      <c r="C432" s="12">
        <f>SUM(nasdaq_aapl_volume_by_exchange[[#This Row],[NYSE]:[LTSE]])</f>
        <v>45160375</v>
      </c>
      <c r="D432" s="8">
        <v>1074153</v>
      </c>
      <c r="E432" s="8">
        <v>97534</v>
      </c>
      <c r="F432" s="8">
        <v>46985</v>
      </c>
      <c r="G432" s="8">
        <v>94174</v>
      </c>
      <c r="H432" s="8">
        <v>650884</v>
      </c>
      <c r="I432" s="8">
        <v>579471</v>
      </c>
      <c r="J432" s="8">
        <v>851247</v>
      </c>
      <c r="K432" s="8">
        <v>356324</v>
      </c>
      <c r="L432" s="8">
        <v>19369607</v>
      </c>
      <c r="M432" s="8">
        <v>3390362</v>
      </c>
      <c r="N432" s="8">
        <v>79494</v>
      </c>
      <c r="O432" s="8">
        <v>91630</v>
      </c>
      <c r="P432" s="8">
        <v>2467576</v>
      </c>
      <c r="Q432" s="8">
        <v>12985800</v>
      </c>
      <c r="R432" s="8">
        <v>291498</v>
      </c>
      <c r="S432" s="8">
        <v>2733636</v>
      </c>
      <c r="T432" s="8">
        <v>0</v>
      </c>
    </row>
    <row r="433" spans="1:20">
      <c r="A433" s="1">
        <v>45112</v>
      </c>
      <c r="B433" s="9">
        <f>nasdaq_aapl_volume_by_exchange[[#This Row],[Off Exchange2]]/SUM(nasdaq_aapl_volume_by_exchange[[#This Row],[NYSE]:[LTSE]])</f>
        <v>0.46066461738603548</v>
      </c>
      <c r="C433" s="12">
        <f>SUM(nasdaq_aapl_volume_by_exchange[[#This Row],[NYSE]:[LTSE]])</f>
        <v>46920530</v>
      </c>
      <c r="D433" s="8">
        <v>1065924</v>
      </c>
      <c r="E433" s="8">
        <v>66627</v>
      </c>
      <c r="F433" s="8">
        <v>85673</v>
      </c>
      <c r="G433" s="8">
        <v>112721</v>
      </c>
      <c r="H433" s="8">
        <v>700169</v>
      </c>
      <c r="I433" s="8">
        <v>622653</v>
      </c>
      <c r="J433" s="8">
        <v>740894</v>
      </c>
      <c r="K433" s="8">
        <v>1649842</v>
      </c>
      <c r="L433" s="8">
        <v>21614628</v>
      </c>
      <c r="M433" s="8">
        <v>2802506</v>
      </c>
      <c r="N433" s="8">
        <v>49081</v>
      </c>
      <c r="O433" s="8">
        <v>113577</v>
      </c>
      <c r="P433" s="8">
        <v>2107715</v>
      </c>
      <c r="Q433" s="8">
        <v>12263133</v>
      </c>
      <c r="R433" s="8">
        <v>289771</v>
      </c>
      <c r="S433" s="8">
        <v>2635616</v>
      </c>
      <c r="T433" s="8">
        <v>0</v>
      </c>
    </row>
    <row r="434" spans="1:20">
      <c r="A434" s="1">
        <v>45110</v>
      </c>
      <c r="B434" s="9">
        <f>nasdaq_aapl_volume_by_exchange[[#This Row],[Off Exchange2]]/SUM(nasdaq_aapl_volume_by_exchange[[#This Row],[NYSE]:[LTSE]])</f>
        <v>0.4551326090546573</v>
      </c>
      <c r="C434" s="12">
        <f>SUM(nasdaq_aapl_volume_by_exchange[[#This Row],[NYSE]:[LTSE]])</f>
        <v>31463764</v>
      </c>
      <c r="D434" s="8">
        <v>721155</v>
      </c>
      <c r="E434" s="8">
        <v>42866</v>
      </c>
      <c r="F434" s="8">
        <v>76382</v>
      </c>
      <c r="G434" s="8">
        <v>81769</v>
      </c>
      <c r="H434" s="8">
        <v>508765</v>
      </c>
      <c r="I434" s="8">
        <v>467653</v>
      </c>
      <c r="J434" s="8">
        <v>680524</v>
      </c>
      <c r="K434" s="8">
        <v>30285</v>
      </c>
      <c r="L434" s="8">
        <v>14320185</v>
      </c>
      <c r="M434" s="8">
        <v>2216602</v>
      </c>
      <c r="N434" s="8">
        <v>24693</v>
      </c>
      <c r="O434" s="8">
        <v>71690</v>
      </c>
      <c r="P434" s="8">
        <v>1708010</v>
      </c>
      <c r="Q434" s="8">
        <v>8266443</v>
      </c>
      <c r="R434" s="8">
        <v>239680</v>
      </c>
      <c r="S434" s="8">
        <v>2007062</v>
      </c>
      <c r="T434" s="8">
        <v>0</v>
      </c>
    </row>
    <row r="435" spans="1:20">
      <c r="A435" s="1">
        <v>45107</v>
      </c>
      <c r="B435" s="9">
        <f>nasdaq_aapl_volume_by_exchange[[#This Row],[Off Exchange2]]/SUM(nasdaq_aapl_volume_by_exchange[[#This Row],[NYSE]:[LTSE]])</f>
        <v>0.40669303633788872</v>
      </c>
      <c r="C435" s="12">
        <f>SUM(nasdaq_aapl_volume_by_exchange[[#This Row],[NYSE]:[LTSE]])</f>
        <v>85629686</v>
      </c>
      <c r="D435" s="8">
        <v>1528141</v>
      </c>
      <c r="E435" s="8">
        <v>83766</v>
      </c>
      <c r="F435" s="8">
        <v>98212</v>
      </c>
      <c r="G435" s="8">
        <v>229033</v>
      </c>
      <c r="H435" s="8">
        <v>1358034</v>
      </c>
      <c r="I435" s="8">
        <v>1322210</v>
      </c>
      <c r="J435" s="8">
        <v>1666388</v>
      </c>
      <c r="K435" s="8">
        <v>1777960</v>
      </c>
      <c r="L435" s="8">
        <v>34824997</v>
      </c>
      <c r="M435" s="8">
        <v>4855865</v>
      </c>
      <c r="N435" s="8">
        <v>67829</v>
      </c>
      <c r="O435" s="8">
        <v>154515</v>
      </c>
      <c r="P435" s="8">
        <v>3918196</v>
      </c>
      <c r="Q435" s="8">
        <v>27843622</v>
      </c>
      <c r="R435" s="8">
        <v>871084</v>
      </c>
      <c r="S435" s="8">
        <v>5029834</v>
      </c>
      <c r="T435" s="8">
        <v>0</v>
      </c>
    </row>
    <row r="436" spans="1:20">
      <c r="A436" s="1">
        <v>45106</v>
      </c>
      <c r="B436" s="9">
        <f>nasdaq_aapl_volume_by_exchange[[#This Row],[Off Exchange2]]/SUM(nasdaq_aapl_volume_by_exchange[[#This Row],[NYSE]:[LTSE]])</f>
        <v>0.4559875057587191</v>
      </c>
      <c r="C436" s="12">
        <f>SUM(nasdaq_aapl_volume_by_exchange[[#This Row],[NYSE]:[LTSE]])</f>
        <v>46347112</v>
      </c>
      <c r="D436" s="8">
        <v>925421</v>
      </c>
      <c r="E436" s="8">
        <v>103242</v>
      </c>
      <c r="F436" s="8">
        <v>43071</v>
      </c>
      <c r="G436" s="8">
        <v>96023</v>
      </c>
      <c r="H436" s="8">
        <v>702729</v>
      </c>
      <c r="I436" s="8">
        <v>768893</v>
      </c>
      <c r="J436" s="8">
        <v>1127989</v>
      </c>
      <c r="K436" s="8">
        <v>469273</v>
      </c>
      <c r="L436" s="8">
        <v>21133704</v>
      </c>
      <c r="M436" s="8">
        <v>3803861</v>
      </c>
      <c r="N436" s="8">
        <v>34711</v>
      </c>
      <c r="O436" s="8">
        <v>133893</v>
      </c>
      <c r="P436" s="8">
        <v>2463129</v>
      </c>
      <c r="Q436" s="8">
        <v>11290975</v>
      </c>
      <c r="R436" s="8">
        <v>375797</v>
      </c>
      <c r="S436" s="8">
        <v>2874401</v>
      </c>
      <c r="T436" s="8">
        <v>0</v>
      </c>
    </row>
    <row r="437" spans="1:20">
      <c r="A437" s="1">
        <v>45105</v>
      </c>
      <c r="B437" s="9">
        <f>nasdaq_aapl_volume_by_exchange[[#This Row],[Off Exchange2]]/SUM(nasdaq_aapl_volume_by_exchange[[#This Row],[NYSE]:[LTSE]])</f>
        <v>0.42021947498565643</v>
      </c>
      <c r="C437" s="12">
        <f>SUM(nasdaq_aapl_volume_by_exchange[[#This Row],[NYSE]:[LTSE]])</f>
        <v>51216315</v>
      </c>
      <c r="D437" s="8">
        <v>988029</v>
      </c>
      <c r="E437" s="8">
        <v>106627</v>
      </c>
      <c r="F437" s="8">
        <v>45890</v>
      </c>
      <c r="G437" s="8">
        <v>151608</v>
      </c>
      <c r="H437" s="8">
        <v>916147</v>
      </c>
      <c r="I437" s="8">
        <v>762395</v>
      </c>
      <c r="J437" s="8">
        <v>1213469</v>
      </c>
      <c r="K437" s="8">
        <v>1851986</v>
      </c>
      <c r="L437" s="8">
        <v>21522093</v>
      </c>
      <c r="M437" s="8">
        <v>3606049</v>
      </c>
      <c r="N437" s="8">
        <v>52345</v>
      </c>
      <c r="O437" s="8">
        <v>167364</v>
      </c>
      <c r="P437" s="8">
        <v>2712271</v>
      </c>
      <c r="Q437" s="8">
        <v>14013217</v>
      </c>
      <c r="R437" s="8">
        <v>453023</v>
      </c>
      <c r="S437" s="8">
        <v>2653802</v>
      </c>
      <c r="T437" s="8">
        <v>0</v>
      </c>
    </row>
    <row r="438" spans="1:20">
      <c r="A438" s="1">
        <v>45104</v>
      </c>
      <c r="B438" s="9">
        <f>nasdaq_aapl_volume_by_exchange[[#This Row],[Off Exchange2]]/SUM(nasdaq_aapl_volume_by_exchange[[#This Row],[NYSE]:[LTSE]])</f>
        <v>0.46710965508825197</v>
      </c>
      <c r="C438" s="12">
        <f>SUM(nasdaq_aapl_volume_by_exchange[[#This Row],[NYSE]:[LTSE]])</f>
        <v>50731499</v>
      </c>
      <c r="D438" s="8">
        <v>1173302</v>
      </c>
      <c r="E438" s="8">
        <v>107050</v>
      </c>
      <c r="F438" s="8">
        <v>50492</v>
      </c>
      <c r="G438" s="8">
        <v>117110</v>
      </c>
      <c r="H438" s="8">
        <v>1052732</v>
      </c>
      <c r="I438" s="8">
        <v>702062</v>
      </c>
      <c r="J438" s="8">
        <v>987921</v>
      </c>
      <c r="K438" s="8">
        <v>430266</v>
      </c>
      <c r="L438" s="8">
        <v>23697173</v>
      </c>
      <c r="M438" s="8">
        <v>3741769</v>
      </c>
      <c r="N438" s="8">
        <v>40619</v>
      </c>
      <c r="O438" s="8">
        <v>127792</v>
      </c>
      <c r="P438" s="8">
        <v>2171840</v>
      </c>
      <c r="Q438" s="8">
        <v>13491825</v>
      </c>
      <c r="R438" s="8">
        <v>489864</v>
      </c>
      <c r="S438" s="8">
        <v>2349682</v>
      </c>
      <c r="T438" s="8">
        <v>0</v>
      </c>
    </row>
    <row r="439" spans="1:20">
      <c r="A439" s="1">
        <v>45103</v>
      </c>
      <c r="B439" s="9">
        <f>nasdaq_aapl_volume_by_exchange[[#This Row],[Off Exchange2]]/SUM(nasdaq_aapl_volume_by_exchange[[#This Row],[NYSE]:[LTSE]])</f>
        <v>0.44516954861106345</v>
      </c>
      <c r="C439" s="12">
        <f>SUM(nasdaq_aapl_volume_by_exchange[[#This Row],[NYSE]:[LTSE]])</f>
        <v>48090102</v>
      </c>
      <c r="D439" s="8">
        <v>868674</v>
      </c>
      <c r="E439" s="8">
        <v>119512</v>
      </c>
      <c r="F439" s="8">
        <v>56107</v>
      </c>
      <c r="G439" s="8">
        <v>138747</v>
      </c>
      <c r="H439" s="8">
        <v>792736</v>
      </c>
      <c r="I439" s="8">
        <v>758890</v>
      </c>
      <c r="J439" s="8">
        <v>1355191</v>
      </c>
      <c r="K439" s="8">
        <v>342726</v>
      </c>
      <c r="L439" s="8">
        <v>21408249</v>
      </c>
      <c r="M439" s="8">
        <v>3454904</v>
      </c>
      <c r="N439" s="8">
        <v>41525</v>
      </c>
      <c r="O439" s="8">
        <v>102418</v>
      </c>
      <c r="P439" s="8">
        <v>2416615</v>
      </c>
      <c r="Q439" s="8">
        <v>13413738</v>
      </c>
      <c r="R439" s="8">
        <v>497476</v>
      </c>
      <c r="S439" s="8">
        <v>2322594</v>
      </c>
      <c r="T439" s="8">
        <v>0</v>
      </c>
    </row>
    <row r="440" spans="1:20">
      <c r="A440" s="1">
        <v>45100</v>
      </c>
      <c r="B440" s="9">
        <f>nasdaq_aapl_volume_by_exchange[[#This Row],[Off Exchange2]]/SUM(nasdaq_aapl_volume_by_exchange[[#This Row],[NYSE]:[LTSE]])</f>
        <v>0.42300347685624773</v>
      </c>
      <c r="C440" s="12">
        <f>SUM(nasdaq_aapl_volume_by_exchange[[#This Row],[NYSE]:[LTSE]])</f>
        <v>53349344</v>
      </c>
      <c r="D440" s="8">
        <v>1100197</v>
      </c>
      <c r="E440" s="8">
        <v>54082</v>
      </c>
      <c r="F440" s="8">
        <v>48026</v>
      </c>
      <c r="G440" s="8">
        <v>135296</v>
      </c>
      <c r="H440" s="8">
        <v>787873</v>
      </c>
      <c r="I440" s="8">
        <v>729974</v>
      </c>
      <c r="J440" s="8">
        <v>1249815</v>
      </c>
      <c r="K440" s="8">
        <v>634004</v>
      </c>
      <c r="L440" s="8">
        <v>22566958</v>
      </c>
      <c r="M440" s="8">
        <v>3025399</v>
      </c>
      <c r="N440" s="8">
        <v>51073</v>
      </c>
      <c r="O440" s="8">
        <v>137411</v>
      </c>
      <c r="P440" s="8">
        <v>2638802</v>
      </c>
      <c r="Q440" s="8">
        <v>17221739</v>
      </c>
      <c r="R440" s="8">
        <v>454536</v>
      </c>
      <c r="S440" s="8">
        <v>2514159</v>
      </c>
      <c r="T440" s="8">
        <v>0</v>
      </c>
    </row>
    <row r="441" spans="1:20">
      <c r="A441" s="1">
        <v>45099</v>
      </c>
      <c r="B441" s="9">
        <f>nasdaq_aapl_volume_by_exchange[[#This Row],[Off Exchange2]]/SUM(nasdaq_aapl_volume_by_exchange[[#This Row],[NYSE]:[LTSE]])</f>
        <v>0.44765619783077903</v>
      </c>
      <c r="C441" s="12">
        <f>SUM(nasdaq_aapl_volume_by_exchange[[#This Row],[NYSE]:[LTSE]])</f>
        <v>51245494</v>
      </c>
      <c r="D441" s="8">
        <v>1102602</v>
      </c>
      <c r="E441" s="8">
        <v>108128</v>
      </c>
      <c r="F441" s="8">
        <v>55413</v>
      </c>
      <c r="G441" s="8">
        <v>141621</v>
      </c>
      <c r="H441" s="8">
        <v>710056</v>
      </c>
      <c r="I441" s="8">
        <v>856905</v>
      </c>
      <c r="J441" s="8">
        <v>1251929</v>
      </c>
      <c r="K441" s="8">
        <v>31506</v>
      </c>
      <c r="L441" s="8">
        <v>22940363</v>
      </c>
      <c r="M441" s="8">
        <v>3346472</v>
      </c>
      <c r="N441" s="8">
        <v>47619</v>
      </c>
      <c r="O441" s="8">
        <v>147129</v>
      </c>
      <c r="P441" s="8">
        <v>2694364</v>
      </c>
      <c r="Q441" s="8">
        <v>14841551</v>
      </c>
      <c r="R441" s="8">
        <v>334013</v>
      </c>
      <c r="S441" s="8">
        <v>2635823</v>
      </c>
      <c r="T441" s="8">
        <v>0</v>
      </c>
    </row>
    <row r="442" spans="1:20">
      <c r="A442" s="1">
        <v>45098</v>
      </c>
      <c r="B442" s="9">
        <f>nasdaq_aapl_volume_by_exchange[[#This Row],[Off Exchange2]]/SUM(nasdaq_aapl_volume_by_exchange[[#This Row],[NYSE]:[LTSE]])</f>
        <v>0.42598037693098456</v>
      </c>
      <c r="C442" s="12">
        <f>SUM(nasdaq_aapl_volume_by_exchange[[#This Row],[NYSE]:[LTSE]])</f>
        <v>49515802</v>
      </c>
      <c r="D442" s="8">
        <v>1081533</v>
      </c>
      <c r="E442" s="8">
        <v>83241</v>
      </c>
      <c r="F442" s="8">
        <v>52118</v>
      </c>
      <c r="G442" s="8">
        <v>84274</v>
      </c>
      <c r="H442" s="8">
        <v>868898</v>
      </c>
      <c r="I442" s="8">
        <v>869728</v>
      </c>
      <c r="J442" s="8">
        <v>1078716</v>
      </c>
      <c r="K442" s="8">
        <v>513637</v>
      </c>
      <c r="L442" s="8">
        <v>21092760</v>
      </c>
      <c r="M442" s="8">
        <v>2740870</v>
      </c>
      <c r="N442" s="8">
        <v>50666</v>
      </c>
      <c r="O442" s="8">
        <v>127082</v>
      </c>
      <c r="P442" s="8">
        <v>3013974</v>
      </c>
      <c r="Q442" s="8">
        <v>15266122</v>
      </c>
      <c r="R442" s="8">
        <v>268128</v>
      </c>
      <c r="S442" s="8">
        <v>2324055</v>
      </c>
      <c r="T442" s="8">
        <v>0</v>
      </c>
    </row>
    <row r="443" spans="1:20">
      <c r="A443" s="1">
        <v>45097</v>
      </c>
      <c r="B443" s="9">
        <f>nasdaq_aapl_volume_by_exchange[[#This Row],[Off Exchange2]]/SUM(nasdaq_aapl_volume_by_exchange[[#This Row],[NYSE]:[LTSE]])</f>
        <v>0.45184868194895939</v>
      </c>
      <c r="C443" s="12">
        <f>SUM(nasdaq_aapl_volume_by_exchange[[#This Row],[NYSE]:[LTSE]])</f>
        <v>49834451</v>
      </c>
      <c r="D443" s="8">
        <v>726078</v>
      </c>
      <c r="E443" s="8">
        <v>63123</v>
      </c>
      <c r="F443" s="8">
        <v>40265</v>
      </c>
      <c r="G443" s="8">
        <v>87699</v>
      </c>
      <c r="H443" s="8">
        <v>725318</v>
      </c>
      <c r="I443" s="8">
        <v>829268</v>
      </c>
      <c r="J443" s="8">
        <v>1111717</v>
      </c>
      <c r="K443" s="8">
        <v>97168</v>
      </c>
      <c r="L443" s="8">
        <v>22517631</v>
      </c>
      <c r="M443" s="8">
        <v>2678376</v>
      </c>
      <c r="N443" s="8">
        <v>57570</v>
      </c>
      <c r="O443" s="8">
        <v>137309</v>
      </c>
      <c r="P443" s="8">
        <v>3047468</v>
      </c>
      <c r="Q443" s="8">
        <v>14977675</v>
      </c>
      <c r="R443" s="8">
        <v>340281</v>
      </c>
      <c r="S443" s="8">
        <v>2397505</v>
      </c>
      <c r="T443" s="8">
        <v>0</v>
      </c>
    </row>
    <row r="444" spans="1:20">
      <c r="A444" s="1">
        <v>45093</v>
      </c>
      <c r="B444" s="9">
        <f>nasdaq_aapl_volume_by_exchange[[#This Row],[Off Exchange2]]/SUM(nasdaq_aapl_volume_by_exchange[[#This Row],[NYSE]:[LTSE]])</f>
        <v>0.34389240423938061</v>
      </c>
      <c r="C444" s="12">
        <f>SUM(nasdaq_aapl_volume_by_exchange[[#This Row],[NYSE]:[LTSE]])</f>
        <v>101361317</v>
      </c>
      <c r="D444" s="8">
        <v>1084148</v>
      </c>
      <c r="E444" s="8">
        <v>97738</v>
      </c>
      <c r="F444" s="8">
        <v>37342</v>
      </c>
      <c r="G444" s="8">
        <v>201668</v>
      </c>
      <c r="H444" s="8">
        <v>1087361</v>
      </c>
      <c r="I444" s="8">
        <v>1077772</v>
      </c>
      <c r="J444" s="8">
        <v>1497331</v>
      </c>
      <c r="K444" s="8">
        <v>1830275</v>
      </c>
      <c r="L444" s="8">
        <v>34857387</v>
      </c>
      <c r="M444" s="8">
        <v>3576220</v>
      </c>
      <c r="N444" s="8">
        <v>51538</v>
      </c>
      <c r="O444" s="8">
        <v>151063</v>
      </c>
      <c r="P444" s="8">
        <v>3776069</v>
      </c>
      <c r="Q444" s="8">
        <v>48766827</v>
      </c>
      <c r="R444" s="8">
        <v>442744</v>
      </c>
      <c r="S444" s="8">
        <v>2825834</v>
      </c>
      <c r="T444" s="8">
        <v>0</v>
      </c>
    </row>
    <row r="445" spans="1:20">
      <c r="A445" s="1">
        <v>45092</v>
      </c>
      <c r="B445" s="9">
        <f>nasdaq_aapl_volume_by_exchange[[#This Row],[Off Exchange2]]/SUM(nasdaq_aapl_volume_by_exchange[[#This Row],[NYSE]:[LTSE]])</f>
        <v>0.38952684728590126</v>
      </c>
      <c r="C445" s="12">
        <f>SUM(nasdaq_aapl_volume_by_exchange[[#This Row],[NYSE]:[LTSE]])</f>
        <v>65433821</v>
      </c>
      <c r="D445" s="8">
        <v>1140751</v>
      </c>
      <c r="E445" s="8">
        <v>177301</v>
      </c>
      <c r="F445" s="8">
        <v>61356</v>
      </c>
      <c r="G445" s="8">
        <v>338018</v>
      </c>
      <c r="H445" s="8">
        <v>995639</v>
      </c>
      <c r="I445" s="8">
        <v>1340180</v>
      </c>
      <c r="J445" s="8">
        <v>2076551</v>
      </c>
      <c r="K445" s="8">
        <v>54337</v>
      </c>
      <c r="L445" s="8">
        <v>25488230</v>
      </c>
      <c r="M445" s="8">
        <v>4599040</v>
      </c>
      <c r="N445" s="8">
        <v>176289</v>
      </c>
      <c r="O445" s="8">
        <v>241936</v>
      </c>
      <c r="P445" s="8">
        <v>4421570</v>
      </c>
      <c r="Q445" s="8">
        <v>19835420</v>
      </c>
      <c r="R445" s="8">
        <v>756167</v>
      </c>
      <c r="S445" s="8">
        <v>3731036</v>
      </c>
      <c r="T445" s="8">
        <v>0</v>
      </c>
    </row>
    <row r="446" spans="1:20">
      <c r="A446" s="1">
        <v>45091</v>
      </c>
      <c r="B446" s="9">
        <f>nasdaq_aapl_volume_by_exchange[[#This Row],[Off Exchange2]]/SUM(nasdaq_aapl_volume_by_exchange[[#This Row],[NYSE]:[LTSE]])</f>
        <v>0.40295740822745368</v>
      </c>
      <c r="C446" s="12">
        <f>SUM(nasdaq_aapl_volume_by_exchange[[#This Row],[NYSE]:[LTSE]])</f>
        <v>57462882</v>
      </c>
      <c r="D446" s="8">
        <v>1293456</v>
      </c>
      <c r="E446" s="8">
        <v>236425</v>
      </c>
      <c r="F446" s="8">
        <v>44533</v>
      </c>
      <c r="G446" s="8">
        <v>207988</v>
      </c>
      <c r="H446" s="8">
        <v>816014</v>
      </c>
      <c r="I446" s="8">
        <v>1201270</v>
      </c>
      <c r="J446" s="8">
        <v>1656867</v>
      </c>
      <c r="K446" s="8">
        <v>603367</v>
      </c>
      <c r="L446" s="8">
        <v>23155094</v>
      </c>
      <c r="M446" s="8">
        <v>3679302</v>
      </c>
      <c r="N446" s="8">
        <v>94220</v>
      </c>
      <c r="O446" s="8">
        <v>197165</v>
      </c>
      <c r="P446" s="8">
        <v>3470282</v>
      </c>
      <c r="Q446" s="8">
        <v>17077273</v>
      </c>
      <c r="R446" s="8">
        <v>429315</v>
      </c>
      <c r="S446" s="8">
        <v>3300311</v>
      </c>
      <c r="T446" s="8">
        <v>0</v>
      </c>
    </row>
    <row r="447" spans="1:20">
      <c r="A447" s="1">
        <v>45090</v>
      </c>
      <c r="B447" s="9">
        <f>nasdaq_aapl_volume_by_exchange[[#This Row],[Off Exchange2]]/SUM(nasdaq_aapl_volume_by_exchange[[#This Row],[NYSE]:[LTSE]])</f>
        <v>0.46048514424052206</v>
      </c>
      <c r="C447" s="12">
        <f>SUM(nasdaq_aapl_volume_by_exchange[[#This Row],[NYSE]:[LTSE]])</f>
        <v>55058141</v>
      </c>
      <c r="D447" s="8">
        <v>695886</v>
      </c>
      <c r="E447" s="8">
        <v>131491</v>
      </c>
      <c r="F447" s="8">
        <v>38270</v>
      </c>
      <c r="G447" s="8">
        <v>88125</v>
      </c>
      <c r="H447" s="8">
        <v>824497</v>
      </c>
      <c r="I447" s="8">
        <v>828354</v>
      </c>
      <c r="J447" s="8">
        <v>1407023</v>
      </c>
      <c r="K447" s="8">
        <v>1677176</v>
      </c>
      <c r="L447" s="8">
        <v>25353456</v>
      </c>
      <c r="M447" s="8">
        <v>4029394</v>
      </c>
      <c r="N447" s="8">
        <v>59253</v>
      </c>
      <c r="O447" s="8">
        <v>168997</v>
      </c>
      <c r="P447" s="8">
        <v>3085982</v>
      </c>
      <c r="Q447" s="8">
        <v>13375281</v>
      </c>
      <c r="R447" s="8">
        <v>430659</v>
      </c>
      <c r="S447" s="8">
        <v>2864297</v>
      </c>
      <c r="T447" s="8">
        <v>0</v>
      </c>
    </row>
    <row r="448" spans="1:20">
      <c r="A448" s="1">
        <v>45089</v>
      </c>
      <c r="B448" s="9">
        <f>nasdaq_aapl_volume_by_exchange[[#This Row],[Off Exchange2]]/SUM(nasdaq_aapl_volume_by_exchange[[#This Row],[NYSE]:[LTSE]])</f>
        <v>0.45063534286299534</v>
      </c>
      <c r="C448" s="12">
        <f>SUM(nasdaq_aapl_volume_by_exchange[[#This Row],[NYSE]:[LTSE]])</f>
        <v>54755632</v>
      </c>
      <c r="D448" s="8">
        <v>620168</v>
      </c>
      <c r="E448" s="8">
        <v>56420</v>
      </c>
      <c r="F448" s="8">
        <v>22690</v>
      </c>
      <c r="G448" s="8">
        <v>128844</v>
      </c>
      <c r="H448" s="8">
        <v>1026238</v>
      </c>
      <c r="I448" s="8">
        <v>682818</v>
      </c>
      <c r="J448" s="8">
        <v>1070358</v>
      </c>
      <c r="K448" s="8">
        <v>717801</v>
      </c>
      <c r="L448" s="8">
        <v>24674823</v>
      </c>
      <c r="M448" s="8">
        <v>2800453</v>
      </c>
      <c r="N448" s="8">
        <v>43213</v>
      </c>
      <c r="O448" s="8">
        <v>136140</v>
      </c>
      <c r="P448" s="8">
        <v>2752300</v>
      </c>
      <c r="Q448" s="8">
        <v>17193836</v>
      </c>
      <c r="R448" s="8">
        <v>424615</v>
      </c>
      <c r="S448" s="8">
        <v>2404915</v>
      </c>
      <c r="T448" s="8">
        <v>0</v>
      </c>
    </row>
    <row r="449" spans="1:20">
      <c r="A449" s="1">
        <v>45086</v>
      </c>
      <c r="B449" s="9">
        <f>nasdaq_aapl_volume_by_exchange[[#This Row],[Off Exchange2]]/SUM(nasdaq_aapl_volume_by_exchange[[#This Row],[NYSE]:[LTSE]])</f>
        <v>0.42797217234575768</v>
      </c>
      <c r="C449" s="12">
        <f>SUM(nasdaq_aapl_volume_by_exchange[[#This Row],[NYSE]:[LTSE]])</f>
        <v>48930894</v>
      </c>
      <c r="D449" s="8">
        <v>711020</v>
      </c>
      <c r="E449" s="8">
        <v>98666</v>
      </c>
      <c r="F449" s="8">
        <v>26614</v>
      </c>
      <c r="G449" s="8">
        <v>99592</v>
      </c>
      <c r="H449" s="8">
        <v>753592</v>
      </c>
      <c r="I449" s="8">
        <v>891317</v>
      </c>
      <c r="J449" s="8">
        <v>1293644</v>
      </c>
      <c r="K449" s="8">
        <v>210760</v>
      </c>
      <c r="L449" s="8">
        <v>20941061</v>
      </c>
      <c r="M449" s="8">
        <v>3095101</v>
      </c>
      <c r="N449" s="8">
        <v>81972</v>
      </c>
      <c r="O449" s="8">
        <v>189683</v>
      </c>
      <c r="P449" s="8">
        <v>2668191</v>
      </c>
      <c r="Q449" s="8">
        <v>14590303</v>
      </c>
      <c r="R449" s="8">
        <v>437679</v>
      </c>
      <c r="S449" s="8">
        <v>2841699</v>
      </c>
      <c r="T449" s="8">
        <v>0</v>
      </c>
    </row>
    <row r="450" spans="1:20">
      <c r="A450" s="1">
        <v>45085</v>
      </c>
      <c r="B450" s="9">
        <f>nasdaq_aapl_volume_by_exchange[[#This Row],[Off Exchange2]]/SUM(nasdaq_aapl_volume_by_exchange[[#This Row],[NYSE]:[LTSE]])</f>
        <v>0.4814111343900021</v>
      </c>
      <c r="C450" s="12">
        <f>SUM(nasdaq_aapl_volume_by_exchange[[#This Row],[NYSE]:[LTSE]])</f>
        <v>50815231</v>
      </c>
      <c r="D450" s="8">
        <v>607428</v>
      </c>
      <c r="E450" s="8">
        <v>227633</v>
      </c>
      <c r="F450" s="8">
        <v>47568</v>
      </c>
      <c r="G450" s="8">
        <v>86426</v>
      </c>
      <c r="H450" s="8">
        <v>726582</v>
      </c>
      <c r="I450" s="8">
        <v>728213</v>
      </c>
      <c r="J450" s="8">
        <v>1200873</v>
      </c>
      <c r="K450" s="8">
        <v>1308802</v>
      </c>
      <c r="L450" s="8">
        <v>24463018</v>
      </c>
      <c r="M450" s="8">
        <v>2936513</v>
      </c>
      <c r="N450" s="8">
        <v>80993</v>
      </c>
      <c r="O450" s="8">
        <v>138926</v>
      </c>
      <c r="P450" s="8">
        <v>3086551</v>
      </c>
      <c r="Q450" s="8">
        <v>12260269</v>
      </c>
      <c r="R450" s="8">
        <v>380414</v>
      </c>
      <c r="S450" s="8">
        <v>2535022</v>
      </c>
      <c r="T450" s="8">
        <v>0</v>
      </c>
    </row>
    <row r="451" spans="1:20">
      <c r="A451" s="1">
        <v>45084</v>
      </c>
      <c r="B451" s="9">
        <f>nasdaq_aapl_volume_by_exchange[[#This Row],[Off Exchange2]]/SUM(nasdaq_aapl_volume_by_exchange[[#This Row],[NYSE]:[LTSE]])</f>
        <v>0.40889515188921038</v>
      </c>
      <c r="C451" s="12">
        <f>SUM(nasdaq_aapl_volume_by_exchange[[#This Row],[NYSE]:[LTSE]])</f>
        <v>61946171</v>
      </c>
      <c r="D451" s="8">
        <v>787195</v>
      </c>
      <c r="E451" s="8">
        <v>112340</v>
      </c>
      <c r="F451" s="8">
        <v>67887</v>
      </c>
      <c r="G451" s="8">
        <v>164447</v>
      </c>
      <c r="H451" s="8">
        <v>999107</v>
      </c>
      <c r="I451" s="8">
        <v>1167162</v>
      </c>
      <c r="J451" s="8">
        <v>1619263</v>
      </c>
      <c r="K451" s="8">
        <v>1560832</v>
      </c>
      <c r="L451" s="8">
        <v>25329489</v>
      </c>
      <c r="M451" s="8">
        <v>3719246</v>
      </c>
      <c r="N451" s="8">
        <v>75430</v>
      </c>
      <c r="O451" s="8">
        <v>173379</v>
      </c>
      <c r="P451" s="8">
        <v>4473667</v>
      </c>
      <c r="Q451" s="8">
        <v>17864147</v>
      </c>
      <c r="R451" s="8">
        <v>504439</v>
      </c>
      <c r="S451" s="8">
        <v>3328141</v>
      </c>
      <c r="T451" s="8">
        <v>0</v>
      </c>
    </row>
    <row r="452" spans="1:20">
      <c r="A452" s="1">
        <v>45083</v>
      </c>
      <c r="B452" s="9">
        <f>nasdaq_aapl_volume_by_exchange[[#This Row],[Off Exchange2]]/SUM(nasdaq_aapl_volume_by_exchange[[#This Row],[NYSE]:[LTSE]])</f>
        <v>0.50859909288836247</v>
      </c>
      <c r="C452" s="12">
        <f>SUM(nasdaq_aapl_volume_by_exchange[[#This Row],[NYSE]:[LTSE]])</f>
        <v>64848468</v>
      </c>
      <c r="D452" s="8">
        <v>1273920</v>
      </c>
      <c r="E452" s="8">
        <v>200096</v>
      </c>
      <c r="F452" s="8">
        <v>133475</v>
      </c>
      <c r="G452" s="8">
        <v>172410</v>
      </c>
      <c r="H452" s="8">
        <v>1148786</v>
      </c>
      <c r="I452" s="8">
        <v>905803</v>
      </c>
      <c r="J452" s="8">
        <v>1707576</v>
      </c>
      <c r="K452" s="8">
        <v>501103</v>
      </c>
      <c r="L452" s="8">
        <v>32981872</v>
      </c>
      <c r="M452" s="8">
        <v>4522874</v>
      </c>
      <c r="N452" s="8">
        <v>114150</v>
      </c>
      <c r="O452" s="8">
        <v>154789</v>
      </c>
      <c r="P452" s="8">
        <v>3392889</v>
      </c>
      <c r="Q452" s="8">
        <v>13901011</v>
      </c>
      <c r="R452" s="8">
        <v>454347</v>
      </c>
      <c r="S452" s="8">
        <v>3283367</v>
      </c>
      <c r="T452" s="8">
        <v>0</v>
      </c>
    </row>
    <row r="453" spans="1:20">
      <c r="A453" s="1">
        <v>45082</v>
      </c>
      <c r="B453" s="9">
        <f>nasdaq_aapl_volume_by_exchange[[#This Row],[Off Exchange2]]/SUM(nasdaq_aapl_volume_by_exchange[[#This Row],[NYSE]:[LTSE]])</f>
        <v>0.51868412492159355</v>
      </c>
      <c r="C453" s="12">
        <f>SUM(nasdaq_aapl_volume_by_exchange[[#This Row],[NYSE]:[LTSE]])</f>
        <v>121958963</v>
      </c>
      <c r="D453" s="8">
        <v>2152280</v>
      </c>
      <c r="E453" s="8">
        <v>259178</v>
      </c>
      <c r="F453" s="8">
        <v>243152</v>
      </c>
      <c r="G453" s="8">
        <v>548474</v>
      </c>
      <c r="H453" s="8">
        <v>2101372</v>
      </c>
      <c r="I453" s="8">
        <v>1870164</v>
      </c>
      <c r="J453" s="8">
        <v>3146710</v>
      </c>
      <c r="K453" s="8">
        <v>752419</v>
      </c>
      <c r="L453" s="8">
        <v>63258178</v>
      </c>
      <c r="M453" s="8">
        <v>10402281</v>
      </c>
      <c r="N453" s="8">
        <v>154653</v>
      </c>
      <c r="O453" s="8">
        <v>324211</v>
      </c>
      <c r="P453" s="8">
        <v>6640875</v>
      </c>
      <c r="Q453" s="8">
        <v>22541399</v>
      </c>
      <c r="R453" s="8">
        <v>992126</v>
      </c>
      <c r="S453" s="8">
        <v>6571491</v>
      </c>
      <c r="T453" s="8">
        <v>0</v>
      </c>
    </row>
    <row r="454" spans="1:20">
      <c r="A454" s="1">
        <v>45079</v>
      </c>
      <c r="B454" s="9">
        <f>nasdaq_aapl_volume_by_exchange[[#This Row],[Off Exchange2]]/SUM(nasdaq_aapl_volume_by_exchange[[#This Row],[NYSE]:[LTSE]])</f>
        <v>0.4773701685439925</v>
      </c>
      <c r="C454" s="12">
        <f>SUM(nasdaq_aapl_volume_by_exchange[[#This Row],[NYSE]:[LTSE]])</f>
        <v>61998650</v>
      </c>
      <c r="D454" s="8">
        <v>1761896</v>
      </c>
      <c r="E454" s="8">
        <v>86136</v>
      </c>
      <c r="F454" s="8">
        <v>107053</v>
      </c>
      <c r="G454" s="8">
        <v>261335</v>
      </c>
      <c r="H454" s="8">
        <v>893320</v>
      </c>
      <c r="I454" s="8">
        <v>956913</v>
      </c>
      <c r="J454" s="8">
        <v>1949971</v>
      </c>
      <c r="K454" s="8">
        <v>754868</v>
      </c>
      <c r="L454" s="8">
        <v>29596306</v>
      </c>
      <c r="M454" s="8">
        <v>3960287</v>
      </c>
      <c r="N454" s="8">
        <v>61642</v>
      </c>
      <c r="O454" s="8">
        <v>171905</v>
      </c>
      <c r="P454" s="8">
        <v>2925315</v>
      </c>
      <c r="Q454" s="8">
        <v>14527620</v>
      </c>
      <c r="R454" s="8">
        <v>480160</v>
      </c>
      <c r="S454" s="8">
        <v>3503923</v>
      </c>
      <c r="T454" s="8">
        <v>0</v>
      </c>
    </row>
    <row r="455" spans="1:20">
      <c r="A455" s="1">
        <v>45078</v>
      </c>
      <c r="B455" s="9">
        <f>nasdaq_aapl_volume_by_exchange[[#This Row],[Off Exchange2]]/SUM(nasdaq_aapl_volume_by_exchange[[#This Row],[NYSE]:[LTSE]])</f>
        <v>0.4876103150741366</v>
      </c>
      <c r="C455" s="12">
        <f>SUM(nasdaq_aapl_volume_by_exchange[[#This Row],[NYSE]:[LTSE]])</f>
        <v>68905021</v>
      </c>
      <c r="D455" s="8">
        <v>1705333</v>
      </c>
      <c r="E455" s="8">
        <v>190163</v>
      </c>
      <c r="F455" s="8">
        <v>112388</v>
      </c>
      <c r="G455" s="8">
        <v>273373</v>
      </c>
      <c r="H455" s="8">
        <v>949954</v>
      </c>
      <c r="I455" s="8">
        <v>1006888</v>
      </c>
      <c r="J455" s="8">
        <v>1674832</v>
      </c>
      <c r="K455" s="8">
        <v>422615</v>
      </c>
      <c r="L455" s="8">
        <v>33598799</v>
      </c>
      <c r="M455" s="8">
        <v>4814820</v>
      </c>
      <c r="N455" s="8">
        <v>81417</v>
      </c>
      <c r="O455" s="8">
        <v>216379</v>
      </c>
      <c r="P455" s="8">
        <v>2829393</v>
      </c>
      <c r="Q455" s="8">
        <v>16744315</v>
      </c>
      <c r="R455" s="8">
        <v>444034</v>
      </c>
      <c r="S455" s="8">
        <v>3840318</v>
      </c>
      <c r="T455" s="8">
        <v>0</v>
      </c>
    </row>
    <row r="456" spans="1:20">
      <c r="A456" s="1">
        <v>45077</v>
      </c>
      <c r="B456" s="9">
        <f>nasdaq_aapl_volume_by_exchange[[#This Row],[Off Exchange2]]/SUM(nasdaq_aapl_volume_by_exchange[[#This Row],[NYSE]:[LTSE]])</f>
        <v>0.36876166235486973</v>
      </c>
      <c r="C456" s="12">
        <f>SUM(nasdaq_aapl_volume_by_exchange[[#This Row],[NYSE]:[LTSE]])</f>
        <v>99630929</v>
      </c>
      <c r="D456" s="8">
        <v>1666035</v>
      </c>
      <c r="E456" s="8">
        <v>255833</v>
      </c>
      <c r="F456" s="8">
        <v>137284</v>
      </c>
      <c r="G456" s="8">
        <v>360888</v>
      </c>
      <c r="H456" s="8">
        <v>1185605</v>
      </c>
      <c r="I456" s="8">
        <v>923797</v>
      </c>
      <c r="J456" s="8">
        <v>1530449</v>
      </c>
      <c r="K456" s="8">
        <v>2238550</v>
      </c>
      <c r="L456" s="8">
        <v>36740067</v>
      </c>
      <c r="M456" s="8">
        <v>5176809</v>
      </c>
      <c r="N456" s="8">
        <v>38533</v>
      </c>
      <c r="O456" s="8">
        <v>169998</v>
      </c>
      <c r="P456" s="8">
        <v>4015120</v>
      </c>
      <c r="Q456" s="8">
        <v>41118849</v>
      </c>
      <c r="R456" s="8">
        <v>598513</v>
      </c>
      <c r="S456" s="8">
        <v>3474599</v>
      </c>
      <c r="T456" s="8">
        <v>0</v>
      </c>
    </row>
    <row r="457" spans="1:20">
      <c r="A457" s="1">
        <v>45076</v>
      </c>
      <c r="B457" s="9">
        <f>nasdaq_aapl_volume_by_exchange[[#This Row],[Off Exchange2]]/SUM(nasdaq_aapl_volume_by_exchange[[#This Row],[NYSE]:[LTSE]])</f>
        <v>0.41266135596912773</v>
      </c>
      <c r="C457" s="12">
        <f>SUM(nasdaq_aapl_volume_by_exchange[[#This Row],[NYSE]:[LTSE]])</f>
        <v>55890712</v>
      </c>
      <c r="D457" s="8">
        <v>1191622</v>
      </c>
      <c r="E457" s="8">
        <v>172405</v>
      </c>
      <c r="F457" s="8">
        <v>175615</v>
      </c>
      <c r="G457" s="8">
        <v>100590</v>
      </c>
      <c r="H457" s="8">
        <v>1044924</v>
      </c>
      <c r="I457" s="8">
        <v>762032</v>
      </c>
      <c r="J457" s="8">
        <v>1168467</v>
      </c>
      <c r="K457" s="8">
        <v>1340961</v>
      </c>
      <c r="L457" s="8">
        <v>23063937</v>
      </c>
      <c r="M457" s="8">
        <v>4162016</v>
      </c>
      <c r="N457" s="8">
        <v>59517</v>
      </c>
      <c r="O457" s="8">
        <v>127161</v>
      </c>
      <c r="P457" s="8">
        <v>3252324</v>
      </c>
      <c r="Q457" s="8">
        <v>16090749</v>
      </c>
      <c r="R457" s="8">
        <v>358247</v>
      </c>
      <c r="S457" s="8">
        <v>2820145</v>
      </c>
      <c r="T457" s="8">
        <v>0</v>
      </c>
    </row>
    <row r="458" spans="1:20">
      <c r="A458" s="1">
        <v>45072</v>
      </c>
      <c r="B458" s="9">
        <f>nasdaq_aapl_volume_by_exchange[[#This Row],[Off Exchange2]]/SUM(nasdaq_aapl_volume_by_exchange[[#This Row],[NYSE]:[LTSE]])</f>
        <v>0.41792694882205639</v>
      </c>
      <c r="C458" s="12">
        <f>SUM(nasdaq_aapl_volume_by_exchange[[#This Row],[NYSE]:[LTSE]])</f>
        <v>54835009</v>
      </c>
      <c r="D458" s="8">
        <v>1414433</v>
      </c>
      <c r="E458" s="8">
        <v>113896</v>
      </c>
      <c r="F458" s="8">
        <v>88320</v>
      </c>
      <c r="G458" s="8">
        <v>100414</v>
      </c>
      <c r="H458" s="8">
        <v>692822</v>
      </c>
      <c r="I458" s="8">
        <v>735312</v>
      </c>
      <c r="J458" s="8">
        <v>1283010</v>
      </c>
      <c r="K458" s="8">
        <v>1754665</v>
      </c>
      <c r="L458" s="8">
        <v>22917028</v>
      </c>
      <c r="M458" s="8">
        <v>3266766</v>
      </c>
      <c r="N458" s="8">
        <v>15773</v>
      </c>
      <c r="O458" s="8">
        <v>133157</v>
      </c>
      <c r="P458" s="8">
        <v>2880687</v>
      </c>
      <c r="Q458" s="8">
        <v>16252408</v>
      </c>
      <c r="R458" s="8">
        <v>557600</v>
      </c>
      <c r="S458" s="8">
        <v>2628718</v>
      </c>
      <c r="T458" s="8">
        <v>0</v>
      </c>
    </row>
    <row r="459" spans="1:20">
      <c r="A459" s="1">
        <v>45071</v>
      </c>
      <c r="B459" s="9">
        <f>nasdaq_aapl_volume_by_exchange[[#This Row],[Off Exchange2]]/SUM(nasdaq_aapl_volume_by_exchange[[#This Row],[NYSE]:[LTSE]])</f>
        <v>0.43206351729800929</v>
      </c>
      <c r="C459" s="12">
        <f>SUM(nasdaq_aapl_volume_by_exchange[[#This Row],[NYSE]:[LTSE]])</f>
        <v>56347611</v>
      </c>
      <c r="D459" s="8">
        <v>1611983</v>
      </c>
      <c r="E459" s="8">
        <v>85334</v>
      </c>
      <c r="F459" s="8">
        <v>151254</v>
      </c>
      <c r="G459" s="8">
        <v>83009</v>
      </c>
      <c r="H459" s="8">
        <v>934931</v>
      </c>
      <c r="I459" s="8">
        <v>979090</v>
      </c>
      <c r="J459" s="8">
        <v>1243065</v>
      </c>
      <c r="K459" s="8">
        <v>253477</v>
      </c>
      <c r="L459" s="8">
        <v>24345747</v>
      </c>
      <c r="M459" s="8">
        <v>4042663</v>
      </c>
      <c r="N459" s="8">
        <v>39787</v>
      </c>
      <c r="O459" s="8">
        <v>135063</v>
      </c>
      <c r="P459" s="8">
        <v>2776944</v>
      </c>
      <c r="Q459" s="8">
        <v>16542647</v>
      </c>
      <c r="R459" s="8">
        <v>253705</v>
      </c>
      <c r="S459" s="8">
        <v>2868912</v>
      </c>
      <c r="T459" s="8">
        <v>0</v>
      </c>
    </row>
    <row r="460" spans="1:20">
      <c r="A460" s="1">
        <v>45070</v>
      </c>
      <c r="B460" s="9">
        <f>nasdaq_aapl_volume_by_exchange[[#This Row],[Off Exchange2]]/SUM(nasdaq_aapl_volume_by_exchange[[#This Row],[NYSE]:[LTSE]])</f>
        <v>0.47014002295934765</v>
      </c>
      <c r="C460" s="12">
        <f>SUM(nasdaq_aapl_volume_by_exchange[[#This Row],[NYSE]:[LTSE]])</f>
        <v>45145882</v>
      </c>
      <c r="D460" s="8">
        <v>1289695</v>
      </c>
      <c r="E460" s="8">
        <v>133419</v>
      </c>
      <c r="F460" s="8">
        <v>126477</v>
      </c>
      <c r="G460" s="8">
        <v>55740</v>
      </c>
      <c r="H460" s="8">
        <v>677599</v>
      </c>
      <c r="I460" s="8">
        <v>710902</v>
      </c>
      <c r="J460" s="8">
        <v>966299</v>
      </c>
      <c r="K460" s="8">
        <v>133629</v>
      </c>
      <c r="L460" s="8">
        <v>21224886</v>
      </c>
      <c r="M460" s="8">
        <v>3640035</v>
      </c>
      <c r="N460" s="8">
        <v>29867</v>
      </c>
      <c r="O460" s="8">
        <v>139634</v>
      </c>
      <c r="P460" s="8">
        <v>2251442</v>
      </c>
      <c r="Q460" s="8">
        <v>11197062</v>
      </c>
      <c r="R460" s="8">
        <v>266402</v>
      </c>
      <c r="S460" s="8">
        <v>2302794</v>
      </c>
      <c r="T460" s="8">
        <v>0</v>
      </c>
    </row>
    <row r="461" spans="1:20">
      <c r="A461" s="1">
        <v>45069</v>
      </c>
      <c r="B461" s="9">
        <f>nasdaq_aapl_volume_by_exchange[[#This Row],[Off Exchange2]]/SUM(nasdaq_aapl_volume_by_exchange[[#This Row],[NYSE]:[LTSE]])</f>
        <v>0.4154704927679001</v>
      </c>
      <c r="C461" s="12">
        <f>SUM(nasdaq_aapl_volume_by_exchange[[#This Row],[NYSE]:[LTSE]])</f>
        <v>50747847</v>
      </c>
      <c r="D461" s="8">
        <v>1643412</v>
      </c>
      <c r="E461" s="8">
        <v>98435</v>
      </c>
      <c r="F461" s="8">
        <v>143864</v>
      </c>
      <c r="G461" s="8">
        <v>101277</v>
      </c>
      <c r="H461" s="8">
        <v>803197</v>
      </c>
      <c r="I461" s="8">
        <v>950398</v>
      </c>
      <c r="J461" s="8">
        <v>1065187</v>
      </c>
      <c r="K461" s="8">
        <v>1015534</v>
      </c>
      <c r="L461" s="8">
        <v>21084233</v>
      </c>
      <c r="M461" s="8">
        <v>3766824</v>
      </c>
      <c r="N461" s="8">
        <v>40830</v>
      </c>
      <c r="O461" s="8">
        <v>159292</v>
      </c>
      <c r="P461" s="8">
        <v>2802411</v>
      </c>
      <c r="Q461" s="8">
        <v>13986056</v>
      </c>
      <c r="R461" s="8">
        <v>432449</v>
      </c>
      <c r="S461" s="8">
        <v>2654448</v>
      </c>
      <c r="T461" s="8">
        <v>0</v>
      </c>
    </row>
    <row r="462" spans="1:20">
      <c r="A462" s="1">
        <v>45068</v>
      </c>
      <c r="B462" s="9">
        <f>nasdaq_aapl_volume_by_exchange[[#This Row],[Off Exchange2]]/SUM(nasdaq_aapl_volume_by_exchange[[#This Row],[NYSE]:[LTSE]])</f>
        <v>0.4495135763031799</v>
      </c>
      <c r="C462" s="12">
        <f>SUM(nasdaq_aapl_volume_by_exchange[[#This Row],[NYSE]:[LTSE]])</f>
        <v>43732450</v>
      </c>
      <c r="D462" s="8">
        <v>841053</v>
      </c>
      <c r="E462" s="8">
        <v>46698</v>
      </c>
      <c r="F462" s="8">
        <v>75473</v>
      </c>
      <c r="G462" s="8">
        <v>46795</v>
      </c>
      <c r="H462" s="8">
        <v>544613</v>
      </c>
      <c r="I462" s="8">
        <v>721071</v>
      </c>
      <c r="J462" s="8">
        <v>812288</v>
      </c>
      <c r="K462" s="8">
        <v>1402904</v>
      </c>
      <c r="L462" s="8">
        <v>19658330</v>
      </c>
      <c r="M462" s="8">
        <v>3067280</v>
      </c>
      <c r="N462" s="8">
        <v>27922</v>
      </c>
      <c r="O462" s="8">
        <v>94363</v>
      </c>
      <c r="P462" s="8">
        <v>2135138</v>
      </c>
      <c r="Q462" s="8">
        <v>11527091</v>
      </c>
      <c r="R462" s="8">
        <v>353031</v>
      </c>
      <c r="S462" s="8">
        <v>2378400</v>
      </c>
      <c r="T462" s="8">
        <v>0</v>
      </c>
    </row>
    <row r="463" spans="1:20">
      <c r="A463" s="1">
        <v>45065</v>
      </c>
      <c r="B463" s="9">
        <f>nasdaq_aapl_volume_by_exchange[[#This Row],[Off Exchange2]]/SUM(nasdaq_aapl_volume_by_exchange[[#This Row],[NYSE]:[LTSE]])</f>
        <v>0.4495739032134386</v>
      </c>
      <c r="C463" s="12">
        <f>SUM(nasdaq_aapl_volume_by_exchange[[#This Row],[NYSE]:[LTSE]])</f>
        <v>56689585</v>
      </c>
      <c r="D463" s="8">
        <v>1756336</v>
      </c>
      <c r="E463" s="8">
        <v>207663</v>
      </c>
      <c r="F463" s="8">
        <v>104126</v>
      </c>
      <c r="G463" s="8">
        <v>67359</v>
      </c>
      <c r="H463" s="8">
        <v>740033</v>
      </c>
      <c r="I463" s="8">
        <v>833567</v>
      </c>
      <c r="J463" s="8">
        <v>1055977</v>
      </c>
      <c r="K463" s="8">
        <v>1474592</v>
      </c>
      <c r="L463" s="8">
        <v>25486158</v>
      </c>
      <c r="M463" s="8">
        <v>3459952</v>
      </c>
      <c r="N463" s="8">
        <v>39261</v>
      </c>
      <c r="O463" s="8">
        <v>119922</v>
      </c>
      <c r="P463" s="8">
        <v>2818879</v>
      </c>
      <c r="Q463" s="8">
        <v>15226497</v>
      </c>
      <c r="R463" s="8">
        <v>416641</v>
      </c>
      <c r="S463" s="8">
        <v>2882622</v>
      </c>
      <c r="T463" s="8">
        <v>0</v>
      </c>
    </row>
    <row r="464" spans="1:20">
      <c r="A464" s="1">
        <v>45064</v>
      </c>
      <c r="B464" s="9">
        <f>nasdaq_aapl_volume_by_exchange[[#This Row],[Off Exchange2]]/SUM(nasdaq_aapl_volume_by_exchange[[#This Row],[NYSE]:[LTSE]])</f>
        <v>0.42480841037171702</v>
      </c>
      <c r="C464" s="12">
        <f>SUM(nasdaq_aapl_volume_by_exchange[[#This Row],[NYSE]:[LTSE]])</f>
        <v>65501980</v>
      </c>
      <c r="D464" s="8">
        <v>1844451</v>
      </c>
      <c r="E464" s="8">
        <v>282814</v>
      </c>
      <c r="F464" s="8">
        <v>130302</v>
      </c>
      <c r="G464" s="8">
        <v>222910</v>
      </c>
      <c r="H464" s="8">
        <v>869339</v>
      </c>
      <c r="I464" s="8">
        <v>954013</v>
      </c>
      <c r="J464" s="8">
        <v>1523438</v>
      </c>
      <c r="K464" s="8">
        <v>1092805</v>
      </c>
      <c r="L464" s="8">
        <v>27825792</v>
      </c>
      <c r="M464" s="8">
        <v>4658273</v>
      </c>
      <c r="N464" s="8">
        <v>56571</v>
      </c>
      <c r="O464" s="8">
        <v>151767</v>
      </c>
      <c r="P464" s="8">
        <v>3322810</v>
      </c>
      <c r="Q464" s="8">
        <v>18699499</v>
      </c>
      <c r="R464" s="8">
        <v>434620</v>
      </c>
      <c r="S464" s="8">
        <v>3432576</v>
      </c>
      <c r="T464" s="8">
        <v>0</v>
      </c>
    </row>
    <row r="465" spans="1:20">
      <c r="A465" s="1">
        <v>45063</v>
      </c>
      <c r="B465" s="9">
        <f>nasdaq_aapl_volume_by_exchange[[#This Row],[Off Exchange2]]/SUM(nasdaq_aapl_volume_by_exchange[[#This Row],[NYSE]:[LTSE]])</f>
        <v>0.43989139863317411</v>
      </c>
      <c r="C465" s="12">
        <f>SUM(nasdaq_aapl_volume_by_exchange[[#This Row],[NYSE]:[LTSE]])</f>
        <v>58106451</v>
      </c>
      <c r="D465" s="8">
        <v>1207007</v>
      </c>
      <c r="E465" s="8">
        <v>104507</v>
      </c>
      <c r="F465" s="8">
        <v>66075</v>
      </c>
      <c r="G465" s="8">
        <v>112984</v>
      </c>
      <c r="H465" s="8">
        <v>753167</v>
      </c>
      <c r="I465" s="8">
        <v>926941</v>
      </c>
      <c r="J465" s="8">
        <v>1402614</v>
      </c>
      <c r="K465" s="8">
        <v>1040436</v>
      </c>
      <c r="L465" s="8">
        <v>25560528</v>
      </c>
      <c r="M465" s="8">
        <v>3484310</v>
      </c>
      <c r="N465" s="8">
        <v>23944</v>
      </c>
      <c r="O465" s="8">
        <v>132346</v>
      </c>
      <c r="P465" s="8">
        <v>2983123</v>
      </c>
      <c r="Q465" s="8">
        <v>16398758</v>
      </c>
      <c r="R465" s="8">
        <v>490242</v>
      </c>
      <c r="S465" s="8">
        <v>3419469</v>
      </c>
      <c r="T465" s="8">
        <v>0</v>
      </c>
    </row>
    <row r="466" spans="1:20">
      <c r="A466" s="1">
        <v>45062</v>
      </c>
      <c r="B466" s="9">
        <f>nasdaq_aapl_volume_by_exchange[[#This Row],[Off Exchange2]]/SUM(nasdaq_aapl_volume_by_exchange[[#This Row],[NYSE]:[LTSE]])</f>
        <v>0.45645786674133804</v>
      </c>
      <c r="C466" s="12">
        <f>SUM(nasdaq_aapl_volume_by_exchange[[#This Row],[NYSE]:[LTSE]])</f>
        <v>42108077</v>
      </c>
      <c r="D466" s="8">
        <v>908196</v>
      </c>
      <c r="E466" s="8">
        <v>79082</v>
      </c>
      <c r="F466" s="8">
        <v>67942</v>
      </c>
      <c r="G466" s="8">
        <v>86799</v>
      </c>
      <c r="H466" s="8">
        <v>824869</v>
      </c>
      <c r="I466" s="8">
        <v>673443</v>
      </c>
      <c r="J466" s="8">
        <v>987466</v>
      </c>
      <c r="K466" s="8">
        <v>1176244</v>
      </c>
      <c r="L466" s="8">
        <v>19220563</v>
      </c>
      <c r="M466" s="8">
        <v>2576849</v>
      </c>
      <c r="N466" s="8">
        <v>34798</v>
      </c>
      <c r="O466" s="8">
        <v>87636</v>
      </c>
      <c r="P466" s="8">
        <v>2076186</v>
      </c>
      <c r="Q466" s="8">
        <v>10629728</v>
      </c>
      <c r="R466" s="8">
        <v>413741</v>
      </c>
      <c r="S466" s="8">
        <v>2264535</v>
      </c>
      <c r="T466" s="8">
        <v>0</v>
      </c>
    </row>
    <row r="467" spans="1:20">
      <c r="A467" s="1">
        <v>45061</v>
      </c>
      <c r="B467" s="9">
        <f>nasdaq_aapl_volume_by_exchange[[#This Row],[Off Exchange2]]/SUM(nasdaq_aapl_volume_by_exchange[[#This Row],[NYSE]:[LTSE]])</f>
        <v>0.42754917310760221</v>
      </c>
      <c r="C467" s="12">
        <f>SUM(nasdaq_aapl_volume_by_exchange[[#This Row],[NYSE]:[LTSE]])</f>
        <v>37276676</v>
      </c>
      <c r="D467" s="8">
        <v>450431</v>
      </c>
      <c r="E467" s="8">
        <v>63874</v>
      </c>
      <c r="F467" s="8">
        <v>38170</v>
      </c>
      <c r="G467" s="8">
        <v>94384</v>
      </c>
      <c r="H467" s="8">
        <v>465697</v>
      </c>
      <c r="I467" s="8">
        <v>532578</v>
      </c>
      <c r="J467" s="8">
        <v>866971</v>
      </c>
      <c r="K467" s="8">
        <v>1430461</v>
      </c>
      <c r="L467" s="8">
        <v>15937612</v>
      </c>
      <c r="M467" s="8">
        <v>2228705</v>
      </c>
      <c r="N467" s="8">
        <v>36020</v>
      </c>
      <c r="O467" s="8">
        <v>96794</v>
      </c>
      <c r="P467" s="8">
        <v>1805274</v>
      </c>
      <c r="Q467" s="8">
        <v>11028593</v>
      </c>
      <c r="R467" s="8">
        <v>294398</v>
      </c>
      <c r="S467" s="8">
        <v>1906714</v>
      </c>
      <c r="T467" s="8">
        <v>0</v>
      </c>
    </row>
    <row r="468" spans="1:20">
      <c r="A468" s="1">
        <v>45058</v>
      </c>
      <c r="B468" s="9">
        <f>nasdaq_aapl_volume_by_exchange[[#This Row],[Off Exchange2]]/SUM(nasdaq_aapl_volume_by_exchange[[#This Row],[NYSE]:[LTSE]])</f>
        <v>0.44727981430125219</v>
      </c>
      <c r="C468" s="12">
        <f>SUM(nasdaq_aapl_volume_by_exchange[[#This Row],[NYSE]:[LTSE]])</f>
        <v>45707578</v>
      </c>
      <c r="D468" s="8">
        <v>534418</v>
      </c>
      <c r="E468" s="8">
        <v>132147</v>
      </c>
      <c r="F468" s="8">
        <v>41634</v>
      </c>
      <c r="G468" s="8">
        <v>124320</v>
      </c>
      <c r="H468" s="8">
        <v>609003</v>
      </c>
      <c r="I468" s="8">
        <v>652430</v>
      </c>
      <c r="J468" s="8">
        <v>931846</v>
      </c>
      <c r="K468" s="8">
        <v>1266290</v>
      </c>
      <c r="L468" s="8">
        <v>20444077</v>
      </c>
      <c r="M468" s="8">
        <v>2611680</v>
      </c>
      <c r="N468" s="8">
        <v>14357</v>
      </c>
      <c r="O468" s="8">
        <v>170422</v>
      </c>
      <c r="P468" s="8">
        <v>2558823</v>
      </c>
      <c r="Q468" s="8">
        <v>12336882</v>
      </c>
      <c r="R468" s="8">
        <v>515677</v>
      </c>
      <c r="S468" s="8">
        <v>2763572</v>
      </c>
      <c r="T468" s="8">
        <v>0</v>
      </c>
    </row>
    <row r="469" spans="1:20">
      <c r="A469" s="1">
        <v>45057</v>
      </c>
      <c r="B469" s="9">
        <f>nasdaq_aapl_volume_by_exchange[[#This Row],[Off Exchange2]]/SUM(nasdaq_aapl_volume_by_exchange[[#This Row],[NYSE]:[LTSE]])</f>
        <v>0.43729309205606381</v>
      </c>
      <c r="C469" s="12">
        <f>SUM(nasdaq_aapl_volume_by_exchange[[#This Row],[NYSE]:[LTSE]])</f>
        <v>49516586</v>
      </c>
      <c r="D469" s="8">
        <v>507480</v>
      </c>
      <c r="E469" s="8">
        <v>151600</v>
      </c>
      <c r="F469" s="8">
        <v>45551</v>
      </c>
      <c r="G469" s="8">
        <v>389670</v>
      </c>
      <c r="H469" s="8">
        <v>543971</v>
      </c>
      <c r="I469" s="8">
        <v>850457</v>
      </c>
      <c r="J469" s="8">
        <v>1687629</v>
      </c>
      <c r="K469" s="8">
        <v>361046</v>
      </c>
      <c r="L469" s="8">
        <v>21653261</v>
      </c>
      <c r="M469" s="8">
        <v>3121928</v>
      </c>
      <c r="N469" s="8">
        <v>49458</v>
      </c>
      <c r="O469" s="8">
        <v>118866</v>
      </c>
      <c r="P469" s="8">
        <v>2812699</v>
      </c>
      <c r="Q469" s="8">
        <v>13333701</v>
      </c>
      <c r="R469" s="8">
        <v>506905</v>
      </c>
      <c r="S469" s="8">
        <v>3382364</v>
      </c>
      <c r="T469" s="8">
        <v>0</v>
      </c>
    </row>
    <row r="470" spans="1:20">
      <c r="A470" s="1">
        <v>45056</v>
      </c>
      <c r="B470" s="9">
        <f>nasdaq_aapl_volume_by_exchange[[#This Row],[Off Exchange2]]/SUM(nasdaq_aapl_volume_by_exchange[[#This Row],[NYSE]:[LTSE]])</f>
        <v>0.44913635230861432</v>
      </c>
      <c r="C470" s="12">
        <f>SUM(nasdaq_aapl_volume_by_exchange[[#This Row],[NYSE]:[LTSE]])</f>
        <v>53725669</v>
      </c>
      <c r="D470" s="8">
        <v>644207</v>
      </c>
      <c r="E470" s="8">
        <v>94841</v>
      </c>
      <c r="F470" s="8">
        <v>45717</v>
      </c>
      <c r="G470" s="8">
        <v>420344</v>
      </c>
      <c r="H470" s="8">
        <v>707412</v>
      </c>
      <c r="I470" s="8">
        <v>1010136</v>
      </c>
      <c r="J470" s="8">
        <v>1095651</v>
      </c>
      <c r="K470" s="8">
        <v>197942</v>
      </c>
      <c r="L470" s="8">
        <v>24130151</v>
      </c>
      <c r="M470" s="8">
        <v>3333445</v>
      </c>
      <c r="N470" s="8">
        <v>50421</v>
      </c>
      <c r="O470" s="8">
        <v>120954</v>
      </c>
      <c r="P470" s="8">
        <v>3200886</v>
      </c>
      <c r="Q470" s="8">
        <v>15230860</v>
      </c>
      <c r="R470" s="8">
        <v>234120</v>
      </c>
      <c r="S470" s="8">
        <v>3208582</v>
      </c>
      <c r="T470" s="8">
        <v>0</v>
      </c>
    </row>
    <row r="471" spans="1:20">
      <c r="A471" s="1">
        <v>45055</v>
      </c>
      <c r="B471" s="9">
        <f>nasdaq_aapl_volume_by_exchange[[#This Row],[Off Exchange2]]/SUM(nasdaq_aapl_volume_by_exchange[[#This Row],[NYSE]:[LTSE]])</f>
        <v>0.45884068082382351</v>
      </c>
      <c r="C471" s="12">
        <f>SUM(nasdaq_aapl_volume_by_exchange[[#This Row],[NYSE]:[LTSE]])</f>
        <v>45327086</v>
      </c>
      <c r="D471" s="8">
        <v>570192</v>
      </c>
      <c r="E471" s="8">
        <v>161774</v>
      </c>
      <c r="F471" s="8">
        <v>22070</v>
      </c>
      <c r="G471" s="8">
        <v>116658</v>
      </c>
      <c r="H471" s="8">
        <v>513868</v>
      </c>
      <c r="I471" s="8">
        <v>600984</v>
      </c>
      <c r="J471" s="8">
        <v>1089494</v>
      </c>
      <c r="K471" s="8">
        <v>885369</v>
      </c>
      <c r="L471" s="8">
        <v>20797911</v>
      </c>
      <c r="M471" s="8">
        <v>3045369</v>
      </c>
      <c r="N471" s="8">
        <v>16466</v>
      </c>
      <c r="O471" s="8">
        <v>50878</v>
      </c>
      <c r="P471" s="8">
        <v>2377427</v>
      </c>
      <c r="Q471" s="8">
        <v>12124850</v>
      </c>
      <c r="R471" s="8">
        <v>358638</v>
      </c>
      <c r="S471" s="8">
        <v>2595138</v>
      </c>
      <c r="T471" s="8">
        <v>0</v>
      </c>
    </row>
    <row r="472" spans="1:20">
      <c r="A472" s="1">
        <v>45054</v>
      </c>
      <c r="B472" s="9">
        <f>nasdaq_aapl_volume_by_exchange[[#This Row],[Off Exchange2]]/SUM(nasdaq_aapl_volume_by_exchange[[#This Row],[NYSE]:[LTSE]])</f>
        <v>0.53264943583074975</v>
      </c>
      <c r="C472" s="12">
        <f>SUM(nasdaq_aapl_volume_by_exchange[[#This Row],[NYSE]:[LTSE]])</f>
        <v>55965209</v>
      </c>
      <c r="D472" s="8">
        <v>537007</v>
      </c>
      <c r="E472" s="8">
        <v>105061</v>
      </c>
      <c r="F472" s="8">
        <v>77893</v>
      </c>
      <c r="G472" s="8">
        <v>149889</v>
      </c>
      <c r="H472" s="8">
        <v>756582</v>
      </c>
      <c r="I472" s="8">
        <v>618364</v>
      </c>
      <c r="J472" s="8">
        <v>1112164</v>
      </c>
      <c r="K472" s="8">
        <v>1018113</v>
      </c>
      <c r="L472" s="8">
        <v>29809837</v>
      </c>
      <c r="M472" s="8">
        <v>3224814</v>
      </c>
      <c r="N472" s="8">
        <v>28752</v>
      </c>
      <c r="O472" s="8">
        <v>95683</v>
      </c>
      <c r="P472" s="8">
        <v>2653393</v>
      </c>
      <c r="Q472" s="8">
        <v>12439186</v>
      </c>
      <c r="R472" s="8">
        <v>266586</v>
      </c>
      <c r="S472" s="8">
        <v>3071885</v>
      </c>
      <c r="T472" s="8">
        <v>0</v>
      </c>
    </row>
    <row r="473" spans="1:20">
      <c r="A473" s="1">
        <v>45051</v>
      </c>
      <c r="B473" s="9">
        <f>nasdaq_aapl_volume_by_exchange[[#This Row],[Off Exchange2]]/SUM(nasdaq_aapl_volume_by_exchange[[#This Row],[NYSE]:[LTSE]])</f>
        <v>0.50187018551860862</v>
      </c>
      <c r="C473" s="12">
        <f>SUM(nasdaq_aapl_volume_by_exchange[[#This Row],[NYSE]:[LTSE]])</f>
        <v>113524299</v>
      </c>
      <c r="D473" s="8">
        <v>1291077</v>
      </c>
      <c r="E473" s="8">
        <v>203930</v>
      </c>
      <c r="F473" s="8">
        <v>166444</v>
      </c>
      <c r="G473" s="8">
        <v>298328</v>
      </c>
      <c r="H473" s="8">
        <v>2214131</v>
      </c>
      <c r="I473" s="8">
        <v>1300438</v>
      </c>
      <c r="J473" s="8">
        <v>2439076</v>
      </c>
      <c r="K473" s="8">
        <v>3860263</v>
      </c>
      <c r="L473" s="8">
        <v>56974461</v>
      </c>
      <c r="M473" s="8">
        <v>6677926</v>
      </c>
      <c r="N473" s="8">
        <v>112389</v>
      </c>
      <c r="O473" s="8">
        <v>230799</v>
      </c>
      <c r="P473" s="8">
        <v>5524109</v>
      </c>
      <c r="Q473" s="8">
        <v>25140820</v>
      </c>
      <c r="R473" s="8">
        <v>390530</v>
      </c>
      <c r="S473" s="8">
        <v>6699578</v>
      </c>
      <c r="T473" s="8">
        <v>0</v>
      </c>
    </row>
    <row r="474" spans="1:20">
      <c r="A474" s="1">
        <v>45050</v>
      </c>
      <c r="B474" s="9">
        <f>nasdaq_aapl_volume_by_exchange[[#This Row],[Off Exchange2]]/SUM(nasdaq_aapl_volume_by_exchange[[#This Row],[NYSE]:[LTSE]])</f>
        <v>0.47324372585693325</v>
      </c>
      <c r="C474" s="12">
        <f>SUM(nasdaq_aapl_volume_by_exchange[[#This Row],[NYSE]:[LTSE]])</f>
        <v>81238385</v>
      </c>
      <c r="D474" s="8">
        <v>897539</v>
      </c>
      <c r="E474" s="8">
        <v>159351</v>
      </c>
      <c r="F474" s="8">
        <v>115501</v>
      </c>
      <c r="G474" s="8">
        <v>213127</v>
      </c>
      <c r="H474" s="8">
        <v>1095733</v>
      </c>
      <c r="I474" s="8">
        <v>988549</v>
      </c>
      <c r="J474" s="8">
        <v>1752184</v>
      </c>
      <c r="K474" s="8">
        <v>683658</v>
      </c>
      <c r="L474" s="8">
        <v>38445556</v>
      </c>
      <c r="M474" s="8">
        <v>9406769</v>
      </c>
      <c r="N474" s="8">
        <v>52903</v>
      </c>
      <c r="O474" s="8">
        <v>132665</v>
      </c>
      <c r="P474" s="8">
        <v>4225288</v>
      </c>
      <c r="Q474" s="8">
        <v>18839475</v>
      </c>
      <c r="R474" s="8">
        <v>162185</v>
      </c>
      <c r="S474" s="8">
        <v>4067902</v>
      </c>
      <c r="T474" s="8">
        <v>0</v>
      </c>
    </row>
    <row r="475" spans="1:20">
      <c r="A475" s="1">
        <v>45049</v>
      </c>
      <c r="B475" s="9">
        <f>nasdaq_aapl_volume_by_exchange[[#This Row],[Off Exchange2]]/SUM(nasdaq_aapl_volume_by_exchange[[#This Row],[NYSE]:[LTSE]])</f>
        <v>0.48229407418342884</v>
      </c>
      <c r="C475" s="12">
        <f>SUM(nasdaq_aapl_volume_by_exchange[[#This Row],[NYSE]:[LTSE]])</f>
        <v>65136272</v>
      </c>
      <c r="D475" s="8">
        <v>802439</v>
      </c>
      <c r="E475" s="8">
        <v>117769</v>
      </c>
      <c r="F475" s="8">
        <v>50662</v>
      </c>
      <c r="G475" s="8">
        <v>146269</v>
      </c>
      <c r="H475" s="8">
        <v>976565</v>
      </c>
      <c r="I475" s="8">
        <v>1057714</v>
      </c>
      <c r="J475" s="8">
        <v>1450046</v>
      </c>
      <c r="K475" s="8">
        <v>367264</v>
      </c>
      <c r="L475" s="8">
        <v>31414838</v>
      </c>
      <c r="M475" s="8">
        <v>4690080</v>
      </c>
      <c r="N475" s="8">
        <v>20835</v>
      </c>
      <c r="O475" s="8">
        <v>88787</v>
      </c>
      <c r="P475" s="8">
        <v>3620737</v>
      </c>
      <c r="Q475" s="8">
        <v>16022105</v>
      </c>
      <c r="R475" s="8">
        <v>279038</v>
      </c>
      <c r="S475" s="8">
        <v>4031124</v>
      </c>
      <c r="T475" s="8">
        <v>0</v>
      </c>
    </row>
    <row r="476" spans="1:20">
      <c r="A476" s="1">
        <v>45048</v>
      </c>
      <c r="B476" s="9">
        <f>nasdaq_aapl_volume_by_exchange[[#This Row],[Off Exchange2]]/SUM(nasdaq_aapl_volume_by_exchange[[#This Row],[NYSE]:[LTSE]])</f>
        <v>0.4431232638825075</v>
      </c>
      <c r="C476" s="12">
        <f>SUM(nasdaq_aapl_volume_by_exchange[[#This Row],[NYSE]:[LTSE]])</f>
        <v>48426302</v>
      </c>
      <c r="D476" s="8">
        <v>523772</v>
      </c>
      <c r="E476" s="8">
        <v>35872</v>
      </c>
      <c r="F476" s="8">
        <v>37783</v>
      </c>
      <c r="G476" s="8">
        <v>154661</v>
      </c>
      <c r="H476" s="8">
        <v>636554</v>
      </c>
      <c r="I476" s="8">
        <v>743000</v>
      </c>
      <c r="J476" s="8">
        <v>1099797</v>
      </c>
      <c r="K476" s="8">
        <v>310983</v>
      </c>
      <c r="L476" s="8">
        <v>21458821</v>
      </c>
      <c r="M476" s="8">
        <v>2716546</v>
      </c>
      <c r="N476" s="8">
        <v>18297</v>
      </c>
      <c r="O476" s="8">
        <v>80691</v>
      </c>
      <c r="P476" s="8">
        <v>2722551</v>
      </c>
      <c r="Q476" s="8">
        <v>14922066</v>
      </c>
      <c r="R476" s="8">
        <v>235369</v>
      </c>
      <c r="S476" s="8">
        <v>2729539</v>
      </c>
      <c r="T476" s="8">
        <v>0</v>
      </c>
    </row>
    <row r="477" spans="1:20">
      <c r="A477" s="1">
        <v>45047</v>
      </c>
      <c r="B477" s="9">
        <f>nasdaq_aapl_volume_by_exchange[[#This Row],[Off Exchange2]]/SUM(nasdaq_aapl_volume_by_exchange[[#This Row],[NYSE]:[LTSE]])</f>
        <v>0.53534286568821432</v>
      </c>
      <c r="C477" s="12">
        <f>SUM(nasdaq_aapl_volume_by_exchange[[#This Row],[NYSE]:[LTSE]])</f>
        <v>52472938</v>
      </c>
      <c r="D477" s="8">
        <v>456595</v>
      </c>
      <c r="E477" s="8">
        <v>34075</v>
      </c>
      <c r="F477" s="8">
        <v>46893</v>
      </c>
      <c r="G477" s="8">
        <v>103573</v>
      </c>
      <c r="H477" s="8">
        <v>581479</v>
      </c>
      <c r="I477" s="8">
        <v>755027</v>
      </c>
      <c r="J477" s="8">
        <v>1044460</v>
      </c>
      <c r="K477" s="8">
        <v>115953</v>
      </c>
      <c r="L477" s="8">
        <v>28091013</v>
      </c>
      <c r="M477" s="8">
        <v>2874413</v>
      </c>
      <c r="N477" s="8">
        <v>30561</v>
      </c>
      <c r="O477" s="8">
        <v>101645</v>
      </c>
      <c r="P477" s="8">
        <v>2334020</v>
      </c>
      <c r="Q477" s="8">
        <v>12643325</v>
      </c>
      <c r="R477" s="8">
        <v>200166</v>
      </c>
      <c r="S477" s="8">
        <v>3059740</v>
      </c>
      <c r="T477" s="8">
        <v>0</v>
      </c>
    </row>
    <row r="478" spans="1:20">
      <c r="A478" s="1">
        <v>45044</v>
      </c>
      <c r="B478" s="9">
        <f>nasdaq_aapl_volume_by_exchange[[#This Row],[Off Exchange2]]/SUM(nasdaq_aapl_volume_by_exchange[[#This Row],[NYSE]:[LTSE]])</f>
        <v>0.48502782058521682</v>
      </c>
      <c r="C478" s="12">
        <f>SUM(nasdaq_aapl_volume_by_exchange[[#This Row],[NYSE]:[LTSE]])</f>
        <v>60062899</v>
      </c>
      <c r="D478" s="8">
        <v>493393</v>
      </c>
      <c r="E478" s="8">
        <v>36807</v>
      </c>
      <c r="F478" s="8">
        <v>27640</v>
      </c>
      <c r="G478" s="8">
        <v>170894</v>
      </c>
      <c r="H478" s="8">
        <v>691588</v>
      </c>
      <c r="I478" s="8">
        <v>815118</v>
      </c>
      <c r="J478" s="8">
        <v>1270462</v>
      </c>
      <c r="K478" s="8">
        <v>283340</v>
      </c>
      <c r="L478" s="8">
        <v>29132177</v>
      </c>
      <c r="M478" s="8">
        <v>3027652</v>
      </c>
      <c r="N478" s="8">
        <v>27673</v>
      </c>
      <c r="O478" s="8">
        <v>102616</v>
      </c>
      <c r="P478" s="8">
        <v>2957969</v>
      </c>
      <c r="Q478" s="8">
        <v>17202007</v>
      </c>
      <c r="R478" s="8">
        <v>345687</v>
      </c>
      <c r="S478" s="8">
        <v>3477876</v>
      </c>
      <c r="T478" s="8">
        <v>0</v>
      </c>
    </row>
    <row r="479" spans="1:20">
      <c r="A479" s="1">
        <v>45043</v>
      </c>
      <c r="B479" s="9">
        <f>nasdaq_aapl_volume_by_exchange[[#This Row],[Off Exchange2]]/SUM(nasdaq_aapl_volume_by_exchange[[#This Row],[NYSE]:[LTSE]])</f>
        <v>0.38777779060593814</v>
      </c>
      <c r="C479" s="12">
        <f>SUM(nasdaq_aapl_volume_by_exchange[[#This Row],[NYSE]:[LTSE]])</f>
        <v>64961250</v>
      </c>
      <c r="D479" s="8">
        <v>822117</v>
      </c>
      <c r="E479" s="8">
        <v>168515</v>
      </c>
      <c r="F479" s="8">
        <v>37697</v>
      </c>
      <c r="G479" s="8">
        <v>230280</v>
      </c>
      <c r="H479" s="8">
        <v>892359</v>
      </c>
      <c r="I479" s="8">
        <v>1095993</v>
      </c>
      <c r="J479" s="8">
        <v>1519748</v>
      </c>
      <c r="K479" s="8">
        <v>441138</v>
      </c>
      <c r="L479" s="8">
        <v>25190530</v>
      </c>
      <c r="M479" s="8">
        <v>4363686</v>
      </c>
      <c r="N479" s="8">
        <v>46982</v>
      </c>
      <c r="O479" s="8">
        <v>128006</v>
      </c>
      <c r="P479" s="8">
        <v>3492063</v>
      </c>
      <c r="Q479" s="8">
        <v>21922480</v>
      </c>
      <c r="R479" s="8">
        <v>399345</v>
      </c>
      <c r="S479" s="8">
        <v>4207811</v>
      </c>
      <c r="T479" s="8">
        <v>2500</v>
      </c>
    </row>
    <row r="480" spans="1:20">
      <c r="A480" s="1">
        <v>45042</v>
      </c>
      <c r="B480" s="9">
        <f>nasdaq_aapl_volume_by_exchange[[#This Row],[Off Exchange2]]/SUM(nasdaq_aapl_volume_by_exchange[[#This Row],[NYSE]:[LTSE]])</f>
        <v>0.44514444950624948</v>
      </c>
      <c r="C480" s="12">
        <f>SUM(nasdaq_aapl_volume_by_exchange[[#This Row],[NYSE]:[LTSE]])</f>
        <v>47501720</v>
      </c>
      <c r="D480" s="8">
        <v>549919</v>
      </c>
      <c r="E480" s="8">
        <v>112837</v>
      </c>
      <c r="F480" s="8">
        <v>34790</v>
      </c>
      <c r="G480" s="8">
        <v>204907</v>
      </c>
      <c r="H480" s="8">
        <v>664886</v>
      </c>
      <c r="I480" s="8">
        <v>702260</v>
      </c>
      <c r="J480" s="8">
        <v>935654</v>
      </c>
      <c r="K480" s="8">
        <v>300402</v>
      </c>
      <c r="L480" s="8">
        <v>21145127</v>
      </c>
      <c r="M480" s="8">
        <v>2859668</v>
      </c>
      <c r="N480" s="8">
        <v>22387</v>
      </c>
      <c r="O480" s="8">
        <v>99605</v>
      </c>
      <c r="P480" s="8">
        <v>2851063</v>
      </c>
      <c r="Q480" s="8">
        <v>13812920</v>
      </c>
      <c r="R480" s="8">
        <v>118433</v>
      </c>
      <c r="S480" s="8">
        <v>3086862</v>
      </c>
      <c r="T480" s="8">
        <v>0</v>
      </c>
    </row>
    <row r="481" spans="1:20">
      <c r="A481" s="1">
        <v>45041</v>
      </c>
      <c r="B481" s="9">
        <f>nasdaq_aapl_volume_by_exchange[[#This Row],[Off Exchange2]]/SUM(nasdaq_aapl_volume_by_exchange[[#This Row],[NYSE]:[LTSE]])</f>
        <v>0.40043032746292062</v>
      </c>
      <c r="C481" s="12">
        <f>SUM(nasdaq_aapl_volume_by_exchange[[#This Row],[NYSE]:[LTSE]])</f>
        <v>48714065</v>
      </c>
      <c r="D481" s="8">
        <v>545149</v>
      </c>
      <c r="E481" s="8">
        <v>168254</v>
      </c>
      <c r="F481" s="8">
        <v>130868</v>
      </c>
      <c r="G481" s="8">
        <v>241434</v>
      </c>
      <c r="H481" s="8">
        <v>832273</v>
      </c>
      <c r="I481" s="8">
        <v>867318</v>
      </c>
      <c r="J481" s="8">
        <v>1097779</v>
      </c>
      <c r="K481" s="8">
        <v>656511</v>
      </c>
      <c r="L481" s="8">
        <v>19506589</v>
      </c>
      <c r="M481" s="8">
        <v>2914293</v>
      </c>
      <c r="N481" s="8">
        <v>50769</v>
      </c>
      <c r="O481" s="8">
        <v>153233</v>
      </c>
      <c r="P481" s="8">
        <v>2902573</v>
      </c>
      <c r="Q481" s="8">
        <v>14657048</v>
      </c>
      <c r="R481" s="8">
        <v>575978</v>
      </c>
      <c r="S481" s="8">
        <v>3413996</v>
      </c>
      <c r="T481" s="8">
        <v>0</v>
      </c>
    </row>
    <row r="482" spans="1:20">
      <c r="A482" s="1">
        <v>45040</v>
      </c>
      <c r="B482" s="9">
        <f>nasdaq_aapl_volume_by_exchange[[#This Row],[Off Exchange2]]/SUM(nasdaq_aapl_volume_by_exchange[[#This Row],[NYSE]:[LTSE]])</f>
        <v>0.50066489772607026</v>
      </c>
      <c r="C482" s="12">
        <f>SUM(nasdaq_aapl_volume_by_exchange[[#This Row],[NYSE]:[LTSE]])</f>
        <v>42071132</v>
      </c>
      <c r="D482" s="8">
        <v>414187</v>
      </c>
      <c r="E482" s="8">
        <v>80467</v>
      </c>
      <c r="F482" s="8">
        <v>33477</v>
      </c>
      <c r="G482" s="8">
        <v>159503</v>
      </c>
      <c r="H482" s="8">
        <v>498498</v>
      </c>
      <c r="I482" s="8">
        <v>672077</v>
      </c>
      <c r="J482" s="8">
        <v>938826</v>
      </c>
      <c r="K482" s="8">
        <v>535523</v>
      </c>
      <c r="L482" s="8">
        <v>21063539</v>
      </c>
      <c r="M482" s="8">
        <v>2041899</v>
      </c>
      <c r="N482" s="8">
        <v>30345</v>
      </c>
      <c r="O482" s="8">
        <v>123567</v>
      </c>
      <c r="P482" s="8">
        <v>2191840</v>
      </c>
      <c r="Q482" s="8">
        <v>10308916</v>
      </c>
      <c r="R482" s="8">
        <v>264894</v>
      </c>
      <c r="S482" s="8">
        <v>2713574</v>
      </c>
      <c r="T482" s="8">
        <v>0</v>
      </c>
    </row>
    <row r="483" spans="1:20">
      <c r="A483" s="1">
        <v>45037</v>
      </c>
      <c r="B483" s="9">
        <f>nasdaq_aapl_volume_by_exchange[[#This Row],[Off Exchange2]]/SUM(nasdaq_aapl_volume_by_exchange[[#This Row],[NYSE]:[LTSE]])</f>
        <v>0.40834447523468936</v>
      </c>
      <c r="C483" s="12">
        <f>SUM(nasdaq_aapl_volume_by_exchange[[#This Row],[NYSE]:[LTSE]])</f>
        <v>59063079</v>
      </c>
      <c r="D483" s="8">
        <v>491453</v>
      </c>
      <c r="E483" s="8">
        <v>113993</v>
      </c>
      <c r="F483" s="8">
        <v>64865</v>
      </c>
      <c r="G483" s="8">
        <v>165915</v>
      </c>
      <c r="H483" s="8">
        <v>810101</v>
      </c>
      <c r="I483" s="8">
        <v>843743</v>
      </c>
      <c r="J483" s="8">
        <v>1252727</v>
      </c>
      <c r="K483" s="8">
        <v>3022578</v>
      </c>
      <c r="L483" s="8">
        <v>24118082</v>
      </c>
      <c r="M483" s="8">
        <v>3108380</v>
      </c>
      <c r="N483" s="8">
        <v>49326</v>
      </c>
      <c r="O483" s="8">
        <v>122795</v>
      </c>
      <c r="P483" s="8">
        <v>3050323</v>
      </c>
      <c r="Q483" s="8">
        <v>17714842</v>
      </c>
      <c r="R483" s="8">
        <v>207991</v>
      </c>
      <c r="S483" s="8">
        <v>3925965</v>
      </c>
      <c r="T483" s="8">
        <v>0</v>
      </c>
    </row>
    <row r="484" spans="1:20">
      <c r="A484" s="1">
        <v>45036</v>
      </c>
      <c r="B484" s="9">
        <f>nasdaq_aapl_volume_by_exchange[[#This Row],[Off Exchange2]]/SUM(nasdaq_aapl_volume_by_exchange[[#This Row],[NYSE]:[LTSE]])</f>
        <v>0.44025704220769202</v>
      </c>
      <c r="C484" s="12">
        <f>SUM(nasdaq_aapl_volume_by_exchange[[#This Row],[NYSE]:[LTSE]])</f>
        <v>52476051</v>
      </c>
      <c r="D484" s="8">
        <v>738575</v>
      </c>
      <c r="E484" s="8">
        <v>189206</v>
      </c>
      <c r="F484" s="8">
        <v>39077</v>
      </c>
      <c r="G484" s="8">
        <v>162307</v>
      </c>
      <c r="H484" s="8">
        <v>842840</v>
      </c>
      <c r="I484" s="8">
        <v>963220</v>
      </c>
      <c r="J484" s="8">
        <v>1388321</v>
      </c>
      <c r="K484" s="8">
        <v>798106</v>
      </c>
      <c r="L484" s="8">
        <v>23102951</v>
      </c>
      <c r="M484" s="8">
        <v>3032065</v>
      </c>
      <c r="N484" s="8">
        <v>105742</v>
      </c>
      <c r="O484" s="8">
        <v>146892</v>
      </c>
      <c r="P484" s="8">
        <v>2786413</v>
      </c>
      <c r="Q484" s="8">
        <v>14388272</v>
      </c>
      <c r="R484" s="8">
        <v>258091</v>
      </c>
      <c r="S484" s="8">
        <v>3533973</v>
      </c>
      <c r="T484" s="8">
        <v>0</v>
      </c>
    </row>
    <row r="485" spans="1:20">
      <c r="A485" s="1">
        <v>45035</v>
      </c>
      <c r="B485" s="9">
        <f>nasdaq_aapl_volume_by_exchange[[#This Row],[Off Exchange2]]/SUM(nasdaq_aapl_volume_by_exchange[[#This Row],[NYSE]:[LTSE]])</f>
        <v>0.47664061387626716</v>
      </c>
      <c r="C485" s="12">
        <f>SUM(nasdaq_aapl_volume_by_exchange[[#This Row],[NYSE]:[LTSE]])</f>
        <v>48720437</v>
      </c>
      <c r="D485" s="8">
        <v>441349</v>
      </c>
      <c r="E485" s="8">
        <v>82661</v>
      </c>
      <c r="F485" s="8">
        <v>45855</v>
      </c>
      <c r="G485" s="8">
        <v>144745</v>
      </c>
      <c r="H485" s="8">
        <v>654220</v>
      </c>
      <c r="I485" s="8">
        <v>550173</v>
      </c>
      <c r="J485" s="8">
        <v>1097385</v>
      </c>
      <c r="K485" s="8">
        <v>2458990</v>
      </c>
      <c r="L485" s="8">
        <v>23222139</v>
      </c>
      <c r="M485" s="8">
        <v>2761258</v>
      </c>
      <c r="N485" s="8">
        <v>40979</v>
      </c>
      <c r="O485" s="8">
        <v>68364</v>
      </c>
      <c r="P485" s="8">
        <v>2127454</v>
      </c>
      <c r="Q485" s="8">
        <v>11954269</v>
      </c>
      <c r="R485" s="8">
        <v>212244</v>
      </c>
      <c r="S485" s="8">
        <v>2858352</v>
      </c>
      <c r="T485" s="8">
        <v>0</v>
      </c>
    </row>
    <row r="486" spans="1:20">
      <c r="A486" s="1">
        <v>45034</v>
      </c>
      <c r="B486" s="9">
        <f>nasdaq_aapl_volume_by_exchange[[#This Row],[Off Exchange2]]/SUM(nasdaq_aapl_volume_by_exchange[[#This Row],[NYSE]:[LTSE]])</f>
        <v>0.50366156140821461</v>
      </c>
      <c r="C486" s="12">
        <f>SUM(nasdaq_aapl_volume_by_exchange[[#This Row],[NYSE]:[LTSE]])</f>
        <v>49923101</v>
      </c>
      <c r="D486" s="8">
        <v>469231</v>
      </c>
      <c r="E486" s="8">
        <v>43272</v>
      </c>
      <c r="F486" s="8">
        <v>30917</v>
      </c>
      <c r="G486" s="8">
        <v>127057</v>
      </c>
      <c r="H486" s="8">
        <v>591641</v>
      </c>
      <c r="I486" s="8">
        <v>635544</v>
      </c>
      <c r="J486" s="8">
        <v>1177978</v>
      </c>
      <c r="K486" s="8">
        <v>194756</v>
      </c>
      <c r="L486" s="8">
        <v>25144347</v>
      </c>
      <c r="M486" s="8">
        <v>2722223</v>
      </c>
      <c r="N486" s="8">
        <v>42832</v>
      </c>
      <c r="O486" s="8">
        <v>101142</v>
      </c>
      <c r="P486" s="8">
        <v>2146061</v>
      </c>
      <c r="Q486" s="8">
        <v>13539055</v>
      </c>
      <c r="R486" s="8">
        <v>186029</v>
      </c>
      <c r="S486" s="8">
        <v>2771016</v>
      </c>
      <c r="T486" s="8">
        <v>0</v>
      </c>
    </row>
    <row r="487" spans="1:20">
      <c r="A487" s="1">
        <v>45033</v>
      </c>
      <c r="B487" s="9">
        <f>nasdaq_aapl_volume_by_exchange[[#This Row],[Off Exchange2]]/SUM(nasdaq_aapl_volume_by_exchange[[#This Row],[NYSE]:[LTSE]])</f>
        <v>0.47372213061911406</v>
      </c>
      <c r="C487" s="12">
        <f>SUM(nasdaq_aapl_volume_by_exchange[[#This Row],[NYSE]:[LTSE]])</f>
        <v>41516665</v>
      </c>
      <c r="D487" s="8">
        <v>351090</v>
      </c>
      <c r="E487" s="8">
        <v>49923</v>
      </c>
      <c r="F487" s="8">
        <v>21240</v>
      </c>
      <c r="G487" s="8">
        <v>115987</v>
      </c>
      <c r="H487" s="8">
        <v>409466</v>
      </c>
      <c r="I487" s="8">
        <v>505587</v>
      </c>
      <c r="J487" s="8">
        <v>1450693</v>
      </c>
      <c r="K487" s="8">
        <v>355983</v>
      </c>
      <c r="L487" s="8">
        <v>19667363</v>
      </c>
      <c r="M487" s="8">
        <v>3157326</v>
      </c>
      <c r="N487" s="8">
        <v>18345</v>
      </c>
      <c r="O487" s="8">
        <v>53135</v>
      </c>
      <c r="P487" s="8">
        <v>2122470</v>
      </c>
      <c r="Q487" s="8">
        <v>10771835</v>
      </c>
      <c r="R487" s="8">
        <v>177480</v>
      </c>
      <c r="S487" s="8">
        <v>2288742</v>
      </c>
      <c r="T487" s="8">
        <v>0</v>
      </c>
    </row>
    <row r="488" spans="1:20">
      <c r="A488" s="1">
        <v>45030</v>
      </c>
      <c r="B488" s="9">
        <f>nasdaq_aapl_volume_by_exchange[[#This Row],[Off Exchange2]]/SUM(nasdaq_aapl_volume_by_exchange[[#This Row],[NYSE]:[LTSE]])</f>
        <v>0.46477707008945018</v>
      </c>
      <c r="C488" s="12">
        <f>SUM(nasdaq_aapl_volume_by_exchange[[#This Row],[NYSE]:[LTSE]])</f>
        <v>49459940</v>
      </c>
      <c r="D488" s="8">
        <v>479401</v>
      </c>
      <c r="E488" s="8">
        <v>69206</v>
      </c>
      <c r="F488" s="8">
        <v>13048</v>
      </c>
      <c r="G488" s="8">
        <v>218715</v>
      </c>
      <c r="H488" s="8">
        <v>598591</v>
      </c>
      <c r="I488" s="8">
        <v>724322</v>
      </c>
      <c r="J488" s="8">
        <v>1372071</v>
      </c>
      <c r="K488" s="8">
        <v>264505</v>
      </c>
      <c r="L488" s="8">
        <v>22987846</v>
      </c>
      <c r="M488" s="8">
        <v>2840418</v>
      </c>
      <c r="N488" s="8">
        <v>8788</v>
      </c>
      <c r="O488" s="8">
        <v>63648</v>
      </c>
      <c r="P488" s="8">
        <v>2567407</v>
      </c>
      <c r="Q488" s="8">
        <v>14366172</v>
      </c>
      <c r="R488" s="8">
        <v>156482</v>
      </c>
      <c r="S488" s="8">
        <v>2729320</v>
      </c>
      <c r="T488" s="8">
        <v>0</v>
      </c>
    </row>
    <row r="489" spans="1:20">
      <c r="A489" s="1">
        <v>45029</v>
      </c>
      <c r="B489" s="9">
        <f>nasdaq_aapl_volume_by_exchange[[#This Row],[Off Exchange2]]/SUM(nasdaq_aapl_volume_by_exchange[[#This Row],[NYSE]:[LTSE]])</f>
        <v>0.44289068158716915</v>
      </c>
      <c r="C489" s="12">
        <f>SUM(nasdaq_aapl_volume_by_exchange[[#This Row],[NYSE]:[LTSE]])</f>
        <v>68446667</v>
      </c>
      <c r="D489" s="8">
        <v>1007240</v>
      </c>
      <c r="E489" s="8">
        <v>89232</v>
      </c>
      <c r="F489" s="8">
        <v>68046</v>
      </c>
      <c r="G489" s="8">
        <v>265641</v>
      </c>
      <c r="H489" s="8">
        <v>1012623</v>
      </c>
      <c r="I489" s="8">
        <v>1088864</v>
      </c>
      <c r="J489" s="8">
        <v>1831809</v>
      </c>
      <c r="K489" s="8">
        <v>269295</v>
      </c>
      <c r="L489" s="8">
        <v>30314391</v>
      </c>
      <c r="M489" s="8">
        <v>4364094</v>
      </c>
      <c r="N489" s="8">
        <v>63483</v>
      </c>
      <c r="O489" s="8">
        <v>273926</v>
      </c>
      <c r="P489" s="8">
        <v>3672575</v>
      </c>
      <c r="Q489" s="8">
        <v>19993444</v>
      </c>
      <c r="R489" s="8">
        <v>527710</v>
      </c>
      <c r="S489" s="8">
        <v>3604294</v>
      </c>
      <c r="T489" s="8">
        <v>0</v>
      </c>
    </row>
    <row r="490" spans="1:20">
      <c r="A490" s="1">
        <v>45028</v>
      </c>
      <c r="B490" s="9">
        <f>nasdaq_aapl_volume_by_exchange[[#This Row],[Off Exchange2]]/SUM(nasdaq_aapl_volume_by_exchange[[#This Row],[NYSE]:[LTSE]])</f>
        <v>0.45508653260504994</v>
      </c>
      <c r="C490" s="12">
        <f>SUM(nasdaq_aapl_volume_by_exchange[[#This Row],[NYSE]:[LTSE]])</f>
        <v>50133415</v>
      </c>
      <c r="D490" s="8">
        <v>492288</v>
      </c>
      <c r="E490" s="8">
        <v>48756</v>
      </c>
      <c r="F490" s="8">
        <v>33634</v>
      </c>
      <c r="G490" s="8">
        <v>169676</v>
      </c>
      <c r="H490" s="8">
        <v>613689</v>
      </c>
      <c r="I490" s="8">
        <v>816786</v>
      </c>
      <c r="J490" s="8">
        <v>1407646</v>
      </c>
      <c r="K490" s="8">
        <v>369703</v>
      </c>
      <c r="L490" s="8">
        <v>22815042</v>
      </c>
      <c r="M490" s="8">
        <v>3363393</v>
      </c>
      <c r="N490" s="8">
        <v>12788</v>
      </c>
      <c r="O490" s="8">
        <v>97791</v>
      </c>
      <c r="P490" s="8">
        <v>2927656</v>
      </c>
      <c r="Q490" s="8">
        <v>13626287</v>
      </c>
      <c r="R490" s="8">
        <v>391262</v>
      </c>
      <c r="S490" s="8">
        <v>2947018</v>
      </c>
      <c r="T490" s="8">
        <v>0</v>
      </c>
    </row>
    <row r="491" spans="1:20">
      <c r="A491" s="1">
        <v>45027</v>
      </c>
      <c r="B491" s="9">
        <f>nasdaq_aapl_volume_by_exchange[[#This Row],[Off Exchange2]]/SUM(nasdaq_aapl_volume_by_exchange[[#This Row],[NYSE]:[LTSE]])</f>
        <v>0.46002484962560652</v>
      </c>
      <c r="C491" s="12">
        <f>SUM(nasdaq_aapl_volume_by_exchange[[#This Row],[NYSE]:[LTSE]])</f>
        <v>47601522</v>
      </c>
      <c r="D491" s="8">
        <v>622258</v>
      </c>
      <c r="E491" s="8">
        <v>91846</v>
      </c>
      <c r="F491" s="8">
        <v>44050</v>
      </c>
      <c r="G491" s="8">
        <v>148685</v>
      </c>
      <c r="H491" s="8">
        <v>763017</v>
      </c>
      <c r="I491" s="8">
        <v>651995</v>
      </c>
      <c r="J491" s="8">
        <v>1340232</v>
      </c>
      <c r="K491" s="8">
        <v>943493</v>
      </c>
      <c r="L491" s="8">
        <v>21897883</v>
      </c>
      <c r="M491" s="8">
        <v>2815151</v>
      </c>
      <c r="N491" s="8">
        <v>19267</v>
      </c>
      <c r="O491" s="8">
        <v>65873</v>
      </c>
      <c r="P491" s="8">
        <v>2460703</v>
      </c>
      <c r="Q491" s="8">
        <v>12845696</v>
      </c>
      <c r="R491" s="8">
        <v>366576</v>
      </c>
      <c r="S491" s="8">
        <v>2524797</v>
      </c>
      <c r="T491" s="8">
        <v>0</v>
      </c>
    </row>
    <row r="492" spans="1:20">
      <c r="A492" s="1">
        <v>45026</v>
      </c>
      <c r="B492" s="9">
        <f>nasdaq_aapl_volume_by_exchange[[#This Row],[Off Exchange2]]/SUM(nasdaq_aapl_volume_by_exchange[[#This Row],[NYSE]:[LTSE]])</f>
        <v>0.47190600009816208</v>
      </c>
      <c r="C492" s="12">
        <f>SUM(nasdaq_aapl_volume_by_exchange[[#This Row],[NYSE]:[LTSE]])</f>
        <v>47716986</v>
      </c>
      <c r="D492" s="8">
        <v>532461</v>
      </c>
      <c r="E492" s="8">
        <v>123346</v>
      </c>
      <c r="F492" s="8">
        <v>41938</v>
      </c>
      <c r="G492" s="8">
        <v>164968</v>
      </c>
      <c r="H492" s="8">
        <v>700373</v>
      </c>
      <c r="I492" s="8">
        <v>700790</v>
      </c>
      <c r="J492" s="8">
        <v>1153148</v>
      </c>
      <c r="K492" s="8">
        <v>402085</v>
      </c>
      <c r="L492" s="8">
        <v>22517932</v>
      </c>
      <c r="M492" s="8">
        <v>3041322</v>
      </c>
      <c r="N492" s="8">
        <v>25481</v>
      </c>
      <c r="O492" s="8">
        <v>106111</v>
      </c>
      <c r="P492" s="8">
        <v>2505830</v>
      </c>
      <c r="Q492" s="8">
        <v>12782046</v>
      </c>
      <c r="R492" s="8">
        <v>243960</v>
      </c>
      <c r="S492" s="8">
        <v>2675195</v>
      </c>
      <c r="T492" s="8">
        <v>0</v>
      </c>
    </row>
    <row r="493" spans="1:20">
      <c r="A493" s="1">
        <v>45022</v>
      </c>
      <c r="B493" s="9">
        <f>nasdaq_aapl_volume_by_exchange[[#This Row],[Off Exchange2]]/SUM(nasdaq_aapl_volume_by_exchange[[#This Row],[NYSE]:[LTSE]])</f>
        <v>0.47167391719012303</v>
      </c>
      <c r="C493" s="12">
        <f>SUM(nasdaq_aapl_volume_by_exchange[[#This Row],[NYSE]:[LTSE]])</f>
        <v>45390286</v>
      </c>
      <c r="D493" s="8">
        <v>484591</v>
      </c>
      <c r="E493" s="8">
        <v>51124</v>
      </c>
      <c r="F493" s="8">
        <v>88176</v>
      </c>
      <c r="G493" s="8">
        <v>153308</v>
      </c>
      <c r="H493" s="8">
        <v>639142</v>
      </c>
      <c r="I493" s="8">
        <v>704248</v>
      </c>
      <c r="J493" s="8">
        <v>1035698</v>
      </c>
      <c r="K493" s="8">
        <v>74045</v>
      </c>
      <c r="L493" s="8">
        <v>21409414</v>
      </c>
      <c r="M493" s="8">
        <v>2581258</v>
      </c>
      <c r="N493" s="8">
        <v>27418</v>
      </c>
      <c r="O493" s="8">
        <v>98618</v>
      </c>
      <c r="P493" s="8">
        <v>2483468</v>
      </c>
      <c r="Q493" s="8">
        <v>13068532</v>
      </c>
      <c r="R493" s="8">
        <v>360946</v>
      </c>
      <c r="S493" s="8">
        <v>2130300</v>
      </c>
      <c r="T493" s="8">
        <v>0</v>
      </c>
    </row>
    <row r="494" spans="1:20">
      <c r="A494" s="1">
        <v>45021</v>
      </c>
      <c r="B494" s="9">
        <f>nasdaq_aapl_volume_by_exchange[[#This Row],[Off Exchange2]]/SUM(nasdaq_aapl_volume_by_exchange[[#This Row],[NYSE]:[LTSE]])</f>
        <v>0.44937405195012886</v>
      </c>
      <c r="C494" s="12">
        <f>SUM(nasdaq_aapl_volume_by_exchange[[#This Row],[NYSE]:[LTSE]])</f>
        <v>51512981</v>
      </c>
      <c r="D494" s="8">
        <v>650316</v>
      </c>
      <c r="E494" s="8">
        <v>157092</v>
      </c>
      <c r="F494" s="8">
        <v>66053</v>
      </c>
      <c r="G494" s="8">
        <v>240789</v>
      </c>
      <c r="H494" s="8">
        <v>853748</v>
      </c>
      <c r="I494" s="8">
        <v>900416</v>
      </c>
      <c r="J494" s="8">
        <v>1288026</v>
      </c>
      <c r="K494" s="8">
        <v>243525</v>
      </c>
      <c r="L494" s="8">
        <v>23148597</v>
      </c>
      <c r="M494" s="8">
        <v>3181650</v>
      </c>
      <c r="N494" s="8">
        <v>60312</v>
      </c>
      <c r="O494" s="8">
        <v>118305</v>
      </c>
      <c r="P494" s="8">
        <v>2937339</v>
      </c>
      <c r="Q494" s="8">
        <v>14353495</v>
      </c>
      <c r="R494" s="8">
        <v>553222</v>
      </c>
      <c r="S494" s="8">
        <v>2760096</v>
      </c>
      <c r="T494" s="8">
        <v>0</v>
      </c>
    </row>
    <row r="495" spans="1:20">
      <c r="A495" s="1">
        <v>45020</v>
      </c>
      <c r="B495" s="9">
        <f>nasdaq_aapl_volume_by_exchange[[#This Row],[Off Exchange2]]/SUM(nasdaq_aapl_volume_by_exchange[[#This Row],[NYSE]:[LTSE]])</f>
        <v>0.46640460563686892</v>
      </c>
      <c r="C495" s="12">
        <f>SUM(nasdaq_aapl_volume_by_exchange[[#This Row],[NYSE]:[LTSE]])</f>
        <v>46308297</v>
      </c>
      <c r="D495" s="8">
        <v>453462</v>
      </c>
      <c r="E495" s="8">
        <v>52269</v>
      </c>
      <c r="F495" s="8">
        <v>49631</v>
      </c>
      <c r="G495" s="8">
        <v>137220</v>
      </c>
      <c r="H495" s="8">
        <v>640747</v>
      </c>
      <c r="I495" s="8">
        <v>673438</v>
      </c>
      <c r="J495" s="8">
        <v>1007859</v>
      </c>
      <c r="K495" s="8">
        <v>827674</v>
      </c>
      <c r="L495" s="8">
        <v>21598403</v>
      </c>
      <c r="M495" s="8">
        <v>2308522</v>
      </c>
      <c r="N495" s="8">
        <v>27148</v>
      </c>
      <c r="O495" s="8">
        <v>82829</v>
      </c>
      <c r="P495" s="8">
        <v>2368864</v>
      </c>
      <c r="Q495" s="8">
        <v>13500341</v>
      </c>
      <c r="R495" s="8">
        <v>339590</v>
      </c>
      <c r="S495" s="8">
        <v>2240300</v>
      </c>
      <c r="T495" s="8">
        <v>0</v>
      </c>
    </row>
    <row r="496" spans="1:20">
      <c r="A496" s="1">
        <v>45019</v>
      </c>
      <c r="B496" s="9">
        <f>nasdaq_aapl_volume_by_exchange[[#This Row],[Off Exchange2]]/SUM(nasdaq_aapl_volume_by_exchange[[#This Row],[NYSE]:[LTSE]])</f>
        <v>0.44394412988317533</v>
      </c>
      <c r="C496" s="12">
        <f>SUM(nasdaq_aapl_volume_by_exchange[[#This Row],[NYSE]:[LTSE]])</f>
        <v>57226442</v>
      </c>
      <c r="D496" s="8">
        <v>692025</v>
      </c>
      <c r="E496" s="8">
        <v>105831</v>
      </c>
      <c r="F496" s="8">
        <v>60706</v>
      </c>
      <c r="G496" s="8">
        <v>275914</v>
      </c>
      <c r="H496" s="8">
        <v>677205</v>
      </c>
      <c r="I496" s="8">
        <v>883847</v>
      </c>
      <c r="J496" s="8">
        <v>1184588</v>
      </c>
      <c r="K496" s="8">
        <v>3063166</v>
      </c>
      <c r="L496" s="8">
        <v>25405343</v>
      </c>
      <c r="M496" s="8">
        <v>3582148</v>
      </c>
      <c r="N496" s="8">
        <v>76002</v>
      </c>
      <c r="O496" s="8">
        <v>99363</v>
      </c>
      <c r="P496" s="8">
        <v>2905113</v>
      </c>
      <c r="Q496" s="8">
        <v>14939923</v>
      </c>
      <c r="R496" s="8">
        <v>412868</v>
      </c>
      <c r="S496" s="8">
        <v>2862400</v>
      </c>
      <c r="T496" s="8">
        <v>0</v>
      </c>
    </row>
    <row r="497" spans="1:20">
      <c r="A497" s="1">
        <v>45016</v>
      </c>
      <c r="B497" s="9">
        <f>nasdaq_aapl_volume_by_exchange[[#This Row],[Off Exchange2]]/SUM(nasdaq_aapl_volume_by_exchange[[#This Row],[NYSE]:[LTSE]])</f>
        <v>0.40076595919969371</v>
      </c>
      <c r="C497" s="12">
        <f>SUM(nasdaq_aapl_volume_by_exchange[[#This Row],[NYSE]:[LTSE]])</f>
        <v>68749876</v>
      </c>
      <c r="D497" s="8">
        <v>678986</v>
      </c>
      <c r="E497" s="8">
        <v>185858</v>
      </c>
      <c r="F497" s="8">
        <v>40371</v>
      </c>
      <c r="G497" s="8">
        <v>256345</v>
      </c>
      <c r="H497" s="8">
        <v>882143</v>
      </c>
      <c r="I497" s="8">
        <v>1389921</v>
      </c>
      <c r="J497" s="8">
        <v>1524816</v>
      </c>
      <c r="K497" s="8">
        <v>1329886</v>
      </c>
      <c r="L497" s="8">
        <v>27552610</v>
      </c>
      <c r="M497" s="8">
        <v>3894876</v>
      </c>
      <c r="N497" s="8">
        <v>61177</v>
      </c>
      <c r="O497" s="8">
        <v>156248</v>
      </c>
      <c r="P497" s="8">
        <v>3812867</v>
      </c>
      <c r="Q497" s="8">
        <v>23062717</v>
      </c>
      <c r="R497" s="8">
        <v>658192</v>
      </c>
      <c r="S497" s="8">
        <v>3262863</v>
      </c>
      <c r="T497" s="8">
        <v>0</v>
      </c>
    </row>
    <row r="498" spans="1:20">
      <c r="A498" s="1">
        <v>45015</v>
      </c>
      <c r="B498" s="9">
        <f>nasdaq_aapl_volume_by_exchange[[#This Row],[Off Exchange2]]/SUM(nasdaq_aapl_volume_by_exchange[[#This Row],[NYSE]:[LTSE]])</f>
        <v>0.46937677104584713</v>
      </c>
      <c r="C498" s="12">
        <f>SUM(nasdaq_aapl_volume_by_exchange[[#This Row],[NYSE]:[LTSE]])</f>
        <v>49502177</v>
      </c>
      <c r="D498" s="8">
        <v>756167</v>
      </c>
      <c r="E498" s="8">
        <v>111153</v>
      </c>
      <c r="F498" s="8">
        <v>44735</v>
      </c>
      <c r="G498" s="8">
        <v>342419</v>
      </c>
      <c r="H498" s="8">
        <v>706928</v>
      </c>
      <c r="I498" s="8">
        <v>791154</v>
      </c>
      <c r="J498" s="8">
        <v>1414235</v>
      </c>
      <c r="K498" s="8">
        <v>652289</v>
      </c>
      <c r="L498" s="8">
        <v>23235172</v>
      </c>
      <c r="M498" s="8">
        <v>3301381</v>
      </c>
      <c r="N498" s="8">
        <v>27932</v>
      </c>
      <c r="O498" s="8">
        <v>78424</v>
      </c>
      <c r="P498" s="8">
        <v>2652232</v>
      </c>
      <c r="Q498" s="8">
        <v>12286221</v>
      </c>
      <c r="R498" s="8">
        <v>460528</v>
      </c>
      <c r="S498" s="8">
        <v>2641207</v>
      </c>
      <c r="T498" s="8">
        <v>0</v>
      </c>
    </row>
    <row r="499" spans="1:20">
      <c r="A499" s="1">
        <v>45014</v>
      </c>
      <c r="B499" s="9">
        <f>nasdaq_aapl_volume_by_exchange[[#This Row],[Off Exchange2]]/SUM(nasdaq_aapl_volume_by_exchange[[#This Row],[NYSE]:[LTSE]])</f>
        <v>0.42021521675378803</v>
      </c>
      <c r="C499" s="12">
        <f>SUM(nasdaq_aapl_volume_by_exchange[[#This Row],[NYSE]:[LTSE]])</f>
        <v>51309853</v>
      </c>
      <c r="D499" s="8">
        <v>702761</v>
      </c>
      <c r="E499" s="8">
        <v>111135</v>
      </c>
      <c r="F499" s="8">
        <v>73394</v>
      </c>
      <c r="G499" s="8">
        <v>147987</v>
      </c>
      <c r="H499" s="8">
        <v>651119</v>
      </c>
      <c r="I499" s="8">
        <v>968331</v>
      </c>
      <c r="J499" s="8">
        <v>1340216</v>
      </c>
      <c r="K499" s="8">
        <v>28771</v>
      </c>
      <c r="L499" s="8">
        <v>21561181</v>
      </c>
      <c r="M499" s="8">
        <v>4145094</v>
      </c>
      <c r="N499" s="8">
        <v>50422</v>
      </c>
      <c r="O499" s="8">
        <v>101576</v>
      </c>
      <c r="P499" s="8">
        <v>2972111</v>
      </c>
      <c r="Q499" s="8">
        <v>15262505</v>
      </c>
      <c r="R499" s="8">
        <v>389390</v>
      </c>
      <c r="S499" s="8">
        <v>2803860</v>
      </c>
      <c r="T499" s="8">
        <v>0</v>
      </c>
    </row>
    <row r="500" spans="1:20">
      <c r="A500" s="1">
        <v>45013</v>
      </c>
      <c r="B500" s="9">
        <f>nasdaq_aapl_volume_by_exchange[[#This Row],[Off Exchange2]]/SUM(nasdaq_aapl_volume_by_exchange[[#This Row],[NYSE]:[LTSE]])</f>
        <v>0.47840782021904549</v>
      </c>
      <c r="C500" s="12">
        <f>SUM(nasdaq_aapl_volume_by_exchange[[#This Row],[NYSE]:[LTSE]])</f>
        <v>45992369</v>
      </c>
      <c r="D500" s="8">
        <v>486658</v>
      </c>
      <c r="E500" s="8">
        <v>66233</v>
      </c>
      <c r="F500" s="8">
        <v>30157</v>
      </c>
      <c r="G500" s="8">
        <v>100425</v>
      </c>
      <c r="H500" s="8">
        <v>586298</v>
      </c>
      <c r="I500" s="8">
        <v>778830</v>
      </c>
      <c r="J500" s="8">
        <v>1002285</v>
      </c>
      <c r="K500" s="8">
        <v>228535</v>
      </c>
      <c r="L500" s="8">
        <v>22003109</v>
      </c>
      <c r="M500" s="8">
        <v>2979537</v>
      </c>
      <c r="N500" s="8">
        <v>12901</v>
      </c>
      <c r="O500" s="8">
        <v>69470</v>
      </c>
      <c r="P500" s="8">
        <v>2463619</v>
      </c>
      <c r="Q500" s="8">
        <v>12299607</v>
      </c>
      <c r="R500" s="8">
        <v>304543</v>
      </c>
      <c r="S500" s="8">
        <v>2580162</v>
      </c>
      <c r="T500" s="8">
        <v>0</v>
      </c>
    </row>
    <row r="501" spans="1:20">
      <c r="A501" s="1">
        <v>45012</v>
      </c>
      <c r="B501" s="9">
        <f>nasdaq_aapl_volume_by_exchange[[#This Row],[Off Exchange2]]/SUM(nasdaq_aapl_volume_by_exchange[[#This Row],[NYSE]:[LTSE]])</f>
        <v>0.44964419906777842</v>
      </c>
      <c r="C501" s="12">
        <f>SUM(nasdaq_aapl_volume_by_exchange[[#This Row],[NYSE]:[LTSE]])</f>
        <v>52449975</v>
      </c>
      <c r="D501" s="8">
        <v>559194</v>
      </c>
      <c r="E501" s="8">
        <v>126483</v>
      </c>
      <c r="F501" s="8">
        <v>107582</v>
      </c>
      <c r="G501" s="8">
        <v>201399</v>
      </c>
      <c r="H501" s="8">
        <v>562684</v>
      </c>
      <c r="I501" s="8">
        <v>952383</v>
      </c>
      <c r="J501" s="8">
        <v>1365695</v>
      </c>
      <c r="K501" s="8">
        <v>375444</v>
      </c>
      <c r="L501" s="8">
        <v>23583827</v>
      </c>
      <c r="M501" s="8">
        <v>3551756</v>
      </c>
      <c r="N501" s="8">
        <v>55274</v>
      </c>
      <c r="O501" s="8">
        <v>122055</v>
      </c>
      <c r="P501" s="8">
        <v>3153001</v>
      </c>
      <c r="Q501" s="8">
        <v>14491142</v>
      </c>
      <c r="R501" s="8">
        <v>186218</v>
      </c>
      <c r="S501" s="8">
        <v>3055838</v>
      </c>
      <c r="T501" s="8">
        <v>0</v>
      </c>
    </row>
    <row r="502" spans="1:20">
      <c r="A502" s="1">
        <v>45009</v>
      </c>
      <c r="B502" s="9">
        <f>nasdaq_aapl_volume_by_exchange[[#This Row],[Off Exchange2]]/SUM(nasdaq_aapl_volume_by_exchange[[#This Row],[NYSE]:[LTSE]])</f>
        <v>0.47531852849833339</v>
      </c>
      <c r="C502" s="12">
        <f>SUM(nasdaq_aapl_volume_by_exchange[[#This Row],[NYSE]:[LTSE]])</f>
        <v>59907591</v>
      </c>
      <c r="D502" s="8">
        <v>565754</v>
      </c>
      <c r="E502" s="8">
        <v>58154</v>
      </c>
      <c r="F502" s="8">
        <v>74465</v>
      </c>
      <c r="G502" s="8">
        <v>175780</v>
      </c>
      <c r="H502" s="8">
        <v>714138</v>
      </c>
      <c r="I502" s="8">
        <v>990882</v>
      </c>
      <c r="J502" s="8">
        <v>1332251</v>
      </c>
      <c r="K502" s="8">
        <v>365013</v>
      </c>
      <c r="L502" s="8">
        <v>28475188</v>
      </c>
      <c r="M502" s="8">
        <v>3949293</v>
      </c>
      <c r="N502" s="8">
        <v>36626</v>
      </c>
      <c r="O502" s="8">
        <v>84659</v>
      </c>
      <c r="P502" s="8">
        <v>3323331</v>
      </c>
      <c r="Q502" s="8">
        <v>16575425</v>
      </c>
      <c r="R502" s="8">
        <v>97489</v>
      </c>
      <c r="S502" s="8">
        <v>3089143</v>
      </c>
      <c r="T502" s="8">
        <v>0</v>
      </c>
    </row>
    <row r="503" spans="1:20">
      <c r="A503" s="1">
        <v>45008</v>
      </c>
      <c r="B503" s="9">
        <f>nasdaq_aapl_volume_by_exchange[[#This Row],[Off Exchange2]]/SUM(nasdaq_aapl_volume_by_exchange[[#This Row],[NYSE]:[LTSE]])</f>
        <v>0.39720952708830726</v>
      </c>
      <c r="C503" s="12">
        <f>SUM(nasdaq_aapl_volume_by_exchange[[#This Row],[NYSE]:[LTSE]])</f>
        <v>68483589</v>
      </c>
      <c r="D503" s="8">
        <v>786114</v>
      </c>
      <c r="E503" s="8">
        <v>81630</v>
      </c>
      <c r="F503" s="8">
        <v>62233</v>
      </c>
      <c r="G503" s="8">
        <v>222757</v>
      </c>
      <c r="H503" s="8">
        <v>948536</v>
      </c>
      <c r="I503" s="8">
        <v>1306953</v>
      </c>
      <c r="J503" s="8">
        <v>1825027</v>
      </c>
      <c r="K503" s="8">
        <v>1223395</v>
      </c>
      <c r="L503" s="8">
        <v>27202334</v>
      </c>
      <c r="M503" s="8">
        <v>4987341</v>
      </c>
      <c r="N503" s="8">
        <v>47010</v>
      </c>
      <c r="O503" s="8">
        <v>155354</v>
      </c>
      <c r="P503" s="8">
        <v>4758654</v>
      </c>
      <c r="Q503" s="8">
        <v>20639048</v>
      </c>
      <c r="R503" s="8">
        <v>281091</v>
      </c>
      <c r="S503" s="8">
        <v>3956112</v>
      </c>
      <c r="T503" s="8">
        <v>0</v>
      </c>
    </row>
    <row r="504" spans="1:20">
      <c r="A504" s="1">
        <v>45007</v>
      </c>
      <c r="B504" s="9">
        <f>nasdaq_aapl_volume_by_exchange[[#This Row],[Off Exchange2]]/SUM(nasdaq_aapl_volume_by_exchange[[#This Row],[NYSE]:[LTSE]])</f>
        <v>0.45354639256531559</v>
      </c>
      <c r="C504" s="12">
        <f>SUM(nasdaq_aapl_volume_by_exchange[[#This Row],[NYSE]:[LTSE]])</f>
        <v>75701828</v>
      </c>
      <c r="D504" s="8">
        <v>1074213</v>
      </c>
      <c r="E504" s="8">
        <v>324019</v>
      </c>
      <c r="F504" s="8">
        <v>54860</v>
      </c>
      <c r="G504" s="8">
        <v>239368</v>
      </c>
      <c r="H504" s="8">
        <v>1150428</v>
      </c>
      <c r="I504" s="8">
        <v>1316459</v>
      </c>
      <c r="J504" s="8">
        <v>1946662</v>
      </c>
      <c r="K504" s="8">
        <v>462182</v>
      </c>
      <c r="L504" s="8">
        <v>34334291</v>
      </c>
      <c r="M504" s="8">
        <v>5810863</v>
      </c>
      <c r="N504" s="8">
        <v>18807</v>
      </c>
      <c r="O504" s="8">
        <v>130701</v>
      </c>
      <c r="P504" s="8">
        <v>4671585</v>
      </c>
      <c r="Q504" s="8">
        <v>19183439</v>
      </c>
      <c r="R504" s="8">
        <v>258404</v>
      </c>
      <c r="S504" s="8">
        <v>4725547</v>
      </c>
      <c r="T504" s="8">
        <v>0</v>
      </c>
    </row>
    <row r="505" spans="1:20">
      <c r="A505" s="1">
        <v>45006</v>
      </c>
      <c r="B505" s="9">
        <f>nasdaq_aapl_volume_by_exchange[[#This Row],[Off Exchange2]]/SUM(nasdaq_aapl_volume_by_exchange[[#This Row],[NYSE]:[LTSE]])</f>
        <v>0.38288473888401164</v>
      </c>
      <c r="C505" s="12">
        <f>SUM(nasdaq_aapl_volume_by_exchange[[#This Row],[NYSE]:[LTSE]])</f>
        <v>73938387</v>
      </c>
      <c r="D505" s="8">
        <v>738978</v>
      </c>
      <c r="E505" s="8">
        <v>112401</v>
      </c>
      <c r="F505" s="8">
        <v>95588</v>
      </c>
      <c r="G505" s="8">
        <v>192248</v>
      </c>
      <c r="H505" s="8">
        <v>1643852</v>
      </c>
      <c r="I505" s="8">
        <v>1080704</v>
      </c>
      <c r="J505" s="8">
        <v>1482292</v>
      </c>
      <c r="K505" s="8">
        <v>942016</v>
      </c>
      <c r="L505" s="8">
        <v>28309880</v>
      </c>
      <c r="M505" s="8">
        <v>5270562</v>
      </c>
      <c r="N505" s="8">
        <v>37505</v>
      </c>
      <c r="O505" s="8">
        <v>357830</v>
      </c>
      <c r="P505" s="8">
        <v>4043367</v>
      </c>
      <c r="Q505" s="8">
        <v>25362967</v>
      </c>
      <c r="R505" s="8">
        <v>297500</v>
      </c>
      <c r="S505" s="8">
        <v>3970697</v>
      </c>
      <c r="T505" s="8">
        <v>0</v>
      </c>
    </row>
    <row r="506" spans="1:20">
      <c r="A506" s="1">
        <v>45005</v>
      </c>
      <c r="B506" s="9">
        <f>nasdaq_aapl_volume_by_exchange[[#This Row],[Off Exchange2]]/SUM(nasdaq_aapl_volume_by_exchange[[#This Row],[NYSE]:[LTSE]])</f>
        <v>0.40685566241404197</v>
      </c>
      <c r="C506" s="12">
        <f>SUM(nasdaq_aapl_volume_by_exchange[[#This Row],[NYSE]:[LTSE]])</f>
        <v>73662116</v>
      </c>
      <c r="D506" s="8">
        <v>897499</v>
      </c>
      <c r="E506" s="8">
        <v>167801</v>
      </c>
      <c r="F506" s="8">
        <v>62062</v>
      </c>
      <c r="G506" s="8">
        <v>302355</v>
      </c>
      <c r="H506" s="8">
        <v>1071419</v>
      </c>
      <c r="I506" s="8">
        <v>1193929</v>
      </c>
      <c r="J506" s="8">
        <v>1473643</v>
      </c>
      <c r="K506" s="8">
        <v>217577</v>
      </c>
      <c r="L506" s="8">
        <v>29969849</v>
      </c>
      <c r="M506" s="8">
        <v>4811496</v>
      </c>
      <c r="N506" s="8">
        <v>45829</v>
      </c>
      <c r="O506" s="8">
        <v>114930</v>
      </c>
      <c r="P506" s="8">
        <v>4544088</v>
      </c>
      <c r="Q506" s="8">
        <v>24421881</v>
      </c>
      <c r="R506" s="8">
        <v>248168</v>
      </c>
      <c r="S506" s="8">
        <v>4119590</v>
      </c>
      <c r="T506" s="8">
        <v>0</v>
      </c>
    </row>
    <row r="507" spans="1:20">
      <c r="A507" s="1">
        <v>45002</v>
      </c>
      <c r="B507" s="9">
        <f>nasdaq_aapl_volume_by_exchange[[#This Row],[Off Exchange2]]/SUM(nasdaq_aapl_volume_by_exchange[[#This Row],[NYSE]:[LTSE]])</f>
        <v>0.34089764635115072</v>
      </c>
      <c r="C507" s="12">
        <f>SUM(nasdaq_aapl_volume_by_exchange[[#This Row],[NYSE]:[LTSE]])</f>
        <v>99100297</v>
      </c>
      <c r="D507" s="8">
        <v>1095203</v>
      </c>
      <c r="E507" s="8">
        <v>190161</v>
      </c>
      <c r="F507" s="8">
        <v>51574</v>
      </c>
      <c r="G507" s="8">
        <v>288303</v>
      </c>
      <c r="H507" s="8">
        <v>883079</v>
      </c>
      <c r="I507" s="8">
        <v>1309185</v>
      </c>
      <c r="J507" s="8">
        <v>2369892</v>
      </c>
      <c r="K507" s="8">
        <v>252438</v>
      </c>
      <c r="L507" s="8">
        <v>33783058</v>
      </c>
      <c r="M507" s="8">
        <v>5057189</v>
      </c>
      <c r="N507" s="8">
        <v>31121</v>
      </c>
      <c r="O507" s="8">
        <v>143371</v>
      </c>
      <c r="P507" s="8">
        <v>4558797</v>
      </c>
      <c r="Q507" s="8">
        <v>44789822</v>
      </c>
      <c r="R507" s="8">
        <v>271707</v>
      </c>
      <c r="S507" s="8">
        <v>4025397</v>
      </c>
      <c r="T507" s="8">
        <v>0</v>
      </c>
    </row>
    <row r="508" spans="1:20">
      <c r="A508" s="1">
        <v>45001</v>
      </c>
      <c r="B508" s="9">
        <f>nasdaq_aapl_volume_by_exchange[[#This Row],[Off Exchange2]]/SUM(nasdaq_aapl_volume_by_exchange[[#This Row],[NYSE]:[LTSE]])</f>
        <v>0.26694159593668776</v>
      </c>
      <c r="C508" s="12">
        <f>SUM(nasdaq_aapl_volume_by_exchange[[#This Row],[NYSE]:[LTSE]])</f>
        <v>65284670</v>
      </c>
      <c r="D508" s="8">
        <v>1260394</v>
      </c>
      <c r="E508" s="8">
        <v>119274</v>
      </c>
      <c r="F508" s="8">
        <v>111979</v>
      </c>
      <c r="G508" s="8">
        <v>421659</v>
      </c>
      <c r="H508" s="8">
        <v>1058079</v>
      </c>
      <c r="I508" s="8">
        <v>1701568</v>
      </c>
      <c r="J508" s="8">
        <v>2465352</v>
      </c>
      <c r="K508" s="8">
        <v>504310</v>
      </c>
      <c r="L508" s="8">
        <v>17427194</v>
      </c>
      <c r="M508" s="8">
        <v>5964125</v>
      </c>
      <c r="N508" s="8">
        <v>49052</v>
      </c>
      <c r="O508" s="8">
        <v>146706</v>
      </c>
      <c r="P508" s="8">
        <v>4984927</v>
      </c>
      <c r="Q508" s="8">
        <v>23001759</v>
      </c>
      <c r="R508" s="8">
        <v>524963</v>
      </c>
      <c r="S508" s="8">
        <v>5543329</v>
      </c>
      <c r="T508" s="8">
        <v>0</v>
      </c>
    </row>
    <row r="509" spans="1:20">
      <c r="A509" s="1">
        <v>45000</v>
      </c>
      <c r="B509" s="9">
        <f>nasdaq_aapl_volume_by_exchange[[#This Row],[Off Exchange2]]/SUM(nasdaq_aapl_volume_by_exchange[[#This Row],[NYSE]:[LTSE]])</f>
        <v>0.26745925129638543</v>
      </c>
      <c r="C509" s="12">
        <f>SUM(nasdaq_aapl_volume_by_exchange[[#This Row],[NYSE]:[LTSE]])</f>
        <v>67181217</v>
      </c>
      <c r="D509" s="8">
        <v>1432361</v>
      </c>
      <c r="E509" s="8">
        <v>70684</v>
      </c>
      <c r="F509" s="8">
        <v>72605</v>
      </c>
      <c r="G509" s="8">
        <v>477214</v>
      </c>
      <c r="H509" s="8">
        <v>1110028</v>
      </c>
      <c r="I509" s="8">
        <v>1882214</v>
      </c>
      <c r="J509" s="8">
        <v>2671232</v>
      </c>
      <c r="K509" s="8">
        <v>1950915</v>
      </c>
      <c r="L509" s="8">
        <v>17968238</v>
      </c>
      <c r="M509" s="8">
        <v>6342145</v>
      </c>
      <c r="N509" s="8">
        <v>33940</v>
      </c>
      <c r="O509" s="8">
        <v>143250</v>
      </c>
      <c r="P509" s="8">
        <v>5477108</v>
      </c>
      <c r="Q509" s="8">
        <v>22690136</v>
      </c>
      <c r="R509" s="8">
        <v>320358</v>
      </c>
      <c r="S509" s="8">
        <v>4538789</v>
      </c>
      <c r="T509" s="8">
        <v>0</v>
      </c>
    </row>
    <row r="510" spans="1:20">
      <c r="A510" s="1">
        <v>44999</v>
      </c>
      <c r="B510" s="9">
        <f>nasdaq_aapl_volume_by_exchange[[#This Row],[Off Exchange2]]/SUM(nasdaq_aapl_volume_by_exchange[[#This Row],[NYSE]:[LTSE]])</f>
        <v>0.25876805929975066</v>
      </c>
      <c r="C510" s="12">
        <f>SUM(nasdaq_aapl_volume_by_exchange[[#This Row],[NYSE]:[LTSE]])</f>
        <v>62172538</v>
      </c>
      <c r="D510" s="8">
        <v>1091175</v>
      </c>
      <c r="E510" s="8">
        <v>177803</v>
      </c>
      <c r="F510" s="8">
        <v>78840</v>
      </c>
      <c r="G510" s="8">
        <v>371879</v>
      </c>
      <c r="H510" s="8">
        <v>1028518</v>
      </c>
      <c r="I510" s="8">
        <v>1414080</v>
      </c>
      <c r="J510" s="8">
        <v>2532871</v>
      </c>
      <c r="K510" s="8">
        <v>303383</v>
      </c>
      <c r="L510" s="8">
        <v>16088267</v>
      </c>
      <c r="M510" s="8">
        <v>5494475</v>
      </c>
      <c r="N510" s="8">
        <v>44896</v>
      </c>
      <c r="O510" s="8">
        <v>156220</v>
      </c>
      <c r="P510" s="8">
        <v>4297865</v>
      </c>
      <c r="Q510" s="8">
        <v>24754786</v>
      </c>
      <c r="R510" s="8">
        <v>380633</v>
      </c>
      <c r="S510" s="8">
        <v>3956847</v>
      </c>
      <c r="T510" s="8">
        <v>0</v>
      </c>
    </row>
    <row r="511" spans="1:20">
      <c r="A511" s="1">
        <v>44998</v>
      </c>
      <c r="B511" s="9">
        <f>nasdaq_aapl_volume_by_exchange[[#This Row],[Off Exchange2]]/SUM(nasdaq_aapl_volume_by_exchange[[#This Row],[NYSE]:[LTSE]])</f>
        <v>0.26992808737012536</v>
      </c>
      <c r="C511" s="12">
        <f>SUM(nasdaq_aapl_volume_by_exchange[[#This Row],[NYSE]:[LTSE]])</f>
        <v>72366704</v>
      </c>
      <c r="D511" s="8">
        <v>1473117</v>
      </c>
      <c r="E511" s="8">
        <v>222808</v>
      </c>
      <c r="F511" s="8">
        <v>160881</v>
      </c>
      <c r="G511" s="8">
        <v>680375</v>
      </c>
      <c r="H511" s="8">
        <v>1304258</v>
      </c>
      <c r="I511" s="8">
        <v>2401131</v>
      </c>
      <c r="J511" s="8">
        <v>2995924</v>
      </c>
      <c r="K511" s="8">
        <v>520069</v>
      </c>
      <c r="L511" s="8">
        <v>19533806</v>
      </c>
      <c r="M511" s="8">
        <v>7308421</v>
      </c>
      <c r="N511" s="8">
        <v>51876</v>
      </c>
      <c r="O511" s="8">
        <v>397278</v>
      </c>
      <c r="P511" s="8">
        <v>5497110</v>
      </c>
      <c r="Q511" s="8">
        <v>24009419</v>
      </c>
      <c r="R511" s="8">
        <v>497028</v>
      </c>
      <c r="S511" s="8">
        <v>5313203</v>
      </c>
      <c r="T511" s="8">
        <v>0</v>
      </c>
    </row>
    <row r="512" spans="1:20">
      <c r="A512" s="1">
        <v>44995</v>
      </c>
      <c r="B512" s="9">
        <f>nasdaq_aapl_volume_by_exchange[[#This Row],[Off Exchange2]]/SUM(nasdaq_aapl_volume_by_exchange[[#This Row],[NYSE]:[LTSE]])</f>
        <v>0.27662628659926597</v>
      </c>
      <c r="C512" s="12">
        <f>SUM(nasdaq_aapl_volume_by_exchange[[#This Row],[NYSE]:[LTSE]])</f>
        <v>57627112</v>
      </c>
      <c r="D512" s="8">
        <v>496526</v>
      </c>
      <c r="E512" s="8">
        <v>227979</v>
      </c>
      <c r="F512" s="8">
        <v>81340</v>
      </c>
      <c r="G512" s="8">
        <v>382304</v>
      </c>
      <c r="H512" s="8">
        <v>852808</v>
      </c>
      <c r="I512" s="8">
        <v>733163</v>
      </c>
      <c r="J512" s="8">
        <v>2779061</v>
      </c>
      <c r="K512" s="8">
        <v>316948</v>
      </c>
      <c r="L512" s="8">
        <v>15941174</v>
      </c>
      <c r="M512" s="8">
        <v>5199167</v>
      </c>
      <c r="N512" s="8">
        <v>36551</v>
      </c>
      <c r="O512" s="8">
        <v>154773</v>
      </c>
      <c r="P512" s="8">
        <v>5161678</v>
      </c>
      <c r="Q512" s="8">
        <v>20316012</v>
      </c>
      <c r="R512" s="8">
        <v>351643</v>
      </c>
      <c r="S512" s="8">
        <v>4595985</v>
      </c>
      <c r="T512" s="8">
        <v>0</v>
      </c>
    </row>
    <row r="513" spans="1:20">
      <c r="A513" s="1">
        <v>44994</v>
      </c>
      <c r="B513" s="9">
        <f>nasdaq_aapl_volume_by_exchange[[#This Row],[Off Exchange2]]/SUM(nasdaq_aapl_volume_by_exchange[[#This Row],[NYSE]:[LTSE]])</f>
        <v>0.30523872861802204</v>
      </c>
      <c r="C513" s="12">
        <f>SUM(nasdaq_aapl_volume_by_exchange[[#This Row],[NYSE]:[LTSE]])</f>
        <v>44267420</v>
      </c>
      <c r="D513" s="8">
        <v>467807</v>
      </c>
      <c r="E513" s="8">
        <v>68436</v>
      </c>
      <c r="F513" s="8">
        <v>88631</v>
      </c>
      <c r="G513" s="8">
        <v>362496</v>
      </c>
      <c r="H513" s="8">
        <v>708431</v>
      </c>
      <c r="I513" s="8">
        <v>615597</v>
      </c>
      <c r="J513" s="8">
        <v>1785237</v>
      </c>
      <c r="K513" s="8">
        <v>229521</v>
      </c>
      <c r="L513" s="8">
        <v>13512131</v>
      </c>
      <c r="M513" s="8">
        <v>3936305</v>
      </c>
      <c r="N513" s="8">
        <v>71339</v>
      </c>
      <c r="O513" s="8">
        <v>121692</v>
      </c>
      <c r="P513" s="8">
        <v>3029442</v>
      </c>
      <c r="Q513" s="8">
        <v>15499875</v>
      </c>
      <c r="R513" s="8">
        <v>412886</v>
      </c>
      <c r="S513" s="8">
        <v>3357594</v>
      </c>
      <c r="T513" s="8">
        <v>0</v>
      </c>
    </row>
    <row r="514" spans="1:20">
      <c r="A514" s="1">
        <v>44993</v>
      </c>
      <c r="B514" s="9">
        <f>nasdaq_aapl_volume_by_exchange[[#This Row],[Off Exchange2]]/SUM(nasdaq_aapl_volume_by_exchange[[#This Row],[NYSE]:[LTSE]])</f>
        <v>0.33103675641033653</v>
      </c>
      <c r="C514" s="12">
        <f>SUM(nasdaq_aapl_volume_by_exchange[[#This Row],[NYSE]:[LTSE]])</f>
        <v>36793310</v>
      </c>
      <c r="D514" s="8">
        <v>349434</v>
      </c>
      <c r="E514" s="8">
        <v>94524</v>
      </c>
      <c r="F514" s="8">
        <v>27880</v>
      </c>
      <c r="G514" s="8">
        <v>164121</v>
      </c>
      <c r="H514" s="8">
        <v>612686</v>
      </c>
      <c r="I514" s="8">
        <v>402796</v>
      </c>
      <c r="J514" s="8">
        <v>1667173</v>
      </c>
      <c r="K514" s="8">
        <v>91104</v>
      </c>
      <c r="L514" s="8">
        <v>12179938</v>
      </c>
      <c r="M514" s="8">
        <v>3113305</v>
      </c>
      <c r="N514" s="8">
        <v>21342</v>
      </c>
      <c r="O514" s="8">
        <v>100186</v>
      </c>
      <c r="P514" s="8">
        <v>2532683</v>
      </c>
      <c r="Q514" s="8">
        <v>12254956</v>
      </c>
      <c r="R514" s="8">
        <v>267633</v>
      </c>
      <c r="S514" s="8">
        <v>2913549</v>
      </c>
      <c r="T514" s="8">
        <v>0</v>
      </c>
    </row>
    <row r="515" spans="1:20">
      <c r="A515" s="1">
        <v>44992</v>
      </c>
      <c r="B515" s="9">
        <f>nasdaq_aapl_volume_by_exchange[[#This Row],[Off Exchange2]]/SUM(nasdaq_aapl_volume_by_exchange[[#This Row],[NYSE]:[LTSE]])</f>
        <v>0.30087735363147844</v>
      </c>
      <c r="C515" s="12">
        <f>SUM(nasdaq_aapl_volume_by_exchange[[#This Row],[NYSE]:[LTSE]])</f>
        <v>46046769</v>
      </c>
      <c r="D515" s="8">
        <v>470045</v>
      </c>
      <c r="E515" s="8">
        <v>75698</v>
      </c>
      <c r="F515" s="8">
        <v>51935</v>
      </c>
      <c r="G515" s="8">
        <v>113106</v>
      </c>
      <c r="H515" s="8">
        <v>956489</v>
      </c>
      <c r="I515" s="8">
        <v>572457</v>
      </c>
      <c r="J515" s="8">
        <v>1772795</v>
      </c>
      <c r="K515" s="8">
        <v>1291037</v>
      </c>
      <c r="L515" s="8">
        <v>13854430</v>
      </c>
      <c r="M515" s="8">
        <v>3809056</v>
      </c>
      <c r="N515" s="8">
        <v>59850</v>
      </c>
      <c r="O515" s="8">
        <v>154095</v>
      </c>
      <c r="P515" s="8">
        <v>3455905</v>
      </c>
      <c r="Q515" s="8">
        <v>15212788</v>
      </c>
      <c r="R515" s="8">
        <v>332407</v>
      </c>
      <c r="S515" s="8">
        <v>3864676</v>
      </c>
      <c r="T515" s="8">
        <v>0</v>
      </c>
    </row>
    <row r="516" spans="1:20">
      <c r="A516" s="1">
        <v>44991</v>
      </c>
      <c r="B516" s="9">
        <f>nasdaq_aapl_volume_by_exchange[[#This Row],[Off Exchange2]]/SUM(nasdaq_aapl_volume_by_exchange[[#This Row],[NYSE]:[LTSE]])</f>
        <v>0.33952086704748147</v>
      </c>
      <c r="C516" s="12">
        <f>SUM(nasdaq_aapl_volume_by_exchange[[#This Row],[NYSE]:[LTSE]])</f>
        <v>67519255</v>
      </c>
      <c r="D516" s="8">
        <v>1340375</v>
      </c>
      <c r="E516" s="8">
        <v>157276</v>
      </c>
      <c r="F516" s="8">
        <v>70088</v>
      </c>
      <c r="G516" s="8">
        <v>371831</v>
      </c>
      <c r="H516" s="8">
        <v>1305944</v>
      </c>
      <c r="I516" s="8">
        <v>615296</v>
      </c>
      <c r="J516" s="8">
        <v>2107542</v>
      </c>
      <c r="K516" s="8">
        <v>3094305</v>
      </c>
      <c r="L516" s="8">
        <v>22924196</v>
      </c>
      <c r="M516" s="8">
        <v>5965579</v>
      </c>
      <c r="N516" s="8">
        <v>57719</v>
      </c>
      <c r="O516" s="8">
        <v>223413</v>
      </c>
      <c r="P516" s="8">
        <v>4574434</v>
      </c>
      <c r="Q516" s="8">
        <v>19404330</v>
      </c>
      <c r="R516" s="8">
        <v>362148</v>
      </c>
      <c r="S516" s="8">
        <v>4944779</v>
      </c>
      <c r="T516" s="8">
        <v>0</v>
      </c>
    </row>
    <row r="517" spans="1:20">
      <c r="A517" s="1">
        <v>44988</v>
      </c>
      <c r="B517" s="9">
        <f>nasdaq_aapl_volume_by_exchange[[#This Row],[Off Exchange2]]/SUM(nasdaq_aapl_volume_by_exchange[[#This Row],[NYSE]:[LTSE]])</f>
        <v>0.30631096652688794</v>
      </c>
      <c r="C517" s="12">
        <f>SUM(nasdaq_aapl_volume_by_exchange[[#This Row],[NYSE]:[LTSE]])</f>
        <v>59489509</v>
      </c>
      <c r="D517" s="8">
        <v>1047301</v>
      </c>
      <c r="E517" s="8">
        <v>298988</v>
      </c>
      <c r="F517" s="8">
        <v>96023</v>
      </c>
      <c r="G517" s="8">
        <v>313599</v>
      </c>
      <c r="H517" s="8">
        <v>1278282</v>
      </c>
      <c r="I517" s="8">
        <v>638457</v>
      </c>
      <c r="J517" s="8">
        <v>1974164</v>
      </c>
      <c r="K517" s="8">
        <v>2376573</v>
      </c>
      <c r="L517" s="8">
        <v>18222289</v>
      </c>
      <c r="M517" s="8">
        <v>4476577</v>
      </c>
      <c r="N517" s="8">
        <v>74447</v>
      </c>
      <c r="O517" s="8">
        <v>216853</v>
      </c>
      <c r="P517" s="8">
        <v>3857800</v>
      </c>
      <c r="Q517" s="8">
        <v>20333823</v>
      </c>
      <c r="R517" s="8">
        <v>324881</v>
      </c>
      <c r="S517" s="8">
        <v>3959452</v>
      </c>
      <c r="T517" s="8">
        <v>0</v>
      </c>
    </row>
    <row r="518" spans="1:20">
      <c r="A518" s="1">
        <v>44987</v>
      </c>
      <c r="B518" s="9">
        <f>nasdaq_aapl_volume_by_exchange[[#This Row],[Off Exchange2]]/SUM(nasdaq_aapl_volume_by_exchange[[#This Row],[NYSE]:[LTSE]])</f>
        <v>0.30739191701247454</v>
      </c>
      <c r="C518" s="12">
        <f>SUM(nasdaq_aapl_volume_by_exchange[[#This Row],[NYSE]:[LTSE]])</f>
        <v>44020110</v>
      </c>
      <c r="D518" s="8">
        <v>574505</v>
      </c>
      <c r="E518" s="8">
        <v>38857</v>
      </c>
      <c r="F518" s="8">
        <v>50408</v>
      </c>
      <c r="G518" s="8">
        <v>175886</v>
      </c>
      <c r="H518" s="8">
        <v>1370792</v>
      </c>
      <c r="I518" s="8">
        <v>447812</v>
      </c>
      <c r="J518" s="8">
        <v>1641288</v>
      </c>
      <c r="K518" s="8">
        <v>154720</v>
      </c>
      <c r="L518" s="8">
        <v>13531426</v>
      </c>
      <c r="M518" s="8">
        <v>3509896</v>
      </c>
      <c r="N518" s="8">
        <v>21663</v>
      </c>
      <c r="O518" s="8">
        <v>133791</v>
      </c>
      <c r="P518" s="8">
        <v>2586863</v>
      </c>
      <c r="Q518" s="8">
        <v>16386105</v>
      </c>
      <c r="R518" s="8">
        <v>239170</v>
      </c>
      <c r="S518" s="8">
        <v>3156928</v>
      </c>
      <c r="T518" s="8">
        <v>0</v>
      </c>
    </row>
    <row r="519" spans="1:20">
      <c r="A519" s="1">
        <v>44986</v>
      </c>
      <c r="B519" s="9">
        <f>nasdaq_aapl_volume_by_exchange[[#This Row],[Off Exchange2]]/SUM(nasdaq_aapl_volume_by_exchange[[#This Row],[NYSE]:[LTSE]])</f>
        <v>0.30914309172498322</v>
      </c>
      <c r="C519" s="12">
        <f>SUM(nasdaq_aapl_volume_by_exchange[[#This Row],[NYSE]:[LTSE]])</f>
        <v>46010082</v>
      </c>
      <c r="D519" s="8">
        <v>603426</v>
      </c>
      <c r="E519" s="8">
        <v>149676</v>
      </c>
      <c r="F519" s="8">
        <v>56365</v>
      </c>
      <c r="G519" s="8">
        <v>199692</v>
      </c>
      <c r="H519" s="8">
        <v>948777</v>
      </c>
      <c r="I519" s="8">
        <v>502227</v>
      </c>
      <c r="J519" s="8">
        <v>1731195</v>
      </c>
      <c r="K519" s="8">
        <v>286302</v>
      </c>
      <c r="L519" s="8">
        <v>14223699</v>
      </c>
      <c r="M519" s="8">
        <v>3959282</v>
      </c>
      <c r="N519" s="8">
        <v>22389</v>
      </c>
      <c r="O519" s="8">
        <v>130176</v>
      </c>
      <c r="P519" s="8">
        <v>3003531</v>
      </c>
      <c r="Q519" s="8">
        <v>16483050</v>
      </c>
      <c r="R519" s="8">
        <v>339632</v>
      </c>
      <c r="S519" s="8">
        <v>3370663</v>
      </c>
      <c r="T519" s="8">
        <v>0</v>
      </c>
    </row>
    <row r="520" spans="1:20">
      <c r="A520" s="1">
        <v>44985</v>
      </c>
      <c r="B520" s="9">
        <f>nasdaq_aapl_volume_by_exchange[[#This Row],[Off Exchange2]]/SUM(nasdaq_aapl_volume_by_exchange[[#This Row],[NYSE]:[LTSE]])</f>
        <v>0.28341775334529012</v>
      </c>
      <c r="C520" s="12">
        <f>SUM(nasdaq_aapl_volume_by_exchange[[#This Row],[NYSE]:[LTSE]])</f>
        <v>43252975</v>
      </c>
      <c r="D520" s="8">
        <v>477710</v>
      </c>
      <c r="E520" s="8">
        <v>28955</v>
      </c>
      <c r="F520" s="8">
        <v>20357</v>
      </c>
      <c r="G520" s="8">
        <v>294545</v>
      </c>
      <c r="H520" s="8">
        <v>566243</v>
      </c>
      <c r="I520" s="8">
        <v>366325</v>
      </c>
      <c r="J520" s="8">
        <v>1108205</v>
      </c>
      <c r="K520" s="8">
        <v>732551</v>
      </c>
      <c r="L520" s="8">
        <v>12258661</v>
      </c>
      <c r="M520" s="8">
        <v>2934051</v>
      </c>
      <c r="N520" s="8">
        <v>22478</v>
      </c>
      <c r="O520" s="8">
        <v>95365</v>
      </c>
      <c r="P520" s="8">
        <v>2565446</v>
      </c>
      <c r="Q520" s="8">
        <v>19386367</v>
      </c>
      <c r="R520" s="8">
        <v>78397</v>
      </c>
      <c r="S520" s="8">
        <v>2317319</v>
      </c>
      <c r="T520" s="8">
        <v>0</v>
      </c>
    </row>
    <row r="521" spans="1:20">
      <c r="A521" s="1">
        <v>44984</v>
      </c>
      <c r="B521" s="9">
        <f>nasdaq_aapl_volume_by_exchange[[#This Row],[Off Exchange2]]/SUM(nasdaq_aapl_volume_by_exchange[[#This Row],[NYSE]:[LTSE]])</f>
        <v>0.30827741803254088</v>
      </c>
      <c r="C521" s="12">
        <f>SUM(nasdaq_aapl_volume_by_exchange[[#This Row],[NYSE]:[LTSE]])</f>
        <v>36822509</v>
      </c>
      <c r="D521" s="8">
        <v>499550</v>
      </c>
      <c r="E521" s="8">
        <v>45865</v>
      </c>
      <c r="F521" s="8">
        <v>36026</v>
      </c>
      <c r="G521" s="8">
        <v>288475</v>
      </c>
      <c r="H521" s="8">
        <v>616153</v>
      </c>
      <c r="I521" s="8">
        <v>467885</v>
      </c>
      <c r="J521" s="8">
        <v>1493062</v>
      </c>
      <c r="K521" s="8">
        <v>334876</v>
      </c>
      <c r="L521" s="8">
        <v>11351548</v>
      </c>
      <c r="M521" s="8">
        <v>3331743</v>
      </c>
      <c r="N521" s="8">
        <v>29691</v>
      </c>
      <c r="O521" s="8">
        <v>96979</v>
      </c>
      <c r="P521" s="8">
        <v>2397841</v>
      </c>
      <c r="Q521" s="8">
        <v>12644859</v>
      </c>
      <c r="R521" s="8">
        <v>287376</v>
      </c>
      <c r="S521" s="8">
        <v>2900580</v>
      </c>
      <c r="T521" s="8">
        <v>0</v>
      </c>
    </row>
    <row r="522" spans="1:20">
      <c r="A522" s="1">
        <v>44981</v>
      </c>
      <c r="B522" s="9">
        <f>nasdaq_aapl_volume_by_exchange[[#This Row],[Off Exchange2]]/SUM(nasdaq_aapl_volume_by_exchange[[#This Row],[NYSE]:[LTSE]])</f>
        <v>0.3053486634551712</v>
      </c>
      <c r="C522" s="12">
        <f>SUM(nasdaq_aapl_volume_by_exchange[[#This Row],[NYSE]:[LTSE]])</f>
        <v>45770369</v>
      </c>
      <c r="D522" s="8">
        <v>829711</v>
      </c>
      <c r="E522" s="8">
        <v>200044</v>
      </c>
      <c r="F522" s="8">
        <v>66887</v>
      </c>
      <c r="G522" s="8">
        <v>209268</v>
      </c>
      <c r="H522" s="8">
        <v>659419</v>
      </c>
      <c r="I522" s="8">
        <v>486971</v>
      </c>
      <c r="J522" s="8">
        <v>1781346</v>
      </c>
      <c r="K522" s="8">
        <v>295841</v>
      </c>
      <c r="L522" s="8">
        <v>13975921</v>
      </c>
      <c r="M522" s="8">
        <v>4028553</v>
      </c>
      <c r="N522" s="8">
        <v>64185</v>
      </c>
      <c r="O522" s="8">
        <v>115068</v>
      </c>
      <c r="P522" s="8">
        <v>3088412</v>
      </c>
      <c r="Q522" s="8">
        <v>15871648</v>
      </c>
      <c r="R522" s="8">
        <v>259847</v>
      </c>
      <c r="S522" s="8">
        <v>3837248</v>
      </c>
      <c r="T522" s="8">
        <v>0</v>
      </c>
    </row>
    <row r="523" spans="1:20">
      <c r="A523" s="1">
        <v>44980</v>
      </c>
      <c r="B523" s="9">
        <f>nasdaq_aapl_volume_by_exchange[[#This Row],[Off Exchange2]]/SUM(nasdaq_aapl_volume_by_exchange[[#This Row],[NYSE]:[LTSE]])</f>
        <v>0.30675792450378009</v>
      </c>
      <c r="C523" s="12">
        <f>SUM(nasdaq_aapl_volume_by_exchange[[#This Row],[NYSE]:[LTSE]])</f>
        <v>38617907</v>
      </c>
      <c r="D523" s="8">
        <v>567017</v>
      </c>
      <c r="E523" s="8">
        <v>69827</v>
      </c>
      <c r="F523" s="8">
        <v>36395</v>
      </c>
      <c r="G523" s="8">
        <v>484875</v>
      </c>
      <c r="H523" s="8">
        <v>653250</v>
      </c>
      <c r="I523" s="8">
        <v>380934</v>
      </c>
      <c r="J523" s="8">
        <v>1232675</v>
      </c>
      <c r="K523" s="8">
        <v>284068</v>
      </c>
      <c r="L523" s="8">
        <v>11846349</v>
      </c>
      <c r="M523" s="8">
        <v>3399682</v>
      </c>
      <c r="N523" s="8">
        <v>11573</v>
      </c>
      <c r="O523" s="8">
        <v>105707</v>
      </c>
      <c r="P523" s="8">
        <v>2642936</v>
      </c>
      <c r="Q523" s="8">
        <v>14085357</v>
      </c>
      <c r="R523" s="8">
        <v>80662</v>
      </c>
      <c r="S523" s="8">
        <v>2736600</v>
      </c>
      <c r="T523" s="8">
        <v>0</v>
      </c>
    </row>
    <row r="524" spans="1:20">
      <c r="A524" s="1">
        <v>44979</v>
      </c>
      <c r="B524" s="9">
        <f>nasdaq_aapl_volume_by_exchange[[#This Row],[Off Exchange2]]/SUM(nasdaq_aapl_volume_by_exchange[[#This Row],[NYSE]:[LTSE]])</f>
        <v>0.29933794811346331</v>
      </c>
      <c r="C524" s="12">
        <f>SUM(nasdaq_aapl_volume_by_exchange[[#This Row],[NYSE]:[LTSE]])</f>
        <v>40669471</v>
      </c>
      <c r="D524" s="8">
        <v>486265</v>
      </c>
      <c r="E524" s="8">
        <v>123414</v>
      </c>
      <c r="F524" s="8">
        <v>33218</v>
      </c>
      <c r="G524" s="8">
        <v>160489</v>
      </c>
      <c r="H524" s="8">
        <v>817344</v>
      </c>
      <c r="I524" s="8">
        <v>305882</v>
      </c>
      <c r="J524" s="8">
        <v>1524937</v>
      </c>
      <c r="K524" s="8">
        <v>250353</v>
      </c>
      <c r="L524" s="8">
        <v>12173916</v>
      </c>
      <c r="M524" s="8">
        <v>3607582</v>
      </c>
      <c r="N524" s="8">
        <v>31195</v>
      </c>
      <c r="O524" s="8">
        <v>91705</v>
      </c>
      <c r="P524" s="8">
        <v>2459406</v>
      </c>
      <c r="Q524" s="8">
        <v>15059770</v>
      </c>
      <c r="R524" s="8">
        <v>268922</v>
      </c>
      <c r="S524" s="8">
        <v>3275073</v>
      </c>
      <c r="T524" s="8">
        <v>0</v>
      </c>
    </row>
    <row r="525" spans="1:20">
      <c r="A525" s="1">
        <v>44978</v>
      </c>
      <c r="B525" s="9">
        <f>nasdaq_aapl_volume_by_exchange[[#This Row],[Off Exchange2]]/SUM(nasdaq_aapl_volume_by_exchange[[#This Row],[NYSE]:[LTSE]])</f>
        <v>0.29887434280555092</v>
      </c>
      <c r="C525" s="12">
        <f>SUM(nasdaq_aapl_volume_by_exchange[[#This Row],[NYSE]:[LTSE]])</f>
        <v>55576778</v>
      </c>
      <c r="D525" s="8">
        <v>661714</v>
      </c>
      <c r="E525" s="8">
        <v>205209</v>
      </c>
      <c r="F525" s="8">
        <v>108610</v>
      </c>
      <c r="G525" s="8">
        <v>123997</v>
      </c>
      <c r="H525" s="8">
        <v>960590</v>
      </c>
      <c r="I525" s="8">
        <v>471391</v>
      </c>
      <c r="J525" s="8">
        <v>1474633</v>
      </c>
      <c r="K525" s="8">
        <v>6580488</v>
      </c>
      <c r="L525" s="8">
        <v>16610473</v>
      </c>
      <c r="M525" s="8">
        <v>4174482</v>
      </c>
      <c r="N525" s="8">
        <v>96271</v>
      </c>
      <c r="O525" s="8">
        <v>133512</v>
      </c>
      <c r="P525" s="8">
        <v>2511488</v>
      </c>
      <c r="Q525" s="8">
        <v>17973430</v>
      </c>
      <c r="R525" s="8">
        <v>205336</v>
      </c>
      <c r="S525" s="8">
        <v>3285154</v>
      </c>
      <c r="T525" s="8">
        <v>0</v>
      </c>
    </row>
    <row r="526" spans="1:20">
      <c r="A526" s="1">
        <v>44974</v>
      </c>
      <c r="B526" s="9">
        <f>nasdaq_aapl_volume_by_exchange[[#This Row],[Off Exchange2]]/SUM(nasdaq_aapl_volume_by_exchange[[#This Row],[NYSE]:[LTSE]])</f>
        <v>0.30835900040120162</v>
      </c>
      <c r="C526" s="12">
        <f>SUM(nasdaq_aapl_volume_by_exchange[[#This Row],[NYSE]:[LTSE]])</f>
        <v>47813863</v>
      </c>
      <c r="D526" s="8">
        <v>544758</v>
      </c>
      <c r="E526" s="8">
        <v>91140</v>
      </c>
      <c r="F526" s="8">
        <v>65661</v>
      </c>
      <c r="G526" s="8">
        <v>156705</v>
      </c>
      <c r="H526" s="8">
        <v>834811</v>
      </c>
      <c r="I526" s="8">
        <v>284618</v>
      </c>
      <c r="J526" s="8">
        <v>1648661</v>
      </c>
      <c r="K526" s="8">
        <v>2899800</v>
      </c>
      <c r="L526" s="8">
        <v>14743835</v>
      </c>
      <c r="M526" s="8">
        <v>3566309</v>
      </c>
      <c r="N526" s="8">
        <v>40377</v>
      </c>
      <c r="O526" s="8">
        <v>133836</v>
      </c>
      <c r="P526" s="8">
        <v>2841376</v>
      </c>
      <c r="Q526" s="8">
        <v>16654694</v>
      </c>
      <c r="R526" s="8">
        <v>226731</v>
      </c>
      <c r="S526" s="8">
        <v>3080551</v>
      </c>
      <c r="T526" s="8">
        <v>0</v>
      </c>
    </row>
    <row r="527" spans="1:20">
      <c r="A527" s="1">
        <v>44973</v>
      </c>
      <c r="B527" s="9">
        <f>nasdaq_aapl_volume_by_exchange[[#This Row],[Off Exchange2]]/SUM(nasdaq_aapl_volume_by_exchange[[#This Row],[NYSE]:[LTSE]])</f>
        <v>0.36167329399877524</v>
      </c>
      <c r="C527" s="12">
        <f>SUM(nasdaq_aapl_volume_by_exchange[[#This Row],[NYSE]:[LTSE]])</f>
        <v>55010321</v>
      </c>
      <c r="D527" s="8">
        <v>835377</v>
      </c>
      <c r="E527" s="8">
        <v>226204</v>
      </c>
      <c r="F527" s="8">
        <v>54161</v>
      </c>
      <c r="G527" s="8">
        <v>204745</v>
      </c>
      <c r="H527" s="8">
        <v>1087418</v>
      </c>
      <c r="I527" s="8">
        <v>478120</v>
      </c>
      <c r="J527" s="8">
        <v>1533122</v>
      </c>
      <c r="K527" s="8">
        <v>685367</v>
      </c>
      <c r="L527" s="8">
        <v>19895764</v>
      </c>
      <c r="M527" s="8">
        <v>4860452</v>
      </c>
      <c r="N527" s="8">
        <v>90494</v>
      </c>
      <c r="O527" s="8">
        <v>171039</v>
      </c>
      <c r="P527" s="8">
        <v>3472987</v>
      </c>
      <c r="Q527" s="8">
        <v>17155634</v>
      </c>
      <c r="R527" s="8">
        <v>329551</v>
      </c>
      <c r="S527" s="8">
        <v>3929886</v>
      </c>
      <c r="T527" s="8">
        <v>0</v>
      </c>
    </row>
    <row r="528" spans="1:20">
      <c r="A528" s="1">
        <v>44972</v>
      </c>
      <c r="B528" s="9">
        <f>nasdaq_aapl_volume_by_exchange[[#This Row],[Off Exchange2]]/SUM(nasdaq_aapl_volume_by_exchange[[#This Row],[NYSE]:[LTSE]])</f>
        <v>0.37079237404216936</v>
      </c>
      <c r="C528" s="12">
        <f>SUM(nasdaq_aapl_volume_by_exchange[[#This Row],[NYSE]:[LTSE]])</f>
        <v>49935760</v>
      </c>
      <c r="D528" s="8">
        <v>491021</v>
      </c>
      <c r="E528" s="8">
        <v>112809</v>
      </c>
      <c r="F528" s="8">
        <v>85336</v>
      </c>
      <c r="G528" s="8">
        <v>275151</v>
      </c>
      <c r="H528" s="8">
        <v>946558</v>
      </c>
      <c r="I528" s="8">
        <v>345565</v>
      </c>
      <c r="J528" s="8">
        <v>1634494</v>
      </c>
      <c r="K528" s="8">
        <v>2234870</v>
      </c>
      <c r="L528" s="8">
        <v>18515799</v>
      </c>
      <c r="M528" s="8">
        <v>4147159</v>
      </c>
      <c r="N528" s="8">
        <v>28728</v>
      </c>
      <c r="O528" s="8">
        <v>127767</v>
      </c>
      <c r="P528" s="8">
        <v>2483412</v>
      </c>
      <c r="Q528" s="8">
        <v>14461761</v>
      </c>
      <c r="R528" s="8">
        <v>298251</v>
      </c>
      <c r="S528" s="8">
        <v>3747079</v>
      </c>
      <c r="T528" s="8">
        <v>0</v>
      </c>
    </row>
    <row r="529" spans="1:20">
      <c r="A529" s="1">
        <v>44971</v>
      </c>
      <c r="B529" s="9">
        <f>nasdaq_aapl_volume_by_exchange[[#This Row],[Off Exchange2]]/SUM(nasdaq_aapl_volume_by_exchange[[#This Row],[NYSE]:[LTSE]])</f>
        <v>0.31918129879026508</v>
      </c>
      <c r="C529" s="12">
        <f>SUM(nasdaq_aapl_volume_by_exchange[[#This Row],[NYSE]:[LTSE]])</f>
        <v>48721169</v>
      </c>
      <c r="D529" s="8">
        <v>322610</v>
      </c>
      <c r="E529" s="8">
        <v>152386</v>
      </c>
      <c r="F529" s="8">
        <v>57749</v>
      </c>
      <c r="G529" s="8">
        <v>235741</v>
      </c>
      <c r="H529" s="8">
        <v>970682</v>
      </c>
      <c r="I529" s="8">
        <v>415478</v>
      </c>
      <c r="J529" s="8">
        <v>1695817</v>
      </c>
      <c r="K529" s="8">
        <v>112601</v>
      </c>
      <c r="L529" s="8">
        <v>15550886</v>
      </c>
      <c r="M529" s="8">
        <v>4462176</v>
      </c>
      <c r="N529" s="8">
        <v>41740</v>
      </c>
      <c r="O529" s="8">
        <v>122209</v>
      </c>
      <c r="P529" s="8">
        <v>3087210</v>
      </c>
      <c r="Q529" s="8">
        <v>17377491</v>
      </c>
      <c r="R529" s="8">
        <v>300553</v>
      </c>
      <c r="S529" s="8">
        <v>3815840</v>
      </c>
      <c r="T529" s="8">
        <v>0</v>
      </c>
    </row>
    <row r="530" spans="1:20">
      <c r="A530" s="1">
        <v>44970</v>
      </c>
      <c r="B530" s="9">
        <f>nasdaq_aapl_volume_by_exchange[[#This Row],[Off Exchange2]]/SUM(nasdaq_aapl_volume_by_exchange[[#This Row],[NYSE]:[LTSE]])</f>
        <v>0.30784969541948731</v>
      </c>
      <c r="C530" s="12">
        <f>SUM(nasdaq_aapl_volume_by_exchange[[#This Row],[NYSE]:[LTSE]])</f>
        <v>49085051</v>
      </c>
      <c r="D530" s="8">
        <v>559318</v>
      </c>
      <c r="E530" s="8">
        <v>72532</v>
      </c>
      <c r="F530" s="8">
        <v>58764</v>
      </c>
      <c r="G530" s="8">
        <v>218808</v>
      </c>
      <c r="H530" s="8">
        <v>969944</v>
      </c>
      <c r="I530" s="8">
        <v>427906</v>
      </c>
      <c r="J530" s="8">
        <v>1559795</v>
      </c>
      <c r="K530" s="8">
        <v>2165864</v>
      </c>
      <c r="L530" s="8">
        <v>15110818</v>
      </c>
      <c r="M530" s="8">
        <v>4354313</v>
      </c>
      <c r="N530" s="8">
        <v>46550</v>
      </c>
      <c r="O530" s="8">
        <v>127815</v>
      </c>
      <c r="P530" s="8">
        <v>2599575</v>
      </c>
      <c r="Q530" s="8">
        <v>17375430</v>
      </c>
      <c r="R530" s="8">
        <v>209620</v>
      </c>
      <c r="S530" s="8">
        <v>3227999</v>
      </c>
      <c r="T530" s="8">
        <v>0</v>
      </c>
    </row>
    <row r="531" spans="1:20">
      <c r="A531" s="1">
        <v>44967</v>
      </c>
      <c r="B531" s="9">
        <f>nasdaq_aapl_volume_by_exchange[[#This Row],[Off Exchange2]]/SUM(nasdaq_aapl_volume_by_exchange[[#This Row],[NYSE]:[LTSE]])</f>
        <v>0.2715669796844084</v>
      </c>
      <c r="C531" s="12">
        <f>SUM(nasdaq_aapl_volume_by_exchange[[#This Row],[NYSE]:[LTSE]])</f>
        <v>46321762</v>
      </c>
      <c r="D531" s="8">
        <v>384364</v>
      </c>
      <c r="E531" s="8">
        <v>88331</v>
      </c>
      <c r="F531" s="8">
        <v>63914</v>
      </c>
      <c r="G531" s="8">
        <v>224903</v>
      </c>
      <c r="H531" s="8">
        <v>760448</v>
      </c>
      <c r="I531" s="8">
        <v>367538</v>
      </c>
      <c r="J531" s="8">
        <v>1515784</v>
      </c>
      <c r="K531" s="8">
        <v>6357828</v>
      </c>
      <c r="L531" s="8">
        <v>12579461</v>
      </c>
      <c r="M531" s="8">
        <v>3510925</v>
      </c>
      <c r="N531" s="8">
        <v>42971</v>
      </c>
      <c r="O531" s="8">
        <v>100205</v>
      </c>
      <c r="P531" s="8">
        <v>2819040</v>
      </c>
      <c r="Q531" s="8">
        <v>13912783</v>
      </c>
      <c r="R531" s="8">
        <v>367464</v>
      </c>
      <c r="S531" s="8">
        <v>3225803</v>
      </c>
      <c r="T531" s="8">
        <v>0</v>
      </c>
    </row>
    <row r="532" spans="1:20">
      <c r="A532" s="1">
        <v>44966</v>
      </c>
      <c r="B532" s="9">
        <f>nasdaq_aapl_volume_by_exchange[[#This Row],[Off Exchange2]]/SUM(nasdaq_aapl_volume_by_exchange[[#This Row],[NYSE]:[LTSE]])</f>
        <v>0.31405999263561385</v>
      </c>
      <c r="C532" s="12">
        <f>SUM(nasdaq_aapl_volume_by_exchange[[#This Row],[NYSE]:[LTSE]])</f>
        <v>45147008</v>
      </c>
      <c r="D532" s="8">
        <v>424524</v>
      </c>
      <c r="E532" s="8">
        <v>121289</v>
      </c>
      <c r="F532" s="8">
        <v>40506</v>
      </c>
      <c r="G532" s="8">
        <v>228588</v>
      </c>
      <c r="H532" s="8">
        <v>935481</v>
      </c>
      <c r="I532" s="8">
        <v>378123</v>
      </c>
      <c r="J532" s="8">
        <v>1636068</v>
      </c>
      <c r="K532" s="8">
        <v>1110123</v>
      </c>
      <c r="L532" s="8">
        <v>14178869</v>
      </c>
      <c r="M532" s="8">
        <v>3690319</v>
      </c>
      <c r="N532" s="8">
        <v>42685</v>
      </c>
      <c r="O532" s="8">
        <v>122065</v>
      </c>
      <c r="P532" s="8">
        <v>2944258</v>
      </c>
      <c r="Q532" s="8">
        <v>15382109</v>
      </c>
      <c r="R532" s="8">
        <v>504546</v>
      </c>
      <c r="S532" s="8">
        <v>3407455</v>
      </c>
      <c r="T532" s="8">
        <v>0</v>
      </c>
    </row>
    <row r="533" spans="1:20">
      <c r="A533" s="1">
        <v>44965</v>
      </c>
      <c r="B533" s="9">
        <f>nasdaq_aapl_volume_by_exchange[[#This Row],[Off Exchange2]]/SUM(nasdaq_aapl_volume_by_exchange[[#This Row],[NYSE]:[LTSE]])</f>
        <v>0.27178675200090635</v>
      </c>
      <c r="C533" s="12">
        <f>SUM(nasdaq_aapl_volume_by_exchange[[#This Row],[NYSE]:[LTSE]])</f>
        <v>51689451</v>
      </c>
      <c r="D533" s="8">
        <v>566549</v>
      </c>
      <c r="E533" s="8">
        <v>187019</v>
      </c>
      <c r="F533" s="8">
        <v>59477</v>
      </c>
      <c r="G533" s="8">
        <v>207768</v>
      </c>
      <c r="H533" s="8">
        <v>1151312</v>
      </c>
      <c r="I533" s="8">
        <v>431287</v>
      </c>
      <c r="J533" s="8">
        <v>1894660</v>
      </c>
      <c r="K533" s="8">
        <v>882638</v>
      </c>
      <c r="L533" s="8">
        <v>14048508</v>
      </c>
      <c r="M533" s="8">
        <v>4310889</v>
      </c>
      <c r="N533" s="8">
        <v>73399</v>
      </c>
      <c r="O533" s="8">
        <v>142338</v>
      </c>
      <c r="P533" s="8">
        <v>3141226</v>
      </c>
      <c r="Q533" s="8">
        <v>20523050</v>
      </c>
      <c r="R533" s="8">
        <v>475096</v>
      </c>
      <c r="S533" s="8">
        <v>3594235</v>
      </c>
      <c r="T533" s="8">
        <v>0</v>
      </c>
    </row>
    <row r="534" spans="1:20">
      <c r="A534" s="1">
        <v>44964</v>
      </c>
      <c r="B534" s="9">
        <f>nasdaq_aapl_volume_by_exchange[[#This Row],[Off Exchange2]]/SUM(nasdaq_aapl_volume_by_exchange[[#This Row],[NYSE]:[LTSE]])</f>
        <v>0.30590823868564976</v>
      </c>
      <c r="C534" s="12">
        <f>SUM(nasdaq_aapl_volume_by_exchange[[#This Row],[NYSE]:[LTSE]])</f>
        <v>68126073</v>
      </c>
      <c r="D534" s="8">
        <v>636544</v>
      </c>
      <c r="E534" s="8">
        <v>377803</v>
      </c>
      <c r="F534" s="8">
        <v>92221</v>
      </c>
      <c r="G534" s="8">
        <v>317503</v>
      </c>
      <c r="H534" s="8">
        <v>1193188</v>
      </c>
      <c r="I534" s="8">
        <v>538206</v>
      </c>
      <c r="J534" s="8">
        <v>2666303</v>
      </c>
      <c r="K534" s="8">
        <v>292305</v>
      </c>
      <c r="L534" s="8">
        <v>20840327</v>
      </c>
      <c r="M534" s="8">
        <v>7071197</v>
      </c>
      <c r="N534" s="8">
        <v>36370</v>
      </c>
      <c r="O534" s="8">
        <v>169399</v>
      </c>
      <c r="P534" s="8">
        <v>3983062</v>
      </c>
      <c r="Q534" s="8">
        <v>24204526</v>
      </c>
      <c r="R534" s="8">
        <v>694189</v>
      </c>
      <c r="S534" s="8">
        <v>5012930</v>
      </c>
      <c r="T534" s="8">
        <v>0</v>
      </c>
    </row>
    <row r="535" spans="1:20">
      <c r="A535" s="1">
        <v>44963</v>
      </c>
      <c r="B535" s="9">
        <f>nasdaq_aapl_volume_by_exchange[[#This Row],[Off Exchange2]]/SUM(nasdaq_aapl_volume_by_exchange[[#This Row],[NYSE]:[LTSE]])</f>
        <v>0.38028427364567385</v>
      </c>
      <c r="C535" s="12">
        <f>SUM(nasdaq_aapl_volume_by_exchange[[#This Row],[NYSE]:[LTSE]])</f>
        <v>55040417</v>
      </c>
      <c r="D535" s="8">
        <v>632323</v>
      </c>
      <c r="E535" s="8">
        <v>181623</v>
      </c>
      <c r="F535" s="8">
        <v>80389</v>
      </c>
      <c r="G535" s="8">
        <v>99826</v>
      </c>
      <c r="H535" s="8">
        <v>1042601</v>
      </c>
      <c r="I535" s="8">
        <v>279419</v>
      </c>
      <c r="J535" s="8">
        <v>1751193</v>
      </c>
      <c r="K535" s="8">
        <v>998159</v>
      </c>
      <c r="L535" s="8">
        <v>20931005</v>
      </c>
      <c r="M535" s="8">
        <v>4860630</v>
      </c>
      <c r="N535" s="8">
        <v>24336</v>
      </c>
      <c r="O535" s="8">
        <v>104215</v>
      </c>
      <c r="P535" s="8">
        <v>2996317</v>
      </c>
      <c r="Q535" s="8">
        <v>16566057</v>
      </c>
      <c r="R535" s="8">
        <v>469346</v>
      </c>
      <c r="S535" s="8">
        <v>4022978</v>
      </c>
      <c r="T535" s="8">
        <v>0</v>
      </c>
    </row>
    <row r="536" spans="1:20">
      <c r="A536" s="1">
        <v>44960</v>
      </c>
      <c r="B536" s="9">
        <f>nasdaq_aapl_volume_by_exchange[[#This Row],[Off Exchange2]]/SUM(nasdaq_aapl_volume_by_exchange[[#This Row],[NYSE]:[LTSE]])</f>
        <v>0.37048569252727376</v>
      </c>
      <c r="C536" s="12">
        <f>SUM(nasdaq_aapl_volume_by_exchange[[#This Row],[NYSE]:[LTSE]])</f>
        <v>121718282</v>
      </c>
      <c r="D536" s="8">
        <v>1080129</v>
      </c>
      <c r="E536" s="8">
        <v>543773</v>
      </c>
      <c r="F536" s="8">
        <v>185379</v>
      </c>
      <c r="G536" s="8">
        <v>628638</v>
      </c>
      <c r="H536" s="8">
        <v>4085828</v>
      </c>
      <c r="I536" s="8">
        <v>771568</v>
      </c>
      <c r="J536" s="8">
        <v>3444298</v>
      </c>
      <c r="K536" s="8">
        <v>4137453</v>
      </c>
      <c r="L536" s="8">
        <v>45094882</v>
      </c>
      <c r="M536" s="8">
        <v>11057732</v>
      </c>
      <c r="N536" s="8">
        <v>115965</v>
      </c>
      <c r="O536" s="8">
        <v>432015</v>
      </c>
      <c r="P536" s="8">
        <v>6648706</v>
      </c>
      <c r="Q536" s="8">
        <v>33402836</v>
      </c>
      <c r="R536" s="8">
        <v>540005</v>
      </c>
      <c r="S536" s="8">
        <v>9549075</v>
      </c>
      <c r="T536" s="8">
        <v>0</v>
      </c>
    </row>
    <row r="537" spans="1:20">
      <c r="A537" s="1">
        <v>44959</v>
      </c>
      <c r="B537" s="9">
        <f>nasdaq_aapl_volume_by_exchange[[#This Row],[Off Exchange2]]/SUM(nasdaq_aapl_volume_by_exchange[[#This Row],[NYSE]:[LTSE]])</f>
        <v>0.38070824265882619</v>
      </c>
      <c r="C537" s="12">
        <f>SUM(nasdaq_aapl_volume_by_exchange[[#This Row],[NYSE]:[LTSE]])</f>
        <v>97146930</v>
      </c>
      <c r="D537" s="8">
        <v>1119630</v>
      </c>
      <c r="E537" s="8">
        <v>259086</v>
      </c>
      <c r="F537" s="8">
        <v>143930</v>
      </c>
      <c r="G537" s="8">
        <v>214814</v>
      </c>
      <c r="H537" s="8">
        <v>2045098</v>
      </c>
      <c r="I537" s="8">
        <v>827152</v>
      </c>
      <c r="J537" s="8">
        <v>2261383</v>
      </c>
      <c r="K537" s="8">
        <v>563852</v>
      </c>
      <c r="L537" s="8">
        <v>36984637</v>
      </c>
      <c r="M537" s="8">
        <v>14354190</v>
      </c>
      <c r="N537" s="8">
        <v>93187</v>
      </c>
      <c r="O537" s="8">
        <v>317909</v>
      </c>
      <c r="P537" s="8">
        <v>5445859</v>
      </c>
      <c r="Q537" s="8">
        <v>25559210</v>
      </c>
      <c r="R537" s="8">
        <v>387097</v>
      </c>
      <c r="S537" s="8">
        <v>6569896</v>
      </c>
      <c r="T537" s="8">
        <v>0</v>
      </c>
    </row>
    <row r="538" spans="1:20">
      <c r="A538" s="1">
        <v>44958</v>
      </c>
      <c r="B538" s="9">
        <f>nasdaq_aapl_volume_by_exchange[[#This Row],[Off Exchange2]]/SUM(nasdaq_aapl_volume_by_exchange[[#This Row],[NYSE]:[LTSE]])</f>
        <v>0.31672983450427233</v>
      </c>
      <c r="C538" s="12">
        <f>SUM(nasdaq_aapl_volume_by_exchange[[#This Row],[NYSE]:[LTSE]])</f>
        <v>60978553</v>
      </c>
      <c r="D538" s="8">
        <v>607089</v>
      </c>
      <c r="E538" s="8">
        <v>186270</v>
      </c>
      <c r="F538" s="8">
        <v>108244</v>
      </c>
      <c r="G538" s="8">
        <v>389496</v>
      </c>
      <c r="H538" s="8">
        <v>1249541</v>
      </c>
      <c r="I538" s="8">
        <v>850663</v>
      </c>
      <c r="J538" s="8">
        <v>2191190</v>
      </c>
      <c r="K538" s="8">
        <v>1166650</v>
      </c>
      <c r="L538" s="8">
        <v>19313727</v>
      </c>
      <c r="M538" s="8">
        <v>5942277</v>
      </c>
      <c r="N538" s="8">
        <v>40239</v>
      </c>
      <c r="O538" s="8">
        <v>173133</v>
      </c>
      <c r="P538" s="8">
        <v>3715846</v>
      </c>
      <c r="Q538" s="8">
        <v>19942352</v>
      </c>
      <c r="R538" s="8">
        <v>340506</v>
      </c>
      <c r="S538" s="8">
        <v>4761330</v>
      </c>
      <c r="T538" s="8">
        <v>0</v>
      </c>
    </row>
    <row r="539" spans="1:20">
      <c r="A539" s="1">
        <v>44957</v>
      </c>
      <c r="B539" s="9">
        <f>nasdaq_aapl_volume_by_exchange[[#This Row],[Off Exchange2]]/SUM(nasdaq_aapl_volume_by_exchange[[#This Row],[NYSE]:[LTSE]])</f>
        <v>0.31492294766708095</v>
      </c>
      <c r="C539" s="12">
        <f>SUM(nasdaq_aapl_volume_by_exchange[[#This Row],[NYSE]:[LTSE]])</f>
        <v>55224934</v>
      </c>
      <c r="D539" s="8">
        <v>502822</v>
      </c>
      <c r="E539" s="8">
        <v>224809</v>
      </c>
      <c r="F539" s="8">
        <v>54136</v>
      </c>
      <c r="G539" s="8">
        <v>185799</v>
      </c>
      <c r="H539" s="8">
        <v>907942</v>
      </c>
      <c r="I539" s="8">
        <v>493323</v>
      </c>
      <c r="J539" s="8">
        <v>1170322</v>
      </c>
      <c r="K539" s="8">
        <v>828761</v>
      </c>
      <c r="L539" s="8">
        <v>17391599</v>
      </c>
      <c r="M539" s="8">
        <v>3554097</v>
      </c>
      <c r="N539" s="8">
        <v>126700</v>
      </c>
      <c r="O539" s="8">
        <v>102784</v>
      </c>
      <c r="P539" s="8">
        <v>2392573</v>
      </c>
      <c r="Q539" s="8">
        <v>24268618</v>
      </c>
      <c r="R539" s="8">
        <v>282837</v>
      </c>
      <c r="S539" s="8">
        <v>2737812</v>
      </c>
      <c r="T539" s="8">
        <v>0</v>
      </c>
    </row>
    <row r="540" spans="1:20">
      <c r="A540" s="1">
        <v>44956</v>
      </c>
      <c r="B540" s="9">
        <f>nasdaq_aapl_volume_by_exchange[[#This Row],[Off Exchange2]]/SUM(nasdaq_aapl_volume_by_exchange[[#This Row],[NYSE]:[LTSE]])</f>
        <v>0.38221367267280915</v>
      </c>
      <c r="C540" s="12">
        <f>SUM(nasdaq_aapl_volume_by_exchange[[#This Row],[NYSE]:[LTSE]])</f>
        <v>51843148</v>
      </c>
      <c r="D540" s="8">
        <v>753943</v>
      </c>
      <c r="E540" s="8">
        <v>233665</v>
      </c>
      <c r="F540" s="8">
        <v>61007</v>
      </c>
      <c r="G540" s="8">
        <v>476682</v>
      </c>
      <c r="H540" s="8">
        <v>1003188</v>
      </c>
      <c r="I540" s="8">
        <v>560550</v>
      </c>
      <c r="J540" s="8">
        <v>1600366</v>
      </c>
      <c r="K540" s="8">
        <v>510154</v>
      </c>
      <c r="L540" s="8">
        <v>19815160</v>
      </c>
      <c r="M540" s="8">
        <v>4067452</v>
      </c>
      <c r="N540" s="8">
        <v>118749</v>
      </c>
      <c r="O540" s="8">
        <v>137457</v>
      </c>
      <c r="P540" s="8">
        <v>2721798</v>
      </c>
      <c r="Q540" s="8">
        <v>16164878</v>
      </c>
      <c r="R540" s="8">
        <v>261460</v>
      </c>
      <c r="S540" s="8">
        <v>3356639</v>
      </c>
      <c r="T540" s="8">
        <v>0</v>
      </c>
    </row>
    <row r="541" spans="1:20">
      <c r="A541" s="1">
        <v>44953</v>
      </c>
      <c r="B541" s="9">
        <f>nasdaq_aapl_volume_by_exchange[[#This Row],[Off Exchange2]]/SUM(nasdaq_aapl_volume_by_exchange[[#This Row],[NYSE]:[LTSE]])</f>
        <v>0.34841676618319123</v>
      </c>
      <c r="C541" s="12">
        <f>SUM(nasdaq_aapl_volume_by_exchange[[#This Row],[NYSE]:[LTSE]])</f>
        <v>54202891</v>
      </c>
      <c r="D541" s="8">
        <v>492011</v>
      </c>
      <c r="E541" s="8">
        <v>84003</v>
      </c>
      <c r="F541" s="8">
        <v>41415</v>
      </c>
      <c r="G541" s="8">
        <v>111801</v>
      </c>
      <c r="H541" s="8">
        <v>1237258</v>
      </c>
      <c r="I541" s="8">
        <v>484793</v>
      </c>
      <c r="J541" s="8">
        <v>1703648</v>
      </c>
      <c r="K541" s="8">
        <v>3090985</v>
      </c>
      <c r="L541" s="8">
        <v>18885196</v>
      </c>
      <c r="M541" s="8">
        <v>3868770</v>
      </c>
      <c r="N541" s="8">
        <v>131293</v>
      </c>
      <c r="O541" s="8">
        <v>102287</v>
      </c>
      <c r="P541" s="8">
        <v>3181856</v>
      </c>
      <c r="Q541" s="8">
        <v>16868462</v>
      </c>
      <c r="R541" s="8">
        <v>218892</v>
      </c>
      <c r="S541" s="8">
        <v>3700221</v>
      </c>
      <c r="T541" s="8">
        <v>0</v>
      </c>
    </row>
    <row r="542" spans="1:20">
      <c r="A542" s="1">
        <v>44952</v>
      </c>
      <c r="B542" s="9">
        <f>nasdaq_aapl_volume_by_exchange[[#This Row],[Off Exchange2]]/SUM(nasdaq_aapl_volume_by_exchange[[#This Row],[NYSE]:[LTSE]])</f>
        <v>0.3390209858289947</v>
      </c>
      <c r="C542" s="12">
        <f>SUM(nasdaq_aapl_volume_by_exchange[[#This Row],[NYSE]:[LTSE]])</f>
        <v>42319510</v>
      </c>
      <c r="D542" s="8">
        <v>380271</v>
      </c>
      <c r="E542" s="8">
        <v>89742</v>
      </c>
      <c r="F542" s="8">
        <v>41534</v>
      </c>
      <c r="G542" s="8">
        <v>184732</v>
      </c>
      <c r="H542" s="8">
        <v>1030855</v>
      </c>
      <c r="I542" s="8">
        <v>547761</v>
      </c>
      <c r="J542" s="8">
        <v>1603692</v>
      </c>
      <c r="K542" s="8">
        <v>417201</v>
      </c>
      <c r="L542" s="8">
        <v>14347202</v>
      </c>
      <c r="M542" s="8">
        <v>3367809</v>
      </c>
      <c r="N542" s="8">
        <v>109026</v>
      </c>
      <c r="O542" s="8">
        <v>119989</v>
      </c>
      <c r="P542" s="8">
        <v>2573591</v>
      </c>
      <c r="Q542" s="8">
        <v>13961932</v>
      </c>
      <c r="R542" s="8">
        <v>234778</v>
      </c>
      <c r="S542" s="8">
        <v>3309395</v>
      </c>
      <c r="T542" s="8">
        <v>0</v>
      </c>
    </row>
    <row r="543" spans="1:20">
      <c r="A543" s="1">
        <v>44951</v>
      </c>
      <c r="B543" s="9">
        <f>nasdaq_aapl_volume_by_exchange[[#This Row],[Off Exchange2]]/SUM(nasdaq_aapl_volume_by_exchange[[#This Row],[NYSE]:[LTSE]])</f>
        <v>0.39938058626156969</v>
      </c>
      <c r="C543" s="12">
        <f>SUM(nasdaq_aapl_volume_by_exchange[[#This Row],[NYSE]:[LTSE]])</f>
        <v>50355680</v>
      </c>
      <c r="D543" s="8">
        <v>445779</v>
      </c>
      <c r="E543" s="8">
        <v>95889</v>
      </c>
      <c r="F543" s="8">
        <v>109521</v>
      </c>
      <c r="G543" s="8">
        <v>228184</v>
      </c>
      <c r="H543" s="8">
        <v>1154572</v>
      </c>
      <c r="I543" s="8">
        <v>549479</v>
      </c>
      <c r="J543" s="8">
        <v>1733017</v>
      </c>
      <c r="K543" s="8">
        <v>145092</v>
      </c>
      <c r="L543" s="8">
        <v>20111081</v>
      </c>
      <c r="M543" s="8">
        <v>3691578</v>
      </c>
      <c r="N543" s="8">
        <v>57087</v>
      </c>
      <c r="O543" s="8">
        <v>135646</v>
      </c>
      <c r="P543" s="8">
        <v>3093750</v>
      </c>
      <c r="Q543" s="8">
        <v>14705202</v>
      </c>
      <c r="R543" s="8">
        <v>334520</v>
      </c>
      <c r="S543" s="8">
        <v>3765283</v>
      </c>
      <c r="T543" s="8">
        <v>0</v>
      </c>
    </row>
    <row r="544" spans="1:20">
      <c r="A544" s="1">
        <v>44950</v>
      </c>
      <c r="B544" s="9">
        <f>nasdaq_aapl_volume_by_exchange[[#This Row],[Off Exchange2]]/SUM(nasdaq_aapl_volume_by_exchange[[#This Row],[NYSE]:[LTSE]])</f>
        <v>0.46986495214402146</v>
      </c>
      <c r="C544" s="12">
        <f>SUM(nasdaq_aapl_volume_by_exchange[[#This Row],[NYSE]:[LTSE]])</f>
        <v>50894477</v>
      </c>
      <c r="D544" s="8">
        <v>455407</v>
      </c>
      <c r="E544" s="8">
        <v>59430</v>
      </c>
      <c r="F544" s="8">
        <v>85119</v>
      </c>
      <c r="G544" s="8">
        <v>108011</v>
      </c>
      <c r="H544" s="8">
        <v>838216</v>
      </c>
      <c r="I544" s="8">
        <v>456952</v>
      </c>
      <c r="J544" s="8">
        <v>1288648</v>
      </c>
      <c r="K544" s="8">
        <v>750618</v>
      </c>
      <c r="L544" s="8">
        <v>23913531</v>
      </c>
      <c r="M544" s="8">
        <v>4322262</v>
      </c>
      <c r="N544" s="8">
        <v>52050</v>
      </c>
      <c r="O544" s="8">
        <v>303654</v>
      </c>
      <c r="P544" s="8">
        <v>2465107</v>
      </c>
      <c r="Q544" s="8">
        <v>12831474</v>
      </c>
      <c r="R544" s="8">
        <v>246238</v>
      </c>
      <c r="S544" s="8">
        <v>2717760</v>
      </c>
      <c r="T544" s="8">
        <v>0</v>
      </c>
    </row>
    <row r="545" spans="1:20">
      <c r="A545" s="1">
        <v>44949</v>
      </c>
      <c r="B545" s="9">
        <f>nasdaq_aapl_volume_by_exchange[[#This Row],[Off Exchange2]]/SUM(nasdaq_aapl_volume_by_exchange[[#This Row],[NYSE]:[LTSE]])</f>
        <v>0.34622898331302465</v>
      </c>
      <c r="C545" s="12">
        <f>SUM(nasdaq_aapl_volume_by_exchange[[#This Row],[NYSE]:[LTSE]])</f>
        <v>64570120</v>
      </c>
      <c r="D545" s="8">
        <v>880738</v>
      </c>
      <c r="E545" s="8">
        <v>269484</v>
      </c>
      <c r="F545" s="8">
        <v>81372</v>
      </c>
      <c r="G545" s="8">
        <v>152270</v>
      </c>
      <c r="H545" s="8">
        <v>2239571</v>
      </c>
      <c r="I545" s="8">
        <v>540256</v>
      </c>
      <c r="J545" s="8">
        <v>1790002</v>
      </c>
      <c r="K545" s="8">
        <v>1653183</v>
      </c>
      <c r="L545" s="8">
        <v>22356047</v>
      </c>
      <c r="M545" s="8">
        <v>6368603</v>
      </c>
      <c r="N545" s="8">
        <v>65152</v>
      </c>
      <c r="O545" s="8">
        <v>160844</v>
      </c>
      <c r="P545" s="8">
        <v>3884917</v>
      </c>
      <c r="Q545" s="8">
        <v>19131227</v>
      </c>
      <c r="R545" s="8">
        <v>659651</v>
      </c>
      <c r="S545" s="8">
        <v>4336803</v>
      </c>
      <c r="T545" s="8">
        <v>0</v>
      </c>
    </row>
    <row r="546" spans="1:20">
      <c r="A546" s="1">
        <v>44946</v>
      </c>
      <c r="B546" s="9">
        <f>nasdaq_aapl_volume_by_exchange[[#This Row],[Off Exchange2]]/SUM(nasdaq_aapl_volume_by_exchange[[#This Row],[NYSE]:[LTSE]])</f>
        <v>0.32190990271794778</v>
      </c>
      <c r="C546" s="12">
        <f>SUM(nasdaq_aapl_volume_by_exchange[[#This Row],[NYSE]:[LTSE]])</f>
        <v>65328186</v>
      </c>
      <c r="D546" s="8">
        <v>569939</v>
      </c>
      <c r="E546" s="8">
        <v>157247</v>
      </c>
      <c r="F546" s="8">
        <v>64338</v>
      </c>
      <c r="G546" s="8">
        <v>230981</v>
      </c>
      <c r="H546" s="8">
        <v>1273232</v>
      </c>
      <c r="I546" s="8">
        <v>413014</v>
      </c>
      <c r="J546" s="8">
        <v>1593749</v>
      </c>
      <c r="K546" s="8">
        <v>295990</v>
      </c>
      <c r="L546" s="8">
        <v>21029790</v>
      </c>
      <c r="M546" s="8">
        <v>4738230</v>
      </c>
      <c r="N546" s="8">
        <v>48265</v>
      </c>
      <c r="O546" s="8">
        <v>113339</v>
      </c>
      <c r="P546" s="8">
        <v>3231135</v>
      </c>
      <c r="Q546" s="8">
        <v>27632469</v>
      </c>
      <c r="R546" s="8">
        <v>454956</v>
      </c>
      <c r="S546" s="8">
        <v>3481512</v>
      </c>
      <c r="T546" s="8">
        <v>0</v>
      </c>
    </row>
    <row r="547" spans="1:20">
      <c r="A547" s="1">
        <v>44945</v>
      </c>
      <c r="B547" s="9">
        <f>nasdaq_aapl_volume_by_exchange[[#This Row],[Off Exchange2]]/SUM(nasdaq_aapl_volume_by_exchange[[#This Row],[NYSE]:[LTSE]])</f>
        <v>0.32703531070736813</v>
      </c>
      <c r="C547" s="12">
        <f>SUM(nasdaq_aapl_volume_by_exchange[[#This Row],[NYSE]:[LTSE]])</f>
        <v>43214569</v>
      </c>
      <c r="D547" s="8">
        <v>430848</v>
      </c>
      <c r="E547" s="8">
        <v>156546</v>
      </c>
      <c r="F547" s="8">
        <v>35089</v>
      </c>
      <c r="G547" s="8">
        <v>140974</v>
      </c>
      <c r="H547" s="8">
        <v>1023477</v>
      </c>
      <c r="I547" s="8">
        <v>461105</v>
      </c>
      <c r="J547" s="8">
        <v>1251419</v>
      </c>
      <c r="K547" s="8">
        <v>235183</v>
      </c>
      <c r="L547" s="8">
        <v>14132690</v>
      </c>
      <c r="M547" s="8">
        <v>3968953</v>
      </c>
      <c r="N547" s="8">
        <v>17521</v>
      </c>
      <c r="O547" s="8">
        <v>96678</v>
      </c>
      <c r="P547" s="8">
        <v>2689412</v>
      </c>
      <c r="Q547" s="8">
        <v>15406977</v>
      </c>
      <c r="R547" s="8">
        <v>359973</v>
      </c>
      <c r="S547" s="8">
        <v>2807724</v>
      </c>
      <c r="T547" s="8">
        <v>0</v>
      </c>
    </row>
    <row r="548" spans="1:20">
      <c r="A548" s="1">
        <v>44944</v>
      </c>
      <c r="B548" s="9">
        <f>nasdaq_aapl_volume_by_exchange[[#This Row],[Off Exchange2]]/SUM(nasdaq_aapl_volume_by_exchange[[#This Row],[NYSE]:[LTSE]])</f>
        <v>0.3380904444677672</v>
      </c>
      <c r="C548" s="12">
        <f>SUM(nasdaq_aapl_volume_by_exchange[[#This Row],[NYSE]:[LTSE]])</f>
        <v>53052576</v>
      </c>
      <c r="D548" s="8">
        <v>469394</v>
      </c>
      <c r="E548" s="8">
        <v>96262</v>
      </c>
      <c r="F548" s="8">
        <v>78033</v>
      </c>
      <c r="G548" s="8">
        <v>95267</v>
      </c>
      <c r="H548" s="8">
        <v>1776883</v>
      </c>
      <c r="I548" s="8">
        <v>555873</v>
      </c>
      <c r="J548" s="8">
        <v>1436278</v>
      </c>
      <c r="K548" s="8">
        <v>627214</v>
      </c>
      <c r="L548" s="8">
        <v>17936569</v>
      </c>
      <c r="M548" s="8">
        <v>4269292</v>
      </c>
      <c r="N548" s="8">
        <v>29590</v>
      </c>
      <c r="O548" s="8">
        <v>156603</v>
      </c>
      <c r="P548" s="8">
        <v>3447918</v>
      </c>
      <c r="Q548" s="8">
        <v>17950536</v>
      </c>
      <c r="R548" s="8">
        <v>450719</v>
      </c>
      <c r="S548" s="8">
        <v>3676145</v>
      </c>
      <c r="T548" s="8">
        <v>0</v>
      </c>
    </row>
    <row r="549" spans="1:20">
      <c r="A549" s="1">
        <v>44943</v>
      </c>
      <c r="B549" s="9">
        <f>nasdaq_aapl_volume_by_exchange[[#This Row],[Off Exchange2]]/SUM(nasdaq_aapl_volume_by_exchange[[#This Row],[NYSE]:[LTSE]])</f>
        <v>0.37230832165367345</v>
      </c>
      <c r="C549" s="12">
        <f>SUM(nasdaq_aapl_volume_by_exchange[[#This Row],[NYSE]:[LTSE]])</f>
        <v>48670795</v>
      </c>
      <c r="D549" s="8">
        <v>505437</v>
      </c>
      <c r="E549" s="8">
        <v>194459</v>
      </c>
      <c r="F549" s="8">
        <v>114665</v>
      </c>
      <c r="G549" s="8">
        <v>180217</v>
      </c>
      <c r="H549" s="8">
        <v>1243983</v>
      </c>
      <c r="I549" s="8">
        <v>367724</v>
      </c>
      <c r="J549" s="8">
        <v>1307718</v>
      </c>
      <c r="K549" s="8">
        <v>441503</v>
      </c>
      <c r="L549" s="8">
        <v>18120542</v>
      </c>
      <c r="M549" s="8">
        <v>3819039</v>
      </c>
      <c r="N549" s="8">
        <v>18263</v>
      </c>
      <c r="O549" s="8">
        <v>145811</v>
      </c>
      <c r="P549" s="8">
        <v>2396443</v>
      </c>
      <c r="Q549" s="8">
        <v>16050839</v>
      </c>
      <c r="R549" s="8">
        <v>382313</v>
      </c>
      <c r="S549" s="8">
        <v>3381839</v>
      </c>
      <c r="T549" s="8">
        <v>0</v>
      </c>
    </row>
    <row r="550" spans="1:20">
      <c r="A550" s="1">
        <v>44939</v>
      </c>
      <c r="B550" s="9">
        <f>nasdaq_aapl_volume_by_exchange[[#This Row],[Off Exchange2]]/SUM(nasdaq_aapl_volume_by_exchange[[#This Row],[NYSE]:[LTSE]])</f>
        <v>0.34192353580224366</v>
      </c>
      <c r="C550" s="12">
        <f>SUM(nasdaq_aapl_volume_by_exchange[[#This Row],[NYSE]:[LTSE]])</f>
        <v>42922310</v>
      </c>
      <c r="D550" s="8">
        <v>565616</v>
      </c>
      <c r="E550" s="8">
        <v>230046</v>
      </c>
      <c r="F550" s="8">
        <v>115732</v>
      </c>
      <c r="G550" s="8">
        <v>361539</v>
      </c>
      <c r="H550" s="8">
        <v>904681</v>
      </c>
      <c r="I550" s="8">
        <v>478945</v>
      </c>
      <c r="J550" s="8">
        <v>1456681</v>
      </c>
      <c r="K550" s="8">
        <v>103750</v>
      </c>
      <c r="L550" s="8">
        <v>14676148</v>
      </c>
      <c r="M550" s="8">
        <v>3367795</v>
      </c>
      <c r="N550" s="8">
        <v>36509</v>
      </c>
      <c r="O550" s="8">
        <v>118251</v>
      </c>
      <c r="P550" s="8">
        <v>2711253</v>
      </c>
      <c r="Q550" s="8">
        <v>14317714</v>
      </c>
      <c r="R550" s="8">
        <v>452836</v>
      </c>
      <c r="S550" s="8">
        <v>3024814</v>
      </c>
      <c r="T550" s="8">
        <v>0</v>
      </c>
    </row>
    <row r="551" spans="1:20">
      <c r="A551" s="1">
        <v>44938</v>
      </c>
      <c r="B551" s="9">
        <f>nasdaq_aapl_volume_by_exchange[[#This Row],[Off Exchange2]]/SUM(nasdaq_aapl_volume_by_exchange[[#This Row],[NYSE]:[LTSE]])</f>
        <v>0.31358234857051298</v>
      </c>
      <c r="C551" s="12">
        <f>SUM(nasdaq_aapl_volume_by_exchange[[#This Row],[NYSE]:[LTSE]])</f>
        <v>52145805</v>
      </c>
      <c r="D551" s="8">
        <v>596555</v>
      </c>
      <c r="E551" s="8">
        <v>101322</v>
      </c>
      <c r="F551" s="8">
        <v>42983</v>
      </c>
      <c r="G551" s="8">
        <v>550042</v>
      </c>
      <c r="H551" s="8">
        <v>1355666</v>
      </c>
      <c r="I551" s="8">
        <v>699727</v>
      </c>
      <c r="J551" s="8">
        <v>1811729</v>
      </c>
      <c r="K551" s="8">
        <v>1228240</v>
      </c>
      <c r="L551" s="8">
        <v>16352004</v>
      </c>
      <c r="M551" s="8">
        <v>4765683</v>
      </c>
      <c r="N551" s="8">
        <v>19478</v>
      </c>
      <c r="O551" s="8">
        <v>130398</v>
      </c>
      <c r="P551" s="8">
        <v>2583012</v>
      </c>
      <c r="Q551" s="8">
        <v>17882785</v>
      </c>
      <c r="R551" s="8">
        <v>147538</v>
      </c>
      <c r="S551" s="8">
        <v>3878643</v>
      </c>
      <c r="T551" s="8">
        <v>0</v>
      </c>
    </row>
    <row r="552" spans="1:20">
      <c r="A552" s="1">
        <v>44937</v>
      </c>
      <c r="B552" s="9">
        <f>nasdaq_aapl_volume_by_exchange[[#This Row],[Off Exchange2]]/SUM(nasdaq_aapl_volume_by_exchange[[#This Row],[NYSE]:[LTSE]])</f>
        <v>0.33133294370404459</v>
      </c>
      <c r="C552" s="12">
        <f>SUM(nasdaq_aapl_volume_by_exchange[[#This Row],[NYSE]:[LTSE]])</f>
        <v>51489969</v>
      </c>
      <c r="D552" s="8">
        <v>773694</v>
      </c>
      <c r="E552" s="8">
        <v>150250</v>
      </c>
      <c r="F552" s="8">
        <v>65594</v>
      </c>
      <c r="G552" s="8">
        <v>353025</v>
      </c>
      <c r="H552" s="8">
        <v>1209100</v>
      </c>
      <c r="I552" s="8">
        <v>637516</v>
      </c>
      <c r="J552" s="8">
        <v>688586</v>
      </c>
      <c r="K552" s="8">
        <v>441140</v>
      </c>
      <c r="L552" s="8">
        <v>17060323</v>
      </c>
      <c r="M552" s="8">
        <v>3951470</v>
      </c>
      <c r="N552" s="8">
        <v>44036</v>
      </c>
      <c r="O552" s="8">
        <v>140992</v>
      </c>
      <c r="P552" s="8">
        <v>2885384</v>
      </c>
      <c r="Q552" s="8">
        <v>18596464</v>
      </c>
      <c r="R552" s="8">
        <v>327078</v>
      </c>
      <c r="S552" s="8">
        <v>4165317</v>
      </c>
      <c r="T552" s="8">
        <v>0</v>
      </c>
    </row>
    <row r="553" spans="1:20">
      <c r="A553" s="1">
        <v>44936</v>
      </c>
      <c r="B553" s="9">
        <f>nasdaq_aapl_volume_by_exchange[[#This Row],[Off Exchange2]]/SUM(nasdaq_aapl_volume_by_exchange[[#This Row],[NYSE]:[LTSE]])</f>
        <v>0.34700550722542506</v>
      </c>
      <c r="C553" s="12">
        <f>SUM(nasdaq_aapl_volume_by_exchange[[#This Row],[NYSE]:[LTSE]])</f>
        <v>45044824</v>
      </c>
      <c r="D553" s="8">
        <v>746162</v>
      </c>
      <c r="E553" s="8">
        <v>100098</v>
      </c>
      <c r="F553" s="8">
        <v>56284</v>
      </c>
      <c r="G553" s="8">
        <v>361274</v>
      </c>
      <c r="H553" s="8">
        <v>918335</v>
      </c>
      <c r="I553" s="8">
        <v>664102</v>
      </c>
      <c r="J553" s="8">
        <v>1597227</v>
      </c>
      <c r="K553" s="8">
        <v>168149</v>
      </c>
      <c r="L553" s="8">
        <v>15630802</v>
      </c>
      <c r="M553" s="8">
        <v>3758360</v>
      </c>
      <c r="N553" s="8">
        <v>20531</v>
      </c>
      <c r="O553" s="8">
        <v>135773</v>
      </c>
      <c r="P553" s="8">
        <v>2748000</v>
      </c>
      <c r="Q553" s="8">
        <v>14265391</v>
      </c>
      <c r="R553" s="8">
        <v>302488</v>
      </c>
      <c r="S553" s="8">
        <v>3571848</v>
      </c>
      <c r="T553" s="8">
        <v>0</v>
      </c>
    </row>
    <row r="554" spans="1:20">
      <c r="A554" s="1">
        <v>44935</v>
      </c>
      <c r="B554" s="9">
        <f>nasdaq_aapl_volume_by_exchange[[#This Row],[Off Exchange2]]/SUM(nasdaq_aapl_volume_by_exchange[[#This Row],[NYSE]:[LTSE]])</f>
        <v>0.34689769484602234</v>
      </c>
      <c r="C554" s="12">
        <f>SUM(nasdaq_aapl_volume_by_exchange[[#This Row],[NYSE]:[LTSE]])</f>
        <v>54714653</v>
      </c>
      <c r="D554" s="8">
        <v>837358</v>
      </c>
      <c r="E554" s="8">
        <v>111590</v>
      </c>
      <c r="F554" s="8">
        <v>95748</v>
      </c>
      <c r="G554" s="8">
        <v>562845</v>
      </c>
      <c r="H554" s="8">
        <v>1236469</v>
      </c>
      <c r="I554" s="8">
        <v>577934</v>
      </c>
      <c r="J554" s="8">
        <v>2139904</v>
      </c>
      <c r="K554" s="8">
        <v>1434132</v>
      </c>
      <c r="L554" s="8">
        <v>18980387</v>
      </c>
      <c r="M554" s="8">
        <v>4319925</v>
      </c>
      <c r="N554" s="8">
        <v>58993</v>
      </c>
      <c r="O554" s="8">
        <v>125899</v>
      </c>
      <c r="P554" s="8">
        <v>2845249</v>
      </c>
      <c r="Q554" s="8">
        <v>16999817</v>
      </c>
      <c r="R554" s="8">
        <v>319519</v>
      </c>
      <c r="S554" s="8">
        <v>4068884</v>
      </c>
      <c r="T554" s="8">
        <v>0</v>
      </c>
    </row>
    <row r="555" spans="1:20">
      <c r="A555" s="1">
        <v>44932</v>
      </c>
      <c r="B555" s="9">
        <f>nasdaq_aapl_volume_by_exchange[[#This Row],[Off Exchange2]]/SUM(nasdaq_aapl_volume_by_exchange[[#This Row],[NYSE]:[LTSE]])</f>
        <v>0.36231159253956524</v>
      </c>
      <c r="C555" s="12">
        <f>SUM(nasdaq_aapl_volume_by_exchange[[#This Row],[NYSE]:[LTSE]])</f>
        <v>73011241</v>
      </c>
      <c r="D555" s="8">
        <v>1653935</v>
      </c>
      <c r="E555" s="8">
        <v>136353</v>
      </c>
      <c r="F555" s="8">
        <v>69900</v>
      </c>
      <c r="G555" s="8">
        <v>665229</v>
      </c>
      <c r="H555" s="8">
        <v>1349339</v>
      </c>
      <c r="I555" s="8">
        <v>830638</v>
      </c>
      <c r="J555" s="8">
        <v>1872963</v>
      </c>
      <c r="K555" s="8">
        <v>1134821</v>
      </c>
      <c r="L555" s="8">
        <v>26452819</v>
      </c>
      <c r="M555" s="8">
        <v>6511735</v>
      </c>
      <c r="N555" s="8">
        <v>68459</v>
      </c>
      <c r="O555" s="8">
        <v>193113</v>
      </c>
      <c r="P555" s="8">
        <v>4002772</v>
      </c>
      <c r="Q555" s="8">
        <v>22657872</v>
      </c>
      <c r="R555" s="8">
        <v>468974</v>
      </c>
      <c r="S555" s="8">
        <v>4942319</v>
      </c>
      <c r="T555" s="8">
        <v>0</v>
      </c>
    </row>
    <row r="556" spans="1:20">
      <c r="A556" s="1">
        <v>44931</v>
      </c>
      <c r="B556" s="9">
        <f>nasdaq_aapl_volume_by_exchange[[#This Row],[Off Exchange2]]/SUM(nasdaq_aapl_volume_by_exchange[[#This Row],[NYSE]:[LTSE]])</f>
        <v>0.41096604144698123</v>
      </c>
      <c r="C556" s="12">
        <f>SUM(nasdaq_aapl_volume_by_exchange[[#This Row],[NYSE]:[LTSE]])</f>
        <v>66244342</v>
      </c>
      <c r="D556" s="8">
        <v>1191371</v>
      </c>
      <c r="E556" s="8">
        <v>388409</v>
      </c>
      <c r="F556" s="8">
        <v>70124</v>
      </c>
      <c r="G556" s="8">
        <v>407189</v>
      </c>
      <c r="H556" s="8">
        <v>1369349</v>
      </c>
      <c r="I556" s="8">
        <v>908911</v>
      </c>
      <c r="J556" s="8">
        <v>1779149</v>
      </c>
      <c r="K556" s="8">
        <v>755149</v>
      </c>
      <c r="L556" s="8">
        <v>27224175</v>
      </c>
      <c r="M556" s="8">
        <v>5112553</v>
      </c>
      <c r="N556" s="8">
        <v>51807</v>
      </c>
      <c r="O556" s="8">
        <v>175896</v>
      </c>
      <c r="P556" s="8">
        <v>3239570</v>
      </c>
      <c r="Q556" s="8">
        <v>18335108</v>
      </c>
      <c r="R556" s="8">
        <v>413297</v>
      </c>
      <c r="S556" s="8">
        <v>4822285</v>
      </c>
      <c r="T556" s="8">
        <v>0</v>
      </c>
    </row>
    <row r="557" spans="1:20">
      <c r="A557" s="1">
        <v>44930</v>
      </c>
      <c r="B557" s="9">
        <f>nasdaq_aapl_volume_by_exchange[[#This Row],[Off Exchange2]]/SUM(nasdaq_aapl_volume_by_exchange[[#This Row],[NYSE]:[LTSE]])</f>
        <v>0.41347880736724701</v>
      </c>
      <c r="C557" s="12">
        <f>SUM(nasdaq_aapl_volume_by_exchange[[#This Row],[NYSE]:[LTSE]])</f>
        <v>77265931</v>
      </c>
      <c r="D557" s="8">
        <v>1317269</v>
      </c>
      <c r="E557" s="8">
        <v>104039</v>
      </c>
      <c r="F557" s="8">
        <v>107567</v>
      </c>
      <c r="G557" s="8">
        <v>648872</v>
      </c>
      <c r="H557" s="8">
        <v>1631790</v>
      </c>
      <c r="I557" s="8">
        <v>860377</v>
      </c>
      <c r="J557" s="8">
        <v>2167201</v>
      </c>
      <c r="K557" s="8">
        <v>554455</v>
      </c>
      <c r="L557" s="8">
        <v>31947825</v>
      </c>
      <c r="M557" s="8">
        <v>6422122</v>
      </c>
      <c r="N557" s="8">
        <v>47243</v>
      </c>
      <c r="O557" s="8">
        <v>191124</v>
      </c>
      <c r="P557" s="8">
        <v>4124378</v>
      </c>
      <c r="Q557" s="8">
        <v>20848735</v>
      </c>
      <c r="R557" s="8">
        <v>524264</v>
      </c>
      <c r="S557" s="8">
        <v>5768670</v>
      </c>
      <c r="T557" s="8">
        <v>0</v>
      </c>
    </row>
    <row r="558" spans="1:20">
      <c r="A558" s="1">
        <v>44929</v>
      </c>
      <c r="B558" s="9">
        <f>nasdaq_aapl_volume_by_exchange[[#This Row],[Off Exchange2]]/SUM(nasdaq_aapl_volume_by_exchange[[#This Row],[NYSE]:[LTSE]])</f>
        <v>0.4227107785446686</v>
      </c>
      <c r="C558" s="12">
        <f>SUM(nasdaq_aapl_volume_by_exchange[[#This Row],[NYSE]:[LTSE]])</f>
        <v>100308644</v>
      </c>
      <c r="D558" s="8">
        <v>1290706</v>
      </c>
      <c r="E558" s="8">
        <v>141799</v>
      </c>
      <c r="F558" s="8">
        <v>170812</v>
      </c>
      <c r="G558" s="8">
        <v>670247</v>
      </c>
      <c r="H558" s="8">
        <v>2123546</v>
      </c>
      <c r="I558" s="8">
        <v>886785</v>
      </c>
      <c r="J558" s="8">
        <v>2843895</v>
      </c>
      <c r="K558" s="8">
        <v>1472338</v>
      </c>
      <c r="L558" s="8">
        <v>42401545</v>
      </c>
      <c r="M558" s="8">
        <v>7391269</v>
      </c>
      <c r="N558" s="8">
        <v>90266</v>
      </c>
      <c r="O558" s="8">
        <v>236958</v>
      </c>
      <c r="P558" s="8">
        <v>4647433</v>
      </c>
      <c r="Q558" s="8">
        <v>28032059</v>
      </c>
      <c r="R558" s="8">
        <v>878470</v>
      </c>
      <c r="S558" s="8">
        <v>7028704</v>
      </c>
      <c r="T558" s="8">
        <v>1812</v>
      </c>
    </row>
    <row r="559" spans="1:20">
      <c r="A559" s="1">
        <v>44925</v>
      </c>
      <c r="B559" s="9">
        <f>nasdaq_aapl_volume_by_exchange[[#This Row],[Off Exchange2]]/SUM(nasdaq_aapl_volume_by_exchange[[#This Row],[NYSE]:[LTSE]])</f>
        <v>0.4202680991020124</v>
      </c>
      <c r="C559" s="12">
        <f>SUM(nasdaq_aapl_volume_by_exchange[[#This Row],[NYSE]:[LTSE]])</f>
        <v>67685568</v>
      </c>
      <c r="D559" s="8">
        <v>1089623</v>
      </c>
      <c r="E559" s="8">
        <v>115780</v>
      </c>
      <c r="F559" s="8">
        <v>63367</v>
      </c>
      <c r="G559" s="8">
        <v>270583</v>
      </c>
      <c r="H559" s="8">
        <v>1094612</v>
      </c>
      <c r="I559" s="8">
        <v>820929</v>
      </c>
      <c r="J559" s="8">
        <v>1544950</v>
      </c>
      <c r="K559" s="8">
        <v>344765</v>
      </c>
      <c r="L559" s="8">
        <v>28446085</v>
      </c>
      <c r="M559" s="8">
        <v>4685681</v>
      </c>
      <c r="N559" s="8">
        <v>69140</v>
      </c>
      <c r="O559" s="8">
        <v>126950</v>
      </c>
      <c r="P559" s="8">
        <v>3575181</v>
      </c>
      <c r="Q559" s="8">
        <v>19705329</v>
      </c>
      <c r="R559" s="8">
        <v>496091</v>
      </c>
      <c r="S559" s="8">
        <v>5236502</v>
      </c>
      <c r="T559" s="8">
        <v>0</v>
      </c>
    </row>
    <row r="560" spans="1:20">
      <c r="A560" s="1">
        <v>44924</v>
      </c>
      <c r="B560" s="9">
        <f>nasdaq_aapl_volume_by_exchange[[#This Row],[Off Exchange2]]/SUM(nasdaq_aapl_volume_by_exchange[[#This Row],[NYSE]:[LTSE]])</f>
        <v>0.46736363661346919</v>
      </c>
      <c r="C560" s="12">
        <f>SUM(nasdaq_aapl_volume_by_exchange[[#This Row],[NYSE]:[LTSE]])</f>
        <v>66226098</v>
      </c>
      <c r="D560" s="8">
        <v>1047712</v>
      </c>
      <c r="E560" s="8">
        <v>199453</v>
      </c>
      <c r="F560" s="8">
        <v>44417</v>
      </c>
      <c r="G560" s="8">
        <v>229700</v>
      </c>
      <c r="H560" s="8">
        <v>1196632</v>
      </c>
      <c r="I560" s="8">
        <v>824754</v>
      </c>
      <c r="J560" s="8">
        <v>1501714</v>
      </c>
      <c r="K560" s="8">
        <v>60670</v>
      </c>
      <c r="L560" s="8">
        <v>30951670</v>
      </c>
      <c r="M560" s="8">
        <v>4828728</v>
      </c>
      <c r="N560" s="8">
        <v>50835</v>
      </c>
      <c r="O560" s="8">
        <v>161802</v>
      </c>
      <c r="P560" s="8">
        <v>3151071</v>
      </c>
      <c r="Q560" s="8">
        <v>16480981</v>
      </c>
      <c r="R560" s="8">
        <v>435596</v>
      </c>
      <c r="S560" s="8">
        <v>5060363</v>
      </c>
      <c r="T560" s="8">
        <v>0</v>
      </c>
    </row>
    <row r="561" spans="1:20">
      <c r="A561" s="1">
        <v>44923</v>
      </c>
      <c r="B561" s="9">
        <f>nasdaq_aapl_volume_by_exchange[[#This Row],[Off Exchange2]]/SUM(nasdaq_aapl_volume_by_exchange[[#This Row],[NYSE]:[LTSE]])</f>
        <v>0.46140859057022243</v>
      </c>
      <c r="C561" s="12">
        <f>SUM(nasdaq_aapl_volume_by_exchange[[#This Row],[NYSE]:[LTSE]])</f>
        <v>74284382</v>
      </c>
      <c r="D561" s="8">
        <v>1115490</v>
      </c>
      <c r="E561" s="8">
        <v>111931</v>
      </c>
      <c r="F561" s="8">
        <v>68656</v>
      </c>
      <c r="G561" s="8">
        <v>272331</v>
      </c>
      <c r="H561" s="8">
        <v>1629684</v>
      </c>
      <c r="I561" s="8">
        <v>1129953</v>
      </c>
      <c r="J561" s="8">
        <v>2026170</v>
      </c>
      <c r="K561" s="8">
        <v>312871</v>
      </c>
      <c r="L561" s="8">
        <v>34275452</v>
      </c>
      <c r="M561" s="8">
        <v>5240515</v>
      </c>
      <c r="N561" s="8">
        <v>48277</v>
      </c>
      <c r="O561" s="8">
        <v>177737</v>
      </c>
      <c r="P561" s="8">
        <v>3321659</v>
      </c>
      <c r="Q561" s="8">
        <v>17283438</v>
      </c>
      <c r="R561" s="8">
        <v>401836</v>
      </c>
      <c r="S561" s="8">
        <v>6868382</v>
      </c>
      <c r="T561" s="8">
        <v>0</v>
      </c>
    </row>
    <row r="562" spans="1:20">
      <c r="A562" s="1">
        <v>44922</v>
      </c>
      <c r="B562" s="9">
        <f>nasdaq_aapl_volume_by_exchange[[#This Row],[Off Exchange2]]/SUM(nasdaq_aapl_volume_by_exchange[[#This Row],[NYSE]:[LTSE]])</f>
        <v>0.49200540615632743</v>
      </c>
      <c r="C562" s="12">
        <f>SUM(nasdaq_aapl_volume_by_exchange[[#This Row],[NYSE]:[LTSE]])</f>
        <v>60955692</v>
      </c>
      <c r="D562" s="8">
        <v>840102</v>
      </c>
      <c r="E562" s="8">
        <v>200023</v>
      </c>
      <c r="F562" s="8">
        <v>43566</v>
      </c>
      <c r="G562" s="8">
        <v>234194</v>
      </c>
      <c r="H562" s="8">
        <v>1038527</v>
      </c>
      <c r="I562" s="8">
        <v>654791</v>
      </c>
      <c r="J562" s="8">
        <v>1235246</v>
      </c>
      <c r="K562" s="8">
        <v>294457</v>
      </c>
      <c r="L562" s="8">
        <v>29990530</v>
      </c>
      <c r="M562" s="8">
        <v>4134979</v>
      </c>
      <c r="N562" s="8">
        <v>26401</v>
      </c>
      <c r="O562" s="8">
        <v>129622</v>
      </c>
      <c r="P562" s="8">
        <v>2562204</v>
      </c>
      <c r="Q562" s="8">
        <v>14738577</v>
      </c>
      <c r="R562" s="8">
        <v>471756</v>
      </c>
      <c r="S562" s="8">
        <v>4263317</v>
      </c>
      <c r="T562" s="8">
        <v>97400</v>
      </c>
    </row>
    <row r="563" spans="1:20">
      <c r="A563" s="1">
        <v>44918</v>
      </c>
      <c r="B563" s="9">
        <f>nasdaq_aapl_volume_by_exchange[[#This Row],[Off Exchange2]]/SUM(nasdaq_aapl_volume_by_exchange[[#This Row],[NYSE]:[LTSE]])</f>
        <v>0.47877495537875198</v>
      </c>
      <c r="C563" s="12">
        <f>SUM(nasdaq_aapl_volume_by_exchange[[#This Row],[NYSE]:[LTSE]])</f>
        <v>54412418</v>
      </c>
      <c r="D563" s="8">
        <v>946626</v>
      </c>
      <c r="E563" s="8">
        <v>39656</v>
      </c>
      <c r="F563" s="8">
        <v>20387</v>
      </c>
      <c r="G563" s="8">
        <v>359039</v>
      </c>
      <c r="H563" s="8">
        <v>989407</v>
      </c>
      <c r="I563" s="8">
        <v>971792</v>
      </c>
      <c r="J563" s="8">
        <v>1198303</v>
      </c>
      <c r="K563" s="8">
        <v>81501</v>
      </c>
      <c r="L563" s="8">
        <v>26051303</v>
      </c>
      <c r="M563" s="8">
        <v>4293612</v>
      </c>
      <c r="N563" s="8">
        <v>26482</v>
      </c>
      <c r="O563" s="8">
        <v>107739</v>
      </c>
      <c r="P563" s="8">
        <v>2600217</v>
      </c>
      <c r="Q563" s="8">
        <v>12208945</v>
      </c>
      <c r="R563" s="8">
        <v>392699</v>
      </c>
      <c r="S563" s="8">
        <v>4124710</v>
      </c>
      <c r="T563" s="8">
        <v>0</v>
      </c>
    </row>
    <row r="564" spans="1:20">
      <c r="A564" s="1">
        <v>44917</v>
      </c>
      <c r="B564" s="9">
        <f>nasdaq_aapl_volume_by_exchange[[#This Row],[Off Exchange2]]/SUM(nasdaq_aapl_volume_by_exchange[[#This Row],[NYSE]:[LTSE]])</f>
        <v>0.39890038336560762</v>
      </c>
      <c r="C564" s="12">
        <f>SUM(nasdaq_aapl_volume_by_exchange[[#This Row],[NYSE]:[LTSE]])</f>
        <v>70536583</v>
      </c>
      <c r="D564" s="8">
        <v>1216430</v>
      </c>
      <c r="E564" s="8">
        <v>359236</v>
      </c>
      <c r="F564" s="8">
        <v>79670</v>
      </c>
      <c r="G564" s="8">
        <v>447680</v>
      </c>
      <c r="H564" s="8">
        <v>1078460</v>
      </c>
      <c r="I564" s="8">
        <v>949295</v>
      </c>
      <c r="J564" s="8">
        <v>1921163</v>
      </c>
      <c r="K564" s="8">
        <v>2044592</v>
      </c>
      <c r="L564" s="8">
        <v>28137070</v>
      </c>
      <c r="M564" s="8">
        <v>5114521</v>
      </c>
      <c r="N564" s="8">
        <v>59130</v>
      </c>
      <c r="O564" s="8">
        <v>145810</v>
      </c>
      <c r="P564" s="8">
        <v>3902064</v>
      </c>
      <c r="Q564" s="8">
        <v>19558004</v>
      </c>
      <c r="R564" s="8">
        <v>422852</v>
      </c>
      <c r="S564" s="8">
        <v>5100306</v>
      </c>
      <c r="T564" s="8">
        <v>300</v>
      </c>
    </row>
    <row r="565" spans="1:20">
      <c r="A565" s="1">
        <v>44916</v>
      </c>
      <c r="B565" s="9">
        <f>nasdaq_aapl_volume_by_exchange[[#This Row],[Off Exchange2]]/SUM(nasdaq_aapl_volume_by_exchange[[#This Row],[NYSE]:[LTSE]])</f>
        <v>0.46721557975955563</v>
      </c>
      <c r="C565" s="12">
        <f>SUM(nasdaq_aapl_volume_by_exchange[[#This Row],[NYSE]:[LTSE]])</f>
        <v>76187774</v>
      </c>
      <c r="D565" s="8">
        <v>1184690</v>
      </c>
      <c r="E565" s="8">
        <v>129939</v>
      </c>
      <c r="F565" s="8">
        <v>77584</v>
      </c>
      <c r="G565" s="8">
        <v>402589</v>
      </c>
      <c r="H565" s="8">
        <v>1346460</v>
      </c>
      <c r="I565" s="8">
        <v>558156</v>
      </c>
      <c r="J565" s="8">
        <v>1813425</v>
      </c>
      <c r="K565" s="8">
        <v>1993252</v>
      </c>
      <c r="L565" s="8">
        <v>35596115</v>
      </c>
      <c r="M565" s="8">
        <v>4418751</v>
      </c>
      <c r="N565" s="8">
        <v>49946</v>
      </c>
      <c r="O565" s="8">
        <v>239030</v>
      </c>
      <c r="P565" s="8">
        <v>3725571</v>
      </c>
      <c r="Q565" s="8">
        <v>19513017</v>
      </c>
      <c r="R565" s="8">
        <v>343120</v>
      </c>
      <c r="S565" s="8">
        <v>4795929</v>
      </c>
      <c r="T565" s="8">
        <v>200</v>
      </c>
    </row>
    <row r="566" spans="1:20">
      <c r="A566" s="1">
        <v>44915</v>
      </c>
      <c r="B566" s="9">
        <f>nasdaq_aapl_volume_by_exchange[[#This Row],[Off Exchange2]]/SUM(nasdaq_aapl_volume_by_exchange[[#This Row],[NYSE]:[LTSE]])</f>
        <v>0.43662313506754313</v>
      </c>
      <c r="C566" s="12">
        <f>SUM(nasdaq_aapl_volume_by_exchange[[#This Row],[NYSE]:[LTSE]])</f>
        <v>69434083</v>
      </c>
      <c r="D566" s="8">
        <v>1173111</v>
      </c>
      <c r="E566" s="8">
        <v>68362</v>
      </c>
      <c r="F566" s="8">
        <v>44544</v>
      </c>
      <c r="G566" s="8">
        <v>352509</v>
      </c>
      <c r="H566" s="8">
        <v>1208918</v>
      </c>
      <c r="I566" s="8">
        <v>562557</v>
      </c>
      <c r="J566" s="8">
        <v>1643420</v>
      </c>
      <c r="K566" s="8">
        <v>2001619</v>
      </c>
      <c r="L566" s="8">
        <v>30316527</v>
      </c>
      <c r="M566" s="8">
        <v>5287518</v>
      </c>
      <c r="N566" s="8">
        <v>35761</v>
      </c>
      <c r="O566" s="8">
        <v>152740</v>
      </c>
      <c r="P566" s="8">
        <v>3477762</v>
      </c>
      <c r="Q566" s="8">
        <v>17961718</v>
      </c>
      <c r="R566" s="8">
        <v>319415</v>
      </c>
      <c r="S566" s="8">
        <v>4827602</v>
      </c>
      <c r="T566" s="8">
        <v>0</v>
      </c>
    </row>
    <row r="567" spans="1:20">
      <c r="A567" s="1">
        <v>44914</v>
      </c>
      <c r="B567" s="9">
        <f>nasdaq_aapl_volume_by_exchange[[#This Row],[Off Exchange2]]/SUM(nasdaq_aapl_volume_by_exchange[[#This Row],[NYSE]:[LTSE]])</f>
        <v>0.45040290818027623</v>
      </c>
      <c r="C567" s="12">
        <f>SUM(nasdaq_aapl_volume_by_exchange[[#This Row],[NYSE]:[LTSE]])</f>
        <v>71820582</v>
      </c>
      <c r="D567" s="8">
        <v>1137562</v>
      </c>
      <c r="E567" s="8">
        <v>111773</v>
      </c>
      <c r="F567" s="8">
        <v>121427</v>
      </c>
      <c r="G567" s="8">
        <v>199717</v>
      </c>
      <c r="H567" s="8">
        <v>1293799</v>
      </c>
      <c r="I567" s="8">
        <v>421466</v>
      </c>
      <c r="J567" s="8">
        <v>1714841</v>
      </c>
      <c r="K567" s="8">
        <v>1514331</v>
      </c>
      <c r="L567" s="8">
        <v>32348199</v>
      </c>
      <c r="M567" s="8">
        <v>4613068</v>
      </c>
      <c r="N567" s="8">
        <v>63053</v>
      </c>
      <c r="O567" s="8">
        <v>135920</v>
      </c>
      <c r="P567" s="8">
        <v>3511409</v>
      </c>
      <c r="Q567" s="8">
        <v>19381586</v>
      </c>
      <c r="R567" s="8">
        <v>338946</v>
      </c>
      <c r="S567" s="8">
        <v>4913485</v>
      </c>
      <c r="T567" s="8">
        <v>0</v>
      </c>
    </row>
    <row r="568" spans="1:20">
      <c r="A568" s="1">
        <v>44911</v>
      </c>
      <c r="B568" s="9">
        <f>nasdaq_aapl_volume_by_exchange[[#This Row],[Off Exchange2]]/SUM(nasdaq_aapl_volume_by_exchange[[#This Row],[NYSE]:[LTSE]])</f>
        <v>0.3281929241969096</v>
      </c>
      <c r="C568" s="12">
        <f>SUM(nasdaq_aapl_volume_by_exchange[[#This Row],[NYSE]:[LTSE]])</f>
        <v>150191093</v>
      </c>
      <c r="D568" s="8">
        <v>1167411</v>
      </c>
      <c r="E568" s="8">
        <v>451263</v>
      </c>
      <c r="F568" s="8">
        <v>169256</v>
      </c>
      <c r="G568" s="8">
        <v>435604</v>
      </c>
      <c r="H568" s="8">
        <v>1971646</v>
      </c>
      <c r="I568" s="8">
        <v>568317</v>
      </c>
      <c r="J568" s="8">
        <v>2233143</v>
      </c>
      <c r="K568" s="8">
        <v>994734</v>
      </c>
      <c r="L568" s="8">
        <v>49291654</v>
      </c>
      <c r="M568" s="8">
        <v>7507534</v>
      </c>
      <c r="N568" s="8">
        <v>105236</v>
      </c>
      <c r="O568" s="8">
        <v>280004</v>
      </c>
      <c r="P568" s="8">
        <v>5267756</v>
      </c>
      <c r="Q568" s="8">
        <v>74198808</v>
      </c>
      <c r="R568" s="8">
        <v>570421</v>
      </c>
      <c r="S568" s="8">
        <v>4978306</v>
      </c>
      <c r="T568" s="8">
        <v>0</v>
      </c>
    </row>
    <row r="569" spans="1:20">
      <c r="A569" s="1">
        <v>44910</v>
      </c>
      <c r="B569" s="9">
        <f>nasdaq_aapl_volume_by_exchange[[#This Row],[Off Exchange2]]/SUM(nasdaq_aapl_volume_by_exchange[[#This Row],[NYSE]:[LTSE]])</f>
        <v>0.39762193310327421</v>
      </c>
      <c r="C569" s="12">
        <f>SUM(nasdaq_aapl_volume_by_exchange[[#This Row],[NYSE]:[LTSE]])</f>
        <v>89274444</v>
      </c>
      <c r="D569" s="8">
        <v>1854325</v>
      </c>
      <c r="E569" s="8">
        <v>584442</v>
      </c>
      <c r="F569" s="8">
        <v>225637</v>
      </c>
      <c r="G569" s="8">
        <v>335027</v>
      </c>
      <c r="H569" s="8">
        <v>2315515</v>
      </c>
      <c r="I569" s="8">
        <v>667724</v>
      </c>
      <c r="J569" s="8">
        <v>2628477</v>
      </c>
      <c r="K569" s="8">
        <v>174006</v>
      </c>
      <c r="L569" s="8">
        <v>35497477</v>
      </c>
      <c r="M569" s="8">
        <v>7303089</v>
      </c>
      <c r="N569" s="8">
        <v>143628</v>
      </c>
      <c r="O569" s="8">
        <v>350104</v>
      </c>
      <c r="P569" s="8">
        <v>5514796</v>
      </c>
      <c r="Q569" s="8">
        <v>24738057</v>
      </c>
      <c r="R569" s="8">
        <v>661739</v>
      </c>
      <c r="S569" s="8">
        <v>6280401</v>
      </c>
      <c r="T569" s="8">
        <v>0</v>
      </c>
    </row>
    <row r="570" spans="1:20">
      <c r="A570" s="1">
        <v>44909</v>
      </c>
      <c r="B570" s="9">
        <f>nasdaq_aapl_volume_by_exchange[[#This Row],[Off Exchange2]]/SUM(nasdaq_aapl_volume_by_exchange[[#This Row],[NYSE]:[LTSE]])</f>
        <v>0.40090599283458112</v>
      </c>
      <c r="C570" s="12">
        <f>SUM(nasdaq_aapl_volume_by_exchange[[#This Row],[NYSE]:[LTSE]])</f>
        <v>73375194</v>
      </c>
      <c r="D570" s="8">
        <v>1212587</v>
      </c>
      <c r="E570" s="8">
        <v>98957</v>
      </c>
      <c r="F570" s="8">
        <v>89154</v>
      </c>
      <c r="G570" s="8">
        <v>890334</v>
      </c>
      <c r="H570" s="8">
        <v>1633131</v>
      </c>
      <c r="I570" s="8">
        <v>479339</v>
      </c>
      <c r="J570" s="8">
        <v>2031433</v>
      </c>
      <c r="K570" s="8">
        <v>2614578</v>
      </c>
      <c r="L570" s="8">
        <v>29416555</v>
      </c>
      <c r="M570" s="8">
        <v>3953934</v>
      </c>
      <c r="N570" s="8">
        <v>58295</v>
      </c>
      <c r="O570" s="8">
        <v>209233</v>
      </c>
      <c r="P570" s="8">
        <v>4645859</v>
      </c>
      <c r="Q570" s="8">
        <v>20289043</v>
      </c>
      <c r="R570" s="8">
        <v>367843</v>
      </c>
      <c r="S570" s="8">
        <v>5384919</v>
      </c>
      <c r="T570" s="8">
        <v>0</v>
      </c>
    </row>
    <row r="571" spans="1:20">
      <c r="A571" s="1">
        <v>44908</v>
      </c>
      <c r="B571" s="9">
        <f>nasdaq_aapl_volume_by_exchange[[#This Row],[Off Exchange2]]/SUM(nasdaq_aapl_volume_by_exchange[[#This Row],[NYSE]:[LTSE]])</f>
        <v>0.41968016572031214</v>
      </c>
      <c r="C571" s="12">
        <f>SUM(nasdaq_aapl_volume_by_exchange[[#This Row],[NYSE]:[LTSE]])</f>
        <v>86040871</v>
      </c>
      <c r="D571" s="8">
        <v>1625021</v>
      </c>
      <c r="E571" s="8">
        <v>93071</v>
      </c>
      <c r="F571" s="8">
        <v>87786</v>
      </c>
      <c r="G571" s="8">
        <v>452667</v>
      </c>
      <c r="H571" s="8">
        <v>1652792</v>
      </c>
      <c r="I571" s="8">
        <v>593566</v>
      </c>
      <c r="J571" s="8">
        <v>2493425</v>
      </c>
      <c r="K571" s="8">
        <v>3204203</v>
      </c>
      <c r="L571" s="8">
        <v>36109647</v>
      </c>
      <c r="M571" s="8">
        <v>5593480</v>
      </c>
      <c r="N571" s="8">
        <v>72202</v>
      </c>
      <c r="O571" s="8">
        <v>278159</v>
      </c>
      <c r="P571" s="8">
        <v>5514129</v>
      </c>
      <c r="Q571" s="8">
        <v>22487804</v>
      </c>
      <c r="R571" s="8">
        <v>618862</v>
      </c>
      <c r="S571" s="8">
        <v>5164057</v>
      </c>
      <c r="T571" s="8">
        <v>0</v>
      </c>
    </row>
    <row r="572" spans="1:20">
      <c r="A572" s="1">
        <v>44907</v>
      </c>
      <c r="B572" s="9">
        <f>nasdaq_aapl_volume_by_exchange[[#This Row],[Off Exchange2]]/SUM(nasdaq_aapl_volume_by_exchange[[#This Row],[NYSE]:[LTSE]])</f>
        <v>0.49691065095079701</v>
      </c>
      <c r="C572" s="12">
        <f>SUM(nasdaq_aapl_volume_by_exchange[[#This Row],[NYSE]:[LTSE]])</f>
        <v>61611523</v>
      </c>
      <c r="D572" s="8">
        <v>885832</v>
      </c>
      <c r="E572" s="8">
        <v>220702</v>
      </c>
      <c r="F572" s="8">
        <v>71301</v>
      </c>
      <c r="G572" s="8">
        <v>171777</v>
      </c>
      <c r="H572" s="8">
        <v>1139586</v>
      </c>
      <c r="I572" s="8">
        <v>306245</v>
      </c>
      <c r="J572" s="8">
        <v>1035816</v>
      </c>
      <c r="K572" s="8">
        <v>2254188</v>
      </c>
      <c r="L572" s="8">
        <v>30615422</v>
      </c>
      <c r="M572" s="8">
        <v>2877564</v>
      </c>
      <c r="N572" s="8">
        <v>76137</v>
      </c>
      <c r="O572" s="8">
        <v>214800</v>
      </c>
      <c r="P572" s="8">
        <v>2458777</v>
      </c>
      <c r="Q572" s="8">
        <v>15673440</v>
      </c>
      <c r="R572" s="8">
        <v>680029</v>
      </c>
      <c r="S572" s="8">
        <v>2929907</v>
      </c>
      <c r="T572" s="8">
        <v>0</v>
      </c>
    </row>
    <row r="573" spans="1:20">
      <c r="A573" s="1">
        <v>44904</v>
      </c>
      <c r="B573" s="9">
        <f>nasdaq_aapl_volume_by_exchange[[#This Row],[Off Exchange2]]/SUM(nasdaq_aapl_volume_by_exchange[[#This Row],[NYSE]:[LTSE]])</f>
        <v>0.48668000761640073</v>
      </c>
      <c r="C573" s="12">
        <f>SUM(nasdaq_aapl_volume_by_exchange[[#This Row],[NYSE]:[LTSE]])</f>
        <v>69124514</v>
      </c>
      <c r="D573" s="8">
        <v>934049</v>
      </c>
      <c r="E573" s="8">
        <v>273697</v>
      </c>
      <c r="F573" s="8">
        <v>77928</v>
      </c>
      <c r="G573" s="8">
        <v>317212</v>
      </c>
      <c r="H573" s="8">
        <v>1172903</v>
      </c>
      <c r="I573" s="8">
        <v>332802</v>
      </c>
      <c r="J573" s="8">
        <v>1456794</v>
      </c>
      <c r="K573" s="8">
        <v>602308</v>
      </c>
      <c r="L573" s="8">
        <v>33641519</v>
      </c>
      <c r="M573" s="8">
        <v>3966838</v>
      </c>
      <c r="N573" s="8">
        <v>53466</v>
      </c>
      <c r="O573" s="8">
        <v>227241</v>
      </c>
      <c r="P573" s="8">
        <v>3405608</v>
      </c>
      <c r="Q573" s="8">
        <v>18454994</v>
      </c>
      <c r="R573" s="8">
        <v>620507</v>
      </c>
      <c r="S573" s="8">
        <v>3586648</v>
      </c>
      <c r="T573" s="8">
        <v>0</v>
      </c>
    </row>
    <row r="574" spans="1:20">
      <c r="A574" s="1">
        <v>44903</v>
      </c>
      <c r="B574" s="9">
        <f>nasdaq_aapl_volume_by_exchange[[#This Row],[Off Exchange2]]/SUM(nasdaq_aapl_volume_by_exchange[[#This Row],[NYSE]:[LTSE]])</f>
        <v>0.47142989139435398</v>
      </c>
      <c r="C574" s="12">
        <f>SUM(nasdaq_aapl_volume_by_exchange[[#This Row],[NYSE]:[LTSE]])</f>
        <v>53951615</v>
      </c>
      <c r="D574" s="8">
        <v>748408</v>
      </c>
      <c r="E574" s="8">
        <v>66235</v>
      </c>
      <c r="F574" s="8">
        <v>66519</v>
      </c>
      <c r="G574" s="8">
        <v>183724</v>
      </c>
      <c r="H574" s="8">
        <v>1073211</v>
      </c>
      <c r="I574" s="8">
        <v>414867</v>
      </c>
      <c r="J574" s="8">
        <v>1152640</v>
      </c>
      <c r="K574" s="8">
        <v>250941</v>
      </c>
      <c r="L574" s="8">
        <v>25434404</v>
      </c>
      <c r="M574" s="8">
        <v>3288963</v>
      </c>
      <c r="N574" s="8">
        <v>25727</v>
      </c>
      <c r="O574" s="8">
        <v>115954</v>
      </c>
      <c r="P574" s="8">
        <v>2672487</v>
      </c>
      <c r="Q574" s="8">
        <v>14541110</v>
      </c>
      <c r="R574" s="8">
        <v>298542</v>
      </c>
      <c r="S574" s="8">
        <v>3617883</v>
      </c>
      <c r="T574" s="8">
        <v>0</v>
      </c>
    </row>
    <row r="575" spans="1:20">
      <c r="A575" s="1">
        <v>44902</v>
      </c>
      <c r="B575" s="9">
        <f>nasdaq_aapl_volume_by_exchange[[#This Row],[Off Exchange2]]/SUM(nasdaq_aapl_volume_by_exchange[[#This Row],[NYSE]:[LTSE]])</f>
        <v>0.45237924823622261</v>
      </c>
      <c r="C575" s="12">
        <f>SUM(nasdaq_aapl_volume_by_exchange[[#This Row],[NYSE]:[LTSE]])</f>
        <v>63402842</v>
      </c>
      <c r="D575" s="8">
        <v>914228</v>
      </c>
      <c r="E575" s="8">
        <v>289772</v>
      </c>
      <c r="F575" s="8">
        <v>157654</v>
      </c>
      <c r="G575" s="8">
        <v>284310</v>
      </c>
      <c r="H575" s="8">
        <v>1025374</v>
      </c>
      <c r="I575" s="8">
        <v>412650</v>
      </c>
      <c r="J575" s="8">
        <v>1406462</v>
      </c>
      <c r="K575" s="8">
        <v>556077</v>
      </c>
      <c r="L575" s="8">
        <v>28682130</v>
      </c>
      <c r="M575" s="8">
        <v>3647202</v>
      </c>
      <c r="N575" s="8">
        <v>63965</v>
      </c>
      <c r="O575" s="8">
        <v>122421</v>
      </c>
      <c r="P575" s="8">
        <v>3447839</v>
      </c>
      <c r="Q575" s="8">
        <v>17584762</v>
      </c>
      <c r="R575" s="8">
        <v>93081</v>
      </c>
      <c r="S575" s="8">
        <v>4714915</v>
      </c>
      <c r="T575" s="8">
        <v>0</v>
      </c>
    </row>
    <row r="576" spans="1:20">
      <c r="A576" s="1">
        <v>44901</v>
      </c>
      <c r="B576" s="9">
        <f>nasdaq_aapl_volume_by_exchange[[#This Row],[Off Exchange2]]/SUM(nasdaq_aapl_volume_by_exchange[[#This Row],[NYSE]:[LTSE]])</f>
        <v>0.43080496982364885</v>
      </c>
      <c r="C576" s="12">
        <f>SUM(nasdaq_aapl_volume_by_exchange[[#This Row],[NYSE]:[LTSE]])</f>
        <v>59222866</v>
      </c>
      <c r="D576" s="8">
        <v>1271778</v>
      </c>
      <c r="E576" s="8">
        <v>260899</v>
      </c>
      <c r="F576" s="8">
        <v>143088</v>
      </c>
      <c r="G576" s="8">
        <v>283866</v>
      </c>
      <c r="H576" s="8">
        <v>1131659</v>
      </c>
      <c r="I576" s="8">
        <v>398462</v>
      </c>
      <c r="J576" s="8">
        <v>1740991</v>
      </c>
      <c r="K576" s="8">
        <v>39793</v>
      </c>
      <c r="L576" s="8">
        <v>25513505</v>
      </c>
      <c r="M576" s="8">
        <v>4091123</v>
      </c>
      <c r="N576" s="8">
        <v>60546</v>
      </c>
      <c r="O576" s="8">
        <v>169899</v>
      </c>
      <c r="P576" s="8">
        <v>3093596</v>
      </c>
      <c r="Q576" s="8">
        <v>16217774</v>
      </c>
      <c r="R576" s="8">
        <v>482855</v>
      </c>
      <c r="S576" s="8">
        <v>4323032</v>
      </c>
      <c r="T576" s="8">
        <v>0</v>
      </c>
    </row>
    <row r="577" spans="1:20">
      <c r="A577" s="1">
        <v>44900</v>
      </c>
      <c r="B577" s="9">
        <f>nasdaq_aapl_volume_by_exchange[[#This Row],[Off Exchange2]]/SUM(nasdaq_aapl_volume_by_exchange[[#This Row],[NYSE]:[LTSE]])</f>
        <v>0.43952711157346602</v>
      </c>
      <c r="C577" s="12">
        <f>SUM(nasdaq_aapl_volume_by_exchange[[#This Row],[NYSE]:[LTSE]])</f>
        <v>62136010</v>
      </c>
      <c r="D577" s="8">
        <v>984237</v>
      </c>
      <c r="E577" s="8">
        <v>100155</v>
      </c>
      <c r="F577" s="8">
        <v>119899</v>
      </c>
      <c r="G577" s="8">
        <v>414643</v>
      </c>
      <c r="H577" s="8">
        <v>1391370</v>
      </c>
      <c r="I577" s="8">
        <v>341861</v>
      </c>
      <c r="J577" s="8">
        <v>1665383</v>
      </c>
      <c r="K577" s="8">
        <v>308020</v>
      </c>
      <c r="L577" s="8">
        <v>27310461</v>
      </c>
      <c r="M577" s="8">
        <v>4785563</v>
      </c>
      <c r="N577" s="8">
        <v>28205</v>
      </c>
      <c r="O577" s="8">
        <v>117484</v>
      </c>
      <c r="P577" s="8">
        <v>2812723</v>
      </c>
      <c r="Q577" s="8">
        <v>16337864</v>
      </c>
      <c r="R577" s="8">
        <v>206370</v>
      </c>
      <c r="S577" s="8">
        <v>5211772</v>
      </c>
      <c r="T577" s="8">
        <v>0</v>
      </c>
    </row>
    <row r="578" spans="1:20">
      <c r="A578" s="1">
        <v>44897</v>
      </c>
      <c r="B578" s="9">
        <f>nasdaq_aapl_volume_by_exchange[[#This Row],[Off Exchange2]]/SUM(nasdaq_aapl_volume_by_exchange[[#This Row],[NYSE]:[LTSE]])</f>
        <v>0.41011757753274602</v>
      </c>
      <c r="C578" s="12">
        <f>SUM(nasdaq_aapl_volume_by_exchange[[#This Row],[NYSE]:[LTSE]])</f>
        <v>58852230</v>
      </c>
      <c r="D578" s="8">
        <v>1122375</v>
      </c>
      <c r="E578" s="8">
        <v>84412</v>
      </c>
      <c r="F578" s="8">
        <v>63492</v>
      </c>
      <c r="G578" s="8">
        <v>181611</v>
      </c>
      <c r="H578" s="8">
        <v>1038496</v>
      </c>
      <c r="I578" s="8">
        <v>311958</v>
      </c>
      <c r="J578" s="8">
        <v>1241259</v>
      </c>
      <c r="K578" s="8">
        <v>1590216</v>
      </c>
      <c r="L578" s="8">
        <v>24136334</v>
      </c>
      <c r="M578" s="8">
        <v>3321653</v>
      </c>
      <c r="N578" s="8">
        <v>35576</v>
      </c>
      <c r="O578" s="8">
        <v>120270</v>
      </c>
      <c r="P578" s="8">
        <v>3222194</v>
      </c>
      <c r="Q578" s="8">
        <v>18483584</v>
      </c>
      <c r="R578" s="8">
        <v>286360</v>
      </c>
      <c r="S578" s="8">
        <v>3612440</v>
      </c>
      <c r="T578" s="8">
        <v>0</v>
      </c>
    </row>
    <row r="579" spans="1:20">
      <c r="A579" s="1">
        <v>44896</v>
      </c>
      <c r="B579" s="9">
        <f>nasdaq_aapl_volume_by_exchange[[#This Row],[Off Exchange2]]/SUM(nasdaq_aapl_volume_by_exchange[[#This Row],[NYSE]:[LTSE]])</f>
        <v>0.44150889239158214</v>
      </c>
      <c r="C579" s="12">
        <f>SUM(nasdaq_aapl_volume_by_exchange[[#This Row],[NYSE]:[LTSE]])</f>
        <v>61623692</v>
      </c>
      <c r="D579" s="8">
        <v>1200762</v>
      </c>
      <c r="E579" s="8">
        <v>262704</v>
      </c>
      <c r="F579" s="8">
        <v>105936</v>
      </c>
      <c r="G579" s="8">
        <v>269028</v>
      </c>
      <c r="H579" s="8">
        <v>1153348</v>
      </c>
      <c r="I579" s="8">
        <v>370249</v>
      </c>
      <c r="J579" s="8">
        <v>1381125</v>
      </c>
      <c r="K579" s="8">
        <v>1377928</v>
      </c>
      <c r="L579" s="8">
        <v>27207408</v>
      </c>
      <c r="M579" s="8">
        <v>4018157</v>
      </c>
      <c r="N579" s="8">
        <v>46925</v>
      </c>
      <c r="O579" s="8">
        <v>185373</v>
      </c>
      <c r="P579" s="8">
        <v>3537684</v>
      </c>
      <c r="Q579" s="8">
        <v>15801789</v>
      </c>
      <c r="R579" s="8">
        <v>376424</v>
      </c>
      <c r="S579" s="8">
        <v>4328852</v>
      </c>
      <c r="T579" s="8">
        <v>0</v>
      </c>
    </row>
    <row r="580" spans="1:20">
      <c r="A580" s="1">
        <v>44895</v>
      </c>
      <c r="B580" s="9">
        <f>nasdaq_aapl_volume_by_exchange[[#This Row],[Off Exchange2]]/SUM(nasdaq_aapl_volume_by_exchange[[#This Row],[NYSE]:[LTSE]])</f>
        <v>0.43278863577432902</v>
      </c>
      <c r="C580" s="12">
        <f>SUM(nasdaq_aapl_volume_by_exchange[[#This Row],[NYSE]:[LTSE]])</f>
        <v>102867299</v>
      </c>
      <c r="D580" s="8">
        <v>1364632</v>
      </c>
      <c r="E580" s="8">
        <v>901097</v>
      </c>
      <c r="F580" s="8">
        <v>184054</v>
      </c>
      <c r="G580" s="8">
        <v>544827</v>
      </c>
      <c r="H580" s="8">
        <v>1844153</v>
      </c>
      <c r="I580" s="8">
        <v>589958</v>
      </c>
      <c r="J580" s="8">
        <v>1420583</v>
      </c>
      <c r="K580" s="8">
        <v>781576</v>
      </c>
      <c r="L580" s="8">
        <v>44519798</v>
      </c>
      <c r="M580" s="8">
        <v>4813661</v>
      </c>
      <c r="N580" s="8">
        <v>150186</v>
      </c>
      <c r="O580" s="8">
        <v>364086</v>
      </c>
      <c r="P580" s="8">
        <v>4285704</v>
      </c>
      <c r="Q580" s="8">
        <v>34176122</v>
      </c>
      <c r="R580" s="8">
        <v>367503</v>
      </c>
      <c r="S580" s="8">
        <v>6559359</v>
      </c>
      <c r="T580" s="8">
        <v>0</v>
      </c>
    </row>
    <row r="581" spans="1:20">
      <c r="A581" s="1">
        <v>44894</v>
      </c>
      <c r="B581" s="9">
        <f>nasdaq_aapl_volume_by_exchange[[#This Row],[Off Exchange2]]/SUM(nasdaq_aapl_volume_by_exchange[[#This Row],[NYSE]:[LTSE]])</f>
        <v>0.4786221824964158</v>
      </c>
      <c r="C581" s="12">
        <f>SUM(nasdaq_aapl_volume_by_exchange[[#This Row],[NYSE]:[LTSE]])</f>
        <v>70893743</v>
      </c>
      <c r="D581" s="8">
        <v>1472668</v>
      </c>
      <c r="E581" s="8">
        <v>174674</v>
      </c>
      <c r="F581" s="8">
        <v>80709</v>
      </c>
      <c r="G581" s="8">
        <v>288324</v>
      </c>
      <c r="H581" s="8">
        <v>1623288</v>
      </c>
      <c r="I581" s="8">
        <v>725560</v>
      </c>
      <c r="J581" s="8">
        <v>1559965</v>
      </c>
      <c r="K581" s="8">
        <v>400111</v>
      </c>
      <c r="L581" s="8">
        <v>33931318</v>
      </c>
      <c r="M581" s="8">
        <v>4491448</v>
      </c>
      <c r="N581" s="8">
        <v>101189</v>
      </c>
      <c r="O581" s="8">
        <v>230170</v>
      </c>
      <c r="P581" s="8">
        <v>3583533</v>
      </c>
      <c r="Q581" s="8">
        <v>16566331</v>
      </c>
      <c r="R581" s="8">
        <v>363765</v>
      </c>
      <c r="S581" s="8">
        <v>5300690</v>
      </c>
      <c r="T581" s="8">
        <v>0</v>
      </c>
    </row>
    <row r="582" spans="1:20">
      <c r="A582" s="1">
        <v>44893</v>
      </c>
      <c r="B582" s="9">
        <f>nasdaq_aapl_volume_by_exchange[[#This Row],[Off Exchange2]]/SUM(nasdaq_aapl_volume_by_exchange[[#This Row],[NYSE]:[LTSE]])</f>
        <v>0.41732323364814744</v>
      </c>
      <c r="C582" s="12">
        <f>SUM(nasdaq_aapl_volume_by_exchange[[#This Row],[NYSE]:[LTSE]])</f>
        <v>63011469</v>
      </c>
      <c r="D582" s="8">
        <v>998874</v>
      </c>
      <c r="E582" s="8">
        <v>73248</v>
      </c>
      <c r="F582" s="8">
        <v>123010</v>
      </c>
      <c r="G582" s="8">
        <v>398384</v>
      </c>
      <c r="H582" s="8">
        <v>1194059</v>
      </c>
      <c r="I582" s="8">
        <v>567934</v>
      </c>
      <c r="J582" s="8">
        <v>1505014</v>
      </c>
      <c r="K582" s="8">
        <v>605158</v>
      </c>
      <c r="L582" s="8">
        <v>26296150</v>
      </c>
      <c r="M582" s="8">
        <v>4672171</v>
      </c>
      <c r="N582" s="8">
        <v>26058</v>
      </c>
      <c r="O582" s="8">
        <v>166459</v>
      </c>
      <c r="P582" s="8">
        <v>3469676</v>
      </c>
      <c r="Q582" s="8">
        <v>17674171</v>
      </c>
      <c r="R582" s="8">
        <v>360604</v>
      </c>
      <c r="S582" s="8">
        <v>4880499</v>
      </c>
      <c r="T582" s="8">
        <v>0</v>
      </c>
    </row>
    <row r="583" spans="1:20">
      <c r="A583" s="1">
        <v>44890</v>
      </c>
      <c r="B583" s="9">
        <f>nasdaq_aapl_volume_by_exchange[[#This Row],[Off Exchange2]]/SUM(nasdaq_aapl_volume_by_exchange[[#This Row],[NYSE]:[LTSE]])</f>
        <v>0.47355108283599395</v>
      </c>
      <c r="C583" s="12">
        <f>SUM(nasdaq_aapl_volume_by_exchange[[#This Row],[NYSE]:[LTSE]])</f>
        <v>31810773</v>
      </c>
      <c r="D583" s="8">
        <v>460409</v>
      </c>
      <c r="E583" s="8">
        <v>46837</v>
      </c>
      <c r="F583" s="8">
        <v>80084</v>
      </c>
      <c r="G583" s="8">
        <v>120023</v>
      </c>
      <c r="H583" s="8">
        <v>596246</v>
      </c>
      <c r="I583" s="8">
        <v>161699</v>
      </c>
      <c r="J583" s="8">
        <v>711702</v>
      </c>
      <c r="K583" s="8">
        <v>44673</v>
      </c>
      <c r="L583" s="8">
        <v>15064026</v>
      </c>
      <c r="M583" s="8">
        <v>2247948</v>
      </c>
      <c r="N583" s="8">
        <v>47200</v>
      </c>
      <c r="O583" s="8">
        <v>92789</v>
      </c>
      <c r="P583" s="8">
        <v>1675992</v>
      </c>
      <c r="Q583" s="8">
        <v>7848883</v>
      </c>
      <c r="R583" s="8">
        <v>256528</v>
      </c>
      <c r="S583" s="8">
        <v>2355734</v>
      </c>
      <c r="T583" s="8">
        <v>0</v>
      </c>
    </row>
    <row r="584" spans="1:20">
      <c r="A584" s="1">
        <v>44888</v>
      </c>
      <c r="B584" s="9">
        <f>nasdaq_aapl_volume_by_exchange[[#This Row],[Off Exchange2]]/SUM(nasdaq_aapl_volume_by_exchange[[#This Row],[NYSE]:[LTSE]])</f>
        <v>0.49561714498860837</v>
      </c>
      <c r="C584" s="12">
        <f>SUM(nasdaq_aapl_volume_by_exchange[[#This Row],[NYSE]:[LTSE]])</f>
        <v>51575514</v>
      </c>
      <c r="D584" s="8">
        <v>1104236</v>
      </c>
      <c r="E584" s="8">
        <v>277053</v>
      </c>
      <c r="F584" s="8">
        <v>31033</v>
      </c>
      <c r="G584" s="8">
        <v>270324</v>
      </c>
      <c r="H584" s="8">
        <v>886138</v>
      </c>
      <c r="I584" s="8">
        <v>473352</v>
      </c>
      <c r="J584" s="8">
        <v>1106164</v>
      </c>
      <c r="K584" s="8">
        <v>990372</v>
      </c>
      <c r="L584" s="8">
        <v>25561709</v>
      </c>
      <c r="M584" s="8">
        <v>3784738</v>
      </c>
      <c r="N584" s="8">
        <v>52810</v>
      </c>
      <c r="O584" s="8">
        <v>101521</v>
      </c>
      <c r="P584" s="8">
        <v>2540616</v>
      </c>
      <c r="Q584" s="8">
        <v>10544766</v>
      </c>
      <c r="R584" s="8">
        <v>189258</v>
      </c>
      <c r="S584" s="8">
        <v>3661424</v>
      </c>
      <c r="T584" s="8">
        <v>0</v>
      </c>
    </row>
    <row r="585" spans="1:20">
      <c r="A585" s="1">
        <v>44887</v>
      </c>
      <c r="B585" s="9">
        <f>nasdaq_aapl_volume_by_exchange[[#This Row],[Off Exchange2]]/SUM(nasdaq_aapl_volume_by_exchange[[#This Row],[NYSE]:[LTSE]])</f>
        <v>0.4335747060323078</v>
      </c>
      <c r="C585" s="12">
        <f>SUM(nasdaq_aapl_volume_by_exchange[[#This Row],[NYSE]:[LTSE]])</f>
        <v>45911848</v>
      </c>
      <c r="D585" s="8">
        <v>982066</v>
      </c>
      <c r="E585" s="8">
        <v>71381</v>
      </c>
      <c r="F585" s="8">
        <v>76751</v>
      </c>
      <c r="G585" s="8">
        <v>267244</v>
      </c>
      <c r="H585" s="8">
        <v>900490</v>
      </c>
      <c r="I585" s="8">
        <v>380264</v>
      </c>
      <c r="J585" s="8">
        <v>1011527</v>
      </c>
      <c r="K585" s="8">
        <v>85716</v>
      </c>
      <c r="L585" s="8">
        <v>19906216</v>
      </c>
      <c r="M585" s="8">
        <v>3191264</v>
      </c>
      <c r="N585" s="8">
        <v>35439</v>
      </c>
      <c r="O585" s="8">
        <v>148378</v>
      </c>
      <c r="P585" s="8">
        <v>2273594</v>
      </c>
      <c r="Q585" s="8">
        <v>12957094</v>
      </c>
      <c r="R585" s="8">
        <v>398906</v>
      </c>
      <c r="S585" s="8">
        <v>3225518</v>
      </c>
      <c r="T585" s="8">
        <v>0</v>
      </c>
    </row>
    <row r="586" spans="1:20">
      <c r="A586" s="1">
        <v>44886</v>
      </c>
      <c r="B586" s="9">
        <f>nasdaq_aapl_volume_by_exchange[[#This Row],[Off Exchange2]]/SUM(nasdaq_aapl_volume_by_exchange[[#This Row],[NYSE]:[LTSE]])</f>
        <v>0.45080658597037671</v>
      </c>
      <c r="C586" s="12">
        <f>SUM(nasdaq_aapl_volume_by_exchange[[#This Row],[NYSE]:[LTSE]])</f>
        <v>52573999</v>
      </c>
      <c r="D586" s="8">
        <v>1127446</v>
      </c>
      <c r="E586" s="8">
        <v>118700</v>
      </c>
      <c r="F586" s="8">
        <v>166983</v>
      </c>
      <c r="G586" s="8">
        <v>527974</v>
      </c>
      <c r="H586" s="8">
        <v>1081971</v>
      </c>
      <c r="I586" s="8">
        <v>572105</v>
      </c>
      <c r="J586" s="8">
        <v>1177415</v>
      </c>
      <c r="K586" s="8">
        <v>972348</v>
      </c>
      <c r="L586" s="8">
        <v>23700705</v>
      </c>
      <c r="M586" s="8">
        <v>3445856</v>
      </c>
      <c r="N586" s="8">
        <v>101934</v>
      </c>
      <c r="O586" s="8">
        <v>174978</v>
      </c>
      <c r="P586" s="8">
        <v>2512351</v>
      </c>
      <c r="Q586" s="8">
        <v>12629606</v>
      </c>
      <c r="R586" s="8">
        <v>937277</v>
      </c>
      <c r="S586" s="8">
        <v>3326350</v>
      </c>
      <c r="T586" s="8">
        <v>0</v>
      </c>
    </row>
    <row r="587" spans="1:20">
      <c r="A587" s="1">
        <v>44883</v>
      </c>
      <c r="B587" s="9">
        <f>nasdaq_aapl_volume_by_exchange[[#This Row],[Off Exchange2]]/SUM(nasdaq_aapl_volume_by_exchange[[#This Row],[NYSE]:[LTSE]])</f>
        <v>0.43872620199624407</v>
      </c>
      <c r="C587" s="12">
        <f>SUM(nasdaq_aapl_volume_by_exchange[[#This Row],[NYSE]:[LTSE]])</f>
        <v>66900937</v>
      </c>
      <c r="D587" s="8">
        <v>898338</v>
      </c>
      <c r="E587" s="8">
        <v>363908</v>
      </c>
      <c r="F587" s="8">
        <v>110194</v>
      </c>
      <c r="G587" s="8">
        <v>523673</v>
      </c>
      <c r="H587" s="8">
        <v>1364364</v>
      </c>
      <c r="I587" s="8">
        <v>306313</v>
      </c>
      <c r="J587" s="8">
        <v>1510889</v>
      </c>
      <c r="K587" s="8">
        <v>1506171</v>
      </c>
      <c r="L587" s="8">
        <v>29351194</v>
      </c>
      <c r="M587" s="8">
        <v>4137715</v>
      </c>
      <c r="N587" s="8">
        <v>117570</v>
      </c>
      <c r="O587" s="8">
        <v>236071</v>
      </c>
      <c r="P587" s="8">
        <v>3609569</v>
      </c>
      <c r="Q587" s="8">
        <v>17235640</v>
      </c>
      <c r="R587" s="8">
        <v>836035</v>
      </c>
      <c r="S587" s="8">
        <v>4793293</v>
      </c>
      <c r="T587" s="8">
        <v>0</v>
      </c>
    </row>
    <row r="588" spans="1:20">
      <c r="A588" s="1">
        <v>44882</v>
      </c>
      <c r="B588" s="9">
        <f>nasdaq_aapl_volume_by_exchange[[#This Row],[Off Exchange2]]/SUM(nasdaq_aapl_volume_by_exchange[[#This Row],[NYSE]:[LTSE]])</f>
        <v>0.50285789609370646</v>
      </c>
      <c r="C588" s="12">
        <f>SUM(nasdaq_aapl_volume_by_exchange[[#This Row],[NYSE]:[LTSE]])</f>
        <v>72745122</v>
      </c>
      <c r="D588" s="8">
        <v>1108004</v>
      </c>
      <c r="E588" s="8">
        <v>156258</v>
      </c>
      <c r="F588" s="8">
        <v>97564</v>
      </c>
      <c r="G588" s="8">
        <v>369282</v>
      </c>
      <c r="H588" s="8">
        <v>1178295</v>
      </c>
      <c r="I588" s="8">
        <v>432994</v>
      </c>
      <c r="J588" s="8">
        <v>1650395</v>
      </c>
      <c r="K588" s="8">
        <v>335155</v>
      </c>
      <c r="L588" s="8">
        <v>36580459</v>
      </c>
      <c r="M588" s="8">
        <v>4899092</v>
      </c>
      <c r="N588" s="8">
        <v>173520</v>
      </c>
      <c r="O588" s="8">
        <v>198454</v>
      </c>
      <c r="P588" s="8">
        <v>3304027</v>
      </c>
      <c r="Q588" s="8">
        <v>16211738</v>
      </c>
      <c r="R588" s="8">
        <v>1273320</v>
      </c>
      <c r="S588" s="8">
        <v>4776565</v>
      </c>
      <c r="T588" s="8">
        <v>0</v>
      </c>
    </row>
    <row r="589" spans="1:20">
      <c r="A589" s="1">
        <v>44881</v>
      </c>
      <c r="B589" s="9">
        <f>nasdaq_aapl_volume_by_exchange[[#This Row],[Off Exchange2]]/SUM(nasdaq_aapl_volume_by_exchange[[#This Row],[NYSE]:[LTSE]])</f>
        <v>0.46152406586256339</v>
      </c>
      <c r="C589" s="12">
        <f>SUM(nasdaq_aapl_volume_by_exchange[[#This Row],[NYSE]:[LTSE]])</f>
        <v>58425664</v>
      </c>
      <c r="D589" s="8">
        <v>1170900</v>
      </c>
      <c r="E589" s="8">
        <v>142572</v>
      </c>
      <c r="F589" s="8">
        <v>66794</v>
      </c>
      <c r="G589" s="8">
        <v>484754</v>
      </c>
      <c r="H589" s="8">
        <v>1416573</v>
      </c>
      <c r="I589" s="8">
        <v>600035</v>
      </c>
      <c r="J589" s="8">
        <v>1226457</v>
      </c>
      <c r="K589" s="8">
        <v>259548</v>
      </c>
      <c r="L589" s="8">
        <v>26964850</v>
      </c>
      <c r="M589" s="8">
        <v>3659737</v>
      </c>
      <c r="N589" s="8">
        <v>65718</v>
      </c>
      <c r="O589" s="8">
        <v>178869</v>
      </c>
      <c r="P589" s="8">
        <v>3003492</v>
      </c>
      <c r="Q589" s="8">
        <v>14762925</v>
      </c>
      <c r="R589" s="8">
        <v>536756</v>
      </c>
      <c r="S589" s="8">
        <v>3885684</v>
      </c>
      <c r="T589" s="8">
        <v>0</v>
      </c>
    </row>
    <row r="590" spans="1:20">
      <c r="A590" s="1">
        <v>44880</v>
      </c>
      <c r="B590" s="9">
        <f>nasdaq_aapl_volume_by_exchange[[#This Row],[Off Exchange2]]/SUM(nasdaq_aapl_volume_by_exchange[[#This Row],[NYSE]:[LTSE]])</f>
        <v>0.4240230616675793</v>
      </c>
      <c r="C590" s="12">
        <f>SUM(nasdaq_aapl_volume_by_exchange[[#This Row],[NYSE]:[LTSE]])</f>
        <v>81692618</v>
      </c>
      <c r="D590" s="8">
        <v>1290886</v>
      </c>
      <c r="E590" s="8">
        <v>222900</v>
      </c>
      <c r="F590" s="8">
        <v>209604</v>
      </c>
      <c r="G590" s="8">
        <v>520796</v>
      </c>
      <c r="H590" s="8">
        <v>2090693</v>
      </c>
      <c r="I590" s="8">
        <v>819463</v>
      </c>
      <c r="J590" s="8">
        <v>2270882</v>
      </c>
      <c r="K590" s="8">
        <v>1004769</v>
      </c>
      <c r="L590" s="8">
        <v>34639554</v>
      </c>
      <c r="M590" s="8">
        <v>6261727</v>
      </c>
      <c r="N590" s="8">
        <v>113363</v>
      </c>
      <c r="O590" s="8">
        <v>240520</v>
      </c>
      <c r="P590" s="8">
        <v>4887426</v>
      </c>
      <c r="Q590" s="8">
        <v>19765798</v>
      </c>
      <c r="R590" s="8">
        <v>1443965</v>
      </c>
      <c r="S590" s="8">
        <v>5910272</v>
      </c>
      <c r="T590" s="8">
        <v>0</v>
      </c>
    </row>
    <row r="591" spans="1:20">
      <c r="A591" s="1">
        <v>44879</v>
      </c>
      <c r="B591" s="9">
        <f>nasdaq_aapl_volume_by_exchange[[#This Row],[Off Exchange2]]/SUM(nasdaq_aapl_volume_by_exchange[[#This Row],[NYSE]:[LTSE]])</f>
        <v>0.43754081539966028</v>
      </c>
      <c r="C591" s="12">
        <f>SUM(nasdaq_aapl_volume_by_exchange[[#This Row],[NYSE]:[LTSE]])</f>
        <v>66924801</v>
      </c>
      <c r="D591" s="8">
        <v>936901</v>
      </c>
      <c r="E591" s="8">
        <v>266265</v>
      </c>
      <c r="F591" s="8">
        <v>100684</v>
      </c>
      <c r="G591" s="8">
        <v>388079</v>
      </c>
      <c r="H591" s="8">
        <v>1431494</v>
      </c>
      <c r="I591" s="8">
        <v>303441</v>
      </c>
      <c r="J591" s="8">
        <v>1570030</v>
      </c>
      <c r="K591" s="8">
        <v>1294424</v>
      </c>
      <c r="L591" s="8">
        <v>29282332</v>
      </c>
      <c r="M591" s="8">
        <v>5922447</v>
      </c>
      <c r="N591" s="8">
        <v>30586</v>
      </c>
      <c r="O591" s="8">
        <v>156219</v>
      </c>
      <c r="P591" s="8">
        <v>3247240</v>
      </c>
      <c r="Q591" s="8">
        <v>17101439</v>
      </c>
      <c r="R591" s="8">
        <v>713072</v>
      </c>
      <c r="S591" s="8">
        <v>4180148</v>
      </c>
      <c r="T591" s="8">
        <v>0</v>
      </c>
    </row>
    <row r="592" spans="1:20">
      <c r="A592" s="1">
        <v>44876</v>
      </c>
      <c r="B592" s="9">
        <f>nasdaq_aapl_volume_by_exchange[[#This Row],[Off Exchange2]]/SUM(nasdaq_aapl_volume_by_exchange[[#This Row],[NYSE]:[LTSE]])</f>
        <v>0.42023505604747402</v>
      </c>
      <c r="C592" s="12">
        <f>SUM(nasdaq_aapl_volume_by_exchange[[#This Row],[NYSE]:[LTSE]])</f>
        <v>84740215</v>
      </c>
      <c r="D592" s="8">
        <v>1703527</v>
      </c>
      <c r="E592" s="8">
        <v>324581</v>
      </c>
      <c r="F592" s="8">
        <v>171075</v>
      </c>
      <c r="G592" s="8">
        <v>541556</v>
      </c>
      <c r="H592" s="8">
        <v>2367520</v>
      </c>
      <c r="I592" s="8">
        <v>535447</v>
      </c>
      <c r="J592" s="8">
        <v>2519399</v>
      </c>
      <c r="K592" s="8">
        <v>788038</v>
      </c>
      <c r="L592" s="8">
        <v>35610809</v>
      </c>
      <c r="M592" s="8">
        <v>5631232</v>
      </c>
      <c r="N592" s="8">
        <v>95558</v>
      </c>
      <c r="O592" s="8">
        <v>354486</v>
      </c>
      <c r="P592" s="8">
        <v>5233791</v>
      </c>
      <c r="Q592" s="8">
        <v>22844317</v>
      </c>
      <c r="R592" s="8">
        <v>712154</v>
      </c>
      <c r="S592" s="8">
        <v>5306725</v>
      </c>
      <c r="T592" s="8">
        <v>0</v>
      </c>
    </row>
    <row r="593" spans="1:20">
      <c r="A593" s="1">
        <v>44875</v>
      </c>
      <c r="B593" s="9">
        <f>nasdaq_aapl_volume_by_exchange[[#This Row],[Off Exchange2]]/SUM(nasdaq_aapl_volume_by_exchange[[#This Row],[NYSE]:[LTSE]])</f>
        <v>0.37466724208068136</v>
      </c>
      <c r="C593" s="12">
        <f>SUM(nasdaq_aapl_volume_by_exchange[[#This Row],[NYSE]:[LTSE]])</f>
        <v>109669441</v>
      </c>
      <c r="D593" s="8">
        <v>1898714</v>
      </c>
      <c r="E593" s="8">
        <v>345769</v>
      </c>
      <c r="F593" s="8">
        <v>250041</v>
      </c>
      <c r="G593" s="8">
        <v>677002</v>
      </c>
      <c r="H593" s="8">
        <v>2536121</v>
      </c>
      <c r="I593" s="8">
        <v>1130445</v>
      </c>
      <c r="J593" s="8">
        <v>2128941</v>
      </c>
      <c r="K593" s="8">
        <v>371754</v>
      </c>
      <c r="L593" s="8">
        <v>41089547</v>
      </c>
      <c r="M593" s="8">
        <v>8439153</v>
      </c>
      <c r="N593" s="8">
        <v>120091</v>
      </c>
      <c r="O593" s="8">
        <v>522296</v>
      </c>
      <c r="P593" s="8">
        <v>5723451</v>
      </c>
      <c r="Q593" s="8">
        <v>36806290</v>
      </c>
      <c r="R593" s="8">
        <v>1164902</v>
      </c>
      <c r="S593" s="8">
        <v>6464924</v>
      </c>
      <c r="T593" s="8">
        <v>0</v>
      </c>
    </row>
    <row r="594" spans="1:20">
      <c r="A594" s="1">
        <v>44874</v>
      </c>
      <c r="B594" s="9">
        <f>nasdaq_aapl_volume_by_exchange[[#This Row],[Off Exchange2]]/SUM(nasdaq_aapl_volume_by_exchange[[#This Row],[NYSE]:[LTSE]])</f>
        <v>0.40446937926089038</v>
      </c>
      <c r="C594" s="12">
        <f>SUM(nasdaq_aapl_volume_by_exchange[[#This Row],[NYSE]:[LTSE]])</f>
        <v>67832507</v>
      </c>
      <c r="D594" s="8">
        <v>1118143</v>
      </c>
      <c r="E594" s="8">
        <v>142969</v>
      </c>
      <c r="F594" s="8">
        <v>218646</v>
      </c>
      <c r="G594" s="8">
        <v>334589</v>
      </c>
      <c r="H594" s="8">
        <v>1422914</v>
      </c>
      <c r="I594" s="8">
        <v>1300904</v>
      </c>
      <c r="J594" s="8">
        <v>1885619</v>
      </c>
      <c r="K594" s="8">
        <v>191819</v>
      </c>
      <c r="L594" s="8">
        <v>27436172</v>
      </c>
      <c r="M594" s="8">
        <v>4900116</v>
      </c>
      <c r="N594" s="8">
        <v>199127</v>
      </c>
      <c r="O594" s="8">
        <v>361286</v>
      </c>
      <c r="P594" s="8">
        <v>3784278</v>
      </c>
      <c r="Q594" s="8">
        <v>19675090</v>
      </c>
      <c r="R594" s="8">
        <v>581275</v>
      </c>
      <c r="S594" s="8">
        <v>4279560</v>
      </c>
      <c r="T594" s="8">
        <v>0</v>
      </c>
    </row>
    <row r="595" spans="1:20">
      <c r="A595" s="1">
        <v>44873</v>
      </c>
      <c r="B595" s="9">
        <f>nasdaq_aapl_volume_by_exchange[[#This Row],[Off Exchange2]]/SUM(nasdaq_aapl_volume_by_exchange[[#This Row],[NYSE]:[LTSE]])</f>
        <v>0.51531304753535845</v>
      </c>
      <c r="C595" s="12">
        <f>SUM(nasdaq_aapl_volume_by_exchange[[#This Row],[NYSE]:[LTSE]])</f>
        <v>81733306</v>
      </c>
      <c r="D595" s="8">
        <v>650842</v>
      </c>
      <c r="E595" s="8">
        <v>175430</v>
      </c>
      <c r="F595" s="8">
        <v>138424</v>
      </c>
      <c r="G595" s="8">
        <v>266289</v>
      </c>
      <c r="H595" s="8">
        <v>1744321</v>
      </c>
      <c r="I595" s="8">
        <v>775760</v>
      </c>
      <c r="J595" s="8">
        <v>1731452</v>
      </c>
      <c r="K595" s="8">
        <v>2466618</v>
      </c>
      <c r="L595" s="8">
        <v>42118239</v>
      </c>
      <c r="M595" s="8">
        <v>4853781</v>
      </c>
      <c r="N595" s="8">
        <v>87161</v>
      </c>
      <c r="O595" s="8">
        <v>214856</v>
      </c>
      <c r="P595" s="8">
        <v>3373987</v>
      </c>
      <c r="Q595" s="8">
        <v>18042643</v>
      </c>
      <c r="R595" s="8">
        <v>580263</v>
      </c>
      <c r="S595" s="8">
        <v>4513240</v>
      </c>
      <c r="T595" s="8">
        <v>0</v>
      </c>
    </row>
    <row r="596" spans="1:20">
      <c r="A596" s="1">
        <v>44872</v>
      </c>
      <c r="B596" s="9">
        <f>nasdaq_aapl_volume_by_exchange[[#This Row],[Off Exchange2]]/SUM(nasdaq_aapl_volume_by_exchange[[#This Row],[NYSE]:[LTSE]])</f>
        <v>0.44902082563381834</v>
      </c>
      <c r="C596" s="12">
        <f>SUM(nasdaq_aapl_volume_by_exchange[[#This Row],[NYSE]:[LTSE]])</f>
        <v>73551711</v>
      </c>
      <c r="D596" s="8">
        <v>1124826</v>
      </c>
      <c r="E596" s="8">
        <v>140546</v>
      </c>
      <c r="F596" s="8">
        <v>85948</v>
      </c>
      <c r="G596" s="8">
        <v>393221</v>
      </c>
      <c r="H596" s="8">
        <v>1937259</v>
      </c>
      <c r="I596" s="8">
        <v>528970</v>
      </c>
      <c r="J596" s="8">
        <v>1629305</v>
      </c>
      <c r="K596" s="8">
        <v>1862858</v>
      </c>
      <c r="L596" s="8">
        <v>33026250</v>
      </c>
      <c r="M596" s="8">
        <v>5067358</v>
      </c>
      <c r="N596" s="8">
        <v>48772</v>
      </c>
      <c r="O596" s="8">
        <v>282161</v>
      </c>
      <c r="P596" s="8">
        <v>3547116</v>
      </c>
      <c r="Q596" s="8">
        <v>18352091</v>
      </c>
      <c r="R596" s="8">
        <v>621314</v>
      </c>
      <c r="S596" s="8">
        <v>4903716</v>
      </c>
      <c r="T596" s="8">
        <v>0</v>
      </c>
    </row>
    <row r="597" spans="1:20">
      <c r="A597" s="1">
        <v>44869</v>
      </c>
      <c r="B597" s="9">
        <f>nasdaq_aapl_volume_by_exchange[[#This Row],[Off Exchange2]]/SUM(nasdaq_aapl_volume_by_exchange[[#This Row],[NYSE]:[LTSE]])</f>
        <v>0.42284689444903295</v>
      </c>
      <c r="C597" s="12">
        <f>SUM(nasdaq_aapl_volume_by_exchange[[#This Row],[NYSE]:[LTSE]])</f>
        <v>126217233</v>
      </c>
      <c r="D597" s="8">
        <v>1746825</v>
      </c>
      <c r="E597" s="8">
        <v>1280611</v>
      </c>
      <c r="F597" s="8">
        <v>158977</v>
      </c>
      <c r="G597" s="8">
        <v>1112338</v>
      </c>
      <c r="H597" s="8">
        <v>2697869</v>
      </c>
      <c r="I597" s="8">
        <v>950723</v>
      </c>
      <c r="J597" s="8">
        <v>3077999</v>
      </c>
      <c r="K597" s="8">
        <v>1692098</v>
      </c>
      <c r="L597" s="8">
        <v>53370565</v>
      </c>
      <c r="M597" s="8">
        <v>11057942</v>
      </c>
      <c r="N597" s="8">
        <v>82789</v>
      </c>
      <c r="O597" s="8">
        <v>471340</v>
      </c>
      <c r="P597" s="8">
        <v>6630189</v>
      </c>
      <c r="Q597" s="8">
        <v>31237902</v>
      </c>
      <c r="R597" s="8">
        <v>413480</v>
      </c>
      <c r="S597" s="8">
        <v>10235586</v>
      </c>
      <c r="T597" s="8">
        <v>0</v>
      </c>
    </row>
    <row r="598" spans="1:20">
      <c r="A598" s="1">
        <v>44868</v>
      </c>
      <c r="B598" s="9">
        <f>nasdaq_aapl_volume_by_exchange[[#This Row],[Off Exchange2]]/SUM(nasdaq_aapl_volume_by_exchange[[#This Row],[NYSE]:[LTSE]])</f>
        <v>0.3985504020254268</v>
      </c>
      <c r="C598" s="12">
        <f>SUM(nasdaq_aapl_volume_by_exchange[[#This Row],[NYSE]:[LTSE]])</f>
        <v>85309032</v>
      </c>
      <c r="D598" s="8">
        <v>1710674</v>
      </c>
      <c r="E598" s="8">
        <v>297211</v>
      </c>
      <c r="F598" s="8">
        <v>218871</v>
      </c>
      <c r="G598" s="8">
        <v>237321</v>
      </c>
      <c r="H598" s="8">
        <v>2508292</v>
      </c>
      <c r="I598" s="8">
        <v>754841</v>
      </c>
      <c r="J598" s="8">
        <v>1932532</v>
      </c>
      <c r="K598" s="8">
        <v>3355486</v>
      </c>
      <c r="L598" s="8">
        <v>33999949</v>
      </c>
      <c r="M598" s="8">
        <v>6697036</v>
      </c>
      <c r="N598" s="8">
        <v>124405</v>
      </c>
      <c r="O598" s="8">
        <v>268401</v>
      </c>
      <c r="P598" s="8">
        <v>4936954</v>
      </c>
      <c r="Q598" s="8">
        <v>21809210</v>
      </c>
      <c r="R598" s="8">
        <v>949311</v>
      </c>
      <c r="S598" s="8">
        <v>5508538</v>
      </c>
      <c r="T598" s="8">
        <v>0</v>
      </c>
    </row>
    <row r="599" spans="1:20">
      <c r="A599" s="1">
        <v>44867</v>
      </c>
      <c r="B599" s="9">
        <f>nasdaq_aapl_volume_by_exchange[[#This Row],[Off Exchange2]]/SUM(nasdaq_aapl_volume_by_exchange[[#This Row],[NYSE]:[LTSE]])</f>
        <v>0.36571455038904926</v>
      </c>
      <c r="C599" s="12">
        <f>SUM(nasdaq_aapl_volume_by_exchange[[#This Row],[NYSE]:[LTSE]])</f>
        <v>86057101</v>
      </c>
      <c r="D599" s="8">
        <v>1379906</v>
      </c>
      <c r="E599" s="8">
        <v>910657</v>
      </c>
      <c r="F599" s="8">
        <v>180506</v>
      </c>
      <c r="G599" s="8">
        <v>680800</v>
      </c>
      <c r="H599" s="8">
        <v>2178299</v>
      </c>
      <c r="I599" s="8">
        <v>669383</v>
      </c>
      <c r="J599" s="8">
        <v>2203763</v>
      </c>
      <c r="K599" s="8">
        <v>552820</v>
      </c>
      <c r="L599" s="8">
        <v>31472334</v>
      </c>
      <c r="M599" s="8">
        <v>7248688</v>
      </c>
      <c r="N599" s="8">
        <v>103539</v>
      </c>
      <c r="O599" s="8">
        <v>306587</v>
      </c>
      <c r="P599" s="8">
        <v>6066785</v>
      </c>
      <c r="Q599" s="8">
        <v>25285377</v>
      </c>
      <c r="R599" s="8">
        <v>1253477</v>
      </c>
      <c r="S599" s="8">
        <v>5564180</v>
      </c>
      <c r="T599" s="8">
        <v>0</v>
      </c>
    </row>
    <row r="600" spans="1:20">
      <c r="A600" s="1">
        <v>44866</v>
      </c>
      <c r="B600" s="9">
        <f>nasdaq_aapl_volume_by_exchange[[#This Row],[Off Exchange2]]/SUM(nasdaq_aapl_volume_by_exchange[[#This Row],[NYSE]:[LTSE]])</f>
        <v>0.43741369961320042</v>
      </c>
      <c r="C600" s="12">
        <f>SUM(nasdaq_aapl_volume_by_exchange[[#This Row],[NYSE]:[LTSE]])</f>
        <v>72705352</v>
      </c>
      <c r="D600" s="8">
        <v>1903161</v>
      </c>
      <c r="E600" s="8">
        <v>850634</v>
      </c>
      <c r="F600" s="8">
        <v>143560</v>
      </c>
      <c r="G600" s="8">
        <v>168509</v>
      </c>
      <c r="H600" s="8">
        <v>2009311</v>
      </c>
      <c r="I600" s="8">
        <v>517976</v>
      </c>
      <c r="J600" s="8">
        <v>1989869</v>
      </c>
      <c r="K600" s="8">
        <v>209343</v>
      </c>
      <c r="L600" s="8">
        <v>31802317</v>
      </c>
      <c r="M600" s="8">
        <v>5598584</v>
      </c>
      <c r="N600" s="8">
        <v>70737</v>
      </c>
      <c r="O600" s="8">
        <v>213713</v>
      </c>
      <c r="P600" s="8">
        <v>4802064</v>
      </c>
      <c r="Q600" s="8">
        <v>16588282</v>
      </c>
      <c r="R600" s="8">
        <v>843987</v>
      </c>
      <c r="S600" s="8">
        <v>4993305</v>
      </c>
      <c r="T600" s="8">
        <v>0</v>
      </c>
    </row>
    <row r="601" spans="1:20">
      <c r="A601" s="1">
        <v>44865</v>
      </c>
      <c r="B601" s="9">
        <f>nasdaq_aapl_volume_by_exchange[[#This Row],[Off Exchange2]]/SUM(nasdaq_aapl_volume_by_exchange[[#This Row],[NYSE]:[LTSE]])</f>
        <v>0.45136745300779801</v>
      </c>
      <c r="C601" s="12">
        <f>SUM(nasdaq_aapl_volume_by_exchange[[#This Row],[NYSE]:[LTSE]])</f>
        <v>88736212</v>
      </c>
      <c r="D601" s="8">
        <v>1636057</v>
      </c>
      <c r="E601" s="8">
        <v>761071</v>
      </c>
      <c r="F601" s="8">
        <v>105158</v>
      </c>
      <c r="G601" s="8">
        <v>717592</v>
      </c>
      <c r="H601" s="8">
        <v>2039129</v>
      </c>
      <c r="I601" s="8">
        <v>469635</v>
      </c>
      <c r="J601" s="8">
        <v>1748322</v>
      </c>
      <c r="K601" s="8">
        <v>159757</v>
      </c>
      <c r="L601" s="8">
        <v>40052638</v>
      </c>
      <c r="M601" s="8">
        <v>6600487</v>
      </c>
      <c r="N601" s="8">
        <v>33850</v>
      </c>
      <c r="O601" s="8">
        <v>234266</v>
      </c>
      <c r="P601" s="8">
        <v>3693800</v>
      </c>
      <c r="Q601" s="8">
        <v>24337490</v>
      </c>
      <c r="R601" s="8">
        <v>647327</v>
      </c>
      <c r="S601" s="8">
        <v>5499633</v>
      </c>
      <c r="T601" s="8">
        <v>0</v>
      </c>
    </row>
    <row r="602" spans="1:20">
      <c r="A602" s="1">
        <v>44862</v>
      </c>
      <c r="B602" s="9">
        <f>nasdaq_aapl_volume_by_exchange[[#This Row],[Off Exchange2]]/SUM(nasdaq_aapl_volume_by_exchange[[#This Row],[NYSE]:[LTSE]])</f>
        <v>0.43274502430214595</v>
      </c>
      <c r="C602" s="12">
        <f>SUM(nasdaq_aapl_volume_by_exchange[[#This Row],[NYSE]:[LTSE]])</f>
        <v>148208105</v>
      </c>
      <c r="D602" s="8">
        <v>2033432</v>
      </c>
      <c r="E602" s="8">
        <v>932316</v>
      </c>
      <c r="F602" s="8">
        <v>357691</v>
      </c>
      <c r="G602" s="8">
        <v>2020040</v>
      </c>
      <c r="H602" s="8">
        <v>3621440</v>
      </c>
      <c r="I602" s="8">
        <v>955932</v>
      </c>
      <c r="J602" s="8">
        <v>4160041</v>
      </c>
      <c r="K602" s="8">
        <v>2476065</v>
      </c>
      <c r="L602" s="8">
        <v>64136320</v>
      </c>
      <c r="M602" s="8">
        <v>11358084</v>
      </c>
      <c r="N602" s="8">
        <v>233970</v>
      </c>
      <c r="O602" s="8">
        <v>531539</v>
      </c>
      <c r="P602" s="8">
        <v>7846278</v>
      </c>
      <c r="Q602" s="8">
        <v>34509584</v>
      </c>
      <c r="R602" s="8">
        <v>1222582</v>
      </c>
      <c r="S602" s="8">
        <v>11812791</v>
      </c>
      <c r="T602" s="8">
        <v>0</v>
      </c>
    </row>
    <row r="603" spans="1:20">
      <c r="A603" s="1">
        <v>44861</v>
      </c>
      <c r="B603" s="9">
        <f>nasdaq_aapl_volume_by_exchange[[#This Row],[Off Exchange2]]/SUM(nasdaq_aapl_volume_by_exchange[[#This Row],[NYSE]:[LTSE]])</f>
        <v>0.39581211313390446</v>
      </c>
      <c r="C603" s="12">
        <f>SUM(nasdaq_aapl_volume_by_exchange[[#This Row],[NYSE]:[LTSE]])</f>
        <v>100726551</v>
      </c>
      <c r="D603" s="8">
        <v>1632625</v>
      </c>
      <c r="E603" s="8">
        <v>369839</v>
      </c>
      <c r="F603" s="8">
        <v>194087</v>
      </c>
      <c r="G603" s="8">
        <v>1032290</v>
      </c>
      <c r="H603" s="8">
        <v>2627793</v>
      </c>
      <c r="I603" s="8">
        <v>1058751</v>
      </c>
      <c r="J603" s="8">
        <v>2024258</v>
      </c>
      <c r="K603" s="8">
        <v>154513</v>
      </c>
      <c r="L603" s="8">
        <v>39868789</v>
      </c>
      <c r="M603" s="8">
        <v>13454169</v>
      </c>
      <c r="N603" s="8">
        <v>136073</v>
      </c>
      <c r="O603" s="8">
        <v>520567</v>
      </c>
      <c r="P603" s="8">
        <v>5322344</v>
      </c>
      <c r="Q603" s="8">
        <v>25493336</v>
      </c>
      <c r="R603" s="8">
        <v>671827</v>
      </c>
      <c r="S603" s="8">
        <v>6165290</v>
      </c>
      <c r="T603" s="8">
        <v>0</v>
      </c>
    </row>
    <row r="604" spans="1:20">
      <c r="A604" s="1">
        <v>44860</v>
      </c>
      <c r="B604" s="9">
        <f>nasdaq_aapl_volume_by_exchange[[#This Row],[Off Exchange2]]/SUM(nasdaq_aapl_volume_by_exchange[[#This Row],[NYSE]:[LTSE]])</f>
        <v>0.39302347083022665</v>
      </c>
      <c r="C604" s="12">
        <f>SUM(nasdaq_aapl_volume_by_exchange[[#This Row],[NYSE]:[LTSE]])</f>
        <v>80621264</v>
      </c>
      <c r="D604" s="8">
        <v>1849289</v>
      </c>
      <c r="E604" s="8">
        <v>490776</v>
      </c>
      <c r="F604" s="8">
        <v>106872</v>
      </c>
      <c r="G604" s="8">
        <v>752963</v>
      </c>
      <c r="H604" s="8">
        <v>1977466</v>
      </c>
      <c r="I604" s="8">
        <v>458545</v>
      </c>
      <c r="J604" s="8">
        <v>1958368</v>
      </c>
      <c r="K604" s="8">
        <v>82362</v>
      </c>
      <c r="L604" s="8">
        <v>31686049</v>
      </c>
      <c r="M604" s="8">
        <v>6316728</v>
      </c>
      <c r="N604" s="8">
        <v>42946</v>
      </c>
      <c r="O604" s="8">
        <v>295360</v>
      </c>
      <c r="P604" s="8">
        <v>4796640</v>
      </c>
      <c r="Q604" s="8">
        <v>23202837</v>
      </c>
      <c r="R604" s="8">
        <v>1235005</v>
      </c>
      <c r="S604" s="8">
        <v>5369058</v>
      </c>
      <c r="T604" s="8">
        <v>0</v>
      </c>
    </row>
    <row r="605" spans="1:20">
      <c r="A605" s="1">
        <v>44859</v>
      </c>
      <c r="B605" s="9">
        <f>nasdaq_aapl_volume_by_exchange[[#This Row],[Off Exchange2]]/SUM(nasdaq_aapl_volume_by_exchange[[#This Row],[NYSE]:[LTSE]])</f>
        <v>0.40454521892410034</v>
      </c>
      <c r="C605" s="12">
        <f>SUM(nasdaq_aapl_volume_by_exchange[[#This Row],[NYSE]:[LTSE]])</f>
        <v>67249654</v>
      </c>
      <c r="D605" s="8">
        <v>1373881</v>
      </c>
      <c r="E605" s="8">
        <v>368625</v>
      </c>
      <c r="F605" s="8">
        <v>91769</v>
      </c>
      <c r="G605" s="8">
        <v>499233</v>
      </c>
      <c r="H605" s="8">
        <v>1806235</v>
      </c>
      <c r="I605" s="8">
        <v>470955</v>
      </c>
      <c r="J605" s="8">
        <v>1501678</v>
      </c>
      <c r="K605" s="8">
        <v>713619</v>
      </c>
      <c r="L605" s="8">
        <v>27205526</v>
      </c>
      <c r="M605" s="8">
        <v>5442882</v>
      </c>
      <c r="N605" s="8">
        <v>53725</v>
      </c>
      <c r="O605" s="8">
        <v>261131</v>
      </c>
      <c r="P605" s="8">
        <v>3548192</v>
      </c>
      <c r="Q605" s="8">
        <v>18751005</v>
      </c>
      <c r="R605" s="8">
        <v>925429</v>
      </c>
      <c r="S605" s="8">
        <v>4235769</v>
      </c>
      <c r="T605" s="8">
        <v>0</v>
      </c>
    </row>
    <row r="606" spans="1:20">
      <c r="A606" s="1">
        <v>44858</v>
      </c>
      <c r="B606" s="9">
        <f>nasdaq_aapl_volume_by_exchange[[#This Row],[Off Exchange2]]/SUM(nasdaq_aapl_volume_by_exchange[[#This Row],[NYSE]:[LTSE]])</f>
        <v>0.39076664976289327</v>
      </c>
      <c r="C606" s="12">
        <f>SUM(nasdaq_aapl_volume_by_exchange[[#This Row],[NYSE]:[LTSE]])</f>
        <v>68483723</v>
      </c>
      <c r="D606" s="8">
        <v>791951</v>
      </c>
      <c r="E606" s="8">
        <v>133296</v>
      </c>
      <c r="F606" s="8">
        <v>199313</v>
      </c>
      <c r="G606" s="8">
        <v>723917</v>
      </c>
      <c r="H606" s="8">
        <v>1658457</v>
      </c>
      <c r="I606" s="8">
        <v>510157</v>
      </c>
      <c r="J606" s="8">
        <v>1980553</v>
      </c>
      <c r="K606" s="8">
        <v>399379</v>
      </c>
      <c r="L606" s="8">
        <v>26761155</v>
      </c>
      <c r="M606" s="8">
        <v>4903191</v>
      </c>
      <c r="N606" s="8">
        <v>68732</v>
      </c>
      <c r="O606" s="8">
        <v>312762</v>
      </c>
      <c r="P606" s="8">
        <v>4445914</v>
      </c>
      <c r="Q606" s="8">
        <v>19301553</v>
      </c>
      <c r="R606" s="8">
        <v>877251</v>
      </c>
      <c r="S606" s="8">
        <v>5416142</v>
      </c>
      <c r="T606" s="8">
        <v>0</v>
      </c>
    </row>
    <row r="607" spans="1:20">
      <c r="A607" s="1">
        <v>44855</v>
      </c>
      <c r="B607" s="9">
        <f>nasdaq_aapl_volume_by_exchange[[#This Row],[Off Exchange2]]/SUM(nasdaq_aapl_volume_by_exchange[[#This Row],[NYSE]:[LTSE]])</f>
        <v>0.35047721328094206</v>
      </c>
      <c r="C607" s="12">
        <f>SUM(nasdaq_aapl_volume_by_exchange[[#This Row],[NYSE]:[LTSE]])</f>
        <v>79553423</v>
      </c>
      <c r="D607" s="8">
        <v>1717727</v>
      </c>
      <c r="E607" s="8">
        <v>146852</v>
      </c>
      <c r="F607" s="8">
        <v>191376</v>
      </c>
      <c r="G607" s="8">
        <v>990017</v>
      </c>
      <c r="H607" s="8">
        <v>1684353</v>
      </c>
      <c r="I607" s="8">
        <v>1054535</v>
      </c>
      <c r="J607" s="8">
        <v>2250048</v>
      </c>
      <c r="K607" s="8">
        <v>2462047</v>
      </c>
      <c r="L607" s="8">
        <v>27881662</v>
      </c>
      <c r="M607" s="8">
        <v>5075015</v>
      </c>
      <c r="N607" s="8">
        <v>57818</v>
      </c>
      <c r="O607" s="8">
        <v>291440</v>
      </c>
      <c r="P607" s="8">
        <v>5246900</v>
      </c>
      <c r="Q607" s="8">
        <v>24087023</v>
      </c>
      <c r="R607" s="8">
        <v>900757</v>
      </c>
      <c r="S607" s="8">
        <v>5515853</v>
      </c>
      <c r="T607" s="8">
        <v>0</v>
      </c>
    </row>
    <row r="608" spans="1:20">
      <c r="A608" s="1">
        <v>44854</v>
      </c>
      <c r="B608" s="9">
        <f>nasdaq_aapl_volume_by_exchange[[#This Row],[Off Exchange2]]/SUM(nasdaq_aapl_volume_by_exchange[[#This Row],[NYSE]:[LTSE]])</f>
        <v>0.38457232199440317</v>
      </c>
      <c r="C608" s="12">
        <f>SUM(nasdaq_aapl_volume_by_exchange[[#This Row],[NYSE]:[LTSE]])</f>
        <v>58808811</v>
      </c>
      <c r="D608" s="8">
        <v>1579868</v>
      </c>
      <c r="E608" s="8">
        <v>91575</v>
      </c>
      <c r="F608" s="8">
        <v>72172</v>
      </c>
      <c r="G608" s="8">
        <v>465309</v>
      </c>
      <c r="H608" s="8">
        <v>1125447</v>
      </c>
      <c r="I608" s="8">
        <v>848198</v>
      </c>
      <c r="J608" s="8">
        <v>1477403</v>
      </c>
      <c r="K608" s="8">
        <v>209964</v>
      </c>
      <c r="L608" s="8">
        <v>22616241</v>
      </c>
      <c r="M608" s="8">
        <v>4237381</v>
      </c>
      <c r="N608" s="8">
        <v>26225</v>
      </c>
      <c r="O608" s="8">
        <v>271778</v>
      </c>
      <c r="P608" s="8">
        <v>4405878</v>
      </c>
      <c r="Q608" s="8">
        <v>16466644</v>
      </c>
      <c r="R608" s="8">
        <v>773513</v>
      </c>
      <c r="S608" s="8">
        <v>4141215</v>
      </c>
      <c r="T608" s="8">
        <v>0</v>
      </c>
    </row>
    <row r="609" spans="1:20">
      <c r="A609" s="1">
        <v>44853</v>
      </c>
      <c r="B609" s="9">
        <f>nasdaq_aapl_volume_by_exchange[[#This Row],[Off Exchange2]]/SUM(nasdaq_aapl_volume_by_exchange[[#This Row],[NYSE]:[LTSE]])</f>
        <v>0.39386195217207415</v>
      </c>
      <c r="C609" s="12">
        <f>SUM(nasdaq_aapl_volume_by_exchange[[#This Row],[NYSE]:[LTSE]])</f>
        <v>55838633</v>
      </c>
      <c r="D609" s="8">
        <v>1169283</v>
      </c>
      <c r="E609" s="8">
        <v>130206</v>
      </c>
      <c r="F609" s="8">
        <v>48180</v>
      </c>
      <c r="G609" s="8">
        <v>487500</v>
      </c>
      <c r="H609" s="8">
        <v>1265436</v>
      </c>
      <c r="I609" s="8">
        <v>469735</v>
      </c>
      <c r="J609" s="8">
        <v>1485236</v>
      </c>
      <c r="K609" s="8">
        <v>235940</v>
      </c>
      <c r="L609" s="8">
        <v>21992713</v>
      </c>
      <c r="M609" s="8">
        <v>4333606</v>
      </c>
      <c r="N609" s="8">
        <v>53191</v>
      </c>
      <c r="O609" s="8">
        <v>247347</v>
      </c>
      <c r="P609" s="8">
        <v>3833522</v>
      </c>
      <c r="Q609" s="8">
        <v>14924368</v>
      </c>
      <c r="R609" s="8">
        <v>1180694</v>
      </c>
      <c r="S609" s="8">
        <v>3981676</v>
      </c>
      <c r="T609" s="8">
        <v>0</v>
      </c>
    </row>
    <row r="610" spans="1:20">
      <c r="A610" s="1">
        <v>44852</v>
      </c>
      <c r="B610" s="9">
        <f>nasdaq_aapl_volume_by_exchange[[#This Row],[Off Exchange2]]/SUM(nasdaq_aapl_volume_by_exchange[[#This Row],[NYSE]:[LTSE]])</f>
        <v>0.41267705543884264</v>
      </c>
      <c r="C610" s="12">
        <f>SUM(nasdaq_aapl_volume_by_exchange[[#This Row],[NYSE]:[LTSE]])</f>
        <v>89092787</v>
      </c>
      <c r="D610" s="8">
        <v>1840392</v>
      </c>
      <c r="E610" s="8">
        <v>215644</v>
      </c>
      <c r="F610" s="8">
        <v>186241</v>
      </c>
      <c r="G610" s="8">
        <v>875630</v>
      </c>
      <c r="H610" s="8">
        <v>2371258</v>
      </c>
      <c r="I610" s="8">
        <v>610262</v>
      </c>
      <c r="J610" s="8">
        <v>2362045</v>
      </c>
      <c r="K610" s="8">
        <v>562205</v>
      </c>
      <c r="L610" s="8">
        <v>36766549</v>
      </c>
      <c r="M610" s="8">
        <v>7771555</v>
      </c>
      <c r="N610" s="8">
        <v>75391</v>
      </c>
      <c r="O610" s="8">
        <v>347086</v>
      </c>
      <c r="P610" s="8">
        <v>5914677</v>
      </c>
      <c r="Q610" s="8">
        <v>22098667</v>
      </c>
      <c r="R610" s="8">
        <v>967216</v>
      </c>
      <c r="S610" s="8">
        <v>6127969</v>
      </c>
      <c r="T610" s="8">
        <v>0</v>
      </c>
    </row>
    <row r="611" spans="1:20">
      <c r="A611" s="1">
        <v>44851</v>
      </c>
      <c r="B611" s="9">
        <f>nasdaq_aapl_volume_by_exchange[[#This Row],[Off Exchange2]]/SUM(nasdaq_aapl_volume_by_exchange[[#This Row],[NYSE]:[LTSE]])</f>
        <v>0.40271519623318064</v>
      </c>
      <c r="C611" s="12">
        <f>SUM(nasdaq_aapl_volume_by_exchange[[#This Row],[NYSE]:[LTSE]])</f>
        <v>76223883</v>
      </c>
      <c r="D611" s="8">
        <v>1379672</v>
      </c>
      <c r="E611" s="8">
        <v>693140</v>
      </c>
      <c r="F611" s="8">
        <v>110014</v>
      </c>
      <c r="G611" s="8">
        <v>796466</v>
      </c>
      <c r="H611" s="8">
        <v>1613651</v>
      </c>
      <c r="I611" s="8">
        <v>478194</v>
      </c>
      <c r="J611" s="8">
        <v>2535976</v>
      </c>
      <c r="K611" s="8">
        <v>140408</v>
      </c>
      <c r="L611" s="8">
        <v>30696516</v>
      </c>
      <c r="M611" s="8">
        <v>6306049</v>
      </c>
      <c r="N611" s="8">
        <v>69299</v>
      </c>
      <c r="O611" s="8">
        <v>256664</v>
      </c>
      <c r="P611" s="8">
        <v>4293288</v>
      </c>
      <c r="Q611" s="8">
        <v>21584284</v>
      </c>
      <c r="R611" s="8">
        <v>315889</v>
      </c>
      <c r="S611" s="8">
        <v>4954373</v>
      </c>
      <c r="T611" s="8">
        <v>0</v>
      </c>
    </row>
    <row r="612" spans="1:20">
      <c r="A612" s="1">
        <v>44848</v>
      </c>
      <c r="B612" s="9">
        <f>nasdaq_aapl_volume_by_exchange[[#This Row],[Off Exchange2]]/SUM(nasdaq_aapl_volume_by_exchange[[#This Row],[NYSE]:[LTSE]])</f>
        <v>0.34806893348928242</v>
      </c>
      <c r="C612" s="12">
        <f>SUM(nasdaq_aapl_volume_by_exchange[[#This Row],[NYSE]:[LTSE]])</f>
        <v>81235058</v>
      </c>
      <c r="D612" s="8">
        <v>1004373</v>
      </c>
      <c r="E612" s="8">
        <v>710213</v>
      </c>
      <c r="F612" s="8">
        <v>175735</v>
      </c>
      <c r="G612" s="8">
        <v>1059818</v>
      </c>
      <c r="H612" s="8">
        <v>1641177</v>
      </c>
      <c r="I612" s="8">
        <v>568255</v>
      </c>
      <c r="J612" s="8">
        <v>2138606</v>
      </c>
      <c r="K612" s="8">
        <v>373706</v>
      </c>
      <c r="L612" s="8">
        <v>28275400</v>
      </c>
      <c r="M612" s="8">
        <v>6226805</v>
      </c>
      <c r="N612" s="8">
        <v>55819</v>
      </c>
      <c r="O612" s="8">
        <v>335096</v>
      </c>
      <c r="P612" s="8">
        <v>6079890</v>
      </c>
      <c r="Q612" s="8">
        <v>25738313</v>
      </c>
      <c r="R612" s="8">
        <v>572791</v>
      </c>
      <c r="S612" s="8">
        <v>6279061</v>
      </c>
      <c r="T612" s="8">
        <v>0</v>
      </c>
    </row>
    <row r="613" spans="1:20">
      <c r="A613" s="1">
        <v>44847</v>
      </c>
      <c r="B613" s="9">
        <f>nasdaq_aapl_volume_by_exchange[[#This Row],[Off Exchange2]]/SUM(nasdaq_aapl_volume_by_exchange[[#This Row],[NYSE]:[LTSE]])</f>
        <v>0.34200943512728676</v>
      </c>
      <c r="C613" s="12">
        <f>SUM(nasdaq_aapl_volume_by_exchange[[#This Row],[NYSE]:[LTSE]])</f>
        <v>103812060</v>
      </c>
      <c r="D613" s="8">
        <v>2596502</v>
      </c>
      <c r="E613" s="8">
        <v>168116</v>
      </c>
      <c r="F613" s="8">
        <v>169549</v>
      </c>
      <c r="G613" s="8">
        <v>1960754</v>
      </c>
      <c r="H613" s="8">
        <v>2334407</v>
      </c>
      <c r="I613" s="8">
        <v>896361</v>
      </c>
      <c r="J613" s="8">
        <v>2291845</v>
      </c>
      <c r="K613" s="8">
        <v>1264132</v>
      </c>
      <c r="L613" s="8">
        <v>35504704</v>
      </c>
      <c r="M613" s="8">
        <v>7821535</v>
      </c>
      <c r="N613" s="8">
        <v>106936</v>
      </c>
      <c r="O613" s="8">
        <v>474073</v>
      </c>
      <c r="P613" s="8">
        <v>7367575</v>
      </c>
      <c r="Q613" s="8">
        <v>31337894</v>
      </c>
      <c r="R613" s="8">
        <v>964674</v>
      </c>
      <c r="S613" s="8">
        <v>8553003</v>
      </c>
      <c r="T613" s="8">
        <v>0</v>
      </c>
    </row>
    <row r="614" spans="1:20">
      <c r="A614" s="1">
        <v>44846</v>
      </c>
      <c r="B614" s="9">
        <f>nasdaq_aapl_volume_by_exchange[[#This Row],[Off Exchange2]]/SUM(nasdaq_aapl_volume_by_exchange[[#This Row],[NYSE]:[LTSE]])</f>
        <v>0.40661631716313507</v>
      </c>
      <c r="C614" s="12">
        <f>SUM(nasdaq_aapl_volume_by_exchange[[#This Row],[NYSE]:[LTSE]])</f>
        <v>62059268</v>
      </c>
      <c r="D614" s="8">
        <v>1237435</v>
      </c>
      <c r="E614" s="8">
        <v>573799</v>
      </c>
      <c r="F614" s="8">
        <v>47772</v>
      </c>
      <c r="G614" s="8">
        <v>653743</v>
      </c>
      <c r="H614" s="8">
        <v>1188745</v>
      </c>
      <c r="I614" s="8">
        <v>345082</v>
      </c>
      <c r="J614" s="8">
        <v>1610934</v>
      </c>
      <c r="K614" s="8">
        <v>295797</v>
      </c>
      <c r="L614" s="8">
        <v>25234311</v>
      </c>
      <c r="M614" s="8">
        <v>3813878</v>
      </c>
      <c r="N614" s="8">
        <v>28953</v>
      </c>
      <c r="O614" s="8">
        <v>271141</v>
      </c>
      <c r="P614" s="8">
        <v>3511758</v>
      </c>
      <c r="Q614" s="8">
        <v>17617400</v>
      </c>
      <c r="R614" s="8">
        <v>972599</v>
      </c>
      <c r="S614" s="8">
        <v>4655921</v>
      </c>
      <c r="T614" s="8">
        <v>0</v>
      </c>
    </row>
    <row r="615" spans="1:20">
      <c r="A615" s="1">
        <v>44845</v>
      </c>
      <c r="B615" s="9">
        <f>nasdaq_aapl_volume_by_exchange[[#This Row],[Off Exchange2]]/SUM(nasdaq_aapl_volume_by_exchange[[#This Row],[NYSE]:[LTSE]])</f>
        <v>0.4089361611244054</v>
      </c>
      <c r="C615" s="12">
        <f>SUM(nasdaq_aapl_volume_by_exchange[[#This Row],[NYSE]:[LTSE]])</f>
        <v>69155557</v>
      </c>
      <c r="D615" s="8">
        <v>1335027</v>
      </c>
      <c r="E615" s="8">
        <v>474876</v>
      </c>
      <c r="F615" s="8">
        <v>111085</v>
      </c>
      <c r="G615" s="8">
        <v>1216018</v>
      </c>
      <c r="H615" s="8">
        <v>1789630</v>
      </c>
      <c r="I615" s="8">
        <v>395157</v>
      </c>
      <c r="J615" s="8">
        <v>1608600</v>
      </c>
      <c r="K615" s="8">
        <v>87823</v>
      </c>
      <c r="L615" s="8">
        <v>28280208</v>
      </c>
      <c r="M615" s="8">
        <v>5052685</v>
      </c>
      <c r="N615" s="8">
        <v>27870</v>
      </c>
      <c r="O615" s="8">
        <v>227788</v>
      </c>
      <c r="P615" s="8">
        <v>4084216</v>
      </c>
      <c r="Q615" s="8">
        <v>18624661</v>
      </c>
      <c r="R615" s="8">
        <v>571674</v>
      </c>
      <c r="S615" s="8">
        <v>5268239</v>
      </c>
      <c r="T615" s="8">
        <v>0</v>
      </c>
    </row>
    <row r="616" spans="1:20">
      <c r="A616" s="1">
        <v>44844</v>
      </c>
      <c r="B616" s="9">
        <f>nasdaq_aapl_volume_by_exchange[[#This Row],[Off Exchange2]]/SUM(nasdaq_aapl_volume_by_exchange[[#This Row],[NYSE]:[LTSE]])</f>
        <v>0.39133627264696313</v>
      </c>
      <c r="C616" s="12">
        <f>SUM(nasdaq_aapl_volume_by_exchange[[#This Row],[NYSE]:[LTSE]])</f>
        <v>67261281</v>
      </c>
      <c r="D616" s="8">
        <v>858150</v>
      </c>
      <c r="E616" s="8">
        <v>139621</v>
      </c>
      <c r="F616" s="8">
        <v>66430</v>
      </c>
      <c r="G616" s="8">
        <v>951352</v>
      </c>
      <c r="H616" s="8">
        <v>1353509</v>
      </c>
      <c r="I616" s="8">
        <v>705303</v>
      </c>
      <c r="J616" s="8">
        <v>1867635</v>
      </c>
      <c r="K616" s="8">
        <v>312256</v>
      </c>
      <c r="L616" s="8">
        <v>26321779</v>
      </c>
      <c r="M616" s="8">
        <v>5038044</v>
      </c>
      <c r="N616" s="8">
        <v>21890</v>
      </c>
      <c r="O616" s="8">
        <v>237688</v>
      </c>
      <c r="P616" s="8">
        <v>4627616</v>
      </c>
      <c r="Q616" s="8">
        <v>18607968</v>
      </c>
      <c r="R616" s="8">
        <v>1057504</v>
      </c>
      <c r="S616" s="8">
        <v>5094536</v>
      </c>
      <c r="T616" s="8">
        <v>0</v>
      </c>
    </row>
    <row r="617" spans="1:20">
      <c r="A617" s="1">
        <v>44841</v>
      </c>
      <c r="B617" s="9">
        <f>nasdaq_aapl_volume_by_exchange[[#This Row],[Off Exchange2]]/SUM(nasdaq_aapl_volume_by_exchange[[#This Row],[NYSE]:[LTSE]])</f>
        <v>0.37155477947187004</v>
      </c>
      <c r="C617" s="12">
        <f>SUM(nasdaq_aapl_volume_by_exchange[[#This Row],[NYSE]:[LTSE]])</f>
        <v>79462221</v>
      </c>
      <c r="D617" s="8">
        <v>1688844</v>
      </c>
      <c r="E617" s="8">
        <v>646805</v>
      </c>
      <c r="F617" s="8">
        <v>111576</v>
      </c>
      <c r="G617" s="8">
        <v>943934</v>
      </c>
      <c r="H617" s="8">
        <v>1495655</v>
      </c>
      <c r="I617" s="8">
        <v>534098</v>
      </c>
      <c r="J617" s="8">
        <v>1940333</v>
      </c>
      <c r="K617" s="8">
        <v>602016</v>
      </c>
      <c r="L617" s="8">
        <v>29524568</v>
      </c>
      <c r="M617" s="8">
        <v>5887619</v>
      </c>
      <c r="N617" s="8">
        <v>95598</v>
      </c>
      <c r="O617" s="8">
        <v>313691</v>
      </c>
      <c r="P617" s="8">
        <v>5430528</v>
      </c>
      <c r="Q617" s="8">
        <v>24398898</v>
      </c>
      <c r="R617" s="8">
        <v>539495</v>
      </c>
      <c r="S617" s="8">
        <v>5308563</v>
      </c>
      <c r="T617" s="8">
        <v>0</v>
      </c>
    </row>
    <row r="618" spans="1:20">
      <c r="A618" s="1">
        <v>44840</v>
      </c>
      <c r="B618" s="9">
        <f>nasdaq_aapl_volume_by_exchange[[#This Row],[Off Exchange2]]/SUM(nasdaq_aapl_volume_by_exchange[[#This Row],[NYSE]:[LTSE]])</f>
        <v>0.41087558722090395</v>
      </c>
      <c r="C618" s="12">
        <f>SUM(nasdaq_aapl_volume_by_exchange[[#This Row],[NYSE]:[LTSE]])</f>
        <v>61855768</v>
      </c>
      <c r="D618" s="8">
        <v>1210203</v>
      </c>
      <c r="E618" s="8">
        <v>185719</v>
      </c>
      <c r="F618" s="8">
        <v>107433</v>
      </c>
      <c r="G618" s="8">
        <v>785555</v>
      </c>
      <c r="H618" s="8">
        <v>1070004</v>
      </c>
      <c r="I618" s="8">
        <v>737019</v>
      </c>
      <c r="J618" s="8">
        <v>1873412</v>
      </c>
      <c r="K618" s="8">
        <v>745526</v>
      </c>
      <c r="L618" s="8">
        <v>25415025</v>
      </c>
      <c r="M618" s="8">
        <v>4270207</v>
      </c>
      <c r="N618" s="8">
        <v>39206</v>
      </c>
      <c r="O618" s="8">
        <v>330572</v>
      </c>
      <c r="P618" s="8">
        <v>4251344</v>
      </c>
      <c r="Q618" s="8">
        <v>15867612</v>
      </c>
      <c r="R618" s="8">
        <v>612413</v>
      </c>
      <c r="S618" s="8">
        <v>4354518</v>
      </c>
      <c r="T618" s="8">
        <v>0</v>
      </c>
    </row>
    <row r="619" spans="1:20">
      <c r="A619" s="1">
        <v>44839</v>
      </c>
      <c r="B619" s="9">
        <f>nasdaq_aapl_volume_by_exchange[[#This Row],[Off Exchange2]]/SUM(nasdaq_aapl_volume_by_exchange[[#This Row],[NYSE]:[LTSE]])</f>
        <v>0.43610598673151296</v>
      </c>
      <c r="C619" s="12">
        <f>SUM(nasdaq_aapl_volume_by_exchange[[#This Row],[NYSE]:[LTSE]])</f>
        <v>70536452</v>
      </c>
      <c r="D619" s="8">
        <v>1632243</v>
      </c>
      <c r="E619" s="8">
        <v>131257</v>
      </c>
      <c r="F619" s="8">
        <v>79310</v>
      </c>
      <c r="G619" s="8">
        <v>761239</v>
      </c>
      <c r="H619" s="8">
        <v>1425377</v>
      </c>
      <c r="I619" s="8">
        <v>826442</v>
      </c>
      <c r="J619" s="8">
        <v>2081276</v>
      </c>
      <c r="K619" s="8">
        <v>1043686</v>
      </c>
      <c r="L619" s="8">
        <v>30761369</v>
      </c>
      <c r="M619" s="8">
        <v>4693311</v>
      </c>
      <c r="N619" s="8">
        <v>20441</v>
      </c>
      <c r="O619" s="8">
        <v>256903</v>
      </c>
      <c r="P619" s="8">
        <v>3855096</v>
      </c>
      <c r="Q619" s="8">
        <v>16857426</v>
      </c>
      <c r="R619" s="8">
        <v>980096</v>
      </c>
      <c r="S619" s="8">
        <v>5130980</v>
      </c>
      <c r="T619" s="8">
        <v>0</v>
      </c>
    </row>
    <row r="620" spans="1:20">
      <c r="A620" s="1">
        <v>44838</v>
      </c>
      <c r="B620" s="9">
        <f>nasdaq_aapl_volume_by_exchange[[#This Row],[Off Exchange2]]/SUM(nasdaq_aapl_volume_by_exchange[[#This Row],[NYSE]:[LTSE]])</f>
        <v>0.41386821725712764</v>
      </c>
      <c r="C620" s="12">
        <f>SUM(nasdaq_aapl_volume_by_exchange[[#This Row],[NYSE]:[LTSE]])</f>
        <v>79711226</v>
      </c>
      <c r="D620" s="8">
        <v>1777328</v>
      </c>
      <c r="E620" s="8">
        <v>155290</v>
      </c>
      <c r="F620" s="8">
        <v>115379</v>
      </c>
      <c r="G620" s="8">
        <v>908337</v>
      </c>
      <c r="H620" s="8">
        <v>1576890</v>
      </c>
      <c r="I620" s="8">
        <v>504491</v>
      </c>
      <c r="J620" s="8">
        <v>1648891</v>
      </c>
      <c r="K620" s="8">
        <v>556830</v>
      </c>
      <c r="L620" s="8">
        <v>32989943</v>
      </c>
      <c r="M620" s="8">
        <v>4641050</v>
      </c>
      <c r="N620" s="8">
        <v>35964</v>
      </c>
      <c r="O620" s="8">
        <v>292065</v>
      </c>
      <c r="P620" s="8">
        <v>4443823</v>
      </c>
      <c r="Q620" s="8">
        <v>22975573</v>
      </c>
      <c r="R620" s="8">
        <v>883675</v>
      </c>
      <c r="S620" s="8">
        <v>6170379</v>
      </c>
      <c r="T620" s="8">
        <v>35318</v>
      </c>
    </row>
    <row r="621" spans="1:20">
      <c r="A621" s="1">
        <v>44837</v>
      </c>
      <c r="B621" s="9">
        <f>nasdaq_aapl_volume_by_exchange[[#This Row],[Off Exchange2]]/SUM(nasdaq_aapl_volume_by_exchange[[#This Row],[NYSE]:[LTSE]])</f>
        <v>0.37831437488556302</v>
      </c>
      <c r="C621" s="12">
        <f>SUM(nasdaq_aapl_volume_by_exchange[[#This Row],[NYSE]:[LTSE]])</f>
        <v>99175753</v>
      </c>
      <c r="D621" s="8">
        <v>1878074</v>
      </c>
      <c r="E621" s="8">
        <v>620261</v>
      </c>
      <c r="F621" s="8">
        <v>259837</v>
      </c>
      <c r="G621" s="8">
        <v>1253927</v>
      </c>
      <c r="H621" s="8">
        <v>1939000</v>
      </c>
      <c r="I621" s="8">
        <v>1270313</v>
      </c>
      <c r="J621" s="8">
        <v>2255972</v>
      </c>
      <c r="K621" s="8">
        <v>3834094</v>
      </c>
      <c r="L621" s="8">
        <v>37519613</v>
      </c>
      <c r="M621" s="8">
        <v>5701517</v>
      </c>
      <c r="N621" s="8">
        <v>297592</v>
      </c>
      <c r="O621" s="8">
        <v>605597</v>
      </c>
      <c r="P621" s="8">
        <v>5753434</v>
      </c>
      <c r="Q621" s="8">
        <v>27109403</v>
      </c>
      <c r="R621" s="8">
        <v>970373</v>
      </c>
      <c r="S621" s="8">
        <v>7906746</v>
      </c>
      <c r="T621" s="8">
        <v>0</v>
      </c>
    </row>
    <row r="622" spans="1:20">
      <c r="A622" s="1">
        <v>44834</v>
      </c>
      <c r="B622" s="9">
        <f>nasdaq_aapl_volume_by_exchange[[#This Row],[Off Exchange2]]/SUM(nasdaq_aapl_volume_by_exchange[[#This Row],[NYSE]:[LTSE]])</f>
        <v>0.40080024606427672</v>
      </c>
      <c r="C622" s="12">
        <f>SUM(nasdaq_aapl_volume_by_exchange[[#This Row],[NYSE]:[LTSE]])</f>
        <v>121750302</v>
      </c>
      <c r="D622" s="8">
        <v>2275372</v>
      </c>
      <c r="E622" s="8">
        <v>317726</v>
      </c>
      <c r="F622" s="8">
        <v>181255</v>
      </c>
      <c r="G622" s="8">
        <v>1194353</v>
      </c>
      <c r="H622" s="8">
        <v>2265352</v>
      </c>
      <c r="I622" s="8">
        <v>1208709</v>
      </c>
      <c r="J622" s="8">
        <v>2557643</v>
      </c>
      <c r="K622" s="8">
        <v>783348</v>
      </c>
      <c r="L622" s="8">
        <v>48797551</v>
      </c>
      <c r="M622" s="8">
        <v>7373107</v>
      </c>
      <c r="N622" s="8">
        <v>88181</v>
      </c>
      <c r="O622" s="8">
        <v>537432</v>
      </c>
      <c r="P622" s="8">
        <v>6936929</v>
      </c>
      <c r="Q622" s="8">
        <v>37303155</v>
      </c>
      <c r="R622" s="8">
        <v>1712613</v>
      </c>
      <c r="S622" s="8">
        <v>8217576</v>
      </c>
      <c r="T622" s="8">
        <v>0</v>
      </c>
    </row>
    <row r="623" spans="1:20">
      <c r="A623" s="1">
        <v>44833</v>
      </c>
      <c r="B623" s="9">
        <f>nasdaq_aapl_volume_by_exchange[[#This Row],[Off Exchange2]]/SUM(nasdaq_aapl_volume_by_exchange[[#This Row],[NYSE]:[LTSE]])</f>
        <v>0.40262961859800539</v>
      </c>
      <c r="C623" s="12">
        <f>SUM(nasdaq_aapl_volume_by_exchange[[#This Row],[NYSE]:[LTSE]])</f>
        <v>115724539</v>
      </c>
      <c r="D623" s="8">
        <v>2462323</v>
      </c>
      <c r="E623" s="8">
        <v>190249</v>
      </c>
      <c r="F623" s="8">
        <v>276508</v>
      </c>
      <c r="G623" s="8">
        <v>1656505</v>
      </c>
      <c r="H623" s="8">
        <v>2717800</v>
      </c>
      <c r="I623" s="8">
        <v>1272875</v>
      </c>
      <c r="J623" s="8">
        <v>3490281</v>
      </c>
      <c r="K623" s="8">
        <v>340774</v>
      </c>
      <c r="L623" s="8">
        <v>46594127</v>
      </c>
      <c r="M623" s="8">
        <v>7812812</v>
      </c>
      <c r="N623" s="8">
        <v>64129</v>
      </c>
      <c r="O623" s="8">
        <v>451078</v>
      </c>
      <c r="P623" s="8">
        <v>7331482</v>
      </c>
      <c r="Q623" s="8">
        <v>30237347</v>
      </c>
      <c r="R623" s="8">
        <v>1055386</v>
      </c>
      <c r="S623" s="8">
        <v>9770863</v>
      </c>
      <c r="T623" s="8">
        <v>0</v>
      </c>
    </row>
    <row r="624" spans="1:20">
      <c r="A624" s="1">
        <v>44832</v>
      </c>
      <c r="B624" s="9">
        <f>nasdaq_aapl_volume_by_exchange[[#This Row],[Off Exchange2]]/SUM(nasdaq_aapl_volume_by_exchange[[#This Row],[NYSE]:[LTSE]])</f>
        <v>0.4415485120886038</v>
      </c>
      <c r="C624" s="12">
        <f>SUM(nasdaq_aapl_volume_by_exchange[[#This Row],[NYSE]:[LTSE]])</f>
        <v>129381360</v>
      </c>
      <c r="D624" s="8">
        <v>2668044</v>
      </c>
      <c r="E624" s="8">
        <v>795070</v>
      </c>
      <c r="F624" s="8">
        <v>181359</v>
      </c>
      <c r="G624" s="8">
        <v>1047459</v>
      </c>
      <c r="H624" s="8">
        <v>3617814</v>
      </c>
      <c r="I624" s="8">
        <v>686470</v>
      </c>
      <c r="J624" s="8">
        <v>2380564</v>
      </c>
      <c r="K624" s="8">
        <v>1208288</v>
      </c>
      <c r="L624" s="8">
        <v>57128147</v>
      </c>
      <c r="M624" s="8">
        <v>7805739</v>
      </c>
      <c r="N624" s="8">
        <v>62094</v>
      </c>
      <c r="O624" s="8">
        <v>370975</v>
      </c>
      <c r="P624" s="8">
        <v>7011220</v>
      </c>
      <c r="Q624" s="8">
        <v>33494610</v>
      </c>
      <c r="R624" s="8">
        <v>1197520</v>
      </c>
      <c r="S624" s="8">
        <v>9725987</v>
      </c>
      <c r="T624" s="8">
        <v>0</v>
      </c>
    </row>
    <row r="625" spans="1:20">
      <c r="A625" s="1">
        <v>44831</v>
      </c>
      <c r="B625" s="9">
        <f>nasdaq_aapl_volume_by_exchange[[#This Row],[Off Exchange2]]/SUM(nasdaq_aapl_volume_by_exchange[[#This Row],[NYSE]:[LTSE]])</f>
        <v>0.37261473344412649</v>
      </c>
      <c r="C625" s="12">
        <f>SUM(nasdaq_aapl_volume_by_exchange[[#This Row],[NYSE]:[LTSE]])</f>
        <v>74972124</v>
      </c>
      <c r="D625" s="8">
        <v>2097561</v>
      </c>
      <c r="E625" s="8">
        <v>428888</v>
      </c>
      <c r="F625" s="8">
        <v>193781</v>
      </c>
      <c r="G625" s="8">
        <v>674100</v>
      </c>
      <c r="H625" s="8">
        <v>1575112</v>
      </c>
      <c r="I625" s="8">
        <v>493971</v>
      </c>
      <c r="J625" s="8">
        <v>1951806</v>
      </c>
      <c r="K625" s="8">
        <v>594597</v>
      </c>
      <c r="L625" s="8">
        <v>27935718</v>
      </c>
      <c r="M625" s="8">
        <v>5296437</v>
      </c>
      <c r="N625" s="8">
        <v>95826</v>
      </c>
      <c r="O625" s="8">
        <v>371103</v>
      </c>
      <c r="P625" s="8">
        <v>4955468</v>
      </c>
      <c r="Q625" s="8">
        <v>21366569</v>
      </c>
      <c r="R625" s="8">
        <v>550991</v>
      </c>
      <c r="S625" s="8">
        <v>6390196</v>
      </c>
      <c r="T625" s="8">
        <v>0</v>
      </c>
    </row>
    <row r="626" spans="1:20">
      <c r="A626" s="1">
        <v>44830</v>
      </c>
      <c r="B626" s="9">
        <f>nasdaq_aapl_volume_by_exchange[[#This Row],[Off Exchange2]]/SUM(nasdaq_aapl_volume_by_exchange[[#This Row],[NYSE]:[LTSE]])</f>
        <v>0.40396757803762062</v>
      </c>
      <c r="C626" s="12">
        <f>SUM(nasdaq_aapl_volume_by_exchange[[#This Row],[NYSE]:[LTSE]])</f>
        <v>80919593</v>
      </c>
      <c r="D626" s="8">
        <v>1814606</v>
      </c>
      <c r="E626" s="8">
        <v>613962</v>
      </c>
      <c r="F626" s="8">
        <v>148277</v>
      </c>
      <c r="G626" s="8">
        <v>838034</v>
      </c>
      <c r="H626" s="8">
        <v>1684442</v>
      </c>
      <c r="I626" s="8">
        <v>765242</v>
      </c>
      <c r="J626" s="8">
        <v>2142363</v>
      </c>
      <c r="K626" s="8">
        <v>796579</v>
      </c>
      <c r="L626" s="8">
        <v>32688892</v>
      </c>
      <c r="M626" s="8">
        <v>4406658</v>
      </c>
      <c r="N626" s="8">
        <v>52821</v>
      </c>
      <c r="O626" s="8">
        <v>373647</v>
      </c>
      <c r="P626" s="8">
        <v>5271055</v>
      </c>
      <c r="Q626" s="8">
        <v>22088852</v>
      </c>
      <c r="R626" s="8">
        <v>1387280</v>
      </c>
      <c r="S626" s="8">
        <v>5846883</v>
      </c>
      <c r="T626" s="8">
        <v>0</v>
      </c>
    </row>
    <row r="627" spans="1:20">
      <c r="A627" s="1">
        <v>44827</v>
      </c>
      <c r="B627" s="9">
        <f>nasdaq_aapl_volume_by_exchange[[#This Row],[Off Exchange2]]/SUM(nasdaq_aapl_volume_by_exchange[[#This Row],[NYSE]:[LTSE]])</f>
        <v>0.41744100761916558</v>
      </c>
      <c r="C627" s="12">
        <f>SUM(nasdaq_aapl_volume_by_exchange[[#This Row],[NYSE]:[LTSE]])</f>
        <v>86550160</v>
      </c>
      <c r="D627" s="8">
        <v>1150260</v>
      </c>
      <c r="E627" s="8">
        <v>500449</v>
      </c>
      <c r="F627" s="8">
        <v>150416</v>
      </c>
      <c r="G627" s="8">
        <v>873675</v>
      </c>
      <c r="H627" s="8">
        <v>1856373</v>
      </c>
      <c r="I627" s="8">
        <v>718219</v>
      </c>
      <c r="J627" s="8">
        <v>2403882</v>
      </c>
      <c r="K627" s="8">
        <v>753683</v>
      </c>
      <c r="L627" s="8">
        <v>36129586</v>
      </c>
      <c r="M627" s="8">
        <v>5254886</v>
      </c>
      <c r="N627" s="8">
        <v>43676</v>
      </c>
      <c r="O627" s="8">
        <v>413698</v>
      </c>
      <c r="P627" s="8">
        <v>6027593</v>
      </c>
      <c r="Q627" s="8">
        <v>21892639</v>
      </c>
      <c r="R627" s="8">
        <v>971574</v>
      </c>
      <c r="S627" s="8">
        <v>7409551</v>
      </c>
      <c r="T627" s="8">
        <v>0</v>
      </c>
    </row>
    <row r="628" spans="1:20">
      <c r="A628" s="1">
        <v>44826</v>
      </c>
      <c r="B628" s="9">
        <f>nasdaq_aapl_volume_by_exchange[[#This Row],[Off Exchange2]]/SUM(nasdaq_aapl_volume_by_exchange[[#This Row],[NYSE]:[LTSE]])</f>
        <v>0.41539786259806522</v>
      </c>
      <c r="C628" s="12">
        <f>SUM(nasdaq_aapl_volume_by_exchange[[#This Row],[NYSE]:[LTSE]])</f>
        <v>77104169</v>
      </c>
      <c r="D628" s="8">
        <v>1188089</v>
      </c>
      <c r="E628" s="8">
        <v>157629</v>
      </c>
      <c r="F628" s="8">
        <v>114435</v>
      </c>
      <c r="G628" s="8">
        <v>179205</v>
      </c>
      <c r="H628" s="8">
        <v>1907995</v>
      </c>
      <c r="I628" s="8">
        <v>680775</v>
      </c>
      <c r="J628" s="8">
        <v>2231675</v>
      </c>
      <c r="K628" s="8">
        <v>95354</v>
      </c>
      <c r="L628" s="8">
        <v>32028907</v>
      </c>
      <c r="M628" s="8">
        <v>5076913</v>
      </c>
      <c r="N628" s="8">
        <v>137911</v>
      </c>
      <c r="O628" s="8">
        <v>359273</v>
      </c>
      <c r="P628" s="8">
        <v>5066741</v>
      </c>
      <c r="Q628" s="8">
        <v>20236737</v>
      </c>
      <c r="R628" s="8">
        <v>1304567</v>
      </c>
      <c r="S628" s="8">
        <v>6337963</v>
      </c>
      <c r="T628" s="8">
        <v>0</v>
      </c>
    </row>
    <row r="629" spans="1:20">
      <c r="A629" s="1">
        <v>44825</v>
      </c>
      <c r="B629" s="9">
        <f>nasdaq_aapl_volume_by_exchange[[#This Row],[Off Exchange2]]/SUM(nasdaq_aapl_volume_by_exchange[[#This Row],[NYSE]:[LTSE]])</f>
        <v>0.41502345812378738</v>
      </c>
      <c r="C629" s="12">
        <f>SUM(nasdaq_aapl_volume_by_exchange[[#This Row],[NYSE]:[LTSE]])</f>
        <v>89190850</v>
      </c>
      <c r="D629" s="8">
        <v>1413872</v>
      </c>
      <c r="E629" s="8">
        <v>789694</v>
      </c>
      <c r="F629" s="8">
        <v>122211</v>
      </c>
      <c r="G629" s="8">
        <v>627216</v>
      </c>
      <c r="H629" s="8">
        <v>1992240</v>
      </c>
      <c r="I629" s="8">
        <v>1016888</v>
      </c>
      <c r="J629" s="8">
        <v>2439317</v>
      </c>
      <c r="K629" s="8">
        <v>916029</v>
      </c>
      <c r="L629" s="8">
        <v>37016295</v>
      </c>
      <c r="M629" s="8">
        <v>6523201</v>
      </c>
      <c r="N629" s="8">
        <v>59564</v>
      </c>
      <c r="O629" s="8">
        <v>436271</v>
      </c>
      <c r="P629" s="8">
        <v>5878633</v>
      </c>
      <c r="Q629" s="8">
        <v>22734378</v>
      </c>
      <c r="R629" s="8">
        <v>676234</v>
      </c>
      <c r="S629" s="8">
        <v>6548807</v>
      </c>
      <c r="T629" s="8">
        <v>0</v>
      </c>
    </row>
    <row r="630" spans="1:20">
      <c r="A630" s="1">
        <v>44824</v>
      </c>
      <c r="B630" s="9">
        <f>nasdaq_aapl_volume_by_exchange[[#This Row],[Off Exchange2]]/SUM(nasdaq_aapl_volume_by_exchange[[#This Row],[NYSE]:[LTSE]])</f>
        <v>0.46946069856097372</v>
      </c>
      <c r="C630" s="12">
        <f>SUM(nasdaq_aapl_volume_by_exchange[[#This Row],[NYSE]:[LTSE]])</f>
        <v>93899119</v>
      </c>
      <c r="D630" s="8">
        <v>1520886</v>
      </c>
      <c r="E630" s="8">
        <v>158508</v>
      </c>
      <c r="F630" s="8">
        <v>143239</v>
      </c>
      <c r="G630" s="8">
        <v>1339484</v>
      </c>
      <c r="H630" s="8">
        <v>2427296</v>
      </c>
      <c r="I630" s="8">
        <v>846283</v>
      </c>
      <c r="J630" s="8">
        <v>2261548</v>
      </c>
      <c r="K630" s="8">
        <v>118366</v>
      </c>
      <c r="L630" s="8">
        <v>44081946</v>
      </c>
      <c r="M630" s="8">
        <v>6905768</v>
      </c>
      <c r="N630" s="8">
        <v>64147</v>
      </c>
      <c r="O630" s="8">
        <v>370096</v>
      </c>
      <c r="P630" s="8">
        <v>4640082</v>
      </c>
      <c r="Q630" s="8">
        <v>21602584</v>
      </c>
      <c r="R630" s="8">
        <v>1289000</v>
      </c>
      <c r="S630" s="8">
        <v>6129886</v>
      </c>
      <c r="T630" s="8">
        <v>0</v>
      </c>
    </row>
    <row r="631" spans="1:20">
      <c r="A631" s="1">
        <v>44823</v>
      </c>
      <c r="B631" s="9">
        <f>nasdaq_aapl_volume_by_exchange[[#This Row],[Off Exchange2]]/SUM(nasdaq_aapl_volume_by_exchange[[#This Row],[NYSE]:[LTSE]])</f>
        <v>0.38010645247604979</v>
      </c>
      <c r="C631" s="12">
        <f>SUM(nasdaq_aapl_volume_by_exchange[[#This Row],[NYSE]:[LTSE]])</f>
        <v>70417526</v>
      </c>
      <c r="D631" s="8">
        <v>1332723</v>
      </c>
      <c r="E631" s="8">
        <v>422759</v>
      </c>
      <c r="F631" s="8">
        <v>146349</v>
      </c>
      <c r="G631" s="8">
        <v>783137</v>
      </c>
      <c r="H631" s="8">
        <v>2317111</v>
      </c>
      <c r="I631" s="8">
        <v>506492</v>
      </c>
      <c r="J631" s="8">
        <v>1557372</v>
      </c>
      <c r="K631" s="8">
        <v>873357</v>
      </c>
      <c r="L631" s="8">
        <v>26766156</v>
      </c>
      <c r="M631" s="8">
        <v>5446546</v>
      </c>
      <c r="N631" s="8">
        <v>28883</v>
      </c>
      <c r="O631" s="8">
        <v>324450</v>
      </c>
      <c r="P631" s="8">
        <v>4821657</v>
      </c>
      <c r="Q631" s="8">
        <v>19069988</v>
      </c>
      <c r="R631" s="8">
        <v>858957</v>
      </c>
      <c r="S631" s="8">
        <v>5161589</v>
      </c>
      <c r="T631" s="8">
        <v>0</v>
      </c>
    </row>
    <row r="632" spans="1:20">
      <c r="A632" s="1">
        <v>44820</v>
      </c>
      <c r="B632" s="9">
        <f>nasdaq_aapl_volume_by_exchange[[#This Row],[Off Exchange2]]/SUM(nasdaq_aapl_volume_by_exchange[[#This Row],[NYSE]:[LTSE]])</f>
        <v>0.27530970554609779</v>
      </c>
      <c r="C632" s="12">
        <f>SUM(nasdaq_aapl_volume_by_exchange[[#This Row],[NYSE]:[LTSE]])</f>
        <v>154761678</v>
      </c>
      <c r="D632" s="8">
        <v>1641634</v>
      </c>
      <c r="E632" s="8">
        <v>435403</v>
      </c>
      <c r="F632" s="8">
        <v>261408</v>
      </c>
      <c r="G632" s="8">
        <v>1659372</v>
      </c>
      <c r="H632" s="8">
        <v>2699287</v>
      </c>
      <c r="I632" s="8">
        <v>1375812</v>
      </c>
      <c r="J632" s="8">
        <v>2640174</v>
      </c>
      <c r="K632" s="8">
        <v>2939437</v>
      </c>
      <c r="L632" s="8">
        <v>42607392</v>
      </c>
      <c r="M632" s="8">
        <v>7549787</v>
      </c>
      <c r="N632" s="8">
        <v>173781</v>
      </c>
      <c r="O632" s="8">
        <v>445984</v>
      </c>
      <c r="P632" s="8">
        <v>6249440</v>
      </c>
      <c r="Q632" s="8">
        <v>76495956</v>
      </c>
      <c r="R632" s="8">
        <v>681394</v>
      </c>
      <c r="S632" s="8">
        <v>6905417</v>
      </c>
      <c r="T632" s="8">
        <v>0</v>
      </c>
    </row>
    <row r="633" spans="1:20">
      <c r="A633" s="1">
        <v>44819</v>
      </c>
      <c r="B633" s="9">
        <f>nasdaq_aapl_volume_by_exchange[[#This Row],[Off Exchange2]]/SUM(nasdaq_aapl_volume_by_exchange[[#This Row],[NYSE]:[LTSE]])</f>
        <v>0.38198553756271203</v>
      </c>
      <c r="C633" s="12">
        <f>SUM(nasdaq_aapl_volume_by_exchange[[#This Row],[NYSE]:[LTSE]])</f>
        <v>79000792</v>
      </c>
      <c r="D633" s="8">
        <v>1763363</v>
      </c>
      <c r="E633" s="8">
        <v>563231</v>
      </c>
      <c r="F633" s="8">
        <v>199805</v>
      </c>
      <c r="G633" s="8">
        <v>751021</v>
      </c>
      <c r="H633" s="8">
        <v>1877769</v>
      </c>
      <c r="I633" s="8">
        <v>1310881</v>
      </c>
      <c r="J633" s="8">
        <v>2315599</v>
      </c>
      <c r="K633" s="8">
        <v>839630</v>
      </c>
      <c r="L633" s="8">
        <v>30177160</v>
      </c>
      <c r="M633" s="8">
        <v>6190112</v>
      </c>
      <c r="N633" s="8">
        <v>148701</v>
      </c>
      <c r="O633" s="8">
        <v>350897</v>
      </c>
      <c r="P633" s="8">
        <v>4973909</v>
      </c>
      <c r="Q633" s="8">
        <v>20894077</v>
      </c>
      <c r="R633" s="8">
        <v>580098</v>
      </c>
      <c r="S633" s="8">
        <v>6064539</v>
      </c>
      <c r="T633" s="8">
        <v>0</v>
      </c>
    </row>
    <row r="634" spans="1:20">
      <c r="A634" s="1">
        <v>44818</v>
      </c>
      <c r="B634" s="9">
        <f>nasdaq_aapl_volume_by_exchange[[#This Row],[Off Exchange2]]/SUM(nasdaq_aapl_volume_by_exchange[[#This Row],[NYSE]:[LTSE]])</f>
        <v>0.38901399108442325</v>
      </c>
      <c r="C634" s="12">
        <f>SUM(nasdaq_aapl_volume_by_exchange[[#This Row],[NYSE]:[LTSE]])</f>
        <v>77575688</v>
      </c>
      <c r="D634" s="8">
        <v>1438576</v>
      </c>
      <c r="E634" s="8">
        <v>116979</v>
      </c>
      <c r="F634" s="8">
        <v>125452</v>
      </c>
      <c r="G634" s="8">
        <v>530139</v>
      </c>
      <c r="H634" s="8">
        <v>1796905</v>
      </c>
      <c r="I634" s="8">
        <v>1327444</v>
      </c>
      <c r="J634" s="8">
        <v>2012702</v>
      </c>
      <c r="K634" s="8">
        <v>554889</v>
      </c>
      <c r="L634" s="8">
        <v>30178028</v>
      </c>
      <c r="M634" s="8">
        <v>5844835</v>
      </c>
      <c r="N634" s="8">
        <v>55270</v>
      </c>
      <c r="O634" s="8">
        <v>337354</v>
      </c>
      <c r="P634" s="8">
        <v>4639182</v>
      </c>
      <c r="Q634" s="8">
        <v>22268673</v>
      </c>
      <c r="R634" s="8">
        <v>819721</v>
      </c>
      <c r="S634" s="8">
        <v>5529539</v>
      </c>
      <c r="T634" s="8">
        <v>0</v>
      </c>
    </row>
    <row r="635" spans="1:20">
      <c r="A635" s="1">
        <v>44817</v>
      </c>
      <c r="B635" s="9">
        <f>nasdaq_aapl_volume_by_exchange[[#This Row],[Off Exchange2]]/SUM(nasdaq_aapl_volume_by_exchange[[#This Row],[NYSE]:[LTSE]])</f>
        <v>0.36599105856073749</v>
      </c>
      <c r="C635" s="12">
        <f>SUM(nasdaq_aapl_volume_by_exchange[[#This Row],[NYSE]:[LTSE]])</f>
        <v>112079719</v>
      </c>
      <c r="D635" s="8">
        <v>1830087</v>
      </c>
      <c r="E635" s="8">
        <v>216248</v>
      </c>
      <c r="F635" s="8">
        <v>257944</v>
      </c>
      <c r="G635" s="8">
        <v>1711275</v>
      </c>
      <c r="H635" s="8">
        <v>2589988</v>
      </c>
      <c r="I635" s="8">
        <v>3295277</v>
      </c>
      <c r="J635" s="8">
        <v>2979137</v>
      </c>
      <c r="K635" s="8">
        <v>666080</v>
      </c>
      <c r="L635" s="8">
        <v>41020175</v>
      </c>
      <c r="M635" s="8">
        <v>8215662</v>
      </c>
      <c r="N635" s="8">
        <v>440633</v>
      </c>
      <c r="O635" s="8">
        <v>510544</v>
      </c>
      <c r="P635" s="8">
        <v>6525507</v>
      </c>
      <c r="Q635" s="8">
        <v>31940861</v>
      </c>
      <c r="R635" s="8">
        <v>1534178</v>
      </c>
      <c r="S635" s="8">
        <v>8346123</v>
      </c>
      <c r="T635" s="8">
        <v>0</v>
      </c>
    </row>
    <row r="636" spans="1:20">
      <c r="A636" s="1">
        <v>44816</v>
      </c>
      <c r="B636" s="9">
        <f>nasdaq_aapl_volume_by_exchange[[#This Row],[Off Exchange2]]/SUM(nasdaq_aapl_volume_by_exchange[[#This Row],[NYSE]:[LTSE]])</f>
        <v>0.41097263555598385</v>
      </c>
      <c r="C636" s="12">
        <f>SUM(nasdaq_aapl_volume_by_exchange[[#This Row],[NYSE]:[LTSE]])</f>
        <v>90528132</v>
      </c>
      <c r="D636" s="8">
        <v>1294539</v>
      </c>
      <c r="E636" s="8">
        <v>358162</v>
      </c>
      <c r="F636" s="8">
        <v>339906</v>
      </c>
      <c r="G636" s="8">
        <v>1058548</v>
      </c>
      <c r="H636" s="8">
        <v>2223395</v>
      </c>
      <c r="I636" s="8">
        <v>1367496</v>
      </c>
      <c r="J636" s="8">
        <v>2398555</v>
      </c>
      <c r="K636" s="8">
        <v>1003128</v>
      </c>
      <c r="L636" s="8">
        <v>37204585</v>
      </c>
      <c r="M636" s="8">
        <v>6888537</v>
      </c>
      <c r="N636" s="8">
        <v>54915</v>
      </c>
      <c r="O636" s="8">
        <v>371275</v>
      </c>
      <c r="P636" s="8">
        <v>5198408</v>
      </c>
      <c r="Q636" s="8">
        <v>23610371</v>
      </c>
      <c r="R636" s="8">
        <v>1044924</v>
      </c>
      <c r="S636" s="8">
        <v>6111388</v>
      </c>
      <c r="T636" s="8">
        <v>0</v>
      </c>
    </row>
    <row r="637" spans="1:20">
      <c r="A637" s="1">
        <v>44813</v>
      </c>
      <c r="B637" s="9">
        <f>nasdaq_aapl_volume_by_exchange[[#This Row],[Off Exchange2]]/SUM(nasdaq_aapl_volume_by_exchange[[#This Row],[NYSE]:[LTSE]])</f>
        <v>0.39445703384677627</v>
      </c>
      <c r="C637" s="12">
        <f>SUM(nasdaq_aapl_volume_by_exchange[[#This Row],[NYSE]:[LTSE]])</f>
        <v>61655473</v>
      </c>
      <c r="D637" s="8">
        <v>1198778</v>
      </c>
      <c r="E637" s="8">
        <v>161875</v>
      </c>
      <c r="F637" s="8">
        <v>136000</v>
      </c>
      <c r="G637" s="8">
        <v>706604</v>
      </c>
      <c r="H637" s="8">
        <v>1484656</v>
      </c>
      <c r="I637" s="8">
        <v>1039049</v>
      </c>
      <c r="J637" s="8">
        <v>1710340</v>
      </c>
      <c r="K637" s="8">
        <v>312299</v>
      </c>
      <c r="L637" s="8">
        <v>24320435</v>
      </c>
      <c r="M637" s="8">
        <v>4552168</v>
      </c>
      <c r="N637" s="8">
        <v>91942</v>
      </c>
      <c r="O637" s="8">
        <v>268412</v>
      </c>
      <c r="P637" s="8">
        <v>4140084</v>
      </c>
      <c r="Q637" s="8">
        <v>16376520</v>
      </c>
      <c r="R637" s="8">
        <v>590325</v>
      </c>
      <c r="S637" s="8">
        <v>4565986</v>
      </c>
      <c r="T637" s="8">
        <v>0</v>
      </c>
    </row>
    <row r="638" spans="1:20">
      <c r="A638" s="1">
        <v>44812</v>
      </c>
      <c r="B638" s="9">
        <f>nasdaq_aapl_volume_by_exchange[[#This Row],[Off Exchange2]]/SUM(nasdaq_aapl_volume_by_exchange[[#This Row],[NYSE]:[LTSE]])</f>
        <v>0.39293179263124811</v>
      </c>
      <c r="C638" s="12">
        <f>SUM(nasdaq_aapl_volume_by_exchange[[#This Row],[NYSE]:[LTSE]])</f>
        <v>76325463</v>
      </c>
      <c r="D638" s="8">
        <v>997173</v>
      </c>
      <c r="E638" s="8">
        <v>242754</v>
      </c>
      <c r="F638" s="8">
        <v>172047</v>
      </c>
      <c r="G638" s="8">
        <v>963893</v>
      </c>
      <c r="H638" s="8">
        <v>1442644</v>
      </c>
      <c r="I638" s="8">
        <v>1327290</v>
      </c>
      <c r="J638" s="8">
        <v>2012279</v>
      </c>
      <c r="K638" s="8">
        <v>126444</v>
      </c>
      <c r="L638" s="8">
        <v>29990701</v>
      </c>
      <c r="M638" s="8">
        <v>5688580</v>
      </c>
      <c r="N638" s="8">
        <v>78377</v>
      </c>
      <c r="O638" s="8">
        <v>330301</v>
      </c>
      <c r="P638" s="8">
        <v>5416877</v>
      </c>
      <c r="Q638" s="8">
        <v>20586768</v>
      </c>
      <c r="R638" s="8">
        <v>840820</v>
      </c>
      <c r="S638" s="8">
        <v>6108515</v>
      </c>
      <c r="T638" s="8">
        <v>0</v>
      </c>
    </row>
    <row r="639" spans="1:20">
      <c r="A639" s="1">
        <v>44811</v>
      </c>
      <c r="B639" s="9">
        <f>nasdaq_aapl_volume_by_exchange[[#This Row],[Off Exchange2]]/SUM(nasdaq_aapl_volume_by_exchange[[#This Row],[NYSE]:[LTSE]])</f>
        <v>0.40391129465568426</v>
      </c>
      <c r="C639" s="12">
        <f>SUM(nasdaq_aapl_volume_by_exchange[[#This Row],[NYSE]:[LTSE]])</f>
        <v>77991107</v>
      </c>
      <c r="D639" s="8">
        <v>1275248</v>
      </c>
      <c r="E639" s="8">
        <v>112949</v>
      </c>
      <c r="F639" s="8">
        <v>76467</v>
      </c>
      <c r="G639" s="8">
        <v>924191</v>
      </c>
      <c r="H639" s="8">
        <v>1608995</v>
      </c>
      <c r="I639" s="8">
        <v>1348912</v>
      </c>
      <c r="J639" s="8">
        <v>2139915</v>
      </c>
      <c r="K639" s="8">
        <v>594645</v>
      </c>
      <c r="L639" s="8">
        <v>31501489</v>
      </c>
      <c r="M639" s="8">
        <v>6706371</v>
      </c>
      <c r="N639" s="8">
        <v>22606</v>
      </c>
      <c r="O639" s="8">
        <v>303236</v>
      </c>
      <c r="P639" s="8">
        <v>4573694</v>
      </c>
      <c r="Q639" s="8">
        <v>19744312</v>
      </c>
      <c r="R639" s="8">
        <v>833745</v>
      </c>
      <c r="S639" s="8">
        <v>6224332</v>
      </c>
      <c r="T639" s="8">
        <v>0</v>
      </c>
    </row>
    <row r="640" spans="1:20">
      <c r="A640" s="1">
        <v>44810</v>
      </c>
      <c r="B640" s="9">
        <f>nasdaq_aapl_volume_by_exchange[[#This Row],[Off Exchange2]]/SUM(nasdaq_aapl_volume_by_exchange[[#This Row],[NYSE]:[LTSE]])</f>
        <v>0.34886267689264006</v>
      </c>
      <c r="C640" s="12">
        <f>SUM(nasdaq_aapl_volume_by_exchange[[#This Row],[NYSE]:[LTSE]])</f>
        <v>63715271</v>
      </c>
      <c r="D640" s="8">
        <v>660069</v>
      </c>
      <c r="E640" s="8">
        <v>368747</v>
      </c>
      <c r="F640" s="8">
        <v>92766</v>
      </c>
      <c r="G640" s="8">
        <v>1057624</v>
      </c>
      <c r="H640" s="8">
        <v>1338509</v>
      </c>
      <c r="I640" s="8">
        <v>973092</v>
      </c>
      <c r="J640" s="8">
        <v>1564519</v>
      </c>
      <c r="K640" s="8">
        <v>281968</v>
      </c>
      <c r="L640" s="8">
        <v>22227880</v>
      </c>
      <c r="M640" s="8">
        <v>4769155</v>
      </c>
      <c r="N640" s="8">
        <v>33614</v>
      </c>
      <c r="O640" s="8">
        <v>260600</v>
      </c>
      <c r="P640" s="8">
        <v>4513561</v>
      </c>
      <c r="Q640" s="8">
        <v>19754715</v>
      </c>
      <c r="R640" s="8">
        <v>867650</v>
      </c>
      <c r="S640" s="8">
        <v>4950802</v>
      </c>
      <c r="T640" s="8">
        <v>0</v>
      </c>
    </row>
    <row r="641" spans="1:20">
      <c r="A641" s="1">
        <v>44806</v>
      </c>
      <c r="B641" s="9">
        <f>nasdaq_aapl_volume_by_exchange[[#This Row],[Off Exchange2]]/SUM(nasdaq_aapl_volume_by_exchange[[#This Row],[NYSE]:[LTSE]])</f>
        <v>0.37522172370863749</v>
      </c>
      <c r="C641" s="12">
        <f>SUM(nasdaq_aapl_volume_by_exchange[[#This Row],[NYSE]:[LTSE]])</f>
        <v>68909523</v>
      </c>
      <c r="D641" s="8">
        <v>991262</v>
      </c>
      <c r="E641" s="8">
        <v>111383</v>
      </c>
      <c r="F641" s="8">
        <v>180782</v>
      </c>
      <c r="G641" s="8">
        <v>974570</v>
      </c>
      <c r="H641" s="8">
        <v>1432725</v>
      </c>
      <c r="I641" s="8">
        <v>1269425</v>
      </c>
      <c r="J641" s="8">
        <v>2256667</v>
      </c>
      <c r="K641" s="8">
        <v>494134</v>
      </c>
      <c r="L641" s="8">
        <v>25856350</v>
      </c>
      <c r="M641" s="8">
        <v>4593369</v>
      </c>
      <c r="N641" s="8">
        <v>141084</v>
      </c>
      <c r="O641" s="8">
        <v>330461</v>
      </c>
      <c r="P641" s="8">
        <v>4820009</v>
      </c>
      <c r="Q641" s="8">
        <v>19483011</v>
      </c>
      <c r="R641" s="8">
        <v>659992</v>
      </c>
      <c r="S641" s="8">
        <v>5314299</v>
      </c>
      <c r="T641" s="8">
        <v>0</v>
      </c>
    </row>
    <row r="642" spans="1:20">
      <c r="A642" s="1">
        <v>44805</v>
      </c>
      <c r="B642" s="9">
        <f>nasdaq_aapl_volume_by_exchange[[#This Row],[Off Exchange2]]/SUM(nasdaq_aapl_volume_by_exchange[[#This Row],[NYSE]:[LTSE]])</f>
        <v>0.38121380962589602</v>
      </c>
      <c r="C642" s="12">
        <f>SUM(nasdaq_aapl_volume_by_exchange[[#This Row],[NYSE]:[LTSE]])</f>
        <v>66778116</v>
      </c>
      <c r="D642" s="8">
        <v>1057026</v>
      </c>
      <c r="E642" s="8">
        <v>204376</v>
      </c>
      <c r="F642" s="8">
        <v>118324</v>
      </c>
      <c r="G642" s="8">
        <v>841805</v>
      </c>
      <c r="H642" s="8">
        <v>1510025</v>
      </c>
      <c r="I642" s="8">
        <v>1052856</v>
      </c>
      <c r="J642" s="8">
        <v>2188783</v>
      </c>
      <c r="K642" s="8">
        <v>427262</v>
      </c>
      <c r="L642" s="8">
        <v>25456740</v>
      </c>
      <c r="M642" s="8">
        <v>4685800</v>
      </c>
      <c r="N642" s="8">
        <v>60299</v>
      </c>
      <c r="O642" s="8">
        <v>291028</v>
      </c>
      <c r="P642" s="8">
        <v>4587321</v>
      </c>
      <c r="Q642" s="8">
        <v>18118833</v>
      </c>
      <c r="R642" s="8">
        <v>728897</v>
      </c>
      <c r="S642" s="8">
        <v>5448741</v>
      </c>
      <c r="T642" s="8">
        <v>0</v>
      </c>
    </row>
    <row r="643" spans="1:20">
      <c r="A643" s="1">
        <v>44804</v>
      </c>
      <c r="B643" s="9">
        <f>nasdaq_aapl_volume_by_exchange[[#This Row],[Off Exchange2]]/SUM(nasdaq_aapl_volume_by_exchange[[#This Row],[NYSE]:[LTSE]])</f>
        <v>0.3738519570317323</v>
      </c>
      <c r="C643" s="12">
        <f>SUM(nasdaq_aapl_volume_by_exchange[[#This Row],[NYSE]:[LTSE]])</f>
        <v>80990000</v>
      </c>
      <c r="D643" s="8">
        <v>888033</v>
      </c>
      <c r="E643" s="8">
        <v>292183</v>
      </c>
      <c r="F643" s="8">
        <v>89933</v>
      </c>
      <c r="G643" s="8">
        <v>744472</v>
      </c>
      <c r="H643" s="8">
        <v>1370072</v>
      </c>
      <c r="I643" s="8">
        <v>991486</v>
      </c>
      <c r="J643" s="8">
        <v>1865118</v>
      </c>
      <c r="K643" s="8">
        <v>122695</v>
      </c>
      <c r="L643" s="8">
        <v>30278270</v>
      </c>
      <c r="M643" s="8">
        <v>4931000</v>
      </c>
      <c r="N643" s="8">
        <v>40339</v>
      </c>
      <c r="O643" s="8">
        <v>191571</v>
      </c>
      <c r="P643" s="8">
        <v>4704508</v>
      </c>
      <c r="Q643" s="8">
        <v>29509668</v>
      </c>
      <c r="R643" s="8">
        <v>767022</v>
      </c>
      <c r="S643" s="8">
        <v>4203630</v>
      </c>
      <c r="T643" s="8">
        <v>0</v>
      </c>
    </row>
    <row r="644" spans="1:20">
      <c r="A644" s="1">
        <v>44803</v>
      </c>
      <c r="B644" s="9">
        <f>nasdaq_aapl_volume_by_exchange[[#This Row],[Off Exchange2]]/SUM(nasdaq_aapl_volume_by_exchange[[#This Row],[NYSE]:[LTSE]])</f>
        <v>0.43204553654412842</v>
      </c>
      <c r="C644" s="12">
        <f>SUM(nasdaq_aapl_volume_by_exchange[[#This Row],[NYSE]:[LTSE]])</f>
        <v>69482831</v>
      </c>
      <c r="D644" s="8">
        <v>1111980</v>
      </c>
      <c r="E644" s="8">
        <v>217575</v>
      </c>
      <c r="F644" s="8">
        <v>160225</v>
      </c>
      <c r="G644" s="8">
        <v>907241</v>
      </c>
      <c r="H644" s="8">
        <v>1473216</v>
      </c>
      <c r="I644" s="8">
        <v>977219</v>
      </c>
      <c r="J644" s="8">
        <v>2507005</v>
      </c>
      <c r="K644" s="8">
        <v>209594</v>
      </c>
      <c r="L644" s="8">
        <v>30019747</v>
      </c>
      <c r="M644" s="8">
        <v>4686045</v>
      </c>
      <c r="N644" s="8">
        <v>81551</v>
      </c>
      <c r="O644" s="8">
        <v>226542</v>
      </c>
      <c r="P644" s="8">
        <v>4384697</v>
      </c>
      <c r="Q644" s="8">
        <v>16698270</v>
      </c>
      <c r="R644" s="8">
        <v>933606</v>
      </c>
      <c r="S644" s="8">
        <v>4888318</v>
      </c>
      <c r="T644" s="8">
        <v>0</v>
      </c>
    </row>
    <row r="645" spans="1:20">
      <c r="A645" s="1">
        <v>44802</v>
      </c>
      <c r="B645" s="9">
        <f>nasdaq_aapl_volume_by_exchange[[#This Row],[Off Exchange2]]/SUM(nasdaq_aapl_volume_by_exchange[[#This Row],[NYSE]:[LTSE]])</f>
        <v>0.40277180520221678</v>
      </c>
      <c r="C645" s="12">
        <f>SUM(nasdaq_aapl_volume_by_exchange[[#This Row],[NYSE]:[LTSE]])</f>
        <v>63882267</v>
      </c>
      <c r="D645" s="8">
        <v>914596</v>
      </c>
      <c r="E645" s="8">
        <v>204797</v>
      </c>
      <c r="F645" s="8">
        <v>63645</v>
      </c>
      <c r="G645" s="8">
        <v>687711</v>
      </c>
      <c r="H645" s="8">
        <v>1604692</v>
      </c>
      <c r="I645" s="8">
        <v>858384</v>
      </c>
      <c r="J645" s="8">
        <v>1541381</v>
      </c>
      <c r="K645" s="8">
        <v>426795</v>
      </c>
      <c r="L645" s="8">
        <v>25729976</v>
      </c>
      <c r="M645" s="8">
        <v>5244575</v>
      </c>
      <c r="N645" s="8">
        <v>31494</v>
      </c>
      <c r="O645" s="8">
        <v>161953</v>
      </c>
      <c r="P645" s="8">
        <v>3939516</v>
      </c>
      <c r="Q645" s="8">
        <v>17299480</v>
      </c>
      <c r="R645" s="8">
        <v>583444</v>
      </c>
      <c r="S645" s="8">
        <v>4589828</v>
      </c>
      <c r="T645" s="8">
        <v>0</v>
      </c>
    </row>
    <row r="646" spans="1:20">
      <c r="A646" s="1">
        <v>44799</v>
      </c>
      <c r="B646" s="9">
        <f>nasdaq_aapl_volume_by_exchange[[#This Row],[Off Exchange2]]/SUM(nasdaq_aapl_volume_by_exchange[[#This Row],[NYSE]:[LTSE]])</f>
        <v>0.34793757776909456</v>
      </c>
      <c r="C646" s="12">
        <f>SUM(nasdaq_aapl_volume_by_exchange[[#This Row],[NYSE]:[LTSE]])</f>
        <v>71870613</v>
      </c>
      <c r="D646" s="8">
        <v>818580</v>
      </c>
      <c r="E646" s="8">
        <v>144170</v>
      </c>
      <c r="F646" s="8">
        <v>192598</v>
      </c>
      <c r="G646" s="8">
        <v>718844</v>
      </c>
      <c r="H646" s="8">
        <v>1447091</v>
      </c>
      <c r="I646" s="8">
        <v>949959</v>
      </c>
      <c r="J646" s="8">
        <v>1593042</v>
      </c>
      <c r="K646" s="8">
        <v>103757</v>
      </c>
      <c r="L646" s="8">
        <v>25006487</v>
      </c>
      <c r="M646" s="8">
        <v>5069749</v>
      </c>
      <c r="N646" s="8">
        <v>63760</v>
      </c>
      <c r="O646" s="8">
        <v>189366</v>
      </c>
      <c r="P646" s="8">
        <v>5097748</v>
      </c>
      <c r="Q646" s="8">
        <v>25262343</v>
      </c>
      <c r="R646" s="8">
        <v>203533</v>
      </c>
      <c r="S646" s="8">
        <v>5009586</v>
      </c>
      <c r="T646" s="8">
        <v>0</v>
      </c>
    </row>
    <row r="647" spans="1:20">
      <c r="A647" s="1">
        <v>44798</v>
      </c>
      <c r="B647" s="9">
        <f>nasdaq_aapl_volume_by_exchange[[#This Row],[Off Exchange2]]/SUM(nasdaq_aapl_volume_by_exchange[[#This Row],[NYSE]:[LTSE]])</f>
        <v>0.36919468895408103</v>
      </c>
      <c r="C647" s="12">
        <f>SUM(nasdaq_aapl_volume_by_exchange[[#This Row],[NYSE]:[LTSE]])</f>
        <v>45536492</v>
      </c>
      <c r="D647" s="8">
        <v>527855</v>
      </c>
      <c r="E647" s="8">
        <v>71332</v>
      </c>
      <c r="F647" s="8">
        <v>66641</v>
      </c>
      <c r="G647" s="8">
        <v>463926</v>
      </c>
      <c r="H647" s="8">
        <v>977739</v>
      </c>
      <c r="I647" s="8">
        <v>624752</v>
      </c>
      <c r="J647" s="8">
        <v>1359626</v>
      </c>
      <c r="K647" s="8">
        <v>74303</v>
      </c>
      <c r="L647" s="8">
        <v>16811831</v>
      </c>
      <c r="M647" s="8">
        <v>2898257</v>
      </c>
      <c r="N647" s="8">
        <v>30696</v>
      </c>
      <c r="O647" s="8">
        <v>125633</v>
      </c>
      <c r="P647" s="8">
        <v>3038387</v>
      </c>
      <c r="Q647" s="8">
        <v>15049086</v>
      </c>
      <c r="R647" s="8">
        <v>416663</v>
      </c>
      <c r="S647" s="8">
        <v>2999765</v>
      </c>
      <c r="T647" s="8">
        <v>0</v>
      </c>
    </row>
    <row r="648" spans="1:20">
      <c r="A648" s="1">
        <v>44797</v>
      </c>
      <c r="B648" s="9">
        <f>nasdaq_aapl_volume_by_exchange[[#This Row],[Off Exchange2]]/SUM(nasdaq_aapl_volume_by_exchange[[#This Row],[NYSE]:[LTSE]])</f>
        <v>0.38357401218502735</v>
      </c>
      <c r="C648" s="12">
        <f>SUM(nasdaq_aapl_volume_by_exchange[[#This Row],[NYSE]:[LTSE]])</f>
        <v>48354754</v>
      </c>
      <c r="D648" s="8">
        <v>681202</v>
      </c>
      <c r="E648" s="8">
        <v>178147</v>
      </c>
      <c r="F648" s="8">
        <v>46212</v>
      </c>
      <c r="G648" s="8">
        <v>382822</v>
      </c>
      <c r="H648" s="8">
        <v>999177</v>
      </c>
      <c r="I648" s="8">
        <v>762598</v>
      </c>
      <c r="J648" s="8">
        <v>1230888</v>
      </c>
      <c r="K648" s="8">
        <v>874236</v>
      </c>
      <c r="L648" s="8">
        <v>18547627</v>
      </c>
      <c r="M648" s="8">
        <v>3399484</v>
      </c>
      <c r="N648" s="8">
        <v>29003</v>
      </c>
      <c r="O648" s="8">
        <v>142779</v>
      </c>
      <c r="P648" s="8">
        <v>3240775</v>
      </c>
      <c r="Q648" s="8">
        <v>13996423</v>
      </c>
      <c r="R648" s="8">
        <v>463287</v>
      </c>
      <c r="S648" s="8">
        <v>3380094</v>
      </c>
      <c r="T648" s="8">
        <v>0</v>
      </c>
    </row>
    <row r="649" spans="1:20">
      <c r="A649" s="1">
        <v>44796</v>
      </c>
      <c r="B649" s="9">
        <f>nasdaq_aapl_volume_by_exchange[[#This Row],[Off Exchange2]]/SUM(nasdaq_aapl_volume_by_exchange[[#This Row],[NYSE]:[LTSE]])</f>
        <v>0.38976366478733293</v>
      </c>
      <c r="C649" s="12">
        <f>SUM(nasdaq_aapl_volume_by_exchange[[#This Row],[NYSE]:[LTSE]])</f>
        <v>48311802</v>
      </c>
      <c r="D649" s="8">
        <v>615059</v>
      </c>
      <c r="E649" s="8">
        <v>110994</v>
      </c>
      <c r="F649" s="8">
        <v>47484</v>
      </c>
      <c r="G649" s="8">
        <v>445836</v>
      </c>
      <c r="H649" s="8">
        <v>1025203</v>
      </c>
      <c r="I649" s="8">
        <v>785854</v>
      </c>
      <c r="J649" s="8">
        <v>1371979</v>
      </c>
      <c r="K649" s="8">
        <v>67168</v>
      </c>
      <c r="L649" s="8">
        <v>18830185</v>
      </c>
      <c r="M649" s="8">
        <v>3487226</v>
      </c>
      <c r="N649" s="8">
        <v>55552</v>
      </c>
      <c r="O649" s="8">
        <v>116301</v>
      </c>
      <c r="P649" s="8">
        <v>3079404</v>
      </c>
      <c r="Q649" s="8">
        <v>14422291</v>
      </c>
      <c r="R649" s="8">
        <v>454312</v>
      </c>
      <c r="S649" s="8">
        <v>3396954</v>
      </c>
      <c r="T649" s="8">
        <v>0</v>
      </c>
    </row>
    <row r="650" spans="1:20">
      <c r="A650" s="1">
        <v>44795</v>
      </c>
      <c r="B650" s="9">
        <f>nasdaq_aapl_volume_by_exchange[[#This Row],[Off Exchange2]]/SUM(nasdaq_aapl_volume_by_exchange[[#This Row],[NYSE]:[LTSE]])</f>
        <v>0.33871707076294744</v>
      </c>
      <c r="C650" s="12">
        <f>SUM(nasdaq_aapl_volume_by_exchange[[#This Row],[NYSE]:[LTSE]])</f>
        <v>60553597</v>
      </c>
      <c r="D650" s="8">
        <v>938478</v>
      </c>
      <c r="E650" s="8">
        <v>148144</v>
      </c>
      <c r="F650" s="8">
        <v>92280</v>
      </c>
      <c r="G650" s="8">
        <v>465531</v>
      </c>
      <c r="H650" s="8">
        <v>1404633</v>
      </c>
      <c r="I650" s="8">
        <v>727873</v>
      </c>
      <c r="J650" s="8">
        <v>1681415</v>
      </c>
      <c r="K650" s="8">
        <v>1717859</v>
      </c>
      <c r="L650" s="8">
        <v>20510537</v>
      </c>
      <c r="M650" s="8">
        <v>4171351</v>
      </c>
      <c r="N650" s="8">
        <v>43614</v>
      </c>
      <c r="O650" s="8">
        <v>168301</v>
      </c>
      <c r="P650" s="8">
        <v>3782092</v>
      </c>
      <c r="Q650" s="8">
        <v>20251534</v>
      </c>
      <c r="R650" s="8">
        <v>458211</v>
      </c>
      <c r="S650" s="8">
        <v>3991744</v>
      </c>
      <c r="T650" s="8">
        <v>0</v>
      </c>
    </row>
    <row r="651" spans="1:20">
      <c r="A651" s="1">
        <v>44792</v>
      </c>
      <c r="B651" s="9">
        <f>nasdaq_aapl_volume_by_exchange[[#This Row],[Off Exchange2]]/SUM(nasdaq_aapl_volume_by_exchange[[#This Row],[NYSE]:[LTSE]])</f>
        <v>0.38409948393657384</v>
      </c>
      <c r="C651" s="12">
        <f>SUM(nasdaq_aapl_volume_by_exchange[[#This Row],[NYSE]:[LTSE]])</f>
        <v>63666399</v>
      </c>
      <c r="D651" s="8">
        <v>672995</v>
      </c>
      <c r="E651" s="8">
        <v>283687</v>
      </c>
      <c r="F651" s="8">
        <v>104722</v>
      </c>
      <c r="G651" s="8">
        <v>444697</v>
      </c>
      <c r="H651" s="8">
        <v>1405789</v>
      </c>
      <c r="I651" s="8">
        <v>804082</v>
      </c>
      <c r="J651" s="8">
        <v>1711122</v>
      </c>
      <c r="K651" s="8">
        <v>335403</v>
      </c>
      <c r="L651" s="8">
        <v>24454231</v>
      </c>
      <c r="M651" s="8">
        <v>4312705</v>
      </c>
      <c r="N651" s="8">
        <v>104770</v>
      </c>
      <c r="O651" s="8">
        <v>295532</v>
      </c>
      <c r="P651" s="8">
        <v>3743247</v>
      </c>
      <c r="Q651" s="8">
        <v>20690813</v>
      </c>
      <c r="R651" s="8">
        <v>213989</v>
      </c>
      <c r="S651" s="8">
        <v>4088615</v>
      </c>
      <c r="T651" s="8">
        <v>0</v>
      </c>
    </row>
    <row r="652" spans="1:20">
      <c r="A652" s="1">
        <v>44791</v>
      </c>
      <c r="B652" s="9">
        <f>nasdaq_aapl_volume_by_exchange[[#This Row],[Off Exchange2]]/SUM(nasdaq_aapl_volume_by_exchange[[#This Row],[NYSE]:[LTSE]])</f>
        <v>0.39850074639674588</v>
      </c>
      <c r="C652" s="12">
        <f>SUM(nasdaq_aapl_volume_by_exchange[[#This Row],[NYSE]:[LTSE]])</f>
        <v>55540837</v>
      </c>
      <c r="D652" s="8">
        <v>693713</v>
      </c>
      <c r="E652" s="8">
        <v>199904</v>
      </c>
      <c r="F652" s="8">
        <v>75096</v>
      </c>
      <c r="G652" s="8">
        <v>349027</v>
      </c>
      <c r="H652" s="8">
        <v>805079</v>
      </c>
      <c r="I652" s="8">
        <v>689159</v>
      </c>
      <c r="J652" s="8">
        <v>1698685</v>
      </c>
      <c r="K652" s="8">
        <v>552202</v>
      </c>
      <c r="L652" s="8">
        <v>22133065</v>
      </c>
      <c r="M652" s="8">
        <v>4791758</v>
      </c>
      <c r="N652" s="8">
        <v>50113</v>
      </c>
      <c r="O652" s="8">
        <v>228455</v>
      </c>
      <c r="P652" s="8">
        <v>3463899</v>
      </c>
      <c r="Q652" s="8">
        <v>15476118</v>
      </c>
      <c r="R652" s="8">
        <v>389415</v>
      </c>
      <c r="S652" s="8">
        <v>3945149</v>
      </c>
      <c r="T652" s="8">
        <v>0</v>
      </c>
    </row>
    <row r="653" spans="1:20">
      <c r="A653" s="1">
        <v>44790</v>
      </c>
      <c r="B653" s="9">
        <f>nasdaq_aapl_volume_by_exchange[[#This Row],[Off Exchange2]]/SUM(nasdaq_aapl_volume_by_exchange[[#This Row],[NYSE]:[LTSE]])</f>
        <v>0.41051684818441048</v>
      </c>
      <c r="C653" s="12">
        <f>SUM(nasdaq_aapl_volume_by_exchange[[#This Row],[NYSE]:[LTSE]])</f>
        <v>70697588</v>
      </c>
      <c r="D653" s="8">
        <v>915160</v>
      </c>
      <c r="E653" s="8">
        <v>166670</v>
      </c>
      <c r="F653" s="8">
        <v>66882</v>
      </c>
      <c r="G653" s="8">
        <v>842627</v>
      </c>
      <c r="H653" s="8">
        <v>1426156</v>
      </c>
      <c r="I653" s="8">
        <v>1096667</v>
      </c>
      <c r="J653" s="8">
        <v>2082954</v>
      </c>
      <c r="K653" s="8">
        <v>154535</v>
      </c>
      <c r="L653" s="8">
        <v>29022551</v>
      </c>
      <c r="M653" s="8">
        <v>5781831</v>
      </c>
      <c r="N653" s="8">
        <v>115297</v>
      </c>
      <c r="O653" s="8">
        <v>243440</v>
      </c>
      <c r="P653" s="8">
        <v>4635611</v>
      </c>
      <c r="Q653" s="8">
        <v>18112676</v>
      </c>
      <c r="R653" s="8">
        <v>364702</v>
      </c>
      <c r="S653" s="8">
        <v>5669829</v>
      </c>
      <c r="T653" s="8">
        <v>0</v>
      </c>
    </row>
    <row r="654" spans="1:20">
      <c r="A654" s="1">
        <v>44789</v>
      </c>
      <c r="B654" s="9">
        <f>nasdaq_aapl_volume_by_exchange[[#This Row],[Off Exchange2]]/SUM(nasdaq_aapl_volume_by_exchange[[#This Row],[NYSE]:[LTSE]])</f>
        <v>0.37870773909071764</v>
      </c>
      <c r="C654" s="12">
        <f>SUM(nasdaq_aapl_volume_by_exchange[[#This Row],[NYSE]:[LTSE]])</f>
        <v>50264122</v>
      </c>
      <c r="D654" s="8">
        <v>505374</v>
      </c>
      <c r="E654" s="8">
        <v>57277</v>
      </c>
      <c r="F654" s="8">
        <v>35543</v>
      </c>
      <c r="G654" s="8">
        <v>405832</v>
      </c>
      <c r="H654" s="8">
        <v>910736</v>
      </c>
      <c r="I654" s="8">
        <v>695913</v>
      </c>
      <c r="J654" s="8">
        <v>1374401</v>
      </c>
      <c r="K654" s="8">
        <v>2025271</v>
      </c>
      <c r="L654" s="8">
        <v>19035412</v>
      </c>
      <c r="M654" s="8">
        <v>4338874</v>
      </c>
      <c r="N654" s="8">
        <v>22553</v>
      </c>
      <c r="O654" s="8">
        <v>129925</v>
      </c>
      <c r="P654" s="8">
        <v>2856139</v>
      </c>
      <c r="Q654" s="8">
        <v>14046744</v>
      </c>
      <c r="R654" s="8">
        <v>207600</v>
      </c>
      <c r="S654" s="8">
        <v>3616528</v>
      </c>
      <c r="T654" s="8">
        <v>0</v>
      </c>
    </row>
    <row r="655" spans="1:20">
      <c r="A655" s="1">
        <v>44788</v>
      </c>
      <c r="B655" s="9">
        <f>nasdaq_aapl_volume_by_exchange[[#This Row],[Off Exchange2]]/SUM(nasdaq_aapl_volume_by_exchange[[#This Row],[NYSE]:[LTSE]])</f>
        <v>0.40910985072553763</v>
      </c>
      <c r="C655" s="12">
        <f>SUM(nasdaq_aapl_volume_by_exchange[[#This Row],[NYSE]:[LTSE]])</f>
        <v>45702593</v>
      </c>
      <c r="D655" s="8">
        <v>478229</v>
      </c>
      <c r="E655" s="8">
        <v>56098</v>
      </c>
      <c r="F655" s="8">
        <v>45557</v>
      </c>
      <c r="G655" s="8">
        <v>288073</v>
      </c>
      <c r="H655" s="8">
        <v>786184</v>
      </c>
      <c r="I655" s="8">
        <v>555035</v>
      </c>
      <c r="J655" s="8">
        <v>1156841</v>
      </c>
      <c r="K655" s="8">
        <v>1531934</v>
      </c>
      <c r="L655" s="8">
        <v>18697381</v>
      </c>
      <c r="M655" s="8">
        <v>2994387</v>
      </c>
      <c r="N655" s="8">
        <v>19932</v>
      </c>
      <c r="O655" s="8">
        <v>172829</v>
      </c>
      <c r="P655" s="8">
        <v>2456938</v>
      </c>
      <c r="Q655" s="8">
        <v>13036441</v>
      </c>
      <c r="R655" s="8">
        <v>186754</v>
      </c>
      <c r="S655" s="8">
        <v>3239980</v>
      </c>
      <c r="T655" s="8">
        <v>0</v>
      </c>
    </row>
    <row r="656" spans="1:20">
      <c r="A656" s="1">
        <v>44785</v>
      </c>
      <c r="B656" s="9">
        <f>nasdaq_aapl_volume_by_exchange[[#This Row],[Off Exchange2]]/SUM(nasdaq_aapl_volume_by_exchange[[#This Row],[NYSE]:[LTSE]])</f>
        <v>0.36929805914180674</v>
      </c>
      <c r="C656" s="12">
        <f>SUM(nasdaq_aapl_volume_by_exchange[[#This Row],[NYSE]:[LTSE]])</f>
        <v>61295050</v>
      </c>
      <c r="D656" s="8">
        <v>628790</v>
      </c>
      <c r="E656" s="8">
        <v>151074</v>
      </c>
      <c r="F656" s="8">
        <v>73547</v>
      </c>
      <c r="G656" s="8">
        <v>465259</v>
      </c>
      <c r="H656" s="8">
        <v>1208489</v>
      </c>
      <c r="I656" s="8">
        <v>749389</v>
      </c>
      <c r="J656" s="8">
        <v>1499628</v>
      </c>
      <c r="K656" s="8">
        <v>1312083</v>
      </c>
      <c r="L656" s="8">
        <v>22636143</v>
      </c>
      <c r="M656" s="8">
        <v>4594778</v>
      </c>
      <c r="N656" s="8">
        <v>43773</v>
      </c>
      <c r="O656" s="8">
        <v>193230</v>
      </c>
      <c r="P656" s="8">
        <v>3536197</v>
      </c>
      <c r="Q656" s="8">
        <v>19440271</v>
      </c>
      <c r="R656" s="8">
        <v>284193</v>
      </c>
      <c r="S656" s="8">
        <v>4478206</v>
      </c>
      <c r="T656" s="8">
        <v>0</v>
      </c>
    </row>
    <row r="657" spans="1:20">
      <c r="A657" s="1">
        <v>44784</v>
      </c>
      <c r="B657" s="9">
        <f>nasdaq_aapl_volume_by_exchange[[#This Row],[Off Exchange2]]/SUM(nasdaq_aapl_volume_by_exchange[[#This Row],[NYSE]:[LTSE]])</f>
        <v>0.39920337446854987</v>
      </c>
      <c r="C657" s="12">
        <f>SUM(nasdaq_aapl_volume_by_exchange[[#This Row],[NYSE]:[LTSE]])</f>
        <v>51438974</v>
      </c>
      <c r="D657" s="8">
        <v>742414</v>
      </c>
      <c r="E657" s="8">
        <v>94383</v>
      </c>
      <c r="F657" s="8">
        <v>65299</v>
      </c>
      <c r="G657" s="8">
        <v>268559</v>
      </c>
      <c r="H657" s="8">
        <v>1140274</v>
      </c>
      <c r="I657" s="8">
        <v>665538</v>
      </c>
      <c r="J657" s="8">
        <v>1370997</v>
      </c>
      <c r="K657" s="8">
        <v>305949</v>
      </c>
      <c r="L657" s="8">
        <v>20534612</v>
      </c>
      <c r="M657" s="8">
        <v>4583371</v>
      </c>
      <c r="N657" s="8">
        <v>36965</v>
      </c>
      <c r="O657" s="8">
        <v>199808</v>
      </c>
      <c r="P657" s="8">
        <v>3250072</v>
      </c>
      <c r="Q657" s="8">
        <v>14345098</v>
      </c>
      <c r="R657" s="8">
        <v>225197</v>
      </c>
      <c r="S657" s="8">
        <v>3610438</v>
      </c>
      <c r="T657" s="8">
        <v>0</v>
      </c>
    </row>
    <row r="658" spans="1:20">
      <c r="A658" s="1">
        <v>44783</v>
      </c>
      <c r="B658" s="9">
        <f>nasdaq_aapl_volume_by_exchange[[#This Row],[Off Exchange2]]/SUM(nasdaq_aapl_volume_by_exchange[[#This Row],[NYSE]:[LTSE]])</f>
        <v>0.38484303572126854</v>
      </c>
      <c r="C658" s="12">
        <f>SUM(nasdaq_aapl_volume_by_exchange[[#This Row],[NYSE]:[LTSE]])</f>
        <v>63727748</v>
      </c>
      <c r="D658" s="8">
        <v>822120</v>
      </c>
      <c r="E658" s="8">
        <v>178898</v>
      </c>
      <c r="F658" s="8">
        <v>93888</v>
      </c>
      <c r="G658" s="8">
        <v>564057</v>
      </c>
      <c r="H658" s="8">
        <v>1521551</v>
      </c>
      <c r="I658" s="8">
        <v>930342</v>
      </c>
      <c r="J658" s="8">
        <v>1614428</v>
      </c>
      <c r="K658" s="8">
        <v>623455</v>
      </c>
      <c r="L658" s="8">
        <v>24525180</v>
      </c>
      <c r="M658" s="8">
        <v>4900872</v>
      </c>
      <c r="N658" s="8">
        <v>58272</v>
      </c>
      <c r="O658" s="8">
        <v>240297</v>
      </c>
      <c r="P658" s="8">
        <v>3734992</v>
      </c>
      <c r="Q658" s="8">
        <v>19232034</v>
      </c>
      <c r="R658" s="8">
        <v>498423</v>
      </c>
      <c r="S658" s="8">
        <v>4188939</v>
      </c>
      <c r="T658" s="8">
        <v>0</v>
      </c>
    </row>
    <row r="659" spans="1:20">
      <c r="A659" s="1">
        <v>44782</v>
      </c>
      <c r="B659" s="9">
        <f>nasdaq_aapl_volume_by_exchange[[#This Row],[Off Exchange2]]/SUM(nasdaq_aapl_volume_by_exchange[[#This Row],[NYSE]:[LTSE]])</f>
        <v>0.43689339147506928</v>
      </c>
      <c r="C659" s="12">
        <f>SUM(nasdaq_aapl_volume_by_exchange[[#This Row],[NYSE]:[LTSE]])</f>
        <v>57292407</v>
      </c>
      <c r="D659" s="8">
        <v>726638</v>
      </c>
      <c r="E659" s="8">
        <v>155880</v>
      </c>
      <c r="F659" s="8">
        <v>66208</v>
      </c>
      <c r="G659" s="8">
        <v>383002</v>
      </c>
      <c r="H659" s="8">
        <v>1281830</v>
      </c>
      <c r="I659" s="8">
        <v>776574</v>
      </c>
      <c r="J659" s="8">
        <v>1199371</v>
      </c>
      <c r="K659" s="8">
        <v>556933</v>
      </c>
      <c r="L659" s="8">
        <v>25030674</v>
      </c>
      <c r="M659" s="8">
        <v>4496264</v>
      </c>
      <c r="N659" s="8">
        <v>46905</v>
      </c>
      <c r="O659" s="8">
        <v>209951</v>
      </c>
      <c r="P659" s="8">
        <v>3067991</v>
      </c>
      <c r="Q659" s="8">
        <v>15982587</v>
      </c>
      <c r="R659" s="8">
        <v>251753</v>
      </c>
      <c r="S659" s="8">
        <v>3059846</v>
      </c>
      <c r="T659" s="8">
        <v>0</v>
      </c>
    </row>
    <row r="660" spans="1:20">
      <c r="A660" s="1">
        <v>44781</v>
      </c>
      <c r="B660" s="9">
        <f>nasdaq_aapl_volume_by_exchange[[#This Row],[Off Exchange2]]/SUM(nasdaq_aapl_volume_by_exchange[[#This Row],[NYSE]:[LTSE]])</f>
        <v>0.35925123398747566</v>
      </c>
      <c r="C660" s="12">
        <f>SUM(nasdaq_aapl_volume_by_exchange[[#This Row],[NYSE]:[LTSE]])</f>
        <v>43871596</v>
      </c>
      <c r="D660" s="8">
        <v>484112</v>
      </c>
      <c r="E660" s="8">
        <v>148034</v>
      </c>
      <c r="F660" s="8">
        <v>48763</v>
      </c>
      <c r="G660" s="8">
        <v>478330</v>
      </c>
      <c r="H660" s="8">
        <v>1068472</v>
      </c>
      <c r="I660" s="8">
        <v>687786</v>
      </c>
      <c r="J660" s="8">
        <v>1349345</v>
      </c>
      <c r="K660" s="8">
        <v>304932</v>
      </c>
      <c r="L660" s="8">
        <v>15760925</v>
      </c>
      <c r="M660" s="8">
        <v>3411112</v>
      </c>
      <c r="N660" s="8">
        <v>88937</v>
      </c>
      <c r="O660" s="8">
        <v>224716</v>
      </c>
      <c r="P660" s="8">
        <v>3072447</v>
      </c>
      <c r="Q660" s="8">
        <v>12478844</v>
      </c>
      <c r="R660" s="8">
        <v>227972</v>
      </c>
      <c r="S660" s="8">
        <v>4036869</v>
      </c>
      <c r="T660" s="8">
        <v>0</v>
      </c>
    </row>
    <row r="661" spans="1:20">
      <c r="A661" s="1">
        <v>44778</v>
      </c>
      <c r="B661" s="9">
        <f>nasdaq_aapl_volume_by_exchange[[#This Row],[Off Exchange2]]/SUM(nasdaq_aapl_volume_by_exchange[[#This Row],[NYSE]:[LTSE]])</f>
        <v>0.41223413950321253</v>
      </c>
      <c r="C661" s="12">
        <f>SUM(nasdaq_aapl_volume_by_exchange[[#This Row],[NYSE]:[LTSE]])</f>
        <v>51024316</v>
      </c>
      <c r="D661" s="8">
        <v>461918</v>
      </c>
      <c r="E661" s="8">
        <v>95611</v>
      </c>
      <c r="F661" s="8">
        <v>91571</v>
      </c>
      <c r="G661" s="8">
        <v>435774</v>
      </c>
      <c r="H661" s="8">
        <v>973609</v>
      </c>
      <c r="I661" s="8">
        <v>618411</v>
      </c>
      <c r="J661" s="8">
        <v>1434258</v>
      </c>
      <c r="K661" s="8">
        <v>366398</v>
      </c>
      <c r="L661" s="8">
        <v>21033965</v>
      </c>
      <c r="M661" s="8">
        <v>3318620</v>
      </c>
      <c r="N661" s="8">
        <v>82422</v>
      </c>
      <c r="O661" s="8">
        <v>184884</v>
      </c>
      <c r="P661" s="8">
        <v>3332283</v>
      </c>
      <c r="Q661" s="8">
        <v>14832280</v>
      </c>
      <c r="R661" s="8">
        <v>102086</v>
      </c>
      <c r="S661" s="8">
        <v>3660226</v>
      </c>
      <c r="T661" s="8">
        <v>0</v>
      </c>
    </row>
    <row r="662" spans="1:20">
      <c r="A662" s="1">
        <v>44777</v>
      </c>
      <c r="B662" s="9">
        <f>nasdaq_aapl_volume_by_exchange[[#This Row],[Off Exchange2]]/SUM(nasdaq_aapl_volume_by_exchange[[#This Row],[NYSE]:[LTSE]])</f>
        <v>0.4094240290470178</v>
      </c>
      <c r="C662" s="12">
        <f>SUM(nasdaq_aapl_volume_by_exchange[[#This Row],[NYSE]:[LTSE]])</f>
        <v>47933320</v>
      </c>
      <c r="D662" s="8">
        <v>609960</v>
      </c>
      <c r="E662" s="8">
        <v>127812</v>
      </c>
      <c r="F662" s="8">
        <v>84668</v>
      </c>
      <c r="G662" s="8">
        <v>224433</v>
      </c>
      <c r="H662" s="8">
        <v>877466</v>
      </c>
      <c r="I662" s="8">
        <v>648206</v>
      </c>
      <c r="J662" s="8">
        <v>1222834</v>
      </c>
      <c r="K662" s="8">
        <v>1176045</v>
      </c>
      <c r="L662" s="8">
        <v>19625053</v>
      </c>
      <c r="M662" s="8">
        <v>3115348</v>
      </c>
      <c r="N662" s="8">
        <v>38697</v>
      </c>
      <c r="O662" s="8">
        <v>232112</v>
      </c>
      <c r="P662" s="8">
        <v>2976659</v>
      </c>
      <c r="Q662" s="8">
        <v>13500526</v>
      </c>
      <c r="R662" s="8">
        <v>229329</v>
      </c>
      <c r="S662" s="8">
        <v>3244172</v>
      </c>
      <c r="T662" s="8">
        <v>0</v>
      </c>
    </row>
    <row r="663" spans="1:20">
      <c r="A663" s="1">
        <v>44776</v>
      </c>
      <c r="B663" s="9">
        <f>nasdaq_aapl_volume_by_exchange[[#This Row],[Off Exchange2]]/SUM(nasdaq_aapl_volume_by_exchange[[#This Row],[NYSE]:[LTSE]])</f>
        <v>0.41181700828322321</v>
      </c>
      <c r="C663" s="12">
        <f>SUM(nasdaq_aapl_volume_by_exchange[[#This Row],[NYSE]:[LTSE]])</f>
        <v>74773308</v>
      </c>
      <c r="D663" s="8">
        <v>1151042</v>
      </c>
      <c r="E663" s="8">
        <v>277388</v>
      </c>
      <c r="F663" s="8">
        <v>194301</v>
      </c>
      <c r="G663" s="8">
        <v>595060</v>
      </c>
      <c r="H663" s="8">
        <v>1563316</v>
      </c>
      <c r="I663" s="8">
        <v>990012</v>
      </c>
      <c r="J663" s="8">
        <v>1618702</v>
      </c>
      <c r="K663" s="8">
        <v>1269997</v>
      </c>
      <c r="L663" s="8">
        <v>30792920</v>
      </c>
      <c r="M663" s="8">
        <v>4805245</v>
      </c>
      <c r="N663" s="8">
        <v>107786</v>
      </c>
      <c r="O663" s="8">
        <v>293914</v>
      </c>
      <c r="P663" s="8">
        <v>4392064</v>
      </c>
      <c r="Q663" s="8">
        <v>21039620</v>
      </c>
      <c r="R663" s="8">
        <v>374393</v>
      </c>
      <c r="S663" s="8">
        <v>5307548</v>
      </c>
      <c r="T663" s="8">
        <v>0</v>
      </c>
    </row>
    <row r="664" spans="1:20">
      <c r="A664" s="1">
        <v>44775</v>
      </c>
      <c r="B664" s="9">
        <f>nasdaq_aapl_volume_by_exchange[[#This Row],[Off Exchange2]]/SUM(nasdaq_aapl_volume_by_exchange[[#This Row],[NYSE]:[LTSE]])</f>
        <v>0.43411842497137365</v>
      </c>
      <c r="C664" s="12">
        <f>SUM(nasdaq_aapl_volume_by_exchange[[#This Row],[NYSE]:[LTSE]])</f>
        <v>53692713</v>
      </c>
      <c r="D664" s="8">
        <v>829257</v>
      </c>
      <c r="E664" s="8">
        <v>99773</v>
      </c>
      <c r="F664" s="8">
        <v>112285</v>
      </c>
      <c r="G664" s="8">
        <v>561566</v>
      </c>
      <c r="H664" s="8">
        <v>1063642</v>
      </c>
      <c r="I664" s="8">
        <v>764710</v>
      </c>
      <c r="J664" s="8">
        <v>1302476</v>
      </c>
      <c r="K664" s="8">
        <v>280680</v>
      </c>
      <c r="L664" s="8">
        <v>23308996</v>
      </c>
      <c r="M664" s="8">
        <v>3788501</v>
      </c>
      <c r="N664" s="8">
        <v>25348</v>
      </c>
      <c r="O664" s="8">
        <v>218747</v>
      </c>
      <c r="P664" s="8">
        <v>3162903</v>
      </c>
      <c r="Q664" s="8">
        <v>14020926</v>
      </c>
      <c r="R664" s="8">
        <v>641620</v>
      </c>
      <c r="S664" s="8">
        <v>3511283</v>
      </c>
      <c r="T664" s="8">
        <v>0</v>
      </c>
    </row>
    <row r="665" spans="1:20">
      <c r="A665" s="1">
        <v>44774</v>
      </c>
      <c r="B665" s="9">
        <f>nasdaq_aapl_volume_by_exchange[[#This Row],[Off Exchange2]]/SUM(nasdaq_aapl_volume_by_exchange[[#This Row],[NYSE]:[LTSE]])</f>
        <v>0.45354090456453738</v>
      </c>
      <c r="C665" s="12">
        <f>SUM(nasdaq_aapl_volume_by_exchange[[#This Row],[NYSE]:[LTSE]])</f>
        <v>58089874</v>
      </c>
      <c r="D665" s="8">
        <v>634683</v>
      </c>
      <c r="E665" s="8">
        <v>93401</v>
      </c>
      <c r="F665" s="8">
        <v>55851</v>
      </c>
      <c r="G665" s="8">
        <v>116653</v>
      </c>
      <c r="H665" s="8">
        <v>1388456</v>
      </c>
      <c r="I665" s="8">
        <v>625602</v>
      </c>
      <c r="J665" s="8">
        <v>1465608</v>
      </c>
      <c r="K665" s="8">
        <v>94342</v>
      </c>
      <c r="L665" s="8">
        <v>26346134</v>
      </c>
      <c r="M665" s="8">
        <v>3810217</v>
      </c>
      <c r="N665" s="8">
        <v>29421</v>
      </c>
      <c r="O665" s="8">
        <v>193591</v>
      </c>
      <c r="P665" s="8">
        <v>3263698</v>
      </c>
      <c r="Q665" s="8">
        <v>15805586</v>
      </c>
      <c r="R665" s="8">
        <v>318253</v>
      </c>
      <c r="S665" s="8">
        <v>3848378</v>
      </c>
      <c r="T665" s="8">
        <v>0</v>
      </c>
    </row>
    <row r="666" spans="1:20">
      <c r="A666" s="1">
        <v>44771</v>
      </c>
      <c r="B666" s="9">
        <f>nasdaq_aapl_volume_by_exchange[[#This Row],[Off Exchange2]]/SUM(nasdaq_aapl_volume_by_exchange[[#This Row],[NYSE]:[LTSE]])</f>
        <v>0.42076450124059572</v>
      </c>
      <c r="C666" s="12">
        <f>SUM(nasdaq_aapl_volume_by_exchange[[#This Row],[NYSE]:[LTSE]])</f>
        <v>92487018</v>
      </c>
      <c r="D666" s="8">
        <v>853201</v>
      </c>
      <c r="E666" s="8">
        <v>395699</v>
      </c>
      <c r="F666" s="8">
        <v>165460</v>
      </c>
      <c r="G666" s="8">
        <v>689567</v>
      </c>
      <c r="H666" s="8">
        <v>2072114</v>
      </c>
      <c r="I666" s="8">
        <v>1210618</v>
      </c>
      <c r="J666" s="8">
        <v>2152880</v>
      </c>
      <c r="K666" s="8">
        <v>1421120</v>
      </c>
      <c r="L666" s="8">
        <v>38915254</v>
      </c>
      <c r="M666" s="8">
        <v>6477188</v>
      </c>
      <c r="N666" s="8">
        <v>116770</v>
      </c>
      <c r="O666" s="8">
        <v>322306</v>
      </c>
      <c r="P666" s="8">
        <v>4342510</v>
      </c>
      <c r="Q666" s="8">
        <v>27167296</v>
      </c>
      <c r="R666" s="8">
        <v>168834</v>
      </c>
      <c r="S666" s="8">
        <v>6016201</v>
      </c>
      <c r="T666" s="8">
        <v>0</v>
      </c>
    </row>
    <row r="667" spans="1:20">
      <c r="A667" s="1">
        <v>44770</v>
      </c>
      <c r="B667" s="9">
        <f>nasdaq_aapl_volume_by_exchange[[#This Row],[Off Exchange2]]/SUM(nasdaq_aapl_volume_by_exchange[[#This Row],[NYSE]:[LTSE]])</f>
        <v>0.3540847476814189</v>
      </c>
      <c r="C667" s="12">
        <f>SUM(nasdaq_aapl_volume_by_exchange[[#This Row],[NYSE]:[LTSE]])</f>
        <v>74220178</v>
      </c>
      <c r="D667" s="8">
        <v>1308405</v>
      </c>
      <c r="E667" s="8">
        <v>395382</v>
      </c>
      <c r="F667" s="8">
        <v>135284</v>
      </c>
      <c r="G667" s="8">
        <v>444149</v>
      </c>
      <c r="H667" s="8">
        <v>1752629</v>
      </c>
      <c r="I667" s="8">
        <v>1150321</v>
      </c>
      <c r="J667" s="8">
        <v>1489404</v>
      </c>
      <c r="K667" s="8">
        <v>184160</v>
      </c>
      <c r="L667" s="8">
        <v>26280233</v>
      </c>
      <c r="M667" s="8">
        <v>11461565</v>
      </c>
      <c r="N667" s="8">
        <v>56780</v>
      </c>
      <c r="O667" s="8">
        <v>386315</v>
      </c>
      <c r="P667" s="8">
        <v>4739387</v>
      </c>
      <c r="Q667" s="8">
        <v>18799546</v>
      </c>
      <c r="R667" s="8">
        <v>447729</v>
      </c>
      <c r="S667" s="8">
        <v>5103874</v>
      </c>
      <c r="T667" s="8">
        <v>85015</v>
      </c>
    </row>
    <row r="668" spans="1:20">
      <c r="A668" s="1">
        <v>44769</v>
      </c>
      <c r="B668" s="9">
        <f>nasdaq_aapl_volume_by_exchange[[#This Row],[Off Exchange2]]/SUM(nasdaq_aapl_volume_by_exchange[[#This Row],[NYSE]:[LTSE]])</f>
        <v>0.35534613772281326</v>
      </c>
      <c r="C668" s="12">
        <f>SUM(nasdaq_aapl_volume_by_exchange[[#This Row],[NYSE]:[LTSE]])</f>
        <v>71661519</v>
      </c>
      <c r="D668" s="8">
        <v>1233190</v>
      </c>
      <c r="E668" s="8">
        <v>444467</v>
      </c>
      <c r="F668" s="8">
        <v>130039</v>
      </c>
      <c r="G668" s="8">
        <v>667054</v>
      </c>
      <c r="H668" s="8">
        <v>1809439</v>
      </c>
      <c r="I668" s="8">
        <v>1149719</v>
      </c>
      <c r="J668" s="8">
        <v>1797870</v>
      </c>
      <c r="K668" s="8">
        <v>2330579</v>
      </c>
      <c r="L668" s="8">
        <v>25464644</v>
      </c>
      <c r="M668" s="8">
        <v>4901609</v>
      </c>
      <c r="N668" s="8">
        <v>105012</v>
      </c>
      <c r="O668" s="8">
        <v>350441</v>
      </c>
      <c r="P668" s="8">
        <v>4643817</v>
      </c>
      <c r="Q668" s="8">
        <v>21645375</v>
      </c>
      <c r="R668" s="8">
        <v>406840</v>
      </c>
      <c r="S668" s="8">
        <v>4581424</v>
      </c>
      <c r="T668" s="8">
        <v>0</v>
      </c>
    </row>
    <row r="669" spans="1:20">
      <c r="A669" s="1">
        <v>44768</v>
      </c>
      <c r="B669" s="9">
        <f>nasdaq_aapl_volume_by_exchange[[#This Row],[Off Exchange2]]/SUM(nasdaq_aapl_volume_by_exchange[[#This Row],[NYSE]:[LTSE]])</f>
        <v>0.36519070777424373</v>
      </c>
      <c r="C669" s="12">
        <f>SUM(nasdaq_aapl_volume_by_exchange[[#This Row],[NYSE]:[LTSE]])</f>
        <v>49176076</v>
      </c>
      <c r="D669" s="8">
        <v>779486</v>
      </c>
      <c r="E669" s="8">
        <v>253177</v>
      </c>
      <c r="F669" s="8">
        <v>80714</v>
      </c>
      <c r="G669" s="8">
        <v>326370</v>
      </c>
      <c r="H669" s="8">
        <v>1029172</v>
      </c>
      <c r="I669" s="8">
        <v>863327</v>
      </c>
      <c r="J669" s="8">
        <v>1356038</v>
      </c>
      <c r="K669" s="8">
        <v>89617</v>
      </c>
      <c r="L669" s="8">
        <v>17958646</v>
      </c>
      <c r="M669" s="8">
        <v>4728162</v>
      </c>
      <c r="N669" s="8">
        <v>54249</v>
      </c>
      <c r="O669" s="8">
        <v>363768</v>
      </c>
      <c r="P669" s="8">
        <v>3245621</v>
      </c>
      <c r="Q669" s="8">
        <v>14013665</v>
      </c>
      <c r="R669" s="8">
        <v>512240</v>
      </c>
      <c r="S669" s="8">
        <v>3521824</v>
      </c>
      <c r="T669" s="8">
        <v>0</v>
      </c>
    </row>
    <row r="670" spans="1:20">
      <c r="A670" s="1">
        <v>44767</v>
      </c>
      <c r="B670" s="9">
        <f>nasdaq_aapl_volume_by_exchange[[#This Row],[Off Exchange2]]/SUM(nasdaq_aapl_volume_by_exchange[[#This Row],[NYSE]:[LTSE]])</f>
        <v>0.39348387049552425</v>
      </c>
      <c r="C670" s="12">
        <f>SUM(nasdaq_aapl_volume_by_exchange[[#This Row],[NYSE]:[LTSE]])</f>
        <v>45905564</v>
      </c>
      <c r="D670" s="8">
        <v>636074</v>
      </c>
      <c r="E670" s="8">
        <v>74607</v>
      </c>
      <c r="F670" s="8">
        <v>48386</v>
      </c>
      <c r="G670" s="8">
        <v>395173</v>
      </c>
      <c r="H670" s="8">
        <v>921109</v>
      </c>
      <c r="I670" s="8">
        <v>800125</v>
      </c>
      <c r="J670" s="8">
        <v>1390646</v>
      </c>
      <c r="K670" s="8">
        <v>42887</v>
      </c>
      <c r="L670" s="8">
        <v>18063099</v>
      </c>
      <c r="M670" s="8">
        <v>3954509</v>
      </c>
      <c r="N670" s="8">
        <v>59894</v>
      </c>
      <c r="O670" s="8">
        <v>375266</v>
      </c>
      <c r="P670" s="8">
        <v>3036569</v>
      </c>
      <c r="Q670" s="8">
        <v>12418255</v>
      </c>
      <c r="R670" s="8">
        <v>129524</v>
      </c>
      <c r="S670" s="8">
        <v>3559441</v>
      </c>
      <c r="T670" s="8">
        <v>0</v>
      </c>
    </row>
    <row r="671" spans="1:20">
      <c r="A671" s="1">
        <v>44764</v>
      </c>
      <c r="B671" s="9">
        <f>nasdaq_aapl_volume_by_exchange[[#This Row],[Off Exchange2]]/SUM(nasdaq_aapl_volume_by_exchange[[#This Row],[NYSE]:[LTSE]])</f>
        <v>0.3970655988498637</v>
      </c>
      <c r="C671" s="12">
        <f>SUM(nasdaq_aapl_volume_by_exchange[[#This Row],[NYSE]:[LTSE]])</f>
        <v>59346010</v>
      </c>
      <c r="D671" s="8">
        <v>688392</v>
      </c>
      <c r="E671" s="8">
        <v>210587</v>
      </c>
      <c r="F671" s="8">
        <v>86464</v>
      </c>
      <c r="G671" s="8">
        <v>494463</v>
      </c>
      <c r="H671" s="8">
        <v>1343586</v>
      </c>
      <c r="I671" s="8">
        <v>804020</v>
      </c>
      <c r="J671" s="8">
        <v>1646574</v>
      </c>
      <c r="K671" s="8">
        <v>1088780</v>
      </c>
      <c r="L671" s="8">
        <v>23564259</v>
      </c>
      <c r="M671" s="8">
        <v>4252707</v>
      </c>
      <c r="N671" s="8">
        <v>44812</v>
      </c>
      <c r="O671" s="8">
        <v>301141</v>
      </c>
      <c r="P671" s="8">
        <v>4340095</v>
      </c>
      <c r="Q671" s="8">
        <v>14808629</v>
      </c>
      <c r="R671" s="8">
        <v>653796</v>
      </c>
      <c r="S671" s="8">
        <v>5017705</v>
      </c>
      <c r="T671" s="8">
        <v>0</v>
      </c>
    </row>
    <row r="672" spans="1:20">
      <c r="A672" s="1">
        <v>44763</v>
      </c>
      <c r="B672" s="9">
        <f>nasdaq_aapl_volume_by_exchange[[#This Row],[Off Exchange2]]/SUM(nasdaq_aapl_volume_by_exchange[[#This Row],[NYSE]:[LTSE]])</f>
        <v>0.44898030920799642</v>
      </c>
      <c r="C672" s="12">
        <f>SUM(nasdaq_aapl_volume_by_exchange[[#This Row],[NYSE]:[LTSE]])</f>
        <v>61391944</v>
      </c>
      <c r="D672" s="8">
        <v>812951</v>
      </c>
      <c r="E672" s="8">
        <v>158532</v>
      </c>
      <c r="F672" s="8">
        <v>67469</v>
      </c>
      <c r="G672" s="8">
        <v>454189</v>
      </c>
      <c r="H672" s="8">
        <v>1092795</v>
      </c>
      <c r="I672" s="8">
        <v>810163</v>
      </c>
      <c r="J672" s="8">
        <v>1600970</v>
      </c>
      <c r="K672" s="8">
        <v>310420</v>
      </c>
      <c r="L672" s="8">
        <v>27563774</v>
      </c>
      <c r="M672" s="8">
        <v>4642442</v>
      </c>
      <c r="N672" s="8">
        <v>30522</v>
      </c>
      <c r="O672" s="8">
        <v>301394</v>
      </c>
      <c r="P672" s="8">
        <v>3760931</v>
      </c>
      <c r="Q672" s="8">
        <v>14584737</v>
      </c>
      <c r="R672" s="8">
        <v>142785</v>
      </c>
      <c r="S672" s="8">
        <v>5057870</v>
      </c>
      <c r="T672" s="8">
        <v>0</v>
      </c>
    </row>
    <row r="673" spans="1:20">
      <c r="A673" s="1">
        <v>44762</v>
      </c>
      <c r="B673" s="9">
        <f>nasdaq_aapl_volume_by_exchange[[#This Row],[Off Exchange2]]/SUM(nasdaq_aapl_volume_by_exchange[[#This Row],[NYSE]:[LTSE]])</f>
        <v>0.41101893615418672</v>
      </c>
      <c r="C673" s="12">
        <f>SUM(nasdaq_aapl_volume_by_exchange[[#This Row],[NYSE]:[LTSE]])</f>
        <v>57950785</v>
      </c>
      <c r="D673" s="8">
        <v>1075242</v>
      </c>
      <c r="E673" s="8">
        <v>262448</v>
      </c>
      <c r="F673" s="8">
        <v>59838</v>
      </c>
      <c r="G673" s="8">
        <v>461869</v>
      </c>
      <c r="H673" s="8">
        <v>1233009</v>
      </c>
      <c r="I673" s="8">
        <v>877802</v>
      </c>
      <c r="J673" s="8">
        <v>1339059</v>
      </c>
      <c r="K673" s="8">
        <v>211821</v>
      </c>
      <c r="L673" s="8">
        <v>23818870</v>
      </c>
      <c r="M673" s="8">
        <v>4004326</v>
      </c>
      <c r="N673" s="8">
        <v>44353</v>
      </c>
      <c r="O673" s="8">
        <v>327395</v>
      </c>
      <c r="P673" s="8">
        <v>3544454</v>
      </c>
      <c r="Q673" s="8">
        <v>15635304</v>
      </c>
      <c r="R673" s="8">
        <v>525236</v>
      </c>
      <c r="S673" s="8">
        <v>4529759</v>
      </c>
      <c r="T673" s="8">
        <v>0</v>
      </c>
    </row>
    <row r="674" spans="1:20">
      <c r="A674" s="1">
        <v>44761</v>
      </c>
      <c r="B674" s="9">
        <f>nasdaq_aapl_volume_by_exchange[[#This Row],[Off Exchange2]]/SUM(nasdaq_aapl_volume_by_exchange[[#This Row],[NYSE]:[LTSE]])</f>
        <v>0.39682044934492383</v>
      </c>
      <c r="C674" s="12">
        <f>SUM(nasdaq_aapl_volume_by_exchange[[#This Row],[NYSE]:[LTSE]])</f>
        <v>74740624</v>
      </c>
      <c r="D674" s="8">
        <v>959552</v>
      </c>
      <c r="E674" s="8">
        <v>112465</v>
      </c>
      <c r="F674" s="8">
        <v>81685</v>
      </c>
      <c r="G674" s="8">
        <v>607964</v>
      </c>
      <c r="H674" s="8">
        <v>1203432</v>
      </c>
      <c r="I674" s="8">
        <v>947298</v>
      </c>
      <c r="J674" s="8">
        <v>1779860</v>
      </c>
      <c r="K674" s="8">
        <v>178885</v>
      </c>
      <c r="L674" s="8">
        <v>29658608</v>
      </c>
      <c r="M674" s="8">
        <v>6586918</v>
      </c>
      <c r="N674" s="8">
        <v>49577</v>
      </c>
      <c r="O674" s="8">
        <v>366822</v>
      </c>
      <c r="P674" s="8">
        <v>4378907</v>
      </c>
      <c r="Q674" s="8">
        <v>21582513</v>
      </c>
      <c r="R674" s="8">
        <v>458647</v>
      </c>
      <c r="S674" s="8">
        <v>5787491</v>
      </c>
      <c r="T674" s="8">
        <v>0</v>
      </c>
    </row>
    <row r="675" spans="1:20">
      <c r="A675" s="1">
        <v>44760</v>
      </c>
      <c r="B675" s="9">
        <f>nasdaq_aapl_volume_by_exchange[[#This Row],[Off Exchange2]]/SUM(nasdaq_aapl_volume_by_exchange[[#This Row],[NYSE]:[LTSE]])</f>
        <v>0.45489941158670505</v>
      </c>
      <c r="C675" s="12">
        <f>SUM(nasdaq_aapl_volume_by_exchange[[#This Row],[NYSE]:[LTSE]])</f>
        <v>72944137</v>
      </c>
      <c r="D675" s="8">
        <v>1034049</v>
      </c>
      <c r="E675" s="8">
        <v>259993</v>
      </c>
      <c r="F675" s="8">
        <v>105673</v>
      </c>
      <c r="G675" s="8">
        <v>535400</v>
      </c>
      <c r="H675" s="8">
        <v>1322205</v>
      </c>
      <c r="I675" s="8">
        <v>971848</v>
      </c>
      <c r="J675" s="8">
        <v>2155702</v>
      </c>
      <c r="K675" s="8">
        <v>520860</v>
      </c>
      <c r="L675" s="8">
        <v>33182245</v>
      </c>
      <c r="M675" s="8">
        <v>5035136</v>
      </c>
      <c r="N675" s="8">
        <v>99817</v>
      </c>
      <c r="O675" s="8">
        <v>357853</v>
      </c>
      <c r="P675" s="8">
        <v>4295045</v>
      </c>
      <c r="Q675" s="8">
        <v>16918630</v>
      </c>
      <c r="R675" s="8">
        <v>544614</v>
      </c>
      <c r="S675" s="8">
        <v>5605067</v>
      </c>
      <c r="T675" s="8">
        <v>0</v>
      </c>
    </row>
    <row r="676" spans="1:20">
      <c r="A676" s="1">
        <v>44757</v>
      </c>
      <c r="B676" s="9">
        <f>nasdaq_aapl_volume_by_exchange[[#This Row],[Off Exchange2]]/SUM(nasdaq_aapl_volume_by_exchange[[#This Row],[NYSE]:[LTSE]])</f>
        <v>0.3581105765553248</v>
      </c>
      <c r="C676" s="12">
        <f>SUM(nasdaq_aapl_volume_by_exchange[[#This Row],[NYSE]:[LTSE]])</f>
        <v>69810820</v>
      </c>
      <c r="D676" s="8">
        <v>855397</v>
      </c>
      <c r="E676" s="8">
        <v>89510</v>
      </c>
      <c r="F676" s="8">
        <v>108522</v>
      </c>
      <c r="G676" s="8">
        <v>532799</v>
      </c>
      <c r="H676" s="8">
        <v>1552387</v>
      </c>
      <c r="I676" s="8">
        <v>853801</v>
      </c>
      <c r="J676" s="8">
        <v>1877718</v>
      </c>
      <c r="K676" s="8">
        <v>397429</v>
      </c>
      <c r="L676" s="8">
        <v>24999993</v>
      </c>
      <c r="M676" s="8">
        <v>4754500</v>
      </c>
      <c r="N676" s="8">
        <v>48715</v>
      </c>
      <c r="O676" s="8">
        <v>326433</v>
      </c>
      <c r="P676" s="8">
        <v>4396906</v>
      </c>
      <c r="Q676" s="8">
        <v>22990556</v>
      </c>
      <c r="R676" s="8">
        <v>420849</v>
      </c>
      <c r="S676" s="8">
        <v>5605305</v>
      </c>
      <c r="T676" s="8">
        <v>0</v>
      </c>
    </row>
    <row r="677" spans="1:20">
      <c r="A677" s="1">
        <v>44756</v>
      </c>
      <c r="B677" s="9">
        <f>nasdaq_aapl_volume_by_exchange[[#This Row],[Off Exchange2]]/SUM(nasdaq_aapl_volume_by_exchange[[#This Row],[NYSE]:[LTSE]])</f>
        <v>0.43292854141906789</v>
      </c>
      <c r="C677" s="12">
        <f>SUM(nasdaq_aapl_volume_by_exchange[[#This Row],[NYSE]:[LTSE]])</f>
        <v>70073040</v>
      </c>
      <c r="D677" s="8">
        <v>1135392</v>
      </c>
      <c r="E677" s="8">
        <v>129788</v>
      </c>
      <c r="F677" s="8">
        <v>83406</v>
      </c>
      <c r="G677" s="8">
        <v>644995</v>
      </c>
      <c r="H677" s="8">
        <v>1246765</v>
      </c>
      <c r="I677" s="8">
        <v>1018173</v>
      </c>
      <c r="J677" s="8">
        <v>2241631</v>
      </c>
      <c r="K677" s="8">
        <v>104903</v>
      </c>
      <c r="L677" s="8">
        <v>30336619</v>
      </c>
      <c r="M677" s="8">
        <v>4651434</v>
      </c>
      <c r="N677" s="8">
        <v>81118</v>
      </c>
      <c r="O677" s="8">
        <v>359571</v>
      </c>
      <c r="P677" s="8">
        <v>4646761</v>
      </c>
      <c r="Q677" s="8">
        <v>16251283</v>
      </c>
      <c r="R677" s="8">
        <v>523102</v>
      </c>
      <c r="S677" s="8">
        <v>6615147</v>
      </c>
      <c r="T677" s="8">
        <v>2952</v>
      </c>
    </row>
    <row r="678" spans="1:20">
      <c r="A678" s="1">
        <v>44755</v>
      </c>
      <c r="B678" s="9">
        <f>nasdaq_aapl_volume_by_exchange[[#This Row],[Off Exchange2]]/SUM(nasdaq_aapl_volume_by_exchange[[#This Row],[NYSE]:[LTSE]])</f>
        <v>0.38934523976135077</v>
      </c>
      <c r="C678" s="12">
        <f>SUM(nasdaq_aapl_volume_by_exchange[[#This Row],[NYSE]:[LTSE]])</f>
        <v>64557173</v>
      </c>
      <c r="D678" s="8">
        <v>798242</v>
      </c>
      <c r="E678" s="8">
        <v>81121</v>
      </c>
      <c r="F678" s="8">
        <v>53927</v>
      </c>
      <c r="G678" s="8">
        <v>480723</v>
      </c>
      <c r="H678" s="8">
        <v>1344956</v>
      </c>
      <c r="I678" s="8">
        <v>991444</v>
      </c>
      <c r="J678" s="8">
        <v>1711933</v>
      </c>
      <c r="K678" s="8">
        <v>2128973</v>
      </c>
      <c r="L678" s="8">
        <v>25135028</v>
      </c>
      <c r="M678" s="8">
        <v>4344990</v>
      </c>
      <c r="N678" s="8">
        <v>33051</v>
      </c>
      <c r="O678" s="8">
        <v>247724</v>
      </c>
      <c r="P678" s="8">
        <v>3751686</v>
      </c>
      <c r="Q678" s="8">
        <v>17122953</v>
      </c>
      <c r="R678" s="8">
        <v>707120</v>
      </c>
      <c r="S678" s="8">
        <v>5588898</v>
      </c>
      <c r="T678" s="8">
        <v>34404</v>
      </c>
    </row>
    <row r="679" spans="1:20">
      <c r="A679" s="1">
        <v>44754</v>
      </c>
      <c r="B679" s="9">
        <f>nasdaq_aapl_volume_by_exchange[[#This Row],[Off Exchange2]]/SUM(nasdaq_aapl_volume_by_exchange[[#This Row],[NYSE]:[LTSE]])</f>
        <v>0.40053380453647786</v>
      </c>
      <c r="C679" s="12">
        <f>SUM(nasdaq_aapl_volume_by_exchange[[#This Row],[NYSE]:[LTSE]])</f>
        <v>69710910</v>
      </c>
      <c r="D679" s="8">
        <v>917643</v>
      </c>
      <c r="E679" s="8">
        <v>255010</v>
      </c>
      <c r="F679" s="8">
        <v>189726</v>
      </c>
      <c r="G679" s="8">
        <v>478581</v>
      </c>
      <c r="H679" s="8">
        <v>1372295</v>
      </c>
      <c r="I679" s="8">
        <v>1023001</v>
      </c>
      <c r="J679" s="8">
        <v>1881093</v>
      </c>
      <c r="K679" s="8">
        <v>1345374</v>
      </c>
      <c r="L679" s="8">
        <v>27921576</v>
      </c>
      <c r="M679" s="8">
        <v>4937429</v>
      </c>
      <c r="N679" s="8">
        <v>115854</v>
      </c>
      <c r="O679" s="8">
        <v>314429</v>
      </c>
      <c r="P679" s="8">
        <v>4360322</v>
      </c>
      <c r="Q679" s="8">
        <v>18405786</v>
      </c>
      <c r="R679" s="8">
        <v>362646</v>
      </c>
      <c r="S679" s="8">
        <v>5830145</v>
      </c>
      <c r="T679" s="8">
        <v>0</v>
      </c>
    </row>
    <row r="680" spans="1:20">
      <c r="A680" s="1">
        <v>44753</v>
      </c>
      <c r="B680" s="9">
        <f>nasdaq_aapl_volume_by_exchange[[#This Row],[Off Exchange2]]/SUM(nasdaq_aapl_volume_by_exchange[[#This Row],[NYSE]:[LTSE]])</f>
        <v>0.40077265224878927</v>
      </c>
      <c r="C680" s="12">
        <f>SUM(nasdaq_aapl_volume_by_exchange[[#This Row],[NYSE]:[LTSE]])</f>
        <v>52774065</v>
      </c>
      <c r="D680" s="8">
        <v>720576</v>
      </c>
      <c r="E680" s="8">
        <v>124531</v>
      </c>
      <c r="F680" s="8">
        <v>82977</v>
      </c>
      <c r="G680" s="8">
        <v>220208</v>
      </c>
      <c r="H680" s="8">
        <v>977841</v>
      </c>
      <c r="I680" s="8">
        <v>637355</v>
      </c>
      <c r="J680" s="8">
        <v>1509583</v>
      </c>
      <c r="K680" s="8">
        <v>1027041</v>
      </c>
      <c r="L680" s="8">
        <v>21150402</v>
      </c>
      <c r="M680" s="8">
        <v>3637602</v>
      </c>
      <c r="N680" s="8">
        <v>50819</v>
      </c>
      <c r="O680" s="8">
        <v>268808</v>
      </c>
      <c r="P680" s="8">
        <v>3067081</v>
      </c>
      <c r="Q680" s="8">
        <v>14295096</v>
      </c>
      <c r="R680" s="8">
        <v>355193</v>
      </c>
      <c r="S680" s="8">
        <v>4648952</v>
      </c>
      <c r="T680" s="8">
        <v>0</v>
      </c>
    </row>
    <row r="681" spans="1:20">
      <c r="A681" s="1">
        <v>44750</v>
      </c>
      <c r="B681" s="9">
        <f>nasdaq_aapl_volume_by_exchange[[#This Row],[Off Exchange2]]/SUM(nasdaq_aapl_volume_by_exchange[[#This Row],[NYSE]:[LTSE]])</f>
        <v>0.43028778356934311</v>
      </c>
      <c r="C681" s="12">
        <f>SUM(nasdaq_aapl_volume_by_exchange[[#This Row],[NYSE]:[LTSE]])</f>
        <v>55517902</v>
      </c>
      <c r="D681" s="8">
        <v>809429</v>
      </c>
      <c r="E681" s="8">
        <v>129203</v>
      </c>
      <c r="F681" s="8">
        <v>68094</v>
      </c>
      <c r="G681" s="8">
        <v>619702</v>
      </c>
      <c r="H681" s="8">
        <v>974624</v>
      </c>
      <c r="I681" s="8">
        <v>318461</v>
      </c>
      <c r="J681" s="8">
        <v>2347779</v>
      </c>
      <c r="K681" s="8">
        <v>48504</v>
      </c>
      <c r="L681" s="8">
        <v>23888675</v>
      </c>
      <c r="M681" s="8">
        <v>4708807</v>
      </c>
      <c r="N681" s="8">
        <v>53671</v>
      </c>
      <c r="O681" s="8">
        <v>263545</v>
      </c>
      <c r="P681" s="8">
        <v>3738421</v>
      </c>
      <c r="Q681" s="8">
        <v>12646114</v>
      </c>
      <c r="R681" s="8">
        <v>226686</v>
      </c>
      <c r="S681" s="8">
        <v>4676187</v>
      </c>
      <c r="T681" s="8">
        <v>0</v>
      </c>
    </row>
    <row r="682" spans="1:20">
      <c r="A682" s="1">
        <v>44749</v>
      </c>
      <c r="B682" s="9">
        <f>nasdaq_aapl_volume_by_exchange[[#This Row],[Off Exchange2]]/SUM(nasdaq_aapl_volume_by_exchange[[#This Row],[NYSE]:[LTSE]])</f>
        <v>0.3699672171014966</v>
      </c>
      <c r="C682" s="12">
        <f>SUM(nasdaq_aapl_volume_by_exchange[[#This Row],[NYSE]:[LTSE]])</f>
        <v>58423144</v>
      </c>
      <c r="D682" s="8">
        <v>942402</v>
      </c>
      <c r="E682" s="8">
        <v>178506</v>
      </c>
      <c r="F682" s="8">
        <v>103137</v>
      </c>
      <c r="G682" s="8">
        <v>314417</v>
      </c>
      <c r="H682" s="8">
        <v>1467474</v>
      </c>
      <c r="I682" s="8">
        <v>567528</v>
      </c>
      <c r="J682" s="8">
        <v>2110733</v>
      </c>
      <c r="K682" s="8">
        <v>155631</v>
      </c>
      <c r="L682" s="8">
        <v>21614648</v>
      </c>
      <c r="M682" s="8">
        <v>5166471</v>
      </c>
      <c r="N682" s="8">
        <v>65476</v>
      </c>
      <c r="O682" s="8">
        <v>317451</v>
      </c>
      <c r="P682" s="8">
        <v>4067340</v>
      </c>
      <c r="Q682" s="8">
        <v>16675545</v>
      </c>
      <c r="R682" s="8">
        <v>354007</v>
      </c>
      <c r="S682" s="8">
        <v>4322378</v>
      </c>
      <c r="T682" s="8">
        <v>0</v>
      </c>
    </row>
    <row r="683" spans="1:20">
      <c r="A683" s="1">
        <v>44748</v>
      </c>
      <c r="B683" s="9">
        <f>nasdaq_aapl_volume_by_exchange[[#This Row],[Off Exchange2]]/SUM(nasdaq_aapl_volume_by_exchange[[#This Row],[NYSE]:[LTSE]])</f>
        <v>0.40171687006054047</v>
      </c>
      <c r="C683" s="12">
        <f>SUM(nasdaq_aapl_volume_by_exchange[[#This Row],[NYSE]:[LTSE]])</f>
        <v>63806576</v>
      </c>
      <c r="D683" s="8">
        <v>878532</v>
      </c>
      <c r="E683" s="8">
        <v>149511</v>
      </c>
      <c r="F683" s="8">
        <v>102621</v>
      </c>
      <c r="G683" s="8">
        <v>640662</v>
      </c>
      <c r="H683" s="8">
        <v>1229574</v>
      </c>
      <c r="I683" s="8">
        <v>520502</v>
      </c>
      <c r="J683" s="8">
        <v>2710683</v>
      </c>
      <c r="K683" s="8">
        <v>293677</v>
      </c>
      <c r="L683" s="8">
        <v>25632178</v>
      </c>
      <c r="M683" s="8">
        <v>5578827</v>
      </c>
      <c r="N683" s="8">
        <v>72870</v>
      </c>
      <c r="O683" s="8">
        <v>303925</v>
      </c>
      <c r="P683" s="8">
        <v>4127960</v>
      </c>
      <c r="Q683" s="8">
        <v>15928512</v>
      </c>
      <c r="R683" s="8">
        <v>449761</v>
      </c>
      <c r="S683" s="8">
        <v>5186781</v>
      </c>
      <c r="T683" s="8">
        <v>0</v>
      </c>
    </row>
    <row r="684" spans="1:20">
      <c r="A684" s="1">
        <v>44747</v>
      </c>
      <c r="B684" s="9">
        <f>nasdaq_aapl_volume_by_exchange[[#This Row],[Off Exchange2]]/SUM(nasdaq_aapl_volume_by_exchange[[#This Row],[NYSE]:[LTSE]])</f>
        <v>0.37210559684996747</v>
      </c>
      <c r="C684" s="12">
        <f>SUM(nasdaq_aapl_volume_by_exchange[[#This Row],[NYSE]:[LTSE]])</f>
        <v>61220955</v>
      </c>
      <c r="D684" s="8">
        <v>940841</v>
      </c>
      <c r="E684" s="8">
        <v>126139</v>
      </c>
      <c r="F684" s="8">
        <v>117130</v>
      </c>
      <c r="G684" s="8">
        <v>350367</v>
      </c>
      <c r="H684" s="8">
        <v>1532022</v>
      </c>
      <c r="I684" s="8">
        <v>516447</v>
      </c>
      <c r="J684" s="8">
        <v>2085702</v>
      </c>
      <c r="K684" s="8">
        <v>96826</v>
      </c>
      <c r="L684" s="8">
        <v>22780660</v>
      </c>
      <c r="M684" s="8">
        <v>5687297</v>
      </c>
      <c r="N684" s="8">
        <v>67566</v>
      </c>
      <c r="O684" s="8">
        <v>323287</v>
      </c>
      <c r="P684" s="8">
        <v>4016235</v>
      </c>
      <c r="Q684" s="8">
        <v>17417021</v>
      </c>
      <c r="R684" s="8">
        <v>327865</v>
      </c>
      <c r="S684" s="8">
        <v>4835550</v>
      </c>
      <c r="T684" s="8">
        <v>0</v>
      </c>
    </row>
    <row r="685" spans="1:20">
      <c r="A685" s="1">
        <v>44743</v>
      </c>
      <c r="B685" s="9">
        <f>nasdaq_aapl_volume_by_exchange[[#This Row],[Off Exchange2]]/SUM(nasdaq_aapl_volume_by_exchange[[#This Row],[NYSE]:[LTSE]])</f>
        <v>0.38123242045146638</v>
      </c>
      <c r="C685" s="12">
        <f>SUM(nasdaq_aapl_volume_by_exchange[[#This Row],[NYSE]:[LTSE]])</f>
        <v>61975781</v>
      </c>
      <c r="D685" s="8">
        <v>1001695</v>
      </c>
      <c r="E685" s="8">
        <v>107210</v>
      </c>
      <c r="F685" s="8">
        <v>77287</v>
      </c>
      <c r="G685" s="8">
        <v>179556</v>
      </c>
      <c r="H685" s="8">
        <v>1377502</v>
      </c>
      <c r="I685" s="8">
        <v>559099</v>
      </c>
      <c r="J685" s="8">
        <v>2120814</v>
      </c>
      <c r="K685" s="8">
        <v>723291</v>
      </c>
      <c r="L685" s="8">
        <v>23627177</v>
      </c>
      <c r="M685" s="8">
        <v>5203215</v>
      </c>
      <c r="N685" s="8">
        <v>63512</v>
      </c>
      <c r="O685" s="8">
        <v>245355</v>
      </c>
      <c r="P685" s="8">
        <v>4570236</v>
      </c>
      <c r="Q685" s="8">
        <v>16922827</v>
      </c>
      <c r="R685" s="8">
        <v>564068</v>
      </c>
      <c r="S685" s="8">
        <v>4632937</v>
      </c>
      <c r="T685" s="8">
        <v>0</v>
      </c>
    </row>
    <row r="686" spans="1:20">
      <c r="A686" s="1">
        <v>44742</v>
      </c>
      <c r="B686" s="9">
        <f>nasdaq_aapl_volume_by_exchange[[#This Row],[Off Exchange2]]/SUM(nasdaq_aapl_volume_by_exchange[[#This Row],[NYSE]:[LTSE]])</f>
        <v>0.35806619200339118</v>
      </c>
      <c r="C686" s="12">
        <f>SUM(nasdaq_aapl_volume_by_exchange[[#This Row],[NYSE]:[LTSE]])</f>
        <v>88460323</v>
      </c>
      <c r="D686" s="8">
        <v>1471813</v>
      </c>
      <c r="E686" s="8">
        <v>172448</v>
      </c>
      <c r="F686" s="8">
        <v>204315</v>
      </c>
      <c r="G686" s="8">
        <v>892267</v>
      </c>
      <c r="H686" s="8">
        <v>2183356</v>
      </c>
      <c r="I686" s="8">
        <v>572239</v>
      </c>
      <c r="J686" s="8">
        <v>2931380</v>
      </c>
      <c r="K686" s="8">
        <v>166777</v>
      </c>
      <c r="L686" s="8">
        <v>31674651</v>
      </c>
      <c r="M686" s="8">
        <v>6803654</v>
      </c>
      <c r="N686" s="8">
        <v>113336</v>
      </c>
      <c r="O686" s="8">
        <v>384672</v>
      </c>
      <c r="P686" s="8">
        <v>5501744</v>
      </c>
      <c r="Q686" s="8">
        <v>29404215</v>
      </c>
      <c r="R686" s="8">
        <v>566117</v>
      </c>
      <c r="S686" s="8">
        <v>5417339</v>
      </c>
      <c r="T686" s="8">
        <v>0</v>
      </c>
    </row>
    <row r="687" spans="1:20">
      <c r="A687" s="1">
        <v>44741</v>
      </c>
      <c r="B687" s="9">
        <f>nasdaq_aapl_volume_by_exchange[[#This Row],[Off Exchange2]]/SUM(nasdaq_aapl_volume_by_exchange[[#This Row],[NYSE]:[LTSE]])</f>
        <v>0.39067142363423663</v>
      </c>
      <c r="C687" s="12">
        <f>SUM(nasdaq_aapl_volume_by_exchange[[#This Row],[NYSE]:[LTSE]])</f>
        <v>58312499</v>
      </c>
      <c r="D687" s="8">
        <v>950731</v>
      </c>
      <c r="E687" s="8">
        <v>259525</v>
      </c>
      <c r="F687" s="8">
        <v>103731</v>
      </c>
      <c r="G687" s="8">
        <v>682176</v>
      </c>
      <c r="H687" s="8">
        <v>1355470</v>
      </c>
      <c r="I687" s="8">
        <v>425203</v>
      </c>
      <c r="J687" s="8">
        <v>2273047</v>
      </c>
      <c r="K687" s="8">
        <v>523653</v>
      </c>
      <c r="L687" s="8">
        <v>22781027</v>
      </c>
      <c r="M687" s="8">
        <v>5749205</v>
      </c>
      <c r="N687" s="8">
        <v>51792</v>
      </c>
      <c r="O687" s="8">
        <v>211997</v>
      </c>
      <c r="P687" s="8">
        <v>3875829</v>
      </c>
      <c r="Q687" s="8">
        <v>14562280</v>
      </c>
      <c r="R687" s="8">
        <v>476149</v>
      </c>
      <c r="S687" s="8">
        <v>4030684</v>
      </c>
      <c r="T687" s="8">
        <v>0</v>
      </c>
    </row>
    <row r="688" spans="1:20">
      <c r="A688" s="1">
        <v>44740</v>
      </c>
      <c r="B688" s="9">
        <f>nasdaq_aapl_volume_by_exchange[[#This Row],[Off Exchange2]]/SUM(nasdaq_aapl_volume_by_exchange[[#This Row],[NYSE]:[LTSE]])</f>
        <v>0.34403158490193103</v>
      </c>
      <c r="C688" s="12">
        <f>SUM(nasdaq_aapl_volume_by_exchange[[#This Row],[NYSE]:[LTSE]])</f>
        <v>59375964</v>
      </c>
      <c r="D688" s="8">
        <v>963939</v>
      </c>
      <c r="E688" s="8">
        <v>84717</v>
      </c>
      <c r="F688" s="8">
        <v>131111</v>
      </c>
      <c r="G688" s="8">
        <v>677193</v>
      </c>
      <c r="H688" s="8">
        <v>1454505</v>
      </c>
      <c r="I688" s="8">
        <v>508967</v>
      </c>
      <c r="J688" s="8">
        <v>2289327</v>
      </c>
      <c r="K688" s="8">
        <v>53938</v>
      </c>
      <c r="L688" s="8">
        <v>20427207</v>
      </c>
      <c r="M688" s="8">
        <v>5417681</v>
      </c>
      <c r="N688" s="8">
        <v>48129</v>
      </c>
      <c r="O688" s="8">
        <v>208951</v>
      </c>
      <c r="P688" s="8">
        <v>3874601</v>
      </c>
      <c r="Q688" s="8">
        <v>18878224</v>
      </c>
      <c r="R688" s="8">
        <v>408964</v>
      </c>
      <c r="S688" s="8">
        <v>3948510</v>
      </c>
      <c r="T688" s="8">
        <v>0</v>
      </c>
    </row>
    <row r="689" spans="1:20">
      <c r="A689" s="1">
        <v>44739</v>
      </c>
      <c r="B689" s="9">
        <f>nasdaq_aapl_volume_by_exchange[[#This Row],[Off Exchange2]]/SUM(nasdaq_aapl_volume_by_exchange[[#This Row],[NYSE]:[LTSE]])</f>
        <v>0.4656357019058121</v>
      </c>
      <c r="C689" s="12">
        <f>SUM(nasdaq_aapl_volume_by_exchange[[#This Row],[NYSE]:[LTSE]])</f>
        <v>62352212</v>
      </c>
      <c r="D689" s="8">
        <v>748194</v>
      </c>
      <c r="E689" s="8">
        <v>108653</v>
      </c>
      <c r="F689" s="8">
        <v>100032</v>
      </c>
      <c r="G689" s="8">
        <v>467872</v>
      </c>
      <c r="H689" s="8">
        <v>1319070</v>
      </c>
      <c r="I689" s="8">
        <v>332657</v>
      </c>
      <c r="J689" s="8">
        <v>1917438</v>
      </c>
      <c r="K689" s="8">
        <v>214568</v>
      </c>
      <c r="L689" s="8">
        <v>29033416</v>
      </c>
      <c r="M689" s="8">
        <v>4392238</v>
      </c>
      <c r="N689" s="8">
        <v>23987</v>
      </c>
      <c r="O689" s="8">
        <v>187128</v>
      </c>
      <c r="P689" s="8">
        <v>3302170</v>
      </c>
      <c r="Q689" s="8">
        <v>16363502</v>
      </c>
      <c r="R689" s="8">
        <v>360837</v>
      </c>
      <c r="S689" s="8">
        <v>3480450</v>
      </c>
      <c r="T689" s="8">
        <v>0</v>
      </c>
    </row>
    <row r="690" spans="1:20">
      <c r="A690" s="1">
        <v>44736</v>
      </c>
      <c r="B690" s="9">
        <f>nasdaq_aapl_volume_by_exchange[[#This Row],[Off Exchange2]]/SUM(nasdaq_aapl_volume_by_exchange[[#This Row],[NYSE]:[LTSE]])</f>
        <v>0.34371540112625126</v>
      </c>
      <c r="C690" s="12">
        <f>SUM(nasdaq_aapl_volume_by_exchange[[#This Row],[NYSE]:[LTSE]])</f>
        <v>80556271</v>
      </c>
      <c r="D690" s="8">
        <v>1094722</v>
      </c>
      <c r="E690" s="8">
        <v>97555</v>
      </c>
      <c r="F690" s="8">
        <v>138056</v>
      </c>
      <c r="G690" s="8">
        <v>153994</v>
      </c>
      <c r="H690" s="8">
        <v>1526675</v>
      </c>
      <c r="I690" s="8">
        <v>574377</v>
      </c>
      <c r="J690" s="8">
        <v>2127641</v>
      </c>
      <c r="K690" s="8">
        <v>207444</v>
      </c>
      <c r="L690" s="8">
        <v>27688431</v>
      </c>
      <c r="M690" s="8">
        <v>5002313</v>
      </c>
      <c r="N690" s="8">
        <v>44340</v>
      </c>
      <c r="O690" s="8">
        <v>292101</v>
      </c>
      <c r="P690" s="8">
        <v>4216296</v>
      </c>
      <c r="Q690" s="8">
        <v>32608150</v>
      </c>
      <c r="R690" s="8">
        <v>421771</v>
      </c>
      <c r="S690" s="8">
        <v>4362405</v>
      </c>
      <c r="T690" s="8">
        <v>0</v>
      </c>
    </row>
    <row r="691" spans="1:20">
      <c r="A691" s="1">
        <v>44735</v>
      </c>
      <c r="B691" s="9">
        <f>nasdaq_aapl_volume_by_exchange[[#This Row],[Off Exchange2]]/SUM(nasdaq_aapl_volume_by_exchange[[#This Row],[NYSE]:[LTSE]])</f>
        <v>0.40381240917641531</v>
      </c>
      <c r="C691" s="12">
        <f>SUM(nasdaq_aapl_volume_by_exchange[[#This Row],[NYSE]:[LTSE]])</f>
        <v>64454624</v>
      </c>
      <c r="D691" s="8">
        <v>947809</v>
      </c>
      <c r="E691" s="8">
        <v>255970</v>
      </c>
      <c r="F691" s="8">
        <v>146945</v>
      </c>
      <c r="G691" s="8">
        <v>933367</v>
      </c>
      <c r="H691" s="8">
        <v>1904675</v>
      </c>
      <c r="I691" s="8">
        <v>539523</v>
      </c>
      <c r="J691" s="8">
        <v>2402007</v>
      </c>
      <c r="K691" s="8">
        <v>86013</v>
      </c>
      <c r="L691" s="8">
        <v>26027577</v>
      </c>
      <c r="M691" s="8">
        <v>5265301</v>
      </c>
      <c r="N691" s="8">
        <v>41177</v>
      </c>
      <c r="O691" s="8">
        <v>311733</v>
      </c>
      <c r="P691" s="8">
        <v>4366065</v>
      </c>
      <c r="Q691" s="8">
        <v>15619148</v>
      </c>
      <c r="R691" s="8">
        <v>612817</v>
      </c>
      <c r="S691" s="8">
        <v>4994497</v>
      </c>
      <c r="T691" s="8">
        <v>0</v>
      </c>
    </row>
    <row r="692" spans="1:20">
      <c r="A692" s="1">
        <v>44734</v>
      </c>
      <c r="B692" s="9">
        <f>nasdaq_aapl_volume_by_exchange[[#This Row],[Off Exchange2]]/SUM(nasdaq_aapl_volume_by_exchange[[#This Row],[NYSE]:[LTSE]])</f>
        <v>0.41812249766085707</v>
      </c>
      <c r="C692" s="12">
        <f>SUM(nasdaq_aapl_volume_by_exchange[[#This Row],[NYSE]:[LTSE]])</f>
        <v>65193751</v>
      </c>
      <c r="D692" s="8">
        <v>1030689</v>
      </c>
      <c r="E692" s="8">
        <v>134930</v>
      </c>
      <c r="F692" s="8">
        <v>88627</v>
      </c>
      <c r="G692" s="8">
        <v>898967</v>
      </c>
      <c r="H692" s="8">
        <v>1420294</v>
      </c>
      <c r="I692" s="8">
        <v>453021</v>
      </c>
      <c r="J692" s="8">
        <v>2229448</v>
      </c>
      <c r="K692" s="8">
        <v>1248940</v>
      </c>
      <c r="L692" s="8">
        <v>27258974</v>
      </c>
      <c r="M692" s="8">
        <v>4416416</v>
      </c>
      <c r="N692" s="8">
        <v>61644</v>
      </c>
      <c r="O692" s="8">
        <v>281258</v>
      </c>
      <c r="P692" s="8">
        <v>3993459</v>
      </c>
      <c r="Q692" s="8">
        <v>17261168</v>
      </c>
      <c r="R692" s="8">
        <v>156670</v>
      </c>
      <c r="S692" s="8">
        <v>4259246</v>
      </c>
      <c r="T692" s="8">
        <v>0</v>
      </c>
    </row>
    <row r="693" spans="1:20">
      <c r="A693" s="1">
        <v>44733</v>
      </c>
      <c r="B693" s="9">
        <f>nasdaq_aapl_volume_by_exchange[[#This Row],[Off Exchange2]]/SUM(nasdaq_aapl_volume_by_exchange[[#This Row],[NYSE]:[LTSE]])</f>
        <v>0.40374108666431879</v>
      </c>
      <c r="C693" s="12">
        <f>SUM(nasdaq_aapl_volume_by_exchange[[#This Row],[NYSE]:[LTSE]])</f>
        <v>73160882</v>
      </c>
      <c r="D693" s="8">
        <v>1175229</v>
      </c>
      <c r="E693" s="8">
        <v>198807</v>
      </c>
      <c r="F693" s="8">
        <v>128817</v>
      </c>
      <c r="G693" s="8">
        <v>775897</v>
      </c>
      <c r="H693" s="8">
        <v>1906264</v>
      </c>
      <c r="I693" s="8">
        <v>575700</v>
      </c>
      <c r="J693" s="8">
        <v>2426905</v>
      </c>
      <c r="K693" s="8">
        <v>294458</v>
      </c>
      <c r="L693" s="8">
        <v>29538054</v>
      </c>
      <c r="M693" s="8">
        <v>5690114</v>
      </c>
      <c r="N693" s="8">
        <v>44333</v>
      </c>
      <c r="O693" s="8">
        <v>316625</v>
      </c>
      <c r="P693" s="8">
        <v>3764951</v>
      </c>
      <c r="Q693" s="8">
        <v>21267683</v>
      </c>
      <c r="R693" s="8">
        <v>566123</v>
      </c>
      <c r="S693" s="8">
        <v>4490922</v>
      </c>
      <c r="T693" s="8">
        <v>0</v>
      </c>
    </row>
    <row r="694" spans="1:20">
      <c r="A694" s="1">
        <v>44729</v>
      </c>
      <c r="B694" s="9">
        <f>nasdaq_aapl_volume_by_exchange[[#This Row],[Off Exchange2]]/SUM(nasdaq_aapl_volume_by_exchange[[#This Row],[NYSE]:[LTSE]])</f>
        <v>0.34998656348701862</v>
      </c>
      <c r="C694" s="12">
        <f>SUM(nasdaq_aapl_volume_by_exchange[[#This Row],[NYSE]:[LTSE]])</f>
        <v>125694814</v>
      </c>
      <c r="D694" s="8">
        <v>1419313</v>
      </c>
      <c r="E694" s="8">
        <v>189199</v>
      </c>
      <c r="F694" s="8">
        <v>190115</v>
      </c>
      <c r="G694" s="8">
        <v>1386002</v>
      </c>
      <c r="H694" s="8">
        <v>2399809</v>
      </c>
      <c r="I694" s="8">
        <v>750106</v>
      </c>
      <c r="J694" s="8">
        <v>2894614</v>
      </c>
      <c r="K694" s="8">
        <v>192321</v>
      </c>
      <c r="L694" s="8">
        <v>43991496</v>
      </c>
      <c r="M694" s="8">
        <v>8551463</v>
      </c>
      <c r="N694" s="8">
        <v>149348</v>
      </c>
      <c r="O694" s="8">
        <v>634537</v>
      </c>
      <c r="P694" s="8">
        <v>5975304</v>
      </c>
      <c r="Q694" s="8">
        <v>50348294</v>
      </c>
      <c r="R694" s="8">
        <v>315499</v>
      </c>
      <c r="S694" s="8">
        <v>6307394</v>
      </c>
      <c r="T694" s="8">
        <v>0</v>
      </c>
    </row>
    <row r="695" spans="1:20">
      <c r="A695" s="1">
        <v>44728</v>
      </c>
      <c r="B695" s="9">
        <f>nasdaq_aapl_volume_by_exchange[[#This Row],[Off Exchange2]]/SUM(nasdaq_aapl_volume_by_exchange[[#This Row],[NYSE]:[LTSE]])</f>
        <v>0.35332114929736497</v>
      </c>
      <c r="C695" s="12">
        <f>SUM(nasdaq_aapl_volume_by_exchange[[#This Row],[NYSE]:[LTSE]])</f>
        <v>101884685</v>
      </c>
      <c r="D695" s="8">
        <v>1996800</v>
      </c>
      <c r="E695" s="8">
        <v>128563</v>
      </c>
      <c r="F695" s="8">
        <v>255205</v>
      </c>
      <c r="G695" s="8">
        <v>293888</v>
      </c>
      <c r="H695" s="8">
        <v>2557760</v>
      </c>
      <c r="I695" s="8">
        <v>612237</v>
      </c>
      <c r="J695" s="8">
        <v>2962184</v>
      </c>
      <c r="K695" s="8">
        <v>6031599</v>
      </c>
      <c r="L695" s="8">
        <v>35998014</v>
      </c>
      <c r="M695" s="8">
        <v>8883613</v>
      </c>
      <c r="N695" s="8">
        <v>82836</v>
      </c>
      <c r="O695" s="8">
        <v>401788</v>
      </c>
      <c r="P695" s="8">
        <v>5555373</v>
      </c>
      <c r="Q695" s="8">
        <v>28817758</v>
      </c>
      <c r="R695" s="8">
        <v>190862</v>
      </c>
      <c r="S695" s="8">
        <v>7116205</v>
      </c>
      <c r="T695" s="8">
        <v>0</v>
      </c>
    </row>
    <row r="696" spans="1:20">
      <c r="A696" s="1">
        <v>44727</v>
      </c>
      <c r="B696" s="9">
        <f>nasdaq_aapl_volume_by_exchange[[#This Row],[Off Exchange2]]/SUM(nasdaq_aapl_volume_by_exchange[[#This Row],[NYSE]:[LTSE]])</f>
        <v>0.38309586761920011</v>
      </c>
      <c r="C696" s="12">
        <f>SUM(nasdaq_aapl_volume_by_exchange[[#This Row],[NYSE]:[LTSE]])</f>
        <v>82304443</v>
      </c>
      <c r="D696" s="8">
        <v>1192286</v>
      </c>
      <c r="E696" s="8">
        <v>477889</v>
      </c>
      <c r="F696" s="8">
        <v>167993</v>
      </c>
      <c r="G696" s="8">
        <v>1195113</v>
      </c>
      <c r="H696" s="8">
        <v>2042133</v>
      </c>
      <c r="I696" s="8">
        <v>717778</v>
      </c>
      <c r="J696" s="8">
        <v>2819448</v>
      </c>
      <c r="K696" s="8">
        <v>521809</v>
      </c>
      <c r="L696" s="8">
        <v>31530492</v>
      </c>
      <c r="M696" s="8">
        <v>6874833</v>
      </c>
      <c r="N696" s="8">
        <v>105142</v>
      </c>
      <c r="O696" s="8">
        <v>366606</v>
      </c>
      <c r="P696" s="8">
        <v>4596272</v>
      </c>
      <c r="Q696" s="8">
        <v>23453399</v>
      </c>
      <c r="R696" s="8">
        <v>243688</v>
      </c>
      <c r="S696" s="8">
        <v>5999562</v>
      </c>
      <c r="T696" s="8">
        <v>0</v>
      </c>
    </row>
    <row r="697" spans="1:20">
      <c r="A697" s="1">
        <v>44726</v>
      </c>
      <c r="B697" s="9">
        <f>nasdaq_aapl_volume_by_exchange[[#This Row],[Off Exchange2]]/SUM(nasdaq_aapl_volume_by_exchange[[#This Row],[NYSE]:[LTSE]])</f>
        <v>0.42402004774792679</v>
      </c>
      <c r="C697" s="12">
        <f>SUM(nasdaq_aapl_volume_by_exchange[[#This Row],[NYSE]:[LTSE]])</f>
        <v>76097126</v>
      </c>
      <c r="D697" s="8">
        <v>1308656</v>
      </c>
      <c r="E697" s="8">
        <v>105601</v>
      </c>
      <c r="F697" s="8">
        <v>151459</v>
      </c>
      <c r="G697" s="8">
        <v>662371</v>
      </c>
      <c r="H697" s="8">
        <v>1544490</v>
      </c>
      <c r="I697" s="8">
        <v>783104</v>
      </c>
      <c r="J697" s="8">
        <v>2459683</v>
      </c>
      <c r="K697" s="8">
        <v>707295</v>
      </c>
      <c r="L697" s="8">
        <v>32266707</v>
      </c>
      <c r="M697" s="8">
        <v>5764748</v>
      </c>
      <c r="N697" s="8">
        <v>36934</v>
      </c>
      <c r="O697" s="8">
        <v>331604</v>
      </c>
      <c r="P697" s="8">
        <v>4020965</v>
      </c>
      <c r="Q697" s="8">
        <v>20052135</v>
      </c>
      <c r="R697" s="8">
        <v>585164</v>
      </c>
      <c r="S697" s="8">
        <v>5315444</v>
      </c>
      <c r="T697" s="8">
        <v>766</v>
      </c>
    </row>
    <row r="698" spans="1:20">
      <c r="A698" s="1">
        <v>44725</v>
      </c>
      <c r="B698" s="9">
        <f>nasdaq_aapl_volume_by_exchange[[#This Row],[Off Exchange2]]/SUM(nasdaq_aapl_volume_by_exchange[[#This Row],[NYSE]:[LTSE]])</f>
        <v>0.4018651909257584</v>
      </c>
      <c r="C698" s="12">
        <f>SUM(nasdaq_aapl_volume_by_exchange[[#This Row],[NYSE]:[LTSE]])</f>
        <v>110775362</v>
      </c>
      <c r="D698" s="8">
        <v>1791278</v>
      </c>
      <c r="E698" s="8">
        <v>291629</v>
      </c>
      <c r="F698" s="8">
        <v>316210</v>
      </c>
      <c r="G698" s="8">
        <v>1233890</v>
      </c>
      <c r="H698" s="8">
        <v>2965495</v>
      </c>
      <c r="I698" s="8">
        <v>1127302</v>
      </c>
      <c r="J698" s="8">
        <v>3693239</v>
      </c>
      <c r="K698" s="8">
        <v>376563</v>
      </c>
      <c r="L698" s="8">
        <v>44516762</v>
      </c>
      <c r="M698" s="8">
        <v>9070897</v>
      </c>
      <c r="N698" s="8">
        <v>129632</v>
      </c>
      <c r="O698" s="8">
        <v>479057</v>
      </c>
      <c r="P698" s="8">
        <v>6069962</v>
      </c>
      <c r="Q698" s="8">
        <v>30838420</v>
      </c>
      <c r="R698" s="8">
        <v>242122</v>
      </c>
      <c r="S698" s="8">
        <v>7632904</v>
      </c>
      <c r="T698" s="8">
        <v>0</v>
      </c>
    </row>
    <row r="699" spans="1:20">
      <c r="A699" s="1">
        <v>44722</v>
      </c>
      <c r="B699" s="9">
        <f>nasdaq_aapl_volume_by_exchange[[#This Row],[Off Exchange2]]/SUM(nasdaq_aapl_volume_by_exchange[[#This Row],[NYSE]:[LTSE]])</f>
        <v>0.35806725982480458</v>
      </c>
      <c r="C699" s="12">
        <f>SUM(nasdaq_aapl_volume_by_exchange[[#This Row],[NYSE]:[LTSE]])</f>
        <v>83444077</v>
      </c>
      <c r="D699" s="8">
        <v>1063506</v>
      </c>
      <c r="E699" s="8">
        <v>434035</v>
      </c>
      <c r="F699" s="8">
        <v>295733</v>
      </c>
      <c r="G699" s="8">
        <v>918912</v>
      </c>
      <c r="H699" s="8">
        <v>1847556</v>
      </c>
      <c r="I699" s="8">
        <v>678904</v>
      </c>
      <c r="J699" s="8">
        <v>2492373</v>
      </c>
      <c r="K699" s="8">
        <v>464557</v>
      </c>
      <c r="L699" s="8">
        <v>29878592</v>
      </c>
      <c r="M699" s="8">
        <v>6782761</v>
      </c>
      <c r="N699" s="8">
        <v>147900</v>
      </c>
      <c r="O699" s="8">
        <v>452162</v>
      </c>
      <c r="P699" s="8">
        <v>5467603</v>
      </c>
      <c r="Q699" s="8">
        <v>25278139</v>
      </c>
      <c r="R699" s="8">
        <v>655893</v>
      </c>
      <c r="S699" s="8">
        <v>6563546</v>
      </c>
      <c r="T699" s="8">
        <v>21905</v>
      </c>
    </row>
    <row r="700" spans="1:20">
      <c r="A700" s="1">
        <v>44721</v>
      </c>
      <c r="B700" s="9">
        <f>nasdaq_aapl_volume_by_exchange[[#This Row],[Off Exchange2]]/SUM(nasdaq_aapl_volume_by_exchange[[#This Row],[NYSE]:[LTSE]])</f>
        <v>0.40762944543725133</v>
      </c>
      <c r="C700" s="12">
        <f>SUM(nasdaq_aapl_volume_by_exchange[[#This Row],[NYSE]:[LTSE]])</f>
        <v>61925995</v>
      </c>
      <c r="D700" s="8">
        <v>1156392</v>
      </c>
      <c r="E700" s="8">
        <v>282351</v>
      </c>
      <c r="F700" s="8">
        <v>173310</v>
      </c>
      <c r="G700" s="8">
        <v>512703</v>
      </c>
      <c r="H700" s="8">
        <v>1343595</v>
      </c>
      <c r="I700" s="8">
        <v>459724</v>
      </c>
      <c r="J700" s="8">
        <v>1903066</v>
      </c>
      <c r="K700" s="8">
        <v>135850</v>
      </c>
      <c r="L700" s="8">
        <v>25242859</v>
      </c>
      <c r="M700" s="8">
        <v>6070856</v>
      </c>
      <c r="N700" s="8">
        <v>64442</v>
      </c>
      <c r="O700" s="8">
        <v>291430</v>
      </c>
      <c r="P700" s="8">
        <v>3346644</v>
      </c>
      <c r="Q700" s="8">
        <v>16424408</v>
      </c>
      <c r="R700" s="8">
        <v>144221</v>
      </c>
      <c r="S700" s="8">
        <v>4374144</v>
      </c>
      <c r="T700" s="8">
        <v>0</v>
      </c>
    </row>
    <row r="701" spans="1:20">
      <c r="A701" s="1">
        <v>44720</v>
      </c>
      <c r="B701" s="9">
        <f>nasdaq_aapl_volume_by_exchange[[#This Row],[Off Exchange2]]/SUM(nasdaq_aapl_volume_by_exchange[[#This Row],[NYSE]:[LTSE]])</f>
        <v>0.4456029340093528</v>
      </c>
      <c r="C701" s="12">
        <f>SUM(nasdaq_aapl_volume_by_exchange[[#This Row],[NYSE]:[LTSE]])</f>
        <v>47428615</v>
      </c>
      <c r="D701" s="8">
        <v>653195</v>
      </c>
      <c r="E701" s="8">
        <v>166718</v>
      </c>
      <c r="F701" s="8">
        <v>75651</v>
      </c>
      <c r="G701" s="8">
        <v>348719</v>
      </c>
      <c r="H701" s="8">
        <v>956183</v>
      </c>
      <c r="I701" s="8">
        <v>340904</v>
      </c>
      <c r="J701" s="8">
        <v>1467423</v>
      </c>
      <c r="K701" s="8">
        <v>148837</v>
      </c>
      <c r="L701" s="8">
        <v>21134330</v>
      </c>
      <c r="M701" s="8">
        <v>3896235</v>
      </c>
      <c r="N701" s="8">
        <v>23741</v>
      </c>
      <c r="O701" s="8">
        <v>165023</v>
      </c>
      <c r="P701" s="8">
        <v>2336361</v>
      </c>
      <c r="Q701" s="8">
        <v>12008143</v>
      </c>
      <c r="R701" s="8">
        <v>232530</v>
      </c>
      <c r="S701" s="8">
        <v>3474622</v>
      </c>
      <c r="T701" s="8">
        <v>0</v>
      </c>
    </row>
    <row r="702" spans="1:20">
      <c r="A702" s="1">
        <v>44719</v>
      </c>
      <c r="B702" s="9">
        <f>nasdaq_aapl_volume_by_exchange[[#This Row],[Off Exchange2]]/SUM(nasdaq_aapl_volume_by_exchange[[#This Row],[NYSE]:[LTSE]])</f>
        <v>0.42484520224270172</v>
      </c>
      <c r="C702" s="12">
        <f>SUM(nasdaq_aapl_volume_by_exchange[[#This Row],[NYSE]:[LTSE]])</f>
        <v>60035269</v>
      </c>
      <c r="D702" s="8">
        <v>930707</v>
      </c>
      <c r="E702" s="8">
        <v>162623</v>
      </c>
      <c r="F702" s="8">
        <v>117184</v>
      </c>
      <c r="G702" s="8">
        <v>543389</v>
      </c>
      <c r="H702" s="8">
        <v>1351387</v>
      </c>
      <c r="I702" s="8">
        <v>540851</v>
      </c>
      <c r="J702" s="8">
        <v>1934168</v>
      </c>
      <c r="K702" s="8">
        <v>1114174</v>
      </c>
      <c r="L702" s="8">
        <v>25505696</v>
      </c>
      <c r="M702" s="8">
        <v>5073356</v>
      </c>
      <c r="N702" s="8">
        <v>48949</v>
      </c>
      <c r="O702" s="8">
        <v>260384</v>
      </c>
      <c r="P702" s="8">
        <v>3153137</v>
      </c>
      <c r="Q702" s="8">
        <v>14687314</v>
      </c>
      <c r="R702" s="8">
        <v>334536</v>
      </c>
      <c r="S702" s="8">
        <v>4277414</v>
      </c>
      <c r="T702" s="8">
        <v>0</v>
      </c>
    </row>
    <row r="703" spans="1:20">
      <c r="A703" s="1">
        <v>44718</v>
      </c>
      <c r="B703" s="9">
        <f>nasdaq_aapl_volume_by_exchange[[#This Row],[Off Exchange2]]/SUM(nasdaq_aapl_volume_by_exchange[[#This Row],[NYSE]:[LTSE]])</f>
        <v>0.45319945485676139</v>
      </c>
      <c r="C703" s="12">
        <f>SUM(nasdaq_aapl_volume_by_exchange[[#This Row],[NYSE]:[LTSE]])</f>
        <v>63464421</v>
      </c>
      <c r="D703" s="8">
        <v>881009</v>
      </c>
      <c r="E703" s="8">
        <v>131539</v>
      </c>
      <c r="F703" s="8">
        <v>115169</v>
      </c>
      <c r="G703" s="8">
        <v>722929</v>
      </c>
      <c r="H703" s="8">
        <v>1111780</v>
      </c>
      <c r="I703" s="8">
        <v>627208</v>
      </c>
      <c r="J703" s="8">
        <v>2192420</v>
      </c>
      <c r="K703" s="8">
        <v>414826</v>
      </c>
      <c r="L703" s="8">
        <v>28762041</v>
      </c>
      <c r="M703" s="8">
        <v>6084163</v>
      </c>
      <c r="N703" s="8">
        <v>42481</v>
      </c>
      <c r="O703" s="8">
        <v>281238</v>
      </c>
      <c r="P703" s="8">
        <v>3783326</v>
      </c>
      <c r="Q703" s="8">
        <v>12843684</v>
      </c>
      <c r="R703" s="8">
        <v>380459</v>
      </c>
      <c r="S703" s="8">
        <v>5090149</v>
      </c>
      <c r="T703" s="8">
        <v>0</v>
      </c>
    </row>
    <row r="704" spans="1:20">
      <c r="A704" s="1">
        <v>44715</v>
      </c>
      <c r="B704" s="9">
        <f>nasdaq_aapl_volume_by_exchange[[#This Row],[Off Exchange2]]/SUM(nasdaq_aapl_volume_by_exchange[[#This Row],[NYSE]:[LTSE]])</f>
        <v>0.39269933730733403</v>
      </c>
      <c r="C704" s="12">
        <f>SUM(nasdaq_aapl_volume_by_exchange[[#This Row],[NYSE]:[LTSE]])</f>
        <v>79432296</v>
      </c>
      <c r="D704" s="8">
        <v>1573490</v>
      </c>
      <c r="E704" s="8">
        <v>150737</v>
      </c>
      <c r="F704" s="8">
        <v>273040</v>
      </c>
      <c r="G704" s="8">
        <v>552423</v>
      </c>
      <c r="H704" s="8">
        <v>1643792</v>
      </c>
      <c r="I704" s="8">
        <v>633936</v>
      </c>
      <c r="J704" s="8">
        <v>2528859</v>
      </c>
      <c r="K704" s="8">
        <v>475072</v>
      </c>
      <c r="L704" s="8">
        <v>31193010</v>
      </c>
      <c r="M704" s="8">
        <v>7852687</v>
      </c>
      <c r="N704" s="8">
        <v>79575</v>
      </c>
      <c r="O704" s="8">
        <v>386978</v>
      </c>
      <c r="P704" s="8">
        <v>4800964</v>
      </c>
      <c r="Q704" s="8">
        <v>20213994</v>
      </c>
      <c r="R704" s="8">
        <v>606296</v>
      </c>
      <c r="S704" s="8">
        <v>6467443</v>
      </c>
      <c r="T704" s="8">
        <v>0</v>
      </c>
    </row>
    <row r="705" spans="1:20">
      <c r="A705" s="1">
        <v>44714</v>
      </c>
      <c r="B705" s="9">
        <f>nasdaq_aapl_volume_by_exchange[[#This Row],[Off Exchange2]]/SUM(nasdaq_aapl_volume_by_exchange[[#This Row],[NYSE]:[LTSE]])</f>
        <v>0.45314014736950448</v>
      </c>
      <c r="C705" s="12">
        <f>SUM(nasdaq_aapl_volume_by_exchange[[#This Row],[NYSE]:[LTSE]])</f>
        <v>51592085</v>
      </c>
      <c r="D705" s="8">
        <v>630711</v>
      </c>
      <c r="E705" s="8">
        <v>117950</v>
      </c>
      <c r="F705" s="8">
        <v>87498</v>
      </c>
      <c r="G705" s="8">
        <v>596497</v>
      </c>
      <c r="H705" s="8">
        <v>1121116</v>
      </c>
      <c r="I705" s="8">
        <v>390497</v>
      </c>
      <c r="J705" s="8">
        <v>1903551</v>
      </c>
      <c r="K705" s="8">
        <v>899071</v>
      </c>
      <c r="L705" s="8">
        <v>23378445</v>
      </c>
      <c r="M705" s="8">
        <v>4813866</v>
      </c>
      <c r="N705" s="8">
        <v>44205</v>
      </c>
      <c r="O705" s="8">
        <v>199023</v>
      </c>
      <c r="P705" s="8">
        <v>3504518</v>
      </c>
      <c r="Q705" s="8">
        <v>9253085</v>
      </c>
      <c r="R705" s="8">
        <v>233403</v>
      </c>
      <c r="S705" s="8">
        <v>4418649</v>
      </c>
      <c r="T705" s="8">
        <v>0</v>
      </c>
    </row>
    <row r="706" spans="1:20">
      <c r="A706" s="1">
        <v>44713</v>
      </c>
      <c r="B706" s="9">
        <f>nasdaq_aapl_volume_by_exchange[[#This Row],[Off Exchange2]]/SUM(nasdaq_aapl_volume_by_exchange[[#This Row],[NYSE]:[LTSE]])</f>
        <v>0.42475928660833612</v>
      </c>
      <c r="C706" s="12">
        <f>SUM(nasdaq_aapl_volume_by_exchange[[#This Row],[NYSE]:[LTSE]])</f>
        <v>65236815</v>
      </c>
      <c r="D706" s="8">
        <v>943293</v>
      </c>
      <c r="E706" s="8">
        <v>187176</v>
      </c>
      <c r="F706" s="8">
        <v>105383</v>
      </c>
      <c r="G706" s="8">
        <v>564540</v>
      </c>
      <c r="H706" s="8">
        <v>1317423</v>
      </c>
      <c r="I706" s="8">
        <v>668727</v>
      </c>
      <c r="J706" s="8">
        <v>2094787</v>
      </c>
      <c r="K706" s="8">
        <v>73922</v>
      </c>
      <c r="L706" s="8">
        <v>27709943</v>
      </c>
      <c r="M706" s="8">
        <v>5857960</v>
      </c>
      <c r="N706" s="8">
        <v>52451</v>
      </c>
      <c r="O706" s="8">
        <v>280650</v>
      </c>
      <c r="P706" s="8">
        <v>4194251</v>
      </c>
      <c r="Q706" s="8">
        <v>15264880</v>
      </c>
      <c r="R706" s="8">
        <v>606235</v>
      </c>
      <c r="S706" s="8">
        <v>5315194</v>
      </c>
      <c r="T706" s="8">
        <v>0</v>
      </c>
    </row>
    <row r="707" spans="1:20">
      <c r="A707" s="1">
        <v>44712</v>
      </c>
      <c r="B707" s="9">
        <f>nasdaq_aapl_volume_by_exchange[[#This Row],[Off Exchange2]]/SUM(nasdaq_aapl_volume_by_exchange[[#This Row],[NYSE]:[LTSE]])</f>
        <v>0.40621097641360476</v>
      </c>
      <c r="C707" s="12">
        <f>SUM(nasdaq_aapl_volume_by_exchange[[#This Row],[NYSE]:[LTSE]])</f>
        <v>93836679</v>
      </c>
      <c r="D707" s="8">
        <v>1057804</v>
      </c>
      <c r="E707" s="8">
        <v>369954</v>
      </c>
      <c r="F707" s="8">
        <v>126922</v>
      </c>
      <c r="G707" s="8">
        <v>680346</v>
      </c>
      <c r="H707" s="8">
        <v>1764027</v>
      </c>
      <c r="I707" s="8">
        <v>453322</v>
      </c>
      <c r="J707" s="8">
        <v>2036239</v>
      </c>
      <c r="K707" s="8">
        <v>1684449</v>
      </c>
      <c r="L707" s="8">
        <v>38117489</v>
      </c>
      <c r="M707" s="8">
        <v>5719771</v>
      </c>
      <c r="N707" s="8">
        <v>61052</v>
      </c>
      <c r="O707" s="8">
        <v>340038</v>
      </c>
      <c r="P707" s="8">
        <v>4589740</v>
      </c>
      <c r="Q707" s="8">
        <v>30871267</v>
      </c>
      <c r="R707" s="8">
        <v>414247</v>
      </c>
      <c r="S707" s="8">
        <v>5550012</v>
      </c>
      <c r="T707" s="8">
        <v>0</v>
      </c>
    </row>
    <row r="708" spans="1:20">
      <c r="A708" s="1">
        <v>44708</v>
      </c>
      <c r="B708" s="9">
        <f>nasdaq_aapl_volume_by_exchange[[#This Row],[Off Exchange2]]/SUM(nasdaq_aapl_volume_by_exchange[[#This Row],[NYSE]:[LTSE]])</f>
        <v>0.39402914835752478</v>
      </c>
      <c r="C708" s="12">
        <f>SUM(nasdaq_aapl_volume_by_exchange[[#This Row],[NYSE]:[LTSE]])</f>
        <v>82158866</v>
      </c>
      <c r="D708" s="8">
        <v>1169035</v>
      </c>
      <c r="E708" s="8">
        <v>153892</v>
      </c>
      <c r="F708" s="8">
        <v>251932</v>
      </c>
      <c r="G708" s="8">
        <v>752812</v>
      </c>
      <c r="H708" s="8">
        <v>2161339</v>
      </c>
      <c r="I708" s="8">
        <v>1091574</v>
      </c>
      <c r="J708" s="8">
        <v>1685073</v>
      </c>
      <c r="K708" s="8">
        <v>1201981</v>
      </c>
      <c r="L708" s="8">
        <v>32372988</v>
      </c>
      <c r="M708" s="8">
        <v>6582569</v>
      </c>
      <c r="N708" s="8">
        <v>48876</v>
      </c>
      <c r="O708" s="8">
        <v>302827</v>
      </c>
      <c r="P708" s="8">
        <v>4955628</v>
      </c>
      <c r="Q708" s="8">
        <v>23096025</v>
      </c>
      <c r="R708" s="8">
        <v>651267</v>
      </c>
      <c r="S708" s="8">
        <v>5681048</v>
      </c>
      <c r="T708" s="8">
        <v>0</v>
      </c>
    </row>
    <row r="709" spans="1:20">
      <c r="A709" s="1">
        <v>44707</v>
      </c>
      <c r="B709" s="9">
        <f>nasdaq_aapl_volume_by_exchange[[#This Row],[Off Exchange2]]/SUM(nasdaq_aapl_volume_by_exchange[[#This Row],[NYSE]:[LTSE]])</f>
        <v>0.41854518255907047</v>
      </c>
      <c r="C709" s="12">
        <f>SUM(nasdaq_aapl_volume_by_exchange[[#This Row],[NYSE]:[LTSE]])</f>
        <v>80114973</v>
      </c>
      <c r="D709" s="8">
        <v>974347</v>
      </c>
      <c r="E709" s="8">
        <v>209382</v>
      </c>
      <c r="F709" s="8">
        <v>163934</v>
      </c>
      <c r="G709" s="8">
        <v>423194</v>
      </c>
      <c r="H709" s="8">
        <v>1771159</v>
      </c>
      <c r="I709" s="8">
        <v>1025918</v>
      </c>
      <c r="J709" s="8">
        <v>1795250</v>
      </c>
      <c r="K709" s="8">
        <v>534498</v>
      </c>
      <c r="L709" s="8">
        <v>33531736</v>
      </c>
      <c r="M709" s="8">
        <v>6211750</v>
      </c>
      <c r="N709" s="8">
        <v>44824</v>
      </c>
      <c r="O709" s="8">
        <v>331016</v>
      </c>
      <c r="P709" s="8">
        <v>4614402</v>
      </c>
      <c r="Q709" s="8">
        <v>21915468</v>
      </c>
      <c r="R709" s="8">
        <v>705513</v>
      </c>
      <c r="S709" s="8">
        <v>5862582</v>
      </c>
      <c r="T709" s="8">
        <v>0</v>
      </c>
    </row>
    <row r="710" spans="1:20">
      <c r="A710" s="1">
        <v>44706</v>
      </c>
      <c r="B710" s="9">
        <f>nasdaq_aapl_volume_by_exchange[[#This Row],[Off Exchange2]]/SUM(nasdaq_aapl_volume_by_exchange[[#This Row],[NYSE]:[LTSE]])</f>
        <v>0.44635240518021158</v>
      </c>
      <c r="C710" s="12">
        <f>SUM(nasdaq_aapl_volume_by_exchange[[#This Row],[NYSE]:[LTSE]])</f>
        <v>81552808</v>
      </c>
      <c r="D710" s="8">
        <v>1338891</v>
      </c>
      <c r="E710" s="8">
        <v>279995</v>
      </c>
      <c r="F710" s="8">
        <v>115287</v>
      </c>
      <c r="G710" s="8">
        <v>475718</v>
      </c>
      <c r="H710" s="8">
        <v>1806028</v>
      </c>
      <c r="I710" s="8">
        <v>901115</v>
      </c>
      <c r="J710" s="8">
        <v>2100106</v>
      </c>
      <c r="K710" s="8">
        <v>126206</v>
      </c>
      <c r="L710" s="8">
        <v>36401292</v>
      </c>
      <c r="M710" s="8">
        <v>6174396</v>
      </c>
      <c r="N710" s="8">
        <v>59735</v>
      </c>
      <c r="O710" s="8">
        <v>344366</v>
      </c>
      <c r="P710" s="8">
        <v>4847632</v>
      </c>
      <c r="Q710" s="8">
        <v>20337445</v>
      </c>
      <c r="R710" s="8">
        <v>732342</v>
      </c>
      <c r="S710" s="8">
        <v>5512254</v>
      </c>
      <c r="T710" s="8">
        <v>0</v>
      </c>
    </row>
    <row r="711" spans="1:20">
      <c r="A711" s="1">
        <v>44705</v>
      </c>
      <c r="B711" s="9">
        <f>nasdaq_aapl_volume_by_exchange[[#This Row],[Off Exchange2]]/SUM(nasdaq_aapl_volume_by_exchange[[#This Row],[NYSE]:[LTSE]])</f>
        <v>0.44814107308209372</v>
      </c>
      <c r="C711" s="12">
        <f>SUM(nasdaq_aapl_volume_by_exchange[[#This Row],[NYSE]:[LTSE]])</f>
        <v>90633364</v>
      </c>
      <c r="D711" s="8">
        <v>747007</v>
      </c>
      <c r="E711" s="8">
        <v>240054</v>
      </c>
      <c r="F711" s="8">
        <v>172942</v>
      </c>
      <c r="G711" s="8">
        <v>985109</v>
      </c>
      <c r="H711" s="8">
        <v>2336093</v>
      </c>
      <c r="I711" s="8">
        <v>1300217</v>
      </c>
      <c r="J711" s="8">
        <v>2501859</v>
      </c>
      <c r="K711" s="8">
        <v>1074741</v>
      </c>
      <c r="L711" s="8">
        <v>40616533</v>
      </c>
      <c r="M711" s="8">
        <v>7211330</v>
      </c>
      <c r="N711" s="8">
        <v>114948</v>
      </c>
      <c r="O711" s="8">
        <v>306784</v>
      </c>
      <c r="P711" s="8">
        <v>4934196</v>
      </c>
      <c r="Q711" s="8">
        <v>20903569</v>
      </c>
      <c r="R711" s="8">
        <v>525777</v>
      </c>
      <c r="S711" s="8">
        <v>6662205</v>
      </c>
      <c r="T711" s="8">
        <v>0</v>
      </c>
    </row>
    <row r="712" spans="1:20">
      <c r="A712" s="1">
        <v>44704</v>
      </c>
      <c r="B712" s="9">
        <f>nasdaq_aapl_volume_by_exchange[[#This Row],[Off Exchange2]]/SUM(nasdaq_aapl_volume_by_exchange[[#This Row],[NYSE]:[LTSE]])</f>
        <v>0.4542505920532357</v>
      </c>
      <c r="C712" s="12">
        <f>SUM(nasdaq_aapl_volume_by_exchange[[#This Row],[NYSE]:[LTSE]])</f>
        <v>103804010</v>
      </c>
      <c r="D712" s="8">
        <v>1456183</v>
      </c>
      <c r="E712" s="8">
        <v>290970</v>
      </c>
      <c r="F712" s="8">
        <v>219033</v>
      </c>
      <c r="G712" s="8">
        <v>883128</v>
      </c>
      <c r="H712" s="8">
        <v>1697608</v>
      </c>
      <c r="I712" s="8">
        <v>1373257</v>
      </c>
      <c r="J712" s="8">
        <v>2141884</v>
      </c>
      <c r="K712" s="8">
        <v>366270</v>
      </c>
      <c r="L712" s="8">
        <v>47153033</v>
      </c>
      <c r="M712" s="8">
        <v>8380406</v>
      </c>
      <c r="N712" s="8">
        <v>118754</v>
      </c>
      <c r="O712" s="8">
        <v>469300</v>
      </c>
      <c r="P712" s="8">
        <v>5389267</v>
      </c>
      <c r="Q712" s="8">
        <v>25422838</v>
      </c>
      <c r="R712" s="8">
        <v>809842</v>
      </c>
      <c r="S712" s="8">
        <v>7632237</v>
      </c>
      <c r="T712" s="8">
        <v>0</v>
      </c>
    </row>
    <row r="713" spans="1:20">
      <c r="A713" s="1">
        <v>44701</v>
      </c>
      <c r="B713" s="9">
        <f>nasdaq_aapl_volume_by_exchange[[#This Row],[Off Exchange2]]/SUM(nasdaq_aapl_volume_by_exchange[[#This Row],[NYSE]:[LTSE]])</f>
        <v>0.40507158638586382</v>
      </c>
      <c r="C713" s="12">
        <f>SUM(nasdaq_aapl_volume_by_exchange[[#This Row],[NYSE]:[LTSE]])</f>
        <v>122409588</v>
      </c>
      <c r="D713" s="8">
        <v>1981151</v>
      </c>
      <c r="E713" s="8">
        <v>420672</v>
      </c>
      <c r="F713" s="8">
        <v>230671</v>
      </c>
      <c r="G713" s="8">
        <v>878261</v>
      </c>
      <c r="H713" s="8">
        <v>1894751</v>
      </c>
      <c r="I713" s="8">
        <v>1797316</v>
      </c>
      <c r="J713" s="8">
        <v>3545396</v>
      </c>
      <c r="K713" s="8">
        <v>1207906</v>
      </c>
      <c r="L713" s="8">
        <v>49584646</v>
      </c>
      <c r="M713" s="8">
        <v>10953688</v>
      </c>
      <c r="N713" s="8">
        <v>104509</v>
      </c>
      <c r="O713" s="8">
        <v>561670</v>
      </c>
      <c r="P713" s="8">
        <v>8571861</v>
      </c>
      <c r="Q713" s="8">
        <v>30594783</v>
      </c>
      <c r="R713" s="8">
        <v>924526</v>
      </c>
      <c r="S713" s="8">
        <v>9127211</v>
      </c>
      <c r="T713" s="8">
        <v>30570</v>
      </c>
    </row>
    <row r="714" spans="1:20">
      <c r="A714" s="1">
        <v>44700</v>
      </c>
      <c r="B714" s="9">
        <f>nasdaq_aapl_volume_by_exchange[[#This Row],[Off Exchange2]]/SUM(nasdaq_aapl_volume_by_exchange[[#This Row],[NYSE]:[LTSE]])</f>
        <v>0.40538959757035348</v>
      </c>
      <c r="C714" s="12">
        <f>SUM(nasdaq_aapl_volume_by_exchange[[#This Row],[NYSE]:[LTSE]])</f>
        <v>120248273</v>
      </c>
      <c r="D714" s="8">
        <v>1234934</v>
      </c>
      <c r="E714" s="8">
        <v>395035</v>
      </c>
      <c r="F714" s="8">
        <v>368213</v>
      </c>
      <c r="G714" s="8">
        <v>883895</v>
      </c>
      <c r="H714" s="8">
        <v>3080601</v>
      </c>
      <c r="I714" s="8">
        <v>1815053</v>
      </c>
      <c r="J714" s="8">
        <v>3704954</v>
      </c>
      <c r="K714" s="8">
        <v>2309930</v>
      </c>
      <c r="L714" s="8">
        <v>48747399</v>
      </c>
      <c r="M714" s="8">
        <v>11046033</v>
      </c>
      <c r="N714" s="8">
        <v>120590</v>
      </c>
      <c r="O714" s="8">
        <v>515586</v>
      </c>
      <c r="P714" s="8">
        <v>7963675</v>
      </c>
      <c r="Q714" s="8">
        <v>28127921</v>
      </c>
      <c r="R714" s="8">
        <v>620079</v>
      </c>
      <c r="S714" s="8">
        <v>9314375</v>
      </c>
      <c r="T714" s="8">
        <v>0</v>
      </c>
    </row>
    <row r="715" spans="1:20">
      <c r="A715" s="1">
        <v>44699</v>
      </c>
      <c r="B715" s="9">
        <f>nasdaq_aapl_volume_by_exchange[[#This Row],[Off Exchange2]]/SUM(nasdaq_aapl_volume_by_exchange[[#This Row],[NYSE]:[LTSE]])</f>
        <v>0.37542371221419796</v>
      </c>
      <c r="C715" s="12">
        <f>SUM(nasdaq_aapl_volume_by_exchange[[#This Row],[NYSE]:[LTSE]])</f>
        <v>97818752</v>
      </c>
      <c r="D715" s="8">
        <v>1461097</v>
      </c>
      <c r="E715" s="8">
        <v>333670</v>
      </c>
      <c r="F715" s="8">
        <v>361185</v>
      </c>
      <c r="G715" s="8">
        <v>268157</v>
      </c>
      <c r="H715" s="8">
        <v>3032183</v>
      </c>
      <c r="I715" s="8">
        <v>1142203</v>
      </c>
      <c r="J715" s="8">
        <v>2706304</v>
      </c>
      <c r="K715" s="8">
        <v>143098</v>
      </c>
      <c r="L715" s="8">
        <v>36723479</v>
      </c>
      <c r="M715" s="8">
        <v>8922472</v>
      </c>
      <c r="N715" s="8">
        <v>127428</v>
      </c>
      <c r="O715" s="8">
        <v>306437</v>
      </c>
      <c r="P715" s="8">
        <v>6408376</v>
      </c>
      <c r="Q715" s="8">
        <v>27987284</v>
      </c>
      <c r="R715" s="8">
        <v>371656</v>
      </c>
      <c r="S715" s="8">
        <v>7523723</v>
      </c>
      <c r="T715" s="8">
        <v>0</v>
      </c>
    </row>
    <row r="716" spans="1:20">
      <c r="A716" s="1">
        <v>44698</v>
      </c>
      <c r="B716" s="9">
        <f>nasdaq_aapl_volume_by_exchange[[#This Row],[Off Exchange2]]/SUM(nasdaq_aapl_volume_by_exchange[[#This Row],[NYSE]:[LTSE]])</f>
        <v>0.43452154781367325</v>
      </c>
      <c r="C716" s="12">
        <f>SUM(nasdaq_aapl_volume_by_exchange[[#This Row],[NYSE]:[LTSE]])</f>
        <v>69582303</v>
      </c>
      <c r="D716" s="8">
        <v>811611</v>
      </c>
      <c r="E716" s="8">
        <v>112598</v>
      </c>
      <c r="F716" s="8">
        <v>183696</v>
      </c>
      <c r="G716" s="8">
        <v>175244</v>
      </c>
      <c r="H716" s="8">
        <v>1255504</v>
      </c>
      <c r="I716" s="8">
        <v>715830</v>
      </c>
      <c r="J716" s="8">
        <v>1613705</v>
      </c>
      <c r="K716" s="8">
        <v>632287</v>
      </c>
      <c r="L716" s="8">
        <v>30235010</v>
      </c>
      <c r="M716" s="8">
        <v>4993716</v>
      </c>
      <c r="N716" s="8">
        <v>54709</v>
      </c>
      <c r="O716" s="8">
        <v>190198</v>
      </c>
      <c r="P716" s="8">
        <v>4403148</v>
      </c>
      <c r="Q716" s="8">
        <v>18640292</v>
      </c>
      <c r="R716" s="8">
        <v>190686</v>
      </c>
      <c r="S716" s="8">
        <v>5374069</v>
      </c>
      <c r="T716" s="8">
        <v>0</v>
      </c>
    </row>
    <row r="717" spans="1:20">
      <c r="A717" s="1">
        <v>44697</v>
      </c>
      <c r="B717" s="9">
        <f>nasdaq_aapl_volume_by_exchange[[#This Row],[Off Exchange2]]/SUM(nasdaq_aapl_volume_by_exchange[[#This Row],[NYSE]:[LTSE]])</f>
        <v>0.45912813453944062</v>
      </c>
      <c r="C717" s="12">
        <f>SUM(nasdaq_aapl_volume_by_exchange[[#This Row],[NYSE]:[LTSE]])</f>
        <v>77691597</v>
      </c>
      <c r="D717" s="8">
        <v>1147490</v>
      </c>
      <c r="E717" s="8">
        <v>159227</v>
      </c>
      <c r="F717" s="8">
        <v>137868</v>
      </c>
      <c r="G717" s="8">
        <v>232031</v>
      </c>
      <c r="H717" s="8">
        <v>1530924</v>
      </c>
      <c r="I717" s="8">
        <v>1083359</v>
      </c>
      <c r="J717" s="8">
        <v>2026085</v>
      </c>
      <c r="K717" s="8">
        <v>1626982</v>
      </c>
      <c r="L717" s="8">
        <v>35670398</v>
      </c>
      <c r="M717" s="8">
        <v>5298115</v>
      </c>
      <c r="N717" s="8">
        <v>97903</v>
      </c>
      <c r="O717" s="8">
        <v>232298</v>
      </c>
      <c r="P717" s="8">
        <v>5321504</v>
      </c>
      <c r="Q717" s="8">
        <v>17444061</v>
      </c>
      <c r="R717" s="8">
        <v>191893</v>
      </c>
      <c r="S717" s="8">
        <v>5491459</v>
      </c>
      <c r="T717" s="8">
        <v>0</v>
      </c>
    </row>
    <row r="718" spans="1:20">
      <c r="A718" s="1">
        <v>44694</v>
      </c>
      <c r="B718" s="9">
        <f>nasdaq_aapl_volume_by_exchange[[#This Row],[Off Exchange2]]/SUM(nasdaq_aapl_volume_by_exchange[[#This Row],[NYSE]:[LTSE]])</f>
        <v>0.39480053240285412</v>
      </c>
      <c r="C718" s="12">
        <f>SUM(nasdaq_aapl_volume_by_exchange[[#This Row],[NYSE]:[LTSE]])</f>
        <v>101595248</v>
      </c>
      <c r="D718" s="8">
        <v>1526729</v>
      </c>
      <c r="E718" s="8">
        <v>284905</v>
      </c>
      <c r="F718" s="8">
        <v>383182</v>
      </c>
      <c r="G718" s="8">
        <v>601221</v>
      </c>
      <c r="H718" s="8">
        <v>2120790</v>
      </c>
      <c r="I718" s="8">
        <v>1548023</v>
      </c>
      <c r="J718" s="8">
        <v>3375660</v>
      </c>
      <c r="K718" s="8">
        <v>997916</v>
      </c>
      <c r="L718" s="8">
        <v>40109858</v>
      </c>
      <c r="M718" s="8">
        <v>8870519</v>
      </c>
      <c r="N718" s="8">
        <v>147326</v>
      </c>
      <c r="O718" s="8">
        <v>418613</v>
      </c>
      <c r="P718" s="8">
        <v>6826694</v>
      </c>
      <c r="Q718" s="8">
        <v>26197633</v>
      </c>
      <c r="R718" s="8">
        <v>311641</v>
      </c>
      <c r="S718" s="8">
        <v>7874538</v>
      </c>
      <c r="T718" s="8">
        <v>0</v>
      </c>
    </row>
    <row r="719" spans="1:20">
      <c r="A719" s="1">
        <v>44693</v>
      </c>
      <c r="B719" s="9">
        <f>nasdaq_aapl_volume_by_exchange[[#This Row],[Off Exchange2]]/SUM(nasdaq_aapl_volume_by_exchange[[#This Row],[NYSE]:[LTSE]])</f>
        <v>0.35764458590753495</v>
      </c>
      <c r="C719" s="12">
        <f>SUM(nasdaq_aapl_volume_by_exchange[[#This Row],[NYSE]:[LTSE]])</f>
        <v>165934135</v>
      </c>
      <c r="D719" s="8">
        <v>3154974</v>
      </c>
      <c r="E719" s="8">
        <v>947275</v>
      </c>
      <c r="F719" s="8">
        <v>504269</v>
      </c>
      <c r="G719" s="8">
        <v>831576</v>
      </c>
      <c r="H719" s="8">
        <v>4029572</v>
      </c>
      <c r="I719" s="8">
        <v>2537629</v>
      </c>
      <c r="J719" s="8">
        <v>6146283</v>
      </c>
      <c r="K719" s="8">
        <v>1531078</v>
      </c>
      <c r="L719" s="8">
        <v>59345445</v>
      </c>
      <c r="M719" s="8">
        <v>16515576</v>
      </c>
      <c r="N719" s="8">
        <v>256959</v>
      </c>
      <c r="O719" s="8">
        <v>847691</v>
      </c>
      <c r="P719" s="8">
        <v>12846356</v>
      </c>
      <c r="Q719" s="8">
        <v>41924543</v>
      </c>
      <c r="R719" s="8">
        <v>674290</v>
      </c>
      <c r="S719" s="8">
        <v>13840619</v>
      </c>
      <c r="T719" s="8">
        <v>0</v>
      </c>
    </row>
    <row r="720" spans="1:20">
      <c r="A720" s="1">
        <v>44692</v>
      </c>
      <c r="B720" s="9">
        <f>nasdaq_aapl_volume_by_exchange[[#This Row],[Off Exchange2]]/SUM(nasdaq_aapl_volume_by_exchange[[#This Row],[NYSE]:[LTSE]])</f>
        <v>0.36199143795701538</v>
      </c>
      <c r="C720" s="12">
        <f>SUM(nasdaq_aapl_volume_by_exchange[[#This Row],[NYSE]:[LTSE]])</f>
        <v>129921095</v>
      </c>
      <c r="D720" s="8">
        <v>974884</v>
      </c>
      <c r="E720" s="8">
        <v>812299</v>
      </c>
      <c r="F720" s="8">
        <v>558280</v>
      </c>
      <c r="G720" s="8">
        <v>953398</v>
      </c>
      <c r="H720" s="8">
        <v>2725189</v>
      </c>
      <c r="I720" s="8">
        <v>2538131</v>
      </c>
      <c r="J720" s="8">
        <v>5221306</v>
      </c>
      <c r="K720" s="8">
        <v>2460442</v>
      </c>
      <c r="L720" s="8">
        <v>47030324</v>
      </c>
      <c r="M720" s="8">
        <v>11740715</v>
      </c>
      <c r="N720" s="8">
        <v>201398</v>
      </c>
      <c r="O720" s="8">
        <v>467109</v>
      </c>
      <c r="P720" s="8">
        <v>9768878</v>
      </c>
      <c r="Q720" s="8">
        <v>33866142</v>
      </c>
      <c r="R720" s="8">
        <v>427827</v>
      </c>
      <c r="S720" s="8">
        <v>10174773</v>
      </c>
      <c r="T720" s="8">
        <v>0</v>
      </c>
    </row>
    <row r="721" spans="1:20">
      <c r="A721" s="1">
        <v>44691</v>
      </c>
      <c r="B721" s="9">
        <f>nasdaq_aapl_volume_by_exchange[[#This Row],[Off Exchange2]]/SUM(nasdaq_aapl_volume_by_exchange[[#This Row],[NYSE]:[LTSE]])</f>
        <v>0.36383759489622436</v>
      </c>
      <c r="C721" s="12">
        <f>SUM(nasdaq_aapl_volume_by_exchange[[#This Row],[NYSE]:[LTSE]])</f>
        <v>105625646</v>
      </c>
      <c r="D721" s="8">
        <v>616467</v>
      </c>
      <c r="E721" s="8">
        <v>432685</v>
      </c>
      <c r="F721" s="8">
        <v>353142</v>
      </c>
      <c r="G721" s="8">
        <v>274649</v>
      </c>
      <c r="H721" s="8">
        <v>2619209</v>
      </c>
      <c r="I721" s="8">
        <v>2395110</v>
      </c>
      <c r="J721" s="8">
        <v>3924248</v>
      </c>
      <c r="K721" s="8">
        <v>2176065</v>
      </c>
      <c r="L721" s="8">
        <v>38430581</v>
      </c>
      <c r="M721" s="8">
        <v>9352120</v>
      </c>
      <c r="N721" s="8">
        <v>76388</v>
      </c>
      <c r="O721" s="8">
        <v>300097</v>
      </c>
      <c r="P721" s="8">
        <v>8698558</v>
      </c>
      <c r="Q721" s="8">
        <v>27447621</v>
      </c>
      <c r="R721" s="8">
        <v>304704</v>
      </c>
      <c r="S721" s="8">
        <v>8224002</v>
      </c>
      <c r="T721" s="8">
        <v>0</v>
      </c>
    </row>
    <row r="722" spans="1:20">
      <c r="A722" s="1">
        <v>44690</v>
      </c>
      <c r="B722" s="9">
        <f>nasdaq_aapl_volume_by_exchange[[#This Row],[Off Exchange2]]/SUM(nasdaq_aapl_volume_by_exchange[[#This Row],[NYSE]:[LTSE]])</f>
        <v>0.38366860996125379</v>
      </c>
      <c r="C722" s="12">
        <f>SUM(nasdaq_aapl_volume_by_exchange[[#This Row],[NYSE]:[LTSE]])</f>
        <v>119758820</v>
      </c>
      <c r="D722" s="8">
        <v>2279588</v>
      </c>
      <c r="E722" s="8">
        <v>658367</v>
      </c>
      <c r="F722" s="8">
        <v>567154</v>
      </c>
      <c r="G722" s="8">
        <v>1014425</v>
      </c>
      <c r="H722" s="8">
        <v>2144031</v>
      </c>
      <c r="I722" s="8">
        <v>2287034</v>
      </c>
      <c r="J722" s="8">
        <v>4645062</v>
      </c>
      <c r="K722" s="8">
        <v>481824</v>
      </c>
      <c r="L722" s="8">
        <v>45947700</v>
      </c>
      <c r="M722" s="8">
        <v>11060344</v>
      </c>
      <c r="N722" s="8">
        <v>125925</v>
      </c>
      <c r="O722" s="8">
        <v>365492</v>
      </c>
      <c r="P722" s="8">
        <v>7874244</v>
      </c>
      <c r="Q722" s="8">
        <v>30603912</v>
      </c>
      <c r="R722" s="8">
        <v>315279</v>
      </c>
      <c r="S722" s="8">
        <v>9384960</v>
      </c>
      <c r="T722" s="8">
        <v>3479</v>
      </c>
    </row>
    <row r="723" spans="1:20">
      <c r="A723" s="1">
        <v>44687</v>
      </c>
      <c r="B723" s="9">
        <f>nasdaq_aapl_volume_by_exchange[[#This Row],[Off Exchange2]]/SUM(nasdaq_aapl_volume_by_exchange[[#This Row],[NYSE]:[LTSE]])</f>
        <v>0.32774378085883488</v>
      </c>
      <c r="C723" s="12">
        <f>SUM(nasdaq_aapl_volume_by_exchange[[#This Row],[NYSE]:[LTSE]])</f>
        <v>105257741</v>
      </c>
      <c r="D723" s="8">
        <v>965044</v>
      </c>
      <c r="E723" s="8">
        <v>235660</v>
      </c>
      <c r="F723" s="8">
        <v>316454</v>
      </c>
      <c r="G723" s="8">
        <v>1305432</v>
      </c>
      <c r="H723" s="8">
        <v>2063728</v>
      </c>
      <c r="I723" s="8">
        <v>2863245</v>
      </c>
      <c r="J723" s="8">
        <v>3488993</v>
      </c>
      <c r="K723" s="8">
        <v>1704076</v>
      </c>
      <c r="L723" s="8">
        <v>34497570</v>
      </c>
      <c r="M723" s="8">
        <v>9442048</v>
      </c>
      <c r="N723" s="8">
        <v>61078</v>
      </c>
      <c r="O723" s="8">
        <v>364796</v>
      </c>
      <c r="P723" s="8">
        <v>9802480</v>
      </c>
      <c r="Q723" s="8">
        <v>27981368</v>
      </c>
      <c r="R723" s="8">
        <v>467935</v>
      </c>
      <c r="S723" s="8">
        <v>9697834</v>
      </c>
      <c r="T723" s="8">
        <v>0</v>
      </c>
    </row>
    <row r="724" spans="1:20">
      <c r="A724" s="1">
        <v>44686</v>
      </c>
      <c r="B724" s="9">
        <f>nasdaq_aapl_volume_by_exchange[[#This Row],[Off Exchange2]]/SUM(nasdaq_aapl_volume_by_exchange[[#This Row],[NYSE]:[LTSE]])</f>
        <v>0.33541638484014757</v>
      </c>
      <c r="C724" s="12">
        <f>SUM(nasdaq_aapl_volume_by_exchange[[#This Row],[NYSE]:[LTSE]])</f>
        <v>118978335</v>
      </c>
      <c r="D724" s="8">
        <v>2113515</v>
      </c>
      <c r="E724" s="8">
        <v>294691</v>
      </c>
      <c r="F724" s="8">
        <v>639254</v>
      </c>
      <c r="G724" s="8">
        <v>471328</v>
      </c>
      <c r="H724" s="8">
        <v>2859542</v>
      </c>
      <c r="I724" s="8">
        <v>2838362</v>
      </c>
      <c r="J724" s="8">
        <v>5112576</v>
      </c>
      <c r="K724" s="8">
        <v>356043</v>
      </c>
      <c r="L724" s="8">
        <v>39907283</v>
      </c>
      <c r="M724" s="8">
        <v>11800557</v>
      </c>
      <c r="N724" s="8">
        <v>93609</v>
      </c>
      <c r="O724" s="8">
        <v>395466</v>
      </c>
      <c r="P724" s="8">
        <v>8161089</v>
      </c>
      <c r="Q724" s="8">
        <v>33574108</v>
      </c>
      <c r="R724" s="8">
        <v>464249</v>
      </c>
      <c r="S724" s="8">
        <v>9896663</v>
      </c>
      <c r="T724" s="8">
        <v>0</v>
      </c>
    </row>
    <row r="725" spans="1:20">
      <c r="A725" s="1">
        <v>44685</v>
      </c>
      <c r="B725" s="9">
        <f>nasdaq_aapl_volume_by_exchange[[#This Row],[Off Exchange2]]/SUM(nasdaq_aapl_volume_by_exchange[[#This Row],[NYSE]:[LTSE]])</f>
        <v>0.36636946226166078</v>
      </c>
      <c r="C725" s="12">
        <f>SUM(nasdaq_aapl_volume_by_exchange[[#This Row],[NYSE]:[LTSE]])</f>
        <v>96321475</v>
      </c>
      <c r="D725" s="8">
        <v>998684</v>
      </c>
      <c r="E725" s="8">
        <v>818575</v>
      </c>
      <c r="F725" s="8">
        <v>404331</v>
      </c>
      <c r="G725" s="8">
        <v>963762</v>
      </c>
      <c r="H725" s="8">
        <v>2022449</v>
      </c>
      <c r="I725" s="8">
        <v>2009785</v>
      </c>
      <c r="J725" s="8">
        <v>3444700</v>
      </c>
      <c r="K725" s="8">
        <v>549331</v>
      </c>
      <c r="L725" s="8">
        <v>35289247</v>
      </c>
      <c r="M725" s="8">
        <v>9099730</v>
      </c>
      <c r="N725" s="8">
        <v>93102</v>
      </c>
      <c r="O725" s="8">
        <v>394891</v>
      </c>
      <c r="P725" s="8">
        <v>8036173</v>
      </c>
      <c r="Q725" s="8">
        <v>23380584</v>
      </c>
      <c r="R725" s="8">
        <v>334591</v>
      </c>
      <c r="S725" s="8">
        <v>8481540</v>
      </c>
      <c r="T725" s="8">
        <v>0</v>
      </c>
    </row>
    <row r="726" spans="1:20">
      <c r="A726" s="1">
        <v>44684</v>
      </c>
      <c r="B726" s="9">
        <f>nasdaq_aapl_volume_by_exchange[[#This Row],[Off Exchange2]]/SUM(nasdaq_aapl_volume_by_exchange[[#This Row],[NYSE]:[LTSE]])</f>
        <v>0.43516623822079059</v>
      </c>
      <c r="C726" s="12">
        <f>SUM(nasdaq_aapl_volume_by_exchange[[#This Row],[NYSE]:[LTSE]])</f>
        <v>78359567</v>
      </c>
      <c r="D726" s="8">
        <v>755802</v>
      </c>
      <c r="E726" s="8">
        <v>157350</v>
      </c>
      <c r="F726" s="8">
        <v>211416</v>
      </c>
      <c r="G726" s="8">
        <v>774405</v>
      </c>
      <c r="H726" s="8">
        <v>1393805</v>
      </c>
      <c r="I726" s="8">
        <v>1670187</v>
      </c>
      <c r="J726" s="8">
        <v>2401948</v>
      </c>
      <c r="K726" s="8">
        <v>1324185</v>
      </c>
      <c r="L726" s="8">
        <v>34099438</v>
      </c>
      <c r="M726" s="8">
        <v>6523189</v>
      </c>
      <c r="N726" s="8">
        <v>82698</v>
      </c>
      <c r="O726" s="8">
        <v>287236</v>
      </c>
      <c r="P726" s="8">
        <v>5869732</v>
      </c>
      <c r="Q726" s="8">
        <v>16527146</v>
      </c>
      <c r="R726" s="8">
        <v>406257</v>
      </c>
      <c r="S726" s="8">
        <v>5874773</v>
      </c>
      <c r="T726" s="8">
        <v>0</v>
      </c>
    </row>
    <row r="727" spans="1:20">
      <c r="A727" s="1">
        <v>44683</v>
      </c>
      <c r="B727" s="9">
        <f>nasdaq_aapl_volume_by_exchange[[#This Row],[Off Exchange2]]/SUM(nasdaq_aapl_volume_by_exchange[[#This Row],[NYSE]:[LTSE]])</f>
        <v>0.33581059565792948</v>
      </c>
      <c r="C727" s="12">
        <f>SUM(nasdaq_aapl_volume_by_exchange[[#This Row],[NYSE]:[LTSE]])</f>
        <v>111545447</v>
      </c>
      <c r="D727" s="8">
        <v>2165750</v>
      </c>
      <c r="E727" s="8">
        <v>262739</v>
      </c>
      <c r="F727" s="8">
        <v>387148</v>
      </c>
      <c r="G727" s="8">
        <v>851848</v>
      </c>
      <c r="H727" s="8">
        <v>2277723</v>
      </c>
      <c r="I727" s="8">
        <v>2693020</v>
      </c>
      <c r="J727" s="8">
        <v>4535474</v>
      </c>
      <c r="K727" s="8">
        <v>722005</v>
      </c>
      <c r="L727" s="8">
        <v>37458143</v>
      </c>
      <c r="M727" s="8">
        <v>12378090</v>
      </c>
      <c r="N727" s="8">
        <v>139520</v>
      </c>
      <c r="O727" s="8">
        <v>423983</v>
      </c>
      <c r="P727" s="8">
        <v>9510395</v>
      </c>
      <c r="Q727" s="8">
        <v>27569452</v>
      </c>
      <c r="R727" s="8">
        <v>491984</v>
      </c>
      <c r="S727" s="8">
        <v>9678173</v>
      </c>
      <c r="T727" s="8">
        <v>0</v>
      </c>
    </row>
    <row r="728" spans="1:20">
      <c r="A728" s="1">
        <v>44680</v>
      </c>
      <c r="B728" s="9">
        <f>nasdaq_aapl_volume_by_exchange[[#This Row],[Off Exchange2]]/SUM(nasdaq_aapl_volume_by_exchange[[#This Row],[NYSE]:[LTSE]])</f>
        <v>0.40070750563169788</v>
      </c>
      <c r="C728" s="12">
        <f>SUM(nasdaq_aapl_volume_by_exchange[[#This Row],[NYSE]:[LTSE]])</f>
        <v>119235800</v>
      </c>
      <c r="D728" s="8">
        <v>1741848</v>
      </c>
      <c r="E728" s="8">
        <v>406103</v>
      </c>
      <c r="F728" s="8">
        <v>472273</v>
      </c>
      <c r="G728" s="8">
        <v>1036495</v>
      </c>
      <c r="H728" s="8">
        <v>3321049</v>
      </c>
      <c r="I728" s="8">
        <v>1594228</v>
      </c>
      <c r="J728" s="8">
        <v>3385186</v>
      </c>
      <c r="K728" s="8">
        <v>430154</v>
      </c>
      <c r="L728" s="8">
        <v>47778680</v>
      </c>
      <c r="M728" s="8">
        <v>10702604</v>
      </c>
      <c r="N728" s="8">
        <v>251626</v>
      </c>
      <c r="O728" s="8">
        <v>481170</v>
      </c>
      <c r="P728" s="8">
        <v>5757876</v>
      </c>
      <c r="Q728" s="8">
        <v>32023468</v>
      </c>
      <c r="R728" s="8">
        <v>353252</v>
      </c>
      <c r="S728" s="8">
        <v>9492037</v>
      </c>
      <c r="T728" s="8">
        <v>7751</v>
      </c>
    </row>
    <row r="729" spans="1:20">
      <c r="A729" s="1">
        <v>44679</v>
      </c>
      <c r="B729" s="9">
        <f>nasdaq_aapl_volume_by_exchange[[#This Row],[Off Exchange2]]/SUM(nasdaq_aapl_volume_by_exchange[[#This Row],[NYSE]:[LTSE]])</f>
        <v>0.36897896469198826</v>
      </c>
      <c r="C729" s="12">
        <f>SUM(nasdaq_aapl_volume_by_exchange[[#This Row],[NYSE]:[LTSE]])</f>
        <v>118753954</v>
      </c>
      <c r="D729" s="8">
        <v>1700065</v>
      </c>
      <c r="E729" s="8">
        <v>681460</v>
      </c>
      <c r="F729" s="8">
        <v>571063</v>
      </c>
      <c r="G729" s="8">
        <v>342637</v>
      </c>
      <c r="H729" s="8">
        <v>2580082</v>
      </c>
      <c r="I729" s="8">
        <v>1616113</v>
      </c>
      <c r="J729" s="8">
        <v>2891445</v>
      </c>
      <c r="K729" s="8">
        <v>394767</v>
      </c>
      <c r="L729" s="8">
        <v>43817711</v>
      </c>
      <c r="M729" s="8">
        <v>18824305</v>
      </c>
      <c r="N729" s="8">
        <v>187621</v>
      </c>
      <c r="O729" s="8">
        <v>409267</v>
      </c>
      <c r="P729" s="8">
        <v>6356249</v>
      </c>
      <c r="Q729" s="8">
        <v>28403765</v>
      </c>
      <c r="R729" s="8">
        <v>424278</v>
      </c>
      <c r="S729" s="8">
        <v>9497541</v>
      </c>
      <c r="T729" s="8">
        <v>55585</v>
      </c>
    </row>
    <row r="730" spans="1:20">
      <c r="A730" s="1">
        <v>44678</v>
      </c>
      <c r="B730" s="9">
        <f>nasdaq_aapl_volume_by_exchange[[#This Row],[Off Exchange2]]/SUM(nasdaq_aapl_volume_by_exchange[[#This Row],[NYSE]:[LTSE]])</f>
        <v>0.36881998700665253</v>
      </c>
      <c r="C730" s="12">
        <f>SUM(nasdaq_aapl_volume_by_exchange[[#This Row],[NYSE]:[LTSE]])</f>
        <v>79882417</v>
      </c>
      <c r="D730" s="8">
        <v>1743524</v>
      </c>
      <c r="E730" s="8">
        <v>540924</v>
      </c>
      <c r="F730" s="8">
        <v>211651</v>
      </c>
      <c r="G730" s="8">
        <v>1194902</v>
      </c>
      <c r="H730" s="8">
        <v>1709447</v>
      </c>
      <c r="I730" s="8">
        <v>1430670</v>
      </c>
      <c r="J730" s="8">
        <v>3584462</v>
      </c>
      <c r="K730" s="8">
        <v>1084991</v>
      </c>
      <c r="L730" s="8">
        <v>29462232</v>
      </c>
      <c r="M730" s="8">
        <v>8137844</v>
      </c>
      <c r="N730" s="8">
        <v>64269</v>
      </c>
      <c r="O730" s="8">
        <v>318920</v>
      </c>
      <c r="P730" s="8">
        <v>4121683</v>
      </c>
      <c r="Q730" s="8">
        <v>19341319</v>
      </c>
      <c r="R730" s="8">
        <v>328969</v>
      </c>
      <c r="S730" s="8">
        <v>6606610</v>
      </c>
      <c r="T730" s="8">
        <v>0</v>
      </c>
    </row>
    <row r="731" spans="1:20">
      <c r="A731" s="1">
        <v>44677</v>
      </c>
      <c r="B731" s="9">
        <f>nasdaq_aapl_volume_by_exchange[[#This Row],[Off Exchange2]]/SUM(nasdaq_aapl_volume_by_exchange[[#This Row],[NYSE]:[LTSE]])</f>
        <v>0.35526975091983942</v>
      </c>
      <c r="C731" s="12">
        <f>SUM(nasdaq_aapl_volume_by_exchange[[#This Row],[NYSE]:[LTSE]])</f>
        <v>86892067</v>
      </c>
      <c r="D731" s="8">
        <v>1031904</v>
      </c>
      <c r="E731" s="8">
        <v>243465</v>
      </c>
      <c r="F731" s="8">
        <v>356403</v>
      </c>
      <c r="G731" s="8">
        <v>1144516</v>
      </c>
      <c r="H731" s="8">
        <v>1803751</v>
      </c>
      <c r="I731" s="8">
        <v>1918874</v>
      </c>
      <c r="J731" s="8">
        <v>2402179</v>
      </c>
      <c r="K731" s="8">
        <v>275675</v>
      </c>
      <c r="L731" s="8">
        <v>30870123</v>
      </c>
      <c r="M731" s="8">
        <v>10237668</v>
      </c>
      <c r="N731" s="8">
        <v>119019</v>
      </c>
      <c r="O731" s="8">
        <v>271512</v>
      </c>
      <c r="P731" s="8">
        <v>5359321</v>
      </c>
      <c r="Q731" s="8">
        <v>22455903</v>
      </c>
      <c r="R731" s="8">
        <v>435028</v>
      </c>
      <c r="S731" s="8">
        <v>7966726</v>
      </c>
      <c r="T731" s="8">
        <v>0</v>
      </c>
    </row>
    <row r="732" spans="1:20">
      <c r="A732" s="1">
        <v>44676</v>
      </c>
      <c r="B732" s="9">
        <f>nasdaq_aapl_volume_by_exchange[[#This Row],[Off Exchange2]]/SUM(nasdaq_aapl_volume_by_exchange[[#This Row],[NYSE]:[LTSE]])</f>
        <v>0.3371229543791085</v>
      </c>
      <c r="C732" s="12">
        <f>SUM(nasdaq_aapl_volume_by_exchange[[#This Row],[NYSE]:[LTSE]])</f>
        <v>87143102</v>
      </c>
      <c r="D732" s="8">
        <v>1654528</v>
      </c>
      <c r="E732" s="8">
        <v>529212</v>
      </c>
      <c r="F732" s="8">
        <v>303155</v>
      </c>
      <c r="G732" s="8">
        <v>712470</v>
      </c>
      <c r="H732" s="8">
        <v>2330630</v>
      </c>
      <c r="I732" s="8">
        <v>1573513</v>
      </c>
      <c r="J732" s="8">
        <v>3308215</v>
      </c>
      <c r="K732" s="8">
        <v>293999</v>
      </c>
      <c r="L732" s="8">
        <v>29377940</v>
      </c>
      <c r="M732" s="8">
        <v>8933460</v>
      </c>
      <c r="N732" s="8">
        <v>91825</v>
      </c>
      <c r="O732" s="8">
        <v>338277</v>
      </c>
      <c r="P732" s="8">
        <v>6585375</v>
      </c>
      <c r="Q732" s="8">
        <v>22649986</v>
      </c>
      <c r="R732" s="8">
        <v>368547</v>
      </c>
      <c r="S732" s="8">
        <v>8091970</v>
      </c>
      <c r="T732" s="8">
        <v>0</v>
      </c>
    </row>
    <row r="733" spans="1:20">
      <c r="A733" s="1">
        <v>44673</v>
      </c>
      <c r="B733" s="9">
        <f>nasdaq_aapl_volume_by_exchange[[#This Row],[Off Exchange2]]/SUM(nasdaq_aapl_volume_by_exchange[[#This Row],[NYSE]:[LTSE]])</f>
        <v>0.36060539361776378</v>
      </c>
      <c r="C733" s="12">
        <f>SUM(nasdaq_aapl_volume_by_exchange[[#This Row],[NYSE]:[LTSE]])</f>
        <v>77453542</v>
      </c>
      <c r="D733" s="8">
        <v>957970</v>
      </c>
      <c r="E733" s="8">
        <v>190748</v>
      </c>
      <c r="F733" s="8">
        <v>259144</v>
      </c>
      <c r="G733" s="8">
        <v>686629</v>
      </c>
      <c r="H733" s="8">
        <v>1884988</v>
      </c>
      <c r="I733" s="8">
        <v>1120238</v>
      </c>
      <c r="J733" s="8">
        <v>2440585</v>
      </c>
      <c r="K733" s="8">
        <v>150755</v>
      </c>
      <c r="L733" s="8">
        <v>27930165</v>
      </c>
      <c r="M733" s="8">
        <v>8149497</v>
      </c>
      <c r="N733" s="8">
        <v>78410</v>
      </c>
      <c r="O733" s="8">
        <v>251041</v>
      </c>
      <c r="P733" s="8">
        <v>5257038</v>
      </c>
      <c r="Q733" s="8">
        <v>21662518</v>
      </c>
      <c r="R733" s="8">
        <v>268640</v>
      </c>
      <c r="S733" s="8">
        <v>6165176</v>
      </c>
      <c r="T733" s="8">
        <v>0</v>
      </c>
    </row>
    <row r="734" spans="1:20">
      <c r="A734" s="1">
        <v>44672</v>
      </c>
      <c r="B734" s="9">
        <f>nasdaq_aapl_volume_by_exchange[[#This Row],[Off Exchange2]]/SUM(nasdaq_aapl_volume_by_exchange[[#This Row],[NYSE]:[LTSE]])</f>
        <v>0.36478278773033784</v>
      </c>
      <c r="C734" s="12">
        <f>SUM(nasdaq_aapl_volume_by_exchange[[#This Row],[NYSE]:[LTSE]])</f>
        <v>79989358</v>
      </c>
      <c r="D734" s="8">
        <v>1299273</v>
      </c>
      <c r="E734" s="8">
        <v>174533</v>
      </c>
      <c r="F734" s="8">
        <v>199801</v>
      </c>
      <c r="G734" s="8">
        <v>624424</v>
      </c>
      <c r="H734" s="8">
        <v>2294770</v>
      </c>
      <c r="I734" s="8">
        <v>1446247</v>
      </c>
      <c r="J734" s="8">
        <v>2863025</v>
      </c>
      <c r="K734" s="8">
        <v>432135</v>
      </c>
      <c r="L734" s="8">
        <v>29178741</v>
      </c>
      <c r="M734" s="8">
        <v>8622587</v>
      </c>
      <c r="N734" s="8">
        <v>38956</v>
      </c>
      <c r="O734" s="8">
        <v>302917</v>
      </c>
      <c r="P734" s="8">
        <v>6616878</v>
      </c>
      <c r="Q734" s="8">
        <v>19116336</v>
      </c>
      <c r="R734" s="8">
        <v>213372</v>
      </c>
      <c r="S734" s="8">
        <v>6565363</v>
      </c>
      <c r="T734" s="8">
        <v>0</v>
      </c>
    </row>
    <row r="735" spans="1:20">
      <c r="A735" s="1">
        <v>44671</v>
      </c>
      <c r="B735" s="9">
        <f>nasdaq_aapl_volume_by_exchange[[#This Row],[Off Exchange2]]/SUM(nasdaq_aapl_volume_by_exchange[[#This Row],[NYSE]:[LTSE]])</f>
        <v>0.32655277365527613</v>
      </c>
      <c r="C735" s="12">
        <f>SUM(nasdaq_aapl_volume_by_exchange[[#This Row],[NYSE]:[LTSE]])</f>
        <v>61804436</v>
      </c>
      <c r="D735" s="8">
        <v>1090923</v>
      </c>
      <c r="E735" s="8">
        <v>277127</v>
      </c>
      <c r="F735" s="8">
        <v>146486</v>
      </c>
      <c r="G735" s="8">
        <v>498906</v>
      </c>
      <c r="H735" s="8">
        <v>1342086</v>
      </c>
      <c r="I735" s="8">
        <v>1249132</v>
      </c>
      <c r="J735" s="8">
        <v>2725962</v>
      </c>
      <c r="K735" s="8">
        <v>63991</v>
      </c>
      <c r="L735" s="8">
        <v>20182410</v>
      </c>
      <c r="M735" s="8">
        <v>6741396</v>
      </c>
      <c r="N735" s="8">
        <v>79237</v>
      </c>
      <c r="O735" s="8">
        <v>302207</v>
      </c>
      <c r="P735" s="8">
        <v>4302533</v>
      </c>
      <c r="Q735" s="8">
        <v>17770403</v>
      </c>
      <c r="R735" s="8">
        <v>257982</v>
      </c>
      <c r="S735" s="8">
        <v>4773655</v>
      </c>
      <c r="T735" s="8">
        <v>0</v>
      </c>
    </row>
    <row r="736" spans="1:20">
      <c r="A736" s="1">
        <v>44670</v>
      </c>
      <c r="B736" s="9">
        <f>nasdaq_aapl_volume_by_exchange[[#This Row],[Off Exchange2]]/SUM(nasdaq_aapl_volume_by_exchange[[#This Row],[NYSE]:[LTSE]])</f>
        <v>0.36528221277446937</v>
      </c>
      <c r="C736" s="12">
        <f>SUM(nasdaq_aapl_volume_by_exchange[[#This Row],[NYSE]:[LTSE]])</f>
        <v>61230786</v>
      </c>
      <c r="D736" s="8">
        <v>1145865</v>
      </c>
      <c r="E736" s="8">
        <v>99058</v>
      </c>
      <c r="F736" s="8">
        <v>220182</v>
      </c>
      <c r="G736" s="8">
        <v>441369</v>
      </c>
      <c r="H736" s="8">
        <v>1141555</v>
      </c>
      <c r="I736" s="8">
        <v>876347</v>
      </c>
      <c r="J736" s="8">
        <v>2534439</v>
      </c>
      <c r="K736" s="8">
        <v>263465</v>
      </c>
      <c r="L736" s="8">
        <v>22366517</v>
      </c>
      <c r="M736" s="8">
        <v>6919826</v>
      </c>
      <c r="N736" s="8">
        <v>115820</v>
      </c>
      <c r="O736" s="8">
        <v>309795</v>
      </c>
      <c r="P736" s="8">
        <v>3690557</v>
      </c>
      <c r="Q736" s="8">
        <v>16140741</v>
      </c>
      <c r="R736" s="8">
        <v>404522</v>
      </c>
      <c r="S736" s="8">
        <v>4560728</v>
      </c>
      <c r="T736" s="8">
        <v>0</v>
      </c>
    </row>
    <row r="737" spans="1:20">
      <c r="A737" s="1">
        <v>44669</v>
      </c>
      <c r="B737" s="9">
        <f>nasdaq_aapl_volume_by_exchange[[#This Row],[Off Exchange2]]/SUM(nasdaq_aapl_volume_by_exchange[[#This Row],[NYSE]:[LTSE]])</f>
        <v>0.36979749867428108</v>
      </c>
      <c r="C737" s="12">
        <f>SUM(nasdaq_aapl_volume_by_exchange[[#This Row],[NYSE]:[LTSE]])</f>
        <v>62345419</v>
      </c>
      <c r="D737" s="8">
        <v>940133</v>
      </c>
      <c r="E737" s="8">
        <v>126843</v>
      </c>
      <c r="F737" s="8">
        <v>152176</v>
      </c>
      <c r="G737" s="8">
        <v>536947</v>
      </c>
      <c r="H737" s="8">
        <v>1135995</v>
      </c>
      <c r="I737" s="8">
        <v>1065993</v>
      </c>
      <c r="J737" s="8">
        <v>2621816</v>
      </c>
      <c r="K737" s="8">
        <v>3542311</v>
      </c>
      <c r="L737" s="8">
        <v>23055180</v>
      </c>
      <c r="M737" s="8">
        <v>6897270</v>
      </c>
      <c r="N737" s="8">
        <v>39255</v>
      </c>
      <c r="O737" s="8">
        <v>187669</v>
      </c>
      <c r="P737" s="8">
        <v>3460419</v>
      </c>
      <c r="Q737" s="8">
        <v>13948180</v>
      </c>
      <c r="R737" s="8">
        <v>300860</v>
      </c>
      <c r="S737" s="8">
        <v>4334372</v>
      </c>
      <c r="T737" s="8">
        <v>0</v>
      </c>
    </row>
    <row r="738" spans="1:20">
      <c r="A738" s="1">
        <v>44665</v>
      </c>
      <c r="B738" s="9">
        <f>nasdaq_aapl_volume_by_exchange[[#This Row],[Off Exchange2]]/SUM(nasdaq_aapl_volume_by_exchange[[#This Row],[NYSE]:[LTSE]])</f>
        <v>0.37593330591062935</v>
      </c>
      <c r="C738" s="12">
        <f>SUM(nasdaq_aapl_volume_by_exchange[[#This Row],[NYSE]:[LTSE]])</f>
        <v>68167360</v>
      </c>
      <c r="D738" s="8">
        <v>1006027</v>
      </c>
      <c r="E738" s="8">
        <v>221004</v>
      </c>
      <c r="F738" s="8">
        <v>334605</v>
      </c>
      <c r="G738" s="8">
        <v>592216</v>
      </c>
      <c r="H738" s="8">
        <v>1425320</v>
      </c>
      <c r="I738" s="8">
        <v>1144499</v>
      </c>
      <c r="J738" s="8">
        <v>2229741</v>
      </c>
      <c r="K738" s="8">
        <v>405527</v>
      </c>
      <c r="L738" s="8">
        <v>25626381</v>
      </c>
      <c r="M738" s="8">
        <v>5949128</v>
      </c>
      <c r="N738" s="8">
        <v>105033</v>
      </c>
      <c r="O738" s="8">
        <v>383872</v>
      </c>
      <c r="P738" s="8">
        <v>4534053</v>
      </c>
      <c r="Q738" s="8">
        <v>18916042</v>
      </c>
      <c r="R738" s="8">
        <v>505265</v>
      </c>
      <c r="S738" s="8">
        <v>4788647</v>
      </c>
      <c r="T738" s="8">
        <v>0</v>
      </c>
    </row>
    <row r="739" spans="1:20">
      <c r="A739" s="1">
        <v>44664</v>
      </c>
      <c r="B739" s="9">
        <f>nasdaq_aapl_volume_by_exchange[[#This Row],[Off Exchange2]]/SUM(nasdaq_aapl_volume_by_exchange[[#This Row],[NYSE]:[LTSE]])</f>
        <v>0.37919698422323306</v>
      </c>
      <c r="C739" s="12">
        <f>SUM(nasdaq_aapl_volume_by_exchange[[#This Row],[NYSE]:[LTSE]])</f>
        <v>62656627</v>
      </c>
      <c r="D739" s="8">
        <v>996112</v>
      </c>
      <c r="E739" s="8">
        <v>474316</v>
      </c>
      <c r="F739" s="8">
        <v>234247</v>
      </c>
      <c r="G739" s="8">
        <v>714325</v>
      </c>
      <c r="H739" s="8">
        <v>1183829</v>
      </c>
      <c r="I739" s="8">
        <v>979642</v>
      </c>
      <c r="J739" s="8">
        <v>2236036</v>
      </c>
      <c r="K739" s="8">
        <v>1663933</v>
      </c>
      <c r="L739" s="8">
        <v>23759204</v>
      </c>
      <c r="M739" s="8">
        <v>6445992</v>
      </c>
      <c r="N739" s="8">
        <v>117498</v>
      </c>
      <c r="O739" s="8">
        <v>291324</v>
      </c>
      <c r="P739" s="8">
        <v>3782588</v>
      </c>
      <c r="Q739" s="8">
        <v>14494740</v>
      </c>
      <c r="R739" s="8">
        <v>394518</v>
      </c>
      <c r="S739" s="8">
        <v>4888323</v>
      </c>
      <c r="T739" s="8">
        <v>0</v>
      </c>
    </row>
    <row r="740" spans="1:20">
      <c r="A740" s="1">
        <v>44663</v>
      </c>
      <c r="B740" s="9">
        <f>nasdaq_aapl_volume_by_exchange[[#This Row],[Off Exchange2]]/SUM(nasdaq_aapl_volume_by_exchange[[#This Row],[NYSE]:[LTSE]])</f>
        <v>0.39140015910308656</v>
      </c>
      <c r="C740" s="12">
        <f>SUM(nasdaq_aapl_volume_by_exchange[[#This Row],[NYSE]:[LTSE]])</f>
        <v>71426647</v>
      </c>
      <c r="D740" s="8">
        <v>1438983</v>
      </c>
      <c r="E740" s="8">
        <v>215848</v>
      </c>
      <c r="F740" s="8">
        <v>207248</v>
      </c>
      <c r="G740" s="8">
        <v>659502</v>
      </c>
      <c r="H740" s="8">
        <v>1527884</v>
      </c>
      <c r="I740" s="8">
        <v>1212079</v>
      </c>
      <c r="J740" s="8">
        <v>2569076</v>
      </c>
      <c r="K740" s="8">
        <v>1210177</v>
      </c>
      <c r="L740" s="8">
        <v>27956401</v>
      </c>
      <c r="M740" s="8">
        <v>6534794</v>
      </c>
      <c r="N740" s="8">
        <v>49179</v>
      </c>
      <c r="O740" s="8">
        <v>253038</v>
      </c>
      <c r="P740" s="8">
        <v>5301811</v>
      </c>
      <c r="Q740" s="8">
        <v>15598306</v>
      </c>
      <c r="R740" s="8">
        <v>428678</v>
      </c>
      <c r="S740" s="8">
        <v>6263643</v>
      </c>
      <c r="T740" s="8">
        <v>0</v>
      </c>
    </row>
    <row r="741" spans="1:20">
      <c r="A741" s="1">
        <v>44662</v>
      </c>
      <c r="B741" s="9">
        <f>nasdaq_aapl_volume_by_exchange[[#This Row],[Off Exchange2]]/SUM(nasdaq_aapl_volume_by_exchange[[#This Row],[NYSE]:[LTSE]])</f>
        <v>0.34335906838343178</v>
      </c>
      <c r="C741" s="12">
        <f>SUM(nasdaq_aapl_volume_by_exchange[[#This Row],[NYSE]:[LTSE]])</f>
        <v>65422967</v>
      </c>
      <c r="D741" s="8">
        <v>1385897</v>
      </c>
      <c r="E741" s="8">
        <v>531304</v>
      </c>
      <c r="F741" s="8">
        <v>263426</v>
      </c>
      <c r="G741" s="8">
        <v>580624</v>
      </c>
      <c r="H741" s="8">
        <v>1694326</v>
      </c>
      <c r="I741" s="8">
        <v>1072194</v>
      </c>
      <c r="J741" s="8">
        <v>2152935</v>
      </c>
      <c r="K741" s="8">
        <v>306941</v>
      </c>
      <c r="L741" s="8">
        <v>22463569</v>
      </c>
      <c r="M741" s="8">
        <v>6609119</v>
      </c>
      <c r="N741" s="8">
        <v>99969</v>
      </c>
      <c r="O741" s="8">
        <v>278035</v>
      </c>
      <c r="P741" s="8">
        <v>4697890</v>
      </c>
      <c r="Q741" s="8">
        <v>17349897</v>
      </c>
      <c r="R741" s="8">
        <v>500184</v>
      </c>
      <c r="S741" s="8">
        <v>5436657</v>
      </c>
      <c r="T741" s="8">
        <v>0</v>
      </c>
    </row>
    <row r="742" spans="1:20">
      <c r="A742" s="1">
        <v>44659</v>
      </c>
      <c r="B742" s="9">
        <f>nasdaq_aapl_volume_by_exchange[[#This Row],[Off Exchange2]]/SUM(nasdaq_aapl_volume_by_exchange[[#This Row],[NYSE]:[LTSE]])</f>
        <v>0.4016194587639752</v>
      </c>
      <c r="C742" s="12">
        <f>SUM(nasdaq_aapl_volume_by_exchange[[#This Row],[NYSE]:[LTSE]])</f>
        <v>69013551</v>
      </c>
      <c r="D742" s="8">
        <v>1342285</v>
      </c>
      <c r="E742" s="8">
        <v>216721</v>
      </c>
      <c r="F742" s="8">
        <v>187925</v>
      </c>
      <c r="G742" s="8">
        <v>575421</v>
      </c>
      <c r="H742" s="8">
        <v>1434943</v>
      </c>
      <c r="I742" s="8">
        <v>1100216</v>
      </c>
      <c r="J742" s="8">
        <v>2138442</v>
      </c>
      <c r="K742" s="8">
        <v>159454</v>
      </c>
      <c r="L742" s="8">
        <v>27717185</v>
      </c>
      <c r="M742" s="8">
        <v>6345427</v>
      </c>
      <c r="N742" s="8">
        <v>90564</v>
      </c>
      <c r="O742" s="8">
        <v>283080</v>
      </c>
      <c r="P742" s="8">
        <v>5009035</v>
      </c>
      <c r="Q742" s="8">
        <v>16900848</v>
      </c>
      <c r="R742" s="8">
        <v>342291</v>
      </c>
      <c r="S742" s="8">
        <v>5146283</v>
      </c>
      <c r="T742" s="8">
        <v>23431</v>
      </c>
    </row>
    <row r="743" spans="1:20">
      <c r="A743" s="1">
        <v>44658</v>
      </c>
      <c r="B743" s="9">
        <f>nasdaq_aapl_volume_by_exchange[[#This Row],[Off Exchange2]]/SUM(nasdaq_aapl_volume_by_exchange[[#This Row],[NYSE]:[LTSE]])</f>
        <v>0.4218521300515401</v>
      </c>
      <c r="C743" s="12">
        <f>SUM(nasdaq_aapl_volume_by_exchange[[#This Row],[NYSE]:[LTSE]])</f>
        <v>70022977</v>
      </c>
      <c r="D743" s="8">
        <v>1087575</v>
      </c>
      <c r="E743" s="8">
        <v>157782</v>
      </c>
      <c r="F743" s="8">
        <v>134880</v>
      </c>
      <c r="G743" s="8">
        <v>638599</v>
      </c>
      <c r="H743" s="8">
        <v>1482540</v>
      </c>
      <c r="I743" s="8">
        <v>1017842</v>
      </c>
      <c r="J743" s="8">
        <v>2288085</v>
      </c>
      <c r="K743" s="8">
        <v>405829</v>
      </c>
      <c r="L743" s="8">
        <v>29539342</v>
      </c>
      <c r="M743" s="8">
        <v>6213393</v>
      </c>
      <c r="N743" s="8">
        <v>44290</v>
      </c>
      <c r="O743" s="8">
        <v>279251</v>
      </c>
      <c r="P743" s="8">
        <v>4734997</v>
      </c>
      <c r="Q743" s="8">
        <v>15267793</v>
      </c>
      <c r="R743" s="8">
        <v>504650</v>
      </c>
      <c r="S743" s="8">
        <v>6226129</v>
      </c>
      <c r="T743" s="8">
        <v>0</v>
      </c>
    </row>
    <row r="744" spans="1:20">
      <c r="A744" s="1">
        <v>44657</v>
      </c>
      <c r="B744" s="9">
        <f>nasdaq_aapl_volume_by_exchange[[#This Row],[Off Exchange2]]/SUM(nasdaq_aapl_volume_by_exchange[[#This Row],[NYSE]:[LTSE]])</f>
        <v>0.36505240725265942</v>
      </c>
      <c r="C744" s="12">
        <f>SUM(nasdaq_aapl_volume_by_exchange[[#This Row],[NYSE]:[LTSE]])</f>
        <v>80805228</v>
      </c>
      <c r="D744" s="8">
        <v>1251333</v>
      </c>
      <c r="E744" s="8">
        <v>228972</v>
      </c>
      <c r="F744" s="8">
        <v>228414</v>
      </c>
      <c r="G744" s="8">
        <v>692817</v>
      </c>
      <c r="H744" s="8">
        <v>1646992</v>
      </c>
      <c r="I744" s="8">
        <v>1334902</v>
      </c>
      <c r="J744" s="8">
        <v>2348688</v>
      </c>
      <c r="K744" s="8">
        <v>596861</v>
      </c>
      <c r="L744" s="8">
        <v>29498143</v>
      </c>
      <c r="M744" s="8">
        <v>7798275</v>
      </c>
      <c r="N744" s="8">
        <v>103419</v>
      </c>
      <c r="O744" s="8">
        <v>355324</v>
      </c>
      <c r="P744" s="8">
        <v>5753623</v>
      </c>
      <c r="Q744" s="8">
        <v>21895798</v>
      </c>
      <c r="R744" s="8">
        <v>611662</v>
      </c>
      <c r="S744" s="8">
        <v>6460005</v>
      </c>
      <c r="T744" s="8">
        <v>0</v>
      </c>
    </row>
    <row r="745" spans="1:20">
      <c r="A745" s="1">
        <v>44656</v>
      </c>
      <c r="B745" s="9">
        <f>nasdaq_aapl_volume_by_exchange[[#This Row],[Off Exchange2]]/SUM(nasdaq_aapl_volume_by_exchange[[#This Row],[NYSE]:[LTSE]])</f>
        <v>0.39900794776274606</v>
      </c>
      <c r="C745" s="12">
        <f>SUM(nasdaq_aapl_volume_by_exchange[[#This Row],[NYSE]:[LTSE]])</f>
        <v>66884986</v>
      </c>
      <c r="D745" s="8">
        <v>716062</v>
      </c>
      <c r="E745" s="8">
        <v>254693</v>
      </c>
      <c r="F745" s="8">
        <v>217101</v>
      </c>
      <c r="G745" s="8">
        <v>640063</v>
      </c>
      <c r="H745" s="8">
        <v>1641579</v>
      </c>
      <c r="I745" s="8">
        <v>1074124</v>
      </c>
      <c r="J745" s="8">
        <v>2408097</v>
      </c>
      <c r="K745" s="8">
        <v>359285</v>
      </c>
      <c r="L745" s="8">
        <v>26687641</v>
      </c>
      <c r="M745" s="8">
        <v>6221655</v>
      </c>
      <c r="N745" s="8">
        <v>88617</v>
      </c>
      <c r="O745" s="8">
        <v>314840</v>
      </c>
      <c r="P745" s="8">
        <v>4203595</v>
      </c>
      <c r="Q745" s="8">
        <v>16029179</v>
      </c>
      <c r="R745" s="8">
        <v>563654</v>
      </c>
      <c r="S745" s="8">
        <v>5464801</v>
      </c>
      <c r="T745" s="8">
        <v>0</v>
      </c>
    </row>
    <row r="746" spans="1:20">
      <c r="A746" s="1">
        <v>44655</v>
      </c>
      <c r="B746" s="9">
        <f>nasdaq_aapl_volume_by_exchange[[#This Row],[Off Exchange2]]/SUM(nasdaq_aapl_volume_by_exchange[[#This Row],[NYSE]:[LTSE]])</f>
        <v>0.38094440137323504</v>
      </c>
      <c r="C746" s="12">
        <f>SUM(nasdaq_aapl_volume_by_exchange[[#This Row],[NYSE]:[LTSE]])</f>
        <v>67887576</v>
      </c>
      <c r="D746" s="8">
        <v>1448531</v>
      </c>
      <c r="E746" s="8">
        <v>164797</v>
      </c>
      <c r="F746" s="8">
        <v>263476</v>
      </c>
      <c r="G746" s="8">
        <v>509683</v>
      </c>
      <c r="H746" s="8">
        <v>1721952</v>
      </c>
      <c r="I746" s="8">
        <v>863179</v>
      </c>
      <c r="J746" s="8">
        <v>2520605</v>
      </c>
      <c r="K746" s="8">
        <v>438582</v>
      </c>
      <c r="L746" s="8">
        <v>25861392</v>
      </c>
      <c r="M746" s="8">
        <v>6717026</v>
      </c>
      <c r="N746" s="8">
        <v>43133</v>
      </c>
      <c r="O746" s="8">
        <v>292471</v>
      </c>
      <c r="P746" s="8">
        <v>4628129</v>
      </c>
      <c r="Q746" s="8">
        <v>16398875</v>
      </c>
      <c r="R746" s="8">
        <v>510422</v>
      </c>
      <c r="S746" s="8">
        <v>5504713</v>
      </c>
      <c r="T746" s="8">
        <v>610</v>
      </c>
    </row>
    <row r="747" spans="1:20">
      <c r="A747" s="1">
        <v>44652</v>
      </c>
      <c r="B747" s="9">
        <f>nasdaq_aapl_volume_by_exchange[[#This Row],[Off Exchange2]]/SUM(nasdaq_aapl_volume_by_exchange[[#This Row],[NYSE]:[LTSE]])</f>
        <v>0.39514175279643859</v>
      </c>
      <c r="C747" s="12">
        <f>SUM(nasdaq_aapl_volume_by_exchange[[#This Row],[NYSE]:[LTSE]])</f>
        <v>71278876</v>
      </c>
      <c r="D747" s="8">
        <v>1403064</v>
      </c>
      <c r="E747" s="8">
        <v>470428</v>
      </c>
      <c r="F747" s="8">
        <v>276731</v>
      </c>
      <c r="G747" s="8">
        <v>539120</v>
      </c>
      <c r="H747" s="8">
        <v>1642586</v>
      </c>
      <c r="I747" s="8">
        <v>892668</v>
      </c>
      <c r="J747" s="8">
        <v>2044250</v>
      </c>
      <c r="K747" s="8">
        <v>205502</v>
      </c>
      <c r="L747" s="8">
        <v>28165260</v>
      </c>
      <c r="M747" s="8">
        <v>6843908</v>
      </c>
      <c r="N747" s="8">
        <v>81174</v>
      </c>
      <c r="O747" s="8">
        <v>358912</v>
      </c>
      <c r="P747" s="8">
        <v>5114360</v>
      </c>
      <c r="Q747" s="8">
        <v>17485780</v>
      </c>
      <c r="R747" s="8">
        <v>460456</v>
      </c>
      <c r="S747" s="8">
        <v>5294677</v>
      </c>
      <c r="T747" s="8">
        <v>0</v>
      </c>
    </row>
    <row r="748" spans="1:20">
      <c r="A748" s="1">
        <v>44651</v>
      </c>
      <c r="B748" s="9">
        <f>nasdaq_aapl_volume_by_exchange[[#This Row],[Off Exchange2]]/SUM(nasdaq_aapl_volume_by_exchange[[#This Row],[NYSE]:[LTSE]])</f>
        <v>0.34412127287128463</v>
      </c>
      <c r="C748" s="12">
        <f>SUM(nasdaq_aapl_volume_by_exchange[[#This Row],[NYSE]:[LTSE]])</f>
        <v>95572900</v>
      </c>
      <c r="D748" s="8">
        <v>1438882</v>
      </c>
      <c r="E748" s="8">
        <v>280694</v>
      </c>
      <c r="F748" s="8">
        <v>290179</v>
      </c>
      <c r="G748" s="8">
        <v>770918</v>
      </c>
      <c r="H748" s="8">
        <v>1936210</v>
      </c>
      <c r="I748" s="8">
        <v>962906</v>
      </c>
      <c r="J748" s="8">
        <v>2371031</v>
      </c>
      <c r="K748" s="8">
        <v>670459</v>
      </c>
      <c r="L748" s="8">
        <v>32888668</v>
      </c>
      <c r="M748" s="8">
        <v>8954602</v>
      </c>
      <c r="N748" s="8">
        <v>104381</v>
      </c>
      <c r="O748" s="8">
        <v>380364</v>
      </c>
      <c r="P748" s="8">
        <v>5775307</v>
      </c>
      <c r="Q748" s="8">
        <v>31613900</v>
      </c>
      <c r="R748" s="8">
        <v>555283</v>
      </c>
      <c r="S748" s="8">
        <v>6579116</v>
      </c>
      <c r="T748" s="8">
        <v>0</v>
      </c>
    </row>
    <row r="749" spans="1:20">
      <c r="A749" s="1">
        <v>44650</v>
      </c>
      <c r="B749" s="9">
        <f>nasdaq_aapl_volume_by_exchange[[#This Row],[Off Exchange2]]/SUM(nasdaq_aapl_volume_by_exchange[[#This Row],[NYSE]:[LTSE]])</f>
        <v>0.41530453072010082</v>
      </c>
      <c r="C749" s="12">
        <f>SUM(nasdaq_aapl_volume_by_exchange[[#This Row],[NYSE]:[LTSE]])</f>
        <v>82429303</v>
      </c>
      <c r="D749" s="8">
        <v>1238928</v>
      </c>
      <c r="E749" s="8">
        <v>305864</v>
      </c>
      <c r="F749" s="8">
        <v>188018</v>
      </c>
      <c r="G749" s="8">
        <v>1031488</v>
      </c>
      <c r="H749" s="8">
        <v>1854238</v>
      </c>
      <c r="I749" s="8">
        <v>861685</v>
      </c>
      <c r="J749" s="8">
        <v>2222452</v>
      </c>
      <c r="K749" s="8">
        <v>1351128</v>
      </c>
      <c r="L749" s="8">
        <v>34233263</v>
      </c>
      <c r="M749" s="8">
        <v>8093691</v>
      </c>
      <c r="N749" s="8">
        <v>57876</v>
      </c>
      <c r="O749" s="8">
        <v>288572</v>
      </c>
      <c r="P749" s="8">
        <v>4734565</v>
      </c>
      <c r="Q749" s="8">
        <v>19660312</v>
      </c>
      <c r="R749" s="8">
        <v>448229</v>
      </c>
      <c r="S749" s="8">
        <v>5858994</v>
      </c>
      <c r="T749" s="8">
        <v>0</v>
      </c>
    </row>
    <row r="750" spans="1:20">
      <c r="A750" s="1">
        <v>44649</v>
      </c>
      <c r="B750" s="9">
        <f>nasdaq_aapl_volume_by_exchange[[#This Row],[Off Exchange2]]/SUM(nasdaq_aapl_volume_by_exchange[[#This Row],[NYSE]:[LTSE]])</f>
        <v>0.40110362885171219</v>
      </c>
      <c r="C750" s="12">
        <f>SUM(nasdaq_aapl_volume_by_exchange[[#This Row],[NYSE]:[LTSE]])</f>
        <v>90710568</v>
      </c>
      <c r="D750" s="8">
        <v>1081815</v>
      </c>
      <c r="E750" s="8">
        <v>232056</v>
      </c>
      <c r="F750" s="8">
        <v>265810</v>
      </c>
      <c r="G750" s="8">
        <v>927139</v>
      </c>
      <c r="H750" s="8">
        <v>1842475</v>
      </c>
      <c r="I750" s="8">
        <v>1080869</v>
      </c>
      <c r="J750" s="8">
        <v>2829684</v>
      </c>
      <c r="K750" s="8">
        <v>1697165</v>
      </c>
      <c r="L750" s="8">
        <v>36384338</v>
      </c>
      <c r="M750" s="8">
        <v>9111881</v>
      </c>
      <c r="N750" s="8">
        <v>51981</v>
      </c>
      <c r="O750" s="8">
        <v>347667</v>
      </c>
      <c r="P750" s="8">
        <v>5597662</v>
      </c>
      <c r="Q750" s="8">
        <v>21681524</v>
      </c>
      <c r="R750" s="8">
        <v>503156</v>
      </c>
      <c r="S750" s="8">
        <v>7075346</v>
      </c>
      <c r="T750" s="8">
        <v>0</v>
      </c>
    </row>
    <row r="751" spans="1:20">
      <c r="A751" s="1">
        <v>44648</v>
      </c>
      <c r="B751" s="9">
        <f>nasdaq_aapl_volume_by_exchange[[#This Row],[Off Exchange2]]/SUM(nasdaq_aapl_volume_by_exchange[[#This Row],[NYSE]:[LTSE]])</f>
        <v>0.40346896562177448</v>
      </c>
      <c r="C751" s="12">
        <f>SUM(nasdaq_aapl_volume_by_exchange[[#This Row],[NYSE]:[LTSE]])</f>
        <v>80027429</v>
      </c>
      <c r="D751" s="8">
        <v>600129</v>
      </c>
      <c r="E751" s="8">
        <v>252683</v>
      </c>
      <c r="F751" s="8">
        <v>142057</v>
      </c>
      <c r="G751" s="8">
        <v>649971</v>
      </c>
      <c r="H751" s="8">
        <v>1403831</v>
      </c>
      <c r="I751" s="8">
        <v>948685</v>
      </c>
      <c r="J751" s="8">
        <v>2496864</v>
      </c>
      <c r="K751" s="8">
        <v>561446</v>
      </c>
      <c r="L751" s="8">
        <v>32288584</v>
      </c>
      <c r="M751" s="8">
        <v>8693521</v>
      </c>
      <c r="N751" s="8">
        <v>61032</v>
      </c>
      <c r="O751" s="8">
        <v>326993</v>
      </c>
      <c r="P751" s="8">
        <v>5323124</v>
      </c>
      <c r="Q751" s="8">
        <v>18754594</v>
      </c>
      <c r="R751" s="8">
        <v>348433</v>
      </c>
      <c r="S751" s="8">
        <v>7175482</v>
      </c>
      <c r="T751" s="8">
        <v>0</v>
      </c>
    </row>
    <row r="752" spans="1:20">
      <c r="A752" s="1">
        <v>44645</v>
      </c>
      <c r="B752" s="9">
        <f>nasdaq_aapl_volume_by_exchange[[#This Row],[Off Exchange2]]/SUM(nasdaq_aapl_volume_by_exchange[[#This Row],[NYSE]:[LTSE]])</f>
        <v>0.40691342168064271</v>
      </c>
      <c r="C752" s="12">
        <f>SUM(nasdaq_aapl_volume_by_exchange[[#This Row],[NYSE]:[LTSE]])</f>
        <v>71271365</v>
      </c>
      <c r="D752" s="8">
        <v>1070935</v>
      </c>
      <c r="E752" s="8">
        <v>153747</v>
      </c>
      <c r="F752" s="8">
        <v>195543</v>
      </c>
      <c r="G752" s="8">
        <v>494270</v>
      </c>
      <c r="H752" s="8">
        <v>1227210</v>
      </c>
      <c r="I752" s="8">
        <v>752169</v>
      </c>
      <c r="J752" s="8">
        <v>2252193</v>
      </c>
      <c r="K752" s="8">
        <v>151100</v>
      </c>
      <c r="L752" s="8">
        <v>29001275</v>
      </c>
      <c r="M752" s="8">
        <v>6569570</v>
      </c>
      <c r="N752" s="8">
        <v>43680</v>
      </c>
      <c r="O752" s="8">
        <v>288247</v>
      </c>
      <c r="P752" s="8">
        <v>5264317</v>
      </c>
      <c r="Q752" s="8">
        <v>16505392</v>
      </c>
      <c r="R752" s="8">
        <v>657642</v>
      </c>
      <c r="S752" s="8">
        <v>6644075</v>
      </c>
      <c r="T752" s="8">
        <v>0</v>
      </c>
    </row>
    <row r="753" spans="1:20">
      <c r="A753" s="1">
        <v>44644</v>
      </c>
      <c r="B753" s="9">
        <f>nasdaq_aapl_volume_by_exchange[[#This Row],[Off Exchange2]]/SUM(nasdaq_aapl_volume_by_exchange[[#This Row],[NYSE]:[LTSE]])</f>
        <v>0.40754793720607813</v>
      </c>
      <c r="C753" s="12">
        <f>SUM(nasdaq_aapl_volume_by_exchange[[#This Row],[NYSE]:[LTSE]])</f>
        <v>80773168</v>
      </c>
      <c r="D753" s="8">
        <v>1076341</v>
      </c>
      <c r="E753" s="8">
        <v>263396</v>
      </c>
      <c r="F753" s="8">
        <v>252216</v>
      </c>
      <c r="G753" s="8">
        <v>708698</v>
      </c>
      <c r="H753" s="8">
        <v>1796208</v>
      </c>
      <c r="I753" s="8">
        <v>911897</v>
      </c>
      <c r="J753" s="8">
        <v>2821657</v>
      </c>
      <c r="K753" s="8">
        <v>1354163</v>
      </c>
      <c r="L753" s="8">
        <v>32918938</v>
      </c>
      <c r="M753" s="8">
        <v>7333585</v>
      </c>
      <c r="N753" s="8">
        <v>53527</v>
      </c>
      <c r="O753" s="8">
        <v>375826</v>
      </c>
      <c r="P753" s="8">
        <v>5256472</v>
      </c>
      <c r="Q753" s="8">
        <v>19462784</v>
      </c>
      <c r="R753" s="8">
        <v>607439</v>
      </c>
      <c r="S753" s="8">
        <v>5580021</v>
      </c>
      <c r="T753" s="8">
        <v>0</v>
      </c>
    </row>
    <row r="754" spans="1:20">
      <c r="A754" s="1">
        <v>44643</v>
      </c>
      <c r="B754" s="9">
        <f>nasdaq_aapl_volume_by_exchange[[#This Row],[Off Exchange2]]/SUM(nasdaq_aapl_volume_by_exchange[[#This Row],[NYSE]:[LTSE]])</f>
        <v>0.37712308878544942</v>
      </c>
      <c r="C754" s="12">
        <f>SUM(nasdaq_aapl_volume_by_exchange[[#This Row],[NYSE]:[LTSE]])</f>
        <v>87974359</v>
      </c>
      <c r="D754" s="8">
        <v>1604004</v>
      </c>
      <c r="E754" s="8">
        <v>233989</v>
      </c>
      <c r="F754" s="8">
        <v>184707</v>
      </c>
      <c r="G754" s="8">
        <v>699886</v>
      </c>
      <c r="H754" s="8">
        <v>1650325</v>
      </c>
      <c r="I754" s="8">
        <v>1194577</v>
      </c>
      <c r="J754" s="8">
        <v>2777495</v>
      </c>
      <c r="K754" s="8">
        <v>565531</v>
      </c>
      <c r="L754" s="8">
        <v>33177162</v>
      </c>
      <c r="M754" s="8">
        <v>8499790</v>
      </c>
      <c r="N754" s="8">
        <v>62851</v>
      </c>
      <c r="O754" s="8">
        <v>429051</v>
      </c>
      <c r="P754" s="8">
        <v>6918282</v>
      </c>
      <c r="Q754" s="8">
        <v>23112969</v>
      </c>
      <c r="R754" s="8">
        <v>747428</v>
      </c>
      <c r="S754" s="8">
        <v>6116312</v>
      </c>
      <c r="T754" s="8">
        <v>0</v>
      </c>
    </row>
    <row r="755" spans="1:20">
      <c r="A755" s="1">
        <v>44642</v>
      </c>
      <c r="B755" s="9">
        <f>nasdaq_aapl_volume_by_exchange[[#This Row],[Off Exchange2]]/SUM(nasdaq_aapl_volume_by_exchange[[#This Row],[NYSE]:[LTSE]])</f>
        <v>0.40990274488791834</v>
      </c>
      <c r="C755" s="12">
        <f>SUM(nasdaq_aapl_volume_by_exchange[[#This Row],[NYSE]:[LTSE]])</f>
        <v>73675613</v>
      </c>
      <c r="D755" s="8">
        <v>1138957</v>
      </c>
      <c r="E755" s="8">
        <v>196135</v>
      </c>
      <c r="F755" s="8">
        <v>212044</v>
      </c>
      <c r="G755" s="8">
        <v>684120</v>
      </c>
      <c r="H755" s="8">
        <v>1294834</v>
      </c>
      <c r="I755" s="8">
        <v>884159</v>
      </c>
      <c r="J755" s="8">
        <v>2174903</v>
      </c>
      <c r="K755" s="8">
        <v>206523</v>
      </c>
      <c r="L755" s="8">
        <v>30199836</v>
      </c>
      <c r="M755" s="8">
        <v>6851370</v>
      </c>
      <c r="N755" s="8">
        <v>50540</v>
      </c>
      <c r="O755" s="8">
        <v>346277</v>
      </c>
      <c r="P755" s="8">
        <v>5371236</v>
      </c>
      <c r="Q755" s="8">
        <v>18953482</v>
      </c>
      <c r="R755" s="8">
        <v>339565</v>
      </c>
      <c r="S755" s="8">
        <v>4771632</v>
      </c>
      <c r="T755" s="8">
        <v>0</v>
      </c>
    </row>
    <row r="756" spans="1:20">
      <c r="A756" s="1">
        <v>44641</v>
      </c>
      <c r="B756" s="9">
        <f>nasdaq_aapl_volume_by_exchange[[#This Row],[Off Exchange2]]/SUM(nasdaq_aapl_volume_by_exchange[[#This Row],[NYSE]:[LTSE]])</f>
        <v>0.42057675022664209</v>
      </c>
      <c r="C756" s="12">
        <f>SUM(nasdaq_aapl_volume_by_exchange[[#This Row],[NYSE]:[LTSE]])</f>
        <v>84679776</v>
      </c>
      <c r="D756" s="8">
        <v>1155056</v>
      </c>
      <c r="E756" s="8">
        <v>247272</v>
      </c>
      <c r="F756" s="8">
        <v>164939</v>
      </c>
      <c r="G756" s="8">
        <v>521169</v>
      </c>
      <c r="H756" s="8">
        <v>1374468</v>
      </c>
      <c r="I756" s="8">
        <v>1104671</v>
      </c>
      <c r="J756" s="8">
        <v>2640490</v>
      </c>
      <c r="K756" s="8">
        <v>1018127</v>
      </c>
      <c r="L756" s="8">
        <v>35614345</v>
      </c>
      <c r="M756" s="8">
        <v>6827050</v>
      </c>
      <c r="N756" s="8">
        <v>84646</v>
      </c>
      <c r="O756" s="8">
        <v>333338</v>
      </c>
      <c r="P756" s="8">
        <v>5618894</v>
      </c>
      <c r="Q756" s="8">
        <v>21965978</v>
      </c>
      <c r="R756" s="8">
        <v>800068</v>
      </c>
      <c r="S756" s="8">
        <v>5209265</v>
      </c>
      <c r="T756" s="8">
        <v>0</v>
      </c>
    </row>
    <row r="757" spans="1:20">
      <c r="A757" s="1">
        <v>44638</v>
      </c>
      <c r="B757" s="9">
        <f>nasdaq_aapl_volume_by_exchange[[#This Row],[Off Exchange2]]/SUM(nasdaq_aapl_volume_by_exchange[[#This Row],[NYSE]:[LTSE]])</f>
        <v>0.27297491804223462</v>
      </c>
      <c r="C757" s="12">
        <f>SUM(nasdaq_aapl_volume_by_exchange[[#This Row],[NYSE]:[LTSE]])</f>
        <v>115475635</v>
      </c>
      <c r="D757" s="8">
        <v>1334971</v>
      </c>
      <c r="E757" s="8">
        <v>290473</v>
      </c>
      <c r="F757" s="8">
        <v>286781</v>
      </c>
      <c r="G757" s="8">
        <v>1286772</v>
      </c>
      <c r="H757" s="8">
        <v>1845737</v>
      </c>
      <c r="I757" s="8">
        <v>1487076</v>
      </c>
      <c r="J757" s="8">
        <v>3131833</v>
      </c>
      <c r="K757" s="8">
        <v>1983900</v>
      </c>
      <c r="L757" s="8">
        <v>31521952</v>
      </c>
      <c r="M757" s="8">
        <v>8432982</v>
      </c>
      <c r="N757" s="8">
        <v>135201</v>
      </c>
      <c r="O757" s="8">
        <v>417975</v>
      </c>
      <c r="P757" s="8">
        <v>6923785</v>
      </c>
      <c r="Q757" s="8">
        <v>49836596</v>
      </c>
      <c r="R757" s="8">
        <v>758614</v>
      </c>
      <c r="S757" s="8">
        <v>5800987</v>
      </c>
      <c r="T757" s="8">
        <v>0</v>
      </c>
    </row>
    <row r="758" spans="1:20">
      <c r="A758" s="1">
        <v>44637</v>
      </c>
      <c r="B758" s="9">
        <f>nasdaq_aapl_volume_by_exchange[[#This Row],[Off Exchange2]]/SUM(nasdaq_aapl_volume_by_exchange[[#This Row],[NYSE]:[LTSE]])</f>
        <v>0.34674731602006442</v>
      </c>
      <c r="C758" s="12">
        <f>SUM(nasdaq_aapl_volume_by_exchange[[#This Row],[NYSE]:[LTSE]])</f>
        <v>68658207</v>
      </c>
      <c r="D758" s="8">
        <v>711011</v>
      </c>
      <c r="E758" s="8">
        <v>156051</v>
      </c>
      <c r="F758" s="8">
        <v>131523</v>
      </c>
      <c r="G758" s="8">
        <v>608797</v>
      </c>
      <c r="H758" s="8">
        <v>1332754</v>
      </c>
      <c r="I758" s="8">
        <v>1125694</v>
      </c>
      <c r="J758" s="8">
        <v>2534587</v>
      </c>
      <c r="K758" s="8">
        <v>176156</v>
      </c>
      <c r="L758" s="8">
        <v>23807049</v>
      </c>
      <c r="M758" s="8">
        <v>7077817</v>
      </c>
      <c r="N758" s="8">
        <v>23799</v>
      </c>
      <c r="O758" s="8">
        <v>212309</v>
      </c>
      <c r="P758" s="8">
        <v>5056298</v>
      </c>
      <c r="Q758" s="8">
        <v>20838819</v>
      </c>
      <c r="R758" s="8">
        <v>383552</v>
      </c>
      <c r="S758" s="8">
        <v>4475766</v>
      </c>
      <c r="T758" s="8">
        <v>6225</v>
      </c>
    </row>
    <row r="759" spans="1:20">
      <c r="A759" s="1">
        <v>44636</v>
      </c>
      <c r="B759" s="9">
        <f>nasdaq_aapl_volume_by_exchange[[#This Row],[Off Exchange2]]/SUM(nasdaq_aapl_volume_by_exchange[[#This Row],[NYSE]:[LTSE]])</f>
        <v>0.34373986946428886</v>
      </c>
      <c r="C759" s="12">
        <f>SUM(nasdaq_aapl_volume_by_exchange[[#This Row],[NYSE]:[LTSE]])</f>
        <v>94328057</v>
      </c>
      <c r="D759" s="8">
        <v>1184840</v>
      </c>
      <c r="E759" s="8">
        <v>250441</v>
      </c>
      <c r="F759" s="8">
        <v>234860</v>
      </c>
      <c r="G759" s="8">
        <v>676105</v>
      </c>
      <c r="H759" s="8">
        <v>1807299</v>
      </c>
      <c r="I759" s="8">
        <v>1360983</v>
      </c>
      <c r="J759" s="8">
        <v>4015415</v>
      </c>
      <c r="K759" s="8">
        <v>2217974</v>
      </c>
      <c r="L759" s="8">
        <v>32424314</v>
      </c>
      <c r="M759" s="8">
        <v>9371314</v>
      </c>
      <c r="N759" s="8">
        <v>39325</v>
      </c>
      <c r="O759" s="8">
        <v>341099</v>
      </c>
      <c r="P759" s="8">
        <v>7397098</v>
      </c>
      <c r="Q759" s="8">
        <v>26041012</v>
      </c>
      <c r="R759" s="8">
        <v>675361</v>
      </c>
      <c r="S759" s="8">
        <v>6290617</v>
      </c>
      <c r="T759" s="8">
        <v>0</v>
      </c>
    </row>
    <row r="760" spans="1:20">
      <c r="A760" s="1">
        <v>44635</v>
      </c>
      <c r="B760" s="9">
        <f>nasdaq_aapl_volume_by_exchange[[#This Row],[Off Exchange2]]/SUM(nasdaq_aapl_volume_by_exchange[[#This Row],[NYSE]:[LTSE]])</f>
        <v>0.37837917123795567</v>
      </c>
      <c r="C760" s="12">
        <f>SUM(nasdaq_aapl_volume_by_exchange[[#This Row],[NYSE]:[LTSE]])</f>
        <v>84470157</v>
      </c>
      <c r="D760" s="8">
        <v>950261</v>
      </c>
      <c r="E760" s="8">
        <v>189797</v>
      </c>
      <c r="F760" s="8">
        <v>402716</v>
      </c>
      <c r="G760" s="8">
        <v>678082</v>
      </c>
      <c r="H760" s="8">
        <v>1523090</v>
      </c>
      <c r="I760" s="8">
        <v>1295356</v>
      </c>
      <c r="J760" s="8">
        <v>2962626</v>
      </c>
      <c r="K760" s="8">
        <v>609167</v>
      </c>
      <c r="L760" s="8">
        <v>31961748</v>
      </c>
      <c r="M760" s="8">
        <v>7387107</v>
      </c>
      <c r="N760" s="8">
        <v>54439</v>
      </c>
      <c r="O760" s="8">
        <v>291249</v>
      </c>
      <c r="P760" s="8">
        <v>5580925</v>
      </c>
      <c r="Q760" s="8">
        <v>24939010</v>
      </c>
      <c r="R760" s="8">
        <v>703517</v>
      </c>
      <c r="S760" s="8">
        <v>4941067</v>
      </c>
      <c r="T760" s="8">
        <v>0</v>
      </c>
    </row>
    <row r="761" spans="1:20">
      <c r="A761" s="1">
        <v>44634</v>
      </c>
      <c r="B761" s="9">
        <f>nasdaq_aapl_volume_by_exchange[[#This Row],[Off Exchange2]]/SUM(nasdaq_aapl_volume_by_exchange[[#This Row],[NYSE]:[LTSE]])</f>
        <v>0.36973962658728071</v>
      </c>
      <c r="C761" s="12">
        <f>SUM(nasdaq_aapl_volume_by_exchange[[#This Row],[NYSE]:[LTSE]])</f>
        <v>98246091</v>
      </c>
      <c r="D761" s="8">
        <v>1474482</v>
      </c>
      <c r="E761" s="8">
        <v>338407</v>
      </c>
      <c r="F761" s="8">
        <v>311721</v>
      </c>
      <c r="G761" s="8">
        <v>1328843</v>
      </c>
      <c r="H761" s="8">
        <v>1911180</v>
      </c>
      <c r="I761" s="8">
        <v>1416689</v>
      </c>
      <c r="J761" s="8">
        <v>3980247</v>
      </c>
      <c r="K761" s="8">
        <v>926351</v>
      </c>
      <c r="L761" s="8">
        <v>36325473</v>
      </c>
      <c r="M761" s="8">
        <v>10321783</v>
      </c>
      <c r="N761" s="8">
        <v>166727</v>
      </c>
      <c r="O761" s="8">
        <v>391473</v>
      </c>
      <c r="P761" s="8">
        <v>6647543</v>
      </c>
      <c r="Q761" s="8">
        <v>26227806</v>
      </c>
      <c r="R761" s="8">
        <v>483980</v>
      </c>
      <c r="S761" s="8">
        <v>5993386</v>
      </c>
      <c r="T761" s="8">
        <v>0</v>
      </c>
    </row>
    <row r="762" spans="1:20">
      <c r="A762" s="1">
        <v>44631</v>
      </c>
      <c r="B762" s="9">
        <f>nasdaq_aapl_volume_by_exchange[[#This Row],[Off Exchange2]]/SUM(nasdaq_aapl_volume_by_exchange[[#This Row],[NYSE]:[LTSE]])</f>
        <v>0.3473924791809116</v>
      </c>
      <c r="C762" s="12">
        <f>SUM(nasdaq_aapl_volume_by_exchange[[#This Row],[NYSE]:[LTSE]])</f>
        <v>87912951</v>
      </c>
      <c r="D762" s="8">
        <v>1101985</v>
      </c>
      <c r="E762" s="8">
        <v>279494</v>
      </c>
      <c r="F762" s="8">
        <v>367078</v>
      </c>
      <c r="G762" s="8">
        <v>991685</v>
      </c>
      <c r="H762" s="8">
        <v>1610849</v>
      </c>
      <c r="I762" s="8">
        <v>1242351</v>
      </c>
      <c r="J762" s="8">
        <v>3400647</v>
      </c>
      <c r="K762" s="8">
        <v>115322</v>
      </c>
      <c r="L762" s="8">
        <v>30540298</v>
      </c>
      <c r="M762" s="8">
        <v>9415524</v>
      </c>
      <c r="N762" s="8">
        <v>118571</v>
      </c>
      <c r="O762" s="8">
        <v>320567</v>
      </c>
      <c r="P762" s="8">
        <v>7368820</v>
      </c>
      <c r="Q762" s="8">
        <v>24136540</v>
      </c>
      <c r="R762" s="8">
        <v>294627</v>
      </c>
      <c r="S762" s="8">
        <v>6605312</v>
      </c>
      <c r="T762" s="8">
        <v>3281</v>
      </c>
    </row>
    <row r="763" spans="1:20">
      <c r="A763" s="1">
        <v>44630</v>
      </c>
      <c r="B763" s="9">
        <f>nasdaq_aapl_volume_by_exchange[[#This Row],[Off Exchange2]]/SUM(nasdaq_aapl_volume_by_exchange[[#This Row],[NYSE]:[LTSE]])</f>
        <v>0.4038218837450715</v>
      </c>
      <c r="C763" s="12">
        <f>SUM(nasdaq_aapl_volume_by_exchange[[#This Row],[NYSE]:[LTSE]])</f>
        <v>96262792</v>
      </c>
      <c r="D763" s="8">
        <v>1506873</v>
      </c>
      <c r="E763" s="8">
        <v>236402</v>
      </c>
      <c r="F763" s="8">
        <v>317271</v>
      </c>
      <c r="G763" s="8">
        <v>823051</v>
      </c>
      <c r="H763" s="8">
        <v>1920578</v>
      </c>
      <c r="I763" s="8">
        <v>1200947</v>
      </c>
      <c r="J763" s="8">
        <v>3092950</v>
      </c>
      <c r="K763" s="8">
        <v>262874</v>
      </c>
      <c r="L763" s="8">
        <v>38873022</v>
      </c>
      <c r="M763" s="8">
        <v>9364598</v>
      </c>
      <c r="N763" s="8">
        <v>69087</v>
      </c>
      <c r="O763" s="8">
        <v>356981</v>
      </c>
      <c r="P763" s="8">
        <v>7111406</v>
      </c>
      <c r="Q763" s="8">
        <v>23858172</v>
      </c>
      <c r="R763" s="8">
        <v>855184</v>
      </c>
      <c r="S763" s="8">
        <v>6413396</v>
      </c>
      <c r="T763" s="8">
        <v>0</v>
      </c>
    </row>
    <row r="764" spans="1:20">
      <c r="A764" s="1">
        <v>44629</v>
      </c>
      <c r="B764" s="9">
        <f>nasdaq_aapl_volume_by_exchange[[#This Row],[Off Exchange2]]/SUM(nasdaq_aapl_volume_by_exchange[[#This Row],[NYSE]:[LTSE]])</f>
        <v>0.3543102804061633</v>
      </c>
      <c r="C764" s="12">
        <f>SUM(nasdaq_aapl_volume_by_exchange[[#This Row],[NYSE]:[LTSE]])</f>
        <v>83943483</v>
      </c>
      <c r="D764" s="8">
        <v>855981</v>
      </c>
      <c r="E764" s="8">
        <v>179730</v>
      </c>
      <c r="F764" s="8">
        <v>403711</v>
      </c>
      <c r="G764" s="8">
        <v>450603</v>
      </c>
      <c r="H764" s="8">
        <v>1739802</v>
      </c>
      <c r="I764" s="8">
        <v>1292162</v>
      </c>
      <c r="J764" s="8">
        <v>3613723</v>
      </c>
      <c r="K764" s="8">
        <v>907688</v>
      </c>
      <c r="L764" s="8">
        <v>29742039</v>
      </c>
      <c r="M764" s="8">
        <v>8694001</v>
      </c>
      <c r="N764" s="8">
        <v>75858</v>
      </c>
      <c r="O764" s="8">
        <v>234841</v>
      </c>
      <c r="P764" s="8">
        <v>5987187</v>
      </c>
      <c r="Q764" s="8">
        <v>22926606</v>
      </c>
      <c r="R764" s="8">
        <v>898464</v>
      </c>
      <c r="S764" s="8">
        <v>5941087</v>
      </c>
      <c r="T764" s="8">
        <v>0</v>
      </c>
    </row>
    <row r="765" spans="1:20">
      <c r="A765" s="1">
        <v>44628</v>
      </c>
      <c r="B765" s="9">
        <f>nasdaq_aapl_volume_by_exchange[[#This Row],[Off Exchange2]]/SUM(nasdaq_aapl_volume_by_exchange[[#This Row],[NYSE]:[LTSE]])</f>
        <v>0.34553835185759518</v>
      </c>
      <c r="C765" s="12">
        <f>SUM(nasdaq_aapl_volume_by_exchange[[#This Row],[NYSE]:[LTSE]])</f>
        <v>119078339</v>
      </c>
      <c r="D765" s="8">
        <v>1080538</v>
      </c>
      <c r="E765" s="8">
        <v>269982</v>
      </c>
      <c r="F765" s="8">
        <v>435502</v>
      </c>
      <c r="G765" s="8">
        <v>1052827</v>
      </c>
      <c r="H765" s="8">
        <v>1837504</v>
      </c>
      <c r="I765" s="8">
        <v>2186313</v>
      </c>
      <c r="J765" s="8">
        <v>4444954</v>
      </c>
      <c r="K765" s="8">
        <v>658978</v>
      </c>
      <c r="L765" s="8">
        <v>41146133</v>
      </c>
      <c r="M765" s="8">
        <v>12306270</v>
      </c>
      <c r="N765" s="8">
        <v>82872</v>
      </c>
      <c r="O765" s="8">
        <v>348831</v>
      </c>
      <c r="P765" s="8">
        <v>11909464</v>
      </c>
      <c r="Q765" s="8">
        <v>31364179</v>
      </c>
      <c r="R765" s="8">
        <v>550508</v>
      </c>
      <c r="S765" s="8">
        <v>9403484</v>
      </c>
      <c r="T765" s="8">
        <v>0</v>
      </c>
    </row>
    <row r="766" spans="1:20">
      <c r="A766" s="1">
        <v>44627</v>
      </c>
      <c r="B766" s="9">
        <f>nasdaq_aapl_volume_by_exchange[[#This Row],[Off Exchange2]]/SUM(nasdaq_aapl_volume_by_exchange[[#This Row],[NYSE]:[LTSE]])</f>
        <v>0.32667806357905016</v>
      </c>
      <c r="C766" s="12">
        <f>SUM(nasdaq_aapl_volume_by_exchange[[#This Row],[NYSE]:[LTSE]])</f>
        <v>87526630</v>
      </c>
      <c r="D766" s="8">
        <v>1216193</v>
      </c>
      <c r="E766" s="8">
        <v>290863</v>
      </c>
      <c r="F766" s="8">
        <v>333757</v>
      </c>
      <c r="G766" s="8">
        <v>823016</v>
      </c>
      <c r="H766" s="8">
        <v>1773062</v>
      </c>
      <c r="I766" s="8">
        <v>1447506</v>
      </c>
      <c r="J766" s="8">
        <v>3091098</v>
      </c>
      <c r="K766" s="8">
        <v>732549</v>
      </c>
      <c r="L766" s="8">
        <v>28593030</v>
      </c>
      <c r="M766" s="8">
        <v>9400960</v>
      </c>
      <c r="N766" s="8">
        <v>89700</v>
      </c>
      <c r="O766" s="8">
        <v>291786</v>
      </c>
      <c r="P766" s="8">
        <v>7359844</v>
      </c>
      <c r="Q766" s="8">
        <v>25900713</v>
      </c>
      <c r="R766" s="8">
        <v>433928</v>
      </c>
      <c r="S766" s="8">
        <v>5748625</v>
      </c>
      <c r="T766" s="8">
        <v>0</v>
      </c>
    </row>
    <row r="767" spans="1:20">
      <c r="A767" s="1">
        <v>44624</v>
      </c>
      <c r="B767" s="9">
        <f>nasdaq_aapl_volume_by_exchange[[#This Row],[Off Exchange2]]/SUM(nasdaq_aapl_volume_by_exchange[[#This Row],[NYSE]:[LTSE]])</f>
        <v>0.32024628760538532</v>
      </c>
      <c r="C767" s="12">
        <f>SUM(nasdaq_aapl_volume_by_exchange[[#This Row],[NYSE]:[LTSE]])</f>
        <v>76463450</v>
      </c>
      <c r="D767" s="8">
        <v>1212510</v>
      </c>
      <c r="E767" s="8">
        <v>267415</v>
      </c>
      <c r="F767" s="8">
        <v>245352</v>
      </c>
      <c r="G767" s="8">
        <v>637542</v>
      </c>
      <c r="H767" s="8">
        <v>1494370</v>
      </c>
      <c r="I767" s="8">
        <v>812082</v>
      </c>
      <c r="J767" s="8">
        <v>3589359</v>
      </c>
      <c r="K767" s="8">
        <v>323049</v>
      </c>
      <c r="L767" s="8">
        <v>24487136</v>
      </c>
      <c r="M767" s="8">
        <v>7519836</v>
      </c>
      <c r="N767" s="8">
        <v>70424</v>
      </c>
      <c r="O767" s="8">
        <v>341282</v>
      </c>
      <c r="P767" s="8">
        <v>7268377</v>
      </c>
      <c r="Q767" s="8">
        <v>21992457</v>
      </c>
      <c r="R767" s="8">
        <v>674572</v>
      </c>
      <c r="S767" s="8">
        <v>5527687</v>
      </c>
      <c r="T767" s="8">
        <v>0</v>
      </c>
    </row>
    <row r="768" spans="1:20">
      <c r="A768" s="1">
        <v>44623</v>
      </c>
      <c r="B768" s="9">
        <f>nasdaq_aapl_volume_by_exchange[[#This Row],[Off Exchange2]]/SUM(nasdaq_aapl_volume_by_exchange[[#This Row],[NYSE]:[LTSE]])</f>
        <v>0.36963746105814099</v>
      </c>
      <c r="C768" s="12">
        <f>SUM(nasdaq_aapl_volume_by_exchange[[#This Row],[NYSE]:[LTSE]])</f>
        <v>69787372</v>
      </c>
      <c r="D768" s="8">
        <v>1149866</v>
      </c>
      <c r="E768" s="8">
        <v>160271</v>
      </c>
      <c r="F768" s="8">
        <v>143093</v>
      </c>
      <c r="G768" s="8">
        <v>544271</v>
      </c>
      <c r="H768" s="8">
        <v>1058211</v>
      </c>
      <c r="I768" s="8">
        <v>664597</v>
      </c>
      <c r="J768" s="8">
        <v>2948862</v>
      </c>
      <c r="K768" s="8">
        <v>39177</v>
      </c>
      <c r="L768" s="8">
        <v>25796027</v>
      </c>
      <c r="M768" s="8">
        <v>7635672</v>
      </c>
      <c r="N768" s="8">
        <v>40411</v>
      </c>
      <c r="O768" s="8">
        <v>245685</v>
      </c>
      <c r="P768" s="8">
        <v>5917381</v>
      </c>
      <c r="Q768" s="8">
        <v>17894818</v>
      </c>
      <c r="R768" s="8">
        <v>344118</v>
      </c>
      <c r="S768" s="8">
        <v>5204912</v>
      </c>
      <c r="T768" s="8">
        <v>0</v>
      </c>
    </row>
    <row r="769" spans="1:20">
      <c r="A769" s="1">
        <v>44622</v>
      </c>
      <c r="B769" s="9">
        <f>nasdaq_aapl_volume_by_exchange[[#This Row],[Off Exchange2]]/SUM(nasdaq_aapl_volume_by_exchange[[#This Row],[NYSE]:[LTSE]])</f>
        <v>0.302012909276136</v>
      </c>
      <c r="C769" s="12">
        <f>SUM(nasdaq_aapl_volume_by_exchange[[#This Row],[NYSE]:[LTSE]])</f>
        <v>72701985</v>
      </c>
      <c r="D769" s="8">
        <v>669727</v>
      </c>
      <c r="E769" s="8">
        <v>168319</v>
      </c>
      <c r="F769" s="8">
        <v>296340</v>
      </c>
      <c r="G769" s="8">
        <v>434332</v>
      </c>
      <c r="H769" s="8">
        <v>1177337</v>
      </c>
      <c r="I769" s="8">
        <v>580541</v>
      </c>
      <c r="J769" s="8">
        <v>3801093</v>
      </c>
      <c r="K769" s="8">
        <v>754516</v>
      </c>
      <c r="L769" s="8">
        <v>21956938</v>
      </c>
      <c r="M769" s="8">
        <v>7655012</v>
      </c>
      <c r="N769" s="8">
        <v>59248</v>
      </c>
      <c r="O769" s="8">
        <v>281828</v>
      </c>
      <c r="P769" s="8">
        <v>6776977</v>
      </c>
      <c r="Q769" s="8">
        <v>22382523</v>
      </c>
      <c r="R769" s="8">
        <v>163848</v>
      </c>
      <c r="S769" s="8">
        <v>5543406</v>
      </c>
      <c r="T769" s="8">
        <v>0</v>
      </c>
    </row>
    <row r="770" spans="1:20">
      <c r="A770" s="1">
        <v>44621</v>
      </c>
      <c r="B770" s="9">
        <f>nasdaq_aapl_volume_by_exchange[[#This Row],[Off Exchange2]]/SUM(nasdaq_aapl_volume_by_exchange[[#This Row],[NYSE]:[LTSE]])</f>
        <v>0.30867166512077748</v>
      </c>
      <c r="C770" s="12">
        <f>SUM(nasdaq_aapl_volume_by_exchange[[#This Row],[NYSE]:[LTSE]])</f>
        <v>75801036</v>
      </c>
      <c r="D770" s="8">
        <v>668018</v>
      </c>
      <c r="E770" s="8">
        <v>331494</v>
      </c>
      <c r="F770" s="8">
        <v>291373</v>
      </c>
      <c r="G770" s="8">
        <v>747920</v>
      </c>
      <c r="H770" s="8">
        <v>1222701</v>
      </c>
      <c r="I770" s="8">
        <v>681795</v>
      </c>
      <c r="J770" s="8">
        <v>3968203</v>
      </c>
      <c r="K770" s="8">
        <v>944523</v>
      </c>
      <c r="L770" s="8">
        <v>23397632</v>
      </c>
      <c r="M770" s="8">
        <v>7231564</v>
      </c>
      <c r="N770" s="8">
        <v>76938</v>
      </c>
      <c r="O770" s="8">
        <v>236026</v>
      </c>
      <c r="P770" s="8">
        <v>8071186</v>
      </c>
      <c r="Q770" s="8">
        <v>21405444</v>
      </c>
      <c r="R770" s="8">
        <v>164444</v>
      </c>
      <c r="S770" s="8">
        <v>6361775</v>
      </c>
      <c r="T770" s="8">
        <v>0</v>
      </c>
    </row>
    <row r="771" spans="1:20">
      <c r="A771" s="1">
        <v>44620</v>
      </c>
      <c r="B771" s="9">
        <f>nasdaq_aapl_volume_by_exchange[[#This Row],[Off Exchange2]]/SUM(nasdaq_aapl_volume_by_exchange[[#This Row],[NYSE]:[LTSE]])</f>
        <v>0.32068266798063938</v>
      </c>
      <c r="C771" s="12">
        <f>SUM(nasdaq_aapl_volume_by_exchange[[#This Row],[NYSE]:[LTSE]])</f>
        <v>88095182</v>
      </c>
      <c r="D771" s="8">
        <v>892988</v>
      </c>
      <c r="E771" s="8">
        <v>309987</v>
      </c>
      <c r="F771" s="8">
        <v>281460</v>
      </c>
      <c r="G771" s="8">
        <v>519060</v>
      </c>
      <c r="H771" s="8">
        <v>1469755</v>
      </c>
      <c r="I771" s="8">
        <v>922519</v>
      </c>
      <c r="J771" s="8">
        <v>4010512</v>
      </c>
      <c r="K771" s="8">
        <v>678389</v>
      </c>
      <c r="L771" s="8">
        <v>28250598</v>
      </c>
      <c r="M771" s="8">
        <v>7473972</v>
      </c>
      <c r="N771" s="8">
        <v>60147</v>
      </c>
      <c r="O771" s="8">
        <v>311628</v>
      </c>
      <c r="P771" s="8">
        <v>6492548</v>
      </c>
      <c r="Q771" s="8">
        <v>29549287</v>
      </c>
      <c r="R771" s="8">
        <v>164828</v>
      </c>
      <c r="S771" s="8">
        <v>6707504</v>
      </c>
      <c r="T771" s="8">
        <v>0</v>
      </c>
    </row>
    <row r="772" spans="1:20">
      <c r="A772" s="1">
        <v>44617</v>
      </c>
      <c r="B772" s="9">
        <f>nasdaq_aapl_volume_by_exchange[[#This Row],[Off Exchange2]]/SUM(nasdaq_aapl_volume_by_exchange[[#This Row],[NYSE]:[LTSE]])</f>
        <v>0.31399341504331679</v>
      </c>
      <c r="C772" s="12">
        <f>SUM(nasdaq_aapl_volume_by_exchange[[#This Row],[NYSE]:[LTSE]])</f>
        <v>85189019</v>
      </c>
      <c r="D772" s="8">
        <v>1377982</v>
      </c>
      <c r="E772" s="8">
        <v>376179</v>
      </c>
      <c r="F772" s="8">
        <v>256390</v>
      </c>
      <c r="G772" s="8">
        <v>996630</v>
      </c>
      <c r="H772" s="8">
        <v>1584117</v>
      </c>
      <c r="I772" s="8">
        <v>985669</v>
      </c>
      <c r="J772" s="8">
        <v>5163734</v>
      </c>
      <c r="K772" s="8">
        <v>1483369</v>
      </c>
      <c r="L772" s="8">
        <v>26748791</v>
      </c>
      <c r="M772" s="8">
        <v>9156759</v>
      </c>
      <c r="N772" s="8">
        <v>39948</v>
      </c>
      <c r="O772" s="8">
        <v>317352</v>
      </c>
      <c r="P772" s="8">
        <v>7324448</v>
      </c>
      <c r="Q772" s="8">
        <v>22459658</v>
      </c>
      <c r="R772" s="8">
        <v>277917</v>
      </c>
      <c r="S772" s="8">
        <v>6640076</v>
      </c>
      <c r="T772" s="8">
        <v>0</v>
      </c>
    </row>
    <row r="773" spans="1:20">
      <c r="A773" s="1">
        <v>44616</v>
      </c>
      <c r="B773" s="9">
        <f>nasdaq_aapl_volume_by_exchange[[#This Row],[Off Exchange2]]/SUM(nasdaq_aapl_volume_by_exchange[[#This Row],[NYSE]:[LTSE]])</f>
        <v>0.30969639952499917</v>
      </c>
      <c r="C773" s="12">
        <f>SUM(nasdaq_aapl_volume_by_exchange[[#This Row],[NYSE]:[LTSE]])</f>
        <v>132134510</v>
      </c>
      <c r="D773" s="8">
        <v>1675007</v>
      </c>
      <c r="E773" s="8">
        <v>393529</v>
      </c>
      <c r="F773" s="8">
        <v>333019</v>
      </c>
      <c r="G773" s="8">
        <v>1029037</v>
      </c>
      <c r="H773" s="8">
        <v>2096318</v>
      </c>
      <c r="I773" s="8">
        <v>1426668</v>
      </c>
      <c r="J773" s="8">
        <v>7857598</v>
      </c>
      <c r="K773" s="8">
        <v>696749</v>
      </c>
      <c r="L773" s="8">
        <v>40921582</v>
      </c>
      <c r="M773" s="8">
        <v>13809050</v>
      </c>
      <c r="N773" s="8">
        <v>68906</v>
      </c>
      <c r="O773" s="8">
        <v>424272</v>
      </c>
      <c r="P773" s="8">
        <v>10970043</v>
      </c>
      <c r="Q773" s="8">
        <v>41576343</v>
      </c>
      <c r="R773" s="8">
        <v>323084</v>
      </c>
      <c r="S773" s="8">
        <v>8533305</v>
      </c>
      <c r="T773" s="8">
        <v>0</v>
      </c>
    </row>
    <row r="774" spans="1:20">
      <c r="A774" s="1">
        <v>44615</v>
      </c>
      <c r="B774" s="9">
        <f>nasdaq_aapl_volume_by_exchange[[#This Row],[Off Exchange2]]/SUM(nasdaq_aapl_volume_by_exchange[[#This Row],[NYSE]:[LTSE]])</f>
        <v>0.33952131356025722</v>
      </c>
      <c r="C774" s="12">
        <f>SUM(nasdaq_aapl_volume_by_exchange[[#This Row],[NYSE]:[LTSE]])</f>
        <v>83821050</v>
      </c>
      <c r="D774" s="8">
        <v>1224607</v>
      </c>
      <c r="E774" s="8">
        <v>313477</v>
      </c>
      <c r="F774" s="8">
        <v>320716</v>
      </c>
      <c r="G774" s="8">
        <v>1363485</v>
      </c>
      <c r="H774" s="8">
        <v>1406364</v>
      </c>
      <c r="I774" s="8">
        <v>826736</v>
      </c>
      <c r="J774" s="8">
        <v>4839282</v>
      </c>
      <c r="K774" s="8">
        <v>331180</v>
      </c>
      <c r="L774" s="8">
        <v>28459033</v>
      </c>
      <c r="M774" s="8">
        <v>7896833</v>
      </c>
      <c r="N774" s="8">
        <v>49082</v>
      </c>
      <c r="O774" s="8">
        <v>308489</v>
      </c>
      <c r="P774" s="8">
        <v>6797351</v>
      </c>
      <c r="Q774" s="8">
        <v>24284922</v>
      </c>
      <c r="R774" s="8">
        <v>269594</v>
      </c>
      <c r="S774" s="8">
        <v>5129599</v>
      </c>
      <c r="T774" s="8">
        <v>300</v>
      </c>
    </row>
    <row r="775" spans="1:20">
      <c r="A775" s="1">
        <v>44614</v>
      </c>
      <c r="B775" s="9">
        <f>nasdaq_aapl_volume_by_exchange[[#This Row],[Off Exchange2]]/SUM(nasdaq_aapl_volume_by_exchange[[#This Row],[NYSE]:[LTSE]])</f>
        <v>0.33576308476598454</v>
      </c>
      <c r="C775" s="12">
        <f>SUM(nasdaq_aapl_volume_by_exchange[[#This Row],[NYSE]:[LTSE]])</f>
        <v>84523598</v>
      </c>
      <c r="D775" s="8">
        <v>1171098</v>
      </c>
      <c r="E775" s="8">
        <v>234966</v>
      </c>
      <c r="F775" s="8">
        <v>227786</v>
      </c>
      <c r="G775" s="8">
        <v>609534</v>
      </c>
      <c r="H775" s="8">
        <v>1551166</v>
      </c>
      <c r="I775" s="8">
        <v>750189</v>
      </c>
      <c r="J775" s="8">
        <v>4452023</v>
      </c>
      <c r="K775" s="8">
        <v>225489</v>
      </c>
      <c r="L775" s="8">
        <v>28379904</v>
      </c>
      <c r="M775" s="8">
        <v>9388006</v>
      </c>
      <c r="N775" s="8">
        <v>73679</v>
      </c>
      <c r="O775" s="8">
        <v>297921</v>
      </c>
      <c r="P775" s="8">
        <v>7210301</v>
      </c>
      <c r="Q775" s="8">
        <v>23597177</v>
      </c>
      <c r="R775" s="8">
        <v>234370</v>
      </c>
      <c r="S775" s="8">
        <v>6119989</v>
      </c>
      <c r="T775" s="8">
        <v>0</v>
      </c>
    </row>
    <row r="776" spans="1:20">
      <c r="A776" s="1">
        <v>44610</v>
      </c>
      <c r="B776" s="9">
        <f>nasdaq_aapl_volume_by_exchange[[#This Row],[Off Exchange2]]/SUM(nasdaq_aapl_volume_by_exchange[[#This Row],[NYSE]:[LTSE]])</f>
        <v>0.31423945292393157</v>
      </c>
      <c r="C776" s="12">
        <f>SUM(nasdaq_aapl_volume_by_exchange[[#This Row],[NYSE]:[LTSE]])</f>
        <v>75244527</v>
      </c>
      <c r="D776" s="8">
        <v>514908</v>
      </c>
      <c r="E776" s="8">
        <v>356382</v>
      </c>
      <c r="F776" s="8">
        <v>126000</v>
      </c>
      <c r="G776" s="8">
        <v>624920</v>
      </c>
      <c r="H776" s="8">
        <v>1150574</v>
      </c>
      <c r="I776" s="8">
        <v>832163</v>
      </c>
      <c r="J776" s="8">
        <v>3700017</v>
      </c>
      <c r="K776" s="8">
        <v>3713308</v>
      </c>
      <c r="L776" s="8">
        <v>23644799</v>
      </c>
      <c r="M776" s="8">
        <v>7109404</v>
      </c>
      <c r="N776" s="8">
        <v>83126</v>
      </c>
      <c r="O776" s="8">
        <v>337294</v>
      </c>
      <c r="P776" s="8">
        <v>6103482</v>
      </c>
      <c r="Q776" s="8">
        <v>22362025</v>
      </c>
      <c r="R776" s="8">
        <v>190925</v>
      </c>
      <c r="S776" s="8">
        <v>4395200</v>
      </c>
      <c r="T776" s="8">
        <v>0</v>
      </c>
    </row>
    <row r="777" spans="1:20">
      <c r="A777" s="1">
        <v>44609</v>
      </c>
      <c r="B777" s="9">
        <f>nasdaq_aapl_volume_by_exchange[[#This Row],[Off Exchange2]]/SUM(nasdaq_aapl_volume_by_exchange[[#This Row],[NYSE]:[LTSE]])</f>
        <v>0.31624871023168016</v>
      </c>
      <c r="C777" s="12">
        <f>SUM(nasdaq_aapl_volume_by_exchange[[#This Row],[NYSE]:[LTSE]])</f>
        <v>62051842</v>
      </c>
      <c r="D777" s="8">
        <v>978948</v>
      </c>
      <c r="E777" s="8">
        <v>343046</v>
      </c>
      <c r="F777" s="8">
        <v>205143</v>
      </c>
      <c r="G777" s="8">
        <v>445647</v>
      </c>
      <c r="H777" s="8">
        <v>1217898</v>
      </c>
      <c r="I777" s="8">
        <v>904532</v>
      </c>
      <c r="J777" s="8">
        <v>3024174</v>
      </c>
      <c r="K777" s="8">
        <v>1458925</v>
      </c>
      <c r="L777" s="8">
        <v>19623815</v>
      </c>
      <c r="M777" s="8">
        <v>5988715</v>
      </c>
      <c r="N777" s="8">
        <v>99804</v>
      </c>
      <c r="O777" s="8">
        <v>281732</v>
      </c>
      <c r="P777" s="8">
        <v>4819110</v>
      </c>
      <c r="Q777" s="8">
        <v>18814469</v>
      </c>
      <c r="R777" s="8">
        <v>216760</v>
      </c>
      <c r="S777" s="8">
        <v>3629124</v>
      </c>
      <c r="T777" s="8">
        <v>0</v>
      </c>
    </row>
    <row r="778" spans="1:20">
      <c r="A778" s="1">
        <v>44608</v>
      </c>
      <c r="B778" s="9">
        <f>nasdaq_aapl_volume_by_exchange[[#This Row],[Off Exchange2]]/SUM(nasdaq_aapl_volume_by_exchange[[#This Row],[NYSE]:[LTSE]])</f>
        <v>0.36305983983262524</v>
      </c>
      <c r="C778" s="12">
        <f>SUM(nasdaq_aapl_volume_by_exchange[[#This Row],[NYSE]:[LTSE]])</f>
        <v>56633631</v>
      </c>
      <c r="D778" s="8">
        <v>878089</v>
      </c>
      <c r="E778" s="8">
        <v>163475</v>
      </c>
      <c r="F778" s="8">
        <v>143120</v>
      </c>
      <c r="G778" s="8">
        <v>414688</v>
      </c>
      <c r="H778" s="8">
        <v>978228</v>
      </c>
      <c r="I778" s="8">
        <v>832857</v>
      </c>
      <c r="J778" s="8">
        <v>2834730</v>
      </c>
      <c r="K778" s="8">
        <v>187837</v>
      </c>
      <c r="L778" s="8">
        <v>20561397</v>
      </c>
      <c r="M778" s="8">
        <v>5540517</v>
      </c>
      <c r="N778" s="8">
        <v>92048</v>
      </c>
      <c r="O778" s="8">
        <v>232175</v>
      </c>
      <c r="P778" s="8">
        <v>4772604</v>
      </c>
      <c r="Q778" s="8">
        <v>15185547</v>
      </c>
      <c r="R778" s="8">
        <v>136476</v>
      </c>
      <c r="S778" s="8">
        <v>3679843</v>
      </c>
      <c r="T778" s="8">
        <v>0</v>
      </c>
    </row>
    <row r="779" spans="1:20">
      <c r="A779" s="1">
        <v>44607</v>
      </c>
      <c r="B779" s="9">
        <f>nasdaq_aapl_volume_by_exchange[[#This Row],[Off Exchange2]]/SUM(nasdaq_aapl_volume_by_exchange[[#This Row],[NYSE]:[LTSE]])</f>
        <v>0.33500355974589879</v>
      </c>
      <c r="C779" s="12">
        <f>SUM(nasdaq_aapl_volume_by_exchange[[#This Row],[NYSE]:[LTSE]])</f>
        <v>59404521</v>
      </c>
      <c r="D779" s="8">
        <v>903775</v>
      </c>
      <c r="E779" s="8">
        <v>202069</v>
      </c>
      <c r="F779" s="8">
        <v>223873</v>
      </c>
      <c r="G779" s="8">
        <v>535963</v>
      </c>
      <c r="H779" s="8">
        <v>1154671</v>
      </c>
      <c r="I779" s="8">
        <v>819174</v>
      </c>
      <c r="J779" s="8">
        <v>2822519</v>
      </c>
      <c r="K779" s="8">
        <v>178762</v>
      </c>
      <c r="L779" s="8">
        <v>19900726</v>
      </c>
      <c r="M779" s="8">
        <v>5879283</v>
      </c>
      <c r="N779" s="8">
        <v>77044</v>
      </c>
      <c r="O779" s="8">
        <v>274351</v>
      </c>
      <c r="P779" s="8">
        <v>4716408</v>
      </c>
      <c r="Q779" s="8">
        <v>17932436</v>
      </c>
      <c r="R779" s="8">
        <v>157393</v>
      </c>
      <c r="S779" s="8">
        <v>3626074</v>
      </c>
      <c r="T779" s="8">
        <v>0</v>
      </c>
    </row>
    <row r="780" spans="1:20">
      <c r="A780" s="1">
        <v>44606</v>
      </c>
      <c r="B780" s="9">
        <f>nasdaq_aapl_volume_by_exchange[[#This Row],[Off Exchange2]]/SUM(nasdaq_aapl_volume_by_exchange[[#This Row],[NYSE]:[LTSE]])</f>
        <v>0.29261327422739009</v>
      </c>
      <c r="C780" s="12">
        <f>SUM(nasdaq_aapl_volume_by_exchange[[#This Row],[NYSE]:[LTSE]])</f>
        <v>80041133</v>
      </c>
      <c r="D780" s="8">
        <v>783058</v>
      </c>
      <c r="E780" s="8">
        <v>243747</v>
      </c>
      <c r="F780" s="8">
        <v>227157</v>
      </c>
      <c r="G780" s="8">
        <v>761476</v>
      </c>
      <c r="H780" s="8">
        <v>1277580</v>
      </c>
      <c r="I780" s="8">
        <v>930101</v>
      </c>
      <c r="J780" s="8">
        <v>4232784</v>
      </c>
      <c r="K780" s="8">
        <v>240177</v>
      </c>
      <c r="L780" s="8">
        <v>23421098</v>
      </c>
      <c r="M780" s="8">
        <v>7487887</v>
      </c>
      <c r="N780" s="8">
        <v>58639</v>
      </c>
      <c r="O780" s="8">
        <v>200161</v>
      </c>
      <c r="P780" s="8">
        <v>6236956</v>
      </c>
      <c r="Q780" s="8">
        <v>29168417</v>
      </c>
      <c r="R780" s="8">
        <v>222901</v>
      </c>
      <c r="S780" s="8">
        <v>4548994</v>
      </c>
      <c r="T780" s="8">
        <v>0</v>
      </c>
    </row>
    <row r="781" spans="1:20">
      <c r="A781" s="1">
        <v>44603</v>
      </c>
      <c r="B781" s="9">
        <f>nasdaq_aapl_volume_by_exchange[[#This Row],[Off Exchange2]]/SUM(nasdaq_aapl_volume_by_exchange[[#This Row],[NYSE]:[LTSE]])</f>
        <v>0.3881550344886604</v>
      </c>
      <c r="C781" s="12">
        <f>SUM(nasdaq_aapl_volume_by_exchange[[#This Row],[NYSE]:[LTSE]])</f>
        <v>91708549</v>
      </c>
      <c r="D781" s="8">
        <v>811447</v>
      </c>
      <c r="E781" s="8">
        <v>322769</v>
      </c>
      <c r="F781" s="8">
        <v>262262</v>
      </c>
      <c r="G781" s="8">
        <v>671460</v>
      </c>
      <c r="H781" s="8">
        <v>1378827</v>
      </c>
      <c r="I781" s="8">
        <v>822237</v>
      </c>
      <c r="J781" s="8">
        <v>4722814</v>
      </c>
      <c r="K781" s="8">
        <v>530909</v>
      </c>
      <c r="L781" s="8">
        <v>35597135</v>
      </c>
      <c r="M781" s="8">
        <v>8564657</v>
      </c>
      <c r="N781" s="8">
        <v>77382</v>
      </c>
      <c r="O781" s="8">
        <v>292122</v>
      </c>
      <c r="P781" s="8">
        <v>8539208</v>
      </c>
      <c r="Q781" s="8">
        <v>23258481</v>
      </c>
      <c r="R781" s="8">
        <v>203587</v>
      </c>
      <c r="S781" s="8">
        <v>5653252</v>
      </c>
      <c r="T781" s="8">
        <v>0</v>
      </c>
    </row>
    <row r="782" spans="1:20">
      <c r="A782" s="1">
        <v>44602</v>
      </c>
      <c r="B782" s="9">
        <f>nasdaq_aapl_volume_by_exchange[[#This Row],[Off Exchange2]]/SUM(nasdaq_aapl_volume_by_exchange[[#This Row],[NYSE]:[LTSE]])</f>
        <v>0.33336297107727458</v>
      </c>
      <c r="C782" s="12">
        <f>SUM(nasdaq_aapl_volume_by_exchange[[#This Row],[NYSE]:[LTSE]])</f>
        <v>83587109</v>
      </c>
      <c r="D782" s="8">
        <v>1336128</v>
      </c>
      <c r="E782" s="8">
        <v>243750</v>
      </c>
      <c r="F782" s="8">
        <v>145307</v>
      </c>
      <c r="G782" s="8">
        <v>806004</v>
      </c>
      <c r="H782" s="8">
        <v>1505201</v>
      </c>
      <c r="I782" s="8">
        <v>868602</v>
      </c>
      <c r="J782" s="8">
        <v>3711859</v>
      </c>
      <c r="K782" s="8">
        <v>729489</v>
      </c>
      <c r="L782" s="8">
        <v>27864847</v>
      </c>
      <c r="M782" s="8">
        <v>8763178</v>
      </c>
      <c r="N782" s="8">
        <v>58261</v>
      </c>
      <c r="O782" s="8">
        <v>208185</v>
      </c>
      <c r="P782" s="8">
        <v>6926089</v>
      </c>
      <c r="Q782" s="8">
        <v>23593701</v>
      </c>
      <c r="R782" s="8">
        <v>217340</v>
      </c>
      <c r="S782" s="8">
        <v>6609168</v>
      </c>
      <c r="T782" s="8">
        <v>0</v>
      </c>
    </row>
    <row r="783" spans="1:20">
      <c r="A783" s="1">
        <v>44601</v>
      </c>
      <c r="B783" s="9">
        <f>nasdaq_aapl_volume_by_exchange[[#This Row],[Off Exchange2]]/SUM(nasdaq_aapl_volume_by_exchange[[#This Row],[NYSE]:[LTSE]])</f>
        <v>0.40080417399024543</v>
      </c>
      <c r="C783" s="12">
        <f>SUM(nasdaq_aapl_volume_by_exchange[[#This Row],[NYSE]:[LTSE]])</f>
        <v>65995171</v>
      </c>
      <c r="D783" s="8">
        <v>785425</v>
      </c>
      <c r="E783" s="8">
        <v>285713</v>
      </c>
      <c r="F783" s="8">
        <v>143292</v>
      </c>
      <c r="G783" s="8">
        <v>597934</v>
      </c>
      <c r="H783" s="8">
        <v>1026226</v>
      </c>
      <c r="I783" s="8">
        <v>654862</v>
      </c>
      <c r="J783" s="8">
        <v>2894175</v>
      </c>
      <c r="K783" s="8">
        <v>347410</v>
      </c>
      <c r="L783" s="8">
        <v>26451140</v>
      </c>
      <c r="M783" s="8">
        <v>6474894</v>
      </c>
      <c r="N783" s="8">
        <v>36944</v>
      </c>
      <c r="O783" s="8">
        <v>254650</v>
      </c>
      <c r="P783" s="8">
        <v>4549372</v>
      </c>
      <c r="Q783" s="8">
        <v>16989932</v>
      </c>
      <c r="R783" s="8">
        <v>202211</v>
      </c>
      <c r="S783" s="8">
        <v>4300991</v>
      </c>
      <c r="T783" s="8">
        <v>0</v>
      </c>
    </row>
    <row r="784" spans="1:20">
      <c r="A784" s="1">
        <v>44600</v>
      </c>
      <c r="B784" s="9">
        <f>nasdaq_aapl_volume_by_exchange[[#This Row],[Off Exchange2]]/SUM(nasdaq_aapl_volume_by_exchange[[#This Row],[NYSE]:[LTSE]])</f>
        <v>0.37760006516437689</v>
      </c>
      <c r="C784" s="12">
        <f>SUM(nasdaq_aapl_volume_by_exchange[[#This Row],[NYSE]:[LTSE]])</f>
        <v>68184493</v>
      </c>
      <c r="D784" s="8">
        <v>1003086</v>
      </c>
      <c r="E784" s="8">
        <v>181649</v>
      </c>
      <c r="F784" s="8">
        <v>157012</v>
      </c>
      <c r="G784" s="8">
        <v>516704</v>
      </c>
      <c r="H784" s="8">
        <v>1132606</v>
      </c>
      <c r="I784" s="8">
        <v>879416</v>
      </c>
      <c r="J784" s="8">
        <v>3110445</v>
      </c>
      <c r="K784" s="8">
        <v>137598</v>
      </c>
      <c r="L784" s="8">
        <v>25746469</v>
      </c>
      <c r="M784" s="8">
        <v>7451799</v>
      </c>
      <c r="N784" s="8">
        <v>43577</v>
      </c>
      <c r="O784" s="8">
        <v>268705</v>
      </c>
      <c r="P784" s="8">
        <v>4661475</v>
      </c>
      <c r="Q784" s="8">
        <v>17419324</v>
      </c>
      <c r="R784" s="8">
        <v>174643</v>
      </c>
      <c r="S784" s="8">
        <v>5299985</v>
      </c>
      <c r="T784" s="8">
        <v>0</v>
      </c>
    </row>
    <row r="785" spans="1:20">
      <c r="A785" s="1">
        <v>44599</v>
      </c>
      <c r="B785" s="9">
        <f>nasdaq_aapl_volume_by_exchange[[#This Row],[Off Exchange2]]/SUM(nasdaq_aapl_volume_by_exchange[[#This Row],[NYSE]:[LTSE]])</f>
        <v>0.48877978236936404</v>
      </c>
      <c r="C785" s="12">
        <f>SUM(nasdaq_aapl_volume_by_exchange[[#This Row],[NYSE]:[LTSE]])</f>
        <v>71882251</v>
      </c>
      <c r="D785" s="8">
        <v>957906</v>
      </c>
      <c r="E785" s="8">
        <v>120048</v>
      </c>
      <c r="F785" s="8">
        <v>140311</v>
      </c>
      <c r="G785" s="8">
        <v>508994</v>
      </c>
      <c r="H785" s="8">
        <v>946044</v>
      </c>
      <c r="I785" s="8">
        <v>628236</v>
      </c>
      <c r="J785" s="8">
        <v>3026747</v>
      </c>
      <c r="K785" s="8">
        <v>678138</v>
      </c>
      <c r="L785" s="8">
        <v>35134591</v>
      </c>
      <c r="M785" s="8">
        <v>6139572</v>
      </c>
      <c r="N785" s="8">
        <v>71686</v>
      </c>
      <c r="O785" s="8">
        <v>155166</v>
      </c>
      <c r="P785" s="8">
        <v>3935293</v>
      </c>
      <c r="Q785" s="8">
        <v>15055150</v>
      </c>
      <c r="R785" s="8">
        <v>151501</v>
      </c>
      <c r="S785" s="8">
        <v>4232868</v>
      </c>
      <c r="T785" s="8">
        <v>0</v>
      </c>
    </row>
    <row r="786" spans="1:20">
      <c r="A786" s="1">
        <v>44596</v>
      </c>
      <c r="B786" s="9">
        <f>nasdaq_aapl_volume_by_exchange[[#This Row],[Off Exchange2]]/SUM(nasdaq_aapl_volume_by_exchange[[#This Row],[NYSE]:[LTSE]])</f>
        <v>0.36801292222583115</v>
      </c>
      <c r="C786" s="12">
        <f>SUM(nasdaq_aapl_volume_by_exchange[[#This Row],[NYSE]:[LTSE]])</f>
        <v>76868491</v>
      </c>
      <c r="D786" s="8">
        <v>1009300</v>
      </c>
      <c r="E786" s="8">
        <v>135748</v>
      </c>
      <c r="F786" s="8">
        <v>204386</v>
      </c>
      <c r="G786" s="8">
        <v>704933</v>
      </c>
      <c r="H786" s="8">
        <v>1200673</v>
      </c>
      <c r="I786" s="8">
        <v>802240</v>
      </c>
      <c r="J786" s="8">
        <v>3692220</v>
      </c>
      <c r="K786" s="8">
        <v>2616011</v>
      </c>
      <c r="L786" s="8">
        <v>28288598</v>
      </c>
      <c r="M786" s="8">
        <v>8372826</v>
      </c>
      <c r="N786" s="8">
        <v>181335</v>
      </c>
      <c r="O786" s="8">
        <v>287452</v>
      </c>
      <c r="P786" s="8">
        <v>4968089</v>
      </c>
      <c r="Q786" s="8">
        <v>18777706</v>
      </c>
      <c r="R786" s="8">
        <v>199206</v>
      </c>
      <c r="S786" s="8">
        <v>5427768</v>
      </c>
      <c r="T786" s="8">
        <v>0</v>
      </c>
    </row>
    <row r="787" spans="1:20">
      <c r="A787" s="1">
        <v>44595</v>
      </c>
      <c r="B787" s="9">
        <f>nasdaq_aapl_volume_by_exchange[[#This Row],[Off Exchange2]]/SUM(nasdaq_aapl_volume_by_exchange[[#This Row],[NYSE]:[LTSE]])</f>
        <v>0.35532829501884083</v>
      </c>
      <c r="C787" s="12">
        <f>SUM(nasdaq_aapl_volume_by_exchange[[#This Row],[NYSE]:[LTSE]])</f>
        <v>83116156</v>
      </c>
      <c r="D787" s="8">
        <v>1074835</v>
      </c>
      <c r="E787" s="8">
        <v>276203</v>
      </c>
      <c r="F787" s="8">
        <v>274975</v>
      </c>
      <c r="G787" s="8">
        <v>748136</v>
      </c>
      <c r="H787" s="8">
        <v>1266378</v>
      </c>
      <c r="I787" s="8">
        <v>806897</v>
      </c>
      <c r="J787" s="8">
        <v>3514123</v>
      </c>
      <c r="K787" s="8">
        <v>42873</v>
      </c>
      <c r="L787" s="8">
        <v>29533522</v>
      </c>
      <c r="M787" s="8">
        <v>9177834</v>
      </c>
      <c r="N787" s="8">
        <v>49692</v>
      </c>
      <c r="O787" s="8">
        <v>234515</v>
      </c>
      <c r="P787" s="8">
        <v>4601996</v>
      </c>
      <c r="Q787" s="8">
        <v>25859467</v>
      </c>
      <c r="R787" s="8">
        <v>221311</v>
      </c>
      <c r="S787" s="8">
        <v>5433399</v>
      </c>
      <c r="T787" s="8">
        <v>0</v>
      </c>
    </row>
    <row r="788" spans="1:20">
      <c r="A788" s="1">
        <v>44594</v>
      </c>
      <c r="B788" s="9">
        <f>nasdaq_aapl_volume_by_exchange[[#This Row],[Off Exchange2]]/SUM(nasdaq_aapl_volume_by_exchange[[#This Row],[NYSE]:[LTSE]])</f>
        <v>0.44308815156634462</v>
      </c>
      <c r="C788" s="12">
        <f>SUM(nasdaq_aapl_volume_by_exchange[[#This Row],[NYSE]:[LTSE]])</f>
        <v>78394818</v>
      </c>
      <c r="D788" s="8">
        <v>1020737</v>
      </c>
      <c r="E788" s="8">
        <v>187796</v>
      </c>
      <c r="F788" s="8">
        <v>96494</v>
      </c>
      <c r="G788" s="8">
        <v>581088</v>
      </c>
      <c r="H788" s="8">
        <v>1304266</v>
      </c>
      <c r="I788" s="8">
        <v>935501</v>
      </c>
      <c r="J788" s="8">
        <v>2727703</v>
      </c>
      <c r="K788" s="8">
        <v>1152687</v>
      </c>
      <c r="L788" s="8">
        <v>34735815</v>
      </c>
      <c r="M788" s="8">
        <v>6978563</v>
      </c>
      <c r="N788" s="8">
        <v>37168</v>
      </c>
      <c r="O788" s="8">
        <v>274323</v>
      </c>
      <c r="P788" s="8">
        <v>4254863</v>
      </c>
      <c r="Q788" s="8">
        <v>18799839</v>
      </c>
      <c r="R788" s="8">
        <v>111306</v>
      </c>
      <c r="S788" s="8">
        <v>5196669</v>
      </c>
      <c r="T788" s="8">
        <v>0</v>
      </c>
    </row>
    <row r="789" spans="1:20">
      <c r="A789" s="1">
        <v>44593</v>
      </c>
      <c r="B789" s="9">
        <f>nasdaq_aapl_volume_by_exchange[[#This Row],[Off Exchange2]]/SUM(nasdaq_aapl_volume_by_exchange[[#This Row],[NYSE]:[LTSE]])</f>
        <v>0.39773598906822749</v>
      </c>
      <c r="C789" s="12">
        <f>SUM(nasdaq_aapl_volume_by_exchange[[#This Row],[NYSE]:[LTSE]])</f>
        <v>78834425</v>
      </c>
      <c r="D789" s="8">
        <v>1070702</v>
      </c>
      <c r="E789" s="8">
        <v>189218</v>
      </c>
      <c r="F789" s="8">
        <v>148270</v>
      </c>
      <c r="G789" s="8">
        <v>689074</v>
      </c>
      <c r="H789" s="8">
        <v>1094581</v>
      </c>
      <c r="I789" s="8">
        <v>814512</v>
      </c>
      <c r="J789" s="8">
        <v>3448267</v>
      </c>
      <c r="K789" s="8">
        <v>2490537</v>
      </c>
      <c r="L789" s="8">
        <v>31355288</v>
      </c>
      <c r="M789" s="8">
        <v>6457920</v>
      </c>
      <c r="N789" s="8">
        <v>86654</v>
      </c>
      <c r="O789" s="8">
        <v>274713</v>
      </c>
      <c r="P789" s="8">
        <v>4361524</v>
      </c>
      <c r="Q789" s="8">
        <v>20344332</v>
      </c>
      <c r="R789" s="8">
        <v>291209</v>
      </c>
      <c r="S789" s="8">
        <v>5717624</v>
      </c>
      <c r="T789" s="8">
        <v>0</v>
      </c>
    </row>
    <row r="790" spans="1:20">
      <c r="A790" s="1">
        <v>44592</v>
      </c>
      <c r="B790" s="9">
        <f>nasdaq_aapl_volume_by_exchange[[#This Row],[Off Exchange2]]/SUM(nasdaq_aapl_volume_by_exchange[[#This Row],[NYSE]:[LTSE]])</f>
        <v>0.36782291359903296</v>
      </c>
      <c r="C790" s="12">
        <f>SUM(nasdaq_aapl_volume_by_exchange[[#This Row],[NYSE]:[LTSE]])</f>
        <v>105615473</v>
      </c>
      <c r="D790" s="8">
        <v>1237617</v>
      </c>
      <c r="E790" s="8">
        <v>346848</v>
      </c>
      <c r="F790" s="8">
        <v>373925</v>
      </c>
      <c r="G790" s="8">
        <v>908121</v>
      </c>
      <c r="H790" s="8">
        <v>1918167</v>
      </c>
      <c r="I790" s="8">
        <v>1198677</v>
      </c>
      <c r="J790" s="8">
        <v>4930610</v>
      </c>
      <c r="K790" s="8">
        <v>891333</v>
      </c>
      <c r="L790" s="8">
        <v>38847791</v>
      </c>
      <c r="M790" s="8">
        <v>8658002</v>
      </c>
      <c r="N790" s="8">
        <v>97792</v>
      </c>
      <c r="O790" s="8">
        <v>471228</v>
      </c>
      <c r="P790" s="8">
        <v>5863384</v>
      </c>
      <c r="Q790" s="8">
        <v>31778366</v>
      </c>
      <c r="R790" s="8">
        <v>699047</v>
      </c>
      <c r="S790" s="8">
        <v>7394565</v>
      </c>
      <c r="T790" s="8">
        <v>0</v>
      </c>
    </row>
    <row r="791" spans="1:20">
      <c r="A791" s="1">
        <v>44589</v>
      </c>
      <c r="B791" s="9">
        <f>nasdaq_aapl_volume_by_exchange[[#This Row],[Off Exchange2]]/SUM(nasdaq_aapl_volume_by_exchange[[#This Row],[NYSE]:[LTSE]])</f>
        <v>0.40665743761385603</v>
      </c>
      <c r="C791" s="12">
        <f>SUM(nasdaq_aapl_volume_by_exchange[[#This Row],[NYSE]:[LTSE]])</f>
        <v>162848781</v>
      </c>
      <c r="D791" s="8">
        <v>2774931</v>
      </c>
      <c r="E791" s="8">
        <v>1014227</v>
      </c>
      <c r="F791" s="8">
        <v>358066</v>
      </c>
      <c r="G791" s="8">
        <v>813716</v>
      </c>
      <c r="H791" s="8">
        <v>3556890</v>
      </c>
      <c r="I791" s="8">
        <v>1622888</v>
      </c>
      <c r="J791" s="8">
        <v>8442588</v>
      </c>
      <c r="K791" s="8">
        <v>217188</v>
      </c>
      <c r="L791" s="8">
        <v>66223668</v>
      </c>
      <c r="M791" s="8">
        <v>14632528</v>
      </c>
      <c r="N791" s="8">
        <v>290833</v>
      </c>
      <c r="O791" s="8">
        <v>650703</v>
      </c>
      <c r="P791" s="8">
        <v>11008407</v>
      </c>
      <c r="Q791" s="8">
        <v>38146627</v>
      </c>
      <c r="R791" s="8">
        <v>722059</v>
      </c>
      <c r="S791" s="8">
        <v>12373462</v>
      </c>
      <c r="T791" s="8">
        <v>0</v>
      </c>
    </row>
    <row r="792" spans="1:20">
      <c r="A792" s="1">
        <v>44588</v>
      </c>
      <c r="B792" s="9">
        <f>nasdaq_aapl_volume_by_exchange[[#This Row],[Off Exchange2]]/SUM(nasdaq_aapl_volume_by_exchange[[#This Row],[NYSE]:[LTSE]])</f>
        <v>0.34603621856830769</v>
      </c>
      <c r="C792" s="12">
        <f>SUM(nasdaq_aapl_volume_by_exchange[[#This Row],[NYSE]:[LTSE]])</f>
        <v>111799063</v>
      </c>
      <c r="D792" s="8">
        <v>1255010</v>
      </c>
      <c r="E792" s="8">
        <v>370524</v>
      </c>
      <c r="F792" s="8">
        <v>320742</v>
      </c>
      <c r="G792" s="8">
        <v>854909</v>
      </c>
      <c r="H792" s="8">
        <v>2281900</v>
      </c>
      <c r="I792" s="8">
        <v>1152668</v>
      </c>
      <c r="J792" s="8">
        <v>5365518</v>
      </c>
      <c r="K792" s="8">
        <v>560519</v>
      </c>
      <c r="L792" s="8">
        <v>38686525</v>
      </c>
      <c r="M792" s="8">
        <v>15157742</v>
      </c>
      <c r="N792" s="8">
        <v>78769</v>
      </c>
      <c r="O792" s="8">
        <v>314594</v>
      </c>
      <c r="P792" s="8">
        <v>6830559</v>
      </c>
      <c r="Q792" s="8">
        <v>28340604</v>
      </c>
      <c r="R792" s="8">
        <v>1437004</v>
      </c>
      <c r="S792" s="8">
        <v>8791476</v>
      </c>
      <c r="T792" s="8">
        <v>0</v>
      </c>
    </row>
    <row r="793" spans="1:20">
      <c r="A793" s="1">
        <v>44587</v>
      </c>
      <c r="B793" s="9">
        <f>nasdaq_aapl_volume_by_exchange[[#This Row],[Off Exchange2]]/SUM(nasdaq_aapl_volume_by_exchange[[#This Row],[NYSE]:[LTSE]])</f>
        <v>0.35250169350761146</v>
      </c>
      <c r="C793" s="12">
        <f>SUM(nasdaq_aapl_volume_by_exchange[[#This Row],[NYSE]:[LTSE]])</f>
        <v>100218032</v>
      </c>
      <c r="D793" s="8">
        <v>735887</v>
      </c>
      <c r="E793" s="8">
        <v>201263</v>
      </c>
      <c r="F793" s="8">
        <v>315740</v>
      </c>
      <c r="G793" s="8">
        <v>921718</v>
      </c>
      <c r="H793" s="8">
        <v>2149874</v>
      </c>
      <c r="I793" s="8">
        <v>1214069</v>
      </c>
      <c r="J793" s="8">
        <v>5667569</v>
      </c>
      <c r="K793" s="8">
        <v>555374</v>
      </c>
      <c r="L793" s="8">
        <v>35327026</v>
      </c>
      <c r="M793" s="8">
        <v>8367319</v>
      </c>
      <c r="N793" s="8">
        <v>80780</v>
      </c>
      <c r="O793" s="8">
        <v>429258</v>
      </c>
      <c r="P793" s="8">
        <v>6855046</v>
      </c>
      <c r="Q793" s="8">
        <v>28866071</v>
      </c>
      <c r="R793" s="8">
        <v>846854</v>
      </c>
      <c r="S793" s="8">
        <v>7684184</v>
      </c>
      <c r="T793" s="8">
        <v>0</v>
      </c>
    </row>
    <row r="794" spans="1:20">
      <c r="A794" s="1">
        <v>44586</v>
      </c>
      <c r="B794" s="9">
        <f>nasdaq_aapl_volume_by_exchange[[#This Row],[Off Exchange2]]/SUM(nasdaq_aapl_volume_by_exchange[[#This Row],[NYSE]:[LTSE]])</f>
        <v>0.40698794450884174</v>
      </c>
      <c r="C794" s="12">
        <f>SUM(nasdaq_aapl_volume_by_exchange[[#This Row],[NYSE]:[LTSE]])</f>
        <v>107368168</v>
      </c>
      <c r="D794" s="8">
        <v>1313886</v>
      </c>
      <c r="E794" s="8">
        <v>189022</v>
      </c>
      <c r="F794" s="8">
        <v>274051</v>
      </c>
      <c r="G794" s="8">
        <v>1528636</v>
      </c>
      <c r="H794" s="8">
        <v>1200529</v>
      </c>
      <c r="I794" s="8">
        <v>1092689</v>
      </c>
      <c r="J794" s="8">
        <v>5545603</v>
      </c>
      <c r="K794" s="8">
        <v>381354</v>
      </c>
      <c r="L794" s="8">
        <v>43697550</v>
      </c>
      <c r="M794" s="8">
        <v>9245619</v>
      </c>
      <c r="N794" s="8">
        <v>83289</v>
      </c>
      <c r="O794" s="8">
        <v>325915</v>
      </c>
      <c r="P794" s="8">
        <v>5794689</v>
      </c>
      <c r="Q794" s="8">
        <v>28907992</v>
      </c>
      <c r="R794" s="8">
        <v>816089</v>
      </c>
      <c r="S794" s="8">
        <v>6971255</v>
      </c>
      <c r="T794" s="8">
        <v>0</v>
      </c>
    </row>
    <row r="795" spans="1:20">
      <c r="A795" s="1">
        <v>44585</v>
      </c>
      <c r="B795" s="9">
        <f>nasdaq_aapl_volume_by_exchange[[#This Row],[Off Exchange2]]/SUM(nasdaq_aapl_volume_by_exchange[[#This Row],[NYSE]:[LTSE]])</f>
        <v>0.35071263974338546</v>
      </c>
      <c r="C795" s="12">
        <f>SUM(nasdaq_aapl_volume_by_exchange[[#This Row],[NYSE]:[LTSE]])</f>
        <v>150687007</v>
      </c>
      <c r="D795" s="8">
        <v>2110703</v>
      </c>
      <c r="E795" s="8">
        <v>718852</v>
      </c>
      <c r="F795" s="8">
        <v>598143</v>
      </c>
      <c r="G795" s="8">
        <v>1759635</v>
      </c>
      <c r="H795" s="8">
        <v>2504284</v>
      </c>
      <c r="I795" s="8">
        <v>1520328</v>
      </c>
      <c r="J795" s="8">
        <v>8129175</v>
      </c>
      <c r="K795" s="8">
        <v>1561464</v>
      </c>
      <c r="L795" s="8">
        <v>52847838</v>
      </c>
      <c r="M795" s="8">
        <v>11293812</v>
      </c>
      <c r="N795" s="8">
        <v>169341</v>
      </c>
      <c r="O795" s="8">
        <v>514348</v>
      </c>
      <c r="P795" s="8">
        <v>11251052</v>
      </c>
      <c r="Q795" s="8">
        <v>43981302</v>
      </c>
      <c r="R795" s="8">
        <v>994155</v>
      </c>
      <c r="S795" s="8">
        <v>10732575</v>
      </c>
      <c r="T795" s="8">
        <v>0</v>
      </c>
    </row>
    <row r="796" spans="1:20">
      <c r="A796" s="1">
        <v>44582</v>
      </c>
      <c r="B796" s="9">
        <f>nasdaq_aapl_volume_by_exchange[[#This Row],[Off Exchange2]]/SUM(nasdaq_aapl_volume_by_exchange[[#This Row],[NYSE]:[LTSE]])</f>
        <v>0.3245140979909244</v>
      </c>
      <c r="C796" s="12">
        <f>SUM(nasdaq_aapl_volume_by_exchange[[#This Row],[NYSE]:[LTSE]])</f>
        <v>113656301</v>
      </c>
      <c r="D796" s="8">
        <v>1316172</v>
      </c>
      <c r="E796" s="8">
        <v>401346</v>
      </c>
      <c r="F796" s="8">
        <v>329029</v>
      </c>
      <c r="G796" s="8">
        <v>1773989</v>
      </c>
      <c r="H796" s="8">
        <v>1596315</v>
      </c>
      <c r="I796" s="8">
        <v>1209536</v>
      </c>
      <c r="J796" s="8">
        <v>7351741</v>
      </c>
      <c r="K796" s="8">
        <v>3665807</v>
      </c>
      <c r="L796" s="8">
        <v>36883072</v>
      </c>
      <c r="M796" s="8">
        <v>7774345</v>
      </c>
      <c r="N796" s="8">
        <v>85087</v>
      </c>
      <c r="O796" s="8">
        <v>351183</v>
      </c>
      <c r="P796" s="8">
        <v>7506640</v>
      </c>
      <c r="Q796" s="8">
        <v>35165068</v>
      </c>
      <c r="R796" s="8">
        <v>306869</v>
      </c>
      <c r="S796" s="8">
        <v>7940102</v>
      </c>
      <c r="T796" s="8">
        <v>0</v>
      </c>
    </row>
    <row r="797" spans="1:20">
      <c r="A797" s="1">
        <v>44581</v>
      </c>
      <c r="B797" s="9">
        <f>nasdaq_aapl_volume_by_exchange[[#This Row],[Off Exchange2]]/SUM(nasdaq_aapl_volume_by_exchange[[#This Row],[NYSE]:[LTSE]])</f>
        <v>0.41454874221743565</v>
      </c>
      <c r="C797" s="12">
        <f>SUM(nasdaq_aapl_volume_by_exchange[[#This Row],[NYSE]:[LTSE]])</f>
        <v>82284254</v>
      </c>
      <c r="D797" s="8">
        <v>612557</v>
      </c>
      <c r="E797" s="8">
        <v>246708</v>
      </c>
      <c r="F797" s="8">
        <v>271277</v>
      </c>
      <c r="G797" s="8">
        <v>1214473</v>
      </c>
      <c r="H797" s="8">
        <v>1374541</v>
      </c>
      <c r="I797" s="8">
        <v>789497</v>
      </c>
      <c r="J797" s="8">
        <v>5121618</v>
      </c>
      <c r="K797" s="8">
        <v>1292237</v>
      </c>
      <c r="L797" s="8">
        <v>34110834</v>
      </c>
      <c r="M797" s="8">
        <v>6482594</v>
      </c>
      <c r="N797" s="8">
        <v>88876</v>
      </c>
      <c r="O797" s="8">
        <v>272962</v>
      </c>
      <c r="P797" s="8">
        <v>5322117</v>
      </c>
      <c r="Q797" s="8">
        <v>19123223</v>
      </c>
      <c r="R797" s="8">
        <v>717641</v>
      </c>
      <c r="S797" s="8">
        <v>5243099</v>
      </c>
      <c r="T797" s="8">
        <v>0</v>
      </c>
    </row>
    <row r="798" spans="1:20">
      <c r="A798" s="1">
        <v>44580</v>
      </c>
      <c r="B798" s="9">
        <f>nasdaq_aapl_volume_by_exchange[[#This Row],[Off Exchange2]]/SUM(nasdaq_aapl_volume_by_exchange[[#This Row],[NYSE]:[LTSE]])</f>
        <v>0.38180989334630128</v>
      </c>
      <c r="C798" s="12">
        <f>SUM(nasdaq_aapl_volume_by_exchange[[#This Row],[NYSE]:[LTSE]])</f>
        <v>86720668</v>
      </c>
      <c r="D798" s="8">
        <v>1098740</v>
      </c>
      <c r="E798" s="8">
        <v>190789</v>
      </c>
      <c r="F798" s="8">
        <v>220659</v>
      </c>
      <c r="G798" s="8">
        <v>1183649</v>
      </c>
      <c r="H798" s="8">
        <v>1070644</v>
      </c>
      <c r="I798" s="8">
        <v>917346</v>
      </c>
      <c r="J798" s="8">
        <v>4888275</v>
      </c>
      <c r="K798" s="8">
        <v>1585038</v>
      </c>
      <c r="L798" s="8">
        <v>33110809</v>
      </c>
      <c r="M798" s="8">
        <v>6742673</v>
      </c>
      <c r="N798" s="8">
        <v>42022</v>
      </c>
      <c r="O798" s="8">
        <v>319662</v>
      </c>
      <c r="P798" s="8">
        <v>5333982</v>
      </c>
      <c r="Q798" s="8">
        <v>23523709</v>
      </c>
      <c r="R798" s="8">
        <v>432933</v>
      </c>
      <c r="S798" s="8">
        <v>6059738</v>
      </c>
      <c r="T798" s="8">
        <v>0</v>
      </c>
    </row>
    <row r="799" spans="1:20">
      <c r="A799" s="1">
        <v>44579</v>
      </c>
      <c r="B799" s="9">
        <f>nasdaq_aapl_volume_by_exchange[[#This Row],[Off Exchange2]]/SUM(nasdaq_aapl_volume_by_exchange[[#This Row],[NYSE]:[LTSE]])</f>
        <v>0.35372893292762519</v>
      </c>
      <c r="C799" s="12">
        <f>SUM(nasdaq_aapl_volume_by_exchange[[#This Row],[NYSE]:[LTSE]])</f>
        <v>83200692</v>
      </c>
      <c r="D799" s="8">
        <v>1243982</v>
      </c>
      <c r="E799" s="8">
        <v>312239</v>
      </c>
      <c r="F799" s="8">
        <v>234077</v>
      </c>
      <c r="G799" s="8">
        <v>1260263</v>
      </c>
      <c r="H799" s="8">
        <v>1114017</v>
      </c>
      <c r="I799" s="8">
        <v>839374</v>
      </c>
      <c r="J799" s="8">
        <v>4502632</v>
      </c>
      <c r="K799" s="8">
        <v>2117646</v>
      </c>
      <c r="L799" s="8">
        <v>29430492</v>
      </c>
      <c r="M799" s="8">
        <v>6497939</v>
      </c>
      <c r="N799" s="8">
        <v>46568</v>
      </c>
      <c r="O799" s="8">
        <v>237435</v>
      </c>
      <c r="P799" s="8">
        <v>4590399</v>
      </c>
      <c r="Q799" s="8">
        <v>24917911</v>
      </c>
      <c r="R799" s="8">
        <v>751016</v>
      </c>
      <c r="S799" s="8">
        <v>5104702</v>
      </c>
      <c r="T799" s="8">
        <v>0</v>
      </c>
    </row>
    <row r="800" spans="1:20">
      <c r="A800" s="1">
        <v>44575</v>
      </c>
      <c r="B800" s="9">
        <f>nasdaq_aapl_volume_by_exchange[[#This Row],[Off Exchange2]]/SUM(nasdaq_aapl_volume_by_exchange[[#This Row],[NYSE]:[LTSE]])</f>
        <v>0.40449287883102586</v>
      </c>
      <c r="C800" s="12">
        <f>SUM(nasdaq_aapl_volume_by_exchange[[#This Row],[NYSE]:[LTSE]])</f>
        <v>73999859</v>
      </c>
      <c r="D800" s="8">
        <v>586969</v>
      </c>
      <c r="E800" s="8">
        <v>410603</v>
      </c>
      <c r="F800" s="8">
        <v>141586</v>
      </c>
      <c r="G800" s="8">
        <v>768297</v>
      </c>
      <c r="H800" s="8">
        <v>966191</v>
      </c>
      <c r="I800" s="8">
        <v>1476266</v>
      </c>
      <c r="J800" s="8">
        <v>3132444</v>
      </c>
      <c r="K800" s="8">
        <v>1532328</v>
      </c>
      <c r="L800" s="8">
        <v>29932416</v>
      </c>
      <c r="M800" s="8">
        <v>4434227</v>
      </c>
      <c r="N800" s="8">
        <v>55709</v>
      </c>
      <c r="O800" s="8">
        <v>223077</v>
      </c>
      <c r="P800" s="8">
        <v>4854780</v>
      </c>
      <c r="Q800" s="8">
        <v>20392775</v>
      </c>
      <c r="R800" s="8">
        <v>501401</v>
      </c>
      <c r="S800" s="8">
        <v>4590790</v>
      </c>
      <c r="T800" s="8">
        <v>0</v>
      </c>
    </row>
    <row r="801" spans="1:20">
      <c r="A801" s="1">
        <v>44574</v>
      </c>
      <c r="B801" s="9">
        <f>nasdaq_aapl_volume_by_exchange[[#This Row],[Off Exchange2]]/SUM(nasdaq_aapl_volume_by_exchange[[#This Row],[NYSE]:[LTSE]])</f>
        <v>0.39327449179571683</v>
      </c>
      <c r="C801" s="12">
        <f>SUM(nasdaq_aapl_volume_by_exchange[[#This Row],[NYSE]:[LTSE]])</f>
        <v>76761307</v>
      </c>
      <c r="D801" s="8">
        <v>948447</v>
      </c>
      <c r="E801" s="8">
        <v>335346</v>
      </c>
      <c r="F801" s="8">
        <v>155537</v>
      </c>
      <c r="G801" s="8">
        <v>786799</v>
      </c>
      <c r="H801" s="8">
        <v>1203412</v>
      </c>
      <c r="I801" s="8">
        <v>1248236</v>
      </c>
      <c r="J801" s="8">
        <v>4260180</v>
      </c>
      <c r="K801" s="8">
        <v>175415</v>
      </c>
      <c r="L801" s="8">
        <v>30188264</v>
      </c>
      <c r="M801" s="8">
        <v>5766215</v>
      </c>
      <c r="N801" s="8">
        <v>29845</v>
      </c>
      <c r="O801" s="8">
        <v>261245</v>
      </c>
      <c r="P801" s="8">
        <v>5129028</v>
      </c>
      <c r="Q801" s="8">
        <v>20151305</v>
      </c>
      <c r="R801" s="8">
        <v>413959</v>
      </c>
      <c r="S801" s="8">
        <v>5708074</v>
      </c>
      <c r="T801" s="8">
        <v>0</v>
      </c>
    </row>
    <row r="802" spans="1:20">
      <c r="A802" s="1">
        <v>44573</v>
      </c>
      <c r="B802" s="9">
        <f>nasdaq_aapl_volume_by_exchange[[#This Row],[Off Exchange2]]/SUM(nasdaq_aapl_volume_by_exchange[[#This Row],[NYSE]:[LTSE]])</f>
        <v>0.41803531856911313</v>
      </c>
      <c r="C802" s="12">
        <f>SUM(nasdaq_aapl_volume_by_exchange[[#This Row],[NYSE]:[LTSE]])</f>
        <v>67611969</v>
      </c>
      <c r="D802" s="8">
        <v>835585</v>
      </c>
      <c r="E802" s="8">
        <v>192606</v>
      </c>
      <c r="F802" s="8">
        <v>67162</v>
      </c>
      <c r="G802" s="8">
        <v>804016</v>
      </c>
      <c r="H802" s="8">
        <v>703980</v>
      </c>
      <c r="I802" s="8">
        <v>1115913</v>
      </c>
      <c r="J802" s="8">
        <v>3287639</v>
      </c>
      <c r="K802" s="8">
        <v>326185</v>
      </c>
      <c r="L802" s="8">
        <v>28264191</v>
      </c>
      <c r="M802" s="8">
        <v>4802872</v>
      </c>
      <c r="N802" s="8">
        <v>34297</v>
      </c>
      <c r="O802" s="8">
        <v>185091</v>
      </c>
      <c r="P802" s="8">
        <v>4514122</v>
      </c>
      <c r="Q802" s="8">
        <v>16823872</v>
      </c>
      <c r="R802" s="8">
        <v>470329</v>
      </c>
      <c r="S802" s="8">
        <v>5184109</v>
      </c>
      <c r="T802" s="8">
        <v>0</v>
      </c>
    </row>
    <row r="803" spans="1:20">
      <c r="A803" s="1">
        <v>44572</v>
      </c>
      <c r="B803" s="9">
        <f>nasdaq_aapl_volume_by_exchange[[#This Row],[Off Exchange2]]/SUM(nasdaq_aapl_volume_by_exchange[[#This Row],[NYSE]:[LTSE]])</f>
        <v>0.38369779020818318</v>
      </c>
      <c r="C803" s="12">
        <f>SUM(nasdaq_aapl_volume_by_exchange[[#This Row],[NYSE]:[LTSE]])</f>
        <v>68371418</v>
      </c>
      <c r="D803" s="8">
        <v>803792</v>
      </c>
      <c r="E803" s="8">
        <v>354991</v>
      </c>
      <c r="F803" s="8">
        <v>185060</v>
      </c>
      <c r="G803" s="8">
        <v>777305</v>
      </c>
      <c r="H803" s="8">
        <v>956582</v>
      </c>
      <c r="I803" s="8">
        <v>1237055</v>
      </c>
      <c r="J803" s="8">
        <v>3778652</v>
      </c>
      <c r="K803" s="8">
        <v>683036</v>
      </c>
      <c r="L803" s="8">
        <v>26233962</v>
      </c>
      <c r="M803" s="8">
        <v>6255604</v>
      </c>
      <c r="N803" s="8">
        <v>76693</v>
      </c>
      <c r="O803" s="8">
        <v>321742</v>
      </c>
      <c r="P803" s="8">
        <v>4381731</v>
      </c>
      <c r="Q803" s="8">
        <v>17142952</v>
      </c>
      <c r="R803" s="8">
        <v>436596</v>
      </c>
      <c r="S803" s="8">
        <v>4745665</v>
      </c>
      <c r="T803" s="8">
        <v>0</v>
      </c>
    </row>
    <row r="804" spans="1:20">
      <c r="A804" s="1">
        <v>44571</v>
      </c>
      <c r="B804" s="9">
        <f>nasdaq_aapl_volume_by_exchange[[#This Row],[Off Exchange2]]/SUM(nasdaq_aapl_volume_by_exchange[[#This Row],[NYSE]:[LTSE]])</f>
        <v>0.38303119650029377</v>
      </c>
      <c r="C804" s="12">
        <f>SUM(nasdaq_aapl_volume_by_exchange[[#This Row],[NYSE]:[LTSE]])</f>
        <v>97827640</v>
      </c>
      <c r="D804" s="8">
        <v>1158355</v>
      </c>
      <c r="E804" s="8">
        <v>288686</v>
      </c>
      <c r="F804" s="8">
        <v>225229</v>
      </c>
      <c r="G804" s="8">
        <v>809396</v>
      </c>
      <c r="H804" s="8">
        <v>1450286</v>
      </c>
      <c r="I804" s="8">
        <v>1660847</v>
      </c>
      <c r="J804" s="8">
        <v>4576131</v>
      </c>
      <c r="K804" s="8">
        <v>309326</v>
      </c>
      <c r="L804" s="8">
        <v>37471038</v>
      </c>
      <c r="M804" s="8">
        <v>7672843</v>
      </c>
      <c r="N804" s="8">
        <v>134198</v>
      </c>
      <c r="O804" s="8">
        <v>357681</v>
      </c>
      <c r="P804" s="8">
        <v>6070753</v>
      </c>
      <c r="Q804" s="8">
        <v>28362576</v>
      </c>
      <c r="R804" s="8">
        <v>307078</v>
      </c>
      <c r="S804" s="8">
        <v>6973217</v>
      </c>
      <c r="T804" s="8">
        <v>0</v>
      </c>
    </row>
    <row r="805" spans="1:20">
      <c r="A805" s="1">
        <v>44568</v>
      </c>
      <c r="B805" s="9">
        <f>nasdaq_aapl_volume_by_exchange[[#This Row],[Off Exchange2]]/SUM(nasdaq_aapl_volume_by_exchange[[#This Row],[NYSE]:[LTSE]])</f>
        <v>0.37898970934044307</v>
      </c>
      <c r="C805" s="12">
        <f>SUM(nasdaq_aapl_volume_by_exchange[[#This Row],[NYSE]:[LTSE]])</f>
        <v>79097554</v>
      </c>
      <c r="D805" s="8">
        <v>873722</v>
      </c>
      <c r="E805" s="8">
        <v>289019</v>
      </c>
      <c r="F805" s="8">
        <v>111012</v>
      </c>
      <c r="G805" s="8">
        <v>636760</v>
      </c>
      <c r="H805" s="8">
        <v>874794</v>
      </c>
      <c r="I805" s="8">
        <v>1116448</v>
      </c>
      <c r="J805" s="8">
        <v>3863357</v>
      </c>
      <c r="K805" s="8">
        <v>5574728</v>
      </c>
      <c r="L805" s="8">
        <v>29977159</v>
      </c>
      <c r="M805" s="8">
        <v>6985124</v>
      </c>
      <c r="N805" s="8">
        <v>62462</v>
      </c>
      <c r="O805" s="8">
        <v>269427</v>
      </c>
      <c r="P805" s="8">
        <v>4561954</v>
      </c>
      <c r="Q805" s="8">
        <v>17997383</v>
      </c>
      <c r="R805" s="8">
        <v>703065</v>
      </c>
      <c r="S805" s="8">
        <v>5201140</v>
      </c>
      <c r="T805" s="8">
        <v>0</v>
      </c>
    </row>
    <row r="806" spans="1:20">
      <c r="A806" s="1">
        <v>44567</v>
      </c>
      <c r="B806" s="9">
        <f>nasdaq_aapl_volume_by_exchange[[#This Row],[Off Exchange2]]/SUM(nasdaq_aapl_volume_by_exchange[[#This Row],[NYSE]:[LTSE]])</f>
        <v>0.38673885676385633</v>
      </c>
      <c r="C806" s="12">
        <f>SUM(nasdaq_aapl_volume_by_exchange[[#This Row],[NYSE]:[LTSE]])</f>
        <v>88114394</v>
      </c>
      <c r="D806" s="8">
        <v>1094228</v>
      </c>
      <c r="E806" s="8">
        <v>392461</v>
      </c>
      <c r="F806" s="8">
        <v>141347</v>
      </c>
      <c r="G806" s="8">
        <v>837804</v>
      </c>
      <c r="H806" s="8">
        <v>1637766</v>
      </c>
      <c r="I806" s="8">
        <v>1741828</v>
      </c>
      <c r="J806" s="8">
        <v>3687556</v>
      </c>
      <c r="K806" s="8">
        <v>868886</v>
      </c>
      <c r="L806" s="8">
        <v>34077260</v>
      </c>
      <c r="M806" s="8">
        <v>7837552</v>
      </c>
      <c r="N806" s="8">
        <v>105558</v>
      </c>
      <c r="O806" s="8">
        <v>325731</v>
      </c>
      <c r="P806" s="8">
        <v>5612488</v>
      </c>
      <c r="Q806" s="8">
        <v>22211799</v>
      </c>
      <c r="R806" s="8">
        <v>799410</v>
      </c>
      <c r="S806" s="8">
        <v>6742720</v>
      </c>
      <c r="T806" s="8">
        <v>0</v>
      </c>
    </row>
    <row r="807" spans="1:20">
      <c r="A807" s="1">
        <v>44566</v>
      </c>
      <c r="B807" s="9">
        <f>nasdaq_aapl_volume_by_exchange[[#This Row],[Off Exchange2]]/SUM(nasdaq_aapl_volume_by_exchange[[#This Row],[NYSE]:[LTSE]])</f>
        <v>0.35862112265279011</v>
      </c>
      <c r="C807" s="12">
        <f>SUM(nasdaq_aapl_volume_by_exchange[[#This Row],[NYSE]:[LTSE]])</f>
        <v>86438319</v>
      </c>
      <c r="D807" s="8">
        <v>985904</v>
      </c>
      <c r="E807" s="8">
        <v>287573</v>
      </c>
      <c r="F807" s="8">
        <v>269124</v>
      </c>
      <c r="G807" s="8">
        <v>911268</v>
      </c>
      <c r="H807" s="8">
        <v>1120583</v>
      </c>
      <c r="I807" s="8">
        <v>1573009</v>
      </c>
      <c r="J807" s="8">
        <v>4169086</v>
      </c>
      <c r="K807" s="8">
        <v>2195063</v>
      </c>
      <c r="L807" s="8">
        <v>30998607</v>
      </c>
      <c r="M807" s="8">
        <v>7742389</v>
      </c>
      <c r="N807" s="8">
        <v>93883</v>
      </c>
      <c r="O807" s="8">
        <v>363498</v>
      </c>
      <c r="P807" s="8">
        <v>5128001</v>
      </c>
      <c r="Q807" s="8">
        <v>23529582</v>
      </c>
      <c r="R807" s="8">
        <v>442001</v>
      </c>
      <c r="S807" s="8">
        <v>6628748</v>
      </c>
      <c r="T807" s="8">
        <v>0</v>
      </c>
    </row>
    <row r="808" spans="1:20">
      <c r="A808" s="1">
        <v>44565</v>
      </c>
      <c r="B808" s="9">
        <f>nasdaq_aapl_volume_by_exchange[[#This Row],[Off Exchange2]]/SUM(nasdaq_aapl_volume_by_exchange[[#This Row],[NYSE]:[LTSE]])</f>
        <v>0.40831132627385758</v>
      </c>
      <c r="C808" s="12">
        <f>SUM(nasdaq_aapl_volume_by_exchange[[#This Row],[NYSE]:[LTSE]])</f>
        <v>90299812</v>
      </c>
      <c r="D808" s="8">
        <v>825066</v>
      </c>
      <c r="E808" s="8">
        <v>338114</v>
      </c>
      <c r="F808" s="8">
        <v>187930</v>
      </c>
      <c r="G808" s="8">
        <v>997813</v>
      </c>
      <c r="H808" s="8">
        <v>1475976</v>
      </c>
      <c r="I808" s="8">
        <v>1194536</v>
      </c>
      <c r="J808" s="8">
        <v>3312480</v>
      </c>
      <c r="K808" s="8">
        <v>2416066</v>
      </c>
      <c r="L808" s="8">
        <v>36870436</v>
      </c>
      <c r="M808" s="8">
        <v>7181329</v>
      </c>
      <c r="N808" s="8">
        <v>84476</v>
      </c>
      <c r="O808" s="8">
        <v>410253</v>
      </c>
      <c r="P808" s="8">
        <v>5031206</v>
      </c>
      <c r="Q808" s="8">
        <v>22861113</v>
      </c>
      <c r="R808" s="8">
        <v>610952</v>
      </c>
      <c r="S808" s="8">
        <v>6502066</v>
      </c>
      <c r="T808" s="8">
        <v>0</v>
      </c>
    </row>
    <row r="809" spans="1:20">
      <c r="A809" s="1">
        <v>44564</v>
      </c>
      <c r="B809" s="9">
        <f>nasdaq_aapl_volume_by_exchange[[#This Row],[Off Exchange2]]/SUM(nasdaq_aapl_volume_by_exchange[[#This Row],[NYSE]:[LTSE]])</f>
        <v>0.48288136838009416</v>
      </c>
      <c r="C809" s="12">
        <f>SUM(nasdaq_aapl_volume_by_exchange[[#This Row],[NYSE]:[LTSE]])</f>
        <v>94917721</v>
      </c>
      <c r="D809" s="8">
        <v>904348</v>
      </c>
      <c r="E809" s="8">
        <v>243926</v>
      </c>
      <c r="F809" s="8">
        <v>212570</v>
      </c>
      <c r="G809" s="8">
        <v>343928</v>
      </c>
      <c r="H809" s="8">
        <v>1219127</v>
      </c>
      <c r="I809" s="8">
        <v>1063471</v>
      </c>
      <c r="J809" s="8">
        <v>3768357</v>
      </c>
      <c r="K809" s="8">
        <v>524415</v>
      </c>
      <c r="L809" s="8">
        <v>45833999</v>
      </c>
      <c r="M809" s="8">
        <v>7327791</v>
      </c>
      <c r="N809" s="8">
        <v>52760</v>
      </c>
      <c r="O809" s="8">
        <v>509594</v>
      </c>
      <c r="P809" s="8">
        <v>4883909</v>
      </c>
      <c r="Q809" s="8">
        <v>20242137</v>
      </c>
      <c r="R809" s="8">
        <v>710143</v>
      </c>
      <c r="S809" s="8">
        <v>7077246</v>
      </c>
      <c r="T809" s="8">
        <v>0</v>
      </c>
    </row>
    <row r="810" spans="1:20">
      <c r="A810" s="1">
        <v>44561</v>
      </c>
      <c r="B810" s="9">
        <f>nasdaq_aapl_volume_by_exchange[[#This Row],[Off Exchange2]]/SUM(nasdaq_aapl_volume_by_exchange[[#This Row],[NYSE]:[LTSE]])</f>
        <v>0.42233546856549709</v>
      </c>
      <c r="C810" s="12">
        <f>SUM(nasdaq_aapl_volume_by_exchange[[#This Row],[NYSE]:[LTSE]])</f>
        <v>56020450</v>
      </c>
      <c r="D810" s="8">
        <v>697312</v>
      </c>
      <c r="E810" s="8">
        <v>126239</v>
      </c>
      <c r="F810" s="8">
        <v>45042</v>
      </c>
      <c r="G810" s="8">
        <v>501407</v>
      </c>
      <c r="H810" s="8">
        <v>578554</v>
      </c>
      <c r="I810" s="8">
        <v>647952</v>
      </c>
      <c r="J810" s="8">
        <v>1843190</v>
      </c>
      <c r="K810" s="8">
        <v>149543</v>
      </c>
      <c r="L810" s="8">
        <v>23659423</v>
      </c>
      <c r="M810" s="8">
        <v>3549686</v>
      </c>
      <c r="N810" s="8">
        <v>51099</v>
      </c>
      <c r="O810" s="8">
        <v>196009</v>
      </c>
      <c r="P810" s="8">
        <v>3444028</v>
      </c>
      <c r="Q810" s="8">
        <v>16249083</v>
      </c>
      <c r="R810" s="8">
        <v>320965</v>
      </c>
      <c r="S810" s="8">
        <v>3960918</v>
      </c>
      <c r="T810" s="8">
        <v>0</v>
      </c>
    </row>
    <row r="811" spans="1:20">
      <c r="A811" s="1">
        <v>44560</v>
      </c>
      <c r="B811" s="9">
        <f>nasdaq_aapl_volume_by_exchange[[#This Row],[Off Exchange2]]/SUM(nasdaq_aapl_volume_by_exchange[[#This Row],[NYSE]:[LTSE]])</f>
        <v>0.42744734156845571</v>
      </c>
      <c r="C811" s="12">
        <f>SUM(nasdaq_aapl_volume_by_exchange[[#This Row],[NYSE]:[LTSE]])</f>
        <v>52854831</v>
      </c>
      <c r="D811" s="8">
        <v>828318</v>
      </c>
      <c r="E811" s="8">
        <v>159603</v>
      </c>
      <c r="F811" s="8">
        <v>48590</v>
      </c>
      <c r="G811" s="8">
        <v>467820</v>
      </c>
      <c r="H811" s="8">
        <v>591822</v>
      </c>
      <c r="I811" s="8">
        <v>649070</v>
      </c>
      <c r="J811" s="8">
        <v>2851086</v>
      </c>
      <c r="K811" s="8">
        <v>759793</v>
      </c>
      <c r="L811" s="8">
        <v>22592657</v>
      </c>
      <c r="M811" s="8">
        <v>4183306</v>
      </c>
      <c r="N811" s="8">
        <v>21162</v>
      </c>
      <c r="O811" s="8">
        <v>275884</v>
      </c>
      <c r="P811" s="8">
        <v>3667214</v>
      </c>
      <c r="Q811" s="8">
        <v>10814619</v>
      </c>
      <c r="R811" s="8">
        <v>378600</v>
      </c>
      <c r="S811" s="8">
        <v>4565287</v>
      </c>
      <c r="T811" s="8">
        <v>0</v>
      </c>
    </row>
    <row r="812" spans="1:20">
      <c r="A812" s="1">
        <v>44559</v>
      </c>
      <c r="B812" s="9">
        <f>nasdaq_aapl_volume_by_exchange[[#This Row],[Off Exchange2]]/SUM(nasdaq_aapl_volume_by_exchange[[#This Row],[NYSE]:[LTSE]])</f>
        <v>0.46889246904878934</v>
      </c>
      <c r="C812" s="12">
        <f>SUM(nasdaq_aapl_volume_by_exchange[[#This Row],[NYSE]:[LTSE]])</f>
        <v>54586637</v>
      </c>
      <c r="D812" s="8">
        <v>650594</v>
      </c>
      <c r="E812" s="8">
        <v>140970</v>
      </c>
      <c r="F812" s="8">
        <v>60652</v>
      </c>
      <c r="G812" s="8">
        <v>440089</v>
      </c>
      <c r="H812" s="8">
        <v>478980</v>
      </c>
      <c r="I812" s="8">
        <v>716793</v>
      </c>
      <c r="J812" s="8">
        <v>1596491</v>
      </c>
      <c r="K812" s="8">
        <v>520527</v>
      </c>
      <c r="L812" s="8">
        <v>25595263</v>
      </c>
      <c r="M812" s="8">
        <v>3239326</v>
      </c>
      <c r="N812" s="8">
        <v>27194</v>
      </c>
      <c r="O812" s="8">
        <v>174801</v>
      </c>
      <c r="P812" s="8">
        <v>3243475</v>
      </c>
      <c r="Q812" s="8">
        <v>12328218</v>
      </c>
      <c r="R812" s="8">
        <v>436904</v>
      </c>
      <c r="S812" s="8">
        <v>4936360</v>
      </c>
      <c r="T812" s="8">
        <v>0</v>
      </c>
    </row>
    <row r="813" spans="1:20">
      <c r="A813" s="1">
        <v>44558</v>
      </c>
      <c r="B813" s="9">
        <f>nasdaq_aapl_volume_by_exchange[[#This Row],[Off Exchange2]]/SUM(nasdaq_aapl_volume_by_exchange[[#This Row],[NYSE]:[LTSE]])</f>
        <v>0.46210202477843659</v>
      </c>
      <c r="C813" s="12">
        <f>SUM(nasdaq_aapl_volume_by_exchange[[#This Row],[NYSE]:[LTSE]])</f>
        <v>69468144</v>
      </c>
      <c r="D813" s="8">
        <v>759331</v>
      </c>
      <c r="E813" s="8">
        <v>204898</v>
      </c>
      <c r="F813" s="8">
        <v>189685</v>
      </c>
      <c r="G813" s="8">
        <v>680144</v>
      </c>
      <c r="H813" s="8">
        <v>736375</v>
      </c>
      <c r="I813" s="8">
        <v>1000798</v>
      </c>
      <c r="J813" s="8">
        <v>3024172</v>
      </c>
      <c r="K813" s="8">
        <v>80886</v>
      </c>
      <c r="L813" s="8">
        <v>32101370</v>
      </c>
      <c r="M813" s="8">
        <v>5493791</v>
      </c>
      <c r="N813" s="8">
        <v>43866</v>
      </c>
      <c r="O813" s="8">
        <v>234401</v>
      </c>
      <c r="P813" s="8">
        <v>4022114</v>
      </c>
      <c r="Q813" s="8">
        <v>13830637</v>
      </c>
      <c r="R813" s="8">
        <v>446313</v>
      </c>
      <c r="S813" s="8">
        <v>6619363</v>
      </c>
      <c r="T813" s="8">
        <v>0</v>
      </c>
    </row>
    <row r="814" spans="1:20">
      <c r="A814" s="1">
        <v>44557</v>
      </c>
      <c r="B814" s="9">
        <f>nasdaq_aapl_volume_by_exchange[[#This Row],[Off Exchange2]]/SUM(nasdaq_aapl_volume_by_exchange[[#This Row],[NYSE]:[LTSE]])</f>
        <v>0.44778627323049086</v>
      </c>
      <c r="C814" s="12">
        <f>SUM(nasdaq_aapl_volume_by_exchange[[#This Row],[NYSE]:[LTSE]])</f>
        <v>65480913</v>
      </c>
      <c r="D814" s="8">
        <v>777482</v>
      </c>
      <c r="E814" s="8">
        <v>140450</v>
      </c>
      <c r="F814" s="8">
        <v>112248</v>
      </c>
      <c r="G814" s="8">
        <v>555727</v>
      </c>
      <c r="H814" s="8">
        <v>763144</v>
      </c>
      <c r="I814" s="8">
        <v>801023</v>
      </c>
      <c r="J814" s="8">
        <v>2462655</v>
      </c>
      <c r="K814" s="8">
        <v>84768</v>
      </c>
      <c r="L814" s="8">
        <v>29321454</v>
      </c>
      <c r="M814" s="8">
        <v>4315758</v>
      </c>
      <c r="N814" s="8">
        <v>34942</v>
      </c>
      <c r="O814" s="8">
        <v>271913</v>
      </c>
      <c r="P814" s="8">
        <v>3916164</v>
      </c>
      <c r="Q814" s="8">
        <v>15773433</v>
      </c>
      <c r="R814" s="8">
        <v>390696</v>
      </c>
      <c r="S814" s="8">
        <v>5759056</v>
      </c>
      <c r="T814" s="8">
        <v>0</v>
      </c>
    </row>
    <row r="815" spans="1:20">
      <c r="A815" s="1">
        <v>44553</v>
      </c>
      <c r="B815" s="9">
        <f>nasdaq_aapl_volume_by_exchange[[#This Row],[Off Exchange2]]/SUM(nasdaq_aapl_volume_by_exchange[[#This Row],[NYSE]:[LTSE]])</f>
        <v>0.4398094889802322</v>
      </c>
      <c r="C815" s="12">
        <f>SUM(nasdaq_aapl_volume_by_exchange[[#This Row],[NYSE]:[LTSE]])</f>
        <v>60742523</v>
      </c>
      <c r="D815" s="8">
        <v>733197</v>
      </c>
      <c r="E815" s="8">
        <v>137946</v>
      </c>
      <c r="F815" s="8">
        <v>136937</v>
      </c>
      <c r="G815" s="8">
        <v>597407</v>
      </c>
      <c r="H815" s="8">
        <v>779519</v>
      </c>
      <c r="I815" s="8">
        <v>759856</v>
      </c>
      <c r="J815" s="8">
        <v>2813167</v>
      </c>
      <c r="K815" s="8">
        <v>1151916</v>
      </c>
      <c r="L815" s="8">
        <v>26715138</v>
      </c>
      <c r="M815" s="8">
        <v>4488184</v>
      </c>
      <c r="N815" s="8">
        <v>61557</v>
      </c>
      <c r="O815" s="8">
        <v>293926</v>
      </c>
      <c r="P815" s="8">
        <v>3555350</v>
      </c>
      <c r="Q815" s="8">
        <v>13455218</v>
      </c>
      <c r="R815" s="8">
        <v>445951</v>
      </c>
      <c r="S815" s="8">
        <v>4597939</v>
      </c>
      <c r="T815" s="8">
        <v>19315</v>
      </c>
    </row>
    <row r="816" spans="1:20">
      <c r="A816" s="1">
        <v>44552</v>
      </c>
      <c r="B816" s="9">
        <f>nasdaq_aapl_volume_by_exchange[[#This Row],[Off Exchange2]]/SUM(nasdaq_aapl_volume_by_exchange[[#This Row],[NYSE]:[LTSE]])</f>
        <v>0.48821021730117226</v>
      </c>
      <c r="C816" s="12">
        <f>SUM(nasdaq_aapl_volume_by_exchange[[#This Row],[NYSE]:[LTSE]])</f>
        <v>83447594</v>
      </c>
      <c r="D816" s="8">
        <v>730227</v>
      </c>
      <c r="E816" s="8">
        <v>206526</v>
      </c>
      <c r="F816" s="8">
        <v>124714</v>
      </c>
      <c r="G816" s="8">
        <v>656814</v>
      </c>
      <c r="H816" s="8">
        <v>775315</v>
      </c>
      <c r="I816" s="8">
        <v>1130832</v>
      </c>
      <c r="J816" s="8">
        <v>3713715</v>
      </c>
      <c r="K816" s="8">
        <v>748883</v>
      </c>
      <c r="L816" s="8">
        <v>40739968</v>
      </c>
      <c r="M816" s="8">
        <v>5682307</v>
      </c>
      <c r="N816" s="8">
        <v>55919</v>
      </c>
      <c r="O816" s="8">
        <v>328530</v>
      </c>
      <c r="P816" s="8">
        <v>5123312</v>
      </c>
      <c r="Q816" s="8">
        <v>17010516</v>
      </c>
      <c r="R816" s="8">
        <v>422076</v>
      </c>
      <c r="S816" s="8">
        <v>5997940</v>
      </c>
      <c r="T816" s="8">
        <v>0</v>
      </c>
    </row>
    <row r="817" spans="1:20">
      <c r="A817" s="1">
        <v>44551</v>
      </c>
      <c r="B817" s="9">
        <f>nasdaq_aapl_volume_by_exchange[[#This Row],[Off Exchange2]]/SUM(nasdaq_aapl_volume_by_exchange[[#This Row],[NYSE]:[LTSE]])</f>
        <v>0.46369477668597775</v>
      </c>
      <c r="C817" s="12">
        <f>SUM(nasdaq_aapl_volume_by_exchange[[#This Row],[NYSE]:[LTSE]])</f>
        <v>81594003</v>
      </c>
      <c r="D817" s="8">
        <v>837149</v>
      </c>
      <c r="E817" s="8">
        <v>181631</v>
      </c>
      <c r="F817" s="8">
        <v>165182</v>
      </c>
      <c r="G817" s="8">
        <v>195511</v>
      </c>
      <c r="H817" s="8">
        <v>1149912</v>
      </c>
      <c r="I817" s="8">
        <v>1111965</v>
      </c>
      <c r="J817" s="8">
        <v>4709841</v>
      </c>
      <c r="K817" s="8">
        <v>148363</v>
      </c>
      <c r="L817" s="8">
        <v>37834713</v>
      </c>
      <c r="M817" s="8">
        <v>6431381</v>
      </c>
      <c r="N817" s="8">
        <v>67201</v>
      </c>
      <c r="O817" s="8">
        <v>257150</v>
      </c>
      <c r="P817" s="8">
        <v>4988362</v>
      </c>
      <c r="Q817" s="8">
        <v>17046517</v>
      </c>
      <c r="R817" s="8">
        <v>195218</v>
      </c>
      <c r="S817" s="8">
        <v>6273907</v>
      </c>
      <c r="T817" s="8">
        <v>0</v>
      </c>
    </row>
    <row r="818" spans="1:20">
      <c r="A818" s="1">
        <v>44550</v>
      </c>
      <c r="B818" s="9">
        <f>nasdaq_aapl_volume_by_exchange[[#This Row],[Off Exchange2]]/SUM(nasdaq_aapl_volume_by_exchange[[#This Row],[NYSE]:[LTSE]])</f>
        <v>0.44379525694971922</v>
      </c>
      <c r="C818" s="12">
        <f>SUM(nasdaq_aapl_volume_by_exchange[[#This Row],[NYSE]:[LTSE]])</f>
        <v>96678798</v>
      </c>
      <c r="D818" s="8">
        <v>613903</v>
      </c>
      <c r="E818" s="8">
        <v>311892</v>
      </c>
      <c r="F818" s="8">
        <v>160509</v>
      </c>
      <c r="G818" s="8">
        <v>263006</v>
      </c>
      <c r="H818" s="8">
        <v>1306859</v>
      </c>
      <c r="I818" s="8">
        <v>1571033</v>
      </c>
      <c r="J818" s="8">
        <v>4242797</v>
      </c>
      <c r="K818" s="8">
        <v>1156800</v>
      </c>
      <c r="L818" s="8">
        <v>42905592</v>
      </c>
      <c r="M818" s="8">
        <v>7392289</v>
      </c>
      <c r="N818" s="8">
        <v>68539</v>
      </c>
      <c r="O818" s="8">
        <v>301596</v>
      </c>
      <c r="P818" s="8">
        <v>5215855</v>
      </c>
      <c r="Q818" s="8">
        <v>22323920</v>
      </c>
      <c r="R818" s="8">
        <v>858111</v>
      </c>
      <c r="S818" s="8">
        <v>7954365</v>
      </c>
      <c r="T818" s="8">
        <v>31732</v>
      </c>
    </row>
    <row r="819" spans="1:20">
      <c r="A819" s="1">
        <v>44547</v>
      </c>
      <c r="B819" s="9">
        <f>nasdaq_aapl_volume_by_exchange[[#This Row],[Off Exchange2]]/SUM(nasdaq_aapl_volume_by_exchange[[#This Row],[NYSE]:[LTSE]])</f>
        <v>0.32562746198421499</v>
      </c>
      <c r="C819" s="12">
        <f>SUM(nasdaq_aapl_volume_by_exchange[[#This Row],[NYSE]:[LTSE]])</f>
        <v>180573609</v>
      </c>
      <c r="D819" s="8">
        <v>861928</v>
      </c>
      <c r="E819" s="8">
        <v>373813</v>
      </c>
      <c r="F819" s="8">
        <v>187022</v>
      </c>
      <c r="G819" s="8">
        <v>300018</v>
      </c>
      <c r="H819" s="8">
        <v>1398816</v>
      </c>
      <c r="I819" s="8">
        <v>2118525</v>
      </c>
      <c r="J819" s="8">
        <v>5239087</v>
      </c>
      <c r="K819" s="8">
        <v>5075839</v>
      </c>
      <c r="L819" s="8">
        <v>58799726</v>
      </c>
      <c r="M819" s="8">
        <v>10744402</v>
      </c>
      <c r="N819" s="8">
        <v>129846</v>
      </c>
      <c r="O819" s="8">
        <v>450485</v>
      </c>
      <c r="P819" s="8">
        <v>8387876</v>
      </c>
      <c r="Q819" s="8">
        <v>74471695</v>
      </c>
      <c r="R819" s="8">
        <v>746321</v>
      </c>
      <c r="S819" s="8">
        <v>11288210</v>
      </c>
      <c r="T819" s="8">
        <v>0</v>
      </c>
    </row>
    <row r="820" spans="1:20">
      <c r="A820" s="1">
        <v>44546</v>
      </c>
      <c r="B820" s="9">
        <f>nasdaq_aapl_volume_by_exchange[[#This Row],[Off Exchange2]]/SUM(nasdaq_aapl_volume_by_exchange[[#This Row],[NYSE]:[LTSE]])</f>
        <v>0.38007203130618494</v>
      </c>
      <c r="C820" s="12">
        <f>SUM(nasdaq_aapl_volume_by_exchange[[#This Row],[NYSE]:[LTSE]])</f>
        <v>136185230</v>
      </c>
      <c r="D820" s="8">
        <v>1398623</v>
      </c>
      <c r="E820" s="8">
        <v>701208</v>
      </c>
      <c r="F820" s="8">
        <v>562847</v>
      </c>
      <c r="G820" s="8">
        <v>474748</v>
      </c>
      <c r="H820" s="8">
        <v>2554260</v>
      </c>
      <c r="I820" s="8">
        <v>2511494</v>
      </c>
      <c r="J820" s="8">
        <v>6993704</v>
      </c>
      <c r="K820" s="8">
        <v>436441</v>
      </c>
      <c r="L820" s="8">
        <v>51760197</v>
      </c>
      <c r="M820" s="8">
        <v>11788544</v>
      </c>
      <c r="N820" s="8">
        <v>170772</v>
      </c>
      <c r="O820" s="8">
        <v>575181</v>
      </c>
      <c r="P820" s="8">
        <v>10497769</v>
      </c>
      <c r="Q820" s="8">
        <v>31819045</v>
      </c>
      <c r="R820" s="8">
        <v>561787</v>
      </c>
      <c r="S820" s="8">
        <v>13378610</v>
      </c>
      <c r="T820" s="8">
        <v>0</v>
      </c>
    </row>
    <row r="821" spans="1:20">
      <c r="A821" s="1">
        <v>44545</v>
      </c>
      <c r="B821" s="9">
        <f>nasdaq_aapl_volume_by_exchange[[#This Row],[Off Exchange2]]/SUM(nasdaq_aapl_volume_by_exchange[[#This Row],[NYSE]:[LTSE]])</f>
        <v>0.42951998204819614</v>
      </c>
      <c r="C821" s="12">
        <f>SUM(nasdaq_aapl_volume_by_exchange[[#This Row],[NYSE]:[LTSE]])</f>
        <v>118878304</v>
      </c>
      <c r="D821" s="8">
        <v>940676</v>
      </c>
      <c r="E821" s="8">
        <v>525361</v>
      </c>
      <c r="F821" s="8">
        <v>192235</v>
      </c>
      <c r="G821" s="8">
        <v>660445</v>
      </c>
      <c r="H821" s="8">
        <v>1385025</v>
      </c>
      <c r="I821" s="8">
        <v>1717890</v>
      </c>
      <c r="J821" s="8">
        <v>5451121</v>
      </c>
      <c r="K821" s="8">
        <v>1335610</v>
      </c>
      <c r="L821" s="8">
        <v>51060607</v>
      </c>
      <c r="M821" s="8">
        <v>9403716</v>
      </c>
      <c r="N821" s="8">
        <v>132417</v>
      </c>
      <c r="O821" s="8">
        <v>540247</v>
      </c>
      <c r="P821" s="8">
        <v>7486994</v>
      </c>
      <c r="Q821" s="8">
        <v>27724454</v>
      </c>
      <c r="R821" s="8">
        <v>518707</v>
      </c>
      <c r="S821" s="8">
        <v>9802799</v>
      </c>
      <c r="T821" s="8">
        <v>0</v>
      </c>
    </row>
    <row r="822" spans="1:20">
      <c r="A822" s="1">
        <v>44544</v>
      </c>
      <c r="B822" s="9">
        <f>nasdaq_aapl_volume_by_exchange[[#This Row],[Off Exchange2]]/SUM(nasdaq_aapl_volume_by_exchange[[#This Row],[NYSE]:[LTSE]])</f>
        <v>0.42865380255519908</v>
      </c>
      <c r="C822" s="12">
        <f>SUM(nasdaq_aapl_volume_by_exchange[[#This Row],[NYSE]:[LTSE]])</f>
        <v>127751847</v>
      </c>
      <c r="D822" s="8">
        <v>619342</v>
      </c>
      <c r="E822" s="8">
        <v>419996</v>
      </c>
      <c r="F822" s="8">
        <v>160416</v>
      </c>
      <c r="G822" s="8">
        <v>284361</v>
      </c>
      <c r="H822" s="8">
        <v>1534266</v>
      </c>
      <c r="I822" s="8">
        <v>1729704</v>
      </c>
      <c r="J822" s="8">
        <v>5993557</v>
      </c>
      <c r="K822" s="8">
        <v>1391701</v>
      </c>
      <c r="L822" s="8">
        <v>54761315</v>
      </c>
      <c r="M822" s="8">
        <v>10111277</v>
      </c>
      <c r="N822" s="8">
        <v>77261</v>
      </c>
      <c r="O822" s="8">
        <v>434003</v>
      </c>
      <c r="P822" s="8">
        <v>8260250</v>
      </c>
      <c r="Q822" s="8">
        <v>30572106</v>
      </c>
      <c r="R822" s="8">
        <v>665831</v>
      </c>
      <c r="S822" s="8">
        <v>10736461</v>
      </c>
      <c r="T822" s="8">
        <v>0</v>
      </c>
    </row>
    <row r="823" spans="1:20">
      <c r="A823" s="1">
        <v>44543</v>
      </c>
      <c r="B823" s="9">
        <f>nasdaq_aapl_volume_by_exchange[[#This Row],[Off Exchange2]]/SUM(nasdaq_aapl_volume_by_exchange[[#This Row],[NYSE]:[LTSE]])</f>
        <v>0.43278231131129369</v>
      </c>
      <c r="C823" s="12">
        <f>SUM(nasdaq_aapl_volume_by_exchange[[#This Row],[NYSE]:[LTSE]])</f>
        <v>137729825</v>
      </c>
      <c r="D823" s="8">
        <v>1131736</v>
      </c>
      <c r="E823" s="8">
        <v>477882</v>
      </c>
      <c r="F823" s="8">
        <v>279171</v>
      </c>
      <c r="G823" s="8">
        <v>281456</v>
      </c>
      <c r="H823" s="8">
        <v>1769636</v>
      </c>
      <c r="I823" s="8">
        <v>2347533</v>
      </c>
      <c r="J823" s="8">
        <v>6541414</v>
      </c>
      <c r="K823" s="8">
        <v>3182169</v>
      </c>
      <c r="L823" s="8">
        <v>59607032</v>
      </c>
      <c r="M823" s="8">
        <v>11068974</v>
      </c>
      <c r="N823" s="8">
        <v>167891</v>
      </c>
      <c r="O823" s="8">
        <v>588518</v>
      </c>
      <c r="P823" s="8">
        <v>9329701</v>
      </c>
      <c r="Q823" s="8">
        <v>27813124</v>
      </c>
      <c r="R823" s="8">
        <v>450701</v>
      </c>
      <c r="S823" s="8">
        <v>12692887</v>
      </c>
      <c r="T823" s="8">
        <v>0</v>
      </c>
    </row>
    <row r="824" spans="1:20">
      <c r="A824" s="1">
        <v>44540</v>
      </c>
      <c r="B824" s="9">
        <f>nasdaq_aapl_volume_by_exchange[[#This Row],[Off Exchange2]]/SUM(nasdaq_aapl_volume_by_exchange[[#This Row],[NYSE]:[LTSE]])</f>
        <v>0.40488769525141693</v>
      </c>
      <c r="C824" s="12">
        <f>SUM(nasdaq_aapl_volume_by_exchange[[#This Row],[NYSE]:[LTSE]])</f>
        <v>103438814</v>
      </c>
      <c r="D824" s="8">
        <v>1321700</v>
      </c>
      <c r="E824" s="8">
        <v>367291</v>
      </c>
      <c r="F824" s="8">
        <v>223859</v>
      </c>
      <c r="G824" s="8">
        <v>433650</v>
      </c>
      <c r="H824" s="8">
        <v>1469088</v>
      </c>
      <c r="I824" s="8">
        <v>1250222</v>
      </c>
      <c r="J824" s="8">
        <v>3394470</v>
      </c>
      <c r="K824" s="8">
        <v>2143954</v>
      </c>
      <c r="L824" s="8">
        <v>41881103</v>
      </c>
      <c r="M824" s="8">
        <v>8908214</v>
      </c>
      <c r="N824" s="8">
        <v>51818</v>
      </c>
      <c r="O824" s="8">
        <v>415750</v>
      </c>
      <c r="P824" s="8">
        <v>7641804</v>
      </c>
      <c r="Q824" s="8">
        <v>24697614</v>
      </c>
      <c r="R824" s="8">
        <v>697980</v>
      </c>
      <c r="S824" s="8">
        <v>8540297</v>
      </c>
      <c r="T824" s="8">
        <v>0</v>
      </c>
    </row>
    <row r="825" spans="1:20">
      <c r="A825" s="1">
        <v>44539</v>
      </c>
      <c r="B825" s="9">
        <f>nasdaq_aapl_volume_by_exchange[[#This Row],[Off Exchange2]]/SUM(nasdaq_aapl_volume_by_exchange[[#This Row],[NYSE]:[LTSE]])</f>
        <v>0.4561254242154007</v>
      </c>
      <c r="C825" s="12">
        <f>SUM(nasdaq_aapl_volume_by_exchange[[#This Row],[NYSE]:[LTSE]])</f>
        <v>96173135</v>
      </c>
      <c r="D825" s="8">
        <v>1071160</v>
      </c>
      <c r="E825" s="8">
        <v>332411</v>
      </c>
      <c r="F825" s="8">
        <v>107343</v>
      </c>
      <c r="G825" s="8">
        <v>1047853</v>
      </c>
      <c r="H825" s="8">
        <v>1280365</v>
      </c>
      <c r="I825" s="8">
        <v>1101266</v>
      </c>
      <c r="J825" s="8">
        <v>4210128</v>
      </c>
      <c r="K825" s="8">
        <v>214553</v>
      </c>
      <c r="L825" s="8">
        <v>43867012</v>
      </c>
      <c r="M825" s="8">
        <v>7038800</v>
      </c>
      <c r="N825" s="8">
        <v>63533</v>
      </c>
      <c r="O825" s="8">
        <v>314360</v>
      </c>
      <c r="P825" s="8">
        <v>6197388</v>
      </c>
      <c r="Q825" s="8">
        <v>21870172</v>
      </c>
      <c r="R825" s="8">
        <v>659655</v>
      </c>
      <c r="S825" s="8">
        <v>6797136</v>
      </c>
      <c r="T825" s="8">
        <v>0</v>
      </c>
    </row>
    <row r="826" spans="1:20">
      <c r="A826" s="1">
        <v>44538</v>
      </c>
      <c r="B826" s="9">
        <f>nasdaq_aapl_volume_by_exchange[[#This Row],[Off Exchange2]]/SUM(nasdaq_aapl_volume_by_exchange[[#This Row],[NYSE]:[LTSE]])</f>
        <v>0.43466295923823928</v>
      </c>
      <c r="C826" s="12">
        <f>SUM(nasdaq_aapl_volume_by_exchange[[#This Row],[NYSE]:[LTSE]])</f>
        <v>105085598</v>
      </c>
      <c r="D826" s="8">
        <v>939734</v>
      </c>
      <c r="E826" s="8">
        <v>527416</v>
      </c>
      <c r="F826" s="8">
        <v>121301</v>
      </c>
      <c r="G826" s="8">
        <v>927820</v>
      </c>
      <c r="H826" s="8">
        <v>1660300</v>
      </c>
      <c r="I826" s="8">
        <v>1484017</v>
      </c>
      <c r="J826" s="8">
        <v>3819612</v>
      </c>
      <c r="K826" s="8">
        <v>724242</v>
      </c>
      <c r="L826" s="8">
        <v>45676817</v>
      </c>
      <c r="M826" s="8">
        <v>8480309</v>
      </c>
      <c r="N826" s="8">
        <v>94380</v>
      </c>
      <c r="O826" s="8">
        <v>441167</v>
      </c>
      <c r="P826" s="8">
        <v>6857079</v>
      </c>
      <c r="Q826" s="8">
        <v>24291553</v>
      </c>
      <c r="R826" s="8">
        <v>659481</v>
      </c>
      <c r="S826" s="8">
        <v>8380370</v>
      </c>
      <c r="T826" s="8">
        <v>0</v>
      </c>
    </row>
    <row r="827" spans="1:20">
      <c r="A827" s="1">
        <v>44537</v>
      </c>
      <c r="B827" s="9">
        <f>nasdaq_aapl_volume_by_exchange[[#This Row],[Off Exchange2]]/SUM(nasdaq_aapl_volume_by_exchange[[#This Row],[NYSE]:[LTSE]])</f>
        <v>0.40823458462032408</v>
      </c>
      <c r="C827" s="12">
        <f>SUM(nasdaq_aapl_volume_by_exchange[[#This Row],[NYSE]:[LTSE]])</f>
        <v>110033164</v>
      </c>
      <c r="D827" s="8">
        <v>1418314</v>
      </c>
      <c r="E827" s="8">
        <v>361685</v>
      </c>
      <c r="F827" s="8">
        <v>160336</v>
      </c>
      <c r="G827" s="8">
        <v>944958</v>
      </c>
      <c r="H827" s="8">
        <v>1788489</v>
      </c>
      <c r="I827" s="8">
        <v>1307126</v>
      </c>
      <c r="J827" s="8">
        <v>5132487</v>
      </c>
      <c r="K827" s="8">
        <v>3574715</v>
      </c>
      <c r="L827" s="8">
        <v>44919343</v>
      </c>
      <c r="M827" s="8">
        <v>9454525</v>
      </c>
      <c r="N827" s="8">
        <v>111628</v>
      </c>
      <c r="O827" s="8">
        <v>343126</v>
      </c>
      <c r="P827" s="8">
        <v>6879561</v>
      </c>
      <c r="Q827" s="8">
        <v>25241436</v>
      </c>
      <c r="R827" s="8">
        <v>611221</v>
      </c>
      <c r="S827" s="8">
        <v>7784214</v>
      </c>
      <c r="T827" s="8">
        <v>0</v>
      </c>
    </row>
    <row r="828" spans="1:20">
      <c r="A828" s="1">
        <v>44536</v>
      </c>
      <c r="B828" s="9">
        <f>nasdaq_aapl_volume_by_exchange[[#This Row],[Off Exchange2]]/SUM(nasdaq_aapl_volume_by_exchange[[#This Row],[NYSE]:[LTSE]])</f>
        <v>0.37172235044213692</v>
      </c>
      <c r="C828" s="12">
        <f>SUM(nasdaq_aapl_volume_by_exchange[[#This Row],[NYSE]:[LTSE]])</f>
        <v>98626125</v>
      </c>
      <c r="D828" s="8">
        <v>757067</v>
      </c>
      <c r="E828" s="8">
        <v>667239</v>
      </c>
      <c r="F828" s="8">
        <v>237196</v>
      </c>
      <c r="G828" s="8">
        <v>923564</v>
      </c>
      <c r="H828" s="8">
        <v>1858474</v>
      </c>
      <c r="I828" s="8">
        <v>1373069</v>
      </c>
      <c r="J828" s="8">
        <v>3551269</v>
      </c>
      <c r="K828" s="8">
        <v>1682051</v>
      </c>
      <c r="L828" s="8">
        <v>36661535</v>
      </c>
      <c r="M828" s="8">
        <v>8510367</v>
      </c>
      <c r="N828" s="8">
        <v>119769</v>
      </c>
      <c r="O828" s="8">
        <v>575938</v>
      </c>
      <c r="P828" s="8">
        <v>7448215</v>
      </c>
      <c r="Q828" s="8">
        <v>26565132</v>
      </c>
      <c r="R828" s="8">
        <v>720673</v>
      </c>
      <c r="S828" s="8">
        <v>6974567</v>
      </c>
      <c r="T828" s="8">
        <v>0</v>
      </c>
    </row>
    <row r="829" spans="1:20">
      <c r="A829" s="1">
        <v>44533</v>
      </c>
      <c r="B829" s="9">
        <f>nasdaq_aapl_volume_by_exchange[[#This Row],[Off Exchange2]]/SUM(nasdaq_aapl_volume_by_exchange[[#This Row],[NYSE]:[LTSE]])</f>
        <v>0.36279389202012302</v>
      </c>
      <c r="C829" s="12">
        <f>SUM(nasdaq_aapl_volume_by_exchange[[#This Row],[NYSE]:[LTSE]])</f>
        <v>108279990</v>
      </c>
      <c r="D829" s="8">
        <v>923028</v>
      </c>
      <c r="E829" s="8">
        <v>490703</v>
      </c>
      <c r="F829" s="8">
        <v>242974</v>
      </c>
      <c r="G829" s="8">
        <v>1262485</v>
      </c>
      <c r="H829" s="8">
        <v>1748078</v>
      </c>
      <c r="I829" s="8">
        <v>2043581</v>
      </c>
      <c r="J829" s="8">
        <v>5565972</v>
      </c>
      <c r="K829" s="8">
        <v>249906</v>
      </c>
      <c r="L829" s="8">
        <v>39283319</v>
      </c>
      <c r="M829" s="8">
        <v>9730101</v>
      </c>
      <c r="N829" s="8">
        <v>112921</v>
      </c>
      <c r="O829" s="8">
        <v>440362</v>
      </c>
      <c r="P829" s="8">
        <v>9936093</v>
      </c>
      <c r="Q829" s="8">
        <v>27300894</v>
      </c>
      <c r="R829" s="8">
        <v>365064</v>
      </c>
      <c r="S829" s="8">
        <v>8584509</v>
      </c>
      <c r="T829" s="8">
        <v>0</v>
      </c>
    </row>
    <row r="830" spans="1:20">
      <c r="A830" s="1">
        <v>44532</v>
      </c>
      <c r="B830" s="9">
        <f>nasdaq_aapl_volume_by_exchange[[#This Row],[Off Exchange2]]/SUM(nasdaq_aapl_volume_by_exchange[[#This Row],[NYSE]:[LTSE]])</f>
        <v>0.40112223230041383</v>
      </c>
      <c r="C830" s="12">
        <f>SUM(nasdaq_aapl_volume_by_exchange[[#This Row],[NYSE]:[LTSE]])</f>
        <v>123181270</v>
      </c>
      <c r="D830" s="8">
        <v>976300</v>
      </c>
      <c r="E830" s="8">
        <v>489504</v>
      </c>
      <c r="F830" s="8">
        <v>315224</v>
      </c>
      <c r="G830" s="8">
        <v>329068</v>
      </c>
      <c r="H830" s="8">
        <v>2258779</v>
      </c>
      <c r="I830" s="8">
        <v>2497994</v>
      </c>
      <c r="J830" s="8">
        <v>4368297</v>
      </c>
      <c r="K830" s="8">
        <v>199342</v>
      </c>
      <c r="L830" s="8">
        <v>49410746</v>
      </c>
      <c r="M830" s="8">
        <v>11491462</v>
      </c>
      <c r="N830" s="8">
        <v>216328</v>
      </c>
      <c r="O830" s="8">
        <v>677857</v>
      </c>
      <c r="P830" s="8">
        <v>9034900</v>
      </c>
      <c r="Q830" s="8">
        <v>30448008</v>
      </c>
      <c r="R830" s="8">
        <v>822577</v>
      </c>
      <c r="S830" s="8">
        <v>9644884</v>
      </c>
      <c r="T830" s="8">
        <v>0</v>
      </c>
    </row>
    <row r="831" spans="1:20">
      <c r="A831" s="1">
        <v>44531</v>
      </c>
      <c r="B831" s="9">
        <f>nasdaq_aapl_volume_by_exchange[[#This Row],[Off Exchange2]]/SUM(nasdaq_aapl_volume_by_exchange[[#This Row],[NYSE]:[LTSE]])</f>
        <v>0.43173656340636113</v>
      </c>
      <c r="C831" s="12">
        <f>SUM(nasdaq_aapl_volume_by_exchange[[#This Row],[NYSE]:[LTSE]])</f>
        <v>137858266</v>
      </c>
      <c r="D831" s="8">
        <v>891971</v>
      </c>
      <c r="E831" s="8">
        <v>766651</v>
      </c>
      <c r="F831" s="8">
        <v>178602</v>
      </c>
      <c r="G831" s="8">
        <v>410767</v>
      </c>
      <c r="H831" s="8">
        <v>2330993</v>
      </c>
      <c r="I831" s="8">
        <v>2331289</v>
      </c>
      <c r="J831" s="8">
        <v>5031887</v>
      </c>
      <c r="K831" s="8">
        <v>359619</v>
      </c>
      <c r="L831" s="8">
        <v>59518454</v>
      </c>
      <c r="M831" s="8">
        <v>12956419</v>
      </c>
      <c r="N831" s="8">
        <v>207161</v>
      </c>
      <c r="O831" s="8">
        <v>672832</v>
      </c>
      <c r="P831" s="8">
        <v>10153384</v>
      </c>
      <c r="Q831" s="8">
        <v>30525958</v>
      </c>
      <c r="R831" s="8">
        <v>630900</v>
      </c>
      <c r="S831" s="8">
        <v>10891379</v>
      </c>
      <c r="T831" s="8">
        <v>0</v>
      </c>
    </row>
    <row r="832" spans="1:20">
      <c r="A832" s="1">
        <v>44530</v>
      </c>
      <c r="B832" s="9">
        <f>nasdaq_aapl_volume_by_exchange[[#This Row],[Off Exchange2]]/SUM(nasdaq_aapl_volume_by_exchange[[#This Row],[NYSE]:[LTSE]])</f>
        <v>0.39352016569790332</v>
      </c>
      <c r="C832" s="12">
        <f>SUM(nasdaq_aapl_volume_by_exchange[[#This Row],[NYSE]:[LTSE]])</f>
        <v>160262740</v>
      </c>
      <c r="D832" s="8">
        <v>876617</v>
      </c>
      <c r="E832" s="8">
        <v>518077</v>
      </c>
      <c r="F832" s="8">
        <v>227166</v>
      </c>
      <c r="G832" s="8">
        <v>458376</v>
      </c>
      <c r="H832" s="8">
        <v>3952957</v>
      </c>
      <c r="I832" s="8">
        <v>1984785</v>
      </c>
      <c r="J832" s="8">
        <v>5599676</v>
      </c>
      <c r="K832" s="8">
        <v>313209</v>
      </c>
      <c r="L832" s="8">
        <v>63066620</v>
      </c>
      <c r="M832" s="8">
        <v>12226759</v>
      </c>
      <c r="N832" s="8">
        <v>130325</v>
      </c>
      <c r="O832" s="8">
        <v>542505</v>
      </c>
      <c r="P832" s="8">
        <v>10860855</v>
      </c>
      <c r="Q832" s="8">
        <v>47420955</v>
      </c>
      <c r="R832" s="8">
        <v>749998</v>
      </c>
      <c r="S832" s="8">
        <v>11333860</v>
      </c>
      <c r="T832" s="8">
        <v>0</v>
      </c>
    </row>
    <row r="833" spans="1:20">
      <c r="A833" s="1">
        <v>44529</v>
      </c>
      <c r="B833" s="9">
        <f>nasdaq_aapl_volume_by_exchange[[#This Row],[Off Exchange2]]/SUM(nasdaq_aapl_volume_by_exchange[[#This Row],[NYSE]:[LTSE]])</f>
        <v>0.3838943396245551</v>
      </c>
      <c r="C833" s="12">
        <f>SUM(nasdaq_aapl_volume_by_exchange[[#This Row],[NYSE]:[LTSE]])</f>
        <v>78880280</v>
      </c>
      <c r="D833" s="8">
        <v>495229</v>
      </c>
      <c r="E833" s="8">
        <v>326633</v>
      </c>
      <c r="F833" s="8">
        <v>199512</v>
      </c>
      <c r="G833" s="8">
        <v>197632</v>
      </c>
      <c r="H833" s="8">
        <v>1094339</v>
      </c>
      <c r="I833" s="8">
        <v>1161288</v>
      </c>
      <c r="J833" s="8">
        <v>5368059</v>
      </c>
      <c r="K833" s="8">
        <v>2553639</v>
      </c>
      <c r="L833" s="8">
        <v>30281693</v>
      </c>
      <c r="M833" s="8">
        <v>6707529</v>
      </c>
      <c r="N833" s="8">
        <v>73490</v>
      </c>
      <c r="O833" s="8">
        <v>323328</v>
      </c>
      <c r="P833" s="8">
        <v>5322556</v>
      </c>
      <c r="Q833" s="8">
        <v>18574022</v>
      </c>
      <c r="R833" s="8">
        <v>534689</v>
      </c>
      <c r="S833" s="8">
        <v>5666642</v>
      </c>
      <c r="T833" s="8">
        <v>0</v>
      </c>
    </row>
    <row r="834" spans="1:20">
      <c r="A834" s="1">
        <v>44526</v>
      </c>
      <c r="B834" s="9">
        <f>nasdaq_aapl_volume_by_exchange[[#This Row],[Off Exchange2]]/SUM(nasdaq_aapl_volume_by_exchange[[#This Row],[NYSE]:[LTSE]])</f>
        <v>0.3477146431121268</v>
      </c>
      <c r="C834" s="12">
        <f>SUM(nasdaq_aapl_volume_by_exchange[[#This Row],[NYSE]:[LTSE]])</f>
        <v>70868603</v>
      </c>
      <c r="D834" s="8">
        <v>794855</v>
      </c>
      <c r="E834" s="8">
        <v>388567</v>
      </c>
      <c r="F834" s="8">
        <v>151065</v>
      </c>
      <c r="G834" s="8">
        <v>225366</v>
      </c>
      <c r="H834" s="8">
        <v>1214733</v>
      </c>
      <c r="I834" s="8">
        <v>1328403</v>
      </c>
      <c r="J834" s="8">
        <v>2781579</v>
      </c>
      <c r="K834" s="8">
        <v>89467</v>
      </c>
      <c r="L834" s="8">
        <v>24642051</v>
      </c>
      <c r="M834" s="8">
        <v>6815043</v>
      </c>
      <c r="N834" s="8">
        <v>88392</v>
      </c>
      <c r="O834" s="8">
        <v>474551</v>
      </c>
      <c r="P834" s="8">
        <v>5553719</v>
      </c>
      <c r="Q834" s="8">
        <v>20193469</v>
      </c>
      <c r="R834" s="8">
        <v>427427</v>
      </c>
      <c r="S834" s="8">
        <v>5699916</v>
      </c>
      <c r="T834" s="8">
        <v>0</v>
      </c>
    </row>
    <row r="835" spans="1:20">
      <c r="A835" s="1">
        <v>44524</v>
      </c>
      <c r="B835" s="9">
        <f>nasdaq_aapl_volume_by_exchange[[#This Row],[Off Exchange2]]/SUM(nasdaq_aapl_volume_by_exchange[[#This Row],[NYSE]:[LTSE]])</f>
        <v>0.4566573557902508</v>
      </c>
      <c r="C835" s="12">
        <f>SUM(nasdaq_aapl_volume_by_exchange[[#This Row],[NYSE]:[LTSE]])</f>
        <v>61484366</v>
      </c>
      <c r="D835" s="8">
        <v>551557</v>
      </c>
      <c r="E835" s="8">
        <v>251826</v>
      </c>
      <c r="F835" s="8">
        <v>49894</v>
      </c>
      <c r="G835" s="8">
        <v>67351</v>
      </c>
      <c r="H835" s="8">
        <v>797163</v>
      </c>
      <c r="I835" s="8">
        <v>761800</v>
      </c>
      <c r="J835" s="8">
        <v>3540926</v>
      </c>
      <c r="K835" s="8">
        <v>159105</v>
      </c>
      <c r="L835" s="8">
        <v>28077288</v>
      </c>
      <c r="M835" s="8">
        <v>4792492</v>
      </c>
      <c r="N835" s="8">
        <v>119519</v>
      </c>
      <c r="O835" s="8">
        <v>252320</v>
      </c>
      <c r="P835" s="8">
        <v>3941948</v>
      </c>
      <c r="Q835" s="8">
        <v>13172003</v>
      </c>
      <c r="R835" s="8">
        <v>292624</v>
      </c>
      <c r="S835" s="8">
        <v>4656550</v>
      </c>
      <c r="T835" s="8">
        <v>0</v>
      </c>
    </row>
    <row r="836" spans="1:20">
      <c r="A836" s="1">
        <v>44523</v>
      </c>
      <c r="B836" s="9">
        <f>nasdaq_aapl_volume_by_exchange[[#This Row],[Off Exchange2]]/SUM(nasdaq_aapl_volume_by_exchange[[#This Row],[NYSE]:[LTSE]])</f>
        <v>0.38150423496400104</v>
      </c>
      <c r="C836" s="12">
        <f>SUM(nasdaq_aapl_volume_by_exchange[[#This Row],[NYSE]:[LTSE]])</f>
        <v>86864847</v>
      </c>
      <c r="D836" s="8">
        <v>627759</v>
      </c>
      <c r="E836" s="8">
        <v>246370</v>
      </c>
      <c r="F836" s="8">
        <v>111269</v>
      </c>
      <c r="G836" s="8">
        <v>138974</v>
      </c>
      <c r="H836" s="8">
        <v>1082598</v>
      </c>
      <c r="I836" s="8">
        <v>1064392</v>
      </c>
      <c r="J836" s="8">
        <v>5856179</v>
      </c>
      <c r="K836" s="8">
        <v>4159890</v>
      </c>
      <c r="L836" s="8">
        <v>33139307</v>
      </c>
      <c r="M836" s="8">
        <v>8009451</v>
      </c>
      <c r="N836" s="8">
        <v>83717</v>
      </c>
      <c r="O836" s="8">
        <v>354207</v>
      </c>
      <c r="P836" s="8">
        <v>6356969</v>
      </c>
      <c r="Q836" s="8">
        <v>19061086</v>
      </c>
      <c r="R836" s="8">
        <v>495791</v>
      </c>
      <c r="S836" s="8">
        <v>6076888</v>
      </c>
      <c r="T836" s="8">
        <v>0</v>
      </c>
    </row>
    <row r="837" spans="1:20">
      <c r="A837" s="1">
        <v>44522</v>
      </c>
      <c r="B837" s="9">
        <f>nasdaq_aapl_volume_by_exchange[[#This Row],[Off Exchange2]]/SUM(nasdaq_aapl_volume_by_exchange[[#This Row],[NYSE]:[LTSE]])</f>
        <v>0.43164460318952352</v>
      </c>
      <c r="C837" s="12">
        <f>SUM(nasdaq_aapl_volume_by_exchange[[#This Row],[NYSE]:[LTSE]])</f>
        <v>107267997</v>
      </c>
      <c r="D837" s="8">
        <v>943376</v>
      </c>
      <c r="E837" s="8">
        <v>392395</v>
      </c>
      <c r="F837" s="8">
        <v>146246</v>
      </c>
      <c r="G837" s="8">
        <v>212921</v>
      </c>
      <c r="H837" s="8">
        <v>2393655</v>
      </c>
      <c r="I837" s="8">
        <v>1481144</v>
      </c>
      <c r="J837" s="8">
        <v>5880543</v>
      </c>
      <c r="K837" s="8">
        <v>1203775</v>
      </c>
      <c r="L837" s="8">
        <v>46301652</v>
      </c>
      <c r="M837" s="8">
        <v>8502469</v>
      </c>
      <c r="N837" s="8">
        <v>87580</v>
      </c>
      <c r="O837" s="8">
        <v>436851</v>
      </c>
      <c r="P837" s="8">
        <v>8089190</v>
      </c>
      <c r="Q837" s="8">
        <v>21907104</v>
      </c>
      <c r="R837" s="8">
        <v>485883</v>
      </c>
      <c r="S837" s="8">
        <v>8803213</v>
      </c>
      <c r="T837" s="8">
        <v>0</v>
      </c>
    </row>
    <row r="838" spans="1:20">
      <c r="A838" s="1">
        <v>44519</v>
      </c>
      <c r="B838" s="9">
        <f>nasdaq_aapl_volume_by_exchange[[#This Row],[Off Exchange2]]/SUM(nasdaq_aapl_volume_by_exchange[[#This Row],[NYSE]:[LTSE]])</f>
        <v>0.40729774068853181</v>
      </c>
      <c r="C838" s="12">
        <f>SUM(nasdaq_aapl_volume_by_exchange[[#This Row],[NYSE]:[LTSE]])</f>
        <v>105990831</v>
      </c>
      <c r="D838" s="8">
        <v>808894</v>
      </c>
      <c r="E838" s="8">
        <v>664705</v>
      </c>
      <c r="F838" s="8">
        <v>229109</v>
      </c>
      <c r="G838" s="8">
        <v>1308987</v>
      </c>
      <c r="H838" s="8">
        <v>2333426</v>
      </c>
      <c r="I838" s="8">
        <v>1494130</v>
      </c>
      <c r="J838" s="8">
        <v>4478755</v>
      </c>
      <c r="K838" s="8">
        <v>615899</v>
      </c>
      <c r="L838" s="8">
        <v>43169826</v>
      </c>
      <c r="M838" s="8">
        <v>9842109</v>
      </c>
      <c r="N838" s="8">
        <v>154893</v>
      </c>
      <c r="O838" s="8">
        <v>593755</v>
      </c>
      <c r="P838" s="8">
        <v>6717347</v>
      </c>
      <c r="Q838" s="8">
        <v>24972445</v>
      </c>
      <c r="R838" s="8">
        <v>628602</v>
      </c>
      <c r="S838" s="8">
        <v>7977949</v>
      </c>
      <c r="T838" s="8">
        <v>0</v>
      </c>
    </row>
    <row r="839" spans="1:20">
      <c r="A839" s="1">
        <v>44518</v>
      </c>
      <c r="B839" s="9">
        <f>nasdaq_aapl_volume_by_exchange[[#This Row],[Off Exchange2]]/SUM(nasdaq_aapl_volume_by_exchange[[#This Row],[NYSE]:[LTSE]])</f>
        <v>0.51587300667647207</v>
      </c>
      <c r="C839" s="12">
        <f>SUM(nasdaq_aapl_volume_by_exchange[[#This Row],[NYSE]:[LTSE]])</f>
        <v>139804074</v>
      </c>
      <c r="D839" s="8">
        <v>1026421</v>
      </c>
      <c r="E839" s="8">
        <v>455157</v>
      </c>
      <c r="F839" s="8">
        <v>297376</v>
      </c>
      <c r="G839" s="8">
        <v>765772</v>
      </c>
      <c r="H839" s="8">
        <v>2119531</v>
      </c>
      <c r="I839" s="8">
        <v>1523661</v>
      </c>
      <c r="J839" s="8">
        <v>5654166</v>
      </c>
      <c r="K839" s="8">
        <v>1682993</v>
      </c>
      <c r="L839" s="8">
        <v>72121148</v>
      </c>
      <c r="M839" s="8">
        <v>8964313</v>
      </c>
      <c r="N839" s="8">
        <v>131333</v>
      </c>
      <c r="O839" s="8">
        <v>438934</v>
      </c>
      <c r="P839" s="8">
        <v>7653269</v>
      </c>
      <c r="Q839" s="8">
        <v>26285310</v>
      </c>
      <c r="R839" s="8">
        <v>743648</v>
      </c>
      <c r="S839" s="8">
        <v>9941042</v>
      </c>
      <c r="T839" s="8">
        <v>0</v>
      </c>
    </row>
    <row r="840" spans="1:20">
      <c r="A840" s="1">
        <v>44517</v>
      </c>
      <c r="B840" s="9">
        <f>nasdaq_aapl_volume_by_exchange[[#This Row],[Off Exchange2]]/SUM(nasdaq_aapl_volume_by_exchange[[#This Row],[NYSE]:[LTSE]])</f>
        <v>0.40316631331905156</v>
      </c>
      <c r="C840" s="12">
        <f>SUM(nasdaq_aapl_volume_by_exchange[[#This Row],[NYSE]:[LTSE]])</f>
        <v>80078367</v>
      </c>
      <c r="D840" s="8">
        <v>965320</v>
      </c>
      <c r="E840" s="8">
        <v>231801</v>
      </c>
      <c r="F840" s="8">
        <v>166325</v>
      </c>
      <c r="G840" s="8">
        <v>869295</v>
      </c>
      <c r="H840" s="8">
        <v>1531041</v>
      </c>
      <c r="I840" s="8">
        <v>1175837</v>
      </c>
      <c r="J840" s="8">
        <v>4261367</v>
      </c>
      <c r="K840" s="8">
        <v>7029</v>
      </c>
      <c r="L840" s="8">
        <v>32284900</v>
      </c>
      <c r="M840" s="8">
        <v>6967861</v>
      </c>
      <c r="N840" s="8">
        <v>132869</v>
      </c>
      <c r="O840" s="8">
        <v>343956</v>
      </c>
      <c r="P840" s="8">
        <v>4857552</v>
      </c>
      <c r="Q840" s="8">
        <v>19463177</v>
      </c>
      <c r="R840" s="8">
        <v>237006</v>
      </c>
      <c r="S840" s="8">
        <v>6583031</v>
      </c>
      <c r="T840" s="8">
        <v>0</v>
      </c>
    </row>
    <row r="841" spans="1:20">
      <c r="A841" s="1">
        <v>44516</v>
      </c>
      <c r="B841" s="9">
        <f>nasdaq_aapl_volume_by_exchange[[#This Row],[Off Exchange2]]/SUM(nasdaq_aapl_volume_by_exchange[[#This Row],[NYSE]:[LTSE]])</f>
        <v>0.39823149117666834</v>
      </c>
      <c r="C841" s="12">
        <f>SUM(nasdaq_aapl_volume_by_exchange[[#This Row],[NYSE]:[LTSE]])</f>
        <v>53506886</v>
      </c>
      <c r="D841" s="8">
        <v>452014</v>
      </c>
      <c r="E841" s="8">
        <v>213477</v>
      </c>
      <c r="F841" s="8">
        <v>83061</v>
      </c>
      <c r="G841" s="8">
        <v>612734</v>
      </c>
      <c r="H841" s="8">
        <v>653094</v>
      </c>
      <c r="I841" s="8">
        <v>643387</v>
      </c>
      <c r="J841" s="8">
        <v>2771958</v>
      </c>
      <c r="K841" s="8">
        <v>581520</v>
      </c>
      <c r="L841" s="8">
        <v>21308127</v>
      </c>
      <c r="M841" s="8">
        <v>4088845</v>
      </c>
      <c r="N841" s="8">
        <v>87263</v>
      </c>
      <c r="O841" s="8">
        <v>172526</v>
      </c>
      <c r="P841" s="8">
        <v>2674359</v>
      </c>
      <c r="Q841" s="8">
        <v>14959974</v>
      </c>
      <c r="R841" s="8">
        <v>260523</v>
      </c>
      <c r="S841" s="8">
        <v>3944024</v>
      </c>
      <c r="T841" s="8">
        <v>0</v>
      </c>
    </row>
    <row r="842" spans="1:20">
      <c r="A842" s="1">
        <v>44515</v>
      </c>
      <c r="B842" s="9">
        <f>nasdaq_aapl_volume_by_exchange[[#This Row],[Off Exchange2]]/SUM(nasdaq_aapl_volume_by_exchange[[#This Row],[NYSE]:[LTSE]])</f>
        <v>0.41393165669615772</v>
      </c>
      <c r="C842" s="12">
        <f>SUM(nasdaq_aapl_volume_by_exchange[[#This Row],[NYSE]:[LTSE]])</f>
        <v>51350605</v>
      </c>
      <c r="D842" s="8">
        <v>338943</v>
      </c>
      <c r="E842" s="8">
        <v>96610</v>
      </c>
      <c r="F842" s="8">
        <v>57882</v>
      </c>
      <c r="G842" s="8">
        <v>194305</v>
      </c>
      <c r="H842" s="8">
        <v>625048</v>
      </c>
      <c r="I842" s="8">
        <v>525638</v>
      </c>
      <c r="J842" s="8">
        <v>2285100</v>
      </c>
      <c r="K842" s="8">
        <v>143999</v>
      </c>
      <c r="L842" s="8">
        <v>21255641</v>
      </c>
      <c r="M842" s="8">
        <v>3885278</v>
      </c>
      <c r="N842" s="8">
        <v>91157</v>
      </c>
      <c r="O842" s="8">
        <v>157273</v>
      </c>
      <c r="P842" s="8">
        <v>3035748</v>
      </c>
      <c r="Q842" s="8">
        <v>14063952</v>
      </c>
      <c r="R842" s="8">
        <v>321989</v>
      </c>
      <c r="S842" s="8">
        <v>4272042</v>
      </c>
      <c r="T842" s="8">
        <v>0</v>
      </c>
    </row>
    <row r="843" spans="1:20">
      <c r="A843" s="1">
        <v>44512</v>
      </c>
      <c r="B843" s="9">
        <f>nasdaq_aapl_volume_by_exchange[[#This Row],[Off Exchange2]]/SUM(nasdaq_aapl_volume_by_exchange[[#This Row],[NYSE]:[LTSE]])</f>
        <v>0.4285673719596983</v>
      </c>
      <c r="C843" s="12">
        <f>SUM(nasdaq_aapl_volume_by_exchange[[#This Row],[NYSE]:[LTSE]])</f>
        <v>55605871</v>
      </c>
      <c r="D843" s="8">
        <v>457173</v>
      </c>
      <c r="E843" s="8">
        <v>200933</v>
      </c>
      <c r="F843" s="8">
        <v>175605</v>
      </c>
      <c r="G843" s="8">
        <v>497729</v>
      </c>
      <c r="H843" s="8">
        <v>655209</v>
      </c>
      <c r="I843" s="8">
        <v>655007</v>
      </c>
      <c r="J843" s="8">
        <v>2725127</v>
      </c>
      <c r="K843" s="8">
        <v>1091837</v>
      </c>
      <c r="L843" s="8">
        <v>23830862</v>
      </c>
      <c r="M843" s="8">
        <v>4582861</v>
      </c>
      <c r="N843" s="8">
        <v>59197</v>
      </c>
      <c r="O843" s="8">
        <v>189981</v>
      </c>
      <c r="P843" s="8">
        <v>3536111</v>
      </c>
      <c r="Q843" s="8">
        <v>12158816</v>
      </c>
      <c r="R843" s="8">
        <v>429515</v>
      </c>
      <c r="S843" s="8">
        <v>4359908</v>
      </c>
      <c r="T843" s="8">
        <v>0</v>
      </c>
    </row>
    <row r="844" spans="1:20">
      <c r="A844" s="1">
        <v>44511</v>
      </c>
      <c r="B844" s="9">
        <f>nasdaq_aapl_volume_by_exchange[[#This Row],[Off Exchange2]]/SUM(nasdaq_aapl_volume_by_exchange[[#This Row],[NYSE]:[LTSE]])</f>
        <v>0.35798231368053152</v>
      </c>
      <c r="C844" s="12">
        <f>SUM(nasdaq_aapl_volume_by_exchange[[#This Row],[NYSE]:[LTSE]])</f>
        <v>36600040</v>
      </c>
      <c r="D844" s="8">
        <v>409142</v>
      </c>
      <c r="E844" s="8">
        <v>124058</v>
      </c>
      <c r="F844" s="8">
        <v>71987</v>
      </c>
      <c r="G844" s="8">
        <v>412670</v>
      </c>
      <c r="H844" s="8">
        <v>350717</v>
      </c>
      <c r="I844" s="8">
        <v>418724</v>
      </c>
      <c r="J844" s="8">
        <v>1980271</v>
      </c>
      <c r="K844" s="8">
        <v>657947</v>
      </c>
      <c r="L844" s="8">
        <v>13102167</v>
      </c>
      <c r="M844" s="8">
        <v>3662302</v>
      </c>
      <c r="N844" s="8">
        <v>19862</v>
      </c>
      <c r="O844" s="8">
        <v>129518</v>
      </c>
      <c r="P844" s="8">
        <v>2481886</v>
      </c>
      <c r="Q844" s="8">
        <v>9664454</v>
      </c>
      <c r="R844" s="8">
        <v>234856</v>
      </c>
      <c r="S844" s="8">
        <v>2879479</v>
      </c>
      <c r="T844" s="8">
        <v>0</v>
      </c>
    </row>
    <row r="845" spans="1:20">
      <c r="A845" s="1">
        <v>44510</v>
      </c>
      <c r="B845" s="9">
        <f>nasdaq_aapl_volume_by_exchange[[#This Row],[Off Exchange2]]/SUM(nasdaq_aapl_volume_by_exchange[[#This Row],[NYSE]:[LTSE]])</f>
        <v>0.36141888697946428</v>
      </c>
      <c r="C845" s="12">
        <f>SUM(nasdaq_aapl_volume_by_exchange[[#This Row],[NYSE]:[LTSE]])</f>
        <v>59959307</v>
      </c>
      <c r="D845" s="8">
        <v>602389</v>
      </c>
      <c r="E845" s="8">
        <v>297605</v>
      </c>
      <c r="F845" s="8">
        <v>192247</v>
      </c>
      <c r="G845" s="8">
        <v>153391</v>
      </c>
      <c r="H845" s="8">
        <v>855117</v>
      </c>
      <c r="I845" s="8">
        <v>1026713</v>
      </c>
      <c r="J845" s="8">
        <v>2806997</v>
      </c>
      <c r="K845" s="8">
        <v>30632</v>
      </c>
      <c r="L845" s="8">
        <v>21670426</v>
      </c>
      <c r="M845" s="8">
        <v>5924364</v>
      </c>
      <c r="N845" s="8">
        <v>52771</v>
      </c>
      <c r="O845" s="8">
        <v>210446</v>
      </c>
      <c r="P845" s="8">
        <v>4396381</v>
      </c>
      <c r="Q845" s="8">
        <v>16524053</v>
      </c>
      <c r="R845" s="8">
        <v>271852</v>
      </c>
      <c r="S845" s="8">
        <v>4943923</v>
      </c>
      <c r="T845" s="8">
        <v>0</v>
      </c>
    </row>
    <row r="846" spans="1:20">
      <c r="A846" s="1">
        <v>44509</v>
      </c>
      <c r="B846" s="9">
        <f>nasdaq_aapl_volume_by_exchange[[#This Row],[Off Exchange2]]/SUM(nasdaq_aapl_volume_by_exchange[[#This Row],[NYSE]:[LTSE]])</f>
        <v>0.39876973322527332</v>
      </c>
      <c r="C846" s="12">
        <f>SUM(nasdaq_aapl_volume_by_exchange[[#This Row],[NYSE]:[LTSE]])</f>
        <v>52475773</v>
      </c>
      <c r="D846" s="8">
        <v>460163</v>
      </c>
      <c r="E846" s="8">
        <v>113933</v>
      </c>
      <c r="F846" s="8">
        <v>114764</v>
      </c>
      <c r="G846" s="8">
        <v>133497</v>
      </c>
      <c r="H846" s="8">
        <v>794963</v>
      </c>
      <c r="I846" s="8">
        <v>659969</v>
      </c>
      <c r="J846" s="8">
        <v>2071053</v>
      </c>
      <c r="K846" s="8">
        <v>14725</v>
      </c>
      <c r="L846" s="8">
        <v>20925750</v>
      </c>
      <c r="M846" s="8">
        <v>4837274</v>
      </c>
      <c r="N846" s="8">
        <v>18304</v>
      </c>
      <c r="O846" s="8">
        <v>216211</v>
      </c>
      <c r="P846" s="8">
        <v>3724670</v>
      </c>
      <c r="Q846" s="8">
        <v>14048360</v>
      </c>
      <c r="R846" s="8">
        <v>320622</v>
      </c>
      <c r="S846" s="8">
        <v>4021515</v>
      </c>
      <c r="T846" s="8">
        <v>0</v>
      </c>
    </row>
    <row r="847" spans="1:20">
      <c r="A847" s="1">
        <v>44508</v>
      </c>
      <c r="B847" s="9">
        <f>nasdaq_aapl_volume_by_exchange[[#This Row],[Off Exchange2]]/SUM(nasdaq_aapl_volume_by_exchange[[#This Row],[NYSE]:[LTSE]])</f>
        <v>0.50510275163493101</v>
      </c>
      <c r="C847" s="12">
        <f>SUM(nasdaq_aapl_volume_by_exchange[[#This Row],[NYSE]:[LTSE]])</f>
        <v>49899352</v>
      </c>
      <c r="D847" s="8">
        <v>218497</v>
      </c>
      <c r="E847" s="8">
        <v>161657</v>
      </c>
      <c r="F847" s="8">
        <v>74251</v>
      </c>
      <c r="G847" s="8">
        <v>96313</v>
      </c>
      <c r="H847" s="8">
        <v>485613</v>
      </c>
      <c r="I847" s="8">
        <v>457059</v>
      </c>
      <c r="J847" s="8">
        <v>1992671</v>
      </c>
      <c r="K847" s="8">
        <v>732718</v>
      </c>
      <c r="L847" s="8">
        <v>25204300</v>
      </c>
      <c r="M847" s="8">
        <v>3993621</v>
      </c>
      <c r="N847" s="8">
        <v>43801</v>
      </c>
      <c r="O847" s="8">
        <v>149466</v>
      </c>
      <c r="P847" s="8">
        <v>2563597</v>
      </c>
      <c r="Q847" s="8">
        <v>10007145</v>
      </c>
      <c r="R847" s="8">
        <v>287161</v>
      </c>
      <c r="S847" s="8">
        <v>3431482</v>
      </c>
      <c r="T847" s="8">
        <v>0</v>
      </c>
    </row>
    <row r="848" spans="1:20">
      <c r="A848" s="1">
        <v>44505</v>
      </c>
      <c r="B848" s="9">
        <f>nasdaq_aapl_volume_by_exchange[[#This Row],[Off Exchange2]]/SUM(nasdaq_aapl_volume_by_exchange[[#This Row],[NYSE]:[LTSE]])</f>
        <v>0.39754768829115711</v>
      </c>
      <c r="C848" s="12">
        <f>SUM(nasdaq_aapl_volume_by_exchange[[#This Row],[NYSE]:[LTSE]])</f>
        <v>57210427</v>
      </c>
      <c r="D848" s="8">
        <v>253472</v>
      </c>
      <c r="E848" s="8">
        <v>139973</v>
      </c>
      <c r="F848" s="8">
        <v>70114</v>
      </c>
      <c r="G848" s="8">
        <v>104403</v>
      </c>
      <c r="H848" s="8">
        <v>587079</v>
      </c>
      <c r="I848" s="8">
        <v>623857</v>
      </c>
      <c r="J848" s="8">
        <v>2290396</v>
      </c>
      <c r="K848" s="8">
        <v>1369965</v>
      </c>
      <c r="L848" s="8">
        <v>22743873</v>
      </c>
      <c r="M848" s="8">
        <v>4815158</v>
      </c>
      <c r="N848" s="8">
        <v>32147</v>
      </c>
      <c r="O848" s="8">
        <v>193261</v>
      </c>
      <c r="P848" s="8">
        <v>3126363</v>
      </c>
      <c r="Q848" s="8">
        <v>15884695</v>
      </c>
      <c r="R848" s="8">
        <v>343078</v>
      </c>
      <c r="S848" s="8">
        <v>4632593</v>
      </c>
      <c r="T848" s="8">
        <v>0</v>
      </c>
    </row>
    <row r="849" spans="1:20">
      <c r="A849" s="1">
        <v>44504</v>
      </c>
      <c r="B849" s="9">
        <f>nasdaq_aapl_volume_by_exchange[[#This Row],[Off Exchange2]]/SUM(nasdaq_aapl_volume_by_exchange[[#This Row],[NYSE]:[LTSE]])</f>
        <v>0.3609819606753143</v>
      </c>
      <c r="C849" s="12">
        <f>SUM(nasdaq_aapl_volume_by_exchange[[#This Row],[NYSE]:[LTSE]])</f>
        <v>54484911</v>
      </c>
      <c r="D849" s="8">
        <v>237261</v>
      </c>
      <c r="E849" s="8">
        <v>132484</v>
      </c>
      <c r="F849" s="8">
        <v>84377</v>
      </c>
      <c r="G849" s="8">
        <v>633159</v>
      </c>
      <c r="H849" s="8">
        <v>654893</v>
      </c>
      <c r="I849" s="8">
        <v>720016</v>
      </c>
      <c r="J849" s="8">
        <v>2193717</v>
      </c>
      <c r="K849" s="8">
        <v>513876</v>
      </c>
      <c r="L849" s="8">
        <v>19668070</v>
      </c>
      <c r="M849" s="8">
        <v>4778556</v>
      </c>
      <c r="N849" s="8">
        <v>36840</v>
      </c>
      <c r="O849" s="8">
        <v>186552</v>
      </c>
      <c r="P849" s="8">
        <v>3235736</v>
      </c>
      <c r="Q849" s="8">
        <v>16691487</v>
      </c>
      <c r="R849" s="8">
        <v>357629</v>
      </c>
      <c r="S849" s="8">
        <v>4360258</v>
      </c>
      <c r="T849" s="8">
        <v>0</v>
      </c>
    </row>
    <row r="850" spans="1:20">
      <c r="A850" s="1">
        <v>44503</v>
      </c>
      <c r="B850" s="9">
        <f>nasdaq_aapl_volume_by_exchange[[#This Row],[Off Exchange2]]/SUM(nasdaq_aapl_volume_by_exchange[[#This Row],[NYSE]:[LTSE]])</f>
        <v>0.40598828134095372</v>
      </c>
      <c r="C850" s="12">
        <f>SUM(nasdaq_aapl_volume_by_exchange[[#This Row],[NYSE]:[LTSE]])</f>
        <v>49046226</v>
      </c>
      <c r="D850" s="8">
        <v>197478</v>
      </c>
      <c r="E850" s="8">
        <v>134289</v>
      </c>
      <c r="F850" s="8">
        <v>151712</v>
      </c>
      <c r="G850" s="8">
        <v>90709</v>
      </c>
      <c r="H850" s="8">
        <v>515513</v>
      </c>
      <c r="I850" s="8">
        <v>607352</v>
      </c>
      <c r="J850" s="8">
        <v>2087707</v>
      </c>
      <c r="K850" s="8">
        <v>669646</v>
      </c>
      <c r="L850" s="8">
        <v>19912193</v>
      </c>
      <c r="M850" s="8">
        <v>3963384</v>
      </c>
      <c r="N850" s="8">
        <v>32421</v>
      </c>
      <c r="O850" s="8">
        <v>186637</v>
      </c>
      <c r="P850" s="8">
        <v>2759130</v>
      </c>
      <c r="Q850" s="8">
        <v>13381396</v>
      </c>
      <c r="R850" s="8">
        <v>305638</v>
      </c>
      <c r="S850" s="8">
        <v>4051021</v>
      </c>
      <c r="T850" s="8">
        <v>0</v>
      </c>
    </row>
    <row r="851" spans="1:20">
      <c r="A851" s="1">
        <v>44502</v>
      </c>
      <c r="B851" s="9">
        <f>nasdaq_aapl_volume_by_exchange[[#This Row],[Off Exchange2]]/SUM(nasdaq_aapl_volume_by_exchange[[#This Row],[NYSE]:[LTSE]])</f>
        <v>0.39781751261577181</v>
      </c>
      <c r="C851" s="12">
        <f>SUM(nasdaq_aapl_volume_by_exchange[[#This Row],[NYSE]:[LTSE]])</f>
        <v>62162467</v>
      </c>
      <c r="D851" s="8">
        <v>367986</v>
      </c>
      <c r="E851" s="8">
        <v>131770</v>
      </c>
      <c r="F851" s="8">
        <v>109286</v>
      </c>
      <c r="G851" s="8">
        <v>528979</v>
      </c>
      <c r="H851" s="8">
        <v>840582</v>
      </c>
      <c r="I851" s="8">
        <v>996116</v>
      </c>
      <c r="J851" s="8">
        <v>2410891</v>
      </c>
      <c r="K851" s="8">
        <v>364383</v>
      </c>
      <c r="L851" s="8">
        <v>24729318</v>
      </c>
      <c r="M851" s="8">
        <v>5745046</v>
      </c>
      <c r="N851" s="8">
        <v>119528</v>
      </c>
      <c r="O851" s="8">
        <v>303413</v>
      </c>
      <c r="P851" s="8">
        <v>3599977</v>
      </c>
      <c r="Q851" s="8">
        <v>15948487</v>
      </c>
      <c r="R851" s="8">
        <v>374013</v>
      </c>
      <c r="S851" s="8">
        <v>5592692</v>
      </c>
      <c r="T851" s="8">
        <v>0</v>
      </c>
    </row>
    <row r="852" spans="1:20">
      <c r="A852" s="1">
        <v>44501</v>
      </c>
      <c r="B852" s="9">
        <f>nasdaq_aapl_volume_by_exchange[[#This Row],[Off Exchange2]]/SUM(nasdaq_aapl_volume_by_exchange[[#This Row],[NYSE]:[LTSE]])</f>
        <v>0.4283720013674423</v>
      </c>
      <c r="C852" s="12">
        <f>SUM(nasdaq_aapl_volume_by_exchange[[#This Row],[NYSE]:[LTSE]])</f>
        <v>65538415</v>
      </c>
      <c r="D852" s="8">
        <v>498762</v>
      </c>
      <c r="E852" s="8">
        <v>274811</v>
      </c>
      <c r="F852" s="8">
        <v>100938</v>
      </c>
      <c r="G852" s="8">
        <v>446111</v>
      </c>
      <c r="H852" s="8">
        <v>796189</v>
      </c>
      <c r="I852" s="8">
        <v>702479</v>
      </c>
      <c r="J852" s="8">
        <v>2076274</v>
      </c>
      <c r="K852" s="8">
        <v>413087</v>
      </c>
      <c r="L852" s="8">
        <v>28074822</v>
      </c>
      <c r="M852" s="8">
        <v>5878648</v>
      </c>
      <c r="N852" s="8">
        <v>134699</v>
      </c>
      <c r="O852" s="8">
        <v>355413</v>
      </c>
      <c r="P852" s="8">
        <v>3274920</v>
      </c>
      <c r="Q852" s="8">
        <v>16507354</v>
      </c>
      <c r="R852" s="8">
        <v>592697</v>
      </c>
      <c r="S852" s="8">
        <v>5411211</v>
      </c>
      <c r="T852" s="8">
        <v>0</v>
      </c>
    </row>
    <row r="853" spans="1:20">
      <c r="A853" s="1">
        <v>44498</v>
      </c>
      <c r="B853" s="9">
        <f>nasdaq_aapl_volume_by_exchange[[#This Row],[Off Exchange2]]/SUM(nasdaq_aapl_volume_by_exchange[[#This Row],[NYSE]:[LTSE]])</f>
        <v>0.46576292722764151</v>
      </c>
      <c r="C853" s="12">
        <f>SUM(nasdaq_aapl_volume_by_exchange[[#This Row],[NYSE]:[LTSE]])</f>
        <v>113045120</v>
      </c>
      <c r="D853" s="8">
        <v>1061947</v>
      </c>
      <c r="E853" s="8">
        <v>340804</v>
      </c>
      <c r="F853" s="8">
        <v>171107</v>
      </c>
      <c r="G853" s="8">
        <v>938393</v>
      </c>
      <c r="H853" s="8">
        <v>1720769</v>
      </c>
      <c r="I853" s="8">
        <v>1676501</v>
      </c>
      <c r="J853" s="8">
        <v>3763506</v>
      </c>
      <c r="K853" s="8">
        <v>46270</v>
      </c>
      <c r="L853" s="8">
        <v>52652226</v>
      </c>
      <c r="M853" s="8">
        <v>9366488</v>
      </c>
      <c r="N853" s="8">
        <v>196435</v>
      </c>
      <c r="O853" s="8">
        <v>551479</v>
      </c>
      <c r="P853" s="8">
        <v>6425590</v>
      </c>
      <c r="Q853" s="8">
        <v>24546320</v>
      </c>
      <c r="R853" s="8">
        <v>509688</v>
      </c>
      <c r="S853" s="8">
        <v>9077597</v>
      </c>
      <c r="T853" s="8">
        <v>0</v>
      </c>
    </row>
    <row r="854" spans="1:20">
      <c r="A854" s="1">
        <v>44497</v>
      </c>
      <c r="B854" s="9">
        <f>nasdaq_aapl_volume_by_exchange[[#This Row],[Off Exchange2]]/SUM(nasdaq_aapl_volume_by_exchange[[#This Row],[NYSE]:[LTSE]])</f>
        <v>0.3688465666551457</v>
      </c>
      <c r="C854" s="12">
        <f>SUM(nasdaq_aapl_volume_by_exchange[[#This Row],[NYSE]:[LTSE]])</f>
        <v>90623026</v>
      </c>
      <c r="D854" s="8">
        <v>766497</v>
      </c>
      <c r="E854" s="8">
        <v>236441</v>
      </c>
      <c r="F854" s="8">
        <v>213491</v>
      </c>
      <c r="G854" s="8">
        <v>634990</v>
      </c>
      <c r="H854" s="8">
        <v>1663329</v>
      </c>
      <c r="I854" s="8">
        <v>1236096</v>
      </c>
      <c r="J854" s="8">
        <v>2888755</v>
      </c>
      <c r="K854" s="8">
        <v>934412</v>
      </c>
      <c r="L854" s="8">
        <v>33425992</v>
      </c>
      <c r="M854" s="8">
        <v>12775934</v>
      </c>
      <c r="N854" s="8">
        <v>138480</v>
      </c>
      <c r="O854" s="8">
        <v>482429</v>
      </c>
      <c r="P854" s="8">
        <v>4847499</v>
      </c>
      <c r="Q854" s="8">
        <v>22089551</v>
      </c>
      <c r="R854" s="8">
        <v>659358</v>
      </c>
      <c r="S854" s="8">
        <v>7629772</v>
      </c>
      <c r="T854" s="8">
        <v>0</v>
      </c>
    </row>
    <row r="855" spans="1:20">
      <c r="A855" s="1">
        <v>44496</v>
      </c>
      <c r="B855" s="9">
        <f>nasdaq_aapl_volume_by_exchange[[#This Row],[Off Exchange2]]/SUM(nasdaq_aapl_volume_by_exchange[[#This Row],[NYSE]:[LTSE]])</f>
        <v>0.41203049336280845</v>
      </c>
      <c r="C855" s="12">
        <f>SUM(nasdaq_aapl_volume_by_exchange[[#This Row],[NYSE]:[LTSE]])</f>
        <v>50516698</v>
      </c>
      <c r="D855" s="8">
        <v>238994</v>
      </c>
      <c r="E855" s="8">
        <v>94909</v>
      </c>
      <c r="F855" s="8">
        <v>64893</v>
      </c>
      <c r="G855" s="8">
        <v>427223</v>
      </c>
      <c r="H855" s="8">
        <v>815812</v>
      </c>
      <c r="I855" s="8">
        <v>663937</v>
      </c>
      <c r="J855" s="8">
        <v>1897860</v>
      </c>
      <c r="K855" s="8">
        <v>164027</v>
      </c>
      <c r="L855" s="8">
        <v>20814420</v>
      </c>
      <c r="M855" s="8">
        <v>4199917</v>
      </c>
      <c r="N855" s="8">
        <v>104858</v>
      </c>
      <c r="O855" s="8">
        <v>228336</v>
      </c>
      <c r="P855" s="8">
        <v>2529125</v>
      </c>
      <c r="Q855" s="8">
        <v>14103335</v>
      </c>
      <c r="R855" s="8">
        <v>277405</v>
      </c>
      <c r="S855" s="8">
        <v>3891647</v>
      </c>
      <c r="T855" s="8">
        <v>0</v>
      </c>
    </row>
    <row r="856" spans="1:20">
      <c r="A856" s="1">
        <v>44495</v>
      </c>
      <c r="B856" s="9">
        <f>nasdaq_aapl_volume_by_exchange[[#This Row],[Off Exchange2]]/SUM(nasdaq_aapl_volume_by_exchange[[#This Row],[NYSE]:[LTSE]])</f>
        <v>0.41390056618229565</v>
      </c>
      <c r="C856" s="12">
        <f>SUM(nasdaq_aapl_volume_by_exchange[[#This Row],[NYSE]:[LTSE]])</f>
        <v>54993242</v>
      </c>
      <c r="D856" s="8">
        <v>457981</v>
      </c>
      <c r="E856" s="8">
        <v>143872</v>
      </c>
      <c r="F856" s="8">
        <v>92046</v>
      </c>
      <c r="G856" s="8">
        <v>484574</v>
      </c>
      <c r="H856" s="8">
        <v>775622</v>
      </c>
      <c r="I856" s="8">
        <v>752339</v>
      </c>
      <c r="J856" s="8">
        <v>2465668</v>
      </c>
      <c r="K856" s="8">
        <v>48504</v>
      </c>
      <c r="L856" s="8">
        <v>22761734</v>
      </c>
      <c r="M856" s="8">
        <v>5008063</v>
      </c>
      <c r="N856" s="8">
        <v>134135</v>
      </c>
      <c r="O856" s="8">
        <v>299149</v>
      </c>
      <c r="P856" s="8">
        <v>3192576</v>
      </c>
      <c r="Q856" s="8">
        <v>12959537</v>
      </c>
      <c r="R856" s="8">
        <v>387214</v>
      </c>
      <c r="S856" s="8">
        <v>5030228</v>
      </c>
      <c r="T856" s="8">
        <v>0</v>
      </c>
    </row>
    <row r="857" spans="1:20">
      <c r="A857" s="1">
        <v>44494</v>
      </c>
      <c r="B857" s="9">
        <f>nasdaq_aapl_volume_by_exchange[[#This Row],[Off Exchange2]]/SUM(nasdaq_aapl_volume_by_exchange[[#This Row],[NYSE]:[LTSE]])</f>
        <v>0.40153638694561489</v>
      </c>
      <c r="C857" s="12">
        <f>SUM(nasdaq_aapl_volume_by_exchange[[#This Row],[NYSE]:[LTSE]])</f>
        <v>44474343</v>
      </c>
      <c r="D857" s="8">
        <v>347706</v>
      </c>
      <c r="E857" s="8">
        <v>133825</v>
      </c>
      <c r="F857" s="8">
        <v>77750</v>
      </c>
      <c r="G857" s="8">
        <v>475959</v>
      </c>
      <c r="H857" s="8">
        <v>961474</v>
      </c>
      <c r="I857" s="8">
        <v>514651</v>
      </c>
      <c r="J857" s="8">
        <v>1556681</v>
      </c>
      <c r="K857" s="8">
        <v>8840</v>
      </c>
      <c r="L857" s="8">
        <v>17858067</v>
      </c>
      <c r="M857" s="8">
        <v>4240849</v>
      </c>
      <c r="N857" s="8">
        <v>91004</v>
      </c>
      <c r="O857" s="8">
        <v>279650</v>
      </c>
      <c r="P857" s="8">
        <v>2190897</v>
      </c>
      <c r="Q857" s="8">
        <v>11502128</v>
      </c>
      <c r="R857" s="8">
        <v>333058</v>
      </c>
      <c r="S857" s="8">
        <v>3901804</v>
      </c>
      <c r="T857" s="8">
        <v>0</v>
      </c>
    </row>
    <row r="858" spans="1:20">
      <c r="A858" s="1">
        <v>44491</v>
      </c>
      <c r="B858" s="9">
        <f>nasdaq_aapl_volume_by_exchange[[#This Row],[Off Exchange2]]/SUM(nasdaq_aapl_volume_by_exchange[[#This Row],[NYSE]:[LTSE]])</f>
        <v>0.37288706432071728</v>
      </c>
      <c r="C858" s="12">
        <f>SUM(nasdaq_aapl_volume_by_exchange[[#This Row],[NYSE]:[LTSE]])</f>
        <v>50612402</v>
      </c>
      <c r="D858" s="8">
        <v>487992</v>
      </c>
      <c r="E858" s="8">
        <v>158209</v>
      </c>
      <c r="F858" s="8">
        <v>122605</v>
      </c>
      <c r="G858" s="8">
        <v>561880</v>
      </c>
      <c r="H858" s="8">
        <v>857752</v>
      </c>
      <c r="I858" s="8">
        <v>725403</v>
      </c>
      <c r="J858" s="8">
        <v>2377652</v>
      </c>
      <c r="K858" s="8">
        <v>47825</v>
      </c>
      <c r="L858" s="8">
        <v>18872710</v>
      </c>
      <c r="M858" s="8">
        <v>5191642</v>
      </c>
      <c r="N858" s="8">
        <v>100663</v>
      </c>
      <c r="O858" s="8">
        <v>298879</v>
      </c>
      <c r="P858" s="8">
        <v>3372769</v>
      </c>
      <c r="Q858" s="8">
        <v>12426017</v>
      </c>
      <c r="R858" s="8">
        <v>498575</v>
      </c>
      <c r="S858" s="8">
        <v>4511829</v>
      </c>
      <c r="T858" s="8">
        <v>0</v>
      </c>
    </row>
    <row r="859" spans="1:20">
      <c r="A859" s="1">
        <v>44490</v>
      </c>
      <c r="B859" s="9">
        <f>nasdaq_aapl_volume_by_exchange[[#This Row],[Off Exchange2]]/SUM(nasdaq_aapl_volume_by_exchange[[#This Row],[NYSE]:[LTSE]])</f>
        <v>0.4422185275758645</v>
      </c>
      <c r="C859" s="12">
        <f>SUM(nasdaq_aapl_volume_by_exchange[[#This Row],[NYSE]:[LTSE]])</f>
        <v>54697161</v>
      </c>
      <c r="D859" s="8">
        <v>530579</v>
      </c>
      <c r="E859" s="8">
        <v>230245</v>
      </c>
      <c r="F859" s="8">
        <v>151718</v>
      </c>
      <c r="G859" s="8">
        <v>458587</v>
      </c>
      <c r="H859" s="8">
        <v>772354</v>
      </c>
      <c r="I859" s="8">
        <v>582200</v>
      </c>
      <c r="J859" s="8">
        <v>2094036</v>
      </c>
      <c r="K859" s="8">
        <v>750337</v>
      </c>
      <c r="L859" s="8">
        <v>24188098</v>
      </c>
      <c r="M859" s="8">
        <v>4604620</v>
      </c>
      <c r="N859" s="8">
        <v>111024</v>
      </c>
      <c r="O859" s="8">
        <v>301570</v>
      </c>
      <c r="P859" s="8">
        <v>3062214</v>
      </c>
      <c r="Q859" s="8">
        <v>11761802</v>
      </c>
      <c r="R859" s="8">
        <v>442830</v>
      </c>
      <c r="S859" s="8">
        <v>4654947</v>
      </c>
      <c r="T859" s="8">
        <v>0</v>
      </c>
    </row>
    <row r="860" spans="1:20">
      <c r="A860" s="1">
        <v>44489</v>
      </c>
      <c r="B860" s="9">
        <f>nasdaq_aapl_volume_by_exchange[[#This Row],[Off Exchange2]]/SUM(nasdaq_aapl_volume_by_exchange[[#This Row],[NYSE]:[LTSE]])</f>
        <v>0.41538775889885188</v>
      </c>
      <c r="C860" s="12">
        <f>SUM(nasdaq_aapl_volume_by_exchange[[#This Row],[NYSE]:[LTSE]])</f>
        <v>51299764</v>
      </c>
      <c r="D860" s="8">
        <v>444692</v>
      </c>
      <c r="E860" s="8">
        <v>208472</v>
      </c>
      <c r="F860" s="8">
        <v>101430</v>
      </c>
      <c r="G860" s="8">
        <v>458400</v>
      </c>
      <c r="H860" s="8">
        <v>717993</v>
      </c>
      <c r="I860" s="8">
        <v>644441</v>
      </c>
      <c r="J860" s="8">
        <v>2223244</v>
      </c>
      <c r="K860" s="8">
        <v>16881</v>
      </c>
      <c r="L860" s="8">
        <v>21309294</v>
      </c>
      <c r="M860" s="8">
        <v>4742096</v>
      </c>
      <c r="N860" s="8">
        <v>81462</v>
      </c>
      <c r="O860" s="8">
        <v>293210</v>
      </c>
      <c r="P860" s="8">
        <v>2985610</v>
      </c>
      <c r="Q860" s="8">
        <v>12041069</v>
      </c>
      <c r="R860" s="8">
        <v>342400</v>
      </c>
      <c r="S860" s="8">
        <v>4689070</v>
      </c>
      <c r="T860" s="8">
        <v>0</v>
      </c>
    </row>
    <row r="861" spans="1:20">
      <c r="A861" s="1">
        <v>44488</v>
      </c>
      <c r="B861" s="9">
        <f>nasdaq_aapl_volume_by_exchange[[#This Row],[Off Exchange2]]/SUM(nasdaq_aapl_volume_by_exchange[[#This Row],[NYSE]:[LTSE]])</f>
        <v>0.43356256169442697</v>
      </c>
      <c r="C861" s="12">
        <f>SUM(nasdaq_aapl_volume_by_exchange[[#This Row],[NYSE]:[LTSE]])</f>
        <v>67304499</v>
      </c>
      <c r="D861" s="8">
        <v>676347</v>
      </c>
      <c r="E861" s="8">
        <v>149205</v>
      </c>
      <c r="F861" s="8">
        <v>144280</v>
      </c>
      <c r="G861" s="8">
        <v>581252</v>
      </c>
      <c r="H861" s="8">
        <v>888046</v>
      </c>
      <c r="I861" s="8">
        <v>841735</v>
      </c>
      <c r="J861" s="8">
        <v>2696989</v>
      </c>
      <c r="K861" s="8">
        <v>769303</v>
      </c>
      <c r="L861" s="8">
        <v>29180711</v>
      </c>
      <c r="M861" s="8">
        <v>6352148</v>
      </c>
      <c r="N861" s="8">
        <v>160279</v>
      </c>
      <c r="O861" s="8">
        <v>418040</v>
      </c>
      <c r="P861" s="8">
        <v>3822074</v>
      </c>
      <c r="Q861" s="8">
        <v>13415479</v>
      </c>
      <c r="R861" s="8">
        <v>717798</v>
      </c>
      <c r="S861" s="8">
        <v>6490813</v>
      </c>
      <c r="T861" s="8">
        <v>0</v>
      </c>
    </row>
    <row r="862" spans="1:20">
      <c r="A862" s="1">
        <v>44487</v>
      </c>
      <c r="B862" s="9">
        <f>nasdaq_aapl_volume_by_exchange[[#This Row],[Off Exchange2]]/SUM(nasdaq_aapl_volume_by_exchange[[#This Row],[NYSE]:[LTSE]])</f>
        <v>0.4277069564086472</v>
      </c>
      <c r="C862" s="12">
        <f>SUM(nasdaq_aapl_volume_by_exchange[[#This Row],[NYSE]:[LTSE]])</f>
        <v>74568046</v>
      </c>
      <c r="D862" s="8">
        <v>519415</v>
      </c>
      <c r="E862" s="8">
        <v>138479</v>
      </c>
      <c r="F862" s="8">
        <v>181399</v>
      </c>
      <c r="G862" s="8">
        <v>719231</v>
      </c>
      <c r="H862" s="8">
        <v>974330</v>
      </c>
      <c r="I862" s="8">
        <v>726169</v>
      </c>
      <c r="J862" s="8">
        <v>2726596</v>
      </c>
      <c r="K862" s="8">
        <v>1010071</v>
      </c>
      <c r="L862" s="8">
        <v>31893272</v>
      </c>
      <c r="M862" s="8">
        <v>7212976</v>
      </c>
      <c r="N862" s="8">
        <v>111340</v>
      </c>
      <c r="O862" s="8">
        <v>359803</v>
      </c>
      <c r="P862" s="8">
        <v>3395236</v>
      </c>
      <c r="Q862" s="8">
        <v>18277372</v>
      </c>
      <c r="R862" s="8">
        <v>459479</v>
      </c>
      <c r="S862" s="8">
        <v>5862878</v>
      </c>
      <c r="T862" s="8">
        <v>0</v>
      </c>
    </row>
    <row r="863" spans="1:20">
      <c r="A863" s="1">
        <v>44484</v>
      </c>
      <c r="B863" s="9">
        <f>nasdaq_aapl_volume_by_exchange[[#This Row],[Off Exchange2]]/SUM(nasdaq_aapl_volume_by_exchange[[#This Row],[NYSE]:[LTSE]])</f>
        <v>0.3888942803172048</v>
      </c>
      <c r="C863" s="12">
        <f>SUM(nasdaq_aapl_volume_by_exchange[[#This Row],[NYSE]:[LTSE]])</f>
        <v>58745513</v>
      </c>
      <c r="D863" s="8">
        <v>483477</v>
      </c>
      <c r="E863" s="8">
        <v>75922</v>
      </c>
      <c r="F863" s="8">
        <v>163075</v>
      </c>
      <c r="G863" s="8">
        <v>523977</v>
      </c>
      <c r="H863" s="8">
        <v>1018093</v>
      </c>
      <c r="I863" s="8">
        <v>639099</v>
      </c>
      <c r="J863" s="8">
        <v>1906385</v>
      </c>
      <c r="K863" s="8">
        <v>1137401</v>
      </c>
      <c r="L863" s="8">
        <v>22845794</v>
      </c>
      <c r="M863" s="8">
        <v>4891316</v>
      </c>
      <c r="N863" s="8">
        <v>103076</v>
      </c>
      <c r="O863" s="8">
        <v>387507</v>
      </c>
      <c r="P863" s="8">
        <v>3216188</v>
      </c>
      <c r="Q863" s="8">
        <v>15595283</v>
      </c>
      <c r="R863" s="8">
        <v>497137</v>
      </c>
      <c r="S863" s="8">
        <v>5261783</v>
      </c>
      <c r="T863" s="8">
        <v>0</v>
      </c>
    </row>
    <row r="864" spans="1:20">
      <c r="A864" s="1">
        <v>44483</v>
      </c>
      <c r="B864" s="9">
        <f>nasdaq_aapl_volume_by_exchange[[#This Row],[Off Exchange2]]/SUM(nasdaq_aapl_volume_by_exchange[[#This Row],[NYSE]:[LTSE]])</f>
        <v>0.43149759931979192</v>
      </c>
      <c r="C864" s="12">
        <f>SUM(nasdaq_aapl_volume_by_exchange[[#This Row],[NYSE]:[LTSE]])</f>
        <v>63467637</v>
      </c>
      <c r="D864" s="8">
        <v>402114</v>
      </c>
      <c r="E864" s="8">
        <v>212252</v>
      </c>
      <c r="F864" s="8">
        <v>228143</v>
      </c>
      <c r="G864" s="8">
        <v>485084</v>
      </c>
      <c r="H864" s="8">
        <v>932333</v>
      </c>
      <c r="I864" s="8">
        <v>695250</v>
      </c>
      <c r="J864" s="8">
        <v>2455956</v>
      </c>
      <c r="K864" s="8">
        <v>102955</v>
      </c>
      <c r="L864" s="8">
        <v>27386133</v>
      </c>
      <c r="M864" s="8">
        <v>5583516</v>
      </c>
      <c r="N864" s="8">
        <v>149006</v>
      </c>
      <c r="O864" s="8">
        <v>356962</v>
      </c>
      <c r="P864" s="8">
        <v>3382715</v>
      </c>
      <c r="Q864" s="8">
        <v>14992035</v>
      </c>
      <c r="R864" s="8">
        <v>404834</v>
      </c>
      <c r="S864" s="8">
        <v>5698349</v>
      </c>
      <c r="T864" s="8">
        <v>0</v>
      </c>
    </row>
    <row r="865" spans="1:20">
      <c r="A865" s="1">
        <v>44482</v>
      </c>
      <c r="B865" s="9">
        <f>nasdaq_aapl_volume_by_exchange[[#This Row],[Off Exchange2]]/SUM(nasdaq_aapl_volume_by_exchange[[#This Row],[NYSE]:[LTSE]])</f>
        <v>0.40337804266046773</v>
      </c>
      <c r="C865" s="12">
        <f>SUM(nasdaq_aapl_volume_by_exchange[[#This Row],[NYSE]:[LTSE]])</f>
        <v>72301692</v>
      </c>
      <c r="D865" s="8">
        <v>605266</v>
      </c>
      <c r="E865" s="8">
        <v>149612</v>
      </c>
      <c r="F865" s="8">
        <v>179696</v>
      </c>
      <c r="G865" s="8">
        <v>825062</v>
      </c>
      <c r="H865" s="8">
        <v>1204718</v>
      </c>
      <c r="I865" s="8">
        <v>976374</v>
      </c>
      <c r="J865" s="8">
        <v>2497503</v>
      </c>
      <c r="K865" s="8">
        <v>3773</v>
      </c>
      <c r="L865" s="8">
        <v>29164915</v>
      </c>
      <c r="M865" s="8">
        <v>7086714</v>
      </c>
      <c r="N865" s="8">
        <v>104969</v>
      </c>
      <c r="O865" s="8">
        <v>366630</v>
      </c>
      <c r="P865" s="8">
        <v>4135761</v>
      </c>
      <c r="Q865" s="8">
        <v>17553497</v>
      </c>
      <c r="R865" s="8">
        <v>515029</v>
      </c>
      <c r="S865" s="8">
        <v>6932173</v>
      </c>
      <c r="T865" s="8">
        <v>0</v>
      </c>
    </row>
    <row r="866" spans="1:20">
      <c r="A866" s="1">
        <v>44481</v>
      </c>
      <c r="B866" s="9">
        <f>nasdaq_aapl_volume_by_exchange[[#This Row],[Off Exchange2]]/SUM(nasdaq_aapl_volume_by_exchange[[#This Row],[NYSE]:[LTSE]])</f>
        <v>0.36397954002856314</v>
      </c>
      <c r="C866" s="12">
        <f>SUM(nasdaq_aapl_volume_by_exchange[[#This Row],[NYSE]:[LTSE]])</f>
        <v>66125019</v>
      </c>
      <c r="D866" s="8">
        <v>369802</v>
      </c>
      <c r="E866" s="8">
        <v>288127</v>
      </c>
      <c r="F866" s="8">
        <v>207052</v>
      </c>
      <c r="G866" s="8">
        <v>503781</v>
      </c>
      <c r="H866" s="8">
        <v>816442</v>
      </c>
      <c r="I866" s="8">
        <v>708547</v>
      </c>
      <c r="J866" s="8">
        <v>2229214</v>
      </c>
      <c r="K866" s="8">
        <v>32612</v>
      </c>
      <c r="L866" s="8">
        <v>24068154</v>
      </c>
      <c r="M866" s="8">
        <v>8151364</v>
      </c>
      <c r="N866" s="8">
        <v>115909</v>
      </c>
      <c r="O866" s="8">
        <v>328485</v>
      </c>
      <c r="P866" s="8">
        <v>4036596</v>
      </c>
      <c r="Q866" s="8">
        <v>18127292</v>
      </c>
      <c r="R866" s="8">
        <v>321733</v>
      </c>
      <c r="S866" s="8">
        <v>5819909</v>
      </c>
      <c r="T866" s="8">
        <v>0</v>
      </c>
    </row>
    <row r="867" spans="1:20">
      <c r="A867" s="1">
        <v>44480</v>
      </c>
      <c r="B867" s="9">
        <f>nasdaq_aapl_volume_by_exchange[[#This Row],[Off Exchange2]]/SUM(nasdaq_aapl_volume_by_exchange[[#This Row],[NYSE]:[LTSE]])</f>
        <v>0.41385686680376049</v>
      </c>
      <c r="C867" s="12">
        <f>SUM(nasdaq_aapl_volume_by_exchange[[#This Row],[NYSE]:[LTSE]])</f>
        <v>52404978</v>
      </c>
      <c r="D867" s="8">
        <v>388043</v>
      </c>
      <c r="E867" s="8">
        <v>137765</v>
      </c>
      <c r="F867" s="8">
        <v>172096</v>
      </c>
      <c r="G867" s="8">
        <v>438216</v>
      </c>
      <c r="H867" s="8">
        <v>659455</v>
      </c>
      <c r="I867" s="8">
        <v>570258</v>
      </c>
      <c r="J867" s="8">
        <v>1963782</v>
      </c>
      <c r="K867" s="8">
        <v>246316</v>
      </c>
      <c r="L867" s="8">
        <v>21688160</v>
      </c>
      <c r="M867" s="8">
        <v>4906644</v>
      </c>
      <c r="N867" s="8">
        <v>42771</v>
      </c>
      <c r="O867" s="8">
        <v>238334</v>
      </c>
      <c r="P867" s="8">
        <v>2721986</v>
      </c>
      <c r="Q867" s="8">
        <v>12774524</v>
      </c>
      <c r="R867" s="8">
        <v>342471</v>
      </c>
      <c r="S867" s="8">
        <v>5114157</v>
      </c>
      <c r="T867" s="8">
        <v>0</v>
      </c>
    </row>
    <row r="868" spans="1:20">
      <c r="A868" s="1">
        <v>44477</v>
      </c>
      <c r="B868" s="9">
        <f>nasdaq_aapl_volume_by_exchange[[#This Row],[Off Exchange2]]/SUM(nasdaq_aapl_volume_by_exchange[[#This Row],[NYSE]:[LTSE]])</f>
        <v>0.392820247543479</v>
      </c>
      <c r="C868" s="12">
        <f>SUM(nasdaq_aapl_volume_by_exchange[[#This Row],[NYSE]:[LTSE]])</f>
        <v>52260799</v>
      </c>
      <c r="D868" s="8">
        <v>363652</v>
      </c>
      <c r="E868" s="8">
        <v>287323</v>
      </c>
      <c r="F868" s="8">
        <v>72664</v>
      </c>
      <c r="G868" s="8">
        <v>474128</v>
      </c>
      <c r="H868" s="8">
        <v>697403</v>
      </c>
      <c r="I868" s="8">
        <v>619288</v>
      </c>
      <c r="J868" s="8">
        <v>2215992</v>
      </c>
      <c r="K868" s="8">
        <v>125930</v>
      </c>
      <c r="L868" s="8">
        <v>20529100</v>
      </c>
      <c r="M868" s="8">
        <v>5080211</v>
      </c>
      <c r="N868" s="8">
        <v>56554</v>
      </c>
      <c r="O868" s="8">
        <v>268342</v>
      </c>
      <c r="P868" s="8">
        <v>3112795</v>
      </c>
      <c r="Q868" s="8">
        <v>12664668</v>
      </c>
      <c r="R868" s="8">
        <v>309182</v>
      </c>
      <c r="S868" s="8">
        <v>5383567</v>
      </c>
      <c r="T868" s="8">
        <v>0</v>
      </c>
    </row>
    <row r="869" spans="1:20">
      <c r="A869" s="1">
        <v>44476</v>
      </c>
      <c r="B869" s="9">
        <f>nasdaq_aapl_volume_by_exchange[[#This Row],[Off Exchange2]]/SUM(nasdaq_aapl_volume_by_exchange[[#This Row],[NYSE]:[LTSE]])</f>
        <v>0.40279852937125027</v>
      </c>
      <c r="C869" s="12">
        <f>SUM(nasdaq_aapl_volume_by_exchange[[#This Row],[NYSE]:[LTSE]])</f>
        <v>54628335</v>
      </c>
      <c r="D869" s="8">
        <v>383845</v>
      </c>
      <c r="E869" s="8">
        <v>337641</v>
      </c>
      <c r="F869" s="8">
        <v>208305</v>
      </c>
      <c r="G869" s="8">
        <v>415612</v>
      </c>
      <c r="H869" s="8">
        <v>811993</v>
      </c>
      <c r="I869" s="8">
        <v>596560</v>
      </c>
      <c r="J869" s="8">
        <v>2034018</v>
      </c>
      <c r="K869" s="8">
        <v>8714</v>
      </c>
      <c r="L869" s="8">
        <v>22004213</v>
      </c>
      <c r="M869" s="8">
        <v>5773719</v>
      </c>
      <c r="N869" s="8">
        <v>93878</v>
      </c>
      <c r="O869" s="8">
        <v>338358</v>
      </c>
      <c r="P869" s="8">
        <v>2984710</v>
      </c>
      <c r="Q869" s="8">
        <v>12779973</v>
      </c>
      <c r="R869" s="8">
        <v>511248</v>
      </c>
      <c r="S869" s="8">
        <v>5345548</v>
      </c>
      <c r="T869" s="8">
        <v>0</v>
      </c>
    </row>
    <row r="870" spans="1:20">
      <c r="A870" s="1">
        <v>44475</v>
      </c>
      <c r="B870" s="9">
        <f>nasdaq_aapl_volume_by_exchange[[#This Row],[Off Exchange2]]/SUM(nasdaq_aapl_volume_by_exchange[[#This Row],[NYSE]:[LTSE]])</f>
        <v>0.40256380061293545</v>
      </c>
      <c r="C870" s="12">
        <f>SUM(nasdaq_aapl_volume_by_exchange[[#This Row],[NYSE]:[LTSE]])</f>
        <v>72604710</v>
      </c>
      <c r="D870" s="8">
        <v>494138</v>
      </c>
      <c r="E870" s="8">
        <v>312345</v>
      </c>
      <c r="F870" s="8">
        <v>157229</v>
      </c>
      <c r="G870" s="8">
        <v>742281</v>
      </c>
      <c r="H870" s="8">
        <v>950124</v>
      </c>
      <c r="I870" s="8">
        <v>901920</v>
      </c>
      <c r="J870" s="8">
        <v>2572221</v>
      </c>
      <c r="K870" s="8">
        <v>79484</v>
      </c>
      <c r="L870" s="8">
        <v>29228028</v>
      </c>
      <c r="M870" s="8">
        <v>8456859</v>
      </c>
      <c r="N870" s="8">
        <v>86809</v>
      </c>
      <c r="O870" s="8">
        <v>481115</v>
      </c>
      <c r="P870" s="8">
        <v>4653352</v>
      </c>
      <c r="Q870" s="8">
        <v>15371708</v>
      </c>
      <c r="R870" s="8">
        <v>490968</v>
      </c>
      <c r="S870" s="8">
        <v>7626129</v>
      </c>
      <c r="T870" s="8">
        <v>0</v>
      </c>
    </row>
    <row r="871" spans="1:20">
      <c r="A871" s="1">
        <v>44474</v>
      </c>
      <c r="B871" s="9">
        <f>nasdaq_aapl_volume_by_exchange[[#This Row],[Off Exchange2]]/SUM(nasdaq_aapl_volume_by_exchange[[#This Row],[NYSE]:[LTSE]])</f>
        <v>0.42500221548291484</v>
      </c>
      <c r="C871" s="12">
        <f>SUM(nasdaq_aapl_volume_by_exchange[[#This Row],[NYSE]:[LTSE]])</f>
        <v>72128744</v>
      </c>
      <c r="D871" s="8">
        <v>506611</v>
      </c>
      <c r="E871" s="8">
        <v>280187</v>
      </c>
      <c r="F871" s="8">
        <v>237897</v>
      </c>
      <c r="G871" s="8">
        <v>619263</v>
      </c>
      <c r="H871" s="8">
        <v>1179488</v>
      </c>
      <c r="I871" s="8">
        <v>864288</v>
      </c>
      <c r="J871" s="8">
        <v>2609119</v>
      </c>
      <c r="K871" s="8">
        <v>6097</v>
      </c>
      <c r="L871" s="8">
        <v>30654876</v>
      </c>
      <c r="M871" s="8">
        <v>7489099</v>
      </c>
      <c r="N871" s="8">
        <v>87963</v>
      </c>
      <c r="O871" s="8">
        <v>373788</v>
      </c>
      <c r="P871" s="8">
        <v>3550219</v>
      </c>
      <c r="Q871" s="8">
        <v>16521112</v>
      </c>
      <c r="R871" s="8">
        <v>523712</v>
      </c>
      <c r="S871" s="8">
        <v>6625025</v>
      </c>
      <c r="T871" s="8">
        <v>0</v>
      </c>
    </row>
    <row r="872" spans="1:20">
      <c r="A872" s="1">
        <v>44473</v>
      </c>
      <c r="B872" s="9">
        <f>nasdaq_aapl_volume_by_exchange[[#This Row],[Off Exchange2]]/SUM(nasdaq_aapl_volume_by_exchange[[#This Row],[NYSE]:[LTSE]])</f>
        <v>0.37213486848720373</v>
      </c>
      <c r="C872" s="12">
        <f>SUM(nasdaq_aapl_volume_by_exchange[[#This Row],[NYSE]:[LTSE]])</f>
        <v>86922188</v>
      </c>
      <c r="D872" s="8">
        <v>584182</v>
      </c>
      <c r="E872" s="8">
        <v>352414</v>
      </c>
      <c r="F872" s="8">
        <v>348492</v>
      </c>
      <c r="G872" s="8">
        <v>982767</v>
      </c>
      <c r="H872" s="8">
        <v>1118947</v>
      </c>
      <c r="I872" s="8">
        <v>982220</v>
      </c>
      <c r="J872" s="8">
        <v>3242688</v>
      </c>
      <c r="K872" s="8">
        <v>136048</v>
      </c>
      <c r="L872" s="8">
        <v>32346777</v>
      </c>
      <c r="M872" s="8">
        <v>8768977</v>
      </c>
      <c r="N872" s="8">
        <v>47257</v>
      </c>
      <c r="O872" s="8">
        <v>468612</v>
      </c>
      <c r="P872" s="8">
        <v>5691919</v>
      </c>
      <c r="Q872" s="8">
        <v>22575117</v>
      </c>
      <c r="R872" s="8">
        <v>674458</v>
      </c>
      <c r="S872" s="8">
        <v>8601313</v>
      </c>
      <c r="T872" s="8">
        <v>0</v>
      </c>
    </row>
    <row r="873" spans="1:20">
      <c r="A873" s="1">
        <v>44470</v>
      </c>
      <c r="B873" s="9">
        <f>nasdaq_aapl_volume_by_exchange[[#This Row],[Off Exchange2]]/SUM(nasdaq_aapl_volume_by_exchange[[#This Row],[NYSE]:[LTSE]])</f>
        <v>0.4112337807149733</v>
      </c>
      <c r="C873" s="12">
        <f>SUM(nasdaq_aapl_volume_by_exchange[[#This Row],[NYSE]:[LTSE]])</f>
        <v>84260573</v>
      </c>
      <c r="D873" s="8">
        <v>473549</v>
      </c>
      <c r="E873" s="8">
        <v>327199</v>
      </c>
      <c r="F873" s="8">
        <v>264528</v>
      </c>
      <c r="G873" s="8">
        <v>249545</v>
      </c>
      <c r="H873" s="8">
        <v>1288424</v>
      </c>
      <c r="I873" s="8">
        <v>997739</v>
      </c>
      <c r="J873" s="8">
        <v>2206975</v>
      </c>
      <c r="K873" s="8">
        <v>139671</v>
      </c>
      <c r="L873" s="8">
        <v>34650794</v>
      </c>
      <c r="M873" s="8">
        <v>7818285</v>
      </c>
      <c r="N873" s="8">
        <v>204111</v>
      </c>
      <c r="O873" s="8">
        <v>478797</v>
      </c>
      <c r="P873" s="8">
        <v>5122187</v>
      </c>
      <c r="Q873" s="8">
        <v>21441458</v>
      </c>
      <c r="R873" s="8">
        <v>707652</v>
      </c>
      <c r="S873" s="8">
        <v>7889659</v>
      </c>
      <c r="T873" s="8">
        <v>0</v>
      </c>
    </row>
    <row r="874" spans="1:20">
      <c r="A874" s="1">
        <v>44469</v>
      </c>
      <c r="B874" s="9">
        <f>nasdaq_aapl_volume_by_exchange[[#This Row],[Off Exchange2]]/SUM(nasdaq_aapl_volume_by_exchange[[#This Row],[NYSE]:[LTSE]])</f>
        <v>0.35744960619479743</v>
      </c>
      <c r="C874" s="12">
        <f>SUM(nasdaq_aapl_volume_by_exchange[[#This Row],[NYSE]:[LTSE]])</f>
        <v>79384807</v>
      </c>
      <c r="D874" s="8">
        <v>371980</v>
      </c>
      <c r="E874" s="8">
        <v>217674</v>
      </c>
      <c r="F874" s="8">
        <v>161882</v>
      </c>
      <c r="G874" s="8">
        <v>381817</v>
      </c>
      <c r="H874" s="8">
        <v>1328750</v>
      </c>
      <c r="I874" s="8">
        <v>955580</v>
      </c>
      <c r="J874" s="8">
        <v>2825409</v>
      </c>
      <c r="K874" s="8">
        <v>2724</v>
      </c>
      <c r="L874" s="8">
        <v>28376068</v>
      </c>
      <c r="M874" s="8">
        <v>7511204</v>
      </c>
      <c r="N874" s="8">
        <v>155253</v>
      </c>
      <c r="O874" s="8">
        <v>372014</v>
      </c>
      <c r="P874" s="8">
        <v>4909172</v>
      </c>
      <c r="Q874" s="8">
        <v>24143792</v>
      </c>
      <c r="R874" s="8">
        <v>563446</v>
      </c>
      <c r="S874" s="8">
        <v>7108042</v>
      </c>
      <c r="T874" s="8">
        <v>0</v>
      </c>
    </row>
    <row r="875" spans="1:20">
      <c r="A875" s="1">
        <v>44468</v>
      </c>
      <c r="B875" s="9">
        <f>nasdaq_aapl_volume_by_exchange[[#This Row],[Off Exchange2]]/SUM(nasdaq_aapl_volume_by_exchange[[#This Row],[NYSE]:[LTSE]])</f>
        <v>0.35182321725015697</v>
      </c>
      <c r="C875" s="12">
        <f>SUM(nasdaq_aapl_volume_by_exchange[[#This Row],[NYSE]:[LTSE]])</f>
        <v>66245287</v>
      </c>
      <c r="D875" s="8">
        <v>365907</v>
      </c>
      <c r="E875" s="8">
        <v>157289</v>
      </c>
      <c r="F875" s="8">
        <v>209346</v>
      </c>
      <c r="G875" s="8">
        <v>626727</v>
      </c>
      <c r="H875" s="8">
        <v>883859</v>
      </c>
      <c r="I875" s="8">
        <v>781706</v>
      </c>
      <c r="J875" s="8">
        <v>2188728</v>
      </c>
      <c r="K875" s="8">
        <v>3467760</v>
      </c>
      <c r="L875" s="8">
        <v>23306630</v>
      </c>
      <c r="M875" s="8">
        <v>6701961</v>
      </c>
      <c r="N875" s="8">
        <v>149578</v>
      </c>
      <c r="O875" s="8">
        <v>308396</v>
      </c>
      <c r="P875" s="8">
        <v>3854555</v>
      </c>
      <c r="Q875" s="8">
        <v>16939345</v>
      </c>
      <c r="R875" s="8">
        <v>509326</v>
      </c>
      <c r="S875" s="8">
        <v>5794174</v>
      </c>
      <c r="T875" s="8">
        <v>0</v>
      </c>
    </row>
    <row r="876" spans="1:20">
      <c r="A876" s="1">
        <v>44467</v>
      </c>
      <c r="B876" s="9">
        <f>nasdaq_aapl_volume_by_exchange[[#This Row],[Off Exchange2]]/SUM(nasdaq_aapl_volume_by_exchange[[#This Row],[NYSE]:[LTSE]])</f>
        <v>0.33849196079408539</v>
      </c>
      <c r="C876" s="12">
        <f>SUM(nasdaq_aapl_volume_by_exchange[[#This Row],[NYSE]:[LTSE]])</f>
        <v>97902269</v>
      </c>
      <c r="D876" s="8">
        <v>676892</v>
      </c>
      <c r="E876" s="8">
        <v>290163</v>
      </c>
      <c r="F876" s="8">
        <v>423561</v>
      </c>
      <c r="G876" s="8">
        <v>944150</v>
      </c>
      <c r="H876" s="8">
        <v>1398096</v>
      </c>
      <c r="I876" s="8">
        <v>1219445</v>
      </c>
      <c r="J876" s="8">
        <v>3378816</v>
      </c>
      <c r="K876" s="8">
        <v>99649</v>
      </c>
      <c r="L876" s="8">
        <v>33139131</v>
      </c>
      <c r="M876" s="8">
        <v>9557290</v>
      </c>
      <c r="N876" s="8">
        <v>203056</v>
      </c>
      <c r="O876" s="8">
        <v>570118</v>
      </c>
      <c r="P876" s="8">
        <v>6531173</v>
      </c>
      <c r="Q876" s="8">
        <v>30068016</v>
      </c>
      <c r="R876" s="8">
        <v>590401</v>
      </c>
      <c r="S876" s="8">
        <v>8812312</v>
      </c>
      <c r="T876" s="8">
        <v>0</v>
      </c>
    </row>
    <row r="877" spans="1:20">
      <c r="A877" s="1">
        <v>44466</v>
      </c>
      <c r="B877" s="9">
        <f>nasdaq_aapl_volume_by_exchange[[#This Row],[Off Exchange2]]/SUM(nasdaq_aapl_volume_by_exchange[[#This Row],[NYSE]:[LTSE]])</f>
        <v>0.40195231682354565</v>
      </c>
      <c r="C877" s="12">
        <f>SUM(nasdaq_aapl_volume_by_exchange[[#This Row],[NYSE]:[LTSE]])</f>
        <v>66344867</v>
      </c>
      <c r="D877" s="8">
        <v>411350</v>
      </c>
      <c r="E877" s="8">
        <v>178182</v>
      </c>
      <c r="F877" s="8">
        <v>171938</v>
      </c>
      <c r="G877" s="8">
        <v>510937</v>
      </c>
      <c r="H877" s="8">
        <v>833467</v>
      </c>
      <c r="I877" s="8">
        <v>779538</v>
      </c>
      <c r="J877" s="8">
        <v>2393930</v>
      </c>
      <c r="K877" s="8">
        <v>19066</v>
      </c>
      <c r="L877" s="8">
        <v>26667473</v>
      </c>
      <c r="M877" s="8">
        <v>6547032</v>
      </c>
      <c r="N877" s="8">
        <v>178584</v>
      </c>
      <c r="O877" s="8">
        <v>391556</v>
      </c>
      <c r="P877" s="8">
        <v>4094336</v>
      </c>
      <c r="Q877" s="8">
        <v>17122462</v>
      </c>
      <c r="R877" s="8">
        <v>346380</v>
      </c>
      <c r="S877" s="8">
        <v>5698636</v>
      </c>
      <c r="T877" s="8">
        <v>0</v>
      </c>
    </row>
    <row r="878" spans="1:20">
      <c r="A878" s="1">
        <v>44463</v>
      </c>
      <c r="B878" s="9">
        <f>nasdaq_aapl_volume_by_exchange[[#This Row],[Off Exchange2]]/SUM(nasdaq_aapl_volume_by_exchange[[#This Row],[NYSE]:[LTSE]])</f>
        <v>0.40235176898035613</v>
      </c>
      <c r="C878" s="12">
        <f>SUM(nasdaq_aapl_volume_by_exchange[[#This Row],[NYSE]:[LTSE]])</f>
        <v>48082699</v>
      </c>
      <c r="D878" s="8">
        <v>325576</v>
      </c>
      <c r="E878" s="8">
        <v>149465</v>
      </c>
      <c r="F878" s="8">
        <v>99181</v>
      </c>
      <c r="G878" s="8">
        <v>453348</v>
      </c>
      <c r="H878" s="8">
        <v>626988</v>
      </c>
      <c r="I878" s="8">
        <v>535783</v>
      </c>
      <c r="J878" s="8">
        <v>1790783</v>
      </c>
      <c r="K878" s="8">
        <v>61984</v>
      </c>
      <c r="L878" s="8">
        <v>19346159</v>
      </c>
      <c r="M878" s="8">
        <v>3741267</v>
      </c>
      <c r="N878" s="8">
        <v>106753</v>
      </c>
      <c r="O878" s="8">
        <v>283519</v>
      </c>
      <c r="P878" s="8">
        <v>3271460</v>
      </c>
      <c r="Q878" s="8">
        <v>12686033</v>
      </c>
      <c r="R878" s="8">
        <v>362895</v>
      </c>
      <c r="S878" s="8">
        <v>4241505</v>
      </c>
      <c r="T878" s="8">
        <v>0</v>
      </c>
    </row>
    <row r="879" spans="1:20">
      <c r="A879" s="1">
        <v>44462</v>
      </c>
      <c r="B879" s="9">
        <f>nasdaq_aapl_volume_by_exchange[[#This Row],[Off Exchange2]]/SUM(nasdaq_aapl_volume_by_exchange[[#This Row],[NYSE]:[LTSE]])</f>
        <v>0.37783664297355263</v>
      </c>
      <c r="C879" s="12">
        <f>SUM(nasdaq_aapl_volume_by_exchange[[#This Row],[NYSE]:[LTSE]])</f>
        <v>57627714</v>
      </c>
      <c r="D879" s="8">
        <v>426495</v>
      </c>
      <c r="E879" s="8">
        <v>291597</v>
      </c>
      <c r="F879" s="8">
        <v>134400</v>
      </c>
      <c r="G879" s="8">
        <v>508449</v>
      </c>
      <c r="H879" s="8">
        <v>723903</v>
      </c>
      <c r="I879" s="8">
        <v>674554</v>
      </c>
      <c r="J879" s="8">
        <v>1870274</v>
      </c>
      <c r="K879" s="8">
        <v>566207</v>
      </c>
      <c r="L879" s="8">
        <v>21773862</v>
      </c>
      <c r="M879" s="8">
        <v>5614391</v>
      </c>
      <c r="N879" s="8">
        <v>153106</v>
      </c>
      <c r="O879" s="8">
        <v>333551</v>
      </c>
      <c r="P879" s="8">
        <v>3604184</v>
      </c>
      <c r="Q879" s="8">
        <v>14978301</v>
      </c>
      <c r="R879" s="8">
        <v>488416</v>
      </c>
      <c r="S879" s="8">
        <v>5486024</v>
      </c>
      <c r="T879" s="8">
        <v>0</v>
      </c>
    </row>
    <row r="880" spans="1:20">
      <c r="A880" s="1">
        <v>44461</v>
      </c>
      <c r="B880" s="9">
        <f>nasdaq_aapl_volume_by_exchange[[#This Row],[Off Exchange2]]/SUM(nasdaq_aapl_volume_by_exchange[[#This Row],[NYSE]:[LTSE]])</f>
        <v>0.39316002606913653</v>
      </c>
      <c r="C880" s="12">
        <f>SUM(nasdaq_aapl_volume_by_exchange[[#This Row],[NYSE]:[LTSE]])</f>
        <v>67792042</v>
      </c>
      <c r="D880" s="8">
        <v>494513</v>
      </c>
      <c r="E880" s="8">
        <v>200002</v>
      </c>
      <c r="F880" s="8">
        <v>308316</v>
      </c>
      <c r="G880" s="8">
        <v>788113</v>
      </c>
      <c r="H880" s="8">
        <v>967228</v>
      </c>
      <c r="I880" s="8">
        <v>761312</v>
      </c>
      <c r="J880" s="8">
        <v>2266698</v>
      </c>
      <c r="K880" s="8">
        <v>53818</v>
      </c>
      <c r="L880" s="8">
        <v>26653121</v>
      </c>
      <c r="M880" s="8">
        <v>6089214</v>
      </c>
      <c r="N880" s="8">
        <v>207810</v>
      </c>
      <c r="O880" s="8">
        <v>371081</v>
      </c>
      <c r="P880" s="8">
        <v>4388311</v>
      </c>
      <c r="Q880" s="8">
        <v>17910803</v>
      </c>
      <c r="R880" s="8">
        <v>545323</v>
      </c>
      <c r="S880" s="8">
        <v>5786379</v>
      </c>
      <c r="T880" s="8">
        <v>0</v>
      </c>
    </row>
    <row r="881" spans="1:20">
      <c r="A881" s="1">
        <v>44460</v>
      </c>
      <c r="B881" s="9">
        <f>nasdaq_aapl_volume_by_exchange[[#This Row],[Off Exchange2]]/SUM(nasdaq_aapl_volume_by_exchange[[#This Row],[NYSE]:[LTSE]])</f>
        <v>0.42046960066472855</v>
      </c>
      <c r="C881" s="12">
        <f>SUM(nasdaq_aapl_volume_by_exchange[[#This Row],[NYSE]:[LTSE]])</f>
        <v>66585979</v>
      </c>
      <c r="D881" s="8">
        <v>575058</v>
      </c>
      <c r="E881" s="8">
        <v>187350</v>
      </c>
      <c r="F881" s="8">
        <v>133328</v>
      </c>
      <c r="G881" s="8">
        <v>614993</v>
      </c>
      <c r="H881" s="8">
        <v>691281</v>
      </c>
      <c r="I881" s="8">
        <v>736773</v>
      </c>
      <c r="J881" s="8">
        <v>2083383</v>
      </c>
      <c r="K881" s="8">
        <v>67044</v>
      </c>
      <c r="L881" s="8">
        <v>27997380</v>
      </c>
      <c r="M881" s="8">
        <v>5928676</v>
      </c>
      <c r="N881" s="8">
        <v>129659</v>
      </c>
      <c r="O881" s="8">
        <v>300033</v>
      </c>
      <c r="P881" s="8">
        <v>4458741</v>
      </c>
      <c r="Q881" s="8">
        <v>16258304</v>
      </c>
      <c r="R881" s="8">
        <v>493114</v>
      </c>
      <c r="S881" s="8">
        <v>5930862</v>
      </c>
      <c r="T881" s="8">
        <v>0</v>
      </c>
    </row>
    <row r="882" spans="1:20">
      <c r="A882" s="1">
        <v>44459</v>
      </c>
      <c r="B882" s="9">
        <f>nasdaq_aapl_volume_by_exchange[[#This Row],[Off Exchange2]]/SUM(nasdaq_aapl_volume_by_exchange[[#This Row],[NYSE]:[LTSE]])</f>
        <v>0.3928706540253421</v>
      </c>
      <c r="C882" s="12">
        <f>SUM(nasdaq_aapl_volume_by_exchange[[#This Row],[NYSE]:[LTSE]])</f>
        <v>111841339</v>
      </c>
      <c r="D882" s="8">
        <v>1222350</v>
      </c>
      <c r="E882" s="8">
        <v>518908</v>
      </c>
      <c r="F882" s="8">
        <v>390975</v>
      </c>
      <c r="G882" s="8">
        <v>850762</v>
      </c>
      <c r="H882" s="8">
        <v>1462422</v>
      </c>
      <c r="I882" s="8">
        <v>1301809</v>
      </c>
      <c r="J882" s="8">
        <v>3175508</v>
      </c>
      <c r="K882" s="8">
        <v>166733</v>
      </c>
      <c r="L882" s="8">
        <v>43939180</v>
      </c>
      <c r="M882" s="8">
        <v>10649738</v>
      </c>
      <c r="N882" s="8">
        <v>362710</v>
      </c>
      <c r="O882" s="8">
        <v>636594</v>
      </c>
      <c r="P882" s="8">
        <v>7431981</v>
      </c>
      <c r="Q882" s="8">
        <v>28775578</v>
      </c>
      <c r="R882" s="8">
        <v>684503</v>
      </c>
      <c r="S882" s="8">
        <v>10271588</v>
      </c>
      <c r="T882" s="8">
        <v>0</v>
      </c>
    </row>
    <row r="883" spans="1:20">
      <c r="A883" s="1">
        <v>44456</v>
      </c>
      <c r="B883" s="9">
        <f>nasdaq_aapl_volume_by_exchange[[#This Row],[Off Exchange2]]/SUM(nasdaq_aapl_volume_by_exchange[[#This Row],[NYSE]:[LTSE]])</f>
        <v>0.3639236799190666</v>
      </c>
      <c r="C883" s="12">
        <f>SUM(nasdaq_aapl_volume_by_exchange[[#This Row],[NYSE]:[LTSE]])</f>
        <v>118707002</v>
      </c>
      <c r="D883" s="8">
        <v>952914</v>
      </c>
      <c r="E883" s="8">
        <v>308042</v>
      </c>
      <c r="F883" s="8">
        <v>307472</v>
      </c>
      <c r="G883" s="8">
        <v>363344</v>
      </c>
      <c r="H883" s="8">
        <v>1465170</v>
      </c>
      <c r="I883" s="8">
        <v>889919</v>
      </c>
      <c r="J883" s="8">
        <v>1926258</v>
      </c>
      <c r="K883" s="8">
        <v>7278760</v>
      </c>
      <c r="L883" s="8">
        <v>43200289</v>
      </c>
      <c r="M883" s="8">
        <v>7026845</v>
      </c>
      <c r="N883" s="8">
        <v>127260</v>
      </c>
      <c r="O883" s="8">
        <v>428361</v>
      </c>
      <c r="P883" s="8">
        <v>5802426</v>
      </c>
      <c r="Q883" s="8">
        <v>40850369</v>
      </c>
      <c r="R883" s="8">
        <v>375641</v>
      </c>
      <c r="S883" s="8">
        <v>7403932</v>
      </c>
      <c r="T883" s="8">
        <v>0</v>
      </c>
    </row>
    <row r="884" spans="1:20">
      <c r="A884" s="1">
        <v>44455</v>
      </c>
      <c r="B884" s="9">
        <f>nasdaq_aapl_volume_by_exchange[[#This Row],[Off Exchange2]]/SUM(nasdaq_aapl_volume_by_exchange[[#This Row],[NYSE]:[LTSE]])</f>
        <v>0.39970984021178191</v>
      </c>
      <c r="C884" s="12">
        <f>SUM(nasdaq_aapl_volume_by_exchange[[#This Row],[NYSE]:[LTSE]])</f>
        <v>60548707</v>
      </c>
      <c r="D884" s="8">
        <v>553743</v>
      </c>
      <c r="E884" s="8">
        <v>316703</v>
      </c>
      <c r="F884" s="8">
        <v>159465</v>
      </c>
      <c r="G884" s="8">
        <v>548281</v>
      </c>
      <c r="H884" s="8">
        <v>852680</v>
      </c>
      <c r="I884" s="8">
        <v>713472</v>
      </c>
      <c r="J884" s="8">
        <v>1939406</v>
      </c>
      <c r="K884" s="8">
        <v>32538</v>
      </c>
      <c r="L884" s="8">
        <v>24201914</v>
      </c>
      <c r="M884" s="8">
        <v>4829550</v>
      </c>
      <c r="N884" s="8">
        <v>81101</v>
      </c>
      <c r="O884" s="8">
        <v>265986</v>
      </c>
      <c r="P884" s="8">
        <v>4839458</v>
      </c>
      <c r="Q884" s="8">
        <v>15322467</v>
      </c>
      <c r="R884" s="8">
        <v>418490</v>
      </c>
      <c r="S884" s="8">
        <v>5473453</v>
      </c>
      <c r="T884" s="8">
        <v>0</v>
      </c>
    </row>
    <row r="885" spans="1:20">
      <c r="A885" s="1">
        <v>44454</v>
      </c>
      <c r="B885" s="9">
        <f>nasdaq_aapl_volume_by_exchange[[#This Row],[Off Exchange2]]/SUM(nasdaq_aapl_volume_by_exchange[[#This Row],[NYSE]:[LTSE]])</f>
        <v>0.42784515012440827</v>
      </c>
      <c r="C885" s="12">
        <f>SUM(nasdaq_aapl_volume_by_exchange[[#This Row],[NYSE]:[LTSE]])</f>
        <v>72051075</v>
      </c>
      <c r="D885" s="8">
        <v>433975</v>
      </c>
      <c r="E885" s="8">
        <v>369851</v>
      </c>
      <c r="F885" s="8">
        <v>184908</v>
      </c>
      <c r="G885" s="8">
        <v>650083</v>
      </c>
      <c r="H885" s="8">
        <v>840260</v>
      </c>
      <c r="I885" s="8">
        <v>809336</v>
      </c>
      <c r="J885" s="8">
        <v>2292299</v>
      </c>
      <c r="K885" s="8">
        <v>179482</v>
      </c>
      <c r="L885" s="8">
        <v>30826703</v>
      </c>
      <c r="M885" s="8">
        <v>5781731</v>
      </c>
      <c r="N885" s="8">
        <v>84414</v>
      </c>
      <c r="O885" s="8">
        <v>317594</v>
      </c>
      <c r="P885" s="8">
        <v>4361455</v>
      </c>
      <c r="Q885" s="8">
        <v>18544715</v>
      </c>
      <c r="R885" s="8">
        <v>256289</v>
      </c>
      <c r="S885" s="8">
        <v>6117980</v>
      </c>
      <c r="T885" s="8">
        <v>0</v>
      </c>
    </row>
    <row r="886" spans="1:20">
      <c r="A886" s="1">
        <v>44453</v>
      </c>
      <c r="B886" s="9">
        <f>nasdaq_aapl_volume_by_exchange[[#This Row],[Off Exchange2]]/SUM(nasdaq_aapl_volume_by_exchange[[#This Row],[NYSE]:[LTSE]])</f>
        <v>0.44356269321092795</v>
      </c>
      <c r="C886" s="12">
        <f>SUM(nasdaq_aapl_volume_by_exchange[[#This Row],[NYSE]:[LTSE]])</f>
        <v>94238976</v>
      </c>
      <c r="D886" s="8">
        <v>681485</v>
      </c>
      <c r="E886" s="8">
        <v>395767</v>
      </c>
      <c r="F886" s="8">
        <v>221948</v>
      </c>
      <c r="G886" s="8">
        <v>867504</v>
      </c>
      <c r="H886" s="8">
        <v>1369799</v>
      </c>
      <c r="I886" s="8">
        <v>968180</v>
      </c>
      <c r="J886" s="8">
        <v>2280863</v>
      </c>
      <c r="K886" s="8">
        <v>47197</v>
      </c>
      <c r="L886" s="8">
        <v>41800894</v>
      </c>
      <c r="M886" s="8">
        <v>8335112</v>
      </c>
      <c r="N886" s="8">
        <v>46074</v>
      </c>
      <c r="O886" s="8">
        <v>338312</v>
      </c>
      <c r="P886" s="8">
        <v>5821609</v>
      </c>
      <c r="Q886" s="8">
        <v>22029911</v>
      </c>
      <c r="R886" s="8">
        <v>549350</v>
      </c>
      <c r="S886" s="8">
        <v>8484971</v>
      </c>
      <c r="T886" s="8">
        <v>0</v>
      </c>
    </row>
    <row r="887" spans="1:20">
      <c r="A887" s="1">
        <v>44452</v>
      </c>
      <c r="B887" s="9">
        <f>nasdaq_aapl_volume_by_exchange[[#This Row],[Off Exchange2]]/SUM(nasdaq_aapl_volume_by_exchange[[#This Row],[NYSE]:[LTSE]])</f>
        <v>0.43517870125352448</v>
      </c>
      <c r="C887" s="12">
        <f>SUM(nasdaq_aapl_volume_by_exchange[[#This Row],[NYSE]:[LTSE]])</f>
        <v>88954944</v>
      </c>
      <c r="D887" s="8">
        <v>780317</v>
      </c>
      <c r="E887" s="8">
        <v>443492</v>
      </c>
      <c r="F887" s="8">
        <v>212656</v>
      </c>
      <c r="G887" s="8">
        <v>923494</v>
      </c>
      <c r="H887" s="8">
        <v>1064651</v>
      </c>
      <c r="I887" s="8">
        <v>995541</v>
      </c>
      <c r="J887" s="8">
        <v>2417766</v>
      </c>
      <c r="K887" s="8">
        <v>19163</v>
      </c>
      <c r="L887" s="8">
        <v>38711297</v>
      </c>
      <c r="M887" s="8">
        <v>7933748</v>
      </c>
      <c r="N887" s="8">
        <v>173407</v>
      </c>
      <c r="O887" s="8">
        <v>387340</v>
      </c>
      <c r="P887" s="8">
        <v>6158277</v>
      </c>
      <c r="Q887" s="8">
        <v>20528586</v>
      </c>
      <c r="R887" s="8">
        <v>245890</v>
      </c>
      <c r="S887" s="8">
        <v>7959319</v>
      </c>
      <c r="T887" s="8">
        <v>0</v>
      </c>
    </row>
    <row r="888" spans="1:20">
      <c r="A888" s="1">
        <v>44449</v>
      </c>
      <c r="B888" s="9">
        <f>nasdaq_aapl_volume_by_exchange[[#This Row],[Off Exchange2]]/SUM(nasdaq_aapl_volume_by_exchange[[#This Row],[NYSE]:[LTSE]])</f>
        <v>0.41230699955364725</v>
      </c>
      <c r="C888" s="12">
        <f>SUM(nasdaq_aapl_volume_by_exchange[[#This Row],[NYSE]:[LTSE]])</f>
        <v>125718945</v>
      </c>
      <c r="D888" s="8">
        <v>772437</v>
      </c>
      <c r="E888" s="8">
        <v>617627</v>
      </c>
      <c r="F888" s="8">
        <v>477772</v>
      </c>
      <c r="G888" s="8">
        <v>1610808</v>
      </c>
      <c r="H888" s="8">
        <v>1795877</v>
      </c>
      <c r="I888" s="8">
        <v>1615533</v>
      </c>
      <c r="J888" s="8">
        <v>2584317</v>
      </c>
      <c r="K888" s="8">
        <v>150729</v>
      </c>
      <c r="L888" s="8">
        <v>51834801</v>
      </c>
      <c r="M888" s="8">
        <v>13035247</v>
      </c>
      <c r="N888" s="8">
        <v>153156</v>
      </c>
      <c r="O888" s="8">
        <v>821054</v>
      </c>
      <c r="P888" s="8">
        <v>9090760</v>
      </c>
      <c r="Q888" s="8">
        <v>27248448</v>
      </c>
      <c r="R888" s="8">
        <v>890498</v>
      </c>
      <c r="S888" s="8">
        <v>13019881</v>
      </c>
      <c r="T888" s="8">
        <v>0</v>
      </c>
    </row>
    <row r="889" spans="1:20">
      <c r="A889" s="1">
        <v>44448</v>
      </c>
      <c r="B889" s="9">
        <f>nasdaq_aapl_volume_by_exchange[[#This Row],[Off Exchange2]]/SUM(nasdaq_aapl_volume_by_exchange[[#This Row],[NYSE]:[LTSE]])</f>
        <v>0.43184081616015985</v>
      </c>
      <c r="C889" s="12">
        <f>SUM(nasdaq_aapl_volume_by_exchange[[#This Row],[NYSE]:[LTSE]])</f>
        <v>50195246</v>
      </c>
      <c r="D889" s="8">
        <v>235041</v>
      </c>
      <c r="E889" s="8">
        <v>111186</v>
      </c>
      <c r="F889" s="8">
        <v>95899</v>
      </c>
      <c r="G889" s="8">
        <v>416682</v>
      </c>
      <c r="H889" s="8">
        <v>543457</v>
      </c>
      <c r="I889" s="8">
        <v>749065</v>
      </c>
      <c r="J889" s="8">
        <v>1559501</v>
      </c>
      <c r="K889" s="8">
        <v>2465</v>
      </c>
      <c r="L889" s="8">
        <v>21676356</v>
      </c>
      <c r="M889" s="8">
        <v>3896559</v>
      </c>
      <c r="N889" s="8">
        <v>51706</v>
      </c>
      <c r="O889" s="8">
        <v>252704</v>
      </c>
      <c r="P889" s="8">
        <v>2999929</v>
      </c>
      <c r="Q889" s="8">
        <v>12142291</v>
      </c>
      <c r="R889" s="8">
        <v>325111</v>
      </c>
      <c r="S889" s="8">
        <v>5137294</v>
      </c>
      <c r="T889" s="8">
        <v>0</v>
      </c>
    </row>
    <row r="890" spans="1:20">
      <c r="A890" s="1">
        <v>44447</v>
      </c>
      <c r="B890" s="9">
        <f>nasdaq_aapl_volume_by_exchange[[#This Row],[Off Exchange2]]/SUM(nasdaq_aapl_volume_by_exchange[[#This Row],[NYSE]:[LTSE]])</f>
        <v>0.4347403768456628</v>
      </c>
      <c r="C890" s="12">
        <f>SUM(nasdaq_aapl_volume_by_exchange[[#This Row],[NYSE]:[LTSE]])</f>
        <v>66057706</v>
      </c>
      <c r="D890" s="8">
        <v>380037</v>
      </c>
      <c r="E890" s="8">
        <v>159312</v>
      </c>
      <c r="F890" s="8">
        <v>156069</v>
      </c>
      <c r="G890" s="8">
        <v>545260</v>
      </c>
      <c r="H890" s="8">
        <v>889300</v>
      </c>
      <c r="I890" s="8">
        <v>919764</v>
      </c>
      <c r="J890" s="8">
        <v>1830463</v>
      </c>
      <c r="K890" s="8">
        <v>100376</v>
      </c>
      <c r="L890" s="8">
        <v>28717952</v>
      </c>
      <c r="M890" s="8">
        <v>5939760</v>
      </c>
      <c r="N890" s="8">
        <v>20332</v>
      </c>
      <c r="O890" s="8">
        <v>249117</v>
      </c>
      <c r="P890" s="8">
        <v>4176234</v>
      </c>
      <c r="Q890" s="8">
        <v>15535048</v>
      </c>
      <c r="R890" s="8">
        <v>414264</v>
      </c>
      <c r="S890" s="8">
        <v>6024418</v>
      </c>
      <c r="T890" s="8">
        <v>0</v>
      </c>
    </row>
    <row r="891" spans="1:20">
      <c r="A891" s="1">
        <v>44446</v>
      </c>
      <c r="B891" s="9">
        <f>nasdaq_aapl_volume_by_exchange[[#This Row],[Off Exchange2]]/SUM(nasdaq_aapl_volume_by_exchange[[#This Row],[NYSE]:[LTSE]])</f>
        <v>0.42714008589675173</v>
      </c>
      <c r="C891" s="12">
        <f>SUM(nasdaq_aapl_volume_by_exchange[[#This Row],[NYSE]:[LTSE]])</f>
        <v>72525909</v>
      </c>
      <c r="D891" s="8">
        <v>513427</v>
      </c>
      <c r="E891" s="8">
        <v>251123</v>
      </c>
      <c r="F891" s="8">
        <v>254030</v>
      </c>
      <c r="G891" s="8">
        <v>576452</v>
      </c>
      <c r="H891" s="8">
        <v>1005717</v>
      </c>
      <c r="I891" s="8">
        <v>741204</v>
      </c>
      <c r="J891" s="8">
        <v>2286612</v>
      </c>
      <c r="K891" s="8">
        <v>104704</v>
      </c>
      <c r="L891" s="8">
        <v>30978723</v>
      </c>
      <c r="M891" s="8">
        <v>6434018</v>
      </c>
      <c r="N891" s="8">
        <v>122281</v>
      </c>
      <c r="O891" s="8">
        <v>322553</v>
      </c>
      <c r="P891" s="8">
        <v>4580101</v>
      </c>
      <c r="Q891" s="8">
        <v>17181167</v>
      </c>
      <c r="R891" s="8">
        <v>426905</v>
      </c>
      <c r="S891" s="8">
        <v>6746892</v>
      </c>
      <c r="T891" s="8">
        <v>0</v>
      </c>
    </row>
    <row r="892" spans="1:20">
      <c r="A892" s="1">
        <v>44442</v>
      </c>
      <c r="B892" s="9">
        <f>nasdaq_aapl_volume_by_exchange[[#This Row],[Off Exchange2]]/SUM(nasdaq_aapl_volume_by_exchange[[#This Row],[NYSE]:[LTSE]])</f>
        <v>0.40522376908385949</v>
      </c>
      <c r="C892" s="12">
        <f>SUM(nasdaq_aapl_volume_by_exchange[[#This Row],[NYSE]:[LTSE]])</f>
        <v>51630345</v>
      </c>
      <c r="D892" s="8">
        <v>317858</v>
      </c>
      <c r="E892" s="8">
        <v>153702</v>
      </c>
      <c r="F892" s="8">
        <v>115832</v>
      </c>
      <c r="G892" s="8">
        <v>377890</v>
      </c>
      <c r="H892" s="8">
        <v>764321</v>
      </c>
      <c r="I892" s="8">
        <v>567491</v>
      </c>
      <c r="J892" s="8">
        <v>1066304</v>
      </c>
      <c r="K892" s="8">
        <v>72408</v>
      </c>
      <c r="L892" s="8">
        <v>20921843</v>
      </c>
      <c r="M892" s="8">
        <v>4956662</v>
      </c>
      <c r="N892" s="8">
        <v>95691</v>
      </c>
      <c r="O892" s="8">
        <v>206258</v>
      </c>
      <c r="P892" s="8">
        <v>2923480</v>
      </c>
      <c r="Q892" s="8">
        <v>14046820</v>
      </c>
      <c r="R892" s="8">
        <v>98523</v>
      </c>
      <c r="S892" s="8">
        <v>4945262</v>
      </c>
      <c r="T892" s="8">
        <v>0</v>
      </c>
    </row>
    <row r="893" spans="1:20">
      <c r="A893" s="1">
        <v>44441</v>
      </c>
      <c r="B893" s="9">
        <f>nasdaq_aapl_volume_by_exchange[[#This Row],[Off Exchange2]]/SUM(nasdaq_aapl_volume_by_exchange[[#This Row],[NYSE]:[LTSE]])</f>
        <v>0.42908972172955623</v>
      </c>
      <c r="C893" s="12">
        <f>SUM(nasdaq_aapl_volume_by_exchange[[#This Row],[NYSE]:[LTSE]])</f>
        <v>62975391</v>
      </c>
      <c r="D893" s="8">
        <v>364788</v>
      </c>
      <c r="E893" s="8">
        <v>144678</v>
      </c>
      <c r="F893" s="8">
        <v>106636</v>
      </c>
      <c r="G893" s="8">
        <v>521087</v>
      </c>
      <c r="H893" s="8">
        <v>927006</v>
      </c>
      <c r="I893" s="8">
        <v>629792</v>
      </c>
      <c r="J893" s="8">
        <v>2144772</v>
      </c>
      <c r="K893" s="8">
        <v>3685</v>
      </c>
      <c r="L893" s="8">
        <v>27022093</v>
      </c>
      <c r="M893" s="8">
        <v>5477236</v>
      </c>
      <c r="N893" s="8">
        <v>83098</v>
      </c>
      <c r="O893" s="8">
        <v>295603</v>
      </c>
      <c r="P893" s="8">
        <v>3641605</v>
      </c>
      <c r="Q893" s="8">
        <v>15751315</v>
      </c>
      <c r="R893" s="8">
        <v>91269</v>
      </c>
      <c r="S893" s="8">
        <v>5770728</v>
      </c>
      <c r="T893" s="8">
        <v>0</v>
      </c>
    </row>
    <row r="894" spans="1:20">
      <c r="A894" s="1">
        <v>44440</v>
      </c>
      <c r="B894" s="9">
        <f>nasdaq_aapl_volume_by_exchange[[#This Row],[Off Exchange2]]/SUM(nasdaq_aapl_volume_by_exchange[[#This Row],[NYSE]:[LTSE]])</f>
        <v>0.41538997269606509</v>
      </c>
      <c r="C894" s="12">
        <f>SUM(nasdaq_aapl_volume_by_exchange[[#This Row],[NYSE]:[LTSE]])</f>
        <v>70747312</v>
      </c>
      <c r="D894" s="8">
        <v>521093</v>
      </c>
      <c r="E894" s="8">
        <v>194233</v>
      </c>
      <c r="F894" s="8">
        <v>196341</v>
      </c>
      <c r="G894" s="8">
        <v>573313</v>
      </c>
      <c r="H894" s="8">
        <v>1061715</v>
      </c>
      <c r="I894" s="8">
        <v>850968</v>
      </c>
      <c r="J894" s="8">
        <v>2201476</v>
      </c>
      <c r="K894" s="8">
        <v>489673</v>
      </c>
      <c r="L894" s="8">
        <v>29387724</v>
      </c>
      <c r="M894" s="8">
        <v>6394330</v>
      </c>
      <c r="N894" s="8">
        <v>122075</v>
      </c>
      <c r="O894" s="8">
        <v>235327</v>
      </c>
      <c r="P894" s="8">
        <v>4206047</v>
      </c>
      <c r="Q894" s="8">
        <v>17565867</v>
      </c>
      <c r="R894" s="8">
        <v>212459</v>
      </c>
      <c r="S894" s="8">
        <v>6534671</v>
      </c>
      <c r="T894" s="8">
        <v>0</v>
      </c>
    </row>
    <row r="895" spans="1:20">
      <c r="A895" s="1">
        <v>44439</v>
      </c>
      <c r="B895" s="9">
        <f>nasdaq_aapl_volume_by_exchange[[#This Row],[Off Exchange2]]/SUM(nasdaq_aapl_volume_by_exchange[[#This Row],[NYSE]:[LTSE]])</f>
        <v>0.38125024640730637</v>
      </c>
      <c r="C895" s="12">
        <f>SUM(nasdaq_aapl_volume_by_exchange[[#This Row],[NYSE]:[LTSE]])</f>
        <v>78198777</v>
      </c>
      <c r="D895" s="8">
        <v>598211</v>
      </c>
      <c r="E895" s="8">
        <v>216446</v>
      </c>
      <c r="F895" s="8">
        <v>221763</v>
      </c>
      <c r="G895" s="8">
        <v>444772</v>
      </c>
      <c r="H895" s="8">
        <v>1327571</v>
      </c>
      <c r="I895" s="8">
        <v>853178</v>
      </c>
      <c r="J895" s="8">
        <v>2535498</v>
      </c>
      <c r="K895" s="8">
        <v>23775</v>
      </c>
      <c r="L895" s="8">
        <v>29813303</v>
      </c>
      <c r="M895" s="8">
        <v>7117071</v>
      </c>
      <c r="N895" s="8">
        <v>130859</v>
      </c>
      <c r="O895" s="8">
        <v>362962</v>
      </c>
      <c r="P895" s="8">
        <v>4845313</v>
      </c>
      <c r="Q895" s="8">
        <v>23795714</v>
      </c>
      <c r="R895" s="8">
        <v>50700</v>
      </c>
      <c r="S895" s="8">
        <v>5861641</v>
      </c>
      <c r="T895" s="8">
        <v>0</v>
      </c>
    </row>
    <row r="896" spans="1:20">
      <c r="A896" s="1">
        <v>44438</v>
      </c>
      <c r="B896" s="9">
        <f>nasdaq_aapl_volume_by_exchange[[#This Row],[Off Exchange2]]/SUM(nasdaq_aapl_volume_by_exchange[[#This Row],[NYSE]:[LTSE]])</f>
        <v>0.4184286933707515</v>
      </c>
      <c r="C896" s="12">
        <f>SUM(nasdaq_aapl_volume_by_exchange[[#This Row],[NYSE]:[LTSE]])</f>
        <v>79872749</v>
      </c>
      <c r="D896" s="8">
        <v>992120</v>
      </c>
      <c r="E896" s="8">
        <v>261932</v>
      </c>
      <c r="F896" s="8">
        <v>302714</v>
      </c>
      <c r="G896" s="8">
        <v>703688</v>
      </c>
      <c r="H896" s="8">
        <v>1147195</v>
      </c>
      <c r="I896" s="8">
        <v>1181974</v>
      </c>
      <c r="J896" s="8">
        <v>1995828</v>
      </c>
      <c r="K896" s="8">
        <v>349394</v>
      </c>
      <c r="L896" s="8">
        <v>33421050</v>
      </c>
      <c r="M896" s="8">
        <v>7318601</v>
      </c>
      <c r="N896" s="8">
        <v>242120</v>
      </c>
      <c r="O896" s="8">
        <v>645469</v>
      </c>
      <c r="P896" s="8">
        <v>5313457</v>
      </c>
      <c r="Q896" s="8">
        <v>18031158</v>
      </c>
      <c r="R896" s="8">
        <v>166147</v>
      </c>
      <c r="S896" s="8">
        <v>7799902</v>
      </c>
      <c r="T896" s="8">
        <v>0</v>
      </c>
    </row>
    <row r="897" spans="1:20">
      <c r="A897" s="1">
        <v>44435</v>
      </c>
      <c r="B897" s="9">
        <f>nasdaq_aapl_volume_by_exchange[[#This Row],[Off Exchange2]]/SUM(nasdaq_aapl_volume_by_exchange[[#This Row],[NYSE]:[LTSE]])</f>
        <v>0.37408068607530215</v>
      </c>
      <c r="C897" s="12">
        <f>SUM(nasdaq_aapl_volume_by_exchange[[#This Row],[NYSE]:[LTSE]])</f>
        <v>48087083</v>
      </c>
      <c r="D897" s="8">
        <v>628727</v>
      </c>
      <c r="E897" s="8">
        <v>150671</v>
      </c>
      <c r="F897" s="8">
        <v>190609</v>
      </c>
      <c r="G897" s="8">
        <v>690575</v>
      </c>
      <c r="H897" s="8">
        <v>705017</v>
      </c>
      <c r="I897" s="8">
        <v>723045</v>
      </c>
      <c r="J897" s="8">
        <v>1480000</v>
      </c>
      <c r="K897" s="8">
        <v>81744</v>
      </c>
      <c r="L897" s="8">
        <v>17988449</v>
      </c>
      <c r="M897" s="8">
        <v>4181598</v>
      </c>
      <c r="N897" s="8">
        <v>162875</v>
      </c>
      <c r="O897" s="8">
        <v>219946</v>
      </c>
      <c r="P897" s="8">
        <v>3211894</v>
      </c>
      <c r="Q897" s="8">
        <v>13430271</v>
      </c>
      <c r="R897" s="8">
        <v>117035</v>
      </c>
      <c r="S897" s="8">
        <v>4124627</v>
      </c>
      <c r="T897" s="8">
        <v>0</v>
      </c>
    </row>
    <row r="898" spans="1:20">
      <c r="A898" s="1">
        <v>44434</v>
      </c>
      <c r="B898" s="9">
        <f>nasdaq_aapl_volume_by_exchange[[#This Row],[Off Exchange2]]/SUM(nasdaq_aapl_volume_by_exchange[[#This Row],[NYSE]:[LTSE]])</f>
        <v>0.40244035602991368</v>
      </c>
      <c r="C898" s="12">
        <f>SUM(nasdaq_aapl_volume_by_exchange[[#This Row],[NYSE]:[LTSE]])</f>
        <v>42859320</v>
      </c>
      <c r="D898" s="8">
        <v>509595</v>
      </c>
      <c r="E898" s="8">
        <v>147318</v>
      </c>
      <c r="F898" s="8">
        <v>136705</v>
      </c>
      <c r="G898" s="8">
        <v>644177</v>
      </c>
      <c r="H898" s="8">
        <v>524929</v>
      </c>
      <c r="I898" s="8">
        <v>616173</v>
      </c>
      <c r="J898" s="8">
        <v>1468114</v>
      </c>
      <c r="K898" s="8">
        <v>134576</v>
      </c>
      <c r="L898" s="8">
        <v>17248320</v>
      </c>
      <c r="M898" s="8">
        <v>3950417</v>
      </c>
      <c r="N898" s="8">
        <v>120625</v>
      </c>
      <c r="O898" s="8">
        <v>194040</v>
      </c>
      <c r="P898" s="8">
        <v>3290156</v>
      </c>
      <c r="Q898" s="8">
        <v>10023832</v>
      </c>
      <c r="R898" s="8">
        <v>48335</v>
      </c>
      <c r="S898" s="8">
        <v>3802008</v>
      </c>
      <c r="T898" s="8">
        <v>0</v>
      </c>
    </row>
    <row r="899" spans="1:20">
      <c r="A899" s="1">
        <v>44433</v>
      </c>
      <c r="B899" s="9">
        <f>nasdaq_aapl_volume_by_exchange[[#This Row],[Off Exchange2]]/SUM(nasdaq_aapl_volume_by_exchange[[#This Row],[NYSE]:[LTSE]])</f>
        <v>0.43110920912192474</v>
      </c>
      <c r="C899" s="12">
        <f>SUM(nasdaq_aapl_volume_by_exchange[[#This Row],[NYSE]:[LTSE]])</f>
        <v>50756218</v>
      </c>
      <c r="D899" s="8">
        <v>675432</v>
      </c>
      <c r="E899" s="8">
        <v>144407</v>
      </c>
      <c r="F899" s="8">
        <v>64964</v>
      </c>
      <c r="G899" s="8">
        <v>410035</v>
      </c>
      <c r="H899" s="8">
        <v>743730</v>
      </c>
      <c r="I899" s="8">
        <v>514100</v>
      </c>
      <c r="J899" s="8">
        <v>1905615</v>
      </c>
      <c r="K899" s="8">
        <v>24888</v>
      </c>
      <c r="L899" s="8">
        <v>21881473</v>
      </c>
      <c r="M899" s="8">
        <v>4430862</v>
      </c>
      <c r="N899" s="8">
        <v>117083</v>
      </c>
      <c r="O899" s="8">
        <v>145892</v>
      </c>
      <c r="P899" s="8">
        <v>2983369</v>
      </c>
      <c r="Q899" s="8">
        <v>11912192</v>
      </c>
      <c r="R899" s="8">
        <v>179221</v>
      </c>
      <c r="S899" s="8">
        <v>4622955</v>
      </c>
      <c r="T899" s="8">
        <v>0</v>
      </c>
    </row>
    <row r="900" spans="1:20">
      <c r="A900" s="1">
        <v>44432</v>
      </c>
      <c r="B900" s="9">
        <f>nasdaq_aapl_volume_by_exchange[[#This Row],[Off Exchange2]]/SUM(nasdaq_aapl_volume_by_exchange[[#This Row],[NYSE]:[LTSE]])</f>
        <v>0.44603490502110543</v>
      </c>
      <c r="C900" s="12">
        <f>SUM(nasdaq_aapl_volume_by_exchange[[#This Row],[NYSE]:[LTSE]])</f>
        <v>42273918</v>
      </c>
      <c r="D900" s="8">
        <v>432448</v>
      </c>
      <c r="E900" s="8">
        <v>156018</v>
      </c>
      <c r="F900" s="8">
        <v>65056</v>
      </c>
      <c r="G900" s="8">
        <v>496885</v>
      </c>
      <c r="H900" s="8">
        <v>525012</v>
      </c>
      <c r="I900" s="8">
        <v>558193</v>
      </c>
      <c r="J900" s="8">
        <v>1418622</v>
      </c>
      <c r="K900" s="8">
        <v>8738</v>
      </c>
      <c r="L900" s="8">
        <v>18855643</v>
      </c>
      <c r="M900" s="8">
        <v>3668411</v>
      </c>
      <c r="N900" s="8">
        <v>54776</v>
      </c>
      <c r="O900" s="8">
        <v>155715</v>
      </c>
      <c r="P900" s="8">
        <v>2829770</v>
      </c>
      <c r="Q900" s="8">
        <v>8967806</v>
      </c>
      <c r="R900" s="8">
        <v>8918</v>
      </c>
      <c r="S900" s="8">
        <v>4071907</v>
      </c>
      <c r="T900" s="8">
        <v>0</v>
      </c>
    </row>
    <row r="901" spans="1:20">
      <c r="A901" s="1">
        <v>44431</v>
      </c>
      <c r="B901" s="9">
        <f>nasdaq_aapl_volume_by_exchange[[#This Row],[Off Exchange2]]/SUM(nasdaq_aapl_volume_by_exchange[[#This Row],[NYSE]:[LTSE]])</f>
        <v>0.45298161706262502</v>
      </c>
      <c r="C901" s="12">
        <f>SUM(nasdaq_aapl_volume_by_exchange[[#This Row],[NYSE]:[LTSE]])</f>
        <v>36328525</v>
      </c>
      <c r="D901" s="8">
        <v>441957</v>
      </c>
      <c r="E901" s="8">
        <v>157688</v>
      </c>
      <c r="F901" s="8">
        <v>39791</v>
      </c>
      <c r="G901" s="8">
        <v>342257</v>
      </c>
      <c r="H901" s="8">
        <v>465964</v>
      </c>
      <c r="I901" s="8">
        <v>579622</v>
      </c>
      <c r="J901" s="8">
        <v>1334433</v>
      </c>
      <c r="K901" s="8">
        <v>601</v>
      </c>
      <c r="L901" s="8">
        <v>16456154</v>
      </c>
      <c r="M901" s="8">
        <v>3762840</v>
      </c>
      <c r="N901" s="8">
        <v>55621</v>
      </c>
      <c r="O901" s="8">
        <v>95526</v>
      </c>
      <c r="P901" s="8">
        <v>2226252</v>
      </c>
      <c r="Q901" s="8">
        <v>6447246</v>
      </c>
      <c r="R901" s="8">
        <v>95728</v>
      </c>
      <c r="S901" s="8">
        <v>3826845</v>
      </c>
      <c r="T901" s="8">
        <v>0</v>
      </c>
    </row>
    <row r="902" spans="1:20">
      <c r="A902" s="1">
        <v>44428</v>
      </c>
      <c r="B902" s="9">
        <f>nasdaq_aapl_volume_by_exchange[[#This Row],[Off Exchange2]]/SUM(nasdaq_aapl_volume_by_exchange[[#This Row],[NYSE]:[LTSE]])</f>
        <v>0.40059324610977598</v>
      </c>
      <c r="C902" s="12">
        <f>SUM(nasdaq_aapl_volume_by_exchange[[#This Row],[NYSE]:[LTSE]])</f>
        <v>53812068</v>
      </c>
      <c r="D902" s="8">
        <v>733873</v>
      </c>
      <c r="E902" s="8">
        <v>145584</v>
      </c>
      <c r="F902" s="8">
        <v>166131</v>
      </c>
      <c r="G902" s="8">
        <v>363331</v>
      </c>
      <c r="H902" s="8">
        <v>588135</v>
      </c>
      <c r="I902" s="8">
        <v>658416</v>
      </c>
      <c r="J902" s="8">
        <v>1514302</v>
      </c>
      <c r="K902" s="8">
        <v>257287</v>
      </c>
      <c r="L902" s="8">
        <v>21556751</v>
      </c>
      <c r="M902" s="8">
        <v>5384418</v>
      </c>
      <c r="N902" s="8">
        <v>56386</v>
      </c>
      <c r="O902" s="8">
        <v>186364</v>
      </c>
      <c r="P902" s="8">
        <v>3749673</v>
      </c>
      <c r="Q902" s="8">
        <v>14078389</v>
      </c>
      <c r="R902" s="8">
        <v>27222</v>
      </c>
      <c r="S902" s="8">
        <v>4345806</v>
      </c>
      <c r="T902" s="8">
        <v>0</v>
      </c>
    </row>
    <row r="903" spans="1:20">
      <c r="A903" s="1">
        <v>44427</v>
      </c>
      <c r="B903" s="9">
        <f>nasdaq_aapl_volume_by_exchange[[#This Row],[Off Exchange2]]/SUM(nasdaq_aapl_volume_by_exchange[[#This Row],[NYSE]:[LTSE]])</f>
        <v>0.43538833517390968</v>
      </c>
      <c r="C903" s="12">
        <f>SUM(nasdaq_aapl_volume_by_exchange[[#This Row],[NYSE]:[LTSE]])</f>
        <v>76664392</v>
      </c>
      <c r="D903" s="8">
        <v>1059726</v>
      </c>
      <c r="E903" s="8">
        <v>244506</v>
      </c>
      <c r="F903" s="8">
        <v>140136</v>
      </c>
      <c r="G903" s="8">
        <v>621968</v>
      </c>
      <c r="H903" s="8">
        <v>1143943</v>
      </c>
      <c r="I903" s="8">
        <v>1159584</v>
      </c>
      <c r="J903" s="8">
        <v>2368127</v>
      </c>
      <c r="K903" s="8">
        <v>207882</v>
      </c>
      <c r="L903" s="8">
        <v>33378782</v>
      </c>
      <c r="M903" s="8">
        <v>7581143</v>
      </c>
      <c r="N903" s="8">
        <v>148521</v>
      </c>
      <c r="O903" s="8">
        <v>320579</v>
      </c>
      <c r="P903" s="8">
        <v>5355185</v>
      </c>
      <c r="Q903" s="8">
        <v>15850451</v>
      </c>
      <c r="R903" s="8">
        <v>83953</v>
      </c>
      <c r="S903" s="8">
        <v>6999906</v>
      </c>
      <c r="T903" s="8">
        <v>0</v>
      </c>
    </row>
    <row r="904" spans="1:20">
      <c r="A904" s="1">
        <v>44426</v>
      </c>
      <c r="B904" s="9">
        <f>nasdaq_aapl_volume_by_exchange[[#This Row],[Off Exchange2]]/SUM(nasdaq_aapl_volume_by_exchange[[#This Row],[NYSE]:[LTSE]])</f>
        <v>0.39444839405143517</v>
      </c>
      <c r="C904" s="12">
        <f>SUM(nasdaq_aapl_volume_by_exchange[[#This Row],[NYSE]:[LTSE]])</f>
        <v>76347962</v>
      </c>
      <c r="D904" s="8">
        <v>1054011</v>
      </c>
      <c r="E904" s="8">
        <v>248176</v>
      </c>
      <c r="F904" s="8">
        <v>327939</v>
      </c>
      <c r="G904" s="8">
        <v>634533</v>
      </c>
      <c r="H904" s="8">
        <v>1203448</v>
      </c>
      <c r="I904" s="8">
        <v>1146529</v>
      </c>
      <c r="J904" s="8">
        <v>2941512</v>
      </c>
      <c r="K904" s="8">
        <v>24620</v>
      </c>
      <c r="L904" s="8">
        <v>30115331</v>
      </c>
      <c r="M904" s="8">
        <v>7851564</v>
      </c>
      <c r="N904" s="8">
        <v>136586</v>
      </c>
      <c r="O904" s="8">
        <v>434587</v>
      </c>
      <c r="P904" s="8">
        <v>5196624</v>
      </c>
      <c r="Q904" s="8">
        <v>17159319</v>
      </c>
      <c r="R904" s="8">
        <v>7840</v>
      </c>
      <c r="S904" s="8">
        <v>7865343</v>
      </c>
      <c r="T904" s="8">
        <v>0</v>
      </c>
    </row>
    <row r="905" spans="1:20">
      <c r="A905" s="1">
        <v>44425</v>
      </c>
      <c r="B905" s="9">
        <f>nasdaq_aapl_volume_by_exchange[[#This Row],[Off Exchange2]]/SUM(nasdaq_aapl_volume_by_exchange[[#This Row],[NYSE]:[LTSE]])</f>
        <v>0.44824964758369479</v>
      </c>
      <c r="C905" s="12">
        <f>SUM(nasdaq_aapl_volume_by_exchange[[#This Row],[NYSE]:[LTSE]])</f>
        <v>81489561</v>
      </c>
      <c r="D905" s="8">
        <v>1052912</v>
      </c>
      <c r="E905" s="8">
        <v>398681</v>
      </c>
      <c r="F905" s="8">
        <v>112020</v>
      </c>
      <c r="G905" s="8">
        <v>501879</v>
      </c>
      <c r="H905" s="8">
        <v>945687</v>
      </c>
      <c r="I905" s="8">
        <v>1152479</v>
      </c>
      <c r="J905" s="8">
        <v>2059897</v>
      </c>
      <c r="K905" s="8">
        <v>17975</v>
      </c>
      <c r="L905" s="8">
        <v>36527667</v>
      </c>
      <c r="M905" s="8">
        <v>7891792</v>
      </c>
      <c r="N905" s="8">
        <v>148901</v>
      </c>
      <c r="O905" s="8">
        <v>492828</v>
      </c>
      <c r="P905" s="8">
        <v>4909679</v>
      </c>
      <c r="Q905" s="8">
        <v>17842153</v>
      </c>
      <c r="R905" s="8">
        <v>124340</v>
      </c>
      <c r="S905" s="8">
        <v>7310671</v>
      </c>
      <c r="T905" s="8">
        <v>0</v>
      </c>
    </row>
    <row r="906" spans="1:20">
      <c r="A906" s="1">
        <v>44424</v>
      </c>
      <c r="B906" s="9">
        <f>nasdaq_aapl_volume_by_exchange[[#This Row],[Off Exchange2]]/SUM(nasdaq_aapl_volume_by_exchange[[#This Row],[NYSE]:[LTSE]])</f>
        <v>0.43583821597283628</v>
      </c>
      <c r="C906" s="12">
        <f>SUM(nasdaq_aapl_volume_by_exchange[[#This Row],[NYSE]:[LTSE]])</f>
        <v>90554675</v>
      </c>
      <c r="D906" s="8">
        <v>1624039</v>
      </c>
      <c r="E906" s="8">
        <v>325927</v>
      </c>
      <c r="F906" s="8">
        <v>179987</v>
      </c>
      <c r="G906" s="8">
        <v>893860</v>
      </c>
      <c r="H906" s="8">
        <v>1340874</v>
      </c>
      <c r="I906" s="8">
        <v>1220194</v>
      </c>
      <c r="J906" s="8">
        <v>2303215</v>
      </c>
      <c r="K906" s="8">
        <v>52091</v>
      </c>
      <c r="L906" s="8">
        <v>39467188</v>
      </c>
      <c r="M906" s="8">
        <v>8048454</v>
      </c>
      <c r="N906" s="8">
        <v>212307</v>
      </c>
      <c r="O906" s="8">
        <v>602947</v>
      </c>
      <c r="P906" s="8">
        <v>5234946</v>
      </c>
      <c r="Q906" s="8">
        <v>19982536</v>
      </c>
      <c r="R906" s="8">
        <v>119558</v>
      </c>
      <c r="S906" s="8">
        <v>8946552</v>
      </c>
      <c r="T906" s="8">
        <v>0</v>
      </c>
    </row>
    <row r="907" spans="1:20">
      <c r="A907" s="1">
        <v>44421</v>
      </c>
      <c r="B907" s="9">
        <f>nasdaq_aapl_volume_by_exchange[[#This Row],[Off Exchange2]]/SUM(nasdaq_aapl_volume_by_exchange[[#This Row],[NYSE]:[LTSE]])</f>
        <v>0.47230041708186765</v>
      </c>
      <c r="C907" s="12">
        <f>SUM(nasdaq_aapl_volume_by_exchange[[#This Row],[NYSE]:[LTSE]])</f>
        <v>53361706</v>
      </c>
      <c r="D907" s="8">
        <v>558964</v>
      </c>
      <c r="E907" s="8">
        <v>225347</v>
      </c>
      <c r="F907" s="8">
        <v>48562</v>
      </c>
      <c r="G907" s="8">
        <v>352411</v>
      </c>
      <c r="H907" s="8">
        <v>686701</v>
      </c>
      <c r="I907" s="8">
        <v>587003</v>
      </c>
      <c r="J907" s="8">
        <v>1245945</v>
      </c>
      <c r="K907" s="8">
        <v>8325</v>
      </c>
      <c r="L907" s="8">
        <v>25202756</v>
      </c>
      <c r="M907" s="8">
        <v>4581427</v>
      </c>
      <c r="N907" s="8">
        <v>160163</v>
      </c>
      <c r="O907" s="8">
        <v>374673</v>
      </c>
      <c r="P907" s="8">
        <v>2949360</v>
      </c>
      <c r="Q907" s="8">
        <v>11065344</v>
      </c>
      <c r="R907" s="8">
        <v>109009</v>
      </c>
      <c r="S907" s="8">
        <v>5205716</v>
      </c>
      <c r="T907" s="8">
        <v>0</v>
      </c>
    </row>
    <row r="908" spans="1:20">
      <c r="A908" s="1">
        <v>44420</v>
      </c>
      <c r="B908" s="9">
        <f>nasdaq_aapl_volume_by_exchange[[#This Row],[Off Exchange2]]/SUM(nasdaq_aapl_volume_by_exchange[[#This Row],[NYSE]:[LTSE]])</f>
        <v>0.38790942072323253</v>
      </c>
      <c r="C908" s="12">
        <f>SUM(nasdaq_aapl_volume_by_exchange[[#This Row],[NYSE]:[LTSE]])</f>
        <v>61808089</v>
      </c>
      <c r="D908" s="8">
        <v>657732</v>
      </c>
      <c r="E908" s="8">
        <v>391080</v>
      </c>
      <c r="F908" s="8">
        <v>232232</v>
      </c>
      <c r="G908" s="8">
        <v>408027</v>
      </c>
      <c r="H908" s="8">
        <v>1076607</v>
      </c>
      <c r="I908" s="8">
        <v>899128</v>
      </c>
      <c r="J908" s="8">
        <v>1607971</v>
      </c>
      <c r="K908" s="8">
        <v>12384</v>
      </c>
      <c r="L908" s="8">
        <v>23975940</v>
      </c>
      <c r="M908" s="8">
        <v>5781119</v>
      </c>
      <c r="N908" s="8">
        <v>203991</v>
      </c>
      <c r="O908" s="8">
        <v>494793</v>
      </c>
      <c r="P908" s="8">
        <v>3909613</v>
      </c>
      <c r="Q908" s="8">
        <v>15840028</v>
      </c>
      <c r="R908" s="8">
        <v>102558</v>
      </c>
      <c r="S908" s="8">
        <v>6214886</v>
      </c>
      <c r="T908" s="8">
        <v>0</v>
      </c>
    </row>
    <row r="909" spans="1:20">
      <c r="A909" s="1">
        <v>44419</v>
      </c>
      <c r="B909" s="9">
        <f>nasdaq_aapl_volume_by_exchange[[#This Row],[Off Exchange2]]/SUM(nasdaq_aapl_volume_by_exchange[[#This Row],[NYSE]:[LTSE]])</f>
        <v>0.37141701029547391</v>
      </c>
      <c r="C909" s="12">
        <f>SUM(nasdaq_aapl_volume_by_exchange[[#This Row],[NYSE]:[LTSE]])</f>
        <v>41970676</v>
      </c>
      <c r="D909" s="8">
        <v>575156</v>
      </c>
      <c r="E909" s="8">
        <v>204146</v>
      </c>
      <c r="F909" s="8">
        <v>82758</v>
      </c>
      <c r="G909" s="8">
        <v>369815</v>
      </c>
      <c r="H909" s="8">
        <v>751288</v>
      </c>
      <c r="I909" s="8">
        <v>561572</v>
      </c>
      <c r="J909" s="8">
        <v>1079767</v>
      </c>
      <c r="K909" s="8">
        <v>73511</v>
      </c>
      <c r="L909" s="8">
        <v>15588623</v>
      </c>
      <c r="M909" s="8">
        <v>4933650</v>
      </c>
      <c r="N909" s="8">
        <v>135804</v>
      </c>
      <c r="O909" s="8">
        <v>243181</v>
      </c>
      <c r="P909" s="8">
        <v>2663543</v>
      </c>
      <c r="Q909" s="8">
        <v>10135467</v>
      </c>
      <c r="R909" s="8">
        <v>97473</v>
      </c>
      <c r="S909" s="8">
        <v>4474922</v>
      </c>
      <c r="T909" s="8">
        <v>0</v>
      </c>
    </row>
    <row r="910" spans="1:20">
      <c r="A910" s="1">
        <v>44418</v>
      </c>
      <c r="B910" s="9">
        <f>nasdaq_aapl_volume_by_exchange[[#This Row],[Off Exchange2]]/SUM(nasdaq_aapl_volume_by_exchange[[#This Row],[NYSE]:[LTSE]])</f>
        <v>0.41633250111083026</v>
      </c>
      <c r="C910" s="12">
        <f>SUM(nasdaq_aapl_volume_by_exchange[[#This Row],[NYSE]:[LTSE]])</f>
        <v>61467536</v>
      </c>
      <c r="D910" s="8">
        <v>965294</v>
      </c>
      <c r="E910" s="8">
        <v>220513</v>
      </c>
      <c r="F910" s="8">
        <v>90148</v>
      </c>
      <c r="G910" s="8">
        <v>360648</v>
      </c>
      <c r="H910" s="8">
        <v>719719</v>
      </c>
      <c r="I910" s="8">
        <v>785474</v>
      </c>
      <c r="J910" s="8">
        <v>1348018</v>
      </c>
      <c r="K910" s="8">
        <v>423</v>
      </c>
      <c r="L910" s="8">
        <v>25590933</v>
      </c>
      <c r="M910" s="8">
        <v>5051639</v>
      </c>
      <c r="N910" s="8">
        <v>122447</v>
      </c>
      <c r="O910" s="8">
        <v>314211</v>
      </c>
      <c r="P910" s="8">
        <v>3211500</v>
      </c>
      <c r="Q910" s="8">
        <v>16814633</v>
      </c>
      <c r="R910" s="8">
        <v>143600</v>
      </c>
      <c r="S910" s="8">
        <v>5728336</v>
      </c>
      <c r="T910" s="8">
        <v>0</v>
      </c>
    </row>
    <row r="911" spans="1:20">
      <c r="A911" s="1">
        <v>44417</v>
      </c>
      <c r="B911" s="9">
        <f>nasdaq_aapl_volume_by_exchange[[#This Row],[Off Exchange2]]/SUM(nasdaq_aapl_volume_by_exchange[[#This Row],[NYSE]:[LTSE]])</f>
        <v>0.44984828188733245</v>
      </c>
      <c r="C911" s="12">
        <f>SUM(nasdaq_aapl_volume_by_exchange[[#This Row],[NYSE]:[LTSE]])</f>
        <v>43650688</v>
      </c>
      <c r="D911" s="8">
        <v>625562</v>
      </c>
      <c r="E911" s="8">
        <v>96914</v>
      </c>
      <c r="F911" s="8">
        <v>29040</v>
      </c>
      <c r="G911" s="8">
        <v>356943</v>
      </c>
      <c r="H911" s="8">
        <v>575982</v>
      </c>
      <c r="I911" s="8">
        <v>410130</v>
      </c>
      <c r="J911" s="8">
        <v>1062665</v>
      </c>
      <c r="K911" s="8">
        <v>110489</v>
      </c>
      <c r="L911" s="8">
        <v>19636187</v>
      </c>
      <c r="M911" s="8">
        <v>3668672</v>
      </c>
      <c r="N911" s="8">
        <v>104015</v>
      </c>
      <c r="O911" s="8">
        <v>158500</v>
      </c>
      <c r="P911" s="8">
        <v>2194804</v>
      </c>
      <c r="Q911" s="8">
        <v>10548647</v>
      </c>
      <c r="R911" s="8">
        <v>60628</v>
      </c>
      <c r="S911" s="8">
        <v>4011510</v>
      </c>
      <c r="T911" s="8">
        <v>0</v>
      </c>
    </row>
    <row r="912" spans="1:20">
      <c r="A912" s="1">
        <v>44414</v>
      </c>
      <c r="B912" s="9">
        <f>nasdaq_aapl_volume_by_exchange[[#This Row],[Off Exchange2]]/SUM(nasdaq_aapl_volume_by_exchange[[#This Row],[NYSE]:[LTSE]])</f>
        <v>0.39923828772362485</v>
      </c>
      <c r="C912" s="12">
        <f>SUM(nasdaq_aapl_volume_by_exchange[[#This Row],[NYSE]:[LTSE]])</f>
        <v>47283208</v>
      </c>
      <c r="D912" s="8">
        <v>624717</v>
      </c>
      <c r="E912" s="8">
        <v>117720</v>
      </c>
      <c r="F912" s="8">
        <v>65796</v>
      </c>
      <c r="G912" s="8">
        <v>391361</v>
      </c>
      <c r="H912" s="8">
        <v>685763</v>
      </c>
      <c r="I912" s="8">
        <v>484263</v>
      </c>
      <c r="J912" s="8">
        <v>971205</v>
      </c>
      <c r="K912" s="8">
        <v>316775</v>
      </c>
      <c r="L912" s="8">
        <v>18877267</v>
      </c>
      <c r="M912" s="8">
        <v>3951819</v>
      </c>
      <c r="N912" s="8">
        <v>153335</v>
      </c>
      <c r="O912" s="8">
        <v>226696</v>
      </c>
      <c r="P912" s="8">
        <v>2914225</v>
      </c>
      <c r="Q912" s="8">
        <v>12912424</v>
      </c>
      <c r="R912" s="8">
        <v>113174</v>
      </c>
      <c r="S912" s="8">
        <v>4476668</v>
      </c>
      <c r="T912" s="8">
        <v>0</v>
      </c>
    </row>
    <row r="913" spans="1:20">
      <c r="A913" s="1">
        <v>44413</v>
      </c>
      <c r="B913" s="9">
        <f>nasdaq_aapl_volume_by_exchange[[#This Row],[Off Exchange2]]/SUM(nasdaq_aapl_volume_by_exchange[[#This Row],[NYSE]:[LTSE]])</f>
        <v>0.38307660140411415</v>
      </c>
      <c r="C913" s="12">
        <f>SUM(nasdaq_aapl_volume_by_exchange[[#This Row],[NYSE]:[LTSE]])</f>
        <v>40600261</v>
      </c>
      <c r="D913" s="8">
        <v>696210</v>
      </c>
      <c r="E913" s="8">
        <v>110669</v>
      </c>
      <c r="F913" s="8">
        <v>44439</v>
      </c>
      <c r="G913" s="8">
        <v>277755</v>
      </c>
      <c r="H913" s="8">
        <v>815133</v>
      </c>
      <c r="I913" s="8">
        <v>466431</v>
      </c>
      <c r="J913" s="8">
        <v>1000634</v>
      </c>
      <c r="K913" s="8">
        <v>624982</v>
      </c>
      <c r="L913" s="8">
        <v>15553010</v>
      </c>
      <c r="M913" s="8">
        <v>3709239</v>
      </c>
      <c r="N913" s="8">
        <v>132594</v>
      </c>
      <c r="O913" s="8">
        <v>184801</v>
      </c>
      <c r="P913" s="8">
        <v>2656036</v>
      </c>
      <c r="Q913" s="8">
        <v>10301393</v>
      </c>
      <c r="R913" s="8">
        <v>48286</v>
      </c>
      <c r="S913" s="8">
        <v>3978649</v>
      </c>
      <c r="T913" s="8">
        <v>0</v>
      </c>
    </row>
    <row r="914" spans="1:20">
      <c r="A914" s="1">
        <v>44412</v>
      </c>
      <c r="B914" s="9">
        <f>nasdaq_aapl_volume_by_exchange[[#This Row],[Off Exchange2]]/SUM(nasdaq_aapl_volume_by_exchange[[#This Row],[NYSE]:[LTSE]])</f>
        <v>0.39848828966752864</v>
      </c>
      <c r="C914" s="12">
        <f>SUM(nasdaq_aapl_volume_by_exchange[[#This Row],[NYSE]:[LTSE]])</f>
        <v>49100015</v>
      </c>
      <c r="D914" s="8">
        <v>710707</v>
      </c>
      <c r="E914" s="8">
        <v>185170</v>
      </c>
      <c r="F914" s="8">
        <v>55822</v>
      </c>
      <c r="G914" s="8">
        <v>392468</v>
      </c>
      <c r="H914" s="8">
        <v>764355</v>
      </c>
      <c r="I914" s="8">
        <v>488269</v>
      </c>
      <c r="J914" s="8">
        <v>1107080</v>
      </c>
      <c r="K914" s="8">
        <v>164171</v>
      </c>
      <c r="L914" s="8">
        <v>19565781</v>
      </c>
      <c r="M914" s="8">
        <v>4540625</v>
      </c>
      <c r="N914" s="8">
        <v>99015</v>
      </c>
      <c r="O914" s="8">
        <v>286106</v>
      </c>
      <c r="P914" s="8">
        <v>3276207</v>
      </c>
      <c r="Q914" s="8">
        <v>12533981</v>
      </c>
      <c r="R914" s="8">
        <v>124976</v>
      </c>
      <c r="S914" s="8">
        <v>4805282</v>
      </c>
      <c r="T914" s="8">
        <v>0</v>
      </c>
    </row>
    <row r="915" spans="1:20">
      <c r="A915" s="1">
        <v>44411</v>
      </c>
      <c r="B915" s="9">
        <f>nasdaq_aapl_volume_by_exchange[[#This Row],[Off Exchange2]]/SUM(nasdaq_aapl_volume_by_exchange[[#This Row],[NYSE]:[LTSE]])</f>
        <v>0.40388791690180509</v>
      </c>
      <c r="C915" s="12">
        <f>SUM(nasdaq_aapl_volume_by_exchange[[#This Row],[NYSE]:[LTSE]])</f>
        <v>55143051</v>
      </c>
      <c r="D915" s="8">
        <v>944163</v>
      </c>
      <c r="E915" s="8">
        <v>226892</v>
      </c>
      <c r="F915" s="8">
        <v>140732</v>
      </c>
      <c r="G915" s="8">
        <v>605863</v>
      </c>
      <c r="H915" s="8">
        <v>893919</v>
      </c>
      <c r="I915" s="8">
        <v>617266</v>
      </c>
      <c r="J915" s="8">
        <v>1234705</v>
      </c>
      <c r="K915" s="8">
        <v>51420</v>
      </c>
      <c r="L915" s="8">
        <v>22271612</v>
      </c>
      <c r="M915" s="8">
        <v>5087405</v>
      </c>
      <c r="N915" s="8">
        <v>110568</v>
      </c>
      <c r="O915" s="8">
        <v>410589</v>
      </c>
      <c r="P915" s="8">
        <v>3716429</v>
      </c>
      <c r="Q915" s="8">
        <v>13000568</v>
      </c>
      <c r="R915" s="8">
        <v>152019</v>
      </c>
      <c r="S915" s="8">
        <v>5678901</v>
      </c>
      <c r="T915" s="8">
        <v>0</v>
      </c>
    </row>
    <row r="916" spans="1:20">
      <c r="A916" s="1">
        <v>44410</v>
      </c>
      <c r="B916" s="9">
        <f>nasdaq_aapl_volume_by_exchange[[#This Row],[Off Exchange2]]/SUM(nasdaq_aapl_volume_by_exchange[[#This Row],[NYSE]:[LTSE]])</f>
        <v>0.44147000981071327</v>
      </c>
      <c r="C916" s="12">
        <f>SUM(nasdaq_aapl_volume_by_exchange[[#This Row],[NYSE]:[LTSE]])</f>
        <v>54433351</v>
      </c>
      <c r="D916" s="8">
        <v>915596</v>
      </c>
      <c r="E916" s="8">
        <v>243215</v>
      </c>
      <c r="F916" s="8">
        <v>47012</v>
      </c>
      <c r="G916" s="8">
        <v>558241</v>
      </c>
      <c r="H916" s="8">
        <v>822017</v>
      </c>
      <c r="I916" s="8">
        <v>573572</v>
      </c>
      <c r="J916" s="8">
        <v>1409872</v>
      </c>
      <c r="K916" s="8">
        <v>81609</v>
      </c>
      <c r="L916" s="8">
        <v>24030692</v>
      </c>
      <c r="M916" s="8">
        <v>4977126</v>
      </c>
      <c r="N916" s="8">
        <v>123653</v>
      </c>
      <c r="O916" s="8">
        <v>349707</v>
      </c>
      <c r="P916" s="8">
        <v>3317030</v>
      </c>
      <c r="Q916" s="8">
        <v>11884577</v>
      </c>
      <c r="R916" s="8">
        <v>26393</v>
      </c>
      <c r="S916" s="8">
        <v>5073039</v>
      </c>
      <c r="T916" s="8">
        <v>0</v>
      </c>
    </row>
    <row r="917" spans="1:20">
      <c r="A917" s="1">
        <v>44407</v>
      </c>
      <c r="B917" s="9">
        <f>nasdaq_aapl_volume_by_exchange[[#This Row],[Off Exchange2]]/SUM(nasdaq_aapl_volume_by_exchange[[#This Row],[NYSE]:[LTSE]])</f>
        <v>0.4186331685292195</v>
      </c>
      <c r="C917" s="12">
        <f>SUM(nasdaq_aapl_volume_by_exchange[[#This Row],[NYSE]:[LTSE]])</f>
        <v>62294966</v>
      </c>
      <c r="D917" s="8">
        <v>929658</v>
      </c>
      <c r="E917" s="8">
        <v>218246</v>
      </c>
      <c r="F917" s="8">
        <v>65832</v>
      </c>
      <c r="G917" s="8">
        <v>697408</v>
      </c>
      <c r="H917" s="8">
        <v>746836</v>
      </c>
      <c r="I917" s="8">
        <v>552424</v>
      </c>
      <c r="J917" s="8">
        <v>1350348</v>
      </c>
      <c r="K917" s="8">
        <v>26108</v>
      </c>
      <c r="L917" s="8">
        <v>26078739</v>
      </c>
      <c r="M917" s="8">
        <v>5117264</v>
      </c>
      <c r="N917" s="8">
        <v>55028</v>
      </c>
      <c r="O917" s="8">
        <v>197536</v>
      </c>
      <c r="P917" s="8">
        <v>3863300</v>
      </c>
      <c r="Q917" s="8">
        <v>16802090</v>
      </c>
      <c r="R917" s="8">
        <v>158101</v>
      </c>
      <c r="S917" s="8">
        <v>5436048</v>
      </c>
      <c r="T917" s="8">
        <v>0</v>
      </c>
    </row>
    <row r="918" spans="1:20">
      <c r="A918" s="1">
        <v>44406</v>
      </c>
      <c r="B918" s="9">
        <f>nasdaq_aapl_volume_by_exchange[[#This Row],[Off Exchange2]]/SUM(nasdaq_aapl_volume_by_exchange[[#This Row],[NYSE]:[LTSE]])</f>
        <v>0.41868387861198358</v>
      </c>
      <c r="C918" s="12">
        <f>SUM(nasdaq_aapl_volume_by_exchange[[#This Row],[NYSE]:[LTSE]])</f>
        <v>50774040</v>
      </c>
      <c r="D918" s="8">
        <v>774860</v>
      </c>
      <c r="E918" s="8">
        <v>193645</v>
      </c>
      <c r="F918" s="8">
        <v>92850</v>
      </c>
      <c r="G918" s="8">
        <v>470170</v>
      </c>
      <c r="H918" s="8">
        <v>733062</v>
      </c>
      <c r="I918" s="8">
        <v>519229</v>
      </c>
      <c r="J918" s="8">
        <v>1220591</v>
      </c>
      <c r="K918" s="8">
        <v>19459</v>
      </c>
      <c r="L918" s="8">
        <v>21258272</v>
      </c>
      <c r="M918" s="8">
        <v>4870016</v>
      </c>
      <c r="N918" s="8">
        <v>90643</v>
      </c>
      <c r="O918" s="8">
        <v>227175</v>
      </c>
      <c r="P918" s="8">
        <v>3213431</v>
      </c>
      <c r="Q918" s="8">
        <v>12290235</v>
      </c>
      <c r="R918" s="8">
        <v>111918</v>
      </c>
      <c r="S918" s="8">
        <v>4688484</v>
      </c>
      <c r="T918" s="8">
        <v>0</v>
      </c>
    </row>
    <row r="919" spans="1:20">
      <c r="A919" s="1">
        <v>44405</v>
      </c>
      <c r="B919" s="9">
        <f>nasdaq_aapl_volume_by_exchange[[#This Row],[Off Exchange2]]/SUM(nasdaq_aapl_volume_by_exchange[[#This Row],[NYSE]:[LTSE]])</f>
        <v>0.4236532651919902</v>
      </c>
      <c r="C919" s="12">
        <f>SUM(nasdaq_aapl_volume_by_exchange[[#This Row],[NYSE]:[LTSE]])</f>
        <v>103851979</v>
      </c>
      <c r="D919" s="8">
        <v>1457415</v>
      </c>
      <c r="E919" s="8">
        <v>454494</v>
      </c>
      <c r="F919" s="8">
        <v>107720</v>
      </c>
      <c r="G919" s="8">
        <v>1198895</v>
      </c>
      <c r="H919" s="8">
        <v>1663297</v>
      </c>
      <c r="I919" s="8">
        <v>1037803</v>
      </c>
      <c r="J919" s="8">
        <v>2337847</v>
      </c>
      <c r="K919" s="8">
        <v>7077217</v>
      </c>
      <c r="L919" s="8">
        <v>43997230</v>
      </c>
      <c r="M919" s="8">
        <v>8884250</v>
      </c>
      <c r="N919" s="8">
        <v>107224</v>
      </c>
      <c r="O919" s="8">
        <v>602169</v>
      </c>
      <c r="P919" s="8">
        <v>5777236</v>
      </c>
      <c r="Q919" s="8">
        <v>19676176</v>
      </c>
      <c r="R919" s="8">
        <v>270468</v>
      </c>
      <c r="S919" s="8">
        <v>9202538</v>
      </c>
      <c r="T919" s="8">
        <v>0</v>
      </c>
    </row>
    <row r="920" spans="1:20">
      <c r="A920" s="1">
        <v>44404</v>
      </c>
      <c r="B920" s="9">
        <f>nasdaq_aapl_volume_by_exchange[[#This Row],[Off Exchange2]]/SUM(nasdaq_aapl_volume_by_exchange[[#This Row],[NYSE]:[LTSE]])</f>
        <v>0.38893680180523915</v>
      </c>
      <c r="C920" s="12">
        <f>SUM(nasdaq_aapl_volume_by_exchange[[#This Row],[NYSE]:[LTSE]])</f>
        <v>95244556</v>
      </c>
      <c r="D920" s="8">
        <v>1579632</v>
      </c>
      <c r="E920" s="8">
        <v>329650</v>
      </c>
      <c r="F920" s="8">
        <v>312096</v>
      </c>
      <c r="G920" s="8">
        <v>790550</v>
      </c>
      <c r="H920" s="8">
        <v>2057728</v>
      </c>
      <c r="I920" s="8">
        <v>940011</v>
      </c>
      <c r="J920" s="8">
        <v>2086441</v>
      </c>
      <c r="K920" s="8">
        <v>192867</v>
      </c>
      <c r="L920" s="8">
        <v>37044113</v>
      </c>
      <c r="M920" s="8">
        <v>13521626</v>
      </c>
      <c r="N920" s="8">
        <v>41841</v>
      </c>
      <c r="O920" s="8">
        <v>365632</v>
      </c>
      <c r="P920" s="8">
        <v>5390928</v>
      </c>
      <c r="Q920" s="8">
        <v>22095657</v>
      </c>
      <c r="R920" s="8">
        <v>220006</v>
      </c>
      <c r="S920" s="8">
        <v>8275778</v>
      </c>
      <c r="T920" s="8">
        <v>0</v>
      </c>
    </row>
    <row r="921" spans="1:20">
      <c r="A921" s="1">
        <v>44403</v>
      </c>
      <c r="B921" s="9">
        <f>nasdaq_aapl_volume_by_exchange[[#This Row],[Off Exchange2]]/SUM(nasdaq_aapl_volume_by_exchange[[#This Row],[NYSE]:[LTSE]])</f>
        <v>0.4464108469770382</v>
      </c>
      <c r="C921" s="12">
        <f>SUM(nasdaq_aapl_volume_by_exchange[[#This Row],[NYSE]:[LTSE]])</f>
        <v>65287130</v>
      </c>
      <c r="D921" s="8">
        <v>892101</v>
      </c>
      <c r="E921" s="8">
        <v>200598</v>
      </c>
      <c r="F921" s="8">
        <v>98896</v>
      </c>
      <c r="G921" s="8">
        <v>798894</v>
      </c>
      <c r="H921" s="8">
        <v>1014460</v>
      </c>
      <c r="I921" s="8">
        <v>543915</v>
      </c>
      <c r="J921" s="8">
        <v>1408440</v>
      </c>
      <c r="K921" s="8">
        <v>217902</v>
      </c>
      <c r="L921" s="8">
        <v>29144883</v>
      </c>
      <c r="M921" s="8">
        <v>4728169</v>
      </c>
      <c r="N921" s="8">
        <v>30236</v>
      </c>
      <c r="O921" s="8">
        <v>226663</v>
      </c>
      <c r="P921" s="8">
        <v>3295119</v>
      </c>
      <c r="Q921" s="8">
        <v>17128123</v>
      </c>
      <c r="R921" s="8">
        <v>219299</v>
      </c>
      <c r="S921" s="8">
        <v>5339432</v>
      </c>
      <c r="T921" s="8">
        <v>0</v>
      </c>
    </row>
    <row r="922" spans="1:20">
      <c r="A922" s="1">
        <v>44400</v>
      </c>
      <c r="B922" s="9">
        <f>nasdaq_aapl_volume_by_exchange[[#This Row],[Off Exchange2]]/SUM(nasdaq_aapl_volume_by_exchange[[#This Row],[NYSE]:[LTSE]])</f>
        <v>0.48987623255017221</v>
      </c>
      <c r="C922" s="12">
        <f>SUM(nasdaq_aapl_volume_by_exchange[[#This Row],[NYSE]:[LTSE]])</f>
        <v>64023053</v>
      </c>
      <c r="D922" s="8">
        <v>1096596</v>
      </c>
      <c r="E922" s="8">
        <v>400407</v>
      </c>
      <c r="F922" s="8">
        <v>213240</v>
      </c>
      <c r="G922" s="8">
        <v>756538</v>
      </c>
      <c r="H922" s="8">
        <v>874700</v>
      </c>
      <c r="I922" s="8">
        <v>640724</v>
      </c>
      <c r="J922" s="8">
        <v>1285353</v>
      </c>
      <c r="K922" s="8">
        <v>98164</v>
      </c>
      <c r="L922" s="8">
        <v>31363372</v>
      </c>
      <c r="M922" s="8">
        <v>4751809</v>
      </c>
      <c r="N922" s="8">
        <v>59887</v>
      </c>
      <c r="O922" s="8">
        <v>362724</v>
      </c>
      <c r="P922" s="8">
        <v>3887739</v>
      </c>
      <c r="Q922" s="8">
        <v>13190579</v>
      </c>
      <c r="R922" s="8">
        <v>26035</v>
      </c>
      <c r="S922" s="8">
        <v>5015186</v>
      </c>
      <c r="T922" s="8">
        <v>0</v>
      </c>
    </row>
    <row r="923" spans="1:20">
      <c r="A923" s="1">
        <v>44399</v>
      </c>
      <c r="B923" s="9">
        <f>nasdaq_aapl_volume_by_exchange[[#This Row],[Off Exchange2]]/SUM(nasdaq_aapl_volume_by_exchange[[#This Row],[NYSE]:[LTSE]])</f>
        <v>0.51035227914849479</v>
      </c>
      <c r="C923" s="12">
        <f>SUM(nasdaq_aapl_volume_by_exchange[[#This Row],[NYSE]:[LTSE]])</f>
        <v>68266175</v>
      </c>
      <c r="D923" s="8">
        <v>1271925</v>
      </c>
      <c r="E923" s="8">
        <v>269179</v>
      </c>
      <c r="F923" s="8">
        <v>143819</v>
      </c>
      <c r="G923" s="8">
        <v>782217</v>
      </c>
      <c r="H923" s="8">
        <v>976425</v>
      </c>
      <c r="I923" s="8">
        <v>590043</v>
      </c>
      <c r="J923" s="8">
        <v>1539786</v>
      </c>
      <c r="K923" s="8">
        <v>350856</v>
      </c>
      <c r="L923" s="8">
        <v>34839798</v>
      </c>
      <c r="M923" s="8">
        <v>5381496</v>
      </c>
      <c r="N923" s="8">
        <v>44200</v>
      </c>
      <c r="O923" s="8">
        <v>319077</v>
      </c>
      <c r="P923" s="8">
        <v>3649455</v>
      </c>
      <c r="Q923" s="8">
        <v>12700469</v>
      </c>
      <c r="R923" s="8">
        <v>65477</v>
      </c>
      <c r="S923" s="8">
        <v>5341953</v>
      </c>
      <c r="T923" s="8">
        <v>0</v>
      </c>
    </row>
    <row r="924" spans="1:20">
      <c r="A924" s="1">
        <v>44398</v>
      </c>
      <c r="B924" s="9">
        <f>nasdaq_aapl_volume_by_exchange[[#This Row],[Off Exchange2]]/SUM(nasdaq_aapl_volume_by_exchange[[#This Row],[NYSE]:[LTSE]])</f>
        <v>0.47971096900810362</v>
      </c>
      <c r="C924" s="12">
        <f>SUM(nasdaq_aapl_volume_by_exchange[[#This Row],[NYSE]:[LTSE]])</f>
        <v>66264451</v>
      </c>
      <c r="D924" s="8">
        <v>1321209</v>
      </c>
      <c r="E924" s="8">
        <v>381461</v>
      </c>
      <c r="F924" s="8">
        <v>162815</v>
      </c>
      <c r="G924" s="8">
        <v>774232</v>
      </c>
      <c r="H924" s="8">
        <v>1069706</v>
      </c>
      <c r="I924" s="8">
        <v>543147</v>
      </c>
      <c r="J924" s="8">
        <v>1284192</v>
      </c>
      <c r="K924" s="8">
        <v>14209</v>
      </c>
      <c r="L924" s="8">
        <v>31787784</v>
      </c>
      <c r="M924" s="8">
        <v>5191816</v>
      </c>
      <c r="N924" s="8">
        <v>56333</v>
      </c>
      <c r="O924" s="8">
        <v>452268</v>
      </c>
      <c r="P924" s="8">
        <v>3587992</v>
      </c>
      <c r="Q924" s="8">
        <v>14675393</v>
      </c>
      <c r="R924" s="8">
        <v>101617</v>
      </c>
      <c r="S924" s="8">
        <v>4860276</v>
      </c>
      <c r="T924" s="8">
        <v>1</v>
      </c>
    </row>
    <row r="925" spans="1:20">
      <c r="A925" s="1">
        <v>44397</v>
      </c>
      <c r="B925" s="9">
        <f>nasdaq_aapl_volume_by_exchange[[#This Row],[Off Exchange2]]/SUM(nasdaq_aapl_volume_by_exchange[[#This Row],[NYSE]:[LTSE]])</f>
        <v>0.41475121864039333</v>
      </c>
      <c r="C925" s="12">
        <f>SUM(nasdaq_aapl_volume_by_exchange[[#This Row],[NYSE]:[LTSE]])</f>
        <v>86571478</v>
      </c>
      <c r="D925" s="8">
        <v>1332324</v>
      </c>
      <c r="E925" s="8">
        <v>551841</v>
      </c>
      <c r="F925" s="8">
        <v>296374</v>
      </c>
      <c r="G925" s="8">
        <v>996237</v>
      </c>
      <c r="H925" s="8">
        <v>1162047</v>
      </c>
      <c r="I925" s="8">
        <v>970786</v>
      </c>
      <c r="J925" s="8">
        <v>1944562</v>
      </c>
      <c r="K925" s="8">
        <v>797088</v>
      </c>
      <c r="L925" s="8">
        <v>35905626</v>
      </c>
      <c r="M925" s="8">
        <v>7441682</v>
      </c>
      <c r="N925" s="8">
        <v>140584</v>
      </c>
      <c r="O925" s="8">
        <v>419489</v>
      </c>
      <c r="P925" s="8">
        <v>4789996</v>
      </c>
      <c r="Q925" s="8">
        <v>22857838</v>
      </c>
      <c r="R925" s="8">
        <v>33205</v>
      </c>
      <c r="S925" s="8">
        <v>6931799</v>
      </c>
      <c r="T925" s="8">
        <v>0</v>
      </c>
    </row>
    <row r="926" spans="1:20">
      <c r="A926" s="1">
        <v>44396</v>
      </c>
      <c r="B926" s="9">
        <f>nasdaq_aapl_volume_by_exchange[[#This Row],[Off Exchange2]]/SUM(nasdaq_aapl_volume_by_exchange[[#This Row],[NYSE]:[LTSE]])</f>
        <v>0.41191826048051638</v>
      </c>
      <c r="C926" s="12">
        <f>SUM(nasdaq_aapl_volume_by_exchange[[#This Row],[NYSE]:[LTSE]])</f>
        <v>107960067</v>
      </c>
      <c r="D926" s="8">
        <v>2913673</v>
      </c>
      <c r="E926" s="8">
        <v>565182</v>
      </c>
      <c r="F926" s="8">
        <v>405119</v>
      </c>
      <c r="G926" s="8">
        <v>2180075</v>
      </c>
      <c r="H926" s="8">
        <v>1617156</v>
      </c>
      <c r="I926" s="8">
        <v>1162001</v>
      </c>
      <c r="J926" s="8">
        <v>1850414</v>
      </c>
      <c r="K926" s="8">
        <v>96783</v>
      </c>
      <c r="L926" s="8">
        <v>44470723</v>
      </c>
      <c r="M926" s="8">
        <v>10779484</v>
      </c>
      <c r="N926" s="8">
        <v>103819</v>
      </c>
      <c r="O926" s="8">
        <v>794654</v>
      </c>
      <c r="P926" s="8">
        <v>6514067</v>
      </c>
      <c r="Q926" s="8">
        <v>24925708</v>
      </c>
      <c r="R926" s="8">
        <v>11598</v>
      </c>
      <c r="S926" s="8">
        <v>9569611</v>
      </c>
      <c r="T926" s="8">
        <v>0</v>
      </c>
    </row>
    <row r="927" spans="1:20">
      <c r="A927" s="1">
        <v>44393</v>
      </c>
      <c r="B927" s="9">
        <f>nasdaq_aapl_volume_by_exchange[[#This Row],[Off Exchange2]]/SUM(nasdaq_aapl_volume_by_exchange[[#This Row],[NYSE]:[LTSE]])</f>
        <v>0.47946974370206619</v>
      </c>
      <c r="C927" s="12">
        <f>SUM(nasdaq_aapl_volume_by_exchange[[#This Row],[NYSE]:[LTSE]])</f>
        <v>82546120</v>
      </c>
      <c r="D927" s="8">
        <v>1321972</v>
      </c>
      <c r="E927" s="8">
        <v>549064</v>
      </c>
      <c r="F927" s="8">
        <v>230319</v>
      </c>
      <c r="G927" s="8">
        <v>1015520</v>
      </c>
      <c r="H927" s="8">
        <v>1175948</v>
      </c>
      <c r="I927" s="8">
        <v>772084</v>
      </c>
      <c r="J927" s="8">
        <v>1863160</v>
      </c>
      <c r="K927" s="8">
        <v>159229</v>
      </c>
      <c r="L927" s="8">
        <v>39578367</v>
      </c>
      <c r="M927" s="8">
        <v>6149066</v>
      </c>
      <c r="N927" s="8">
        <v>214365</v>
      </c>
      <c r="O927" s="8">
        <v>635749</v>
      </c>
      <c r="P927" s="8">
        <v>4449924</v>
      </c>
      <c r="Q927" s="8">
        <v>18112106</v>
      </c>
      <c r="R927" s="8">
        <v>22922</v>
      </c>
      <c r="S927" s="8">
        <v>6296325</v>
      </c>
      <c r="T927" s="8">
        <v>0</v>
      </c>
    </row>
    <row r="928" spans="1:20">
      <c r="A928" s="1">
        <v>44392</v>
      </c>
      <c r="B928" s="9">
        <f>nasdaq_aapl_volume_by_exchange[[#This Row],[Off Exchange2]]/SUM(nasdaq_aapl_volume_by_exchange[[#This Row],[NYSE]:[LTSE]])</f>
        <v>0.46516254738946633</v>
      </c>
      <c r="C928" s="12">
        <f>SUM(nasdaq_aapl_volume_by_exchange[[#This Row],[NYSE]:[LTSE]])</f>
        <v>92274198</v>
      </c>
      <c r="D928" s="8">
        <v>1537552</v>
      </c>
      <c r="E928" s="8">
        <v>542306</v>
      </c>
      <c r="F928" s="8">
        <v>239938</v>
      </c>
      <c r="G928" s="8">
        <v>1089904</v>
      </c>
      <c r="H928" s="8">
        <v>1898379</v>
      </c>
      <c r="I928" s="8">
        <v>1006132</v>
      </c>
      <c r="J928" s="8">
        <v>2000913</v>
      </c>
      <c r="K928" s="8">
        <v>69907</v>
      </c>
      <c r="L928" s="8">
        <v>42922501</v>
      </c>
      <c r="M928" s="8">
        <v>7897736</v>
      </c>
      <c r="N928" s="8">
        <v>212921</v>
      </c>
      <c r="O928" s="8">
        <v>598061</v>
      </c>
      <c r="P928" s="8">
        <v>5954621</v>
      </c>
      <c r="Q928" s="8">
        <v>18524634</v>
      </c>
      <c r="R928" s="8">
        <v>186338</v>
      </c>
      <c r="S928" s="8">
        <v>7592355</v>
      </c>
      <c r="T928" s="8">
        <v>0</v>
      </c>
    </row>
    <row r="929" spans="1:20">
      <c r="A929" s="1">
        <v>44391</v>
      </c>
      <c r="B929" s="9">
        <f>nasdaq_aapl_volume_by_exchange[[#This Row],[Off Exchange2]]/SUM(nasdaq_aapl_volume_by_exchange[[#This Row],[NYSE]:[LTSE]])</f>
        <v>0.47217977198380134</v>
      </c>
      <c r="C929" s="12">
        <f>SUM(nasdaq_aapl_volume_by_exchange[[#This Row],[NYSE]:[LTSE]])</f>
        <v>109868510</v>
      </c>
      <c r="D929" s="8">
        <v>1755398</v>
      </c>
      <c r="E929" s="8">
        <v>652862</v>
      </c>
      <c r="F929" s="8">
        <v>241020</v>
      </c>
      <c r="G929" s="8">
        <v>1449820</v>
      </c>
      <c r="H929" s="8">
        <v>2655097</v>
      </c>
      <c r="I929" s="8">
        <v>977633</v>
      </c>
      <c r="J929" s="8">
        <v>1993589</v>
      </c>
      <c r="K929" s="8">
        <v>158985</v>
      </c>
      <c r="L929" s="8">
        <v>51877688</v>
      </c>
      <c r="M929" s="8">
        <v>8276746</v>
      </c>
      <c r="N929" s="8">
        <v>177255</v>
      </c>
      <c r="O929" s="8">
        <v>764035</v>
      </c>
      <c r="P929" s="8">
        <v>6489071</v>
      </c>
      <c r="Q929" s="8">
        <v>22749149</v>
      </c>
      <c r="R929" s="8">
        <v>276301</v>
      </c>
      <c r="S929" s="8">
        <v>9373861</v>
      </c>
      <c r="T929" s="8">
        <v>0</v>
      </c>
    </row>
    <row r="930" spans="1:20">
      <c r="A930" s="1">
        <v>44390</v>
      </c>
      <c r="B930" s="9">
        <f>nasdaq_aapl_volume_by_exchange[[#This Row],[Off Exchange2]]/SUM(nasdaq_aapl_volume_by_exchange[[#This Row],[NYSE]:[LTSE]])</f>
        <v>0.49390524075278003</v>
      </c>
      <c r="C930" s="12">
        <f>SUM(nasdaq_aapl_volume_by_exchange[[#This Row],[NYSE]:[LTSE]])</f>
        <v>88817126</v>
      </c>
      <c r="D930" s="8">
        <v>1743258</v>
      </c>
      <c r="E930" s="8">
        <v>407955</v>
      </c>
      <c r="F930" s="8">
        <v>141430</v>
      </c>
      <c r="G930" s="8">
        <v>372656</v>
      </c>
      <c r="H930" s="8">
        <v>1135528</v>
      </c>
      <c r="I930" s="8">
        <v>886799</v>
      </c>
      <c r="J930" s="8">
        <v>1378560</v>
      </c>
      <c r="K930" s="8">
        <v>53658</v>
      </c>
      <c r="L930" s="8">
        <v>43867244</v>
      </c>
      <c r="M930" s="8">
        <v>7237666</v>
      </c>
      <c r="N930" s="8">
        <v>142036</v>
      </c>
      <c r="O930" s="8">
        <v>560284</v>
      </c>
      <c r="P930" s="8">
        <v>5230790</v>
      </c>
      <c r="Q930" s="8">
        <v>17417706</v>
      </c>
      <c r="R930" s="8">
        <v>7078</v>
      </c>
      <c r="S930" s="8">
        <v>8234478</v>
      </c>
      <c r="T930" s="8">
        <v>0</v>
      </c>
    </row>
    <row r="931" spans="1:20">
      <c r="A931" s="1">
        <v>44389</v>
      </c>
      <c r="B931" s="9">
        <f>nasdaq_aapl_volume_by_exchange[[#This Row],[Off Exchange2]]/SUM(nasdaq_aapl_volume_by_exchange[[#This Row],[NYSE]:[LTSE]])</f>
        <v>0.43191148614694724</v>
      </c>
      <c r="C931" s="12">
        <f>SUM(nasdaq_aapl_volume_by_exchange[[#This Row],[NYSE]:[LTSE]])</f>
        <v>65434458</v>
      </c>
      <c r="D931" s="8">
        <v>924646</v>
      </c>
      <c r="E931" s="8">
        <v>284765</v>
      </c>
      <c r="F931" s="8">
        <v>168892</v>
      </c>
      <c r="G931" s="8">
        <v>667916</v>
      </c>
      <c r="H931" s="8">
        <v>1035828</v>
      </c>
      <c r="I931" s="8">
        <v>647523</v>
      </c>
      <c r="J931" s="8">
        <v>1080141</v>
      </c>
      <c r="K931" s="8">
        <v>14452</v>
      </c>
      <c r="L931" s="8">
        <v>28261894</v>
      </c>
      <c r="M931" s="8">
        <v>6233012</v>
      </c>
      <c r="N931" s="8">
        <v>178508</v>
      </c>
      <c r="O931" s="8">
        <v>348068</v>
      </c>
      <c r="P931" s="8">
        <v>3584071</v>
      </c>
      <c r="Q931" s="8">
        <v>16000908</v>
      </c>
      <c r="R931" s="8">
        <v>40992</v>
      </c>
      <c r="S931" s="8">
        <v>5962842</v>
      </c>
      <c r="T931" s="8">
        <v>0</v>
      </c>
    </row>
    <row r="932" spans="1:20">
      <c r="A932" s="1">
        <v>44386</v>
      </c>
      <c r="B932" s="9">
        <f>nasdaq_aapl_volume_by_exchange[[#This Row],[Off Exchange2]]/SUM(nasdaq_aapl_volume_by_exchange[[#This Row],[NYSE]:[LTSE]])</f>
        <v>0.42266348831124584</v>
      </c>
      <c r="C932" s="12">
        <f>SUM(nasdaq_aapl_volume_by_exchange[[#This Row],[NYSE]:[LTSE]])</f>
        <v>87298397</v>
      </c>
      <c r="D932" s="8">
        <v>1768914</v>
      </c>
      <c r="E932" s="8">
        <v>381982</v>
      </c>
      <c r="F932" s="8">
        <v>144519</v>
      </c>
      <c r="G932" s="8">
        <v>1403049</v>
      </c>
      <c r="H932" s="8">
        <v>1355264</v>
      </c>
      <c r="I932" s="8">
        <v>910934</v>
      </c>
      <c r="J932" s="8">
        <v>1945198</v>
      </c>
      <c r="K932" s="8">
        <v>267961</v>
      </c>
      <c r="L932" s="8">
        <v>36897845</v>
      </c>
      <c r="M932" s="8">
        <v>7528215</v>
      </c>
      <c r="N932" s="8">
        <v>154678</v>
      </c>
      <c r="O932" s="8">
        <v>506576</v>
      </c>
      <c r="P932" s="8">
        <v>5999743</v>
      </c>
      <c r="Q932" s="8">
        <v>19977813</v>
      </c>
      <c r="R932" s="8">
        <v>11662</v>
      </c>
      <c r="S932" s="8">
        <v>8044044</v>
      </c>
      <c r="T932" s="8">
        <v>0</v>
      </c>
    </row>
    <row r="933" spans="1:20">
      <c r="A933" s="1">
        <v>44385</v>
      </c>
      <c r="B933" s="9">
        <f>nasdaq_aapl_volume_by_exchange[[#This Row],[Off Exchange2]]/SUM(nasdaq_aapl_volume_by_exchange[[#This Row],[NYSE]:[LTSE]])</f>
        <v>0.41907653132396483</v>
      </c>
      <c r="C933" s="12">
        <f>SUM(nasdaq_aapl_volume_by_exchange[[#This Row],[NYSE]:[LTSE]])</f>
        <v>91349563</v>
      </c>
      <c r="D933" s="8">
        <v>1837689</v>
      </c>
      <c r="E933" s="8">
        <v>558402</v>
      </c>
      <c r="F933" s="8">
        <v>221633</v>
      </c>
      <c r="G933" s="8">
        <v>518875</v>
      </c>
      <c r="H933" s="8">
        <v>1499721</v>
      </c>
      <c r="I933" s="8">
        <v>1069269</v>
      </c>
      <c r="J933" s="8">
        <v>1465774</v>
      </c>
      <c r="K933" s="8">
        <v>6525</v>
      </c>
      <c r="L933" s="8">
        <v>38282458</v>
      </c>
      <c r="M933" s="8">
        <v>8743813</v>
      </c>
      <c r="N933" s="8">
        <v>186138</v>
      </c>
      <c r="O933" s="8">
        <v>640893</v>
      </c>
      <c r="P933" s="8">
        <v>5952863</v>
      </c>
      <c r="Q933" s="8">
        <v>21963682</v>
      </c>
      <c r="R933" s="8">
        <v>28509</v>
      </c>
      <c r="S933" s="8">
        <v>8373319</v>
      </c>
      <c r="T933" s="8">
        <v>0</v>
      </c>
    </row>
    <row r="934" spans="1:20">
      <c r="A934" s="1">
        <v>44384</v>
      </c>
      <c r="B934" s="9">
        <f>nasdaq_aapl_volume_by_exchange[[#This Row],[Off Exchange2]]/SUM(nasdaq_aapl_volume_by_exchange[[#This Row],[NYSE]:[LTSE]])</f>
        <v>0.44470889926803941</v>
      </c>
      <c r="C934" s="12">
        <f>SUM(nasdaq_aapl_volume_by_exchange[[#This Row],[NYSE]:[LTSE]])</f>
        <v>90745598</v>
      </c>
      <c r="D934" s="8">
        <v>1292831</v>
      </c>
      <c r="E934" s="8">
        <v>531539</v>
      </c>
      <c r="F934" s="8">
        <v>219361</v>
      </c>
      <c r="G934" s="8">
        <v>1178785</v>
      </c>
      <c r="H934" s="8">
        <v>1999729</v>
      </c>
      <c r="I934" s="8">
        <v>989386</v>
      </c>
      <c r="J934" s="8">
        <v>1208807</v>
      </c>
      <c r="K934" s="8">
        <v>188476</v>
      </c>
      <c r="L934" s="8">
        <v>40355375</v>
      </c>
      <c r="M934" s="8">
        <v>7450123</v>
      </c>
      <c r="N934" s="8">
        <v>159651</v>
      </c>
      <c r="O934" s="8">
        <v>623114</v>
      </c>
      <c r="P934" s="8">
        <v>5743986</v>
      </c>
      <c r="Q934" s="8">
        <v>20248024</v>
      </c>
      <c r="R934" s="8">
        <v>19052</v>
      </c>
      <c r="S934" s="8">
        <v>8537359</v>
      </c>
      <c r="T934" s="8">
        <v>0</v>
      </c>
    </row>
    <row r="935" spans="1:20">
      <c r="A935" s="1">
        <v>44383</v>
      </c>
      <c r="B935" s="9">
        <f>nasdaq_aapl_volume_by_exchange[[#This Row],[Off Exchange2]]/SUM(nasdaq_aapl_volume_by_exchange[[#This Row],[NYSE]:[LTSE]])</f>
        <v>0.46202250097241754</v>
      </c>
      <c r="C935" s="12">
        <f>SUM(nasdaq_aapl_volume_by_exchange[[#This Row],[NYSE]:[LTSE]])</f>
        <v>96422055</v>
      </c>
      <c r="D935" s="8">
        <v>1773248</v>
      </c>
      <c r="E935" s="8">
        <v>547912</v>
      </c>
      <c r="F935" s="8">
        <v>181037</v>
      </c>
      <c r="G935" s="8">
        <v>654229</v>
      </c>
      <c r="H935" s="8">
        <v>1819578</v>
      </c>
      <c r="I935" s="8">
        <v>824814</v>
      </c>
      <c r="J935" s="8">
        <v>1523254</v>
      </c>
      <c r="K935" s="8">
        <v>308997</v>
      </c>
      <c r="L935" s="8">
        <v>44549159</v>
      </c>
      <c r="M935" s="8">
        <v>7586325</v>
      </c>
      <c r="N935" s="8">
        <v>143075</v>
      </c>
      <c r="O935" s="8">
        <v>645980</v>
      </c>
      <c r="P935" s="8">
        <v>6009687</v>
      </c>
      <c r="Q935" s="8">
        <v>20873652</v>
      </c>
      <c r="R935" s="8">
        <v>386073</v>
      </c>
      <c r="S935" s="8">
        <v>8595035</v>
      </c>
      <c r="T935" s="8">
        <v>0</v>
      </c>
    </row>
    <row r="936" spans="1:20">
      <c r="A936" s="1">
        <v>44379</v>
      </c>
      <c r="B936" s="9">
        <f>nasdaq_aapl_volume_by_exchange[[#This Row],[Off Exchange2]]/SUM(nasdaq_aapl_volume_by_exchange[[#This Row],[NYSE]:[LTSE]])</f>
        <v>0.3782356980476228</v>
      </c>
      <c r="C936" s="12">
        <f>SUM(nasdaq_aapl_volume_by_exchange[[#This Row],[NYSE]:[LTSE]])</f>
        <v>71030075</v>
      </c>
      <c r="D936" s="8">
        <v>1301362</v>
      </c>
      <c r="E936" s="8">
        <v>486414</v>
      </c>
      <c r="F936" s="8">
        <v>148886</v>
      </c>
      <c r="G936" s="8">
        <v>1001144</v>
      </c>
      <c r="H936" s="8">
        <v>1513546</v>
      </c>
      <c r="I936" s="8">
        <v>830028</v>
      </c>
      <c r="J936" s="8">
        <v>1605124</v>
      </c>
      <c r="K936" s="8">
        <v>259379</v>
      </c>
      <c r="L936" s="8">
        <v>26866110</v>
      </c>
      <c r="M936" s="8">
        <v>5809280</v>
      </c>
      <c r="N936" s="8">
        <v>150285</v>
      </c>
      <c r="O936" s="8">
        <v>728228</v>
      </c>
      <c r="P936" s="8">
        <v>5288708</v>
      </c>
      <c r="Q936" s="8">
        <v>18292962</v>
      </c>
      <c r="R936" s="8">
        <v>6016</v>
      </c>
      <c r="S936" s="8">
        <v>6742603</v>
      </c>
      <c r="T936" s="8">
        <v>0</v>
      </c>
    </row>
    <row r="937" spans="1:20">
      <c r="A937" s="1">
        <v>44378</v>
      </c>
      <c r="B937" s="9">
        <f>nasdaq_aapl_volume_by_exchange[[#This Row],[Off Exchange2]]/SUM(nasdaq_aapl_volume_by_exchange[[#This Row],[NYSE]:[LTSE]])</f>
        <v>0.37573209488645393</v>
      </c>
      <c r="C937" s="12">
        <f>SUM(nasdaq_aapl_volume_by_exchange[[#This Row],[NYSE]:[LTSE]])</f>
        <v>47206654</v>
      </c>
      <c r="D937" s="8">
        <v>986453</v>
      </c>
      <c r="E937" s="8">
        <v>303159</v>
      </c>
      <c r="F937" s="8">
        <v>187901</v>
      </c>
      <c r="G937" s="8">
        <v>556993</v>
      </c>
      <c r="H937" s="8">
        <v>1142155</v>
      </c>
      <c r="I937" s="8">
        <v>700254</v>
      </c>
      <c r="J937" s="8">
        <v>1239039</v>
      </c>
      <c r="K937" s="8">
        <v>157191</v>
      </c>
      <c r="L937" s="8">
        <v>17737055</v>
      </c>
      <c r="M937" s="8">
        <v>3942870</v>
      </c>
      <c r="N937" s="8">
        <v>161967</v>
      </c>
      <c r="O937" s="8">
        <v>265861</v>
      </c>
      <c r="P937" s="8">
        <v>3310277</v>
      </c>
      <c r="Q937" s="8">
        <v>11474871</v>
      </c>
      <c r="R937" s="8">
        <v>173827</v>
      </c>
      <c r="S937" s="8">
        <v>4866781</v>
      </c>
      <c r="T937" s="8">
        <v>0</v>
      </c>
    </row>
    <row r="938" spans="1:20">
      <c r="A938" s="1">
        <v>44377</v>
      </c>
      <c r="B938" s="9">
        <f>nasdaq_aapl_volume_by_exchange[[#This Row],[Off Exchange2]]/SUM(nasdaq_aapl_volume_by_exchange[[#This Row],[NYSE]:[LTSE]])</f>
        <v>0.36862899635828361</v>
      </c>
      <c r="C938" s="12">
        <f>SUM(nasdaq_aapl_volume_by_exchange[[#This Row],[NYSE]:[LTSE]])</f>
        <v>57060731</v>
      </c>
      <c r="D938" s="8">
        <v>914453</v>
      </c>
      <c r="E938" s="8">
        <v>285627</v>
      </c>
      <c r="F938" s="8">
        <v>179238</v>
      </c>
      <c r="G938" s="8">
        <v>707582</v>
      </c>
      <c r="H938" s="8">
        <v>1360610</v>
      </c>
      <c r="I938" s="8">
        <v>673294</v>
      </c>
      <c r="J938" s="8">
        <v>1167019</v>
      </c>
      <c r="K938" s="8">
        <v>170874</v>
      </c>
      <c r="L938" s="8">
        <v>21034240</v>
      </c>
      <c r="M938" s="8">
        <v>4252494</v>
      </c>
      <c r="N938" s="8">
        <v>290011</v>
      </c>
      <c r="O938" s="8">
        <v>453440</v>
      </c>
      <c r="P938" s="8">
        <v>3693689</v>
      </c>
      <c r="Q938" s="8">
        <v>16686169</v>
      </c>
      <c r="R938" s="8">
        <v>10527</v>
      </c>
      <c r="S938" s="8">
        <v>5181464</v>
      </c>
      <c r="T938" s="8">
        <v>0</v>
      </c>
    </row>
    <row r="939" spans="1:20">
      <c r="A939" s="1">
        <v>44376</v>
      </c>
      <c r="B939" s="9">
        <f>nasdaq_aapl_volume_by_exchange[[#This Row],[Off Exchange2]]/SUM(nasdaq_aapl_volume_by_exchange[[#This Row],[NYSE]:[LTSE]])</f>
        <v>0.4261979530025195</v>
      </c>
      <c r="C939" s="12">
        <f>SUM(nasdaq_aapl_volume_by_exchange[[#This Row],[NYSE]:[LTSE]])</f>
        <v>58692891</v>
      </c>
      <c r="D939" s="8">
        <v>990846</v>
      </c>
      <c r="E939" s="8">
        <v>508392</v>
      </c>
      <c r="F939" s="8">
        <v>190927</v>
      </c>
      <c r="G939" s="8">
        <v>635931</v>
      </c>
      <c r="H939" s="8">
        <v>2124840</v>
      </c>
      <c r="I939" s="8">
        <v>688008</v>
      </c>
      <c r="J939" s="8">
        <v>1066213</v>
      </c>
      <c r="K939" s="8">
        <v>36668</v>
      </c>
      <c r="L939" s="8">
        <v>25014790</v>
      </c>
      <c r="M939" s="8">
        <v>4297171</v>
      </c>
      <c r="N939" s="8">
        <v>149381</v>
      </c>
      <c r="O939" s="8">
        <v>669581</v>
      </c>
      <c r="P939" s="8">
        <v>3857730</v>
      </c>
      <c r="Q939" s="8">
        <v>12657389</v>
      </c>
      <c r="R939" s="8">
        <v>5031</v>
      </c>
      <c r="S939" s="8">
        <v>5799993</v>
      </c>
      <c r="T939" s="8">
        <v>0</v>
      </c>
    </row>
    <row r="940" spans="1:20">
      <c r="A940" s="1">
        <v>44375</v>
      </c>
      <c r="B940" s="9">
        <f>nasdaq_aapl_volume_by_exchange[[#This Row],[Off Exchange2]]/SUM(nasdaq_aapl_volume_by_exchange[[#This Row],[NYSE]:[LTSE]])</f>
        <v>0.34613755753779407</v>
      </c>
      <c r="C940" s="12">
        <f>SUM(nasdaq_aapl_volume_by_exchange[[#This Row],[NYSE]:[LTSE]])</f>
        <v>56627562</v>
      </c>
      <c r="D940" s="8">
        <v>1340078</v>
      </c>
      <c r="E940" s="8">
        <v>388218</v>
      </c>
      <c r="F940" s="8">
        <v>294158</v>
      </c>
      <c r="G940" s="8">
        <v>817480</v>
      </c>
      <c r="H940" s="8">
        <v>1236447</v>
      </c>
      <c r="I940" s="8">
        <v>769969</v>
      </c>
      <c r="J940" s="8">
        <v>1202803</v>
      </c>
      <c r="K940" s="8">
        <v>93261</v>
      </c>
      <c r="L940" s="8">
        <v>19600926</v>
      </c>
      <c r="M940" s="8">
        <v>4282781</v>
      </c>
      <c r="N940" s="8">
        <v>139499</v>
      </c>
      <c r="O940" s="8">
        <v>507537</v>
      </c>
      <c r="P940" s="8">
        <v>3525767</v>
      </c>
      <c r="Q940" s="8">
        <v>16388800</v>
      </c>
      <c r="R940" s="8">
        <v>313894</v>
      </c>
      <c r="S940" s="8">
        <v>5725944</v>
      </c>
      <c r="T940" s="8">
        <v>0</v>
      </c>
    </row>
    <row r="941" spans="1:20">
      <c r="A941" s="1">
        <v>44372</v>
      </c>
      <c r="B941" s="9">
        <f>nasdaq_aapl_volume_by_exchange[[#This Row],[Off Exchange2]]/SUM(nasdaq_aapl_volume_by_exchange[[#This Row],[NYSE]:[LTSE]])</f>
        <v>0.36464897463802176</v>
      </c>
      <c r="C941" s="12">
        <f>SUM(nasdaq_aapl_volume_by_exchange[[#This Row],[NYSE]:[LTSE]])</f>
        <v>66826254</v>
      </c>
      <c r="D941" s="8">
        <v>921936</v>
      </c>
      <c r="E941" s="8">
        <v>222380</v>
      </c>
      <c r="F941" s="8">
        <v>129139</v>
      </c>
      <c r="G941" s="8">
        <v>556455</v>
      </c>
      <c r="H941" s="8">
        <v>999801</v>
      </c>
      <c r="I941" s="8">
        <v>631570</v>
      </c>
      <c r="J941" s="8">
        <v>899970</v>
      </c>
      <c r="K941" s="8">
        <v>1022106</v>
      </c>
      <c r="L941" s="8">
        <v>24368125</v>
      </c>
      <c r="M941" s="8">
        <v>3848948</v>
      </c>
      <c r="N941" s="8">
        <v>166806</v>
      </c>
      <c r="O941" s="8">
        <v>413742</v>
      </c>
      <c r="P941" s="8">
        <v>2901641</v>
      </c>
      <c r="Q941" s="8">
        <v>25125267</v>
      </c>
      <c r="R941" s="8">
        <v>177873</v>
      </c>
      <c r="S941" s="8">
        <v>4440495</v>
      </c>
      <c r="T941" s="8">
        <v>0</v>
      </c>
    </row>
    <row r="942" spans="1:20">
      <c r="A942" s="1">
        <v>44371</v>
      </c>
      <c r="B942" s="9">
        <f>nasdaq_aapl_volume_by_exchange[[#This Row],[Off Exchange2]]/SUM(nasdaq_aapl_volume_by_exchange[[#This Row],[NYSE]:[LTSE]])</f>
        <v>0.39923936648874259</v>
      </c>
      <c r="C942" s="12">
        <f>SUM(nasdaq_aapl_volume_by_exchange[[#This Row],[NYSE]:[LTSE]])</f>
        <v>62342507</v>
      </c>
      <c r="D942" s="8">
        <v>1477024</v>
      </c>
      <c r="E942" s="8">
        <v>243459</v>
      </c>
      <c r="F942" s="8">
        <v>73293</v>
      </c>
      <c r="G942" s="8">
        <v>908470</v>
      </c>
      <c r="H942" s="8">
        <v>1346436</v>
      </c>
      <c r="I942" s="8">
        <v>706994</v>
      </c>
      <c r="J942" s="8">
        <v>1337652</v>
      </c>
      <c r="K942" s="8">
        <v>77039</v>
      </c>
      <c r="L942" s="8">
        <v>24889583</v>
      </c>
      <c r="M942" s="8">
        <v>4744489</v>
      </c>
      <c r="N942" s="8">
        <v>114418</v>
      </c>
      <c r="O942" s="8">
        <v>290083</v>
      </c>
      <c r="P942" s="8">
        <v>3710749</v>
      </c>
      <c r="Q942" s="8">
        <v>16586226</v>
      </c>
      <c r="R942" s="8">
        <v>84257</v>
      </c>
      <c r="S942" s="8">
        <v>5752335</v>
      </c>
      <c r="T942" s="8">
        <v>0</v>
      </c>
    </row>
    <row r="943" spans="1:20">
      <c r="A943" s="1">
        <v>44370</v>
      </c>
      <c r="B943" s="9">
        <f>nasdaq_aapl_volume_by_exchange[[#This Row],[Off Exchange2]]/SUM(nasdaq_aapl_volume_by_exchange[[#This Row],[NYSE]:[LTSE]])</f>
        <v>0.4150649031561322</v>
      </c>
      <c r="C943" s="12">
        <f>SUM(nasdaq_aapl_volume_by_exchange[[#This Row],[NYSE]:[LTSE]])</f>
        <v>53952461</v>
      </c>
      <c r="D943" s="8">
        <v>1051074</v>
      </c>
      <c r="E943" s="8">
        <v>686194</v>
      </c>
      <c r="F943" s="8">
        <v>228790</v>
      </c>
      <c r="G943" s="8">
        <v>871676</v>
      </c>
      <c r="H943" s="8">
        <v>1169562</v>
      </c>
      <c r="I943" s="8">
        <v>1010245</v>
      </c>
      <c r="J943" s="8">
        <v>1016324</v>
      </c>
      <c r="K943" s="8">
        <v>415300</v>
      </c>
      <c r="L943" s="8">
        <v>22393773</v>
      </c>
      <c r="M943" s="8">
        <v>3476048</v>
      </c>
      <c r="N943" s="8">
        <v>316721</v>
      </c>
      <c r="O943" s="8">
        <v>489260</v>
      </c>
      <c r="P943" s="8">
        <v>2877691</v>
      </c>
      <c r="Q943" s="8">
        <v>11778651</v>
      </c>
      <c r="R943" s="8">
        <v>292708</v>
      </c>
      <c r="S943" s="8">
        <v>5878444</v>
      </c>
      <c r="T943" s="8">
        <v>0</v>
      </c>
    </row>
    <row r="944" spans="1:20">
      <c r="A944" s="1">
        <v>44369</v>
      </c>
      <c r="B944" s="9">
        <f>nasdaq_aapl_volume_by_exchange[[#This Row],[Off Exchange2]]/SUM(nasdaq_aapl_volume_by_exchange[[#This Row],[NYSE]:[LTSE]])</f>
        <v>0.39418181716544304</v>
      </c>
      <c r="C944" s="12">
        <f>SUM(nasdaq_aapl_volume_by_exchange[[#This Row],[NYSE]:[LTSE]])</f>
        <v>66546654</v>
      </c>
      <c r="D944" s="8">
        <v>982998</v>
      </c>
      <c r="E944" s="8">
        <v>358637</v>
      </c>
      <c r="F944" s="8">
        <v>97632</v>
      </c>
      <c r="G944" s="8">
        <v>813316</v>
      </c>
      <c r="H944" s="8">
        <v>1426589</v>
      </c>
      <c r="I944" s="8">
        <v>735883</v>
      </c>
      <c r="J944" s="8">
        <v>1230591</v>
      </c>
      <c r="K944" s="8">
        <v>45273</v>
      </c>
      <c r="L944" s="8">
        <v>26231481</v>
      </c>
      <c r="M944" s="8">
        <v>4541858</v>
      </c>
      <c r="N944" s="8">
        <v>142388</v>
      </c>
      <c r="O944" s="8">
        <v>396565</v>
      </c>
      <c r="P944" s="8">
        <v>4021527</v>
      </c>
      <c r="Q944" s="8">
        <v>19007523</v>
      </c>
      <c r="R944" s="8">
        <v>70763</v>
      </c>
      <c r="S944" s="8">
        <v>6443630</v>
      </c>
      <c r="T944" s="8">
        <v>0</v>
      </c>
    </row>
    <row r="945" spans="1:20">
      <c r="A945" s="1">
        <v>44368</v>
      </c>
      <c r="B945" s="9">
        <f>nasdaq_aapl_volume_by_exchange[[#This Row],[Off Exchange2]]/SUM(nasdaq_aapl_volume_by_exchange[[#This Row],[NYSE]:[LTSE]])</f>
        <v>0.37769048108509334</v>
      </c>
      <c r="C945" s="12">
        <f>SUM(nasdaq_aapl_volume_by_exchange[[#This Row],[NYSE]:[LTSE]])</f>
        <v>72883759</v>
      </c>
      <c r="D945" s="8">
        <v>1066480</v>
      </c>
      <c r="E945" s="8">
        <v>456475</v>
      </c>
      <c r="F945" s="8">
        <v>137216</v>
      </c>
      <c r="G945" s="8">
        <v>893587</v>
      </c>
      <c r="H945" s="8">
        <v>1516799</v>
      </c>
      <c r="I945" s="8">
        <v>910438</v>
      </c>
      <c r="J945" s="8">
        <v>1173522</v>
      </c>
      <c r="K945" s="8">
        <v>12973</v>
      </c>
      <c r="L945" s="8">
        <v>27527502</v>
      </c>
      <c r="M945" s="8">
        <v>4611970</v>
      </c>
      <c r="N945" s="8">
        <v>132363</v>
      </c>
      <c r="O945" s="8">
        <v>543337</v>
      </c>
      <c r="P945" s="8">
        <v>4261341</v>
      </c>
      <c r="Q945" s="8">
        <v>21783376</v>
      </c>
      <c r="R945" s="8">
        <v>247014</v>
      </c>
      <c r="S945" s="8">
        <v>7609366</v>
      </c>
      <c r="T945" s="8">
        <v>0</v>
      </c>
    </row>
    <row r="946" spans="1:20">
      <c r="A946" s="1">
        <v>44365</v>
      </c>
      <c r="B946" s="9">
        <f>nasdaq_aapl_volume_by_exchange[[#This Row],[Off Exchange2]]/SUM(nasdaq_aapl_volume_by_exchange[[#This Row],[NYSE]:[LTSE]])</f>
        <v>0.32922020235903365</v>
      </c>
      <c r="C946" s="12">
        <f>SUM(nasdaq_aapl_volume_by_exchange[[#This Row],[NYSE]:[LTSE]])</f>
        <v>102193115</v>
      </c>
      <c r="D946" s="8">
        <v>1264170</v>
      </c>
      <c r="E946" s="8">
        <v>412042</v>
      </c>
      <c r="F946" s="8">
        <v>253221</v>
      </c>
      <c r="G946" s="8">
        <v>1230551</v>
      </c>
      <c r="H946" s="8">
        <v>1808458</v>
      </c>
      <c r="I946" s="8">
        <v>935253</v>
      </c>
      <c r="J946" s="8">
        <v>1505872</v>
      </c>
      <c r="K946" s="8">
        <v>27592</v>
      </c>
      <c r="L946" s="8">
        <v>33644038</v>
      </c>
      <c r="M946" s="8">
        <v>6748657</v>
      </c>
      <c r="N946" s="8">
        <v>228319</v>
      </c>
      <c r="O946" s="8">
        <v>498376</v>
      </c>
      <c r="P946" s="8">
        <v>5484826</v>
      </c>
      <c r="Q946" s="8">
        <v>40911787</v>
      </c>
      <c r="R946" s="8">
        <v>218155</v>
      </c>
      <c r="S946" s="8">
        <v>7021798</v>
      </c>
      <c r="T946" s="8">
        <v>0</v>
      </c>
    </row>
    <row r="947" spans="1:20">
      <c r="A947" s="1">
        <v>44364</v>
      </c>
      <c r="B947" s="9">
        <f>nasdaq_aapl_volume_by_exchange[[#This Row],[Off Exchange2]]/SUM(nasdaq_aapl_volume_by_exchange[[#This Row],[NYSE]:[LTSE]])</f>
        <v>0.36425874982286827</v>
      </c>
      <c r="C947" s="12">
        <f>SUM(nasdaq_aapl_volume_by_exchange[[#This Row],[NYSE]:[LTSE]])</f>
        <v>87611345</v>
      </c>
      <c r="D947" s="8">
        <v>1537565</v>
      </c>
      <c r="E947" s="8">
        <v>969784</v>
      </c>
      <c r="F947" s="8">
        <v>300926</v>
      </c>
      <c r="G947" s="8">
        <v>1517239</v>
      </c>
      <c r="H947" s="8">
        <v>2063485</v>
      </c>
      <c r="I947" s="8">
        <v>1039844</v>
      </c>
      <c r="J947" s="8">
        <v>1314851</v>
      </c>
      <c r="K947" s="8">
        <v>38013</v>
      </c>
      <c r="L947" s="8">
        <v>31913199</v>
      </c>
      <c r="M947" s="8">
        <v>6455222</v>
      </c>
      <c r="N947" s="8">
        <v>259064</v>
      </c>
      <c r="O947" s="8">
        <v>967975</v>
      </c>
      <c r="P947" s="8">
        <v>5973124</v>
      </c>
      <c r="Q947" s="8">
        <v>24398158</v>
      </c>
      <c r="R947" s="8">
        <v>303918</v>
      </c>
      <c r="S947" s="8">
        <v>8558978</v>
      </c>
      <c r="T947" s="8">
        <v>0</v>
      </c>
    </row>
    <row r="948" spans="1:20">
      <c r="A948" s="1">
        <v>44363</v>
      </c>
      <c r="B948" s="9">
        <f>nasdaq_aapl_volume_by_exchange[[#This Row],[Off Exchange2]]/SUM(nasdaq_aapl_volume_by_exchange[[#This Row],[NYSE]:[LTSE]])</f>
        <v>0.38378889466486488</v>
      </c>
      <c r="C948" s="12">
        <f>SUM(nasdaq_aapl_volume_by_exchange[[#This Row],[NYSE]:[LTSE]])</f>
        <v>82856608</v>
      </c>
      <c r="D948" s="8">
        <v>1260654</v>
      </c>
      <c r="E948" s="8">
        <v>936660</v>
      </c>
      <c r="F948" s="8">
        <v>226621</v>
      </c>
      <c r="G948" s="8">
        <v>1420231</v>
      </c>
      <c r="H948" s="8">
        <v>1423337</v>
      </c>
      <c r="I948" s="8">
        <v>1316153</v>
      </c>
      <c r="J948" s="8">
        <v>1605816</v>
      </c>
      <c r="K948" s="8">
        <v>45674</v>
      </c>
      <c r="L948" s="8">
        <v>31799446</v>
      </c>
      <c r="M948" s="8">
        <v>5933963</v>
      </c>
      <c r="N948" s="8">
        <v>194561</v>
      </c>
      <c r="O948" s="8">
        <v>750211</v>
      </c>
      <c r="P948" s="8">
        <v>5406868</v>
      </c>
      <c r="Q948" s="8">
        <v>21204659</v>
      </c>
      <c r="R948" s="8">
        <v>131385</v>
      </c>
      <c r="S948" s="8">
        <v>9200369</v>
      </c>
      <c r="T948" s="8">
        <v>0</v>
      </c>
    </row>
    <row r="949" spans="1:20">
      <c r="A949" s="1">
        <v>44362</v>
      </c>
      <c r="B949" s="9">
        <f>nasdaq_aapl_volume_by_exchange[[#This Row],[Off Exchange2]]/SUM(nasdaq_aapl_volume_by_exchange[[#This Row],[NYSE]:[LTSE]])</f>
        <v>0.39330905170184011</v>
      </c>
      <c r="C949" s="12">
        <f>SUM(nasdaq_aapl_volume_by_exchange[[#This Row],[NYSE]:[LTSE]])</f>
        <v>56445960</v>
      </c>
      <c r="D949" s="8">
        <v>767215</v>
      </c>
      <c r="E949" s="8">
        <v>456199</v>
      </c>
      <c r="F949" s="8">
        <v>159735</v>
      </c>
      <c r="G949" s="8">
        <v>699195</v>
      </c>
      <c r="H949" s="8">
        <v>1116292</v>
      </c>
      <c r="I949" s="8">
        <v>662006</v>
      </c>
      <c r="J949" s="8">
        <v>1147065</v>
      </c>
      <c r="K949" s="8">
        <v>61490</v>
      </c>
      <c r="L949" s="8">
        <v>22200707</v>
      </c>
      <c r="M949" s="8">
        <v>3926906</v>
      </c>
      <c r="N949" s="8">
        <v>168918</v>
      </c>
      <c r="O949" s="8">
        <v>271909</v>
      </c>
      <c r="P949" s="8">
        <v>3443512</v>
      </c>
      <c r="Q949" s="8">
        <v>15027122</v>
      </c>
      <c r="R949" s="8">
        <v>116895</v>
      </c>
      <c r="S949" s="8">
        <v>6220794</v>
      </c>
      <c r="T949" s="8">
        <v>0</v>
      </c>
    </row>
    <row r="950" spans="1:20">
      <c r="A950" s="1">
        <v>44361</v>
      </c>
      <c r="B950" s="9">
        <f>nasdaq_aapl_volume_by_exchange[[#This Row],[Off Exchange2]]/SUM(nasdaq_aapl_volume_by_exchange[[#This Row],[NYSE]:[LTSE]])</f>
        <v>0.39258513071911599</v>
      </c>
      <c r="C950" s="12">
        <f>SUM(nasdaq_aapl_volume_by_exchange[[#This Row],[NYSE]:[LTSE]])</f>
        <v>88907272</v>
      </c>
      <c r="D950" s="8">
        <v>1064360</v>
      </c>
      <c r="E950" s="8">
        <v>768775</v>
      </c>
      <c r="F950" s="8">
        <v>428647</v>
      </c>
      <c r="G950" s="8">
        <v>926830</v>
      </c>
      <c r="H950" s="8">
        <v>1588947</v>
      </c>
      <c r="I950" s="8">
        <v>1227281</v>
      </c>
      <c r="J950" s="8">
        <v>1282893</v>
      </c>
      <c r="K950" s="8">
        <v>77267</v>
      </c>
      <c r="L950" s="8">
        <v>34903673</v>
      </c>
      <c r="M950" s="8">
        <v>5117058</v>
      </c>
      <c r="N950" s="8">
        <v>201903</v>
      </c>
      <c r="O950" s="8">
        <v>524058</v>
      </c>
      <c r="P950" s="8">
        <v>4541362</v>
      </c>
      <c r="Q950" s="8">
        <v>27560457</v>
      </c>
      <c r="R950" s="8">
        <v>119995</v>
      </c>
      <c r="S950" s="8">
        <v>8573766</v>
      </c>
      <c r="T950" s="8">
        <v>0</v>
      </c>
    </row>
    <row r="951" spans="1:20">
      <c r="A951" s="1">
        <v>44358</v>
      </c>
      <c r="B951" s="9">
        <f>nasdaq_aapl_volume_by_exchange[[#This Row],[Off Exchange2]]/SUM(nasdaq_aapl_volume_by_exchange[[#This Row],[NYSE]:[LTSE]])</f>
        <v>0.39705143431927575</v>
      </c>
      <c r="C951" s="12">
        <f>SUM(nasdaq_aapl_volume_by_exchange[[#This Row],[NYSE]:[LTSE]])</f>
        <v>48900793</v>
      </c>
      <c r="D951" s="8">
        <v>757540</v>
      </c>
      <c r="E951" s="8">
        <v>270252</v>
      </c>
      <c r="F951" s="8">
        <v>229432</v>
      </c>
      <c r="G951" s="8">
        <v>514912</v>
      </c>
      <c r="H951" s="8">
        <v>936901</v>
      </c>
      <c r="I951" s="8">
        <v>541481</v>
      </c>
      <c r="J951" s="8">
        <v>983425</v>
      </c>
      <c r="K951" s="8">
        <v>24476</v>
      </c>
      <c r="L951" s="8">
        <v>19416130</v>
      </c>
      <c r="M951" s="8">
        <v>3128844</v>
      </c>
      <c r="N951" s="8">
        <v>117552</v>
      </c>
      <c r="O951" s="8">
        <v>262020</v>
      </c>
      <c r="P951" s="8">
        <v>3217301</v>
      </c>
      <c r="Q951" s="8">
        <v>12960535</v>
      </c>
      <c r="R951" s="8">
        <v>61658</v>
      </c>
      <c r="S951" s="8">
        <v>5478334</v>
      </c>
      <c r="T951" s="8">
        <v>0</v>
      </c>
    </row>
    <row r="952" spans="1:20">
      <c r="A952" s="1">
        <v>44357</v>
      </c>
      <c r="B952" s="9">
        <f>nasdaq_aapl_volume_by_exchange[[#This Row],[Off Exchange2]]/SUM(nasdaq_aapl_volume_by_exchange[[#This Row],[NYSE]:[LTSE]])</f>
        <v>0.35823522208873293</v>
      </c>
      <c r="C952" s="12">
        <f>SUM(nasdaq_aapl_volume_by_exchange[[#This Row],[NYSE]:[LTSE]])</f>
        <v>65055574</v>
      </c>
      <c r="D952" s="8">
        <v>1154871</v>
      </c>
      <c r="E952" s="8">
        <v>563898</v>
      </c>
      <c r="F952" s="8">
        <v>184121</v>
      </c>
      <c r="G952" s="8">
        <v>659437</v>
      </c>
      <c r="H952" s="8">
        <v>2343213</v>
      </c>
      <c r="I952" s="8">
        <v>962242</v>
      </c>
      <c r="J952" s="8">
        <v>1237596</v>
      </c>
      <c r="K952" s="8">
        <v>8638</v>
      </c>
      <c r="L952" s="8">
        <v>23305198</v>
      </c>
      <c r="M952" s="8">
        <v>4740488</v>
      </c>
      <c r="N952" s="8">
        <v>196563</v>
      </c>
      <c r="O952" s="8">
        <v>487137</v>
      </c>
      <c r="P952" s="8">
        <v>4262832</v>
      </c>
      <c r="Q952" s="8">
        <v>17620661</v>
      </c>
      <c r="R952" s="8">
        <v>92062</v>
      </c>
      <c r="S952" s="8">
        <v>7236617</v>
      </c>
      <c r="T952" s="8">
        <v>0</v>
      </c>
    </row>
    <row r="953" spans="1:20">
      <c r="A953" s="1">
        <v>44356</v>
      </c>
      <c r="B953" s="9">
        <f>nasdaq_aapl_volume_by_exchange[[#This Row],[Off Exchange2]]/SUM(nasdaq_aapl_volume_by_exchange[[#This Row],[NYSE]:[LTSE]])</f>
        <v>0.37052592236402554</v>
      </c>
      <c r="C953" s="12">
        <f>SUM(nasdaq_aapl_volume_by_exchange[[#This Row],[NYSE]:[LTSE]])</f>
        <v>50717828</v>
      </c>
      <c r="D953" s="8">
        <v>818693</v>
      </c>
      <c r="E953" s="8">
        <v>221546</v>
      </c>
      <c r="F953" s="8">
        <v>145683</v>
      </c>
      <c r="G953" s="8">
        <v>516987</v>
      </c>
      <c r="H953" s="8">
        <v>874225</v>
      </c>
      <c r="I953" s="8">
        <v>625973</v>
      </c>
      <c r="J953" s="8">
        <v>936166</v>
      </c>
      <c r="K953" s="8">
        <v>19401</v>
      </c>
      <c r="L953" s="8">
        <v>18792270</v>
      </c>
      <c r="M953" s="8">
        <v>3579925</v>
      </c>
      <c r="N953" s="8">
        <v>156212</v>
      </c>
      <c r="O953" s="8">
        <v>286554</v>
      </c>
      <c r="P953" s="8">
        <v>2951545</v>
      </c>
      <c r="Q953" s="8">
        <v>15340900</v>
      </c>
      <c r="R953" s="8">
        <v>39645</v>
      </c>
      <c r="S953" s="8">
        <v>5412103</v>
      </c>
      <c r="T953" s="8">
        <v>0</v>
      </c>
    </row>
    <row r="954" spans="1:20">
      <c r="A954" s="1">
        <v>44355</v>
      </c>
      <c r="B954" s="9">
        <f>nasdaq_aapl_volume_by_exchange[[#This Row],[Off Exchange2]]/SUM(nasdaq_aapl_volume_by_exchange[[#This Row],[NYSE]:[LTSE]])</f>
        <v>0.43495267009163635</v>
      </c>
      <c r="C954" s="12">
        <f>SUM(nasdaq_aapl_volume_by_exchange[[#This Row],[NYSE]:[LTSE]])</f>
        <v>66909595</v>
      </c>
      <c r="D954" s="8">
        <v>1137696</v>
      </c>
      <c r="E954" s="8">
        <v>384514</v>
      </c>
      <c r="F954" s="8">
        <v>161208</v>
      </c>
      <c r="G954" s="8">
        <v>707645</v>
      </c>
      <c r="H954" s="8">
        <v>1308567</v>
      </c>
      <c r="I954" s="8">
        <v>657716</v>
      </c>
      <c r="J954" s="8">
        <v>915482</v>
      </c>
      <c r="K954" s="8">
        <v>8236</v>
      </c>
      <c r="L954" s="8">
        <v>29102507</v>
      </c>
      <c r="M954" s="8">
        <v>4745917</v>
      </c>
      <c r="N954" s="8">
        <v>127489</v>
      </c>
      <c r="O954" s="8">
        <v>350093</v>
      </c>
      <c r="P954" s="8">
        <v>3774315</v>
      </c>
      <c r="Q954" s="8">
        <v>16626375</v>
      </c>
      <c r="R954" s="8">
        <v>57031</v>
      </c>
      <c r="S954" s="8">
        <v>6844804</v>
      </c>
      <c r="T954" s="8">
        <v>0</v>
      </c>
    </row>
    <row r="955" spans="1:20">
      <c r="A955" s="1">
        <v>44354</v>
      </c>
      <c r="B955" s="9">
        <f>nasdaq_aapl_volume_by_exchange[[#This Row],[Off Exchange2]]/SUM(nasdaq_aapl_volume_by_exchange[[#This Row],[NYSE]:[LTSE]])</f>
        <v>0.38574924930862875</v>
      </c>
      <c r="C955" s="12">
        <f>SUM(nasdaq_aapl_volume_by_exchange[[#This Row],[NYSE]:[LTSE]])</f>
        <v>63873786</v>
      </c>
      <c r="D955" s="8">
        <v>1404744</v>
      </c>
      <c r="E955" s="8">
        <v>521711</v>
      </c>
      <c r="F955" s="8">
        <v>292204</v>
      </c>
      <c r="G955" s="8">
        <v>728239</v>
      </c>
      <c r="H955" s="8">
        <v>1401779</v>
      </c>
      <c r="I955" s="8">
        <v>861175</v>
      </c>
      <c r="J955" s="8">
        <v>1309931</v>
      </c>
      <c r="K955" s="8">
        <v>17114</v>
      </c>
      <c r="L955" s="8">
        <v>24639265</v>
      </c>
      <c r="M955" s="8">
        <v>4971515</v>
      </c>
      <c r="N955" s="8">
        <v>229681</v>
      </c>
      <c r="O955" s="8">
        <v>466307</v>
      </c>
      <c r="P955" s="8">
        <v>3510652</v>
      </c>
      <c r="Q955" s="8">
        <v>16487129</v>
      </c>
      <c r="R955" s="8">
        <v>97711</v>
      </c>
      <c r="S955" s="8">
        <v>6934629</v>
      </c>
      <c r="T955" s="8">
        <v>0</v>
      </c>
    </row>
    <row r="956" spans="1:20">
      <c r="A956" s="1">
        <v>44351</v>
      </c>
      <c r="B956" s="9">
        <f>nasdaq_aapl_volume_by_exchange[[#This Row],[Off Exchange2]]/SUM(nasdaq_aapl_volume_by_exchange[[#This Row],[NYSE]:[LTSE]])</f>
        <v>0.39789329207060703</v>
      </c>
      <c r="C956" s="12">
        <f>SUM(nasdaq_aapl_volume_by_exchange[[#This Row],[NYSE]:[LTSE]])</f>
        <v>66560152</v>
      </c>
      <c r="D956" s="8">
        <v>1160361</v>
      </c>
      <c r="E956" s="8">
        <v>459522</v>
      </c>
      <c r="F956" s="8">
        <v>332183</v>
      </c>
      <c r="G956" s="8">
        <v>751334</v>
      </c>
      <c r="H956" s="8">
        <v>1035070</v>
      </c>
      <c r="I956" s="8">
        <v>851442</v>
      </c>
      <c r="J956" s="8">
        <v>1498115</v>
      </c>
      <c r="K956" s="8">
        <v>332321</v>
      </c>
      <c r="L956" s="8">
        <v>26483838</v>
      </c>
      <c r="M956" s="8">
        <v>4683942</v>
      </c>
      <c r="N956" s="8">
        <v>153742</v>
      </c>
      <c r="O956" s="8">
        <v>447727</v>
      </c>
      <c r="P956" s="8">
        <v>3640454</v>
      </c>
      <c r="Q956" s="8">
        <v>17345458</v>
      </c>
      <c r="R956" s="8">
        <v>292791</v>
      </c>
      <c r="S956" s="8">
        <v>7091852</v>
      </c>
      <c r="T956" s="8">
        <v>0</v>
      </c>
    </row>
    <row r="957" spans="1:20">
      <c r="A957" s="1">
        <v>44350</v>
      </c>
      <c r="B957" s="9">
        <f>nasdaq_aapl_volume_by_exchange[[#This Row],[Off Exchange2]]/SUM(nasdaq_aapl_volume_by_exchange[[#This Row],[NYSE]:[LTSE]])</f>
        <v>0.41975574571996854</v>
      </c>
      <c r="C957" s="12">
        <f>SUM(nasdaq_aapl_volume_by_exchange[[#This Row],[NYSE]:[LTSE]])</f>
        <v>66809556</v>
      </c>
      <c r="D957" s="8">
        <v>1175026</v>
      </c>
      <c r="E957" s="8">
        <v>403552</v>
      </c>
      <c r="F957" s="8">
        <v>211110</v>
      </c>
      <c r="G957" s="8">
        <v>864174</v>
      </c>
      <c r="H957" s="8">
        <v>1137782</v>
      </c>
      <c r="I957" s="8">
        <v>797481</v>
      </c>
      <c r="J957" s="8">
        <v>1265190</v>
      </c>
      <c r="K957" s="8">
        <v>70881</v>
      </c>
      <c r="L957" s="8">
        <v>28043695</v>
      </c>
      <c r="M957" s="8">
        <v>5922140</v>
      </c>
      <c r="N957" s="8">
        <v>154380</v>
      </c>
      <c r="O957" s="8">
        <v>361014</v>
      </c>
      <c r="P957" s="8">
        <v>3683021</v>
      </c>
      <c r="Q957" s="8">
        <v>15172081</v>
      </c>
      <c r="R957" s="8">
        <v>133009</v>
      </c>
      <c r="S957" s="8">
        <v>7415020</v>
      </c>
      <c r="T957" s="8">
        <v>0</v>
      </c>
    </row>
    <row r="958" spans="1:20">
      <c r="A958" s="1">
        <v>44349</v>
      </c>
      <c r="B958" s="9">
        <f>nasdaq_aapl_volume_by_exchange[[#This Row],[Off Exchange2]]/SUM(nasdaq_aapl_volume_by_exchange[[#This Row],[NYSE]:[LTSE]])</f>
        <v>0.39997589250809207</v>
      </c>
      <c r="C958" s="12">
        <f>SUM(nasdaq_aapl_volume_by_exchange[[#This Row],[NYSE]:[LTSE]])</f>
        <v>52788569</v>
      </c>
      <c r="D958" s="8">
        <v>1067309</v>
      </c>
      <c r="E958" s="8">
        <v>377451</v>
      </c>
      <c r="F958" s="8">
        <v>175379</v>
      </c>
      <c r="G958" s="8">
        <v>622517</v>
      </c>
      <c r="H958" s="8">
        <v>951884</v>
      </c>
      <c r="I958" s="8">
        <v>581608</v>
      </c>
      <c r="J958" s="8">
        <v>949212</v>
      </c>
      <c r="K958" s="8">
        <v>16850</v>
      </c>
      <c r="L958" s="8">
        <v>21114155</v>
      </c>
      <c r="M958" s="8">
        <v>4339951</v>
      </c>
      <c r="N958" s="8">
        <v>196512</v>
      </c>
      <c r="O958" s="8">
        <v>386229</v>
      </c>
      <c r="P958" s="8">
        <v>2952963</v>
      </c>
      <c r="Q958" s="8">
        <v>12848777</v>
      </c>
      <c r="R958" s="8">
        <v>224766</v>
      </c>
      <c r="S958" s="8">
        <v>5983006</v>
      </c>
      <c r="T958" s="8">
        <v>0</v>
      </c>
    </row>
    <row r="959" spans="1:20">
      <c r="A959" s="1">
        <v>44348</v>
      </c>
      <c r="B959" s="9">
        <f>nasdaq_aapl_volume_by_exchange[[#This Row],[Off Exchange2]]/SUM(nasdaq_aapl_volume_by_exchange[[#This Row],[NYSE]:[LTSE]])</f>
        <v>0.42652197706787859</v>
      </c>
      <c r="C959" s="12">
        <f>SUM(nasdaq_aapl_volume_by_exchange[[#This Row],[NYSE]:[LTSE]])</f>
        <v>58135485</v>
      </c>
      <c r="D959" s="8">
        <v>1196331</v>
      </c>
      <c r="E959" s="8">
        <v>478908</v>
      </c>
      <c r="F959" s="8">
        <v>151627</v>
      </c>
      <c r="G959" s="8">
        <v>651062</v>
      </c>
      <c r="H959" s="8">
        <v>1284942</v>
      </c>
      <c r="I959" s="8">
        <v>683009</v>
      </c>
      <c r="J959" s="8">
        <v>985871</v>
      </c>
      <c r="K959" s="8">
        <v>14676</v>
      </c>
      <c r="L959" s="8">
        <v>24796062</v>
      </c>
      <c r="M959" s="8">
        <v>5210326</v>
      </c>
      <c r="N959" s="8">
        <v>164832</v>
      </c>
      <c r="O959" s="8">
        <v>315434</v>
      </c>
      <c r="P959" s="8">
        <v>3124166</v>
      </c>
      <c r="Q959" s="8">
        <v>13420068</v>
      </c>
      <c r="R959" s="8">
        <v>92687</v>
      </c>
      <c r="S959" s="8">
        <v>5565484</v>
      </c>
      <c r="T959" s="8">
        <v>0</v>
      </c>
    </row>
    <row r="960" spans="1:20">
      <c r="A960" s="1">
        <v>44344</v>
      </c>
      <c r="B960" s="9">
        <f>nasdaq_aapl_volume_by_exchange[[#This Row],[Off Exchange2]]/SUM(nasdaq_aapl_volume_by_exchange[[#This Row],[NYSE]:[LTSE]])</f>
        <v>0.35199147486447824</v>
      </c>
      <c r="C960" s="12">
        <f>SUM(nasdaq_aapl_volume_by_exchange[[#This Row],[NYSE]:[LTSE]])</f>
        <v>63618930</v>
      </c>
      <c r="D960" s="8">
        <v>1046026</v>
      </c>
      <c r="E960" s="8">
        <v>301408</v>
      </c>
      <c r="F960" s="8">
        <v>158004</v>
      </c>
      <c r="G960" s="8">
        <v>609505</v>
      </c>
      <c r="H960" s="8">
        <v>1225776</v>
      </c>
      <c r="I960" s="8">
        <v>605561</v>
      </c>
      <c r="J960" s="8">
        <v>1340632</v>
      </c>
      <c r="K960" s="8">
        <v>172840</v>
      </c>
      <c r="L960" s="8">
        <v>22393321</v>
      </c>
      <c r="M960" s="8">
        <v>5063876</v>
      </c>
      <c r="N960" s="8">
        <v>200985</v>
      </c>
      <c r="O960" s="8">
        <v>451395</v>
      </c>
      <c r="P960" s="8">
        <v>3940613</v>
      </c>
      <c r="Q960" s="8">
        <v>18119663</v>
      </c>
      <c r="R960" s="8">
        <v>186512</v>
      </c>
      <c r="S960" s="8">
        <v>7802813</v>
      </c>
      <c r="T960" s="8">
        <v>0</v>
      </c>
    </row>
    <row r="961" spans="1:20">
      <c r="A961" s="1">
        <v>44343</v>
      </c>
      <c r="B961" s="9">
        <f>nasdaq_aapl_volume_by_exchange[[#This Row],[Off Exchange2]]/SUM(nasdaq_aapl_volume_by_exchange[[#This Row],[NYSE]:[LTSE]])</f>
        <v>0.33848125104745275</v>
      </c>
      <c r="C961" s="12">
        <f>SUM(nasdaq_aapl_volume_by_exchange[[#This Row],[NYSE]:[LTSE]])</f>
        <v>88082734</v>
      </c>
      <c r="D961" s="8">
        <v>1275909</v>
      </c>
      <c r="E961" s="8">
        <v>243722</v>
      </c>
      <c r="F961" s="8">
        <v>242035</v>
      </c>
      <c r="G961" s="8">
        <v>603240</v>
      </c>
      <c r="H961" s="8">
        <v>1222450</v>
      </c>
      <c r="I961" s="8">
        <v>735982</v>
      </c>
      <c r="J961" s="8">
        <v>1470960</v>
      </c>
      <c r="K961" s="8">
        <v>262001</v>
      </c>
      <c r="L961" s="8">
        <v>29814354</v>
      </c>
      <c r="M961" s="8">
        <v>5789602</v>
      </c>
      <c r="N961" s="8">
        <v>150576</v>
      </c>
      <c r="O961" s="8">
        <v>511299</v>
      </c>
      <c r="P961" s="8">
        <v>4248128</v>
      </c>
      <c r="Q961" s="8">
        <v>32925307</v>
      </c>
      <c r="R961" s="8">
        <v>252216</v>
      </c>
      <c r="S961" s="8">
        <v>8334953</v>
      </c>
      <c r="T961" s="8">
        <v>0</v>
      </c>
    </row>
    <row r="962" spans="1:20">
      <c r="A962" s="1">
        <v>44342</v>
      </c>
      <c r="B962" s="9">
        <f>nasdaq_aapl_volume_by_exchange[[#This Row],[Off Exchange2]]/SUM(nasdaq_aapl_volume_by_exchange[[#This Row],[NYSE]:[LTSE]])</f>
        <v>0.42248278840628228</v>
      </c>
      <c r="C962" s="12">
        <f>SUM(nasdaq_aapl_volume_by_exchange[[#This Row],[NYSE]:[LTSE]])</f>
        <v>51522248</v>
      </c>
      <c r="D962" s="8">
        <v>1085695</v>
      </c>
      <c r="E962" s="8">
        <v>193613</v>
      </c>
      <c r="F962" s="8">
        <v>87397</v>
      </c>
      <c r="G962" s="8">
        <v>528799</v>
      </c>
      <c r="H962" s="8">
        <v>991622</v>
      </c>
      <c r="I962" s="8">
        <v>513206</v>
      </c>
      <c r="J962" s="8">
        <v>842714</v>
      </c>
      <c r="K962" s="8">
        <v>19311</v>
      </c>
      <c r="L962" s="8">
        <v>21767263</v>
      </c>
      <c r="M962" s="8">
        <v>3955745</v>
      </c>
      <c r="N962" s="8">
        <v>77640</v>
      </c>
      <c r="O962" s="8">
        <v>451077</v>
      </c>
      <c r="P962" s="8">
        <v>2750033</v>
      </c>
      <c r="Q962" s="8">
        <v>12507943</v>
      </c>
      <c r="R962" s="8">
        <v>200379</v>
      </c>
      <c r="S962" s="8">
        <v>5549811</v>
      </c>
      <c r="T962" s="8">
        <v>0</v>
      </c>
    </row>
    <row r="963" spans="1:20">
      <c r="A963" s="1">
        <v>44341</v>
      </c>
      <c r="B963" s="9">
        <f>nasdaq_aapl_volume_by_exchange[[#This Row],[Off Exchange2]]/SUM(nasdaq_aapl_volume_by_exchange[[#This Row],[NYSE]:[LTSE]])</f>
        <v>0.50308853139485843</v>
      </c>
      <c r="C963" s="12">
        <f>SUM(nasdaq_aapl_volume_by_exchange[[#This Row],[NYSE]:[LTSE]])</f>
        <v>65281836</v>
      </c>
      <c r="D963" s="8">
        <v>1070503</v>
      </c>
      <c r="E963" s="8">
        <v>117031</v>
      </c>
      <c r="F963" s="8">
        <v>109924</v>
      </c>
      <c r="G963" s="8">
        <v>641853</v>
      </c>
      <c r="H963" s="8">
        <v>906186</v>
      </c>
      <c r="I963" s="8">
        <v>566296</v>
      </c>
      <c r="J963" s="8">
        <v>780857</v>
      </c>
      <c r="K963" s="8">
        <v>105468</v>
      </c>
      <c r="L963" s="8">
        <v>32842543</v>
      </c>
      <c r="M963" s="8">
        <v>4749176</v>
      </c>
      <c r="N963" s="8">
        <v>116304</v>
      </c>
      <c r="O963" s="8">
        <v>353417</v>
      </c>
      <c r="P963" s="8">
        <v>3107756</v>
      </c>
      <c r="Q963" s="8">
        <v>13227713</v>
      </c>
      <c r="R963" s="8">
        <v>394978</v>
      </c>
      <c r="S963" s="8">
        <v>6191831</v>
      </c>
      <c r="T963" s="8">
        <v>0</v>
      </c>
    </row>
    <row r="964" spans="1:20">
      <c r="A964" s="1">
        <v>44340</v>
      </c>
      <c r="B964" s="9">
        <f>nasdaq_aapl_volume_by_exchange[[#This Row],[Off Exchange2]]/SUM(nasdaq_aapl_volume_by_exchange[[#This Row],[NYSE]:[LTSE]])</f>
        <v>0.34761208034965407</v>
      </c>
      <c r="C964" s="12">
        <f>SUM(nasdaq_aapl_volume_by_exchange[[#This Row],[NYSE]:[LTSE]])</f>
        <v>57208311</v>
      </c>
      <c r="D964" s="8">
        <v>1287198</v>
      </c>
      <c r="E964" s="8">
        <v>162275</v>
      </c>
      <c r="F964" s="8">
        <v>282680</v>
      </c>
      <c r="G964" s="8">
        <v>967644</v>
      </c>
      <c r="H964" s="8">
        <v>1208122</v>
      </c>
      <c r="I964" s="8">
        <v>682711</v>
      </c>
      <c r="J964" s="8">
        <v>990148</v>
      </c>
      <c r="K964" s="8">
        <v>112375</v>
      </c>
      <c r="L964" s="8">
        <v>19886300</v>
      </c>
      <c r="M964" s="8">
        <v>5171559</v>
      </c>
      <c r="N964" s="8">
        <v>132701</v>
      </c>
      <c r="O964" s="8">
        <v>518766</v>
      </c>
      <c r="P964" s="8">
        <v>3347214</v>
      </c>
      <c r="Q964" s="8">
        <v>15997510</v>
      </c>
      <c r="R964" s="8">
        <v>375221</v>
      </c>
      <c r="S964" s="8">
        <v>6085887</v>
      </c>
      <c r="T964" s="8">
        <v>0</v>
      </c>
    </row>
    <row r="965" spans="1:20">
      <c r="A965" s="1">
        <v>44337</v>
      </c>
      <c r="B965" s="9">
        <f>nasdaq_aapl_volume_by_exchange[[#This Row],[Off Exchange2]]/SUM(nasdaq_aapl_volume_by_exchange[[#This Row],[NYSE]:[LTSE]])</f>
        <v>0.41062401018448219</v>
      </c>
      <c r="C965" s="12">
        <f>SUM(nasdaq_aapl_volume_by_exchange[[#This Row],[NYSE]:[LTSE]])</f>
        <v>71255071</v>
      </c>
      <c r="D965" s="8">
        <v>1238630</v>
      </c>
      <c r="E965" s="8">
        <v>131351</v>
      </c>
      <c r="F965" s="8">
        <v>232031</v>
      </c>
      <c r="G965" s="8">
        <v>801103</v>
      </c>
      <c r="H965" s="8">
        <v>1046298</v>
      </c>
      <c r="I965" s="8">
        <v>717638</v>
      </c>
      <c r="J965" s="8">
        <v>953394</v>
      </c>
      <c r="K965" s="8">
        <v>92233</v>
      </c>
      <c r="L965" s="8">
        <v>29259043</v>
      </c>
      <c r="M965" s="8">
        <v>6054944</v>
      </c>
      <c r="N965" s="8">
        <v>98195</v>
      </c>
      <c r="O965" s="8">
        <v>479995</v>
      </c>
      <c r="P965" s="8">
        <v>4632459</v>
      </c>
      <c r="Q965" s="8">
        <v>17894680</v>
      </c>
      <c r="R965" s="8">
        <v>351275</v>
      </c>
      <c r="S965" s="8">
        <v>7271802</v>
      </c>
      <c r="T965" s="8">
        <v>0</v>
      </c>
    </row>
    <row r="966" spans="1:20">
      <c r="A966" s="1">
        <v>44336</v>
      </c>
      <c r="B966" s="9">
        <f>nasdaq_aapl_volume_by_exchange[[#This Row],[Off Exchange2]]/SUM(nasdaq_aapl_volume_by_exchange[[#This Row],[NYSE]:[LTSE]])</f>
        <v>0.38650775232039442</v>
      </c>
      <c r="C966" s="12">
        <f>SUM(nasdaq_aapl_volume_by_exchange[[#This Row],[NYSE]:[LTSE]])</f>
        <v>66469518</v>
      </c>
      <c r="D966" s="8">
        <v>1303859</v>
      </c>
      <c r="E966" s="8">
        <v>186451</v>
      </c>
      <c r="F966" s="8">
        <v>308155</v>
      </c>
      <c r="G966" s="8">
        <v>832139</v>
      </c>
      <c r="H966" s="8">
        <v>1213108</v>
      </c>
      <c r="I966" s="8">
        <v>744651</v>
      </c>
      <c r="J966" s="8">
        <v>876363</v>
      </c>
      <c r="K966" s="8">
        <v>351840</v>
      </c>
      <c r="L966" s="8">
        <v>25690984</v>
      </c>
      <c r="M966" s="8">
        <v>5621858</v>
      </c>
      <c r="N966" s="8">
        <v>158447</v>
      </c>
      <c r="O966" s="8">
        <v>997294</v>
      </c>
      <c r="P966" s="8">
        <v>4304656</v>
      </c>
      <c r="Q966" s="8">
        <v>16793751</v>
      </c>
      <c r="R966" s="8">
        <v>356445</v>
      </c>
      <c r="S966" s="8">
        <v>6729517</v>
      </c>
      <c r="T966" s="8">
        <v>0</v>
      </c>
    </row>
    <row r="967" spans="1:20">
      <c r="A967" s="1">
        <v>44335</v>
      </c>
      <c r="B967" s="9">
        <f>nasdaq_aapl_volume_by_exchange[[#This Row],[Off Exchange2]]/SUM(nasdaq_aapl_volume_by_exchange[[#This Row],[NYSE]:[LTSE]])</f>
        <v>0.39435228539870898</v>
      </c>
      <c r="C967" s="12">
        <f>SUM(nasdaq_aapl_volume_by_exchange[[#This Row],[NYSE]:[LTSE]])</f>
        <v>84028467</v>
      </c>
      <c r="D967" s="8">
        <v>1584024</v>
      </c>
      <c r="E967" s="8">
        <v>349461</v>
      </c>
      <c r="F967" s="8">
        <v>222236</v>
      </c>
      <c r="G967" s="8">
        <v>1410977</v>
      </c>
      <c r="H967" s="8">
        <v>1141491</v>
      </c>
      <c r="I967" s="8">
        <v>1063741</v>
      </c>
      <c r="J967" s="8">
        <v>1095196</v>
      </c>
      <c r="K967" s="8">
        <v>46788</v>
      </c>
      <c r="L967" s="8">
        <v>33136818</v>
      </c>
      <c r="M967" s="8">
        <v>7652308</v>
      </c>
      <c r="N967" s="8">
        <v>163318</v>
      </c>
      <c r="O967" s="8">
        <v>491595</v>
      </c>
      <c r="P967" s="8">
        <v>5664533</v>
      </c>
      <c r="Q967" s="8">
        <v>21564872</v>
      </c>
      <c r="R967" s="8">
        <v>455597</v>
      </c>
      <c r="S967" s="8">
        <v>7985512</v>
      </c>
      <c r="T967" s="8">
        <v>0</v>
      </c>
    </row>
    <row r="968" spans="1:20">
      <c r="A968" s="1">
        <v>44334</v>
      </c>
      <c r="B968" s="9">
        <f>nasdaq_aapl_volume_by_exchange[[#This Row],[Off Exchange2]]/SUM(nasdaq_aapl_volume_by_exchange[[#This Row],[NYSE]:[LTSE]])</f>
        <v>0.39628881380463371</v>
      </c>
      <c r="C968" s="12">
        <f>SUM(nasdaq_aapl_volume_by_exchange[[#This Row],[NYSE]:[LTSE]])</f>
        <v>57982270</v>
      </c>
      <c r="D968" s="8">
        <v>926858</v>
      </c>
      <c r="E968" s="8">
        <v>249019</v>
      </c>
      <c r="F968" s="8">
        <v>168330</v>
      </c>
      <c r="G968" s="8">
        <v>615101</v>
      </c>
      <c r="H968" s="8">
        <v>1095265</v>
      </c>
      <c r="I968" s="8">
        <v>746770</v>
      </c>
      <c r="J968" s="8">
        <v>809443</v>
      </c>
      <c r="K968" s="8">
        <v>172260</v>
      </c>
      <c r="L968" s="8">
        <v>22977725</v>
      </c>
      <c r="M968" s="8">
        <v>5522531</v>
      </c>
      <c r="N968" s="8">
        <v>115784</v>
      </c>
      <c r="O968" s="8">
        <v>310585</v>
      </c>
      <c r="P968" s="8">
        <v>3724575</v>
      </c>
      <c r="Q968" s="8">
        <v>14421915</v>
      </c>
      <c r="R968" s="8">
        <v>311553</v>
      </c>
      <c r="S968" s="8">
        <v>5814556</v>
      </c>
      <c r="T968" s="8">
        <v>0</v>
      </c>
    </row>
    <row r="969" spans="1:20">
      <c r="A969" s="1">
        <v>44333</v>
      </c>
      <c r="B969" s="9">
        <f>nasdaq_aapl_volume_by_exchange[[#This Row],[Off Exchange2]]/SUM(nasdaq_aapl_volume_by_exchange[[#This Row],[NYSE]:[LTSE]])</f>
        <v>0.44535558050040014</v>
      </c>
      <c r="C969" s="12">
        <f>SUM(nasdaq_aapl_volume_by_exchange[[#This Row],[NYSE]:[LTSE]])</f>
        <v>69877721</v>
      </c>
      <c r="D969" s="8">
        <v>1315460</v>
      </c>
      <c r="E969" s="8">
        <v>289799</v>
      </c>
      <c r="F969" s="8">
        <v>264756</v>
      </c>
      <c r="G969" s="8">
        <v>701573</v>
      </c>
      <c r="H969" s="8">
        <v>858488</v>
      </c>
      <c r="I969" s="8">
        <v>823613</v>
      </c>
      <c r="J969" s="8">
        <v>878510</v>
      </c>
      <c r="K969" s="8">
        <v>18815</v>
      </c>
      <c r="L969" s="8">
        <v>31120433</v>
      </c>
      <c r="M969" s="8">
        <v>5928438</v>
      </c>
      <c r="N969" s="8">
        <v>115524</v>
      </c>
      <c r="O969" s="8">
        <v>405301</v>
      </c>
      <c r="P969" s="8">
        <v>4080057</v>
      </c>
      <c r="Q969" s="8">
        <v>15807737</v>
      </c>
      <c r="R969" s="8">
        <v>417280</v>
      </c>
      <c r="S969" s="8">
        <v>6851937</v>
      </c>
      <c r="T969" s="8">
        <v>0</v>
      </c>
    </row>
    <row r="970" spans="1:20">
      <c r="A970" s="1">
        <v>44330</v>
      </c>
      <c r="B970" s="9">
        <f>nasdaq_aapl_volume_by_exchange[[#This Row],[Off Exchange2]]/SUM(nasdaq_aapl_volume_by_exchange[[#This Row],[NYSE]:[LTSE]])</f>
        <v>0.37370646288256332</v>
      </c>
      <c r="C970" s="12">
        <f>SUM(nasdaq_aapl_volume_by_exchange[[#This Row],[NYSE]:[LTSE]])</f>
        <v>73833695</v>
      </c>
      <c r="D970" s="8">
        <v>1142424</v>
      </c>
      <c r="E970" s="8">
        <v>151135</v>
      </c>
      <c r="F970" s="8">
        <v>199732</v>
      </c>
      <c r="G970" s="8">
        <v>1062485</v>
      </c>
      <c r="H970" s="8">
        <v>1224083</v>
      </c>
      <c r="I970" s="8">
        <v>851131</v>
      </c>
      <c r="J970" s="8">
        <v>1086362</v>
      </c>
      <c r="K970" s="8">
        <v>93853</v>
      </c>
      <c r="L970" s="8">
        <v>27592129</v>
      </c>
      <c r="M970" s="8">
        <v>6224373</v>
      </c>
      <c r="N970" s="8">
        <v>221816</v>
      </c>
      <c r="O970" s="8">
        <v>690770</v>
      </c>
      <c r="P970" s="8">
        <v>4900627</v>
      </c>
      <c r="Q970" s="8">
        <v>20371190</v>
      </c>
      <c r="R970" s="8">
        <v>458720</v>
      </c>
      <c r="S970" s="8">
        <v>7562865</v>
      </c>
      <c r="T970" s="8">
        <v>0</v>
      </c>
    </row>
    <row r="971" spans="1:20">
      <c r="A971" s="1">
        <v>44329</v>
      </c>
      <c r="B971" s="9">
        <f>nasdaq_aapl_volume_by_exchange[[#This Row],[Off Exchange2]]/SUM(nasdaq_aapl_volume_by_exchange[[#This Row],[NYSE]:[LTSE]])</f>
        <v>0.415080079488717</v>
      </c>
      <c r="C971" s="12">
        <f>SUM(nasdaq_aapl_volume_by_exchange[[#This Row],[NYSE]:[LTSE]])</f>
        <v>94833585</v>
      </c>
      <c r="D971" s="8">
        <v>2125019</v>
      </c>
      <c r="E971" s="8">
        <v>250309</v>
      </c>
      <c r="F971" s="8">
        <v>285994</v>
      </c>
      <c r="G971" s="8">
        <v>1455478</v>
      </c>
      <c r="H971" s="8">
        <v>1626422</v>
      </c>
      <c r="I971" s="8">
        <v>998218</v>
      </c>
      <c r="J971" s="8">
        <v>1240724</v>
      </c>
      <c r="K971" s="8">
        <v>316417</v>
      </c>
      <c r="L971" s="8">
        <v>39363532</v>
      </c>
      <c r="M971" s="8">
        <v>8946921</v>
      </c>
      <c r="N971" s="8">
        <v>184939</v>
      </c>
      <c r="O971" s="8">
        <v>1076404</v>
      </c>
      <c r="P971" s="8">
        <v>5842398</v>
      </c>
      <c r="Q971" s="8">
        <v>21223415</v>
      </c>
      <c r="R971" s="8">
        <v>749673</v>
      </c>
      <c r="S971" s="8">
        <v>9147722</v>
      </c>
      <c r="T971" s="8">
        <v>0</v>
      </c>
    </row>
    <row r="972" spans="1:20">
      <c r="A972" s="1">
        <v>44328</v>
      </c>
      <c r="B972" s="9">
        <f>nasdaq_aapl_volume_by_exchange[[#This Row],[Off Exchange2]]/SUM(nasdaq_aapl_volume_by_exchange[[#This Row],[NYSE]:[LTSE]])</f>
        <v>0.36266811041648617</v>
      </c>
      <c r="C972" s="12">
        <f>SUM(nasdaq_aapl_volume_by_exchange[[#This Row],[NYSE]:[LTSE]])</f>
        <v>101794183</v>
      </c>
      <c r="D972" s="8">
        <v>1810226</v>
      </c>
      <c r="E972" s="8">
        <v>290145</v>
      </c>
      <c r="F972" s="8">
        <v>252201</v>
      </c>
      <c r="G972" s="8">
        <v>1471843</v>
      </c>
      <c r="H972" s="8">
        <v>1600589</v>
      </c>
      <c r="I972" s="8">
        <v>1314647</v>
      </c>
      <c r="J972" s="8">
        <v>1782087</v>
      </c>
      <c r="K972" s="8">
        <v>562254</v>
      </c>
      <c r="L972" s="8">
        <v>36917504</v>
      </c>
      <c r="M972" s="8">
        <v>9092553</v>
      </c>
      <c r="N972" s="8">
        <v>243639</v>
      </c>
      <c r="O972" s="8">
        <v>510816</v>
      </c>
      <c r="P972" s="8">
        <v>7181367</v>
      </c>
      <c r="Q972" s="8">
        <v>27158887</v>
      </c>
      <c r="R972" s="8">
        <v>655469</v>
      </c>
      <c r="S972" s="8">
        <v>10949956</v>
      </c>
      <c r="T972" s="8">
        <v>0</v>
      </c>
    </row>
    <row r="973" spans="1:20">
      <c r="A973" s="1">
        <v>44327</v>
      </c>
      <c r="B973" s="9">
        <f>nasdaq_aapl_volume_by_exchange[[#This Row],[Off Exchange2]]/SUM(nasdaq_aapl_volume_by_exchange[[#This Row],[NYSE]:[LTSE]])</f>
        <v>0.45847149901124251</v>
      </c>
      <c r="C973" s="12">
        <f>SUM(nasdaq_aapl_volume_by_exchange[[#This Row],[NYSE]:[LTSE]])</f>
        <v>115650707</v>
      </c>
      <c r="D973" s="8">
        <v>1719583</v>
      </c>
      <c r="E973" s="8">
        <v>375883</v>
      </c>
      <c r="F973" s="8">
        <v>401491</v>
      </c>
      <c r="G973" s="8">
        <v>1402867</v>
      </c>
      <c r="H973" s="8">
        <v>1763760</v>
      </c>
      <c r="I973" s="8">
        <v>1232381</v>
      </c>
      <c r="J973" s="8">
        <v>820716</v>
      </c>
      <c r="K973" s="8">
        <v>348089</v>
      </c>
      <c r="L973" s="8">
        <v>53022553</v>
      </c>
      <c r="M973" s="8">
        <v>9311523</v>
      </c>
      <c r="N973" s="8">
        <v>282233</v>
      </c>
      <c r="O973" s="8">
        <v>821721</v>
      </c>
      <c r="P973" s="8">
        <v>7165288</v>
      </c>
      <c r="Q973" s="8">
        <v>24898772</v>
      </c>
      <c r="R973" s="8">
        <v>684888</v>
      </c>
      <c r="S973" s="8">
        <v>11398959</v>
      </c>
      <c r="T973" s="8">
        <v>0</v>
      </c>
    </row>
    <row r="974" spans="1:20">
      <c r="A974" s="1">
        <v>44326</v>
      </c>
      <c r="B974" s="9">
        <f>nasdaq_aapl_volume_by_exchange[[#This Row],[Off Exchange2]]/SUM(nasdaq_aapl_volume_by_exchange[[#This Row],[NYSE]:[LTSE]])</f>
        <v>0.36657174747274757</v>
      </c>
      <c r="C974" s="12">
        <f>SUM(nasdaq_aapl_volume_by_exchange[[#This Row],[NYSE]:[LTSE]])</f>
        <v>80417174</v>
      </c>
      <c r="D974" s="8">
        <v>1655761</v>
      </c>
      <c r="E974" s="8">
        <v>293609</v>
      </c>
      <c r="F974" s="8">
        <v>344170</v>
      </c>
      <c r="G974" s="8">
        <v>1152292</v>
      </c>
      <c r="H974" s="8">
        <v>1410538</v>
      </c>
      <c r="I974" s="8">
        <v>1040358</v>
      </c>
      <c r="J974" s="8">
        <v>1161756</v>
      </c>
      <c r="K974" s="8">
        <v>261649</v>
      </c>
      <c r="L974" s="8">
        <v>29478664</v>
      </c>
      <c r="M974" s="8">
        <v>7464081</v>
      </c>
      <c r="N974" s="8">
        <v>211433</v>
      </c>
      <c r="O974" s="8">
        <v>599450</v>
      </c>
      <c r="P974" s="8">
        <v>5568894</v>
      </c>
      <c r="Q974" s="8">
        <v>21569240</v>
      </c>
      <c r="R974" s="8">
        <v>155355</v>
      </c>
      <c r="S974" s="8">
        <v>8049924</v>
      </c>
      <c r="T974" s="8">
        <v>0</v>
      </c>
    </row>
    <row r="975" spans="1:20">
      <c r="A975" s="1">
        <v>44323</v>
      </c>
      <c r="B975" s="9">
        <f>nasdaq_aapl_volume_by_exchange[[#This Row],[Off Exchange2]]/SUM(nasdaq_aapl_volume_by_exchange[[#This Row],[NYSE]:[LTSE]])</f>
        <v>0.38490732240245557</v>
      </c>
      <c r="C975" s="12">
        <f>SUM(nasdaq_aapl_volume_by_exchange[[#This Row],[NYSE]:[LTSE]])</f>
        <v>70386967</v>
      </c>
      <c r="D975" s="8">
        <v>1230539</v>
      </c>
      <c r="E975" s="8">
        <v>236185</v>
      </c>
      <c r="F975" s="8">
        <v>159151</v>
      </c>
      <c r="G975" s="8">
        <v>1189814</v>
      </c>
      <c r="H975" s="8">
        <v>1079823</v>
      </c>
      <c r="I975" s="8">
        <v>784989</v>
      </c>
      <c r="J975" s="8">
        <v>1129762</v>
      </c>
      <c r="K975" s="8">
        <v>1591247</v>
      </c>
      <c r="L975" s="8">
        <v>27092459</v>
      </c>
      <c r="M975" s="8">
        <v>5724049</v>
      </c>
      <c r="N975" s="8">
        <v>147795</v>
      </c>
      <c r="O975" s="8">
        <v>611572</v>
      </c>
      <c r="P975" s="8">
        <v>5229038</v>
      </c>
      <c r="Q975" s="8">
        <v>16889023</v>
      </c>
      <c r="R975" s="8">
        <v>408862</v>
      </c>
      <c r="S975" s="8">
        <v>6882659</v>
      </c>
      <c r="T975" s="8">
        <v>0</v>
      </c>
    </row>
    <row r="976" spans="1:20">
      <c r="A976" s="1">
        <v>44322</v>
      </c>
      <c r="B976" s="9">
        <f>nasdaq_aapl_volume_by_exchange[[#This Row],[Off Exchange2]]/SUM(nasdaq_aapl_volume_by_exchange[[#This Row],[NYSE]:[LTSE]])</f>
        <v>0.38489689246773418</v>
      </c>
      <c r="C976" s="12">
        <f>SUM(nasdaq_aapl_volume_by_exchange[[#This Row],[NYSE]:[LTSE]])</f>
        <v>70458480</v>
      </c>
      <c r="D976" s="8">
        <v>1069392</v>
      </c>
      <c r="E976" s="8">
        <v>166179</v>
      </c>
      <c r="F976" s="8">
        <v>154605</v>
      </c>
      <c r="G976" s="8">
        <v>1256908</v>
      </c>
      <c r="H976" s="8">
        <v>1428629</v>
      </c>
      <c r="I976" s="8">
        <v>721222</v>
      </c>
      <c r="J976" s="8">
        <v>1052247</v>
      </c>
      <c r="K976" s="8">
        <v>202182</v>
      </c>
      <c r="L976" s="8">
        <v>27119250</v>
      </c>
      <c r="M976" s="8">
        <v>6611217</v>
      </c>
      <c r="N976" s="8">
        <v>168748</v>
      </c>
      <c r="O976" s="8">
        <v>512230</v>
      </c>
      <c r="P976" s="8">
        <v>5218618</v>
      </c>
      <c r="Q976" s="8">
        <v>17530453</v>
      </c>
      <c r="R976" s="8">
        <v>607476</v>
      </c>
      <c r="S976" s="8">
        <v>6639124</v>
      </c>
      <c r="T976" s="8">
        <v>0</v>
      </c>
    </row>
    <row r="977" spans="1:20">
      <c r="A977" s="1">
        <v>44321</v>
      </c>
      <c r="B977" s="9">
        <f>nasdaq_aapl_volume_by_exchange[[#This Row],[Off Exchange2]]/SUM(nasdaq_aapl_volume_by_exchange[[#This Row],[NYSE]:[LTSE]])</f>
        <v>0.40130532798404145</v>
      </c>
      <c r="C977" s="12">
        <f>SUM(nasdaq_aapl_volume_by_exchange[[#This Row],[NYSE]:[LTSE]])</f>
        <v>74734627</v>
      </c>
      <c r="D977" s="8">
        <v>1521479</v>
      </c>
      <c r="E977" s="8">
        <v>271409</v>
      </c>
      <c r="F977" s="8">
        <v>175056</v>
      </c>
      <c r="G977" s="8">
        <v>1284932</v>
      </c>
      <c r="H977" s="8">
        <v>1125125</v>
      </c>
      <c r="I977" s="8">
        <v>819353</v>
      </c>
      <c r="J977" s="8">
        <v>1464319</v>
      </c>
      <c r="K977" s="8">
        <v>118630</v>
      </c>
      <c r="L977" s="8">
        <v>29991404</v>
      </c>
      <c r="M977" s="8">
        <v>6899400</v>
      </c>
      <c r="N977" s="8">
        <v>179316</v>
      </c>
      <c r="O977" s="8">
        <v>605737</v>
      </c>
      <c r="P977" s="8">
        <v>5025947</v>
      </c>
      <c r="Q977" s="8">
        <v>17360732</v>
      </c>
      <c r="R977" s="8">
        <v>574692</v>
      </c>
      <c r="S977" s="8">
        <v>7317096</v>
      </c>
      <c r="T977" s="8">
        <v>0</v>
      </c>
    </row>
    <row r="978" spans="1:20">
      <c r="A978" s="1">
        <v>44320</v>
      </c>
      <c r="B978" s="9">
        <f>nasdaq_aapl_volume_by_exchange[[#This Row],[Off Exchange2]]/SUM(nasdaq_aapl_volume_by_exchange[[#This Row],[NYSE]:[LTSE]])</f>
        <v>0.39296614510643574</v>
      </c>
      <c r="C978" s="12">
        <f>SUM(nasdaq_aapl_volume_by_exchange[[#This Row],[NYSE]:[LTSE]])</f>
        <v>124670101</v>
      </c>
      <c r="D978" s="8">
        <v>2358391</v>
      </c>
      <c r="E978" s="8">
        <v>323256</v>
      </c>
      <c r="F978" s="8">
        <v>564901</v>
      </c>
      <c r="G978" s="8">
        <v>2277315</v>
      </c>
      <c r="H978" s="8">
        <v>2286176</v>
      </c>
      <c r="I978" s="8">
        <v>1225022</v>
      </c>
      <c r="J978" s="8">
        <v>1928482</v>
      </c>
      <c r="K978" s="8">
        <v>195763</v>
      </c>
      <c r="L978" s="8">
        <v>48991129</v>
      </c>
      <c r="M978" s="8">
        <v>10307401</v>
      </c>
      <c r="N978" s="8">
        <v>240375</v>
      </c>
      <c r="O978" s="8">
        <v>1799897</v>
      </c>
      <c r="P978" s="8">
        <v>8095324</v>
      </c>
      <c r="Q978" s="8">
        <v>30196659</v>
      </c>
      <c r="R978" s="8">
        <v>1039326</v>
      </c>
      <c r="S978" s="8">
        <v>12840684</v>
      </c>
      <c r="T978" s="8">
        <v>0</v>
      </c>
    </row>
    <row r="979" spans="1:20">
      <c r="A979" s="1">
        <v>44319</v>
      </c>
      <c r="B979" s="9">
        <f>nasdaq_aapl_volume_by_exchange[[#This Row],[Off Exchange2]]/SUM(nasdaq_aapl_volume_by_exchange[[#This Row],[NYSE]:[LTSE]])</f>
        <v>0.4099068660758618</v>
      </c>
      <c r="C979" s="12">
        <f>SUM(nasdaq_aapl_volume_by_exchange[[#This Row],[NYSE]:[LTSE]])</f>
        <v>67295994</v>
      </c>
      <c r="D979" s="8">
        <v>1194039</v>
      </c>
      <c r="E979" s="8">
        <v>193044</v>
      </c>
      <c r="F979" s="8">
        <v>216136</v>
      </c>
      <c r="G979" s="8">
        <v>1090012</v>
      </c>
      <c r="H979" s="8">
        <v>1367299</v>
      </c>
      <c r="I979" s="8">
        <v>719411</v>
      </c>
      <c r="J979" s="8">
        <v>925735</v>
      </c>
      <c r="K979" s="8">
        <v>102355</v>
      </c>
      <c r="L979" s="8">
        <v>27585090</v>
      </c>
      <c r="M979" s="8">
        <v>5888505</v>
      </c>
      <c r="N979" s="8">
        <v>152036</v>
      </c>
      <c r="O979" s="8">
        <v>437363</v>
      </c>
      <c r="P979" s="8">
        <v>4511767</v>
      </c>
      <c r="Q979" s="8">
        <v>15882520</v>
      </c>
      <c r="R979" s="8">
        <v>599830</v>
      </c>
      <c r="S979" s="8">
        <v>6430852</v>
      </c>
      <c r="T979" s="8">
        <v>0</v>
      </c>
    </row>
    <row r="980" spans="1:20">
      <c r="A980" s="1">
        <v>44316</v>
      </c>
      <c r="B980" s="9">
        <f>nasdaq_aapl_volume_by_exchange[[#This Row],[Off Exchange2]]/SUM(nasdaq_aapl_volume_by_exchange[[#This Row],[NYSE]:[LTSE]])</f>
        <v>0.440841244145183</v>
      </c>
      <c r="C980" s="12">
        <f>SUM(nasdaq_aapl_volume_by_exchange[[#This Row],[NYSE]:[LTSE]])</f>
        <v>98988576</v>
      </c>
      <c r="D980" s="8">
        <v>1202642</v>
      </c>
      <c r="E980" s="8">
        <v>222737</v>
      </c>
      <c r="F980" s="8">
        <v>293068</v>
      </c>
      <c r="G980" s="8">
        <v>1522009</v>
      </c>
      <c r="H980" s="8">
        <v>2095425</v>
      </c>
      <c r="I980" s="8">
        <v>647424</v>
      </c>
      <c r="J980" s="8">
        <v>1689708</v>
      </c>
      <c r="K980" s="8">
        <v>310553</v>
      </c>
      <c r="L980" s="8">
        <v>43638247</v>
      </c>
      <c r="M980" s="8">
        <v>6873752</v>
      </c>
      <c r="N980" s="8">
        <v>269465</v>
      </c>
      <c r="O980" s="8">
        <v>755809</v>
      </c>
      <c r="P980" s="8">
        <v>5768008</v>
      </c>
      <c r="Q980" s="8">
        <v>24376951</v>
      </c>
      <c r="R980" s="8">
        <v>513237</v>
      </c>
      <c r="S980" s="8">
        <v>8809541</v>
      </c>
      <c r="T980" s="8">
        <v>0</v>
      </c>
    </row>
    <row r="981" spans="1:20">
      <c r="A981" s="1">
        <v>44315</v>
      </c>
      <c r="B981" s="9">
        <f>nasdaq_aapl_volume_by_exchange[[#This Row],[Off Exchange2]]/SUM(nasdaq_aapl_volume_by_exchange[[#This Row],[NYSE]:[LTSE]])</f>
        <v>0.42298347873968489</v>
      </c>
      <c r="C981" s="12">
        <f>SUM(nasdaq_aapl_volume_by_exchange[[#This Row],[NYSE]:[LTSE]])</f>
        <v>134663879</v>
      </c>
      <c r="D981" s="8">
        <v>2411184</v>
      </c>
      <c r="E981" s="8">
        <v>401536</v>
      </c>
      <c r="F981" s="8">
        <v>135679</v>
      </c>
      <c r="G981" s="8">
        <v>1794387</v>
      </c>
      <c r="H981" s="8">
        <v>2694782</v>
      </c>
      <c r="I981" s="8">
        <v>1163207</v>
      </c>
      <c r="J981" s="8">
        <v>2057690</v>
      </c>
      <c r="K981" s="8">
        <v>4520580</v>
      </c>
      <c r="L981" s="8">
        <v>56960596</v>
      </c>
      <c r="M981" s="8">
        <v>10691991</v>
      </c>
      <c r="N981" s="8">
        <v>217354</v>
      </c>
      <c r="O981" s="8">
        <v>1753544</v>
      </c>
      <c r="P981" s="8">
        <v>7693039</v>
      </c>
      <c r="Q981" s="8">
        <v>27330755</v>
      </c>
      <c r="R981" s="8">
        <v>760662</v>
      </c>
      <c r="S981" s="8">
        <v>14076893</v>
      </c>
      <c r="T981" s="8">
        <v>0</v>
      </c>
    </row>
    <row r="982" spans="1:20">
      <c r="A982" s="1">
        <v>44314</v>
      </c>
      <c r="B982" s="9">
        <f>nasdaq_aapl_volume_by_exchange[[#This Row],[Off Exchange2]]/SUM(nasdaq_aapl_volume_by_exchange[[#This Row],[NYSE]:[LTSE]])</f>
        <v>0.34959013809794237</v>
      </c>
      <c r="C982" s="12">
        <f>SUM(nasdaq_aapl_volume_by_exchange[[#This Row],[NYSE]:[LTSE]])</f>
        <v>97618978</v>
      </c>
      <c r="D982" s="8">
        <v>1318703</v>
      </c>
      <c r="E982" s="8">
        <v>356059</v>
      </c>
      <c r="F982" s="8">
        <v>230372</v>
      </c>
      <c r="G982" s="8">
        <v>1315629</v>
      </c>
      <c r="H982" s="8">
        <v>1680813</v>
      </c>
      <c r="I982" s="8">
        <v>843126</v>
      </c>
      <c r="J982" s="8">
        <v>1323001</v>
      </c>
      <c r="K982" s="8">
        <v>468863</v>
      </c>
      <c r="L982" s="8">
        <v>34126632</v>
      </c>
      <c r="M982" s="8">
        <v>15270932</v>
      </c>
      <c r="N982" s="8">
        <v>222386</v>
      </c>
      <c r="O982" s="8">
        <v>860676</v>
      </c>
      <c r="P982" s="8">
        <v>5332333</v>
      </c>
      <c r="Q982" s="8">
        <v>24465159</v>
      </c>
      <c r="R982" s="8">
        <v>218084</v>
      </c>
      <c r="S982" s="8">
        <v>9586210</v>
      </c>
      <c r="T982" s="8">
        <v>0</v>
      </c>
    </row>
    <row r="983" spans="1:20">
      <c r="A983" s="1">
        <v>44313</v>
      </c>
      <c r="B983" s="9">
        <f>nasdaq_aapl_volume_by_exchange[[#This Row],[Off Exchange2]]/SUM(nasdaq_aapl_volume_by_exchange[[#This Row],[NYSE]:[LTSE]])</f>
        <v>0.42301626003479137</v>
      </c>
      <c r="C983" s="12">
        <f>SUM(nasdaq_aapl_volume_by_exchange[[#This Row],[NYSE]:[LTSE]])</f>
        <v>59348643</v>
      </c>
      <c r="D983" s="8">
        <v>826848</v>
      </c>
      <c r="E983" s="8">
        <v>140460</v>
      </c>
      <c r="F983" s="8">
        <v>76475</v>
      </c>
      <c r="G983" s="8">
        <v>917531</v>
      </c>
      <c r="H983" s="8">
        <v>997078</v>
      </c>
      <c r="I983" s="8">
        <v>182313</v>
      </c>
      <c r="J983" s="8">
        <v>1011198</v>
      </c>
      <c r="K983" s="8">
        <v>131014</v>
      </c>
      <c r="L983" s="8">
        <v>25105441</v>
      </c>
      <c r="M983" s="8">
        <v>4442248</v>
      </c>
      <c r="N983" s="8">
        <v>115382</v>
      </c>
      <c r="O983" s="8">
        <v>559924</v>
      </c>
      <c r="P983" s="8">
        <v>3610765</v>
      </c>
      <c r="Q983" s="8">
        <v>14302396</v>
      </c>
      <c r="R983" s="8">
        <v>202293</v>
      </c>
      <c r="S983" s="8">
        <v>6727277</v>
      </c>
      <c r="T983" s="8">
        <v>0</v>
      </c>
    </row>
    <row r="984" spans="1:20">
      <c r="A984" s="1">
        <v>44312</v>
      </c>
      <c r="B984" s="9">
        <f>nasdaq_aapl_volume_by_exchange[[#This Row],[Off Exchange2]]/SUM(nasdaq_aapl_volume_by_exchange[[#This Row],[NYSE]:[LTSE]])</f>
        <v>0.42947784870738326</v>
      </c>
      <c r="C984" s="12">
        <f>SUM(nasdaq_aapl_volume_by_exchange[[#This Row],[NYSE]:[LTSE]])</f>
        <v>59963521</v>
      </c>
      <c r="D984" s="8">
        <v>760477</v>
      </c>
      <c r="E984" s="8">
        <v>170873</v>
      </c>
      <c r="F984" s="8">
        <v>153845</v>
      </c>
      <c r="G984" s="8">
        <v>741955</v>
      </c>
      <c r="H984" s="8">
        <v>962074</v>
      </c>
      <c r="I984" s="8">
        <v>400384</v>
      </c>
      <c r="J984" s="8">
        <v>830165</v>
      </c>
      <c r="K984" s="8">
        <v>134473</v>
      </c>
      <c r="L984" s="8">
        <v>25753004</v>
      </c>
      <c r="M984" s="8">
        <v>4810240</v>
      </c>
      <c r="N984" s="8">
        <v>101767</v>
      </c>
      <c r="O984" s="8">
        <v>381696</v>
      </c>
      <c r="P984" s="8">
        <v>3124451</v>
      </c>
      <c r="Q984" s="8">
        <v>15348429</v>
      </c>
      <c r="R984" s="8">
        <v>156358</v>
      </c>
      <c r="S984" s="8">
        <v>6133330</v>
      </c>
      <c r="T984" s="8">
        <v>0</v>
      </c>
    </row>
    <row r="985" spans="1:20">
      <c r="A985" s="1">
        <v>44309</v>
      </c>
      <c r="B985" s="9">
        <f>nasdaq_aapl_volume_by_exchange[[#This Row],[Off Exchange2]]/SUM(nasdaq_aapl_volume_by_exchange[[#This Row],[NYSE]:[LTSE]])</f>
        <v>0.41570787533023235</v>
      </c>
      <c r="C985" s="12">
        <f>SUM(nasdaq_aapl_volume_by_exchange[[#This Row],[NYSE]:[LTSE]])</f>
        <v>70982598</v>
      </c>
      <c r="D985" s="8">
        <v>1397096</v>
      </c>
      <c r="E985" s="8">
        <v>255449</v>
      </c>
      <c r="F985" s="8">
        <v>390559</v>
      </c>
      <c r="G985" s="8">
        <v>1219375</v>
      </c>
      <c r="H985" s="8">
        <v>1362641</v>
      </c>
      <c r="I985" s="8">
        <v>547642</v>
      </c>
      <c r="J985" s="8">
        <v>938469</v>
      </c>
      <c r="K985" s="8">
        <v>185876</v>
      </c>
      <c r="L985" s="8">
        <v>29508025</v>
      </c>
      <c r="M985" s="8">
        <v>5166252</v>
      </c>
      <c r="N985" s="8">
        <v>109029</v>
      </c>
      <c r="O985" s="8">
        <v>903749</v>
      </c>
      <c r="P985" s="8">
        <v>4297831</v>
      </c>
      <c r="Q985" s="8">
        <v>16925017</v>
      </c>
      <c r="R985" s="8">
        <v>450173</v>
      </c>
      <c r="S985" s="8">
        <v>7325415</v>
      </c>
      <c r="T985" s="8">
        <v>0</v>
      </c>
    </row>
    <row r="986" spans="1:20">
      <c r="A986" s="1">
        <v>44308</v>
      </c>
      <c r="B986" s="9">
        <f>nasdaq_aapl_volume_by_exchange[[#This Row],[Off Exchange2]]/SUM(nasdaq_aapl_volume_by_exchange[[#This Row],[NYSE]:[LTSE]])</f>
        <v>0.44162480472825616</v>
      </c>
      <c r="C986" s="12">
        <f>SUM(nasdaq_aapl_volume_by_exchange[[#This Row],[NYSE]:[LTSE]])</f>
        <v>75094070</v>
      </c>
      <c r="D986" s="8">
        <v>1296417</v>
      </c>
      <c r="E986" s="8">
        <v>385004</v>
      </c>
      <c r="F986" s="8">
        <v>201962</v>
      </c>
      <c r="G986" s="8">
        <v>1211167</v>
      </c>
      <c r="H986" s="8">
        <v>1468976</v>
      </c>
      <c r="I986" s="8">
        <v>704973</v>
      </c>
      <c r="J986" s="8">
        <v>1368712</v>
      </c>
      <c r="K986" s="8">
        <v>105268</v>
      </c>
      <c r="L986" s="8">
        <v>33163404</v>
      </c>
      <c r="M986" s="8">
        <v>5413755</v>
      </c>
      <c r="N986" s="8">
        <v>182424</v>
      </c>
      <c r="O986" s="8">
        <v>581258</v>
      </c>
      <c r="P986" s="8">
        <v>4884491</v>
      </c>
      <c r="Q986" s="8">
        <v>16260718</v>
      </c>
      <c r="R986" s="8">
        <v>414152</v>
      </c>
      <c r="S986" s="8">
        <v>7451389</v>
      </c>
      <c r="T986" s="8">
        <v>0</v>
      </c>
    </row>
    <row r="987" spans="1:20">
      <c r="A987" s="1">
        <v>44307</v>
      </c>
      <c r="B987" s="9">
        <f>nasdaq_aapl_volume_by_exchange[[#This Row],[Off Exchange2]]/SUM(nasdaq_aapl_volume_by_exchange[[#This Row],[NYSE]:[LTSE]])</f>
        <v>0.42814155466648496</v>
      </c>
      <c r="C987" s="12">
        <f>SUM(nasdaq_aapl_volume_by_exchange[[#This Row],[NYSE]:[LTSE]])</f>
        <v>61322966</v>
      </c>
      <c r="D987" s="8">
        <v>981916</v>
      </c>
      <c r="E987" s="8">
        <v>195705</v>
      </c>
      <c r="F987" s="8">
        <v>133884</v>
      </c>
      <c r="G987" s="8">
        <v>909237</v>
      </c>
      <c r="H987" s="8">
        <v>1124004</v>
      </c>
      <c r="I987" s="8">
        <v>480507</v>
      </c>
      <c r="J987" s="8">
        <v>1092080</v>
      </c>
      <c r="K987" s="8">
        <v>233377</v>
      </c>
      <c r="L987" s="8">
        <v>26254910</v>
      </c>
      <c r="M987" s="8">
        <v>4256560</v>
      </c>
      <c r="N987" s="8">
        <v>118215</v>
      </c>
      <c r="O987" s="8">
        <v>576226</v>
      </c>
      <c r="P987" s="8">
        <v>3695630</v>
      </c>
      <c r="Q987" s="8">
        <v>14515566</v>
      </c>
      <c r="R987" s="8">
        <v>728439</v>
      </c>
      <c r="S987" s="8">
        <v>6026710</v>
      </c>
      <c r="T987" s="8">
        <v>0</v>
      </c>
    </row>
    <row r="988" spans="1:20">
      <c r="A988" s="1">
        <v>44306</v>
      </c>
      <c r="B988" s="9">
        <f>nasdaq_aapl_volume_by_exchange[[#This Row],[Off Exchange2]]/SUM(nasdaq_aapl_volume_by_exchange[[#This Row],[NYSE]:[LTSE]])</f>
        <v>0.43284520920874481</v>
      </c>
      <c r="C988" s="12">
        <f>SUM(nasdaq_aapl_volume_by_exchange[[#This Row],[NYSE]:[LTSE]])</f>
        <v>83915063</v>
      </c>
      <c r="D988" s="8">
        <v>1383009</v>
      </c>
      <c r="E988" s="8">
        <v>213865</v>
      </c>
      <c r="F988" s="8">
        <v>187771</v>
      </c>
      <c r="G988" s="8">
        <v>1100700</v>
      </c>
      <c r="H988" s="8">
        <v>1646095</v>
      </c>
      <c r="I988" s="8">
        <v>590348</v>
      </c>
      <c r="J988" s="8">
        <v>1383213</v>
      </c>
      <c r="K988" s="8">
        <v>228627</v>
      </c>
      <c r="L988" s="8">
        <v>36322233</v>
      </c>
      <c r="M988" s="8">
        <v>7072713</v>
      </c>
      <c r="N988" s="8">
        <v>180102</v>
      </c>
      <c r="O988" s="8">
        <v>998997</v>
      </c>
      <c r="P988" s="8">
        <v>5378742</v>
      </c>
      <c r="Q988" s="8">
        <v>17894283</v>
      </c>
      <c r="R988" s="8">
        <v>293585</v>
      </c>
      <c r="S988" s="8">
        <v>9040780</v>
      </c>
      <c r="T988" s="8">
        <v>0</v>
      </c>
    </row>
    <row r="989" spans="1:20">
      <c r="A989" s="1">
        <v>44305</v>
      </c>
      <c r="B989" s="9">
        <f>nasdaq_aapl_volume_by_exchange[[#This Row],[Off Exchange2]]/SUM(nasdaq_aapl_volume_by_exchange[[#This Row],[NYSE]:[LTSE]])</f>
        <v>0.49783650494237064</v>
      </c>
      <c r="C989" s="12">
        <f>SUM(nasdaq_aapl_volume_by_exchange[[#This Row],[NYSE]:[LTSE]])</f>
        <v>83978930</v>
      </c>
      <c r="D989" s="8">
        <v>1179729</v>
      </c>
      <c r="E989" s="8">
        <v>308596</v>
      </c>
      <c r="F989" s="8">
        <v>194337</v>
      </c>
      <c r="G989" s="8">
        <v>1068821</v>
      </c>
      <c r="H989" s="8">
        <v>1409161</v>
      </c>
      <c r="I989" s="8">
        <v>525377</v>
      </c>
      <c r="J989" s="8">
        <v>1166281</v>
      </c>
      <c r="K989" s="8">
        <v>207502</v>
      </c>
      <c r="L989" s="8">
        <v>41807777</v>
      </c>
      <c r="M989" s="8">
        <v>5110839</v>
      </c>
      <c r="N989" s="8">
        <v>184206</v>
      </c>
      <c r="O989" s="8">
        <v>807899</v>
      </c>
      <c r="P989" s="8">
        <v>4936445</v>
      </c>
      <c r="Q989" s="8">
        <v>16351001</v>
      </c>
      <c r="R989" s="8">
        <v>594283</v>
      </c>
      <c r="S989" s="8">
        <v>8126676</v>
      </c>
      <c r="T989" s="8">
        <v>0</v>
      </c>
    </row>
    <row r="990" spans="1:20">
      <c r="A990" s="1">
        <v>44302</v>
      </c>
      <c r="B990" s="9">
        <f>nasdaq_aapl_volume_by_exchange[[#This Row],[Off Exchange2]]/SUM(nasdaq_aapl_volume_by_exchange[[#This Row],[NYSE]:[LTSE]])</f>
        <v>0.39953932948731291</v>
      </c>
      <c r="C990" s="12">
        <f>SUM(nasdaq_aapl_volume_by_exchange[[#This Row],[NYSE]:[LTSE]])</f>
        <v>74794021</v>
      </c>
      <c r="D990" s="8">
        <v>997024</v>
      </c>
      <c r="E990" s="8">
        <v>360868</v>
      </c>
      <c r="F990" s="8">
        <v>188973</v>
      </c>
      <c r="G990" s="8">
        <v>922856</v>
      </c>
      <c r="H990" s="8">
        <v>1112643</v>
      </c>
      <c r="I990" s="8">
        <v>470010</v>
      </c>
      <c r="J990" s="8">
        <v>658265</v>
      </c>
      <c r="K990" s="8">
        <v>153231</v>
      </c>
      <c r="L990" s="8">
        <v>29883153</v>
      </c>
      <c r="M990" s="8">
        <v>6140746</v>
      </c>
      <c r="N990" s="8">
        <v>199870</v>
      </c>
      <c r="O990" s="8">
        <v>794401</v>
      </c>
      <c r="P990" s="8">
        <v>3775925</v>
      </c>
      <c r="Q990" s="8">
        <v>22512241</v>
      </c>
      <c r="R990" s="8">
        <v>367302</v>
      </c>
      <c r="S990" s="8">
        <v>6256513</v>
      </c>
      <c r="T990" s="8">
        <v>0</v>
      </c>
    </row>
    <row r="991" spans="1:20">
      <c r="A991" s="1">
        <v>44301</v>
      </c>
      <c r="B991" s="9">
        <f>nasdaq_aapl_volume_by_exchange[[#This Row],[Off Exchange2]]/SUM(nasdaq_aapl_volume_by_exchange[[#This Row],[NYSE]:[LTSE]])</f>
        <v>0.40585409108123616</v>
      </c>
      <c r="C991" s="12">
        <f>SUM(nasdaq_aapl_volume_by_exchange[[#This Row],[NYSE]:[LTSE]])</f>
        <v>79116603</v>
      </c>
      <c r="D991" s="8">
        <v>1203420</v>
      </c>
      <c r="E991" s="8">
        <v>511200</v>
      </c>
      <c r="F991" s="8">
        <v>244502</v>
      </c>
      <c r="G991" s="8">
        <v>1075250</v>
      </c>
      <c r="H991" s="8">
        <v>1129875</v>
      </c>
      <c r="I991" s="8">
        <v>625083</v>
      </c>
      <c r="J991" s="8">
        <v>745307</v>
      </c>
      <c r="K991" s="8">
        <v>790853</v>
      </c>
      <c r="L991" s="8">
        <v>32109797</v>
      </c>
      <c r="M991" s="8">
        <v>4869685</v>
      </c>
      <c r="N991" s="8">
        <v>164185</v>
      </c>
      <c r="O991" s="8">
        <v>1117965</v>
      </c>
      <c r="P991" s="8">
        <v>4891218</v>
      </c>
      <c r="Q991" s="8">
        <v>21324939</v>
      </c>
      <c r="R991" s="8">
        <v>489127</v>
      </c>
      <c r="S991" s="8">
        <v>7824197</v>
      </c>
      <c r="T991" s="8">
        <v>0</v>
      </c>
    </row>
    <row r="992" spans="1:20">
      <c r="A992" s="1">
        <v>44300</v>
      </c>
      <c r="B992" s="9">
        <f>nasdaq_aapl_volume_by_exchange[[#This Row],[Off Exchange2]]/SUM(nasdaq_aapl_volume_by_exchange[[#This Row],[NYSE]:[LTSE]])</f>
        <v>0.44248071242109249</v>
      </c>
      <c r="C992" s="12">
        <f>SUM(nasdaq_aapl_volume_by_exchange[[#This Row],[NYSE]:[LTSE]])</f>
        <v>76267478</v>
      </c>
      <c r="D992" s="8">
        <v>973447</v>
      </c>
      <c r="E992" s="8">
        <v>480696</v>
      </c>
      <c r="F992" s="8">
        <v>205056</v>
      </c>
      <c r="G992" s="8">
        <v>1087232</v>
      </c>
      <c r="H992" s="8">
        <v>1189712</v>
      </c>
      <c r="I992" s="8">
        <v>554439</v>
      </c>
      <c r="J992" s="8">
        <v>984543</v>
      </c>
      <c r="K992" s="8">
        <v>223193</v>
      </c>
      <c r="L992" s="8">
        <v>33746888</v>
      </c>
      <c r="M992" s="8">
        <v>5544667</v>
      </c>
      <c r="N992" s="8">
        <v>147750</v>
      </c>
      <c r="O992" s="8">
        <v>705510</v>
      </c>
      <c r="P992" s="8">
        <v>4573876</v>
      </c>
      <c r="Q992" s="8">
        <v>17628240</v>
      </c>
      <c r="R992" s="8">
        <v>623336</v>
      </c>
      <c r="S992" s="8">
        <v>7598893</v>
      </c>
      <c r="T992" s="8">
        <v>0</v>
      </c>
    </row>
    <row r="993" spans="1:20">
      <c r="A993" s="1">
        <v>44299</v>
      </c>
      <c r="B993" s="9">
        <f>nasdaq_aapl_volume_by_exchange[[#This Row],[Off Exchange2]]/SUM(nasdaq_aapl_volume_by_exchange[[#This Row],[NYSE]:[LTSE]])</f>
        <v>0.45194757051124196</v>
      </c>
      <c r="C993" s="12">
        <f>SUM(nasdaq_aapl_volume_by_exchange[[#This Row],[NYSE]:[LTSE]])</f>
        <v>79540047</v>
      </c>
      <c r="D993" s="8">
        <v>1137423</v>
      </c>
      <c r="E993" s="8">
        <v>404991</v>
      </c>
      <c r="F993" s="8">
        <v>285549</v>
      </c>
      <c r="G993" s="8">
        <v>1115051</v>
      </c>
      <c r="H993" s="8">
        <v>910076</v>
      </c>
      <c r="I993" s="8">
        <v>555581</v>
      </c>
      <c r="J993" s="8">
        <v>865128</v>
      </c>
      <c r="K993" s="8">
        <v>529051</v>
      </c>
      <c r="L993" s="8">
        <v>35947931</v>
      </c>
      <c r="M993" s="8">
        <v>5564952</v>
      </c>
      <c r="N993" s="8">
        <v>112907</v>
      </c>
      <c r="O993" s="8">
        <v>784953</v>
      </c>
      <c r="P993" s="8">
        <v>4806290</v>
      </c>
      <c r="Q993" s="8">
        <v>17768322</v>
      </c>
      <c r="R993" s="8">
        <v>429361</v>
      </c>
      <c r="S993" s="8">
        <v>8322481</v>
      </c>
      <c r="T993" s="8">
        <v>0</v>
      </c>
    </row>
    <row r="994" spans="1:20">
      <c r="A994" s="1">
        <v>44298</v>
      </c>
      <c r="B994" s="9">
        <f>nasdaq_aapl_volume_by_exchange[[#This Row],[Off Exchange2]]/SUM(nasdaq_aapl_volume_by_exchange[[#This Row],[NYSE]:[LTSE]])</f>
        <v>0.44376127872225607</v>
      </c>
      <c r="C994" s="12">
        <f>SUM(nasdaq_aapl_volume_by_exchange[[#This Row],[NYSE]:[LTSE]])</f>
        <v>81280262</v>
      </c>
      <c r="D994" s="8">
        <v>1207942</v>
      </c>
      <c r="E994" s="8">
        <v>365364</v>
      </c>
      <c r="F994" s="8">
        <v>247105</v>
      </c>
      <c r="G994" s="8">
        <v>1020614</v>
      </c>
      <c r="H994" s="8">
        <v>1324533</v>
      </c>
      <c r="I994" s="8">
        <v>598389</v>
      </c>
      <c r="J994" s="8">
        <v>741966</v>
      </c>
      <c r="K994" s="8">
        <v>214732</v>
      </c>
      <c r="L994" s="8">
        <v>36069033</v>
      </c>
      <c r="M994" s="8">
        <v>5784640</v>
      </c>
      <c r="N994" s="8">
        <v>173922</v>
      </c>
      <c r="O994" s="8">
        <v>681318</v>
      </c>
      <c r="P994" s="8">
        <v>4290631</v>
      </c>
      <c r="Q994" s="8">
        <v>20015507</v>
      </c>
      <c r="R994" s="8">
        <v>397883</v>
      </c>
      <c r="S994" s="8">
        <v>8146683</v>
      </c>
      <c r="T994" s="8">
        <v>0</v>
      </c>
    </row>
    <row r="995" spans="1:20">
      <c r="A995" s="1">
        <v>44295</v>
      </c>
      <c r="B995" s="9">
        <f>nasdaq_aapl_volume_by_exchange[[#This Row],[Off Exchange2]]/SUM(nasdaq_aapl_volume_by_exchange[[#This Row],[NYSE]:[LTSE]])</f>
        <v>0.44519771594250762</v>
      </c>
      <c r="C995" s="12">
        <f>SUM(nasdaq_aapl_volume_by_exchange[[#This Row],[NYSE]:[LTSE]])</f>
        <v>94152271</v>
      </c>
      <c r="D995" s="8">
        <v>1642024</v>
      </c>
      <c r="E995" s="8">
        <v>430053</v>
      </c>
      <c r="F995" s="8">
        <v>332741</v>
      </c>
      <c r="G995" s="8">
        <v>1549234</v>
      </c>
      <c r="H995" s="8">
        <v>1737607</v>
      </c>
      <c r="I995" s="8">
        <v>598269</v>
      </c>
      <c r="J995" s="8">
        <v>1046745</v>
      </c>
      <c r="K995" s="8">
        <v>269597</v>
      </c>
      <c r="L995" s="8">
        <v>41916376</v>
      </c>
      <c r="M995" s="8">
        <v>6782123</v>
      </c>
      <c r="N995" s="8">
        <v>212605</v>
      </c>
      <c r="O995" s="8">
        <v>802094</v>
      </c>
      <c r="P995" s="8">
        <v>5843283</v>
      </c>
      <c r="Q995" s="8">
        <v>21072211</v>
      </c>
      <c r="R995" s="8">
        <v>197490</v>
      </c>
      <c r="S995" s="8">
        <v>9719819</v>
      </c>
      <c r="T995" s="8">
        <v>0</v>
      </c>
    </row>
    <row r="996" spans="1:20">
      <c r="A996" s="1">
        <v>44294</v>
      </c>
      <c r="B996" s="9">
        <f>nasdaq_aapl_volume_by_exchange[[#This Row],[Off Exchange2]]/SUM(nasdaq_aapl_volume_by_exchange[[#This Row],[NYSE]:[LTSE]])</f>
        <v>0.41991576426952099</v>
      </c>
      <c r="C996" s="12">
        <f>SUM(nasdaq_aapl_volume_by_exchange[[#This Row],[NYSE]:[LTSE]])</f>
        <v>78261089</v>
      </c>
      <c r="D996" s="8">
        <v>1494116</v>
      </c>
      <c r="E996" s="8">
        <v>237014</v>
      </c>
      <c r="F996" s="8">
        <v>234861</v>
      </c>
      <c r="G996" s="8">
        <v>1131567</v>
      </c>
      <c r="H996" s="8">
        <v>1550992</v>
      </c>
      <c r="I996" s="8">
        <v>550346</v>
      </c>
      <c r="J996" s="8">
        <v>819460</v>
      </c>
      <c r="K996" s="8">
        <v>669366</v>
      </c>
      <c r="L996" s="8">
        <v>32863065</v>
      </c>
      <c r="M996" s="8">
        <v>6088173</v>
      </c>
      <c r="N996" s="8">
        <v>165293</v>
      </c>
      <c r="O996" s="8">
        <v>1029502</v>
      </c>
      <c r="P996" s="8">
        <v>4740844</v>
      </c>
      <c r="Q996" s="8">
        <v>18225366</v>
      </c>
      <c r="R996" s="8">
        <v>422763</v>
      </c>
      <c r="S996" s="8">
        <v>8038361</v>
      </c>
      <c r="T996" s="8">
        <v>0</v>
      </c>
    </row>
    <row r="997" spans="1:20">
      <c r="A997" s="1">
        <v>44293</v>
      </c>
      <c r="B997" s="9">
        <f>nasdaq_aapl_volume_by_exchange[[#This Row],[Off Exchange2]]/SUM(nasdaq_aapl_volume_by_exchange[[#This Row],[NYSE]:[LTSE]])</f>
        <v>0.44942509257538171</v>
      </c>
      <c r="C997" s="12">
        <f>SUM(nasdaq_aapl_volume_by_exchange[[#This Row],[NYSE]:[LTSE]])</f>
        <v>73091246</v>
      </c>
      <c r="D997" s="8">
        <v>1480920</v>
      </c>
      <c r="E997" s="8">
        <v>310480</v>
      </c>
      <c r="F997" s="8">
        <v>207843</v>
      </c>
      <c r="G997" s="8">
        <v>1040582</v>
      </c>
      <c r="H997" s="8">
        <v>1476965</v>
      </c>
      <c r="I997" s="8">
        <v>472577</v>
      </c>
      <c r="J997" s="8">
        <v>689072</v>
      </c>
      <c r="K997" s="8">
        <v>108845</v>
      </c>
      <c r="L997" s="8">
        <v>32849040</v>
      </c>
      <c r="M997" s="8">
        <v>4842302</v>
      </c>
      <c r="N997" s="8">
        <v>132422</v>
      </c>
      <c r="O997" s="8">
        <v>1043134</v>
      </c>
      <c r="P997" s="8">
        <v>4290351</v>
      </c>
      <c r="Q997" s="8">
        <v>15733002</v>
      </c>
      <c r="R997" s="8">
        <v>561652</v>
      </c>
      <c r="S997" s="8">
        <v>7852059</v>
      </c>
      <c r="T997" s="8">
        <v>0</v>
      </c>
    </row>
    <row r="998" spans="1:20">
      <c r="A998" s="1">
        <v>44292</v>
      </c>
      <c r="B998" s="9">
        <f>nasdaq_aapl_volume_by_exchange[[#This Row],[Off Exchange2]]/SUM(nasdaq_aapl_volume_by_exchange[[#This Row],[NYSE]:[LTSE]])</f>
        <v>0.44488013150137312</v>
      </c>
      <c r="C998" s="12">
        <f>SUM(nasdaq_aapl_volume_by_exchange[[#This Row],[NYSE]:[LTSE]])</f>
        <v>70954088</v>
      </c>
      <c r="D998" s="8">
        <v>1591503</v>
      </c>
      <c r="E998" s="8">
        <v>556726</v>
      </c>
      <c r="F998" s="8">
        <v>142043</v>
      </c>
      <c r="G998" s="8">
        <v>931478</v>
      </c>
      <c r="H998" s="8">
        <v>1263346</v>
      </c>
      <c r="I998" s="8">
        <v>471849</v>
      </c>
      <c r="J998" s="8">
        <v>833452</v>
      </c>
      <c r="K998" s="8">
        <v>434140</v>
      </c>
      <c r="L998" s="8">
        <v>31566064</v>
      </c>
      <c r="M998" s="8">
        <v>5006664</v>
      </c>
      <c r="N998" s="8">
        <v>120206</v>
      </c>
      <c r="O998" s="8">
        <v>568626</v>
      </c>
      <c r="P998" s="8">
        <v>3837329</v>
      </c>
      <c r="Q998" s="8">
        <v>15521249</v>
      </c>
      <c r="R998" s="8">
        <v>526026</v>
      </c>
      <c r="S998" s="8">
        <v>7583387</v>
      </c>
      <c r="T998" s="8">
        <v>0</v>
      </c>
    </row>
    <row r="999" spans="1:20">
      <c r="A999" s="1">
        <v>44291</v>
      </c>
      <c r="B999" s="9">
        <f>nasdaq_aapl_volume_by_exchange[[#This Row],[Off Exchange2]]/SUM(nasdaq_aapl_volume_by_exchange[[#This Row],[NYSE]:[LTSE]])</f>
        <v>0.41489654513580554</v>
      </c>
      <c r="C999" s="12">
        <f>SUM(nasdaq_aapl_volume_by_exchange[[#This Row],[NYSE]:[LTSE]])</f>
        <v>78592438</v>
      </c>
      <c r="D999" s="8">
        <v>1772582</v>
      </c>
      <c r="E999" s="8">
        <v>589365</v>
      </c>
      <c r="F999" s="8">
        <v>221124</v>
      </c>
      <c r="G999" s="8">
        <v>1167677</v>
      </c>
      <c r="H999" s="8">
        <v>1632971</v>
      </c>
      <c r="I999" s="8">
        <v>688984</v>
      </c>
      <c r="J999" s="8">
        <v>570962</v>
      </c>
      <c r="K999" s="8">
        <v>242683</v>
      </c>
      <c r="L999" s="8">
        <v>32607731</v>
      </c>
      <c r="M999" s="8">
        <v>5773702</v>
      </c>
      <c r="N999" s="8">
        <v>208023</v>
      </c>
      <c r="O999" s="8">
        <v>1036885</v>
      </c>
      <c r="P999" s="8">
        <v>5139061</v>
      </c>
      <c r="Q999" s="8">
        <v>17597128</v>
      </c>
      <c r="R999" s="8">
        <v>531084</v>
      </c>
      <c r="S999" s="8">
        <v>8812476</v>
      </c>
      <c r="T999" s="8">
        <v>0</v>
      </c>
    </row>
    <row r="1000" spans="1:20">
      <c r="A1000" s="1">
        <v>44287</v>
      </c>
      <c r="B1000" s="9">
        <f>nasdaq_aapl_volume_by_exchange[[#This Row],[Off Exchange2]]/SUM(nasdaq_aapl_volume_by_exchange[[#This Row],[NYSE]:[LTSE]])</f>
        <v>0.43411690671767417</v>
      </c>
      <c r="C1000" s="12">
        <f>SUM(nasdaq_aapl_volume_by_exchange[[#This Row],[NYSE]:[LTSE]])</f>
        <v>67838360</v>
      </c>
      <c r="D1000" s="8">
        <v>1686693</v>
      </c>
      <c r="E1000" s="8">
        <v>486582</v>
      </c>
      <c r="F1000" s="8">
        <v>191633</v>
      </c>
      <c r="G1000" s="8">
        <v>973356</v>
      </c>
      <c r="H1000" s="8">
        <v>1691635</v>
      </c>
      <c r="I1000" s="8">
        <v>589225</v>
      </c>
      <c r="J1000" s="8">
        <v>406349</v>
      </c>
      <c r="K1000" s="8">
        <v>52197</v>
      </c>
      <c r="L1000" s="8">
        <v>29449779</v>
      </c>
      <c r="M1000" s="8">
        <v>4553714</v>
      </c>
      <c r="N1000" s="8">
        <v>222105</v>
      </c>
      <c r="O1000" s="8">
        <v>471023</v>
      </c>
      <c r="P1000" s="8">
        <v>3997165</v>
      </c>
      <c r="Q1000" s="8">
        <v>15539526</v>
      </c>
      <c r="R1000" s="8">
        <v>173428</v>
      </c>
      <c r="S1000" s="8">
        <v>7353950</v>
      </c>
      <c r="T1000" s="8">
        <v>0</v>
      </c>
    </row>
    <row r="1001" spans="1:20">
      <c r="A1001" s="1">
        <v>44286</v>
      </c>
      <c r="B1001" s="9">
        <f>nasdaq_aapl_volume_by_exchange[[#This Row],[Off Exchange2]]/SUM(nasdaq_aapl_volume_by_exchange[[#This Row],[NYSE]:[LTSE]])</f>
        <v>0.35876012017839143</v>
      </c>
      <c r="C1001" s="12">
        <f>SUM(nasdaq_aapl_volume_by_exchange[[#This Row],[NYSE]:[LTSE]])</f>
        <v>108870487</v>
      </c>
      <c r="D1001" s="8">
        <v>2651324</v>
      </c>
      <c r="E1001" s="8">
        <v>829119</v>
      </c>
      <c r="F1001" s="8">
        <v>282757</v>
      </c>
      <c r="G1001" s="8">
        <v>1801707</v>
      </c>
      <c r="H1001" s="8">
        <v>1999126</v>
      </c>
      <c r="I1001" s="8">
        <v>463682</v>
      </c>
      <c r="J1001" s="8">
        <v>1027628</v>
      </c>
      <c r="K1001" s="8">
        <v>859581</v>
      </c>
      <c r="L1001" s="8">
        <v>39058389</v>
      </c>
      <c r="M1001" s="8">
        <v>6878704</v>
      </c>
      <c r="N1001" s="8">
        <v>738061</v>
      </c>
      <c r="O1001" s="8">
        <v>1157939</v>
      </c>
      <c r="P1001" s="8">
        <v>7211646</v>
      </c>
      <c r="Q1001" s="8">
        <v>32350044</v>
      </c>
      <c r="R1001" s="8">
        <v>636074</v>
      </c>
      <c r="S1001" s="8">
        <v>10924706</v>
      </c>
      <c r="T1001" s="8">
        <v>0</v>
      </c>
    </row>
    <row r="1002" spans="1:20">
      <c r="A1002" s="1">
        <v>44285</v>
      </c>
      <c r="B1002" s="9">
        <f>nasdaq_aapl_volume_by_exchange[[#This Row],[Off Exchange2]]/SUM(nasdaq_aapl_volume_by_exchange[[#This Row],[NYSE]:[LTSE]])</f>
        <v>0.36717314984041866</v>
      </c>
      <c r="C1002" s="12">
        <f>SUM(nasdaq_aapl_volume_by_exchange[[#This Row],[NYSE]:[LTSE]])</f>
        <v>76350414</v>
      </c>
      <c r="D1002" s="8">
        <v>1665289</v>
      </c>
      <c r="E1002" s="8">
        <v>576279</v>
      </c>
      <c r="F1002" s="8">
        <v>219651</v>
      </c>
      <c r="G1002" s="8">
        <v>1469319</v>
      </c>
      <c r="H1002" s="8">
        <v>1570501</v>
      </c>
      <c r="I1002" s="8">
        <v>277512</v>
      </c>
      <c r="J1002" s="8">
        <v>817734</v>
      </c>
      <c r="K1002" s="8">
        <v>497221</v>
      </c>
      <c r="L1002" s="8">
        <v>28033822</v>
      </c>
      <c r="M1002" s="8">
        <v>5330816</v>
      </c>
      <c r="N1002" s="8">
        <v>504193</v>
      </c>
      <c r="O1002" s="8">
        <v>762668</v>
      </c>
      <c r="P1002" s="8">
        <v>5101975</v>
      </c>
      <c r="Q1002" s="8">
        <v>19689108</v>
      </c>
      <c r="R1002" s="8">
        <v>202799</v>
      </c>
      <c r="S1002" s="8">
        <v>9631527</v>
      </c>
      <c r="T1002" s="8">
        <v>0</v>
      </c>
    </row>
    <row r="1003" spans="1:20">
      <c r="A1003" s="1">
        <v>44284</v>
      </c>
      <c r="B1003" s="9">
        <f>nasdaq_aapl_volume_by_exchange[[#This Row],[Off Exchange2]]/SUM(nasdaq_aapl_volume_by_exchange[[#This Row],[NYSE]:[LTSE]])</f>
        <v>0.40330318205397497</v>
      </c>
      <c r="C1003" s="12">
        <f>SUM(nasdaq_aapl_volume_by_exchange[[#This Row],[NYSE]:[LTSE]])</f>
        <v>73835894</v>
      </c>
      <c r="D1003" s="8">
        <v>1653769</v>
      </c>
      <c r="E1003" s="8">
        <v>339713</v>
      </c>
      <c r="F1003" s="8">
        <v>114123</v>
      </c>
      <c r="G1003" s="8">
        <v>1149868</v>
      </c>
      <c r="H1003" s="8">
        <v>1677388</v>
      </c>
      <c r="I1003" s="8">
        <v>349385</v>
      </c>
      <c r="J1003" s="8">
        <v>454814</v>
      </c>
      <c r="K1003" s="8">
        <v>23235</v>
      </c>
      <c r="L1003" s="8">
        <v>29778251</v>
      </c>
      <c r="M1003" s="8">
        <v>6522025</v>
      </c>
      <c r="N1003" s="8">
        <v>467500</v>
      </c>
      <c r="O1003" s="8">
        <v>540959</v>
      </c>
      <c r="P1003" s="8">
        <v>4978072</v>
      </c>
      <c r="Q1003" s="8">
        <v>16955031</v>
      </c>
      <c r="R1003" s="8">
        <v>540989</v>
      </c>
      <c r="S1003" s="8">
        <v>8290772</v>
      </c>
      <c r="T1003" s="8">
        <v>0</v>
      </c>
    </row>
    <row r="1004" spans="1:20">
      <c r="A1004" s="1">
        <v>44281</v>
      </c>
      <c r="B1004" s="9">
        <f>nasdaq_aapl_volume_by_exchange[[#This Row],[Off Exchange2]]/SUM(nasdaq_aapl_volume_by_exchange[[#This Row],[NYSE]:[LTSE]])</f>
        <v>0.37509778254523235</v>
      </c>
      <c r="C1004" s="12">
        <f>SUM(nasdaq_aapl_volume_by_exchange[[#This Row],[NYSE]:[LTSE]])</f>
        <v>84919297</v>
      </c>
      <c r="D1004" s="8">
        <v>1494013</v>
      </c>
      <c r="E1004" s="8">
        <v>404146</v>
      </c>
      <c r="F1004" s="8">
        <v>201558</v>
      </c>
      <c r="G1004" s="8">
        <v>1604385</v>
      </c>
      <c r="H1004" s="8">
        <v>1759358</v>
      </c>
      <c r="I1004" s="8">
        <v>322516</v>
      </c>
      <c r="J1004" s="8">
        <v>710316</v>
      </c>
      <c r="K1004" s="8">
        <v>340567</v>
      </c>
      <c r="L1004" s="8">
        <v>31853040</v>
      </c>
      <c r="M1004" s="8">
        <v>5535766</v>
      </c>
      <c r="N1004" s="8">
        <v>804450</v>
      </c>
      <c r="O1004" s="8">
        <v>712524</v>
      </c>
      <c r="P1004" s="8">
        <v>5775527</v>
      </c>
      <c r="Q1004" s="8">
        <v>22238761</v>
      </c>
      <c r="R1004" s="8">
        <v>661560</v>
      </c>
      <c r="S1004" s="8">
        <v>10500810</v>
      </c>
      <c r="T1004" s="8">
        <v>0</v>
      </c>
    </row>
    <row r="1005" spans="1:20">
      <c r="A1005" s="1">
        <v>44280</v>
      </c>
      <c r="B1005" s="9">
        <f>nasdaq_aapl_volume_by_exchange[[#This Row],[Off Exchange2]]/SUM(nasdaq_aapl_volume_by_exchange[[#This Row],[NYSE]:[LTSE]])</f>
        <v>0.37315238149017371</v>
      </c>
      <c r="C1005" s="12">
        <f>SUM(nasdaq_aapl_volume_by_exchange[[#This Row],[NYSE]:[LTSE]])</f>
        <v>88633895</v>
      </c>
      <c r="D1005" s="8">
        <v>1708186</v>
      </c>
      <c r="E1005" s="8">
        <v>399257</v>
      </c>
      <c r="F1005" s="8">
        <v>171760</v>
      </c>
      <c r="G1005" s="8">
        <v>1771019</v>
      </c>
      <c r="H1005" s="8">
        <v>1973035</v>
      </c>
      <c r="I1005" s="8">
        <v>331427</v>
      </c>
      <c r="J1005" s="8">
        <v>857466</v>
      </c>
      <c r="K1005" s="8">
        <v>1177034</v>
      </c>
      <c r="L1005" s="8">
        <v>33073949</v>
      </c>
      <c r="M1005" s="8">
        <v>6221341</v>
      </c>
      <c r="N1005" s="8">
        <v>590193</v>
      </c>
      <c r="O1005" s="8">
        <v>846133</v>
      </c>
      <c r="P1005" s="8">
        <v>7077894</v>
      </c>
      <c r="Q1005" s="8">
        <v>21439201</v>
      </c>
      <c r="R1005" s="8">
        <v>586468</v>
      </c>
      <c r="S1005" s="8">
        <v>10409532</v>
      </c>
      <c r="T1005" s="8">
        <v>0</v>
      </c>
    </row>
    <row r="1006" spans="1:20">
      <c r="A1006" s="1">
        <v>44279</v>
      </c>
      <c r="B1006" s="9">
        <f>nasdaq_aapl_volume_by_exchange[[#This Row],[Off Exchange2]]/SUM(nasdaq_aapl_volume_by_exchange[[#This Row],[NYSE]:[LTSE]])</f>
        <v>0.40672544553630896</v>
      </c>
      <c r="C1006" s="12">
        <f>SUM(nasdaq_aapl_volume_by_exchange[[#This Row],[NYSE]:[LTSE]])</f>
        <v>78134541</v>
      </c>
      <c r="D1006" s="8">
        <v>1739509</v>
      </c>
      <c r="E1006" s="8">
        <v>334369</v>
      </c>
      <c r="F1006" s="8">
        <v>167898</v>
      </c>
      <c r="G1006" s="8">
        <v>1294696</v>
      </c>
      <c r="H1006" s="8">
        <v>2449761</v>
      </c>
      <c r="I1006" s="8">
        <v>259697</v>
      </c>
      <c r="J1006" s="8">
        <v>370029</v>
      </c>
      <c r="K1006" s="8">
        <v>70545</v>
      </c>
      <c r="L1006" s="8">
        <v>31779306</v>
      </c>
      <c r="M1006" s="8">
        <v>4758688</v>
      </c>
      <c r="N1006" s="8">
        <v>693162</v>
      </c>
      <c r="O1006" s="8">
        <v>809042</v>
      </c>
      <c r="P1006" s="8">
        <v>5422058</v>
      </c>
      <c r="Q1006" s="8">
        <v>18751731</v>
      </c>
      <c r="R1006" s="8">
        <v>506585</v>
      </c>
      <c r="S1006" s="8">
        <v>8727465</v>
      </c>
      <c r="T1006" s="8">
        <v>0</v>
      </c>
    </row>
    <row r="1007" spans="1:20">
      <c r="A1007" s="1">
        <v>44278</v>
      </c>
      <c r="B1007" s="9">
        <f>nasdaq_aapl_volume_by_exchange[[#This Row],[Off Exchange2]]/SUM(nasdaq_aapl_volume_by_exchange[[#This Row],[NYSE]:[LTSE]])</f>
        <v>0.42113064959146423</v>
      </c>
      <c r="C1007" s="12">
        <f>SUM(nasdaq_aapl_volume_by_exchange[[#This Row],[NYSE]:[LTSE]])</f>
        <v>83160283</v>
      </c>
      <c r="D1007" s="8">
        <v>1866724</v>
      </c>
      <c r="E1007" s="8">
        <v>293110</v>
      </c>
      <c r="F1007" s="8">
        <v>207870</v>
      </c>
      <c r="G1007" s="8">
        <v>1441620</v>
      </c>
      <c r="H1007" s="8">
        <v>1753588</v>
      </c>
      <c r="I1007" s="8">
        <v>222359</v>
      </c>
      <c r="J1007" s="8">
        <v>656498</v>
      </c>
      <c r="K1007" s="8">
        <v>380169</v>
      </c>
      <c r="L1007" s="8">
        <v>35021344</v>
      </c>
      <c r="M1007" s="8">
        <v>4860155</v>
      </c>
      <c r="N1007" s="8">
        <v>221645</v>
      </c>
      <c r="O1007" s="8">
        <v>937630</v>
      </c>
      <c r="P1007" s="8">
        <v>5428352</v>
      </c>
      <c r="Q1007" s="8">
        <v>21401206</v>
      </c>
      <c r="R1007" s="8">
        <v>193531</v>
      </c>
      <c r="S1007" s="8">
        <v>8274482</v>
      </c>
      <c r="T1007" s="8">
        <v>0</v>
      </c>
    </row>
    <row r="1008" spans="1:20">
      <c r="A1008" s="1">
        <v>44277</v>
      </c>
      <c r="B1008" s="9">
        <f>nasdaq_aapl_volume_by_exchange[[#This Row],[Off Exchange2]]/SUM(nasdaq_aapl_volume_by_exchange[[#This Row],[NYSE]:[LTSE]])</f>
        <v>0.41492991426443587</v>
      </c>
      <c r="C1008" s="12">
        <f>SUM(nasdaq_aapl_volume_by_exchange[[#This Row],[NYSE]:[LTSE]])</f>
        <v>101065644</v>
      </c>
      <c r="D1008" s="8">
        <v>1686767</v>
      </c>
      <c r="E1008" s="8">
        <v>532598</v>
      </c>
      <c r="F1008" s="8">
        <v>274035</v>
      </c>
      <c r="G1008" s="8">
        <v>1595776</v>
      </c>
      <c r="H1008" s="8">
        <v>2035812</v>
      </c>
      <c r="I1008" s="8">
        <v>459375</v>
      </c>
      <c r="J1008" s="8">
        <v>763281</v>
      </c>
      <c r="K1008" s="8">
        <v>783096</v>
      </c>
      <c r="L1008" s="8">
        <v>41935159</v>
      </c>
      <c r="M1008" s="8">
        <v>6106714</v>
      </c>
      <c r="N1008" s="8">
        <v>667320</v>
      </c>
      <c r="O1008" s="8">
        <v>1212468</v>
      </c>
      <c r="P1008" s="8">
        <v>6291395</v>
      </c>
      <c r="Q1008" s="8">
        <v>26732459</v>
      </c>
      <c r="R1008" s="8">
        <v>549795</v>
      </c>
      <c r="S1008" s="8">
        <v>9439594</v>
      </c>
      <c r="T1008" s="8">
        <v>0</v>
      </c>
    </row>
    <row r="1009" spans="1:20">
      <c r="A1009" s="1">
        <v>44274</v>
      </c>
      <c r="B1009" s="9">
        <f>nasdaq_aapl_volume_by_exchange[[#This Row],[Off Exchange2]]/SUM(nasdaq_aapl_volume_by_exchange[[#This Row],[NYSE]:[LTSE]])</f>
        <v>0.33982310703215896</v>
      </c>
      <c r="C1009" s="12">
        <f>SUM(nasdaq_aapl_volume_by_exchange[[#This Row],[NYSE]:[LTSE]])</f>
        <v>174282451</v>
      </c>
      <c r="D1009" s="8">
        <v>2623098</v>
      </c>
      <c r="E1009" s="8">
        <v>1219216</v>
      </c>
      <c r="F1009" s="8">
        <v>199188</v>
      </c>
      <c r="G1009" s="8">
        <v>1863232</v>
      </c>
      <c r="H1009" s="8">
        <v>2166289</v>
      </c>
      <c r="I1009" s="8">
        <v>527272</v>
      </c>
      <c r="J1009" s="8">
        <v>859951</v>
      </c>
      <c r="K1009" s="8">
        <v>2175014</v>
      </c>
      <c r="L1009" s="8">
        <v>59225204</v>
      </c>
      <c r="M1009" s="8">
        <v>8583735</v>
      </c>
      <c r="N1009" s="8">
        <v>618300</v>
      </c>
      <c r="O1009" s="8">
        <v>1086724</v>
      </c>
      <c r="P1009" s="8">
        <v>7238707</v>
      </c>
      <c r="Q1009" s="8">
        <v>74212600</v>
      </c>
      <c r="R1009" s="8">
        <v>209078</v>
      </c>
      <c r="S1009" s="8">
        <v>11474843</v>
      </c>
      <c r="T1009" s="8">
        <v>0</v>
      </c>
    </row>
    <row r="1010" spans="1:20">
      <c r="A1010" s="1">
        <v>44273</v>
      </c>
      <c r="B1010" s="9">
        <f>nasdaq_aapl_volume_by_exchange[[#This Row],[Off Exchange2]]/SUM(nasdaq_aapl_volume_by_exchange[[#This Row],[NYSE]:[LTSE]])</f>
        <v>0.34686212829163582</v>
      </c>
      <c r="C1010" s="12">
        <f>SUM(nasdaq_aapl_volume_by_exchange[[#This Row],[NYSE]:[LTSE]])</f>
        <v>108539157</v>
      </c>
      <c r="D1010" s="8">
        <v>2251717</v>
      </c>
      <c r="E1010" s="8">
        <v>302348</v>
      </c>
      <c r="F1010" s="8">
        <v>271509</v>
      </c>
      <c r="G1010" s="8">
        <v>2267917</v>
      </c>
      <c r="H1010" s="8">
        <v>2073599</v>
      </c>
      <c r="I1010" s="8">
        <v>320774</v>
      </c>
      <c r="J1010" s="8">
        <v>702804</v>
      </c>
      <c r="K1010" s="8">
        <v>1981373</v>
      </c>
      <c r="L1010" s="8">
        <v>37648123</v>
      </c>
      <c r="M1010" s="8">
        <v>7939668</v>
      </c>
      <c r="N1010" s="8">
        <v>773986</v>
      </c>
      <c r="O1010" s="8">
        <v>1121914</v>
      </c>
      <c r="P1010" s="8">
        <v>7625531</v>
      </c>
      <c r="Q1010" s="8">
        <v>29517889</v>
      </c>
      <c r="R1010" s="8">
        <v>511629</v>
      </c>
      <c r="S1010" s="8">
        <v>13228376</v>
      </c>
      <c r="T1010" s="8">
        <v>0</v>
      </c>
    </row>
    <row r="1011" spans="1:20">
      <c r="A1011" s="1">
        <v>44272</v>
      </c>
      <c r="B1011" s="9">
        <f>nasdaq_aapl_volume_by_exchange[[#This Row],[Off Exchange2]]/SUM(nasdaq_aapl_volume_by_exchange[[#This Row],[NYSE]:[LTSE]])</f>
        <v>0.37404465031701739</v>
      </c>
      <c r="C1011" s="12">
        <f>SUM(nasdaq_aapl_volume_by_exchange[[#This Row],[NYSE]:[LTSE]])</f>
        <v>99185410</v>
      </c>
      <c r="D1011" s="8">
        <v>2190278</v>
      </c>
      <c r="E1011" s="8">
        <v>837550</v>
      </c>
      <c r="F1011" s="8">
        <v>159266</v>
      </c>
      <c r="G1011" s="8">
        <v>1897639</v>
      </c>
      <c r="H1011" s="8">
        <v>1807218</v>
      </c>
      <c r="I1011" s="8">
        <v>439347</v>
      </c>
      <c r="J1011" s="8">
        <v>831005</v>
      </c>
      <c r="K1011" s="8">
        <v>227738</v>
      </c>
      <c r="L1011" s="8">
        <v>37099772</v>
      </c>
      <c r="M1011" s="8">
        <v>6660197</v>
      </c>
      <c r="N1011" s="8">
        <v>484896</v>
      </c>
      <c r="O1011" s="8">
        <v>1030583</v>
      </c>
      <c r="P1011" s="8">
        <v>8044922</v>
      </c>
      <c r="Q1011" s="8">
        <v>24234402</v>
      </c>
      <c r="R1011" s="8">
        <v>637551</v>
      </c>
      <c r="S1011" s="8">
        <v>12603046</v>
      </c>
      <c r="T1011" s="8">
        <v>0</v>
      </c>
    </row>
    <row r="1012" spans="1:20">
      <c r="A1012" s="1">
        <v>44271</v>
      </c>
      <c r="B1012" s="9">
        <f>nasdaq_aapl_volume_by_exchange[[#This Row],[Off Exchange2]]/SUM(nasdaq_aapl_volume_by_exchange[[#This Row],[NYSE]:[LTSE]])</f>
        <v>0.4423982414516468</v>
      </c>
      <c r="C1012" s="12">
        <f>SUM(nasdaq_aapl_volume_by_exchange[[#This Row],[NYSE]:[LTSE]])</f>
        <v>100828163</v>
      </c>
      <c r="D1012" s="8">
        <v>1825384</v>
      </c>
      <c r="E1012" s="8">
        <v>501902</v>
      </c>
      <c r="F1012" s="8">
        <v>150682</v>
      </c>
      <c r="G1012" s="8">
        <v>1880530</v>
      </c>
      <c r="H1012" s="8">
        <v>2196895</v>
      </c>
      <c r="I1012" s="8">
        <v>404412</v>
      </c>
      <c r="J1012" s="8">
        <v>867220</v>
      </c>
      <c r="K1012" s="8">
        <v>884591</v>
      </c>
      <c r="L1012" s="8">
        <v>44606202</v>
      </c>
      <c r="M1012" s="8">
        <v>6872625</v>
      </c>
      <c r="N1012" s="8">
        <v>691550</v>
      </c>
      <c r="O1012" s="8">
        <v>903267</v>
      </c>
      <c r="P1012" s="8">
        <v>7221639</v>
      </c>
      <c r="Q1012" s="8">
        <v>19624271</v>
      </c>
      <c r="R1012" s="8">
        <v>602297</v>
      </c>
      <c r="S1012" s="8">
        <v>11594696</v>
      </c>
      <c r="T1012" s="8">
        <v>0</v>
      </c>
    </row>
    <row r="1013" spans="1:20">
      <c r="A1013" s="1">
        <v>44270</v>
      </c>
      <c r="B1013" s="9">
        <f>nasdaq_aapl_volume_by_exchange[[#This Row],[Off Exchange2]]/SUM(nasdaq_aapl_volume_by_exchange[[#This Row],[NYSE]:[LTSE]])</f>
        <v>0.41204362408895678</v>
      </c>
      <c r="C1013" s="12">
        <f>SUM(nasdaq_aapl_volume_by_exchange[[#This Row],[NYSE]:[LTSE]])</f>
        <v>82407039</v>
      </c>
      <c r="D1013" s="8">
        <v>1682753</v>
      </c>
      <c r="E1013" s="8">
        <v>543160</v>
      </c>
      <c r="F1013" s="8">
        <v>255277</v>
      </c>
      <c r="G1013" s="8">
        <v>1336566</v>
      </c>
      <c r="H1013" s="8">
        <v>930289</v>
      </c>
      <c r="I1013" s="8">
        <v>288931</v>
      </c>
      <c r="J1013" s="8">
        <v>570141</v>
      </c>
      <c r="K1013" s="8">
        <v>292127</v>
      </c>
      <c r="L1013" s="8">
        <v>33955295</v>
      </c>
      <c r="M1013" s="8">
        <v>5383368</v>
      </c>
      <c r="N1013" s="8">
        <v>408122</v>
      </c>
      <c r="O1013" s="8">
        <v>886270</v>
      </c>
      <c r="P1013" s="8">
        <v>5072387</v>
      </c>
      <c r="Q1013" s="8">
        <v>21268632</v>
      </c>
      <c r="R1013" s="8">
        <v>542821</v>
      </c>
      <c r="S1013" s="8">
        <v>8990900</v>
      </c>
      <c r="T1013" s="8">
        <v>0</v>
      </c>
    </row>
    <row r="1014" spans="1:20">
      <c r="A1014" s="1">
        <v>44267</v>
      </c>
      <c r="B1014" s="9">
        <f>nasdaq_aapl_volume_by_exchange[[#This Row],[Off Exchange2]]/SUM(nasdaq_aapl_volume_by_exchange[[#This Row],[NYSE]:[LTSE]])</f>
        <v>0.37319438636372265</v>
      </c>
      <c r="C1014" s="12">
        <f>SUM(nasdaq_aapl_volume_by_exchange[[#This Row],[NYSE]:[LTSE]])</f>
        <v>77416202</v>
      </c>
      <c r="D1014" s="8">
        <v>1691536</v>
      </c>
      <c r="E1014" s="8">
        <v>319563</v>
      </c>
      <c r="F1014" s="8">
        <v>130644</v>
      </c>
      <c r="G1014" s="8">
        <v>1746439</v>
      </c>
      <c r="H1014" s="8">
        <v>1401592</v>
      </c>
      <c r="I1014" s="8">
        <v>184717</v>
      </c>
      <c r="J1014" s="8">
        <v>1205293</v>
      </c>
      <c r="K1014" s="8">
        <v>338821</v>
      </c>
      <c r="L1014" s="8">
        <v>28891292</v>
      </c>
      <c r="M1014" s="8">
        <v>5733153</v>
      </c>
      <c r="N1014" s="8">
        <v>437152</v>
      </c>
      <c r="O1014" s="8">
        <v>833081</v>
      </c>
      <c r="P1014" s="8">
        <v>5954978</v>
      </c>
      <c r="Q1014" s="8">
        <v>18151287</v>
      </c>
      <c r="R1014" s="8">
        <v>304941</v>
      </c>
      <c r="S1014" s="8">
        <v>10091713</v>
      </c>
      <c r="T1014" s="8">
        <v>0</v>
      </c>
    </row>
    <row r="1015" spans="1:20">
      <c r="A1015" s="1">
        <v>44266</v>
      </c>
      <c r="B1015" s="9">
        <f>nasdaq_aapl_volume_by_exchange[[#This Row],[Off Exchange2]]/SUM(nasdaq_aapl_volume_by_exchange[[#This Row],[NYSE]:[LTSE]])</f>
        <v>0.39563246346019332</v>
      </c>
      <c r="C1015" s="12">
        <f>SUM(nasdaq_aapl_volume_by_exchange[[#This Row],[NYSE]:[LTSE]])</f>
        <v>92487011</v>
      </c>
      <c r="D1015" s="8">
        <v>1910707</v>
      </c>
      <c r="E1015" s="8">
        <v>706793</v>
      </c>
      <c r="F1015" s="8">
        <v>207871</v>
      </c>
      <c r="G1015" s="8">
        <v>2103900</v>
      </c>
      <c r="H1015" s="8">
        <v>2065491</v>
      </c>
      <c r="I1015" s="8">
        <v>334249</v>
      </c>
      <c r="J1015" s="8">
        <v>603048</v>
      </c>
      <c r="K1015" s="8">
        <v>579235</v>
      </c>
      <c r="L1015" s="8">
        <v>36590864</v>
      </c>
      <c r="M1015" s="8">
        <v>6092867</v>
      </c>
      <c r="N1015" s="8">
        <v>429777</v>
      </c>
      <c r="O1015" s="8">
        <v>902347</v>
      </c>
      <c r="P1015" s="8">
        <v>6227215</v>
      </c>
      <c r="Q1015" s="8">
        <v>23165268</v>
      </c>
      <c r="R1015" s="8">
        <v>260501</v>
      </c>
      <c r="S1015" s="8">
        <v>10306878</v>
      </c>
      <c r="T1015" s="8">
        <v>0</v>
      </c>
    </row>
    <row r="1016" spans="1:20">
      <c r="A1016" s="1">
        <v>44265</v>
      </c>
      <c r="B1016" s="9">
        <f>nasdaq_aapl_volume_by_exchange[[#This Row],[Off Exchange2]]/SUM(nasdaq_aapl_volume_by_exchange[[#This Row],[NYSE]:[LTSE]])</f>
        <v>0.34028890896103181</v>
      </c>
      <c r="C1016" s="12">
        <f>SUM(nasdaq_aapl_volume_by_exchange[[#This Row],[NYSE]:[LTSE]])</f>
        <v>99925111</v>
      </c>
      <c r="D1016" s="8">
        <v>1819687</v>
      </c>
      <c r="E1016" s="8">
        <v>385791</v>
      </c>
      <c r="F1016" s="8">
        <v>205184</v>
      </c>
      <c r="G1016" s="8">
        <v>2000293</v>
      </c>
      <c r="H1016" s="8">
        <v>2111001</v>
      </c>
      <c r="I1016" s="8">
        <v>272907</v>
      </c>
      <c r="J1016" s="8">
        <v>803008</v>
      </c>
      <c r="K1016" s="8">
        <v>1214177</v>
      </c>
      <c r="L1016" s="8">
        <v>34003407</v>
      </c>
      <c r="M1016" s="8">
        <v>8487189</v>
      </c>
      <c r="N1016" s="8">
        <v>696325</v>
      </c>
      <c r="O1016" s="8">
        <v>907493</v>
      </c>
      <c r="P1016" s="8">
        <v>8313793</v>
      </c>
      <c r="Q1016" s="8">
        <v>23685551</v>
      </c>
      <c r="R1016" s="8">
        <v>672070</v>
      </c>
      <c r="S1016" s="8">
        <v>14347235</v>
      </c>
      <c r="T1016" s="8">
        <v>0</v>
      </c>
    </row>
    <row r="1017" spans="1:20">
      <c r="A1017" s="1">
        <v>44264</v>
      </c>
      <c r="B1017" s="9">
        <f>nasdaq_aapl_volume_by_exchange[[#This Row],[Off Exchange2]]/SUM(nasdaq_aapl_volume_by_exchange[[#This Row],[NYSE]:[LTSE]])</f>
        <v>0.36781539292945975</v>
      </c>
      <c r="C1017" s="12">
        <f>SUM(nasdaq_aapl_volume_by_exchange[[#This Row],[NYSE]:[LTSE]])</f>
        <v>116451271</v>
      </c>
      <c r="D1017" s="8">
        <v>2079673</v>
      </c>
      <c r="E1017" s="8">
        <v>660486</v>
      </c>
      <c r="F1017" s="8">
        <v>367220</v>
      </c>
      <c r="G1017" s="8">
        <v>2311653</v>
      </c>
      <c r="H1017" s="8">
        <v>2461524</v>
      </c>
      <c r="I1017" s="8">
        <v>373734</v>
      </c>
      <c r="J1017" s="8">
        <v>642860</v>
      </c>
      <c r="K1017" s="8">
        <v>475877</v>
      </c>
      <c r="L1017" s="8">
        <v>42832570</v>
      </c>
      <c r="M1017" s="8">
        <v>8599542</v>
      </c>
      <c r="N1017" s="8">
        <v>563900</v>
      </c>
      <c r="O1017" s="8">
        <v>923037</v>
      </c>
      <c r="P1017" s="8">
        <v>9314800</v>
      </c>
      <c r="Q1017" s="8">
        <v>30368884</v>
      </c>
      <c r="R1017" s="8">
        <v>192939</v>
      </c>
      <c r="S1017" s="8">
        <v>14282572</v>
      </c>
      <c r="T1017" s="8">
        <v>0</v>
      </c>
    </row>
    <row r="1018" spans="1:20">
      <c r="A1018" s="1">
        <v>44263</v>
      </c>
      <c r="B1018" s="9">
        <f>nasdaq_aapl_volume_by_exchange[[#This Row],[Off Exchange2]]/SUM(nasdaq_aapl_volume_by_exchange[[#This Row],[NYSE]:[LTSE]])</f>
        <v>0.34973823884825739</v>
      </c>
      <c r="C1018" s="12">
        <f>SUM(nasdaq_aapl_volume_by_exchange[[#This Row],[NYSE]:[LTSE]])</f>
        <v>138894369</v>
      </c>
      <c r="D1018" s="8">
        <v>1986903</v>
      </c>
      <c r="E1018" s="8">
        <v>600266</v>
      </c>
      <c r="F1018" s="8">
        <v>330470</v>
      </c>
      <c r="G1018" s="8">
        <v>3223292</v>
      </c>
      <c r="H1018" s="8">
        <v>3022020</v>
      </c>
      <c r="I1018" s="8">
        <v>419685</v>
      </c>
      <c r="J1018" s="8">
        <v>1693862</v>
      </c>
      <c r="K1018" s="8">
        <v>467607</v>
      </c>
      <c r="L1018" s="8">
        <v>48576672</v>
      </c>
      <c r="M1018" s="8">
        <v>9526131</v>
      </c>
      <c r="N1018" s="8">
        <v>708820</v>
      </c>
      <c r="O1018" s="8">
        <v>1363563</v>
      </c>
      <c r="P1018" s="8">
        <v>12217199</v>
      </c>
      <c r="Q1018" s="8">
        <v>35309592</v>
      </c>
      <c r="R1018" s="8">
        <v>518318</v>
      </c>
      <c r="S1018" s="8">
        <v>18929969</v>
      </c>
      <c r="T1018" s="8">
        <v>0</v>
      </c>
    </row>
    <row r="1019" spans="1:20">
      <c r="A1019" s="1">
        <v>44260</v>
      </c>
      <c r="B1019" s="9">
        <f>nasdaq_aapl_volume_by_exchange[[#This Row],[Off Exchange2]]/SUM(nasdaq_aapl_volume_by_exchange[[#This Row],[NYSE]:[LTSE]])</f>
        <v>0.32396504949501087</v>
      </c>
      <c r="C1019" s="12">
        <f>SUM(nasdaq_aapl_volume_by_exchange[[#This Row],[NYSE]:[LTSE]])</f>
        <v>138170593</v>
      </c>
      <c r="D1019" s="8">
        <v>1980442</v>
      </c>
      <c r="E1019" s="8">
        <v>543975</v>
      </c>
      <c r="F1019" s="8">
        <v>259099</v>
      </c>
      <c r="G1019" s="8">
        <v>3366842</v>
      </c>
      <c r="H1019" s="8">
        <v>3170405</v>
      </c>
      <c r="I1019" s="8">
        <v>399566</v>
      </c>
      <c r="J1019" s="8">
        <v>1055344</v>
      </c>
      <c r="K1019" s="8">
        <v>714141</v>
      </c>
      <c r="L1019" s="8">
        <v>44762443</v>
      </c>
      <c r="M1019" s="8">
        <v>11007135</v>
      </c>
      <c r="N1019" s="8">
        <v>930232</v>
      </c>
      <c r="O1019" s="8">
        <v>1369171</v>
      </c>
      <c r="P1019" s="8">
        <v>12858438</v>
      </c>
      <c r="Q1019" s="8">
        <v>36257298</v>
      </c>
      <c r="R1019" s="8">
        <v>197906</v>
      </c>
      <c r="S1019" s="8">
        <v>19298156</v>
      </c>
      <c r="T1019" s="8">
        <v>0</v>
      </c>
    </row>
    <row r="1020" spans="1:20">
      <c r="A1020" s="1">
        <v>44259</v>
      </c>
      <c r="B1020" s="9">
        <f>nasdaq_aapl_volume_by_exchange[[#This Row],[Off Exchange2]]/SUM(nasdaq_aapl_volume_by_exchange[[#This Row],[NYSE]:[LTSE]])</f>
        <v>0.36630492335524995</v>
      </c>
      <c r="C1020" s="12">
        <f>SUM(nasdaq_aapl_volume_by_exchange[[#This Row],[NYSE]:[LTSE]])</f>
        <v>160959622</v>
      </c>
      <c r="D1020" s="8">
        <v>1933078</v>
      </c>
      <c r="E1020" s="8">
        <v>687861</v>
      </c>
      <c r="F1020" s="8">
        <v>304109</v>
      </c>
      <c r="G1020" s="8">
        <v>4453092</v>
      </c>
      <c r="H1020" s="8">
        <v>2622551</v>
      </c>
      <c r="I1020" s="8">
        <v>415457</v>
      </c>
      <c r="J1020" s="8">
        <v>1413828</v>
      </c>
      <c r="K1020" s="8">
        <v>768767</v>
      </c>
      <c r="L1020" s="8">
        <v>58960302</v>
      </c>
      <c r="M1020" s="8">
        <v>10885841</v>
      </c>
      <c r="N1020" s="8">
        <v>1217776</v>
      </c>
      <c r="O1020" s="8">
        <v>1684316</v>
      </c>
      <c r="P1020" s="8">
        <v>15497990</v>
      </c>
      <c r="Q1020" s="8">
        <v>38848190</v>
      </c>
      <c r="R1020" s="8">
        <v>339361</v>
      </c>
      <c r="S1020" s="8">
        <v>20927103</v>
      </c>
      <c r="T1020" s="8">
        <v>0</v>
      </c>
    </row>
    <row r="1021" spans="1:20">
      <c r="A1021" s="1">
        <v>44258</v>
      </c>
      <c r="B1021" s="9">
        <f>nasdaq_aapl_volume_by_exchange[[#This Row],[Off Exchange2]]/SUM(nasdaq_aapl_volume_by_exchange[[#This Row],[NYSE]:[LTSE]])</f>
        <v>0.34743449509847857</v>
      </c>
      <c r="C1021" s="12">
        <f>SUM(nasdaq_aapl_volume_by_exchange[[#This Row],[NYSE]:[LTSE]])</f>
        <v>102016488</v>
      </c>
      <c r="D1021" s="8">
        <v>1597640</v>
      </c>
      <c r="E1021" s="8">
        <v>778568</v>
      </c>
      <c r="F1021" s="8">
        <v>187153</v>
      </c>
      <c r="G1021" s="8">
        <v>2184923</v>
      </c>
      <c r="H1021" s="8">
        <v>1716724</v>
      </c>
      <c r="I1021" s="8">
        <v>437476</v>
      </c>
      <c r="J1021" s="8">
        <v>830736</v>
      </c>
      <c r="K1021" s="8">
        <v>727709</v>
      </c>
      <c r="L1021" s="8">
        <v>35444047</v>
      </c>
      <c r="M1021" s="8">
        <v>7533655</v>
      </c>
      <c r="N1021" s="8">
        <v>790576</v>
      </c>
      <c r="O1021" s="8">
        <v>868537</v>
      </c>
      <c r="P1021" s="8">
        <v>8023653</v>
      </c>
      <c r="Q1021" s="8">
        <v>27791867</v>
      </c>
      <c r="R1021" s="8">
        <v>927548</v>
      </c>
      <c r="S1021" s="8">
        <v>12175676</v>
      </c>
      <c r="T1021" s="8">
        <v>0</v>
      </c>
    </row>
    <row r="1022" spans="1:20">
      <c r="A1022" s="1">
        <v>44257</v>
      </c>
      <c r="B1022" s="9">
        <f>nasdaq_aapl_volume_by_exchange[[#This Row],[Off Exchange2]]/SUM(nasdaq_aapl_volume_by_exchange[[#This Row],[NYSE]:[LTSE]])</f>
        <v>0.37846152735859001</v>
      </c>
      <c r="C1022" s="12">
        <f>SUM(nasdaq_aapl_volume_by_exchange[[#This Row],[NYSE]:[LTSE]])</f>
        <v>91174673</v>
      </c>
      <c r="D1022" s="8">
        <v>1203178</v>
      </c>
      <c r="E1022" s="8">
        <v>371214</v>
      </c>
      <c r="F1022" s="8">
        <v>181122</v>
      </c>
      <c r="G1022" s="8">
        <v>2013542</v>
      </c>
      <c r="H1022" s="8">
        <v>1464863</v>
      </c>
      <c r="I1022" s="8">
        <v>277482</v>
      </c>
      <c r="J1022" s="8">
        <v>605227</v>
      </c>
      <c r="K1022" s="8">
        <v>97776</v>
      </c>
      <c r="L1022" s="8">
        <v>34506106</v>
      </c>
      <c r="M1022" s="8">
        <v>7040569</v>
      </c>
      <c r="N1022" s="8">
        <v>492579</v>
      </c>
      <c r="O1022" s="8">
        <v>794321</v>
      </c>
      <c r="P1022" s="8">
        <v>7269106</v>
      </c>
      <c r="Q1022" s="8">
        <v>23864944</v>
      </c>
      <c r="R1022" s="8">
        <v>173101</v>
      </c>
      <c r="S1022" s="8">
        <v>10819543</v>
      </c>
      <c r="T1022" s="8">
        <v>0</v>
      </c>
    </row>
    <row r="1023" spans="1:20">
      <c r="A1023" s="1">
        <v>44256</v>
      </c>
      <c r="B1023" s="9">
        <f>nasdaq_aapl_volume_by_exchange[[#This Row],[Off Exchange2]]/SUM(nasdaq_aapl_volume_by_exchange[[#This Row],[NYSE]:[LTSE]])</f>
        <v>0.36438151747338021</v>
      </c>
      <c r="C1023" s="12">
        <f>SUM(nasdaq_aapl_volume_by_exchange[[#This Row],[NYSE]:[LTSE]])</f>
        <v>104204108</v>
      </c>
      <c r="D1023" s="8">
        <v>1515289</v>
      </c>
      <c r="E1023" s="8">
        <v>662235</v>
      </c>
      <c r="F1023" s="8">
        <v>416856</v>
      </c>
      <c r="G1023" s="8">
        <v>1976939</v>
      </c>
      <c r="H1023" s="8">
        <v>2395403</v>
      </c>
      <c r="I1023" s="8">
        <v>664122</v>
      </c>
      <c r="J1023" s="8">
        <v>833950</v>
      </c>
      <c r="K1023" s="8">
        <v>1355114</v>
      </c>
      <c r="L1023" s="8">
        <v>37970051</v>
      </c>
      <c r="M1023" s="8">
        <v>7937047</v>
      </c>
      <c r="N1023" s="8">
        <v>209958</v>
      </c>
      <c r="O1023" s="8">
        <v>1021631</v>
      </c>
      <c r="P1023" s="8">
        <v>8151885</v>
      </c>
      <c r="Q1023" s="8">
        <v>26960058</v>
      </c>
      <c r="R1023" s="8">
        <v>703773</v>
      </c>
      <c r="S1023" s="8">
        <v>11429797</v>
      </c>
      <c r="T1023" s="8">
        <v>0</v>
      </c>
    </row>
    <row r="1024" spans="1:20">
      <c r="A1024" s="1">
        <v>44253</v>
      </c>
      <c r="B1024" s="9">
        <f>nasdaq_aapl_volume_by_exchange[[#This Row],[Off Exchange2]]/SUM(nasdaq_aapl_volume_by_exchange[[#This Row],[NYSE]:[LTSE]])</f>
        <v>0.33157284108247831</v>
      </c>
      <c r="C1024" s="12">
        <f>SUM(nasdaq_aapl_volume_by_exchange[[#This Row],[NYSE]:[LTSE]])</f>
        <v>149408591</v>
      </c>
      <c r="D1024" s="8">
        <v>1568533</v>
      </c>
      <c r="E1024" s="8">
        <v>559878</v>
      </c>
      <c r="F1024" s="8">
        <v>414775</v>
      </c>
      <c r="G1024" s="8">
        <v>2104636</v>
      </c>
      <c r="H1024" s="8">
        <v>2162991</v>
      </c>
      <c r="I1024" s="8">
        <v>1508690</v>
      </c>
      <c r="J1024" s="8">
        <v>916911</v>
      </c>
      <c r="K1024" s="8">
        <v>2116598</v>
      </c>
      <c r="L1024" s="8">
        <v>49539831</v>
      </c>
      <c r="M1024" s="8">
        <v>10573312</v>
      </c>
      <c r="N1024" s="8">
        <v>135917</v>
      </c>
      <c r="O1024" s="8">
        <v>1201824</v>
      </c>
      <c r="P1024" s="8">
        <v>12826156</v>
      </c>
      <c r="Q1024" s="8">
        <v>45832857</v>
      </c>
      <c r="R1024" s="8">
        <v>961954</v>
      </c>
      <c r="S1024" s="8">
        <v>16983728</v>
      </c>
      <c r="T1024" s="8">
        <v>0</v>
      </c>
    </row>
    <row r="1025" spans="1:20">
      <c r="A1025" s="1">
        <v>44252</v>
      </c>
      <c r="B1025" s="9">
        <f>nasdaq_aapl_volume_by_exchange[[#This Row],[Off Exchange2]]/SUM(nasdaq_aapl_volume_by_exchange[[#This Row],[NYSE]:[LTSE]])</f>
        <v>0.35227617522614874</v>
      </c>
      <c r="C1025" s="12">
        <f>SUM(nasdaq_aapl_volume_by_exchange[[#This Row],[NYSE]:[LTSE]])</f>
        <v>132802759</v>
      </c>
      <c r="D1025" s="8">
        <v>2077623</v>
      </c>
      <c r="E1025" s="8">
        <v>564460</v>
      </c>
      <c r="F1025" s="8">
        <v>328564</v>
      </c>
      <c r="G1025" s="8">
        <v>3582824</v>
      </c>
      <c r="H1025" s="8">
        <v>2152710</v>
      </c>
      <c r="I1025" s="8">
        <v>911451</v>
      </c>
      <c r="J1025" s="8">
        <v>488025</v>
      </c>
      <c r="K1025" s="8">
        <v>415005</v>
      </c>
      <c r="L1025" s="8">
        <v>46783248</v>
      </c>
      <c r="M1025" s="8">
        <v>9909904</v>
      </c>
      <c r="N1025" s="8">
        <v>145013</v>
      </c>
      <c r="O1025" s="8">
        <v>1956003</v>
      </c>
      <c r="P1025" s="8">
        <v>12526027</v>
      </c>
      <c r="Q1025" s="8">
        <v>33860051</v>
      </c>
      <c r="R1025" s="8">
        <v>230618</v>
      </c>
      <c r="S1025" s="8">
        <v>16871233</v>
      </c>
      <c r="T1025" s="8">
        <v>0</v>
      </c>
    </row>
    <row r="1026" spans="1:20">
      <c r="A1026" s="1">
        <v>44251</v>
      </c>
      <c r="B1026" s="9">
        <f>nasdaq_aapl_volume_by_exchange[[#This Row],[Off Exchange2]]/SUM(nasdaq_aapl_volume_by_exchange[[#This Row],[NYSE]:[LTSE]])</f>
        <v>0.38698123535851231</v>
      </c>
      <c r="C1026" s="12">
        <f>SUM(nasdaq_aapl_volume_by_exchange[[#This Row],[NYSE]:[LTSE]])</f>
        <v>98609771</v>
      </c>
      <c r="D1026" s="8">
        <v>1391669</v>
      </c>
      <c r="E1026" s="8">
        <v>342645</v>
      </c>
      <c r="F1026" s="8">
        <v>154715</v>
      </c>
      <c r="G1026" s="8">
        <v>2093641</v>
      </c>
      <c r="H1026" s="8">
        <v>1940164</v>
      </c>
      <c r="I1026" s="8">
        <v>809897</v>
      </c>
      <c r="J1026" s="8">
        <v>501032</v>
      </c>
      <c r="K1026" s="8">
        <v>296857</v>
      </c>
      <c r="L1026" s="8">
        <v>38160131</v>
      </c>
      <c r="M1026" s="8">
        <v>6957211</v>
      </c>
      <c r="N1026" s="8">
        <v>102577</v>
      </c>
      <c r="O1026" s="8">
        <v>963104</v>
      </c>
      <c r="P1026" s="8">
        <v>7626531</v>
      </c>
      <c r="Q1026" s="8">
        <v>25663600</v>
      </c>
      <c r="R1026" s="8">
        <v>556739</v>
      </c>
      <c r="S1026" s="8">
        <v>11049258</v>
      </c>
      <c r="T1026" s="8">
        <v>0</v>
      </c>
    </row>
    <row r="1027" spans="1:20">
      <c r="A1027" s="1">
        <v>44250</v>
      </c>
      <c r="B1027" s="9">
        <f>nasdaq_aapl_volume_by_exchange[[#This Row],[Off Exchange2]]/SUM(nasdaq_aapl_volume_by_exchange[[#This Row],[NYSE]:[LTSE]])</f>
        <v>0.3911159439805062</v>
      </c>
      <c r="C1027" s="12">
        <f>SUM(nasdaq_aapl_volume_by_exchange[[#This Row],[NYSE]:[LTSE]])</f>
        <v>140603841</v>
      </c>
      <c r="D1027" s="8">
        <v>1794214</v>
      </c>
      <c r="E1027" s="8">
        <v>897983</v>
      </c>
      <c r="F1027" s="8">
        <v>303245</v>
      </c>
      <c r="G1027" s="8">
        <v>697524</v>
      </c>
      <c r="H1027" s="8">
        <v>3008728</v>
      </c>
      <c r="I1027" s="8">
        <v>1008888</v>
      </c>
      <c r="J1027" s="8">
        <v>425496</v>
      </c>
      <c r="K1027" s="8">
        <v>1902981</v>
      </c>
      <c r="L1027" s="8">
        <v>54992404</v>
      </c>
      <c r="M1027" s="8">
        <v>10595474</v>
      </c>
      <c r="N1027" s="8">
        <v>284387</v>
      </c>
      <c r="O1027" s="8">
        <v>1910857</v>
      </c>
      <c r="P1027" s="8">
        <v>11156924</v>
      </c>
      <c r="Q1027" s="8">
        <v>33024998</v>
      </c>
      <c r="R1027" s="8">
        <v>884271</v>
      </c>
      <c r="S1027" s="8">
        <v>17715467</v>
      </c>
      <c r="T1027" s="8">
        <v>0</v>
      </c>
    </row>
    <row r="1028" spans="1:20">
      <c r="A1028" s="1">
        <v>44249</v>
      </c>
      <c r="B1028" s="9">
        <f>nasdaq_aapl_volume_by_exchange[[#This Row],[Off Exchange2]]/SUM(nasdaq_aapl_volume_by_exchange[[#This Row],[NYSE]:[LTSE]])</f>
        <v>0.36481654444901235</v>
      </c>
      <c r="C1028" s="12">
        <f>SUM(nasdaq_aapl_volume_by_exchange[[#This Row],[NYSE]:[LTSE]])</f>
        <v>92508321</v>
      </c>
      <c r="D1028" s="8">
        <v>966115</v>
      </c>
      <c r="E1028" s="8">
        <v>564628</v>
      </c>
      <c r="F1028" s="8">
        <v>233953</v>
      </c>
      <c r="G1028" s="8">
        <v>1306285</v>
      </c>
      <c r="H1028" s="8">
        <v>1874997</v>
      </c>
      <c r="I1028" s="8">
        <v>813106</v>
      </c>
      <c r="J1028" s="8">
        <v>434754</v>
      </c>
      <c r="K1028" s="8">
        <v>763138</v>
      </c>
      <c r="L1028" s="8">
        <v>33748566</v>
      </c>
      <c r="M1028" s="8">
        <v>6959174</v>
      </c>
      <c r="N1028" s="8">
        <v>187257</v>
      </c>
      <c r="O1028" s="8">
        <v>876116</v>
      </c>
      <c r="P1028" s="8">
        <v>6910515</v>
      </c>
      <c r="Q1028" s="8">
        <v>26285350</v>
      </c>
      <c r="R1028" s="8">
        <v>67312</v>
      </c>
      <c r="S1028" s="8">
        <v>10517055</v>
      </c>
      <c r="T1028" s="8">
        <v>0</v>
      </c>
    </row>
    <row r="1029" spans="1:20">
      <c r="A1029" s="1">
        <v>44246</v>
      </c>
      <c r="B1029" s="9">
        <f>nasdaq_aapl_volume_by_exchange[[#This Row],[Off Exchange2]]/SUM(nasdaq_aapl_volume_by_exchange[[#This Row],[NYSE]:[LTSE]])</f>
        <v>0.3653504708925181</v>
      </c>
      <c r="C1029" s="12">
        <f>SUM(nasdaq_aapl_volume_by_exchange[[#This Row],[NYSE]:[LTSE]])</f>
        <v>77159646</v>
      </c>
      <c r="D1029" s="8">
        <v>603233</v>
      </c>
      <c r="E1029" s="8">
        <v>267869</v>
      </c>
      <c r="F1029" s="8">
        <v>150456</v>
      </c>
      <c r="G1029" s="8">
        <v>1428125</v>
      </c>
      <c r="H1029" s="8">
        <v>1186837</v>
      </c>
      <c r="I1029" s="8">
        <v>528860</v>
      </c>
      <c r="J1029" s="8">
        <v>556767</v>
      </c>
      <c r="K1029" s="8">
        <v>1960917</v>
      </c>
      <c r="L1029" s="8">
        <v>28190313</v>
      </c>
      <c r="M1029" s="8">
        <v>5334791</v>
      </c>
      <c r="N1029" s="8">
        <v>91578</v>
      </c>
      <c r="O1029" s="8">
        <v>545412</v>
      </c>
      <c r="P1029" s="8">
        <v>5879286</v>
      </c>
      <c r="Q1029" s="8">
        <v>21235610</v>
      </c>
      <c r="R1029" s="8">
        <v>482434</v>
      </c>
      <c r="S1029" s="8">
        <v>8717158</v>
      </c>
      <c r="T1029" s="8">
        <v>0</v>
      </c>
    </row>
    <row r="1030" spans="1:20">
      <c r="A1030" s="1">
        <v>44245</v>
      </c>
      <c r="B1030" s="9">
        <f>nasdaq_aapl_volume_by_exchange[[#This Row],[Off Exchange2]]/SUM(nasdaq_aapl_volume_by_exchange[[#This Row],[NYSE]:[LTSE]])</f>
        <v>0.38753677179556018</v>
      </c>
      <c r="C1030" s="12">
        <f>SUM(nasdaq_aapl_volume_by_exchange[[#This Row],[NYSE]:[LTSE]])</f>
        <v>84630080</v>
      </c>
      <c r="D1030" s="8">
        <v>1155379</v>
      </c>
      <c r="E1030" s="8">
        <v>390289</v>
      </c>
      <c r="F1030" s="8">
        <v>164122</v>
      </c>
      <c r="G1030" s="8">
        <v>1586716</v>
      </c>
      <c r="H1030" s="8">
        <v>1831522</v>
      </c>
      <c r="I1030" s="8">
        <v>466729</v>
      </c>
      <c r="J1030" s="8">
        <v>681934</v>
      </c>
      <c r="K1030" s="8">
        <v>1884418</v>
      </c>
      <c r="L1030" s="8">
        <v>32797268</v>
      </c>
      <c r="M1030" s="8">
        <v>6399713</v>
      </c>
      <c r="N1030" s="8">
        <v>94998</v>
      </c>
      <c r="O1030" s="8">
        <v>772344</v>
      </c>
      <c r="P1030" s="8">
        <v>6271709</v>
      </c>
      <c r="Q1030" s="8">
        <v>19839915</v>
      </c>
      <c r="R1030" s="8">
        <v>464003</v>
      </c>
      <c r="S1030" s="8">
        <v>9829021</v>
      </c>
      <c r="T1030" s="8">
        <v>0</v>
      </c>
    </row>
    <row r="1031" spans="1:20">
      <c r="A1031" s="1">
        <v>44244</v>
      </c>
      <c r="B1031" s="9">
        <f>nasdaq_aapl_volume_by_exchange[[#This Row],[Off Exchange2]]/SUM(nasdaq_aapl_volume_by_exchange[[#This Row],[NYSE]:[LTSE]])</f>
        <v>0.39594526002570324</v>
      </c>
      <c r="C1031" s="12">
        <f>SUM(nasdaq_aapl_volume_by_exchange[[#This Row],[NYSE]:[LTSE]])</f>
        <v>86833435</v>
      </c>
      <c r="D1031" s="8">
        <v>888642</v>
      </c>
      <c r="E1031" s="8">
        <v>351516</v>
      </c>
      <c r="F1031" s="8">
        <v>128797</v>
      </c>
      <c r="G1031" s="8">
        <v>1410683</v>
      </c>
      <c r="H1031" s="8">
        <v>1416967</v>
      </c>
      <c r="I1031" s="8">
        <v>770434</v>
      </c>
      <c r="J1031" s="8">
        <v>786707</v>
      </c>
      <c r="K1031" s="8">
        <v>611646</v>
      </c>
      <c r="L1031" s="8">
        <v>34381287</v>
      </c>
      <c r="M1031" s="8">
        <v>7314437</v>
      </c>
      <c r="N1031" s="8">
        <v>112243</v>
      </c>
      <c r="O1031" s="8">
        <v>953869</v>
      </c>
      <c r="P1031" s="8">
        <v>6390309</v>
      </c>
      <c r="Q1031" s="8">
        <v>20631696</v>
      </c>
      <c r="R1031" s="8">
        <v>419027</v>
      </c>
      <c r="S1031" s="8">
        <v>10265175</v>
      </c>
      <c r="T1031" s="8">
        <v>0</v>
      </c>
    </row>
    <row r="1032" spans="1:20">
      <c r="A1032" s="1">
        <v>44243</v>
      </c>
      <c r="B1032" s="9">
        <f>nasdaq_aapl_volume_by_exchange[[#This Row],[Off Exchange2]]/SUM(nasdaq_aapl_volume_by_exchange[[#This Row],[NYSE]:[LTSE]])</f>
        <v>0.39059569659711774</v>
      </c>
      <c r="C1032" s="12">
        <f>SUM(nasdaq_aapl_volume_by_exchange[[#This Row],[NYSE]:[LTSE]])</f>
        <v>70043593</v>
      </c>
      <c r="D1032" s="8">
        <v>446587</v>
      </c>
      <c r="E1032" s="8">
        <v>214517</v>
      </c>
      <c r="F1032" s="8">
        <v>159033</v>
      </c>
      <c r="G1032" s="8">
        <v>1194255</v>
      </c>
      <c r="H1032" s="8">
        <v>1365710</v>
      </c>
      <c r="I1032" s="8">
        <v>349905</v>
      </c>
      <c r="J1032" s="8">
        <v>264325</v>
      </c>
      <c r="K1032" s="8">
        <v>950293</v>
      </c>
      <c r="L1032" s="8">
        <v>27358726</v>
      </c>
      <c r="M1032" s="8">
        <v>5407394</v>
      </c>
      <c r="N1032" s="8">
        <v>55061</v>
      </c>
      <c r="O1032" s="8">
        <v>685714</v>
      </c>
      <c r="P1032" s="8">
        <v>4882832</v>
      </c>
      <c r="Q1032" s="8">
        <v>18342437</v>
      </c>
      <c r="R1032" s="8">
        <v>436712</v>
      </c>
      <c r="S1032" s="8">
        <v>7930092</v>
      </c>
      <c r="T1032" s="8">
        <v>0</v>
      </c>
    </row>
    <row r="1033" spans="1:20">
      <c r="A1033" s="1">
        <v>44239</v>
      </c>
      <c r="B1033" s="9">
        <f>nasdaq_aapl_volume_by_exchange[[#This Row],[Off Exchange2]]/SUM(nasdaq_aapl_volume_by_exchange[[#This Row],[NYSE]:[LTSE]])</f>
        <v>0.37367225832416567</v>
      </c>
      <c r="C1033" s="12">
        <f>SUM(nasdaq_aapl_volume_by_exchange[[#This Row],[NYSE]:[LTSE]])</f>
        <v>53809507</v>
      </c>
      <c r="D1033" s="8">
        <v>664437</v>
      </c>
      <c r="E1033" s="8">
        <v>176801</v>
      </c>
      <c r="F1033" s="8">
        <v>125837</v>
      </c>
      <c r="G1033" s="8">
        <v>816793</v>
      </c>
      <c r="H1033" s="8">
        <v>877300</v>
      </c>
      <c r="I1033" s="8">
        <v>241537</v>
      </c>
      <c r="J1033" s="8">
        <v>363509</v>
      </c>
      <c r="K1033" s="8">
        <v>1600255</v>
      </c>
      <c r="L1033" s="8">
        <v>20107120</v>
      </c>
      <c r="M1033" s="8">
        <v>3754786</v>
      </c>
      <c r="N1033" s="8">
        <v>215284</v>
      </c>
      <c r="O1033" s="8">
        <v>548375</v>
      </c>
      <c r="P1033" s="8">
        <v>4630422</v>
      </c>
      <c r="Q1033" s="8">
        <v>13979346</v>
      </c>
      <c r="R1033" s="8">
        <v>339865</v>
      </c>
      <c r="S1033" s="8">
        <v>5367840</v>
      </c>
      <c r="T1033" s="8">
        <v>0</v>
      </c>
    </row>
    <row r="1034" spans="1:20">
      <c r="A1034" s="1">
        <v>44238</v>
      </c>
      <c r="B1034" s="9">
        <f>nasdaq_aapl_volume_by_exchange[[#This Row],[Off Exchange2]]/SUM(nasdaq_aapl_volume_by_exchange[[#This Row],[NYSE]:[LTSE]])</f>
        <v>0.37809786609571433</v>
      </c>
      <c r="C1034" s="12">
        <f>SUM(nasdaq_aapl_volume_by_exchange[[#This Row],[NYSE]:[LTSE]])</f>
        <v>57318972</v>
      </c>
      <c r="D1034" s="8">
        <v>558329</v>
      </c>
      <c r="E1034" s="8">
        <v>155574</v>
      </c>
      <c r="F1034" s="8">
        <v>88689</v>
      </c>
      <c r="G1034" s="8">
        <v>711812</v>
      </c>
      <c r="H1034" s="8">
        <v>1207274</v>
      </c>
      <c r="I1034" s="8">
        <v>180917</v>
      </c>
      <c r="J1034" s="8">
        <v>372346</v>
      </c>
      <c r="K1034" s="8">
        <v>2802708</v>
      </c>
      <c r="L1034" s="8">
        <v>21672181</v>
      </c>
      <c r="M1034" s="8">
        <v>4114783</v>
      </c>
      <c r="N1034" s="8">
        <v>183232</v>
      </c>
      <c r="O1034" s="8">
        <v>438101</v>
      </c>
      <c r="P1034" s="8">
        <v>4307105</v>
      </c>
      <c r="Q1034" s="8">
        <v>13244700</v>
      </c>
      <c r="R1034" s="8">
        <v>427823</v>
      </c>
      <c r="S1034" s="8">
        <v>6853398</v>
      </c>
      <c r="T1034" s="8">
        <v>0</v>
      </c>
    </row>
    <row r="1035" spans="1:20">
      <c r="A1035" s="1">
        <v>44237</v>
      </c>
      <c r="B1035" s="9">
        <f>nasdaq_aapl_volume_by_exchange[[#This Row],[Off Exchange2]]/SUM(nasdaq_aapl_volume_by_exchange[[#This Row],[NYSE]:[LTSE]])</f>
        <v>0.35752016075872906</v>
      </c>
      <c r="C1035" s="12">
        <f>SUM(nasdaq_aapl_volume_by_exchange[[#This Row],[NYSE]:[LTSE]])</f>
        <v>62085089</v>
      </c>
      <c r="D1035" s="8">
        <v>567095</v>
      </c>
      <c r="E1035" s="8">
        <v>125112</v>
      </c>
      <c r="F1035" s="8">
        <v>87213</v>
      </c>
      <c r="G1035" s="8">
        <v>1152180</v>
      </c>
      <c r="H1035" s="8">
        <v>872788</v>
      </c>
      <c r="I1035" s="8">
        <v>218332</v>
      </c>
      <c r="J1035" s="8">
        <v>411756</v>
      </c>
      <c r="K1035" s="8">
        <v>3351246</v>
      </c>
      <c r="L1035" s="8">
        <v>22196671</v>
      </c>
      <c r="M1035" s="8">
        <v>4614687</v>
      </c>
      <c r="N1035" s="8">
        <v>259388</v>
      </c>
      <c r="O1035" s="8">
        <v>546511</v>
      </c>
      <c r="P1035" s="8">
        <v>4812227</v>
      </c>
      <c r="Q1035" s="8">
        <v>15255194</v>
      </c>
      <c r="R1035" s="8">
        <v>382026</v>
      </c>
      <c r="S1035" s="8">
        <v>7232663</v>
      </c>
      <c r="T1035" s="8">
        <v>0</v>
      </c>
    </row>
    <row r="1036" spans="1:20">
      <c r="A1036" s="1">
        <v>44236</v>
      </c>
      <c r="B1036" s="9">
        <f>nasdaq_aapl_volume_by_exchange[[#This Row],[Off Exchange2]]/SUM(nasdaq_aapl_volume_by_exchange[[#This Row],[NYSE]:[LTSE]])</f>
        <v>0.49645633964150354</v>
      </c>
      <c r="C1036" s="12">
        <f>SUM(nasdaq_aapl_volume_by_exchange[[#This Row],[NYSE]:[LTSE]])</f>
        <v>67417014</v>
      </c>
      <c r="D1036" s="8">
        <v>492029</v>
      </c>
      <c r="E1036" s="8">
        <v>211527</v>
      </c>
      <c r="F1036" s="8">
        <v>87955</v>
      </c>
      <c r="G1036" s="8">
        <v>710246</v>
      </c>
      <c r="H1036" s="8">
        <v>1014228</v>
      </c>
      <c r="I1036" s="8">
        <v>266970</v>
      </c>
      <c r="J1036" s="8">
        <v>372539</v>
      </c>
      <c r="K1036" s="8">
        <v>94414</v>
      </c>
      <c r="L1036" s="8">
        <v>33469604</v>
      </c>
      <c r="M1036" s="8">
        <v>4102748</v>
      </c>
      <c r="N1036" s="8">
        <v>29164</v>
      </c>
      <c r="O1036" s="8">
        <v>743960</v>
      </c>
      <c r="P1036" s="8">
        <v>4374003</v>
      </c>
      <c r="Q1036" s="8">
        <v>14260276</v>
      </c>
      <c r="R1036" s="8">
        <v>336049</v>
      </c>
      <c r="S1036" s="8">
        <v>6851302</v>
      </c>
      <c r="T1036" s="8">
        <v>0</v>
      </c>
    </row>
    <row r="1037" spans="1:20">
      <c r="A1037" s="1">
        <v>44235</v>
      </c>
      <c r="B1037" s="9">
        <f>nasdaq_aapl_volume_by_exchange[[#This Row],[Off Exchange2]]/SUM(nasdaq_aapl_volume_by_exchange[[#This Row],[NYSE]:[LTSE]])</f>
        <v>0.39597988066596734</v>
      </c>
      <c r="C1037" s="12">
        <f>SUM(nasdaq_aapl_volume_by_exchange[[#This Row],[NYSE]:[LTSE]])</f>
        <v>63135887</v>
      </c>
      <c r="D1037" s="8">
        <v>596071</v>
      </c>
      <c r="E1037" s="8">
        <v>242781</v>
      </c>
      <c r="F1037" s="8">
        <v>72222</v>
      </c>
      <c r="G1037" s="8">
        <v>696308</v>
      </c>
      <c r="H1037" s="8">
        <v>848472</v>
      </c>
      <c r="I1037" s="8">
        <v>185552</v>
      </c>
      <c r="J1037" s="8">
        <v>428335</v>
      </c>
      <c r="K1037" s="8">
        <v>1600184</v>
      </c>
      <c r="L1037" s="8">
        <v>25000541</v>
      </c>
      <c r="M1037" s="8">
        <v>4926713</v>
      </c>
      <c r="N1037" s="8">
        <v>231821</v>
      </c>
      <c r="O1037" s="8">
        <v>648978</v>
      </c>
      <c r="P1037" s="8">
        <v>4212789</v>
      </c>
      <c r="Q1037" s="8">
        <v>16350513</v>
      </c>
      <c r="R1037" s="8">
        <v>364439</v>
      </c>
      <c r="S1037" s="8">
        <v>6730168</v>
      </c>
      <c r="T1037" s="8">
        <v>0</v>
      </c>
    </row>
    <row r="1038" spans="1:20">
      <c r="A1038" s="1">
        <v>44232</v>
      </c>
      <c r="B1038" s="9">
        <f>nasdaq_aapl_volume_by_exchange[[#This Row],[Off Exchange2]]/SUM(nasdaq_aapl_volume_by_exchange[[#This Row],[NYSE]:[LTSE]])</f>
        <v>0.41690866483650363</v>
      </c>
      <c r="C1038" s="12">
        <f>SUM(nasdaq_aapl_volume_by_exchange[[#This Row],[NYSE]:[LTSE]])</f>
        <v>65846228</v>
      </c>
      <c r="D1038" s="8">
        <v>687303</v>
      </c>
      <c r="E1038" s="8">
        <v>197720</v>
      </c>
      <c r="F1038" s="8">
        <v>94343</v>
      </c>
      <c r="G1038" s="8">
        <v>867607</v>
      </c>
      <c r="H1038" s="8">
        <v>947893</v>
      </c>
      <c r="I1038" s="8">
        <v>280109</v>
      </c>
      <c r="J1038" s="8">
        <v>466300</v>
      </c>
      <c r="K1038" s="8">
        <v>1371771</v>
      </c>
      <c r="L1038" s="8">
        <v>27451863</v>
      </c>
      <c r="M1038" s="8">
        <v>5502934</v>
      </c>
      <c r="N1038" s="8">
        <v>56680</v>
      </c>
      <c r="O1038" s="8">
        <v>708928</v>
      </c>
      <c r="P1038" s="8">
        <v>4474558</v>
      </c>
      <c r="Q1038" s="8">
        <v>15264871</v>
      </c>
      <c r="R1038" s="8">
        <v>421175</v>
      </c>
      <c r="S1038" s="8">
        <v>7052173</v>
      </c>
      <c r="T1038" s="8">
        <v>0</v>
      </c>
    </row>
    <row r="1039" spans="1:20">
      <c r="A1039" s="1">
        <v>44231</v>
      </c>
      <c r="B1039" s="9">
        <f>nasdaq_aapl_volume_by_exchange[[#This Row],[Off Exchange2]]/SUM(nasdaq_aapl_volume_by_exchange[[#This Row],[NYSE]:[LTSE]])</f>
        <v>0.42582177621544415</v>
      </c>
      <c r="C1039" s="12">
        <f>SUM(nasdaq_aapl_volume_by_exchange[[#This Row],[NYSE]:[LTSE]])</f>
        <v>74508484</v>
      </c>
      <c r="D1039" s="8">
        <v>678389</v>
      </c>
      <c r="E1039" s="8">
        <v>261440</v>
      </c>
      <c r="F1039" s="8">
        <v>148928</v>
      </c>
      <c r="G1039" s="8">
        <v>820350</v>
      </c>
      <c r="H1039" s="8">
        <v>1095376</v>
      </c>
      <c r="I1039" s="8">
        <v>331979</v>
      </c>
      <c r="J1039" s="8">
        <v>438841</v>
      </c>
      <c r="K1039" s="8">
        <v>1246488</v>
      </c>
      <c r="L1039" s="8">
        <v>31727335</v>
      </c>
      <c r="M1039" s="8">
        <v>6052067</v>
      </c>
      <c r="N1039" s="8">
        <v>65523</v>
      </c>
      <c r="O1039" s="8">
        <v>591587</v>
      </c>
      <c r="P1039" s="8">
        <v>4725309</v>
      </c>
      <c r="Q1039" s="8">
        <v>18715958</v>
      </c>
      <c r="R1039" s="8">
        <v>276913</v>
      </c>
      <c r="S1039" s="8">
        <v>7332001</v>
      </c>
      <c r="T1039" s="8">
        <v>0</v>
      </c>
    </row>
    <row r="1040" spans="1:20">
      <c r="A1040" s="1">
        <v>44230</v>
      </c>
      <c r="B1040" s="9">
        <f>nasdaq_aapl_volume_by_exchange[[#This Row],[Off Exchange2]]/SUM(nasdaq_aapl_volume_by_exchange[[#This Row],[NYSE]:[LTSE]])</f>
        <v>0.37543621774751085</v>
      </c>
      <c r="C1040" s="12">
        <f>SUM(nasdaq_aapl_volume_by_exchange[[#This Row],[NYSE]:[LTSE]])</f>
        <v>78264812</v>
      </c>
      <c r="D1040" s="8">
        <v>622708</v>
      </c>
      <c r="E1040" s="8">
        <v>454265</v>
      </c>
      <c r="F1040" s="8">
        <v>113907</v>
      </c>
      <c r="G1040" s="8">
        <v>1056545</v>
      </c>
      <c r="H1040" s="8">
        <v>1448643</v>
      </c>
      <c r="I1040" s="8">
        <v>446824</v>
      </c>
      <c r="J1040" s="8">
        <v>495568</v>
      </c>
      <c r="K1040" s="8">
        <v>3576228</v>
      </c>
      <c r="L1040" s="8">
        <v>29383445</v>
      </c>
      <c r="M1040" s="8">
        <v>8808592</v>
      </c>
      <c r="N1040" s="8">
        <v>132292</v>
      </c>
      <c r="O1040" s="8">
        <v>443563</v>
      </c>
      <c r="P1040" s="8">
        <v>4313372</v>
      </c>
      <c r="Q1040" s="8">
        <v>18876738</v>
      </c>
      <c r="R1040" s="8">
        <v>491976</v>
      </c>
      <c r="S1040" s="8">
        <v>7600146</v>
      </c>
      <c r="T1040" s="8">
        <v>0</v>
      </c>
    </row>
    <row r="1041" spans="1:20">
      <c r="A1041" s="1">
        <v>44229</v>
      </c>
      <c r="B1041" s="9">
        <f>nasdaq_aapl_volume_by_exchange[[#This Row],[Off Exchange2]]/SUM(nasdaq_aapl_volume_by_exchange[[#This Row],[NYSE]:[LTSE]])</f>
        <v>0.37192124250193109</v>
      </c>
      <c r="C1041" s="12">
        <f>SUM(nasdaq_aapl_volume_by_exchange[[#This Row],[NYSE]:[LTSE]])</f>
        <v>74542693</v>
      </c>
      <c r="D1041" s="8">
        <v>1011486</v>
      </c>
      <c r="E1041" s="8">
        <v>609261</v>
      </c>
      <c r="F1041" s="8">
        <v>109385</v>
      </c>
      <c r="G1041" s="8">
        <v>1175255</v>
      </c>
      <c r="H1041" s="8">
        <v>1357724</v>
      </c>
      <c r="I1041" s="8">
        <v>372690</v>
      </c>
      <c r="J1041" s="8">
        <v>607746</v>
      </c>
      <c r="K1041" s="8">
        <v>2331067</v>
      </c>
      <c r="L1041" s="8">
        <v>27724011</v>
      </c>
      <c r="M1041" s="8">
        <v>6813322</v>
      </c>
      <c r="N1041" s="8">
        <v>169376</v>
      </c>
      <c r="O1041" s="8">
        <v>679585</v>
      </c>
      <c r="P1041" s="8">
        <v>4724011</v>
      </c>
      <c r="Q1041" s="8">
        <v>19277009</v>
      </c>
      <c r="R1041" s="8">
        <v>493171</v>
      </c>
      <c r="S1041" s="8">
        <v>7087594</v>
      </c>
      <c r="T1041" s="8">
        <v>0</v>
      </c>
    </row>
    <row r="1042" spans="1:20">
      <c r="A1042" s="1">
        <v>44228</v>
      </c>
      <c r="B1042" s="9">
        <f>nasdaq_aapl_volume_by_exchange[[#This Row],[Off Exchange2]]/SUM(nasdaq_aapl_volume_by_exchange[[#This Row],[NYSE]:[LTSE]])</f>
        <v>0.37062106447917648</v>
      </c>
      <c r="C1042" s="12">
        <f>SUM(nasdaq_aapl_volume_by_exchange[[#This Row],[NYSE]:[LTSE]])</f>
        <v>92566846</v>
      </c>
      <c r="D1042" s="8">
        <v>900000</v>
      </c>
      <c r="E1042" s="8">
        <v>544638</v>
      </c>
      <c r="F1042" s="8">
        <v>142553</v>
      </c>
      <c r="G1042" s="8">
        <v>1860295</v>
      </c>
      <c r="H1042" s="8">
        <v>1385722</v>
      </c>
      <c r="I1042" s="8">
        <v>455700</v>
      </c>
      <c r="J1042" s="8">
        <v>800823</v>
      </c>
      <c r="K1042" s="8">
        <v>329427</v>
      </c>
      <c r="L1042" s="8">
        <v>34307223</v>
      </c>
      <c r="M1042" s="8">
        <v>8149063</v>
      </c>
      <c r="N1042" s="8">
        <v>122978</v>
      </c>
      <c r="O1042" s="8">
        <v>666453</v>
      </c>
      <c r="P1042" s="8">
        <v>6643781</v>
      </c>
      <c r="Q1042" s="8">
        <v>25206319</v>
      </c>
      <c r="R1042" s="8">
        <v>898128</v>
      </c>
      <c r="S1042" s="8">
        <v>10153743</v>
      </c>
      <c r="T1042" s="8">
        <v>0</v>
      </c>
    </row>
    <row r="1043" spans="1:20">
      <c r="A1043" s="1">
        <v>44225</v>
      </c>
      <c r="B1043" s="9">
        <f>nasdaq_aapl_volume_by_exchange[[#This Row],[Off Exchange2]]/SUM(nasdaq_aapl_volume_by_exchange[[#This Row],[NYSE]:[LTSE]])</f>
        <v>0.40462213898300559</v>
      </c>
      <c r="C1043" s="12">
        <f>SUM(nasdaq_aapl_volume_by_exchange[[#This Row],[NYSE]:[LTSE]])</f>
        <v>156475390</v>
      </c>
      <c r="D1043" s="8">
        <v>1700928</v>
      </c>
      <c r="E1043" s="8">
        <v>905988</v>
      </c>
      <c r="F1043" s="8">
        <v>261446</v>
      </c>
      <c r="G1043" s="8">
        <v>1188597</v>
      </c>
      <c r="H1043" s="8">
        <v>2609717</v>
      </c>
      <c r="I1043" s="8">
        <v>775743</v>
      </c>
      <c r="J1043" s="8">
        <v>1454288</v>
      </c>
      <c r="K1043" s="8">
        <v>1229563</v>
      </c>
      <c r="L1043" s="8">
        <v>63313407</v>
      </c>
      <c r="M1043" s="8">
        <v>12451453</v>
      </c>
      <c r="N1043" s="8">
        <v>217052</v>
      </c>
      <c r="O1043" s="8">
        <v>1842989</v>
      </c>
      <c r="P1043" s="8">
        <v>11160636</v>
      </c>
      <c r="Q1043" s="8">
        <v>41453111</v>
      </c>
      <c r="R1043" s="8">
        <v>430002</v>
      </c>
      <c r="S1043" s="8">
        <v>15480470</v>
      </c>
      <c r="T1043" s="8">
        <v>0</v>
      </c>
    </row>
    <row r="1044" spans="1:20">
      <c r="A1044" s="1">
        <v>44224</v>
      </c>
      <c r="B1044" s="9">
        <f>nasdaq_aapl_volume_by_exchange[[#This Row],[Off Exchange2]]/SUM(nasdaq_aapl_volume_by_exchange[[#This Row],[NYSE]:[LTSE]])</f>
        <v>0.37507235656804822</v>
      </c>
      <c r="C1044" s="12">
        <f>SUM(nasdaq_aapl_volume_by_exchange[[#This Row],[NYSE]:[LTSE]])</f>
        <v>129710063</v>
      </c>
      <c r="D1044" s="8">
        <v>1877181</v>
      </c>
      <c r="E1044" s="8">
        <v>445277</v>
      </c>
      <c r="F1044" s="8">
        <v>255734</v>
      </c>
      <c r="G1044" s="8">
        <v>2427070</v>
      </c>
      <c r="H1044" s="8">
        <v>2645618</v>
      </c>
      <c r="I1044" s="8">
        <v>869241</v>
      </c>
      <c r="J1044" s="8">
        <v>839005</v>
      </c>
      <c r="K1044" s="8">
        <v>127127</v>
      </c>
      <c r="L1044" s="8">
        <v>48650659</v>
      </c>
      <c r="M1044" s="8">
        <v>12172814</v>
      </c>
      <c r="N1044" s="8">
        <v>127214</v>
      </c>
      <c r="O1044" s="8">
        <v>1501411</v>
      </c>
      <c r="P1044" s="8">
        <v>9133057</v>
      </c>
      <c r="Q1044" s="8">
        <v>35708787</v>
      </c>
      <c r="R1044" s="8">
        <v>312789</v>
      </c>
      <c r="S1044" s="8">
        <v>12617079</v>
      </c>
      <c r="T1044" s="8">
        <v>0</v>
      </c>
    </row>
    <row r="1045" spans="1:20">
      <c r="A1045" s="1">
        <v>44223</v>
      </c>
      <c r="B1045" s="9">
        <f>nasdaq_aapl_volume_by_exchange[[#This Row],[Off Exchange2]]/SUM(nasdaq_aapl_volume_by_exchange[[#This Row],[NYSE]:[LTSE]])</f>
        <v>0.35888804188908174</v>
      </c>
      <c r="C1045" s="12">
        <f>SUM(nasdaq_aapl_volume_by_exchange[[#This Row],[NYSE]:[LTSE]])</f>
        <v>128846940</v>
      </c>
      <c r="D1045" s="8">
        <v>1224556</v>
      </c>
      <c r="E1045" s="8">
        <v>601643</v>
      </c>
      <c r="F1045" s="8">
        <v>194880</v>
      </c>
      <c r="G1045" s="8">
        <v>2114958</v>
      </c>
      <c r="H1045" s="8">
        <v>1965025</v>
      </c>
      <c r="I1045" s="8">
        <v>1279133</v>
      </c>
      <c r="J1045" s="8">
        <v>191023</v>
      </c>
      <c r="K1045" s="8">
        <v>675538</v>
      </c>
      <c r="L1045" s="8">
        <v>46241626</v>
      </c>
      <c r="M1045" s="8">
        <v>17488563</v>
      </c>
      <c r="N1045" s="8">
        <v>92885</v>
      </c>
      <c r="O1045" s="8">
        <v>1441297</v>
      </c>
      <c r="P1045" s="8">
        <v>7806085</v>
      </c>
      <c r="Q1045" s="8">
        <v>33544386</v>
      </c>
      <c r="R1045" s="8">
        <v>372422</v>
      </c>
      <c r="S1045" s="8">
        <v>13612920</v>
      </c>
      <c r="T1045" s="8">
        <v>0</v>
      </c>
    </row>
    <row r="1046" spans="1:20">
      <c r="A1046" s="1">
        <v>44222</v>
      </c>
      <c r="B1046" s="9">
        <f>nasdaq_aapl_volume_by_exchange[[#This Row],[Off Exchange2]]/SUM(nasdaq_aapl_volume_by_exchange[[#This Row],[NYSE]:[LTSE]])</f>
        <v>0.44701256553041308</v>
      </c>
      <c r="C1046" s="12">
        <f>SUM(nasdaq_aapl_volume_by_exchange[[#This Row],[NYSE]:[LTSE]])</f>
        <v>83230629</v>
      </c>
      <c r="D1046" s="8">
        <v>911364</v>
      </c>
      <c r="E1046" s="8">
        <v>503578</v>
      </c>
      <c r="F1046" s="8">
        <v>131620</v>
      </c>
      <c r="G1046" s="8">
        <v>1142469</v>
      </c>
      <c r="H1046" s="8">
        <v>1242288</v>
      </c>
      <c r="I1046" s="8">
        <v>419216</v>
      </c>
      <c r="J1046" s="8">
        <v>158681</v>
      </c>
      <c r="K1046" s="8">
        <v>174886</v>
      </c>
      <c r="L1046" s="8">
        <v>37205137</v>
      </c>
      <c r="M1046" s="8">
        <v>8158848</v>
      </c>
      <c r="N1046" s="8">
        <v>62354</v>
      </c>
      <c r="O1046" s="8">
        <v>944328</v>
      </c>
      <c r="P1046" s="8">
        <v>4765210</v>
      </c>
      <c r="Q1046" s="8">
        <v>18671084</v>
      </c>
      <c r="R1046" s="8">
        <v>466794</v>
      </c>
      <c r="S1046" s="8">
        <v>8272772</v>
      </c>
      <c r="T1046" s="8">
        <v>0</v>
      </c>
    </row>
    <row r="1047" spans="1:20">
      <c r="A1047" s="1">
        <v>44221</v>
      </c>
      <c r="B1047" s="9">
        <f>nasdaq_aapl_volume_by_exchange[[#This Row],[Off Exchange2]]/SUM(nasdaq_aapl_volume_by_exchange[[#This Row],[NYSE]:[LTSE]])</f>
        <v>0.46790788673389305</v>
      </c>
      <c r="C1047" s="12">
        <f>SUM(nasdaq_aapl_volume_by_exchange[[#This Row],[NYSE]:[LTSE]])</f>
        <v>136329679</v>
      </c>
      <c r="D1047" s="8">
        <v>1560628</v>
      </c>
      <c r="E1047" s="8">
        <v>900682</v>
      </c>
      <c r="F1047" s="8">
        <v>219893</v>
      </c>
      <c r="G1047" s="8">
        <v>1873738</v>
      </c>
      <c r="H1047" s="8">
        <v>1957304</v>
      </c>
      <c r="I1047" s="8">
        <v>1143415</v>
      </c>
      <c r="J1047" s="8">
        <v>459379</v>
      </c>
      <c r="K1047" s="8">
        <v>148610</v>
      </c>
      <c r="L1047" s="8">
        <v>63789732</v>
      </c>
      <c r="M1047" s="8">
        <v>8839202</v>
      </c>
      <c r="N1047" s="8">
        <v>157897</v>
      </c>
      <c r="O1047" s="8">
        <v>1550724</v>
      </c>
      <c r="P1047" s="8">
        <v>8750351</v>
      </c>
      <c r="Q1047" s="8">
        <v>29650090</v>
      </c>
      <c r="R1047" s="8">
        <v>164978</v>
      </c>
      <c r="S1047" s="8">
        <v>15163056</v>
      </c>
      <c r="T1047" s="8">
        <v>0</v>
      </c>
    </row>
    <row r="1048" spans="1:20">
      <c r="A1048" s="1">
        <v>44218</v>
      </c>
      <c r="B1048" s="9">
        <f>nasdaq_aapl_volume_by_exchange[[#This Row],[Off Exchange2]]/SUM(nasdaq_aapl_volume_by_exchange[[#This Row],[NYSE]:[LTSE]])</f>
        <v>0.4500177912072284</v>
      </c>
      <c r="C1048" s="12">
        <f>SUM(nasdaq_aapl_volume_by_exchange[[#This Row],[NYSE]:[LTSE]])</f>
        <v>97261528</v>
      </c>
      <c r="D1048" s="8">
        <v>1198120</v>
      </c>
      <c r="E1048" s="8">
        <v>609852</v>
      </c>
      <c r="F1048" s="8">
        <v>283330</v>
      </c>
      <c r="G1048" s="8">
        <v>1063489</v>
      </c>
      <c r="H1048" s="8">
        <v>1820717</v>
      </c>
      <c r="I1048" s="8">
        <v>531642</v>
      </c>
      <c r="J1048" s="8">
        <v>543108</v>
      </c>
      <c r="K1048" s="8">
        <v>1614207</v>
      </c>
      <c r="L1048" s="8">
        <v>43769418</v>
      </c>
      <c r="M1048" s="8">
        <v>6918484</v>
      </c>
      <c r="N1048" s="8">
        <v>159418</v>
      </c>
      <c r="O1048" s="8">
        <v>1007788</v>
      </c>
      <c r="P1048" s="8">
        <v>6005852</v>
      </c>
      <c r="Q1048" s="8">
        <v>21622524</v>
      </c>
      <c r="R1048" s="8">
        <v>126946</v>
      </c>
      <c r="S1048" s="8">
        <v>9986633</v>
      </c>
      <c r="T1048" s="8">
        <v>0</v>
      </c>
    </row>
    <row r="1049" spans="1:20">
      <c r="A1049" s="1">
        <v>44217</v>
      </c>
      <c r="B1049" s="9">
        <f>nasdaq_aapl_volume_by_exchange[[#This Row],[Off Exchange2]]/SUM(nasdaq_aapl_volume_by_exchange[[#This Row],[NYSE]:[LTSE]])</f>
        <v>0.47016387085632816</v>
      </c>
      <c r="C1049" s="12">
        <f>SUM(nasdaq_aapl_volume_by_exchange[[#This Row],[NYSE]:[LTSE]])</f>
        <v>103317273</v>
      </c>
      <c r="D1049" s="8">
        <v>932318</v>
      </c>
      <c r="E1049" s="8">
        <v>620721</v>
      </c>
      <c r="F1049" s="8">
        <v>222040</v>
      </c>
      <c r="G1049" s="8">
        <v>972035</v>
      </c>
      <c r="H1049" s="8">
        <v>1994077</v>
      </c>
      <c r="I1049" s="8">
        <v>652544</v>
      </c>
      <c r="J1049" s="8">
        <v>536817</v>
      </c>
      <c r="K1049" s="8">
        <v>307421</v>
      </c>
      <c r="L1049" s="8">
        <v>48576049</v>
      </c>
      <c r="M1049" s="8">
        <v>6427606</v>
      </c>
      <c r="N1049" s="8">
        <v>131766</v>
      </c>
      <c r="O1049" s="8">
        <v>1295449</v>
      </c>
      <c r="P1049" s="8">
        <v>6351397</v>
      </c>
      <c r="Q1049" s="8">
        <v>23095701</v>
      </c>
      <c r="R1049" s="8">
        <v>216832</v>
      </c>
      <c r="S1049" s="8">
        <v>10984500</v>
      </c>
      <c r="T1049" s="8">
        <v>0</v>
      </c>
    </row>
    <row r="1050" spans="1:20">
      <c r="A1050" s="1">
        <v>44216</v>
      </c>
      <c r="B1050" s="9">
        <f>nasdaq_aapl_volume_by_exchange[[#This Row],[Off Exchange2]]/SUM(nasdaq_aapl_volume_by_exchange[[#This Row],[NYSE]:[LTSE]])</f>
        <v>0.41612249825032666</v>
      </c>
      <c r="C1050" s="12">
        <f>SUM(nasdaq_aapl_volume_by_exchange[[#This Row],[NYSE]:[LTSE]])</f>
        <v>91108436</v>
      </c>
      <c r="D1050" s="8">
        <v>1250468</v>
      </c>
      <c r="E1050" s="8">
        <v>398676</v>
      </c>
      <c r="F1050" s="8">
        <v>159112</v>
      </c>
      <c r="G1050" s="8">
        <v>966590</v>
      </c>
      <c r="H1050" s="8">
        <v>957072</v>
      </c>
      <c r="I1050" s="8">
        <v>404946</v>
      </c>
      <c r="J1050" s="8">
        <v>415177</v>
      </c>
      <c r="K1050" s="8">
        <v>2433415</v>
      </c>
      <c r="L1050" s="8">
        <v>37912270</v>
      </c>
      <c r="M1050" s="8">
        <v>5381900</v>
      </c>
      <c r="N1050" s="8">
        <v>123596</v>
      </c>
      <c r="O1050" s="8">
        <v>1422110</v>
      </c>
      <c r="P1050" s="8">
        <v>5619094</v>
      </c>
      <c r="Q1050" s="8">
        <v>23919264</v>
      </c>
      <c r="R1050" s="8">
        <v>326360</v>
      </c>
      <c r="S1050" s="8">
        <v>9418386</v>
      </c>
      <c r="T1050" s="8">
        <v>0</v>
      </c>
    </row>
    <row r="1051" spans="1:20">
      <c r="A1051" s="1">
        <v>44215</v>
      </c>
      <c r="B1051" s="9">
        <f>nasdaq_aapl_volume_by_exchange[[#This Row],[Off Exchange2]]/SUM(nasdaq_aapl_volume_by_exchange[[#This Row],[NYSE]:[LTSE]])</f>
        <v>0.4765506303056557</v>
      </c>
      <c r="C1051" s="12">
        <f>SUM(nasdaq_aapl_volume_by_exchange[[#This Row],[NYSE]:[LTSE]])</f>
        <v>79267653</v>
      </c>
      <c r="D1051" s="8">
        <v>902122</v>
      </c>
      <c r="E1051" s="8">
        <v>455171</v>
      </c>
      <c r="F1051" s="8">
        <v>121599</v>
      </c>
      <c r="G1051" s="8">
        <v>741198</v>
      </c>
      <c r="H1051" s="8">
        <v>1051940</v>
      </c>
      <c r="I1051" s="8">
        <v>397753</v>
      </c>
      <c r="J1051" s="8">
        <v>389696</v>
      </c>
      <c r="K1051" s="8">
        <v>594603</v>
      </c>
      <c r="L1051" s="8">
        <v>37775050</v>
      </c>
      <c r="M1051" s="8">
        <v>4295837</v>
      </c>
      <c r="N1051" s="8">
        <v>147525</v>
      </c>
      <c r="O1051" s="8">
        <v>938181</v>
      </c>
      <c r="P1051" s="8">
        <v>4279520</v>
      </c>
      <c r="Q1051" s="8">
        <v>18713425</v>
      </c>
      <c r="R1051" s="8">
        <v>266452</v>
      </c>
      <c r="S1051" s="8">
        <v>8197581</v>
      </c>
      <c r="T1051" s="8">
        <v>0</v>
      </c>
    </row>
    <row r="1052" spans="1:20">
      <c r="A1052" s="1">
        <v>44211</v>
      </c>
      <c r="B1052" s="9">
        <f>nasdaq_aapl_volume_by_exchange[[#This Row],[Off Exchange2]]/SUM(nasdaq_aapl_volume_by_exchange[[#This Row],[NYSE]:[LTSE]])</f>
        <v>0.37746256179149118</v>
      </c>
      <c r="C1052" s="12">
        <f>SUM(nasdaq_aapl_volume_by_exchange[[#This Row],[NYSE]:[LTSE]])</f>
        <v>99927391</v>
      </c>
      <c r="D1052" s="8">
        <v>1312390</v>
      </c>
      <c r="E1052" s="8">
        <v>389149</v>
      </c>
      <c r="F1052" s="8">
        <v>143363</v>
      </c>
      <c r="G1052" s="8">
        <v>1345825</v>
      </c>
      <c r="H1052" s="8">
        <v>1159284</v>
      </c>
      <c r="I1052" s="8">
        <v>461871</v>
      </c>
      <c r="J1052" s="8">
        <v>474939</v>
      </c>
      <c r="K1052" s="8">
        <v>7470968</v>
      </c>
      <c r="L1052" s="8">
        <v>37718849</v>
      </c>
      <c r="M1052" s="8">
        <v>5244949</v>
      </c>
      <c r="N1052" s="8">
        <v>245181</v>
      </c>
      <c r="O1052" s="8">
        <v>1073669</v>
      </c>
      <c r="P1052" s="8">
        <v>6093350</v>
      </c>
      <c r="Q1052" s="8">
        <v>27953261</v>
      </c>
      <c r="R1052" s="8">
        <v>288406</v>
      </c>
      <c r="S1052" s="8">
        <v>8551937</v>
      </c>
      <c r="T1052" s="8">
        <v>0</v>
      </c>
    </row>
    <row r="1053" spans="1:20">
      <c r="A1053" s="1">
        <v>44210</v>
      </c>
      <c r="B1053" s="9">
        <f>nasdaq_aapl_volume_by_exchange[[#This Row],[Off Exchange2]]/SUM(nasdaq_aapl_volume_by_exchange[[#This Row],[NYSE]:[LTSE]])</f>
        <v>0.40867099945889374</v>
      </c>
      <c r="C1053" s="12">
        <f>SUM(nasdaq_aapl_volume_by_exchange[[#This Row],[NYSE]:[LTSE]])</f>
        <v>77796176</v>
      </c>
      <c r="D1053" s="8">
        <v>1108176</v>
      </c>
      <c r="E1053" s="8">
        <v>472572</v>
      </c>
      <c r="F1053" s="8">
        <v>171161</v>
      </c>
      <c r="G1053" s="8">
        <v>1025129</v>
      </c>
      <c r="H1053" s="8">
        <v>969718</v>
      </c>
      <c r="I1053" s="8">
        <v>535223</v>
      </c>
      <c r="J1053" s="8">
        <v>328268</v>
      </c>
      <c r="K1053" s="8">
        <v>1921694</v>
      </c>
      <c r="L1053" s="8">
        <v>31793041</v>
      </c>
      <c r="M1053" s="8">
        <v>5388394</v>
      </c>
      <c r="N1053" s="8">
        <v>100325</v>
      </c>
      <c r="O1053" s="8">
        <v>849086</v>
      </c>
      <c r="P1053" s="8">
        <v>5206722</v>
      </c>
      <c r="Q1053" s="8">
        <v>19512769</v>
      </c>
      <c r="R1053" s="8">
        <v>92843</v>
      </c>
      <c r="S1053" s="8">
        <v>8321055</v>
      </c>
      <c r="T1053" s="8">
        <v>0</v>
      </c>
    </row>
    <row r="1054" spans="1:20">
      <c r="A1054" s="1">
        <v>44209</v>
      </c>
      <c r="B1054" s="9">
        <f>nasdaq_aapl_volume_by_exchange[[#This Row],[Off Exchange2]]/SUM(nasdaq_aapl_volume_by_exchange[[#This Row],[NYSE]:[LTSE]])</f>
        <v>0.42835328938771006</v>
      </c>
      <c r="C1054" s="12">
        <f>SUM(nasdaq_aapl_volume_by_exchange[[#This Row],[NYSE]:[LTSE]])</f>
        <v>76927949</v>
      </c>
      <c r="D1054" s="8">
        <v>986948</v>
      </c>
      <c r="E1054" s="8">
        <v>549519</v>
      </c>
      <c r="F1054" s="8">
        <v>163846</v>
      </c>
      <c r="G1054" s="8">
        <v>637168</v>
      </c>
      <c r="H1054" s="8">
        <v>1341043</v>
      </c>
      <c r="I1054" s="8">
        <v>533458</v>
      </c>
      <c r="J1054" s="8">
        <v>387693</v>
      </c>
      <c r="K1054" s="8">
        <v>432834</v>
      </c>
      <c r="L1054" s="8">
        <v>32952340</v>
      </c>
      <c r="M1054" s="8">
        <v>4707799</v>
      </c>
      <c r="N1054" s="8">
        <v>84988</v>
      </c>
      <c r="O1054" s="8">
        <v>1194378</v>
      </c>
      <c r="P1054" s="8">
        <v>4784883</v>
      </c>
      <c r="Q1054" s="8">
        <v>19747909</v>
      </c>
      <c r="R1054" s="8">
        <v>229111</v>
      </c>
      <c r="S1054" s="8">
        <v>8194032</v>
      </c>
      <c r="T1054" s="8">
        <v>0</v>
      </c>
    </row>
    <row r="1055" spans="1:20">
      <c r="A1055" s="1">
        <v>44208</v>
      </c>
      <c r="B1055" s="9">
        <f>nasdaq_aapl_volume_by_exchange[[#This Row],[Off Exchange2]]/SUM(nasdaq_aapl_volume_by_exchange[[#This Row],[NYSE]:[LTSE]])</f>
        <v>0.46406169107600437</v>
      </c>
      <c r="C1055" s="12">
        <f>SUM(nasdaq_aapl_volume_by_exchange[[#This Row],[NYSE]:[LTSE]])</f>
        <v>78418214</v>
      </c>
      <c r="D1055" s="8">
        <v>1204835</v>
      </c>
      <c r="E1055" s="8">
        <v>494099</v>
      </c>
      <c r="F1055" s="8">
        <v>126800</v>
      </c>
      <c r="G1055" s="8">
        <v>1051098</v>
      </c>
      <c r="H1055" s="8">
        <v>810812</v>
      </c>
      <c r="I1055" s="8">
        <v>640308</v>
      </c>
      <c r="J1055" s="8">
        <v>387372</v>
      </c>
      <c r="K1055" s="8">
        <v>516701</v>
      </c>
      <c r="L1055" s="8">
        <v>36390889</v>
      </c>
      <c r="M1055" s="8">
        <v>5080391</v>
      </c>
      <c r="N1055" s="8">
        <v>106975</v>
      </c>
      <c r="O1055" s="8">
        <v>1042361</v>
      </c>
      <c r="P1055" s="8">
        <v>4677144</v>
      </c>
      <c r="Q1055" s="8">
        <v>17225778</v>
      </c>
      <c r="R1055" s="8">
        <v>253602</v>
      </c>
      <c r="S1055" s="8">
        <v>8409049</v>
      </c>
      <c r="T1055" s="8">
        <v>0</v>
      </c>
    </row>
    <row r="1056" spans="1:20">
      <c r="A1056" s="1">
        <v>44207</v>
      </c>
      <c r="B1056" s="9">
        <f>nasdaq_aapl_volume_by_exchange[[#This Row],[Off Exchange2]]/SUM(nasdaq_aapl_volume_by_exchange[[#This Row],[NYSE]:[LTSE]])</f>
        <v>0.43823715604075641</v>
      </c>
      <c r="C1056" s="12">
        <f>SUM(nasdaq_aapl_volume_by_exchange[[#This Row],[NYSE]:[LTSE]])</f>
        <v>88469566</v>
      </c>
      <c r="D1056" s="8">
        <v>1342438</v>
      </c>
      <c r="E1056" s="8">
        <v>314489</v>
      </c>
      <c r="F1056" s="8">
        <v>149318</v>
      </c>
      <c r="G1056" s="8">
        <v>1055409</v>
      </c>
      <c r="H1056" s="8">
        <v>1168071</v>
      </c>
      <c r="I1056" s="8">
        <v>512131</v>
      </c>
      <c r="J1056" s="8">
        <v>413911</v>
      </c>
      <c r="K1056" s="8">
        <v>1043479</v>
      </c>
      <c r="L1056" s="8">
        <v>38770651</v>
      </c>
      <c r="M1056" s="8">
        <v>6025510</v>
      </c>
      <c r="N1056" s="8">
        <v>104713</v>
      </c>
      <c r="O1056" s="8">
        <v>1423934</v>
      </c>
      <c r="P1056" s="8">
        <v>4887736</v>
      </c>
      <c r="Q1056" s="8">
        <v>22868049</v>
      </c>
      <c r="R1056" s="8">
        <v>99725</v>
      </c>
      <c r="S1056" s="8">
        <v>8290002</v>
      </c>
      <c r="T1056" s="8">
        <v>0</v>
      </c>
    </row>
    <row r="1057" spans="1:20">
      <c r="A1057" s="1">
        <v>44204</v>
      </c>
      <c r="B1057" s="9">
        <f>nasdaq_aapl_volume_by_exchange[[#This Row],[Off Exchange2]]/SUM(nasdaq_aapl_volume_by_exchange[[#This Row],[NYSE]:[LTSE]])</f>
        <v>0.44377627828606525</v>
      </c>
      <c r="C1057" s="12">
        <f>SUM(nasdaq_aapl_volume_by_exchange[[#This Row],[NYSE]:[LTSE]])</f>
        <v>90428272</v>
      </c>
      <c r="D1057" s="8">
        <v>843945</v>
      </c>
      <c r="E1057" s="8">
        <v>435784</v>
      </c>
      <c r="F1057" s="8">
        <v>152426</v>
      </c>
      <c r="G1057" s="8">
        <v>945266</v>
      </c>
      <c r="H1057" s="8">
        <v>1340001</v>
      </c>
      <c r="I1057" s="8">
        <v>546738</v>
      </c>
      <c r="J1057" s="8">
        <v>352207</v>
      </c>
      <c r="K1057" s="8">
        <v>92232</v>
      </c>
      <c r="L1057" s="8">
        <v>40129922</v>
      </c>
      <c r="M1057" s="8">
        <v>6815958</v>
      </c>
      <c r="N1057" s="8">
        <v>116334</v>
      </c>
      <c r="O1057" s="8">
        <v>1695653</v>
      </c>
      <c r="P1057" s="8">
        <v>5647799</v>
      </c>
      <c r="Q1057" s="8">
        <v>22460593</v>
      </c>
      <c r="R1057" s="8">
        <v>54135</v>
      </c>
      <c r="S1057" s="8">
        <v>8799279</v>
      </c>
      <c r="T1057" s="8">
        <v>0</v>
      </c>
    </row>
    <row r="1058" spans="1:20">
      <c r="A1058" s="1">
        <v>44203</v>
      </c>
      <c r="B1058" s="9">
        <f>nasdaq_aapl_volume_by_exchange[[#This Row],[Off Exchange2]]/SUM(nasdaq_aapl_volume_by_exchange[[#This Row],[NYSE]:[LTSE]])</f>
        <v>0.4492220103672771</v>
      </c>
      <c r="C1058" s="12">
        <f>SUM(nasdaq_aapl_volume_by_exchange[[#This Row],[NYSE]:[LTSE]])</f>
        <v>94175548</v>
      </c>
      <c r="D1058" s="8">
        <v>1134893</v>
      </c>
      <c r="E1058" s="8">
        <v>549814</v>
      </c>
      <c r="F1058" s="8">
        <v>184615</v>
      </c>
      <c r="G1058" s="8">
        <v>1224510</v>
      </c>
      <c r="H1058" s="8">
        <v>1440239</v>
      </c>
      <c r="I1058" s="8">
        <v>604850</v>
      </c>
      <c r="J1058" s="8">
        <v>625593</v>
      </c>
      <c r="K1058" s="8">
        <v>106718</v>
      </c>
      <c r="L1058" s="8">
        <v>42305729</v>
      </c>
      <c r="M1058" s="8">
        <v>7087500</v>
      </c>
      <c r="N1058" s="8">
        <v>140079</v>
      </c>
      <c r="O1058" s="8">
        <v>907075</v>
      </c>
      <c r="P1058" s="8">
        <v>5280190</v>
      </c>
      <c r="Q1058" s="8">
        <v>23977200</v>
      </c>
      <c r="R1058" s="8">
        <v>104467</v>
      </c>
      <c r="S1058" s="8">
        <v>8502076</v>
      </c>
      <c r="T1058" s="8">
        <v>0</v>
      </c>
    </row>
    <row r="1059" spans="1:20">
      <c r="A1059" s="1">
        <v>44202</v>
      </c>
      <c r="B1059" s="9">
        <f>nasdaq_aapl_volume_by_exchange[[#This Row],[Off Exchange2]]/SUM(nasdaq_aapl_volume_by_exchange[[#This Row],[NYSE]:[LTSE]])</f>
        <v>0.40502218082850433</v>
      </c>
      <c r="C1059" s="12">
        <f>SUM(nasdaq_aapl_volume_by_exchange[[#This Row],[NYSE]:[LTSE]])</f>
        <v>132757665</v>
      </c>
      <c r="D1059" s="8">
        <v>1666838</v>
      </c>
      <c r="E1059" s="8">
        <v>710301</v>
      </c>
      <c r="F1059" s="8">
        <v>284987</v>
      </c>
      <c r="G1059" s="8">
        <v>2045518</v>
      </c>
      <c r="H1059" s="8">
        <v>2202534</v>
      </c>
      <c r="I1059" s="8">
        <v>1194155</v>
      </c>
      <c r="J1059" s="8">
        <v>774746</v>
      </c>
      <c r="K1059" s="8">
        <v>955548</v>
      </c>
      <c r="L1059" s="8">
        <v>53769799</v>
      </c>
      <c r="M1059" s="8">
        <v>10642246</v>
      </c>
      <c r="N1059" s="8">
        <v>398173</v>
      </c>
      <c r="O1059" s="8">
        <v>2385624</v>
      </c>
      <c r="P1059" s="8">
        <v>8278677</v>
      </c>
      <c r="Q1059" s="8">
        <v>34918981</v>
      </c>
      <c r="R1059" s="8">
        <v>116183</v>
      </c>
      <c r="S1059" s="8">
        <v>12413355</v>
      </c>
      <c r="T1059" s="8">
        <v>0</v>
      </c>
    </row>
    <row r="1060" spans="1:20">
      <c r="A1060" s="1">
        <v>44201</v>
      </c>
      <c r="B1060" s="9">
        <f>nasdaq_aapl_volume_by_exchange[[#This Row],[Off Exchange2]]/SUM(nasdaq_aapl_volume_by_exchange[[#This Row],[NYSE]:[LTSE]])</f>
        <v>0.4521635776939642</v>
      </c>
      <c r="C1060" s="12">
        <f>SUM(nasdaq_aapl_volume_by_exchange[[#This Row],[NYSE]:[LTSE]])</f>
        <v>81611005</v>
      </c>
      <c r="D1060" s="8">
        <v>1012577</v>
      </c>
      <c r="E1060" s="8">
        <v>492210</v>
      </c>
      <c r="F1060" s="8">
        <v>174949</v>
      </c>
      <c r="G1060" s="8">
        <v>947399</v>
      </c>
      <c r="H1060" s="8">
        <v>804637</v>
      </c>
      <c r="I1060" s="8">
        <v>757823</v>
      </c>
      <c r="J1060" s="8">
        <v>442039</v>
      </c>
      <c r="K1060" s="8">
        <v>635686</v>
      </c>
      <c r="L1060" s="8">
        <v>36901524</v>
      </c>
      <c r="M1060" s="8">
        <v>6612851</v>
      </c>
      <c r="N1060" s="8">
        <v>91253</v>
      </c>
      <c r="O1060" s="8">
        <v>990055</v>
      </c>
      <c r="P1060" s="8">
        <v>4289370</v>
      </c>
      <c r="Q1060" s="8">
        <v>19952821</v>
      </c>
      <c r="R1060" s="8">
        <v>55293</v>
      </c>
      <c r="S1060" s="8">
        <v>7450518</v>
      </c>
      <c r="T1060" s="8">
        <v>0</v>
      </c>
    </row>
    <row r="1061" spans="1:20">
      <c r="A1061" s="1">
        <v>44200</v>
      </c>
      <c r="B1061" s="9">
        <f>nasdaq_aapl_volume_by_exchange[[#This Row],[Off Exchange2]]/SUM(nasdaq_aapl_volume_by_exchange[[#This Row],[NYSE]:[LTSE]])</f>
        <v>0.41448568515022299</v>
      </c>
      <c r="C1061" s="12">
        <f>SUM(nasdaq_aapl_volume_by_exchange[[#This Row],[NYSE]:[LTSE]])</f>
        <v>123794034</v>
      </c>
      <c r="D1061" s="8">
        <v>1582969</v>
      </c>
      <c r="E1061" s="8">
        <v>598951</v>
      </c>
      <c r="F1061" s="8">
        <v>263673</v>
      </c>
      <c r="G1061" s="8">
        <v>841838</v>
      </c>
      <c r="H1061" s="8">
        <v>1549553</v>
      </c>
      <c r="I1061" s="8">
        <v>1378831</v>
      </c>
      <c r="J1061" s="8">
        <v>565989</v>
      </c>
      <c r="K1061" s="8">
        <v>933539</v>
      </c>
      <c r="L1061" s="8">
        <v>51310855</v>
      </c>
      <c r="M1061" s="8">
        <v>9625013</v>
      </c>
      <c r="N1061" s="8">
        <v>185812</v>
      </c>
      <c r="O1061" s="8">
        <v>1596241</v>
      </c>
      <c r="P1061" s="8">
        <v>7339450</v>
      </c>
      <c r="Q1061" s="8">
        <v>35418103</v>
      </c>
      <c r="R1061" s="8">
        <v>18199</v>
      </c>
      <c r="S1061" s="8">
        <v>10585018</v>
      </c>
      <c r="T1061" s="8">
        <v>0</v>
      </c>
    </row>
    <row r="1062" spans="1:20">
      <c r="A1062" s="1">
        <v>44196</v>
      </c>
      <c r="B1062" s="9">
        <f>nasdaq_aapl_volume_by_exchange[[#This Row],[Off Exchange2]]/SUM(nasdaq_aapl_volume_by_exchange[[#This Row],[NYSE]:[LTSE]])</f>
        <v>0.42399058348639734</v>
      </c>
      <c r="C1062" s="12">
        <f>SUM(nasdaq_aapl_volume_by_exchange[[#This Row],[NYSE]:[LTSE]])</f>
        <v>85068427</v>
      </c>
      <c r="D1062" s="8">
        <v>1142973</v>
      </c>
      <c r="E1062" s="8">
        <v>246909</v>
      </c>
      <c r="F1062" s="8">
        <v>132342</v>
      </c>
      <c r="G1062" s="8">
        <v>747829</v>
      </c>
      <c r="H1062" s="8">
        <v>1079999</v>
      </c>
      <c r="I1062" s="8">
        <v>653084</v>
      </c>
      <c r="J1062" s="8">
        <v>412543</v>
      </c>
      <c r="K1062" s="8">
        <v>719518</v>
      </c>
      <c r="L1062" s="8">
        <v>36068212</v>
      </c>
      <c r="M1062" s="8">
        <v>7067418</v>
      </c>
      <c r="N1062" s="8">
        <v>146825</v>
      </c>
      <c r="O1062" s="8">
        <v>957370</v>
      </c>
      <c r="P1062" s="8">
        <v>4985347</v>
      </c>
      <c r="Q1062" s="8">
        <v>23473412</v>
      </c>
      <c r="R1062" s="8">
        <v>57872</v>
      </c>
      <c r="S1062" s="8">
        <v>7176774</v>
      </c>
      <c r="T1062" s="8">
        <v>0</v>
      </c>
    </row>
    <row r="1063" spans="1:20">
      <c r="A1063" s="1">
        <v>44195</v>
      </c>
      <c r="B1063" s="9">
        <f>nasdaq_aapl_volume_by_exchange[[#This Row],[Off Exchange2]]/SUM(nasdaq_aapl_volume_by_exchange[[#This Row],[NYSE]:[LTSE]])</f>
        <v>0.47038050692577921</v>
      </c>
      <c r="C1063" s="12">
        <f>SUM(nasdaq_aapl_volume_by_exchange[[#This Row],[NYSE]:[LTSE]])</f>
        <v>81096290</v>
      </c>
      <c r="D1063" s="8">
        <v>883039</v>
      </c>
      <c r="E1063" s="8">
        <v>313503</v>
      </c>
      <c r="F1063" s="8">
        <v>150575</v>
      </c>
      <c r="G1063" s="8">
        <v>772757</v>
      </c>
      <c r="H1063" s="8">
        <v>996770</v>
      </c>
      <c r="I1063" s="8">
        <v>534978</v>
      </c>
      <c r="J1063" s="8">
        <v>379172</v>
      </c>
      <c r="K1063" s="8">
        <v>1193982</v>
      </c>
      <c r="L1063" s="8">
        <v>38146114</v>
      </c>
      <c r="M1063" s="8">
        <v>6062287</v>
      </c>
      <c r="N1063" s="8">
        <v>166083</v>
      </c>
      <c r="O1063" s="8">
        <v>702362</v>
      </c>
      <c r="P1063" s="8">
        <v>4957628</v>
      </c>
      <c r="Q1063" s="8">
        <v>18494581</v>
      </c>
      <c r="R1063" s="8">
        <v>66694</v>
      </c>
      <c r="S1063" s="8">
        <v>7275765</v>
      </c>
      <c r="T1063" s="8">
        <v>0</v>
      </c>
    </row>
    <row r="1064" spans="1:20">
      <c r="A1064" s="1">
        <v>44194</v>
      </c>
      <c r="B1064" s="9">
        <f>nasdaq_aapl_volume_by_exchange[[#This Row],[Off Exchange2]]/SUM(nasdaq_aapl_volume_by_exchange[[#This Row],[NYSE]:[LTSE]])</f>
        <v>0.46267548243605866</v>
      </c>
      <c r="C1064" s="12">
        <f>SUM(nasdaq_aapl_volume_by_exchange[[#This Row],[NYSE]:[LTSE]])</f>
        <v>99966771</v>
      </c>
      <c r="D1064" s="8">
        <v>969234</v>
      </c>
      <c r="E1064" s="8">
        <v>372892</v>
      </c>
      <c r="F1064" s="8">
        <v>195337</v>
      </c>
      <c r="G1064" s="8">
        <v>1106069</v>
      </c>
      <c r="H1064" s="8">
        <v>1632202</v>
      </c>
      <c r="I1064" s="8">
        <v>477922</v>
      </c>
      <c r="J1064" s="8">
        <v>395613</v>
      </c>
      <c r="K1064" s="8">
        <v>1454847</v>
      </c>
      <c r="L1064" s="8">
        <v>46252174</v>
      </c>
      <c r="M1064" s="8">
        <v>8373096</v>
      </c>
      <c r="N1064" s="8">
        <v>170249</v>
      </c>
      <c r="O1064" s="8">
        <v>1350871</v>
      </c>
      <c r="P1064" s="8">
        <v>5997206</v>
      </c>
      <c r="Q1064" s="8">
        <v>21975564</v>
      </c>
      <c r="R1064" s="8">
        <v>38751</v>
      </c>
      <c r="S1064" s="8">
        <v>9204744</v>
      </c>
      <c r="T1064" s="8">
        <v>0</v>
      </c>
    </row>
    <row r="1065" spans="1:20">
      <c r="A1065" s="1">
        <v>44193</v>
      </c>
      <c r="B1065" s="9">
        <f>nasdaq_aapl_volume_by_exchange[[#This Row],[Off Exchange2]]/SUM(nasdaq_aapl_volume_by_exchange[[#This Row],[NYSE]:[LTSE]])</f>
        <v>0.46317129333611917</v>
      </c>
      <c r="C1065" s="12">
        <f>SUM(nasdaq_aapl_volume_by_exchange[[#This Row],[NYSE]:[LTSE]])</f>
        <v>104222992</v>
      </c>
      <c r="D1065" s="8">
        <v>1338374</v>
      </c>
      <c r="E1065" s="8">
        <v>477733</v>
      </c>
      <c r="F1065" s="8">
        <v>157785</v>
      </c>
      <c r="G1065" s="8">
        <v>1391829</v>
      </c>
      <c r="H1065" s="8">
        <v>1176806</v>
      </c>
      <c r="I1065" s="8">
        <v>477536</v>
      </c>
      <c r="J1065" s="8">
        <v>750266</v>
      </c>
      <c r="K1065" s="8">
        <v>605790</v>
      </c>
      <c r="L1065" s="8">
        <v>48273098</v>
      </c>
      <c r="M1065" s="8">
        <v>9010384</v>
      </c>
      <c r="N1065" s="8">
        <v>113385</v>
      </c>
      <c r="O1065" s="8">
        <v>1399676</v>
      </c>
      <c r="P1065" s="8">
        <v>6167988</v>
      </c>
      <c r="Q1065" s="8">
        <v>22926302</v>
      </c>
      <c r="R1065" s="8">
        <v>112679</v>
      </c>
      <c r="S1065" s="8">
        <v>9843361</v>
      </c>
      <c r="T1065" s="8">
        <v>0</v>
      </c>
    </row>
    <row r="1066" spans="1:20">
      <c r="A1066" s="1">
        <v>44189</v>
      </c>
      <c r="B1066" s="9">
        <f>nasdaq_aapl_volume_by_exchange[[#This Row],[Off Exchange2]]/SUM(nasdaq_aapl_volume_by_exchange[[#This Row],[NYSE]:[LTSE]])</f>
        <v>0.51084176399161618</v>
      </c>
      <c r="C1066" s="12">
        <f>SUM(nasdaq_aapl_volume_by_exchange[[#This Row],[NYSE]:[LTSE]])</f>
        <v>45423005</v>
      </c>
      <c r="D1066" s="8">
        <v>600550</v>
      </c>
      <c r="E1066" s="8">
        <v>131873</v>
      </c>
      <c r="F1066" s="8">
        <v>44801</v>
      </c>
      <c r="G1066" s="8">
        <v>554971</v>
      </c>
      <c r="H1066" s="8">
        <v>356460</v>
      </c>
      <c r="I1066" s="8">
        <v>240464</v>
      </c>
      <c r="J1066" s="8">
        <v>181860</v>
      </c>
      <c r="K1066" s="8">
        <v>92730</v>
      </c>
      <c r="L1066" s="8">
        <v>23203968</v>
      </c>
      <c r="M1066" s="8">
        <v>3428367</v>
      </c>
      <c r="N1066" s="8">
        <v>51281</v>
      </c>
      <c r="O1066" s="8">
        <v>610113</v>
      </c>
      <c r="P1066" s="8">
        <v>2824111</v>
      </c>
      <c r="Q1066" s="8">
        <v>9204029</v>
      </c>
      <c r="R1066" s="8">
        <v>17156</v>
      </c>
      <c r="S1066" s="8">
        <v>3880271</v>
      </c>
      <c r="T1066" s="8">
        <v>0</v>
      </c>
    </row>
    <row r="1067" spans="1:20">
      <c r="A1067" s="1">
        <v>44188</v>
      </c>
      <c r="B1067" s="9">
        <f>nasdaq_aapl_volume_by_exchange[[#This Row],[Off Exchange2]]/SUM(nasdaq_aapl_volume_by_exchange[[#This Row],[NYSE]:[LTSE]])</f>
        <v>0.44801491471072447</v>
      </c>
      <c r="C1067" s="12">
        <f>SUM(nasdaq_aapl_volume_by_exchange[[#This Row],[NYSE]:[LTSE]])</f>
        <v>75773243</v>
      </c>
      <c r="D1067" s="8">
        <v>1753435</v>
      </c>
      <c r="E1067" s="8">
        <v>232636</v>
      </c>
      <c r="F1067" s="8">
        <v>209026</v>
      </c>
      <c r="G1067" s="8">
        <v>665571</v>
      </c>
      <c r="H1067" s="8">
        <v>887108</v>
      </c>
      <c r="I1067" s="8">
        <v>387567</v>
      </c>
      <c r="J1067" s="8">
        <v>359165</v>
      </c>
      <c r="K1067" s="8">
        <v>648745</v>
      </c>
      <c r="L1067" s="8">
        <v>33947543</v>
      </c>
      <c r="M1067" s="8">
        <v>6034319</v>
      </c>
      <c r="N1067" s="8">
        <v>98618</v>
      </c>
      <c r="O1067" s="8">
        <v>752120</v>
      </c>
      <c r="P1067" s="8">
        <v>3787887</v>
      </c>
      <c r="Q1067" s="8">
        <v>20165490</v>
      </c>
      <c r="R1067" s="8">
        <v>42250</v>
      </c>
      <c r="S1067" s="8">
        <v>5801763</v>
      </c>
      <c r="T1067" s="8">
        <v>0</v>
      </c>
    </row>
    <row r="1068" spans="1:20">
      <c r="A1068" s="1">
        <v>44187</v>
      </c>
      <c r="B1068" s="9">
        <f>nasdaq_aapl_volume_by_exchange[[#This Row],[Off Exchange2]]/SUM(nasdaq_aapl_volume_by_exchange[[#This Row],[NYSE]:[LTSE]])</f>
        <v>0.46535905953126472</v>
      </c>
      <c r="C1068" s="12">
        <f>SUM(nasdaq_aapl_volume_by_exchange[[#This Row],[NYSE]:[LTSE]])</f>
        <v>141245227</v>
      </c>
      <c r="D1068" s="8">
        <v>1578003</v>
      </c>
      <c r="E1068" s="8">
        <v>787027</v>
      </c>
      <c r="F1068" s="8">
        <v>215445</v>
      </c>
      <c r="G1068" s="8">
        <v>1572991</v>
      </c>
      <c r="H1068" s="8">
        <v>2201284</v>
      </c>
      <c r="I1068" s="8">
        <v>1179021</v>
      </c>
      <c r="J1068" s="8">
        <v>619995</v>
      </c>
      <c r="K1068" s="8">
        <v>116722</v>
      </c>
      <c r="L1068" s="8">
        <v>65729746</v>
      </c>
      <c r="M1068" s="8">
        <v>11188036</v>
      </c>
      <c r="N1068" s="8">
        <v>270817</v>
      </c>
      <c r="O1068" s="8">
        <v>1752401</v>
      </c>
      <c r="P1068" s="8">
        <v>9990552</v>
      </c>
      <c r="Q1068" s="8">
        <v>30098318</v>
      </c>
      <c r="R1068" s="8">
        <v>35858</v>
      </c>
      <c r="S1068" s="8">
        <v>13909011</v>
      </c>
      <c r="T1068" s="8">
        <v>0</v>
      </c>
    </row>
    <row r="1069" spans="1:20">
      <c r="A1069" s="1">
        <v>44186</v>
      </c>
      <c r="B1069" s="9">
        <f>nasdaq_aapl_volume_by_exchange[[#This Row],[Off Exchange2]]/SUM(nasdaq_aapl_volume_by_exchange[[#This Row],[NYSE]:[LTSE]])</f>
        <v>0.39504028448371181</v>
      </c>
      <c r="C1069" s="12">
        <f>SUM(nasdaq_aapl_volume_by_exchange[[#This Row],[NYSE]:[LTSE]])</f>
        <v>104611121</v>
      </c>
      <c r="D1069" s="8">
        <v>1072073</v>
      </c>
      <c r="E1069" s="8">
        <v>296544</v>
      </c>
      <c r="F1069" s="8">
        <v>200116</v>
      </c>
      <c r="G1069" s="8">
        <v>929390</v>
      </c>
      <c r="H1069" s="8">
        <v>1160475</v>
      </c>
      <c r="I1069" s="8">
        <v>361391</v>
      </c>
      <c r="J1069" s="8">
        <v>491298</v>
      </c>
      <c r="K1069" s="8">
        <v>714660</v>
      </c>
      <c r="L1069" s="8">
        <v>41325607</v>
      </c>
      <c r="M1069" s="8">
        <v>11813331</v>
      </c>
      <c r="N1069" s="8">
        <v>145638</v>
      </c>
      <c r="O1069" s="8">
        <v>936487</v>
      </c>
      <c r="P1069" s="8">
        <v>5771560</v>
      </c>
      <c r="Q1069" s="8">
        <v>29685685</v>
      </c>
      <c r="R1069" s="8">
        <v>68549</v>
      </c>
      <c r="S1069" s="8">
        <v>9638317</v>
      </c>
      <c r="T1069" s="8">
        <v>0</v>
      </c>
    </row>
    <row r="1070" spans="1:20">
      <c r="A1070" s="1">
        <v>44183</v>
      </c>
      <c r="B1070" s="9">
        <f>nasdaq_aapl_volume_by_exchange[[#This Row],[Off Exchange2]]/SUM(nasdaq_aapl_volume_by_exchange[[#This Row],[NYSE]:[LTSE]])</f>
        <v>0.24997846758849471</v>
      </c>
      <c r="C1070" s="12">
        <f>SUM(nasdaq_aapl_volume_by_exchange[[#This Row],[NYSE]:[LTSE]])</f>
        <v>176617468</v>
      </c>
      <c r="D1070" s="8">
        <v>1564913</v>
      </c>
      <c r="E1070" s="8">
        <v>559162</v>
      </c>
      <c r="F1070" s="8">
        <v>233933</v>
      </c>
      <c r="G1070" s="8">
        <v>761495</v>
      </c>
      <c r="H1070" s="8">
        <v>1444927</v>
      </c>
      <c r="I1070" s="8">
        <v>722417</v>
      </c>
      <c r="J1070" s="8">
        <v>430710</v>
      </c>
      <c r="K1070" s="8">
        <v>3052641</v>
      </c>
      <c r="L1070" s="8">
        <v>44150564</v>
      </c>
      <c r="M1070" s="8">
        <v>8127638</v>
      </c>
      <c r="N1070" s="8">
        <v>245612</v>
      </c>
      <c r="O1070" s="8">
        <v>1208450</v>
      </c>
      <c r="P1070" s="8">
        <v>6678850</v>
      </c>
      <c r="Q1070" s="8">
        <v>98337319</v>
      </c>
      <c r="R1070" s="8">
        <v>69035</v>
      </c>
      <c r="S1070" s="8">
        <v>9029802</v>
      </c>
      <c r="T1070" s="8">
        <v>0</v>
      </c>
    </row>
    <row r="1071" spans="1:20">
      <c r="A1071" s="1">
        <v>44182</v>
      </c>
      <c r="B1071" s="9">
        <f>nasdaq_aapl_volume_by_exchange[[#This Row],[Off Exchange2]]/SUM(nasdaq_aapl_volume_by_exchange[[#This Row],[NYSE]:[LTSE]])</f>
        <v>0.43690939468818418</v>
      </c>
      <c r="C1071" s="12">
        <f>SUM(nasdaq_aapl_volume_by_exchange[[#This Row],[NYSE]:[LTSE]])</f>
        <v>82372058</v>
      </c>
      <c r="D1071" s="8">
        <v>1450417</v>
      </c>
      <c r="E1071" s="8">
        <v>1181545</v>
      </c>
      <c r="F1071" s="8">
        <v>75755</v>
      </c>
      <c r="G1071" s="8">
        <v>561933</v>
      </c>
      <c r="H1071" s="8">
        <v>1062008</v>
      </c>
      <c r="I1071" s="8">
        <v>793254</v>
      </c>
      <c r="J1071" s="8">
        <v>411077</v>
      </c>
      <c r="K1071" s="8">
        <v>2100178</v>
      </c>
      <c r="L1071" s="8">
        <v>35989126</v>
      </c>
      <c r="M1071" s="8">
        <v>5335839</v>
      </c>
      <c r="N1071" s="8">
        <v>405744</v>
      </c>
      <c r="O1071" s="8">
        <v>827197</v>
      </c>
      <c r="P1071" s="8">
        <v>4605542</v>
      </c>
      <c r="Q1071" s="8">
        <v>20331352</v>
      </c>
      <c r="R1071" s="8">
        <v>23314</v>
      </c>
      <c r="S1071" s="8">
        <v>7217777</v>
      </c>
      <c r="T1071" s="8">
        <v>0</v>
      </c>
    </row>
    <row r="1072" spans="1:20">
      <c r="A1072" s="1">
        <v>44181</v>
      </c>
      <c r="B1072" s="9">
        <f>nasdaq_aapl_volume_by_exchange[[#This Row],[Off Exchange2]]/SUM(nasdaq_aapl_volume_by_exchange[[#This Row],[NYSE]:[LTSE]])</f>
        <v>0.409667597059649</v>
      </c>
      <c r="C1072" s="12">
        <f>SUM(nasdaq_aapl_volume_by_exchange[[#This Row],[NYSE]:[LTSE]])</f>
        <v>82803720</v>
      </c>
      <c r="D1072" s="8">
        <v>1770936</v>
      </c>
      <c r="E1072" s="8">
        <v>525015</v>
      </c>
      <c r="F1072" s="8">
        <v>248655</v>
      </c>
      <c r="G1072" s="8">
        <v>755262</v>
      </c>
      <c r="H1072" s="8">
        <v>1615095</v>
      </c>
      <c r="I1072" s="8">
        <v>475648</v>
      </c>
      <c r="J1072" s="8">
        <v>398959</v>
      </c>
      <c r="K1072" s="8">
        <v>60325</v>
      </c>
      <c r="L1072" s="8">
        <v>33922001</v>
      </c>
      <c r="M1072" s="8">
        <v>5672744</v>
      </c>
      <c r="N1072" s="8">
        <v>79425</v>
      </c>
      <c r="O1072" s="8">
        <v>1063552</v>
      </c>
      <c r="P1072" s="8">
        <v>4701380</v>
      </c>
      <c r="Q1072" s="8">
        <v>22591814</v>
      </c>
      <c r="R1072" s="8">
        <v>82187</v>
      </c>
      <c r="S1072" s="8">
        <v>8840722</v>
      </c>
      <c r="T1072" s="8">
        <v>0</v>
      </c>
    </row>
    <row r="1073" spans="1:20">
      <c r="A1073" s="1">
        <v>44180</v>
      </c>
      <c r="B1073" s="9">
        <f>nasdaq_aapl_volume_by_exchange[[#This Row],[Off Exchange2]]/SUM(nasdaq_aapl_volume_by_exchange[[#This Row],[NYSE]:[LTSE]])</f>
        <v>0.38690682750318744</v>
      </c>
      <c r="C1073" s="12">
        <f>SUM(nasdaq_aapl_volume_by_exchange[[#This Row],[NYSE]:[LTSE]])</f>
        <v>137069698</v>
      </c>
      <c r="D1073" s="8">
        <v>3062344</v>
      </c>
      <c r="E1073" s="8">
        <v>607861</v>
      </c>
      <c r="F1073" s="8">
        <v>456635</v>
      </c>
      <c r="G1073" s="8">
        <v>1063013</v>
      </c>
      <c r="H1073" s="8">
        <v>1901342</v>
      </c>
      <c r="I1073" s="8">
        <v>1118089</v>
      </c>
      <c r="J1073" s="8">
        <v>726760</v>
      </c>
      <c r="K1073" s="8">
        <v>4042765</v>
      </c>
      <c r="L1073" s="8">
        <v>53033202</v>
      </c>
      <c r="M1073" s="8">
        <v>12085839</v>
      </c>
      <c r="N1073" s="8">
        <v>184886</v>
      </c>
      <c r="O1073" s="8">
        <v>2324746</v>
      </c>
      <c r="P1073" s="8">
        <v>8945503</v>
      </c>
      <c r="Q1073" s="8">
        <v>34578874</v>
      </c>
      <c r="R1073" s="8">
        <v>65056</v>
      </c>
      <c r="S1073" s="8">
        <v>12872783</v>
      </c>
      <c r="T1073" s="8">
        <v>0</v>
      </c>
    </row>
    <row r="1074" spans="1:20">
      <c r="A1074" s="1">
        <v>44179</v>
      </c>
      <c r="B1074" s="9">
        <f>nasdaq_aapl_volume_by_exchange[[#This Row],[Off Exchange2]]/SUM(nasdaq_aapl_volume_by_exchange[[#This Row],[NYSE]:[LTSE]])</f>
        <v>0.34395935038071063</v>
      </c>
      <c r="C1074" s="12">
        <f>SUM(nasdaq_aapl_volume_by_exchange[[#This Row],[NYSE]:[LTSE]])</f>
        <v>69752978</v>
      </c>
      <c r="D1074" s="8">
        <v>1240479</v>
      </c>
      <c r="E1074" s="8">
        <v>417502</v>
      </c>
      <c r="F1074" s="8">
        <v>118560</v>
      </c>
      <c r="G1074" s="8">
        <v>419810</v>
      </c>
      <c r="H1074" s="8">
        <v>771999</v>
      </c>
      <c r="I1074" s="8">
        <v>614506</v>
      </c>
      <c r="J1074" s="8">
        <v>406810</v>
      </c>
      <c r="K1074" s="8">
        <v>1019105</v>
      </c>
      <c r="L1074" s="8">
        <v>23992189</v>
      </c>
      <c r="M1074" s="8">
        <v>4958469</v>
      </c>
      <c r="N1074" s="8">
        <v>193191</v>
      </c>
      <c r="O1074" s="8">
        <v>711298</v>
      </c>
      <c r="P1074" s="8">
        <v>3621064</v>
      </c>
      <c r="Q1074" s="8">
        <v>24746508</v>
      </c>
      <c r="R1074" s="8">
        <v>58597</v>
      </c>
      <c r="S1074" s="8">
        <v>6462891</v>
      </c>
      <c r="T1074" s="8">
        <v>0</v>
      </c>
    </row>
    <row r="1075" spans="1:20">
      <c r="A1075" s="1">
        <v>44176</v>
      </c>
      <c r="B1075" s="9">
        <f>nasdaq_aapl_volume_by_exchange[[#This Row],[Off Exchange2]]/SUM(nasdaq_aapl_volume_by_exchange[[#This Row],[NYSE]:[LTSE]])</f>
        <v>0.40323243534866632</v>
      </c>
      <c r="C1075" s="12">
        <f>SUM(nasdaq_aapl_volume_by_exchange[[#This Row],[NYSE]:[LTSE]])</f>
        <v>76522242</v>
      </c>
      <c r="D1075" s="8">
        <v>1842407</v>
      </c>
      <c r="E1075" s="8">
        <v>481253</v>
      </c>
      <c r="F1075" s="8">
        <v>238553</v>
      </c>
      <c r="G1075" s="8">
        <v>599688</v>
      </c>
      <c r="H1075" s="8">
        <v>988882</v>
      </c>
      <c r="I1075" s="8">
        <v>597136</v>
      </c>
      <c r="J1075" s="8">
        <v>490878</v>
      </c>
      <c r="K1075" s="8">
        <v>1151347</v>
      </c>
      <c r="L1075" s="8">
        <v>30856250</v>
      </c>
      <c r="M1075" s="8">
        <v>5532029</v>
      </c>
      <c r="N1075" s="8">
        <v>106405</v>
      </c>
      <c r="O1075" s="8">
        <v>777555</v>
      </c>
      <c r="P1075" s="8">
        <v>4905068</v>
      </c>
      <c r="Q1075" s="8">
        <v>20749499</v>
      </c>
      <c r="R1075" s="8">
        <v>56615</v>
      </c>
      <c r="S1075" s="8">
        <v>7148677</v>
      </c>
      <c r="T1075" s="8">
        <v>0</v>
      </c>
    </row>
    <row r="1076" spans="1:20">
      <c r="A1076" s="1">
        <v>44175</v>
      </c>
      <c r="B1076" s="9">
        <f>nasdaq_aapl_volume_by_exchange[[#This Row],[Off Exchange2]]/SUM(nasdaq_aapl_volume_by_exchange[[#This Row],[NYSE]:[LTSE]])</f>
        <v>0.42770054553979331</v>
      </c>
      <c r="C1076" s="12">
        <f>SUM(nasdaq_aapl_volume_by_exchange[[#This Row],[NYSE]:[LTSE]])</f>
        <v>73970406</v>
      </c>
      <c r="D1076" s="8">
        <v>1509249</v>
      </c>
      <c r="E1076" s="8">
        <v>350573</v>
      </c>
      <c r="F1076" s="8">
        <v>155436</v>
      </c>
      <c r="G1076" s="8">
        <v>548279</v>
      </c>
      <c r="H1076" s="8">
        <v>862214</v>
      </c>
      <c r="I1076" s="8">
        <v>442136</v>
      </c>
      <c r="J1076" s="8">
        <v>329269</v>
      </c>
      <c r="K1076" s="8">
        <v>591147</v>
      </c>
      <c r="L1076" s="8">
        <v>31637183</v>
      </c>
      <c r="M1076" s="8">
        <v>5077315</v>
      </c>
      <c r="N1076" s="8">
        <v>216692</v>
      </c>
      <c r="O1076" s="8">
        <v>947965</v>
      </c>
      <c r="P1076" s="8">
        <v>4177732</v>
      </c>
      <c r="Q1076" s="8">
        <v>20501770</v>
      </c>
      <c r="R1076" s="8">
        <v>19994</v>
      </c>
      <c r="S1076" s="8">
        <v>6603452</v>
      </c>
      <c r="T1076" s="8">
        <v>0</v>
      </c>
    </row>
    <row r="1077" spans="1:20">
      <c r="A1077" s="1">
        <v>44174</v>
      </c>
      <c r="B1077" s="9">
        <f>nasdaq_aapl_volume_by_exchange[[#This Row],[Off Exchange2]]/SUM(nasdaq_aapl_volume_by_exchange[[#This Row],[NYSE]:[LTSE]])</f>
        <v>0.38734444300908583</v>
      </c>
      <c r="C1077" s="12">
        <f>SUM(nasdaq_aapl_volume_by_exchange[[#This Row],[NYSE]:[LTSE]])</f>
        <v>100787820</v>
      </c>
      <c r="D1077" s="8">
        <v>2018253</v>
      </c>
      <c r="E1077" s="8">
        <v>532127</v>
      </c>
      <c r="F1077" s="8">
        <v>484241</v>
      </c>
      <c r="G1077" s="8">
        <v>915756</v>
      </c>
      <c r="H1077" s="8">
        <v>1836800</v>
      </c>
      <c r="I1077" s="8">
        <v>364414</v>
      </c>
      <c r="J1077" s="8">
        <v>479549</v>
      </c>
      <c r="K1077" s="8">
        <v>751937</v>
      </c>
      <c r="L1077" s="8">
        <v>39039602</v>
      </c>
      <c r="M1077" s="8">
        <v>7060172</v>
      </c>
      <c r="N1077" s="8">
        <v>143266</v>
      </c>
      <c r="O1077" s="8">
        <v>1103264</v>
      </c>
      <c r="P1077" s="8">
        <v>6578975</v>
      </c>
      <c r="Q1077" s="8">
        <v>29611466</v>
      </c>
      <c r="R1077" s="8">
        <v>73743</v>
      </c>
      <c r="S1077" s="8">
        <v>9794255</v>
      </c>
      <c r="T1077" s="8">
        <v>0</v>
      </c>
    </row>
    <row r="1078" spans="1:20">
      <c r="A1078" s="1">
        <v>44173</v>
      </c>
      <c r="B1078" s="9">
        <f>nasdaq_aapl_volume_by_exchange[[#This Row],[Off Exchange2]]/SUM(nasdaq_aapl_volume_by_exchange[[#This Row],[NYSE]:[LTSE]])</f>
        <v>0.41941039546874898</v>
      </c>
      <c r="C1078" s="12">
        <f>SUM(nasdaq_aapl_volume_by_exchange[[#This Row],[NYSE]:[LTSE]])</f>
        <v>72264370</v>
      </c>
      <c r="D1078" s="8">
        <v>1648415</v>
      </c>
      <c r="E1078" s="8">
        <v>252907</v>
      </c>
      <c r="F1078" s="8">
        <v>199292</v>
      </c>
      <c r="G1078" s="8">
        <v>533971</v>
      </c>
      <c r="H1078" s="8">
        <v>1115979</v>
      </c>
      <c r="I1078" s="8">
        <v>440031</v>
      </c>
      <c r="J1078" s="8">
        <v>352190</v>
      </c>
      <c r="K1078" s="8">
        <v>270272</v>
      </c>
      <c r="L1078" s="8">
        <v>30308428</v>
      </c>
      <c r="M1078" s="8">
        <v>5216198</v>
      </c>
      <c r="N1078" s="8">
        <v>189529</v>
      </c>
      <c r="O1078" s="8">
        <v>1200269</v>
      </c>
      <c r="P1078" s="8">
        <v>4766920</v>
      </c>
      <c r="Q1078" s="8">
        <v>19035224</v>
      </c>
      <c r="R1078" s="8">
        <v>27833</v>
      </c>
      <c r="S1078" s="8">
        <v>6706912</v>
      </c>
      <c r="T1078" s="8">
        <v>0</v>
      </c>
    </row>
    <row r="1079" spans="1:20">
      <c r="A1079" s="1">
        <v>44172</v>
      </c>
      <c r="B1079" s="9">
        <f>nasdaq_aapl_volume_by_exchange[[#This Row],[Off Exchange2]]/SUM(nasdaq_aapl_volume_by_exchange[[#This Row],[NYSE]:[LTSE]])</f>
        <v>0.43776659165986243</v>
      </c>
      <c r="C1079" s="12">
        <f>SUM(nasdaq_aapl_volume_by_exchange[[#This Row],[NYSE]:[LTSE]])</f>
        <v>75857118</v>
      </c>
      <c r="D1079" s="8">
        <v>1102958</v>
      </c>
      <c r="E1079" s="8">
        <v>292610</v>
      </c>
      <c r="F1079" s="8">
        <v>94060</v>
      </c>
      <c r="G1079" s="8">
        <v>688229</v>
      </c>
      <c r="H1079" s="8">
        <v>1291978</v>
      </c>
      <c r="I1079" s="8">
        <v>228461</v>
      </c>
      <c r="J1079" s="8">
        <v>284056</v>
      </c>
      <c r="K1079" s="8">
        <v>9884</v>
      </c>
      <c r="L1079" s="8">
        <v>33207712</v>
      </c>
      <c r="M1079" s="8">
        <v>4249412</v>
      </c>
      <c r="N1079" s="8">
        <v>179852</v>
      </c>
      <c r="O1079" s="8">
        <v>1364139</v>
      </c>
      <c r="P1079" s="8">
        <v>4475716</v>
      </c>
      <c r="Q1079" s="8">
        <v>19950734</v>
      </c>
      <c r="R1079" s="8">
        <v>43683</v>
      </c>
      <c r="S1079" s="8">
        <v>8393634</v>
      </c>
      <c r="T1079" s="8">
        <v>0</v>
      </c>
    </row>
    <row r="1080" spans="1:20">
      <c r="A1080" s="1">
        <v>44169</v>
      </c>
      <c r="B1080" s="9">
        <f>nasdaq_aapl_volume_by_exchange[[#This Row],[Off Exchange2]]/SUM(nasdaq_aapl_volume_by_exchange[[#This Row],[NYSE]:[LTSE]])</f>
        <v>0.45074563288472969</v>
      </c>
      <c r="C1080" s="12">
        <f>SUM(nasdaq_aapl_volume_by_exchange[[#This Row],[NYSE]:[LTSE]])</f>
        <v>67286866</v>
      </c>
      <c r="D1080" s="8">
        <v>1322879</v>
      </c>
      <c r="E1080" s="8">
        <v>255009</v>
      </c>
      <c r="F1080" s="8">
        <v>170632</v>
      </c>
      <c r="G1080" s="8">
        <v>638225</v>
      </c>
      <c r="H1080" s="8">
        <v>1332689</v>
      </c>
      <c r="I1080" s="8">
        <v>315731</v>
      </c>
      <c r="J1080" s="8">
        <v>140432</v>
      </c>
      <c r="K1080" s="8">
        <v>125639</v>
      </c>
      <c r="L1080" s="8">
        <v>30329261</v>
      </c>
      <c r="M1080" s="8">
        <v>3779824</v>
      </c>
      <c r="N1080" s="8">
        <v>226092</v>
      </c>
      <c r="O1080" s="8">
        <v>846164</v>
      </c>
      <c r="P1080" s="8">
        <v>3765016</v>
      </c>
      <c r="Q1080" s="8">
        <v>16880891</v>
      </c>
      <c r="R1080" s="8">
        <v>9688</v>
      </c>
      <c r="S1080" s="8">
        <v>7148694</v>
      </c>
      <c r="T1080" s="8">
        <v>0</v>
      </c>
    </row>
    <row r="1081" spans="1:20">
      <c r="A1081" s="1">
        <v>44168</v>
      </c>
      <c r="B1081" s="9">
        <f>nasdaq_aapl_volume_by_exchange[[#This Row],[Off Exchange2]]/SUM(nasdaq_aapl_volume_by_exchange[[#This Row],[NYSE]:[LTSE]])</f>
        <v>0.40938102979824703</v>
      </c>
      <c r="C1081" s="12">
        <f>SUM(nasdaq_aapl_volume_by_exchange[[#This Row],[NYSE]:[LTSE]])</f>
        <v>69802294</v>
      </c>
      <c r="D1081" s="8">
        <v>1997014</v>
      </c>
      <c r="E1081" s="8">
        <v>282303</v>
      </c>
      <c r="F1081" s="8">
        <v>227159</v>
      </c>
      <c r="G1081" s="8">
        <v>813998</v>
      </c>
      <c r="H1081" s="8">
        <v>1193044</v>
      </c>
      <c r="I1081" s="8">
        <v>446415</v>
      </c>
      <c r="J1081" s="8">
        <v>160811</v>
      </c>
      <c r="K1081" s="8">
        <v>724180</v>
      </c>
      <c r="L1081" s="8">
        <v>28575735</v>
      </c>
      <c r="M1081" s="8">
        <v>4330253</v>
      </c>
      <c r="N1081" s="8">
        <v>296859</v>
      </c>
      <c r="O1081" s="8">
        <v>1057959</v>
      </c>
      <c r="P1081" s="8">
        <v>3996354</v>
      </c>
      <c r="Q1081" s="8">
        <v>17886979</v>
      </c>
      <c r="R1081" s="8">
        <v>29887</v>
      </c>
      <c r="S1081" s="8">
        <v>7783344</v>
      </c>
      <c r="T1081" s="8">
        <v>0</v>
      </c>
    </row>
    <row r="1082" spans="1:20">
      <c r="A1082" s="1">
        <v>44167</v>
      </c>
      <c r="B1082" s="9">
        <f>nasdaq_aapl_volume_by_exchange[[#This Row],[Off Exchange2]]/SUM(nasdaq_aapl_volume_by_exchange[[#This Row],[NYSE]:[LTSE]])</f>
        <v>0.44197354092455265</v>
      </c>
      <c r="C1082" s="12">
        <f>SUM(nasdaq_aapl_volume_by_exchange[[#This Row],[NYSE]:[LTSE]])</f>
        <v>77228700</v>
      </c>
      <c r="D1082" s="8">
        <v>1493305</v>
      </c>
      <c r="E1082" s="8">
        <v>282188</v>
      </c>
      <c r="F1082" s="8">
        <v>173668</v>
      </c>
      <c r="G1082" s="8">
        <v>790020</v>
      </c>
      <c r="H1082" s="8">
        <v>1368044</v>
      </c>
      <c r="I1082" s="8">
        <v>309509</v>
      </c>
      <c r="J1082" s="8">
        <v>255872</v>
      </c>
      <c r="K1082" s="8">
        <v>340733</v>
      </c>
      <c r="L1082" s="8">
        <v>34133042</v>
      </c>
      <c r="M1082" s="8">
        <v>4936719</v>
      </c>
      <c r="N1082" s="8">
        <v>355189</v>
      </c>
      <c r="O1082" s="8">
        <v>1064715</v>
      </c>
      <c r="P1082" s="8">
        <v>4412589</v>
      </c>
      <c r="Q1082" s="8">
        <v>19638278</v>
      </c>
      <c r="R1082" s="8">
        <v>30784</v>
      </c>
      <c r="S1082" s="8">
        <v>7644045</v>
      </c>
      <c r="T1082" s="8">
        <v>0</v>
      </c>
    </row>
    <row r="1083" spans="1:20">
      <c r="A1083" s="1">
        <v>44166</v>
      </c>
      <c r="B1083" s="9">
        <f>nasdaq_aapl_volume_by_exchange[[#This Row],[Off Exchange2]]/SUM(nasdaq_aapl_volume_by_exchange[[#This Row],[NYSE]:[LTSE]])</f>
        <v>0.40090244719709217</v>
      </c>
      <c r="C1083" s="12">
        <f>SUM(nasdaq_aapl_volume_by_exchange[[#This Row],[NYSE]:[LTSE]])</f>
        <v>110528572</v>
      </c>
      <c r="D1083" s="8">
        <v>2894562</v>
      </c>
      <c r="E1083" s="8">
        <v>427499</v>
      </c>
      <c r="F1083" s="8">
        <v>355349</v>
      </c>
      <c r="G1083" s="8">
        <v>1142604</v>
      </c>
      <c r="H1083" s="8">
        <v>1541852</v>
      </c>
      <c r="I1083" s="8">
        <v>883641</v>
      </c>
      <c r="J1083" s="8">
        <v>348605</v>
      </c>
      <c r="K1083" s="8">
        <v>797829</v>
      </c>
      <c r="L1083" s="8">
        <v>44311175</v>
      </c>
      <c r="M1083" s="8">
        <v>9611493</v>
      </c>
      <c r="N1083" s="8">
        <v>454364</v>
      </c>
      <c r="O1083" s="8">
        <v>1735211</v>
      </c>
      <c r="P1083" s="8">
        <v>6797572</v>
      </c>
      <c r="Q1083" s="8">
        <v>26906738</v>
      </c>
      <c r="R1083" s="8">
        <v>47931</v>
      </c>
      <c r="S1083" s="8">
        <v>12272147</v>
      </c>
      <c r="T1083" s="8">
        <v>0</v>
      </c>
    </row>
    <row r="1084" spans="1:20">
      <c r="A1084" s="1">
        <v>44165</v>
      </c>
      <c r="B1084" s="9">
        <f>nasdaq_aapl_volume_by_exchange[[#This Row],[Off Exchange2]]/SUM(nasdaq_aapl_volume_by_exchange[[#This Row],[NYSE]:[LTSE]])</f>
        <v>0.3654526682192889</v>
      </c>
      <c r="C1084" s="12">
        <f>SUM(nasdaq_aapl_volume_by_exchange[[#This Row],[NYSE]:[LTSE]])</f>
        <v>152654863</v>
      </c>
      <c r="D1084" s="8">
        <v>3318384</v>
      </c>
      <c r="E1084" s="8">
        <v>542154</v>
      </c>
      <c r="F1084" s="8">
        <v>449684</v>
      </c>
      <c r="G1084" s="8">
        <v>1399708</v>
      </c>
      <c r="H1084" s="8">
        <v>2431583</v>
      </c>
      <c r="I1084" s="8">
        <v>1125959</v>
      </c>
      <c r="J1084" s="8">
        <v>329486</v>
      </c>
      <c r="K1084" s="8">
        <v>2226250</v>
      </c>
      <c r="L1084" s="8">
        <v>55788127</v>
      </c>
      <c r="M1084" s="8">
        <v>10952285</v>
      </c>
      <c r="N1084" s="8">
        <v>469098</v>
      </c>
      <c r="O1084" s="8">
        <v>2100895</v>
      </c>
      <c r="P1084" s="8">
        <v>8062145</v>
      </c>
      <c r="Q1084" s="8">
        <v>51101695</v>
      </c>
      <c r="R1084" s="8">
        <v>42335</v>
      </c>
      <c r="S1084" s="8">
        <v>12315075</v>
      </c>
      <c r="T1084" s="8">
        <v>0</v>
      </c>
    </row>
    <row r="1085" spans="1:20">
      <c r="A1085" s="1">
        <v>44162</v>
      </c>
      <c r="B1085" s="9">
        <f>nasdaq_aapl_volume_by_exchange[[#This Row],[Off Exchange2]]/SUM(nasdaq_aapl_volume_by_exchange[[#This Row],[NYSE]:[LTSE]])</f>
        <v>0.37341304390018193</v>
      </c>
      <c r="C1085" s="12">
        <f>SUM(nasdaq_aapl_volume_by_exchange[[#This Row],[NYSE]:[LTSE]])</f>
        <v>40755617</v>
      </c>
      <c r="D1085" s="8">
        <v>1279653</v>
      </c>
      <c r="E1085" s="8">
        <v>154843</v>
      </c>
      <c r="F1085" s="8">
        <v>121653</v>
      </c>
      <c r="G1085" s="8">
        <v>381262</v>
      </c>
      <c r="H1085" s="8">
        <v>577016</v>
      </c>
      <c r="I1085" s="8">
        <v>345031</v>
      </c>
      <c r="J1085" s="8">
        <v>193471</v>
      </c>
      <c r="K1085" s="8">
        <v>108468</v>
      </c>
      <c r="L1085" s="8">
        <v>15218679</v>
      </c>
      <c r="M1085" s="8">
        <v>3721799</v>
      </c>
      <c r="N1085" s="8">
        <v>143693</v>
      </c>
      <c r="O1085" s="8">
        <v>550402</v>
      </c>
      <c r="P1085" s="8">
        <v>2718792</v>
      </c>
      <c r="Q1085" s="8">
        <v>10967197</v>
      </c>
      <c r="R1085" s="8">
        <v>33614</v>
      </c>
      <c r="S1085" s="8">
        <v>4240044</v>
      </c>
      <c r="T1085" s="8">
        <v>0</v>
      </c>
    </row>
    <row r="1086" spans="1:20">
      <c r="A1086" s="1">
        <v>44160</v>
      </c>
      <c r="B1086" s="9">
        <f>nasdaq_aapl_volume_by_exchange[[#This Row],[Off Exchange2]]/SUM(nasdaq_aapl_volume_by_exchange[[#This Row],[NYSE]:[LTSE]])</f>
        <v>0.39625546778152687</v>
      </c>
      <c r="C1086" s="12">
        <f>SUM(nasdaq_aapl_volume_by_exchange[[#This Row],[NYSE]:[LTSE]])</f>
        <v>65824457</v>
      </c>
      <c r="D1086" s="8">
        <v>2161142</v>
      </c>
      <c r="E1086" s="8">
        <v>226196</v>
      </c>
      <c r="F1086" s="8">
        <v>176507</v>
      </c>
      <c r="G1086" s="8">
        <v>812730</v>
      </c>
      <c r="H1086" s="8">
        <v>948767</v>
      </c>
      <c r="I1086" s="8">
        <v>471452</v>
      </c>
      <c r="J1086" s="8">
        <v>251313</v>
      </c>
      <c r="K1086" s="8">
        <v>47382</v>
      </c>
      <c r="L1086" s="8">
        <v>26083301</v>
      </c>
      <c r="M1086" s="8">
        <v>5363926</v>
      </c>
      <c r="N1086" s="8">
        <v>252500</v>
      </c>
      <c r="O1086" s="8">
        <v>1192026</v>
      </c>
      <c r="P1086" s="8">
        <v>3832276</v>
      </c>
      <c r="Q1086" s="8">
        <v>17411523</v>
      </c>
      <c r="R1086" s="8">
        <v>22487</v>
      </c>
      <c r="S1086" s="8">
        <v>6570929</v>
      </c>
      <c r="T1086" s="8">
        <v>0</v>
      </c>
    </row>
    <row r="1087" spans="1:20">
      <c r="A1087" s="1">
        <v>44159</v>
      </c>
      <c r="B1087" s="9">
        <f>nasdaq_aapl_volume_by_exchange[[#This Row],[Off Exchange2]]/SUM(nasdaq_aapl_volume_by_exchange[[#This Row],[NYSE]:[LTSE]])</f>
        <v>0.37578443055147226</v>
      </c>
      <c r="C1087" s="12">
        <f>SUM(nasdaq_aapl_volume_by_exchange[[#This Row],[NYSE]:[LTSE]])</f>
        <v>98953948</v>
      </c>
      <c r="D1087" s="8">
        <v>3281620</v>
      </c>
      <c r="E1087" s="8">
        <v>420834</v>
      </c>
      <c r="F1087" s="8">
        <v>424800</v>
      </c>
      <c r="G1087" s="8">
        <v>1213598</v>
      </c>
      <c r="H1087" s="8">
        <v>1703070</v>
      </c>
      <c r="I1087" s="8">
        <v>725780</v>
      </c>
      <c r="J1087" s="8">
        <v>275588</v>
      </c>
      <c r="K1087" s="8">
        <v>140137</v>
      </c>
      <c r="L1087" s="8">
        <v>37185353</v>
      </c>
      <c r="M1087" s="8">
        <v>8082936</v>
      </c>
      <c r="N1087" s="8">
        <v>460455</v>
      </c>
      <c r="O1087" s="8">
        <v>1434464</v>
      </c>
      <c r="P1087" s="8">
        <v>5941538</v>
      </c>
      <c r="Q1087" s="8">
        <v>27160694</v>
      </c>
      <c r="R1087" s="8">
        <v>43657</v>
      </c>
      <c r="S1087" s="8">
        <v>10459424</v>
      </c>
      <c r="T1087" s="8">
        <v>0</v>
      </c>
    </row>
    <row r="1088" spans="1:20">
      <c r="A1088" s="1">
        <v>44158</v>
      </c>
      <c r="B1088" s="9">
        <f>nasdaq_aapl_volume_by_exchange[[#This Row],[Off Exchange2]]/SUM(nasdaq_aapl_volume_by_exchange[[#This Row],[NYSE]:[LTSE]])</f>
        <v>0.39168045965778847</v>
      </c>
      <c r="C1088" s="12">
        <f>SUM(nasdaq_aapl_volume_by_exchange[[#This Row],[NYSE]:[LTSE]])</f>
        <v>108632468</v>
      </c>
      <c r="D1088" s="8">
        <v>2853333</v>
      </c>
      <c r="E1088" s="8">
        <v>1146592</v>
      </c>
      <c r="F1088" s="8">
        <v>284297</v>
      </c>
      <c r="G1088" s="8">
        <v>1562934</v>
      </c>
      <c r="H1088" s="8">
        <v>2854484</v>
      </c>
      <c r="I1088" s="8">
        <v>1103277</v>
      </c>
      <c r="J1088" s="8">
        <v>538616</v>
      </c>
      <c r="K1088" s="8">
        <v>1470701</v>
      </c>
      <c r="L1088" s="8">
        <v>42549215</v>
      </c>
      <c r="M1088" s="8">
        <v>8497558</v>
      </c>
      <c r="N1088" s="8">
        <v>612442</v>
      </c>
      <c r="O1088" s="8">
        <v>1453886</v>
      </c>
      <c r="P1088" s="8">
        <v>6172378</v>
      </c>
      <c r="Q1088" s="8">
        <v>26313882</v>
      </c>
      <c r="R1088" s="8">
        <v>64521</v>
      </c>
      <c r="S1088" s="8">
        <v>11154352</v>
      </c>
      <c r="T1088" s="8">
        <v>0</v>
      </c>
    </row>
    <row r="1089" spans="1:20">
      <c r="A1089" s="1">
        <v>44155</v>
      </c>
      <c r="B1089" s="9">
        <f>nasdaq_aapl_volume_by_exchange[[#This Row],[Off Exchange2]]/SUM(nasdaq_aapl_volume_by_exchange[[#This Row],[NYSE]:[LTSE]])</f>
        <v>0.3795261493922783</v>
      </c>
      <c r="C1089" s="12">
        <f>SUM(nasdaq_aapl_volume_by_exchange[[#This Row],[NYSE]:[LTSE]])</f>
        <v>66413379</v>
      </c>
      <c r="D1089" s="8">
        <v>1734318</v>
      </c>
      <c r="E1089" s="8">
        <v>477451</v>
      </c>
      <c r="F1089" s="8">
        <v>161014</v>
      </c>
      <c r="G1089" s="8">
        <v>783536</v>
      </c>
      <c r="H1089" s="8">
        <v>1006256</v>
      </c>
      <c r="I1089" s="8">
        <v>800077</v>
      </c>
      <c r="J1089" s="8">
        <v>272178</v>
      </c>
      <c r="K1089" s="8">
        <v>248166</v>
      </c>
      <c r="L1089" s="8">
        <v>25205614</v>
      </c>
      <c r="M1089" s="8">
        <v>4135181</v>
      </c>
      <c r="N1089" s="8">
        <v>137288</v>
      </c>
      <c r="O1089" s="8">
        <v>954658</v>
      </c>
      <c r="P1089" s="8">
        <v>3761238</v>
      </c>
      <c r="Q1089" s="8">
        <v>19879782</v>
      </c>
      <c r="R1089" s="8">
        <v>36284</v>
      </c>
      <c r="S1089" s="8">
        <v>6820338</v>
      </c>
      <c r="T1089" s="8">
        <v>0</v>
      </c>
    </row>
    <row r="1090" spans="1:20">
      <c r="A1090" s="1">
        <v>44154</v>
      </c>
      <c r="B1090" s="9">
        <f>nasdaq_aapl_volume_by_exchange[[#This Row],[Off Exchange2]]/SUM(nasdaq_aapl_volume_by_exchange[[#This Row],[NYSE]:[LTSE]])</f>
        <v>0.35721738704000716</v>
      </c>
      <c r="C1090" s="12">
        <f>SUM(nasdaq_aapl_volume_by_exchange[[#This Row],[NYSE]:[LTSE]])</f>
        <v>63621640</v>
      </c>
      <c r="D1090" s="8">
        <v>1706771</v>
      </c>
      <c r="E1090" s="8">
        <v>368020</v>
      </c>
      <c r="F1090" s="8">
        <v>204890</v>
      </c>
      <c r="G1090" s="8">
        <v>823195</v>
      </c>
      <c r="H1090" s="8">
        <v>740150</v>
      </c>
      <c r="I1090" s="8">
        <v>410647</v>
      </c>
      <c r="J1090" s="8">
        <v>388030</v>
      </c>
      <c r="K1090" s="8">
        <v>1014592</v>
      </c>
      <c r="L1090" s="8">
        <v>22726756</v>
      </c>
      <c r="M1090" s="8">
        <v>5588743</v>
      </c>
      <c r="N1090" s="8">
        <v>47640</v>
      </c>
      <c r="O1090" s="8">
        <v>750945</v>
      </c>
      <c r="P1090" s="8">
        <v>4275101</v>
      </c>
      <c r="Q1090" s="8">
        <v>17220514</v>
      </c>
      <c r="R1090" s="8">
        <v>0</v>
      </c>
      <c r="S1090" s="8">
        <v>7355646</v>
      </c>
      <c r="T1090" s="8">
        <v>0</v>
      </c>
    </row>
    <row r="1091" spans="1:20">
      <c r="A1091" s="1">
        <v>44153</v>
      </c>
      <c r="B1091" s="9">
        <f>nasdaq_aapl_volume_by_exchange[[#This Row],[Off Exchange2]]/SUM(nasdaq_aapl_volume_by_exchange[[#This Row],[NYSE]:[LTSE]])</f>
        <v>0.37887686459285125</v>
      </c>
      <c r="C1091" s="12">
        <f>SUM(nasdaq_aapl_volume_by_exchange[[#This Row],[NYSE]:[LTSE]])</f>
        <v>65644961</v>
      </c>
      <c r="D1091" s="8">
        <v>1625222</v>
      </c>
      <c r="E1091" s="8">
        <v>375726</v>
      </c>
      <c r="F1091" s="8">
        <v>160296</v>
      </c>
      <c r="G1091" s="8">
        <v>730328</v>
      </c>
      <c r="H1091" s="8">
        <v>820336</v>
      </c>
      <c r="I1091" s="8">
        <v>378146</v>
      </c>
      <c r="J1091" s="8">
        <v>273380</v>
      </c>
      <c r="K1091" s="8">
        <v>278628</v>
      </c>
      <c r="L1091" s="8">
        <v>24871357</v>
      </c>
      <c r="M1091" s="8">
        <v>6045897</v>
      </c>
      <c r="N1091" s="8">
        <v>52811</v>
      </c>
      <c r="O1091" s="8">
        <v>737788</v>
      </c>
      <c r="P1091" s="8">
        <v>3861187</v>
      </c>
      <c r="Q1091" s="8">
        <v>19128459</v>
      </c>
      <c r="R1091" s="8">
        <v>0</v>
      </c>
      <c r="S1091" s="8">
        <v>6305400</v>
      </c>
      <c r="T1091" s="8">
        <v>0</v>
      </c>
    </row>
    <row r="1092" spans="1:20">
      <c r="A1092" s="1">
        <v>44152</v>
      </c>
      <c r="B1092" s="9">
        <f>nasdaq_aapl_volume_by_exchange[[#This Row],[Off Exchange2]]/SUM(nasdaq_aapl_volume_by_exchange[[#This Row],[NYSE]:[LTSE]])</f>
        <v>0.3734433698545806</v>
      </c>
      <c r="C1092" s="12">
        <f>SUM(nasdaq_aapl_volume_by_exchange[[#This Row],[NYSE]:[LTSE]])</f>
        <v>64829385</v>
      </c>
      <c r="D1092" s="8">
        <v>1540506</v>
      </c>
      <c r="E1092" s="8">
        <v>403458</v>
      </c>
      <c r="F1092" s="8">
        <v>137927</v>
      </c>
      <c r="G1092" s="8">
        <v>653907</v>
      </c>
      <c r="H1092" s="8">
        <v>913106</v>
      </c>
      <c r="I1092" s="8">
        <v>529537</v>
      </c>
      <c r="J1092" s="8">
        <v>235086</v>
      </c>
      <c r="K1092" s="8">
        <v>291622</v>
      </c>
      <c r="L1092" s="8">
        <v>24210104</v>
      </c>
      <c r="M1092" s="8">
        <v>5068282</v>
      </c>
      <c r="N1092" s="8">
        <v>57059</v>
      </c>
      <c r="O1092" s="8">
        <v>744885</v>
      </c>
      <c r="P1092" s="8">
        <v>3863050</v>
      </c>
      <c r="Q1092" s="8">
        <v>19391635</v>
      </c>
      <c r="R1092" s="8">
        <v>0</v>
      </c>
      <c r="S1092" s="8">
        <v>6789221</v>
      </c>
      <c r="T1092" s="8">
        <v>0</v>
      </c>
    </row>
    <row r="1093" spans="1:20">
      <c r="A1093" s="1">
        <v>44151</v>
      </c>
      <c r="B1093" s="9">
        <f>nasdaq_aapl_volume_by_exchange[[#This Row],[Off Exchange2]]/SUM(nasdaq_aapl_volume_by_exchange[[#This Row],[NYSE]:[LTSE]])</f>
        <v>0.36774664689944359</v>
      </c>
      <c r="C1093" s="12">
        <f>SUM(nasdaq_aapl_volume_by_exchange[[#This Row],[NYSE]:[LTSE]])</f>
        <v>79307717</v>
      </c>
      <c r="D1093" s="8">
        <v>1837933</v>
      </c>
      <c r="E1093" s="8">
        <v>415435</v>
      </c>
      <c r="F1093" s="8">
        <v>177138</v>
      </c>
      <c r="G1093" s="8">
        <v>719862</v>
      </c>
      <c r="H1093" s="8">
        <v>1324505</v>
      </c>
      <c r="I1093" s="8">
        <v>690131</v>
      </c>
      <c r="J1093" s="8">
        <v>215424</v>
      </c>
      <c r="K1093" s="8">
        <v>3511969</v>
      </c>
      <c r="L1093" s="8">
        <v>29165147</v>
      </c>
      <c r="M1093" s="8">
        <v>6425126</v>
      </c>
      <c r="N1093" s="8">
        <v>68595</v>
      </c>
      <c r="O1093" s="8">
        <v>1300919</v>
      </c>
      <c r="P1093" s="8">
        <v>4728311</v>
      </c>
      <c r="Q1093" s="8">
        <v>20769880</v>
      </c>
      <c r="R1093" s="8">
        <v>0</v>
      </c>
      <c r="S1093" s="8">
        <v>7957342</v>
      </c>
      <c r="T1093" s="8">
        <v>0</v>
      </c>
    </row>
    <row r="1094" spans="1:20">
      <c r="A1094" s="1">
        <v>44148</v>
      </c>
      <c r="B1094" s="9">
        <f>nasdaq_aapl_volume_by_exchange[[#This Row],[Off Exchange2]]/SUM(nasdaq_aapl_volume_by_exchange[[#This Row],[NYSE]:[LTSE]])</f>
        <v>0.37488095247586389</v>
      </c>
      <c r="C1094" s="12">
        <f>SUM(nasdaq_aapl_volume_by_exchange[[#This Row],[NYSE]:[LTSE]])</f>
        <v>70240856</v>
      </c>
      <c r="D1094" s="8">
        <v>2073164</v>
      </c>
      <c r="E1094" s="8">
        <v>498265</v>
      </c>
      <c r="F1094" s="8">
        <v>204798</v>
      </c>
      <c r="G1094" s="8">
        <v>876090</v>
      </c>
      <c r="H1094" s="8">
        <v>1015692</v>
      </c>
      <c r="I1094" s="8">
        <v>488420</v>
      </c>
      <c r="J1094" s="8">
        <v>394397</v>
      </c>
      <c r="K1094" s="8">
        <v>1822744</v>
      </c>
      <c r="L1094" s="8">
        <v>26331959</v>
      </c>
      <c r="M1094" s="8">
        <v>5881934</v>
      </c>
      <c r="N1094" s="8">
        <v>103301</v>
      </c>
      <c r="O1094" s="8">
        <v>764063</v>
      </c>
      <c r="P1094" s="8">
        <v>4101055</v>
      </c>
      <c r="Q1094" s="8">
        <v>18400979</v>
      </c>
      <c r="R1094" s="8">
        <v>0</v>
      </c>
      <c r="S1094" s="8">
        <v>7283995</v>
      </c>
      <c r="T1094" s="8">
        <v>0</v>
      </c>
    </row>
    <row r="1095" spans="1:20">
      <c r="A1095" s="1">
        <v>44147</v>
      </c>
      <c r="B1095" s="9">
        <f>nasdaq_aapl_volume_by_exchange[[#This Row],[Off Exchange2]]/SUM(nasdaq_aapl_volume_by_exchange[[#This Row],[NYSE]:[LTSE]])</f>
        <v>0.40683514169924057</v>
      </c>
      <c r="C1095" s="12">
        <f>SUM(nasdaq_aapl_volume_by_exchange[[#This Row],[NYSE]:[LTSE]])</f>
        <v>87904776</v>
      </c>
      <c r="D1095" s="8">
        <v>2679557</v>
      </c>
      <c r="E1095" s="8">
        <v>753441</v>
      </c>
      <c r="F1095" s="8">
        <v>276539</v>
      </c>
      <c r="G1095" s="8">
        <v>1034155</v>
      </c>
      <c r="H1095" s="8">
        <v>1135508</v>
      </c>
      <c r="I1095" s="8">
        <v>493594</v>
      </c>
      <c r="J1095" s="8">
        <v>340351</v>
      </c>
      <c r="K1095" s="8">
        <v>266746</v>
      </c>
      <c r="L1095" s="8">
        <v>35762752</v>
      </c>
      <c r="M1095" s="8">
        <v>7785939</v>
      </c>
      <c r="N1095" s="8">
        <v>141837</v>
      </c>
      <c r="O1095" s="8">
        <v>995926</v>
      </c>
      <c r="P1095" s="8">
        <v>5738956</v>
      </c>
      <c r="Q1095" s="8">
        <v>20780116</v>
      </c>
      <c r="R1095" s="8">
        <v>0</v>
      </c>
      <c r="S1095" s="8">
        <v>9719359</v>
      </c>
      <c r="T1095" s="8">
        <v>0</v>
      </c>
    </row>
    <row r="1096" spans="1:20">
      <c r="A1096" s="1">
        <v>44146</v>
      </c>
      <c r="B1096" s="9">
        <f>nasdaq_aapl_volume_by_exchange[[#This Row],[Off Exchange2]]/SUM(nasdaq_aapl_volume_by_exchange[[#This Row],[NYSE]:[LTSE]])</f>
        <v>0.4416050125525624</v>
      </c>
      <c r="C1096" s="12">
        <f>SUM(nasdaq_aapl_volume_by_exchange[[#This Row],[NYSE]:[LTSE]])</f>
        <v>97351438</v>
      </c>
      <c r="D1096" s="8">
        <v>2076342</v>
      </c>
      <c r="E1096" s="8">
        <v>394563</v>
      </c>
      <c r="F1096" s="8">
        <v>217228</v>
      </c>
      <c r="G1096" s="8">
        <v>880906</v>
      </c>
      <c r="H1096" s="8">
        <v>1292119</v>
      </c>
      <c r="I1096" s="8">
        <v>570337</v>
      </c>
      <c r="J1096" s="8">
        <v>366323</v>
      </c>
      <c r="K1096" s="8">
        <v>2499714</v>
      </c>
      <c r="L1096" s="8">
        <v>42990883</v>
      </c>
      <c r="M1096" s="8">
        <v>8369545</v>
      </c>
      <c r="N1096" s="8">
        <v>101744</v>
      </c>
      <c r="O1096" s="8">
        <v>1559252</v>
      </c>
      <c r="P1096" s="8">
        <v>5566076</v>
      </c>
      <c r="Q1096" s="8">
        <v>20738585</v>
      </c>
      <c r="R1096" s="8">
        <v>0</v>
      </c>
      <c r="S1096" s="8">
        <v>9727821</v>
      </c>
      <c r="T1096" s="8">
        <v>0</v>
      </c>
    </row>
    <row r="1097" spans="1:20">
      <c r="A1097" s="1">
        <v>44145</v>
      </c>
      <c r="B1097" s="9">
        <f>nasdaq_aapl_volume_by_exchange[[#This Row],[Off Exchange2]]/SUM(nasdaq_aapl_volume_by_exchange[[#This Row],[NYSE]:[LTSE]])</f>
        <v>0.41265093236466011</v>
      </c>
      <c r="C1097" s="12">
        <f>SUM(nasdaq_aapl_volume_by_exchange[[#This Row],[NYSE]:[LTSE]])</f>
        <v>118261829</v>
      </c>
      <c r="D1097" s="8">
        <v>3917973</v>
      </c>
      <c r="E1097" s="8">
        <v>652585</v>
      </c>
      <c r="F1097" s="8">
        <v>886965</v>
      </c>
      <c r="G1097" s="8">
        <v>1580710</v>
      </c>
      <c r="H1097" s="8">
        <v>1791736</v>
      </c>
      <c r="I1097" s="8">
        <v>584595</v>
      </c>
      <c r="J1097" s="8">
        <v>230048</v>
      </c>
      <c r="K1097" s="8">
        <v>2797223</v>
      </c>
      <c r="L1097" s="8">
        <v>48800854</v>
      </c>
      <c r="M1097" s="8">
        <v>9825339</v>
      </c>
      <c r="N1097" s="8">
        <v>103317</v>
      </c>
      <c r="O1097" s="8">
        <v>653460</v>
      </c>
      <c r="P1097" s="8">
        <v>7158444</v>
      </c>
      <c r="Q1097" s="8">
        <v>29174013</v>
      </c>
      <c r="R1097" s="8">
        <v>0</v>
      </c>
      <c r="S1097" s="8">
        <v>10104567</v>
      </c>
      <c r="T1097" s="8">
        <v>0</v>
      </c>
    </row>
    <row r="1098" spans="1:20">
      <c r="A1098" s="1">
        <v>44144</v>
      </c>
      <c r="B1098" s="9">
        <f>nasdaq_aapl_volume_by_exchange[[#This Row],[Off Exchange2]]/SUM(nasdaq_aapl_volume_by_exchange[[#This Row],[NYSE]:[LTSE]])</f>
        <v>0.32411005868066944</v>
      </c>
      <c r="C1098" s="12">
        <f>SUM(nasdaq_aapl_volume_by_exchange[[#This Row],[NYSE]:[LTSE]])</f>
        <v>137199355</v>
      </c>
      <c r="D1098" s="8">
        <v>3992583</v>
      </c>
      <c r="E1098" s="8">
        <v>764506</v>
      </c>
      <c r="F1098" s="8">
        <v>416078</v>
      </c>
      <c r="G1098" s="8">
        <v>1462625</v>
      </c>
      <c r="H1098" s="8">
        <v>2331457</v>
      </c>
      <c r="I1098" s="8">
        <v>743486</v>
      </c>
      <c r="J1098" s="8">
        <v>137176</v>
      </c>
      <c r="K1098" s="8">
        <v>5594617</v>
      </c>
      <c r="L1098" s="8">
        <v>44467691</v>
      </c>
      <c r="M1098" s="8">
        <v>13402950</v>
      </c>
      <c r="N1098" s="8">
        <v>166524</v>
      </c>
      <c r="O1098" s="8">
        <v>1271816</v>
      </c>
      <c r="P1098" s="8">
        <v>9592406</v>
      </c>
      <c r="Q1098" s="8">
        <v>38743696</v>
      </c>
      <c r="R1098" s="8">
        <v>0</v>
      </c>
      <c r="S1098" s="8">
        <v>14111744</v>
      </c>
      <c r="T1098" s="8">
        <v>0</v>
      </c>
    </row>
    <row r="1099" spans="1:20">
      <c r="A1099" s="1">
        <v>44141</v>
      </c>
      <c r="B1099" s="9">
        <f>nasdaq_aapl_volume_by_exchange[[#This Row],[Off Exchange2]]/SUM(nasdaq_aapl_volume_by_exchange[[#This Row],[NYSE]:[LTSE]])</f>
        <v>0.38751250990391811</v>
      </c>
      <c r="C1099" s="12">
        <f>SUM(nasdaq_aapl_volume_by_exchange[[#This Row],[NYSE]:[LTSE]])</f>
        <v>95980953</v>
      </c>
      <c r="D1099" s="8">
        <v>2292453</v>
      </c>
      <c r="E1099" s="8">
        <v>299079</v>
      </c>
      <c r="F1099" s="8">
        <v>291143</v>
      </c>
      <c r="G1099" s="8">
        <v>980971</v>
      </c>
      <c r="H1099" s="8">
        <v>1102772</v>
      </c>
      <c r="I1099" s="8">
        <v>903582</v>
      </c>
      <c r="J1099" s="8">
        <v>275195</v>
      </c>
      <c r="K1099" s="8">
        <v>6026011</v>
      </c>
      <c r="L1099" s="8">
        <v>37193820</v>
      </c>
      <c r="M1099" s="8">
        <v>7124934</v>
      </c>
      <c r="N1099" s="8">
        <v>77843</v>
      </c>
      <c r="O1099" s="8">
        <v>866010</v>
      </c>
      <c r="P1099" s="8">
        <v>5551311</v>
      </c>
      <c r="Q1099" s="8">
        <v>23474217</v>
      </c>
      <c r="R1099" s="8">
        <v>0</v>
      </c>
      <c r="S1099" s="8">
        <v>9521612</v>
      </c>
      <c r="T1099" s="8">
        <v>0</v>
      </c>
    </row>
    <row r="1100" spans="1:20">
      <c r="A1100" s="1">
        <v>44140</v>
      </c>
      <c r="B1100" s="9">
        <f>nasdaq_aapl_volume_by_exchange[[#This Row],[Off Exchange2]]/SUM(nasdaq_aapl_volume_by_exchange[[#This Row],[NYSE]:[LTSE]])</f>
        <v>0.39417308577567217</v>
      </c>
      <c r="C1100" s="12">
        <f>SUM(nasdaq_aapl_volume_by_exchange[[#This Row],[NYSE]:[LTSE]])</f>
        <v>107980069</v>
      </c>
      <c r="D1100" s="8">
        <v>3111756</v>
      </c>
      <c r="E1100" s="8">
        <v>585809</v>
      </c>
      <c r="F1100" s="8">
        <v>665329</v>
      </c>
      <c r="G1100" s="8">
        <v>1435154</v>
      </c>
      <c r="H1100" s="8">
        <v>1474175</v>
      </c>
      <c r="I1100" s="8">
        <v>685526</v>
      </c>
      <c r="J1100" s="8">
        <v>493753</v>
      </c>
      <c r="K1100" s="8">
        <v>1818290</v>
      </c>
      <c r="L1100" s="8">
        <v>42562837</v>
      </c>
      <c r="M1100" s="8">
        <v>9400626</v>
      </c>
      <c r="N1100" s="8">
        <v>125071</v>
      </c>
      <c r="O1100" s="8">
        <v>1157841</v>
      </c>
      <c r="P1100" s="8">
        <v>6445182</v>
      </c>
      <c r="Q1100" s="8">
        <v>27929638</v>
      </c>
      <c r="R1100" s="8">
        <v>0</v>
      </c>
      <c r="S1100" s="8">
        <v>10089082</v>
      </c>
      <c r="T1100" s="8">
        <v>0</v>
      </c>
    </row>
    <row r="1101" spans="1:20">
      <c r="A1101" s="1">
        <v>44139</v>
      </c>
      <c r="B1101" s="9">
        <f>nasdaq_aapl_volume_by_exchange[[#This Row],[Off Exchange2]]/SUM(nasdaq_aapl_volume_by_exchange[[#This Row],[NYSE]:[LTSE]])</f>
        <v>0.35051515377036524</v>
      </c>
      <c r="C1101" s="12">
        <f>SUM(nasdaq_aapl_volume_by_exchange[[#This Row],[NYSE]:[LTSE]])</f>
        <v>120461605</v>
      </c>
      <c r="D1101" s="8">
        <v>3686883</v>
      </c>
      <c r="E1101" s="8">
        <v>556290</v>
      </c>
      <c r="F1101" s="8">
        <v>752469</v>
      </c>
      <c r="G1101" s="8">
        <v>1417217</v>
      </c>
      <c r="H1101" s="8">
        <v>1881211</v>
      </c>
      <c r="I1101" s="8">
        <v>713762</v>
      </c>
      <c r="J1101" s="8">
        <v>365053</v>
      </c>
      <c r="K1101" s="8">
        <v>388039</v>
      </c>
      <c r="L1101" s="8">
        <v>42223618</v>
      </c>
      <c r="M1101" s="8">
        <v>12825109</v>
      </c>
      <c r="N1101" s="8">
        <v>87585</v>
      </c>
      <c r="O1101" s="8">
        <v>1365931</v>
      </c>
      <c r="P1101" s="8">
        <v>8977967</v>
      </c>
      <c r="Q1101" s="8">
        <v>34601486</v>
      </c>
      <c r="R1101" s="8">
        <v>0</v>
      </c>
      <c r="S1101" s="8">
        <v>10618985</v>
      </c>
      <c r="T1101" s="8">
        <v>0</v>
      </c>
    </row>
    <row r="1102" spans="1:20">
      <c r="A1102" s="1">
        <v>44138</v>
      </c>
      <c r="B1102" s="9">
        <f>nasdaq_aapl_volume_by_exchange[[#This Row],[Off Exchange2]]/SUM(nasdaq_aapl_volume_by_exchange[[#This Row],[NYSE]:[LTSE]])</f>
        <v>0.41911335366962671</v>
      </c>
      <c r="C1102" s="12">
        <f>SUM(nasdaq_aapl_volume_by_exchange[[#This Row],[NYSE]:[LTSE]])</f>
        <v>92561935</v>
      </c>
      <c r="D1102" s="8">
        <v>2593388</v>
      </c>
      <c r="E1102" s="8">
        <v>679770</v>
      </c>
      <c r="F1102" s="8">
        <v>658594</v>
      </c>
      <c r="G1102" s="8">
        <v>1424156</v>
      </c>
      <c r="H1102" s="8">
        <v>1678600</v>
      </c>
      <c r="I1102" s="8">
        <v>664230</v>
      </c>
      <c r="J1102" s="8">
        <v>335558</v>
      </c>
      <c r="K1102" s="8">
        <v>261832</v>
      </c>
      <c r="L1102" s="8">
        <v>38793943</v>
      </c>
      <c r="M1102" s="8">
        <v>7652708</v>
      </c>
      <c r="N1102" s="8">
        <v>233758</v>
      </c>
      <c r="O1102" s="8">
        <v>996005</v>
      </c>
      <c r="P1102" s="8">
        <v>5289045</v>
      </c>
      <c r="Q1102" s="8">
        <v>23090450</v>
      </c>
      <c r="R1102" s="8">
        <v>0</v>
      </c>
      <c r="S1102" s="8">
        <v>8209898</v>
      </c>
      <c r="T1102" s="8">
        <v>0</v>
      </c>
    </row>
    <row r="1103" spans="1:20">
      <c r="A1103" s="1">
        <v>44137</v>
      </c>
      <c r="B1103" s="9">
        <f>nasdaq_aapl_volume_by_exchange[[#This Row],[Off Exchange2]]/SUM(nasdaq_aapl_volume_by_exchange[[#This Row],[NYSE]:[LTSE]])</f>
        <v>0.42550655025740408</v>
      </c>
      <c r="C1103" s="12">
        <f>SUM(nasdaq_aapl_volume_by_exchange[[#This Row],[NYSE]:[LTSE]])</f>
        <v>104521465</v>
      </c>
      <c r="D1103" s="8">
        <v>3006423</v>
      </c>
      <c r="E1103" s="8">
        <v>636871</v>
      </c>
      <c r="F1103" s="8">
        <v>727937</v>
      </c>
      <c r="G1103" s="8">
        <v>1398745</v>
      </c>
      <c r="H1103" s="8">
        <v>1813903</v>
      </c>
      <c r="I1103" s="8">
        <v>715083</v>
      </c>
      <c r="J1103" s="8">
        <v>514863</v>
      </c>
      <c r="K1103" s="8">
        <v>255108</v>
      </c>
      <c r="L1103" s="8">
        <v>44474568</v>
      </c>
      <c r="M1103" s="8">
        <v>8661316</v>
      </c>
      <c r="N1103" s="8">
        <v>191845</v>
      </c>
      <c r="O1103" s="8">
        <v>1228213</v>
      </c>
      <c r="P1103" s="8">
        <v>6396359</v>
      </c>
      <c r="Q1103" s="8">
        <v>24865937</v>
      </c>
      <c r="R1103" s="8">
        <v>0</v>
      </c>
      <c r="S1103" s="8">
        <v>9634294</v>
      </c>
      <c r="T1103" s="8">
        <v>0</v>
      </c>
    </row>
    <row r="1104" spans="1:20">
      <c r="A1104" s="1">
        <v>44134</v>
      </c>
      <c r="B1104" s="9">
        <f>nasdaq_aapl_volume_by_exchange[[#This Row],[Off Exchange2]]/SUM(nasdaq_aapl_volume_by_exchange[[#This Row],[NYSE]:[LTSE]])</f>
        <v>0.40916092979865032</v>
      </c>
      <c r="C1104" s="12">
        <f>SUM(nasdaq_aapl_volume_by_exchange[[#This Row],[NYSE]:[LTSE]])</f>
        <v>165985313</v>
      </c>
      <c r="D1104" s="8">
        <v>4647724</v>
      </c>
      <c r="E1104" s="8">
        <v>837000</v>
      </c>
      <c r="F1104" s="8">
        <v>989615</v>
      </c>
      <c r="G1104" s="8">
        <v>1381026</v>
      </c>
      <c r="H1104" s="8">
        <v>3364089</v>
      </c>
      <c r="I1104" s="8">
        <v>2009429</v>
      </c>
      <c r="J1104" s="8">
        <v>495193</v>
      </c>
      <c r="K1104" s="8">
        <v>636452</v>
      </c>
      <c r="L1104" s="8">
        <v>67914705</v>
      </c>
      <c r="M1104" s="8">
        <v>14161379</v>
      </c>
      <c r="N1104" s="8">
        <v>118134</v>
      </c>
      <c r="O1104" s="8">
        <v>1505114</v>
      </c>
      <c r="P1104" s="8">
        <v>11449579</v>
      </c>
      <c r="Q1104" s="8">
        <v>41036633</v>
      </c>
      <c r="R1104" s="8">
        <v>0</v>
      </c>
      <c r="S1104" s="8">
        <v>15439241</v>
      </c>
      <c r="T1104" s="8">
        <v>0</v>
      </c>
    </row>
    <row r="1105" spans="1:20">
      <c r="A1105" s="1">
        <v>44133</v>
      </c>
      <c r="B1105" s="9">
        <f>nasdaq_aapl_volume_by_exchange[[#This Row],[Off Exchange2]]/SUM(nasdaq_aapl_volume_by_exchange[[#This Row],[NYSE]:[LTSE]])</f>
        <v>0.36865018706715219</v>
      </c>
      <c r="C1105" s="12">
        <f>SUM(nasdaq_aapl_volume_by_exchange[[#This Row],[NYSE]:[LTSE]])</f>
        <v>127754925</v>
      </c>
      <c r="D1105" s="8">
        <v>2798519</v>
      </c>
      <c r="E1105" s="8">
        <v>567349</v>
      </c>
      <c r="F1105" s="8">
        <v>745446</v>
      </c>
      <c r="G1105" s="8">
        <v>1365819</v>
      </c>
      <c r="H1105" s="8">
        <v>1989733</v>
      </c>
      <c r="I1105" s="8">
        <v>1629914</v>
      </c>
      <c r="J1105" s="8">
        <v>209942</v>
      </c>
      <c r="K1105" s="8">
        <v>691941</v>
      </c>
      <c r="L1105" s="8">
        <v>47096877</v>
      </c>
      <c r="M1105" s="8">
        <v>18697884</v>
      </c>
      <c r="N1105" s="8">
        <v>135046</v>
      </c>
      <c r="O1105" s="8">
        <v>1249109</v>
      </c>
      <c r="P1105" s="8">
        <v>7432018</v>
      </c>
      <c r="Q1105" s="8">
        <v>33268510</v>
      </c>
      <c r="R1105" s="8">
        <v>0</v>
      </c>
      <c r="S1105" s="8">
        <v>9876818</v>
      </c>
      <c r="T1105" s="8">
        <v>0</v>
      </c>
    </row>
    <row r="1106" spans="1:20">
      <c r="A1106" s="1">
        <v>44132</v>
      </c>
      <c r="B1106" s="9">
        <f>nasdaq_aapl_volume_by_exchange[[#This Row],[Off Exchange2]]/SUM(nasdaq_aapl_volume_by_exchange[[#This Row],[NYSE]:[LTSE]])</f>
        <v>0.41969599597128093</v>
      </c>
      <c r="C1106" s="12">
        <f>SUM(nasdaq_aapl_volume_by_exchange[[#This Row],[NYSE]:[LTSE]])</f>
        <v>125117684</v>
      </c>
      <c r="D1106" s="8">
        <v>3722336</v>
      </c>
      <c r="E1106" s="8">
        <v>672386</v>
      </c>
      <c r="F1106" s="8">
        <v>863963</v>
      </c>
      <c r="G1106" s="8">
        <v>1655551</v>
      </c>
      <c r="H1106" s="8">
        <v>2912788</v>
      </c>
      <c r="I1106" s="8">
        <v>1771576</v>
      </c>
      <c r="J1106" s="8">
        <v>316888</v>
      </c>
      <c r="K1106" s="8">
        <v>80739</v>
      </c>
      <c r="L1106" s="8">
        <v>52511391</v>
      </c>
      <c r="M1106" s="8">
        <v>9008875</v>
      </c>
      <c r="N1106" s="8">
        <v>173039</v>
      </c>
      <c r="O1106" s="8">
        <v>1192448</v>
      </c>
      <c r="P1106" s="8">
        <v>7176557</v>
      </c>
      <c r="Q1106" s="8">
        <v>33370644</v>
      </c>
      <c r="R1106" s="8">
        <v>0</v>
      </c>
      <c r="S1106" s="8">
        <v>9688503</v>
      </c>
      <c r="T1106" s="8">
        <v>0</v>
      </c>
    </row>
    <row r="1107" spans="1:20">
      <c r="A1107" s="1">
        <v>44131</v>
      </c>
      <c r="B1107" s="9">
        <f>nasdaq_aapl_volume_by_exchange[[#This Row],[Off Exchange2]]/SUM(nasdaq_aapl_volume_by_exchange[[#This Row],[NYSE]:[LTSE]])</f>
        <v>0.43801133226327105</v>
      </c>
      <c r="C1107" s="12">
        <f>SUM(nasdaq_aapl_volume_by_exchange[[#This Row],[NYSE]:[LTSE]])</f>
        <v>77228527</v>
      </c>
      <c r="D1107" s="8">
        <v>2391114</v>
      </c>
      <c r="E1107" s="8">
        <v>409411</v>
      </c>
      <c r="F1107" s="8">
        <v>346070</v>
      </c>
      <c r="G1107" s="8">
        <v>948320</v>
      </c>
      <c r="H1107" s="8">
        <v>1828389</v>
      </c>
      <c r="I1107" s="8">
        <v>611418</v>
      </c>
      <c r="J1107" s="8">
        <v>336625</v>
      </c>
      <c r="K1107" s="8">
        <v>62942</v>
      </c>
      <c r="L1107" s="8">
        <v>33826970</v>
      </c>
      <c r="M1107" s="8">
        <v>5948481</v>
      </c>
      <c r="N1107" s="8">
        <v>102959</v>
      </c>
      <c r="O1107" s="8">
        <v>804816</v>
      </c>
      <c r="P1107" s="8">
        <v>5005686</v>
      </c>
      <c r="Q1107" s="8">
        <v>17967437</v>
      </c>
      <c r="R1107" s="8">
        <v>0</v>
      </c>
      <c r="S1107" s="8">
        <v>6637889</v>
      </c>
      <c r="T1107" s="8">
        <v>0</v>
      </c>
    </row>
    <row r="1108" spans="1:20">
      <c r="A1108" s="1">
        <v>44130</v>
      </c>
      <c r="B1108" s="9">
        <f>nasdaq_aapl_volume_by_exchange[[#This Row],[Off Exchange2]]/SUM(nasdaq_aapl_volume_by_exchange[[#This Row],[NYSE]:[LTSE]])</f>
        <v>0.41767155061121763</v>
      </c>
      <c r="C1108" s="12">
        <f>SUM(nasdaq_aapl_volume_by_exchange[[#This Row],[NYSE]:[LTSE]])</f>
        <v>95278996</v>
      </c>
      <c r="D1108" s="8">
        <v>3023890</v>
      </c>
      <c r="E1108" s="8">
        <v>407009</v>
      </c>
      <c r="F1108" s="8">
        <v>401744</v>
      </c>
      <c r="G1108" s="8">
        <v>1003917</v>
      </c>
      <c r="H1108" s="8">
        <v>2018832</v>
      </c>
      <c r="I1108" s="8">
        <v>660532</v>
      </c>
      <c r="J1108" s="8">
        <v>350038</v>
      </c>
      <c r="K1108" s="8">
        <v>29167</v>
      </c>
      <c r="L1108" s="8">
        <v>39795326</v>
      </c>
      <c r="M1108" s="8">
        <v>7502862</v>
      </c>
      <c r="N1108" s="8">
        <v>78652</v>
      </c>
      <c r="O1108" s="8">
        <v>721443</v>
      </c>
      <c r="P1108" s="8">
        <v>6092154</v>
      </c>
      <c r="Q1108" s="8">
        <v>24377236</v>
      </c>
      <c r="R1108" s="8">
        <v>0</v>
      </c>
      <c r="S1108" s="8">
        <v>8816194</v>
      </c>
      <c r="T1108" s="8">
        <v>0</v>
      </c>
    </row>
    <row r="1109" spans="1:20">
      <c r="A1109" s="1">
        <v>44127</v>
      </c>
      <c r="B1109" s="9">
        <f>nasdaq_aapl_volume_by_exchange[[#This Row],[Off Exchange2]]/SUM(nasdaq_aapl_volume_by_exchange[[#This Row],[NYSE]:[LTSE]])</f>
        <v>0.42862118507173391</v>
      </c>
      <c r="C1109" s="12">
        <f>SUM(nasdaq_aapl_volume_by_exchange[[#This Row],[NYSE]:[LTSE]])</f>
        <v>68694542</v>
      </c>
      <c r="D1109" s="8">
        <v>2376513</v>
      </c>
      <c r="E1109" s="8">
        <v>405180</v>
      </c>
      <c r="F1109" s="8">
        <v>298646</v>
      </c>
      <c r="G1109" s="8">
        <v>793773</v>
      </c>
      <c r="H1109" s="8">
        <v>2127207</v>
      </c>
      <c r="I1109" s="8">
        <v>594091</v>
      </c>
      <c r="J1109" s="8">
        <v>278162</v>
      </c>
      <c r="K1109" s="8">
        <v>72730</v>
      </c>
      <c r="L1109" s="8">
        <v>29443936</v>
      </c>
      <c r="M1109" s="8">
        <v>5207638</v>
      </c>
      <c r="N1109" s="8">
        <v>119017</v>
      </c>
      <c r="O1109" s="8">
        <v>734593</v>
      </c>
      <c r="P1109" s="8">
        <v>4720514</v>
      </c>
      <c r="Q1109" s="8">
        <v>15390083</v>
      </c>
      <c r="R1109" s="8">
        <v>0</v>
      </c>
      <c r="S1109" s="8">
        <v>6132459</v>
      </c>
      <c r="T1109" s="8">
        <v>0</v>
      </c>
    </row>
    <row r="1110" spans="1:20">
      <c r="A1110" s="1">
        <v>44126</v>
      </c>
      <c r="B1110" s="9">
        <f>nasdaq_aapl_volume_by_exchange[[#This Row],[Off Exchange2]]/SUM(nasdaq_aapl_volume_by_exchange[[#This Row],[NYSE]:[LTSE]])</f>
        <v>0.42619241905735761</v>
      </c>
      <c r="C1110" s="12">
        <f>SUM(nasdaq_aapl_volume_by_exchange[[#This Row],[NYSE]:[LTSE]])</f>
        <v>86493439</v>
      </c>
      <c r="D1110" s="8">
        <v>2888891</v>
      </c>
      <c r="E1110" s="8">
        <v>614626</v>
      </c>
      <c r="F1110" s="8">
        <v>286095</v>
      </c>
      <c r="G1110" s="8">
        <v>1021473</v>
      </c>
      <c r="H1110" s="8">
        <v>2362788</v>
      </c>
      <c r="I1110" s="8">
        <v>460938</v>
      </c>
      <c r="J1110" s="8">
        <v>366876</v>
      </c>
      <c r="K1110" s="8">
        <v>514477</v>
      </c>
      <c r="L1110" s="8">
        <v>36862848</v>
      </c>
      <c r="M1110" s="8">
        <v>6330848</v>
      </c>
      <c r="N1110" s="8">
        <v>167154</v>
      </c>
      <c r="O1110" s="8">
        <v>907753</v>
      </c>
      <c r="P1110" s="8">
        <v>5400098</v>
      </c>
      <c r="Q1110" s="8">
        <v>20719547</v>
      </c>
      <c r="R1110" s="8">
        <v>0</v>
      </c>
      <c r="S1110" s="8">
        <v>7589027</v>
      </c>
      <c r="T1110" s="8">
        <v>0</v>
      </c>
    </row>
    <row r="1111" spans="1:20">
      <c r="A1111" s="1">
        <v>44125</v>
      </c>
      <c r="B1111" s="9">
        <f>nasdaq_aapl_volume_by_exchange[[#This Row],[Off Exchange2]]/SUM(nasdaq_aapl_volume_by_exchange[[#This Row],[NYSE]:[LTSE]])</f>
        <v>0.42949913075494339</v>
      </c>
      <c r="C1111" s="12">
        <f>SUM(nasdaq_aapl_volume_by_exchange[[#This Row],[NYSE]:[LTSE]])</f>
        <v>75277391</v>
      </c>
      <c r="D1111" s="8">
        <v>2310398</v>
      </c>
      <c r="E1111" s="8">
        <v>343510</v>
      </c>
      <c r="F1111" s="8">
        <v>297429</v>
      </c>
      <c r="G1111" s="8">
        <v>929462</v>
      </c>
      <c r="H1111" s="8">
        <v>1815133</v>
      </c>
      <c r="I1111" s="8">
        <v>266397</v>
      </c>
      <c r="J1111" s="8">
        <v>276069</v>
      </c>
      <c r="K1111" s="8">
        <v>160222</v>
      </c>
      <c r="L1111" s="8">
        <v>32331574</v>
      </c>
      <c r="M1111" s="8">
        <v>5422517</v>
      </c>
      <c r="N1111" s="8">
        <v>92528</v>
      </c>
      <c r="O1111" s="8">
        <v>557233</v>
      </c>
      <c r="P1111" s="8">
        <v>4542583</v>
      </c>
      <c r="Q1111" s="8">
        <v>19637529</v>
      </c>
      <c r="R1111" s="8">
        <v>0</v>
      </c>
      <c r="S1111" s="8">
        <v>6294807</v>
      </c>
      <c r="T1111" s="8">
        <v>0</v>
      </c>
    </row>
    <row r="1112" spans="1:20">
      <c r="A1112" s="1">
        <v>44124</v>
      </c>
      <c r="B1112" s="9">
        <f>nasdaq_aapl_volume_by_exchange[[#This Row],[Off Exchange2]]/SUM(nasdaq_aapl_volume_by_exchange[[#This Row],[NYSE]:[LTSE]])</f>
        <v>0.50712517165425708</v>
      </c>
      <c r="C1112" s="12">
        <f>SUM(nasdaq_aapl_volume_by_exchange[[#This Row],[NYSE]:[LTSE]])</f>
        <v>101275525</v>
      </c>
      <c r="D1112" s="8">
        <v>2582636</v>
      </c>
      <c r="E1112" s="8">
        <v>480274</v>
      </c>
      <c r="F1112" s="8">
        <v>401972</v>
      </c>
      <c r="G1112" s="8">
        <v>966942</v>
      </c>
      <c r="H1112" s="8">
        <v>2196211</v>
      </c>
      <c r="I1112" s="8">
        <v>528201</v>
      </c>
      <c r="J1112" s="8">
        <v>280622</v>
      </c>
      <c r="K1112" s="8">
        <v>684117</v>
      </c>
      <c r="L1112" s="8">
        <v>51359368</v>
      </c>
      <c r="M1112" s="8">
        <v>7303900</v>
      </c>
      <c r="N1112" s="8">
        <v>158200</v>
      </c>
      <c r="O1112" s="8">
        <v>1124899</v>
      </c>
      <c r="P1112" s="8">
        <v>5369511</v>
      </c>
      <c r="Q1112" s="8">
        <v>19917074</v>
      </c>
      <c r="R1112" s="8">
        <v>0</v>
      </c>
      <c r="S1112" s="8">
        <v>7921598</v>
      </c>
      <c r="T1112" s="8">
        <v>0</v>
      </c>
    </row>
    <row r="1113" spans="1:20">
      <c r="A1113" s="1">
        <v>44123</v>
      </c>
      <c r="B1113" s="9">
        <f>nasdaq_aapl_volume_by_exchange[[#This Row],[Off Exchange2]]/SUM(nasdaq_aapl_volume_by_exchange[[#This Row],[NYSE]:[LTSE]])</f>
        <v>0.45467841408225917</v>
      </c>
      <c r="C1113" s="12">
        <f>SUM(nasdaq_aapl_volume_by_exchange[[#This Row],[NYSE]:[LTSE]])</f>
        <v>100986978</v>
      </c>
      <c r="D1113" s="8">
        <v>2972602</v>
      </c>
      <c r="E1113" s="8">
        <v>398558</v>
      </c>
      <c r="F1113" s="8">
        <v>424529</v>
      </c>
      <c r="G1113" s="8">
        <v>1148067</v>
      </c>
      <c r="H1113" s="8">
        <v>2387641</v>
      </c>
      <c r="I1113" s="8">
        <v>411747</v>
      </c>
      <c r="J1113" s="8">
        <v>327074</v>
      </c>
      <c r="K1113" s="8">
        <v>325193</v>
      </c>
      <c r="L1113" s="8">
        <v>45916599</v>
      </c>
      <c r="M1113" s="8">
        <v>7437287</v>
      </c>
      <c r="N1113" s="8">
        <v>121426</v>
      </c>
      <c r="O1113" s="8">
        <v>1040430</v>
      </c>
      <c r="P1113" s="8">
        <v>5293260</v>
      </c>
      <c r="Q1113" s="8">
        <v>24626786</v>
      </c>
      <c r="R1113" s="8">
        <v>0</v>
      </c>
      <c r="S1113" s="8">
        <v>8155779</v>
      </c>
      <c r="T1113" s="8">
        <v>0</v>
      </c>
    </row>
    <row r="1114" spans="1:20">
      <c r="A1114" s="1">
        <v>44120</v>
      </c>
      <c r="B1114" s="9">
        <f>nasdaq_aapl_volume_by_exchange[[#This Row],[Off Exchange2]]/SUM(nasdaq_aapl_volume_by_exchange[[#This Row],[NYSE]:[LTSE]])</f>
        <v>0.42437955001696548</v>
      </c>
      <c r="C1114" s="12">
        <f>SUM(nasdaq_aapl_volume_by_exchange[[#This Row],[NYSE]:[LTSE]])</f>
        <v>96681645</v>
      </c>
      <c r="D1114" s="8">
        <v>2755612</v>
      </c>
      <c r="E1114" s="8">
        <v>413772</v>
      </c>
      <c r="F1114" s="8">
        <v>362521</v>
      </c>
      <c r="G1114" s="8">
        <v>215984</v>
      </c>
      <c r="H1114" s="8">
        <v>2678256</v>
      </c>
      <c r="I1114" s="8">
        <v>433892</v>
      </c>
      <c r="J1114" s="8">
        <v>305779</v>
      </c>
      <c r="K1114" s="8">
        <v>2760548</v>
      </c>
      <c r="L1114" s="8">
        <v>41029713</v>
      </c>
      <c r="M1114" s="8">
        <v>8305940</v>
      </c>
      <c r="N1114" s="8">
        <v>121899</v>
      </c>
      <c r="O1114" s="8">
        <v>832224</v>
      </c>
      <c r="P1114" s="8">
        <v>5398844</v>
      </c>
      <c r="Q1114" s="8">
        <v>23646261</v>
      </c>
      <c r="R1114" s="8">
        <v>0</v>
      </c>
      <c r="S1114" s="8">
        <v>7420400</v>
      </c>
      <c r="T1114" s="8">
        <v>0</v>
      </c>
    </row>
    <row r="1115" spans="1:20">
      <c r="A1115" s="1">
        <v>44119</v>
      </c>
      <c r="B1115" s="9">
        <f>nasdaq_aapl_volume_by_exchange[[#This Row],[Off Exchange2]]/SUM(nasdaq_aapl_volume_by_exchange[[#This Row],[NYSE]:[LTSE]])</f>
        <v>0.46630027524753809</v>
      </c>
      <c r="C1115" s="12">
        <f>SUM(nasdaq_aapl_volume_by_exchange[[#This Row],[NYSE]:[LTSE]])</f>
        <v>95379963</v>
      </c>
      <c r="D1115" s="8">
        <v>2722358</v>
      </c>
      <c r="E1115" s="8">
        <v>359660</v>
      </c>
      <c r="F1115" s="8">
        <v>323116</v>
      </c>
      <c r="G1115" s="8">
        <v>626981</v>
      </c>
      <c r="H1115" s="8">
        <v>1971121</v>
      </c>
      <c r="I1115" s="8">
        <v>473603</v>
      </c>
      <c r="J1115" s="8">
        <v>265027</v>
      </c>
      <c r="K1115" s="8">
        <v>771494</v>
      </c>
      <c r="L1115" s="8">
        <v>44475703</v>
      </c>
      <c r="M1115" s="8">
        <v>8713918</v>
      </c>
      <c r="N1115" s="8">
        <v>97479</v>
      </c>
      <c r="O1115" s="8">
        <v>701633</v>
      </c>
      <c r="P1115" s="8">
        <v>5108984</v>
      </c>
      <c r="Q1115" s="8">
        <v>20775272</v>
      </c>
      <c r="R1115" s="8">
        <v>0</v>
      </c>
      <c r="S1115" s="8">
        <v>7993614</v>
      </c>
      <c r="T1115" s="8">
        <v>0</v>
      </c>
    </row>
    <row r="1116" spans="1:20">
      <c r="A1116" s="1">
        <v>44118</v>
      </c>
      <c r="B1116" s="9">
        <f>nasdaq_aapl_volume_by_exchange[[#This Row],[Off Exchange2]]/SUM(nasdaq_aapl_volume_by_exchange[[#This Row],[NYSE]:[LTSE]])</f>
        <v>0.49728665831514035</v>
      </c>
      <c r="C1116" s="12">
        <f>SUM(nasdaq_aapl_volume_by_exchange[[#This Row],[NYSE]:[LTSE]])</f>
        <v>124581619</v>
      </c>
      <c r="D1116" s="8">
        <v>2906665</v>
      </c>
      <c r="E1116" s="8">
        <v>425165</v>
      </c>
      <c r="F1116" s="8">
        <v>341013</v>
      </c>
      <c r="G1116" s="8">
        <v>1349533</v>
      </c>
      <c r="H1116" s="8">
        <v>2515020</v>
      </c>
      <c r="I1116" s="8">
        <v>621599</v>
      </c>
      <c r="J1116" s="8">
        <v>349579</v>
      </c>
      <c r="K1116" s="8">
        <v>478592</v>
      </c>
      <c r="L1116" s="8">
        <v>61952777</v>
      </c>
      <c r="M1116" s="8">
        <v>8637529</v>
      </c>
      <c r="N1116" s="8">
        <v>106970</v>
      </c>
      <c r="O1116" s="8">
        <v>1124937</v>
      </c>
      <c r="P1116" s="8">
        <v>7110384</v>
      </c>
      <c r="Q1116" s="8">
        <v>25887878</v>
      </c>
      <c r="R1116" s="8">
        <v>0</v>
      </c>
      <c r="S1116" s="8">
        <v>10773978</v>
      </c>
      <c r="T1116" s="8">
        <v>0</v>
      </c>
    </row>
    <row r="1117" spans="1:20">
      <c r="A1117" s="1">
        <v>44117</v>
      </c>
      <c r="B1117" s="9">
        <f>nasdaq_aapl_volume_by_exchange[[#This Row],[Off Exchange2]]/SUM(nasdaq_aapl_volume_by_exchange[[#This Row],[NYSE]:[LTSE]])</f>
        <v>0.50158475244124989</v>
      </c>
      <c r="C1117" s="12">
        <f>SUM(nasdaq_aapl_volume_by_exchange[[#This Row],[NYSE]:[LTSE]])</f>
        <v>216246709</v>
      </c>
      <c r="D1117" s="8">
        <v>2284825</v>
      </c>
      <c r="E1117" s="8">
        <v>1003236</v>
      </c>
      <c r="F1117" s="8">
        <v>463427</v>
      </c>
      <c r="G1117" s="8">
        <v>591017</v>
      </c>
      <c r="H1117" s="8">
        <v>4680281</v>
      </c>
      <c r="I1117" s="8">
        <v>1696142</v>
      </c>
      <c r="J1117" s="8">
        <v>796042</v>
      </c>
      <c r="K1117" s="8">
        <v>412182</v>
      </c>
      <c r="L1117" s="8">
        <v>108466052</v>
      </c>
      <c r="M1117" s="8">
        <v>17638533</v>
      </c>
      <c r="N1117" s="8">
        <v>237311</v>
      </c>
      <c r="O1117" s="8">
        <v>2254124</v>
      </c>
      <c r="P1117" s="8">
        <v>11683221</v>
      </c>
      <c r="Q1117" s="8">
        <v>43049732</v>
      </c>
      <c r="R1117" s="8">
        <v>0</v>
      </c>
      <c r="S1117" s="8">
        <v>20990584</v>
      </c>
      <c r="T1117" s="8">
        <v>0</v>
      </c>
    </row>
    <row r="1118" spans="1:20">
      <c r="A1118" s="1">
        <v>44116</v>
      </c>
      <c r="B1118" s="9">
        <f>nasdaq_aapl_volume_by_exchange[[#This Row],[Off Exchange2]]/SUM(nasdaq_aapl_volume_by_exchange[[#This Row],[NYSE]:[LTSE]])</f>
        <v>0.45909826380432905</v>
      </c>
      <c r="C1118" s="12">
        <f>SUM(nasdaq_aapl_volume_by_exchange[[#This Row],[NYSE]:[LTSE]])</f>
        <v>202470036</v>
      </c>
      <c r="D1118" s="8">
        <v>5961584</v>
      </c>
      <c r="E1118" s="8">
        <v>939304</v>
      </c>
      <c r="F1118" s="8">
        <v>1085111</v>
      </c>
      <c r="G1118" s="8">
        <v>2472004</v>
      </c>
      <c r="H1118" s="8">
        <v>5236441</v>
      </c>
      <c r="I1118" s="8">
        <v>1433604</v>
      </c>
      <c r="J1118" s="8">
        <v>0</v>
      </c>
      <c r="K1118" s="8">
        <v>1478656</v>
      </c>
      <c r="L1118" s="8">
        <v>92953642</v>
      </c>
      <c r="M1118" s="8">
        <v>14530946</v>
      </c>
      <c r="N1118" s="8">
        <v>132007</v>
      </c>
      <c r="O1118" s="8">
        <v>2288219</v>
      </c>
      <c r="P1118" s="8">
        <v>11120687</v>
      </c>
      <c r="Q1118" s="8">
        <v>44697644</v>
      </c>
      <c r="R1118" s="8">
        <v>0</v>
      </c>
      <c r="S1118" s="8">
        <v>18140187</v>
      </c>
      <c r="T1118" s="8">
        <v>0</v>
      </c>
    </row>
    <row r="1119" spans="1:20">
      <c r="A1119" s="1">
        <v>44113</v>
      </c>
      <c r="B1119" s="9">
        <f>nasdaq_aapl_volume_by_exchange[[#This Row],[Off Exchange2]]/SUM(nasdaq_aapl_volume_by_exchange[[#This Row],[NYSE]:[LTSE]])</f>
        <v>0.39701426305684062</v>
      </c>
      <c r="C1119" s="12">
        <f>SUM(nasdaq_aapl_volume_by_exchange[[#This Row],[NYSE]:[LTSE]])</f>
        <v>88022155</v>
      </c>
      <c r="D1119" s="8">
        <v>2434377</v>
      </c>
      <c r="E1119" s="8">
        <v>369805</v>
      </c>
      <c r="F1119" s="8">
        <v>454523</v>
      </c>
      <c r="G1119" s="8">
        <v>583678</v>
      </c>
      <c r="H1119" s="8">
        <v>2214677</v>
      </c>
      <c r="I1119" s="8">
        <v>964142</v>
      </c>
      <c r="J1119" s="8">
        <v>0</v>
      </c>
      <c r="K1119" s="8">
        <v>535947</v>
      </c>
      <c r="L1119" s="8">
        <v>34946051</v>
      </c>
      <c r="M1119" s="8">
        <v>7124003</v>
      </c>
      <c r="N1119" s="8">
        <v>275936</v>
      </c>
      <c r="O1119" s="8">
        <v>902833</v>
      </c>
      <c r="P1119" s="8">
        <v>6290276</v>
      </c>
      <c r="Q1119" s="8">
        <v>21749584</v>
      </c>
      <c r="R1119" s="8">
        <v>0</v>
      </c>
      <c r="S1119" s="8">
        <v>9176323</v>
      </c>
      <c r="T1119" s="8">
        <v>0</v>
      </c>
    </row>
    <row r="1120" spans="1:20">
      <c r="A1120" s="1">
        <v>44112</v>
      </c>
      <c r="B1120" s="9">
        <f>nasdaq_aapl_volume_by_exchange[[#This Row],[Off Exchange2]]/SUM(nasdaq_aapl_volume_by_exchange[[#This Row],[NYSE]:[LTSE]])</f>
        <v>0.44126328516682634</v>
      </c>
      <c r="C1120" s="12">
        <f>SUM(nasdaq_aapl_volume_by_exchange[[#This Row],[NYSE]:[LTSE]])</f>
        <v>71462313</v>
      </c>
      <c r="D1120" s="8">
        <v>1873488</v>
      </c>
      <c r="E1120" s="8">
        <v>325650</v>
      </c>
      <c r="F1120" s="8">
        <v>269291</v>
      </c>
      <c r="G1120" s="8">
        <v>821134</v>
      </c>
      <c r="H1120" s="8">
        <v>1680386</v>
      </c>
      <c r="I1120" s="8">
        <v>805140</v>
      </c>
      <c r="J1120" s="8">
        <v>0</v>
      </c>
      <c r="K1120" s="8">
        <v>529305</v>
      </c>
      <c r="L1120" s="8">
        <v>31533695</v>
      </c>
      <c r="M1120" s="8">
        <v>6174545</v>
      </c>
      <c r="N1120" s="8">
        <v>116045</v>
      </c>
      <c r="O1120" s="8">
        <v>659720</v>
      </c>
      <c r="P1120" s="8">
        <v>3601051</v>
      </c>
      <c r="Q1120" s="8">
        <v>15918380</v>
      </c>
      <c r="R1120" s="8">
        <v>0</v>
      </c>
      <c r="S1120" s="8">
        <v>7154483</v>
      </c>
      <c r="T1120" s="8">
        <v>0</v>
      </c>
    </row>
    <row r="1121" spans="1:20">
      <c r="A1121" s="1">
        <v>44111</v>
      </c>
      <c r="B1121" s="9">
        <f>nasdaq_aapl_volume_by_exchange[[#This Row],[Off Exchange2]]/SUM(nasdaq_aapl_volume_by_exchange[[#This Row],[NYSE]:[LTSE]])</f>
        <v>0.44607418102921664</v>
      </c>
      <c r="C1121" s="12">
        <f>SUM(nasdaq_aapl_volume_by_exchange[[#This Row],[NYSE]:[LTSE]])</f>
        <v>82357822</v>
      </c>
      <c r="D1121" s="8">
        <v>2097874</v>
      </c>
      <c r="E1121" s="8">
        <v>390865</v>
      </c>
      <c r="F1121" s="8">
        <v>360359</v>
      </c>
      <c r="G1121" s="8">
        <v>914890</v>
      </c>
      <c r="H1121" s="8">
        <v>1339515</v>
      </c>
      <c r="I1121" s="8">
        <v>847664</v>
      </c>
      <c r="J1121" s="8">
        <v>0</v>
      </c>
      <c r="K1121" s="8">
        <v>69864</v>
      </c>
      <c r="L1121" s="8">
        <v>36737698</v>
      </c>
      <c r="M1121" s="8">
        <v>6442525</v>
      </c>
      <c r="N1121" s="8">
        <v>223152</v>
      </c>
      <c r="O1121" s="8">
        <v>978722</v>
      </c>
      <c r="P1121" s="8">
        <v>4431709</v>
      </c>
      <c r="Q1121" s="8">
        <v>20382764</v>
      </c>
      <c r="R1121" s="8">
        <v>0</v>
      </c>
      <c r="S1121" s="8">
        <v>7140221</v>
      </c>
      <c r="T1121" s="8">
        <v>0</v>
      </c>
    </row>
    <row r="1122" spans="1:20">
      <c r="A1122" s="1">
        <v>44110</v>
      </c>
      <c r="B1122" s="9">
        <f>nasdaq_aapl_volume_by_exchange[[#This Row],[Off Exchange2]]/SUM(nasdaq_aapl_volume_by_exchange[[#This Row],[NYSE]:[LTSE]])</f>
        <v>0.4449868790991745</v>
      </c>
      <c r="C1122" s="12">
        <f>SUM(nasdaq_aapl_volume_by_exchange[[#This Row],[NYSE]:[LTSE]])</f>
        <v>134651959</v>
      </c>
      <c r="D1122" s="8">
        <v>4021489</v>
      </c>
      <c r="E1122" s="8">
        <v>696711</v>
      </c>
      <c r="F1122" s="8">
        <v>584806</v>
      </c>
      <c r="G1122" s="8">
        <v>1664956</v>
      </c>
      <c r="H1122" s="8">
        <v>2027008</v>
      </c>
      <c r="I1122" s="8">
        <v>1406341</v>
      </c>
      <c r="J1122" s="8">
        <v>0</v>
      </c>
      <c r="K1122" s="8">
        <v>2959765</v>
      </c>
      <c r="L1122" s="8">
        <v>59918355</v>
      </c>
      <c r="M1122" s="8">
        <v>10302791</v>
      </c>
      <c r="N1122" s="8">
        <v>149828</v>
      </c>
      <c r="O1122" s="8">
        <v>2094981</v>
      </c>
      <c r="P1122" s="8">
        <v>7553145</v>
      </c>
      <c r="Q1122" s="8">
        <v>29528186</v>
      </c>
      <c r="R1122" s="8">
        <v>0</v>
      </c>
      <c r="S1122" s="8">
        <v>11743597</v>
      </c>
      <c r="T1122" s="8">
        <v>0</v>
      </c>
    </row>
    <row r="1123" spans="1:20">
      <c r="A1123" s="1">
        <v>44109</v>
      </c>
      <c r="B1123" s="9">
        <f>nasdaq_aapl_volume_by_exchange[[#This Row],[Off Exchange2]]/SUM(nasdaq_aapl_volume_by_exchange[[#This Row],[NYSE]:[LTSE]])</f>
        <v>0.45476804115763453</v>
      </c>
      <c r="C1123" s="12">
        <f>SUM(nasdaq_aapl_volume_by_exchange[[#This Row],[NYSE]:[LTSE]])</f>
        <v>87554886</v>
      </c>
      <c r="D1123" s="8">
        <v>2211607</v>
      </c>
      <c r="E1123" s="8">
        <v>358016</v>
      </c>
      <c r="F1123" s="8">
        <v>544263</v>
      </c>
      <c r="G1123" s="8">
        <v>934004</v>
      </c>
      <c r="H1123" s="8">
        <v>1739090</v>
      </c>
      <c r="I1123" s="8">
        <v>831229</v>
      </c>
      <c r="J1123" s="8">
        <v>0</v>
      </c>
      <c r="K1123" s="8">
        <v>383104</v>
      </c>
      <c r="L1123" s="8">
        <v>39817164</v>
      </c>
      <c r="M1123" s="8">
        <v>6386547</v>
      </c>
      <c r="N1123" s="8">
        <v>125785</v>
      </c>
      <c r="O1123" s="8">
        <v>992464</v>
      </c>
      <c r="P1123" s="8">
        <v>4176678</v>
      </c>
      <c r="Q1123" s="8">
        <v>21132525</v>
      </c>
      <c r="R1123" s="8">
        <v>0</v>
      </c>
      <c r="S1123" s="8">
        <v>7922410</v>
      </c>
      <c r="T1123" s="8">
        <v>0</v>
      </c>
    </row>
    <row r="1124" spans="1:20">
      <c r="A1124" s="1">
        <v>44106</v>
      </c>
      <c r="B1124" s="9">
        <f>nasdaq_aapl_volume_by_exchange[[#This Row],[Off Exchange2]]/SUM(nasdaq_aapl_volume_by_exchange[[#This Row],[NYSE]:[LTSE]])</f>
        <v>0.42360458317001287</v>
      </c>
      <c r="C1124" s="12">
        <f>SUM(nasdaq_aapl_volume_by_exchange[[#This Row],[NYSE]:[LTSE]])</f>
        <v>123297979</v>
      </c>
      <c r="D1124" s="8">
        <v>3193351</v>
      </c>
      <c r="E1124" s="8">
        <v>452288</v>
      </c>
      <c r="F1124" s="8">
        <v>586969</v>
      </c>
      <c r="G1124" s="8">
        <v>1517457</v>
      </c>
      <c r="H1124" s="8">
        <v>1941952</v>
      </c>
      <c r="I1124" s="8">
        <v>995295</v>
      </c>
      <c r="J1124" s="8">
        <v>0</v>
      </c>
      <c r="K1124" s="8">
        <v>423342</v>
      </c>
      <c r="L1124" s="8">
        <v>52229589</v>
      </c>
      <c r="M1124" s="8">
        <v>10192487</v>
      </c>
      <c r="N1124" s="8">
        <v>86053</v>
      </c>
      <c r="O1124" s="8">
        <v>1334103</v>
      </c>
      <c r="P1124" s="8">
        <v>8239864</v>
      </c>
      <c r="Q1124" s="8">
        <v>29921467</v>
      </c>
      <c r="R1124" s="8">
        <v>0</v>
      </c>
      <c r="S1124" s="8">
        <v>12183762</v>
      </c>
      <c r="T1124" s="8">
        <v>0</v>
      </c>
    </row>
    <row r="1125" spans="1:20">
      <c r="A1125" s="1">
        <v>44105</v>
      </c>
      <c r="B1125" s="9">
        <f>nasdaq_aapl_volume_by_exchange[[#This Row],[Off Exchange2]]/SUM(nasdaq_aapl_volume_by_exchange[[#This Row],[NYSE]:[LTSE]])</f>
        <v>0.46148843868407574</v>
      </c>
      <c r="C1125" s="12">
        <f>SUM(nasdaq_aapl_volume_by_exchange[[#This Row],[NYSE]:[LTSE]])</f>
        <v>97533880</v>
      </c>
      <c r="D1125" s="8">
        <v>2194090</v>
      </c>
      <c r="E1125" s="8">
        <v>339924</v>
      </c>
      <c r="F1125" s="8">
        <v>352555</v>
      </c>
      <c r="G1125" s="8">
        <v>1206228</v>
      </c>
      <c r="H1125" s="8">
        <v>1799522</v>
      </c>
      <c r="I1125" s="8">
        <v>1027523</v>
      </c>
      <c r="J1125" s="8">
        <v>0</v>
      </c>
      <c r="K1125" s="8">
        <v>278979</v>
      </c>
      <c r="L1125" s="8">
        <v>45010758</v>
      </c>
      <c r="M1125" s="8">
        <v>5526959</v>
      </c>
      <c r="N1125" s="8">
        <v>71290</v>
      </c>
      <c r="O1125" s="8">
        <v>792139</v>
      </c>
      <c r="P1125" s="8">
        <v>5248080</v>
      </c>
      <c r="Q1125" s="8">
        <v>23810684</v>
      </c>
      <c r="R1125" s="8">
        <v>0</v>
      </c>
      <c r="S1125" s="8">
        <v>9875149</v>
      </c>
      <c r="T1125" s="8">
        <v>0</v>
      </c>
    </row>
    <row r="1126" spans="1:20">
      <c r="A1126" s="1">
        <v>44104</v>
      </c>
      <c r="B1126" s="9">
        <f>nasdaq_aapl_volume_by_exchange[[#This Row],[Off Exchange2]]/SUM(nasdaq_aapl_volume_by_exchange[[#This Row],[NYSE]:[LTSE]])</f>
        <v>0.43089207186224582</v>
      </c>
      <c r="C1126" s="12">
        <f>SUM(nasdaq_aapl_volume_by_exchange[[#This Row],[NYSE]:[LTSE]])</f>
        <v>121110938</v>
      </c>
      <c r="D1126" s="8">
        <v>3243986</v>
      </c>
      <c r="E1126" s="8">
        <v>426285</v>
      </c>
      <c r="F1126" s="8">
        <v>617376</v>
      </c>
      <c r="G1126" s="8">
        <v>1651619</v>
      </c>
      <c r="H1126" s="8">
        <v>587065</v>
      </c>
      <c r="I1126" s="8">
        <v>1267829</v>
      </c>
      <c r="J1126" s="8">
        <v>0</v>
      </c>
      <c r="K1126" s="8">
        <v>86161</v>
      </c>
      <c r="L1126" s="8">
        <v>52185743</v>
      </c>
      <c r="M1126" s="8">
        <v>6467991</v>
      </c>
      <c r="N1126" s="8">
        <v>122612</v>
      </c>
      <c r="O1126" s="8">
        <v>1290216</v>
      </c>
      <c r="P1126" s="8">
        <v>6858134</v>
      </c>
      <c r="Q1126" s="8">
        <v>34144115</v>
      </c>
      <c r="R1126" s="8">
        <v>0</v>
      </c>
      <c r="S1126" s="8">
        <v>12161806</v>
      </c>
      <c r="T1126" s="8">
        <v>0</v>
      </c>
    </row>
    <row r="1127" spans="1:20">
      <c r="A1127" s="1">
        <v>44103</v>
      </c>
      <c r="B1127" s="9">
        <f>nasdaq_aapl_volume_by_exchange[[#This Row],[Off Exchange2]]/SUM(nasdaq_aapl_volume_by_exchange[[#This Row],[NYSE]:[LTSE]])</f>
        <v>0.49989840526414614</v>
      </c>
      <c r="C1127" s="12">
        <f>SUM(nasdaq_aapl_volume_by_exchange[[#This Row],[NYSE]:[LTSE]])</f>
        <v>81426463</v>
      </c>
      <c r="D1127" s="8">
        <v>2048239</v>
      </c>
      <c r="E1127" s="8">
        <v>552000</v>
      </c>
      <c r="F1127" s="8">
        <v>412501</v>
      </c>
      <c r="G1127" s="8">
        <v>948364</v>
      </c>
      <c r="H1127" s="8">
        <v>859040</v>
      </c>
      <c r="I1127" s="8">
        <v>982344</v>
      </c>
      <c r="J1127" s="8">
        <v>0</v>
      </c>
      <c r="K1127" s="8">
        <v>216281</v>
      </c>
      <c r="L1127" s="8">
        <v>40704959</v>
      </c>
      <c r="M1127" s="8">
        <v>4144488</v>
      </c>
      <c r="N1127" s="8">
        <v>101640</v>
      </c>
      <c r="O1127" s="8">
        <v>710025</v>
      </c>
      <c r="P1127" s="8">
        <v>4421662</v>
      </c>
      <c r="Q1127" s="8">
        <v>17116251</v>
      </c>
      <c r="R1127" s="8">
        <v>0</v>
      </c>
      <c r="S1127" s="8">
        <v>8208669</v>
      </c>
      <c r="T1127" s="8">
        <v>0</v>
      </c>
    </row>
    <row r="1128" spans="1:20">
      <c r="A1128" s="1">
        <v>44102</v>
      </c>
      <c r="B1128" s="9">
        <f>nasdaq_aapl_volume_by_exchange[[#This Row],[Off Exchange2]]/SUM(nasdaq_aapl_volume_by_exchange[[#This Row],[NYSE]:[LTSE]])</f>
        <v>0.44801018914319968</v>
      </c>
      <c r="C1128" s="12">
        <f>SUM(nasdaq_aapl_volume_by_exchange[[#This Row],[NYSE]:[LTSE]])</f>
        <v>113984854</v>
      </c>
      <c r="D1128" s="8">
        <v>3173822</v>
      </c>
      <c r="E1128" s="8">
        <v>698494</v>
      </c>
      <c r="F1128" s="8">
        <v>743811</v>
      </c>
      <c r="G1128" s="8">
        <v>1072286</v>
      </c>
      <c r="H1128" s="8">
        <v>808061</v>
      </c>
      <c r="I1128" s="8">
        <v>1138882</v>
      </c>
      <c r="J1128" s="8">
        <v>0</v>
      </c>
      <c r="K1128" s="8">
        <v>321286</v>
      </c>
      <c r="L1128" s="8">
        <v>51066376</v>
      </c>
      <c r="M1128" s="8">
        <v>6922464</v>
      </c>
      <c r="N1128" s="8">
        <v>152407</v>
      </c>
      <c r="O1128" s="8">
        <v>1027214</v>
      </c>
      <c r="P1128" s="8">
        <v>6695204</v>
      </c>
      <c r="Q1128" s="8">
        <v>29104700</v>
      </c>
      <c r="R1128" s="8">
        <v>0</v>
      </c>
      <c r="S1128" s="8">
        <v>11059847</v>
      </c>
      <c r="T1128" s="8">
        <v>0</v>
      </c>
    </row>
    <row r="1129" spans="1:20">
      <c r="A1129" s="1">
        <v>44099</v>
      </c>
      <c r="B1129" s="9">
        <f>nasdaq_aapl_volume_by_exchange[[#This Row],[Off Exchange2]]/SUM(nasdaq_aapl_volume_by_exchange[[#This Row],[NYSE]:[LTSE]])</f>
        <v>0.47111977490481322</v>
      </c>
      <c r="C1129" s="12">
        <f>SUM(nasdaq_aapl_volume_by_exchange[[#This Row],[NYSE]:[LTSE]])</f>
        <v>123395264</v>
      </c>
      <c r="D1129" s="8">
        <v>2891418</v>
      </c>
      <c r="E1129" s="8">
        <v>518621</v>
      </c>
      <c r="F1129" s="8">
        <v>775342</v>
      </c>
      <c r="G1129" s="8">
        <v>1087447</v>
      </c>
      <c r="H1129" s="8">
        <v>885266</v>
      </c>
      <c r="I1129" s="8">
        <v>1342231</v>
      </c>
      <c r="J1129" s="8">
        <v>0</v>
      </c>
      <c r="K1129" s="8">
        <v>1397691</v>
      </c>
      <c r="L1129" s="8">
        <v>58133949</v>
      </c>
      <c r="M1129" s="8">
        <v>9466466</v>
      </c>
      <c r="N1129" s="8">
        <v>149156</v>
      </c>
      <c r="O1129" s="8">
        <v>1054175</v>
      </c>
      <c r="P1129" s="8">
        <v>7045314</v>
      </c>
      <c r="Q1129" s="8">
        <v>28682059</v>
      </c>
      <c r="R1129" s="8">
        <v>0</v>
      </c>
      <c r="S1129" s="8">
        <v>9966129</v>
      </c>
      <c r="T1129" s="8">
        <v>0</v>
      </c>
    </row>
    <row r="1130" spans="1:20">
      <c r="A1130" s="1">
        <v>44098</v>
      </c>
      <c r="B1130" s="9">
        <f>nasdaq_aapl_volume_by_exchange[[#This Row],[Off Exchange2]]/SUM(nasdaq_aapl_volume_by_exchange[[#This Row],[NYSE]:[LTSE]])</f>
        <v>0.48032472679341615</v>
      </c>
      <c r="C1130" s="12">
        <f>SUM(nasdaq_aapl_volume_by_exchange[[#This Row],[NYSE]:[LTSE]])</f>
        <v>136730325</v>
      </c>
      <c r="D1130" s="8">
        <v>3128174</v>
      </c>
      <c r="E1130" s="8">
        <v>728157</v>
      </c>
      <c r="F1130" s="8">
        <v>495955</v>
      </c>
      <c r="G1130" s="8">
        <v>821764</v>
      </c>
      <c r="H1130" s="8">
        <v>1992800</v>
      </c>
      <c r="I1130" s="8">
        <v>1327829</v>
      </c>
      <c r="J1130" s="8">
        <v>0</v>
      </c>
      <c r="K1130" s="8">
        <v>417903</v>
      </c>
      <c r="L1130" s="8">
        <v>65674956</v>
      </c>
      <c r="M1130" s="8">
        <v>11099457</v>
      </c>
      <c r="N1130" s="8">
        <v>136308</v>
      </c>
      <c r="O1130" s="8">
        <v>1313930</v>
      </c>
      <c r="P1130" s="8">
        <v>7227610</v>
      </c>
      <c r="Q1130" s="8">
        <v>32660907</v>
      </c>
      <c r="R1130" s="8">
        <v>0</v>
      </c>
      <c r="S1130" s="8">
        <v>9704575</v>
      </c>
      <c r="T1130" s="8">
        <v>0</v>
      </c>
    </row>
    <row r="1131" spans="1:20">
      <c r="A1131" s="1">
        <v>44097</v>
      </c>
      <c r="B1131" s="9">
        <f>nasdaq_aapl_volume_by_exchange[[#This Row],[Off Exchange2]]/SUM(nasdaq_aapl_volume_by_exchange[[#This Row],[NYSE]:[LTSE]])</f>
        <v>0.42587783973850624</v>
      </c>
      <c r="C1131" s="12">
        <f>SUM(nasdaq_aapl_volume_by_exchange[[#This Row],[NYSE]:[LTSE]])</f>
        <v>124755545</v>
      </c>
      <c r="D1131" s="8">
        <v>2622962</v>
      </c>
      <c r="E1131" s="8">
        <v>718974</v>
      </c>
      <c r="F1131" s="8">
        <v>629254</v>
      </c>
      <c r="G1131" s="8">
        <v>986255</v>
      </c>
      <c r="H1131" s="8">
        <v>800868</v>
      </c>
      <c r="I1131" s="8">
        <v>1260147</v>
      </c>
      <c r="J1131" s="8">
        <v>0</v>
      </c>
      <c r="K1131" s="8">
        <v>301989</v>
      </c>
      <c r="L1131" s="8">
        <v>53130622</v>
      </c>
      <c r="M1131" s="8">
        <v>10171878</v>
      </c>
      <c r="N1131" s="8">
        <v>190618</v>
      </c>
      <c r="O1131" s="8">
        <v>905070</v>
      </c>
      <c r="P1131" s="8">
        <v>6721624</v>
      </c>
      <c r="Q1131" s="8">
        <v>36643248</v>
      </c>
      <c r="R1131" s="8">
        <v>0</v>
      </c>
      <c r="S1131" s="8">
        <v>9672036</v>
      </c>
      <c r="T1131" s="8">
        <v>0</v>
      </c>
    </row>
    <row r="1132" spans="1:20">
      <c r="A1132" s="1">
        <v>44096</v>
      </c>
      <c r="B1132" s="9">
        <f>nasdaq_aapl_volume_by_exchange[[#This Row],[Off Exchange2]]/SUM(nasdaq_aapl_volume_by_exchange[[#This Row],[NYSE]:[LTSE]])</f>
        <v>0.48687186070766658</v>
      </c>
      <c r="C1132" s="12">
        <f>SUM(nasdaq_aapl_volume_by_exchange[[#This Row],[NYSE]:[LTSE]])</f>
        <v>148090103</v>
      </c>
      <c r="D1132" s="8">
        <v>2789249</v>
      </c>
      <c r="E1132" s="8">
        <v>856419</v>
      </c>
      <c r="F1132" s="8">
        <v>601225</v>
      </c>
      <c r="G1132" s="8">
        <v>921989</v>
      </c>
      <c r="H1132" s="8">
        <v>1303096</v>
      </c>
      <c r="I1132" s="8">
        <v>1714979</v>
      </c>
      <c r="J1132" s="8">
        <v>0</v>
      </c>
      <c r="K1132" s="8">
        <v>657602</v>
      </c>
      <c r="L1132" s="8">
        <v>72100904</v>
      </c>
      <c r="M1132" s="8">
        <v>11761926</v>
      </c>
      <c r="N1132" s="8">
        <v>188313</v>
      </c>
      <c r="O1132" s="8">
        <v>1321673</v>
      </c>
      <c r="P1132" s="8">
        <v>8269260</v>
      </c>
      <c r="Q1132" s="8">
        <v>34390086</v>
      </c>
      <c r="R1132" s="8">
        <v>0</v>
      </c>
      <c r="S1132" s="8">
        <v>11213382</v>
      </c>
      <c r="T1132" s="8">
        <v>0</v>
      </c>
    </row>
    <row r="1133" spans="1:20">
      <c r="A1133" s="1">
        <v>44095</v>
      </c>
      <c r="B1133" s="9">
        <f>nasdaq_aapl_volume_by_exchange[[#This Row],[Off Exchange2]]/SUM(nasdaq_aapl_volume_by_exchange[[#This Row],[NYSE]:[LTSE]])</f>
        <v>0.46973378112724307</v>
      </c>
      <c r="C1133" s="12">
        <f>SUM(nasdaq_aapl_volume_by_exchange[[#This Row],[NYSE]:[LTSE]])</f>
        <v>159033278</v>
      </c>
      <c r="D1133" s="8">
        <v>3437563</v>
      </c>
      <c r="E1133" s="8">
        <v>842075</v>
      </c>
      <c r="F1133" s="8">
        <v>617473</v>
      </c>
      <c r="G1133" s="8">
        <v>1106254</v>
      </c>
      <c r="H1133" s="8">
        <v>1473785</v>
      </c>
      <c r="I1133" s="8">
        <v>1925440</v>
      </c>
      <c r="J1133" s="8">
        <v>0</v>
      </c>
      <c r="K1133" s="8">
        <v>295091</v>
      </c>
      <c r="L1133" s="8">
        <v>74703303</v>
      </c>
      <c r="M1133" s="8">
        <v>14074602</v>
      </c>
      <c r="N1133" s="8">
        <v>264421</v>
      </c>
      <c r="O1133" s="8">
        <v>1346435</v>
      </c>
      <c r="P1133" s="8">
        <v>8470859</v>
      </c>
      <c r="Q1133" s="8">
        <v>37777898</v>
      </c>
      <c r="R1133" s="8">
        <v>0</v>
      </c>
      <c r="S1133" s="8">
        <v>12698079</v>
      </c>
      <c r="T1133" s="8">
        <v>0</v>
      </c>
    </row>
    <row r="1134" spans="1:20">
      <c r="A1134" s="1">
        <v>44092</v>
      </c>
      <c r="B1134" s="9">
        <f>nasdaq_aapl_volume_by_exchange[[#This Row],[Off Exchange2]]/SUM(nasdaq_aapl_volume_by_exchange[[#This Row],[NYSE]:[LTSE]])</f>
        <v>0.36791605469406674</v>
      </c>
      <c r="C1134" s="12">
        <f>SUM(nasdaq_aapl_volume_by_exchange[[#This Row],[NYSE]:[LTSE]])</f>
        <v>252354027</v>
      </c>
      <c r="D1134" s="8">
        <v>4188923</v>
      </c>
      <c r="E1134" s="8">
        <v>801304</v>
      </c>
      <c r="F1134" s="8">
        <v>940783</v>
      </c>
      <c r="G1134" s="8">
        <v>1866231</v>
      </c>
      <c r="H1134" s="8">
        <v>1618432</v>
      </c>
      <c r="I1134" s="8">
        <v>1821162</v>
      </c>
      <c r="J1134" s="8">
        <v>0</v>
      </c>
      <c r="K1134" s="8">
        <v>429675</v>
      </c>
      <c r="L1134" s="8">
        <v>92845098</v>
      </c>
      <c r="M1134" s="8">
        <v>15017501</v>
      </c>
      <c r="N1134" s="8">
        <v>357509</v>
      </c>
      <c r="O1134" s="8">
        <v>1404901</v>
      </c>
      <c r="P1134" s="8">
        <v>10227610</v>
      </c>
      <c r="Q1134" s="8">
        <v>105431986</v>
      </c>
      <c r="R1134" s="8">
        <v>0</v>
      </c>
      <c r="S1134" s="8">
        <v>15402912</v>
      </c>
      <c r="T1134" s="8">
        <v>0</v>
      </c>
    </row>
    <row r="1135" spans="1:20">
      <c r="A1135" s="1">
        <v>44091</v>
      </c>
      <c r="B1135" s="9">
        <f>nasdaq_aapl_volume_by_exchange[[#This Row],[Off Exchange2]]/SUM(nasdaq_aapl_volume_by_exchange[[#This Row],[NYSE]:[LTSE]])</f>
        <v>0.42380848484396272</v>
      </c>
      <c r="C1135" s="12">
        <f>SUM(nasdaq_aapl_volume_by_exchange[[#This Row],[NYSE]:[LTSE]])</f>
        <v>147422275</v>
      </c>
      <c r="D1135" s="8">
        <v>3215815</v>
      </c>
      <c r="E1135" s="8">
        <v>695466</v>
      </c>
      <c r="F1135" s="8">
        <v>598051</v>
      </c>
      <c r="G1135" s="8">
        <v>1078403</v>
      </c>
      <c r="H1135" s="8">
        <v>1561236</v>
      </c>
      <c r="I1135" s="8">
        <v>1669847</v>
      </c>
      <c r="J1135" s="8">
        <v>0</v>
      </c>
      <c r="K1135" s="8">
        <v>1377727</v>
      </c>
      <c r="L1135" s="8">
        <v>62478811</v>
      </c>
      <c r="M1135" s="8">
        <v>12616811</v>
      </c>
      <c r="N1135" s="8">
        <v>293219</v>
      </c>
      <c r="O1135" s="8">
        <v>1292294</v>
      </c>
      <c r="P1135" s="8">
        <v>8725683</v>
      </c>
      <c r="Q1135" s="8">
        <v>39735037</v>
      </c>
      <c r="R1135" s="8">
        <v>0</v>
      </c>
      <c r="S1135" s="8">
        <v>12083875</v>
      </c>
      <c r="T1135" s="8">
        <v>0</v>
      </c>
    </row>
    <row r="1136" spans="1:20">
      <c r="A1136" s="1">
        <v>44090</v>
      </c>
      <c r="B1136" s="9">
        <f>nasdaq_aapl_volume_by_exchange[[#This Row],[Off Exchange2]]/SUM(nasdaq_aapl_volume_by_exchange[[#This Row],[NYSE]:[LTSE]])</f>
        <v>0.42435380144927409</v>
      </c>
      <c r="C1136" s="12">
        <f>SUM(nasdaq_aapl_volume_by_exchange[[#This Row],[NYSE]:[LTSE]])</f>
        <v>127796944</v>
      </c>
      <c r="D1136" s="8">
        <v>2607072</v>
      </c>
      <c r="E1136" s="8">
        <v>557965</v>
      </c>
      <c r="F1136" s="8">
        <v>532903</v>
      </c>
      <c r="G1136" s="8">
        <v>1130203</v>
      </c>
      <c r="H1136" s="8">
        <v>1113898</v>
      </c>
      <c r="I1136" s="8">
        <v>1409223</v>
      </c>
      <c r="J1136" s="8">
        <v>0</v>
      </c>
      <c r="K1136" s="8">
        <v>4255364</v>
      </c>
      <c r="L1136" s="8">
        <v>54231119</v>
      </c>
      <c r="M1136" s="8">
        <v>10674974</v>
      </c>
      <c r="N1136" s="8">
        <v>207131</v>
      </c>
      <c r="O1136" s="8">
        <v>1188042</v>
      </c>
      <c r="P1136" s="8">
        <v>7268364</v>
      </c>
      <c r="Q1136" s="8">
        <v>32467194</v>
      </c>
      <c r="R1136" s="8">
        <v>0</v>
      </c>
      <c r="S1136" s="8">
        <v>10153492</v>
      </c>
      <c r="T1136" s="8">
        <v>0</v>
      </c>
    </row>
    <row r="1137" spans="1:20">
      <c r="A1137" s="1">
        <v>44089</v>
      </c>
      <c r="B1137" s="9">
        <f>nasdaq_aapl_volume_by_exchange[[#This Row],[Off Exchange2]]/SUM(nasdaq_aapl_volume_by_exchange[[#This Row],[NYSE]:[LTSE]])</f>
        <v>0.50518337742306529</v>
      </c>
      <c r="C1137" s="12">
        <f>SUM(nasdaq_aapl_volume_by_exchange[[#This Row],[NYSE]:[LTSE]])</f>
        <v>146013967</v>
      </c>
      <c r="D1137" s="8">
        <v>2389203</v>
      </c>
      <c r="E1137" s="8">
        <v>694675</v>
      </c>
      <c r="F1137" s="8">
        <v>390654</v>
      </c>
      <c r="G1137" s="8">
        <v>625433</v>
      </c>
      <c r="H1137" s="8">
        <v>1000868</v>
      </c>
      <c r="I1137" s="8">
        <v>1679695</v>
      </c>
      <c r="J1137" s="8">
        <v>0</v>
      </c>
      <c r="K1137" s="8">
        <v>2621086</v>
      </c>
      <c r="L1137" s="8">
        <v>73763829</v>
      </c>
      <c r="M1137" s="8">
        <v>11798011</v>
      </c>
      <c r="N1137" s="8">
        <v>140724</v>
      </c>
      <c r="O1137" s="8">
        <v>380637</v>
      </c>
      <c r="P1137" s="8">
        <v>7719677</v>
      </c>
      <c r="Q1137" s="8">
        <v>31569826</v>
      </c>
      <c r="R1137" s="8">
        <v>0</v>
      </c>
      <c r="S1137" s="8">
        <v>10985571</v>
      </c>
      <c r="T1137" s="8">
        <v>254078</v>
      </c>
    </row>
    <row r="1138" spans="1:20">
      <c r="A1138" s="1">
        <v>44088</v>
      </c>
      <c r="B1138" s="9">
        <f>nasdaq_aapl_volume_by_exchange[[#This Row],[Off Exchange2]]/SUM(nasdaq_aapl_volume_by_exchange[[#This Row],[NYSE]:[LTSE]])</f>
        <v>0.44432957809855467</v>
      </c>
      <c r="C1138" s="12">
        <f>SUM(nasdaq_aapl_volume_by_exchange[[#This Row],[NYSE]:[LTSE]])</f>
        <v>116571229</v>
      </c>
      <c r="D1138" s="8">
        <v>2684181</v>
      </c>
      <c r="E1138" s="8">
        <v>778998</v>
      </c>
      <c r="F1138" s="8">
        <v>636273</v>
      </c>
      <c r="G1138" s="8">
        <v>714141</v>
      </c>
      <c r="H1138" s="8">
        <v>1230251</v>
      </c>
      <c r="I1138" s="8">
        <v>1312102</v>
      </c>
      <c r="J1138" s="8">
        <v>0</v>
      </c>
      <c r="K1138" s="8">
        <v>551488</v>
      </c>
      <c r="L1138" s="8">
        <v>51796045</v>
      </c>
      <c r="M1138" s="8">
        <v>11019358</v>
      </c>
      <c r="N1138" s="8">
        <v>178403</v>
      </c>
      <c r="O1138" s="8">
        <v>524297</v>
      </c>
      <c r="P1138" s="8">
        <v>6283574</v>
      </c>
      <c r="Q1138" s="8">
        <v>29971926</v>
      </c>
      <c r="R1138" s="8">
        <v>0</v>
      </c>
      <c r="S1138" s="8">
        <v>8726259</v>
      </c>
      <c r="T1138" s="8">
        <v>163933</v>
      </c>
    </row>
    <row r="1139" spans="1:20">
      <c r="A1139" s="1">
        <v>44085</v>
      </c>
      <c r="B1139" s="9">
        <f>nasdaq_aapl_volume_by_exchange[[#This Row],[Off Exchange2]]/SUM(nasdaq_aapl_volume_by_exchange[[#This Row],[NYSE]:[LTSE]])</f>
        <v>0.46187544512473455</v>
      </c>
      <c r="C1139" s="12">
        <f>SUM(nasdaq_aapl_volume_by_exchange[[#This Row],[NYSE]:[LTSE]])</f>
        <v>147319661</v>
      </c>
      <c r="D1139" s="8">
        <v>2597923</v>
      </c>
      <c r="E1139" s="8">
        <v>873255</v>
      </c>
      <c r="F1139" s="8">
        <v>579997</v>
      </c>
      <c r="G1139" s="8">
        <v>312173</v>
      </c>
      <c r="H1139" s="8">
        <v>893292</v>
      </c>
      <c r="I1139" s="8">
        <v>2327413</v>
      </c>
      <c r="J1139" s="8">
        <v>0</v>
      </c>
      <c r="K1139" s="8">
        <v>1253081</v>
      </c>
      <c r="L1139" s="8">
        <v>68043334</v>
      </c>
      <c r="M1139" s="8">
        <v>13423443</v>
      </c>
      <c r="N1139" s="8">
        <v>157541</v>
      </c>
      <c r="O1139" s="8">
        <v>540793</v>
      </c>
      <c r="P1139" s="8">
        <v>9665715</v>
      </c>
      <c r="Q1139" s="8">
        <v>34653223</v>
      </c>
      <c r="R1139" s="8">
        <v>0</v>
      </c>
      <c r="S1139" s="8">
        <v>11998478</v>
      </c>
      <c r="T1139" s="8">
        <v>0</v>
      </c>
    </row>
    <row r="1140" spans="1:20">
      <c r="A1140" s="1">
        <v>44084</v>
      </c>
      <c r="B1140" s="9">
        <f>nasdaq_aapl_volume_by_exchange[[#This Row],[Off Exchange2]]/SUM(nasdaq_aapl_volume_by_exchange[[#This Row],[NYSE]:[LTSE]])</f>
        <v>0.43136006705043756</v>
      </c>
      <c r="C1140" s="12">
        <f>SUM(nasdaq_aapl_volume_by_exchange[[#This Row],[NYSE]:[LTSE]])</f>
        <v>150076873</v>
      </c>
      <c r="D1140" s="8">
        <v>2869073</v>
      </c>
      <c r="E1140" s="8">
        <v>880908</v>
      </c>
      <c r="F1140" s="8">
        <v>805250</v>
      </c>
      <c r="G1140" s="8">
        <v>891926</v>
      </c>
      <c r="H1140" s="8">
        <v>1143907</v>
      </c>
      <c r="I1140" s="8">
        <v>2404464</v>
      </c>
      <c r="J1140" s="8">
        <v>0</v>
      </c>
      <c r="K1140" s="8">
        <v>607658</v>
      </c>
      <c r="L1140" s="8">
        <v>64737170</v>
      </c>
      <c r="M1140" s="8">
        <v>14573550</v>
      </c>
      <c r="N1140" s="8">
        <v>231487</v>
      </c>
      <c r="O1140" s="8">
        <v>517273</v>
      </c>
      <c r="P1140" s="8">
        <v>8995924</v>
      </c>
      <c r="Q1140" s="8">
        <v>39095165</v>
      </c>
      <c r="R1140" s="8">
        <v>0</v>
      </c>
      <c r="S1140" s="8">
        <v>12165792</v>
      </c>
      <c r="T1140" s="8">
        <v>157326</v>
      </c>
    </row>
    <row r="1141" spans="1:20">
      <c r="A1141" s="1">
        <v>44083</v>
      </c>
      <c r="B1141" s="9">
        <f>nasdaq_aapl_volume_by_exchange[[#This Row],[Off Exchange2]]/SUM(nasdaq_aapl_volume_by_exchange[[#This Row],[NYSE]:[LTSE]])</f>
        <v>0.43008094890834264</v>
      </c>
      <c r="C1141" s="12">
        <f>SUM(nasdaq_aapl_volume_by_exchange[[#This Row],[NYSE]:[LTSE]])</f>
        <v>148573591</v>
      </c>
      <c r="D1141" s="8">
        <v>2534329</v>
      </c>
      <c r="E1141" s="8">
        <v>1308320</v>
      </c>
      <c r="F1141" s="8">
        <v>709159</v>
      </c>
      <c r="G1141" s="8">
        <v>775166</v>
      </c>
      <c r="H1141" s="8">
        <v>2158166</v>
      </c>
      <c r="I1141" s="8">
        <v>2062055</v>
      </c>
      <c r="J1141" s="8">
        <v>0</v>
      </c>
      <c r="K1141" s="8">
        <v>794421</v>
      </c>
      <c r="L1141" s="8">
        <v>63898671</v>
      </c>
      <c r="M1141" s="8">
        <v>13290225</v>
      </c>
      <c r="N1141" s="8">
        <v>246816</v>
      </c>
      <c r="O1141" s="8">
        <v>501491</v>
      </c>
      <c r="P1141" s="8">
        <v>7968315</v>
      </c>
      <c r="Q1141" s="8">
        <v>41066964</v>
      </c>
      <c r="R1141" s="8">
        <v>0</v>
      </c>
      <c r="S1141" s="8">
        <v>11145028</v>
      </c>
      <c r="T1141" s="8">
        <v>114465</v>
      </c>
    </row>
    <row r="1142" spans="1:20">
      <c r="A1142" s="1">
        <v>44082</v>
      </c>
      <c r="B1142" s="9">
        <f>nasdaq_aapl_volume_by_exchange[[#This Row],[Off Exchange2]]/SUM(nasdaq_aapl_volume_by_exchange[[#This Row],[NYSE]:[LTSE]])</f>
        <v>0.38549950197255478</v>
      </c>
      <c r="C1142" s="12">
        <f>SUM(nasdaq_aapl_volume_by_exchange[[#This Row],[NYSE]:[LTSE]])</f>
        <v>197110623</v>
      </c>
      <c r="D1142" s="8">
        <v>4511369</v>
      </c>
      <c r="E1142" s="8">
        <v>1344224</v>
      </c>
      <c r="F1142" s="8">
        <v>1067244</v>
      </c>
      <c r="G1142" s="8">
        <v>1149120</v>
      </c>
      <c r="H1142" s="8">
        <v>1622183</v>
      </c>
      <c r="I1142" s="8">
        <v>3332192</v>
      </c>
      <c r="J1142" s="8">
        <v>0</v>
      </c>
      <c r="K1142" s="8">
        <v>1265974</v>
      </c>
      <c r="L1142" s="8">
        <v>75986047</v>
      </c>
      <c r="M1142" s="8">
        <v>20116839</v>
      </c>
      <c r="N1142" s="8">
        <v>370139</v>
      </c>
      <c r="O1142" s="8">
        <v>733630</v>
      </c>
      <c r="P1142" s="8">
        <v>11955914</v>
      </c>
      <c r="Q1142" s="8">
        <v>56772924</v>
      </c>
      <c r="R1142" s="8">
        <v>0</v>
      </c>
      <c r="S1142" s="8">
        <v>16564155</v>
      </c>
      <c r="T1142" s="8">
        <v>318669</v>
      </c>
    </row>
    <row r="1143" spans="1:20">
      <c r="A1143" s="1">
        <v>44078</v>
      </c>
      <c r="B1143" s="9">
        <f>nasdaq_aapl_volume_by_exchange[[#This Row],[Off Exchange2]]/SUM(nasdaq_aapl_volume_by_exchange[[#This Row],[NYSE]:[LTSE]])</f>
        <v>0.41182874539019182</v>
      </c>
      <c r="C1143" s="12">
        <f>SUM(nasdaq_aapl_volume_by_exchange[[#This Row],[NYSE]:[LTSE]])</f>
        <v>282525043</v>
      </c>
      <c r="D1143" s="8">
        <v>2729251</v>
      </c>
      <c r="E1143" s="8">
        <v>2228048</v>
      </c>
      <c r="F1143" s="8">
        <v>1332114</v>
      </c>
      <c r="G1143" s="8">
        <v>1590479</v>
      </c>
      <c r="H1143" s="8">
        <v>3867367</v>
      </c>
      <c r="I1143" s="8">
        <v>6040101</v>
      </c>
      <c r="J1143" s="8">
        <v>0</v>
      </c>
      <c r="K1143" s="8">
        <v>1063747</v>
      </c>
      <c r="L1143" s="8">
        <v>116351934</v>
      </c>
      <c r="M1143" s="8">
        <v>24166787</v>
      </c>
      <c r="N1143" s="8">
        <v>592668</v>
      </c>
      <c r="O1143" s="8">
        <v>1712898</v>
      </c>
      <c r="P1143" s="8">
        <v>17819294</v>
      </c>
      <c r="Q1143" s="8">
        <v>81902991</v>
      </c>
      <c r="R1143" s="8">
        <v>0</v>
      </c>
      <c r="S1143" s="8">
        <v>20757923</v>
      </c>
      <c r="T1143" s="8">
        <v>369441</v>
      </c>
    </row>
    <row r="1144" spans="1:20">
      <c r="A1144" s="1">
        <v>44077</v>
      </c>
      <c r="B1144" s="9">
        <f>nasdaq_aapl_volume_by_exchange[[#This Row],[Off Exchange2]]/SUM(nasdaq_aapl_volume_by_exchange[[#This Row],[NYSE]:[LTSE]])</f>
        <v>0.38099064995030169</v>
      </c>
      <c r="C1144" s="12">
        <f>SUM(nasdaq_aapl_volume_by_exchange[[#This Row],[NYSE]:[LTSE]])</f>
        <v>213139081</v>
      </c>
      <c r="D1144" s="8">
        <v>2189263</v>
      </c>
      <c r="E1144" s="8">
        <v>1415274</v>
      </c>
      <c r="F1144" s="8">
        <v>646915</v>
      </c>
      <c r="G1144" s="8">
        <v>997561</v>
      </c>
      <c r="H1144" s="8">
        <v>2676499</v>
      </c>
      <c r="I1144" s="8">
        <v>4290474</v>
      </c>
      <c r="J1144" s="8">
        <v>0</v>
      </c>
      <c r="K1144" s="8">
        <v>465433</v>
      </c>
      <c r="L1144" s="8">
        <v>81203997</v>
      </c>
      <c r="M1144" s="8">
        <v>16201010</v>
      </c>
      <c r="N1144" s="8">
        <v>435773</v>
      </c>
      <c r="O1144" s="8">
        <v>947959</v>
      </c>
      <c r="P1144" s="8">
        <v>13254397</v>
      </c>
      <c r="Q1144" s="8">
        <v>66797024</v>
      </c>
      <c r="R1144" s="8">
        <v>0</v>
      </c>
      <c r="S1144" s="8">
        <v>21617502</v>
      </c>
      <c r="T1144" s="8">
        <v>0</v>
      </c>
    </row>
    <row r="1145" spans="1:20">
      <c r="A1145" s="1">
        <v>44076</v>
      </c>
      <c r="B1145" s="9">
        <f>nasdaq_aapl_volume_by_exchange[[#This Row],[Off Exchange2]]/SUM(nasdaq_aapl_volume_by_exchange[[#This Row],[NYSE]:[LTSE]])</f>
        <v>0.41329841037354759</v>
      </c>
      <c r="C1145" s="12">
        <f>SUM(nasdaq_aapl_volume_by_exchange[[#This Row],[NYSE]:[LTSE]])</f>
        <v>165426223</v>
      </c>
      <c r="D1145" s="8">
        <v>1533628</v>
      </c>
      <c r="E1145" s="8">
        <v>1421997</v>
      </c>
      <c r="F1145" s="8">
        <v>363814</v>
      </c>
      <c r="G1145" s="8">
        <v>458124</v>
      </c>
      <c r="H1145" s="8">
        <v>2997690</v>
      </c>
      <c r="I1145" s="8">
        <v>3489553</v>
      </c>
      <c r="J1145" s="8">
        <v>0</v>
      </c>
      <c r="K1145" s="8">
        <v>314665</v>
      </c>
      <c r="L1145" s="8">
        <v>68370395</v>
      </c>
      <c r="M1145" s="8">
        <v>13285687</v>
      </c>
      <c r="N1145" s="8">
        <v>247915</v>
      </c>
      <c r="O1145" s="8">
        <v>1011908</v>
      </c>
      <c r="P1145" s="8">
        <v>8831924</v>
      </c>
      <c r="Q1145" s="8">
        <v>47535841</v>
      </c>
      <c r="R1145" s="8">
        <v>0</v>
      </c>
      <c r="S1145" s="8">
        <v>15563082</v>
      </c>
      <c r="T1145" s="8">
        <v>0</v>
      </c>
    </row>
    <row r="1146" spans="1:20">
      <c r="A1146" s="1">
        <v>44075</v>
      </c>
      <c r="B1146" s="9">
        <f>nasdaq_aapl_volume_by_exchange[[#This Row],[Off Exchange2]]/SUM(nasdaq_aapl_volume_by_exchange[[#This Row],[NYSE]:[LTSE]])</f>
        <v>0.41822240455531257</v>
      </c>
      <c r="C1146" s="12">
        <f>SUM(nasdaq_aapl_volume_by_exchange[[#This Row],[NYSE]:[LTSE]])</f>
        <v>127168969</v>
      </c>
      <c r="D1146" s="8">
        <v>1410962</v>
      </c>
      <c r="E1146" s="8">
        <v>802135</v>
      </c>
      <c r="F1146" s="8">
        <v>228361</v>
      </c>
      <c r="G1146" s="8">
        <v>295638</v>
      </c>
      <c r="H1146" s="8">
        <v>1773723</v>
      </c>
      <c r="I1146" s="8">
        <v>2273332</v>
      </c>
      <c r="J1146" s="8">
        <v>0</v>
      </c>
      <c r="K1146" s="8">
        <v>1021740</v>
      </c>
      <c r="L1146" s="8">
        <v>53184912</v>
      </c>
      <c r="M1146" s="8">
        <v>13418058</v>
      </c>
      <c r="N1146" s="8">
        <v>204108</v>
      </c>
      <c r="O1146" s="8">
        <v>489934</v>
      </c>
      <c r="P1146" s="8">
        <v>6449735</v>
      </c>
      <c r="Q1146" s="8">
        <v>35512356</v>
      </c>
      <c r="R1146" s="8">
        <v>0</v>
      </c>
      <c r="S1146" s="8">
        <v>10103975</v>
      </c>
      <c r="T1146" s="8">
        <v>0</v>
      </c>
    </row>
    <row r="1147" spans="1:20">
      <c r="A1147" s="1">
        <v>44074</v>
      </c>
      <c r="B1147" s="9">
        <f>nasdaq_aapl_volume_by_exchange[[#This Row],[Off Exchange2]]/SUM(nasdaq_aapl_volume_by_exchange[[#This Row],[NYSE]:[LTSE]])</f>
        <v>0.39770726869250844</v>
      </c>
      <c r="C1147" s="12">
        <f>SUM(nasdaq_aapl_volume_by_exchange[[#This Row],[NYSE]:[LTSE]])</f>
        <v>193946669</v>
      </c>
      <c r="D1147" s="8">
        <v>2153742</v>
      </c>
      <c r="E1147" s="8">
        <v>1419723</v>
      </c>
      <c r="F1147" s="8">
        <v>197755</v>
      </c>
      <c r="G1147" s="8">
        <v>402440</v>
      </c>
      <c r="H1147" s="8">
        <v>2563119</v>
      </c>
      <c r="I1147" s="8">
        <v>3364629</v>
      </c>
      <c r="J1147" s="8">
        <v>0</v>
      </c>
      <c r="K1147" s="8">
        <v>1544115</v>
      </c>
      <c r="L1147" s="8">
        <v>77134000</v>
      </c>
      <c r="M1147" s="8">
        <v>19250690</v>
      </c>
      <c r="N1147" s="8">
        <v>287681</v>
      </c>
      <c r="O1147" s="8">
        <v>1103575</v>
      </c>
      <c r="P1147" s="8">
        <v>10485298</v>
      </c>
      <c r="Q1147" s="8">
        <v>56690010</v>
      </c>
      <c r="R1147" s="8">
        <v>0</v>
      </c>
      <c r="S1147" s="8">
        <v>17349892</v>
      </c>
      <c r="T1147" s="8">
        <v>0</v>
      </c>
    </row>
    <row r="1148" spans="1:20">
      <c r="A1148" s="1">
        <v>44071</v>
      </c>
      <c r="B1148" s="9">
        <f>nasdaq_aapl_volume_by_exchange[[#This Row],[Off Exchange2]]/SUM(nasdaq_aapl_volume_by_exchange[[#This Row],[NYSE]:[LTSE]])</f>
        <v>0.34635453095453345</v>
      </c>
      <c r="C1148" s="12">
        <f>SUM(nasdaq_aapl_volume_by_exchange[[#This Row],[NYSE]:[LTSE]])</f>
        <v>162846260</v>
      </c>
      <c r="D1148" s="8">
        <v>1844704</v>
      </c>
      <c r="E1148" s="8">
        <v>558740</v>
      </c>
      <c r="F1148" s="8">
        <v>159104</v>
      </c>
      <c r="G1148" s="8">
        <v>768600</v>
      </c>
      <c r="H1148" s="8">
        <v>1822992</v>
      </c>
      <c r="I1148" s="8">
        <v>3072044</v>
      </c>
      <c r="J1148" s="8">
        <v>0</v>
      </c>
      <c r="K1148" s="8">
        <v>481104</v>
      </c>
      <c r="L1148" s="8">
        <v>56402540</v>
      </c>
      <c r="M1148" s="8">
        <v>14159076</v>
      </c>
      <c r="N1148" s="8">
        <v>329480</v>
      </c>
      <c r="O1148" s="8">
        <v>656584</v>
      </c>
      <c r="P1148" s="8">
        <v>10433004</v>
      </c>
      <c r="Q1148" s="8">
        <v>61462756</v>
      </c>
      <c r="R1148" s="8">
        <v>0</v>
      </c>
      <c r="S1148" s="8">
        <v>10695532</v>
      </c>
      <c r="T1148" s="8">
        <v>0</v>
      </c>
    </row>
    <row r="1149" spans="1:20">
      <c r="A1149" s="1">
        <v>44070</v>
      </c>
      <c r="B1149" s="9">
        <f>nasdaq_aapl_volume_by_exchange[[#This Row],[Off Exchange2]]/SUM(nasdaq_aapl_volume_by_exchange[[#This Row],[NYSE]:[LTSE]])</f>
        <v>0.39609958053347527</v>
      </c>
      <c r="C1149" s="12">
        <f>SUM(nasdaq_aapl_volume_by_exchange[[#This Row],[NYSE]:[LTSE]])</f>
        <v>130617336</v>
      </c>
      <c r="D1149" s="8">
        <v>1515136</v>
      </c>
      <c r="E1149" s="8">
        <v>636204</v>
      </c>
      <c r="F1149" s="8">
        <v>137244</v>
      </c>
      <c r="G1149" s="8">
        <v>526772</v>
      </c>
      <c r="H1149" s="8">
        <v>1803712</v>
      </c>
      <c r="I1149" s="8">
        <v>2618224</v>
      </c>
      <c r="J1149" s="8">
        <v>0</v>
      </c>
      <c r="K1149" s="8">
        <v>1491144</v>
      </c>
      <c r="L1149" s="8">
        <v>51737472</v>
      </c>
      <c r="M1149" s="8">
        <v>9012872</v>
      </c>
      <c r="N1149" s="8">
        <v>334412</v>
      </c>
      <c r="O1149" s="8">
        <v>762372</v>
      </c>
      <c r="P1149" s="8">
        <v>9256920</v>
      </c>
      <c r="Q1149" s="8">
        <v>41275060</v>
      </c>
      <c r="R1149" s="8">
        <v>0</v>
      </c>
      <c r="S1149" s="8">
        <v>9509792</v>
      </c>
      <c r="T1149" s="8">
        <v>0</v>
      </c>
    </row>
    <row r="1150" spans="1:20">
      <c r="A1150" s="1">
        <v>44069</v>
      </c>
      <c r="B1150" s="9">
        <f>nasdaq_aapl_volume_by_exchange[[#This Row],[Off Exchange2]]/SUM(nasdaq_aapl_volume_by_exchange[[#This Row],[NYSE]:[LTSE]])</f>
        <v>0.42195849335556029</v>
      </c>
      <c r="C1150" s="12">
        <f>SUM(nasdaq_aapl_volume_by_exchange[[#This Row],[NYSE]:[LTSE]])</f>
        <v>132062904</v>
      </c>
      <c r="D1150" s="8">
        <v>1686628</v>
      </c>
      <c r="E1150" s="8">
        <v>511892</v>
      </c>
      <c r="F1150" s="8">
        <v>219284</v>
      </c>
      <c r="G1150" s="8">
        <v>363108</v>
      </c>
      <c r="H1150" s="8">
        <v>1299292</v>
      </c>
      <c r="I1150" s="8">
        <v>3110500</v>
      </c>
      <c r="J1150" s="8">
        <v>0</v>
      </c>
      <c r="K1150" s="8">
        <v>650292</v>
      </c>
      <c r="L1150" s="8">
        <v>55725064</v>
      </c>
      <c r="M1150" s="8">
        <v>12611788</v>
      </c>
      <c r="N1150" s="8">
        <v>361884</v>
      </c>
      <c r="O1150" s="8">
        <v>537556</v>
      </c>
      <c r="P1150" s="8">
        <v>7683432</v>
      </c>
      <c r="Q1150" s="8">
        <v>37682412</v>
      </c>
      <c r="R1150" s="8">
        <v>0</v>
      </c>
      <c r="S1150" s="8">
        <v>9619772</v>
      </c>
      <c r="T1150" s="8">
        <v>0</v>
      </c>
    </row>
    <row r="1151" spans="1:20">
      <c r="A1151" s="1">
        <v>44068</v>
      </c>
      <c r="B1151" s="9">
        <f>nasdaq_aapl_volume_by_exchange[[#This Row],[Off Exchange2]]/SUM(nasdaq_aapl_volume_by_exchange[[#This Row],[NYSE]:[LTSE]])</f>
        <v>0.44686319062206831</v>
      </c>
      <c r="C1151" s="12">
        <f>SUM(nasdaq_aapl_volume_by_exchange[[#This Row],[NYSE]:[LTSE]])</f>
        <v>173009748</v>
      </c>
      <c r="D1151" s="8">
        <v>1907712</v>
      </c>
      <c r="E1151" s="8">
        <v>693076</v>
      </c>
      <c r="F1151" s="8">
        <v>542316</v>
      </c>
      <c r="G1151" s="8">
        <v>616844</v>
      </c>
      <c r="H1151" s="8">
        <v>1813836</v>
      </c>
      <c r="I1151" s="8">
        <v>2783796</v>
      </c>
      <c r="J1151" s="8">
        <v>0</v>
      </c>
      <c r="K1151" s="8">
        <v>1486456</v>
      </c>
      <c r="L1151" s="8">
        <v>77311688</v>
      </c>
      <c r="M1151" s="8">
        <v>17485504</v>
      </c>
      <c r="N1151" s="8">
        <v>440148</v>
      </c>
      <c r="O1151" s="8">
        <v>860408</v>
      </c>
      <c r="P1151" s="8">
        <v>10783456</v>
      </c>
      <c r="Q1151" s="8">
        <v>43991208</v>
      </c>
      <c r="R1151" s="8">
        <v>0</v>
      </c>
      <c r="S1151" s="8">
        <v>12293300</v>
      </c>
      <c r="T1151" s="8">
        <v>0</v>
      </c>
    </row>
    <row r="1152" spans="1:20">
      <c r="A1152" s="1">
        <v>44067</v>
      </c>
      <c r="B1152" s="9">
        <f>nasdaq_aapl_volume_by_exchange[[#This Row],[Off Exchange2]]/SUM(nasdaq_aapl_volume_by_exchange[[#This Row],[NYSE]:[LTSE]])</f>
        <v>0.44943770315033493</v>
      </c>
      <c r="C1152" s="12">
        <f>SUM(nasdaq_aapl_volume_by_exchange[[#This Row],[NYSE]:[LTSE]])</f>
        <v>286630096</v>
      </c>
      <c r="D1152" s="8">
        <v>2214332</v>
      </c>
      <c r="E1152" s="8">
        <v>2267816</v>
      </c>
      <c r="F1152" s="8">
        <v>385832</v>
      </c>
      <c r="G1152" s="8">
        <v>673728</v>
      </c>
      <c r="H1152" s="8">
        <v>4004004</v>
      </c>
      <c r="I1152" s="8">
        <v>4356340</v>
      </c>
      <c r="J1152" s="8">
        <v>0</v>
      </c>
      <c r="K1152" s="8">
        <v>1933096</v>
      </c>
      <c r="L1152" s="8">
        <v>128822372</v>
      </c>
      <c r="M1152" s="8">
        <v>27789316</v>
      </c>
      <c r="N1152" s="8">
        <v>264708</v>
      </c>
      <c r="O1152" s="8">
        <v>1558324</v>
      </c>
      <c r="P1152" s="8">
        <v>17331616</v>
      </c>
      <c r="Q1152" s="8">
        <v>76425436</v>
      </c>
      <c r="R1152" s="8">
        <v>0</v>
      </c>
      <c r="S1152" s="8">
        <v>18603176</v>
      </c>
      <c r="T1152" s="8">
        <v>0</v>
      </c>
    </row>
    <row r="1153" spans="1:20">
      <c r="A1153" s="1">
        <v>44064</v>
      </c>
      <c r="B1153" s="9">
        <f>nasdaq_aapl_volume_by_exchange[[#This Row],[Off Exchange2]]/SUM(nasdaq_aapl_volume_by_exchange[[#This Row],[NYSE]:[LTSE]])</f>
        <v>0.4352298229679612</v>
      </c>
      <c r="C1153" s="12">
        <f>SUM(nasdaq_aapl_volume_by_exchange[[#This Row],[NYSE]:[LTSE]])</f>
        <v>282262128</v>
      </c>
      <c r="D1153" s="8">
        <v>2298720</v>
      </c>
      <c r="E1153" s="8">
        <v>1121400</v>
      </c>
      <c r="F1153" s="8">
        <v>547960</v>
      </c>
      <c r="G1153" s="8">
        <v>1498928</v>
      </c>
      <c r="H1153" s="8">
        <v>3099124</v>
      </c>
      <c r="I1153" s="8">
        <v>5587416</v>
      </c>
      <c r="J1153" s="8">
        <v>0</v>
      </c>
      <c r="K1153" s="8">
        <v>2011376</v>
      </c>
      <c r="L1153" s="8">
        <v>122848896</v>
      </c>
      <c r="M1153" s="8">
        <v>25571968</v>
      </c>
      <c r="N1153" s="8">
        <v>491776</v>
      </c>
      <c r="O1153" s="8">
        <v>1132656</v>
      </c>
      <c r="P1153" s="8">
        <v>23286124</v>
      </c>
      <c r="Q1153" s="8">
        <v>73441748</v>
      </c>
      <c r="R1153" s="8">
        <v>0</v>
      </c>
      <c r="S1153" s="8">
        <v>19324036</v>
      </c>
      <c r="T1153" s="8">
        <v>0</v>
      </c>
    </row>
    <row r="1154" spans="1:20">
      <c r="A1154" s="1">
        <v>44063</v>
      </c>
      <c r="B1154" s="9">
        <f>nasdaq_aapl_volume_by_exchange[[#This Row],[Off Exchange2]]/SUM(nasdaq_aapl_volume_by_exchange[[#This Row],[NYSE]:[LTSE]])</f>
        <v>0.42437394155799391</v>
      </c>
      <c r="C1154" s="12">
        <f>SUM(nasdaq_aapl_volume_by_exchange[[#This Row],[NYSE]:[LTSE]])</f>
        <v>105076612</v>
      </c>
      <c r="D1154" s="8">
        <v>914248</v>
      </c>
      <c r="E1154" s="8">
        <v>331924</v>
      </c>
      <c r="F1154" s="8">
        <v>112648</v>
      </c>
      <c r="G1154" s="8">
        <v>234968</v>
      </c>
      <c r="H1154" s="8">
        <v>1029500</v>
      </c>
      <c r="I1154" s="8">
        <v>2224812</v>
      </c>
      <c r="J1154" s="8">
        <v>0</v>
      </c>
      <c r="K1154" s="8">
        <v>780084</v>
      </c>
      <c r="L1154" s="8">
        <v>44591776</v>
      </c>
      <c r="M1154" s="8">
        <v>9814808</v>
      </c>
      <c r="N1154" s="8">
        <v>186592</v>
      </c>
      <c r="O1154" s="8">
        <v>300152</v>
      </c>
      <c r="P1154" s="8">
        <v>7347980</v>
      </c>
      <c r="Q1154" s="8">
        <v>30041664</v>
      </c>
      <c r="R1154" s="8">
        <v>0</v>
      </c>
      <c r="S1154" s="8">
        <v>7165456</v>
      </c>
      <c r="T1154" s="8">
        <v>0</v>
      </c>
    </row>
    <row r="1155" spans="1:20">
      <c r="A1155" s="1">
        <v>44062</v>
      </c>
      <c r="B1155" s="9">
        <f>nasdaq_aapl_volume_by_exchange[[#This Row],[Off Exchange2]]/SUM(nasdaq_aapl_volume_by_exchange[[#This Row],[NYSE]:[LTSE]])</f>
        <v>0.43345887971400304</v>
      </c>
      <c r="C1155" s="12">
        <f>SUM(nasdaq_aapl_volume_by_exchange[[#This Row],[NYSE]:[LTSE]])</f>
        <v>118727968</v>
      </c>
      <c r="D1155" s="8">
        <v>761252</v>
      </c>
      <c r="E1155" s="8">
        <v>598588</v>
      </c>
      <c r="F1155" s="8">
        <v>73304</v>
      </c>
      <c r="G1155" s="8">
        <v>279596</v>
      </c>
      <c r="H1155" s="8">
        <v>1132844</v>
      </c>
      <c r="I1155" s="8">
        <v>2032200</v>
      </c>
      <c r="J1155" s="8">
        <v>0</v>
      </c>
      <c r="K1155" s="8">
        <v>1191392</v>
      </c>
      <c r="L1155" s="8">
        <v>51463692</v>
      </c>
      <c r="M1155" s="8">
        <v>9683672</v>
      </c>
      <c r="N1155" s="8">
        <v>178472</v>
      </c>
      <c r="O1155" s="8">
        <v>730744</v>
      </c>
      <c r="P1155" s="8">
        <v>8780668</v>
      </c>
      <c r="Q1155" s="8">
        <v>35020968</v>
      </c>
      <c r="R1155" s="8">
        <v>0</v>
      </c>
      <c r="S1155" s="8">
        <v>6800576</v>
      </c>
      <c r="T1155" s="8">
        <v>0</v>
      </c>
    </row>
    <row r="1156" spans="1:20">
      <c r="A1156" s="1">
        <v>44061</v>
      </c>
      <c r="B1156" s="9">
        <f>nasdaq_aapl_volume_by_exchange[[#This Row],[Off Exchange2]]/SUM(nasdaq_aapl_volume_by_exchange[[#This Row],[NYSE]:[LTSE]])</f>
        <v>0.42178289389896889</v>
      </c>
      <c r="C1156" s="12">
        <f>SUM(nasdaq_aapl_volume_by_exchange[[#This Row],[NYSE]:[LTSE]])</f>
        <v>86968316</v>
      </c>
      <c r="D1156" s="8">
        <v>992220</v>
      </c>
      <c r="E1156" s="8">
        <v>454124</v>
      </c>
      <c r="F1156" s="8">
        <v>135140</v>
      </c>
      <c r="G1156" s="8">
        <v>229852</v>
      </c>
      <c r="H1156" s="8">
        <v>905788</v>
      </c>
      <c r="I1156" s="8">
        <v>1449620</v>
      </c>
      <c r="J1156" s="8">
        <v>0</v>
      </c>
      <c r="K1156" s="8">
        <v>111764</v>
      </c>
      <c r="L1156" s="8">
        <v>36681748</v>
      </c>
      <c r="M1156" s="8">
        <v>8753532</v>
      </c>
      <c r="N1156" s="8">
        <v>137876</v>
      </c>
      <c r="O1156" s="8">
        <v>296380</v>
      </c>
      <c r="P1156" s="8">
        <v>5855868</v>
      </c>
      <c r="Q1156" s="8">
        <v>25485036</v>
      </c>
      <c r="R1156" s="8">
        <v>0</v>
      </c>
      <c r="S1156" s="8">
        <v>5479368</v>
      </c>
      <c r="T1156" s="8">
        <v>0</v>
      </c>
    </row>
    <row r="1157" spans="1:20">
      <c r="A1157" s="1">
        <v>44060</v>
      </c>
      <c r="B1157" s="9">
        <f>nasdaq_aapl_volume_by_exchange[[#This Row],[Off Exchange2]]/SUM(nasdaq_aapl_volume_by_exchange[[#This Row],[NYSE]:[LTSE]])</f>
        <v>0.43089755421621428</v>
      </c>
      <c r="C1157" s="12">
        <f>SUM(nasdaq_aapl_volume_by_exchange[[#This Row],[NYSE]:[LTSE]])</f>
        <v>99526868</v>
      </c>
      <c r="D1157" s="8">
        <v>997992</v>
      </c>
      <c r="E1157" s="8">
        <v>608436</v>
      </c>
      <c r="F1157" s="8">
        <v>99156</v>
      </c>
      <c r="G1157" s="8">
        <v>128584</v>
      </c>
      <c r="H1157" s="8">
        <v>2153380</v>
      </c>
      <c r="I1157" s="8">
        <v>2262064</v>
      </c>
      <c r="J1157" s="8">
        <v>0</v>
      </c>
      <c r="K1157" s="8">
        <v>125400</v>
      </c>
      <c r="L1157" s="8">
        <v>42885884</v>
      </c>
      <c r="M1157" s="8">
        <v>8562856</v>
      </c>
      <c r="N1157" s="8">
        <v>123960</v>
      </c>
      <c r="O1157" s="8">
        <v>321632</v>
      </c>
      <c r="P1157" s="8">
        <v>5126396</v>
      </c>
      <c r="Q1157" s="8">
        <v>30079796</v>
      </c>
      <c r="R1157" s="8">
        <v>0</v>
      </c>
      <c r="S1157" s="8">
        <v>6051332</v>
      </c>
      <c r="T1157" s="8">
        <v>0</v>
      </c>
    </row>
    <row r="1158" spans="1:20">
      <c r="A1158" s="1">
        <v>44057</v>
      </c>
      <c r="B1158" s="9">
        <f>nasdaq_aapl_volume_by_exchange[[#This Row],[Off Exchange2]]/SUM(nasdaq_aapl_volume_by_exchange[[#This Row],[NYSE]:[LTSE]])</f>
        <v>0.47757162968620248</v>
      </c>
      <c r="C1158" s="12">
        <f>SUM(nasdaq_aapl_volume_by_exchange[[#This Row],[NYSE]:[LTSE]])</f>
        <v>133140748</v>
      </c>
      <c r="D1158" s="8">
        <v>1269692</v>
      </c>
      <c r="E1158" s="8">
        <v>590968</v>
      </c>
      <c r="F1158" s="8">
        <v>76784</v>
      </c>
      <c r="G1158" s="8">
        <v>358360</v>
      </c>
      <c r="H1158" s="8">
        <v>2794008</v>
      </c>
      <c r="I1158" s="8">
        <v>2676744</v>
      </c>
      <c r="J1158" s="8">
        <v>0</v>
      </c>
      <c r="K1158" s="8">
        <v>483784</v>
      </c>
      <c r="L1158" s="8">
        <v>63584244</v>
      </c>
      <c r="M1158" s="8">
        <v>12490108</v>
      </c>
      <c r="N1158" s="8">
        <v>188680</v>
      </c>
      <c r="O1158" s="8">
        <v>426308</v>
      </c>
      <c r="P1158" s="8">
        <v>7857992</v>
      </c>
      <c r="Q1158" s="8">
        <v>32435460</v>
      </c>
      <c r="R1158" s="8">
        <v>0</v>
      </c>
      <c r="S1158" s="8">
        <v>7907616</v>
      </c>
      <c r="T1158" s="8">
        <v>0</v>
      </c>
    </row>
    <row r="1159" spans="1:20">
      <c r="A1159" s="1">
        <v>44056</v>
      </c>
      <c r="B1159" s="9">
        <f>nasdaq_aapl_volume_by_exchange[[#This Row],[Off Exchange2]]/SUM(nasdaq_aapl_volume_by_exchange[[#This Row],[NYSE]:[LTSE]])</f>
        <v>0.50180329849107685</v>
      </c>
      <c r="C1159" s="12">
        <f>SUM(nasdaq_aapl_volume_by_exchange[[#This Row],[NYSE]:[LTSE]])</f>
        <v>168383660</v>
      </c>
      <c r="D1159" s="8">
        <v>1512808</v>
      </c>
      <c r="E1159" s="8">
        <v>695464</v>
      </c>
      <c r="F1159" s="8">
        <v>148368</v>
      </c>
      <c r="G1159" s="8">
        <v>398268</v>
      </c>
      <c r="H1159" s="8">
        <v>1452820</v>
      </c>
      <c r="I1159" s="8">
        <v>2515644</v>
      </c>
      <c r="J1159" s="8">
        <v>0</v>
      </c>
      <c r="K1159" s="8">
        <v>283568</v>
      </c>
      <c r="L1159" s="8">
        <v>84495476</v>
      </c>
      <c r="M1159" s="8">
        <v>14878708</v>
      </c>
      <c r="N1159" s="8">
        <v>110644</v>
      </c>
      <c r="O1159" s="8">
        <v>694840</v>
      </c>
      <c r="P1159" s="8">
        <v>10523524</v>
      </c>
      <c r="Q1159" s="8">
        <v>40358228</v>
      </c>
      <c r="R1159" s="8">
        <v>0</v>
      </c>
      <c r="S1159" s="8">
        <v>10315300</v>
      </c>
      <c r="T1159" s="8">
        <v>0</v>
      </c>
    </row>
    <row r="1160" spans="1:20">
      <c r="A1160" s="1">
        <v>44055</v>
      </c>
      <c r="B1160" s="9">
        <f>nasdaq_aapl_volume_by_exchange[[#This Row],[Off Exchange2]]/SUM(nasdaq_aapl_volume_by_exchange[[#This Row],[NYSE]:[LTSE]])</f>
        <v>0.44982671318228873</v>
      </c>
      <c r="C1160" s="12">
        <f>SUM(nasdaq_aapl_volume_by_exchange[[#This Row],[NYSE]:[LTSE]])</f>
        <v>135686028</v>
      </c>
      <c r="D1160" s="8">
        <v>1330684</v>
      </c>
      <c r="E1160" s="8">
        <v>484396</v>
      </c>
      <c r="F1160" s="8">
        <v>97984</v>
      </c>
      <c r="G1160" s="8">
        <v>256440</v>
      </c>
      <c r="H1160" s="8">
        <v>1482092</v>
      </c>
      <c r="I1160" s="8">
        <v>2278216</v>
      </c>
      <c r="J1160" s="8">
        <v>0</v>
      </c>
      <c r="K1160" s="8">
        <v>1131932</v>
      </c>
      <c r="L1160" s="8">
        <v>61035200</v>
      </c>
      <c r="M1160" s="8">
        <v>12525324</v>
      </c>
      <c r="N1160" s="8">
        <v>134940</v>
      </c>
      <c r="O1160" s="8">
        <v>396788</v>
      </c>
      <c r="P1160" s="8">
        <v>7817744</v>
      </c>
      <c r="Q1160" s="8">
        <v>39238388</v>
      </c>
      <c r="R1160" s="8">
        <v>0</v>
      </c>
      <c r="S1160" s="8">
        <v>7475900</v>
      </c>
      <c r="T1160" s="8">
        <v>0</v>
      </c>
    </row>
    <row r="1161" spans="1:20">
      <c r="A1161" s="1">
        <v>44054</v>
      </c>
      <c r="B1161" s="9">
        <f>nasdaq_aapl_volume_by_exchange[[#This Row],[Off Exchange2]]/SUM(nasdaq_aapl_volume_by_exchange[[#This Row],[NYSE]:[LTSE]])</f>
        <v>0.42780204542818501</v>
      </c>
      <c r="C1161" s="12">
        <f>SUM(nasdaq_aapl_volume_by_exchange[[#This Row],[NYSE]:[LTSE]])</f>
        <v>160640008</v>
      </c>
      <c r="D1161" s="8">
        <v>1355340</v>
      </c>
      <c r="E1161" s="8">
        <v>678292</v>
      </c>
      <c r="F1161" s="8">
        <v>283444</v>
      </c>
      <c r="G1161" s="8">
        <v>391120</v>
      </c>
      <c r="H1161" s="8">
        <v>1888484</v>
      </c>
      <c r="I1161" s="8">
        <v>2725996</v>
      </c>
      <c r="J1161" s="8">
        <v>0</v>
      </c>
      <c r="K1161" s="8">
        <v>4704692</v>
      </c>
      <c r="L1161" s="8">
        <v>68722124</v>
      </c>
      <c r="M1161" s="8">
        <v>14226336</v>
      </c>
      <c r="N1161" s="8">
        <v>244204</v>
      </c>
      <c r="O1161" s="8">
        <v>922884</v>
      </c>
      <c r="P1161" s="8">
        <v>9261040</v>
      </c>
      <c r="Q1161" s="8">
        <v>46260372</v>
      </c>
      <c r="R1161" s="8">
        <v>0</v>
      </c>
      <c r="S1161" s="8">
        <v>8975680</v>
      </c>
      <c r="T1161" s="8">
        <v>0</v>
      </c>
    </row>
    <row r="1162" spans="1:20">
      <c r="A1162" s="1">
        <v>44053</v>
      </c>
      <c r="B1162" s="9">
        <f>nasdaq_aapl_volume_by_exchange[[#This Row],[Off Exchange2]]/SUM(nasdaq_aapl_volume_by_exchange[[#This Row],[NYSE]:[LTSE]])</f>
        <v>0.47454356217780813</v>
      </c>
      <c r="C1162" s="12">
        <f>SUM(nasdaq_aapl_volume_by_exchange[[#This Row],[NYSE]:[LTSE]])</f>
        <v>170491568</v>
      </c>
      <c r="D1162" s="8">
        <v>1324012</v>
      </c>
      <c r="E1162" s="8">
        <v>1103032</v>
      </c>
      <c r="F1162" s="8">
        <v>225264</v>
      </c>
      <c r="G1162" s="8">
        <v>287740</v>
      </c>
      <c r="H1162" s="8">
        <v>2020932</v>
      </c>
      <c r="I1162" s="8">
        <v>3349208</v>
      </c>
      <c r="J1162" s="8">
        <v>0</v>
      </c>
      <c r="K1162" s="8">
        <v>878324</v>
      </c>
      <c r="L1162" s="8">
        <v>80905676</v>
      </c>
      <c r="M1162" s="8">
        <v>14893660</v>
      </c>
      <c r="N1162" s="8">
        <v>261264</v>
      </c>
      <c r="O1162" s="8">
        <v>934248</v>
      </c>
      <c r="P1162" s="8">
        <v>10041528</v>
      </c>
      <c r="Q1162" s="8">
        <v>44223588</v>
      </c>
      <c r="R1162" s="8">
        <v>0</v>
      </c>
      <c r="S1162" s="8">
        <v>10043092</v>
      </c>
      <c r="T1162" s="8">
        <v>0</v>
      </c>
    </row>
    <row r="1163" spans="1:20">
      <c r="A1163" s="1">
        <v>44050</v>
      </c>
      <c r="B1163" s="9">
        <f>nasdaq_aapl_volume_by_exchange[[#This Row],[Off Exchange2]]/SUM(nasdaq_aapl_volume_by_exchange[[#This Row],[NYSE]:[LTSE]])</f>
        <v>0.43813326240111655</v>
      </c>
      <c r="C1163" s="12">
        <f>SUM(nasdaq_aapl_volume_by_exchange[[#This Row],[NYSE]:[LTSE]])</f>
        <v>165205608</v>
      </c>
      <c r="D1163" s="8">
        <v>1959540</v>
      </c>
      <c r="E1163" s="8">
        <v>1052040</v>
      </c>
      <c r="F1163" s="8">
        <v>99596</v>
      </c>
      <c r="G1163" s="8">
        <v>366944</v>
      </c>
      <c r="H1163" s="8">
        <v>1587500</v>
      </c>
      <c r="I1163" s="8">
        <v>1371044</v>
      </c>
      <c r="J1163" s="8">
        <v>0</v>
      </c>
      <c r="K1163" s="8">
        <v>2803600</v>
      </c>
      <c r="L1163" s="8">
        <v>72382072</v>
      </c>
      <c r="M1163" s="8">
        <v>15139896</v>
      </c>
      <c r="N1163" s="8">
        <v>635000</v>
      </c>
      <c r="O1163" s="8">
        <v>522640</v>
      </c>
      <c r="P1163" s="8">
        <v>12330712</v>
      </c>
      <c r="Q1163" s="8">
        <v>43586784</v>
      </c>
      <c r="R1163" s="8">
        <v>0</v>
      </c>
      <c r="S1163" s="8">
        <v>11368240</v>
      </c>
      <c r="T1163" s="8">
        <v>0</v>
      </c>
    </row>
    <row r="1164" spans="1:20">
      <c r="A1164" s="1">
        <v>44049</v>
      </c>
      <c r="B1164" s="9">
        <f>nasdaq_aapl_volume_by_exchange[[#This Row],[Off Exchange2]]/SUM(nasdaq_aapl_volume_by_exchange[[#This Row],[NYSE]:[LTSE]])</f>
        <v>0.48859124753601846</v>
      </c>
      <c r="C1164" s="12">
        <f>SUM(nasdaq_aapl_volume_by_exchange[[#This Row],[NYSE]:[LTSE]])</f>
        <v>162606736</v>
      </c>
      <c r="D1164" s="8">
        <v>1408632</v>
      </c>
      <c r="E1164" s="8">
        <v>643348</v>
      </c>
      <c r="F1164" s="8">
        <v>153632</v>
      </c>
      <c r="G1164" s="8">
        <v>289740</v>
      </c>
      <c r="H1164" s="8">
        <v>1045452</v>
      </c>
      <c r="I1164" s="8">
        <v>1130288</v>
      </c>
      <c r="J1164" s="8">
        <v>0</v>
      </c>
      <c r="K1164" s="8">
        <v>731232</v>
      </c>
      <c r="L1164" s="8">
        <v>79448228</v>
      </c>
      <c r="M1164" s="8">
        <v>13799476</v>
      </c>
      <c r="N1164" s="8">
        <v>567860</v>
      </c>
      <c r="O1164" s="8">
        <v>499888</v>
      </c>
      <c r="P1164" s="8">
        <v>10500616</v>
      </c>
      <c r="Q1164" s="8">
        <v>42303208</v>
      </c>
      <c r="R1164" s="8">
        <v>0</v>
      </c>
      <c r="S1164" s="8">
        <v>10085136</v>
      </c>
      <c r="T1164" s="8">
        <v>0</v>
      </c>
    </row>
    <row r="1165" spans="1:20">
      <c r="A1165" s="1">
        <v>44048</v>
      </c>
      <c r="B1165" s="9">
        <f>nasdaq_aapl_volume_by_exchange[[#This Row],[Off Exchange2]]/SUM(nasdaq_aapl_volume_by_exchange[[#This Row],[NYSE]:[LTSE]])</f>
        <v>0.47091012579028146</v>
      </c>
      <c r="C1165" s="12">
        <f>SUM(nasdaq_aapl_volume_by_exchange[[#This Row],[NYSE]:[LTSE]])</f>
        <v>101534712</v>
      </c>
      <c r="D1165" s="8">
        <v>901904</v>
      </c>
      <c r="E1165" s="8">
        <v>472368</v>
      </c>
      <c r="F1165" s="8">
        <v>62604</v>
      </c>
      <c r="G1165" s="8">
        <v>159420</v>
      </c>
      <c r="H1165" s="8">
        <v>971928</v>
      </c>
      <c r="I1165" s="8">
        <v>866692</v>
      </c>
      <c r="J1165" s="8">
        <v>0</v>
      </c>
      <c r="K1165" s="8">
        <v>64896</v>
      </c>
      <c r="L1165" s="8">
        <v>47813724</v>
      </c>
      <c r="M1165" s="8">
        <v>8661100</v>
      </c>
      <c r="N1165" s="8">
        <v>292072</v>
      </c>
      <c r="O1165" s="8">
        <v>243596</v>
      </c>
      <c r="P1165" s="8">
        <v>6716316</v>
      </c>
      <c r="Q1165" s="8">
        <v>28843232</v>
      </c>
      <c r="R1165" s="8">
        <v>0</v>
      </c>
      <c r="S1165" s="8">
        <v>5464860</v>
      </c>
      <c r="T1165" s="8">
        <v>0</v>
      </c>
    </row>
    <row r="1166" spans="1:20">
      <c r="A1166" s="1">
        <v>44047</v>
      </c>
      <c r="B1166" s="9">
        <f>nasdaq_aapl_volume_by_exchange[[#This Row],[Off Exchange2]]/SUM(nasdaq_aapl_volume_by_exchange[[#This Row],[NYSE]:[LTSE]])</f>
        <v>0.46602760764160961</v>
      </c>
      <c r="C1166" s="12">
        <f>SUM(nasdaq_aapl_volume_by_exchange[[#This Row],[NYSE]:[LTSE]])</f>
        <v>140405184</v>
      </c>
      <c r="D1166" s="8">
        <v>1501612</v>
      </c>
      <c r="E1166" s="8">
        <v>1235780</v>
      </c>
      <c r="F1166" s="8">
        <v>150304</v>
      </c>
      <c r="G1166" s="8">
        <v>274608</v>
      </c>
      <c r="H1166" s="8">
        <v>941100</v>
      </c>
      <c r="I1166" s="8">
        <v>1587280</v>
      </c>
      <c r="J1166" s="8">
        <v>0</v>
      </c>
      <c r="K1166" s="8">
        <v>1131276</v>
      </c>
      <c r="L1166" s="8">
        <v>65432692</v>
      </c>
      <c r="M1166" s="8">
        <v>12738408</v>
      </c>
      <c r="N1166" s="8">
        <v>459332</v>
      </c>
      <c r="O1166" s="8">
        <v>429232</v>
      </c>
      <c r="P1166" s="8">
        <v>7968972</v>
      </c>
      <c r="Q1166" s="8">
        <v>39300056</v>
      </c>
      <c r="R1166" s="8">
        <v>0</v>
      </c>
      <c r="S1166" s="8">
        <v>7254532</v>
      </c>
      <c r="T1166" s="8">
        <v>0</v>
      </c>
    </row>
    <row r="1167" spans="1:20">
      <c r="A1167" s="1">
        <v>44046</v>
      </c>
      <c r="B1167" s="9">
        <f>nasdaq_aapl_volume_by_exchange[[#This Row],[Off Exchange2]]/SUM(nasdaq_aapl_volume_by_exchange[[#This Row],[NYSE]:[LTSE]])</f>
        <v>0.44238452269396744</v>
      </c>
      <c r="C1167" s="12">
        <f>SUM(nasdaq_aapl_volume_by_exchange[[#This Row],[NYSE]:[LTSE]])</f>
        <v>257518304</v>
      </c>
      <c r="D1167" s="8">
        <v>2528248</v>
      </c>
      <c r="E1167" s="8">
        <v>2073960</v>
      </c>
      <c r="F1167" s="8">
        <v>259580</v>
      </c>
      <c r="G1167" s="8">
        <v>631084</v>
      </c>
      <c r="H1167" s="8">
        <v>5063024</v>
      </c>
      <c r="I1167" s="8">
        <v>1656524</v>
      </c>
      <c r="J1167" s="8">
        <v>0</v>
      </c>
      <c r="K1167" s="8">
        <v>881176</v>
      </c>
      <c r="L1167" s="8">
        <v>113922112</v>
      </c>
      <c r="M1167" s="8">
        <v>25326956</v>
      </c>
      <c r="N1167" s="8">
        <v>488892</v>
      </c>
      <c r="O1167" s="8">
        <v>1048224</v>
      </c>
      <c r="P1167" s="8">
        <v>17444528</v>
      </c>
      <c r="Q1167" s="8">
        <v>71435320</v>
      </c>
      <c r="R1167" s="8">
        <v>0</v>
      </c>
      <c r="S1167" s="8">
        <v>14758676</v>
      </c>
      <c r="T1167" s="8">
        <v>0</v>
      </c>
    </row>
    <row r="1168" spans="1:20">
      <c r="A1168" s="1">
        <v>44043</v>
      </c>
      <c r="B1168" s="9">
        <f>nasdaq_aapl_volume_by_exchange[[#This Row],[Off Exchange2]]/SUM(nasdaq_aapl_volume_by_exchange[[#This Row],[NYSE]:[LTSE]])</f>
        <v>0.39643007773814731</v>
      </c>
      <c r="C1168" s="12">
        <f>SUM(nasdaq_aapl_volume_by_exchange[[#This Row],[NYSE]:[LTSE]])</f>
        <v>317227524</v>
      </c>
      <c r="D1168" s="8">
        <v>4160672</v>
      </c>
      <c r="E1168" s="8">
        <v>2242440</v>
      </c>
      <c r="F1168" s="8">
        <v>536224</v>
      </c>
      <c r="G1168" s="8">
        <v>1301720</v>
      </c>
      <c r="H1168" s="8">
        <v>3571408</v>
      </c>
      <c r="I1168" s="8">
        <v>3404688</v>
      </c>
      <c r="J1168" s="8">
        <v>0</v>
      </c>
      <c r="K1168" s="8">
        <v>2451440</v>
      </c>
      <c r="L1168" s="8">
        <v>125758532</v>
      </c>
      <c r="M1168" s="8">
        <v>30687524</v>
      </c>
      <c r="N1168" s="8">
        <v>594788</v>
      </c>
      <c r="O1168" s="8">
        <v>1130104</v>
      </c>
      <c r="P1168" s="8">
        <v>24286636</v>
      </c>
      <c r="Q1168" s="8">
        <v>99113100</v>
      </c>
      <c r="R1168" s="8">
        <v>0</v>
      </c>
      <c r="S1168" s="8">
        <v>17988248</v>
      </c>
      <c r="T1168" s="8">
        <v>0</v>
      </c>
    </row>
    <row r="1169" spans="1:20">
      <c r="A1169" s="1">
        <v>44042</v>
      </c>
      <c r="B1169" s="9">
        <f>nasdaq_aapl_volume_by_exchange[[#This Row],[Off Exchange2]]/SUM(nasdaq_aapl_volume_by_exchange[[#This Row],[NYSE]:[LTSE]])</f>
        <v>0.31941609548271654</v>
      </c>
      <c r="C1169" s="12">
        <f>SUM(nasdaq_aapl_volume_by_exchange[[#This Row],[NYSE]:[LTSE]])</f>
        <v>136064164</v>
      </c>
      <c r="D1169" s="8">
        <v>1628844</v>
      </c>
      <c r="E1169" s="8">
        <v>1041700</v>
      </c>
      <c r="F1169" s="8">
        <v>213112</v>
      </c>
      <c r="G1169" s="8">
        <v>336656</v>
      </c>
      <c r="H1169" s="8">
        <v>1295888</v>
      </c>
      <c r="I1169" s="8">
        <v>1572960</v>
      </c>
      <c r="J1169" s="8">
        <v>0</v>
      </c>
      <c r="K1169" s="8">
        <v>712940</v>
      </c>
      <c r="L1169" s="8">
        <v>43461084</v>
      </c>
      <c r="M1169" s="8">
        <v>21309432</v>
      </c>
      <c r="N1169" s="8">
        <v>333972</v>
      </c>
      <c r="O1169" s="8">
        <v>550796</v>
      </c>
      <c r="P1169" s="8">
        <v>7812428</v>
      </c>
      <c r="Q1169" s="8">
        <v>43756740</v>
      </c>
      <c r="R1169" s="8">
        <v>0</v>
      </c>
      <c r="S1169" s="8">
        <v>12037612</v>
      </c>
      <c r="T1169" s="8">
        <v>0</v>
      </c>
    </row>
    <row r="1170" spans="1:20">
      <c r="A1170" s="1">
        <v>44041</v>
      </c>
      <c r="B1170" s="9">
        <f>nasdaq_aapl_volume_by_exchange[[#This Row],[Off Exchange2]]/SUM(nasdaq_aapl_volume_by_exchange[[#This Row],[NYSE]:[LTSE]])</f>
        <v>0.42819811739130731</v>
      </c>
      <c r="C1170" s="12">
        <f>SUM(nasdaq_aapl_volume_by_exchange[[#This Row],[NYSE]:[LTSE]])</f>
        <v>76405044</v>
      </c>
      <c r="D1170" s="8">
        <v>1692056</v>
      </c>
      <c r="E1170" s="8">
        <v>523328</v>
      </c>
      <c r="F1170" s="8">
        <v>86480</v>
      </c>
      <c r="G1170" s="8">
        <v>118096</v>
      </c>
      <c r="H1170" s="8">
        <v>550088</v>
      </c>
      <c r="I1170" s="8">
        <v>459200</v>
      </c>
      <c r="J1170" s="8">
        <v>0</v>
      </c>
      <c r="K1170" s="8">
        <v>475740</v>
      </c>
      <c r="L1170" s="8">
        <v>32716496</v>
      </c>
      <c r="M1170" s="8">
        <v>7583164</v>
      </c>
      <c r="N1170" s="8">
        <v>255820</v>
      </c>
      <c r="O1170" s="8">
        <v>358500</v>
      </c>
      <c r="P1170" s="8">
        <v>4299732</v>
      </c>
      <c r="Q1170" s="8">
        <v>23163760</v>
      </c>
      <c r="R1170" s="8">
        <v>0</v>
      </c>
      <c r="S1170" s="8">
        <v>4122584</v>
      </c>
      <c r="T1170" s="8">
        <v>0</v>
      </c>
    </row>
    <row r="1171" spans="1:20">
      <c r="A1171" s="1">
        <v>44040</v>
      </c>
      <c r="B1171" s="9">
        <f>nasdaq_aapl_volume_by_exchange[[#This Row],[Off Exchange2]]/SUM(nasdaq_aapl_volume_by_exchange[[#This Row],[NYSE]:[LTSE]])</f>
        <v>0.46603805710458523</v>
      </c>
      <c r="C1171" s="12">
        <f>SUM(nasdaq_aapl_volume_by_exchange[[#This Row],[NYSE]:[LTSE]])</f>
        <v>89178408</v>
      </c>
      <c r="D1171" s="8">
        <v>1068588</v>
      </c>
      <c r="E1171" s="8">
        <v>901268</v>
      </c>
      <c r="F1171" s="8">
        <v>73384</v>
      </c>
      <c r="G1171" s="8">
        <v>215204</v>
      </c>
      <c r="H1171" s="8">
        <v>606660</v>
      </c>
      <c r="I1171" s="8">
        <v>702244</v>
      </c>
      <c r="J1171" s="8">
        <v>0</v>
      </c>
      <c r="K1171" s="8">
        <v>1129536</v>
      </c>
      <c r="L1171" s="8">
        <v>41560532</v>
      </c>
      <c r="M1171" s="8">
        <v>6340644</v>
      </c>
      <c r="N1171" s="8">
        <v>177744</v>
      </c>
      <c r="O1171" s="8">
        <v>475044</v>
      </c>
      <c r="P1171" s="8">
        <v>5326636</v>
      </c>
      <c r="Q1171" s="8">
        <v>25743832</v>
      </c>
      <c r="R1171" s="8">
        <v>0</v>
      </c>
      <c r="S1171" s="8">
        <v>4857092</v>
      </c>
      <c r="T1171" s="8">
        <v>0</v>
      </c>
    </row>
    <row r="1172" spans="1:20">
      <c r="A1172" s="1">
        <v>44039</v>
      </c>
      <c r="B1172" s="9">
        <f>nasdaq_aapl_volume_by_exchange[[#This Row],[Off Exchange2]]/SUM(nasdaq_aapl_volume_by_exchange[[#This Row],[NYSE]:[LTSE]])</f>
        <v>0.40668004917781159</v>
      </c>
      <c r="C1172" s="12">
        <f>SUM(nasdaq_aapl_volume_by_exchange[[#This Row],[NYSE]:[LTSE]])</f>
        <v>103536124</v>
      </c>
      <c r="D1172" s="8">
        <v>1733512</v>
      </c>
      <c r="E1172" s="8">
        <v>1080024</v>
      </c>
      <c r="F1172" s="8">
        <v>89924</v>
      </c>
      <c r="G1172" s="8">
        <v>122664</v>
      </c>
      <c r="H1172" s="8">
        <v>804492</v>
      </c>
      <c r="I1172" s="8">
        <v>1057772</v>
      </c>
      <c r="J1172" s="8">
        <v>0</v>
      </c>
      <c r="K1172" s="8">
        <v>851500</v>
      </c>
      <c r="L1172" s="8">
        <v>42106076</v>
      </c>
      <c r="M1172" s="8">
        <v>10371744</v>
      </c>
      <c r="N1172" s="8">
        <v>390836</v>
      </c>
      <c r="O1172" s="8">
        <v>456020</v>
      </c>
      <c r="P1172" s="8">
        <v>6460984</v>
      </c>
      <c r="Q1172" s="8">
        <v>32156328</v>
      </c>
      <c r="R1172" s="8">
        <v>0</v>
      </c>
      <c r="S1172" s="8">
        <v>5854248</v>
      </c>
      <c r="T1172" s="8">
        <v>0</v>
      </c>
    </row>
    <row r="1173" spans="1:20">
      <c r="A1173" s="1">
        <v>44036</v>
      </c>
      <c r="B1173" s="9">
        <f>nasdaq_aapl_volume_by_exchange[[#This Row],[Off Exchange2]]/SUM(nasdaq_aapl_volume_by_exchange[[#This Row],[NYSE]:[LTSE]])</f>
        <v>0.40219282744357271</v>
      </c>
      <c r="C1173" s="12">
        <f>SUM(nasdaq_aapl_volume_by_exchange[[#This Row],[NYSE]:[LTSE]])</f>
        <v>159002388</v>
      </c>
      <c r="D1173" s="8">
        <v>2019408</v>
      </c>
      <c r="E1173" s="8">
        <v>1295864</v>
      </c>
      <c r="F1173" s="8">
        <v>234116</v>
      </c>
      <c r="G1173" s="8">
        <v>778720</v>
      </c>
      <c r="H1173" s="8">
        <v>1696556</v>
      </c>
      <c r="I1173" s="8">
        <v>1359376</v>
      </c>
      <c r="J1173" s="8">
        <v>0</v>
      </c>
      <c r="K1173" s="8">
        <v>2366372</v>
      </c>
      <c r="L1173" s="8">
        <v>63949620</v>
      </c>
      <c r="M1173" s="8">
        <v>16918232</v>
      </c>
      <c r="N1173" s="8">
        <v>267124</v>
      </c>
      <c r="O1173" s="8">
        <v>789204</v>
      </c>
      <c r="P1173" s="8">
        <v>14327492</v>
      </c>
      <c r="Q1173" s="8">
        <v>44443524</v>
      </c>
      <c r="R1173" s="8">
        <v>0</v>
      </c>
      <c r="S1173" s="8">
        <v>8556780</v>
      </c>
      <c r="T1173" s="8">
        <v>0</v>
      </c>
    </row>
    <row r="1174" spans="1:20">
      <c r="A1174" s="1">
        <v>44035</v>
      </c>
      <c r="B1174" s="9">
        <f>nasdaq_aapl_volume_by_exchange[[#This Row],[Off Exchange2]]/SUM(nasdaq_aapl_volume_by_exchange[[#This Row],[NYSE]:[LTSE]])</f>
        <v>0.39636515048774162</v>
      </c>
      <c r="C1174" s="12">
        <f>SUM(nasdaq_aapl_volume_by_exchange[[#This Row],[NYSE]:[LTSE]])</f>
        <v>170496412</v>
      </c>
      <c r="D1174" s="8">
        <v>2181404</v>
      </c>
      <c r="E1174" s="8">
        <v>1418876</v>
      </c>
      <c r="F1174" s="8">
        <v>186448</v>
      </c>
      <c r="G1174" s="8">
        <v>803388</v>
      </c>
      <c r="H1174" s="8">
        <v>1949624</v>
      </c>
      <c r="I1174" s="8">
        <v>1677048</v>
      </c>
      <c r="J1174" s="8">
        <v>0</v>
      </c>
      <c r="K1174" s="8">
        <v>1457348</v>
      </c>
      <c r="L1174" s="8">
        <v>67578836</v>
      </c>
      <c r="M1174" s="8">
        <v>17836060</v>
      </c>
      <c r="N1174" s="8">
        <v>326484</v>
      </c>
      <c r="O1174" s="8">
        <v>805148</v>
      </c>
      <c r="P1174" s="8">
        <v>13043288</v>
      </c>
      <c r="Q1174" s="8">
        <v>50763612</v>
      </c>
      <c r="R1174" s="8">
        <v>0</v>
      </c>
      <c r="S1174" s="8">
        <v>10468848</v>
      </c>
      <c r="T1174" s="8">
        <v>0</v>
      </c>
    </row>
    <row r="1175" spans="1:20">
      <c r="A1175" s="1">
        <v>44034</v>
      </c>
      <c r="B1175" s="9">
        <f>nasdaq_aapl_volume_by_exchange[[#This Row],[Off Exchange2]]/SUM(nasdaq_aapl_volume_by_exchange[[#This Row],[NYSE]:[LTSE]])</f>
        <v>0.44396464415261039</v>
      </c>
      <c r="C1175" s="12">
        <f>SUM(nasdaq_aapl_volume_by_exchange[[#This Row],[NYSE]:[LTSE]])</f>
        <v>76324348</v>
      </c>
      <c r="D1175" s="8">
        <v>1030868</v>
      </c>
      <c r="E1175" s="8">
        <v>464796</v>
      </c>
      <c r="F1175" s="8">
        <v>25248</v>
      </c>
      <c r="G1175" s="8">
        <v>85452</v>
      </c>
      <c r="H1175" s="8">
        <v>651812</v>
      </c>
      <c r="I1175" s="8">
        <v>1343592</v>
      </c>
      <c r="J1175" s="8">
        <v>0</v>
      </c>
      <c r="K1175" s="8">
        <v>155572</v>
      </c>
      <c r="L1175" s="8">
        <v>33885312</v>
      </c>
      <c r="M1175" s="8">
        <v>6469332</v>
      </c>
      <c r="N1175" s="8">
        <v>165820</v>
      </c>
      <c r="O1175" s="8">
        <v>555008</v>
      </c>
      <c r="P1175" s="8">
        <v>6147280</v>
      </c>
      <c r="Q1175" s="8">
        <v>21213388</v>
      </c>
      <c r="R1175" s="8">
        <v>0</v>
      </c>
      <c r="S1175" s="8">
        <v>4130868</v>
      </c>
      <c r="T1175" s="8">
        <v>0</v>
      </c>
    </row>
    <row r="1176" spans="1:20">
      <c r="A1176" s="1">
        <v>44033</v>
      </c>
      <c r="B1176" s="9">
        <f>nasdaq_aapl_volume_by_exchange[[#This Row],[Off Exchange2]]/SUM(nasdaq_aapl_volume_by_exchange[[#This Row],[NYSE]:[LTSE]])</f>
        <v>0.36441707911130716</v>
      </c>
      <c r="C1176" s="12">
        <f>SUM(nasdaq_aapl_volume_by_exchange[[#This Row],[NYSE]:[LTSE]])</f>
        <v>89414020</v>
      </c>
      <c r="D1176" s="8">
        <v>854548</v>
      </c>
      <c r="E1176" s="8">
        <v>765408</v>
      </c>
      <c r="F1176" s="8">
        <v>49968</v>
      </c>
      <c r="G1176" s="8">
        <v>194824</v>
      </c>
      <c r="H1176" s="8">
        <v>762852</v>
      </c>
      <c r="I1176" s="8">
        <v>1488632</v>
      </c>
      <c r="J1176" s="8">
        <v>0</v>
      </c>
      <c r="K1176" s="8">
        <v>379548</v>
      </c>
      <c r="L1176" s="8">
        <v>32583996</v>
      </c>
      <c r="M1176" s="8">
        <v>9772416</v>
      </c>
      <c r="N1176" s="8">
        <v>161676</v>
      </c>
      <c r="O1176" s="8">
        <v>385244</v>
      </c>
      <c r="P1176" s="8">
        <v>7405204</v>
      </c>
      <c r="Q1176" s="8">
        <v>28915528</v>
      </c>
      <c r="R1176" s="8">
        <v>0</v>
      </c>
      <c r="S1176" s="8">
        <v>5694176</v>
      </c>
      <c r="T1176" s="8">
        <v>0</v>
      </c>
    </row>
    <row r="1177" spans="1:20">
      <c r="A1177" s="1">
        <v>44032</v>
      </c>
      <c r="B1177" s="9">
        <f>nasdaq_aapl_volume_by_exchange[[#This Row],[Off Exchange2]]/SUM(nasdaq_aapl_volume_by_exchange[[#This Row],[NYSE]:[LTSE]])</f>
        <v>0.33375290615274877</v>
      </c>
      <c r="C1177" s="12">
        <f>SUM(nasdaq_aapl_volume_by_exchange[[#This Row],[NYSE]:[LTSE]])</f>
        <v>77853788</v>
      </c>
      <c r="D1177" s="8">
        <v>817308</v>
      </c>
      <c r="E1177" s="8">
        <v>410812</v>
      </c>
      <c r="F1177" s="8">
        <v>70028</v>
      </c>
      <c r="G1177" s="8">
        <v>88328</v>
      </c>
      <c r="H1177" s="8">
        <v>563280</v>
      </c>
      <c r="I1177" s="8">
        <v>929760</v>
      </c>
      <c r="J1177" s="8">
        <v>0</v>
      </c>
      <c r="K1177" s="8">
        <v>1494052</v>
      </c>
      <c r="L1177" s="8">
        <v>25983928</v>
      </c>
      <c r="M1177" s="8">
        <v>6631032</v>
      </c>
      <c r="N1177" s="8">
        <v>312840</v>
      </c>
      <c r="O1177" s="8">
        <v>623252</v>
      </c>
      <c r="P1177" s="8">
        <v>7789556</v>
      </c>
      <c r="Q1177" s="8">
        <v>27542060</v>
      </c>
      <c r="R1177" s="8">
        <v>0</v>
      </c>
      <c r="S1177" s="8">
        <v>4597552</v>
      </c>
      <c r="T1177" s="8">
        <v>0</v>
      </c>
    </row>
    <row r="1178" spans="1:20">
      <c r="A1178" s="1">
        <v>44029</v>
      </c>
      <c r="B1178" s="9">
        <f>nasdaq_aapl_volume_by_exchange[[#This Row],[Off Exchange2]]/SUM(nasdaq_aapl_volume_by_exchange[[#This Row],[NYSE]:[LTSE]])</f>
        <v>0.3519993096993928</v>
      </c>
      <c r="C1178" s="12">
        <f>SUM(nasdaq_aapl_volume_by_exchange[[#This Row],[NYSE]:[LTSE]])</f>
        <v>78296324</v>
      </c>
      <c r="D1178" s="8">
        <v>945652</v>
      </c>
      <c r="E1178" s="8">
        <v>496116</v>
      </c>
      <c r="F1178" s="8">
        <v>51216</v>
      </c>
      <c r="G1178" s="8">
        <v>226280</v>
      </c>
      <c r="H1178" s="8">
        <v>1203628</v>
      </c>
      <c r="I1178" s="8">
        <v>569376</v>
      </c>
      <c r="J1178" s="8">
        <v>0</v>
      </c>
      <c r="K1178" s="8">
        <v>210632</v>
      </c>
      <c r="L1178" s="8">
        <v>27560252</v>
      </c>
      <c r="M1178" s="8">
        <v>7042860</v>
      </c>
      <c r="N1178" s="8">
        <v>218812</v>
      </c>
      <c r="O1178" s="8">
        <v>294232</v>
      </c>
      <c r="P1178" s="8">
        <v>6225316</v>
      </c>
      <c r="Q1178" s="8">
        <v>28924488</v>
      </c>
      <c r="R1178" s="8">
        <v>0</v>
      </c>
      <c r="S1178" s="8">
        <v>4327464</v>
      </c>
      <c r="T1178" s="8">
        <v>0</v>
      </c>
    </row>
    <row r="1179" spans="1:20">
      <c r="A1179" s="1">
        <v>44028</v>
      </c>
      <c r="B1179" s="9">
        <f>nasdaq_aapl_volume_by_exchange[[#This Row],[Off Exchange2]]/SUM(nasdaq_aapl_volume_by_exchange[[#This Row],[NYSE]:[LTSE]])</f>
        <v>0.38078383365230933</v>
      </c>
      <c r="C1179" s="12">
        <f>SUM(nasdaq_aapl_volume_by_exchange[[#This Row],[NYSE]:[LTSE]])</f>
        <v>94178452</v>
      </c>
      <c r="D1179" s="8">
        <v>880192</v>
      </c>
      <c r="E1179" s="8">
        <v>621620</v>
      </c>
      <c r="F1179" s="8">
        <v>99648</v>
      </c>
      <c r="G1179" s="8">
        <v>207752</v>
      </c>
      <c r="H1179" s="8">
        <v>1389316</v>
      </c>
      <c r="I1179" s="8">
        <v>725868</v>
      </c>
      <c r="J1179" s="8">
        <v>0</v>
      </c>
      <c r="K1179" s="8">
        <v>1192196</v>
      </c>
      <c r="L1179" s="8">
        <v>35861632</v>
      </c>
      <c r="M1179" s="8">
        <v>10013828</v>
      </c>
      <c r="N1179" s="8">
        <v>207344</v>
      </c>
      <c r="O1179" s="8">
        <v>444032</v>
      </c>
      <c r="P1179" s="8">
        <v>8433220</v>
      </c>
      <c r="Q1179" s="8">
        <v>27648368</v>
      </c>
      <c r="R1179" s="8">
        <v>0</v>
      </c>
      <c r="S1179" s="8">
        <v>6453436</v>
      </c>
      <c r="T1179" s="8">
        <v>0</v>
      </c>
    </row>
    <row r="1180" spans="1:20">
      <c r="A1180" s="1">
        <v>44027</v>
      </c>
      <c r="B1180" s="9">
        <f>nasdaq_aapl_volume_by_exchange[[#This Row],[Off Exchange2]]/SUM(nasdaq_aapl_volume_by_exchange[[#This Row],[NYSE]:[LTSE]])</f>
        <v>0.39742764079530912</v>
      </c>
      <c r="C1180" s="12">
        <f>SUM(nasdaq_aapl_volume_by_exchange[[#This Row],[NYSE]:[LTSE]])</f>
        <v>127779044</v>
      </c>
      <c r="D1180" s="8">
        <v>1344276</v>
      </c>
      <c r="E1180" s="8">
        <v>948900</v>
      </c>
      <c r="F1180" s="8">
        <v>130540</v>
      </c>
      <c r="G1180" s="8">
        <v>181360</v>
      </c>
      <c r="H1180" s="8">
        <v>881956</v>
      </c>
      <c r="I1180" s="8">
        <v>1429936</v>
      </c>
      <c r="J1180" s="8">
        <v>0</v>
      </c>
      <c r="K1180" s="8">
        <v>1193124</v>
      </c>
      <c r="L1180" s="8">
        <v>50782924</v>
      </c>
      <c r="M1180" s="8">
        <v>13319532</v>
      </c>
      <c r="N1180" s="8">
        <v>203648</v>
      </c>
      <c r="O1180" s="8">
        <v>511640</v>
      </c>
      <c r="P1180" s="8">
        <v>10748736</v>
      </c>
      <c r="Q1180" s="8">
        <v>37793624</v>
      </c>
      <c r="R1180" s="8">
        <v>0</v>
      </c>
      <c r="S1180" s="8">
        <v>8308848</v>
      </c>
      <c r="T1180" s="8">
        <v>0</v>
      </c>
    </row>
    <row r="1181" spans="1:20">
      <c r="A1181" s="1">
        <v>44026</v>
      </c>
      <c r="B1181" s="9">
        <f>nasdaq_aapl_volume_by_exchange[[#This Row],[Off Exchange2]]/SUM(nasdaq_aapl_volume_by_exchange[[#This Row],[NYSE]:[LTSE]])</f>
        <v>0.39896289956985714</v>
      </c>
      <c r="C1181" s="12">
        <f>SUM(nasdaq_aapl_volume_by_exchange[[#This Row],[NYSE]:[LTSE]])</f>
        <v>142359212</v>
      </c>
      <c r="D1181" s="8">
        <v>1544208</v>
      </c>
      <c r="E1181" s="8">
        <v>941884</v>
      </c>
      <c r="F1181" s="8">
        <v>140516</v>
      </c>
      <c r="G1181" s="8">
        <v>367344</v>
      </c>
      <c r="H1181" s="8">
        <v>1004312</v>
      </c>
      <c r="I1181" s="8">
        <v>2568048</v>
      </c>
      <c r="J1181" s="8">
        <v>0</v>
      </c>
      <c r="K1181" s="8">
        <v>467132</v>
      </c>
      <c r="L1181" s="8">
        <v>56796044</v>
      </c>
      <c r="M1181" s="8">
        <v>13647728</v>
      </c>
      <c r="N1181" s="8">
        <v>276336</v>
      </c>
      <c r="O1181" s="8">
        <v>693344</v>
      </c>
      <c r="P1181" s="8">
        <v>12823820</v>
      </c>
      <c r="Q1181" s="8">
        <v>43028780</v>
      </c>
      <c r="R1181" s="8">
        <v>0</v>
      </c>
      <c r="S1181" s="8">
        <v>8059716</v>
      </c>
      <c r="T1181" s="8">
        <v>0</v>
      </c>
    </row>
    <row r="1182" spans="1:20">
      <c r="A1182" s="1">
        <v>44025</v>
      </c>
      <c r="B1182" s="9">
        <f>nasdaq_aapl_volume_by_exchange[[#This Row],[Off Exchange2]]/SUM(nasdaq_aapl_volume_by_exchange[[#This Row],[NYSE]:[LTSE]])</f>
        <v>0.42430643372440185</v>
      </c>
      <c r="C1182" s="12">
        <f>SUM(nasdaq_aapl_volume_by_exchange[[#This Row],[NYSE]:[LTSE]])</f>
        <v>162854660</v>
      </c>
      <c r="D1182" s="8">
        <v>3101800</v>
      </c>
      <c r="E1182" s="8">
        <v>1281720</v>
      </c>
      <c r="F1182" s="8">
        <v>154080</v>
      </c>
      <c r="G1182" s="8">
        <v>427956</v>
      </c>
      <c r="H1182" s="8">
        <v>1280092</v>
      </c>
      <c r="I1182" s="8">
        <v>2155472</v>
      </c>
      <c r="J1182" s="8">
        <v>0</v>
      </c>
      <c r="K1182" s="8">
        <v>221332</v>
      </c>
      <c r="L1182" s="8">
        <v>69100280</v>
      </c>
      <c r="M1182" s="8">
        <v>15668184</v>
      </c>
      <c r="N1182" s="8">
        <v>326080</v>
      </c>
      <c r="O1182" s="8">
        <v>629840</v>
      </c>
      <c r="P1182" s="8">
        <v>12738928</v>
      </c>
      <c r="Q1182" s="8">
        <v>46256792</v>
      </c>
      <c r="R1182" s="8">
        <v>0</v>
      </c>
      <c r="S1182" s="8">
        <v>9512104</v>
      </c>
      <c r="T1182" s="8">
        <v>0</v>
      </c>
    </row>
    <row r="1183" spans="1:20">
      <c r="A1183" s="1">
        <v>44022</v>
      </c>
      <c r="B1183" s="9">
        <f>nasdaq_aapl_volume_by_exchange[[#This Row],[Off Exchange2]]/SUM(nasdaq_aapl_volume_by_exchange[[#This Row],[NYSE]:[LTSE]])</f>
        <v>0.37010790620784628</v>
      </c>
      <c r="C1183" s="12">
        <f>SUM(nasdaq_aapl_volume_by_exchange[[#This Row],[NYSE]:[LTSE]])</f>
        <v>76867496</v>
      </c>
      <c r="D1183" s="8">
        <v>865788</v>
      </c>
      <c r="E1183" s="8">
        <v>501012</v>
      </c>
      <c r="F1183" s="8">
        <v>52872</v>
      </c>
      <c r="G1183" s="8">
        <v>212064</v>
      </c>
      <c r="H1183" s="8">
        <v>410768</v>
      </c>
      <c r="I1183" s="8">
        <v>578876</v>
      </c>
      <c r="J1183" s="8">
        <v>0</v>
      </c>
      <c r="K1183" s="8">
        <v>1276836</v>
      </c>
      <c r="L1183" s="8">
        <v>28449268</v>
      </c>
      <c r="M1183" s="8">
        <v>6797168</v>
      </c>
      <c r="N1183" s="8">
        <v>162612</v>
      </c>
      <c r="O1183" s="8">
        <v>240828</v>
      </c>
      <c r="P1183" s="8">
        <v>7364884</v>
      </c>
      <c r="Q1183" s="8">
        <v>24919852</v>
      </c>
      <c r="R1183" s="8">
        <v>0</v>
      </c>
      <c r="S1183" s="8">
        <v>5034668</v>
      </c>
      <c r="T1183" s="8">
        <v>0</v>
      </c>
    </row>
    <row r="1184" spans="1:20">
      <c r="A1184" s="1">
        <v>44021</v>
      </c>
      <c r="B1184" s="9">
        <f>nasdaq_aapl_volume_by_exchange[[#This Row],[Off Exchange2]]/SUM(nasdaq_aapl_volume_by_exchange[[#This Row],[NYSE]:[LTSE]])</f>
        <v>0.41414066252451842</v>
      </c>
      <c r="C1184" s="12">
        <f>SUM(nasdaq_aapl_volume_by_exchange[[#This Row],[NYSE]:[LTSE]])</f>
        <v>106813496</v>
      </c>
      <c r="D1184" s="8">
        <v>1171436</v>
      </c>
      <c r="E1184" s="8">
        <v>573432</v>
      </c>
      <c r="F1184" s="8">
        <v>132692</v>
      </c>
      <c r="G1184" s="8">
        <v>288276</v>
      </c>
      <c r="H1184" s="8">
        <v>592560</v>
      </c>
      <c r="I1184" s="8">
        <v>1081972</v>
      </c>
      <c r="J1184" s="8">
        <v>0</v>
      </c>
      <c r="K1184" s="8">
        <v>768072</v>
      </c>
      <c r="L1184" s="8">
        <v>44235812</v>
      </c>
      <c r="M1184" s="8">
        <v>11348416</v>
      </c>
      <c r="N1184" s="8">
        <v>179228</v>
      </c>
      <c r="O1184" s="8">
        <v>365184</v>
      </c>
      <c r="P1184" s="8">
        <v>9648292</v>
      </c>
      <c r="Q1184" s="8">
        <v>30384956</v>
      </c>
      <c r="R1184" s="8">
        <v>0</v>
      </c>
      <c r="S1184" s="8">
        <v>6043168</v>
      </c>
      <c r="T1184" s="8">
        <v>0</v>
      </c>
    </row>
    <row r="1185" spans="1:20">
      <c r="A1185" s="1">
        <v>44020</v>
      </c>
      <c r="B1185" s="9">
        <f>nasdaq_aapl_volume_by_exchange[[#This Row],[Off Exchange2]]/SUM(nasdaq_aapl_volume_by_exchange[[#This Row],[NYSE]:[LTSE]])</f>
        <v>0.41597385018886229</v>
      </c>
      <c r="C1185" s="12">
        <f>SUM(nasdaq_aapl_volume_by_exchange[[#This Row],[NYSE]:[LTSE]])</f>
        <v>97899904</v>
      </c>
      <c r="D1185" s="8">
        <v>1280872</v>
      </c>
      <c r="E1185" s="8">
        <v>541612</v>
      </c>
      <c r="F1185" s="8">
        <v>112908</v>
      </c>
      <c r="G1185" s="8">
        <v>120784</v>
      </c>
      <c r="H1185" s="8">
        <v>781360</v>
      </c>
      <c r="I1185" s="8">
        <v>871648</v>
      </c>
      <c r="J1185" s="8">
        <v>0</v>
      </c>
      <c r="K1185" s="8">
        <v>898936</v>
      </c>
      <c r="L1185" s="8">
        <v>40723800</v>
      </c>
      <c r="M1185" s="8">
        <v>8407016</v>
      </c>
      <c r="N1185" s="8">
        <v>269936</v>
      </c>
      <c r="O1185" s="8">
        <v>304868</v>
      </c>
      <c r="P1185" s="8">
        <v>8187080</v>
      </c>
      <c r="Q1185" s="8">
        <v>30153500</v>
      </c>
      <c r="R1185" s="8">
        <v>0</v>
      </c>
      <c r="S1185" s="8">
        <v>5245584</v>
      </c>
      <c r="T1185" s="8">
        <v>0</v>
      </c>
    </row>
    <row r="1186" spans="1:20">
      <c r="A1186" s="1">
        <v>44019</v>
      </c>
      <c r="B1186" s="9">
        <f>nasdaq_aapl_volume_by_exchange[[#This Row],[Off Exchange2]]/SUM(nasdaq_aapl_volume_by_exchange[[#This Row],[NYSE]:[LTSE]])</f>
        <v>0.41842202474926077</v>
      </c>
      <c r="C1186" s="12">
        <f>SUM(nasdaq_aapl_volume_by_exchange[[#This Row],[NYSE]:[LTSE]])</f>
        <v>98201236</v>
      </c>
      <c r="D1186" s="8">
        <v>1084348</v>
      </c>
      <c r="E1186" s="8">
        <v>829644</v>
      </c>
      <c r="F1186" s="8">
        <v>74068</v>
      </c>
      <c r="G1186" s="8">
        <v>154468</v>
      </c>
      <c r="H1186" s="8">
        <v>961068</v>
      </c>
      <c r="I1186" s="8">
        <v>1361500</v>
      </c>
      <c r="J1186" s="8">
        <v>0</v>
      </c>
      <c r="K1186" s="8">
        <v>1357616</v>
      </c>
      <c r="L1186" s="8">
        <v>41089560</v>
      </c>
      <c r="M1186" s="8">
        <v>8504140</v>
      </c>
      <c r="N1186" s="8">
        <v>266348</v>
      </c>
      <c r="O1186" s="8">
        <v>552936</v>
      </c>
      <c r="P1186" s="8">
        <v>8216064</v>
      </c>
      <c r="Q1186" s="8">
        <v>28510204</v>
      </c>
      <c r="R1186" s="8">
        <v>0</v>
      </c>
      <c r="S1186" s="8">
        <v>5239272</v>
      </c>
      <c r="T1186" s="8">
        <v>0</v>
      </c>
    </row>
    <row r="1187" spans="1:20">
      <c r="A1187" s="1">
        <v>44018</v>
      </c>
      <c r="B1187" s="9">
        <f>nasdaq_aapl_volume_by_exchange[[#This Row],[Off Exchange2]]/SUM(nasdaq_aapl_volume_by_exchange[[#This Row],[NYSE]:[LTSE]])</f>
        <v>0.40770281988568047</v>
      </c>
      <c r="C1187" s="12">
        <f>SUM(nasdaq_aapl_volume_by_exchange[[#This Row],[NYSE]:[LTSE]])</f>
        <v>101891932</v>
      </c>
      <c r="D1187" s="8">
        <v>1480420</v>
      </c>
      <c r="E1187" s="8">
        <v>600840</v>
      </c>
      <c r="F1187" s="8">
        <v>128816</v>
      </c>
      <c r="G1187" s="8">
        <v>156952</v>
      </c>
      <c r="H1187" s="8">
        <v>1021892</v>
      </c>
      <c r="I1187" s="8">
        <v>748964</v>
      </c>
      <c r="J1187" s="8">
        <v>0</v>
      </c>
      <c r="K1187" s="8">
        <v>363432</v>
      </c>
      <c r="L1187" s="8">
        <v>41541628</v>
      </c>
      <c r="M1187" s="8">
        <v>9029192</v>
      </c>
      <c r="N1187" s="8">
        <v>171884</v>
      </c>
      <c r="O1187" s="8">
        <v>574740</v>
      </c>
      <c r="P1187" s="8">
        <v>7600016</v>
      </c>
      <c r="Q1187" s="8">
        <v>32666504</v>
      </c>
      <c r="R1187" s="8">
        <v>0</v>
      </c>
      <c r="S1187" s="8">
        <v>5806652</v>
      </c>
      <c r="T1187" s="8">
        <v>0</v>
      </c>
    </row>
    <row r="1188" spans="1:20">
      <c r="A1188" s="1">
        <v>44014</v>
      </c>
      <c r="B1188" s="9">
        <f>nasdaq_aapl_volume_by_exchange[[#This Row],[Off Exchange2]]/SUM(nasdaq_aapl_volume_by_exchange[[#This Row],[NYSE]:[LTSE]])</f>
        <v>0.38537495845055009</v>
      </c>
      <c r="C1188" s="12">
        <f>SUM(nasdaq_aapl_volume_by_exchange[[#This Row],[NYSE]:[LTSE]])</f>
        <v>98677600</v>
      </c>
      <c r="D1188" s="8">
        <v>1534032</v>
      </c>
      <c r="E1188" s="8">
        <v>702528</v>
      </c>
      <c r="F1188" s="8">
        <v>79176</v>
      </c>
      <c r="G1188" s="8">
        <v>244888</v>
      </c>
      <c r="H1188" s="8">
        <v>722780</v>
      </c>
      <c r="I1188" s="8">
        <v>999636</v>
      </c>
      <c r="J1188" s="8">
        <v>0</v>
      </c>
      <c r="K1188" s="8">
        <v>1469588</v>
      </c>
      <c r="L1188" s="8">
        <v>38027876</v>
      </c>
      <c r="M1188" s="8">
        <v>9609240</v>
      </c>
      <c r="N1188" s="8">
        <v>157728</v>
      </c>
      <c r="O1188" s="8">
        <v>380196</v>
      </c>
      <c r="P1188" s="8">
        <v>8501856</v>
      </c>
      <c r="Q1188" s="8">
        <v>29532024</v>
      </c>
      <c r="R1188" s="8">
        <v>0</v>
      </c>
      <c r="S1188" s="8">
        <v>6716052</v>
      </c>
      <c r="T1188" s="8">
        <v>0</v>
      </c>
    </row>
    <row r="1189" spans="1:20">
      <c r="A1189" s="1">
        <v>44013</v>
      </c>
      <c r="B1189" s="9">
        <f>nasdaq_aapl_volume_by_exchange[[#This Row],[Off Exchange2]]/SUM(nasdaq_aapl_volume_by_exchange[[#This Row],[NYSE]:[LTSE]])</f>
        <v>0.37763235277994295</v>
      </c>
      <c r="C1189" s="12">
        <f>SUM(nasdaq_aapl_volume_by_exchange[[#This Row],[NYSE]:[LTSE]])</f>
        <v>94492084</v>
      </c>
      <c r="D1189" s="8">
        <v>1948104</v>
      </c>
      <c r="E1189" s="8">
        <v>845000</v>
      </c>
      <c r="F1189" s="8">
        <v>167404</v>
      </c>
      <c r="G1189" s="8">
        <v>144448</v>
      </c>
      <c r="H1189" s="8">
        <v>816192</v>
      </c>
      <c r="I1189" s="8">
        <v>1248988</v>
      </c>
      <c r="J1189" s="8">
        <v>0</v>
      </c>
      <c r="K1189" s="8">
        <v>306412</v>
      </c>
      <c r="L1189" s="8">
        <v>35683268</v>
      </c>
      <c r="M1189" s="8">
        <v>8581900</v>
      </c>
      <c r="N1189" s="8">
        <v>278228</v>
      </c>
      <c r="O1189" s="8">
        <v>683060</v>
      </c>
      <c r="P1189" s="8">
        <v>8809756</v>
      </c>
      <c r="Q1189" s="8">
        <v>27955160</v>
      </c>
      <c r="R1189" s="8">
        <v>0</v>
      </c>
      <c r="S1189" s="8">
        <v>7024164</v>
      </c>
      <c r="T1189" s="8">
        <v>0</v>
      </c>
    </row>
    <row r="1190" spans="1:20">
      <c r="A1190" s="1">
        <v>44012</v>
      </c>
      <c r="B1190" s="9">
        <f>nasdaq_aapl_volume_by_exchange[[#This Row],[Off Exchange2]]/SUM(nasdaq_aapl_volume_by_exchange[[#This Row],[NYSE]:[LTSE]])</f>
        <v>0.40178279681657236</v>
      </c>
      <c r="C1190" s="12">
        <f>SUM(nasdaq_aapl_volume_by_exchange[[#This Row],[NYSE]:[LTSE]])</f>
        <v>119575264</v>
      </c>
      <c r="D1190" s="8">
        <v>1870136</v>
      </c>
      <c r="E1190" s="8">
        <v>655744</v>
      </c>
      <c r="F1190" s="8">
        <v>210720</v>
      </c>
      <c r="G1190" s="8">
        <v>298792</v>
      </c>
      <c r="H1190" s="8">
        <v>1028620</v>
      </c>
      <c r="I1190" s="8">
        <v>1663860</v>
      </c>
      <c r="J1190" s="8">
        <v>0</v>
      </c>
      <c r="K1190" s="8">
        <v>470116</v>
      </c>
      <c r="L1190" s="8">
        <v>48043284</v>
      </c>
      <c r="M1190" s="8">
        <v>10605012</v>
      </c>
      <c r="N1190" s="8">
        <v>440108</v>
      </c>
      <c r="O1190" s="8">
        <v>478164</v>
      </c>
      <c r="P1190" s="8">
        <v>8460956</v>
      </c>
      <c r="Q1190" s="8">
        <v>40396680</v>
      </c>
      <c r="R1190" s="8">
        <v>0</v>
      </c>
      <c r="S1190" s="8">
        <v>4953072</v>
      </c>
      <c r="T1190" s="8">
        <v>0</v>
      </c>
    </row>
    <row r="1191" spans="1:20">
      <c r="A1191" s="1">
        <v>44011</v>
      </c>
      <c r="B1191" s="9">
        <f>nasdaq_aapl_volume_by_exchange[[#This Row],[Off Exchange2]]/SUM(nasdaq_aapl_volume_by_exchange[[#This Row],[NYSE]:[LTSE]])</f>
        <v>0.38639915459725849</v>
      </c>
      <c r="C1191" s="12">
        <f>SUM(nasdaq_aapl_volume_by_exchange[[#This Row],[NYSE]:[LTSE]])</f>
        <v>108116044</v>
      </c>
      <c r="D1191" s="8">
        <v>1568792</v>
      </c>
      <c r="E1191" s="8">
        <v>706820</v>
      </c>
      <c r="F1191" s="8">
        <v>110048</v>
      </c>
      <c r="G1191" s="8">
        <v>187684</v>
      </c>
      <c r="H1191" s="8">
        <v>777692</v>
      </c>
      <c r="I1191" s="8">
        <v>1649996</v>
      </c>
      <c r="J1191" s="8">
        <v>0</v>
      </c>
      <c r="K1191" s="8">
        <v>42384</v>
      </c>
      <c r="L1191" s="8">
        <v>41775948</v>
      </c>
      <c r="M1191" s="8">
        <v>9861920</v>
      </c>
      <c r="N1191" s="8">
        <v>135940</v>
      </c>
      <c r="O1191" s="8">
        <v>690004</v>
      </c>
      <c r="P1191" s="8">
        <v>9793220</v>
      </c>
      <c r="Q1191" s="8">
        <v>33995216</v>
      </c>
      <c r="R1191" s="8">
        <v>0</v>
      </c>
      <c r="S1191" s="8">
        <v>6820380</v>
      </c>
      <c r="T1191" s="8">
        <v>0</v>
      </c>
    </row>
    <row r="1192" spans="1:20">
      <c r="A1192" s="1">
        <v>44008</v>
      </c>
      <c r="B1192" s="9">
        <f>nasdaq_aapl_volume_by_exchange[[#This Row],[Off Exchange2]]/SUM(nasdaq_aapl_volume_by_exchange[[#This Row],[NYSE]:[LTSE]])</f>
        <v>0.40308116858754645</v>
      </c>
      <c r="C1192" s="12">
        <f>SUM(nasdaq_aapl_volume_by_exchange[[#This Row],[NYSE]:[LTSE]])</f>
        <v>179221352</v>
      </c>
      <c r="D1192" s="8">
        <v>3038312</v>
      </c>
      <c r="E1192" s="8">
        <v>1097768</v>
      </c>
      <c r="F1192" s="8">
        <v>150620</v>
      </c>
      <c r="G1192" s="8">
        <v>536520</v>
      </c>
      <c r="H1192" s="8">
        <v>3905052</v>
      </c>
      <c r="I1192" s="8">
        <v>1810580</v>
      </c>
      <c r="J1192" s="8">
        <v>0</v>
      </c>
      <c r="K1192" s="8">
        <v>262180</v>
      </c>
      <c r="L1192" s="8">
        <v>72240752</v>
      </c>
      <c r="M1192" s="8">
        <v>15006148</v>
      </c>
      <c r="N1192" s="8">
        <v>293484</v>
      </c>
      <c r="O1192" s="8">
        <v>701956</v>
      </c>
      <c r="P1192" s="8">
        <v>14164024</v>
      </c>
      <c r="Q1192" s="8">
        <v>57898188</v>
      </c>
      <c r="R1192" s="8">
        <v>0</v>
      </c>
      <c r="S1192" s="8">
        <v>8115768</v>
      </c>
      <c r="T1192" s="8">
        <v>0</v>
      </c>
    </row>
    <row r="1193" spans="1:20">
      <c r="A1193" s="1">
        <v>44007</v>
      </c>
      <c r="B1193" s="9">
        <f>nasdaq_aapl_volume_by_exchange[[#This Row],[Off Exchange2]]/SUM(nasdaq_aapl_volume_by_exchange[[#This Row],[NYSE]:[LTSE]])</f>
        <v>0.39599302127166802</v>
      </c>
      <c r="C1193" s="12">
        <f>SUM(nasdaq_aapl_volume_by_exchange[[#This Row],[NYSE]:[LTSE]])</f>
        <v>112744896</v>
      </c>
      <c r="D1193" s="8">
        <v>1502340</v>
      </c>
      <c r="E1193" s="8">
        <v>1035128</v>
      </c>
      <c r="F1193" s="8">
        <v>167412</v>
      </c>
      <c r="G1193" s="8">
        <v>180324</v>
      </c>
      <c r="H1193" s="8">
        <v>745572</v>
      </c>
      <c r="I1193" s="8">
        <v>1988512</v>
      </c>
      <c r="J1193" s="8">
        <v>0</v>
      </c>
      <c r="K1193" s="8">
        <v>385392</v>
      </c>
      <c r="L1193" s="8">
        <v>44646192</v>
      </c>
      <c r="M1193" s="8">
        <v>9893856</v>
      </c>
      <c r="N1193" s="8">
        <v>253608</v>
      </c>
      <c r="O1193" s="8">
        <v>817620</v>
      </c>
      <c r="P1193" s="8">
        <v>11002476</v>
      </c>
      <c r="Q1193" s="8">
        <v>31473852</v>
      </c>
      <c r="R1193" s="8">
        <v>0</v>
      </c>
      <c r="S1193" s="8">
        <v>8652612</v>
      </c>
      <c r="T1193" s="8">
        <v>0</v>
      </c>
    </row>
    <row r="1194" spans="1:20">
      <c r="A1194" s="1">
        <v>44006</v>
      </c>
      <c r="B1194" s="9">
        <f>nasdaq_aapl_volume_by_exchange[[#This Row],[Off Exchange2]]/SUM(nasdaq_aapl_volume_by_exchange[[#This Row],[NYSE]:[LTSE]])</f>
        <v>0.4292153558577988</v>
      </c>
      <c r="C1194" s="12">
        <f>SUM(nasdaq_aapl_volume_by_exchange[[#This Row],[NYSE]:[LTSE]])</f>
        <v>156638804</v>
      </c>
      <c r="D1194" s="8">
        <v>2859856</v>
      </c>
      <c r="E1194" s="8">
        <v>1202260</v>
      </c>
      <c r="F1194" s="8">
        <v>227132</v>
      </c>
      <c r="G1194" s="8">
        <v>320120</v>
      </c>
      <c r="H1194" s="8">
        <v>1561344</v>
      </c>
      <c r="I1194" s="8">
        <v>1675668</v>
      </c>
      <c r="J1194" s="8">
        <v>0</v>
      </c>
      <c r="K1194" s="8">
        <v>1179376</v>
      </c>
      <c r="L1194" s="8">
        <v>67231780</v>
      </c>
      <c r="M1194" s="8">
        <v>14293720</v>
      </c>
      <c r="N1194" s="8">
        <v>607488</v>
      </c>
      <c r="O1194" s="8">
        <v>871276</v>
      </c>
      <c r="P1194" s="8">
        <v>12221444</v>
      </c>
      <c r="Q1194" s="8">
        <v>42250524</v>
      </c>
      <c r="R1194" s="8">
        <v>0</v>
      </c>
      <c r="S1194" s="8">
        <v>10136816</v>
      </c>
      <c r="T1194" s="8">
        <v>0</v>
      </c>
    </row>
    <row r="1195" spans="1:20">
      <c r="A1195" s="1">
        <v>44005</v>
      </c>
      <c r="B1195" s="9">
        <f>nasdaq_aapl_volume_by_exchange[[#This Row],[Off Exchange2]]/SUM(nasdaq_aapl_volume_by_exchange[[#This Row],[NYSE]:[LTSE]])</f>
        <v>0.43717459167197398</v>
      </c>
      <c r="C1195" s="12">
        <f>SUM(nasdaq_aapl_volume_by_exchange[[#This Row],[NYSE]:[LTSE]])</f>
        <v>169413304</v>
      </c>
      <c r="D1195" s="8">
        <v>2799116</v>
      </c>
      <c r="E1195" s="8">
        <v>1309588</v>
      </c>
      <c r="F1195" s="8">
        <v>265768</v>
      </c>
      <c r="G1195" s="8">
        <v>279348</v>
      </c>
      <c r="H1195" s="8">
        <v>1609332</v>
      </c>
      <c r="I1195" s="8">
        <v>2004580</v>
      </c>
      <c r="J1195" s="8">
        <v>0</v>
      </c>
      <c r="K1195" s="8">
        <v>579092</v>
      </c>
      <c r="L1195" s="8">
        <v>74063192</v>
      </c>
      <c r="M1195" s="8">
        <v>16717960</v>
      </c>
      <c r="N1195" s="8">
        <v>509720</v>
      </c>
      <c r="O1195" s="8">
        <v>770820</v>
      </c>
      <c r="P1195" s="8">
        <v>12893028</v>
      </c>
      <c r="Q1195" s="8">
        <v>44376864</v>
      </c>
      <c r="R1195" s="8">
        <v>0</v>
      </c>
      <c r="S1195" s="8">
        <v>11234896</v>
      </c>
      <c r="T1195" s="8">
        <v>0</v>
      </c>
    </row>
    <row r="1196" spans="1:20">
      <c r="A1196" s="1">
        <v>44004</v>
      </c>
      <c r="B1196" s="9">
        <f>nasdaq_aapl_volume_by_exchange[[#This Row],[Off Exchange2]]/SUM(nasdaq_aapl_volume_by_exchange[[#This Row],[NYSE]:[LTSE]])</f>
        <v>0.39372678953455176</v>
      </c>
      <c r="C1196" s="12">
        <f>SUM(nasdaq_aapl_volume_by_exchange[[#This Row],[NYSE]:[LTSE]])</f>
        <v>111209532</v>
      </c>
      <c r="D1196" s="8">
        <v>1517856</v>
      </c>
      <c r="E1196" s="8">
        <v>705112</v>
      </c>
      <c r="F1196" s="8">
        <v>184672</v>
      </c>
      <c r="G1196" s="8">
        <v>159040</v>
      </c>
      <c r="H1196" s="8">
        <v>966088</v>
      </c>
      <c r="I1196" s="8">
        <v>889904</v>
      </c>
      <c r="J1196" s="8">
        <v>0</v>
      </c>
      <c r="K1196" s="8">
        <v>387604</v>
      </c>
      <c r="L1196" s="8">
        <v>43786172</v>
      </c>
      <c r="M1196" s="8">
        <v>11675756</v>
      </c>
      <c r="N1196" s="8">
        <v>262240</v>
      </c>
      <c r="O1196" s="8">
        <v>410452</v>
      </c>
      <c r="P1196" s="8">
        <v>8865716</v>
      </c>
      <c r="Q1196" s="8">
        <v>34307596</v>
      </c>
      <c r="R1196" s="8">
        <v>0</v>
      </c>
      <c r="S1196" s="8">
        <v>7091324</v>
      </c>
      <c r="T1196" s="8">
        <v>0</v>
      </c>
    </row>
    <row r="1197" spans="1:20">
      <c r="A1197" s="1">
        <v>44001</v>
      </c>
      <c r="B1197" s="9">
        <f>nasdaq_aapl_volume_by_exchange[[#This Row],[Off Exchange2]]/SUM(nasdaq_aapl_volume_by_exchange[[#This Row],[NYSE]:[LTSE]])</f>
        <v>0.29176834075535063</v>
      </c>
      <c r="C1197" s="12">
        <f>SUM(nasdaq_aapl_volume_by_exchange[[#This Row],[NYSE]:[LTSE]])</f>
        <v>240592272</v>
      </c>
      <c r="D1197" s="8">
        <v>1912588</v>
      </c>
      <c r="E1197" s="8">
        <v>956556</v>
      </c>
      <c r="F1197" s="8">
        <v>458212</v>
      </c>
      <c r="G1197" s="8">
        <v>626224</v>
      </c>
      <c r="H1197" s="8">
        <v>1811504</v>
      </c>
      <c r="I1197" s="8">
        <v>1575568</v>
      </c>
      <c r="J1197" s="8">
        <v>0</v>
      </c>
      <c r="K1197" s="8">
        <v>1105080</v>
      </c>
      <c r="L1197" s="8">
        <v>70197208</v>
      </c>
      <c r="M1197" s="8">
        <v>17431500</v>
      </c>
      <c r="N1197" s="8">
        <v>341784</v>
      </c>
      <c r="O1197" s="8">
        <v>571672</v>
      </c>
      <c r="P1197" s="8">
        <v>18272236</v>
      </c>
      <c r="Q1197" s="8">
        <v>116499600</v>
      </c>
      <c r="R1197" s="8">
        <v>0</v>
      </c>
      <c r="S1197" s="8">
        <v>8832540</v>
      </c>
      <c r="T1197" s="8">
        <v>0</v>
      </c>
    </row>
    <row r="1198" spans="1:20">
      <c r="A1198" s="1">
        <v>44000</v>
      </c>
      <c r="B1198" s="9">
        <f>nasdaq_aapl_volume_by_exchange[[#This Row],[Off Exchange2]]/SUM(nasdaq_aapl_volume_by_exchange[[#This Row],[NYSE]:[LTSE]])</f>
        <v>0.34812459513609989</v>
      </c>
      <c r="C1198" s="12">
        <f>SUM(nasdaq_aapl_volume_by_exchange[[#This Row],[NYSE]:[LTSE]])</f>
        <v>82626532</v>
      </c>
      <c r="D1198" s="8">
        <v>1118492</v>
      </c>
      <c r="E1198" s="8">
        <v>891348</v>
      </c>
      <c r="F1198" s="8">
        <v>96372</v>
      </c>
      <c r="G1198" s="8">
        <v>196860</v>
      </c>
      <c r="H1198" s="8">
        <v>1097912</v>
      </c>
      <c r="I1198" s="8">
        <v>880716</v>
      </c>
      <c r="J1198" s="8">
        <v>0</v>
      </c>
      <c r="K1198" s="8">
        <v>1790124</v>
      </c>
      <c r="L1198" s="8">
        <v>28764328</v>
      </c>
      <c r="M1198" s="8">
        <v>9321488</v>
      </c>
      <c r="N1198" s="8">
        <v>154260</v>
      </c>
      <c r="O1198" s="8">
        <v>736080</v>
      </c>
      <c r="P1198" s="8">
        <v>7705860</v>
      </c>
      <c r="Q1198" s="8">
        <v>25013276</v>
      </c>
      <c r="R1198" s="8">
        <v>0</v>
      </c>
      <c r="S1198" s="8">
        <v>4859416</v>
      </c>
      <c r="T1198" s="8">
        <v>0</v>
      </c>
    </row>
    <row r="1199" spans="1:20">
      <c r="A1199" s="1">
        <v>43999</v>
      </c>
      <c r="B1199" s="9">
        <f>nasdaq_aapl_volume_by_exchange[[#This Row],[Off Exchange2]]/SUM(nasdaq_aapl_volume_by_exchange[[#This Row],[NYSE]:[LTSE]])</f>
        <v>0.38444752820609213</v>
      </c>
      <c r="C1199" s="12">
        <f>SUM(nasdaq_aapl_volume_by_exchange[[#This Row],[NYSE]:[LTSE]])</f>
        <v>96188440</v>
      </c>
      <c r="D1199" s="8">
        <v>1931516</v>
      </c>
      <c r="E1199" s="8">
        <v>433000</v>
      </c>
      <c r="F1199" s="8">
        <v>94864</v>
      </c>
      <c r="G1199" s="8">
        <v>157916</v>
      </c>
      <c r="H1199" s="8">
        <v>680592</v>
      </c>
      <c r="I1199" s="8">
        <v>1881464</v>
      </c>
      <c r="J1199" s="8">
        <v>0</v>
      </c>
      <c r="K1199" s="8">
        <v>106140</v>
      </c>
      <c r="L1199" s="8">
        <v>36979408</v>
      </c>
      <c r="M1199" s="8">
        <v>8399764</v>
      </c>
      <c r="N1199" s="8">
        <v>342836</v>
      </c>
      <c r="O1199" s="8">
        <v>279884</v>
      </c>
      <c r="P1199" s="8">
        <v>9783228</v>
      </c>
      <c r="Q1199" s="8">
        <v>29429168</v>
      </c>
      <c r="R1199" s="8">
        <v>0</v>
      </c>
      <c r="S1199" s="8">
        <v>5688660</v>
      </c>
      <c r="T1199" s="8">
        <v>0</v>
      </c>
    </row>
    <row r="1200" spans="1:20">
      <c r="A1200" s="1">
        <v>43998</v>
      </c>
      <c r="B1200" s="9">
        <f>nasdaq_aapl_volume_by_exchange[[#This Row],[Off Exchange2]]/SUM(nasdaq_aapl_volume_by_exchange[[#This Row],[NYSE]:[LTSE]])</f>
        <v>0.37091362676515455</v>
      </c>
      <c r="C1200" s="12">
        <f>SUM(nasdaq_aapl_volume_by_exchange[[#This Row],[NYSE]:[LTSE]])</f>
        <v>141024196</v>
      </c>
      <c r="D1200" s="8">
        <v>1709452</v>
      </c>
      <c r="E1200" s="8">
        <v>897828</v>
      </c>
      <c r="F1200" s="8">
        <v>215696</v>
      </c>
      <c r="G1200" s="8">
        <v>267108</v>
      </c>
      <c r="H1200" s="8">
        <v>1119864</v>
      </c>
      <c r="I1200" s="8">
        <v>2634472</v>
      </c>
      <c r="J1200" s="8">
        <v>0</v>
      </c>
      <c r="K1200" s="8">
        <v>225988</v>
      </c>
      <c r="L1200" s="8">
        <v>52307796</v>
      </c>
      <c r="M1200" s="8">
        <v>14066144</v>
      </c>
      <c r="N1200" s="8">
        <v>420544</v>
      </c>
      <c r="O1200" s="8">
        <v>665112</v>
      </c>
      <c r="P1200" s="8">
        <v>13720608</v>
      </c>
      <c r="Q1200" s="8">
        <v>44699792</v>
      </c>
      <c r="R1200" s="8">
        <v>0</v>
      </c>
      <c r="S1200" s="8">
        <v>8073792</v>
      </c>
      <c r="T1200" s="8">
        <v>0</v>
      </c>
    </row>
    <row r="1201" spans="1:20">
      <c r="A1201" s="1">
        <v>43997</v>
      </c>
      <c r="B1201" s="9">
        <f>nasdaq_aapl_volume_by_exchange[[#This Row],[Off Exchange2]]/SUM(nasdaq_aapl_volume_by_exchange[[#This Row],[NYSE]:[LTSE]])</f>
        <v>0.39675090546925651</v>
      </c>
      <c r="C1201" s="12">
        <f>SUM(nasdaq_aapl_volume_by_exchange[[#This Row],[NYSE]:[LTSE]])</f>
        <v>118284524</v>
      </c>
      <c r="D1201" s="8">
        <v>1108512</v>
      </c>
      <c r="E1201" s="8">
        <v>680148</v>
      </c>
      <c r="F1201" s="8">
        <v>119524</v>
      </c>
      <c r="G1201" s="8">
        <v>195352</v>
      </c>
      <c r="H1201" s="8">
        <v>1409160</v>
      </c>
      <c r="I1201" s="8">
        <v>1625520</v>
      </c>
      <c r="J1201" s="8">
        <v>0</v>
      </c>
      <c r="K1201" s="8">
        <v>86164</v>
      </c>
      <c r="L1201" s="8">
        <v>46929492</v>
      </c>
      <c r="M1201" s="8">
        <v>10581504</v>
      </c>
      <c r="N1201" s="8">
        <v>183528</v>
      </c>
      <c r="O1201" s="8">
        <v>620368</v>
      </c>
      <c r="P1201" s="8">
        <v>10622884</v>
      </c>
      <c r="Q1201" s="8">
        <v>38372968</v>
      </c>
      <c r="R1201" s="8">
        <v>0</v>
      </c>
      <c r="S1201" s="8">
        <v>5749400</v>
      </c>
      <c r="T1201" s="8">
        <v>0</v>
      </c>
    </row>
    <row r="1202" spans="1:20">
      <c r="A1202" s="1">
        <v>43994</v>
      </c>
      <c r="B1202" s="9">
        <f>nasdaq_aapl_volume_by_exchange[[#This Row],[Off Exchange2]]/SUM(nasdaq_aapl_volume_by_exchange[[#This Row],[NYSE]:[LTSE]])</f>
        <v>0.39408280844729349</v>
      </c>
      <c r="C1202" s="12">
        <f>SUM(nasdaq_aapl_volume_by_exchange[[#This Row],[NYSE]:[LTSE]])</f>
        <v>166927028</v>
      </c>
      <c r="D1202" s="8">
        <v>1843616</v>
      </c>
      <c r="E1202" s="8">
        <v>1215704</v>
      </c>
      <c r="F1202" s="8">
        <v>446132</v>
      </c>
      <c r="G1202" s="8">
        <v>1035576</v>
      </c>
      <c r="H1202" s="8">
        <v>1631332</v>
      </c>
      <c r="I1202" s="8">
        <v>2571408</v>
      </c>
      <c r="J1202" s="8">
        <v>0</v>
      </c>
      <c r="K1202" s="8">
        <v>400220</v>
      </c>
      <c r="L1202" s="8">
        <v>65783072</v>
      </c>
      <c r="M1202" s="8">
        <v>15912472</v>
      </c>
      <c r="N1202" s="8">
        <v>379684</v>
      </c>
      <c r="O1202" s="8">
        <v>879108</v>
      </c>
      <c r="P1202" s="8">
        <v>15818888</v>
      </c>
      <c r="Q1202" s="8">
        <v>50303452</v>
      </c>
      <c r="R1202" s="8">
        <v>0</v>
      </c>
      <c r="S1202" s="8">
        <v>8706364</v>
      </c>
      <c r="T1202" s="8">
        <v>0</v>
      </c>
    </row>
    <row r="1203" spans="1:20">
      <c r="A1203" s="1">
        <v>43993</v>
      </c>
      <c r="B1203" s="9">
        <f>nasdaq_aapl_volume_by_exchange[[#This Row],[Off Exchange2]]/SUM(nasdaq_aapl_volume_by_exchange[[#This Row],[NYSE]:[LTSE]])</f>
        <v>0.35633400405322685</v>
      </c>
      <c r="C1203" s="12">
        <f>SUM(nasdaq_aapl_volume_by_exchange[[#This Row],[NYSE]:[LTSE]])</f>
        <v>172135444</v>
      </c>
      <c r="D1203" s="8">
        <v>1093104</v>
      </c>
      <c r="E1203" s="8">
        <v>1177428</v>
      </c>
      <c r="F1203" s="8">
        <v>198680</v>
      </c>
      <c r="G1203" s="8">
        <v>1058236</v>
      </c>
      <c r="H1203" s="8">
        <v>1780856</v>
      </c>
      <c r="I1203" s="8">
        <v>2838536</v>
      </c>
      <c r="J1203" s="8">
        <v>0</v>
      </c>
      <c r="K1203" s="8">
        <v>1340744</v>
      </c>
      <c r="L1203" s="8">
        <v>61337712</v>
      </c>
      <c r="M1203" s="8">
        <v>13985352</v>
      </c>
      <c r="N1203" s="8">
        <v>375752</v>
      </c>
      <c r="O1203" s="8">
        <v>674852</v>
      </c>
      <c r="P1203" s="8">
        <v>17557752</v>
      </c>
      <c r="Q1203" s="8">
        <v>58922652</v>
      </c>
      <c r="R1203" s="8">
        <v>0</v>
      </c>
      <c r="S1203" s="8">
        <v>9793788</v>
      </c>
      <c r="T1203" s="8">
        <v>0</v>
      </c>
    </row>
    <row r="1204" spans="1:20">
      <c r="A1204" s="1">
        <v>43992</v>
      </c>
      <c r="B1204" s="9">
        <f>nasdaq_aapl_volume_by_exchange[[#This Row],[Off Exchange2]]/SUM(nasdaq_aapl_volume_by_exchange[[#This Row],[NYSE]:[LTSE]])</f>
        <v>0.37435152534654653</v>
      </c>
      <c r="C1204" s="12">
        <f>SUM(nasdaq_aapl_volume_by_exchange[[#This Row],[NYSE]:[LTSE]])</f>
        <v>142633948</v>
      </c>
      <c r="D1204" s="8">
        <v>2156244</v>
      </c>
      <c r="E1204" s="8">
        <v>1200664</v>
      </c>
      <c r="F1204" s="8">
        <v>258628</v>
      </c>
      <c r="G1204" s="8">
        <v>1015008</v>
      </c>
      <c r="H1204" s="8">
        <v>1538644</v>
      </c>
      <c r="I1204" s="8">
        <v>1678396</v>
      </c>
      <c r="J1204" s="8">
        <v>0</v>
      </c>
      <c r="K1204" s="8">
        <v>610192</v>
      </c>
      <c r="L1204" s="8">
        <v>53395236</v>
      </c>
      <c r="M1204" s="8">
        <v>13533528</v>
      </c>
      <c r="N1204" s="8">
        <v>260480</v>
      </c>
      <c r="O1204" s="8">
        <v>575728</v>
      </c>
      <c r="P1204" s="8">
        <v>15651452</v>
      </c>
      <c r="Q1204" s="8">
        <v>42887172</v>
      </c>
      <c r="R1204" s="8">
        <v>0</v>
      </c>
      <c r="S1204" s="8">
        <v>7872576</v>
      </c>
      <c r="T1204" s="8">
        <v>0</v>
      </c>
    </row>
    <row r="1205" spans="1:20">
      <c r="A1205" s="1">
        <v>43991</v>
      </c>
      <c r="B1205" s="9">
        <f>nasdaq_aapl_volume_by_exchange[[#This Row],[Off Exchange2]]/SUM(nasdaq_aapl_volume_by_exchange[[#This Row],[NYSE]:[LTSE]])</f>
        <v>0.40452861141064239</v>
      </c>
      <c r="C1205" s="12">
        <f>SUM(nasdaq_aapl_volume_by_exchange[[#This Row],[NYSE]:[LTSE]])</f>
        <v>124568692</v>
      </c>
      <c r="D1205" s="8">
        <v>993444</v>
      </c>
      <c r="E1205" s="8">
        <v>741184</v>
      </c>
      <c r="F1205" s="8">
        <v>171676</v>
      </c>
      <c r="G1205" s="8">
        <v>608480</v>
      </c>
      <c r="H1205" s="8">
        <v>1342508</v>
      </c>
      <c r="I1205" s="8">
        <v>1445708</v>
      </c>
      <c r="J1205" s="8">
        <v>0</v>
      </c>
      <c r="K1205" s="8">
        <v>891328</v>
      </c>
      <c r="L1205" s="8">
        <v>50391600</v>
      </c>
      <c r="M1205" s="8">
        <v>9570168</v>
      </c>
      <c r="N1205" s="8">
        <v>234508</v>
      </c>
      <c r="O1205" s="8">
        <v>499484</v>
      </c>
      <c r="P1205" s="8">
        <v>13088164</v>
      </c>
      <c r="Q1205" s="8">
        <v>38333792</v>
      </c>
      <c r="R1205" s="8">
        <v>0</v>
      </c>
      <c r="S1205" s="8">
        <v>6256648</v>
      </c>
      <c r="T1205" s="8">
        <v>0</v>
      </c>
    </row>
    <row r="1206" spans="1:20">
      <c r="A1206" s="1">
        <v>43990</v>
      </c>
      <c r="B1206" s="9">
        <f>nasdaq_aapl_volume_by_exchange[[#This Row],[Off Exchange2]]/SUM(nasdaq_aapl_volume_by_exchange[[#This Row],[NYSE]:[LTSE]])</f>
        <v>0.3559400211161563</v>
      </c>
      <c r="C1206" s="12">
        <f>SUM(nasdaq_aapl_volume_by_exchange[[#This Row],[NYSE]:[LTSE]])</f>
        <v>83200748</v>
      </c>
      <c r="D1206" s="8">
        <v>548708</v>
      </c>
      <c r="E1206" s="8">
        <v>475216</v>
      </c>
      <c r="F1206" s="8">
        <v>115336</v>
      </c>
      <c r="G1206" s="8">
        <v>437884</v>
      </c>
      <c r="H1206" s="8">
        <v>971640</v>
      </c>
      <c r="I1206" s="8">
        <v>708472</v>
      </c>
      <c r="J1206" s="8">
        <v>0</v>
      </c>
      <c r="K1206" s="8">
        <v>1095316</v>
      </c>
      <c r="L1206" s="8">
        <v>29614476</v>
      </c>
      <c r="M1206" s="8">
        <v>7634044</v>
      </c>
      <c r="N1206" s="8">
        <v>216780</v>
      </c>
      <c r="O1206" s="8">
        <v>321228</v>
      </c>
      <c r="P1206" s="8">
        <v>7489892</v>
      </c>
      <c r="Q1206" s="8">
        <v>28963780</v>
      </c>
      <c r="R1206" s="8">
        <v>0</v>
      </c>
      <c r="S1206" s="8">
        <v>4607976</v>
      </c>
      <c r="T1206" s="8">
        <v>0</v>
      </c>
    </row>
    <row r="1207" spans="1:20">
      <c r="A1207" s="1">
        <v>43987</v>
      </c>
      <c r="B1207" s="9">
        <f>nasdaq_aapl_volume_by_exchange[[#This Row],[Off Exchange2]]/SUM(nasdaq_aapl_volume_by_exchange[[#This Row],[NYSE]:[LTSE]])</f>
        <v>0.33685569985536584</v>
      </c>
      <c r="C1207" s="12">
        <f>SUM(nasdaq_aapl_volume_by_exchange[[#This Row],[NYSE]:[LTSE]])</f>
        <v>120964508</v>
      </c>
      <c r="D1207" s="8">
        <v>1662740</v>
      </c>
      <c r="E1207" s="8">
        <v>863248</v>
      </c>
      <c r="F1207" s="8">
        <v>193828</v>
      </c>
      <c r="G1207" s="8">
        <v>643720</v>
      </c>
      <c r="H1207" s="8">
        <v>1202696</v>
      </c>
      <c r="I1207" s="8">
        <v>1331060</v>
      </c>
      <c r="J1207" s="8">
        <v>0</v>
      </c>
      <c r="K1207" s="8">
        <v>676780</v>
      </c>
      <c r="L1207" s="8">
        <v>40747584</v>
      </c>
      <c r="M1207" s="8">
        <v>8706504</v>
      </c>
      <c r="N1207" s="8">
        <v>177020</v>
      </c>
      <c r="O1207" s="8">
        <v>668752</v>
      </c>
      <c r="P1207" s="8">
        <v>13797656</v>
      </c>
      <c r="Q1207" s="8">
        <v>43207540</v>
      </c>
      <c r="R1207" s="8">
        <v>0</v>
      </c>
      <c r="S1207" s="8">
        <v>7085380</v>
      </c>
      <c r="T1207" s="8">
        <v>0</v>
      </c>
    </row>
    <row r="1208" spans="1:20">
      <c r="A1208" s="1">
        <v>43986</v>
      </c>
      <c r="B1208" s="9">
        <f>nasdaq_aapl_volume_by_exchange[[#This Row],[Off Exchange2]]/SUM(nasdaq_aapl_volume_by_exchange[[#This Row],[NYSE]:[LTSE]])</f>
        <v>0.3723954053576129</v>
      </c>
      <c r="C1208" s="12">
        <f>SUM(nasdaq_aapl_volume_by_exchange[[#This Row],[NYSE]:[LTSE]])</f>
        <v>76863784</v>
      </c>
      <c r="D1208" s="8">
        <v>832608</v>
      </c>
      <c r="E1208" s="8">
        <v>403368</v>
      </c>
      <c r="F1208" s="8">
        <v>109128</v>
      </c>
      <c r="G1208" s="8">
        <v>142764</v>
      </c>
      <c r="H1208" s="8">
        <v>885376</v>
      </c>
      <c r="I1208" s="8">
        <v>780140</v>
      </c>
      <c r="J1208" s="8">
        <v>0</v>
      </c>
      <c r="K1208" s="8">
        <v>164056</v>
      </c>
      <c r="L1208" s="8">
        <v>28623720</v>
      </c>
      <c r="M1208" s="8">
        <v>7094552</v>
      </c>
      <c r="N1208" s="8">
        <v>146424</v>
      </c>
      <c r="O1208" s="8">
        <v>213600</v>
      </c>
      <c r="P1208" s="8">
        <v>7511552</v>
      </c>
      <c r="Q1208" s="8">
        <v>25974556</v>
      </c>
      <c r="R1208" s="8">
        <v>0</v>
      </c>
      <c r="S1208" s="8">
        <v>3981940</v>
      </c>
      <c r="T1208" s="8">
        <v>0</v>
      </c>
    </row>
    <row r="1209" spans="1:20">
      <c r="A1209" s="1">
        <v>43985</v>
      </c>
      <c r="B1209" s="9">
        <f>nasdaq_aapl_volume_by_exchange[[#This Row],[Off Exchange2]]/SUM(nasdaq_aapl_volume_by_exchange[[#This Row],[NYSE]:[LTSE]])</f>
        <v>0.39021639529455321</v>
      </c>
      <c r="C1209" s="12">
        <f>SUM(nasdaq_aapl_volume_by_exchange[[#This Row],[NYSE]:[LTSE]])</f>
        <v>91268528</v>
      </c>
      <c r="D1209" s="8">
        <v>629200</v>
      </c>
      <c r="E1209" s="8">
        <v>533728</v>
      </c>
      <c r="F1209" s="8">
        <v>76220</v>
      </c>
      <c r="G1209" s="8">
        <v>123696</v>
      </c>
      <c r="H1209" s="8">
        <v>640820</v>
      </c>
      <c r="I1209" s="8">
        <v>894776</v>
      </c>
      <c r="J1209" s="8">
        <v>0</v>
      </c>
      <c r="K1209" s="8">
        <v>533740</v>
      </c>
      <c r="L1209" s="8">
        <v>35614476</v>
      </c>
      <c r="M1209" s="8">
        <v>7308520</v>
      </c>
      <c r="N1209" s="8">
        <v>194724</v>
      </c>
      <c r="O1209" s="8">
        <v>356472</v>
      </c>
      <c r="P1209" s="8">
        <v>8750000</v>
      </c>
      <c r="Q1209" s="8">
        <v>30997376</v>
      </c>
      <c r="R1209" s="8">
        <v>0</v>
      </c>
      <c r="S1209" s="8">
        <v>4614780</v>
      </c>
      <c r="T1209" s="8">
        <v>0</v>
      </c>
    </row>
    <row r="1210" spans="1:20">
      <c r="A1210" s="1">
        <v>43984</v>
      </c>
      <c r="B1210" s="9">
        <f>nasdaq_aapl_volume_by_exchange[[#This Row],[Off Exchange2]]/SUM(nasdaq_aapl_volume_by_exchange[[#This Row],[NYSE]:[LTSE]])</f>
        <v>0.35013610355915292</v>
      </c>
      <c r="C1210" s="12">
        <f>SUM(nasdaq_aapl_volume_by_exchange[[#This Row],[NYSE]:[LTSE]])</f>
        <v>76049444</v>
      </c>
      <c r="D1210" s="8">
        <v>595008</v>
      </c>
      <c r="E1210" s="8">
        <v>477772</v>
      </c>
      <c r="F1210" s="8">
        <v>111620</v>
      </c>
      <c r="G1210" s="8">
        <v>115488</v>
      </c>
      <c r="H1210" s="8">
        <v>1075112</v>
      </c>
      <c r="I1210" s="8">
        <v>1124976</v>
      </c>
      <c r="J1210" s="8">
        <v>0</v>
      </c>
      <c r="K1210" s="8">
        <v>46804</v>
      </c>
      <c r="L1210" s="8">
        <v>26627656</v>
      </c>
      <c r="M1210" s="8">
        <v>6888976</v>
      </c>
      <c r="N1210" s="8">
        <v>220996</v>
      </c>
      <c r="O1210" s="8">
        <v>215648</v>
      </c>
      <c r="P1210" s="8">
        <v>7173608</v>
      </c>
      <c r="Q1210" s="8">
        <v>26889264</v>
      </c>
      <c r="R1210" s="8">
        <v>0</v>
      </c>
      <c r="S1210" s="8">
        <v>4486516</v>
      </c>
      <c r="T1210" s="8">
        <v>0</v>
      </c>
    </row>
    <row r="1211" spans="1:20">
      <c r="A1211" s="1">
        <v>43983</v>
      </c>
      <c r="B1211" s="9">
        <f>nasdaq_aapl_volume_by_exchange[[#This Row],[Off Exchange2]]/SUM(nasdaq_aapl_volume_by_exchange[[#This Row],[NYSE]:[LTSE]])</f>
        <v>0.35040498029330125</v>
      </c>
      <c r="C1211" s="12">
        <f>SUM(nasdaq_aapl_volume_by_exchange[[#This Row],[NYSE]:[LTSE]])</f>
        <v>70475528</v>
      </c>
      <c r="D1211" s="8">
        <v>594792</v>
      </c>
      <c r="E1211" s="8">
        <v>592632</v>
      </c>
      <c r="F1211" s="8">
        <v>94080</v>
      </c>
      <c r="G1211" s="8">
        <v>112360</v>
      </c>
      <c r="H1211" s="8">
        <v>564148</v>
      </c>
      <c r="I1211" s="8">
        <v>1034908</v>
      </c>
      <c r="J1211" s="8">
        <v>0</v>
      </c>
      <c r="K1211" s="8">
        <v>660256</v>
      </c>
      <c r="L1211" s="8">
        <v>24694976</v>
      </c>
      <c r="M1211" s="8">
        <v>5189860</v>
      </c>
      <c r="N1211" s="8">
        <v>266332</v>
      </c>
      <c r="O1211" s="8">
        <v>200108</v>
      </c>
      <c r="P1211" s="8">
        <v>8414128</v>
      </c>
      <c r="Q1211" s="8">
        <v>23650736</v>
      </c>
      <c r="R1211" s="8">
        <v>0</v>
      </c>
      <c r="S1211" s="8">
        <v>4406212</v>
      </c>
      <c r="T1211" s="8">
        <v>0</v>
      </c>
    </row>
    <row r="1212" spans="1:20">
      <c r="A1212" s="1">
        <v>43980</v>
      </c>
      <c r="B1212" s="9">
        <f>nasdaq_aapl_volume_by_exchange[[#This Row],[Off Exchange2]]/SUM(nasdaq_aapl_volume_by_exchange[[#This Row],[NYSE]:[LTSE]])</f>
        <v>0.31178161159974577</v>
      </c>
      <c r="C1212" s="12">
        <f>SUM(nasdaq_aapl_volume_by_exchange[[#This Row],[NYSE]:[LTSE]])</f>
        <v>136247676</v>
      </c>
      <c r="D1212" s="8">
        <v>649664</v>
      </c>
      <c r="E1212" s="8">
        <v>853568</v>
      </c>
      <c r="F1212" s="8">
        <v>115356</v>
      </c>
      <c r="G1212" s="8">
        <v>299368</v>
      </c>
      <c r="H1212" s="8">
        <v>1442528</v>
      </c>
      <c r="I1212" s="8">
        <v>2978616</v>
      </c>
      <c r="J1212" s="8">
        <v>0</v>
      </c>
      <c r="K1212" s="8">
        <v>147720</v>
      </c>
      <c r="L1212" s="8">
        <v>42479520</v>
      </c>
      <c r="M1212" s="8">
        <v>9688432</v>
      </c>
      <c r="N1212" s="8">
        <v>233780</v>
      </c>
      <c r="O1212" s="8">
        <v>454864</v>
      </c>
      <c r="P1212" s="8">
        <v>16943124</v>
      </c>
      <c r="Q1212" s="8">
        <v>53985932</v>
      </c>
      <c r="R1212" s="8">
        <v>0</v>
      </c>
      <c r="S1212" s="8">
        <v>5975204</v>
      </c>
      <c r="T1212" s="8">
        <v>0</v>
      </c>
    </row>
    <row r="1213" spans="1:20">
      <c r="A1213" s="1">
        <v>43979</v>
      </c>
      <c r="B1213" s="9">
        <f>nasdaq_aapl_volume_by_exchange[[#This Row],[Off Exchange2]]/SUM(nasdaq_aapl_volume_by_exchange[[#This Row],[NYSE]:[LTSE]])</f>
        <v>0.34561011485897059</v>
      </c>
      <c r="C1213" s="12">
        <f>SUM(nasdaq_aapl_volume_by_exchange[[#This Row],[NYSE]:[LTSE]])</f>
        <v>115462292</v>
      </c>
      <c r="D1213" s="8">
        <v>541808</v>
      </c>
      <c r="E1213" s="8">
        <v>699320</v>
      </c>
      <c r="F1213" s="8">
        <v>134452</v>
      </c>
      <c r="G1213" s="8">
        <v>209316</v>
      </c>
      <c r="H1213" s="8">
        <v>865508</v>
      </c>
      <c r="I1213" s="8">
        <v>2225392</v>
      </c>
      <c r="J1213" s="8">
        <v>0</v>
      </c>
      <c r="K1213" s="8">
        <v>296776</v>
      </c>
      <c r="L1213" s="8">
        <v>39904936</v>
      </c>
      <c r="M1213" s="8">
        <v>8480788</v>
      </c>
      <c r="N1213" s="8">
        <v>360520</v>
      </c>
      <c r="O1213" s="8">
        <v>676404</v>
      </c>
      <c r="P1213" s="8">
        <v>15720000</v>
      </c>
      <c r="Q1213" s="8">
        <v>39263780</v>
      </c>
      <c r="R1213" s="8">
        <v>0</v>
      </c>
      <c r="S1213" s="8">
        <v>6083292</v>
      </c>
      <c r="T1213" s="8">
        <v>0</v>
      </c>
    </row>
    <row r="1214" spans="1:20">
      <c r="A1214" s="1">
        <v>43978</v>
      </c>
      <c r="B1214" s="9">
        <f>nasdaq_aapl_volume_by_exchange[[#This Row],[Off Exchange2]]/SUM(nasdaq_aapl_volume_by_exchange[[#This Row],[NYSE]:[LTSE]])</f>
        <v>0.33859551538427674</v>
      </c>
      <c r="C1214" s="12">
        <f>SUM(nasdaq_aapl_volume_by_exchange[[#This Row],[NYSE]:[LTSE]])</f>
        <v>97491876</v>
      </c>
      <c r="D1214" s="8">
        <v>477140</v>
      </c>
      <c r="E1214" s="8">
        <v>656780</v>
      </c>
      <c r="F1214" s="8">
        <v>103300</v>
      </c>
      <c r="G1214" s="8">
        <v>150092</v>
      </c>
      <c r="H1214" s="8">
        <v>1108632</v>
      </c>
      <c r="I1214" s="8">
        <v>2077324</v>
      </c>
      <c r="J1214" s="8">
        <v>0</v>
      </c>
      <c r="K1214" s="8">
        <v>6578904</v>
      </c>
      <c r="L1214" s="8">
        <v>33010312</v>
      </c>
      <c r="M1214" s="8">
        <v>8507120</v>
      </c>
      <c r="N1214" s="8">
        <v>598404</v>
      </c>
      <c r="O1214" s="8">
        <v>366376</v>
      </c>
      <c r="P1214" s="8">
        <v>12811124</v>
      </c>
      <c r="Q1214" s="8">
        <v>25810916</v>
      </c>
      <c r="R1214" s="8">
        <v>0</v>
      </c>
      <c r="S1214" s="8">
        <v>5235452</v>
      </c>
      <c r="T1214" s="8">
        <v>0</v>
      </c>
    </row>
    <row r="1215" spans="1:20">
      <c r="A1215" s="1">
        <v>43977</v>
      </c>
      <c r="B1215" s="9">
        <f>nasdaq_aapl_volume_by_exchange[[#This Row],[Off Exchange2]]/SUM(nasdaq_aapl_volume_by_exchange[[#This Row],[NYSE]:[LTSE]])</f>
        <v>0.36358043620208824</v>
      </c>
      <c r="C1215" s="12">
        <f>SUM(nasdaq_aapl_volume_by_exchange[[#This Row],[NYSE]:[LTSE]])</f>
        <v>104876160</v>
      </c>
      <c r="D1215" s="8">
        <v>3313012</v>
      </c>
      <c r="E1215" s="8">
        <v>456504</v>
      </c>
      <c r="F1215" s="8">
        <v>62628</v>
      </c>
      <c r="G1215" s="8">
        <v>125576</v>
      </c>
      <c r="H1215" s="8">
        <v>1219096</v>
      </c>
      <c r="I1215" s="8">
        <v>1747012</v>
      </c>
      <c r="J1215" s="8">
        <v>0</v>
      </c>
      <c r="K1215" s="8">
        <v>302384</v>
      </c>
      <c r="L1215" s="8">
        <v>38130920</v>
      </c>
      <c r="M1215" s="8">
        <v>8401352</v>
      </c>
      <c r="N1215" s="8">
        <v>337456</v>
      </c>
      <c r="O1215" s="8">
        <v>358772</v>
      </c>
      <c r="P1215" s="8">
        <v>11905824</v>
      </c>
      <c r="Q1215" s="8">
        <v>32010248</v>
      </c>
      <c r="R1215" s="8">
        <v>0</v>
      </c>
      <c r="S1215" s="8">
        <v>6505376</v>
      </c>
      <c r="T1215" s="8">
        <v>0</v>
      </c>
    </row>
    <row r="1216" spans="1:20">
      <c r="A1216" s="1">
        <v>43973</v>
      </c>
      <c r="B1216" s="9">
        <f>nasdaq_aapl_volume_by_exchange[[#This Row],[Off Exchange2]]/SUM(nasdaq_aapl_volume_by_exchange[[#This Row],[NYSE]:[LTSE]])</f>
        <v>0.36100090342103985</v>
      </c>
      <c r="C1216" s="12">
        <f>SUM(nasdaq_aapl_volume_by_exchange[[#This Row],[NYSE]:[LTSE]])</f>
        <v>67056220</v>
      </c>
      <c r="D1216" s="8">
        <v>490456</v>
      </c>
      <c r="E1216" s="8">
        <v>560232</v>
      </c>
      <c r="F1216" s="8">
        <v>49892</v>
      </c>
      <c r="G1216" s="8">
        <v>153524</v>
      </c>
      <c r="H1216" s="8">
        <v>606284</v>
      </c>
      <c r="I1216" s="8">
        <v>786764</v>
      </c>
      <c r="J1216" s="8">
        <v>0</v>
      </c>
      <c r="K1216" s="8">
        <v>170996</v>
      </c>
      <c r="L1216" s="8">
        <v>24207356</v>
      </c>
      <c r="M1216" s="8">
        <v>6065268</v>
      </c>
      <c r="N1216" s="8">
        <v>177456</v>
      </c>
      <c r="O1216" s="8">
        <v>363288</v>
      </c>
      <c r="P1216" s="8">
        <v>9630160</v>
      </c>
      <c r="Q1216" s="8">
        <v>20153444</v>
      </c>
      <c r="R1216" s="8">
        <v>0</v>
      </c>
      <c r="S1216" s="8">
        <v>3641100</v>
      </c>
      <c r="T1216" s="8">
        <v>0</v>
      </c>
    </row>
    <row r="1217" spans="1:20">
      <c r="A1217" s="1">
        <v>43972</v>
      </c>
      <c r="B1217" s="9">
        <f>nasdaq_aapl_volume_by_exchange[[#This Row],[Off Exchange2]]/SUM(nasdaq_aapl_volume_by_exchange[[#This Row],[NYSE]:[LTSE]])</f>
        <v>0.39048983877422033</v>
      </c>
      <c r="C1217" s="12">
        <f>SUM(nasdaq_aapl_volume_by_exchange[[#This Row],[NYSE]:[LTSE]])</f>
        <v>85564480</v>
      </c>
      <c r="D1217" s="8">
        <v>880004</v>
      </c>
      <c r="E1217" s="8">
        <v>460652</v>
      </c>
      <c r="F1217" s="8">
        <v>67400</v>
      </c>
      <c r="G1217" s="8">
        <v>145228</v>
      </c>
      <c r="H1217" s="8">
        <v>537952</v>
      </c>
      <c r="I1217" s="8">
        <v>1933176</v>
      </c>
      <c r="J1217" s="8">
        <v>0</v>
      </c>
      <c r="K1217" s="8">
        <v>421488</v>
      </c>
      <c r="L1217" s="8">
        <v>33412060</v>
      </c>
      <c r="M1217" s="8">
        <v>7220492</v>
      </c>
      <c r="N1217" s="8">
        <v>388992</v>
      </c>
      <c r="O1217" s="8">
        <v>502564</v>
      </c>
      <c r="P1217" s="8">
        <v>11930968</v>
      </c>
      <c r="Q1217" s="8">
        <v>21676984</v>
      </c>
      <c r="R1217" s="8">
        <v>0</v>
      </c>
      <c r="S1217" s="8">
        <v>5986520</v>
      </c>
      <c r="T1217" s="8">
        <v>0</v>
      </c>
    </row>
    <row r="1218" spans="1:20">
      <c r="A1218" s="1">
        <v>43971</v>
      </c>
      <c r="B1218" s="9">
        <f>nasdaq_aapl_volume_by_exchange[[#This Row],[Off Exchange2]]/SUM(nasdaq_aapl_volume_by_exchange[[#This Row],[NYSE]:[LTSE]])</f>
        <v>0.37213913203731941</v>
      </c>
      <c r="C1218" s="12">
        <f>SUM(nasdaq_aapl_volume_by_exchange[[#This Row],[NYSE]:[LTSE]])</f>
        <v>93417104</v>
      </c>
      <c r="D1218" s="8">
        <v>574452</v>
      </c>
      <c r="E1218" s="8">
        <v>431252</v>
      </c>
      <c r="F1218" s="8">
        <v>134712</v>
      </c>
      <c r="G1218" s="8">
        <v>97288</v>
      </c>
      <c r="H1218" s="8">
        <v>739856</v>
      </c>
      <c r="I1218" s="8">
        <v>1131296</v>
      </c>
      <c r="J1218" s="8">
        <v>0</v>
      </c>
      <c r="K1218" s="8">
        <v>81504</v>
      </c>
      <c r="L1218" s="8">
        <v>34764160</v>
      </c>
      <c r="M1218" s="8">
        <v>7828112</v>
      </c>
      <c r="N1218" s="8">
        <v>378980</v>
      </c>
      <c r="O1218" s="8">
        <v>242304</v>
      </c>
      <c r="P1218" s="8">
        <v>12548624</v>
      </c>
      <c r="Q1218" s="8">
        <v>29260600</v>
      </c>
      <c r="R1218" s="8">
        <v>0</v>
      </c>
      <c r="S1218" s="8">
        <v>5203964</v>
      </c>
      <c r="T1218" s="8">
        <v>0</v>
      </c>
    </row>
    <row r="1219" spans="1:20">
      <c r="A1219" s="1">
        <v>43970</v>
      </c>
      <c r="B1219" s="9">
        <f>nasdaq_aapl_volume_by_exchange[[#This Row],[Off Exchange2]]/SUM(nasdaq_aapl_volume_by_exchange[[#This Row],[NYSE]:[LTSE]])</f>
        <v>0.39669070690700964</v>
      </c>
      <c r="C1219" s="12">
        <f>SUM(nasdaq_aapl_volume_by_exchange[[#This Row],[NYSE]:[LTSE]])</f>
        <v>84812796</v>
      </c>
      <c r="D1219" s="8">
        <v>974920</v>
      </c>
      <c r="E1219" s="8">
        <v>439508</v>
      </c>
      <c r="F1219" s="8">
        <v>102556</v>
      </c>
      <c r="G1219" s="8">
        <v>105612</v>
      </c>
      <c r="H1219" s="8">
        <v>813528</v>
      </c>
      <c r="I1219" s="8">
        <v>2108800</v>
      </c>
      <c r="J1219" s="8">
        <v>0</v>
      </c>
      <c r="K1219" s="8">
        <v>734908</v>
      </c>
      <c r="L1219" s="8">
        <v>33644448</v>
      </c>
      <c r="M1219" s="8">
        <v>7196072</v>
      </c>
      <c r="N1219" s="8">
        <v>321520</v>
      </c>
      <c r="O1219" s="8">
        <v>379452</v>
      </c>
      <c r="P1219" s="8">
        <v>11463112</v>
      </c>
      <c r="Q1219" s="8">
        <v>20643604</v>
      </c>
      <c r="R1219" s="8">
        <v>0</v>
      </c>
      <c r="S1219" s="8">
        <v>5884756</v>
      </c>
      <c r="T1219" s="8">
        <v>0</v>
      </c>
    </row>
    <row r="1220" spans="1:20">
      <c r="A1220" s="1">
        <v>43969</v>
      </c>
      <c r="B1220" s="9">
        <f>nasdaq_aapl_volume_by_exchange[[#This Row],[Off Exchange2]]/SUM(nasdaq_aapl_volume_by_exchange[[#This Row],[NYSE]:[LTSE]])</f>
        <v>0.37924355990158637</v>
      </c>
      <c r="C1220" s="12">
        <f>SUM(nasdaq_aapl_volume_by_exchange[[#This Row],[NYSE]:[LTSE]])</f>
        <v>113007124</v>
      </c>
      <c r="D1220" s="8">
        <v>569876</v>
      </c>
      <c r="E1220" s="8">
        <v>538020</v>
      </c>
      <c r="F1220" s="8">
        <v>149420</v>
      </c>
      <c r="G1220" s="8">
        <v>132248</v>
      </c>
      <c r="H1220" s="8">
        <v>895128</v>
      </c>
      <c r="I1220" s="8">
        <v>1337312</v>
      </c>
      <c r="J1220" s="8">
        <v>0</v>
      </c>
      <c r="K1220" s="8">
        <v>286108</v>
      </c>
      <c r="L1220" s="8">
        <v>42857224</v>
      </c>
      <c r="M1220" s="8">
        <v>8561832</v>
      </c>
      <c r="N1220" s="8">
        <v>253892</v>
      </c>
      <c r="O1220" s="8">
        <v>467408</v>
      </c>
      <c r="P1220" s="8">
        <v>13938596</v>
      </c>
      <c r="Q1220" s="8">
        <v>37223180</v>
      </c>
      <c r="R1220" s="8">
        <v>0</v>
      </c>
      <c r="S1220" s="8">
        <v>5796880</v>
      </c>
      <c r="T1220" s="8">
        <v>0</v>
      </c>
    </row>
    <row r="1221" spans="1:20">
      <c r="A1221" s="1">
        <v>43966</v>
      </c>
      <c r="B1221" s="9">
        <f>nasdaq_aapl_volume_by_exchange[[#This Row],[Off Exchange2]]/SUM(nasdaq_aapl_volume_by_exchange[[#This Row],[NYSE]:[LTSE]])</f>
        <v>0.3511966698701951</v>
      </c>
      <c r="C1221" s="12">
        <f>SUM(nasdaq_aapl_volume_by_exchange[[#This Row],[NYSE]:[LTSE]])</f>
        <v>141319176</v>
      </c>
      <c r="D1221" s="8">
        <v>927096</v>
      </c>
      <c r="E1221" s="8">
        <v>646108</v>
      </c>
      <c r="F1221" s="8">
        <v>203684</v>
      </c>
      <c r="G1221" s="8">
        <v>339296</v>
      </c>
      <c r="H1221" s="8">
        <v>1664952</v>
      </c>
      <c r="I1221" s="8">
        <v>4173308</v>
      </c>
      <c r="J1221" s="8">
        <v>0</v>
      </c>
      <c r="K1221" s="8">
        <v>4962744</v>
      </c>
      <c r="L1221" s="8">
        <v>49630824</v>
      </c>
      <c r="M1221" s="8">
        <v>13092944</v>
      </c>
      <c r="N1221" s="8">
        <v>300564</v>
      </c>
      <c r="O1221" s="8">
        <v>847916</v>
      </c>
      <c r="P1221" s="8">
        <v>16247532</v>
      </c>
      <c r="Q1221" s="8">
        <v>38764264</v>
      </c>
      <c r="R1221" s="8">
        <v>0</v>
      </c>
      <c r="S1221" s="8">
        <v>9517944</v>
      </c>
      <c r="T1221" s="8">
        <v>0</v>
      </c>
    </row>
    <row r="1222" spans="1:20">
      <c r="A1222" s="1">
        <v>43965</v>
      </c>
      <c r="B1222" s="9">
        <f>nasdaq_aapl_volume_by_exchange[[#This Row],[Off Exchange2]]/SUM(nasdaq_aapl_volume_by_exchange[[#This Row],[NYSE]:[LTSE]])</f>
        <v>0.37765055185324309</v>
      </c>
      <c r="C1222" s="12">
        <f>SUM(nasdaq_aapl_volume_by_exchange[[#This Row],[NYSE]:[LTSE]])</f>
        <v>130714100</v>
      </c>
      <c r="D1222" s="8">
        <v>545760</v>
      </c>
      <c r="E1222" s="8">
        <v>597716</v>
      </c>
      <c r="F1222" s="8">
        <v>117840</v>
      </c>
      <c r="G1222" s="8">
        <v>259344</v>
      </c>
      <c r="H1222" s="8">
        <v>1247428</v>
      </c>
      <c r="I1222" s="8">
        <v>3440560</v>
      </c>
      <c r="J1222" s="8">
        <v>0</v>
      </c>
      <c r="K1222" s="8">
        <v>68772</v>
      </c>
      <c r="L1222" s="8">
        <v>49364252</v>
      </c>
      <c r="M1222" s="8">
        <v>9093972</v>
      </c>
      <c r="N1222" s="8">
        <v>136728</v>
      </c>
      <c r="O1222" s="8">
        <v>383772</v>
      </c>
      <c r="P1222" s="8">
        <v>17772216</v>
      </c>
      <c r="Q1222" s="8">
        <v>41793540</v>
      </c>
      <c r="R1222" s="8">
        <v>0</v>
      </c>
      <c r="S1222" s="8">
        <v>5892200</v>
      </c>
      <c r="T1222" s="8">
        <v>0</v>
      </c>
    </row>
    <row r="1223" spans="1:20">
      <c r="A1223" s="1">
        <v>43964</v>
      </c>
      <c r="B1223" s="9">
        <f>nasdaq_aapl_volume_by_exchange[[#This Row],[Off Exchange2]]/SUM(nasdaq_aapl_volume_by_exchange[[#This Row],[NYSE]:[LTSE]])</f>
        <v>0.39170388858222721</v>
      </c>
      <c r="C1223" s="12">
        <f>SUM(nasdaq_aapl_volume_by_exchange[[#This Row],[NYSE]:[LTSE]])</f>
        <v>167727352</v>
      </c>
      <c r="D1223" s="8">
        <v>1173000</v>
      </c>
      <c r="E1223" s="8">
        <v>983044</v>
      </c>
      <c r="F1223" s="8">
        <v>207744</v>
      </c>
      <c r="G1223" s="8">
        <v>507744</v>
      </c>
      <c r="H1223" s="8">
        <v>1494088</v>
      </c>
      <c r="I1223" s="8">
        <v>5533316</v>
      </c>
      <c r="J1223" s="8">
        <v>0</v>
      </c>
      <c r="K1223" s="8">
        <v>199260</v>
      </c>
      <c r="L1223" s="8">
        <v>65699456</v>
      </c>
      <c r="M1223" s="8">
        <v>12803280</v>
      </c>
      <c r="N1223" s="8">
        <v>414244</v>
      </c>
      <c r="O1223" s="8">
        <v>958048</v>
      </c>
      <c r="P1223" s="8">
        <v>23261564</v>
      </c>
      <c r="Q1223" s="8">
        <v>44732448</v>
      </c>
      <c r="R1223" s="8">
        <v>0</v>
      </c>
      <c r="S1223" s="8">
        <v>9760116</v>
      </c>
      <c r="T1223" s="8">
        <v>0</v>
      </c>
    </row>
    <row r="1224" spans="1:20">
      <c r="A1224" s="1">
        <v>43963</v>
      </c>
      <c r="B1224" s="9">
        <f>nasdaq_aapl_volume_by_exchange[[#This Row],[Off Exchange2]]/SUM(nasdaq_aapl_volume_by_exchange[[#This Row],[NYSE]:[LTSE]])</f>
        <v>0.41162577855308902</v>
      </c>
      <c r="C1224" s="12">
        <f>SUM(nasdaq_aapl_volume_by_exchange[[#This Row],[NYSE]:[LTSE]])</f>
        <v>138056096</v>
      </c>
      <c r="D1224" s="8">
        <v>660080</v>
      </c>
      <c r="E1224" s="8">
        <v>727180</v>
      </c>
      <c r="F1224" s="8">
        <v>179304</v>
      </c>
      <c r="G1224" s="8">
        <v>341428</v>
      </c>
      <c r="H1224" s="8">
        <v>1465428</v>
      </c>
      <c r="I1224" s="8">
        <v>3282924</v>
      </c>
      <c r="J1224" s="8">
        <v>0</v>
      </c>
      <c r="K1224" s="8">
        <v>194304</v>
      </c>
      <c r="L1224" s="8">
        <v>56827448</v>
      </c>
      <c r="M1224" s="8">
        <v>11360396</v>
      </c>
      <c r="N1224" s="8">
        <v>172312</v>
      </c>
      <c r="O1224" s="8">
        <v>512324</v>
      </c>
      <c r="P1224" s="8">
        <v>15164336</v>
      </c>
      <c r="Q1224" s="8">
        <v>40485848</v>
      </c>
      <c r="R1224" s="8">
        <v>0</v>
      </c>
      <c r="S1224" s="8">
        <v>6682784</v>
      </c>
      <c r="T1224" s="8">
        <v>0</v>
      </c>
    </row>
    <row r="1225" spans="1:20">
      <c r="A1225" s="1">
        <v>43962</v>
      </c>
      <c r="B1225" s="9">
        <f>nasdaq_aapl_volume_by_exchange[[#This Row],[Off Exchange2]]/SUM(nasdaq_aapl_volume_by_exchange[[#This Row],[NYSE]:[LTSE]])</f>
        <v>0.42598577395671527</v>
      </c>
      <c r="C1225" s="12">
        <f>SUM(nasdaq_aapl_volume_by_exchange[[#This Row],[NYSE]:[LTSE]])</f>
        <v>120172276</v>
      </c>
      <c r="D1225" s="8">
        <v>929296</v>
      </c>
      <c r="E1225" s="8">
        <v>440536</v>
      </c>
      <c r="F1225" s="8">
        <v>115060</v>
      </c>
      <c r="G1225" s="8">
        <v>211276</v>
      </c>
      <c r="H1225" s="8">
        <v>1190884</v>
      </c>
      <c r="I1225" s="8">
        <v>3102816</v>
      </c>
      <c r="J1225" s="8">
        <v>0</v>
      </c>
      <c r="K1225" s="8">
        <v>654532</v>
      </c>
      <c r="L1225" s="8">
        <v>51191680</v>
      </c>
      <c r="M1225" s="8">
        <v>10403488</v>
      </c>
      <c r="N1225" s="8">
        <v>155372</v>
      </c>
      <c r="O1225" s="8">
        <v>339380</v>
      </c>
      <c r="P1225" s="8">
        <v>12092920</v>
      </c>
      <c r="Q1225" s="8">
        <v>30850596</v>
      </c>
      <c r="R1225" s="8">
        <v>0</v>
      </c>
      <c r="S1225" s="8">
        <v>8494440</v>
      </c>
      <c r="T1225" s="8">
        <v>0</v>
      </c>
    </row>
    <row r="1226" spans="1:20">
      <c r="A1226" s="1">
        <v>43959</v>
      </c>
      <c r="B1226" s="9">
        <f>nasdaq_aapl_volume_by_exchange[[#This Row],[Off Exchange2]]/SUM(nasdaq_aapl_volume_by_exchange[[#This Row],[NYSE]:[LTSE]])</f>
        <v>0.3898631227450976</v>
      </c>
      <c r="C1226" s="12">
        <f>SUM(nasdaq_aapl_volume_by_exchange[[#This Row],[NYSE]:[LTSE]])</f>
        <v>113763240</v>
      </c>
      <c r="D1226" s="8">
        <v>470768</v>
      </c>
      <c r="E1226" s="8">
        <v>410336</v>
      </c>
      <c r="F1226" s="8">
        <v>146632</v>
      </c>
      <c r="G1226" s="8">
        <v>287556</v>
      </c>
      <c r="H1226" s="8">
        <v>1202724</v>
      </c>
      <c r="I1226" s="8">
        <v>2733796</v>
      </c>
      <c r="J1226" s="8">
        <v>0</v>
      </c>
      <c r="K1226" s="8">
        <v>405232</v>
      </c>
      <c r="L1226" s="8">
        <v>44352092</v>
      </c>
      <c r="M1226" s="8">
        <v>8520760</v>
      </c>
      <c r="N1226" s="8">
        <v>170876</v>
      </c>
      <c r="O1226" s="8">
        <v>340556</v>
      </c>
      <c r="P1226" s="8">
        <v>12351448</v>
      </c>
      <c r="Q1226" s="8">
        <v>35825848</v>
      </c>
      <c r="R1226" s="8">
        <v>0</v>
      </c>
      <c r="S1226" s="8">
        <v>6544616</v>
      </c>
      <c r="T1226" s="8">
        <v>0</v>
      </c>
    </row>
    <row r="1227" spans="1:20">
      <c r="A1227" s="1">
        <v>43958</v>
      </c>
      <c r="B1227" s="9">
        <f>nasdaq_aapl_volume_by_exchange[[#This Row],[Off Exchange2]]/SUM(nasdaq_aapl_volume_by_exchange[[#This Row],[NYSE]:[LTSE]])</f>
        <v>0.34631900050088271</v>
      </c>
      <c r="C1227" s="12">
        <f>SUM(nasdaq_aapl_volume_by_exchange[[#This Row],[NYSE]:[LTSE]])</f>
        <v>98274504</v>
      </c>
      <c r="D1227" s="8">
        <v>747856</v>
      </c>
      <c r="E1227" s="8">
        <v>439872</v>
      </c>
      <c r="F1227" s="8">
        <v>141260</v>
      </c>
      <c r="G1227" s="8">
        <v>217284</v>
      </c>
      <c r="H1227" s="8">
        <v>918304</v>
      </c>
      <c r="I1227" s="8">
        <v>3023124</v>
      </c>
      <c r="J1227" s="8">
        <v>0</v>
      </c>
      <c r="K1227" s="8">
        <v>627600</v>
      </c>
      <c r="L1227" s="8">
        <v>34034328</v>
      </c>
      <c r="M1227" s="8">
        <v>8955732</v>
      </c>
      <c r="N1227" s="8">
        <v>188156</v>
      </c>
      <c r="O1227" s="8">
        <v>475000</v>
      </c>
      <c r="P1227" s="8">
        <v>10418524</v>
      </c>
      <c r="Q1227" s="8">
        <v>31188084</v>
      </c>
      <c r="R1227" s="8">
        <v>0</v>
      </c>
      <c r="S1227" s="8">
        <v>6899380</v>
      </c>
      <c r="T1227" s="8">
        <v>0</v>
      </c>
    </row>
    <row r="1228" spans="1:20">
      <c r="A1228" s="1">
        <v>43957</v>
      </c>
      <c r="B1228" s="9">
        <f>nasdaq_aapl_volume_by_exchange[[#This Row],[Off Exchange2]]/SUM(nasdaq_aapl_volume_by_exchange[[#This Row],[NYSE]:[LTSE]])</f>
        <v>0.39860739895140507</v>
      </c>
      <c r="C1228" s="12">
        <f>SUM(nasdaq_aapl_volume_by_exchange[[#This Row],[NYSE]:[LTSE]])</f>
        <v>117032800</v>
      </c>
      <c r="D1228" s="8">
        <v>424572</v>
      </c>
      <c r="E1228" s="8">
        <v>546136</v>
      </c>
      <c r="F1228" s="8">
        <v>146764</v>
      </c>
      <c r="G1228" s="8">
        <v>187512</v>
      </c>
      <c r="H1228" s="8">
        <v>1049584</v>
      </c>
      <c r="I1228" s="8">
        <v>3451892</v>
      </c>
      <c r="J1228" s="8">
        <v>0</v>
      </c>
      <c r="K1228" s="8">
        <v>1143100</v>
      </c>
      <c r="L1228" s="8">
        <v>46650140</v>
      </c>
      <c r="M1228" s="8">
        <v>8869012</v>
      </c>
      <c r="N1228" s="8">
        <v>148044</v>
      </c>
      <c r="O1228" s="8">
        <v>350896</v>
      </c>
      <c r="P1228" s="8">
        <v>14109232</v>
      </c>
      <c r="Q1228" s="8">
        <v>33958396</v>
      </c>
      <c r="R1228" s="8">
        <v>0</v>
      </c>
      <c r="S1228" s="8">
        <v>5997520</v>
      </c>
      <c r="T1228" s="8">
        <v>0</v>
      </c>
    </row>
    <row r="1229" spans="1:20">
      <c r="A1229" s="1">
        <v>43956</v>
      </c>
      <c r="B1229" s="9">
        <f>nasdaq_aapl_volume_by_exchange[[#This Row],[Off Exchange2]]/SUM(nasdaq_aapl_volume_by_exchange[[#This Row],[NYSE]:[LTSE]])</f>
        <v>0.37767213808694866</v>
      </c>
      <c r="C1229" s="12">
        <f>SUM(nasdaq_aapl_volume_by_exchange[[#This Row],[NYSE]:[LTSE]])</f>
        <v>123353468</v>
      </c>
      <c r="D1229" s="8">
        <v>1193832</v>
      </c>
      <c r="E1229" s="8">
        <v>443580</v>
      </c>
      <c r="F1229" s="8">
        <v>98992</v>
      </c>
      <c r="G1229" s="8">
        <v>172180</v>
      </c>
      <c r="H1229" s="8">
        <v>1158336</v>
      </c>
      <c r="I1229" s="8">
        <v>3786960</v>
      </c>
      <c r="J1229" s="8">
        <v>0</v>
      </c>
      <c r="K1229" s="8">
        <v>337592</v>
      </c>
      <c r="L1229" s="8">
        <v>46587168</v>
      </c>
      <c r="M1229" s="8">
        <v>10100664</v>
      </c>
      <c r="N1229" s="8">
        <v>168360</v>
      </c>
      <c r="O1229" s="8">
        <v>529524</v>
      </c>
      <c r="P1229" s="8">
        <v>13204608</v>
      </c>
      <c r="Q1229" s="8">
        <v>37743084</v>
      </c>
      <c r="R1229" s="8">
        <v>0</v>
      </c>
      <c r="S1229" s="8">
        <v>7828588</v>
      </c>
      <c r="T1229" s="8">
        <v>0</v>
      </c>
    </row>
    <row r="1230" spans="1:20">
      <c r="A1230" s="1">
        <v>43955</v>
      </c>
      <c r="B1230" s="9">
        <f>nasdaq_aapl_volume_by_exchange[[#This Row],[Off Exchange2]]/SUM(nasdaq_aapl_volume_by_exchange[[#This Row],[NYSE]:[LTSE]])</f>
        <v>0.38693713641418032</v>
      </c>
      <c r="C1230" s="12">
        <f>SUM(nasdaq_aapl_volume_by_exchange[[#This Row],[NYSE]:[LTSE]])</f>
        <v>110089552</v>
      </c>
      <c r="D1230" s="8">
        <v>550220</v>
      </c>
      <c r="E1230" s="8">
        <v>699916</v>
      </c>
      <c r="F1230" s="8">
        <v>90292</v>
      </c>
      <c r="G1230" s="8">
        <v>221944</v>
      </c>
      <c r="H1230" s="8">
        <v>1364892</v>
      </c>
      <c r="I1230" s="8">
        <v>2804140</v>
      </c>
      <c r="J1230" s="8">
        <v>0</v>
      </c>
      <c r="K1230" s="8">
        <v>221972</v>
      </c>
      <c r="L1230" s="8">
        <v>42597736</v>
      </c>
      <c r="M1230" s="8">
        <v>8340332</v>
      </c>
      <c r="N1230" s="8">
        <v>143568</v>
      </c>
      <c r="O1230" s="8">
        <v>342284</v>
      </c>
      <c r="P1230" s="8">
        <v>12969672</v>
      </c>
      <c r="Q1230" s="8">
        <v>34574940</v>
      </c>
      <c r="R1230" s="8">
        <v>0</v>
      </c>
      <c r="S1230" s="8">
        <v>5167644</v>
      </c>
      <c r="T1230" s="8">
        <v>0</v>
      </c>
    </row>
    <row r="1231" spans="1:20">
      <c r="A1231" s="1">
        <v>43952</v>
      </c>
      <c r="B1231" s="9">
        <f>nasdaq_aapl_volume_by_exchange[[#This Row],[Off Exchange2]]/SUM(nasdaq_aapl_volume_by_exchange[[#This Row],[NYSE]:[LTSE]])</f>
        <v>0.40411883865641518</v>
      </c>
      <c r="C1231" s="12">
        <f>SUM(nasdaq_aapl_volume_by_exchange[[#This Row],[NYSE]:[LTSE]])</f>
        <v>199398148</v>
      </c>
      <c r="D1231" s="8">
        <v>1495204</v>
      </c>
      <c r="E1231" s="8">
        <v>1175432</v>
      </c>
      <c r="F1231" s="8">
        <v>235080</v>
      </c>
      <c r="G1231" s="8">
        <v>756064</v>
      </c>
      <c r="H1231" s="8">
        <v>2817828</v>
      </c>
      <c r="I1231" s="8">
        <v>5787616</v>
      </c>
      <c r="J1231" s="8">
        <v>0</v>
      </c>
      <c r="K1231" s="8">
        <v>486692</v>
      </c>
      <c r="L1231" s="8">
        <v>80580548</v>
      </c>
      <c r="M1231" s="8">
        <v>14862740</v>
      </c>
      <c r="N1231" s="8">
        <v>299680</v>
      </c>
      <c r="O1231" s="8">
        <v>1184472</v>
      </c>
      <c r="P1231" s="8">
        <v>26011432</v>
      </c>
      <c r="Q1231" s="8">
        <v>52505504</v>
      </c>
      <c r="R1231" s="8">
        <v>0</v>
      </c>
      <c r="S1231" s="8">
        <v>11199856</v>
      </c>
      <c r="T1231" s="8">
        <v>0</v>
      </c>
    </row>
    <row r="1232" spans="1:20">
      <c r="A1232" s="1">
        <v>43951</v>
      </c>
      <c r="B1232" s="9">
        <f>nasdaq_aapl_volume_by_exchange[[#This Row],[Off Exchange2]]/SUM(nasdaq_aapl_volume_by_exchange[[#This Row],[NYSE]:[LTSE]])</f>
        <v>0.33858815310242346</v>
      </c>
      <c r="C1232" s="12">
        <f>SUM(nasdaq_aapl_volume_by_exchange[[#This Row],[NYSE]:[LTSE]])</f>
        <v>159477972</v>
      </c>
      <c r="D1232" s="8">
        <v>744956</v>
      </c>
      <c r="E1232" s="8">
        <v>1092512</v>
      </c>
      <c r="F1232" s="8">
        <v>104064</v>
      </c>
      <c r="G1232" s="8">
        <v>330320</v>
      </c>
      <c r="H1232" s="8">
        <v>1629032</v>
      </c>
      <c r="I1232" s="8">
        <v>4330624</v>
      </c>
      <c r="J1232" s="8">
        <v>0</v>
      </c>
      <c r="K1232" s="8">
        <v>2021080</v>
      </c>
      <c r="L1232" s="8">
        <v>53997352</v>
      </c>
      <c r="M1232" s="8">
        <v>17560796</v>
      </c>
      <c r="N1232" s="8">
        <v>240040</v>
      </c>
      <c r="O1232" s="8">
        <v>609504</v>
      </c>
      <c r="P1232" s="8">
        <v>10008120</v>
      </c>
      <c r="Q1232" s="8">
        <v>55348368</v>
      </c>
      <c r="R1232" s="8">
        <v>0</v>
      </c>
      <c r="S1232" s="8">
        <v>11461204</v>
      </c>
      <c r="T1232" s="8">
        <v>0</v>
      </c>
    </row>
    <row r="1233" spans="1:20">
      <c r="A1233" s="1">
        <v>43950</v>
      </c>
      <c r="B1233" s="9">
        <f>nasdaq_aapl_volume_by_exchange[[#This Row],[Off Exchange2]]/SUM(nasdaq_aapl_volume_by_exchange[[#This Row],[NYSE]:[LTSE]])</f>
        <v>0.4124036249983703</v>
      </c>
      <c r="C1233" s="12">
        <f>SUM(nasdaq_aapl_volume_by_exchange[[#This Row],[NYSE]:[LTSE]])</f>
        <v>117814784</v>
      </c>
      <c r="D1233" s="8">
        <v>606884</v>
      </c>
      <c r="E1233" s="8">
        <v>335184</v>
      </c>
      <c r="F1233" s="8">
        <v>157728</v>
      </c>
      <c r="G1233" s="8">
        <v>215336</v>
      </c>
      <c r="H1233" s="8">
        <v>1424836</v>
      </c>
      <c r="I1233" s="8">
        <v>3427044</v>
      </c>
      <c r="J1233" s="8">
        <v>0</v>
      </c>
      <c r="K1233" s="8">
        <v>178228</v>
      </c>
      <c r="L1233" s="8">
        <v>48587244</v>
      </c>
      <c r="M1233" s="8">
        <v>8826920</v>
      </c>
      <c r="N1233" s="8">
        <v>256232</v>
      </c>
      <c r="O1233" s="8">
        <v>367468</v>
      </c>
      <c r="P1233" s="8">
        <v>11530368</v>
      </c>
      <c r="Q1233" s="8">
        <v>35001972</v>
      </c>
      <c r="R1233" s="8">
        <v>0</v>
      </c>
      <c r="S1233" s="8">
        <v>6899340</v>
      </c>
      <c r="T1233" s="8">
        <v>0</v>
      </c>
    </row>
    <row r="1234" spans="1:20">
      <c r="A1234" s="1">
        <v>43949</v>
      </c>
      <c r="B1234" s="9">
        <f>nasdaq_aapl_volume_by_exchange[[#This Row],[Off Exchange2]]/SUM(nasdaq_aapl_volume_by_exchange[[#This Row],[NYSE]:[LTSE]])</f>
        <v>0.40775116782286858</v>
      </c>
      <c r="C1234" s="12">
        <f>SUM(nasdaq_aapl_volume_by_exchange[[#This Row],[NYSE]:[LTSE]])</f>
        <v>95918656</v>
      </c>
      <c r="D1234" s="8">
        <v>642144</v>
      </c>
      <c r="E1234" s="8">
        <v>442616</v>
      </c>
      <c r="F1234" s="8">
        <v>130832</v>
      </c>
      <c r="G1234" s="8">
        <v>158936</v>
      </c>
      <c r="H1234" s="8">
        <v>1118760</v>
      </c>
      <c r="I1234" s="8">
        <v>3619208</v>
      </c>
      <c r="J1234" s="8">
        <v>0</v>
      </c>
      <c r="K1234" s="8">
        <v>93648</v>
      </c>
      <c r="L1234" s="8">
        <v>39110944</v>
      </c>
      <c r="M1234" s="8">
        <v>5715424</v>
      </c>
      <c r="N1234" s="8">
        <v>498380</v>
      </c>
      <c r="O1234" s="8">
        <v>653916</v>
      </c>
      <c r="P1234" s="8">
        <v>9900920</v>
      </c>
      <c r="Q1234" s="8">
        <v>29320280</v>
      </c>
      <c r="R1234" s="8">
        <v>0</v>
      </c>
      <c r="S1234" s="8">
        <v>4512648</v>
      </c>
      <c r="T1234" s="8">
        <v>0</v>
      </c>
    </row>
    <row r="1235" spans="1:20">
      <c r="A1235" s="1">
        <v>43948</v>
      </c>
      <c r="B1235" s="9">
        <f>nasdaq_aapl_volume_by_exchange[[#This Row],[Off Exchange2]]/SUM(nasdaq_aapl_volume_by_exchange[[#This Row],[NYSE]:[LTSE]])</f>
        <v>0.41534623910181195</v>
      </c>
      <c r="C1235" s="12">
        <f>SUM(nasdaq_aapl_volume_by_exchange[[#This Row],[NYSE]:[LTSE]])</f>
        <v>97893796</v>
      </c>
      <c r="D1235" s="8">
        <v>616112</v>
      </c>
      <c r="E1235" s="8">
        <v>504340</v>
      </c>
      <c r="F1235" s="8">
        <v>76396</v>
      </c>
      <c r="G1235" s="8">
        <v>181996</v>
      </c>
      <c r="H1235" s="8">
        <v>1157444</v>
      </c>
      <c r="I1235" s="8">
        <v>1930608</v>
      </c>
      <c r="J1235" s="8">
        <v>0</v>
      </c>
      <c r="K1235" s="8">
        <v>124872</v>
      </c>
      <c r="L1235" s="8">
        <v>40659820</v>
      </c>
      <c r="M1235" s="8">
        <v>8801260</v>
      </c>
      <c r="N1235" s="8">
        <v>117208</v>
      </c>
      <c r="O1235" s="8">
        <v>441136</v>
      </c>
      <c r="P1235" s="8">
        <v>9279408</v>
      </c>
      <c r="Q1235" s="8">
        <v>28649904</v>
      </c>
      <c r="R1235" s="8">
        <v>0</v>
      </c>
      <c r="S1235" s="8">
        <v>5353292</v>
      </c>
      <c r="T1235" s="8">
        <v>0</v>
      </c>
    </row>
    <row r="1236" spans="1:20">
      <c r="A1236" s="1">
        <v>43945</v>
      </c>
      <c r="B1236" s="9">
        <f>nasdaq_aapl_volume_by_exchange[[#This Row],[Off Exchange2]]/SUM(nasdaq_aapl_volume_by_exchange[[#This Row],[NYSE]:[LTSE]])</f>
        <v>0.40565052161776999</v>
      </c>
      <c r="C1236" s="12">
        <f>SUM(nasdaq_aapl_volume_by_exchange[[#This Row],[NYSE]:[LTSE]])</f>
        <v>108623600</v>
      </c>
      <c r="D1236" s="8">
        <v>510736</v>
      </c>
      <c r="E1236" s="8">
        <v>507480</v>
      </c>
      <c r="F1236" s="8">
        <v>147004</v>
      </c>
      <c r="G1236" s="8">
        <v>259652</v>
      </c>
      <c r="H1236" s="8">
        <v>1408704</v>
      </c>
      <c r="I1236" s="8">
        <v>2817648</v>
      </c>
      <c r="J1236" s="8">
        <v>0</v>
      </c>
      <c r="K1236" s="8">
        <v>7536</v>
      </c>
      <c r="L1236" s="8">
        <v>44063220</v>
      </c>
      <c r="M1236" s="8">
        <v>7656472</v>
      </c>
      <c r="N1236" s="8">
        <v>141460</v>
      </c>
      <c r="O1236" s="8">
        <v>437008</v>
      </c>
      <c r="P1236" s="8">
        <v>10717568</v>
      </c>
      <c r="Q1236" s="8">
        <v>33802732</v>
      </c>
      <c r="R1236" s="8">
        <v>0</v>
      </c>
      <c r="S1236" s="8">
        <v>6146380</v>
      </c>
      <c r="T1236" s="8">
        <v>0</v>
      </c>
    </row>
    <row r="1237" spans="1:20">
      <c r="A1237" s="1">
        <v>43944</v>
      </c>
      <c r="B1237" s="9">
        <f>nasdaq_aapl_volume_by_exchange[[#This Row],[Off Exchange2]]/SUM(nasdaq_aapl_volume_by_exchange[[#This Row],[NYSE]:[LTSE]])</f>
        <v>0.36663746722495116</v>
      </c>
      <c r="C1237" s="12">
        <f>SUM(nasdaq_aapl_volume_by_exchange[[#This Row],[NYSE]:[LTSE]])</f>
        <v>104947212</v>
      </c>
      <c r="D1237" s="8">
        <v>645976</v>
      </c>
      <c r="E1237" s="8">
        <v>891332</v>
      </c>
      <c r="F1237" s="8">
        <v>62528</v>
      </c>
      <c r="G1237" s="8">
        <v>198880</v>
      </c>
      <c r="H1237" s="8">
        <v>1285956</v>
      </c>
      <c r="I1237" s="8">
        <v>2982592</v>
      </c>
      <c r="J1237" s="8">
        <v>0</v>
      </c>
      <c r="K1237" s="8">
        <v>103232</v>
      </c>
      <c r="L1237" s="8">
        <v>38477580</v>
      </c>
      <c r="M1237" s="8">
        <v>7320968</v>
      </c>
      <c r="N1237" s="8">
        <v>150280</v>
      </c>
      <c r="O1237" s="8">
        <v>648212</v>
      </c>
      <c r="P1237" s="8">
        <v>11160052</v>
      </c>
      <c r="Q1237" s="8">
        <v>35135884</v>
      </c>
      <c r="R1237" s="8">
        <v>0</v>
      </c>
      <c r="S1237" s="8">
        <v>5883740</v>
      </c>
      <c r="T1237" s="8">
        <v>0</v>
      </c>
    </row>
    <row r="1238" spans="1:20">
      <c r="A1238" s="1">
        <v>43943</v>
      </c>
      <c r="B1238" s="9">
        <f>nasdaq_aapl_volume_by_exchange[[#This Row],[Off Exchange2]]/SUM(nasdaq_aapl_volume_by_exchange[[#This Row],[NYSE]:[LTSE]])</f>
        <v>0.41424593259906811</v>
      </c>
      <c r="C1238" s="12">
        <f>SUM(nasdaq_aapl_volume_by_exchange[[#This Row],[NYSE]:[LTSE]])</f>
        <v>101462336</v>
      </c>
      <c r="D1238" s="8">
        <v>562748</v>
      </c>
      <c r="E1238" s="8">
        <v>533772</v>
      </c>
      <c r="F1238" s="8">
        <v>64212</v>
      </c>
      <c r="G1238" s="8">
        <v>261896</v>
      </c>
      <c r="H1238" s="8">
        <v>1488912</v>
      </c>
      <c r="I1238" s="8">
        <v>2750112</v>
      </c>
      <c r="J1238" s="8">
        <v>0</v>
      </c>
      <c r="K1238" s="8">
        <v>125440</v>
      </c>
      <c r="L1238" s="8">
        <v>42030360</v>
      </c>
      <c r="M1238" s="8">
        <v>6902596</v>
      </c>
      <c r="N1238" s="8">
        <v>146076</v>
      </c>
      <c r="O1238" s="8">
        <v>599216</v>
      </c>
      <c r="P1238" s="8">
        <v>9453504</v>
      </c>
      <c r="Q1238" s="8">
        <v>31143220</v>
      </c>
      <c r="R1238" s="8">
        <v>0</v>
      </c>
      <c r="S1238" s="8">
        <v>5400272</v>
      </c>
      <c r="T1238" s="8">
        <v>0</v>
      </c>
    </row>
    <row r="1239" spans="1:20">
      <c r="A1239" s="1">
        <v>43942</v>
      </c>
      <c r="B1239" s="9">
        <f>nasdaq_aapl_volume_by_exchange[[#This Row],[Off Exchange2]]/SUM(nasdaq_aapl_volume_by_exchange[[#This Row],[NYSE]:[LTSE]])</f>
        <v>0.34990498295857025</v>
      </c>
      <c r="C1239" s="12">
        <f>SUM(nasdaq_aapl_volume_by_exchange[[#This Row],[NYSE]:[LTSE]])</f>
        <v>154191288</v>
      </c>
      <c r="D1239" s="8">
        <v>1199568</v>
      </c>
      <c r="E1239" s="8">
        <v>629564</v>
      </c>
      <c r="F1239" s="8">
        <v>87456</v>
      </c>
      <c r="G1239" s="8">
        <v>498180</v>
      </c>
      <c r="H1239" s="8">
        <v>2153496</v>
      </c>
      <c r="I1239" s="8">
        <v>4589420</v>
      </c>
      <c r="J1239" s="8">
        <v>0</v>
      </c>
      <c r="K1239" s="8">
        <v>72064</v>
      </c>
      <c r="L1239" s="8">
        <v>53952300</v>
      </c>
      <c r="M1239" s="8">
        <v>11153052</v>
      </c>
      <c r="N1239" s="8">
        <v>157032</v>
      </c>
      <c r="O1239" s="8">
        <v>801740</v>
      </c>
      <c r="P1239" s="8">
        <v>17616420</v>
      </c>
      <c r="Q1239" s="8">
        <v>52552032</v>
      </c>
      <c r="R1239" s="8">
        <v>0</v>
      </c>
      <c r="S1239" s="8">
        <v>8728964</v>
      </c>
      <c r="T1239" s="8">
        <v>0</v>
      </c>
    </row>
    <row r="1240" spans="1:20">
      <c r="A1240" s="1">
        <v>43941</v>
      </c>
      <c r="B1240" s="9">
        <f>nasdaq_aapl_volume_by_exchange[[#This Row],[Off Exchange2]]/SUM(nasdaq_aapl_volume_by_exchange[[#This Row],[NYSE]:[LTSE]])</f>
        <v>0.37957621843379552</v>
      </c>
      <c r="C1240" s="12">
        <f>SUM(nasdaq_aapl_volume_by_exchange[[#This Row],[NYSE]:[LTSE]])</f>
        <v>108912524</v>
      </c>
      <c r="D1240" s="8">
        <v>346920</v>
      </c>
      <c r="E1240" s="8">
        <v>1239564</v>
      </c>
      <c r="F1240" s="8">
        <v>130180</v>
      </c>
      <c r="G1240" s="8">
        <v>435740</v>
      </c>
      <c r="H1240" s="8">
        <v>2425372</v>
      </c>
      <c r="I1240" s="8">
        <v>3018660</v>
      </c>
      <c r="J1240" s="8">
        <v>0</v>
      </c>
      <c r="K1240" s="8">
        <v>1776</v>
      </c>
      <c r="L1240" s="8">
        <v>41340604</v>
      </c>
      <c r="M1240" s="8">
        <v>7107996</v>
      </c>
      <c r="N1240" s="8">
        <v>144160</v>
      </c>
      <c r="O1240" s="8">
        <v>453388</v>
      </c>
      <c r="P1240" s="8">
        <v>11328488</v>
      </c>
      <c r="Q1240" s="8">
        <v>35369192</v>
      </c>
      <c r="R1240" s="8">
        <v>0</v>
      </c>
      <c r="S1240" s="8">
        <v>5570484</v>
      </c>
      <c r="T1240" s="8">
        <v>0</v>
      </c>
    </row>
    <row r="1241" spans="1:20">
      <c r="A1241" s="1">
        <v>43938</v>
      </c>
      <c r="B1241" s="9">
        <f>nasdaq_aapl_volume_by_exchange[[#This Row],[Off Exchange2]]/SUM(nasdaq_aapl_volume_by_exchange[[#This Row],[NYSE]:[LTSE]])</f>
        <v>0.36102087372987263</v>
      </c>
      <c r="C1241" s="12">
        <f>SUM(nasdaq_aapl_volume_by_exchange[[#This Row],[NYSE]:[LTSE]])</f>
        <v>184196884</v>
      </c>
      <c r="D1241" s="8">
        <v>1030360</v>
      </c>
      <c r="E1241" s="8">
        <v>956052</v>
      </c>
      <c r="F1241" s="8">
        <v>151292</v>
      </c>
      <c r="G1241" s="8">
        <v>506076</v>
      </c>
      <c r="H1241" s="8">
        <v>4836860</v>
      </c>
      <c r="I1241" s="8">
        <v>4951572</v>
      </c>
      <c r="J1241" s="8">
        <v>0</v>
      </c>
      <c r="K1241" s="8">
        <v>1749128</v>
      </c>
      <c r="L1241" s="8">
        <v>66498920</v>
      </c>
      <c r="M1241" s="8">
        <v>15037448</v>
      </c>
      <c r="N1241" s="8">
        <v>271388</v>
      </c>
      <c r="O1241" s="8">
        <v>1125948</v>
      </c>
      <c r="P1241" s="8">
        <v>19636048</v>
      </c>
      <c r="Q1241" s="8">
        <v>56440464</v>
      </c>
      <c r="R1241" s="8">
        <v>0</v>
      </c>
      <c r="S1241" s="8">
        <v>11005328</v>
      </c>
      <c r="T1241" s="8">
        <v>0</v>
      </c>
    </row>
    <row r="1242" spans="1:20">
      <c r="A1242" s="1">
        <v>43937</v>
      </c>
      <c r="B1242" s="9">
        <f>nasdaq_aapl_volume_by_exchange[[#This Row],[Off Exchange2]]/SUM(nasdaq_aapl_volume_by_exchange[[#This Row],[NYSE]:[LTSE]])</f>
        <v>0.38579435039238175</v>
      </c>
      <c r="C1242" s="12">
        <f>SUM(nasdaq_aapl_volume_by_exchange[[#This Row],[NYSE]:[LTSE]])</f>
        <v>132102484</v>
      </c>
      <c r="D1242" s="8">
        <v>663284</v>
      </c>
      <c r="E1242" s="8">
        <v>1116452</v>
      </c>
      <c r="F1242" s="8">
        <v>127576</v>
      </c>
      <c r="G1242" s="8">
        <v>272820</v>
      </c>
      <c r="H1242" s="8">
        <v>1431016</v>
      </c>
      <c r="I1242" s="8">
        <v>3538408</v>
      </c>
      <c r="J1242" s="8">
        <v>0</v>
      </c>
      <c r="K1242" s="8">
        <v>778264</v>
      </c>
      <c r="L1242" s="8">
        <v>50964392</v>
      </c>
      <c r="M1242" s="8">
        <v>12292652</v>
      </c>
      <c r="N1242" s="8">
        <v>185888</v>
      </c>
      <c r="O1242" s="8">
        <v>822252</v>
      </c>
      <c r="P1242" s="8">
        <v>14688536</v>
      </c>
      <c r="Q1242" s="8">
        <v>37505404</v>
      </c>
      <c r="R1242" s="8">
        <v>0</v>
      </c>
      <c r="S1242" s="8">
        <v>7715540</v>
      </c>
      <c r="T1242" s="8">
        <v>0</v>
      </c>
    </row>
    <row r="1243" spans="1:20">
      <c r="A1243" s="1">
        <v>43936</v>
      </c>
      <c r="B1243" s="9">
        <f>nasdaq_aapl_volume_by_exchange[[#This Row],[Off Exchange2]]/SUM(nasdaq_aapl_volume_by_exchange[[#This Row],[NYSE]:[LTSE]])</f>
        <v>0.44175209287037348</v>
      </c>
      <c r="C1243" s="12">
        <f>SUM(nasdaq_aapl_volume_by_exchange[[#This Row],[NYSE]:[LTSE]])</f>
        <v>113101128</v>
      </c>
      <c r="D1243" s="8">
        <v>578112</v>
      </c>
      <c r="E1243" s="8">
        <v>664808</v>
      </c>
      <c r="F1243" s="8">
        <v>57656</v>
      </c>
      <c r="G1243" s="8">
        <v>186180</v>
      </c>
      <c r="H1243" s="8">
        <v>1688576</v>
      </c>
      <c r="I1243" s="8">
        <v>3085324</v>
      </c>
      <c r="J1243" s="8">
        <v>0</v>
      </c>
      <c r="K1243" s="8">
        <v>152040</v>
      </c>
      <c r="L1243" s="8">
        <v>49962660</v>
      </c>
      <c r="M1243" s="8">
        <v>7508220</v>
      </c>
      <c r="N1243" s="8">
        <v>213928</v>
      </c>
      <c r="O1243" s="8">
        <v>579196</v>
      </c>
      <c r="P1243" s="8">
        <v>11937104</v>
      </c>
      <c r="Q1243" s="8">
        <v>30636832</v>
      </c>
      <c r="R1243" s="8">
        <v>0</v>
      </c>
      <c r="S1243" s="8">
        <v>5850492</v>
      </c>
      <c r="T1243" s="8">
        <v>0</v>
      </c>
    </row>
    <row r="1244" spans="1:20">
      <c r="A1244" s="1">
        <v>43935</v>
      </c>
      <c r="B1244" s="9">
        <f>nasdaq_aapl_volume_by_exchange[[#This Row],[Off Exchange2]]/SUM(nasdaq_aapl_volume_by_exchange[[#This Row],[NYSE]:[LTSE]])</f>
        <v>0.39970702262775609</v>
      </c>
      <c r="C1244" s="12">
        <f>SUM(nasdaq_aapl_volume_by_exchange[[#This Row],[NYSE]:[LTSE]])</f>
        <v>165995072</v>
      </c>
      <c r="D1244" s="8">
        <v>1267076</v>
      </c>
      <c r="E1244" s="8">
        <v>1006308</v>
      </c>
      <c r="F1244" s="8">
        <v>116920</v>
      </c>
      <c r="G1244" s="8">
        <v>487076</v>
      </c>
      <c r="H1244" s="8">
        <v>1784772</v>
      </c>
      <c r="I1244" s="8">
        <v>4639624</v>
      </c>
      <c r="J1244" s="8">
        <v>0</v>
      </c>
      <c r="K1244" s="8">
        <v>848044</v>
      </c>
      <c r="L1244" s="8">
        <v>66349396</v>
      </c>
      <c r="M1244" s="8">
        <v>11591808</v>
      </c>
      <c r="N1244" s="8">
        <v>212464</v>
      </c>
      <c r="O1244" s="8">
        <v>696940</v>
      </c>
      <c r="P1244" s="8">
        <v>17111412</v>
      </c>
      <c r="Q1244" s="8">
        <v>51448972</v>
      </c>
      <c r="R1244" s="8">
        <v>0</v>
      </c>
      <c r="S1244" s="8">
        <v>8434260</v>
      </c>
      <c r="T1244" s="8">
        <v>0</v>
      </c>
    </row>
    <row r="1245" spans="1:20">
      <c r="A1245" s="1">
        <v>43934</v>
      </c>
      <c r="B1245" s="9">
        <f>nasdaq_aapl_volume_by_exchange[[#This Row],[Off Exchange2]]/SUM(nasdaq_aapl_volume_by_exchange[[#This Row],[NYSE]:[LTSE]])</f>
        <v>0.38459283981674214</v>
      </c>
      <c r="C1245" s="12">
        <f>SUM(nasdaq_aapl_volume_by_exchange[[#This Row],[NYSE]:[LTSE]])</f>
        <v>107164408</v>
      </c>
      <c r="D1245" s="8">
        <v>864780</v>
      </c>
      <c r="E1245" s="8">
        <v>665680</v>
      </c>
      <c r="F1245" s="8">
        <v>55152</v>
      </c>
      <c r="G1245" s="8">
        <v>372360</v>
      </c>
      <c r="H1245" s="8">
        <v>945272</v>
      </c>
      <c r="I1245" s="8">
        <v>3490776</v>
      </c>
      <c r="J1245" s="8">
        <v>0</v>
      </c>
      <c r="K1245" s="8">
        <v>627680</v>
      </c>
      <c r="L1245" s="8">
        <v>41214664</v>
      </c>
      <c r="M1245" s="8">
        <v>7649960</v>
      </c>
      <c r="N1245" s="8">
        <v>159448</v>
      </c>
      <c r="O1245" s="8">
        <v>675924</v>
      </c>
      <c r="P1245" s="8">
        <v>10250552</v>
      </c>
      <c r="Q1245" s="8">
        <v>34536660</v>
      </c>
      <c r="R1245" s="8">
        <v>0</v>
      </c>
      <c r="S1245" s="8">
        <v>5655500</v>
      </c>
      <c r="T1245" s="8">
        <v>0</v>
      </c>
    </row>
    <row r="1246" spans="1:20">
      <c r="A1246" s="1">
        <v>43930</v>
      </c>
      <c r="B1246" s="9">
        <f>nasdaq_aapl_volume_by_exchange[[#This Row],[Off Exchange2]]/SUM(nasdaq_aapl_volume_by_exchange[[#This Row],[NYSE]:[LTSE]])</f>
        <v>0.38120674230740226</v>
      </c>
      <c r="C1246" s="12">
        <f>SUM(nasdaq_aapl_volume_by_exchange[[#This Row],[NYSE]:[LTSE]])</f>
        <v>135253400</v>
      </c>
      <c r="D1246" s="8">
        <v>670380</v>
      </c>
      <c r="E1246" s="8">
        <v>746560</v>
      </c>
      <c r="F1246" s="8">
        <v>84568</v>
      </c>
      <c r="G1246" s="8">
        <v>485416</v>
      </c>
      <c r="H1246" s="8">
        <v>1014764</v>
      </c>
      <c r="I1246" s="8">
        <v>4395444</v>
      </c>
      <c r="J1246" s="8">
        <v>0</v>
      </c>
      <c r="K1246" s="8">
        <v>624976</v>
      </c>
      <c r="L1246" s="8">
        <v>51559508</v>
      </c>
      <c r="M1246" s="8">
        <v>9201904</v>
      </c>
      <c r="N1246" s="8">
        <v>130068</v>
      </c>
      <c r="O1246" s="8">
        <v>735176</v>
      </c>
      <c r="P1246" s="8">
        <v>17872588</v>
      </c>
      <c r="Q1246" s="8">
        <v>40848888</v>
      </c>
      <c r="R1246" s="8">
        <v>0</v>
      </c>
      <c r="S1246" s="8">
        <v>6883160</v>
      </c>
      <c r="T1246" s="8">
        <v>0</v>
      </c>
    </row>
    <row r="1247" spans="1:20">
      <c r="A1247" s="1">
        <v>43929</v>
      </c>
      <c r="B1247" s="9">
        <f>nasdaq_aapl_volume_by_exchange[[#This Row],[Off Exchange2]]/SUM(nasdaq_aapl_volume_by_exchange[[#This Row],[NYSE]:[LTSE]])</f>
        <v>0.3921689071568854</v>
      </c>
      <c r="C1247" s="12">
        <f>SUM(nasdaq_aapl_volume_by_exchange[[#This Row],[NYSE]:[LTSE]])</f>
        <v>141235460</v>
      </c>
      <c r="D1247" s="8">
        <v>699972</v>
      </c>
      <c r="E1247" s="8">
        <v>637740</v>
      </c>
      <c r="F1247" s="8">
        <v>71808</v>
      </c>
      <c r="G1247" s="8">
        <v>475356</v>
      </c>
      <c r="H1247" s="8">
        <v>1012916</v>
      </c>
      <c r="I1247" s="8">
        <v>3597640</v>
      </c>
      <c r="J1247" s="8">
        <v>0</v>
      </c>
      <c r="K1247" s="8">
        <v>2640752</v>
      </c>
      <c r="L1247" s="8">
        <v>55388156</v>
      </c>
      <c r="M1247" s="8">
        <v>8813200</v>
      </c>
      <c r="N1247" s="8">
        <v>143932</v>
      </c>
      <c r="O1247" s="8">
        <v>635956</v>
      </c>
      <c r="P1247" s="8">
        <v>13831236</v>
      </c>
      <c r="Q1247" s="8">
        <v>46707984</v>
      </c>
      <c r="R1247" s="8">
        <v>0</v>
      </c>
      <c r="S1247" s="8">
        <v>6578812</v>
      </c>
      <c r="T1247" s="8">
        <v>0</v>
      </c>
    </row>
    <row r="1248" spans="1:20">
      <c r="A1248" s="1">
        <v>43928</v>
      </c>
      <c r="B1248" s="9">
        <f>nasdaq_aapl_volume_by_exchange[[#This Row],[Off Exchange2]]/SUM(nasdaq_aapl_volume_by_exchange[[#This Row],[NYSE]:[LTSE]])</f>
        <v>0.40774413885606264</v>
      </c>
      <c r="C1248" s="12">
        <f>SUM(nasdaq_aapl_volume_by_exchange[[#This Row],[NYSE]:[LTSE]])</f>
        <v>169129612</v>
      </c>
      <c r="D1248" s="8">
        <v>961248</v>
      </c>
      <c r="E1248" s="8">
        <v>1124016</v>
      </c>
      <c r="F1248" s="8">
        <v>377900</v>
      </c>
      <c r="G1248" s="8">
        <v>423448</v>
      </c>
      <c r="H1248" s="8">
        <v>2165744</v>
      </c>
      <c r="I1248" s="8">
        <v>3874908</v>
      </c>
      <c r="J1248" s="8">
        <v>0</v>
      </c>
      <c r="K1248" s="8">
        <v>76868</v>
      </c>
      <c r="L1248" s="8">
        <v>68961608</v>
      </c>
      <c r="M1248" s="8">
        <v>13353116</v>
      </c>
      <c r="N1248" s="8">
        <v>313884</v>
      </c>
      <c r="O1248" s="8">
        <v>1106836</v>
      </c>
      <c r="P1248" s="8">
        <v>20267344</v>
      </c>
      <c r="Q1248" s="8">
        <v>48178564</v>
      </c>
      <c r="R1248" s="8">
        <v>0</v>
      </c>
      <c r="S1248" s="8">
        <v>7944128</v>
      </c>
      <c r="T1248" s="8">
        <v>0</v>
      </c>
    </row>
    <row r="1249" spans="1:20">
      <c r="A1249" s="1">
        <v>43927</v>
      </c>
      <c r="B1249" s="9">
        <f>nasdaq_aapl_volume_by_exchange[[#This Row],[Off Exchange2]]/SUM(nasdaq_aapl_volume_by_exchange[[#This Row],[NYSE]:[LTSE]])</f>
        <v>0.32127582904922719</v>
      </c>
      <c r="C1249" s="12">
        <f>SUM(nasdaq_aapl_volume_by_exchange[[#This Row],[NYSE]:[LTSE]])</f>
        <v>175786184</v>
      </c>
      <c r="D1249" s="8">
        <v>1161376</v>
      </c>
      <c r="E1249" s="8">
        <v>1073272</v>
      </c>
      <c r="F1249" s="8">
        <v>150180</v>
      </c>
      <c r="G1249" s="8">
        <v>667096</v>
      </c>
      <c r="H1249" s="8">
        <v>1787668</v>
      </c>
      <c r="I1249" s="8">
        <v>4517328</v>
      </c>
      <c r="J1249" s="8">
        <v>0</v>
      </c>
      <c r="K1249" s="8">
        <v>125332</v>
      </c>
      <c r="L1249" s="8">
        <v>56475852</v>
      </c>
      <c r="M1249" s="8">
        <v>12868412</v>
      </c>
      <c r="N1249" s="8">
        <v>227088</v>
      </c>
      <c r="O1249" s="8">
        <v>607204</v>
      </c>
      <c r="P1249" s="8">
        <v>18876344</v>
      </c>
      <c r="Q1249" s="8">
        <v>68513788</v>
      </c>
      <c r="R1249" s="8">
        <v>0</v>
      </c>
      <c r="S1249" s="8">
        <v>8735244</v>
      </c>
      <c r="T1249" s="8">
        <v>0</v>
      </c>
    </row>
    <row r="1250" spans="1:20">
      <c r="A1250" s="1">
        <v>43924</v>
      </c>
      <c r="B1250" s="9">
        <f>nasdaq_aapl_volume_by_exchange[[#This Row],[Off Exchange2]]/SUM(nasdaq_aapl_volume_by_exchange[[#This Row],[NYSE]:[LTSE]])</f>
        <v>0.39612628222006591</v>
      </c>
      <c r="C1250" s="12">
        <f>SUM(nasdaq_aapl_volume_by_exchange[[#This Row],[NYSE]:[LTSE]])</f>
        <v>108620200</v>
      </c>
      <c r="D1250" s="8">
        <v>544576</v>
      </c>
      <c r="E1250" s="8">
        <v>570788</v>
      </c>
      <c r="F1250" s="8">
        <v>37072</v>
      </c>
      <c r="G1250" s="8">
        <v>348048</v>
      </c>
      <c r="H1250" s="8">
        <v>1338412</v>
      </c>
      <c r="I1250" s="8">
        <v>2612384</v>
      </c>
      <c r="J1250" s="8">
        <v>0</v>
      </c>
      <c r="K1250" s="8">
        <v>1266264</v>
      </c>
      <c r="L1250" s="8">
        <v>43027316</v>
      </c>
      <c r="M1250" s="8">
        <v>6344932</v>
      </c>
      <c r="N1250" s="8">
        <v>94624</v>
      </c>
      <c r="O1250" s="8">
        <v>584892</v>
      </c>
      <c r="P1250" s="8">
        <v>12180004</v>
      </c>
      <c r="Q1250" s="8">
        <v>33670220</v>
      </c>
      <c r="R1250" s="8">
        <v>0</v>
      </c>
      <c r="S1250" s="8">
        <v>6000668</v>
      </c>
      <c r="T1250" s="8">
        <v>0</v>
      </c>
    </row>
    <row r="1251" spans="1:20">
      <c r="A1251" s="1">
        <v>43923</v>
      </c>
      <c r="B1251" s="9">
        <f>nasdaq_aapl_volume_by_exchange[[#This Row],[Off Exchange2]]/SUM(nasdaq_aapl_volume_by_exchange[[#This Row],[NYSE]:[LTSE]])</f>
        <v>0.36208715493838162</v>
      </c>
      <c r="C1251" s="12">
        <f>SUM(nasdaq_aapl_volume_by_exchange[[#This Row],[NYSE]:[LTSE]])</f>
        <v>139728812</v>
      </c>
      <c r="D1251" s="8">
        <v>893772</v>
      </c>
      <c r="E1251" s="8">
        <v>686256</v>
      </c>
      <c r="F1251" s="8">
        <v>99700</v>
      </c>
      <c r="G1251" s="8">
        <v>339052</v>
      </c>
      <c r="H1251" s="8">
        <v>1367000</v>
      </c>
      <c r="I1251" s="8">
        <v>4167872</v>
      </c>
      <c r="J1251" s="8">
        <v>0</v>
      </c>
      <c r="K1251" s="8">
        <v>714196</v>
      </c>
      <c r="L1251" s="8">
        <v>50594008</v>
      </c>
      <c r="M1251" s="8">
        <v>9759688</v>
      </c>
      <c r="N1251" s="8">
        <v>104504</v>
      </c>
      <c r="O1251" s="8">
        <v>940752</v>
      </c>
      <c r="P1251" s="8">
        <v>17027496</v>
      </c>
      <c r="Q1251" s="8">
        <v>43626112</v>
      </c>
      <c r="R1251" s="8">
        <v>0</v>
      </c>
      <c r="S1251" s="8">
        <v>9408404</v>
      </c>
      <c r="T1251" s="8">
        <v>0</v>
      </c>
    </row>
    <row r="1252" spans="1:20">
      <c r="A1252" s="1">
        <v>43922</v>
      </c>
      <c r="B1252" s="9">
        <f>nasdaq_aapl_volume_by_exchange[[#This Row],[Off Exchange2]]/SUM(nasdaq_aapl_volume_by_exchange[[#This Row],[NYSE]:[LTSE]])</f>
        <v>0.37771540514044294</v>
      </c>
      <c r="C1252" s="12">
        <f>SUM(nasdaq_aapl_volume_by_exchange[[#This Row],[NYSE]:[LTSE]])</f>
        <v>150601652</v>
      </c>
      <c r="D1252" s="8">
        <v>786388</v>
      </c>
      <c r="E1252" s="8">
        <v>656436</v>
      </c>
      <c r="F1252" s="8">
        <v>77116</v>
      </c>
      <c r="G1252" s="8">
        <v>327360</v>
      </c>
      <c r="H1252" s="8">
        <v>1581092</v>
      </c>
      <c r="I1252" s="8">
        <v>3829676</v>
      </c>
      <c r="J1252" s="8">
        <v>0</v>
      </c>
      <c r="K1252" s="8">
        <v>1139464</v>
      </c>
      <c r="L1252" s="8">
        <v>56884564</v>
      </c>
      <c r="M1252" s="8">
        <v>8982428</v>
      </c>
      <c r="N1252" s="8">
        <v>192844</v>
      </c>
      <c r="O1252" s="8">
        <v>670228</v>
      </c>
      <c r="P1252" s="8">
        <v>16166632</v>
      </c>
      <c r="Q1252" s="8">
        <v>49984564</v>
      </c>
      <c r="R1252" s="8">
        <v>0</v>
      </c>
      <c r="S1252" s="8">
        <v>9322860</v>
      </c>
      <c r="T1252" s="8">
        <v>0</v>
      </c>
    </row>
    <row r="1253" spans="1:20">
      <c r="A1253" s="1">
        <v>43921</v>
      </c>
      <c r="B1253" s="9">
        <f>nasdaq_aapl_volume_by_exchange[[#This Row],[Off Exchange2]]/SUM(nasdaq_aapl_volume_by_exchange[[#This Row],[NYSE]:[LTSE]])</f>
        <v>0.39882355382113871</v>
      </c>
      <c r="C1253" s="12">
        <f>SUM(nasdaq_aapl_volume_by_exchange[[#This Row],[NYSE]:[LTSE]])</f>
        <v>164835420</v>
      </c>
      <c r="D1253" s="8">
        <v>993204</v>
      </c>
      <c r="E1253" s="8">
        <v>869516</v>
      </c>
      <c r="F1253" s="8">
        <v>139284</v>
      </c>
      <c r="G1253" s="8">
        <v>472576</v>
      </c>
      <c r="H1253" s="8">
        <v>2642796</v>
      </c>
      <c r="I1253" s="8">
        <v>4161044</v>
      </c>
      <c r="J1253" s="8">
        <v>0</v>
      </c>
      <c r="K1253" s="8">
        <v>634924</v>
      </c>
      <c r="L1253" s="8">
        <v>65740248</v>
      </c>
      <c r="M1253" s="8">
        <v>10154960</v>
      </c>
      <c r="N1253" s="8">
        <v>189520</v>
      </c>
      <c r="O1253" s="8">
        <v>1001096</v>
      </c>
      <c r="P1253" s="8">
        <v>15136896</v>
      </c>
      <c r="Q1253" s="8">
        <v>54741728</v>
      </c>
      <c r="R1253" s="8">
        <v>0</v>
      </c>
      <c r="S1253" s="8">
        <v>7957628</v>
      </c>
      <c r="T1253" s="8">
        <v>0</v>
      </c>
    </row>
    <row r="1254" spans="1:20">
      <c r="A1254" s="1">
        <v>43920</v>
      </c>
      <c r="B1254" s="9">
        <f>nasdaq_aapl_volume_by_exchange[[#This Row],[Off Exchange2]]/SUM(nasdaq_aapl_volume_by_exchange[[#This Row],[NYSE]:[LTSE]])</f>
        <v>0.38136580397556802</v>
      </c>
      <c r="C1254" s="12">
        <f>SUM(nasdaq_aapl_volume_by_exchange[[#This Row],[NYSE]:[LTSE]])</f>
        <v>138226688</v>
      </c>
      <c r="D1254" s="8">
        <v>1180104</v>
      </c>
      <c r="E1254" s="8">
        <v>1055824</v>
      </c>
      <c r="F1254" s="8">
        <v>156388</v>
      </c>
      <c r="G1254" s="8">
        <v>337728</v>
      </c>
      <c r="H1254" s="8">
        <v>1395008</v>
      </c>
      <c r="I1254" s="8">
        <v>4156916</v>
      </c>
      <c r="J1254" s="8">
        <v>0</v>
      </c>
      <c r="K1254" s="8">
        <v>358896</v>
      </c>
      <c r="L1254" s="8">
        <v>52714932</v>
      </c>
      <c r="M1254" s="8">
        <v>8720272</v>
      </c>
      <c r="N1254" s="8">
        <v>157388</v>
      </c>
      <c r="O1254" s="8">
        <v>683528</v>
      </c>
      <c r="P1254" s="8">
        <v>13979372</v>
      </c>
      <c r="Q1254" s="8">
        <v>45681200</v>
      </c>
      <c r="R1254" s="8">
        <v>0</v>
      </c>
      <c r="S1254" s="8">
        <v>7649132</v>
      </c>
      <c r="T1254" s="8">
        <v>0</v>
      </c>
    </row>
    <row r="1255" spans="1:20">
      <c r="A1255" s="1">
        <v>43917</v>
      </c>
      <c r="B1255" s="9">
        <f>nasdaq_aapl_volume_by_exchange[[#This Row],[Off Exchange2]]/SUM(nasdaq_aapl_volume_by_exchange[[#This Row],[NYSE]:[LTSE]])</f>
        <v>0.35409828819916689</v>
      </c>
      <c r="C1255" s="12">
        <f>SUM(nasdaq_aapl_volume_by_exchange[[#This Row],[NYSE]:[LTSE]])</f>
        <v>173218516</v>
      </c>
      <c r="D1255" s="8">
        <v>1036796</v>
      </c>
      <c r="E1255" s="8">
        <v>1557556</v>
      </c>
      <c r="F1255" s="8">
        <v>149512</v>
      </c>
      <c r="G1255" s="8">
        <v>511204</v>
      </c>
      <c r="H1255" s="8">
        <v>1525648</v>
      </c>
      <c r="I1255" s="8">
        <v>4688024</v>
      </c>
      <c r="J1255" s="8">
        <v>0</v>
      </c>
      <c r="K1255" s="8">
        <v>308328</v>
      </c>
      <c r="L1255" s="8">
        <v>61336380</v>
      </c>
      <c r="M1255" s="8">
        <v>12225372</v>
      </c>
      <c r="N1255" s="8">
        <v>156872</v>
      </c>
      <c r="O1255" s="8">
        <v>609004</v>
      </c>
      <c r="P1255" s="8">
        <v>19399608</v>
      </c>
      <c r="Q1255" s="8">
        <v>59365124</v>
      </c>
      <c r="R1255" s="8">
        <v>0</v>
      </c>
      <c r="S1255" s="8">
        <v>10349088</v>
      </c>
      <c r="T1255" s="8">
        <v>0</v>
      </c>
    </row>
    <row r="1256" spans="1:20">
      <c r="A1256" s="1">
        <v>43916</v>
      </c>
      <c r="B1256" s="9">
        <f>nasdaq_aapl_volume_by_exchange[[#This Row],[Off Exchange2]]/SUM(nasdaq_aapl_volume_by_exchange[[#This Row],[NYSE]:[LTSE]])</f>
        <v>0.36662656814138822</v>
      </c>
      <c r="C1256" s="12">
        <f>SUM(nasdaq_aapl_volume_by_exchange[[#This Row],[NYSE]:[LTSE]])</f>
        <v>217125192</v>
      </c>
      <c r="D1256" s="8">
        <v>1311720</v>
      </c>
      <c r="E1256" s="8">
        <v>1697540</v>
      </c>
      <c r="F1256" s="8">
        <v>151856</v>
      </c>
      <c r="G1256" s="8">
        <v>940416</v>
      </c>
      <c r="H1256" s="8">
        <v>2657536</v>
      </c>
      <c r="I1256" s="8">
        <v>5634460</v>
      </c>
      <c r="J1256" s="8">
        <v>0</v>
      </c>
      <c r="K1256" s="8">
        <v>199488</v>
      </c>
      <c r="L1256" s="8">
        <v>79603864</v>
      </c>
      <c r="M1256" s="8">
        <v>14748368</v>
      </c>
      <c r="N1256" s="8">
        <v>400000</v>
      </c>
      <c r="O1256" s="8">
        <v>1095088</v>
      </c>
      <c r="P1256" s="8">
        <v>22842948</v>
      </c>
      <c r="Q1256" s="8">
        <v>73170840</v>
      </c>
      <c r="R1256" s="8">
        <v>0</v>
      </c>
      <c r="S1256" s="8">
        <v>12671068</v>
      </c>
      <c r="T1256" s="8">
        <v>0</v>
      </c>
    </row>
    <row r="1257" spans="1:20">
      <c r="A1257" s="1">
        <v>43915</v>
      </c>
      <c r="B1257" s="9">
        <f>nasdaq_aapl_volume_by_exchange[[#This Row],[Off Exchange2]]/SUM(nasdaq_aapl_volume_by_exchange[[#This Row],[NYSE]:[LTSE]])</f>
        <v>0.37395364280007759</v>
      </c>
      <c r="C1257" s="12">
        <f>SUM(nasdaq_aapl_volume_by_exchange[[#This Row],[NYSE]:[LTSE]])</f>
        <v>259887828</v>
      </c>
      <c r="D1257" s="8">
        <v>2126888</v>
      </c>
      <c r="E1257" s="8">
        <v>2355436</v>
      </c>
      <c r="F1257" s="8">
        <v>195988</v>
      </c>
      <c r="G1257" s="8">
        <v>1538452</v>
      </c>
      <c r="H1257" s="8">
        <v>4142100</v>
      </c>
      <c r="I1257" s="8">
        <v>6240728</v>
      </c>
      <c r="J1257" s="8">
        <v>0</v>
      </c>
      <c r="K1257" s="8">
        <v>517768</v>
      </c>
      <c r="L1257" s="8">
        <v>97186000</v>
      </c>
      <c r="M1257" s="8">
        <v>18205908</v>
      </c>
      <c r="N1257" s="8">
        <v>328088</v>
      </c>
      <c r="O1257" s="8">
        <v>1673136</v>
      </c>
      <c r="P1257" s="8">
        <v>25585040</v>
      </c>
      <c r="Q1257" s="8">
        <v>85461744</v>
      </c>
      <c r="R1257" s="8">
        <v>0</v>
      </c>
      <c r="S1257" s="8">
        <v>14330552</v>
      </c>
      <c r="T1257" s="8">
        <v>0</v>
      </c>
    </row>
    <row r="1258" spans="1:20">
      <c r="A1258" s="1">
        <v>43914</v>
      </c>
      <c r="B1258" s="9">
        <f>nasdaq_aapl_volume_by_exchange[[#This Row],[Off Exchange2]]/SUM(nasdaq_aapl_volume_by_exchange[[#This Row],[NYSE]:[LTSE]])</f>
        <v>0.33442030543922163</v>
      </c>
      <c r="C1258" s="12">
        <f>SUM(nasdaq_aapl_volume_by_exchange[[#This Row],[NYSE]:[LTSE]])</f>
        <v>245046460</v>
      </c>
      <c r="D1258" s="8">
        <v>1949716</v>
      </c>
      <c r="E1258" s="8">
        <v>2025108</v>
      </c>
      <c r="F1258" s="8">
        <v>215664</v>
      </c>
      <c r="G1258" s="8">
        <v>841984</v>
      </c>
      <c r="H1258" s="8">
        <v>2480116</v>
      </c>
      <c r="I1258" s="8">
        <v>6226948</v>
      </c>
      <c r="J1258" s="8">
        <v>0</v>
      </c>
      <c r="K1258" s="8">
        <v>194188</v>
      </c>
      <c r="L1258" s="8">
        <v>81948512</v>
      </c>
      <c r="M1258" s="8">
        <v>17936860</v>
      </c>
      <c r="N1258" s="8">
        <v>451380</v>
      </c>
      <c r="O1258" s="8">
        <v>1564172</v>
      </c>
      <c r="P1258" s="8">
        <v>25534980</v>
      </c>
      <c r="Q1258" s="8">
        <v>91600336</v>
      </c>
      <c r="R1258" s="8">
        <v>0</v>
      </c>
      <c r="S1258" s="8">
        <v>12076496</v>
      </c>
      <c r="T1258" s="8">
        <v>0</v>
      </c>
    </row>
    <row r="1259" spans="1:20">
      <c r="A1259" s="1">
        <v>43913</v>
      </c>
      <c r="B1259" s="9">
        <f>nasdaq_aapl_volume_by_exchange[[#This Row],[Off Exchange2]]/SUM(nasdaq_aapl_volume_by_exchange[[#This Row],[NYSE]:[LTSE]])</f>
        <v>0.37288320861986068</v>
      </c>
      <c r="C1259" s="12">
        <f>SUM(nasdaq_aapl_volume_by_exchange[[#This Row],[NYSE]:[LTSE]])</f>
        <v>286198964</v>
      </c>
      <c r="D1259" s="8">
        <v>1884384</v>
      </c>
      <c r="E1259" s="8">
        <v>2178652</v>
      </c>
      <c r="F1259" s="8">
        <v>553308</v>
      </c>
      <c r="G1259" s="8">
        <v>1303668</v>
      </c>
      <c r="H1259" s="8">
        <v>5480580</v>
      </c>
      <c r="I1259" s="8">
        <v>5871808</v>
      </c>
      <c r="J1259" s="8">
        <v>0</v>
      </c>
      <c r="K1259" s="8">
        <v>654212</v>
      </c>
      <c r="L1259" s="8">
        <v>106718788</v>
      </c>
      <c r="M1259" s="8">
        <v>21847712</v>
      </c>
      <c r="N1259" s="8">
        <v>440752</v>
      </c>
      <c r="O1259" s="8">
        <v>2419840</v>
      </c>
      <c r="P1259" s="8">
        <v>29288944</v>
      </c>
      <c r="Q1259" s="8">
        <v>89625648</v>
      </c>
      <c r="R1259" s="8">
        <v>0</v>
      </c>
      <c r="S1259" s="8">
        <v>17930668</v>
      </c>
      <c r="T1259" s="8">
        <v>0</v>
      </c>
    </row>
    <row r="1260" spans="1:20">
      <c r="A1260" s="1">
        <v>43910</v>
      </c>
      <c r="B1260" s="9">
        <f>nasdaq_aapl_volume_by_exchange[[#This Row],[Off Exchange2]]/SUM(nasdaq_aapl_volume_by_exchange[[#This Row],[NYSE]:[LTSE]])</f>
        <v>0.25919507115551826</v>
      </c>
      <c r="C1260" s="12">
        <f>SUM(nasdaq_aapl_volume_by_exchange[[#This Row],[NYSE]:[LTSE]])</f>
        <v>369795072</v>
      </c>
      <c r="D1260" s="8">
        <v>3233204</v>
      </c>
      <c r="E1260" s="8">
        <v>2963248</v>
      </c>
      <c r="F1260" s="8">
        <v>719504</v>
      </c>
      <c r="G1260" s="8">
        <v>1395288</v>
      </c>
      <c r="H1260" s="8">
        <v>4753908</v>
      </c>
      <c r="I1260" s="8">
        <v>5857940</v>
      </c>
      <c r="J1260" s="8">
        <v>0</v>
      </c>
      <c r="K1260" s="8">
        <v>563264</v>
      </c>
      <c r="L1260" s="8">
        <v>95849060</v>
      </c>
      <c r="M1260" s="8">
        <v>22884504</v>
      </c>
      <c r="N1260" s="8">
        <v>578696</v>
      </c>
      <c r="O1260" s="8">
        <v>2195280</v>
      </c>
      <c r="P1260" s="8">
        <v>43774816</v>
      </c>
      <c r="Q1260" s="8">
        <v>168577412</v>
      </c>
      <c r="R1260" s="8">
        <v>0</v>
      </c>
      <c r="S1260" s="8">
        <v>16448948</v>
      </c>
      <c r="T1260" s="8">
        <v>0</v>
      </c>
    </row>
    <row r="1261" spans="1:20">
      <c r="A1261" s="1">
        <v>43909</v>
      </c>
      <c r="B1261" s="9">
        <f>nasdaq_aapl_volume_by_exchange[[#This Row],[Off Exchange2]]/SUM(nasdaq_aapl_volume_by_exchange[[#This Row],[NYSE]:[LTSE]])</f>
        <v>0.30349421176821195</v>
      </c>
      <c r="C1261" s="12">
        <f>SUM(nasdaq_aapl_volume_by_exchange[[#This Row],[NYSE]:[LTSE]])</f>
        <v>236660184</v>
      </c>
      <c r="D1261" s="8">
        <v>2519144</v>
      </c>
      <c r="E1261" s="8">
        <v>1747348</v>
      </c>
      <c r="F1261" s="8">
        <v>442396</v>
      </c>
      <c r="G1261" s="8">
        <v>702004</v>
      </c>
      <c r="H1261" s="8">
        <v>4367136</v>
      </c>
      <c r="I1261" s="8">
        <v>7501956</v>
      </c>
      <c r="J1261" s="8">
        <v>0</v>
      </c>
      <c r="K1261" s="8">
        <v>1787696</v>
      </c>
      <c r="L1261" s="8">
        <v>71824996</v>
      </c>
      <c r="M1261" s="8">
        <v>18189544</v>
      </c>
      <c r="N1261" s="8">
        <v>672276</v>
      </c>
      <c r="O1261" s="8">
        <v>2059932</v>
      </c>
      <c r="P1261" s="8">
        <v>28449272</v>
      </c>
      <c r="Q1261" s="8">
        <v>81383672</v>
      </c>
      <c r="R1261" s="8">
        <v>0</v>
      </c>
      <c r="S1261" s="8">
        <v>15012812</v>
      </c>
      <c r="T1261" s="8">
        <v>0</v>
      </c>
    </row>
    <row r="1262" spans="1:20">
      <c r="A1262" s="1">
        <v>43908</v>
      </c>
      <c r="B1262" s="9">
        <f>nasdaq_aapl_volume_by_exchange[[#This Row],[Off Exchange2]]/SUM(nasdaq_aapl_volume_by_exchange[[#This Row],[NYSE]:[LTSE]])</f>
        <v>0.3120221776325553</v>
      </c>
      <c r="C1262" s="12">
        <f>SUM(nasdaq_aapl_volume_by_exchange[[#This Row],[NYSE]:[LTSE]])</f>
        <v>258048824</v>
      </c>
      <c r="D1262" s="8">
        <v>2723908</v>
      </c>
      <c r="E1262" s="8">
        <v>2404856</v>
      </c>
      <c r="F1262" s="8">
        <v>304552</v>
      </c>
      <c r="G1262" s="8">
        <v>1454200</v>
      </c>
      <c r="H1262" s="8">
        <v>3706360</v>
      </c>
      <c r="I1262" s="8">
        <v>5322520</v>
      </c>
      <c r="J1262" s="8">
        <v>0</v>
      </c>
      <c r="K1262" s="8">
        <v>620584</v>
      </c>
      <c r="L1262" s="8">
        <v>80516956</v>
      </c>
      <c r="M1262" s="8">
        <v>19216476</v>
      </c>
      <c r="N1262" s="8">
        <v>262372</v>
      </c>
      <c r="O1262" s="8">
        <v>2236972</v>
      </c>
      <c r="P1262" s="8">
        <v>34521128</v>
      </c>
      <c r="Q1262" s="8">
        <v>90672584</v>
      </c>
      <c r="R1262" s="8">
        <v>0</v>
      </c>
      <c r="S1262" s="8">
        <v>14085356</v>
      </c>
      <c r="T1262" s="8">
        <v>0</v>
      </c>
    </row>
    <row r="1263" spans="1:20">
      <c r="A1263" s="1">
        <v>43907</v>
      </c>
      <c r="B1263" s="9">
        <f>nasdaq_aapl_volume_by_exchange[[#This Row],[Off Exchange2]]/SUM(nasdaq_aapl_volume_by_exchange[[#This Row],[NYSE]:[LTSE]])</f>
        <v>0.32471305179014204</v>
      </c>
      <c r="C1263" s="12">
        <f>SUM(nasdaq_aapl_volume_by_exchange[[#This Row],[NYSE]:[LTSE]])</f>
        <v>278264848</v>
      </c>
      <c r="D1263" s="8">
        <v>2763928</v>
      </c>
      <c r="E1263" s="8">
        <v>2878112</v>
      </c>
      <c r="F1263" s="8">
        <v>237496</v>
      </c>
      <c r="G1263" s="8">
        <v>876732</v>
      </c>
      <c r="H1263" s="8">
        <v>4805644</v>
      </c>
      <c r="I1263" s="8">
        <v>7101624</v>
      </c>
      <c r="J1263" s="8">
        <v>0</v>
      </c>
      <c r="K1263" s="8">
        <v>2782564</v>
      </c>
      <c r="L1263" s="8">
        <v>90356228</v>
      </c>
      <c r="M1263" s="8">
        <v>22086232</v>
      </c>
      <c r="N1263" s="8">
        <v>340336</v>
      </c>
      <c r="O1263" s="8">
        <v>2487460</v>
      </c>
      <c r="P1263" s="8">
        <v>29308332</v>
      </c>
      <c r="Q1263" s="8">
        <v>92747204</v>
      </c>
      <c r="R1263" s="8">
        <v>0</v>
      </c>
      <c r="S1263" s="8">
        <v>19492956</v>
      </c>
      <c r="T1263" s="8">
        <v>0</v>
      </c>
    </row>
    <row r="1264" spans="1:20">
      <c r="A1264" s="1">
        <v>43906</v>
      </c>
      <c r="B1264" s="9">
        <f>nasdaq_aapl_volume_by_exchange[[#This Row],[Off Exchange2]]/SUM(nasdaq_aapl_volume_by_exchange[[#This Row],[NYSE]:[LTSE]])</f>
        <v>0.30628523228961479</v>
      </c>
      <c r="C1264" s="12">
        <f>SUM(nasdaq_aapl_volume_by_exchange[[#This Row],[NYSE]:[LTSE]])</f>
        <v>286389988</v>
      </c>
      <c r="D1264" s="8">
        <v>2714112</v>
      </c>
      <c r="E1264" s="8">
        <v>3231260</v>
      </c>
      <c r="F1264" s="8">
        <v>447280</v>
      </c>
      <c r="G1264" s="8">
        <v>889508</v>
      </c>
      <c r="H1264" s="8">
        <v>5029824</v>
      </c>
      <c r="I1264" s="8">
        <v>2942892</v>
      </c>
      <c r="J1264" s="8">
        <v>0</v>
      </c>
      <c r="K1264" s="8">
        <v>4177184</v>
      </c>
      <c r="L1264" s="8">
        <v>87717024</v>
      </c>
      <c r="M1264" s="8">
        <v>19009812</v>
      </c>
      <c r="N1264" s="8">
        <v>973288</v>
      </c>
      <c r="O1264" s="8">
        <v>1640700</v>
      </c>
      <c r="P1264" s="8">
        <v>26670576</v>
      </c>
      <c r="Q1264" s="8">
        <v>110570384</v>
      </c>
      <c r="R1264" s="8">
        <v>0</v>
      </c>
      <c r="S1264" s="8">
        <v>20376144</v>
      </c>
      <c r="T1264" s="8">
        <v>0</v>
      </c>
    </row>
    <row r="1265" spans="1:20">
      <c r="A1265" s="1">
        <v>43903</v>
      </c>
      <c r="B1265" s="9">
        <f>nasdaq_aapl_volume_by_exchange[[#This Row],[Off Exchange2]]/SUM(nasdaq_aapl_volume_by_exchange[[#This Row],[NYSE]:[LTSE]])</f>
        <v>0.30061229109643228</v>
      </c>
      <c r="C1265" s="12">
        <f>SUM(nasdaq_aapl_volume_by_exchange[[#This Row],[NYSE]:[LTSE]])</f>
        <v>327283544</v>
      </c>
      <c r="D1265" s="8">
        <v>3935276</v>
      </c>
      <c r="E1265" s="8">
        <v>2740968</v>
      </c>
      <c r="F1265" s="8">
        <v>439720</v>
      </c>
      <c r="G1265" s="8">
        <v>1571772</v>
      </c>
      <c r="H1265" s="8">
        <v>4787380</v>
      </c>
      <c r="I1265" s="8">
        <v>10796916</v>
      </c>
      <c r="J1265" s="8">
        <v>0</v>
      </c>
      <c r="K1265" s="8">
        <v>2892024</v>
      </c>
      <c r="L1265" s="8">
        <v>98385456</v>
      </c>
      <c r="M1265" s="8">
        <v>25083932</v>
      </c>
      <c r="N1265" s="8">
        <v>383908</v>
      </c>
      <c r="O1265" s="8">
        <v>3982076</v>
      </c>
      <c r="P1265" s="8">
        <v>50143916</v>
      </c>
      <c r="Q1265" s="8">
        <v>98752140</v>
      </c>
      <c r="R1265" s="8">
        <v>0</v>
      </c>
      <c r="S1265" s="8">
        <v>23388060</v>
      </c>
      <c r="T1265" s="8">
        <v>0</v>
      </c>
    </row>
    <row r="1266" spans="1:20">
      <c r="A1266" s="1">
        <v>43902</v>
      </c>
      <c r="B1266" s="9">
        <f>nasdaq_aapl_volume_by_exchange[[#This Row],[Off Exchange2]]/SUM(nasdaq_aapl_volume_by_exchange[[#This Row],[NYSE]:[LTSE]])</f>
        <v>0.28167912243653359</v>
      </c>
      <c r="C1266" s="12">
        <f>SUM(nasdaq_aapl_volume_by_exchange[[#This Row],[NYSE]:[LTSE]])</f>
        <v>372508488</v>
      </c>
      <c r="D1266" s="8">
        <v>6580856</v>
      </c>
      <c r="E1266" s="8">
        <v>2461368</v>
      </c>
      <c r="F1266" s="8">
        <v>538036</v>
      </c>
      <c r="G1266" s="8">
        <v>3619812</v>
      </c>
      <c r="H1266" s="8">
        <v>4284096</v>
      </c>
      <c r="I1266" s="8">
        <v>5279192</v>
      </c>
      <c r="J1266" s="8">
        <v>0</v>
      </c>
      <c r="K1266" s="8">
        <v>376412</v>
      </c>
      <c r="L1266" s="8">
        <v>104927864</v>
      </c>
      <c r="M1266" s="8">
        <v>32351300</v>
      </c>
      <c r="N1266" s="8">
        <v>716100</v>
      </c>
      <c r="O1266" s="8">
        <v>3055724</v>
      </c>
      <c r="P1266" s="8">
        <v>58611156</v>
      </c>
      <c r="Q1266" s="8">
        <v>121226268</v>
      </c>
      <c r="R1266" s="8">
        <v>0</v>
      </c>
      <c r="S1266" s="8">
        <v>28480304</v>
      </c>
      <c r="T1266" s="8">
        <v>0</v>
      </c>
    </row>
    <row r="1267" spans="1:20">
      <c r="A1267" s="1">
        <v>43901</v>
      </c>
      <c r="B1267" s="9">
        <f>nasdaq_aapl_volume_by_exchange[[#This Row],[Off Exchange2]]/SUM(nasdaq_aapl_volume_by_exchange[[#This Row],[NYSE]:[LTSE]])</f>
        <v>0.3257633720086785</v>
      </c>
      <c r="C1267" s="12">
        <f>SUM(nasdaq_aapl_volume_by_exchange[[#This Row],[NYSE]:[LTSE]])</f>
        <v>218620932</v>
      </c>
      <c r="D1267" s="8">
        <v>4002988</v>
      </c>
      <c r="E1267" s="8">
        <v>1516164</v>
      </c>
      <c r="F1267" s="8">
        <v>183972</v>
      </c>
      <c r="G1267" s="8">
        <v>1746700</v>
      </c>
      <c r="H1267" s="8">
        <v>2601944</v>
      </c>
      <c r="I1267" s="8">
        <v>4250916</v>
      </c>
      <c r="J1267" s="8">
        <v>0</v>
      </c>
      <c r="K1267" s="8">
        <v>164448</v>
      </c>
      <c r="L1267" s="8">
        <v>71218692</v>
      </c>
      <c r="M1267" s="8">
        <v>21502996</v>
      </c>
      <c r="N1267" s="8">
        <v>729488</v>
      </c>
      <c r="O1267" s="8">
        <v>1295720</v>
      </c>
      <c r="P1267" s="8">
        <v>29528736</v>
      </c>
      <c r="Q1267" s="8">
        <v>64262836</v>
      </c>
      <c r="R1267" s="8">
        <v>0</v>
      </c>
      <c r="S1267" s="8">
        <v>15615332</v>
      </c>
      <c r="T1267" s="8">
        <v>0</v>
      </c>
    </row>
    <row r="1268" spans="1:20">
      <c r="A1268" s="1">
        <v>43900</v>
      </c>
      <c r="B1268" s="9">
        <f>nasdaq_aapl_volume_by_exchange[[#This Row],[Off Exchange2]]/SUM(nasdaq_aapl_volume_by_exchange[[#This Row],[NYSE]:[LTSE]])</f>
        <v>0.31572517627237529</v>
      </c>
      <c r="C1268" s="12">
        <f>SUM(nasdaq_aapl_volume_by_exchange[[#This Row],[NYSE]:[LTSE]])</f>
        <v>244822820</v>
      </c>
      <c r="D1268" s="8">
        <v>3772292</v>
      </c>
      <c r="E1268" s="8">
        <v>1944168</v>
      </c>
      <c r="F1268" s="8">
        <v>297976</v>
      </c>
      <c r="G1268" s="8">
        <v>544940</v>
      </c>
      <c r="H1268" s="8">
        <v>2344456</v>
      </c>
      <c r="I1268" s="8">
        <v>3762016</v>
      </c>
      <c r="J1268" s="8">
        <v>0</v>
      </c>
      <c r="K1268" s="8">
        <v>1371040</v>
      </c>
      <c r="L1268" s="8">
        <v>77296728</v>
      </c>
      <c r="M1268" s="8">
        <v>22976540</v>
      </c>
      <c r="N1268" s="8">
        <v>632624</v>
      </c>
      <c r="O1268" s="8">
        <v>1701096</v>
      </c>
      <c r="P1268" s="8">
        <v>34793532</v>
      </c>
      <c r="Q1268" s="8">
        <v>79232924</v>
      </c>
      <c r="R1268" s="8">
        <v>0</v>
      </c>
      <c r="S1268" s="8">
        <v>14152488</v>
      </c>
      <c r="T1268" s="8">
        <v>0</v>
      </c>
    </row>
    <row r="1269" spans="1:20">
      <c r="A1269" s="1">
        <v>43899</v>
      </c>
      <c r="B1269" s="9">
        <f>nasdaq_aapl_volume_by_exchange[[#This Row],[Off Exchange2]]/SUM(nasdaq_aapl_volume_by_exchange[[#This Row],[NYSE]:[LTSE]])</f>
        <v>0.30336951463192635</v>
      </c>
      <c r="C1269" s="12">
        <f>SUM(nasdaq_aapl_volume_by_exchange[[#This Row],[NYSE]:[LTSE]])</f>
        <v>250888360</v>
      </c>
      <c r="D1269" s="8">
        <v>4560240</v>
      </c>
      <c r="E1269" s="8">
        <v>2132080</v>
      </c>
      <c r="F1269" s="8">
        <v>410980</v>
      </c>
      <c r="G1269" s="8">
        <v>1185320</v>
      </c>
      <c r="H1269" s="8">
        <v>3260972</v>
      </c>
      <c r="I1269" s="8">
        <v>5593036</v>
      </c>
      <c r="J1269" s="8">
        <v>0</v>
      </c>
      <c r="K1269" s="8">
        <v>318260</v>
      </c>
      <c r="L1269" s="8">
        <v>76111880</v>
      </c>
      <c r="M1269" s="8">
        <v>22796872</v>
      </c>
      <c r="N1269" s="8">
        <v>806260</v>
      </c>
      <c r="O1269" s="8">
        <v>1855052</v>
      </c>
      <c r="P1269" s="8">
        <v>33041428</v>
      </c>
      <c r="Q1269" s="8">
        <v>81271632</v>
      </c>
      <c r="R1269" s="8">
        <v>0</v>
      </c>
      <c r="S1269" s="8">
        <v>17544348</v>
      </c>
      <c r="T1269" s="8">
        <v>0</v>
      </c>
    </row>
    <row r="1270" spans="1:20">
      <c r="A1270" s="1">
        <v>43896</v>
      </c>
      <c r="B1270" s="9">
        <f>nasdaq_aapl_volume_by_exchange[[#This Row],[Off Exchange2]]/SUM(nasdaq_aapl_volume_by_exchange[[#This Row],[NYSE]:[LTSE]])</f>
        <v>0.30989384395869701</v>
      </c>
      <c r="C1270" s="12">
        <f>SUM(nasdaq_aapl_volume_by_exchange[[#This Row],[NYSE]:[LTSE]])</f>
        <v>191538416</v>
      </c>
      <c r="D1270" s="8">
        <v>1936356</v>
      </c>
      <c r="E1270" s="8">
        <v>1673996</v>
      </c>
      <c r="F1270" s="8">
        <v>190160</v>
      </c>
      <c r="G1270" s="8">
        <v>1077936</v>
      </c>
      <c r="H1270" s="8">
        <v>1690976</v>
      </c>
      <c r="I1270" s="8">
        <v>4170872</v>
      </c>
      <c r="J1270" s="8">
        <v>0</v>
      </c>
      <c r="K1270" s="8">
        <v>667440</v>
      </c>
      <c r="L1270" s="8">
        <v>59356576</v>
      </c>
      <c r="M1270" s="8">
        <v>17705900</v>
      </c>
      <c r="N1270" s="8">
        <v>606976</v>
      </c>
      <c r="O1270" s="8">
        <v>1302160</v>
      </c>
      <c r="P1270" s="8">
        <v>25590512</v>
      </c>
      <c r="Q1270" s="8">
        <v>65443252</v>
      </c>
      <c r="R1270" s="8">
        <v>0</v>
      </c>
      <c r="S1270" s="8">
        <v>10125304</v>
      </c>
      <c r="T1270" s="8">
        <v>0</v>
      </c>
    </row>
    <row r="1271" spans="1:20">
      <c r="A1271" s="1">
        <v>43895</v>
      </c>
      <c r="B1271" s="9">
        <f>nasdaq_aapl_volume_by_exchange[[#This Row],[Off Exchange2]]/SUM(nasdaq_aapl_volume_by_exchange[[#This Row],[NYSE]:[LTSE]])</f>
        <v>0.30734838068866843</v>
      </c>
      <c r="C1271" s="12">
        <f>SUM(nasdaq_aapl_volume_by_exchange[[#This Row],[NYSE]:[LTSE]])</f>
        <v>160313088</v>
      </c>
      <c r="D1271" s="8">
        <v>4617696</v>
      </c>
      <c r="E1271" s="8">
        <v>1544288</v>
      </c>
      <c r="F1271" s="8">
        <v>211276</v>
      </c>
      <c r="G1271" s="8">
        <v>925936</v>
      </c>
      <c r="H1271" s="8">
        <v>1900548</v>
      </c>
      <c r="I1271" s="8">
        <v>4826056</v>
      </c>
      <c r="J1271" s="8">
        <v>0</v>
      </c>
      <c r="K1271" s="8">
        <v>552576</v>
      </c>
      <c r="L1271" s="8">
        <v>49271968</v>
      </c>
      <c r="M1271" s="8">
        <v>14585468</v>
      </c>
      <c r="N1271" s="8">
        <v>552748</v>
      </c>
      <c r="O1271" s="8">
        <v>1267464</v>
      </c>
      <c r="P1271" s="8">
        <v>17754048</v>
      </c>
      <c r="Q1271" s="8">
        <v>50817472</v>
      </c>
      <c r="R1271" s="8">
        <v>0</v>
      </c>
      <c r="S1271" s="8">
        <v>11485544</v>
      </c>
      <c r="T1271" s="8">
        <v>0</v>
      </c>
    </row>
    <row r="1272" spans="1:20">
      <c r="A1272" s="1">
        <v>43894</v>
      </c>
      <c r="B1272" s="9">
        <f>nasdaq_aapl_volume_by_exchange[[#This Row],[Off Exchange2]]/SUM(nasdaq_aapl_volume_by_exchange[[#This Row],[NYSE]:[LTSE]])</f>
        <v>0.30567545089832321</v>
      </c>
      <c r="C1272" s="12">
        <f>SUM(nasdaq_aapl_volume_by_exchange[[#This Row],[NYSE]:[LTSE]])</f>
        <v>187366188</v>
      </c>
      <c r="D1272" s="8">
        <v>2761456</v>
      </c>
      <c r="E1272" s="8">
        <v>1693100</v>
      </c>
      <c r="F1272" s="8">
        <v>124960</v>
      </c>
      <c r="G1272" s="8">
        <v>2147452</v>
      </c>
      <c r="H1272" s="8">
        <v>3198592</v>
      </c>
      <c r="I1272" s="8">
        <v>2047004</v>
      </c>
      <c r="J1272" s="8">
        <v>0</v>
      </c>
      <c r="K1272" s="8">
        <v>1318524</v>
      </c>
      <c r="L1272" s="8">
        <v>57273244</v>
      </c>
      <c r="M1272" s="8">
        <v>16888292</v>
      </c>
      <c r="N1272" s="8">
        <v>783264</v>
      </c>
      <c r="O1272" s="8">
        <v>1566844</v>
      </c>
      <c r="P1272" s="8">
        <v>21720048</v>
      </c>
      <c r="Q1272" s="8">
        <v>64001448</v>
      </c>
      <c r="R1272" s="8">
        <v>0</v>
      </c>
      <c r="S1272" s="8">
        <v>11841960</v>
      </c>
      <c r="T1272" s="8">
        <v>0</v>
      </c>
    </row>
    <row r="1273" spans="1:20">
      <c r="A1273" s="1">
        <v>43893</v>
      </c>
      <c r="B1273" s="9">
        <f>nasdaq_aapl_volume_by_exchange[[#This Row],[Off Exchange2]]/SUM(nasdaq_aapl_volume_by_exchange[[#This Row],[NYSE]:[LTSE]])</f>
        <v>0.29745676568432822</v>
      </c>
      <c r="C1273" s="12">
        <f>SUM(nasdaq_aapl_volume_by_exchange[[#This Row],[NYSE]:[LTSE]])</f>
        <v>275575080</v>
      </c>
      <c r="D1273" s="8">
        <v>6086252</v>
      </c>
      <c r="E1273" s="8">
        <v>2916520</v>
      </c>
      <c r="F1273" s="8">
        <v>440772</v>
      </c>
      <c r="G1273" s="8">
        <v>2994952</v>
      </c>
      <c r="H1273" s="8">
        <v>3586588</v>
      </c>
      <c r="I1273" s="8">
        <v>5713368</v>
      </c>
      <c r="J1273" s="8">
        <v>0</v>
      </c>
      <c r="K1273" s="8">
        <v>550504</v>
      </c>
      <c r="L1273" s="8">
        <v>81971672</v>
      </c>
      <c r="M1273" s="8">
        <v>31463440</v>
      </c>
      <c r="N1273" s="8">
        <v>886352</v>
      </c>
      <c r="O1273" s="8">
        <v>2580576</v>
      </c>
      <c r="P1273" s="8">
        <v>28982372</v>
      </c>
      <c r="Q1273" s="8">
        <v>87129496</v>
      </c>
      <c r="R1273" s="8">
        <v>0</v>
      </c>
      <c r="S1273" s="8">
        <v>20272216</v>
      </c>
      <c r="T1273" s="8">
        <v>0</v>
      </c>
    </row>
    <row r="1274" spans="1:20">
      <c r="A1274" s="1">
        <v>43892</v>
      </c>
      <c r="B1274" s="9">
        <f>nasdaq_aapl_volume_by_exchange[[#This Row],[Off Exchange2]]/SUM(nasdaq_aapl_volume_by_exchange[[#This Row],[NYSE]:[LTSE]])</f>
        <v>0.31955741194587917</v>
      </c>
      <c r="C1274" s="12">
        <f>SUM(nasdaq_aapl_volume_by_exchange[[#This Row],[NYSE]:[LTSE]])</f>
        <v>290763564</v>
      </c>
      <c r="D1274" s="8">
        <v>12916080</v>
      </c>
      <c r="E1274" s="8">
        <v>2038056</v>
      </c>
      <c r="F1274" s="8">
        <v>334100</v>
      </c>
      <c r="G1274" s="8">
        <v>513000</v>
      </c>
      <c r="H1274" s="8">
        <v>5087452</v>
      </c>
      <c r="I1274" s="8">
        <v>3103524</v>
      </c>
      <c r="J1274" s="8">
        <v>0</v>
      </c>
      <c r="K1274" s="8">
        <v>857772</v>
      </c>
      <c r="L1274" s="8">
        <v>92915652</v>
      </c>
      <c r="M1274" s="8">
        <v>28175176</v>
      </c>
      <c r="N1274" s="8">
        <v>812000</v>
      </c>
      <c r="O1274" s="8">
        <v>1750184</v>
      </c>
      <c r="P1274" s="8">
        <v>33892128</v>
      </c>
      <c r="Q1274" s="8">
        <v>89692624</v>
      </c>
      <c r="R1274" s="8">
        <v>0</v>
      </c>
      <c r="S1274" s="8">
        <v>18675816</v>
      </c>
      <c r="T1274" s="8">
        <v>0</v>
      </c>
    </row>
    <row r="1275" spans="1:20">
      <c r="A1275" s="1">
        <v>43889</v>
      </c>
      <c r="B1275" s="9">
        <f>nasdaq_aapl_volume_by_exchange[[#This Row],[Off Exchange2]]/SUM(nasdaq_aapl_volume_by_exchange[[#This Row],[NYSE]:[LTSE]])</f>
        <v>0.2803615215060753</v>
      </c>
      <c r="C1275" s="12">
        <f>SUM(nasdaq_aapl_volume_by_exchange[[#This Row],[NYSE]:[LTSE]])</f>
        <v>379481048</v>
      </c>
      <c r="D1275" s="8">
        <v>15954252</v>
      </c>
      <c r="E1275" s="8">
        <v>4054076</v>
      </c>
      <c r="F1275" s="8">
        <v>594172</v>
      </c>
      <c r="G1275" s="8">
        <v>2413368</v>
      </c>
      <c r="H1275" s="8">
        <v>5514308</v>
      </c>
      <c r="I1275" s="8">
        <v>6737136</v>
      </c>
      <c r="J1275" s="8">
        <v>0</v>
      </c>
      <c r="K1275" s="8">
        <v>834144</v>
      </c>
      <c r="L1275" s="8">
        <v>106391884</v>
      </c>
      <c r="M1275" s="8">
        <v>34176948</v>
      </c>
      <c r="N1275" s="8">
        <v>1059352</v>
      </c>
      <c r="O1275" s="8">
        <v>3535188</v>
      </c>
      <c r="P1275" s="8">
        <v>42763996</v>
      </c>
      <c r="Q1275" s="8">
        <v>126256152</v>
      </c>
      <c r="R1275" s="8">
        <v>0</v>
      </c>
      <c r="S1275" s="8">
        <v>29196072</v>
      </c>
      <c r="T1275" s="8">
        <v>0</v>
      </c>
    </row>
    <row r="1276" spans="1:20">
      <c r="A1276" s="1">
        <v>43888</v>
      </c>
      <c r="B1276" s="9">
        <f>nasdaq_aapl_volume_by_exchange[[#This Row],[Off Exchange2]]/SUM(nasdaq_aapl_volume_by_exchange[[#This Row],[NYSE]:[LTSE]])</f>
        <v>0.32248113340788964</v>
      </c>
      <c r="C1276" s="12">
        <f>SUM(nasdaq_aapl_volume_by_exchange[[#This Row],[NYSE]:[LTSE]])</f>
        <v>274377056</v>
      </c>
      <c r="D1276" s="8">
        <v>5178792</v>
      </c>
      <c r="E1276" s="8">
        <v>2281568</v>
      </c>
      <c r="F1276" s="8">
        <v>314840</v>
      </c>
      <c r="G1276" s="8">
        <v>1484948</v>
      </c>
      <c r="H1276" s="8">
        <v>4949028</v>
      </c>
      <c r="I1276" s="8">
        <v>3611276</v>
      </c>
      <c r="J1276" s="8">
        <v>0</v>
      </c>
      <c r="K1276" s="8">
        <v>411020</v>
      </c>
      <c r="L1276" s="8">
        <v>88481424</v>
      </c>
      <c r="M1276" s="8">
        <v>24754948</v>
      </c>
      <c r="N1276" s="8">
        <v>703188</v>
      </c>
      <c r="O1276" s="8">
        <v>1722608</v>
      </c>
      <c r="P1276" s="8">
        <v>31883032</v>
      </c>
      <c r="Q1276" s="8">
        <v>92979040</v>
      </c>
      <c r="R1276" s="8">
        <v>0</v>
      </c>
      <c r="S1276" s="8">
        <v>15621344</v>
      </c>
      <c r="T1276" s="8">
        <v>0</v>
      </c>
    </row>
    <row r="1277" spans="1:20">
      <c r="A1277" s="1">
        <v>43887</v>
      </c>
      <c r="B1277" s="9">
        <f>nasdaq_aapl_volume_by_exchange[[#This Row],[Off Exchange2]]/SUM(nasdaq_aapl_volume_by_exchange[[#This Row],[NYSE]:[LTSE]])</f>
        <v>0.35507043478424816</v>
      </c>
      <c r="C1277" s="12">
        <f>SUM(nasdaq_aapl_volume_by_exchange[[#This Row],[NYSE]:[LTSE]])</f>
        <v>165485848</v>
      </c>
      <c r="D1277" s="8">
        <v>5416740</v>
      </c>
      <c r="E1277" s="8">
        <v>1526152</v>
      </c>
      <c r="F1277" s="8">
        <v>164340</v>
      </c>
      <c r="G1277" s="8">
        <v>384416</v>
      </c>
      <c r="H1277" s="8">
        <v>2556340</v>
      </c>
      <c r="I1277" s="8">
        <v>4475112</v>
      </c>
      <c r="J1277" s="8">
        <v>0</v>
      </c>
      <c r="K1277" s="8">
        <v>932836</v>
      </c>
      <c r="L1277" s="8">
        <v>58759132</v>
      </c>
      <c r="M1277" s="8">
        <v>11076328</v>
      </c>
      <c r="N1277" s="8">
        <v>540516</v>
      </c>
      <c r="O1277" s="8">
        <v>1093976</v>
      </c>
      <c r="P1277" s="8">
        <v>14970356</v>
      </c>
      <c r="Q1277" s="8">
        <v>54398356</v>
      </c>
      <c r="R1277" s="8">
        <v>0</v>
      </c>
      <c r="S1277" s="8">
        <v>9191248</v>
      </c>
      <c r="T1277" s="8">
        <v>0</v>
      </c>
    </row>
    <row r="1278" spans="1:20">
      <c r="A1278" s="1">
        <v>43886</v>
      </c>
      <c r="B1278" s="9">
        <f>nasdaq_aapl_volume_by_exchange[[#This Row],[Off Exchange2]]/SUM(nasdaq_aapl_volume_by_exchange[[#This Row],[NYSE]:[LTSE]])</f>
        <v>0.35138158640134665</v>
      </c>
      <c r="C1278" s="12">
        <f>SUM(nasdaq_aapl_volume_by_exchange[[#This Row],[NYSE]:[LTSE]])</f>
        <v>199610824</v>
      </c>
      <c r="D1278" s="8">
        <v>2372028</v>
      </c>
      <c r="E1278" s="8">
        <v>1529944</v>
      </c>
      <c r="F1278" s="8">
        <v>475996</v>
      </c>
      <c r="G1278" s="8">
        <v>578384</v>
      </c>
      <c r="H1278" s="8">
        <v>2086428</v>
      </c>
      <c r="I1278" s="8">
        <v>3059928</v>
      </c>
      <c r="J1278" s="8">
        <v>0</v>
      </c>
      <c r="K1278" s="8">
        <v>1166844</v>
      </c>
      <c r="L1278" s="8">
        <v>70139568</v>
      </c>
      <c r="M1278" s="8">
        <v>14756636</v>
      </c>
      <c r="N1278" s="8">
        <v>845616</v>
      </c>
      <c r="O1278" s="8">
        <v>1383300</v>
      </c>
      <c r="P1278" s="8">
        <v>20863012</v>
      </c>
      <c r="Q1278" s="8">
        <v>70593104</v>
      </c>
      <c r="R1278" s="8">
        <v>0</v>
      </c>
      <c r="S1278" s="8">
        <v>9760036</v>
      </c>
      <c r="T1278" s="8">
        <v>0</v>
      </c>
    </row>
    <row r="1279" spans="1:20">
      <c r="A1279" s="1">
        <v>43885</v>
      </c>
      <c r="B1279" s="9">
        <f>nasdaq_aapl_volume_by_exchange[[#This Row],[Off Exchange2]]/SUM(nasdaq_aapl_volume_by_exchange[[#This Row],[NYSE]:[LTSE]])</f>
        <v>0.31777994187527414</v>
      </c>
      <c r="C1279" s="12">
        <f>SUM(nasdaq_aapl_volume_by_exchange[[#This Row],[NYSE]:[LTSE]])</f>
        <v>193000136</v>
      </c>
      <c r="D1279" s="8">
        <v>2369600</v>
      </c>
      <c r="E1279" s="8">
        <v>2090620</v>
      </c>
      <c r="F1279" s="8">
        <v>359788</v>
      </c>
      <c r="G1279" s="8">
        <v>905612</v>
      </c>
      <c r="H1279" s="8">
        <v>2465460</v>
      </c>
      <c r="I1279" s="8">
        <v>4349948</v>
      </c>
      <c r="J1279" s="8">
        <v>0</v>
      </c>
      <c r="K1279" s="8">
        <v>645632</v>
      </c>
      <c r="L1279" s="8">
        <v>61331572</v>
      </c>
      <c r="M1279" s="8">
        <v>13391052</v>
      </c>
      <c r="N1279" s="8">
        <v>835408</v>
      </c>
      <c r="O1279" s="8">
        <v>1416648</v>
      </c>
      <c r="P1279" s="8">
        <v>16022376</v>
      </c>
      <c r="Q1279" s="8">
        <v>75071300</v>
      </c>
      <c r="R1279" s="8">
        <v>0</v>
      </c>
      <c r="S1279" s="8">
        <v>11745120</v>
      </c>
      <c r="T1279" s="8">
        <v>0</v>
      </c>
    </row>
    <row r="1280" spans="1:20">
      <c r="A1280" s="1">
        <v>43882</v>
      </c>
      <c r="B1280" s="9">
        <f>nasdaq_aapl_volume_by_exchange[[#This Row],[Off Exchange2]]/SUM(nasdaq_aapl_volume_by_exchange[[#This Row],[NYSE]:[LTSE]])</f>
        <v>0.33661874334999897</v>
      </c>
      <c r="C1280" s="12">
        <f>SUM(nasdaq_aapl_volume_by_exchange[[#This Row],[NYSE]:[LTSE]])</f>
        <v>113293216</v>
      </c>
      <c r="D1280" s="8">
        <v>1530268</v>
      </c>
      <c r="E1280" s="8">
        <v>1011800</v>
      </c>
      <c r="F1280" s="8">
        <v>145716</v>
      </c>
      <c r="G1280" s="8">
        <v>727088</v>
      </c>
      <c r="H1280" s="8">
        <v>1221004</v>
      </c>
      <c r="I1280" s="8">
        <v>1395120</v>
      </c>
      <c r="J1280" s="8">
        <v>0</v>
      </c>
      <c r="K1280" s="8">
        <v>273228</v>
      </c>
      <c r="L1280" s="8">
        <v>38136620</v>
      </c>
      <c r="M1280" s="8">
        <v>9218372</v>
      </c>
      <c r="N1280" s="8">
        <v>370864</v>
      </c>
      <c r="O1280" s="8">
        <v>744620</v>
      </c>
      <c r="P1280" s="8">
        <v>11502728</v>
      </c>
      <c r="Q1280" s="8">
        <v>41152620</v>
      </c>
      <c r="R1280" s="8">
        <v>0</v>
      </c>
      <c r="S1280" s="8">
        <v>5863168</v>
      </c>
      <c r="T1280" s="8">
        <v>0</v>
      </c>
    </row>
    <row r="1281" spans="1:20">
      <c r="A1281" s="1">
        <v>43881</v>
      </c>
      <c r="B1281" s="9">
        <f>nasdaq_aapl_volume_by_exchange[[#This Row],[Off Exchange2]]/SUM(nasdaq_aapl_volume_by_exchange[[#This Row],[NYSE]:[LTSE]])</f>
        <v>0.3784514587841048</v>
      </c>
      <c r="C1281" s="12">
        <f>SUM(nasdaq_aapl_volume_by_exchange[[#This Row],[NYSE]:[LTSE]])</f>
        <v>88725672</v>
      </c>
      <c r="D1281" s="8">
        <v>2034016</v>
      </c>
      <c r="E1281" s="8">
        <v>780600</v>
      </c>
      <c r="F1281" s="8">
        <v>126496</v>
      </c>
      <c r="G1281" s="8">
        <v>296572</v>
      </c>
      <c r="H1281" s="8">
        <v>884232</v>
      </c>
      <c r="I1281" s="8">
        <v>1997804</v>
      </c>
      <c r="J1281" s="8">
        <v>0</v>
      </c>
      <c r="K1281" s="8">
        <v>277404</v>
      </c>
      <c r="L1281" s="8">
        <v>33578360</v>
      </c>
      <c r="M1281" s="8">
        <v>7894344</v>
      </c>
      <c r="N1281" s="8">
        <v>271788</v>
      </c>
      <c r="O1281" s="8">
        <v>786008</v>
      </c>
      <c r="P1281" s="8">
        <v>8699104</v>
      </c>
      <c r="Q1281" s="8">
        <v>25949692</v>
      </c>
      <c r="R1281" s="8">
        <v>0</v>
      </c>
      <c r="S1281" s="8">
        <v>5149252</v>
      </c>
      <c r="T1281" s="8">
        <v>0</v>
      </c>
    </row>
    <row r="1282" spans="1:20">
      <c r="A1282" s="1">
        <v>43880</v>
      </c>
      <c r="B1282" s="9">
        <f>nasdaq_aapl_volume_by_exchange[[#This Row],[Off Exchange2]]/SUM(nasdaq_aapl_volume_by_exchange[[#This Row],[NYSE]:[LTSE]])</f>
        <v>0.32958606688445335</v>
      </c>
      <c r="C1282" s="12">
        <f>SUM(nasdaq_aapl_volume_by_exchange[[#This Row],[NYSE]:[LTSE]])</f>
        <v>81124024</v>
      </c>
      <c r="D1282" s="8">
        <v>812516</v>
      </c>
      <c r="E1282" s="8">
        <v>371432</v>
      </c>
      <c r="F1282" s="8">
        <v>30820</v>
      </c>
      <c r="G1282" s="8">
        <v>171404</v>
      </c>
      <c r="H1282" s="8">
        <v>917452</v>
      </c>
      <c r="I1282" s="8">
        <v>634000</v>
      </c>
      <c r="J1282" s="8">
        <v>0</v>
      </c>
      <c r="K1282" s="8">
        <v>2995716</v>
      </c>
      <c r="L1282" s="8">
        <v>26737348</v>
      </c>
      <c r="M1282" s="8">
        <v>6995808</v>
      </c>
      <c r="N1282" s="8">
        <v>249116</v>
      </c>
      <c r="O1282" s="8">
        <v>492732</v>
      </c>
      <c r="P1282" s="8">
        <v>8285004</v>
      </c>
      <c r="Q1282" s="8">
        <v>28994928</v>
      </c>
      <c r="R1282" s="8">
        <v>0</v>
      </c>
      <c r="S1282" s="8">
        <v>3435748</v>
      </c>
      <c r="T1282" s="8">
        <v>0</v>
      </c>
    </row>
    <row r="1283" spans="1:20">
      <c r="A1283" s="1">
        <v>43879</v>
      </c>
      <c r="B1283" s="9">
        <f>nasdaq_aapl_volume_by_exchange[[#This Row],[Off Exchange2]]/SUM(nasdaq_aapl_volume_by_exchange[[#This Row],[NYSE]:[LTSE]])</f>
        <v>0.38974905658667669</v>
      </c>
      <c r="C1283" s="12">
        <f>SUM(nasdaq_aapl_volume_by_exchange[[#This Row],[NYSE]:[LTSE]])</f>
        <v>129781928</v>
      </c>
      <c r="D1283" s="8">
        <v>1914068</v>
      </c>
      <c r="E1283" s="8">
        <v>940752</v>
      </c>
      <c r="F1283" s="8">
        <v>150712</v>
      </c>
      <c r="G1283" s="8">
        <v>276052</v>
      </c>
      <c r="H1283" s="8">
        <v>2149796</v>
      </c>
      <c r="I1283" s="8">
        <v>1836968</v>
      </c>
      <c r="J1283" s="8">
        <v>0</v>
      </c>
      <c r="K1283" s="8">
        <v>1440784</v>
      </c>
      <c r="L1283" s="8">
        <v>50582384</v>
      </c>
      <c r="M1283" s="8">
        <v>12525840</v>
      </c>
      <c r="N1283" s="8">
        <v>240620</v>
      </c>
      <c r="O1283" s="8">
        <v>740060</v>
      </c>
      <c r="P1283" s="8">
        <v>11308732</v>
      </c>
      <c r="Q1283" s="8">
        <v>38671364</v>
      </c>
      <c r="R1283" s="8">
        <v>0</v>
      </c>
      <c r="S1283" s="8">
        <v>7003796</v>
      </c>
      <c r="T1283" s="8">
        <v>0</v>
      </c>
    </row>
    <row r="1284" spans="1:20">
      <c r="A1284" s="1">
        <v>43875</v>
      </c>
      <c r="B1284" s="9">
        <f>nasdaq_aapl_volume_by_exchange[[#This Row],[Off Exchange2]]/SUM(nasdaq_aapl_volume_by_exchange[[#This Row],[NYSE]:[LTSE]])</f>
        <v>0.32362881886867451</v>
      </c>
      <c r="C1284" s="12">
        <f>SUM(nasdaq_aapl_volume_by_exchange[[#This Row],[NYSE]:[LTSE]])</f>
        <v>64724928</v>
      </c>
      <c r="D1284" s="8">
        <v>1065176</v>
      </c>
      <c r="E1284" s="8">
        <v>350744</v>
      </c>
      <c r="F1284" s="8">
        <v>24432</v>
      </c>
      <c r="G1284" s="8">
        <v>303412</v>
      </c>
      <c r="H1284" s="8">
        <v>645768</v>
      </c>
      <c r="I1284" s="8">
        <v>436384</v>
      </c>
      <c r="J1284" s="8">
        <v>0</v>
      </c>
      <c r="K1284" s="8">
        <v>224348</v>
      </c>
      <c r="L1284" s="8">
        <v>20946852</v>
      </c>
      <c r="M1284" s="8">
        <v>6603560</v>
      </c>
      <c r="N1284" s="8">
        <v>247408</v>
      </c>
      <c r="O1284" s="8">
        <v>368656</v>
      </c>
      <c r="P1284" s="8">
        <v>7916132</v>
      </c>
      <c r="Q1284" s="8">
        <v>21978148</v>
      </c>
      <c r="R1284" s="8">
        <v>0</v>
      </c>
      <c r="S1284" s="8">
        <v>3613908</v>
      </c>
      <c r="T1284" s="8">
        <v>0</v>
      </c>
    </row>
    <row r="1285" spans="1:20">
      <c r="A1285" s="1">
        <v>43874</v>
      </c>
      <c r="B1285" s="9">
        <f>nasdaq_aapl_volume_by_exchange[[#This Row],[Off Exchange2]]/SUM(nasdaq_aapl_volume_by_exchange[[#This Row],[NYSE]:[LTSE]])</f>
        <v>0.36821438502285492</v>
      </c>
      <c r="C1285" s="12">
        <f>SUM(nasdaq_aapl_volume_by_exchange[[#This Row],[NYSE]:[LTSE]])</f>
        <v>79434952</v>
      </c>
      <c r="D1285" s="8">
        <v>1360128</v>
      </c>
      <c r="E1285" s="8">
        <v>482216</v>
      </c>
      <c r="F1285" s="8">
        <v>19536</v>
      </c>
      <c r="G1285" s="8">
        <v>166896</v>
      </c>
      <c r="H1285" s="8">
        <v>823576</v>
      </c>
      <c r="I1285" s="8">
        <v>784644</v>
      </c>
      <c r="J1285" s="8">
        <v>0</v>
      </c>
      <c r="K1285" s="8">
        <v>220796</v>
      </c>
      <c r="L1285" s="8">
        <v>29249092</v>
      </c>
      <c r="M1285" s="8">
        <v>8985408</v>
      </c>
      <c r="N1285" s="8">
        <v>246124</v>
      </c>
      <c r="O1285" s="8">
        <v>638448</v>
      </c>
      <c r="P1285" s="8">
        <v>8707252</v>
      </c>
      <c r="Q1285" s="8">
        <v>23393452</v>
      </c>
      <c r="R1285" s="8">
        <v>0</v>
      </c>
      <c r="S1285" s="8">
        <v>4357384</v>
      </c>
      <c r="T1285" s="8">
        <v>0</v>
      </c>
    </row>
    <row r="1286" spans="1:20">
      <c r="A1286" s="1">
        <v>43873</v>
      </c>
      <c r="B1286" s="9">
        <f>nasdaq_aapl_volume_by_exchange[[#This Row],[Off Exchange2]]/SUM(nasdaq_aapl_volume_by_exchange[[#This Row],[NYSE]:[LTSE]])</f>
        <v>0.32695665738117485</v>
      </c>
      <c r="C1286" s="12">
        <f>SUM(nasdaq_aapl_volume_by_exchange[[#This Row],[NYSE]:[LTSE]])</f>
        <v>93032588</v>
      </c>
      <c r="D1286" s="8">
        <v>1169452</v>
      </c>
      <c r="E1286" s="8">
        <v>691872</v>
      </c>
      <c r="F1286" s="8">
        <v>63604</v>
      </c>
      <c r="G1286" s="8">
        <v>176576</v>
      </c>
      <c r="H1286" s="8">
        <v>1249836</v>
      </c>
      <c r="I1286" s="8">
        <v>542644</v>
      </c>
      <c r="J1286" s="8">
        <v>0</v>
      </c>
      <c r="K1286" s="8">
        <v>2642440</v>
      </c>
      <c r="L1286" s="8">
        <v>30417624</v>
      </c>
      <c r="M1286" s="8">
        <v>8446784</v>
      </c>
      <c r="N1286" s="8">
        <v>161060</v>
      </c>
      <c r="O1286" s="8">
        <v>610740</v>
      </c>
      <c r="P1286" s="8">
        <v>11520180</v>
      </c>
      <c r="Q1286" s="8">
        <v>30422244</v>
      </c>
      <c r="R1286" s="8">
        <v>0</v>
      </c>
      <c r="S1286" s="8">
        <v>4917532</v>
      </c>
      <c r="T1286" s="8">
        <v>0</v>
      </c>
    </row>
    <row r="1287" spans="1:20">
      <c r="A1287" s="1">
        <v>43872</v>
      </c>
      <c r="B1287" s="9">
        <f>nasdaq_aapl_volume_by_exchange[[#This Row],[Off Exchange2]]/SUM(nasdaq_aapl_volume_by_exchange[[#This Row],[NYSE]:[LTSE]])</f>
        <v>0.33331646682738036</v>
      </c>
      <c r="C1287" s="12">
        <f>SUM(nasdaq_aapl_volume_by_exchange[[#This Row],[NYSE]:[LTSE]])</f>
        <v>76364364</v>
      </c>
      <c r="D1287" s="8">
        <v>1957944</v>
      </c>
      <c r="E1287" s="8">
        <v>505412</v>
      </c>
      <c r="F1287" s="8">
        <v>32628</v>
      </c>
      <c r="G1287" s="8">
        <v>230304</v>
      </c>
      <c r="H1287" s="8">
        <v>1212956</v>
      </c>
      <c r="I1287" s="8">
        <v>1331376</v>
      </c>
      <c r="J1287" s="8">
        <v>0</v>
      </c>
      <c r="K1287" s="8">
        <v>307152</v>
      </c>
      <c r="L1287" s="8">
        <v>25453500</v>
      </c>
      <c r="M1287" s="8">
        <v>9179732</v>
      </c>
      <c r="N1287" s="8">
        <v>206140</v>
      </c>
      <c r="O1287" s="8">
        <v>385244</v>
      </c>
      <c r="P1287" s="8">
        <v>9188036</v>
      </c>
      <c r="Q1287" s="8">
        <v>21860588</v>
      </c>
      <c r="R1287" s="8">
        <v>0</v>
      </c>
      <c r="S1287" s="8">
        <v>4513352</v>
      </c>
      <c r="T1287" s="8">
        <v>0</v>
      </c>
    </row>
    <row r="1288" spans="1:20">
      <c r="A1288" s="1">
        <v>43871</v>
      </c>
      <c r="B1288" s="9">
        <f>nasdaq_aapl_volume_by_exchange[[#This Row],[Off Exchange2]]/SUM(nasdaq_aapl_volume_by_exchange[[#This Row],[NYSE]:[LTSE]])</f>
        <v>0.34738119960081792</v>
      </c>
      <c r="C1288" s="12">
        <f>SUM(nasdaq_aapl_volume_by_exchange[[#This Row],[NYSE]:[LTSE]])</f>
        <v>86404676</v>
      </c>
      <c r="D1288" s="8">
        <v>548396</v>
      </c>
      <c r="E1288" s="8">
        <v>627528</v>
      </c>
      <c r="F1288" s="8">
        <v>52132</v>
      </c>
      <c r="G1288" s="8">
        <v>297664</v>
      </c>
      <c r="H1288" s="8">
        <v>1297660</v>
      </c>
      <c r="I1288" s="8">
        <v>1096444</v>
      </c>
      <c r="J1288" s="8">
        <v>0</v>
      </c>
      <c r="K1288" s="8">
        <v>234932</v>
      </c>
      <c r="L1288" s="8">
        <v>30015360</v>
      </c>
      <c r="M1288" s="8">
        <v>8177424</v>
      </c>
      <c r="N1288" s="8">
        <v>211468</v>
      </c>
      <c r="O1288" s="8">
        <v>393456</v>
      </c>
      <c r="P1288" s="8">
        <v>9311592</v>
      </c>
      <c r="Q1288" s="8">
        <v>29615540</v>
      </c>
      <c r="R1288" s="8">
        <v>0</v>
      </c>
      <c r="S1288" s="8">
        <v>4525080</v>
      </c>
      <c r="T1288" s="8">
        <v>0</v>
      </c>
    </row>
    <row r="1289" spans="1:20">
      <c r="A1289" s="1">
        <v>43868</v>
      </c>
      <c r="B1289" s="9">
        <f>nasdaq_aapl_volume_by_exchange[[#This Row],[Off Exchange2]]/SUM(nasdaq_aapl_volume_by_exchange[[#This Row],[NYSE]:[LTSE]])</f>
        <v>0.34234907440632745</v>
      </c>
      <c r="C1289" s="12">
        <f>SUM(nasdaq_aapl_volume_by_exchange[[#This Row],[NYSE]:[LTSE]])</f>
        <v>91106284</v>
      </c>
      <c r="D1289" s="8">
        <v>967292</v>
      </c>
      <c r="E1289" s="8">
        <v>613420</v>
      </c>
      <c r="F1289" s="8">
        <v>67456</v>
      </c>
      <c r="G1289" s="8">
        <v>418732</v>
      </c>
      <c r="H1289" s="8">
        <v>1924760</v>
      </c>
      <c r="I1289" s="8">
        <v>1898036</v>
      </c>
      <c r="J1289" s="8">
        <v>0</v>
      </c>
      <c r="K1289" s="8">
        <v>208564</v>
      </c>
      <c r="L1289" s="8">
        <v>31190152</v>
      </c>
      <c r="M1289" s="8">
        <v>8474308</v>
      </c>
      <c r="N1289" s="8">
        <v>201468</v>
      </c>
      <c r="O1289" s="8">
        <v>594292</v>
      </c>
      <c r="P1289" s="8">
        <v>11944848</v>
      </c>
      <c r="Q1289" s="8">
        <v>26292400</v>
      </c>
      <c r="R1289" s="8">
        <v>0</v>
      </c>
      <c r="S1289" s="8">
        <v>6310556</v>
      </c>
      <c r="T1289" s="8">
        <v>0</v>
      </c>
    </row>
    <row r="1290" spans="1:20">
      <c r="A1290" s="1">
        <v>43867</v>
      </c>
      <c r="B1290" s="9">
        <f>nasdaq_aapl_volume_by_exchange[[#This Row],[Off Exchange2]]/SUM(nasdaq_aapl_volume_by_exchange[[#This Row],[NYSE]:[LTSE]])</f>
        <v>0.3148842994922938</v>
      </c>
      <c r="C1290" s="12">
        <f>SUM(nasdaq_aapl_volume_by_exchange[[#This Row],[NYSE]:[LTSE]])</f>
        <v>84118732</v>
      </c>
      <c r="D1290" s="8">
        <v>1387020</v>
      </c>
      <c r="E1290" s="8">
        <v>306092</v>
      </c>
      <c r="F1290" s="8">
        <v>77324</v>
      </c>
      <c r="G1290" s="8">
        <v>188184</v>
      </c>
      <c r="H1290" s="8">
        <v>1258684</v>
      </c>
      <c r="I1290" s="8">
        <v>594572</v>
      </c>
      <c r="J1290" s="8">
        <v>0</v>
      </c>
      <c r="K1290" s="8">
        <v>4564888</v>
      </c>
      <c r="L1290" s="8">
        <v>26487668</v>
      </c>
      <c r="M1290" s="8">
        <v>7662356</v>
      </c>
      <c r="N1290" s="8">
        <v>147316</v>
      </c>
      <c r="O1290" s="8">
        <v>409568</v>
      </c>
      <c r="P1290" s="8">
        <v>9478828</v>
      </c>
      <c r="Q1290" s="8">
        <v>27189104</v>
      </c>
      <c r="R1290" s="8">
        <v>0</v>
      </c>
      <c r="S1290" s="8">
        <v>4367128</v>
      </c>
      <c r="T1290" s="8">
        <v>0</v>
      </c>
    </row>
    <row r="1291" spans="1:20">
      <c r="A1291" s="1">
        <v>43866</v>
      </c>
      <c r="B1291" s="9">
        <f>nasdaq_aapl_volume_by_exchange[[#This Row],[Off Exchange2]]/SUM(nasdaq_aapl_volume_by_exchange[[#This Row],[NYSE]:[LTSE]])</f>
        <v>0.29380632046267574</v>
      </c>
      <c r="C1291" s="12">
        <f>SUM(nasdaq_aapl_volume_by_exchange[[#This Row],[NYSE]:[LTSE]])</f>
        <v>93804272</v>
      </c>
      <c r="D1291" s="8">
        <v>2154396</v>
      </c>
      <c r="E1291" s="8">
        <v>834888</v>
      </c>
      <c r="F1291" s="8">
        <v>72112</v>
      </c>
      <c r="G1291" s="8">
        <v>731824</v>
      </c>
      <c r="H1291" s="8">
        <v>1990320</v>
      </c>
      <c r="I1291" s="8">
        <v>1443548</v>
      </c>
      <c r="J1291" s="8">
        <v>0</v>
      </c>
      <c r="K1291" s="8">
        <v>138656</v>
      </c>
      <c r="L1291" s="8">
        <v>27560288</v>
      </c>
      <c r="M1291" s="8">
        <v>9641560</v>
      </c>
      <c r="N1291" s="8">
        <v>182168</v>
      </c>
      <c r="O1291" s="8">
        <v>824564</v>
      </c>
      <c r="P1291" s="8">
        <v>11586948</v>
      </c>
      <c r="Q1291" s="8">
        <v>29952476</v>
      </c>
      <c r="R1291" s="8">
        <v>0</v>
      </c>
      <c r="S1291" s="8">
        <v>6690524</v>
      </c>
      <c r="T1291" s="8">
        <v>0</v>
      </c>
    </row>
    <row r="1292" spans="1:20">
      <c r="A1292" s="1">
        <v>43865</v>
      </c>
      <c r="B1292" s="9">
        <f>nasdaq_aapl_volume_by_exchange[[#This Row],[Off Exchange2]]/SUM(nasdaq_aapl_volume_by_exchange[[#This Row],[NYSE]:[LTSE]])</f>
        <v>0.33125796108118838</v>
      </c>
      <c r="C1292" s="12">
        <f>SUM(nasdaq_aapl_volume_by_exchange[[#This Row],[NYSE]:[LTSE]])</f>
        <v>108386660</v>
      </c>
      <c r="D1292" s="8">
        <v>2291564</v>
      </c>
      <c r="E1292" s="8">
        <v>859604</v>
      </c>
      <c r="F1292" s="8">
        <v>92764</v>
      </c>
      <c r="G1292" s="8">
        <v>890156</v>
      </c>
      <c r="H1292" s="8">
        <v>1875248</v>
      </c>
      <c r="I1292" s="8">
        <v>787744</v>
      </c>
      <c r="J1292" s="8">
        <v>0</v>
      </c>
      <c r="K1292" s="8">
        <v>5301188</v>
      </c>
      <c r="L1292" s="8">
        <v>35903944</v>
      </c>
      <c r="M1292" s="8">
        <v>10761108</v>
      </c>
      <c r="N1292" s="8">
        <v>532024</v>
      </c>
      <c r="O1292" s="8">
        <v>394540</v>
      </c>
      <c r="P1292" s="8">
        <v>10705924</v>
      </c>
      <c r="Q1292" s="8">
        <v>31962936</v>
      </c>
      <c r="R1292" s="8">
        <v>0</v>
      </c>
      <c r="S1292" s="8">
        <v>6027916</v>
      </c>
      <c r="T1292" s="8">
        <v>0</v>
      </c>
    </row>
    <row r="1293" spans="1:20">
      <c r="A1293" s="1">
        <v>43864</v>
      </c>
      <c r="B1293" s="9">
        <f>nasdaq_aapl_volume_by_exchange[[#This Row],[Off Exchange2]]/SUM(nasdaq_aapl_volume_by_exchange[[#This Row],[NYSE]:[LTSE]])</f>
        <v>0.3425481272722718</v>
      </c>
      <c r="C1293" s="12">
        <f>SUM(nasdaq_aapl_volume_by_exchange[[#This Row],[NYSE]:[LTSE]])</f>
        <v>133013356</v>
      </c>
      <c r="D1293" s="8">
        <v>2059708</v>
      </c>
      <c r="E1293" s="8">
        <v>963476</v>
      </c>
      <c r="F1293" s="8">
        <v>127604</v>
      </c>
      <c r="G1293" s="8">
        <v>1128888</v>
      </c>
      <c r="H1293" s="8">
        <v>1917500</v>
      </c>
      <c r="I1293" s="8">
        <v>1870272</v>
      </c>
      <c r="J1293" s="8">
        <v>0</v>
      </c>
      <c r="K1293" s="8">
        <v>274596</v>
      </c>
      <c r="L1293" s="8">
        <v>45563476</v>
      </c>
      <c r="M1293" s="8">
        <v>13921872</v>
      </c>
      <c r="N1293" s="8">
        <v>338168</v>
      </c>
      <c r="O1293" s="8">
        <v>869008</v>
      </c>
      <c r="P1293" s="8">
        <v>16760124</v>
      </c>
      <c r="Q1293" s="8">
        <v>38267068</v>
      </c>
      <c r="R1293" s="8">
        <v>0</v>
      </c>
      <c r="S1293" s="8">
        <v>8951596</v>
      </c>
      <c r="T1293" s="8">
        <v>0</v>
      </c>
    </row>
    <row r="1294" spans="1:20">
      <c r="A1294" s="1">
        <v>43861</v>
      </c>
      <c r="B1294" s="9">
        <f>nasdaq_aapl_volume_by_exchange[[#This Row],[Off Exchange2]]/SUM(nasdaq_aapl_volume_by_exchange[[#This Row],[NYSE]:[LTSE]])</f>
        <v>0.34227107952274932</v>
      </c>
      <c r="C1294" s="12">
        <f>SUM(nasdaq_aapl_volume_by_exchange[[#This Row],[NYSE]:[LTSE]])</f>
        <v>159194496</v>
      </c>
      <c r="D1294" s="8">
        <v>1872048</v>
      </c>
      <c r="E1294" s="8">
        <v>1542536</v>
      </c>
      <c r="F1294" s="8">
        <v>111948</v>
      </c>
      <c r="G1294" s="8">
        <v>1339632</v>
      </c>
      <c r="H1294" s="8">
        <v>2898260</v>
      </c>
      <c r="I1294" s="8">
        <v>1917612</v>
      </c>
      <c r="J1294" s="8">
        <v>0</v>
      </c>
      <c r="K1294" s="8">
        <v>57368</v>
      </c>
      <c r="L1294" s="8">
        <v>54487672</v>
      </c>
      <c r="M1294" s="8">
        <v>13476344</v>
      </c>
      <c r="N1294" s="8">
        <v>415736</v>
      </c>
      <c r="O1294" s="8">
        <v>1390420</v>
      </c>
      <c r="P1294" s="8">
        <v>18314396</v>
      </c>
      <c r="Q1294" s="8">
        <v>52070844</v>
      </c>
      <c r="R1294" s="8">
        <v>0</v>
      </c>
      <c r="S1294" s="8">
        <v>9299680</v>
      </c>
      <c r="T1294" s="8">
        <v>0</v>
      </c>
    </row>
    <row r="1295" spans="1:20">
      <c r="A1295" s="1">
        <v>43860</v>
      </c>
      <c r="B1295" s="9">
        <f>nasdaq_aapl_volume_by_exchange[[#This Row],[Off Exchange2]]/SUM(nasdaq_aapl_volume_by_exchange[[#This Row],[NYSE]:[LTSE]])</f>
        <v>0.35349828122415011</v>
      </c>
      <c r="C1295" s="12">
        <f>SUM(nasdaq_aapl_volume_by_exchange[[#This Row],[NYSE]:[LTSE]])</f>
        <v>98380484</v>
      </c>
      <c r="D1295" s="8">
        <v>2732496</v>
      </c>
      <c r="E1295" s="8">
        <v>885760</v>
      </c>
      <c r="F1295" s="8">
        <v>48820</v>
      </c>
      <c r="G1295" s="8">
        <v>764800</v>
      </c>
      <c r="H1295" s="8">
        <v>1016428</v>
      </c>
      <c r="I1295" s="8">
        <v>1749292</v>
      </c>
      <c r="J1295" s="8">
        <v>0</v>
      </c>
      <c r="K1295" s="8">
        <v>557788</v>
      </c>
      <c r="L1295" s="8">
        <v>34777332</v>
      </c>
      <c r="M1295" s="8">
        <v>10694996</v>
      </c>
      <c r="N1295" s="8">
        <v>215344</v>
      </c>
      <c r="O1295" s="8">
        <v>931176</v>
      </c>
      <c r="P1295" s="8">
        <v>11015396</v>
      </c>
      <c r="Q1295" s="8">
        <v>26406148</v>
      </c>
      <c r="R1295" s="8">
        <v>0</v>
      </c>
      <c r="S1295" s="8">
        <v>6584708</v>
      </c>
      <c r="T1295" s="8">
        <v>0</v>
      </c>
    </row>
    <row r="1296" spans="1:20">
      <c r="A1296" s="1">
        <v>43859</v>
      </c>
      <c r="B1296" s="9">
        <f>nasdaq_aapl_volume_by_exchange[[#This Row],[Off Exchange2]]/SUM(nasdaq_aapl_volume_by_exchange[[#This Row],[NYSE]:[LTSE]])</f>
        <v>0.3287836434693715</v>
      </c>
      <c r="C1296" s="12">
        <f>SUM(nasdaq_aapl_volume_by_exchange[[#This Row],[NYSE]:[LTSE]])</f>
        <v>170000452</v>
      </c>
      <c r="D1296" s="8">
        <v>1908760</v>
      </c>
      <c r="E1296" s="8">
        <v>1696600</v>
      </c>
      <c r="F1296" s="8">
        <v>81472</v>
      </c>
      <c r="G1296" s="8">
        <v>333908</v>
      </c>
      <c r="H1296" s="8">
        <v>2538144</v>
      </c>
      <c r="I1296" s="8">
        <v>1841224</v>
      </c>
      <c r="J1296" s="8">
        <v>0</v>
      </c>
      <c r="K1296" s="8">
        <v>552948</v>
      </c>
      <c r="L1296" s="8">
        <v>55893368</v>
      </c>
      <c r="M1296" s="8">
        <v>17643612</v>
      </c>
      <c r="N1296" s="8">
        <v>703720</v>
      </c>
      <c r="O1296" s="8">
        <v>1299804</v>
      </c>
      <c r="P1296" s="8">
        <v>23149948</v>
      </c>
      <c r="Q1296" s="8">
        <v>50766256</v>
      </c>
      <c r="R1296" s="8">
        <v>0</v>
      </c>
      <c r="S1296" s="8">
        <v>11590688</v>
      </c>
      <c r="T1296" s="8">
        <v>0</v>
      </c>
    </row>
    <row r="1297" spans="1:20">
      <c r="A1297" s="1">
        <v>43858</v>
      </c>
      <c r="B1297" s="9">
        <f>nasdaq_aapl_volume_by_exchange[[#This Row],[Off Exchange2]]/SUM(nasdaq_aapl_volume_by_exchange[[#This Row],[NYSE]:[LTSE]])</f>
        <v>0.35886749316509375</v>
      </c>
      <c r="C1297" s="12">
        <f>SUM(nasdaq_aapl_volume_by_exchange[[#This Row],[NYSE]:[LTSE]])</f>
        <v>130254896</v>
      </c>
      <c r="D1297" s="8">
        <v>2415364</v>
      </c>
      <c r="E1297" s="8">
        <v>879132</v>
      </c>
      <c r="F1297" s="8">
        <v>115836</v>
      </c>
      <c r="G1297" s="8">
        <v>814400</v>
      </c>
      <c r="H1297" s="8">
        <v>1679004</v>
      </c>
      <c r="I1297" s="8">
        <v>1420492</v>
      </c>
      <c r="J1297" s="8">
        <v>0</v>
      </c>
      <c r="K1297" s="8">
        <v>589444</v>
      </c>
      <c r="L1297" s="8">
        <v>46744248</v>
      </c>
      <c r="M1297" s="8">
        <v>14846116</v>
      </c>
      <c r="N1297" s="8">
        <v>296460</v>
      </c>
      <c r="O1297" s="8">
        <v>705092</v>
      </c>
      <c r="P1297" s="8">
        <v>10083796</v>
      </c>
      <c r="Q1297" s="8">
        <v>35566012</v>
      </c>
      <c r="R1297" s="8">
        <v>0</v>
      </c>
      <c r="S1297" s="8">
        <v>14099500</v>
      </c>
      <c r="T1297" s="8">
        <v>0</v>
      </c>
    </row>
    <row r="1298" spans="1:20">
      <c r="A1298" s="1">
        <v>43857</v>
      </c>
      <c r="B1298" s="9">
        <f>nasdaq_aapl_volume_by_exchange[[#This Row],[Off Exchange2]]/SUM(nasdaq_aapl_volume_by_exchange[[#This Row],[NYSE]:[LTSE]])</f>
        <v>0.32423426533730659</v>
      </c>
      <c r="C1298" s="12">
        <f>SUM(nasdaq_aapl_volume_by_exchange[[#This Row],[NYSE]:[LTSE]])</f>
        <v>127225924</v>
      </c>
      <c r="D1298" s="8">
        <v>1484844</v>
      </c>
      <c r="E1298" s="8">
        <v>1165716</v>
      </c>
      <c r="F1298" s="8">
        <v>82040</v>
      </c>
      <c r="G1298" s="8">
        <v>1089000</v>
      </c>
      <c r="H1298" s="8">
        <v>1525068</v>
      </c>
      <c r="I1298" s="8">
        <v>1104540</v>
      </c>
      <c r="J1298" s="8">
        <v>0</v>
      </c>
      <c r="K1298" s="8">
        <v>327168</v>
      </c>
      <c r="L1298" s="8">
        <v>41251004</v>
      </c>
      <c r="M1298" s="8">
        <v>12503736</v>
      </c>
      <c r="N1298" s="8">
        <v>241648</v>
      </c>
      <c r="O1298" s="8">
        <v>583820</v>
      </c>
      <c r="P1298" s="8">
        <v>14843396</v>
      </c>
      <c r="Q1298" s="8">
        <v>43801384</v>
      </c>
      <c r="R1298" s="8">
        <v>0</v>
      </c>
      <c r="S1298" s="8">
        <v>7222560</v>
      </c>
      <c r="T1298" s="8">
        <v>0</v>
      </c>
    </row>
    <row r="1299" spans="1:20">
      <c r="A1299" s="1">
        <v>43854</v>
      </c>
      <c r="B1299" s="9">
        <f>nasdaq_aapl_volume_by_exchange[[#This Row],[Off Exchange2]]/SUM(nasdaq_aapl_volume_by_exchange[[#This Row],[NYSE]:[LTSE]])</f>
        <v>0.35375614893159946</v>
      </c>
      <c r="C1299" s="12">
        <f>SUM(nasdaq_aapl_volume_by_exchange[[#This Row],[NYSE]:[LTSE]])</f>
        <v>117155312</v>
      </c>
      <c r="D1299" s="8">
        <v>3890168</v>
      </c>
      <c r="E1299" s="8">
        <v>861248</v>
      </c>
      <c r="F1299" s="8">
        <v>87396</v>
      </c>
      <c r="G1299" s="8">
        <v>984420</v>
      </c>
      <c r="H1299" s="8">
        <v>1493980</v>
      </c>
      <c r="I1299" s="8">
        <v>1307548</v>
      </c>
      <c r="J1299" s="8">
        <v>0</v>
      </c>
      <c r="K1299" s="8">
        <v>434148</v>
      </c>
      <c r="L1299" s="8">
        <v>41444412</v>
      </c>
      <c r="M1299" s="8">
        <v>10297280</v>
      </c>
      <c r="N1299" s="8">
        <v>183508</v>
      </c>
      <c r="O1299" s="8">
        <v>909900</v>
      </c>
      <c r="P1299" s="8">
        <v>13951408</v>
      </c>
      <c r="Q1299" s="8">
        <v>32923664</v>
      </c>
      <c r="R1299" s="8">
        <v>0</v>
      </c>
      <c r="S1299" s="8">
        <v>8386232</v>
      </c>
      <c r="T1299" s="8">
        <v>0</v>
      </c>
    </row>
    <row r="1300" spans="1:20">
      <c r="A1300" s="1">
        <v>43853</v>
      </c>
      <c r="B1300" s="9">
        <f>nasdaq_aapl_volume_by_exchange[[#This Row],[Off Exchange2]]/SUM(nasdaq_aapl_volume_by_exchange[[#This Row],[NYSE]:[LTSE]])</f>
        <v>0.36322453799680593</v>
      </c>
      <c r="C1300" s="12">
        <f>SUM(nasdaq_aapl_volume_by_exchange[[#This Row],[NYSE]:[LTSE]])</f>
        <v>87704372</v>
      </c>
      <c r="D1300" s="8">
        <v>2132564</v>
      </c>
      <c r="E1300" s="8">
        <v>470300</v>
      </c>
      <c r="F1300" s="8">
        <v>112132</v>
      </c>
      <c r="G1300" s="8">
        <v>577536</v>
      </c>
      <c r="H1300" s="8">
        <v>851140</v>
      </c>
      <c r="I1300" s="8">
        <v>528772</v>
      </c>
      <c r="J1300" s="8">
        <v>0</v>
      </c>
      <c r="K1300" s="8">
        <v>3870384</v>
      </c>
      <c r="L1300" s="8">
        <v>31856380</v>
      </c>
      <c r="M1300" s="8">
        <v>6723200</v>
      </c>
      <c r="N1300" s="8">
        <v>177148</v>
      </c>
      <c r="O1300" s="8">
        <v>649544</v>
      </c>
      <c r="P1300" s="8">
        <v>9326004</v>
      </c>
      <c r="Q1300" s="8">
        <v>25100056</v>
      </c>
      <c r="R1300" s="8">
        <v>0</v>
      </c>
      <c r="S1300" s="8">
        <v>5329212</v>
      </c>
      <c r="T1300" s="8">
        <v>0</v>
      </c>
    </row>
    <row r="1301" spans="1:20">
      <c r="A1301" s="1">
        <v>43852</v>
      </c>
      <c r="B1301" s="9">
        <f>nasdaq_aapl_volume_by_exchange[[#This Row],[Off Exchange2]]/SUM(nasdaq_aapl_volume_by_exchange[[#This Row],[NYSE]:[LTSE]])</f>
        <v>0.31008824653966599</v>
      </c>
      <c r="C1301" s="12">
        <f>SUM(nasdaq_aapl_volume_by_exchange[[#This Row],[NYSE]:[LTSE]])</f>
        <v>81213836</v>
      </c>
      <c r="D1301" s="8">
        <v>2619280</v>
      </c>
      <c r="E1301" s="8">
        <v>455272</v>
      </c>
      <c r="F1301" s="8">
        <v>181348</v>
      </c>
      <c r="G1301" s="8">
        <v>533284</v>
      </c>
      <c r="H1301" s="8">
        <v>1285120</v>
      </c>
      <c r="I1301" s="8">
        <v>1059764</v>
      </c>
      <c r="J1301" s="8">
        <v>0</v>
      </c>
      <c r="K1301" s="8">
        <v>243360</v>
      </c>
      <c r="L1301" s="8">
        <v>25183456</v>
      </c>
      <c r="M1301" s="8">
        <v>7531072</v>
      </c>
      <c r="N1301" s="8">
        <v>231824</v>
      </c>
      <c r="O1301" s="8">
        <v>451944</v>
      </c>
      <c r="P1301" s="8">
        <v>10409880</v>
      </c>
      <c r="Q1301" s="8">
        <v>24706540</v>
      </c>
      <c r="R1301" s="8">
        <v>0</v>
      </c>
      <c r="S1301" s="8">
        <v>6321692</v>
      </c>
      <c r="T1301" s="8">
        <v>0</v>
      </c>
    </row>
    <row r="1302" spans="1:20">
      <c r="A1302" s="1">
        <v>43851</v>
      </c>
      <c r="B1302" s="9">
        <f>nasdaq_aapl_volume_by_exchange[[#This Row],[Off Exchange2]]/SUM(nasdaq_aapl_volume_by_exchange[[#This Row],[NYSE]:[LTSE]])</f>
        <v>0.34505934295207685</v>
      </c>
      <c r="C1302" s="12">
        <f>SUM(nasdaq_aapl_volume_by_exchange[[#This Row],[NYSE]:[LTSE]])</f>
        <v>91204428</v>
      </c>
      <c r="D1302" s="8">
        <v>1583204</v>
      </c>
      <c r="E1302" s="8">
        <v>711504</v>
      </c>
      <c r="F1302" s="8">
        <v>102580</v>
      </c>
      <c r="G1302" s="8">
        <v>433356</v>
      </c>
      <c r="H1302" s="8">
        <v>1075004</v>
      </c>
      <c r="I1302" s="8">
        <v>469508</v>
      </c>
      <c r="J1302" s="8">
        <v>0</v>
      </c>
      <c r="K1302" s="8">
        <v>884636</v>
      </c>
      <c r="L1302" s="8">
        <v>31470940</v>
      </c>
      <c r="M1302" s="8">
        <v>8591076</v>
      </c>
      <c r="N1302" s="8">
        <v>110036</v>
      </c>
      <c r="O1302" s="8">
        <v>441524</v>
      </c>
      <c r="P1302" s="8">
        <v>8318876</v>
      </c>
      <c r="Q1302" s="8">
        <v>32029112</v>
      </c>
      <c r="R1302" s="8">
        <v>0</v>
      </c>
      <c r="S1302" s="8">
        <v>4983072</v>
      </c>
      <c r="T1302" s="8">
        <v>0</v>
      </c>
    </row>
    <row r="1303" spans="1:20">
      <c r="A1303" s="1">
        <v>43847</v>
      </c>
      <c r="B1303" s="9">
        <f>nasdaq_aapl_volume_by_exchange[[#This Row],[Off Exchange2]]/SUM(nasdaq_aapl_volume_by_exchange[[#This Row],[NYSE]:[LTSE]])</f>
        <v>0.32919932858466561</v>
      </c>
      <c r="C1303" s="12">
        <f>SUM(nasdaq_aapl_volume_by_exchange[[#This Row],[NYSE]:[LTSE]])</f>
        <v>112178552</v>
      </c>
      <c r="D1303" s="8">
        <v>2864808</v>
      </c>
      <c r="E1303" s="8">
        <v>641716</v>
      </c>
      <c r="F1303" s="8">
        <v>131208</v>
      </c>
      <c r="G1303" s="8">
        <v>712040</v>
      </c>
      <c r="H1303" s="8">
        <v>1318944</v>
      </c>
      <c r="I1303" s="8">
        <v>1190244</v>
      </c>
      <c r="J1303" s="8">
        <v>0</v>
      </c>
      <c r="K1303" s="8">
        <v>4314228</v>
      </c>
      <c r="L1303" s="8">
        <v>36929104</v>
      </c>
      <c r="M1303" s="8">
        <v>8106376</v>
      </c>
      <c r="N1303" s="8">
        <v>430380</v>
      </c>
      <c r="O1303" s="8">
        <v>552336</v>
      </c>
      <c r="P1303" s="8">
        <v>11872692</v>
      </c>
      <c r="Q1303" s="8">
        <v>36581060</v>
      </c>
      <c r="R1303" s="8">
        <v>0</v>
      </c>
      <c r="S1303" s="8">
        <v>6533416</v>
      </c>
      <c r="T1303" s="8">
        <v>0</v>
      </c>
    </row>
    <row r="1304" spans="1:20">
      <c r="A1304" s="1">
        <v>43846</v>
      </c>
      <c r="B1304" s="9">
        <f>nasdaq_aapl_volume_by_exchange[[#This Row],[Off Exchange2]]/SUM(nasdaq_aapl_volume_by_exchange[[#This Row],[NYSE]:[LTSE]])</f>
        <v>0.39319988615718277</v>
      </c>
      <c r="C1304" s="12">
        <f>SUM(nasdaq_aapl_volume_by_exchange[[#This Row],[NYSE]:[LTSE]])</f>
        <v>84031652</v>
      </c>
      <c r="D1304" s="8">
        <v>1799504</v>
      </c>
      <c r="E1304" s="8">
        <v>430900</v>
      </c>
      <c r="F1304" s="8">
        <v>110956</v>
      </c>
      <c r="G1304" s="8">
        <v>491624</v>
      </c>
      <c r="H1304" s="8">
        <v>1220500</v>
      </c>
      <c r="I1304" s="8">
        <v>705504</v>
      </c>
      <c r="J1304" s="8">
        <v>0</v>
      </c>
      <c r="K1304" s="8">
        <v>1414036</v>
      </c>
      <c r="L1304" s="8">
        <v>33041236</v>
      </c>
      <c r="M1304" s="8">
        <v>6620376</v>
      </c>
      <c r="N1304" s="8">
        <v>197912</v>
      </c>
      <c r="O1304" s="8">
        <v>397596</v>
      </c>
      <c r="P1304" s="8">
        <v>9747428</v>
      </c>
      <c r="Q1304" s="8">
        <v>23324544</v>
      </c>
      <c r="R1304" s="8">
        <v>0</v>
      </c>
      <c r="S1304" s="8">
        <v>4529536</v>
      </c>
      <c r="T1304" s="8">
        <v>0</v>
      </c>
    </row>
    <row r="1305" spans="1:20">
      <c r="A1305" s="1">
        <v>43845</v>
      </c>
      <c r="B1305" s="9">
        <f>nasdaq_aapl_volume_by_exchange[[#This Row],[Off Exchange2]]/SUM(nasdaq_aapl_volume_by_exchange[[#This Row],[NYSE]:[LTSE]])</f>
        <v>0.32609789371149756</v>
      </c>
      <c r="C1305" s="12">
        <f>SUM(nasdaq_aapl_volume_by_exchange[[#This Row],[NYSE]:[LTSE]])</f>
        <v>94325160</v>
      </c>
      <c r="D1305" s="8">
        <v>2748452</v>
      </c>
      <c r="E1305" s="8">
        <v>828368</v>
      </c>
      <c r="F1305" s="8">
        <v>65168</v>
      </c>
      <c r="G1305" s="8">
        <v>863216</v>
      </c>
      <c r="H1305" s="8">
        <v>1438956</v>
      </c>
      <c r="I1305" s="8">
        <v>997876</v>
      </c>
      <c r="J1305" s="8">
        <v>0</v>
      </c>
      <c r="K1305" s="8">
        <v>435680</v>
      </c>
      <c r="L1305" s="8">
        <v>30759236</v>
      </c>
      <c r="M1305" s="8">
        <v>8968440</v>
      </c>
      <c r="N1305" s="8">
        <v>146080</v>
      </c>
      <c r="O1305" s="8">
        <v>676420</v>
      </c>
      <c r="P1305" s="8">
        <v>12128728</v>
      </c>
      <c r="Q1305" s="8">
        <v>27362828</v>
      </c>
      <c r="R1305" s="8">
        <v>0</v>
      </c>
      <c r="S1305" s="8">
        <v>6905712</v>
      </c>
      <c r="T1305" s="8">
        <v>0</v>
      </c>
    </row>
    <row r="1306" spans="1:20">
      <c r="A1306" s="1">
        <v>43844</v>
      </c>
      <c r="B1306" s="9">
        <f>nasdaq_aapl_volume_by_exchange[[#This Row],[Off Exchange2]]/SUM(nasdaq_aapl_volume_by_exchange[[#This Row],[NYSE]:[LTSE]])</f>
        <v>0.31165817488237774</v>
      </c>
      <c r="C1306" s="12">
        <f>SUM(nasdaq_aapl_volume_by_exchange[[#This Row],[NYSE]:[LTSE]])</f>
        <v>126915612</v>
      </c>
      <c r="D1306" s="8">
        <v>3571276</v>
      </c>
      <c r="E1306" s="8">
        <v>972364</v>
      </c>
      <c r="F1306" s="8">
        <v>127400</v>
      </c>
      <c r="G1306" s="8">
        <v>1033060</v>
      </c>
      <c r="H1306" s="8">
        <v>3181104</v>
      </c>
      <c r="I1306" s="8">
        <v>1189120</v>
      </c>
      <c r="J1306" s="8">
        <v>0</v>
      </c>
      <c r="K1306" s="8">
        <v>1563256</v>
      </c>
      <c r="L1306" s="8">
        <v>39554288</v>
      </c>
      <c r="M1306" s="8">
        <v>12377688</v>
      </c>
      <c r="N1306" s="8">
        <v>351860</v>
      </c>
      <c r="O1306" s="8">
        <v>829488</v>
      </c>
      <c r="P1306" s="8">
        <v>15386092</v>
      </c>
      <c r="Q1306" s="8">
        <v>38672536</v>
      </c>
      <c r="R1306" s="8">
        <v>0</v>
      </c>
      <c r="S1306" s="8">
        <v>8106080</v>
      </c>
      <c r="T1306" s="8">
        <v>0</v>
      </c>
    </row>
    <row r="1307" spans="1:20">
      <c r="A1307" s="1">
        <v>43843</v>
      </c>
      <c r="B1307" s="9">
        <f>nasdaq_aapl_volume_by_exchange[[#This Row],[Off Exchange2]]/SUM(nasdaq_aapl_volume_by_exchange[[#This Row],[NYSE]:[LTSE]])</f>
        <v>0.3415893519883918</v>
      </c>
      <c r="C1307" s="12">
        <f>SUM(nasdaq_aapl_volume_by_exchange[[#This Row],[NYSE]:[LTSE]])</f>
        <v>94545652</v>
      </c>
      <c r="D1307" s="8">
        <v>2530148</v>
      </c>
      <c r="E1307" s="8">
        <v>640924</v>
      </c>
      <c r="F1307" s="8">
        <v>70876</v>
      </c>
      <c r="G1307" s="8">
        <v>780452</v>
      </c>
      <c r="H1307" s="8">
        <v>2214756</v>
      </c>
      <c r="I1307" s="8">
        <v>769908</v>
      </c>
      <c r="J1307" s="8">
        <v>0</v>
      </c>
      <c r="K1307" s="8">
        <v>452332</v>
      </c>
      <c r="L1307" s="8">
        <v>32295788</v>
      </c>
      <c r="M1307" s="8">
        <v>9393432</v>
      </c>
      <c r="N1307" s="8">
        <v>224344</v>
      </c>
      <c r="O1307" s="8">
        <v>612440</v>
      </c>
      <c r="P1307" s="8">
        <v>11694272</v>
      </c>
      <c r="Q1307" s="8">
        <v>25485216</v>
      </c>
      <c r="R1307" s="8">
        <v>0</v>
      </c>
      <c r="S1307" s="8">
        <v>7380764</v>
      </c>
      <c r="T1307" s="8">
        <v>0</v>
      </c>
    </row>
    <row r="1308" spans="1:20">
      <c r="A1308" s="1">
        <v>43840</v>
      </c>
      <c r="B1308" s="9">
        <f>nasdaq_aapl_volume_by_exchange[[#This Row],[Off Exchange2]]/SUM(nasdaq_aapl_volume_by_exchange[[#This Row],[NYSE]:[LTSE]])</f>
        <v>0.35022115909198576</v>
      </c>
      <c r="C1308" s="12">
        <f>SUM(nasdaq_aapl_volume_by_exchange[[#This Row],[NYSE]:[LTSE]])</f>
        <v>109258904</v>
      </c>
      <c r="D1308" s="8">
        <v>3221812</v>
      </c>
      <c r="E1308" s="8">
        <v>714940</v>
      </c>
      <c r="F1308" s="8">
        <v>72904</v>
      </c>
      <c r="G1308" s="8">
        <v>638784</v>
      </c>
      <c r="H1308" s="8">
        <v>1878640</v>
      </c>
      <c r="I1308" s="8">
        <v>705948</v>
      </c>
      <c r="J1308" s="8">
        <v>0</v>
      </c>
      <c r="K1308" s="8">
        <v>251236</v>
      </c>
      <c r="L1308" s="8">
        <v>38264780</v>
      </c>
      <c r="M1308" s="8">
        <v>11243280</v>
      </c>
      <c r="N1308" s="8">
        <v>394888</v>
      </c>
      <c r="O1308" s="8">
        <v>566804</v>
      </c>
      <c r="P1308" s="8">
        <v>15490652</v>
      </c>
      <c r="Q1308" s="8">
        <v>28783140</v>
      </c>
      <c r="R1308" s="8">
        <v>0</v>
      </c>
      <c r="S1308" s="8">
        <v>7031096</v>
      </c>
      <c r="T1308" s="8">
        <v>0</v>
      </c>
    </row>
    <row r="1309" spans="1:20">
      <c r="A1309" s="1">
        <v>43839</v>
      </c>
      <c r="B1309" s="9">
        <f>nasdaq_aapl_volume_by_exchange[[#This Row],[Off Exchange2]]/SUM(nasdaq_aapl_volume_by_exchange[[#This Row],[NYSE]:[LTSE]])</f>
        <v>0.37064431685324262</v>
      </c>
      <c r="C1309" s="12">
        <f>SUM(nasdaq_aapl_volume_by_exchange[[#This Row],[NYSE]:[LTSE]])</f>
        <v>135832424</v>
      </c>
      <c r="D1309" s="8">
        <v>4251828</v>
      </c>
      <c r="E1309" s="8">
        <v>949016</v>
      </c>
      <c r="F1309" s="8">
        <v>125252</v>
      </c>
      <c r="G1309" s="8">
        <v>869032</v>
      </c>
      <c r="H1309" s="8">
        <v>2254124</v>
      </c>
      <c r="I1309" s="8">
        <v>933936</v>
      </c>
      <c r="J1309" s="8">
        <v>0</v>
      </c>
      <c r="K1309" s="8">
        <v>385428</v>
      </c>
      <c r="L1309" s="8">
        <v>50345516</v>
      </c>
      <c r="M1309" s="8">
        <v>14147184</v>
      </c>
      <c r="N1309" s="8">
        <v>202496</v>
      </c>
      <c r="O1309" s="8">
        <v>788772</v>
      </c>
      <c r="P1309" s="8">
        <v>18139020</v>
      </c>
      <c r="Q1309" s="8">
        <v>33490220</v>
      </c>
      <c r="R1309" s="8">
        <v>0</v>
      </c>
      <c r="S1309" s="8">
        <v>8950600</v>
      </c>
      <c r="T1309" s="8">
        <v>0</v>
      </c>
    </row>
    <row r="1310" spans="1:20">
      <c r="A1310" s="1">
        <v>43838</v>
      </c>
      <c r="B1310" s="9">
        <f>nasdaq_aapl_volume_by_exchange[[#This Row],[Off Exchange2]]/SUM(nasdaq_aapl_volume_by_exchange[[#This Row],[NYSE]:[LTSE]])</f>
        <v>0.32391694734579612</v>
      </c>
      <c r="C1310" s="12">
        <f>SUM(nasdaq_aapl_volume_by_exchange[[#This Row],[NYSE]:[LTSE]])</f>
        <v>102932484</v>
      </c>
      <c r="D1310" s="8">
        <v>2072224</v>
      </c>
      <c r="E1310" s="8">
        <v>647936</v>
      </c>
      <c r="F1310" s="8">
        <v>89216</v>
      </c>
      <c r="G1310" s="8">
        <v>409840</v>
      </c>
      <c r="H1310" s="8">
        <v>2236700</v>
      </c>
      <c r="I1310" s="8">
        <v>899380</v>
      </c>
      <c r="J1310" s="8">
        <v>0</v>
      </c>
      <c r="K1310" s="8">
        <v>856564</v>
      </c>
      <c r="L1310" s="8">
        <v>33341576</v>
      </c>
      <c r="M1310" s="8">
        <v>9939128</v>
      </c>
      <c r="N1310" s="8">
        <v>535352</v>
      </c>
      <c r="O1310" s="8">
        <v>342332</v>
      </c>
      <c r="P1310" s="8">
        <v>12502052</v>
      </c>
      <c r="Q1310" s="8">
        <v>32903168</v>
      </c>
      <c r="R1310" s="8">
        <v>0</v>
      </c>
      <c r="S1310" s="8">
        <v>6157016</v>
      </c>
      <c r="T1310" s="8">
        <v>0</v>
      </c>
    </row>
    <row r="1311" spans="1:20">
      <c r="A1311" s="1">
        <v>43837</v>
      </c>
      <c r="B1311" s="9">
        <f>nasdaq_aapl_volume_by_exchange[[#This Row],[Off Exchange2]]/SUM(nasdaq_aapl_volume_by_exchange[[#This Row],[NYSE]:[LTSE]])</f>
        <v>0.36961852802231127</v>
      </c>
      <c r="C1311" s="12">
        <f>SUM(nasdaq_aapl_volume_by_exchange[[#This Row],[NYSE]:[LTSE]])</f>
        <v>89893156</v>
      </c>
      <c r="D1311" s="8">
        <v>3264748</v>
      </c>
      <c r="E1311" s="8">
        <v>590220</v>
      </c>
      <c r="F1311" s="8">
        <v>75556</v>
      </c>
      <c r="G1311" s="8">
        <v>538824</v>
      </c>
      <c r="H1311" s="8">
        <v>1461816</v>
      </c>
      <c r="I1311" s="8">
        <v>1054716</v>
      </c>
      <c r="J1311" s="8">
        <v>0</v>
      </c>
      <c r="K1311" s="8">
        <v>135364</v>
      </c>
      <c r="L1311" s="8">
        <v>33226176</v>
      </c>
      <c r="M1311" s="8">
        <v>8272520</v>
      </c>
      <c r="N1311" s="8">
        <v>227440</v>
      </c>
      <c r="O1311" s="8">
        <v>631136</v>
      </c>
      <c r="P1311" s="8">
        <v>9227256</v>
      </c>
      <c r="Q1311" s="8">
        <v>24021884</v>
      </c>
      <c r="R1311" s="8">
        <v>0</v>
      </c>
      <c r="S1311" s="8">
        <v>7165500</v>
      </c>
      <c r="T1311" s="8">
        <v>0</v>
      </c>
    </row>
    <row r="1312" spans="1:20">
      <c r="A1312" s="1">
        <v>43836</v>
      </c>
      <c r="B1312" s="9">
        <f>nasdaq_aapl_volume_by_exchange[[#This Row],[Off Exchange2]]/SUM(nasdaq_aapl_volume_by_exchange[[#This Row],[NYSE]:[LTSE]])</f>
        <v>0.35816012400065989</v>
      </c>
      <c r="C1312" s="12">
        <f>SUM(nasdaq_aapl_volume_by_exchange[[#This Row],[NYSE]:[LTSE]])</f>
        <v>90076940</v>
      </c>
      <c r="D1312" s="8">
        <v>2532044</v>
      </c>
      <c r="E1312" s="8">
        <v>589576</v>
      </c>
      <c r="F1312" s="8">
        <v>45368</v>
      </c>
      <c r="G1312" s="8">
        <v>349228</v>
      </c>
      <c r="H1312" s="8">
        <v>1201260</v>
      </c>
      <c r="I1312" s="8">
        <v>575288</v>
      </c>
      <c r="J1312" s="8">
        <v>0</v>
      </c>
      <c r="K1312" s="8">
        <v>466884</v>
      </c>
      <c r="L1312" s="8">
        <v>32261968</v>
      </c>
      <c r="M1312" s="8">
        <v>10088152</v>
      </c>
      <c r="N1312" s="8">
        <v>129064</v>
      </c>
      <c r="O1312" s="8">
        <v>416852</v>
      </c>
      <c r="P1312" s="8">
        <v>9948932</v>
      </c>
      <c r="Q1312" s="8">
        <v>25578976</v>
      </c>
      <c r="R1312" s="8">
        <v>0</v>
      </c>
      <c r="S1312" s="8">
        <v>5893348</v>
      </c>
      <c r="T1312" s="8">
        <v>0</v>
      </c>
    </row>
    <row r="1313" spans="1:20">
      <c r="A1313" s="1">
        <v>43833</v>
      </c>
      <c r="B1313" s="9">
        <f>nasdaq_aapl_volume_by_exchange[[#This Row],[Off Exchange2]]/SUM(nasdaq_aapl_volume_by_exchange[[#This Row],[NYSE]:[LTSE]])</f>
        <v>0.37031720714631544</v>
      </c>
      <c r="C1313" s="12">
        <f>SUM(nasdaq_aapl_volume_by_exchange[[#This Row],[NYSE]:[LTSE]])</f>
        <v>114531972</v>
      </c>
      <c r="D1313" s="8">
        <v>3677604</v>
      </c>
      <c r="E1313" s="8">
        <v>733168</v>
      </c>
      <c r="F1313" s="8">
        <v>77916</v>
      </c>
      <c r="G1313" s="8">
        <v>486788</v>
      </c>
      <c r="H1313" s="8">
        <v>1513384</v>
      </c>
      <c r="I1313" s="8">
        <v>1084060</v>
      </c>
      <c r="J1313" s="8">
        <v>0</v>
      </c>
      <c r="K1313" s="8">
        <v>43052</v>
      </c>
      <c r="L1313" s="8">
        <v>42413160</v>
      </c>
      <c r="M1313" s="8">
        <v>12450824</v>
      </c>
      <c r="N1313" s="8">
        <v>134832</v>
      </c>
      <c r="O1313" s="8">
        <v>762868</v>
      </c>
      <c r="P1313" s="8">
        <v>13124840</v>
      </c>
      <c r="Q1313" s="8">
        <v>29380372</v>
      </c>
      <c r="R1313" s="8">
        <v>0</v>
      </c>
      <c r="S1313" s="8">
        <v>8649104</v>
      </c>
      <c r="T1313" s="8">
        <v>0</v>
      </c>
    </row>
    <row r="1314" spans="1:20">
      <c r="A1314" s="1">
        <v>43832</v>
      </c>
      <c r="B1314" s="9">
        <f>nasdaq_aapl_volume_by_exchange[[#This Row],[Off Exchange2]]/SUM(nasdaq_aapl_volume_by_exchange[[#This Row],[NYSE]:[LTSE]])</f>
        <v>0.34723952313331791</v>
      </c>
      <c r="C1314" s="12">
        <f>SUM(nasdaq_aapl_volume_by_exchange[[#This Row],[NYSE]:[LTSE]])</f>
        <v>105983500</v>
      </c>
      <c r="D1314" s="8">
        <v>2814168</v>
      </c>
      <c r="E1314" s="8">
        <v>487836</v>
      </c>
      <c r="F1314" s="8">
        <v>77580</v>
      </c>
      <c r="G1314" s="8">
        <v>439808</v>
      </c>
      <c r="H1314" s="8">
        <v>1315904</v>
      </c>
      <c r="I1314" s="8">
        <v>757180</v>
      </c>
      <c r="J1314" s="8">
        <v>0</v>
      </c>
      <c r="K1314" s="8">
        <v>323232</v>
      </c>
      <c r="L1314" s="8">
        <v>36801660</v>
      </c>
      <c r="M1314" s="8">
        <v>10392528</v>
      </c>
      <c r="N1314" s="8">
        <v>135460</v>
      </c>
      <c r="O1314" s="8">
        <v>476064</v>
      </c>
      <c r="P1314" s="8">
        <v>12912676</v>
      </c>
      <c r="Q1314" s="8">
        <v>32991276</v>
      </c>
      <c r="R1314" s="8">
        <v>0</v>
      </c>
      <c r="S1314" s="8">
        <v>6058128</v>
      </c>
      <c r="T1314" s="8">
        <v>0</v>
      </c>
    </row>
  </sheetData>
  <pageMargins left="0.7" right="0.7" top="0.78740157499999996" bottom="0.78740157499999996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0C56A1-6E2A-4484-B0C9-81E455589F32}">
  <sheetPr>
    <tabColor rgb="FFFFFF00"/>
  </sheetPr>
  <dimension ref="A1:T1314"/>
  <sheetViews>
    <sheetView topLeftCell="A1274" zoomScale="85" zoomScaleNormal="85" workbookViewId="0">
      <selection activeCell="E2" sqref="E2:E1314"/>
    </sheetView>
  </sheetViews>
  <sheetFormatPr baseColWidth="10" defaultRowHeight="14.25"/>
  <cols>
    <col min="1" max="1" width="10.265625" bestFit="1" customWidth="1"/>
    <col min="2" max="2" width="17.73046875" bestFit="1" customWidth="1"/>
    <col min="3" max="3" width="14.1328125" bestFit="1" customWidth="1"/>
    <col min="4" max="4" width="13.1328125" bestFit="1" customWidth="1"/>
    <col min="5" max="6" width="22.59765625" style="9" customWidth="1"/>
    <col min="7" max="7" width="16.59765625" bestFit="1" customWidth="1"/>
    <col min="8" max="8" width="22.59765625" style="9" customWidth="1"/>
    <col min="9" max="9" width="17.59765625" bestFit="1" customWidth="1"/>
    <col min="10" max="10" width="8.86328125" bestFit="1" customWidth="1"/>
    <col min="11" max="11" width="8.73046875" bestFit="1" customWidth="1"/>
    <col min="12" max="12" width="8.86328125" bestFit="1" customWidth="1"/>
    <col min="13" max="13" width="8.1328125" bestFit="1" customWidth="1"/>
    <col min="14" max="16" width="9" bestFit="1" customWidth="1"/>
    <col min="17" max="17" width="10.1328125" bestFit="1" customWidth="1"/>
    <col min="18" max="19" width="9" bestFit="1" customWidth="1"/>
    <col min="20" max="20" width="8.265625" bestFit="1" customWidth="1"/>
  </cols>
  <sheetData>
    <row r="1" spans="1:20" s="3" customFormat="1" ht="18.399999999999999" thickBot="1">
      <c r="A1" s="3" t="s">
        <v>0</v>
      </c>
      <c r="B1" s="3" t="s">
        <v>1</v>
      </c>
      <c r="C1" s="3" t="s">
        <v>2</v>
      </c>
      <c r="D1" s="3" t="s">
        <v>3</v>
      </c>
      <c r="E1" s="11" t="s">
        <v>3523</v>
      </c>
      <c r="F1" s="11" t="s">
        <v>3526</v>
      </c>
      <c r="G1" s="7" t="s">
        <v>3525</v>
      </c>
      <c r="H1" s="11" t="s">
        <v>3527</v>
      </c>
      <c r="I1" s="3" t="s">
        <v>4</v>
      </c>
      <c r="J1" s="3" t="s">
        <v>5</v>
      </c>
      <c r="K1" s="3" t="s">
        <v>6</v>
      </c>
      <c r="L1" s="3" t="s">
        <v>7</v>
      </c>
      <c r="M1" s="3" t="s">
        <v>8</v>
      </c>
      <c r="N1" s="3" t="s">
        <v>9</v>
      </c>
      <c r="O1" s="3" t="s">
        <v>10</v>
      </c>
      <c r="P1" s="3" t="s">
        <v>11</v>
      </c>
      <c r="Q1" s="3" t="s">
        <v>12</v>
      </c>
      <c r="R1" s="3" t="s">
        <v>13</v>
      </c>
      <c r="S1" s="3" t="s">
        <v>14</v>
      </c>
      <c r="T1" s="3" t="s">
        <v>15</v>
      </c>
    </row>
    <row r="2" spans="1:20">
      <c r="A2" s="1">
        <v>45740</v>
      </c>
      <c r="B2" s="8">
        <v>32452374</v>
      </c>
      <c r="C2" s="8">
        <v>19734799</v>
      </c>
      <c r="D2" s="8">
        <v>12717575</v>
      </c>
      <c r="E2" s="9">
        <f>nyse_spy_short_volume[[#This Row],[total_short]]/nyse_spy_short_volume[[#This Row],[total_reported]]</f>
        <v>0.60811572675700087</v>
      </c>
      <c r="F2" s="9">
        <f>nyse_spy_short_volume[[#This Row],[total_long]]/nyse_spy_short_volume[[#This Row],[total_reported]]</f>
        <v>0.39188427324299913</v>
      </c>
      <c r="G2" s="8">
        <v>11658651</v>
      </c>
      <c r="H2" s="9">
        <f>nyse_spy_short_volume[[#This Row],[Off-Exchange]]/nyse_spy_short_volume[[#This Row],[total_reported]]</f>
        <v>0.35925417967881179</v>
      </c>
      <c r="I2" s="8">
        <v>37316</v>
      </c>
      <c r="J2" s="8" t="s">
        <v>16</v>
      </c>
      <c r="K2" s="8" t="s">
        <v>16</v>
      </c>
      <c r="L2" s="8" t="s">
        <v>16</v>
      </c>
      <c r="M2" s="8" t="s">
        <v>16</v>
      </c>
      <c r="N2" s="8">
        <v>33555</v>
      </c>
      <c r="O2" s="8">
        <v>153379</v>
      </c>
      <c r="P2" s="8">
        <v>1082865</v>
      </c>
      <c r="Q2" s="8">
        <v>6679656</v>
      </c>
      <c r="R2" s="8">
        <v>7777</v>
      </c>
      <c r="S2" s="8">
        <v>53687</v>
      </c>
      <c r="T2" s="8">
        <v>27913</v>
      </c>
    </row>
    <row r="3" spans="1:20">
      <c r="A3" s="1">
        <v>45737</v>
      </c>
      <c r="B3" s="8">
        <v>48905336</v>
      </c>
      <c r="C3" s="8">
        <v>27330868</v>
      </c>
      <c r="D3" s="8">
        <v>21574468</v>
      </c>
      <c r="E3" s="9">
        <f>nyse_spy_short_volume[[#This Row],[total_short]]/nyse_spy_short_volume[[#This Row],[total_reported]]</f>
        <v>0.55885247368508006</v>
      </c>
      <c r="F3" s="9">
        <f>nyse_spy_short_volume[[#This Row],[total_long]]/nyse_spy_short_volume[[#This Row],[total_reported]]</f>
        <v>0.44114752631491994</v>
      </c>
      <c r="G3" s="8">
        <v>20231625</v>
      </c>
      <c r="H3" s="9">
        <f>nyse_spy_short_volume[[#This Row],[Off-Exchange]]/nyse_spy_short_volume[[#This Row],[total_reported]]</f>
        <v>0.41368952050549251</v>
      </c>
      <c r="I3" s="8">
        <v>17031</v>
      </c>
      <c r="J3" s="8" t="s">
        <v>16</v>
      </c>
      <c r="K3" s="8" t="s">
        <v>16</v>
      </c>
      <c r="L3" s="8" t="s">
        <v>16</v>
      </c>
      <c r="M3" s="8" t="s">
        <v>16</v>
      </c>
      <c r="N3" s="8">
        <v>17029</v>
      </c>
      <c r="O3" s="8">
        <v>186494</v>
      </c>
      <c r="P3" s="8">
        <v>635968</v>
      </c>
      <c r="Q3" s="8">
        <v>6171198</v>
      </c>
      <c r="R3" s="8">
        <v>5829</v>
      </c>
      <c r="S3" s="8">
        <v>47083</v>
      </c>
      <c r="T3" s="8">
        <v>18611</v>
      </c>
    </row>
    <row r="4" spans="1:20">
      <c r="A4" s="1">
        <v>45736</v>
      </c>
      <c r="B4" s="8">
        <v>36203517</v>
      </c>
      <c r="C4" s="8">
        <v>19741167</v>
      </c>
      <c r="D4" s="8">
        <v>16462350</v>
      </c>
      <c r="E4" s="9">
        <f>nyse_spy_short_volume[[#This Row],[total_short]]/nyse_spy_short_volume[[#This Row],[total_reported]]</f>
        <v>0.54528312815575353</v>
      </c>
      <c r="F4" s="9">
        <f>nyse_spy_short_volume[[#This Row],[total_long]]/nyse_spy_short_volume[[#This Row],[total_reported]]</f>
        <v>0.45471687184424653</v>
      </c>
      <c r="G4" s="8">
        <v>11069501</v>
      </c>
      <c r="H4" s="9">
        <f>nyse_spy_short_volume[[#This Row],[Off-Exchange]]/nyse_spy_short_volume[[#This Row],[total_reported]]</f>
        <v>0.30575761465384704</v>
      </c>
      <c r="I4" s="8">
        <v>22234</v>
      </c>
      <c r="J4" s="8" t="s">
        <v>16</v>
      </c>
      <c r="K4" s="8" t="s">
        <v>16</v>
      </c>
      <c r="L4" s="8" t="s">
        <v>16</v>
      </c>
      <c r="M4" s="8" t="s">
        <v>16</v>
      </c>
      <c r="N4" s="8">
        <v>38995</v>
      </c>
      <c r="O4" s="8">
        <v>189649</v>
      </c>
      <c r="P4" s="8">
        <v>943303</v>
      </c>
      <c r="Q4" s="8">
        <v>7403576</v>
      </c>
      <c r="R4" s="8">
        <v>9718</v>
      </c>
      <c r="S4" s="8">
        <v>28286</v>
      </c>
      <c r="T4" s="8">
        <v>35905</v>
      </c>
    </row>
    <row r="5" spans="1:20">
      <c r="A5" s="1">
        <v>45735</v>
      </c>
      <c r="B5" s="8">
        <v>34541070</v>
      </c>
      <c r="C5" s="8">
        <v>15920062</v>
      </c>
      <c r="D5" s="8">
        <v>18621008</v>
      </c>
      <c r="E5" s="9">
        <f>nyse_spy_short_volume[[#This Row],[total_short]]/nyse_spy_short_volume[[#This Row],[total_reported]]</f>
        <v>0.4609023982175422</v>
      </c>
      <c r="F5" s="9">
        <f>nyse_spy_short_volume[[#This Row],[total_long]]/nyse_spy_short_volume[[#This Row],[total_reported]]</f>
        <v>0.5390976017824578</v>
      </c>
      <c r="G5" s="8">
        <v>7985579</v>
      </c>
      <c r="H5" s="9">
        <f>nyse_spy_short_volume[[#This Row],[Off-Exchange]]/nyse_spy_short_volume[[#This Row],[total_reported]]</f>
        <v>0.23119084035323748</v>
      </c>
      <c r="I5" s="8">
        <v>19928</v>
      </c>
      <c r="J5" s="8" t="s">
        <v>16</v>
      </c>
      <c r="K5" s="8" t="s">
        <v>16</v>
      </c>
      <c r="L5" s="8" t="s">
        <v>16</v>
      </c>
      <c r="M5" s="8" t="s">
        <v>16</v>
      </c>
      <c r="N5" s="8">
        <v>21217</v>
      </c>
      <c r="O5" s="8">
        <v>162344</v>
      </c>
      <c r="P5" s="8">
        <v>1179274</v>
      </c>
      <c r="Q5" s="8">
        <v>6510426</v>
      </c>
      <c r="R5" s="8">
        <v>9537</v>
      </c>
      <c r="S5" s="8">
        <v>11965</v>
      </c>
      <c r="T5" s="8">
        <v>19792</v>
      </c>
    </row>
    <row r="6" spans="1:20">
      <c r="A6" s="1">
        <v>45734</v>
      </c>
      <c r="B6" s="8">
        <v>33015771</v>
      </c>
      <c r="C6" s="8">
        <v>15479460</v>
      </c>
      <c r="D6" s="8">
        <v>17536311</v>
      </c>
      <c r="E6" s="9">
        <f>nyse_spy_short_volume[[#This Row],[total_short]]/nyse_spy_short_volume[[#This Row],[total_reported]]</f>
        <v>0.46885047754904768</v>
      </c>
      <c r="F6" s="9">
        <f>nyse_spy_short_volume[[#This Row],[total_long]]/nyse_spy_short_volume[[#This Row],[total_reported]]</f>
        <v>0.53114952245095226</v>
      </c>
      <c r="G6" s="8">
        <v>7541211</v>
      </c>
      <c r="H6" s="9">
        <f>nyse_spy_short_volume[[#This Row],[Off-Exchange]]/nyse_spy_short_volume[[#This Row],[total_reported]]</f>
        <v>0.22841238509923031</v>
      </c>
      <c r="I6" s="8">
        <v>21545</v>
      </c>
      <c r="J6" s="8" t="s">
        <v>16</v>
      </c>
      <c r="K6" s="8" t="s">
        <v>16</v>
      </c>
      <c r="L6" s="8" t="s">
        <v>16</v>
      </c>
      <c r="M6" s="8" t="s">
        <v>16</v>
      </c>
      <c r="N6" s="8">
        <v>21178</v>
      </c>
      <c r="O6" s="8">
        <v>201026</v>
      </c>
      <c r="P6" s="8">
        <v>1002822</v>
      </c>
      <c r="Q6" s="8">
        <v>6618189</v>
      </c>
      <c r="R6" s="8">
        <v>19522</v>
      </c>
      <c r="S6" s="8">
        <v>26781</v>
      </c>
      <c r="T6" s="8">
        <v>27186</v>
      </c>
    </row>
    <row r="7" spans="1:20">
      <c r="A7" s="1">
        <v>45733</v>
      </c>
      <c r="B7" s="8">
        <v>28490505</v>
      </c>
      <c r="C7" s="8">
        <v>14477885</v>
      </c>
      <c r="D7" s="8">
        <v>14012620</v>
      </c>
      <c r="E7" s="9">
        <f>nyse_spy_short_volume[[#This Row],[total_short]]/nyse_spy_short_volume[[#This Row],[total_reported]]</f>
        <v>0.50816526418187391</v>
      </c>
      <c r="F7" s="9">
        <f>nyse_spy_short_volume[[#This Row],[total_long]]/nyse_spy_short_volume[[#This Row],[total_reported]]</f>
        <v>0.49183473581812609</v>
      </c>
      <c r="G7" s="8">
        <v>7222984</v>
      </c>
      <c r="H7" s="9">
        <f>nyse_spy_short_volume[[#This Row],[Off-Exchange]]/nyse_spy_short_volume[[#This Row],[total_reported]]</f>
        <v>0.25352249810945787</v>
      </c>
      <c r="I7" s="8">
        <v>20655</v>
      </c>
      <c r="J7" s="8" t="s">
        <v>16</v>
      </c>
      <c r="K7" s="8" t="s">
        <v>16</v>
      </c>
      <c r="L7" s="8" t="s">
        <v>16</v>
      </c>
      <c r="M7" s="8" t="s">
        <v>16</v>
      </c>
      <c r="N7" s="8">
        <v>37205</v>
      </c>
      <c r="O7" s="8">
        <v>176603</v>
      </c>
      <c r="P7" s="8">
        <v>811334</v>
      </c>
      <c r="Q7" s="8">
        <v>5871022</v>
      </c>
      <c r="R7" s="8">
        <v>8754</v>
      </c>
      <c r="S7" s="8">
        <v>22978</v>
      </c>
      <c r="T7" s="8">
        <v>306350</v>
      </c>
    </row>
    <row r="8" spans="1:20">
      <c r="A8" s="1">
        <v>45730</v>
      </c>
      <c r="B8" s="8">
        <v>38360006</v>
      </c>
      <c r="C8" s="8">
        <v>16532716</v>
      </c>
      <c r="D8" s="8">
        <v>21827290</v>
      </c>
      <c r="E8" s="9">
        <f>nyse_spy_short_volume[[#This Row],[total_short]]/nyse_spy_short_volume[[#This Row],[total_reported]]</f>
        <v>0.43098835803101804</v>
      </c>
      <c r="F8" s="9">
        <f>nyse_spy_short_volume[[#This Row],[total_long]]/nyse_spy_short_volume[[#This Row],[total_reported]]</f>
        <v>0.56901164196898202</v>
      </c>
      <c r="G8" s="8">
        <v>8621567</v>
      </c>
      <c r="H8" s="9">
        <f>nyse_spy_short_volume[[#This Row],[Off-Exchange]]/nyse_spy_short_volume[[#This Row],[total_reported]]</f>
        <v>0.2247540576505645</v>
      </c>
      <c r="I8" s="8">
        <v>393280</v>
      </c>
      <c r="J8" s="8" t="s">
        <v>16</v>
      </c>
      <c r="K8" s="8" t="s">
        <v>16</v>
      </c>
      <c r="L8" s="8" t="s">
        <v>16</v>
      </c>
      <c r="M8" s="8" t="s">
        <v>16</v>
      </c>
      <c r="N8" s="8">
        <v>25772</v>
      </c>
      <c r="O8" s="8">
        <v>218143</v>
      </c>
      <c r="P8" s="8">
        <v>957006</v>
      </c>
      <c r="Q8" s="8">
        <v>6215933</v>
      </c>
      <c r="R8" s="8">
        <v>15035</v>
      </c>
      <c r="S8" s="8">
        <v>24001</v>
      </c>
      <c r="T8" s="8">
        <v>61979</v>
      </c>
    </row>
    <row r="9" spans="1:20">
      <c r="A9" s="1">
        <v>45729</v>
      </c>
      <c r="B9" s="8">
        <v>41421260</v>
      </c>
      <c r="C9" s="8">
        <v>17060761</v>
      </c>
      <c r="D9" s="8">
        <v>24360499</v>
      </c>
      <c r="E9" s="9">
        <f>nyse_spy_short_volume[[#This Row],[total_short]]/nyse_spy_short_volume[[#This Row],[total_reported]]</f>
        <v>0.41188416286708807</v>
      </c>
      <c r="F9" s="9">
        <f>nyse_spy_short_volume[[#This Row],[total_long]]/nyse_spy_short_volume[[#This Row],[total_reported]]</f>
        <v>0.58811583713291193</v>
      </c>
      <c r="G9" s="8">
        <v>8525995</v>
      </c>
      <c r="H9" s="9">
        <f>nyse_spy_short_volume[[#This Row],[Off-Exchange]]/nyse_spy_short_volume[[#This Row],[total_reported]]</f>
        <v>0.20583620585177756</v>
      </c>
      <c r="I9" s="8">
        <v>36934</v>
      </c>
      <c r="J9" s="8" t="s">
        <v>16</v>
      </c>
      <c r="K9" s="8" t="s">
        <v>16</v>
      </c>
      <c r="L9" s="8" t="s">
        <v>16</v>
      </c>
      <c r="M9" s="8" t="s">
        <v>16</v>
      </c>
      <c r="N9" s="8">
        <v>9808</v>
      </c>
      <c r="O9" s="8">
        <v>407894</v>
      </c>
      <c r="P9" s="8">
        <v>1194762</v>
      </c>
      <c r="Q9" s="8">
        <v>6780453</v>
      </c>
      <c r="R9" s="8">
        <v>5244</v>
      </c>
      <c r="S9" s="8">
        <v>33762</v>
      </c>
      <c r="T9" s="8">
        <v>65909</v>
      </c>
    </row>
    <row r="10" spans="1:20">
      <c r="A10" s="1">
        <v>45728</v>
      </c>
      <c r="B10" s="8">
        <v>37301286</v>
      </c>
      <c r="C10" s="8">
        <v>16968604</v>
      </c>
      <c r="D10" s="8">
        <v>20332682</v>
      </c>
      <c r="E10" s="9">
        <f>nyse_spy_short_volume[[#This Row],[total_short]]/nyse_spy_short_volume[[#This Row],[total_reported]]</f>
        <v>0.45490667533553669</v>
      </c>
      <c r="F10" s="9">
        <f>nyse_spy_short_volume[[#This Row],[total_long]]/nyse_spy_short_volume[[#This Row],[total_reported]]</f>
        <v>0.54509332466446336</v>
      </c>
      <c r="G10" s="8">
        <v>9589398</v>
      </c>
      <c r="H10" s="9">
        <f>nyse_spy_short_volume[[#This Row],[Off-Exchange]]/nyse_spy_short_volume[[#This Row],[total_reported]]</f>
        <v>0.25707955484430217</v>
      </c>
      <c r="I10" s="8">
        <v>24570</v>
      </c>
      <c r="J10" s="8" t="s">
        <v>16</v>
      </c>
      <c r="K10" s="8" t="s">
        <v>16</v>
      </c>
      <c r="L10" s="8" t="s">
        <v>16</v>
      </c>
      <c r="M10" s="8" t="s">
        <v>16</v>
      </c>
      <c r="N10" s="8">
        <v>13880</v>
      </c>
      <c r="O10" s="8">
        <v>363910</v>
      </c>
      <c r="P10" s="8">
        <v>950935</v>
      </c>
      <c r="Q10" s="8">
        <v>5930523</v>
      </c>
      <c r="R10" s="8">
        <v>4461</v>
      </c>
      <c r="S10" s="8">
        <v>29335</v>
      </c>
      <c r="T10" s="8">
        <v>61592</v>
      </c>
    </row>
    <row r="11" spans="1:20">
      <c r="A11" s="1">
        <v>45727</v>
      </c>
      <c r="B11" s="8">
        <v>49929475</v>
      </c>
      <c r="C11" s="8">
        <v>22457861</v>
      </c>
      <c r="D11" s="8">
        <v>27471614</v>
      </c>
      <c r="E11" s="9">
        <f>nyse_spy_short_volume[[#This Row],[total_short]]/nyse_spy_short_volume[[#This Row],[total_reported]]</f>
        <v>0.44979165112391029</v>
      </c>
      <c r="F11" s="9">
        <f>nyse_spy_short_volume[[#This Row],[total_long]]/nyse_spy_short_volume[[#This Row],[total_reported]]</f>
        <v>0.55020834887608971</v>
      </c>
      <c r="G11" s="8">
        <v>10266244</v>
      </c>
      <c r="H11" s="9">
        <f>nyse_spy_short_volume[[#This Row],[Off-Exchange]]/nyse_spy_short_volume[[#This Row],[total_reported]]</f>
        <v>0.20561489981619074</v>
      </c>
      <c r="I11" s="8">
        <v>24869</v>
      </c>
      <c r="J11" s="8" t="s">
        <v>16</v>
      </c>
      <c r="K11" s="8" t="s">
        <v>16</v>
      </c>
      <c r="L11" s="8" t="s">
        <v>16</v>
      </c>
      <c r="M11" s="8" t="s">
        <v>16</v>
      </c>
      <c r="N11" s="8">
        <v>32739</v>
      </c>
      <c r="O11" s="8">
        <v>554193</v>
      </c>
      <c r="P11" s="8">
        <v>2004147</v>
      </c>
      <c r="Q11" s="8">
        <v>9443060</v>
      </c>
      <c r="R11" s="8">
        <v>23514</v>
      </c>
      <c r="S11" s="8">
        <v>41806</v>
      </c>
      <c r="T11" s="8">
        <v>67289</v>
      </c>
    </row>
    <row r="12" spans="1:20">
      <c r="A12" s="1">
        <v>45726</v>
      </c>
      <c r="B12" s="8">
        <v>56685247</v>
      </c>
      <c r="C12" s="8">
        <v>31715806</v>
      </c>
      <c r="D12" s="8">
        <v>24969441</v>
      </c>
      <c r="E12" s="9">
        <f>nyse_spy_short_volume[[#This Row],[total_short]]/nyse_spy_short_volume[[#This Row],[total_reported]]</f>
        <v>0.55950723827665427</v>
      </c>
      <c r="F12" s="9">
        <f>nyse_spy_short_volume[[#This Row],[total_long]]/nyse_spy_short_volume[[#This Row],[total_reported]]</f>
        <v>0.44049276172334578</v>
      </c>
      <c r="G12" s="8">
        <v>16704066</v>
      </c>
      <c r="H12" s="9">
        <f>nyse_spy_short_volume[[#This Row],[Off-Exchange]]/nyse_spy_short_volume[[#This Row],[total_reported]]</f>
        <v>0.29468101285683734</v>
      </c>
      <c r="I12" s="8">
        <v>72709</v>
      </c>
      <c r="J12" s="8" t="s">
        <v>16</v>
      </c>
      <c r="K12" s="8" t="s">
        <v>16</v>
      </c>
      <c r="L12" s="8" t="s">
        <v>16</v>
      </c>
      <c r="M12" s="8" t="s">
        <v>16</v>
      </c>
      <c r="N12" s="8">
        <v>56019</v>
      </c>
      <c r="O12" s="8">
        <v>415252</v>
      </c>
      <c r="P12" s="8">
        <v>2237752</v>
      </c>
      <c r="Q12" s="8">
        <v>12016226</v>
      </c>
      <c r="R12" s="8">
        <v>12343</v>
      </c>
      <c r="S12" s="8">
        <v>140661</v>
      </c>
      <c r="T12" s="8">
        <v>60778</v>
      </c>
    </row>
    <row r="13" spans="1:20">
      <c r="A13" s="1">
        <v>45723</v>
      </c>
      <c r="B13" s="8">
        <v>47441240</v>
      </c>
      <c r="C13" s="8">
        <v>23181990</v>
      </c>
      <c r="D13" s="8">
        <v>24259250</v>
      </c>
      <c r="E13" s="9">
        <f>nyse_spy_short_volume[[#This Row],[total_short]]/nyse_spy_short_volume[[#This Row],[total_reported]]</f>
        <v>0.48864637602221189</v>
      </c>
      <c r="F13" s="9">
        <f>nyse_spy_short_volume[[#This Row],[total_long]]/nyse_spy_short_volume[[#This Row],[total_reported]]</f>
        <v>0.51135362397778805</v>
      </c>
      <c r="G13" s="8">
        <v>12424599</v>
      </c>
      <c r="H13" s="9">
        <f>nyse_spy_short_volume[[#This Row],[Off-Exchange]]/nyse_spy_short_volume[[#This Row],[total_reported]]</f>
        <v>0.26189448252195768</v>
      </c>
      <c r="I13" s="8">
        <v>37497</v>
      </c>
      <c r="J13" s="8" t="s">
        <v>16</v>
      </c>
      <c r="K13" s="8" t="s">
        <v>16</v>
      </c>
      <c r="L13" s="8" t="s">
        <v>16</v>
      </c>
      <c r="M13" s="8" t="s">
        <v>16</v>
      </c>
      <c r="N13" s="8">
        <v>51466</v>
      </c>
      <c r="O13" s="8">
        <v>574804</v>
      </c>
      <c r="P13" s="8">
        <v>1519427</v>
      </c>
      <c r="Q13" s="8">
        <v>8393320</v>
      </c>
      <c r="R13" s="8">
        <v>22459</v>
      </c>
      <c r="S13" s="8">
        <v>59726</v>
      </c>
      <c r="T13" s="8">
        <v>98692</v>
      </c>
    </row>
    <row r="14" spans="1:20">
      <c r="A14" s="1">
        <v>45722</v>
      </c>
      <c r="B14" s="8">
        <v>44070701</v>
      </c>
      <c r="C14" s="8">
        <v>19665792</v>
      </c>
      <c r="D14" s="8">
        <v>24404909</v>
      </c>
      <c r="E14" s="9">
        <f>nyse_spy_short_volume[[#This Row],[total_short]]/nyse_spy_short_volume[[#This Row],[total_reported]]</f>
        <v>0.44623279307492747</v>
      </c>
      <c r="F14" s="9">
        <f>nyse_spy_short_volume[[#This Row],[total_long]]/nyse_spy_short_volume[[#This Row],[total_reported]]</f>
        <v>0.55376720692507253</v>
      </c>
      <c r="G14" s="8">
        <v>8849871</v>
      </c>
      <c r="H14" s="9">
        <f>nyse_spy_short_volume[[#This Row],[Off-Exchange]]/nyse_spy_short_volume[[#This Row],[total_reported]]</f>
        <v>0.200810760872626</v>
      </c>
      <c r="I14" s="8">
        <v>17262</v>
      </c>
      <c r="J14" s="8" t="s">
        <v>16</v>
      </c>
      <c r="K14" s="8" t="s">
        <v>16</v>
      </c>
      <c r="L14" s="8" t="s">
        <v>16</v>
      </c>
      <c r="M14" s="8" t="s">
        <v>16</v>
      </c>
      <c r="N14" s="8">
        <v>44971</v>
      </c>
      <c r="O14" s="8">
        <v>472064</v>
      </c>
      <c r="P14" s="8">
        <v>1485519</v>
      </c>
      <c r="Q14" s="8">
        <v>8709598</v>
      </c>
      <c r="R14" s="8">
        <v>16115</v>
      </c>
      <c r="S14" s="8">
        <v>39080</v>
      </c>
      <c r="T14" s="8">
        <v>31312</v>
      </c>
    </row>
    <row r="15" spans="1:20">
      <c r="A15" s="1">
        <v>45721</v>
      </c>
      <c r="B15" s="8">
        <v>41119149</v>
      </c>
      <c r="C15" s="8">
        <v>17903311</v>
      </c>
      <c r="D15" s="8">
        <v>23215838</v>
      </c>
      <c r="E15" s="9">
        <f>nyse_spy_short_volume[[#This Row],[total_short]]/nyse_spy_short_volume[[#This Row],[total_reported]]</f>
        <v>0.43540081532329378</v>
      </c>
      <c r="F15" s="9">
        <f>nyse_spy_short_volume[[#This Row],[total_long]]/nyse_spy_short_volume[[#This Row],[total_reported]]</f>
        <v>0.56459918467670622</v>
      </c>
      <c r="G15" s="8">
        <v>8571764</v>
      </c>
      <c r="H15" s="9">
        <f>nyse_spy_short_volume[[#This Row],[Off-Exchange]]/nyse_spy_short_volume[[#This Row],[total_reported]]</f>
        <v>0.20846160994236529</v>
      </c>
      <c r="I15" s="8">
        <v>6912</v>
      </c>
      <c r="J15" s="8" t="s">
        <v>16</v>
      </c>
      <c r="K15" s="8" t="s">
        <v>16</v>
      </c>
      <c r="L15" s="8" t="s">
        <v>16</v>
      </c>
      <c r="M15" s="8" t="s">
        <v>16</v>
      </c>
      <c r="N15" s="8">
        <v>20310</v>
      </c>
      <c r="O15" s="8">
        <v>548765</v>
      </c>
      <c r="P15" s="8">
        <v>1220394</v>
      </c>
      <c r="Q15" s="8">
        <v>7402982</v>
      </c>
      <c r="R15" s="8">
        <v>17079</v>
      </c>
      <c r="S15" s="8">
        <v>35497</v>
      </c>
      <c r="T15" s="8">
        <v>79608</v>
      </c>
    </row>
    <row r="16" spans="1:20">
      <c r="A16" s="1">
        <v>45720</v>
      </c>
      <c r="B16" s="8">
        <v>57514438</v>
      </c>
      <c r="C16" s="8">
        <v>32900486</v>
      </c>
      <c r="D16" s="8">
        <v>24613952</v>
      </c>
      <c r="E16" s="9">
        <f>nyse_spy_short_volume[[#This Row],[total_short]]/nyse_spy_short_volume[[#This Row],[total_reported]]</f>
        <v>0.57203872877971962</v>
      </c>
      <c r="F16" s="9">
        <f>nyse_spy_short_volume[[#This Row],[total_long]]/nyse_spy_short_volume[[#This Row],[total_reported]]</f>
        <v>0.42796127122028038</v>
      </c>
      <c r="G16" s="8">
        <v>19490260</v>
      </c>
      <c r="H16" s="9">
        <f>nyse_spy_short_volume[[#This Row],[Off-Exchange]]/nyse_spy_short_volume[[#This Row],[total_reported]]</f>
        <v>0.33887595319978614</v>
      </c>
      <c r="I16" s="8">
        <v>49862</v>
      </c>
      <c r="J16" s="8" t="s">
        <v>16</v>
      </c>
      <c r="K16" s="8" t="s">
        <v>16</v>
      </c>
      <c r="L16" s="8" t="s">
        <v>16</v>
      </c>
      <c r="M16" s="8" t="s">
        <v>16</v>
      </c>
      <c r="N16" s="8">
        <v>62543</v>
      </c>
      <c r="O16" s="8">
        <v>530160</v>
      </c>
      <c r="P16" s="8">
        <v>2080059</v>
      </c>
      <c r="Q16" s="8">
        <v>10517330</v>
      </c>
      <c r="R16" s="8">
        <v>28035</v>
      </c>
      <c r="S16" s="8">
        <v>52636</v>
      </c>
      <c r="T16" s="8">
        <v>89601</v>
      </c>
    </row>
    <row r="17" spans="1:20">
      <c r="A17" s="1">
        <v>45719</v>
      </c>
      <c r="B17" s="8">
        <v>40920418</v>
      </c>
      <c r="C17" s="8">
        <v>26548346</v>
      </c>
      <c r="D17" s="8">
        <v>14372072</v>
      </c>
      <c r="E17" s="9">
        <f>nyse_spy_short_volume[[#This Row],[total_short]]/nyse_spy_short_volume[[#This Row],[total_reported]]</f>
        <v>0.64877993181790083</v>
      </c>
      <c r="F17" s="9">
        <f>nyse_spy_short_volume[[#This Row],[total_long]]/nyse_spy_short_volume[[#This Row],[total_reported]]</f>
        <v>0.35122006818209922</v>
      </c>
      <c r="G17" s="8">
        <v>12859720</v>
      </c>
      <c r="H17" s="9">
        <f>nyse_spy_short_volume[[#This Row],[Off-Exchange]]/nyse_spy_short_volume[[#This Row],[total_reported]]</f>
        <v>0.31426169693574491</v>
      </c>
      <c r="I17" s="8">
        <v>52502</v>
      </c>
      <c r="J17" s="8" t="s">
        <v>16</v>
      </c>
      <c r="K17" s="8" t="s">
        <v>16</v>
      </c>
      <c r="L17" s="8" t="s">
        <v>16</v>
      </c>
      <c r="M17" s="8" t="s">
        <v>16</v>
      </c>
      <c r="N17" s="8">
        <v>67400</v>
      </c>
      <c r="O17" s="8">
        <v>625415</v>
      </c>
      <c r="P17" s="8">
        <v>1988032</v>
      </c>
      <c r="Q17" s="8">
        <v>10774735</v>
      </c>
      <c r="R17" s="8">
        <v>31832</v>
      </c>
      <c r="S17" s="8">
        <v>48818</v>
      </c>
      <c r="T17" s="8">
        <v>99892</v>
      </c>
    </row>
    <row r="18" spans="1:20">
      <c r="A18" s="1">
        <v>45716</v>
      </c>
      <c r="B18" s="8">
        <v>49340323</v>
      </c>
      <c r="C18" s="8">
        <v>21415226</v>
      </c>
      <c r="D18" s="8">
        <v>27925097</v>
      </c>
      <c r="E18" s="9">
        <f>nyse_spy_short_volume[[#This Row],[total_short]]/nyse_spy_short_volume[[#This Row],[total_reported]]</f>
        <v>0.43403092436180446</v>
      </c>
      <c r="F18" s="9">
        <f>nyse_spy_short_volume[[#This Row],[total_long]]/nyse_spy_short_volume[[#This Row],[total_reported]]</f>
        <v>0.56596907563819554</v>
      </c>
      <c r="G18" s="8">
        <v>11530509</v>
      </c>
      <c r="H18" s="9">
        <f>nyse_spy_short_volume[[#This Row],[Off-Exchange]]/nyse_spy_short_volume[[#This Row],[total_reported]]</f>
        <v>0.23369342353109443</v>
      </c>
      <c r="I18" s="8">
        <v>29816</v>
      </c>
      <c r="J18" s="8" t="s">
        <v>16</v>
      </c>
      <c r="K18" s="8" t="s">
        <v>16</v>
      </c>
      <c r="L18" s="8" t="s">
        <v>16</v>
      </c>
      <c r="M18" s="8" t="s">
        <v>16</v>
      </c>
      <c r="N18" s="8">
        <v>30116</v>
      </c>
      <c r="O18" s="8">
        <v>396590</v>
      </c>
      <c r="P18" s="8">
        <v>1365057</v>
      </c>
      <c r="Q18" s="8">
        <v>7518353</v>
      </c>
      <c r="R18" s="8">
        <v>7663</v>
      </c>
      <c r="S18" s="8">
        <v>50476</v>
      </c>
      <c r="T18" s="8">
        <v>486646</v>
      </c>
    </row>
    <row r="19" spans="1:20">
      <c r="A19" s="1">
        <v>45715</v>
      </c>
      <c r="B19" s="8">
        <v>38069552</v>
      </c>
      <c r="C19" s="8">
        <v>19618658</v>
      </c>
      <c r="D19" s="8">
        <v>18450894</v>
      </c>
      <c r="E19" s="9">
        <f>nyse_spy_short_volume[[#This Row],[total_short]]/nyse_spy_short_volume[[#This Row],[total_reported]]</f>
        <v>0.51533724378999779</v>
      </c>
      <c r="F19" s="9">
        <f>nyse_spy_short_volume[[#This Row],[total_long]]/nyse_spy_short_volume[[#This Row],[total_reported]]</f>
        <v>0.48466275621000215</v>
      </c>
      <c r="G19" s="8">
        <v>11095456</v>
      </c>
      <c r="H19" s="9">
        <f>nyse_spy_short_volume[[#This Row],[Off-Exchange]]/nyse_spy_short_volume[[#This Row],[total_reported]]</f>
        <v>0.29145223458369041</v>
      </c>
      <c r="I19" s="8">
        <v>24728</v>
      </c>
      <c r="J19" s="8" t="s">
        <v>16</v>
      </c>
      <c r="K19" s="8" t="s">
        <v>16</v>
      </c>
      <c r="L19" s="8" t="s">
        <v>16</v>
      </c>
      <c r="M19" s="8" t="s">
        <v>16</v>
      </c>
      <c r="N19" s="8">
        <v>24023</v>
      </c>
      <c r="O19" s="8">
        <v>299061</v>
      </c>
      <c r="P19" s="8">
        <v>1185270</v>
      </c>
      <c r="Q19" s="8">
        <v>6751990</v>
      </c>
      <c r="R19" s="8">
        <v>16658</v>
      </c>
      <c r="S19" s="8">
        <v>108797</v>
      </c>
      <c r="T19" s="8">
        <v>112675</v>
      </c>
    </row>
    <row r="20" spans="1:20">
      <c r="A20" s="1">
        <v>45714</v>
      </c>
      <c r="B20" s="8">
        <v>24564268</v>
      </c>
      <c r="C20" s="8">
        <v>8461790</v>
      </c>
      <c r="D20" s="8">
        <v>16102478</v>
      </c>
      <c r="E20" s="9">
        <f>nyse_spy_short_volume[[#This Row],[total_short]]/nyse_spy_short_volume[[#This Row],[total_reported]]</f>
        <v>0.34447556100592941</v>
      </c>
      <c r="F20" s="9">
        <f>nyse_spy_short_volume[[#This Row],[total_long]]/nyse_spy_short_volume[[#This Row],[total_reported]]</f>
        <v>0.65552443899407054</v>
      </c>
      <c r="G20" s="8">
        <v>4479115</v>
      </c>
      <c r="H20" s="9">
        <f>nyse_spy_short_volume[[#This Row],[Off-Exchange]]/nyse_spy_short_volume[[#This Row],[total_reported]]</f>
        <v>0.18234270200927624</v>
      </c>
      <c r="I20" s="8">
        <v>12654</v>
      </c>
      <c r="J20" s="8" t="s">
        <v>16</v>
      </c>
      <c r="K20" s="8" t="s">
        <v>16</v>
      </c>
      <c r="L20" s="8" t="s">
        <v>16</v>
      </c>
      <c r="M20" s="8" t="s">
        <v>16</v>
      </c>
      <c r="N20" s="8">
        <v>5562</v>
      </c>
      <c r="O20" s="8">
        <v>119159</v>
      </c>
      <c r="P20" s="8">
        <v>473576</v>
      </c>
      <c r="Q20" s="8">
        <v>3328021</v>
      </c>
      <c r="R20" s="8">
        <v>1974</v>
      </c>
      <c r="S20" s="8">
        <v>22697</v>
      </c>
      <c r="T20" s="8">
        <v>19032</v>
      </c>
    </row>
    <row r="21" spans="1:20">
      <c r="A21" s="1">
        <v>45713</v>
      </c>
      <c r="B21" s="8">
        <v>36071608</v>
      </c>
      <c r="C21" s="8">
        <v>17163670</v>
      </c>
      <c r="D21" s="8">
        <v>18907938</v>
      </c>
      <c r="E21" s="9">
        <f>nyse_spy_short_volume[[#This Row],[total_short]]/nyse_spy_short_volume[[#This Row],[total_reported]]</f>
        <v>0.47582214798963218</v>
      </c>
      <c r="F21" s="9">
        <f>nyse_spy_short_volume[[#This Row],[total_long]]/nyse_spy_short_volume[[#This Row],[total_reported]]</f>
        <v>0.52417785201036782</v>
      </c>
      <c r="G21" s="8">
        <v>10160213</v>
      </c>
      <c r="H21" s="9">
        <f>nyse_spy_short_volume[[#This Row],[Off-Exchange]]/nyse_spy_short_volume[[#This Row],[total_reported]]</f>
        <v>0.28166787019863376</v>
      </c>
      <c r="I21" s="8">
        <v>24478</v>
      </c>
      <c r="J21" s="8" t="s">
        <v>16</v>
      </c>
      <c r="K21" s="8" t="s">
        <v>16</v>
      </c>
      <c r="L21" s="8" t="s">
        <v>16</v>
      </c>
      <c r="M21" s="8" t="s">
        <v>16</v>
      </c>
      <c r="N21" s="8">
        <v>29753</v>
      </c>
      <c r="O21" s="8">
        <v>138116</v>
      </c>
      <c r="P21" s="8">
        <v>771064</v>
      </c>
      <c r="Q21" s="8">
        <v>5842729</v>
      </c>
      <c r="R21" s="8">
        <v>5717</v>
      </c>
      <c r="S21" s="8">
        <v>33078</v>
      </c>
      <c r="T21" s="8">
        <v>158522</v>
      </c>
    </row>
    <row r="22" spans="1:20">
      <c r="A22" s="1">
        <v>45712</v>
      </c>
      <c r="B22" s="8">
        <v>27504736</v>
      </c>
      <c r="C22" s="8">
        <v>13386920</v>
      </c>
      <c r="D22" s="8">
        <v>14117816</v>
      </c>
      <c r="E22" s="9">
        <f>nyse_spy_short_volume[[#This Row],[total_short]]/nyse_spy_short_volume[[#This Row],[total_reported]]</f>
        <v>0.48671327003465875</v>
      </c>
      <c r="F22" s="9">
        <f>nyse_spy_short_volume[[#This Row],[total_long]]/nyse_spy_short_volume[[#This Row],[total_reported]]</f>
        <v>0.51328672996534119</v>
      </c>
      <c r="G22" s="8">
        <v>6951213</v>
      </c>
      <c r="H22" s="9">
        <f>nyse_spy_short_volume[[#This Row],[Off-Exchange]]/nyse_spy_short_volume[[#This Row],[total_reported]]</f>
        <v>0.25272785748607074</v>
      </c>
      <c r="I22" s="8">
        <v>38200</v>
      </c>
      <c r="J22" s="8" t="s">
        <v>16</v>
      </c>
      <c r="K22" s="8" t="s">
        <v>16</v>
      </c>
      <c r="L22" s="8" t="s">
        <v>16</v>
      </c>
      <c r="M22" s="8" t="s">
        <v>16</v>
      </c>
      <c r="N22" s="8">
        <v>15186</v>
      </c>
      <c r="O22" s="8">
        <v>126627</v>
      </c>
      <c r="P22" s="8">
        <v>797368</v>
      </c>
      <c r="Q22" s="8">
        <v>5401557</v>
      </c>
      <c r="R22" s="8">
        <v>4903</v>
      </c>
      <c r="S22" s="8">
        <v>30228</v>
      </c>
      <c r="T22" s="8">
        <v>21638</v>
      </c>
    </row>
    <row r="23" spans="1:20">
      <c r="A23" s="1">
        <v>45709</v>
      </c>
      <c r="B23" s="8">
        <v>44678582</v>
      </c>
      <c r="C23" s="8">
        <v>19964893</v>
      </c>
      <c r="D23" s="8">
        <v>24713689</v>
      </c>
      <c r="E23" s="9">
        <f>nyse_spy_short_volume[[#This Row],[total_short]]/nyse_spy_short_volume[[#This Row],[total_reported]]</f>
        <v>0.44685601257443669</v>
      </c>
      <c r="F23" s="9">
        <f>nyse_spy_short_volume[[#This Row],[total_long]]/nyse_spy_short_volume[[#This Row],[total_reported]]</f>
        <v>0.55314398742556337</v>
      </c>
      <c r="G23" s="8">
        <v>12138066</v>
      </c>
      <c r="H23" s="9">
        <f>nyse_spy_short_volume[[#This Row],[Off-Exchange]]/nyse_spy_short_volume[[#This Row],[total_reported]]</f>
        <v>0.2716752738482166</v>
      </c>
      <c r="I23" s="8">
        <v>29020</v>
      </c>
      <c r="J23" s="8" t="s">
        <v>16</v>
      </c>
      <c r="K23" s="8" t="s">
        <v>16</v>
      </c>
      <c r="L23" s="8" t="s">
        <v>16</v>
      </c>
      <c r="M23" s="8" t="s">
        <v>16</v>
      </c>
      <c r="N23" s="8">
        <v>33088</v>
      </c>
      <c r="O23" s="8">
        <v>204829</v>
      </c>
      <c r="P23" s="8">
        <v>1018357</v>
      </c>
      <c r="Q23" s="8">
        <v>6362821</v>
      </c>
      <c r="R23" s="8">
        <v>11613</v>
      </c>
      <c r="S23" s="8">
        <v>58994</v>
      </c>
      <c r="T23" s="8">
        <v>108105</v>
      </c>
    </row>
    <row r="24" spans="1:20">
      <c r="A24" s="1">
        <v>45708</v>
      </c>
      <c r="B24" s="8">
        <v>22497300</v>
      </c>
      <c r="C24" s="8">
        <v>10642720</v>
      </c>
      <c r="D24" s="8">
        <v>11854580</v>
      </c>
      <c r="E24" s="9">
        <f>nyse_spy_short_volume[[#This Row],[total_short]]/nyse_spy_short_volume[[#This Row],[total_reported]]</f>
        <v>0.4730665457632694</v>
      </c>
      <c r="F24" s="9">
        <f>nyse_spy_short_volume[[#This Row],[total_long]]/nyse_spy_short_volume[[#This Row],[total_reported]]</f>
        <v>0.52693345423673066</v>
      </c>
      <c r="G24" s="8">
        <v>5898545</v>
      </c>
      <c r="H24" s="9">
        <f>nyse_spy_short_volume[[#This Row],[Off-Exchange]]/nyse_spy_short_volume[[#This Row],[total_reported]]</f>
        <v>0.2621890182377441</v>
      </c>
      <c r="I24" s="8">
        <v>24785</v>
      </c>
      <c r="J24" s="8" t="s">
        <v>16</v>
      </c>
      <c r="K24" s="8" t="s">
        <v>16</v>
      </c>
      <c r="L24" s="8" t="s">
        <v>16</v>
      </c>
      <c r="M24" s="8" t="s">
        <v>16</v>
      </c>
      <c r="N24" s="8">
        <v>21122</v>
      </c>
      <c r="O24" s="8">
        <v>86775</v>
      </c>
      <c r="P24" s="8">
        <v>537182</v>
      </c>
      <c r="Q24" s="8">
        <v>3967207</v>
      </c>
      <c r="R24" s="8">
        <v>9495</v>
      </c>
      <c r="S24" s="8">
        <v>27313</v>
      </c>
      <c r="T24" s="8">
        <v>70296</v>
      </c>
    </row>
    <row r="25" spans="1:20">
      <c r="A25" s="1">
        <v>45707</v>
      </c>
      <c r="B25" s="8">
        <v>18858157</v>
      </c>
      <c r="C25" s="8">
        <v>9918200</v>
      </c>
      <c r="D25" s="8">
        <v>8939957</v>
      </c>
      <c r="E25" s="9">
        <f>nyse_spy_short_volume[[#This Row],[total_short]]/nyse_spy_short_volume[[#This Row],[total_reported]]</f>
        <v>0.52593686647109794</v>
      </c>
      <c r="F25" s="9">
        <f>nyse_spy_short_volume[[#This Row],[total_long]]/nyse_spy_short_volume[[#This Row],[total_reported]]</f>
        <v>0.47406313352890211</v>
      </c>
      <c r="G25" s="8">
        <v>6556231</v>
      </c>
      <c r="H25" s="9">
        <f>nyse_spy_short_volume[[#This Row],[Off-Exchange]]/nyse_spy_short_volume[[#This Row],[total_reported]]</f>
        <v>0.34766021939471603</v>
      </c>
      <c r="I25" s="8">
        <v>17183</v>
      </c>
      <c r="J25" s="8" t="s">
        <v>16</v>
      </c>
      <c r="K25" s="8" t="s">
        <v>16</v>
      </c>
      <c r="L25" s="8" t="s">
        <v>16</v>
      </c>
      <c r="M25" s="8" t="s">
        <v>16</v>
      </c>
      <c r="N25" s="8">
        <v>13031</v>
      </c>
      <c r="O25" s="8">
        <v>75249</v>
      </c>
      <c r="P25" s="8">
        <v>332684</v>
      </c>
      <c r="Q25" s="8">
        <v>2889409</v>
      </c>
      <c r="R25" s="8">
        <v>2928</v>
      </c>
      <c r="S25" s="8">
        <v>9726</v>
      </c>
      <c r="T25" s="8">
        <v>21759</v>
      </c>
    </row>
    <row r="26" spans="1:20">
      <c r="A26" s="1">
        <v>45706</v>
      </c>
      <c r="B26" s="8">
        <v>16048546</v>
      </c>
      <c r="C26" s="8">
        <v>10440737</v>
      </c>
      <c r="D26" s="8">
        <v>5607809</v>
      </c>
      <c r="E26" s="9">
        <f>nyse_spy_short_volume[[#This Row],[total_short]]/nyse_spy_short_volume[[#This Row],[total_reported]]</f>
        <v>0.650572145289673</v>
      </c>
      <c r="F26" s="9">
        <f>nyse_spy_short_volume[[#This Row],[total_long]]/nyse_spy_short_volume[[#This Row],[total_reported]]</f>
        <v>0.349427854710327</v>
      </c>
      <c r="G26" s="8">
        <v>6302829</v>
      </c>
      <c r="H26" s="9">
        <f>nyse_spy_short_volume[[#This Row],[Off-Exchange]]/nyse_spy_short_volume[[#This Row],[total_reported]]</f>
        <v>0.39273520479674606</v>
      </c>
      <c r="I26" s="8">
        <v>27581</v>
      </c>
      <c r="J26" s="8" t="s">
        <v>16</v>
      </c>
      <c r="K26" s="8" t="s">
        <v>16</v>
      </c>
      <c r="L26" s="8" t="s">
        <v>16</v>
      </c>
      <c r="M26" s="8" t="s">
        <v>16</v>
      </c>
      <c r="N26" s="8">
        <v>27043</v>
      </c>
      <c r="O26" s="8">
        <v>69852</v>
      </c>
      <c r="P26" s="8">
        <v>465904</v>
      </c>
      <c r="Q26" s="8">
        <v>3445077</v>
      </c>
      <c r="R26" s="8">
        <v>6182</v>
      </c>
      <c r="S26" s="8">
        <v>16263</v>
      </c>
      <c r="T26" s="8">
        <v>80006</v>
      </c>
    </row>
    <row r="27" spans="1:20">
      <c r="A27" s="1">
        <v>45702</v>
      </c>
      <c r="B27" s="8">
        <v>15667232</v>
      </c>
      <c r="C27" s="8">
        <v>7661497</v>
      </c>
      <c r="D27" s="8">
        <v>8005735</v>
      </c>
      <c r="E27" s="9">
        <f>nyse_spy_short_volume[[#This Row],[total_short]]/nyse_spy_short_volume[[#This Row],[total_reported]]</f>
        <v>0.48901407727925394</v>
      </c>
      <c r="F27" s="9">
        <f>nyse_spy_short_volume[[#This Row],[total_long]]/nyse_spy_short_volume[[#This Row],[total_reported]]</f>
        <v>0.51098592272074606</v>
      </c>
      <c r="G27" s="8">
        <v>4332068</v>
      </c>
      <c r="H27" s="9">
        <f>nyse_spy_short_volume[[#This Row],[Off-Exchange]]/nyse_spy_short_volume[[#This Row],[total_reported]]</f>
        <v>0.27650500101102737</v>
      </c>
      <c r="I27" s="8">
        <v>12470</v>
      </c>
      <c r="J27" s="8" t="s">
        <v>16</v>
      </c>
      <c r="K27" s="8" t="s">
        <v>16</v>
      </c>
      <c r="L27" s="8" t="s">
        <v>16</v>
      </c>
      <c r="M27" s="8" t="s">
        <v>16</v>
      </c>
      <c r="N27" s="8">
        <v>9944</v>
      </c>
      <c r="O27" s="8">
        <v>55735</v>
      </c>
      <c r="P27" s="8">
        <v>419832</v>
      </c>
      <c r="Q27" s="8">
        <v>2776630</v>
      </c>
      <c r="R27" s="8">
        <v>4832</v>
      </c>
      <c r="S27" s="8">
        <v>12246</v>
      </c>
      <c r="T27" s="8">
        <v>37740</v>
      </c>
    </row>
    <row r="28" spans="1:20">
      <c r="A28" s="1">
        <v>45701</v>
      </c>
      <c r="B28" s="8">
        <v>23173538</v>
      </c>
      <c r="C28" s="8">
        <v>13247580</v>
      </c>
      <c r="D28" s="8">
        <v>9925958</v>
      </c>
      <c r="E28" s="9">
        <f>nyse_spy_short_volume[[#This Row],[total_short]]/nyse_spy_short_volume[[#This Row],[total_reported]]</f>
        <v>0.57166842628864012</v>
      </c>
      <c r="F28" s="9">
        <f>nyse_spy_short_volume[[#This Row],[total_long]]/nyse_spy_short_volume[[#This Row],[total_reported]]</f>
        <v>0.42833157371135994</v>
      </c>
      <c r="G28" s="8">
        <v>7017043</v>
      </c>
      <c r="H28" s="9">
        <f>nyse_spy_short_volume[[#This Row],[Off-Exchange]]/nyse_spy_short_volume[[#This Row],[total_reported]]</f>
        <v>0.30280412943418478</v>
      </c>
      <c r="I28" s="8">
        <v>17630</v>
      </c>
      <c r="J28" s="8" t="s">
        <v>16</v>
      </c>
      <c r="K28" s="8" t="s">
        <v>16</v>
      </c>
      <c r="L28" s="8" t="s">
        <v>16</v>
      </c>
      <c r="M28" s="8" t="s">
        <v>16</v>
      </c>
      <c r="N28" s="8">
        <v>13950</v>
      </c>
      <c r="O28" s="8">
        <v>139142</v>
      </c>
      <c r="P28" s="8">
        <v>529387</v>
      </c>
      <c r="Q28" s="8">
        <v>5368751</v>
      </c>
      <c r="R28" s="8">
        <v>16180</v>
      </c>
      <c r="S28" s="8">
        <v>17932</v>
      </c>
      <c r="T28" s="8">
        <v>127565</v>
      </c>
    </row>
    <row r="29" spans="1:20">
      <c r="A29" s="1">
        <v>45700</v>
      </c>
      <c r="B29" s="8">
        <v>27750975</v>
      </c>
      <c r="C29" s="8">
        <v>10250637</v>
      </c>
      <c r="D29" s="8">
        <v>17500338</v>
      </c>
      <c r="E29" s="9">
        <f>nyse_spy_short_volume[[#This Row],[total_short]]/nyse_spy_short_volume[[#This Row],[total_reported]]</f>
        <v>0.36937934613108186</v>
      </c>
      <c r="F29" s="9">
        <f>nyse_spy_short_volume[[#This Row],[total_long]]/nyse_spy_short_volume[[#This Row],[total_reported]]</f>
        <v>0.63062065386891808</v>
      </c>
      <c r="G29" s="8">
        <v>5874067</v>
      </c>
      <c r="H29" s="9">
        <f>nyse_spy_short_volume[[#This Row],[Off-Exchange]]/nyse_spy_short_volume[[#This Row],[total_reported]]</f>
        <v>0.21167065301309232</v>
      </c>
      <c r="I29" s="8">
        <v>20914</v>
      </c>
      <c r="J29" s="8" t="s">
        <v>16</v>
      </c>
      <c r="K29" s="8" t="s">
        <v>16</v>
      </c>
      <c r="L29" s="8" t="s">
        <v>16</v>
      </c>
      <c r="M29" s="8" t="s">
        <v>16</v>
      </c>
      <c r="N29" s="8">
        <v>22202</v>
      </c>
      <c r="O29" s="8">
        <v>126167</v>
      </c>
      <c r="P29" s="8">
        <v>389380</v>
      </c>
      <c r="Q29" s="8">
        <v>3745880</v>
      </c>
      <c r="R29" s="8">
        <v>9324</v>
      </c>
      <c r="S29" s="8">
        <v>7322</v>
      </c>
      <c r="T29" s="8">
        <v>55381</v>
      </c>
    </row>
    <row r="30" spans="1:20">
      <c r="A30" s="1">
        <v>45699</v>
      </c>
      <c r="B30" s="8">
        <v>17123364</v>
      </c>
      <c r="C30" s="8">
        <v>8406525</v>
      </c>
      <c r="D30" s="8">
        <v>8716839</v>
      </c>
      <c r="E30" s="9">
        <f>nyse_spy_short_volume[[#This Row],[total_short]]/nyse_spy_short_volume[[#This Row],[total_reported]]</f>
        <v>0.49093887159088601</v>
      </c>
      <c r="F30" s="9">
        <f>nyse_spy_short_volume[[#This Row],[total_long]]/nyse_spy_short_volume[[#This Row],[total_reported]]</f>
        <v>0.50906112840911399</v>
      </c>
      <c r="G30" s="8">
        <v>5116947</v>
      </c>
      <c r="H30" s="9">
        <f>nyse_spy_short_volume[[#This Row],[Off-Exchange]]/nyse_spy_short_volume[[#This Row],[total_reported]]</f>
        <v>0.29882837274264568</v>
      </c>
      <c r="I30" s="8">
        <v>13317</v>
      </c>
      <c r="J30" s="8" t="s">
        <v>16</v>
      </c>
      <c r="K30" s="8" t="s">
        <v>16</v>
      </c>
      <c r="L30" s="8" t="s">
        <v>16</v>
      </c>
      <c r="M30" s="8" t="s">
        <v>16</v>
      </c>
      <c r="N30" s="8">
        <v>23030</v>
      </c>
      <c r="O30" s="8">
        <v>59362</v>
      </c>
      <c r="P30" s="8">
        <v>268938</v>
      </c>
      <c r="Q30" s="8">
        <v>2810488</v>
      </c>
      <c r="R30" s="8">
        <v>4274</v>
      </c>
      <c r="S30" s="8">
        <v>6097</v>
      </c>
      <c r="T30" s="8">
        <v>104072</v>
      </c>
    </row>
    <row r="31" spans="1:20">
      <c r="A31" s="1">
        <v>45698</v>
      </c>
      <c r="B31" s="8">
        <v>15657511</v>
      </c>
      <c r="C31" s="8">
        <v>6995960</v>
      </c>
      <c r="D31" s="8">
        <v>8661551</v>
      </c>
      <c r="E31" s="9">
        <f>nyse_spy_short_volume[[#This Row],[total_short]]/nyse_spy_short_volume[[#This Row],[total_reported]]</f>
        <v>0.44681175698998393</v>
      </c>
      <c r="F31" s="9">
        <f>nyse_spy_short_volume[[#This Row],[total_long]]/nyse_spy_short_volume[[#This Row],[total_reported]]</f>
        <v>0.55318824301001612</v>
      </c>
      <c r="G31" s="8">
        <v>4041903</v>
      </c>
      <c r="H31" s="9">
        <f>nyse_spy_short_volume[[#This Row],[Off-Exchange]]/nyse_spy_short_volume[[#This Row],[total_reported]]</f>
        <v>0.25814466935389668</v>
      </c>
      <c r="I31" s="8">
        <v>11858</v>
      </c>
      <c r="J31" s="8" t="s">
        <v>16</v>
      </c>
      <c r="K31" s="8" t="s">
        <v>16</v>
      </c>
      <c r="L31" s="8" t="s">
        <v>16</v>
      </c>
      <c r="M31" s="8" t="s">
        <v>16</v>
      </c>
      <c r="N31" s="8">
        <v>6950</v>
      </c>
      <c r="O31" s="8">
        <v>67255</v>
      </c>
      <c r="P31" s="8">
        <v>333069</v>
      </c>
      <c r="Q31" s="8">
        <v>2435214</v>
      </c>
      <c r="R31" s="8">
        <v>3488</v>
      </c>
      <c r="S31" s="8">
        <v>7480</v>
      </c>
      <c r="T31" s="8">
        <v>88743</v>
      </c>
    </row>
    <row r="32" spans="1:20">
      <c r="A32" s="1">
        <v>45695</v>
      </c>
      <c r="B32" s="8">
        <v>29210630</v>
      </c>
      <c r="C32" s="8">
        <v>16832977</v>
      </c>
      <c r="D32" s="8">
        <v>12377653</v>
      </c>
      <c r="E32" s="9">
        <f>nyse_spy_short_volume[[#This Row],[total_short]]/nyse_spy_short_volume[[#This Row],[total_reported]]</f>
        <v>0.57626203200684134</v>
      </c>
      <c r="F32" s="9">
        <f>nyse_spy_short_volume[[#This Row],[total_long]]/nyse_spy_short_volume[[#This Row],[total_reported]]</f>
        <v>0.42373796799315866</v>
      </c>
      <c r="G32" s="8">
        <v>9581380</v>
      </c>
      <c r="H32" s="9">
        <f>nyse_spy_short_volume[[#This Row],[Off-Exchange]]/nyse_spy_short_volume[[#This Row],[total_reported]]</f>
        <v>0.32801004291930713</v>
      </c>
      <c r="I32" s="8">
        <v>21689</v>
      </c>
      <c r="J32" s="8" t="s">
        <v>16</v>
      </c>
      <c r="K32" s="8" t="s">
        <v>16</v>
      </c>
      <c r="L32" s="8" t="s">
        <v>16</v>
      </c>
      <c r="M32" s="8" t="s">
        <v>16</v>
      </c>
      <c r="N32" s="8">
        <v>29349</v>
      </c>
      <c r="O32" s="8">
        <v>344401</v>
      </c>
      <c r="P32" s="8">
        <v>1098417</v>
      </c>
      <c r="Q32" s="8">
        <v>5701666</v>
      </c>
      <c r="R32" s="8">
        <v>5121</v>
      </c>
      <c r="S32" s="8">
        <v>12838</v>
      </c>
      <c r="T32" s="8">
        <v>38116</v>
      </c>
    </row>
    <row r="33" spans="1:20">
      <c r="A33" s="1">
        <v>45694</v>
      </c>
      <c r="B33" s="8">
        <v>18070205</v>
      </c>
      <c r="C33" s="8">
        <v>8341163</v>
      </c>
      <c r="D33" s="8">
        <v>9729042</v>
      </c>
      <c r="E33" s="9">
        <f>nyse_spy_short_volume[[#This Row],[total_short]]/nyse_spy_short_volume[[#This Row],[total_reported]]</f>
        <v>0.46159758563890119</v>
      </c>
      <c r="F33" s="9">
        <f>nyse_spy_short_volume[[#This Row],[total_long]]/nyse_spy_short_volume[[#This Row],[total_reported]]</f>
        <v>0.53840241436109881</v>
      </c>
      <c r="G33" s="8">
        <v>4873004</v>
      </c>
      <c r="H33" s="9">
        <f>nyse_spy_short_volume[[#This Row],[Off-Exchange]]/nyse_spy_short_volume[[#This Row],[total_reported]]</f>
        <v>0.26967065398538642</v>
      </c>
      <c r="I33" s="8">
        <v>13700</v>
      </c>
      <c r="J33" s="8" t="s">
        <v>16</v>
      </c>
      <c r="K33" s="8" t="s">
        <v>16</v>
      </c>
      <c r="L33" s="8" t="s">
        <v>16</v>
      </c>
      <c r="M33" s="8" t="s">
        <v>16</v>
      </c>
      <c r="N33" s="8">
        <v>16458</v>
      </c>
      <c r="O33" s="8">
        <v>84440</v>
      </c>
      <c r="P33" s="8">
        <v>281382</v>
      </c>
      <c r="Q33" s="8">
        <v>3013349</v>
      </c>
      <c r="R33" s="8">
        <v>19087</v>
      </c>
      <c r="S33" s="8">
        <v>16264</v>
      </c>
      <c r="T33" s="8">
        <v>23479</v>
      </c>
    </row>
    <row r="34" spans="1:20">
      <c r="A34" s="1">
        <v>45693</v>
      </c>
      <c r="B34" s="8">
        <v>17522180</v>
      </c>
      <c r="C34" s="8">
        <v>9165668</v>
      </c>
      <c r="D34" s="8">
        <v>8356512</v>
      </c>
      <c r="E34" s="9">
        <f>nyse_spy_short_volume[[#This Row],[total_short]]/nyse_spy_short_volume[[#This Row],[total_reported]]</f>
        <v>0.52308947859227561</v>
      </c>
      <c r="F34" s="9">
        <f>nyse_spy_short_volume[[#This Row],[total_long]]/nyse_spy_short_volume[[#This Row],[total_reported]]</f>
        <v>0.47691052140772439</v>
      </c>
      <c r="G34" s="8">
        <v>5249538</v>
      </c>
      <c r="H34" s="9">
        <f>nyse_spy_short_volume[[#This Row],[Off-Exchange]]/nyse_spy_short_volume[[#This Row],[total_reported]]</f>
        <v>0.29959388614886961</v>
      </c>
      <c r="I34" s="8">
        <v>14703</v>
      </c>
      <c r="J34" s="8" t="s">
        <v>16</v>
      </c>
      <c r="K34" s="8" t="s">
        <v>16</v>
      </c>
      <c r="L34" s="8" t="s">
        <v>16</v>
      </c>
      <c r="M34" s="8" t="s">
        <v>16</v>
      </c>
      <c r="N34" s="8">
        <v>21654</v>
      </c>
      <c r="O34" s="8">
        <v>86558</v>
      </c>
      <c r="P34" s="8">
        <v>349338</v>
      </c>
      <c r="Q34" s="8">
        <v>3391117</v>
      </c>
      <c r="R34" s="8">
        <v>10945</v>
      </c>
      <c r="S34" s="8">
        <v>15708</v>
      </c>
      <c r="T34" s="8">
        <v>26107</v>
      </c>
    </row>
    <row r="35" spans="1:20">
      <c r="A35" s="1">
        <v>45692</v>
      </c>
      <c r="B35" s="8">
        <v>18845800</v>
      </c>
      <c r="C35" s="8">
        <v>8390684</v>
      </c>
      <c r="D35" s="8">
        <v>10455116</v>
      </c>
      <c r="E35" s="9">
        <f>nyse_spy_short_volume[[#This Row],[total_short]]/nyse_spy_short_volume[[#This Row],[total_reported]]</f>
        <v>0.44522832673593055</v>
      </c>
      <c r="F35" s="9">
        <f>nyse_spy_short_volume[[#This Row],[total_long]]/nyse_spy_short_volume[[#This Row],[total_reported]]</f>
        <v>0.5547716732640694</v>
      </c>
      <c r="G35" s="8">
        <v>4225684</v>
      </c>
      <c r="H35" s="9">
        <f>nyse_spy_short_volume[[#This Row],[Off-Exchange]]/nyse_spy_short_volume[[#This Row],[total_reported]]</f>
        <v>0.22422417727026711</v>
      </c>
      <c r="I35" s="8">
        <v>22519</v>
      </c>
      <c r="J35" s="8" t="s">
        <v>16</v>
      </c>
      <c r="K35" s="8" t="s">
        <v>16</v>
      </c>
      <c r="L35" s="8" t="s">
        <v>16</v>
      </c>
      <c r="M35" s="8" t="s">
        <v>16</v>
      </c>
      <c r="N35" s="8">
        <v>8412</v>
      </c>
      <c r="O35" s="8">
        <v>122310</v>
      </c>
      <c r="P35" s="8">
        <v>359828</v>
      </c>
      <c r="Q35" s="8">
        <v>3347318</v>
      </c>
      <c r="R35" s="8">
        <v>10935</v>
      </c>
      <c r="S35" s="8">
        <v>12780</v>
      </c>
      <c r="T35" s="8">
        <v>280898</v>
      </c>
    </row>
    <row r="36" spans="1:20">
      <c r="A36" s="1">
        <v>45691</v>
      </c>
      <c r="B36" s="8">
        <v>34762093</v>
      </c>
      <c r="C36" s="8">
        <v>22933255</v>
      </c>
      <c r="D36" s="8">
        <v>11828838</v>
      </c>
      <c r="E36" s="9">
        <f>nyse_spy_short_volume[[#This Row],[total_short]]/nyse_spy_short_volume[[#This Row],[total_reported]]</f>
        <v>0.65972020154252509</v>
      </c>
      <c r="F36" s="9">
        <f>nyse_spy_short_volume[[#This Row],[total_long]]/nyse_spy_short_volume[[#This Row],[total_reported]]</f>
        <v>0.34027979845747491</v>
      </c>
      <c r="G36" s="8">
        <v>12879695</v>
      </c>
      <c r="H36" s="9">
        <f>nyse_spy_short_volume[[#This Row],[Off-Exchange]]/nyse_spy_short_volume[[#This Row],[total_reported]]</f>
        <v>0.37050976763683363</v>
      </c>
      <c r="I36" s="8">
        <v>33043</v>
      </c>
      <c r="J36" s="8" t="s">
        <v>16</v>
      </c>
      <c r="K36" s="8" t="s">
        <v>16</v>
      </c>
      <c r="L36" s="8" t="s">
        <v>16</v>
      </c>
      <c r="M36" s="8" t="s">
        <v>16</v>
      </c>
      <c r="N36" s="8">
        <v>37499</v>
      </c>
      <c r="O36" s="8">
        <v>499835</v>
      </c>
      <c r="P36" s="8">
        <v>1230371</v>
      </c>
      <c r="Q36" s="8">
        <v>8164492</v>
      </c>
      <c r="R36" s="8">
        <v>13032</v>
      </c>
      <c r="S36" s="8">
        <v>18968</v>
      </c>
      <c r="T36" s="8">
        <v>56320</v>
      </c>
    </row>
    <row r="37" spans="1:20">
      <c r="A37" s="1">
        <v>45688</v>
      </c>
      <c r="B37" s="8">
        <v>35205696</v>
      </c>
      <c r="C37" s="8">
        <v>16974455</v>
      </c>
      <c r="D37" s="8">
        <v>18231241</v>
      </c>
      <c r="E37" s="9">
        <f>nyse_spy_short_volume[[#This Row],[total_short]]/nyse_spy_short_volume[[#This Row],[total_reported]]</f>
        <v>0.48215081445911478</v>
      </c>
      <c r="F37" s="9">
        <f>nyse_spy_short_volume[[#This Row],[total_long]]/nyse_spy_short_volume[[#This Row],[total_reported]]</f>
        <v>0.51784918554088522</v>
      </c>
      <c r="G37" s="8">
        <v>9001940</v>
      </c>
      <c r="H37" s="9">
        <f>nyse_spy_short_volume[[#This Row],[Off-Exchange]]/nyse_spy_short_volume[[#This Row],[total_reported]]</f>
        <v>0.25569555562827107</v>
      </c>
      <c r="I37" s="8">
        <v>20076</v>
      </c>
      <c r="J37" s="8" t="s">
        <v>16</v>
      </c>
      <c r="K37" s="8" t="s">
        <v>16</v>
      </c>
      <c r="L37" s="8" t="s">
        <v>16</v>
      </c>
      <c r="M37" s="8" t="s">
        <v>16</v>
      </c>
      <c r="N37" s="8">
        <v>16158</v>
      </c>
      <c r="O37" s="8">
        <v>352209</v>
      </c>
      <c r="P37" s="8">
        <v>998148</v>
      </c>
      <c r="Q37" s="8">
        <v>6476521</v>
      </c>
      <c r="R37" s="8">
        <v>7719</v>
      </c>
      <c r="S37" s="8">
        <v>54078</v>
      </c>
      <c r="T37" s="8">
        <v>47606</v>
      </c>
    </row>
    <row r="38" spans="1:20">
      <c r="A38" s="1">
        <v>45687</v>
      </c>
      <c r="B38" s="8">
        <v>21359203</v>
      </c>
      <c r="C38" s="8">
        <v>10006322</v>
      </c>
      <c r="D38" s="8">
        <v>11352881</v>
      </c>
      <c r="E38" s="9">
        <f>nyse_spy_short_volume[[#This Row],[total_short]]/nyse_spy_short_volume[[#This Row],[total_reported]]</f>
        <v>0.46847824799455295</v>
      </c>
      <c r="F38" s="9">
        <f>nyse_spy_short_volume[[#This Row],[total_long]]/nyse_spy_short_volume[[#This Row],[total_reported]]</f>
        <v>0.53152175200544705</v>
      </c>
      <c r="G38" s="8">
        <v>5412873</v>
      </c>
      <c r="H38" s="9">
        <f>nyse_spy_short_volume[[#This Row],[Off-Exchange]]/nyse_spy_short_volume[[#This Row],[total_reported]]</f>
        <v>0.25342111313797616</v>
      </c>
      <c r="I38" s="8">
        <v>15171</v>
      </c>
      <c r="J38" s="8" t="s">
        <v>16</v>
      </c>
      <c r="K38" s="8" t="s">
        <v>16</v>
      </c>
      <c r="L38" s="8" t="s">
        <v>16</v>
      </c>
      <c r="M38" s="8" t="s">
        <v>16</v>
      </c>
      <c r="N38" s="8">
        <v>10757</v>
      </c>
      <c r="O38" s="8">
        <v>175132</v>
      </c>
      <c r="P38" s="8">
        <v>544119</v>
      </c>
      <c r="Q38" s="8">
        <v>3763157</v>
      </c>
      <c r="R38" s="8">
        <v>7547</v>
      </c>
      <c r="S38" s="8">
        <v>41136</v>
      </c>
      <c r="T38" s="8">
        <v>36430</v>
      </c>
    </row>
    <row r="39" spans="1:20">
      <c r="A39" s="1">
        <v>45686</v>
      </c>
      <c r="B39" s="8">
        <v>20550991</v>
      </c>
      <c r="C39" s="8">
        <v>10275028</v>
      </c>
      <c r="D39" s="8">
        <v>10275963</v>
      </c>
      <c r="E39" s="9">
        <f>nyse_spy_short_volume[[#This Row],[total_short]]/nyse_spy_short_volume[[#This Row],[total_reported]]</f>
        <v>0.49997725170528273</v>
      </c>
      <c r="F39" s="9">
        <f>nyse_spy_short_volume[[#This Row],[total_long]]/nyse_spy_short_volume[[#This Row],[total_reported]]</f>
        <v>0.50002274829471727</v>
      </c>
      <c r="G39" s="8">
        <v>5326784</v>
      </c>
      <c r="H39" s="9">
        <f>nyse_spy_short_volume[[#This Row],[Off-Exchange]]/nyse_spy_short_volume[[#This Row],[total_reported]]</f>
        <v>0.25919840069999545</v>
      </c>
      <c r="I39" s="8">
        <v>9946</v>
      </c>
      <c r="J39" s="8" t="s">
        <v>16</v>
      </c>
      <c r="K39" s="8" t="s">
        <v>16</v>
      </c>
      <c r="L39" s="8" t="s">
        <v>16</v>
      </c>
      <c r="M39" s="8" t="s">
        <v>16</v>
      </c>
      <c r="N39" s="8">
        <v>17717</v>
      </c>
      <c r="O39" s="8">
        <v>196751</v>
      </c>
      <c r="P39" s="8">
        <v>588638</v>
      </c>
      <c r="Q39" s="8">
        <v>3928208</v>
      </c>
      <c r="R39" s="8">
        <v>2699</v>
      </c>
      <c r="S39" s="8">
        <v>21171</v>
      </c>
      <c r="T39" s="8">
        <v>183114</v>
      </c>
    </row>
    <row r="40" spans="1:20">
      <c r="A40" s="1">
        <v>45685</v>
      </c>
      <c r="B40" s="8">
        <v>25906986</v>
      </c>
      <c r="C40" s="8">
        <v>10325638</v>
      </c>
      <c r="D40" s="8">
        <v>15581348</v>
      </c>
      <c r="E40" s="9">
        <f>nyse_spy_short_volume[[#This Row],[total_short]]/nyse_spy_short_volume[[#This Row],[total_reported]]</f>
        <v>0.39856577681402228</v>
      </c>
      <c r="F40" s="9">
        <f>nyse_spy_short_volume[[#This Row],[total_long]]/nyse_spy_short_volume[[#This Row],[total_reported]]</f>
        <v>0.60143422318597772</v>
      </c>
      <c r="G40" s="8">
        <v>5969982</v>
      </c>
      <c r="H40" s="9">
        <f>nyse_spy_short_volume[[#This Row],[Off-Exchange]]/nyse_spy_short_volume[[#This Row],[total_reported]]</f>
        <v>0.23043907925067006</v>
      </c>
      <c r="I40" s="8">
        <v>4272</v>
      </c>
      <c r="J40" s="8" t="s">
        <v>16</v>
      </c>
      <c r="K40" s="8" t="s">
        <v>16</v>
      </c>
      <c r="L40" s="8" t="s">
        <v>16</v>
      </c>
      <c r="M40" s="8" t="s">
        <v>16</v>
      </c>
      <c r="N40" s="8">
        <v>13059</v>
      </c>
      <c r="O40" s="8">
        <v>114779</v>
      </c>
      <c r="P40" s="8">
        <v>475084</v>
      </c>
      <c r="Q40" s="8">
        <v>3650246</v>
      </c>
      <c r="R40" s="8">
        <v>6488</v>
      </c>
      <c r="S40" s="8">
        <v>23530</v>
      </c>
      <c r="T40" s="8">
        <v>68198</v>
      </c>
    </row>
    <row r="41" spans="1:20">
      <c r="A41" s="1">
        <v>45684</v>
      </c>
      <c r="B41" s="8">
        <v>38298985</v>
      </c>
      <c r="C41" s="8">
        <v>22715920</v>
      </c>
      <c r="D41" s="8">
        <v>15583065</v>
      </c>
      <c r="E41" s="9">
        <f>nyse_spy_short_volume[[#This Row],[total_short]]/nyse_spy_short_volume[[#This Row],[total_reported]]</f>
        <v>0.59312067930781975</v>
      </c>
      <c r="F41" s="9">
        <f>nyse_spy_short_volume[[#This Row],[total_long]]/nyse_spy_short_volume[[#This Row],[total_reported]]</f>
        <v>0.40687932069218025</v>
      </c>
      <c r="G41" s="8">
        <v>13610860</v>
      </c>
      <c r="H41" s="9">
        <f>nyse_spy_short_volume[[#This Row],[Off-Exchange]]/nyse_spy_short_volume[[#This Row],[total_reported]]</f>
        <v>0.35538435287514802</v>
      </c>
      <c r="I41" s="8">
        <v>26951</v>
      </c>
      <c r="J41" s="8" t="s">
        <v>16</v>
      </c>
      <c r="K41" s="8" t="s">
        <v>16</v>
      </c>
      <c r="L41" s="8" t="s">
        <v>16</v>
      </c>
      <c r="M41" s="8" t="s">
        <v>16</v>
      </c>
      <c r="N41" s="8">
        <v>26572</v>
      </c>
      <c r="O41" s="8">
        <v>206555</v>
      </c>
      <c r="P41" s="8">
        <v>1190942</v>
      </c>
      <c r="Q41" s="8">
        <v>7301632</v>
      </c>
      <c r="R41" s="8">
        <v>7438</v>
      </c>
      <c r="S41" s="8">
        <v>55177</v>
      </c>
      <c r="T41" s="8">
        <v>289793</v>
      </c>
    </row>
    <row r="42" spans="1:20">
      <c r="A42" s="1">
        <v>45681</v>
      </c>
      <c r="B42" s="8">
        <v>19886937</v>
      </c>
      <c r="C42" s="8">
        <v>8484340</v>
      </c>
      <c r="D42" s="8">
        <v>11402597</v>
      </c>
      <c r="E42" s="9">
        <f>nyse_spy_short_volume[[#This Row],[total_short]]/nyse_spy_short_volume[[#This Row],[total_reported]]</f>
        <v>0.42662879658139413</v>
      </c>
      <c r="F42" s="9">
        <f>nyse_spy_short_volume[[#This Row],[total_long]]/nyse_spy_short_volume[[#This Row],[total_reported]]</f>
        <v>0.57337120341860592</v>
      </c>
      <c r="G42" s="8">
        <v>5255301</v>
      </c>
      <c r="H42" s="9">
        <f>nyse_spy_short_volume[[#This Row],[Off-Exchange]]/nyse_spy_short_volume[[#This Row],[total_reported]]</f>
        <v>0.26425894545751316</v>
      </c>
      <c r="I42" s="8">
        <v>17462</v>
      </c>
      <c r="J42" s="8" t="s">
        <v>16</v>
      </c>
      <c r="K42" s="8" t="s">
        <v>16</v>
      </c>
      <c r="L42" s="8" t="s">
        <v>16</v>
      </c>
      <c r="M42" s="8" t="s">
        <v>16</v>
      </c>
      <c r="N42" s="8">
        <v>8477</v>
      </c>
      <c r="O42" s="8">
        <v>85357</v>
      </c>
      <c r="P42" s="8">
        <v>328083</v>
      </c>
      <c r="Q42" s="8">
        <v>2746914</v>
      </c>
      <c r="R42" s="8">
        <v>5384</v>
      </c>
      <c r="S42" s="8">
        <v>4063</v>
      </c>
      <c r="T42" s="8">
        <v>33299</v>
      </c>
    </row>
    <row r="43" spans="1:20">
      <c r="A43" s="1">
        <v>45680</v>
      </c>
      <c r="B43" s="8">
        <v>20876065</v>
      </c>
      <c r="C43" s="8">
        <v>10022859</v>
      </c>
      <c r="D43" s="8">
        <v>10853206</v>
      </c>
      <c r="E43" s="9">
        <f>nyse_spy_short_volume[[#This Row],[total_short]]/nyse_spy_short_volume[[#This Row],[total_reported]]</f>
        <v>0.48011246372340766</v>
      </c>
      <c r="F43" s="9">
        <f>nyse_spy_short_volume[[#This Row],[total_long]]/nyse_spy_short_volume[[#This Row],[total_reported]]</f>
        <v>0.51988753627659234</v>
      </c>
      <c r="G43" s="8">
        <v>6652968</v>
      </c>
      <c r="H43" s="9">
        <f>nyse_spy_short_volume[[#This Row],[Off-Exchange]]/nyse_spy_short_volume[[#This Row],[total_reported]]</f>
        <v>0.31868879503872016</v>
      </c>
      <c r="I43" s="8">
        <v>4734</v>
      </c>
      <c r="J43" s="8" t="s">
        <v>16</v>
      </c>
      <c r="K43" s="8" t="s">
        <v>16</v>
      </c>
      <c r="L43" s="8" t="s">
        <v>16</v>
      </c>
      <c r="M43" s="8" t="s">
        <v>16</v>
      </c>
      <c r="N43" s="8">
        <v>28958</v>
      </c>
      <c r="O43" s="8">
        <v>85481</v>
      </c>
      <c r="P43" s="8">
        <v>365871</v>
      </c>
      <c r="Q43" s="8">
        <v>2819512</v>
      </c>
      <c r="R43" s="8">
        <v>6721</v>
      </c>
      <c r="S43" s="8">
        <v>17845</v>
      </c>
      <c r="T43" s="8">
        <v>40769</v>
      </c>
    </row>
    <row r="44" spans="1:20">
      <c r="A44" s="1">
        <v>45679</v>
      </c>
      <c r="B44" s="8">
        <v>24928437</v>
      </c>
      <c r="C44" s="8">
        <v>14623839</v>
      </c>
      <c r="D44" s="8">
        <v>10304598</v>
      </c>
      <c r="E44" s="9">
        <f>nyse_spy_short_volume[[#This Row],[total_short]]/nyse_spy_short_volume[[#This Row],[total_reported]]</f>
        <v>0.58663280814597396</v>
      </c>
      <c r="F44" s="9">
        <f>nyse_spy_short_volume[[#This Row],[total_long]]/nyse_spy_short_volume[[#This Row],[total_reported]]</f>
        <v>0.41336719185402598</v>
      </c>
      <c r="G44" s="8">
        <v>9753774</v>
      </c>
      <c r="H44" s="9">
        <f>nyse_spy_short_volume[[#This Row],[Off-Exchange]]/nyse_spy_short_volume[[#This Row],[total_reported]]</f>
        <v>0.39127098100855662</v>
      </c>
      <c r="I44" s="8">
        <v>6756</v>
      </c>
      <c r="J44" s="8" t="s">
        <v>16</v>
      </c>
      <c r="K44" s="8" t="s">
        <v>16</v>
      </c>
      <c r="L44" s="8" t="s">
        <v>16</v>
      </c>
      <c r="M44" s="8" t="s">
        <v>16</v>
      </c>
      <c r="N44" s="8">
        <v>19225</v>
      </c>
      <c r="O44" s="8">
        <v>103516</v>
      </c>
      <c r="P44" s="8">
        <v>582552</v>
      </c>
      <c r="Q44" s="8">
        <v>3782833</v>
      </c>
      <c r="R44" s="8">
        <v>42394</v>
      </c>
      <c r="S44" s="8">
        <v>39970</v>
      </c>
      <c r="T44" s="8">
        <v>292819</v>
      </c>
    </row>
    <row r="45" spans="1:20">
      <c r="A45" s="1">
        <v>45678</v>
      </c>
      <c r="B45" s="8">
        <v>24365694</v>
      </c>
      <c r="C45" s="8">
        <v>12402853</v>
      </c>
      <c r="D45" s="8">
        <v>11962841</v>
      </c>
      <c r="E45" s="9">
        <f>nyse_spy_short_volume[[#This Row],[total_short]]/nyse_spy_short_volume[[#This Row],[total_reported]]</f>
        <v>0.50902933444046372</v>
      </c>
      <c r="F45" s="9">
        <f>nyse_spy_short_volume[[#This Row],[total_long]]/nyse_spy_short_volume[[#This Row],[total_reported]]</f>
        <v>0.49097066555953628</v>
      </c>
      <c r="G45" s="8">
        <v>7379119</v>
      </c>
      <c r="H45" s="9">
        <f>nyse_spy_short_volume[[#This Row],[Off-Exchange]]/nyse_spy_short_volume[[#This Row],[total_reported]]</f>
        <v>0.3028487101578145</v>
      </c>
      <c r="I45" s="8">
        <v>12306</v>
      </c>
      <c r="J45" s="8" t="s">
        <v>16</v>
      </c>
      <c r="K45" s="8" t="s">
        <v>16</v>
      </c>
      <c r="L45" s="8" t="s">
        <v>16</v>
      </c>
      <c r="M45" s="8" t="s">
        <v>16</v>
      </c>
      <c r="N45" s="8">
        <v>20468</v>
      </c>
      <c r="O45" s="8">
        <v>96363</v>
      </c>
      <c r="P45" s="8">
        <v>476261</v>
      </c>
      <c r="Q45" s="8">
        <v>4017919</v>
      </c>
      <c r="R45" s="8">
        <v>6058</v>
      </c>
      <c r="S45" s="8">
        <v>18992</v>
      </c>
      <c r="T45" s="8">
        <v>375367</v>
      </c>
    </row>
    <row r="46" spans="1:20">
      <c r="A46" s="1">
        <v>45674</v>
      </c>
      <c r="B46" s="8">
        <v>37789487</v>
      </c>
      <c r="C46" s="8">
        <v>17792486</v>
      </c>
      <c r="D46" s="8">
        <v>19997001</v>
      </c>
      <c r="E46" s="9">
        <f>nyse_spy_short_volume[[#This Row],[total_short]]/nyse_spy_short_volume[[#This Row],[total_reported]]</f>
        <v>0.47083163632255709</v>
      </c>
      <c r="F46" s="9">
        <f>nyse_spy_short_volume[[#This Row],[total_long]]/nyse_spy_short_volume[[#This Row],[total_reported]]</f>
        <v>0.52916836367744291</v>
      </c>
      <c r="G46" s="8">
        <v>12272902</v>
      </c>
      <c r="H46" s="9">
        <f>nyse_spy_short_volume[[#This Row],[Off-Exchange]]/nyse_spy_short_volume[[#This Row],[total_reported]]</f>
        <v>0.3247702727480794</v>
      </c>
      <c r="I46" s="8">
        <v>2256</v>
      </c>
      <c r="J46" s="8" t="s">
        <v>16</v>
      </c>
      <c r="K46" s="8" t="s">
        <v>16</v>
      </c>
      <c r="L46" s="8" t="s">
        <v>16</v>
      </c>
      <c r="M46" s="8" t="s">
        <v>16</v>
      </c>
      <c r="N46" s="8">
        <v>17962</v>
      </c>
      <c r="O46" s="8">
        <v>177458</v>
      </c>
      <c r="P46" s="8">
        <v>476689</v>
      </c>
      <c r="Q46" s="8">
        <v>4423880</v>
      </c>
      <c r="R46" s="8">
        <v>10157</v>
      </c>
      <c r="S46" s="8">
        <v>42546</v>
      </c>
      <c r="T46" s="8">
        <v>368636</v>
      </c>
    </row>
    <row r="47" spans="1:20">
      <c r="A47" s="1">
        <v>45673</v>
      </c>
      <c r="B47" s="8">
        <v>23175173</v>
      </c>
      <c r="C47" s="8">
        <v>9425015</v>
      </c>
      <c r="D47" s="8">
        <v>13750158</v>
      </c>
      <c r="E47" s="9">
        <f>nyse_spy_short_volume[[#This Row],[total_short]]/nyse_spy_short_volume[[#This Row],[total_reported]]</f>
        <v>0.40668585300312537</v>
      </c>
      <c r="F47" s="9">
        <f>nyse_spy_short_volume[[#This Row],[total_long]]/nyse_spy_short_volume[[#This Row],[total_reported]]</f>
        <v>0.59331414699687468</v>
      </c>
      <c r="G47" s="8">
        <v>5487470</v>
      </c>
      <c r="H47" s="9">
        <f>nyse_spy_short_volume[[#This Row],[Off-Exchange]]/nyse_spy_short_volume[[#This Row],[total_reported]]</f>
        <v>0.23678226695438262</v>
      </c>
      <c r="I47" s="8">
        <v>17024</v>
      </c>
      <c r="J47" s="8" t="s">
        <v>16</v>
      </c>
      <c r="K47" s="8" t="s">
        <v>16</v>
      </c>
      <c r="L47" s="8" t="s">
        <v>16</v>
      </c>
      <c r="M47" s="8" t="s">
        <v>16</v>
      </c>
      <c r="N47" s="8">
        <v>16609</v>
      </c>
      <c r="O47" s="8">
        <v>88101</v>
      </c>
      <c r="P47" s="8">
        <v>499062</v>
      </c>
      <c r="Q47" s="8">
        <v>3223329</v>
      </c>
      <c r="R47" s="8">
        <v>11862</v>
      </c>
      <c r="S47" s="8">
        <v>39792</v>
      </c>
      <c r="T47" s="8">
        <v>41766</v>
      </c>
    </row>
    <row r="48" spans="1:20">
      <c r="A48" s="1">
        <v>45672</v>
      </c>
      <c r="B48" s="8">
        <v>29484366</v>
      </c>
      <c r="C48" s="8">
        <v>14619577</v>
      </c>
      <c r="D48" s="8">
        <v>14864789</v>
      </c>
      <c r="E48" s="9">
        <f>nyse_spy_short_volume[[#This Row],[total_short]]/nyse_spy_short_volume[[#This Row],[total_reported]]</f>
        <v>0.4958416606278731</v>
      </c>
      <c r="F48" s="9">
        <f>nyse_spy_short_volume[[#This Row],[total_long]]/nyse_spy_short_volume[[#This Row],[total_reported]]</f>
        <v>0.50415833937212695</v>
      </c>
      <c r="G48" s="8">
        <v>7216734</v>
      </c>
      <c r="H48" s="9">
        <f>nyse_spy_short_volume[[#This Row],[Off-Exchange]]/nyse_spy_short_volume[[#This Row],[total_reported]]</f>
        <v>0.24476476787732182</v>
      </c>
      <c r="I48" s="8">
        <v>19832</v>
      </c>
      <c r="J48" s="8" t="s">
        <v>16</v>
      </c>
      <c r="K48" s="8" t="s">
        <v>16</v>
      </c>
      <c r="L48" s="8" t="s">
        <v>16</v>
      </c>
      <c r="M48" s="8" t="s">
        <v>16</v>
      </c>
      <c r="N48" s="8">
        <v>15000</v>
      </c>
      <c r="O48" s="8">
        <v>252401</v>
      </c>
      <c r="P48" s="8">
        <v>722423</v>
      </c>
      <c r="Q48" s="8">
        <v>6276395</v>
      </c>
      <c r="R48" s="8">
        <v>3506</v>
      </c>
      <c r="S48" s="8">
        <v>47855</v>
      </c>
      <c r="T48" s="8">
        <v>65431</v>
      </c>
    </row>
    <row r="49" spans="1:20">
      <c r="A49" s="1">
        <v>45671</v>
      </c>
      <c r="B49" s="8">
        <v>28865913</v>
      </c>
      <c r="C49" s="8">
        <v>15131833</v>
      </c>
      <c r="D49" s="8">
        <v>13734080</v>
      </c>
      <c r="E49" s="9">
        <f>nyse_spy_short_volume[[#This Row],[total_short]]/nyse_spy_short_volume[[#This Row],[total_reported]]</f>
        <v>0.52421113442696232</v>
      </c>
      <c r="F49" s="9">
        <f>nyse_spy_short_volume[[#This Row],[total_long]]/nyse_spy_short_volume[[#This Row],[total_reported]]</f>
        <v>0.47578886557303768</v>
      </c>
      <c r="G49" s="8">
        <v>8331363</v>
      </c>
      <c r="H49" s="9">
        <f>nyse_spy_short_volume[[#This Row],[Off-Exchange]]/nyse_spy_short_volume[[#This Row],[total_reported]]</f>
        <v>0.28862288194383456</v>
      </c>
      <c r="I49" s="8">
        <v>8941</v>
      </c>
      <c r="J49" s="8" t="s">
        <v>16</v>
      </c>
      <c r="K49" s="8" t="s">
        <v>16</v>
      </c>
      <c r="L49" s="8" t="s">
        <v>16</v>
      </c>
      <c r="M49" s="8" t="s">
        <v>16</v>
      </c>
      <c r="N49" s="8">
        <v>21705</v>
      </c>
      <c r="O49" s="8">
        <v>183336</v>
      </c>
      <c r="P49" s="8">
        <v>730524</v>
      </c>
      <c r="Q49" s="8">
        <v>5377858</v>
      </c>
      <c r="R49" s="8">
        <v>8660</v>
      </c>
      <c r="S49" s="8">
        <v>64952</v>
      </c>
      <c r="T49" s="8">
        <v>404494</v>
      </c>
    </row>
    <row r="50" spans="1:20">
      <c r="A50" s="1">
        <v>45670</v>
      </c>
      <c r="B50" s="8">
        <v>27686914</v>
      </c>
      <c r="C50" s="8">
        <v>12719071</v>
      </c>
      <c r="D50" s="8">
        <v>14967843</v>
      </c>
      <c r="E50" s="9">
        <f>nyse_spy_short_volume[[#This Row],[total_short]]/nyse_spy_short_volume[[#This Row],[total_reported]]</f>
        <v>0.45938926237860961</v>
      </c>
      <c r="F50" s="9">
        <f>nyse_spy_short_volume[[#This Row],[total_long]]/nyse_spy_short_volume[[#This Row],[total_reported]]</f>
        <v>0.54061073762139034</v>
      </c>
      <c r="G50" s="8">
        <v>5850229</v>
      </c>
      <c r="H50" s="9">
        <f>nyse_spy_short_volume[[#This Row],[Off-Exchange]]/nyse_spy_short_volume[[#This Row],[total_reported]]</f>
        <v>0.2112994247029481</v>
      </c>
      <c r="I50" s="8">
        <v>19915</v>
      </c>
      <c r="J50" s="8" t="s">
        <v>16</v>
      </c>
      <c r="K50" s="8" t="s">
        <v>16</v>
      </c>
      <c r="L50" s="8" t="s">
        <v>16</v>
      </c>
      <c r="M50" s="8" t="s">
        <v>16</v>
      </c>
      <c r="N50" s="8">
        <v>11695</v>
      </c>
      <c r="O50" s="8">
        <v>180727</v>
      </c>
      <c r="P50" s="8">
        <v>544282</v>
      </c>
      <c r="Q50" s="8">
        <v>5704165</v>
      </c>
      <c r="R50" s="8">
        <v>6268</v>
      </c>
      <c r="S50" s="8">
        <v>55064</v>
      </c>
      <c r="T50" s="8">
        <v>346726</v>
      </c>
    </row>
    <row r="51" spans="1:20">
      <c r="A51" s="1">
        <v>45667</v>
      </c>
      <c r="B51" s="8">
        <v>39371562</v>
      </c>
      <c r="C51" s="8">
        <v>22293500</v>
      </c>
      <c r="D51" s="8">
        <v>17078062</v>
      </c>
      <c r="E51" s="9">
        <f>nyse_spy_short_volume[[#This Row],[total_short]]/nyse_spy_short_volume[[#This Row],[total_reported]]</f>
        <v>0.56623356726360008</v>
      </c>
      <c r="F51" s="9">
        <f>nyse_spy_short_volume[[#This Row],[total_long]]/nyse_spy_short_volume[[#This Row],[total_reported]]</f>
        <v>0.43376643273639992</v>
      </c>
      <c r="G51" s="8">
        <v>12103596</v>
      </c>
      <c r="H51" s="9">
        <f>nyse_spy_short_volume[[#This Row],[Off-Exchange]]/nyse_spy_short_volume[[#This Row],[total_reported]]</f>
        <v>0.30741975642216074</v>
      </c>
      <c r="I51" s="8">
        <v>17345</v>
      </c>
      <c r="J51" s="8" t="s">
        <v>16</v>
      </c>
      <c r="K51" s="8" t="s">
        <v>16</v>
      </c>
      <c r="L51" s="8" t="s">
        <v>16</v>
      </c>
      <c r="M51" s="8" t="s">
        <v>16</v>
      </c>
      <c r="N51" s="8">
        <v>26406</v>
      </c>
      <c r="O51" s="8">
        <v>272003</v>
      </c>
      <c r="P51" s="8">
        <v>1076165</v>
      </c>
      <c r="Q51" s="8">
        <v>8213849</v>
      </c>
      <c r="R51" s="8">
        <v>12384</v>
      </c>
      <c r="S51" s="8">
        <v>98104</v>
      </c>
      <c r="T51" s="8">
        <v>473648</v>
      </c>
    </row>
    <row r="52" spans="1:20">
      <c r="A52" s="1">
        <v>45665</v>
      </c>
      <c r="B52" s="8">
        <v>26709848</v>
      </c>
      <c r="C52" s="8">
        <v>10880299</v>
      </c>
      <c r="D52" s="8">
        <v>15829549</v>
      </c>
      <c r="E52" s="9">
        <f>nyse_spy_short_volume[[#This Row],[total_short]]/nyse_spy_short_volume[[#This Row],[total_reported]]</f>
        <v>0.40735158807343269</v>
      </c>
      <c r="F52" s="9">
        <f>nyse_spy_short_volume[[#This Row],[total_long]]/nyse_spy_short_volume[[#This Row],[total_reported]]</f>
        <v>0.59264841192656736</v>
      </c>
      <c r="G52" s="8">
        <v>6395089</v>
      </c>
      <c r="H52" s="9">
        <f>nyse_spy_short_volume[[#This Row],[Off-Exchange]]/nyse_spy_short_volume[[#This Row],[total_reported]]</f>
        <v>0.23942813152661896</v>
      </c>
      <c r="I52" s="8">
        <v>10671</v>
      </c>
      <c r="J52" s="8" t="s">
        <v>16</v>
      </c>
      <c r="K52" s="8" t="s">
        <v>16</v>
      </c>
      <c r="L52" s="8" t="s">
        <v>16</v>
      </c>
      <c r="M52" s="8" t="s">
        <v>16</v>
      </c>
      <c r="N52" s="8">
        <v>8003</v>
      </c>
      <c r="O52" s="8">
        <v>184715</v>
      </c>
      <c r="P52" s="8">
        <v>473959</v>
      </c>
      <c r="Q52" s="8">
        <v>3750330</v>
      </c>
      <c r="R52" s="8">
        <v>2712</v>
      </c>
      <c r="S52" s="8">
        <v>37604</v>
      </c>
      <c r="T52" s="8">
        <v>17216</v>
      </c>
    </row>
    <row r="53" spans="1:20">
      <c r="A53" s="1">
        <v>45664</v>
      </c>
      <c r="B53" s="8">
        <v>31588869</v>
      </c>
      <c r="C53" s="8">
        <v>18480535</v>
      </c>
      <c r="D53" s="8">
        <v>13108334</v>
      </c>
      <c r="E53" s="9">
        <f>nyse_spy_short_volume[[#This Row],[total_short]]/nyse_spy_short_volume[[#This Row],[total_reported]]</f>
        <v>0.58503313303176507</v>
      </c>
      <c r="F53" s="9">
        <f>nyse_spy_short_volume[[#This Row],[total_long]]/nyse_spy_short_volume[[#This Row],[total_reported]]</f>
        <v>0.41496686696823493</v>
      </c>
      <c r="G53" s="8">
        <v>10236614</v>
      </c>
      <c r="H53" s="9">
        <f>nyse_spy_short_volume[[#This Row],[Off-Exchange]]/nyse_spy_short_volume[[#This Row],[total_reported]]</f>
        <v>0.32405762928707577</v>
      </c>
      <c r="I53" s="8">
        <v>11315</v>
      </c>
      <c r="J53" s="8" t="s">
        <v>16</v>
      </c>
      <c r="K53" s="8" t="s">
        <v>16</v>
      </c>
      <c r="L53" s="8" t="s">
        <v>16</v>
      </c>
      <c r="M53" s="8" t="s">
        <v>16</v>
      </c>
      <c r="N53" s="8">
        <v>20030</v>
      </c>
      <c r="O53" s="8">
        <v>279641</v>
      </c>
      <c r="P53" s="8">
        <v>1113831</v>
      </c>
      <c r="Q53" s="8">
        <v>6732955</v>
      </c>
      <c r="R53" s="8">
        <v>7731</v>
      </c>
      <c r="S53" s="8">
        <v>47886</v>
      </c>
      <c r="T53" s="8">
        <v>30532</v>
      </c>
    </row>
    <row r="54" spans="1:20">
      <c r="A54" s="1">
        <v>45663</v>
      </c>
      <c r="B54" s="8">
        <v>27467755</v>
      </c>
      <c r="C54" s="8">
        <v>13844068</v>
      </c>
      <c r="D54" s="8">
        <v>13623687</v>
      </c>
      <c r="E54" s="9">
        <f>nyse_spy_short_volume[[#This Row],[total_short]]/nyse_spy_short_volume[[#This Row],[total_reported]]</f>
        <v>0.50401163109253011</v>
      </c>
      <c r="F54" s="9">
        <f>nyse_spy_short_volume[[#This Row],[total_long]]/nyse_spy_short_volume[[#This Row],[total_reported]]</f>
        <v>0.49598836890746989</v>
      </c>
      <c r="G54" s="8">
        <v>8519952</v>
      </c>
      <c r="H54" s="9">
        <f>nyse_spy_short_volume[[#This Row],[Off-Exchange]]/nyse_spy_short_volume[[#This Row],[total_reported]]</f>
        <v>0.31018013667298255</v>
      </c>
      <c r="I54" s="8">
        <v>23322</v>
      </c>
      <c r="J54" s="8" t="s">
        <v>16</v>
      </c>
      <c r="K54" s="8" t="s">
        <v>16</v>
      </c>
      <c r="L54" s="8" t="s">
        <v>16</v>
      </c>
      <c r="M54" s="8" t="s">
        <v>16</v>
      </c>
      <c r="N54" s="8">
        <v>13329</v>
      </c>
      <c r="O54" s="8">
        <v>141724</v>
      </c>
      <c r="P54" s="8">
        <v>673876</v>
      </c>
      <c r="Q54" s="8">
        <v>3963622</v>
      </c>
      <c r="R54" s="8">
        <v>7741</v>
      </c>
      <c r="S54" s="8">
        <v>21763</v>
      </c>
      <c r="T54" s="8">
        <v>478739</v>
      </c>
    </row>
    <row r="55" spans="1:20">
      <c r="A55" s="1">
        <v>45660</v>
      </c>
      <c r="B55" s="8">
        <v>21467746</v>
      </c>
      <c r="C55" s="8">
        <v>7868564</v>
      </c>
      <c r="D55" s="8">
        <v>13599182</v>
      </c>
      <c r="E55" s="9">
        <f>nyse_spy_short_volume[[#This Row],[total_short]]/nyse_spy_short_volume[[#This Row],[total_reported]]</f>
        <v>0.36652958349702852</v>
      </c>
      <c r="F55" s="9">
        <f>nyse_spy_short_volume[[#This Row],[total_long]]/nyse_spy_short_volume[[#This Row],[total_reported]]</f>
        <v>0.63347041650297153</v>
      </c>
      <c r="G55" s="8">
        <v>3956574</v>
      </c>
      <c r="H55" s="9">
        <f>nyse_spy_short_volume[[#This Row],[Off-Exchange]]/nyse_spy_short_volume[[#This Row],[total_reported]]</f>
        <v>0.18430318674349883</v>
      </c>
      <c r="I55" s="8">
        <v>16413</v>
      </c>
      <c r="J55" s="8" t="s">
        <v>16</v>
      </c>
      <c r="K55" s="8" t="s">
        <v>16</v>
      </c>
      <c r="L55" s="8" t="s">
        <v>16</v>
      </c>
      <c r="M55" s="8" t="s">
        <v>16</v>
      </c>
      <c r="N55" s="8">
        <v>20117</v>
      </c>
      <c r="O55" s="8">
        <v>120951</v>
      </c>
      <c r="P55" s="8">
        <v>411582</v>
      </c>
      <c r="Q55" s="8">
        <v>2909756</v>
      </c>
      <c r="R55" s="8">
        <v>10673</v>
      </c>
      <c r="S55" s="8">
        <v>27300</v>
      </c>
      <c r="T55" s="8">
        <v>395198</v>
      </c>
    </row>
    <row r="56" spans="1:20">
      <c r="A56" s="1">
        <v>45659</v>
      </c>
      <c r="B56" s="8">
        <v>27669133</v>
      </c>
      <c r="C56" s="8">
        <v>12509198</v>
      </c>
      <c r="D56" s="8">
        <v>15159935</v>
      </c>
      <c r="E56" s="9">
        <f>nyse_spy_short_volume[[#This Row],[total_short]]/nyse_spy_short_volume[[#This Row],[total_reported]]</f>
        <v>0.45209938453799764</v>
      </c>
      <c r="F56" s="9">
        <f>nyse_spy_short_volume[[#This Row],[total_long]]/nyse_spy_short_volume[[#This Row],[total_reported]]</f>
        <v>0.54790061546200242</v>
      </c>
      <c r="G56" s="8">
        <v>6243089</v>
      </c>
      <c r="H56" s="9">
        <f>nyse_spy_short_volume[[#This Row],[Off-Exchange]]/nyse_spy_short_volume[[#This Row],[total_reported]]</f>
        <v>0.22563370525560017</v>
      </c>
      <c r="I56" s="8">
        <v>8938</v>
      </c>
      <c r="J56" s="8" t="s">
        <v>16</v>
      </c>
      <c r="K56" s="8" t="s">
        <v>16</v>
      </c>
      <c r="L56" s="8" t="s">
        <v>16</v>
      </c>
      <c r="M56" s="8" t="s">
        <v>16</v>
      </c>
      <c r="N56" s="8">
        <v>29246</v>
      </c>
      <c r="O56" s="8">
        <v>178007</v>
      </c>
      <c r="P56" s="8">
        <v>624908</v>
      </c>
      <c r="Q56" s="8">
        <v>5342179</v>
      </c>
      <c r="R56" s="8">
        <v>20995</v>
      </c>
      <c r="S56" s="8">
        <v>54114</v>
      </c>
      <c r="T56" s="8">
        <v>7722</v>
      </c>
    </row>
    <row r="57" spans="1:20">
      <c r="A57" s="1">
        <v>45657</v>
      </c>
      <c r="B57" s="8">
        <v>30021088</v>
      </c>
      <c r="C57" s="8">
        <v>14926440</v>
      </c>
      <c r="D57" s="8">
        <v>15094648</v>
      </c>
      <c r="E57" s="9">
        <f>nyse_spy_short_volume[[#This Row],[total_short]]/nyse_spy_short_volume[[#This Row],[total_reported]]</f>
        <v>0.49719850259923959</v>
      </c>
      <c r="F57" s="9">
        <f>nyse_spy_short_volume[[#This Row],[total_long]]/nyse_spy_short_volume[[#This Row],[total_reported]]</f>
        <v>0.50280149740076041</v>
      </c>
      <c r="G57" s="8">
        <v>7253752</v>
      </c>
      <c r="H57" s="9">
        <f>nyse_spy_short_volume[[#This Row],[Off-Exchange]]/nyse_spy_short_volume[[#This Row],[total_reported]]</f>
        <v>0.24162188925331421</v>
      </c>
      <c r="I57" s="8">
        <v>37051</v>
      </c>
      <c r="J57" s="8" t="s">
        <v>16</v>
      </c>
      <c r="K57" s="8" t="s">
        <v>16</v>
      </c>
      <c r="L57" s="8" t="s">
        <v>16</v>
      </c>
      <c r="M57" s="8" t="s">
        <v>16</v>
      </c>
      <c r="N57" s="8">
        <v>42000</v>
      </c>
      <c r="O57" s="8">
        <v>101036</v>
      </c>
      <c r="P57" s="8">
        <v>558309</v>
      </c>
      <c r="Q57" s="8">
        <v>6873641</v>
      </c>
      <c r="R57" s="8">
        <v>12230</v>
      </c>
      <c r="S57" s="8">
        <v>36857</v>
      </c>
      <c r="T57" s="8">
        <v>11564</v>
      </c>
    </row>
    <row r="58" spans="1:20">
      <c r="A58" s="1">
        <v>45656</v>
      </c>
      <c r="B58" s="8">
        <v>31728986</v>
      </c>
      <c r="C58" s="8">
        <v>16778867</v>
      </c>
      <c r="D58" s="8">
        <v>14950119</v>
      </c>
      <c r="E58" s="9">
        <f>nyse_spy_short_volume[[#This Row],[total_short]]/nyse_spy_short_volume[[#This Row],[total_reported]]</f>
        <v>0.52881825470249821</v>
      </c>
      <c r="F58" s="9">
        <f>nyse_spy_short_volume[[#This Row],[total_long]]/nyse_spy_short_volume[[#This Row],[total_reported]]</f>
        <v>0.47118174529750179</v>
      </c>
      <c r="G58" s="8">
        <v>11375553</v>
      </c>
      <c r="H58" s="9">
        <f>nyse_spy_short_volume[[#This Row],[Off-Exchange]]/nyse_spy_short_volume[[#This Row],[total_reported]]</f>
        <v>0.35852242488934249</v>
      </c>
      <c r="I58" s="8">
        <v>18953</v>
      </c>
      <c r="J58" s="8" t="s">
        <v>16</v>
      </c>
      <c r="K58" s="8" t="s">
        <v>16</v>
      </c>
      <c r="L58" s="8" t="s">
        <v>16</v>
      </c>
      <c r="M58" s="8" t="s">
        <v>16</v>
      </c>
      <c r="N58" s="8">
        <v>26368</v>
      </c>
      <c r="O58" s="8">
        <v>136311</v>
      </c>
      <c r="P58" s="8">
        <v>627281</v>
      </c>
      <c r="Q58" s="8">
        <v>4517828</v>
      </c>
      <c r="R58" s="8">
        <v>3581</v>
      </c>
      <c r="S58" s="8">
        <v>28265</v>
      </c>
      <c r="T58" s="8">
        <v>44727</v>
      </c>
    </row>
    <row r="59" spans="1:20">
      <c r="A59" s="1">
        <v>45653</v>
      </c>
      <c r="B59" s="8">
        <v>35567086</v>
      </c>
      <c r="C59" s="8">
        <v>21614316</v>
      </c>
      <c r="D59" s="8">
        <v>13952770</v>
      </c>
      <c r="E59" s="9">
        <f>nyse_spy_short_volume[[#This Row],[total_short]]/nyse_spy_short_volume[[#This Row],[total_reported]]</f>
        <v>0.60770556238427853</v>
      </c>
      <c r="F59" s="9">
        <f>nyse_spy_short_volume[[#This Row],[total_long]]/nyse_spy_short_volume[[#This Row],[total_reported]]</f>
        <v>0.39229443761572147</v>
      </c>
      <c r="G59" s="8">
        <v>14178909</v>
      </c>
      <c r="H59" s="9">
        <f>nyse_spy_short_volume[[#This Row],[Off-Exchange]]/nyse_spy_short_volume[[#This Row],[total_reported]]</f>
        <v>0.39865253509944559</v>
      </c>
      <c r="I59" s="8">
        <v>19390</v>
      </c>
      <c r="J59" s="8" t="s">
        <v>16</v>
      </c>
      <c r="K59" s="8" t="s">
        <v>16</v>
      </c>
      <c r="L59" s="8" t="s">
        <v>16</v>
      </c>
      <c r="M59" s="8" t="s">
        <v>16</v>
      </c>
      <c r="N59" s="8">
        <v>29868</v>
      </c>
      <c r="O59" s="8">
        <v>204538</v>
      </c>
      <c r="P59" s="8">
        <v>1055752</v>
      </c>
      <c r="Q59" s="8">
        <v>5539047</v>
      </c>
      <c r="R59" s="8">
        <v>11702</v>
      </c>
      <c r="S59" s="8">
        <v>49813</v>
      </c>
      <c r="T59" s="8">
        <v>525297</v>
      </c>
    </row>
    <row r="60" spans="1:20">
      <c r="A60" s="1">
        <v>45652</v>
      </c>
      <c r="B60" s="8">
        <v>18879196</v>
      </c>
      <c r="C60" s="8">
        <v>10142936</v>
      </c>
      <c r="D60" s="8">
        <v>8736260</v>
      </c>
      <c r="E60" s="9">
        <f>nyse_spy_short_volume[[#This Row],[total_short]]/nyse_spy_short_volume[[#This Row],[total_reported]]</f>
        <v>0.53725465851405962</v>
      </c>
      <c r="F60" s="9">
        <f>nyse_spy_short_volume[[#This Row],[total_long]]/nyse_spy_short_volume[[#This Row],[total_reported]]</f>
        <v>0.46274534148594038</v>
      </c>
      <c r="G60" s="8">
        <v>7208036</v>
      </c>
      <c r="H60" s="9">
        <f>nyse_spy_short_volume[[#This Row],[Off-Exchange]]/nyse_spy_short_volume[[#This Row],[total_reported]]</f>
        <v>0.38179782655998701</v>
      </c>
      <c r="I60" s="8">
        <v>12122</v>
      </c>
      <c r="J60" s="8" t="s">
        <v>16</v>
      </c>
      <c r="K60" s="8" t="s">
        <v>16</v>
      </c>
      <c r="L60" s="8" t="s">
        <v>16</v>
      </c>
      <c r="M60" s="8" t="s">
        <v>16</v>
      </c>
      <c r="N60" s="8">
        <v>35728</v>
      </c>
      <c r="O60" s="8">
        <v>75314</v>
      </c>
      <c r="P60" s="8">
        <v>420214</v>
      </c>
      <c r="Q60" s="8">
        <v>2329672</v>
      </c>
      <c r="R60" s="8">
        <v>29569</v>
      </c>
      <c r="S60" s="8">
        <v>10664</v>
      </c>
      <c r="T60" s="8">
        <v>21617</v>
      </c>
    </row>
    <row r="61" spans="1:20">
      <c r="A61" s="1">
        <v>45650</v>
      </c>
      <c r="B61" s="8">
        <v>23662041</v>
      </c>
      <c r="C61" s="8">
        <v>11192428</v>
      </c>
      <c r="D61" s="8">
        <v>12469613</v>
      </c>
      <c r="E61" s="9">
        <f>nyse_spy_short_volume[[#This Row],[total_short]]/nyse_spy_short_volume[[#This Row],[total_reported]]</f>
        <v>0.4730119434752057</v>
      </c>
      <c r="F61" s="9">
        <f>nyse_spy_short_volume[[#This Row],[total_long]]/nyse_spy_short_volume[[#This Row],[total_reported]]</f>
        <v>0.5269880565247943</v>
      </c>
      <c r="G61" s="8">
        <v>8882167</v>
      </c>
      <c r="H61" s="9">
        <f>nyse_spy_short_volume[[#This Row],[Off-Exchange]]/nyse_spy_short_volume[[#This Row],[total_reported]]</f>
        <v>0.37537619852826726</v>
      </c>
      <c r="I61" s="8">
        <v>7968</v>
      </c>
      <c r="J61" s="8" t="s">
        <v>16</v>
      </c>
      <c r="K61" s="8" t="s">
        <v>16</v>
      </c>
      <c r="L61" s="8" t="s">
        <v>16</v>
      </c>
      <c r="M61" s="8" t="s">
        <v>16</v>
      </c>
      <c r="N61" s="8">
        <v>20874</v>
      </c>
      <c r="O61" s="8">
        <v>96727</v>
      </c>
      <c r="P61" s="8">
        <v>254945</v>
      </c>
      <c r="Q61" s="8">
        <v>1664168</v>
      </c>
      <c r="R61" s="8">
        <v>2464</v>
      </c>
      <c r="S61" s="8">
        <v>13163</v>
      </c>
      <c r="T61" s="8">
        <v>249952</v>
      </c>
    </row>
    <row r="62" spans="1:20">
      <c r="A62" s="1">
        <v>45649</v>
      </c>
      <c r="B62" s="8">
        <v>29839817</v>
      </c>
      <c r="C62" s="8">
        <v>11333772</v>
      </c>
      <c r="D62" s="8">
        <v>18506045</v>
      </c>
      <c r="E62" s="9">
        <f>nyse_spy_short_volume[[#This Row],[total_short]]/nyse_spy_short_volume[[#This Row],[total_reported]]</f>
        <v>0.37982042584242393</v>
      </c>
      <c r="F62" s="9">
        <f>nyse_spy_short_volume[[#This Row],[total_long]]/nyse_spy_short_volume[[#This Row],[total_reported]]</f>
        <v>0.62017957415757607</v>
      </c>
      <c r="G62" s="8">
        <v>6932054</v>
      </c>
      <c r="H62" s="9">
        <f>nyse_spy_short_volume[[#This Row],[Off-Exchange]]/nyse_spy_short_volume[[#This Row],[total_reported]]</f>
        <v>0.23230886436066281</v>
      </c>
      <c r="I62" s="8">
        <v>29769</v>
      </c>
      <c r="J62" s="8" t="s">
        <v>16</v>
      </c>
      <c r="K62" s="8" t="s">
        <v>16</v>
      </c>
      <c r="L62" s="8" t="s">
        <v>16</v>
      </c>
      <c r="M62" s="8" t="s">
        <v>16</v>
      </c>
      <c r="N62" s="8">
        <v>28889</v>
      </c>
      <c r="O62" s="8">
        <v>118448</v>
      </c>
      <c r="P62" s="8">
        <v>445623</v>
      </c>
      <c r="Q62" s="8">
        <v>3723716</v>
      </c>
      <c r="R62" s="8">
        <v>2813</v>
      </c>
      <c r="S62" s="8">
        <v>18909</v>
      </c>
      <c r="T62" s="8">
        <v>33551</v>
      </c>
    </row>
    <row r="63" spans="1:20">
      <c r="A63" s="1">
        <v>45646</v>
      </c>
      <c r="B63" s="8">
        <v>68643446</v>
      </c>
      <c r="C63" s="8">
        <v>38784926</v>
      </c>
      <c r="D63" s="8">
        <v>29858520</v>
      </c>
      <c r="E63" s="9">
        <f>nyse_spy_short_volume[[#This Row],[total_short]]/nyse_spy_short_volume[[#This Row],[total_reported]]</f>
        <v>0.56502008946345728</v>
      </c>
      <c r="F63" s="9">
        <f>nyse_spy_short_volume[[#This Row],[total_long]]/nyse_spy_short_volume[[#This Row],[total_reported]]</f>
        <v>0.43497991053654272</v>
      </c>
      <c r="G63" s="8">
        <v>26006328</v>
      </c>
      <c r="H63" s="9">
        <f>nyse_spy_short_volume[[#This Row],[Off-Exchange]]/nyse_spy_short_volume[[#This Row],[total_reported]]</f>
        <v>0.37886104960406564</v>
      </c>
      <c r="I63" s="8">
        <v>34884</v>
      </c>
      <c r="J63" s="8" t="s">
        <v>16</v>
      </c>
      <c r="K63" s="8" t="s">
        <v>16</v>
      </c>
      <c r="L63" s="8" t="s">
        <v>16</v>
      </c>
      <c r="M63" s="8" t="s">
        <v>16</v>
      </c>
      <c r="N63" s="8">
        <v>87433</v>
      </c>
      <c r="O63" s="8">
        <v>316822</v>
      </c>
      <c r="P63" s="8">
        <v>1072633</v>
      </c>
      <c r="Q63" s="8">
        <v>10111480</v>
      </c>
      <c r="R63" s="8">
        <v>59775</v>
      </c>
      <c r="S63" s="8">
        <v>143915</v>
      </c>
      <c r="T63" s="8">
        <v>951656</v>
      </c>
    </row>
    <row r="64" spans="1:20">
      <c r="A64" s="1">
        <v>45645</v>
      </c>
      <c r="B64" s="8">
        <v>48084955</v>
      </c>
      <c r="C64" s="8">
        <v>28187750</v>
      </c>
      <c r="D64" s="8">
        <v>19897205</v>
      </c>
      <c r="E64" s="9">
        <f>nyse_spy_short_volume[[#This Row],[total_short]]/nyse_spy_short_volume[[#This Row],[total_reported]]</f>
        <v>0.5862072658693348</v>
      </c>
      <c r="F64" s="9">
        <f>nyse_spy_short_volume[[#This Row],[total_long]]/nyse_spy_short_volume[[#This Row],[total_reported]]</f>
        <v>0.4137927341306652</v>
      </c>
      <c r="G64" s="8">
        <v>19684012</v>
      </c>
      <c r="H64" s="9">
        <f>nyse_spy_short_volume[[#This Row],[Off-Exchange]]/nyse_spy_short_volume[[#This Row],[total_reported]]</f>
        <v>0.40935906043792702</v>
      </c>
      <c r="I64" s="8">
        <v>25511</v>
      </c>
      <c r="J64" s="8" t="s">
        <v>16</v>
      </c>
      <c r="K64" s="8" t="s">
        <v>16</v>
      </c>
      <c r="L64" s="8" t="s">
        <v>16</v>
      </c>
      <c r="M64" s="8" t="s">
        <v>16</v>
      </c>
      <c r="N64" s="8">
        <v>80966</v>
      </c>
      <c r="O64" s="8">
        <v>257562</v>
      </c>
      <c r="P64" s="8">
        <v>920191</v>
      </c>
      <c r="Q64" s="8">
        <v>6963604</v>
      </c>
      <c r="R64" s="8">
        <v>65306</v>
      </c>
      <c r="S64" s="8">
        <v>93520</v>
      </c>
      <c r="T64" s="8">
        <v>97078</v>
      </c>
    </row>
    <row r="65" spans="1:20">
      <c r="A65" s="1">
        <v>45644</v>
      </c>
      <c r="B65" s="8">
        <v>54067994</v>
      </c>
      <c r="C65" s="8">
        <v>24948591</v>
      </c>
      <c r="D65" s="8">
        <v>29119403</v>
      </c>
      <c r="E65" s="9">
        <f>nyse_spy_short_volume[[#This Row],[total_short]]/nyse_spy_short_volume[[#This Row],[total_reported]]</f>
        <v>0.46142993579528768</v>
      </c>
      <c r="F65" s="9">
        <f>nyse_spy_short_volume[[#This Row],[total_long]]/nyse_spy_short_volume[[#This Row],[total_reported]]</f>
        <v>0.53857006420471232</v>
      </c>
      <c r="G65" s="8">
        <v>14980679</v>
      </c>
      <c r="H65" s="9">
        <f>nyse_spy_short_volume[[#This Row],[Off-Exchange]]/nyse_spy_short_volume[[#This Row],[total_reported]]</f>
        <v>0.27707110790905243</v>
      </c>
      <c r="I65" s="8">
        <v>48394</v>
      </c>
      <c r="J65" s="8" t="s">
        <v>16</v>
      </c>
      <c r="K65" s="8" t="s">
        <v>16</v>
      </c>
      <c r="L65" s="8" t="s">
        <v>16</v>
      </c>
      <c r="M65" s="8" t="s">
        <v>16</v>
      </c>
      <c r="N65" s="8">
        <v>47509</v>
      </c>
      <c r="O65" s="8">
        <v>263360</v>
      </c>
      <c r="P65" s="8">
        <v>1567491</v>
      </c>
      <c r="Q65" s="8">
        <v>7740650</v>
      </c>
      <c r="R65" s="8">
        <v>36485</v>
      </c>
      <c r="S65" s="8">
        <v>57011</v>
      </c>
      <c r="T65" s="8">
        <v>207012</v>
      </c>
    </row>
    <row r="66" spans="1:20">
      <c r="A66" s="1">
        <v>45643</v>
      </c>
      <c r="B66" s="8">
        <v>24965250</v>
      </c>
      <c r="C66" s="8">
        <v>11455056</v>
      </c>
      <c r="D66" s="8">
        <v>13510194</v>
      </c>
      <c r="E66" s="9">
        <f>nyse_spy_short_volume[[#This Row],[total_short]]/nyse_spy_short_volume[[#This Row],[total_reported]]</f>
        <v>0.45884002763841741</v>
      </c>
      <c r="F66" s="9">
        <f>nyse_spy_short_volume[[#This Row],[total_long]]/nyse_spy_short_volume[[#This Row],[total_reported]]</f>
        <v>0.54115997236158264</v>
      </c>
      <c r="G66" s="8">
        <v>6784450</v>
      </c>
      <c r="H66" s="9">
        <f>nyse_spy_short_volume[[#This Row],[Off-Exchange]]/nyse_spy_short_volume[[#This Row],[total_reported]]</f>
        <v>0.27175574047926621</v>
      </c>
      <c r="I66" s="8">
        <v>26036</v>
      </c>
      <c r="J66" s="8" t="s">
        <v>16</v>
      </c>
      <c r="K66" s="8" t="s">
        <v>16</v>
      </c>
      <c r="L66" s="8" t="s">
        <v>16</v>
      </c>
      <c r="M66" s="8" t="s">
        <v>16</v>
      </c>
      <c r="N66" s="8">
        <v>8650</v>
      </c>
      <c r="O66" s="8">
        <v>74545</v>
      </c>
      <c r="P66" s="8">
        <v>579803</v>
      </c>
      <c r="Q66" s="8">
        <v>3912967</v>
      </c>
      <c r="R66" s="8">
        <v>36361</v>
      </c>
      <c r="S66" s="8">
        <v>20696</v>
      </c>
      <c r="T66" s="8">
        <v>11548</v>
      </c>
    </row>
    <row r="67" spans="1:20">
      <c r="A67" s="1">
        <v>45642</v>
      </c>
      <c r="B67" s="8">
        <v>22729307</v>
      </c>
      <c r="C67" s="8">
        <v>11376490</v>
      </c>
      <c r="D67" s="8">
        <v>11352817</v>
      </c>
      <c r="E67" s="9">
        <f>nyse_spy_short_volume[[#This Row],[total_short]]/nyse_spy_short_volume[[#This Row],[total_reported]]</f>
        <v>0.50052075938786866</v>
      </c>
      <c r="F67" s="9">
        <f>nyse_spy_short_volume[[#This Row],[total_long]]/nyse_spy_short_volume[[#This Row],[total_reported]]</f>
        <v>0.49947924061213128</v>
      </c>
      <c r="G67" s="8">
        <v>7374117</v>
      </c>
      <c r="H67" s="9">
        <f>nyse_spy_short_volume[[#This Row],[Off-Exchange]]/nyse_spy_short_volume[[#This Row],[total_reported]]</f>
        <v>0.32443210873081174</v>
      </c>
      <c r="I67" s="8">
        <v>14567</v>
      </c>
      <c r="J67" s="8" t="s">
        <v>16</v>
      </c>
      <c r="K67" s="8" t="s">
        <v>16</v>
      </c>
      <c r="L67" s="8" t="s">
        <v>16</v>
      </c>
      <c r="M67" s="8" t="s">
        <v>16</v>
      </c>
      <c r="N67" s="8">
        <v>53439</v>
      </c>
      <c r="O67" s="8">
        <v>45362</v>
      </c>
      <c r="P67" s="8">
        <v>387560</v>
      </c>
      <c r="Q67" s="8">
        <v>3227648</v>
      </c>
      <c r="R67" s="8">
        <v>29228</v>
      </c>
      <c r="S67" s="8">
        <v>11740</v>
      </c>
      <c r="T67" s="8">
        <v>232829</v>
      </c>
    </row>
    <row r="68" spans="1:20">
      <c r="A68" s="1">
        <v>45639</v>
      </c>
      <c r="B68" s="8">
        <v>19797436</v>
      </c>
      <c r="C68" s="8">
        <v>9126914</v>
      </c>
      <c r="D68" s="8">
        <v>10670522</v>
      </c>
      <c r="E68" s="9">
        <f>nyse_spy_short_volume[[#This Row],[total_short]]/nyse_spy_short_volume[[#This Row],[total_reported]]</f>
        <v>0.46101495163313067</v>
      </c>
      <c r="F68" s="9">
        <f>nyse_spy_short_volume[[#This Row],[total_long]]/nyse_spy_short_volume[[#This Row],[total_reported]]</f>
        <v>0.53898504836686933</v>
      </c>
      <c r="G68" s="8">
        <v>4953495</v>
      </c>
      <c r="H68" s="9">
        <f>nyse_spy_short_volume[[#This Row],[Off-Exchange]]/nyse_spy_short_volume[[#This Row],[total_reported]]</f>
        <v>0.25020891594244832</v>
      </c>
      <c r="I68" s="8">
        <v>19423</v>
      </c>
      <c r="J68" s="8" t="s">
        <v>16</v>
      </c>
      <c r="K68" s="8" t="s">
        <v>16</v>
      </c>
      <c r="L68" s="8" t="s">
        <v>16</v>
      </c>
      <c r="M68" s="8" t="s">
        <v>16</v>
      </c>
      <c r="N68" s="8">
        <v>19002</v>
      </c>
      <c r="O68" s="8">
        <v>79267</v>
      </c>
      <c r="P68" s="8">
        <v>517500</v>
      </c>
      <c r="Q68" s="8">
        <v>3099302</v>
      </c>
      <c r="R68" s="8">
        <v>11885</v>
      </c>
      <c r="S68" s="8">
        <v>13696</v>
      </c>
      <c r="T68" s="8">
        <v>413344</v>
      </c>
    </row>
    <row r="69" spans="1:20">
      <c r="A69" s="1">
        <v>45638</v>
      </c>
      <c r="B69" s="8">
        <v>16773040</v>
      </c>
      <c r="C69" s="8">
        <v>7444992</v>
      </c>
      <c r="D69" s="8">
        <v>9328048</v>
      </c>
      <c r="E69" s="9">
        <f>nyse_spy_short_volume[[#This Row],[total_short]]/nyse_spy_short_volume[[#This Row],[total_reported]]</f>
        <v>0.44386658590213818</v>
      </c>
      <c r="F69" s="9">
        <f>nyse_spy_short_volume[[#This Row],[total_long]]/nyse_spy_short_volume[[#This Row],[total_reported]]</f>
        <v>0.55613341409786177</v>
      </c>
      <c r="G69" s="8">
        <v>4706674</v>
      </c>
      <c r="H69" s="9">
        <f>nyse_spy_short_volume[[#This Row],[Off-Exchange]]/nyse_spy_short_volume[[#This Row],[total_reported]]</f>
        <v>0.280609478067184</v>
      </c>
      <c r="I69" s="8">
        <v>22418</v>
      </c>
      <c r="J69" s="8" t="s">
        <v>16</v>
      </c>
      <c r="K69" s="8" t="s">
        <v>16</v>
      </c>
      <c r="L69" s="8" t="s">
        <v>16</v>
      </c>
      <c r="M69" s="8" t="s">
        <v>16</v>
      </c>
      <c r="N69" s="8">
        <v>18897</v>
      </c>
      <c r="O69" s="8">
        <v>37198</v>
      </c>
      <c r="P69" s="8">
        <v>396220</v>
      </c>
      <c r="Q69" s="8">
        <v>2114621</v>
      </c>
      <c r="R69" s="8">
        <v>42012</v>
      </c>
      <c r="S69" s="8">
        <v>11786</v>
      </c>
      <c r="T69" s="8">
        <v>95166</v>
      </c>
    </row>
    <row r="70" spans="1:20">
      <c r="A70" s="1">
        <v>45637</v>
      </c>
      <c r="B70" s="8">
        <v>14243791</v>
      </c>
      <c r="C70" s="8">
        <v>5348011</v>
      </c>
      <c r="D70" s="8">
        <v>8895780</v>
      </c>
      <c r="E70" s="9">
        <f>nyse_spy_short_volume[[#This Row],[total_short]]/nyse_spy_short_volume[[#This Row],[total_reported]]</f>
        <v>0.37546261385048407</v>
      </c>
      <c r="F70" s="9">
        <f>nyse_spy_short_volume[[#This Row],[total_long]]/nyse_spy_short_volume[[#This Row],[total_reported]]</f>
        <v>0.62453738614951593</v>
      </c>
      <c r="G70" s="8">
        <v>3085111</v>
      </c>
      <c r="H70" s="9">
        <f>nyse_spy_short_volume[[#This Row],[Off-Exchange]]/nyse_spy_short_volume[[#This Row],[total_reported]]</f>
        <v>0.21659339146439316</v>
      </c>
      <c r="I70" s="8">
        <v>12124</v>
      </c>
      <c r="J70" s="8" t="s">
        <v>16</v>
      </c>
      <c r="K70" s="8" t="s">
        <v>16</v>
      </c>
      <c r="L70" s="8" t="s">
        <v>16</v>
      </c>
      <c r="M70" s="8" t="s">
        <v>16</v>
      </c>
      <c r="N70" s="8">
        <v>13987</v>
      </c>
      <c r="O70" s="8">
        <v>31820</v>
      </c>
      <c r="P70" s="8">
        <v>330726</v>
      </c>
      <c r="Q70" s="8">
        <v>1757690</v>
      </c>
      <c r="R70" s="8">
        <v>38064</v>
      </c>
      <c r="S70" s="8">
        <v>20932</v>
      </c>
      <c r="T70" s="8">
        <v>57557</v>
      </c>
    </row>
    <row r="71" spans="1:20">
      <c r="A71" s="1">
        <v>45636</v>
      </c>
      <c r="B71" s="8">
        <v>21032216</v>
      </c>
      <c r="C71" s="8">
        <v>10653195</v>
      </c>
      <c r="D71" s="8">
        <v>10379021</v>
      </c>
      <c r="E71" s="9">
        <f>nyse_spy_short_volume[[#This Row],[total_short]]/nyse_spy_short_volume[[#This Row],[total_reported]]</f>
        <v>0.50651795321995552</v>
      </c>
      <c r="F71" s="9">
        <f>nyse_spy_short_volume[[#This Row],[total_long]]/nyse_spy_short_volume[[#This Row],[total_reported]]</f>
        <v>0.49348204678004448</v>
      </c>
      <c r="G71" s="8">
        <v>7163613</v>
      </c>
      <c r="H71" s="9">
        <f>nyse_spy_short_volume[[#This Row],[Off-Exchange]]/nyse_spy_short_volume[[#This Row],[total_reported]]</f>
        <v>0.34060191279891761</v>
      </c>
      <c r="I71" s="8">
        <v>17978</v>
      </c>
      <c r="J71" s="8" t="s">
        <v>16</v>
      </c>
      <c r="K71" s="8" t="s">
        <v>16</v>
      </c>
      <c r="L71" s="8" t="s">
        <v>16</v>
      </c>
      <c r="M71" s="8" t="s">
        <v>16</v>
      </c>
      <c r="N71" s="8">
        <v>21454</v>
      </c>
      <c r="O71" s="8">
        <v>47995</v>
      </c>
      <c r="P71" s="8">
        <v>413456</v>
      </c>
      <c r="Q71" s="8">
        <v>2882837</v>
      </c>
      <c r="R71" s="8">
        <v>48023</v>
      </c>
      <c r="S71" s="8">
        <v>13633</v>
      </c>
      <c r="T71" s="8">
        <v>44206</v>
      </c>
    </row>
    <row r="72" spans="1:20">
      <c r="A72" s="1">
        <v>45635</v>
      </c>
      <c r="B72" s="8">
        <v>19846222</v>
      </c>
      <c r="C72" s="8">
        <v>11917673</v>
      </c>
      <c r="D72" s="8">
        <v>7928549</v>
      </c>
      <c r="E72" s="9">
        <f>nyse_spy_short_volume[[#This Row],[total_short]]/nyse_spy_short_volume[[#This Row],[total_reported]]</f>
        <v>0.60050084091571687</v>
      </c>
      <c r="F72" s="9">
        <f>nyse_spy_short_volume[[#This Row],[total_long]]/nyse_spy_short_volume[[#This Row],[total_reported]]</f>
        <v>0.39949915908428313</v>
      </c>
      <c r="G72" s="8">
        <v>7819470</v>
      </c>
      <c r="H72" s="9">
        <f>nyse_spy_short_volume[[#This Row],[Off-Exchange]]/nyse_spy_short_volume[[#This Row],[total_reported]]</f>
        <v>0.39400294927669355</v>
      </c>
      <c r="I72" s="8">
        <v>16358</v>
      </c>
      <c r="J72" s="8" t="s">
        <v>16</v>
      </c>
      <c r="K72" s="8" t="s">
        <v>16</v>
      </c>
      <c r="L72" s="8" t="s">
        <v>16</v>
      </c>
      <c r="M72" s="8" t="s">
        <v>16</v>
      </c>
      <c r="N72" s="8">
        <v>20672</v>
      </c>
      <c r="O72" s="8">
        <v>54429</v>
      </c>
      <c r="P72" s="8">
        <v>469068</v>
      </c>
      <c r="Q72" s="8">
        <v>3192010</v>
      </c>
      <c r="R72" s="8">
        <v>22777</v>
      </c>
      <c r="S72" s="8">
        <v>11874</v>
      </c>
      <c r="T72" s="8">
        <v>311015</v>
      </c>
    </row>
    <row r="73" spans="1:20">
      <c r="A73" s="1">
        <v>45632</v>
      </c>
      <c r="B73" s="8">
        <v>16925621</v>
      </c>
      <c r="C73" s="8">
        <v>8765291</v>
      </c>
      <c r="D73" s="8">
        <v>8160330</v>
      </c>
      <c r="E73" s="9">
        <f>nyse_spy_short_volume[[#This Row],[total_short]]/nyse_spy_short_volume[[#This Row],[total_reported]]</f>
        <v>0.51787116112312803</v>
      </c>
      <c r="F73" s="9">
        <f>nyse_spy_short_volume[[#This Row],[total_long]]/nyse_spy_short_volume[[#This Row],[total_reported]]</f>
        <v>0.48212883887687191</v>
      </c>
      <c r="G73" s="8">
        <v>6022555</v>
      </c>
      <c r="H73" s="9">
        <f>nyse_spy_short_volume[[#This Row],[Off-Exchange]]/nyse_spy_short_volume[[#This Row],[total_reported]]</f>
        <v>0.3558247582171431</v>
      </c>
      <c r="I73" s="8">
        <v>17743</v>
      </c>
      <c r="J73" s="8" t="s">
        <v>16</v>
      </c>
      <c r="K73" s="8" t="s">
        <v>16</v>
      </c>
      <c r="L73" s="8" t="s">
        <v>16</v>
      </c>
      <c r="M73" s="8" t="s">
        <v>16</v>
      </c>
      <c r="N73" s="8">
        <v>16200</v>
      </c>
      <c r="O73" s="8">
        <v>57248</v>
      </c>
      <c r="P73" s="8">
        <v>381254</v>
      </c>
      <c r="Q73" s="8">
        <v>2047725</v>
      </c>
      <c r="R73" s="8">
        <v>35762</v>
      </c>
      <c r="S73" s="8">
        <v>16129</v>
      </c>
      <c r="T73" s="8">
        <v>170675</v>
      </c>
    </row>
    <row r="74" spans="1:20">
      <c r="A74" s="1">
        <v>45631</v>
      </c>
      <c r="B74" s="8">
        <v>16335129</v>
      </c>
      <c r="C74" s="8">
        <v>8327271</v>
      </c>
      <c r="D74" s="8">
        <v>8007858</v>
      </c>
      <c r="E74" s="9">
        <f>nyse_spy_short_volume[[#This Row],[total_short]]/nyse_spy_short_volume[[#This Row],[total_reported]]</f>
        <v>0.50977687412202255</v>
      </c>
      <c r="F74" s="9">
        <f>nyse_spy_short_volume[[#This Row],[total_long]]/nyse_spy_short_volume[[#This Row],[total_reported]]</f>
        <v>0.49022312587797745</v>
      </c>
      <c r="G74" s="8">
        <v>5232891</v>
      </c>
      <c r="H74" s="9">
        <f>nyse_spy_short_volume[[#This Row],[Off-Exchange]]/nyse_spy_short_volume[[#This Row],[total_reported]]</f>
        <v>0.32034586320071301</v>
      </c>
      <c r="I74" s="8">
        <v>11788</v>
      </c>
      <c r="J74" s="8" t="s">
        <v>16</v>
      </c>
      <c r="K74" s="8" t="s">
        <v>16</v>
      </c>
      <c r="L74" s="8" t="s">
        <v>16</v>
      </c>
      <c r="M74" s="8" t="s">
        <v>16</v>
      </c>
      <c r="N74" s="8">
        <v>20640</v>
      </c>
      <c r="O74" s="8">
        <v>60285</v>
      </c>
      <c r="P74" s="8">
        <v>447575</v>
      </c>
      <c r="Q74" s="8">
        <v>2480034</v>
      </c>
      <c r="R74" s="8">
        <v>42968</v>
      </c>
      <c r="S74" s="8">
        <v>21489</v>
      </c>
      <c r="T74" s="8">
        <v>9601</v>
      </c>
    </row>
    <row r="75" spans="1:20">
      <c r="A75" s="1">
        <v>45630</v>
      </c>
      <c r="B75" s="8">
        <v>22612505</v>
      </c>
      <c r="C75" s="8">
        <v>10747790</v>
      </c>
      <c r="D75" s="8">
        <v>11864715</v>
      </c>
      <c r="E75" s="9">
        <f>nyse_spy_short_volume[[#This Row],[total_short]]/nyse_spy_short_volume[[#This Row],[total_reported]]</f>
        <v>0.47530293525639905</v>
      </c>
      <c r="F75" s="9">
        <f>nyse_spy_short_volume[[#This Row],[total_long]]/nyse_spy_short_volume[[#This Row],[total_reported]]</f>
        <v>0.52469706474360089</v>
      </c>
      <c r="G75" s="8">
        <v>6887593</v>
      </c>
      <c r="H75" s="9">
        <f>nyse_spy_short_volume[[#This Row],[Off-Exchange]]/nyse_spy_short_volume[[#This Row],[total_reported]]</f>
        <v>0.30459221567889094</v>
      </c>
      <c r="I75" s="8">
        <v>12206</v>
      </c>
      <c r="J75" s="8" t="s">
        <v>16</v>
      </c>
      <c r="K75" s="8" t="s">
        <v>16</v>
      </c>
      <c r="L75" s="8" t="s">
        <v>16</v>
      </c>
      <c r="M75" s="8" t="s">
        <v>16</v>
      </c>
      <c r="N75" s="8">
        <v>33891</v>
      </c>
      <c r="O75" s="8">
        <v>98289</v>
      </c>
      <c r="P75" s="8">
        <v>549061</v>
      </c>
      <c r="Q75" s="8">
        <v>3081325</v>
      </c>
      <c r="R75" s="8">
        <v>41771</v>
      </c>
      <c r="S75" s="8">
        <v>14163</v>
      </c>
      <c r="T75" s="8">
        <v>29491</v>
      </c>
    </row>
    <row r="76" spans="1:20">
      <c r="A76" s="1">
        <v>45629</v>
      </c>
      <c r="B76" s="8">
        <v>16050645</v>
      </c>
      <c r="C76" s="8">
        <v>6049833</v>
      </c>
      <c r="D76" s="8">
        <v>10000812</v>
      </c>
      <c r="E76" s="9">
        <f>nyse_spy_short_volume[[#This Row],[total_short]]/nyse_spy_short_volume[[#This Row],[total_reported]]</f>
        <v>0.37692148820187599</v>
      </c>
      <c r="F76" s="9">
        <f>nyse_spy_short_volume[[#This Row],[total_long]]/nyse_spy_short_volume[[#This Row],[total_reported]]</f>
        <v>0.62307851179812401</v>
      </c>
      <c r="G76" s="8">
        <v>3528595</v>
      </c>
      <c r="H76" s="9">
        <f>nyse_spy_short_volume[[#This Row],[Off-Exchange]]/nyse_spy_short_volume[[#This Row],[total_reported]]</f>
        <v>0.21984132101856343</v>
      </c>
      <c r="I76" s="8">
        <v>25462</v>
      </c>
      <c r="J76" s="8" t="s">
        <v>16</v>
      </c>
      <c r="K76" s="8" t="s">
        <v>16</v>
      </c>
      <c r="L76" s="8" t="s">
        <v>16</v>
      </c>
      <c r="M76" s="8" t="s">
        <v>16</v>
      </c>
      <c r="N76" s="8">
        <v>11462</v>
      </c>
      <c r="O76" s="8">
        <v>48436</v>
      </c>
      <c r="P76" s="8">
        <v>243768</v>
      </c>
      <c r="Q76" s="8">
        <v>2016752</v>
      </c>
      <c r="R76" s="8">
        <v>35024</v>
      </c>
      <c r="S76" s="8">
        <v>7503</v>
      </c>
      <c r="T76" s="8">
        <v>132831</v>
      </c>
    </row>
    <row r="77" spans="1:20">
      <c r="A77" s="1">
        <v>45628</v>
      </c>
      <c r="B77" s="8">
        <v>18112704</v>
      </c>
      <c r="C77" s="8">
        <v>6762569</v>
      </c>
      <c r="D77" s="8">
        <v>11350135</v>
      </c>
      <c r="E77" s="9">
        <f>nyse_spy_short_volume[[#This Row],[total_short]]/nyse_spy_short_volume[[#This Row],[total_reported]]</f>
        <v>0.37336054296476107</v>
      </c>
      <c r="F77" s="9">
        <f>nyse_spy_short_volume[[#This Row],[total_long]]/nyse_spy_short_volume[[#This Row],[total_reported]]</f>
        <v>0.62663945703523893</v>
      </c>
      <c r="G77" s="8">
        <v>3759337</v>
      </c>
      <c r="H77" s="9">
        <f>nyse_spy_short_volume[[#This Row],[Off-Exchange]]/nyse_spy_short_volume[[#This Row],[total_reported]]</f>
        <v>0.20755250016783799</v>
      </c>
      <c r="I77" s="8">
        <v>12379</v>
      </c>
      <c r="J77" s="8" t="s">
        <v>16</v>
      </c>
      <c r="K77" s="8" t="s">
        <v>16</v>
      </c>
      <c r="L77" s="8" t="s">
        <v>16</v>
      </c>
      <c r="M77" s="8" t="s">
        <v>16</v>
      </c>
      <c r="N77" s="8">
        <v>11296</v>
      </c>
      <c r="O77" s="8">
        <v>57539</v>
      </c>
      <c r="P77" s="8">
        <v>385882</v>
      </c>
      <c r="Q77" s="8">
        <v>2311248</v>
      </c>
      <c r="R77" s="8">
        <v>5406</v>
      </c>
      <c r="S77" s="8">
        <v>14632</v>
      </c>
      <c r="T77" s="8">
        <v>204850</v>
      </c>
    </row>
    <row r="78" spans="1:20">
      <c r="A78" s="1">
        <v>45625</v>
      </c>
      <c r="B78" s="8">
        <v>20019429</v>
      </c>
      <c r="C78" s="8">
        <v>8804462</v>
      </c>
      <c r="D78" s="8">
        <v>11214967</v>
      </c>
      <c r="E78" s="9">
        <f>nyse_spy_short_volume[[#This Row],[total_short]]/nyse_spy_short_volume[[#This Row],[total_reported]]</f>
        <v>0.43979586031150042</v>
      </c>
      <c r="F78" s="9">
        <f>nyse_spy_short_volume[[#This Row],[total_long]]/nyse_spy_short_volume[[#This Row],[total_reported]]</f>
        <v>0.56020413968849958</v>
      </c>
      <c r="G78" s="8">
        <v>5402619</v>
      </c>
      <c r="H78" s="9">
        <f>nyse_spy_short_volume[[#This Row],[Off-Exchange]]/nyse_spy_short_volume[[#This Row],[total_reported]]</f>
        <v>0.26986878596787151</v>
      </c>
      <c r="I78" s="8">
        <v>8485</v>
      </c>
      <c r="J78" s="8" t="s">
        <v>16</v>
      </c>
      <c r="K78" s="8" t="s">
        <v>16</v>
      </c>
      <c r="L78" s="8" t="s">
        <v>16</v>
      </c>
      <c r="M78" s="8" t="s">
        <v>16</v>
      </c>
      <c r="N78" s="8">
        <v>30975</v>
      </c>
      <c r="O78" s="8">
        <v>90178</v>
      </c>
      <c r="P78" s="8">
        <v>318233</v>
      </c>
      <c r="Q78" s="8">
        <v>2902543</v>
      </c>
      <c r="R78" s="8">
        <v>2754</v>
      </c>
      <c r="S78" s="8">
        <v>21139</v>
      </c>
      <c r="T78" s="8">
        <v>27536</v>
      </c>
    </row>
    <row r="79" spans="1:20">
      <c r="A79" s="1">
        <v>45623</v>
      </c>
      <c r="B79" s="8">
        <v>19484962</v>
      </c>
      <c r="C79" s="8">
        <v>8108205</v>
      </c>
      <c r="D79" s="8">
        <v>11376757</v>
      </c>
      <c r="E79" s="9">
        <f>nyse_spy_short_volume[[#This Row],[total_short]]/nyse_spy_short_volume[[#This Row],[total_reported]]</f>
        <v>0.41612629267637269</v>
      </c>
      <c r="F79" s="9">
        <f>nyse_spy_short_volume[[#This Row],[total_long]]/nyse_spy_short_volume[[#This Row],[total_reported]]</f>
        <v>0.58387370732362731</v>
      </c>
      <c r="G79" s="8">
        <v>4376865</v>
      </c>
      <c r="H79" s="9">
        <f>nyse_spy_short_volume[[#This Row],[Off-Exchange]]/nyse_spy_short_volume[[#This Row],[total_reported]]</f>
        <v>0.22462784376998016</v>
      </c>
      <c r="I79" s="8">
        <v>17494</v>
      </c>
      <c r="J79" s="8" t="s">
        <v>16</v>
      </c>
      <c r="K79" s="8" t="s">
        <v>16</v>
      </c>
      <c r="L79" s="8" t="s">
        <v>16</v>
      </c>
      <c r="M79" s="8" t="s">
        <v>16</v>
      </c>
      <c r="N79" s="8">
        <v>16955</v>
      </c>
      <c r="O79" s="8">
        <v>123603</v>
      </c>
      <c r="P79" s="8">
        <v>438139</v>
      </c>
      <c r="Q79" s="8">
        <v>3054658</v>
      </c>
      <c r="R79" s="8">
        <v>26927</v>
      </c>
      <c r="S79" s="8">
        <v>43178</v>
      </c>
      <c r="T79" s="8">
        <v>10386</v>
      </c>
    </row>
    <row r="80" spans="1:20">
      <c r="A80" s="1">
        <v>45622</v>
      </c>
      <c r="B80" s="8">
        <v>23041966</v>
      </c>
      <c r="C80" s="8">
        <v>11836297</v>
      </c>
      <c r="D80" s="8">
        <v>11205669</v>
      </c>
      <c r="E80" s="9">
        <f>nyse_spy_short_volume[[#This Row],[total_short]]/nyse_spy_short_volume[[#This Row],[total_reported]]</f>
        <v>0.51368433578974992</v>
      </c>
      <c r="F80" s="9">
        <f>nyse_spy_short_volume[[#This Row],[total_long]]/nyse_spy_short_volume[[#This Row],[total_reported]]</f>
        <v>0.48631566421025013</v>
      </c>
      <c r="G80" s="8">
        <v>6482727</v>
      </c>
      <c r="H80" s="9">
        <f>nyse_spy_short_volume[[#This Row],[Off-Exchange]]/nyse_spy_short_volume[[#This Row],[total_reported]]</f>
        <v>0.28134435230049382</v>
      </c>
      <c r="I80" s="8">
        <v>261925</v>
      </c>
      <c r="J80" s="8" t="s">
        <v>16</v>
      </c>
      <c r="K80" s="8" t="s">
        <v>16</v>
      </c>
      <c r="L80" s="8" t="s">
        <v>16</v>
      </c>
      <c r="M80" s="8" t="s">
        <v>16</v>
      </c>
      <c r="N80" s="8">
        <v>15916</v>
      </c>
      <c r="O80" s="8">
        <v>133978</v>
      </c>
      <c r="P80" s="8">
        <v>526857</v>
      </c>
      <c r="Q80" s="8">
        <v>4357330</v>
      </c>
      <c r="R80" s="8">
        <v>8208</v>
      </c>
      <c r="S80" s="8">
        <v>25464</v>
      </c>
      <c r="T80" s="8">
        <v>23892</v>
      </c>
    </row>
    <row r="81" spans="1:20">
      <c r="A81" s="1">
        <v>45621</v>
      </c>
      <c r="B81" s="8">
        <v>23178160</v>
      </c>
      <c r="C81" s="8">
        <v>9959772</v>
      </c>
      <c r="D81" s="8">
        <v>13218388</v>
      </c>
      <c r="E81" s="9">
        <f>nyse_spy_short_volume[[#This Row],[total_short]]/nyse_spy_short_volume[[#This Row],[total_reported]]</f>
        <v>0.42970503266868465</v>
      </c>
      <c r="F81" s="9">
        <f>nyse_spy_short_volume[[#This Row],[total_long]]/nyse_spy_short_volume[[#This Row],[total_reported]]</f>
        <v>0.57029496733131535</v>
      </c>
      <c r="G81" s="8">
        <v>5082224</v>
      </c>
      <c r="H81" s="9">
        <f>nyse_spy_short_volume[[#This Row],[Off-Exchange]]/nyse_spy_short_volume[[#This Row],[total_reported]]</f>
        <v>0.21926779347454672</v>
      </c>
      <c r="I81" s="8">
        <v>27856</v>
      </c>
      <c r="J81" s="8" t="s">
        <v>16</v>
      </c>
      <c r="K81" s="8" t="s">
        <v>16</v>
      </c>
      <c r="L81" s="8" t="s">
        <v>16</v>
      </c>
      <c r="M81" s="8" t="s">
        <v>16</v>
      </c>
      <c r="N81" s="8">
        <v>14314</v>
      </c>
      <c r="O81" s="8">
        <v>162037</v>
      </c>
      <c r="P81" s="8">
        <v>648041</v>
      </c>
      <c r="Q81" s="8">
        <v>3975862</v>
      </c>
      <c r="R81" s="8">
        <v>9003</v>
      </c>
      <c r="S81" s="8">
        <v>21781</v>
      </c>
      <c r="T81" s="8">
        <v>18654</v>
      </c>
    </row>
    <row r="82" spans="1:20">
      <c r="A82" s="1">
        <v>45618</v>
      </c>
      <c r="B82" s="8">
        <v>20722174</v>
      </c>
      <c r="C82" s="8">
        <v>9872766</v>
      </c>
      <c r="D82" s="8">
        <v>10849408</v>
      </c>
      <c r="E82" s="9">
        <f>nyse_spy_short_volume[[#This Row],[total_short]]/nyse_spy_short_volume[[#This Row],[total_reported]]</f>
        <v>0.4764348566902295</v>
      </c>
      <c r="F82" s="9">
        <f>nyse_spy_short_volume[[#This Row],[total_long]]/nyse_spy_short_volume[[#This Row],[total_reported]]</f>
        <v>0.52356514330977044</v>
      </c>
      <c r="G82" s="8">
        <v>5871098</v>
      </c>
      <c r="H82" s="9">
        <f>nyse_spy_short_volume[[#This Row],[Off-Exchange]]/nyse_spy_short_volume[[#This Row],[total_reported]]</f>
        <v>0.28332442339302816</v>
      </c>
      <c r="I82" s="8">
        <v>14214</v>
      </c>
      <c r="J82" s="8" t="s">
        <v>16</v>
      </c>
      <c r="K82" s="8" t="s">
        <v>16</v>
      </c>
      <c r="L82" s="8" t="s">
        <v>16</v>
      </c>
      <c r="M82" s="8" t="s">
        <v>16</v>
      </c>
      <c r="N82" s="8">
        <v>7558</v>
      </c>
      <c r="O82" s="8">
        <v>112016</v>
      </c>
      <c r="P82" s="8">
        <v>543689</v>
      </c>
      <c r="Q82" s="8">
        <v>3258951</v>
      </c>
      <c r="R82" s="8">
        <v>5720</v>
      </c>
      <c r="S82" s="8">
        <v>24130</v>
      </c>
      <c r="T82" s="8">
        <v>35390</v>
      </c>
    </row>
    <row r="83" spans="1:20">
      <c r="A83" s="1">
        <v>45617</v>
      </c>
      <c r="B83" s="8">
        <v>26246445</v>
      </c>
      <c r="C83" s="8">
        <v>12163156</v>
      </c>
      <c r="D83" s="8">
        <v>14083289</v>
      </c>
      <c r="E83" s="9">
        <f>nyse_spy_short_volume[[#This Row],[total_short]]/nyse_spy_short_volume[[#This Row],[total_reported]]</f>
        <v>0.46342108426493567</v>
      </c>
      <c r="F83" s="9">
        <f>nyse_spy_short_volume[[#This Row],[total_long]]/nyse_spy_short_volume[[#This Row],[total_reported]]</f>
        <v>0.53657891573506433</v>
      </c>
      <c r="G83" s="8">
        <v>6236607</v>
      </c>
      <c r="H83" s="9">
        <f>nyse_spy_short_volume[[#This Row],[Off-Exchange]]/nyse_spy_short_volume[[#This Row],[total_reported]]</f>
        <v>0.23761720873055381</v>
      </c>
      <c r="I83" s="8">
        <v>519148</v>
      </c>
      <c r="J83" s="8" t="s">
        <v>16</v>
      </c>
      <c r="K83" s="8" t="s">
        <v>16</v>
      </c>
      <c r="L83" s="8" t="s">
        <v>16</v>
      </c>
      <c r="M83" s="8" t="s">
        <v>16</v>
      </c>
      <c r="N83" s="8">
        <v>21702</v>
      </c>
      <c r="O83" s="8">
        <v>203324</v>
      </c>
      <c r="P83" s="8">
        <v>799406</v>
      </c>
      <c r="Q83" s="8">
        <v>4279834</v>
      </c>
      <c r="R83" s="8">
        <v>11791</v>
      </c>
      <c r="S83" s="8">
        <v>43297</v>
      </c>
      <c r="T83" s="8">
        <v>48047</v>
      </c>
    </row>
    <row r="84" spans="1:20">
      <c r="A84" s="1">
        <v>45616</v>
      </c>
      <c r="B84" s="8">
        <v>27376331</v>
      </c>
      <c r="C84" s="8">
        <v>15829494</v>
      </c>
      <c r="D84" s="8">
        <v>11546837</v>
      </c>
      <c r="E84" s="9">
        <f>nyse_spy_short_volume[[#This Row],[total_short]]/nyse_spy_short_volume[[#This Row],[total_reported]]</f>
        <v>0.57821824261256927</v>
      </c>
      <c r="F84" s="9">
        <f>nyse_spy_short_volume[[#This Row],[total_long]]/nyse_spy_short_volume[[#This Row],[total_reported]]</f>
        <v>0.42178175738743079</v>
      </c>
      <c r="G84" s="8">
        <v>10323365</v>
      </c>
      <c r="H84" s="9">
        <f>nyse_spy_short_volume[[#This Row],[Off-Exchange]]/nyse_spy_short_volume[[#This Row],[total_reported]]</f>
        <v>0.37709088920644623</v>
      </c>
      <c r="I84" s="8">
        <v>3244</v>
      </c>
      <c r="J84" s="8" t="s">
        <v>16</v>
      </c>
      <c r="K84" s="8" t="s">
        <v>16</v>
      </c>
      <c r="L84" s="8" t="s">
        <v>16</v>
      </c>
      <c r="M84" s="8" t="s">
        <v>16</v>
      </c>
      <c r="N84" s="8">
        <v>19990</v>
      </c>
      <c r="O84" s="8">
        <v>196257</v>
      </c>
      <c r="P84" s="8">
        <v>1014700</v>
      </c>
      <c r="Q84" s="8">
        <v>4173351</v>
      </c>
      <c r="R84" s="8">
        <v>6192</v>
      </c>
      <c r="S84" s="8">
        <v>50147</v>
      </c>
      <c r="T84" s="8">
        <v>42248</v>
      </c>
    </row>
    <row r="85" spans="1:20">
      <c r="A85" s="1">
        <v>45615</v>
      </c>
      <c r="B85" s="8">
        <v>26313093</v>
      </c>
      <c r="C85" s="8">
        <v>8662937</v>
      </c>
      <c r="D85" s="8">
        <v>17650156</v>
      </c>
      <c r="E85" s="9">
        <f>nyse_spy_short_volume[[#This Row],[total_short]]/nyse_spy_short_volume[[#This Row],[total_reported]]</f>
        <v>0.3292253404037298</v>
      </c>
      <c r="F85" s="9">
        <f>nyse_spy_short_volume[[#This Row],[total_long]]/nyse_spy_short_volume[[#This Row],[total_reported]]</f>
        <v>0.67077465959627014</v>
      </c>
      <c r="G85" s="8">
        <v>5762665</v>
      </c>
      <c r="H85" s="9">
        <f>nyse_spy_short_volume[[#This Row],[Off-Exchange]]/nyse_spy_short_volume[[#This Row],[total_reported]]</f>
        <v>0.21900371043419334</v>
      </c>
      <c r="I85" s="8">
        <v>3963</v>
      </c>
      <c r="J85" s="8" t="s">
        <v>16</v>
      </c>
      <c r="K85" s="8" t="s">
        <v>16</v>
      </c>
      <c r="L85" s="8" t="s">
        <v>16</v>
      </c>
      <c r="M85" s="8" t="s">
        <v>16</v>
      </c>
      <c r="N85" s="8">
        <v>11254</v>
      </c>
      <c r="O85" s="8">
        <v>126487</v>
      </c>
      <c r="P85" s="8">
        <v>376753</v>
      </c>
      <c r="Q85" s="8">
        <v>2324440</v>
      </c>
      <c r="R85" s="8">
        <v>4497</v>
      </c>
      <c r="S85" s="8">
        <v>15424</v>
      </c>
      <c r="T85" s="8">
        <v>37454</v>
      </c>
    </row>
    <row r="86" spans="1:20">
      <c r="A86" s="1">
        <v>45614</v>
      </c>
      <c r="B86" s="8">
        <v>18764088</v>
      </c>
      <c r="C86" s="8">
        <v>6188309</v>
      </c>
      <c r="D86" s="8">
        <v>12575779</v>
      </c>
      <c r="E86" s="9">
        <f>nyse_spy_short_volume[[#This Row],[total_short]]/nyse_spy_short_volume[[#This Row],[total_reported]]</f>
        <v>0.329795351631265</v>
      </c>
      <c r="F86" s="9">
        <f>nyse_spy_short_volume[[#This Row],[total_long]]/nyse_spy_short_volume[[#This Row],[total_reported]]</f>
        <v>0.67020464836873495</v>
      </c>
      <c r="G86" s="8">
        <v>3657858</v>
      </c>
      <c r="H86" s="9">
        <f>nyse_spy_short_volume[[#This Row],[Off-Exchange]]/nyse_spy_short_volume[[#This Row],[total_reported]]</f>
        <v>0.19493929041475397</v>
      </c>
      <c r="I86" s="8">
        <v>20572</v>
      </c>
      <c r="J86" s="8" t="s">
        <v>16</v>
      </c>
      <c r="K86" s="8" t="s">
        <v>16</v>
      </c>
      <c r="L86" s="8" t="s">
        <v>16</v>
      </c>
      <c r="M86" s="8" t="s">
        <v>16</v>
      </c>
      <c r="N86" s="8">
        <v>16077</v>
      </c>
      <c r="O86" s="8">
        <v>53913</v>
      </c>
      <c r="P86" s="8">
        <v>324680</v>
      </c>
      <c r="Q86" s="8">
        <v>2054775</v>
      </c>
      <c r="R86" s="8">
        <v>6888</v>
      </c>
      <c r="S86" s="8">
        <v>29071</v>
      </c>
      <c r="T86" s="8">
        <v>24475</v>
      </c>
    </row>
    <row r="87" spans="1:20">
      <c r="A87" s="1">
        <v>45611</v>
      </c>
      <c r="B87" s="8">
        <v>46552933</v>
      </c>
      <c r="C87" s="8">
        <v>19918657</v>
      </c>
      <c r="D87" s="8">
        <v>26634276</v>
      </c>
      <c r="E87" s="9">
        <f>nyse_spy_short_volume[[#This Row],[total_short]]/nyse_spy_short_volume[[#This Row],[total_reported]]</f>
        <v>0.42787115046005803</v>
      </c>
      <c r="F87" s="9">
        <f>nyse_spy_short_volume[[#This Row],[total_long]]/nyse_spy_short_volume[[#This Row],[total_reported]]</f>
        <v>0.57212884953994203</v>
      </c>
      <c r="G87" s="8">
        <v>14601231</v>
      </c>
      <c r="H87" s="9">
        <f>nyse_spy_short_volume[[#This Row],[Off-Exchange]]/nyse_spy_short_volume[[#This Row],[total_reported]]</f>
        <v>0.31364792847746026</v>
      </c>
      <c r="I87" s="8">
        <v>27759</v>
      </c>
      <c r="J87" s="8" t="s">
        <v>16</v>
      </c>
      <c r="K87" s="8" t="s">
        <v>16</v>
      </c>
      <c r="L87" s="8" t="s">
        <v>16</v>
      </c>
      <c r="M87" s="8" t="s">
        <v>16</v>
      </c>
      <c r="N87" s="8">
        <v>12369</v>
      </c>
      <c r="O87" s="8">
        <v>153149</v>
      </c>
      <c r="P87" s="8">
        <v>875895</v>
      </c>
      <c r="Q87" s="8">
        <v>4159541</v>
      </c>
      <c r="R87" s="8">
        <v>4702</v>
      </c>
      <c r="S87" s="8">
        <v>32221</v>
      </c>
      <c r="T87" s="8">
        <v>51790</v>
      </c>
    </row>
    <row r="88" spans="1:20">
      <c r="A88" s="1">
        <v>45610</v>
      </c>
      <c r="B88" s="8">
        <v>21843834</v>
      </c>
      <c r="C88" s="8">
        <v>9598402</v>
      </c>
      <c r="D88" s="8">
        <v>12245432</v>
      </c>
      <c r="E88" s="9">
        <f>nyse_spy_short_volume[[#This Row],[total_short]]/nyse_spy_short_volume[[#This Row],[total_reported]]</f>
        <v>0.43941013285488251</v>
      </c>
      <c r="F88" s="9">
        <f>nyse_spy_short_volume[[#This Row],[total_long]]/nyse_spy_short_volume[[#This Row],[total_reported]]</f>
        <v>0.56058986714511749</v>
      </c>
      <c r="G88" s="8">
        <v>5785633</v>
      </c>
      <c r="H88" s="9">
        <f>nyse_spy_short_volume[[#This Row],[Off-Exchange]]/nyse_spy_short_volume[[#This Row],[total_reported]]</f>
        <v>0.26486343926620209</v>
      </c>
      <c r="I88" s="8">
        <v>17825</v>
      </c>
      <c r="J88" s="8" t="s">
        <v>16</v>
      </c>
      <c r="K88" s="8" t="s">
        <v>16</v>
      </c>
      <c r="L88" s="8" t="s">
        <v>16</v>
      </c>
      <c r="M88" s="8" t="s">
        <v>16</v>
      </c>
      <c r="N88" s="8">
        <v>17644</v>
      </c>
      <c r="O88" s="8">
        <v>98336</v>
      </c>
      <c r="P88" s="8">
        <v>507299</v>
      </c>
      <c r="Q88" s="8">
        <v>3120169</v>
      </c>
      <c r="R88" s="8">
        <v>5164</v>
      </c>
      <c r="S88" s="8">
        <v>23722</v>
      </c>
      <c r="T88" s="8">
        <v>22610</v>
      </c>
    </row>
    <row r="89" spans="1:20">
      <c r="A89" s="1">
        <v>45609</v>
      </c>
      <c r="B89" s="8">
        <v>26429993</v>
      </c>
      <c r="C89" s="8">
        <v>13959151</v>
      </c>
      <c r="D89" s="8">
        <v>12470842</v>
      </c>
      <c r="E89" s="9">
        <f>nyse_spy_short_volume[[#This Row],[total_short]]/nyse_spy_short_volume[[#This Row],[total_reported]]</f>
        <v>0.52815568282594705</v>
      </c>
      <c r="F89" s="9">
        <f>nyse_spy_short_volume[[#This Row],[total_long]]/nyse_spy_short_volume[[#This Row],[total_reported]]</f>
        <v>0.47184431717405295</v>
      </c>
      <c r="G89" s="8">
        <v>9884281</v>
      </c>
      <c r="H89" s="9">
        <f>nyse_spy_short_volume[[#This Row],[Off-Exchange]]/nyse_spy_short_volume[[#This Row],[total_reported]]</f>
        <v>0.37397970555648652</v>
      </c>
      <c r="I89" s="8">
        <v>14286</v>
      </c>
      <c r="J89" s="8" t="s">
        <v>16</v>
      </c>
      <c r="K89" s="8" t="s">
        <v>16</v>
      </c>
      <c r="L89" s="8" t="s">
        <v>16</v>
      </c>
      <c r="M89" s="8" t="s">
        <v>16</v>
      </c>
      <c r="N89" s="8">
        <v>11005</v>
      </c>
      <c r="O89" s="8">
        <v>99417</v>
      </c>
      <c r="P89" s="8">
        <v>637882</v>
      </c>
      <c r="Q89" s="8">
        <v>3230509</v>
      </c>
      <c r="R89" s="8">
        <v>6509</v>
      </c>
      <c r="S89" s="8">
        <v>47411</v>
      </c>
      <c r="T89" s="8">
        <v>27851</v>
      </c>
    </row>
    <row r="90" spans="1:20">
      <c r="A90" s="1">
        <v>45608</v>
      </c>
      <c r="B90" s="8">
        <v>23056076</v>
      </c>
      <c r="C90" s="8">
        <v>8029566</v>
      </c>
      <c r="D90" s="8">
        <v>15026510</v>
      </c>
      <c r="E90" s="9">
        <f>nyse_spy_short_volume[[#This Row],[total_short]]/nyse_spy_short_volume[[#This Row],[total_reported]]</f>
        <v>0.34826247102932867</v>
      </c>
      <c r="F90" s="9">
        <f>nyse_spy_short_volume[[#This Row],[total_long]]/nyse_spy_short_volume[[#This Row],[total_reported]]</f>
        <v>0.65173752897067139</v>
      </c>
      <c r="G90" s="8">
        <v>4565398</v>
      </c>
      <c r="H90" s="9">
        <f>nyse_spy_short_volume[[#This Row],[Off-Exchange]]/nyse_spy_short_volume[[#This Row],[total_reported]]</f>
        <v>0.19801279281001677</v>
      </c>
      <c r="I90" s="8">
        <v>23047</v>
      </c>
      <c r="J90" s="8" t="s">
        <v>16</v>
      </c>
      <c r="K90" s="8" t="s">
        <v>16</v>
      </c>
      <c r="L90" s="8" t="s">
        <v>16</v>
      </c>
      <c r="M90" s="8" t="s">
        <v>16</v>
      </c>
      <c r="N90" s="8">
        <v>9026</v>
      </c>
      <c r="O90" s="8">
        <v>88276</v>
      </c>
      <c r="P90" s="8">
        <v>448726</v>
      </c>
      <c r="Q90" s="8">
        <v>2854083</v>
      </c>
      <c r="R90" s="8">
        <v>5016</v>
      </c>
      <c r="S90" s="8">
        <v>16541</v>
      </c>
      <c r="T90" s="8">
        <v>19453</v>
      </c>
    </row>
    <row r="91" spans="1:20">
      <c r="A91" s="1">
        <v>45607</v>
      </c>
      <c r="B91" s="8">
        <v>19129891</v>
      </c>
      <c r="C91" s="8">
        <v>7614773</v>
      </c>
      <c r="D91" s="8">
        <v>11515118</v>
      </c>
      <c r="E91" s="9">
        <f>nyse_spy_short_volume[[#This Row],[total_short]]/nyse_spy_short_volume[[#This Row],[total_reported]]</f>
        <v>0.39805626702211738</v>
      </c>
      <c r="F91" s="9">
        <f>nyse_spy_short_volume[[#This Row],[total_long]]/nyse_spy_short_volume[[#This Row],[total_reported]]</f>
        <v>0.60194373297788262</v>
      </c>
      <c r="G91" s="8">
        <v>4214926</v>
      </c>
      <c r="H91" s="9">
        <f>nyse_spy_short_volume[[#This Row],[Off-Exchange]]/nyse_spy_short_volume[[#This Row],[total_reported]]</f>
        <v>0.22033194020812769</v>
      </c>
      <c r="I91" s="8">
        <v>4385</v>
      </c>
      <c r="J91" s="8" t="s">
        <v>16</v>
      </c>
      <c r="K91" s="8" t="s">
        <v>16</v>
      </c>
      <c r="L91" s="8" t="s">
        <v>16</v>
      </c>
      <c r="M91" s="8" t="s">
        <v>16</v>
      </c>
      <c r="N91" s="8">
        <v>3306</v>
      </c>
      <c r="O91" s="8">
        <v>95109</v>
      </c>
      <c r="P91" s="8">
        <v>338379</v>
      </c>
      <c r="Q91" s="8">
        <v>2872267</v>
      </c>
      <c r="R91" s="8">
        <v>8535</v>
      </c>
      <c r="S91" s="8">
        <v>28235</v>
      </c>
      <c r="T91" s="8">
        <v>49631</v>
      </c>
    </row>
    <row r="92" spans="1:20">
      <c r="A92" s="1">
        <v>45604</v>
      </c>
      <c r="B92" s="8">
        <v>25230707</v>
      </c>
      <c r="C92" s="8">
        <v>13048195</v>
      </c>
      <c r="D92" s="8">
        <v>12182512</v>
      </c>
      <c r="E92" s="9">
        <f>nyse_spy_short_volume[[#This Row],[total_short]]/nyse_spy_short_volume[[#This Row],[total_reported]]</f>
        <v>0.51715534566669097</v>
      </c>
      <c r="F92" s="9">
        <f>nyse_spy_short_volume[[#This Row],[total_long]]/nyse_spy_short_volume[[#This Row],[total_reported]]</f>
        <v>0.48284465433330903</v>
      </c>
      <c r="G92" s="8">
        <v>8527386</v>
      </c>
      <c r="H92" s="9">
        <f>nyse_spy_short_volume[[#This Row],[Off-Exchange]]/nyse_spy_short_volume[[#This Row],[total_reported]]</f>
        <v>0.33797649824081427</v>
      </c>
      <c r="I92" s="8">
        <v>35871</v>
      </c>
      <c r="J92" s="8" t="s">
        <v>16</v>
      </c>
      <c r="K92" s="8" t="s">
        <v>16</v>
      </c>
      <c r="L92" s="8" t="s">
        <v>16</v>
      </c>
      <c r="M92" s="8" t="s">
        <v>16</v>
      </c>
      <c r="N92" s="8">
        <v>12772</v>
      </c>
      <c r="O92" s="8">
        <v>115315</v>
      </c>
      <c r="P92" s="8">
        <v>480373</v>
      </c>
      <c r="Q92" s="8">
        <v>3782909</v>
      </c>
      <c r="R92" s="8">
        <v>2855</v>
      </c>
      <c r="S92" s="8">
        <v>58423</v>
      </c>
      <c r="T92" s="8">
        <v>32291</v>
      </c>
    </row>
    <row r="93" spans="1:20">
      <c r="A93" s="1">
        <v>45603</v>
      </c>
      <c r="B93" s="8">
        <v>28634446</v>
      </c>
      <c r="C93" s="8">
        <v>15366347</v>
      </c>
      <c r="D93" s="8">
        <v>13268099</v>
      </c>
      <c r="E93" s="9">
        <f>nyse_spy_short_volume[[#This Row],[total_short]]/nyse_spy_short_volume[[#This Row],[total_reported]]</f>
        <v>0.5366385296925249</v>
      </c>
      <c r="F93" s="9">
        <f>nyse_spy_short_volume[[#This Row],[total_long]]/nyse_spy_short_volume[[#This Row],[total_reported]]</f>
        <v>0.46336147030747515</v>
      </c>
      <c r="G93" s="8">
        <v>9537033</v>
      </c>
      <c r="H93" s="9">
        <f>nyse_spy_short_volume[[#This Row],[Off-Exchange]]/nyse_spy_short_volume[[#This Row],[total_reported]]</f>
        <v>0.33306155111225133</v>
      </c>
      <c r="I93" s="8">
        <v>27956</v>
      </c>
      <c r="J93" s="8" t="s">
        <v>16</v>
      </c>
      <c r="K93" s="8" t="s">
        <v>16</v>
      </c>
      <c r="L93" s="8" t="s">
        <v>16</v>
      </c>
      <c r="M93" s="8" t="s">
        <v>16</v>
      </c>
      <c r="N93" s="8">
        <v>18558</v>
      </c>
      <c r="O93" s="8">
        <v>120973</v>
      </c>
      <c r="P93" s="8">
        <v>668553</v>
      </c>
      <c r="Q93" s="8">
        <v>4945658</v>
      </c>
      <c r="R93" s="8">
        <v>8878</v>
      </c>
      <c r="S93" s="8">
        <v>25357</v>
      </c>
      <c r="T93" s="8">
        <v>13381</v>
      </c>
    </row>
    <row r="94" spans="1:20">
      <c r="A94" s="1">
        <v>45602</v>
      </c>
      <c r="B94" s="8">
        <v>37669466</v>
      </c>
      <c r="C94" s="8">
        <v>21016172</v>
      </c>
      <c r="D94" s="8">
        <v>16653294</v>
      </c>
      <c r="E94" s="9">
        <f>nyse_spy_short_volume[[#This Row],[total_short]]/nyse_spy_short_volume[[#This Row],[total_reported]]</f>
        <v>0.55791000594486795</v>
      </c>
      <c r="F94" s="9">
        <f>nyse_spy_short_volume[[#This Row],[total_long]]/nyse_spy_short_volume[[#This Row],[total_reported]]</f>
        <v>0.44208999405513211</v>
      </c>
      <c r="G94" s="8">
        <v>10526138</v>
      </c>
      <c r="H94" s="9">
        <f>nyse_spy_short_volume[[#This Row],[Off-Exchange]]/nyse_spy_short_volume[[#This Row],[total_reported]]</f>
        <v>0.27943422399457429</v>
      </c>
      <c r="I94" s="8">
        <v>38160</v>
      </c>
      <c r="J94" s="8" t="s">
        <v>16</v>
      </c>
      <c r="K94" s="8" t="s">
        <v>16</v>
      </c>
      <c r="L94" s="8" t="s">
        <v>16</v>
      </c>
      <c r="M94" s="8" t="s">
        <v>16</v>
      </c>
      <c r="N94" s="8">
        <v>73272</v>
      </c>
      <c r="O94" s="8">
        <v>362995</v>
      </c>
      <c r="P94" s="8">
        <v>1585582</v>
      </c>
      <c r="Q94" s="8">
        <v>8296709</v>
      </c>
      <c r="R94" s="8">
        <v>11920</v>
      </c>
      <c r="S94" s="8">
        <v>99117</v>
      </c>
      <c r="T94" s="8">
        <v>22279</v>
      </c>
    </row>
    <row r="95" spans="1:20">
      <c r="A95" s="1">
        <v>45601</v>
      </c>
      <c r="B95" s="8">
        <v>24499899</v>
      </c>
      <c r="C95" s="8">
        <v>11419119</v>
      </c>
      <c r="D95" s="8">
        <v>13080780</v>
      </c>
      <c r="E95" s="9">
        <f>nyse_spy_short_volume[[#This Row],[total_short]]/nyse_spy_short_volume[[#This Row],[total_reported]]</f>
        <v>0.4660884112216136</v>
      </c>
      <c r="F95" s="9">
        <f>nyse_spy_short_volume[[#This Row],[total_long]]/nyse_spy_short_volume[[#This Row],[total_reported]]</f>
        <v>0.5339115887783864</v>
      </c>
      <c r="G95" s="8">
        <v>7975968</v>
      </c>
      <c r="H95" s="9">
        <f>nyse_spy_short_volume[[#This Row],[Off-Exchange]]/nyse_spy_short_volume[[#This Row],[total_reported]]</f>
        <v>0.32555105635333437</v>
      </c>
      <c r="I95" s="8">
        <v>30140</v>
      </c>
      <c r="J95" s="8" t="s">
        <v>16</v>
      </c>
      <c r="K95" s="8" t="s">
        <v>16</v>
      </c>
      <c r="L95" s="8" t="s">
        <v>16</v>
      </c>
      <c r="M95" s="8" t="s">
        <v>16</v>
      </c>
      <c r="N95" s="8">
        <v>29859</v>
      </c>
      <c r="O95" s="8">
        <v>92402</v>
      </c>
      <c r="P95" s="8">
        <v>550354</v>
      </c>
      <c r="Q95" s="8">
        <v>2686413</v>
      </c>
      <c r="R95" s="8">
        <v>4272</v>
      </c>
      <c r="S95" s="8">
        <v>36596</v>
      </c>
      <c r="T95" s="8">
        <v>13115</v>
      </c>
    </row>
    <row r="96" spans="1:20">
      <c r="A96" s="1">
        <v>45600</v>
      </c>
      <c r="B96" s="8">
        <v>23027869</v>
      </c>
      <c r="C96" s="8">
        <v>9429477</v>
      </c>
      <c r="D96" s="8">
        <v>13598392</v>
      </c>
      <c r="E96" s="9">
        <f>nyse_spy_short_volume[[#This Row],[total_short]]/nyse_spy_short_volume[[#This Row],[total_reported]]</f>
        <v>0.40948109440782382</v>
      </c>
      <c r="F96" s="9">
        <f>nyse_spy_short_volume[[#This Row],[total_long]]/nyse_spy_short_volume[[#This Row],[total_reported]]</f>
        <v>0.59051890559217612</v>
      </c>
      <c r="G96" s="8">
        <v>6400884</v>
      </c>
      <c r="H96" s="9">
        <f>nyse_spy_short_volume[[#This Row],[Off-Exchange]]/nyse_spy_short_volume[[#This Row],[total_reported]]</f>
        <v>0.27796249839705101</v>
      </c>
      <c r="I96" s="8">
        <v>26671</v>
      </c>
      <c r="J96" s="8" t="s">
        <v>16</v>
      </c>
      <c r="K96" s="8" t="s">
        <v>16</v>
      </c>
      <c r="L96" s="8" t="s">
        <v>16</v>
      </c>
      <c r="M96" s="8" t="s">
        <v>16</v>
      </c>
      <c r="N96" s="8">
        <v>11209</v>
      </c>
      <c r="O96" s="8">
        <v>63793</v>
      </c>
      <c r="P96" s="8">
        <v>501680</v>
      </c>
      <c r="Q96" s="8">
        <v>2368908</v>
      </c>
      <c r="R96" s="8">
        <v>2812</v>
      </c>
      <c r="S96" s="8">
        <v>44639</v>
      </c>
      <c r="T96" s="8">
        <v>8881</v>
      </c>
    </row>
    <row r="97" spans="1:20">
      <c r="A97" s="1">
        <v>45597</v>
      </c>
      <c r="B97" s="8">
        <v>23190851</v>
      </c>
      <c r="C97" s="8">
        <v>9863518</v>
      </c>
      <c r="D97" s="8">
        <v>13327333</v>
      </c>
      <c r="E97" s="9">
        <f>nyse_spy_short_volume[[#This Row],[total_short]]/nyse_spy_short_volume[[#This Row],[total_reported]]</f>
        <v>0.42531936408888144</v>
      </c>
      <c r="F97" s="9">
        <f>nyse_spy_short_volume[[#This Row],[total_long]]/nyse_spy_short_volume[[#This Row],[total_reported]]</f>
        <v>0.57468063591111862</v>
      </c>
      <c r="G97" s="8">
        <v>5340439</v>
      </c>
      <c r="H97" s="9">
        <f>nyse_spy_short_volume[[#This Row],[Off-Exchange]]/nyse_spy_short_volume[[#This Row],[total_reported]]</f>
        <v>0.23028214876633893</v>
      </c>
      <c r="I97" s="8">
        <v>26023</v>
      </c>
      <c r="J97" s="8" t="s">
        <v>16</v>
      </c>
      <c r="K97" s="8" t="s">
        <v>16</v>
      </c>
      <c r="L97" s="8" t="s">
        <v>16</v>
      </c>
      <c r="M97" s="8" t="s">
        <v>16</v>
      </c>
      <c r="N97" s="8">
        <v>7974</v>
      </c>
      <c r="O97" s="8">
        <v>109250</v>
      </c>
      <c r="P97" s="8">
        <v>570335</v>
      </c>
      <c r="Q97" s="8">
        <v>3758489</v>
      </c>
      <c r="R97" s="8">
        <v>4436</v>
      </c>
      <c r="S97" s="8">
        <v>27426</v>
      </c>
      <c r="T97" s="8">
        <v>19146</v>
      </c>
    </row>
    <row r="98" spans="1:20">
      <c r="A98" s="1">
        <v>45596</v>
      </c>
      <c r="B98" s="8">
        <v>30891727</v>
      </c>
      <c r="C98" s="8">
        <v>15708216</v>
      </c>
      <c r="D98" s="8">
        <v>15183511</v>
      </c>
      <c r="E98" s="9">
        <f>nyse_spy_short_volume[[#This Row],[total_short]]/nyse_spy_short_volume[[#This Row],[total_reported]]</f>
        <v>0.50849264594368582</v>
      </c>
      <c r="F98" s="9">
        <f>nyse_spy_short_volume[[#This Row],[total_long]]/nyse_spy_short_volume[[#This Row],[total_reported]]</f>
        <v>0.49150735405631418</v>
      </c>
      <c r="G98" s="8">
        <v>7977429</v>
      </c>
      <c r="H98" s="9">
        <f>nyse_spy_short_volume[[#This Row],[Off-Exchange]]/nyse_spy_short_volume[[#This Row],[total_reported]]</f>
        <v>0.25823836265288763</v>
      </c>
      <c r="I98" s="8">
        <v>18302</v>
      </c>
      <c r="J98" s="8" t="s">
        <v>16</v>
      </c>
      <c r="K98" s="8" t="s">
        <v>16</v>
      </c>
      <c r="L98" s="8" t="s">
        <v>16</v>
      </c>
      <c r="M98" s="8" t="s">
        <v>16</v>
      </c>
      <c r="N98" s="8">
        <v>31561</v>
      </c>
      <c r="O98" s="8">
        <v>200903</v>
      </c>
      <c r="P98" s="8">
        <v>1236734</v>
      </c>
      <c r="Q98" s="8">
        <v>6113242</v>
      </c>
      <c r="R98" s="8">
        <v>8410</v>
      </c>
      <c r="S98" s="8">
        <v>37269</v>
      </c>
      <c r="T98" s="8">
        <v>84366</v>
      </c>
    </row>
    <row r="99" spans="1:20">
      <c r="A99" s="1">
        <v>45595</v>
      </c>
      <c r="B99" s="8">
        <v>20787717</v>
      </c>
      <c r="C99" s="8">
        <v>9226376</v>
      </c>
      <c r="D99" s="8">
        <v>11561341</v>
      </c>
      <c r="E99" s="9">
        <f>nyse_spy_short_volume[[#This Row],[total_short]]/nyse_spy_short_volume[[#This Row],[total_reported]]</f>
        <v>0.44383786829501287</v>
      </c>
      <c r="F99" s="9">
        <f>nyse_spy_short_volume[[#This Row],[total_long]]/nyse_spy_short_volume[[#This Row],[total_reported]]</f>
        <v>0.55616213170498718</v>
      </c>
      <c r="G99" s="8">
        <v>5222725</v>
      </c>
      <c r="H99" s="9">
        <f>nyse_spy_short_volume[[#This Row],[Off-Exchange]]/nyse_spy_short_volume[[#This Row],[total_reported]]</f>
        <v>0.25124091308343288</v>
      </c>
      <c r="I99" s="8">
        <v>14420</v>
      </c>
      <c r="J99" s="8" t="s">
        <v>16</v>
      </c>
      <c r="K99" s="8" t="s">
        <v>16</v>
      </c>
      <c r="L99" s="8" t="s">
        <v>16</v>
      </c>
      <c r="M99" s="8" t="s">
        <v>16</v>
      </c>
      <c r="N99" s="8">
        <v>11693</v>
      </c>
      <c r="O99" s="8">
        <v>124165</v>
      </c>
      <c r="P99" s="8">
        <v>662079</v>
      </c>
      <c r="Q99" s="8">
        <v>3143752</v>
      </c>
      <c r="R99" s="8">
        <v>6406</v>
      </c>
      <c r="S99" s="8">
        <v>23513</v>
      </c>
      <c r="T99" s="8">
        <v>17623</v>
      </c>
    </row>
    <row r="100" spans="1:20">
      <c r="A100" s="1">
        <v>45594</v>
      </c>
      <c r="B100" s="8">
        <v>24757217</v>
      </c>
      <c r="C100" s="8">
        <v>9186309</v>
      </c>
      <c r="D100" s="8">
        <v>15570908</v>
      </c>
      <c r="E100" s="9">
        <f>nyse_spy_short_volume[[#This Row],[total_short]]/nyse_spy_short_volume[[#This Row],[total_reported]]</f>
        <v>0.37105580162746077</v>
      </c>
      <c r="F100" s="9">
        <f>nyse_spy_short_volume[[#This Row],[total_long]]/nyse_spy_short_volume[[#This Row],[total_reported]]</f>
        <v>0.62894419837253923</v>
      </c>
      <c r="G100" s="8">
        <v>5365891</v>
      </c>
      <c r="H100" s="9">
        <f>nyse_spy_short_volume[[#This Row],[Off-Exchange]]/nyse_spy_short_volume[[#This Row],[total_reported]]</f>
        <v>0.21674047612055911</v>
      </c>
      <c r="I100" s="8">
        <v>9845</v>
      </c>
      <c r="J100" s="8" t="s">
        <v>16</v>
      </c>
      <c r="K100" s="8" t="s">
        <v>16</v>
      </c>
      <c r="L100" s="8" t="s">
        <v>16</v>
      </c>
      <c r="M100" s="8" t="s">
        <v>16</v>
      </c>
      <c r="N100" s="8">
        <v>2630</v>
      </c>
      <c r="O100" s="8">
        <v>84050</v>
      </c>
      <c r="P100" s="8">
        <v>621672</v>
      </c>
      <c r="Q100" s="8">
        <v>3011231</v>
      </c>
      <c r="R100" s="8">
        <v>3854</v>
      </c>
      <c r="S100" s="8">
        <v>44492</v>
      </c>
      <c r="T100" s="8">
        <v>42644</v>
      </c>
    </row>
    <row r="101" spans="1:20">
      <c r="A101" s="1">
        <v>45593</v>
      </c>
      <c r="B101" s="8">
        <v>17183282</v>
      </c>
      <c r="C101" s="8">
        <v>8200175</v>
      </c>
      <c r="D101" s="8">
        <v>8983107</v>
      </c>
      <c r="E101" s="9">
        <f>nyse_spy_short_volume[[#This Row],[total_short]]/nyse_spy_short_volume[[#This Row],[total_reported]]</f>
        <v>0.47721820546272825</v>
      </c>
      <c r="F101" s="9">
        <f>nyse_spy_short_volume[[#This Row],[total_long]]/nyse_spy_short_volume[[#This Row],[total_reported]]</f>
        <v>0.5227817945372718</v>
      </c>
      <c r="G101" s="8">
        <v>4981376</v>
      </c>
      <c r="H101" s="9">
        <f>nyse_spy_short_volume[[#This Row],[Off-Exchange]]/nyse_spy_short_volume[[#This Row],[total_reported]]</f>
        <v>0.28989665652929397</v>
      </c>
      <c r="I101" s="8">
        <v>15949</v>
      </c>
      <c r="J101" s="8" t="s">
        <v>16</v>
      </c>
      <c r="K101" s="8" t="s">
        <v>16</v>
      </c>
      <c r="L101" s="8" t="s">
        <v>16</v>
      </c>
      <c r="M101" s="8" t="s">
        <v>16</v>
      </c>
      <c r="N101" s="8">
        <v>5166</v>
      </c>
      <c r="O101" s="8">
        <v>85309</v>
      </c>
      <c r="P101" s="8">
        <v>402762</v>
      </c>
      <c r="Q101" s="8">
        <v>2630994</v>
      </c>
      <c r="R101" s="8">
        <v>4032</v>
      </c>
      <c r="S101" s="8">
        <v>31892</v>
      </c>
      <c r="T101" s="8">
        <v>42695</v>
      </c>
    </row>
    <row r="102" spans="1:20">
      <c r="A102" s="1">
        <v>45590</v>
      </c>
      <c r="B102" s="8">
        <v>26880256</v>
      </c>
      <c r="C102" s="8">
        <v>12560516</v>
      </c>
      <c r="D102" s="8">
        <v>14319740</v>
      </c>
      <c r="E102" s="9">
        <f>nyse_spy_short_volume[[#This Row],[total_short]]/nyse_spy_short_volume[[#This Row],[total_reported]]</f>
        <v>0.46727665093665777</v>
      </c>
      <c r="F102" s="9">
        <f>nyse_spy_short_volume[[#This Row],[total_long]]/nyse_spy_short_volume[[#This Row],[total_reported]]</f>
        <v>0.53272334906334229</v>
      </c>
      <c r="G102" s="8">
        <v>8109720</v>
      </c>
      <c r="H102" s="9">
        <f>nyse_spy_short_volume[[#This Row],[Off-Exchange]]/nyse_spy_short_volume[[#This Row],[total_reported]]</f>
        <v>0.301698019542671</v>
      </c>
      <c r="I102" s="8">
        <v>530946</v>
      </c>
      <c r="J102" s="8" t="s">
        <v>16</v>
      </c>
      <c r="K102" s="8" t="s">
        <v>16</v>
      </c>
      <c r="L102" s="8" t="s">
        <v>16</v>
      </c>
      <c r="M102" s="8" t="s">
        <v>16</v>
      </c>
      <c r="N102" s="8">
        <v>32529</v>
      </c>
      <c r="O102" s="8">
        <v>170577</v>
      </c>
      <c r="P102" s="8">
        <v>479230</v>
      </c>
      <c r="Q102" s="8">
        <v>3177501</v>
      </c>
      <c r="R102" s="8">
        <v>5900</v>
      </c>
      <c r="S102" s="8">
        <v>32870</v>
      </c>
      <c r="T102" s="8">
        <v>21243</v>
      </c>
    </row>
    <row r="103" spans="1:20">
      <c r="A103" s="1">
        <v>45589</v>
      </c>
      <c r="B103" s="8">
        <v>17896785</v>
      </c>
      <c r="C103" s="8">
        <v>7434592</v>
      </c>
      <c r="D103" s="8">
        <v>10462193</v>
      </c>
      <c r="E103" s="9">
        <f>nyse_spy_short_volume[[#This Row],[total_short]]/nyse_spy_short_volume[[#This Row],[total_reported]]</f>
        <v>0.41541494743329599</v>
      </c>
      <c r="F103" s="9">
        <f>nyse_spy_short_volume[[#This Row],[total_long]]/nyse_spy_short_volume[[#This Row],[total_reported]]</f>
        <v>0.58458505256670401</v>
      </c>
      <c r="G103" s="8">
        <v>4265935</v>
      </c>
      <c r="H103" s="9">
        <f>nyse_spy_short_volume[[#This Row],[Off-Exchange]]/nyse_spy_short_volume[[#This Row],[total_reported]]</f>
        <v>0.23836320322337223</v>
      </c>
      <c r="I103" s="8">
        <v>11529</v>
      </c>
      <c r="J103" s="8" t="s">
        <v>16</v>
      </c>
      <c r="K103" s="8" t="s">
        <v>16</v>
      </c>
      <c r="L103" s="8" t="s">
        <v>16</v>
      </c>
      <c r="M103" s="8" t="s">
        <v>16</v>
      </c>
      <c r="N103" s="8">
        <v>9611</v>
      </c>
      <c r="O103" s="8">
        <v>129618</v>
      </c>
      <c r="P103" s="8">
        <v>392314</v>
      </c>
      <c r="Q103" s="8">
        <v>2584097</v>
      </c>
      <c r="R103" s="8">
        <v>3751</v>
      </c>
      <c r="S103" s="8">
        <v>30572</v>
      </c>
      <c r="T103" s="8">
        <v>7165</v>
      </c>
    </row>
    <row r="104" spans="1:20">
      <c r="A104" s="1">
        <v>45588</v>
      </c>
      <c r="B104" s="8">
        <v>28412685</v>
      </c>
      <c r="C104" s="8">
        <v>13937467</v>
      </c>
      <c r="D104" s="8">
        <v>14475218</v>
      </c>
      <c r="E104" s="9">
        <f>nyse_spy_short_volume[[#This Row],[total_short]]/nyse_spy_short_volume[[#This Row],[total_reported]]</f>
        <v>0.49053677961093783</v>
      </c>
      <c r="F104" s="9">
        <f>nyse_spy_short_volume[[#This Row],[total_long]]/nyse_spy_short_volume[[#This Row],[total_reported]]</f>
        <v>0.50946322038906211</v>
      </c>
      <c r="G104" s="8">
        <v>8643617</v>
      </c>
      <c r="H104" s="9">
        <f>nyse_spy_short_volume[[#This Row],[Off-Exchange]]/nyse_spy_short_volume[[#This Row],[total_reported]]</f>
        <v>0.30421683132023603</v>
      </c>
      <c r="I104" s="8">
        <v>20232</v>
      </c>
      <c r="J104" s="8" t="s">
        <v>16</v>
      </c>
      <c r="K104" s="8" t="s">
        <v>16</v>
      </c>
      <c r="L104" s="8" t="s">
        <v>16</v>
      </c>
      <c r="M104" s="8" t="s">
        <v>16</v>
      </c>
      <c r="N104" s="8">
        <v>11514</v>
      </c>
      <c r="O104" s="8">
        <v>126013</v>
      </c>
      <c r="P104" s="8">
        <v>651527</v>
      </c>
      <c r="Q104" s="8">
        <v>4432666</v>
      </c>
      <c r="R104" s="8">
        <v>3061</v>
      </c>
      <c r="S104" s="8">
        <v>21090</v>
      </c>
      <c r="T104" s="8">
        <v>27747</v>
      </c>
    </row>
    <row r="105" spans="1:20">
      <c r="A105" s="1">
        <v>45587</v>
      </c>
      <c r="B105" s="8">
        <v>18439627</v>
      </c>
      <c r="C105" s="8">
        <v>7981281</v>
      </c>
      <c r="D105" s="8">
        <v>10458346</v>
      </c>
      <c r="E105" s="9">
        <f>nyse_spy_short_volume[[#This Row],[total_short]]/nyse_spy_short_volume[[#This Row],[total_reported]]</f>
        <v>0.43283310448741724</v>
      </c>
      <c r="F105" s="9">
        <f>nyse_spy_short_volume[[#This Row],[total_long]]/nyse_spy_short_volume[[#This Row],[total_reported]]</f>
        <v>0.56716689551258281</v>
      </c>
      <c r="G105" s="8">
        <v>3974028</v>
      </c>
      <c r="H105" s="9">
        <f>nyse_spy_short_volume[[#This Row],[Off-Exchange]]/nyse_spy_short_volume[[#This Row],[total_reported]]</f>
        <v>0.21551563922632491</v>
      </c>
      <c r="I105" s="8">
        <v>24629</v>
      </c>
      <c r="J105" s="8" t="s">
        <v>16</v>
      </c>
      <c r="K105" s="8" t="s">
        <v>16</v>
      </c>
      <c r="L105" s="8" t="s">
        <v>16</v>
      </c>
      <c r="M105" s="8" t="s">
        <v>16</v>
      </c>
      <c r="N105" s="8">
        <v>34470</v>
      </c>
      <c r="O105" s="8">
        <v>141190</v>
      </c>
      <c r="P105" s="8">
        <v>345723</v>
      </c>
      <c r="Q105" s="8">
        <v>3407592</v>
      </c>
      <c r="R105" s="8">
        <v>3309</v>
      </c>
      <c r="S105" s="8">
        <v>30711</v>
      </c>
      <c r="T105" s="8">
        <v>19629</v>
      </c>
    </row>
    <row r="106" spans="1:20">
      <c r="A106" s="1">
        <v>45586</v>
      </c>
      <c r="B106" s="8">
        <v>19484408</v>
      </c>
      <c r="C106" s="8">
        <v>8617748</v>
      </c>
      <c r="D106" s="8">
        <v>10866660</v>
      </c>
      <c r="E106" s="9">
        <f>nyse_spy_short_volume[[#This Row],[total_short]]/nyse_spy_short_volume[[#This Row],[total_reported]]</f>
        <v>0.44228944497569544</v>
      </c>
      <c r="F106" s="9">
        <f>nyse_spy_short_volume[[#This Row],[total_long]]/nyse_spy_short_volume[[#This Row],[total_reported]]</f>
        <v>0.55771055502430456</v>
      </c>
      <c r="G106" s="8">
        <v>5192024</v>
      </c>
      <c r="H106" s="9">
        <f>nyse_spy_short_volume[[#This Row],[Off-Exchange]]/nyse_spy_short_volume[[#This Row],[total_reported]]</f>
        <v>0.26647070827094155</v>
      </c>
      <c r="I106" s="8">
        <v>4318</v>
      </c>
      <c r="J106" s="8" t="s">
        <v>16</v>
      </c>
      <c r="K106" s="8" t="s">
        <v>16</v>
      </c>
      <c r="L106" s="8" t="s">
        <v>16</v>
      </c>
      <c r="M106" s="8" t="s">
        <v>16</v>
      </c>
      <c r="N106" s="8">
        <v>23613</v>
      </c>
      <c r="O106" s="8">
        <v>115539</v>
      </c>
      <c r="P106" s="8">
        <v>436473</v>
      </c>
      <c r="Q106" s="8">
        <v>2783458</v>
      </c>
      <c r="R106" s="8">
        <v>2531</v>
      </c>
      <c r="S106" s="8">
        <v>27538</v>
      </c>
      <c r="T106" s="8">
        <v>32254</v>
      </c>
    </row>
    <row r="107" spans="1:20">
      <c r="A107" s="1">
        <v>45583</v>
      </c>
      <c r="B107" s="8">
        <v>25789311</v>
      </c>
      <c r="C107" s="8">
        <v>10098464</v>
      </c>
      <c r="D107" s="8">
        <v>15690847</v>
      </c>
      <c r="E107" s="9">
        <f>nyse_spy_short_volume[[#This Row],[total_short]]/nyse_spy_short_volume[[#This Row],[total_reported]]</f>
        <v>0.39157556400013943</v>
      </c>
      <c r="F107" s="9">
        <f>nyse_spy_short_volume[[#This Row],[total_long]]/nyse_spy_short_volume[[#This Row],[total_reported]]</f>
        <v>0.60842443599986051</v>
      </c>
      <c r="G107" s="8">
        <v>7429629</v>
      </c>
      <c r="H107" s="9">
        <f>nyse_spy_short_volume[[#This Row],[Off-Exchange]]/nyse_spy_short_volume[[#This Row],[total_reported]]</f>
        <v>0.28808947241746785</v>
      </c>
      <c r="I107" s="8">
        <v>2291</v>
      </c>
      <c r="J107" s="8" t="s">
        <v>16</v>
      </c>
      <c r="K107" s="8" t="s">
        <v>16</v>
      </c>
      <c r="L107" s="8" t="s">
        <v>16</v>
      </c>
      <c r="M107" s="8" t="s">
        <v>16</v>
      </c>
      <c r="N107" s="8">
        <v>4099</v>
      </c>
      <c r="O107" s="8">
        <v>61381</v>
      </c>
      <c r="P107" s="8">
        <v>313716</v>
      </c>
      <c r="Q107" s="8">
        <v>2252812</v>
      </c>
      <c r="R107" s="8">
        <v>3864</v>
      </c>
      <c r="S107" s="8">
        <v>15870</v>
      </c>
      <c r="T107" s="8">
        <v>14802</v>
      </c>
    </row>
    <row r="108" spans="1:20">
      <c r="A108" s="1">
        <v>45582</v>
      </c>
      <c r="B108" s="8">
        <v>20347643</v>
      </c>
      <c r="C108" s="8">
        <v>8347884</v>
      </c>
      <c r="D108" s="8">
        <v>11999759</v>
      </c>
      <c r="E108" s="9">
        <f>nyse_spy_short_volume[[#This Row],[total_short]]/nyse_spy_short_volume[[#This Row],[total_reported]]</f>
        <v>0.41026294790015727</v>
      </c>
      <c r="F108" s="9">
        <f>nyse_spy_short_volume[[#This Row],[total_long]]/nyse_spy_short_volume[[#This Row],[total_reported]]</f>
        <v>0.58973705209984273</v>
      </c>
      <c r="G108" s="8">
        <v>4897084</v>
      </c>
      <c r="H108" s="9">
        <f>nyse_spy_short_volume[[#This Row],[Off-Exchange]]/nyse_spy_short_volume[[#This Row],[total_reported]]</f>
        <v>0.240670823642817</v>
      </c>
      <c r="I108" s="8">
        <v>11174</v>
      </c>
      <c r="J108" s="8" t="s">
        <v>16</v>
      </c>
      <c r="K108" s="8" t="s">
        <v>16</v>
      </c>
      <c r="L108" s="8" t="s">
        <v>16</v>
      </c>
      <c r="M108" s="8" t="s">
        <v>16</v>
      </c>
      <c r="N108" s="8">
        <v>34916</v>
      </c>
      <c r="O108" s="8">
        <v>106652</v>
      </c>
      <c r="P108" s="8">
        <v>471236</v>
      </c>
      <c r="Q108" s="8">
        <v>2798951</v>
      </c>
      <c r="R108" s="8">
        <v>3583</v>
      </c>
      <c r="S108" s="8">
        <v>19336</v>
      </c>
      <c r="T108" s="8">
        <v>4952</v>
      </c>
    </row>
    <row r="109" spans="1:20">
      <c r="A109" s="1">
        <v>45581</v>
      </c>
      <c r="B109" s="8">
        <v>18485438</v>
      </c>
      <c r="C109" s="8">
        <v>9445120</v>
      </c>
      <c r="D109" s="8">
        <v>9040318</v>
      </c>
      <c r="E109" s="9">
        <f>nyse_spy_short_volume[[#This Row],[total_short]]/nyse_spy_short_volume[[#This Row],[total_reported]]</f>
        <v>0.51094921310493158</v>
      </c>
      <c r="F109" s="9">
        <f>nyse_spy_short_volume[[#This Row],[total_long]]/nyse_spy_short_volume[[#This Row],[total_reported]]</f>
        <v>0.48905078689506842</v>
      </c>
      <c r="G109" s="8">
        <v>5927927</v>
      </c>
      <c r="H109" s="9">
        <f>nyse_spy_short_volume[[#This Row],[Off-Exchange]]/nyse_spy_short_volume[[#This Row],[total_reported]]</f>
        <v>0.32068090569452562</v>
      </c>
      <c r="I109" s="8">
        <v>1471</v>
      </c>
      <c r="J109" s="8" t="s">
        <v>16</v>
      </c>
      <c r="K109" s="8" t="s">
        <v>16</v>
      </c>
      <c r="L109" s="8" t="s">
        <v>16</v>
      </c>
      <c r="M109" s="8" t="s">
        <v>16</v>
      </c>
      <c r="N109" s="8">
        <v>12530</v>
      </c>
      <c r="O109" s="8">
        <v>86695</v>
      </c>
      <c r="P109" s="8">
        <v>338431</v>
      </c>
      <c r="Q109" s="8">
        <v>3010852</v>
      </c>
      <c r="R109" s="8">
        <v>8333</v>
      </c>
      <c r="S109" s="8">
        <v>25135</v>
      </c>
      <c r="T109" s="8">
        <v>33746</v>
      </c>
    </row>
    <row r="110" spans="1:20">
      <c r="A110" s="1">
        <v>45580</v>
      </c>
      <c r="B110" s="8">
        <v>29936115</v>
      </c>
      <c r="C110" s="8">
        <v>17659593</v>
      </c>
      <c r="D110" s="8">
        <v>12276522</v>
      </c>
      <c r="E110" s="9">
        <f>nyse_spy_short_volume[[#This Row],[total_short]]/nyse_spy_short_volume[[#This Row],[total_reported]]</f>
        <v>0.58990931187964768</v>
      </c>
      <c r="F110" s="9">
        <f>nyse_spy_short_volume[[#This Row],[total_long]]/nyse_spy_short_volume[[#This Row],[total_reported]]</f>
        <v>0.41009068812035226</v>
      </c>
      <c r="G110" s="8">
        <v>11294994</v>
      </c>
      <c r="H110" s="9">
        <f>nyse_spy_short_volume[[#This Row],[Off-Exchange]]/nyse_spy_short_volume[[#This Row],[total_reported]]</f>
        <v>0.37730326730773184</v>
      </c>
      <c r="I110" s="8">
        <v>25412</v>
      </c>
      <c r="J110" s="8" t="s">
        <v>16</v>
      </c>
      <c r="K110" s="8" t="s">
        <v>16</v>
      </c>
      <c r="L110" s="8" t="s">
        <v>16</v>
      </c>
      <c r="M110" s="8" t="s">
        <v>16</v>
      </c>
      <c r="N110" s="8">
        <v>15868</v>
      </c>
      <c r="O110" s="8">
        <v>146325</v>
      </c>
      <c r="P110" s="8">
        <v>849933</v>
      </c>
      <c r="Q110" s="8">
        <v>5243536</v>
      </c>
      <c r="R110" s="8">
        <v>3647</v>
      </c>
      <c r="S110" s="8">
        <v>31187</v>
      </c>
      <c r="T110" s="8">
        <v>48691</v>
      </c>
    </row>
    <row r="111" spans="1:20">
      <c r="A111" s="1">
        <v>45579</v>
      </c>
      <c r="B111" s="8">
        <v>20386839</v>
      </c>
      <c r="C111" s="8">
        <v>13213258</v>
      </c>
      <c r="D111" s="8">
        <v>7173581</v>
      </c>
      <c r="E111" s="9">
        <f>nyse_spy_short_volume[[#This Row],[total_short]]/nyse_spy_short_volume[[#This Row],[total_reported]]</f>
        <v>0.64812686262936592</v>
      </c>
      <c r="F111" s="9">
        <f>nyse_spy_short_volume[[#This Row],[total_long]]/nyse_spy_short_volume[[#This Row],[total_reported]]</f>
        <v>0.35187313737063408</v>
      </c>
      <c r="G111" s="8">
        <v>8828681</v>
      </c>
      <c r="H111" s="9">
        <f>nyse_spy_short_volume[[#This Row],[Off-Exchange]]/nyse_spy_short_volume[[#This Row],[total_reported]]</f>
        <v>0.43305786640096583</v>
      </c>
      <c r="I111" s="8">
        <v>19169</v>
      </c>
      <c r="J111" s="8" t="s">
        <v>16</v>
      </c>
      <c r="K111" s="8" t="s">
        <v>16</v>
      </c>
      <c r="L111" s="8" t="s">
        <v>16</v>
      </c>
      <c r="M111" s="8" t="s">
        <v>16</v>
      </c>
      <c r="N111" s="8">
        <v>60619</v>
      </c>
      <c r="O111" s="8">
        <v>69137</v>
      </c>
      <c r="P111" s="8">
        <v>540480</v>
      </c>
      <c r="Q111" s="8">
        <v>3661361</v>
      </c>
      <c r="R111" s="8">
        <v>1464</v>
      </c>
      <c r="S111" s="8">
        <v>21860</v>
      </c>
      <c r="T111" s="8">
        <v>10487</v>
      </c>
    </row>
    <row r="112" spans="1:20">
      <c r="A112" s="1">
        <v>45576</v>
      </c>
      <c r="B112" s="8">
        <v>22507596</v>
      </c>
      <c r="C112" s="8">
        <v>13335347</v>
      </c>
      <c r="D112" s="8">
        <v>9172249</v>
      </c>
      <c r="E112" s="9">
        <f>nyse_spy_short_volume[[#This Row],[total_short]]/nyse_spy_short_volume[[#This Row],[total_reported]]</f>
        <v>0.59248206694308891</v>
      </c>
      <c r="F112" s="9">
        <f>nyse_spy_short_volume[[#This Row],[total_long]]/nyse_spy_short_volume[[#This Row],[total_reported]]</f>
        <v>0.40751793305691109</v>
      </c>
      <c r="G112" s="8">
        <v>8469353</v>
      </c>
      <c r="H112" s="9">
        <f>nyse_spy_short_volume[[#This Row],[Off-Exchange]]/nyse_spy_short_volume[[#This Row],[total_reported]]</f>
        <v>0.37628865383935273</v>
      </c>
      <c r="I112" s="8">
        <v>44231</v>
      </c>
      <c r="J112" s="8" t="s">
        <v>16</v>
      </c>
      <c r="K112" s="8" t="s">
        <v>16</v>
      </c>
      <c r="L112" s="8" t="s">
        <v>16</v>
      </c>
      <c r="M112" s="8" t="s">
        <v>16</v>
      </c>
      <c r="N112" s="8">
        <v>30272</v>
      </c>
      <c r="O112" s="8">
        <v>109195</v>
      </c>
      <c r="P112" s="8">
        <v>643708</v>
      </c>
      <c r="Q112" s="8">
        <v>3971345</v>
      </c>
      <c r="R112" s="8">
        <v>4992</v>
      </c>
      <c r="S112" s="8">
        <v>42675</v>
      </c>
      <c r="T112" s="8">
        <v>19576</v>
      </c>
    </row>
    <row r="113" spans="1:20">
      <c r="A113" s="1">
        <v>45575</v>
      </c>
      <c r="B113" s="8">
        <v>25371090</v>
      </c>
      <c r="C113" s="8">
        <v>13468866</v>
      </c>
      <c r="D113" s="8">
        <v>11902224</v>
      </c>
      <c r="E113" s="9">
        <f>nyse_spy_short_volume[[#This Row],[total_short]]/nyse_spy_short_volume[[#This Row],[total_reported]]</f>
        <v>0.53087455052187349</v>
      </c>
      <c r="F113" s="9">
        <f>nyse_spy_short_volume[[#This Row],[total_long]]/nyse_spy_short_volume[[#This Row],[total_reported]]</f>
        <v>0.46912544947812646</v>
      </c>
      <c r="G113" s="8">
        <v>7549017</v>
      </c>
      <c r="H113" s="9">
        <f>nyse_spy_short_volume[[#This Row],[Off-Exchange]]/nyse_spy_short_volume[[#This Row],[total_reported]]</f>
        <v>0.2975440550642483</v>
      </c>
      <c r="I113" s="8">
        <v>11497</v>
      </c>
      <c r="J113" s="8" t="s">
        <v>16</v>
      </c>
      <c r="K113" s="8" t="s">
        <v>16</v>
      </c>
      <c r="L113" s="8" t="s">
        <v>16</v>
      </c>
      <c r="M113" s="8" t="s">
        <v>16</v>
      </c>
      <c r="N113" s="8">
        <v>39353</v>
      </c>
      <c r="O113" s="8">
        <v>114831</v>
      </c>
      <c r="P113" s="8">
        <v>627943</v>
      </c>
      <c r="Q113" s="8">
        <v>5056541</v>
      </c>
      <c r="R113" s="8">
        <v>13899</v>
      </c>
      <c r="S113" s="8">
        <v>24653</v>
      </c>
      <c r="T113" s="8">
        <v>31132</v>
      </c>
    </row>
    <row r="114" spans="1:20">
      <c r="A114" s="1">
        <v>45574</v>
      </c>
      <c r="B114" s="8">
        <v>22423147</v>
      </c>
      <c r="C114" s="8">
        <v>12662419</v>
      </c>
      <c r="D114" s="8">
        <v>9760728</v>
      </c>
      <c r="E114" s="9">
        <f>nyse_spy_short_volume[[#This Row],[total_short]]/nyse_spy_short_volume[[#This Row],[total_reported]]</f>
        <v>0.56470302763479185</v>
      </c>
      <c r="F114" s="9">
        <f>nyse_spy_short_volume[[#This Row],[total_long]]/nyse_spy_short_volume[[#This Row],[total_reported]]</f>
        <v>0.43529697236520815</v>
      </c>
      <c r="G114" s="8">
        <v>7596753</v>
      </c>
      <c r="H114" s="9">
        <f>nyse_spy_short_volume[[#This Row],[Off-Exchange]]/nyse_spy_short_volume[[#This Row],[total_reported]]</f>
        <v>0.33879067019450926</v>
      </c>
      <c r="I114" s="8">
        <v>3103</v>
      </c>
      <c r="J114" s="8" t="s">
        <v>16</v>
      </c>
      <c r="K114" s="8" t="s">
        <v>16</v>
      </c>
      <c r="L114" s="8" t="s">
        <v>16</v>
      </c>
      <c r="M114" s="8" t="s">
        <v>16</v>
      </c>
      <c r="N114" s="8">
        <v>53340</v>
      </c>
      <c r="O114" s="8">
        <v>152417</v>
      </c>
      <c r="P114" s="8">
        <v>627347</v>
      </c>
      <c r="Q114" s="8">
        <v>4142529</v>
      </c>
      <c r="R114" s="8">
        <v>2537</v>
      </c>
      <c r="S114" s="8">
        <v>37164</v>
      </c>
      <c r="T114" s="8">
        <v>47229</v>
      </c>
    </row>
    <row r="115" spans="1:20">
      <c r="A115" s="1">
        <v>45573</v>
      </c>
      <c r="B115" s="8">
        <v>21635430</v>
      </c>
      <c r="C115" s="8">
        <v>9780107</v>
      </c>
      <c r="D115" s="8">
        <v>11855323</v>
      </c>
      <c r="E115" s="9">
        <f>nyse_spy_short_volume[[#This Row],[total_short]]/nyse_spy_short_volume[[#This Row],[total_reported]]</f>
        <v>0.45204125825093378</v>
      </c>
      <c r="F115" s="9">
        <f>nyse_spy_short_volume[[#This Row],[total_long]]/nyse_spy_short_volume[[#This Row],[total_reported]]</f>
        <v>0.54795874174906622</v>
      </c>
      <c r="G115" s="8">
        <v>6582552</v>
      </c>
      <c r="H115" s="9">
        <f>nyse_spy_short_volume[[#This Row],[Off-Exchange]]/nyse_spy_short_volume[[#This Row],[total_reported]]</f>
        <v>0.3042487253546613</v>
      </c>
      <c r="I115" s="8">
        <v>15811</v>
      </c>
      <c r="J115" s="8" t="s">
        <v>16</v>
      </c>
      <c r="K115" s="8" t="s">
        <v>16</v>
      </c>
      <c r="L115" s="8" t="s">
        <v>16</v>
      </c>
      <c r="M115" s="8" t="s">
        <v>16</v>
      </c>
      <c r="N115" s="8">
        <v>19055</v>
      </c>
      <c r="O115" s="8">
        <v>101030</v>
      </c>
      <c r="P115" s="8">
        <v>372637</v>
      </c>
      <c r="Q115" s="8">
        <v>2636876</v>
      </c>
      <c r="R115" s="8">
        <v>6170</v>
      </c>
      <c r="S115" s="8">
        <v>23180</v>
      </c>
      <c r="T115" s="8">
        <v>22796</v>
      </c>
    </row>
    <row r="116" spans="1:20">
      <c r="A116" s="1">
        <v>45572</v>
      </c>
      <c r="B116" s="8">
        <v>27345819</v>
      </c>
      <c r="C116" s="8">
        <v>13059186</v>
      </c>
      <c r="D116" s="8">
        <v>14286633</v>
      </c>
      <c r="E116" s="9">
        <f>nyse_spy_short_volume[[#This Row],[total_short]]/nyse_spy_short_volume[[#This Row],[total_reported]]</f>
        <v>0.47755695303914647</v>
      </c>
      <c r="F116" s="9">
        <f>nyse_spy_short_volume[[#This Row],[total_long]]/nyse_spy_short_volume[[#This Row],[total_reported]]</f>
        <v>0.52244304696085353</v>
      </c>
      <c r="G116" s="8">
        <v>8100813</v>
      </c>
      <c r="H116" s="9">
        <f>nyse_spy_short_volume[[#This Row],[Off-Exchange]]/nyse_spy_short_volume[[#This Row],[total_reported]]</f>
        <v>0.29623588893058933</v>
      </c>
      <c r="I116" s="8">
        <v>14674</v>
      </c>
      <c r="J116" s="8" t="s">
        <v>16</v>
      </c>
      <c r="K116" s="8" t="s">
        <v>16</v>
      </c>
      <c r="L116" s="8" t="s">
        <v>16</v>
      </c>
      <c r="M116" s="8" t="s">
        <v>16</v>
      </c>
      <c r="N116" s="8">
        <v>24530</v>
      </c>
      <c r="O116" s="8">
        <v>258879</v>
      </c>
      <c r="P116" s="8">
        <v>642940</v>
      </c>
      <c r="Q116" s="8">
        <v>3935968</v>
      </c>
      <c r="R116" s="8">
        <v>3138</v>
      </c>
      <c r="S116" s="8">
        <v>46246</v>
      </c>
      <c r="T116" s="8">
        <v>31998</v>
      </c>
    </row>
    <row r="117" spans="1:20">
      <c r="A117" s="1">
        <v>45569</v>
      </c>
      <c r="B117" s="8">
        <v>22916872</v>
      </c>
      <c r="C117" s="8">
        <v>10566842</v>
      </c>
      <c r="D117" s="8">
        <v>12350030</v>
      </c>
      <c r="E117" s="9">
        <f>nyse_spy_short_volume[[#This Row],[total_short]]/nyse_spy_short_volume[[#This Row],[total_reported]]</f>
        <v>0.4610944285939198</v>
      </c>
      <c r="F117" s="9">
        <f>nyse_spy_short_volume[[#This Row],[total_long]]/nyse_spy_short_volume[[#This Row],[total_reported]]</f>
        <v>0.5389055714060802</v>
      </c>
      <c r="G117" s="8">
        <v>5640971</v>
      </c>
      <c r="H117" s="9">
        <f>nyse_spy_short_volume[[#This Row],[Off-Exchange]]/nyse_spy_short_volume[[#This Row],[total_reported]]</f>
        <v>0.24614925632084519</v>
      </c>
      <c r="I117" s="8">
        <v>1637</v>
      </c>
      <c r="J117" s="8" t="s">
        <v>16</v>
      </c>
      <c r="K117" s="8" t="s">
        <v>16</v>
      </c>
      <c r="L117" s="8" t="s">
        <v>16</v>
      </c>
      <c r="M117" s="8" t="s">
        <v>16</v>
      </c>
      <c r="N117" s="8">
        <v>32751</v>
      </c>
      <c r="O117" s="8">
        <v>202186</v>
      </c>
      <c r="P117" s="8">
        <v>805276</v>
      </c>
      <c r="Q117" s="8">
        <v>3833529</v>
      </c>
      <c r="R117" s="8">
        <v>4248</v>
      </c>
      <c r="S117" s="8">
        <v>30007</v>
      </c>
      <c r="T117" s="8">
        <v>16237</v>
      </c>
    </row>
    <row r="118" spans="1:20">
      <c r="A118" s="1">
        <v>45568</v>
      </c>
      <c r="B118" s="8">
        <v>23736743</v>
      </c>
      <c r="C118" s="8">
        <v>10117581</v>
      </c>
      <c r="D118" s="8">
        <v>13619162</v>
      </c>
      <c r="E118" s="9">
        <f>nyse_spy_short_volume[[#This Row],[total_short]]/nyse_spy_short_volume[[#This Row],[total_reported]]</f>
        <v>0.426241333952177</v>
      </c>
      <c r="F118" s="9">
        <f>nyse_spy_short_volume[[#This Row],[total_long]]/nyse_spy_short_volume[[#This Row],[total_reported]]</f>
        <v>0.573758666047823</v>
      </c>
      <c r="G118" s="8">
        <v>4912709</v>
      </c>
      <c r="H118" s="9">
        <f>nyse_spy_short_volume[[#This Row],[Off-Exchange]]/nyse_spy_short_volume[[#This Row],[total_reported]]</f>
        <v>0.20696643174676493</v>
      </c>
      <c r="I118" s="8">
        <v>15033</v>
      </c>
      <c r="J118" s="8" t="s">
        <v>16</v>
      </c>
      <c r="K118" s="8" t="s">
        <v>16</v>
      </c>
      <c r="L118" s="8" t="s">
        <v>16</v>
      </c>
      <c r="M118" s="8" t="s">
        <v>16</v>
      </c>
      <c r="N118" s="8">
        <v>11639</v>
      </c>
      <c r="O118" s="8">
        <v>302769</v>
      </c>
      <c r="P118" s="8">
        <v>680439</v>
      </c>
      <c r="Q118" s="8">
        <v>4132003</v>
      </c>
      <c r="R118" s="8">
        <v>3952</v>
      </c>
      <c r="S118" s="8">
        <v>40779</v>
      </c>
      <c r="T118" s="8">
        <v>18258</v>
      </c>
    </row>
    <row r="119" spans="1:20">
      <c r="A119" s="1">
        <v>45567</v>
      </c>
      <c r="B119" s="8">
        <v>21706517</v>
      </c>
      <c r="C119" s="8">
        <v>7202355</v>
      </c>
      <c r="D119" s="8">
        <v>14504162</v>
      </c>
      <c r="E119" s="9">
        <f>nyse_spy_short_volume[[#This Row],[total_short]]/nyse_spy_short_volume[[#This Row],[total_reported]]</f>
        <v>0.33180611150098377</v>
      </c>
      <c r="F119" s="9">
        <f>nyse_spy_short_volume[[#This Row],[total_long]]/nyse_spy_short_volume[[#This Row],[total_reported]]</f>
        <v>0.66819388849901618</v>
      </c>
      <c r="G119" s="8">
        <v>3831358</v>
      </c>
      <c r="H119" s="9">
        <f>nyse_spy_short_volume[[#This Row],[Off-Exchange]]/nyse_spy_short_volume[[#This Row],[total_reported]]</f>
        <v>0.17650726737965378</v>
      </c>
      <c r="I119" s="8">
        <v>9417</v>
      </c>
      <c r="J119" s="8" t="s">
        <v>16</v>
      </c>
      <c r="K119" s="8" t="s">
        <v>16</v>
      </c>
      <c r="L119" s="8" t="s">
        <v>16</v>
      </c>
      <c r="M119" s="8" t="s">
        <v>16</v>
      </c>
      <c r="N119" s="8">
        <v>7946</v>
      </c>
      <c r="O119" s="8">
        <v>156471</v>
      </c>
      <c r="P119" s="8">
        <v>498586</v>
      </c>
      <c r="Q119" s="8">
        <v>2624707</v>
      </c>
      <c r="R119" s="8">
        <v>4295</v>
      </c>
      <c r="S119" s="8">
        <v>46948</v>
      </c>
      <c r="T119" s="8">
        <v>22627</v>
      </c>
    </row>
    <row r="120" spans="1:20">
      <c r="A120" s="1">
        <v>45566</v>
      </c>
      <c r="B120" s="8">
        <v>40626952</v>
      </c>
      <c r="C120" s="8">
        <v>21723780</v>
      </c>
      <c r="D120" s="8">
        <v>18903172</v>
      </c>
      <c r="E120" s="9">
        <f>nyse_spy_short_volume[[#This Row],[total_short]]/nyse_spy_short_volume[[#This Row],[total_reported]]</f>
        <v>0.53471350742728618</v>
      </c>
      <c r="F120" s="9">
        <f>nyse_spy_short_volume[[#This Row],[total_long]]/nyse_spy_short_volume[[#This Row],[total_reported]]</f>
        <v>0.46528649257271382</v>
      </c>
      <c r="G120" s="8">
        <v>11188437</v>
      </c>
      <c r="H120" s="9">
        <f>nyse_spy_short_volume[[#This Row],[Off-Exchange]]/nyse_spy_short_volume[[#This Row],[total_reported]]</f>
        <v>0.27539444750863912</v>
      </c>
      <c r="I120" s="8">
        <v>77368</v>
      </c>
      <c r="J120" s="8" t="s">
        <v>16</v>
      </c>
      <c r="K120" s="8" t="s">
        <v>16</v>
      </c>
      <c r="L120" s="8" t="s">
        <v>16</v>
      </c>
      <c r="M120" s="8" t="s">
        <v>16</v>
      </c>
      <c r="N120" s="8">
        <v>45787</v>
      </c>
      <c r="O120" s="8">
        <v>543545</v>
      </c>
      <c r="P120" s="8">
        <v>1827369</v>
      </c>
      <c r="Q120" s="8">
        <v>7769135</v>
      </c>
      <c r="R120" s="8">
        <v>17756</v>
      </c>
      <c r="S120" s="8">
        <v>224586</v>
      </c>
      <c r="T120" s="8">
        <v>29797</v>
      </c>
    </row>
    <row r="121" spans="1:20">
      <c r="A121" s="1">
        <v>45565</v>
      </c>
      <c r="B121" s="8">
        <v>33404169</v>
      </c>
      <c r="C121" s="8">
        <v>17252645</v>
      </c>
      <c r="D121" s="8">
        <v>16151524</v>
      </c>
      <c r="E121" s="9">
        <f>nyse_spy_short_volume[[#This Row],[total_short]]/nyse_spy_short_volume[[#This Row],[total_reported]]</f>
        <v>0.51648179004243455</v>
      </c>
      <c r="F121" s="9">
        <f>nyse_spy_short_volume[[#This Row],[total_long]]/nyse_spy_short_volume[[#This Row],[total_reported]]</f>
        <v>0.4835182099575655</v>
      </c>
      <c r="G121" s="8">
        <v>8093819</v>
      </c>
      <c r="H121" s="9">
        <f>nyse_spy_short_volume[[#This Row],[Off-Exchange]]/nyse_spy_short_volume[[#This Row],[total_reported]]</f>
        <v>0.24229966624824584</v>
      </c>
      <c r="I121" s="8">
        <v>22575</v>
      </c>
      <c r="J121" s="8" t="s">
        <v>16</v>
      </c>
      <c r="K121" s="8" t="s">
        <v>16</v>
      </c>
      <c r="L121" s="8" t="s">
        <v>16</v>
      </c>
      <c r="M121" s="8" t="s">
        <v>16</v>
      </c>
      <c r="N121" s="8">
        <v>46796</v>
      </c>
      <c r="O121" s="8">
        <v>198954</v>
      </c>
      <c r="P121" s="8">
        <v>1024466</v>
      </c>
      <c r="Q121" s="8">
        <v>7778001</v>
      </c>
      <c r="R121" s="8">
        <v>3262</v>
      </c>
      <c r="S121" s="8">
        <v>59989</v>
      </c>
      <c r="T121" s="8">
        <v>24783</v>
      </c>
    </row>
    <row r="122" spans="1:20">
      <c r="A122" s="1">
        <v>45562</v>
      </c>
      <c r="B122" s="8">
        <v>22073407</v>
      </c>
      <c r="C122" s="8">
        <v>10650196</v>
      </c>
      <c r="D122" s="8">
        <v>11423211</v>
      </c>
      <c r="E122" s="9">
        <f>nyse_spy_short_volume[[#This Row],[total_short]]/nyse_spy_short_volume[[#This Row],[total_reported]]</f>
        <v>0.48248990289537086</v>
      </c>
      <c r="F122" s="9">
        <f>nyse_spy_short_volume[[#This Row],[total_long]]/nyse_spy_short_volume[[#This Row],[total_reported]]</f>
        <v>0.51751009710462914</v>
      </c>
      <c r="G122" s="8">
        <v>6320936</v>
      </c>
      <c r="H122" s="9">
        <f>nyse_spy_short_volume[[#This Row],[Off-Exchange]]/nyse_spy_short_volume[[#This Row],[total_reported]]</f>
        <v>0.28635978125171163</v>
      </c>
      <c r="I122" s="8">
        <v>44536</v>
      </c>
      <c r="J122" s="8" t="s">
        <v>16</v>
      </c>
      <c r="K122" s="8" t="s">
        <v>16</v>
      </c>
      <c r="L122" s="8" t="s">
        <v>16</v>
      </c>
      <c r="M122" s="8" t="s">
        <v>16</v>
      </c>
      <c r="N122" s="8">
        <v>22404</v>
      </c>
      <c r="O122" s="8">
        <v>94653</v>
      </c>
      <c r="P122" s="8">
        <v>477850</v>
      </c>
      <c r="Q122" s="8">
        <v>3611042</v>
      </c>
      <c r="R122" s="8">
        <v>7000</v>
      </c>
      <c r="S122" s="8">
        <v>55874</v>
      </c>
      <c r="T122" s="8">
        <v>15901</v>
      </c>
    </row>
    <row r="123" spans="1:20">
      <c r="A123" s="1">
        <v>45561</v>
      </c>
      <c r="B123" s="8">
        <v>25528483</v>
      </c>
      <c r="C123" s="8">
        <v>13913040</v>
      </c>
      <c r="D123" s="8">
        <v>11615443</v>
      </c>
      <c r="E123" s="9">
        <f>nyse_spy_short_volume[[#This Row],[total_short]]/nyse_spy_short_volume[[#This Row],[total_reported]]</f>
        <v>0.54500065671743991</v>
      </c>
      <c r="F123" s="9">
        <f>nyse_spy_short_volume[[#This Row],[total_long]]/nyse_spy_short_volume[[#This Row],[total_reported]]</f>
        <v>0.45499934328256009</v>
      </c>
      <c r="G123" s="8">
        <v>8373109</v>
      </c>
      <c r="H123" s="9">
        <f>nyse_spy_short_volume[[#This Row],[Off-Exchange]]/nyse_spy_short_volume[[#This Row],[total_reported]]</f>
        <v>0.3279908563309461</v>
      </c>
      <c r="I123" s="8">
        <v>10730</v>
      </c>
      <c r="J123" s="8" t="s">
        <v>16</v>
      </c>
      <c r="K123" s="8" t="s">
        <v>16</v>
      </c>
      <c r="L123" s="8" t="s">
        <v>16</v>
      </c>
      <c r="M123" s="8" t="s">
        <v>16</v>
      </c>
      <c r="N123" s="8">
        <v>21865</v>
      </c>
      <c r="O123" s="8">
        <v>148347</v>
      </c>
      <c r="P123" s="8">
        <v>678383</v>
      </c>
      <c r="Q123" s="8">
        <v>4602872</v>
      </c>
      <c r="R123" s="8">
        <v>4735</v>
      </c>
      <c r="S123" s="8">
        <v>61521</v>
      </c>
      <c r="T123" s="8">
        <v>11478</v>
      </c>
    </row>
    <row r="124" spans="1:20">
      <c r="A124" s="1">
        <v>45560</v>
      </c>
      <c r="B124" s="8">
        <v>20515594</v>
      </c>
      <c r="C124" s="8">
        <v>13521748</v>
      </c>
      <c r="D124" s="8">
        <v>6993846</v>
      </c>
      <c r="E124" s="9">
        <f>nyse_spy_short_volume[[#This Row],[total_short]]/nyse_spy_short_volume[[#This Row],[total_reported]]</f>
        <v>0.65909610026402354</v>
      </c>
      <c r="F124" s="9">
        <f>nyse_spy_short_volume[[#This Row],[total_long]]/nyse_spy_short_volume[[#This Row],[total_reported]]</f>
        <v>0.34090389973597646</v>
      </c>
      <c r="G124" s="8">
        <v>8200680</v>
      </c>
      <c r="H124" s="9">
        <f>nyse_spy_short_volume[[#This Row],[Off-Exchange]]/nyse_spy_short_volume[[#This Row],[total_reported]]</f>
        <v>0.3997291036272213</v>
      </c>
      <c r="I124" s="8">
        <v>45099</v>
      </c>
      <c r="J124" s="8" t="s">
        <v>16</v>
      </c>
      <c r="K124" s="8" t="s">
        <v>16</v>
      </c>
      <c r="L124" s="8" t="s">
        <v>16</v>
      </c>
      <c r="M124" s="8" t="s">
        <v>16</v>
      </c>
      <c r="N124" s="8">
        <v>40566</v>
      </c>
      <c r="O124" s="8">
        <v>171458</v>
      </c>
      <c r="P124" s="8">
        <v>629953</v>
      </c>
      <c r="Q124" s="8">
        <v>4348740</v>
      </c>
      <c r="R124" s="8">
        <v>2359</v>
      </c>
      <c r="S124" s="8">
        <v>71630</v>
      </c>
      <c r="T124" s="8">
        <v>11263</v>
      </c>
    </row>
    <row r="125" spans="1:20">
      <c r="A125" s="1">
        <v>45559</v>
      </c>
      <c r="B125" s="8">
        <v>24894559</v>
      </c>
      <c r="C125" s="8">
        <v>13896395</v>
      </c>
      <c r="D125" s="8">
        <v>10998164</v>
      </c>
      <c r="E125" s="9">
        <f>nyse_spy_short_volume[[#This Row],[total_short]]/nyse_spy_short_volume[[#This Row],[total_reported]]</f>
        <v>0.55821012937003622</v>
      </c>
      <c r="F125" s="9">
        <f>nyse_spy_short_volume[[#This Row],[total_long]]/nyse_spy_short_volume[[#This Row],[total_reported]]</f>
        <v>0.44178987062996378</v>
      </c>
      <c r="G125" s="8">
        <v>8264187</v>
      </c>
      <c r="H125" s="9">
        <f>nyse_spy_short_volume[[#This Row],[Off-Exchange]]/nyse_spy_short_volume[[#This Row],[total_reported]]</f>
        <v>0.33196759982773744</v>
      </c>
      <c r="I125" s="8">
        <v>10247</v>
      </c>
      <c r="J125" s="8" t="s">
        <v>16</v>
      </c>
      <c r="K125" s="8" t="s">
        <v>16</v>
      </c>
      <c r="L125" s="8" t="s">
        <v>16</v>
      </c>
      <c r="M125" s="8" t="s">
        <v>16</v>
      </c>
      <c r="N125" s="8">
        <v>28890</v>
      </c>
      <c r="O125" s="8">
        <v>236193</v>
      </c>
      <c r="P125" s="8">
        <v>614728</v>
      </c>
      <c r="Q125" s="8">
        <v>4675968</v>
      </c>
      <c r="R125" s="8">
        <v>7543</v>
      </c>
      <c r="S125" s="8">
        <v>52090</v>
      </c>
      <c r="T125" s="8">
        <v>6549</v>
      </c>
    </row>
    <row r="126" spans="1:20">
      <c r="A126" s="1">
        <v>45558</v>
      </c>
      <c r="B126" s="8">
        <v>19722466</v>
      </c>
      <c r="C126" s="8">
        <v>9398188</v>
      </c>
      <c r="D126" s="8">
        <v>10324278</v>
      </c>
      <c r="E126" s="9">
        <f>nyse_spy_short_volume[[#This Row],[total_short]]/nyse_spy_short_volume[[#This Row],[total_reported]]</f>
        <v>0.47652195217372917</v>
      </c>
      <c r="F126" s="9">
        <f>nyse_spy_short_volume[[#This Row],[total_long]]/nyse_spy_short_volume[[#This Row],[total_reported]]</f>
        <v>0.52347804782627083</v>
      </c>
      <c r="G126" s="8">
        <v>4524622</v>
      </c>
      <c r="H126" s="9">
        <f>nyse_spy_short_volume[[#This Row],[Off-Exchange]]/nyse_spy_short_volume[[#This Row],[total_reported]]</f>
        <v>0.22941461782720274</v>
      </c>
      <c r="I126" s="8">
        <v>7250</v>
      </c>
      <c r="J126" s="8" t="s">
        <v>16</v>
      </c>
      <c r="K126" s="8" t="s">
        <v>16</v>
      </c>
      <c r="L126" s="8" t="s">
        <v>16</v>
      </c>
      <c r="M126" s="8" t="s">
        <v>16</v>
      </c>
      <c r="N126" s="8">
        <v>14940</v>
      </c>
      <c r="O126" s="8">
        <v>135521</v>
      </c>
      <c r="P126" s="8">
        <v>537247</v>
      </c>
      <c r="Q126" s="8">
        <v>4128849</v>
      </c>
      <c r="R126" s="8">
        <v>8156</v>
      </c>
      <c r="S126" s="8">
        <v>38244</v>
      </c>
      <c r="T126" s="8">
        <v>3359</v>
      </c>
    </row>
    <row r="127" spans="1:20">
      <c r="A127" s="1">
        <v>45555</v>
      </c>
      <c r="B127" s="8">
        <v>46115774</v>
      </c>
      <c r="C127" s="8">
        <v>25414511</v>
      </c>
      <c r="D127" s="8">
        <v>20701263</v>
      </c>
      <c r="E127" s="9">
        <f>nyse_spy_short_volume[[#This Row],[total_short]]/nyse_spy_short_volume[[#This Row],[total_reported]]</f>
        <v>0.55110234081726572</v>
      </c>
      <c r="F127" s="9">
        <f>nyse_spy_short_volume[[#This Row],[total_long]]/nyse_spy_short_volume[[#This Row],[total_reported]]</f>
        <v>0.44889765918273433</v>
      </c>
      <c r="G127" s="8">
        <v>16982938</v>
      </c>
      <c r="H127" s="9">
        <f>nyse_spy_short_volume[[#This Row],[Off-Exchange]]/nyse_spy_short_volume[[#This Row],[total_reported]]</f>
        <v>0.36826743924974564</v>
      </c>
      <c r="I127" s="8">
        <v>4688</v>
      </c>
      <c r="J127" s="8" t="s">
        <v>16</v>
      </c>
      <c r="K127" s="8" t="s">
        <v>16</v>
      </c>
      <c r="L127" s="8" t="s">
        <v>16</v>
      </c>
      <c r="M127" s="8" t="s">
        <v>16</v>
      </c>
      <c r="N127" s="8">
        <v>65592</v>
      </c>
      <c r="O127" s="8">
        <v>211512</v>
      </c>
      <c r="P127" s="8">
        <v>920061</v>
      </c>
      <c r="Q127" s="8">
        <v>7056122</v>
      </c>
      <c r="R127" s="8">
        <v>58005</v>
      </c>
      <c r="S127" s="8">
        <v>111421</v>
      </c>
      <c r="T127" s="8">
        <v>4172</v>
      </c>
    </row>
    <row r="128" spans="1:20">
      <c r="A128" s="1">
        <v>45554</v>
      </c>
      <c r="B128" s="8">
        <v>44223970</v>
      </c>
      <c r="C128" s="8">
        <v>25420424</v>
      </c>
      <c r="D128" s="8">
        <v>18803546</v>
      </c>
      <c r="E128" s="9">
        <f>nyse_spy_short_volume[[#This Row],[total_short]]/nyse_spy_short_volume[[#This Row],[total_reported]]</f>
        <v>0.5748109905103499</v>
      </c>
      <c r="F128" s="9">
        <f>nyse_spy_short_volume[[#This Row],[total_long]]/nyse_spy_short_volume[[#This Row],[total_reported]]</f>
        <v>0.42518900948965005</v>
      </c>
      <c r="G128" s="8">
        <v>17111273</v>
      </c>
      <c r="H128" s="9">
        <f>nyse_spy_short_volume[[#This Row],[Off-Exchange]]/nyse_spy_short_volume[[#This Row],[total_reported]]</f>
        <v>0.38692304196118077</v>
      </c>
      <c r="I128" s="8">
        <v>32185</v>
      </c>
      <c r="J128" s="8" t="s">
        <v>16</v>
      </c>
      <c r="K128" s="8" t="s">
        <v>16</v>
      </c>
      <c r="L128" s="8" t="s">
        <v>16</v>
      </c>
      <c r="M128" s="8" t="s">
        <v>16</v>
      </c>
      <c r="N128" s="8">
        <v>34009</v>
      </c>
      <c r="O128" s="8">
        <v>296393</v>
      </c>
      <c r="P128" s="8">
        <v>1231064</v>
      </c>
      <c r="Q128" s="8">
        <v>6548907</v>
      </c>
      <c r="R128" s="8">
        <v>5106</v>
      </c>
      <c r="S128" s="8">
        <v>158887</v>
      </c>
      <c r="T128" s="8">
        <v>2600</v>
      </c>
    </row>
    <row r="129" spans="1:20">
      <c r="A129" s="1">
        <v>45553</v>
      </c>
      <c r="B129" s="8">
        <v>33644637</v>
      </c>
      <c r="C129" s="8">
        <v>22674998</v>
      </c>
      <c r="D129" s="8">
        <v>10969639</v>
      </c>
      <c r="E129" s="9">
        <f>nyse_spy_short_volume[[#This Row],[total_short]]/nyse_spy_short_volume[[#This Row],[total_reported]]</f>
        <v>0.67395579271668171</v>
      </c>
      <c r="F129" s="9">
        <f>nyse_spy_short_volume[[#This Row],[total_long]]/nyse_spy_short_volume[[#This Row],[total_reported]]</f>
        <v>0.32604420728331829</v>
      </c>
      <c r="G129" s="8">
        <v>13852472</v>
      </c>
      <c r="H129" s="9">
        <f>nyse_spy_short_volume[[#This Row],[Off-Exchange]]/nyse_spy_short_volume[[#This Row],[total_reported]]</f>
        <v>0.41172897778626649</v>
      </c>
      <c r="I129" s="8">
        <v>19523</v>
      </c>
      <c r="J129" s="8" t="s">
        <v>16</v>
      </c>
      <c r="K129" s="8" t="s">
        <v>16</v>
      </c>
      <c r="L129" s="8" t="s">
        <v>16</v>
      </c>
      <c r="M129" s="8" t="s">
        <v>16</v>
      </c>
      <c r="N129" s="8">
        <v>49470</v>
      </c>
      <c r="O129" s="8">
        <v>504087</v>
      </c>
      <c r="P129" s="8">
        <v>1153851</v>
      </c>
      <c r="Q129" s="8">
        <v>7017140</v>
      </c>
      <c r="R129" s="8">
        <v>12406</v>
      </c>
      <c r="S129" s="8">
        <v>48999</v>
      </c>
      <c r="T129" s="8">
        <v>17050</v>
      </c>
    </row>
    <row r="130" spans="1:20">
      <c r="A130" s="1">
        <v>45552</v>
      </c>
      <c r="B130" s="8">
        <v>26641594</v>
      </c>
      <c r="C130" s="8">
        <v>16141218</v>
      </c>
      <c r="D130" s="8">
        <v>10500376</v>
      </c>
      <c r="E130" s="9">
        <f>nyse_spy_short_volume[[#This Row],[total_short]]/nyse_spy_short_volume[[#This Row],[total_reported]]</f>
        <v>0.60586532472493948</v>
      </c>
      <c r="F130" s="9">
        <f>nyse_spy_short_volume[[#This Row],[total_long]]/nyse_spy_short_volume[[#This Row],[total_reported]]</f>
        <v>0.39413467527506052</v>
      </c>
      <c r="G130" s="8">
        <v>10170169</v>
      </c>
      <c r="H130" s="9">
        <f>nyse_spy_short_volume[[#This Row],[Off-Exchange]]/nyse_spy_short_volume[[#This Row],[total_reported]]</f>
        <v>0.38174025923523947</v>
      </c>
      <c r="I130" s="8">
        <v>28269</v>
      </c>
      <c r="J130" s="8" t="s">
        <v>16</v>
      </c>
      <c r="K130" s="8" t="s">
        <v>16</v>
      </c>
      <c r="L130" s="8" t="s">
        <v>16</v>
      </c>
      <c r="M130" s="8" t="s">
        <v>16</v>
      </c>
      <c r="N130" s="8">
        <v>34664</v>
      </c>
      <c r="O130" s="8">
        <v>226365</v>
      </c>
      <c r="P130" s="8">
        <v>771984</v>
      </c>
      <c r="Q130" s="8">
        <v>4790928</v>
      </c>
      <c r="R130" s="8">
        <v>6542</v>
      </c>
      <c r="S130" s="8">
        <v>105913</v>
      </c>
      <c r="T130" s="8">
        <v>6384</v>
      </c>
    </row>
    <row r="131" spans="1:20">
      <c r="A131" s="1">
        <v>45551</v>
      </c>
      <c r="B131" s="8">
        <v>23847193</v>
      </c>
      <c r="C131" s="8">
        <v>15434522</v>
      </c>
      <c r="D131" s="8">
        <v>8412671</v>
      </c>
      <c r="E131" s="9">
        <f>nyse_spy_short_volume[[#This Row],[total_short]]/nyse_spy_short_volume[[#This Row],[total_reported]]</f>
        <v>0.64722594395071986</v>
      </c>
      <c r="F131" s="9">
        <f>nyse_spy_short_volume[[#This Row],[total_long]]/nyse_spy_short_volume[[#This Row],[total_reported]]</f>
        <v>0.35277405604928008</v>
      </c>
      <c r="G131" s="8">
        <v>11133498</v>
      </c>
      <c r="H131" s="9">
        <f>nyse_spy_short_volume[[#This Row],[Off-Exchange]]/nyse_spy_short_volume[[#This Row],[total_reported]]</f>
        <v>0.46686828089159171</v>
      </c>
      <c r="I131" s="8">
        <v>88648</v>
      </c>
      <c r="J131" s="8" t="s">
        <v>16</v>
      </c>
      <c r="K131" s="8" t="s">
        <v>16</v>
      </c>
      <c r="L131" s="8" t="s">
        <v>16</v>
      </c>
      <c r="M131" s="8" t="s">
        <v>16</v>
      </c>
      <c r="N131" s="8">
        <v>28602</v>
      </c>
      <c r="O131" s="8">
        <v>190777</v>
      </c>
      <c r="P131" s="8">
        <v>673954</v>
      </c>
      <c r="Q131" s="8">
        <v>3238620</v>
      </c>
      <c r="R131" s="8">
        <v>4624</v>
      </c>
      <c r="S131" s="8">
        <v>67373</v>
      </c>
      <c r="T131" s="8">
        <v>8426</v>
      </c>
    </row>
    <row r="132" spans="1:20">
      <c r="A132" s="1">
        <v>45548</v>
      </c>
      <c r="B132" s="8">
        <v>21220803</v>
      </c>
      <c r="C132" s="8">
        <v>10151563</v>
      </c>
      <c r="D132" s="8">
        <v>11069240</v>
      </c>
      <c r="E132" s="9">
        <f>nyse_spy_short_volume[[#This Row],[total_short]]/nyse_spy_short_volume[[#This Row],[total_reported]]</f>
        <v>0.47837789173199524</v>
      </c>
      <c r="F132" s="9">
        <f>nyse_spy_short_volume[[#This Row],[total_long]]/nyse_spy_short_volume[[#This Row],[total_reported]]</f>
        <v>0.5216221082680047</v>
      </c>
      <c r="G132" s="8">
        <v>5708328</v>
      </c>
      <c r="H132" s="9">
        <f>nyse_spy_short_volume[[#This Row],[Off-Exchange]]/nyse_spy_short_volume[[#This Row],[total_reported]]</f>
        <v>0.26899679526736098</v>
      </c>
      <c r="I132" s="8">
        <v>19900</v>
      </c>
      <c r="J132" s="8" t="s">
        <v>16</v>
      </c>
      <c r="K132" s="8" t="s">
        <v>16</v>
      </c>
      <c r="L132" s="8" t="s">
        <v>16</v>
      </c>
      <c r="M132" s="8" t="s">
        <v>16</v>
      </c>
      <c r="N132" s="8">
        <v>9649</v>
      </c>
      <c r="O132" s="8">
        <v>190545</v>
      </c>
      <c r="P132" s="8">
        <v>617603</v>
      </c>
      <c r="Q132" s="8">
        <v>3547040</v>
      </c>
      <c r="R132" s="8">
        <v>4791</v>
      </c>
      <c r="S132" s="8">
        <v>51545</v>
      </c>
      <c r="T132" s="8">
        <v>2162</v>
      </c>
    </row>
    <row r="133" spans="1:20">
      <c r="A133" s="1">
        <v>45547</v>
      </c>
      <c r="B133" s="8">
        <v>28568059</v>
      </c>
      <c r="C133" s="8">
        <v>15548838</v>
      </c>
      <c r="D133" s="8">
        <v>13019221</v>
      </c>
      <c r="E133" s="9">
        <f>nyse_spy_short_volume[[#This Row],[total_short]]/nyse_spy_short_volume[[#This Row],[total_reported]]</f>
        <v>0.54427351889745113</v>
      </c>
      <c r="F133" s="9">
        <f>nyse_spy_short_volume[[#This Row],[total_long]]/nyse_spy_short_volume[[#This Row],[total_reported]]</f>
        <v>0.45572648110254882</v>
      </c>
      <c r="G133" s="8">
        <v>9404175</v>
      </c>
      <c r="H133" s="9">
        <f>nyse_spy_short_volume[[#This Row],[Off-Exchange]]/nyse_spy_short_volume[[#This Row],[total_reported]]</f>
        <v>0.32918494742677479</v>
      </c>
      <c r="I133" s="8">
        <v>19756</v>
      </c>
      <c r="J133" s="8" t="s">
        <v>16</v>
      </c>
      <c r="K133" s="8" t="s">
        <v>16</v>
      </c>
      <c r="L133" s="8" t="s">
        <v>16</v>
      </c>
      <c r="M133" s="8" t="s">
        <v>16</v>
      </c>
      <c r="N133" s="8">
        <v>15430</v>
      </c>
      <c r="O133" s="8">
        <v>262175</v>
      </c>
      <c r="P133" s="8">
        <v>733634</v>
      </c>
      <c r="Q133" s="8">
        <v>5015177</v>
      </c>
      <c r="R133" s="8">
        <v>5333</v>
      </c>
      <c r="S133" s="8">
        <v>82436</v>
      </c>
      <c r="T133" s="8">
        <v>10722</v>
      </c>
    </row>
    <row r="134" spans="1:20">
      <c r="A134" s="1">
        <v>45546</v>
      </c>
      <c r="B134" s="8">
        <v>40612010</v>
      </c>
      <c r="C134" s="8">
        <v>22777429</v>
      </c>
      <c r="D134" s="8">
        <v>17834581</v>
      </c>
      <c r="E134" s="9">
        <f>nyse_spy_short_volume[[#This Row],[total_short]]/nyse_spy_short_volume[[#This Row],[total_reported]]</f>
        <v>0.56085451077156734</v>
      </c>
      <c r="F134" s="9">
        <f>nyse_spy_short_volume[[#This Row],[total_long]]/nyse_spy_short_volume[[#This Row],[total_reported]]</f>
        <v>0.43914548922843266</v>
      </c>
      <c r="G134" s="8">
        <v>13876871</v>
      </c>
      <c r="H134" s="9">
        <f>nyse_spy_short_volume[[#This Row],[Off-Exchange]]/nyse_spy_short_volume[[#This Row],[total_reported]]</f>
        <v>0.34169377482178304</v>
      </c>
      <c r="I134" s="8">
        <v>30024</v>
      </c>
      <c r="J134" s="8" t="s">
        <v>16</v>
      </c>
      <c r="K134" s="8" t="s">
        <v>16</v>
      </c>
      <c r="L134" s="8" t="s">
        <v>16</v>
      </c>
      <c r="M134" s="8" t="s">
        <v>16</v>
      </c>
      <c r="N134" s="8">
        <v>47030</v>
      </c>
      <c r="O134" s="8">
        <v>327385</v>
      </c>
      <c r="P134" s="8">
        <v>928567</v>
      </c>
      <c r="Q134" s="8">
        <v>7449239</v>
      </c>
      <c r="R134" s="8">
        <v>8426</v>
      </c>
      <c r="S134" s="8">
        <v>103726</v>
      </c>
      <c r="T134" s="8">
        <v>6161</v>
      </c>
    </row>
    <row r="135" spans="1:20">
      <c r="A135" s="1">
        <v>45545</v>
      </c>
      <c r="B135" s="8">
        <v>20849675</v>
      </c>
      <c r="C135" s="8">
        <v>10917171</v>
      </c>
      <c r="D135" s="8">
        <v>9932504</v>
      </c>
      <c r="E135" s="9">
        <f>nyse_spy_short_volume[[#This Row],[total_short]]/nyse_spy_short_volume[[#This Row],[total_reported]]</f>
        <v>0.52361348558190957</v>
      </c>
      <c r="F135" s="9">
        <f>nyse_spy_short_volume[[#This Row],[total_long]]/nyse_spy_short_volume[[#This Row],[total_reported]]</f>
        <v>0.47638651441809043</v>
      </c>
      <c r="G135" s="8">
        <v>6096852</v>
      </c>
      <c r="H135" s="9">
        <f>nyse_spy_short_volume[[#This Row],[Off-Exchange]]/nyse_spy_short_volume[[#This Row],[total_reported]]</f>
        <v>0.29241952212684369</v>
      </c>
      <c r="I135" s="8">
        <v>33661</v>
      </c>
      <c r="J135" s="8" t="s">
        <v>16</v>
      </c>
      <c r="K135" s="8" t="s">
        <v>16</v>
      </c>
      <c r="L135" s="8" t="s">
        <v>16</v>
      </c>
      <c r="M135" s="8" t="s">
        <v>16</v>
      </c>
      <c r="N135" s="8">
        <v>11201</v>
      </c>
      <c r="O135" s="8">
        <v>173394</v>
      </c>
      <c r="P135" s="8">
        <v>626218</v>
      </c>
      <c r="Q135" s="8">
        <v>3903662</v>
      </c>
      <c r="R135" s="8">
        <v>9983</v>
      </c>
      <c r="S135" s="8">
        <v>56188</v>
      </c>
      <c r="T135" s="8">
        <v>6012</v>
      </c>
    </row>
    <row r="136" spans="1:20">
      <c r="A136" s="1">
        <v>45544</v>
      </c>
      <c r="B136" s="8">
        <v>23624865</v>
      </c>
      <c r="C136" s="8">
        <v>9740390</v>
      </c>
      <c r="D136" s="8">
        <v>13884475</v>
      </c>
      <c r="E136" s="9">
        <f>nyse_spy_short_volume[[#This Row],[total_short]]/nyse_spy_short_volume[[#This Row],[total_reported]]</f>
        <v>0.41229399617733264</v>
      </c>
      <c r="F136" s="9">
        <f>nyse_spy_short_volume[[#This Row],[total_long]]/nyse_spy_short_volume[[#This Row],[total_reported]]</f>
        <v>0.58770600382266736</v>
      </c>
      <c r="G136" s="8">
        <v>5448878</v>
      </c>
      <c r="H136" s="9">
        <f>nyse_spy_short_volume[[#This Row],[Off-Exchange]]/nyse_spy_short_volume[[#This Row],[total_reported]]</f>
        <v>0.23064165657666191</v>
      </c>
      <c r="I136" s="8">
        <v>9968</v>
      </c>
      <c r="J136" s="8" t="s">
        <v>16</v>
      </c>
      <c r="K136" s="8" t="s">
        <v>16</v>
      </c>
      <c r="L136" s="8" t="s">
        <v>16</v>
      </c>
      <c r="M136" s="8" t="s">
        <v>16</v>
      </c>
      <c r="N136" s="8">
        <v>11733</v>
      </c>
      <c r="O136" s="8">
        <v>88365</v>
      </c>
      <c r="P136" s="8">
        <v>610431</v>
      </c>
      <c r="Q136" s="8">
        <v>3514780</v>
      </c>
      <c r="R136" s="8">
        <v>5244</v>
      </c>
      <c r="S136" s="8">
        <v>46768</v>
      </c>
      <c r="T136" s="8">
        <v>4223</v>
      </c>
    </row>
    <row r="137" spans="1:20">
      <c r="A137" s="1">
        <v>45541</v>
      </c>
      <c r="B137" s="8">
        <v>36437053</v>
      </c>
      <c r="C137" s="8">
        <v>17348853</v>
      </c>
      <c r="D137" s="8">
        <v>19088200</v>
      </c>
      <c r="E137" s="9">
        <f>nyse_spy_short_volume[[#This Row],[total_short]]/nyse_spy_short_volume[[#This Row],[total_reported]]</f>
        <v>0.47613216689066484</v>
      </c>
      <c r="F137" s="9">
        <f>nyse_spy_short_volume[[#This Row],[total_long]]/nyse_spy_short_volume[[#This Row],[total_reported]]</f>
        <v>0.52386783310933516</v>
      </c>
      <c r="G137" s="8">
        <v>8053711</v>
      </c>
      <c r="H137" s="9">
        <f>nyse_spy_short_volume[[#This Row],[Off-Exchange]]/nyse_spy_short_volume[[#This Row],[total_reported]]</f>
        <v>0.22103080070718123</v>
      </c>
      <c r="I137" s="8">
        <v>17689</v>
      </c>
      <c r="J137" s="8" t="s">
        <v>16</v>
      </c>
      <c r="K137" s="8" t="s">
        <v>16</v>
      </c>
      <c r="L137" s="8" t="s">
        <v>16</v>
      </c>
      <c r="M137" s="8" t="s">
        <v>16</v>
      </c>
      <c r="N137" s="8">
        <v>40347</v>
      </c>
      <c r="O137" s="8">
        <v>327697</v>
      </c>
      <c r="P137" s="8">
        <v>1420322</v>
      </c>
      <c r="Q137" s="8">
        <v>7313219</v>
      </c>
      <c r="R137" s="8">
        <v>18630</v>
      </c>
      <c r="S137" s="8">
        <v>151745</v>
      </c>
      <c r="T137" s="8">
        <v>5493</v>
      </c>
    </row>
    <row r="138" spans="1:20">
      <c r="A138" s="1">
        <v>45540</v>
      </c>
      <c r="B138" s="8">
        <v>22486362</v>
      </c>
      <c r="C138" s="8">
        <v>9888075</v>
      </c>
      <c r="D138" s="8">
        <v>12598287</v>
      </c>
      <c r="E138" s="9">
        <f>nyse_spy_short_volume[[#This Row],[total_short]]/nyse_spy_short_volume[[#This Row],[total_reported]]</f>
        <v>0.43973653897415688</v>
      </c>
      <c r="F138" s="9">
        <f>nyse_spy_short_volume[[#This Row],[total_long]]/nyse_spy_short_volume[[#This Row],[total_reported]]</f>
        <v>0.56026346102584312</v>
      </c>
      <c r="G138" s="8">
        <v>4745247</v>
      </c>
      <c r="H138" s="9">
        <f>nyse_spy_short_volume[[#This Row],[Off-Exchange]]/nyse_spy_short_volume[[#This Row],[total_reported]]</f>
        <v>0.21102777763695169</v>
      </c>
      <c r="I138" s="8">
        <v>15164</v>
      </c>
      <c r="J138" s="8" t="s">
        <v>16</v>
      </c>
      <c r="K138" s="8" t="s">
        <v>16</v>
      </c>
      <c r="L138" s="8" t="s">
        <v>16</v>
      </c>
      <c r="M138" s="8" t="s">
        <v>16</v>
      </c>
      <c r="N138" s="8">
        <v>10415</v>
      </c>
      <c r="O138" s="8">
        <v>192722</v>
      </c>
      <c r="P138" s="8">
        <v>620334</v>
      </c>
      <c r="Q138" s="8">
        <v>4209149</v>
      </c>
      <c r="R138" s="8">
        <v>4589</v>
      </c>
      <c r="S138" s="8">
        <v>88001</v>
      </c>
      <c r="T138" s="8">
        <v>2454</v>
      </c>
    </row>
    <row r="139" spans="1:20">
      <c r="A139" s="1">
        <v>45539</v>
      </c>
      <c r="B139" s="8">
        <v>25938321</v>
      </c>
      <c r="C139" s="8">
        <v>13067686</v>
      </c>
      <c r="D139" s="8">
        <v>12870635</v>
      </c>
      <c r="E139" s="9">
        <f>nyse_spy_short_volume[[#This Row],[total_short]]/nyse_spy_short_volume[[#This Row],[total_reported]]</f>
        <v>0.50379845326148909</v>
      </c>
      <c r="F139" s="9">
        <f>nyse_spy_short_volume[[#This Row],[total_long]]/nyse_spy_short_volume[[#This Row],[total_reported]]</f>
        <v>0.49620154673851097</v>
      </c>
      <c r="G139" s="8">
        <v>7659409</v>
      </c>
      <c r="H139" s="9">
        <f>nyse_spy_short_volume[[#This Row],[Off-Exchange]]/nyse_spy_short_volume[[#This Row],[total_reported]]</f>
        <v>0.29529316874442257</v>
      </c>
      <c r="I139" s="8">
        <v>18724</v>
      </c>
      <c r="J139" s="8" t="s">
        <v>16</v>
      </c>
      <c r="K139" s="8" t="s">
        <v>16</v>
      </c>
      <c r="L139" s="8" t="s">
        <v>16</v>
      </c>
      <c r="M139" s="8" t="s">
        <v>16</v>
      </c>
      <c r="N139" s="8">
        <v>18438</v>
      </c>
      <c r="O139" s="8">
        <v>159092</v>
      </c>
      <c r="P139" s="8">
        <v>655220</v>
      </c>
      <c r="Q139" s="8">
        <v>4477909</v>
      </c>
      <c r="R139" s="8">
        <v>11696</v>
      </c>
      <c r="S139" s="8">
        <v>57809</v>
      </c>
      <c r="T139" s="8">
        <v>9389</v>
      </c>
    </row>
    <row r="140" spans="1:20">
      <c r="A140" s="1">
        <v>45538</v>
      </c>
      <c r="B140" s="8">
        <v>34241152</v>
      </c>
      <c r="C140" s="8">
        <v>16072394</v>
      </c>
      <c r="D140" s="8">
        <v>18168758</v>
      </c>
      <c r="E140" s="9">
        <f>nyse_spy_short_volume[[#This Row],[total_short]]/nyse_spy_short_volume[[#This Row],[total_reported]]</f>
        <v>0.46938823787237066</v>
      </c>
      <c r="F140" s="9">
        <f>nyse_spy_short_volume[[#This Row],[total_long]]/nyse_spy_short_volume[[#This Row],[total_reported]]</f>
        <v>0.53061176212762939</v>
      </c>
      <c r="G140" s="8">
        <v>7905337</v>
      </c>
      <c r="H140" s="9">
        <f>nyse_spy_short_volume[[#This Row],[Off-Exchange]]/nyse_spy_short_volume[[#This Row],[total_reported]]</f>
        <v>0.23087240172293269</v>
      </c>
      <c r="I140" s="8">
        <v>102592</v>
      </c>
      <c r="J140" s="8" t="s">
        <v>16</v>
      </c>
      <c r="K140" s="8" t="s">
        <v>16</v>
      </c>
      <c r="L140" s="8" t="s">
        <v>16</v>
      </c>
      <c r="M140" s="8" t="s">
        <v>16</v>
      </c>
      <c r="N140" s="8">
        <v>25193</v>
      </c>
      <c r="O140" s="8">
        <v>221327</v>
      </c>
      <c r="P140" s="8">
        <v>1116798</v>
      </c>
      <c r="Q140" s="8">
        <v>6572606</v>
      </c>
      <c r="R140" s="8">
        <v>17639</v>
      </c>
      <c r="S140" s="8">
        <v>98203</v>
      </c>
      <c r="T140" s="8">
        <v>12699</v>
      </c>
    </row>
    <row r="141" spans="1:20">
      <c r="A141" s="1">
        <v>45534</v>
      </c>
      <c r="B141" s="8">
        <v>30415130</v>
      </c>
      <c r="C141" s="8">
        <v>16718248</v>
      </c>
      <c r="D141" s="8">
        <v>13696882</v>
      </c>
      <c r="E141" s="9">
        <f>nyse_spy_short_volume[[#This Row],[total_short]]/nyse_spy_short_volume[[#This Row],[total_reported]]</f>
        <v>0.54966879970593585</v>
      </c>
      <c r="F141" s="9">
        <f>nyse_spy_short_volume[[#This Row],[total_long]]/nyse_spy_short_volume[[#This Row],[total_reported]]</f>
        <v>0.45033120029406415</v>
      </c>
      <c r="G141" s="8">
        <v>8619790</v>
      </c>
      <c r="H141" s="9">
        <f>nyse_spy_short_volume[[#This Row],[Off-Exchange]]/nyse_spy_short_volume[[#This Row],[total_reported]]</f>
        <v>0.28340467392380042</v>
      </c>
      <c r="I141" s="8">
        <v>21234</v>
      </c>
      <c r="J141" s="8" t="s">
        <v>16</v>
      </c>
      <c r="K141" s="8" t="s">
        <v>16</v>
      </c>
      <c r="L141" s="8" t="s">
        <v>16</v>
      </c>
      <c r="M141" s="8" t="s">
        <v>16</v>
      </c>
      <c r="N141" s="8">
        <v>17870</v>
      </c>
      <c r="O141" s="8">
        <v>210887</v>
      </c>
      <c r="P141" s="8">
        <v>723269</v>
      </c>
      <c r="Q141" s="8">
        <v>7033766</v>
      </c>
      <c r="R141" s="8">
        <v>3472</v>
      </c>
      <c r="S141" s="8">
        <v>84822</v>
      </c>
      <c r="T141" s="8">
        <v>3138</v>
      </c>
    </row>
    <row r="142" spans="1:20">
      <c r="A142" s="1">
        <v>45533</v>
      </c>
      <c r="B142" s="8">
        <v>20353072</v>
      </c>
      <c r="C142" s="8">
        <v>9385379</v>
      </c>
      <c r="D142" s="8">
        <v>10967693</v>
      </c>
      <c r="E142" s="9">
        <f>nyse_spy_short_volume[[#This Row],[total_short]]/nyse_spy_short_volume[[#This Row],[total_reported]]</f>
        <v>0.46112837413438129</v>
      </c>
      <c r="F142" s="9">
        <f>nyse_spy_short_volume[[#This Row],[total_long]]/nyse_spy_short_volume[[#This Row],[total_reported]]</f>
        <v>0.53887162586561876</v>
      </c>
      <c r="G142" s="8">
        <v>4421283</v>
      </c>
      <c r="H142" s="9">
        <f>nyse_spy_short_volume[[#This Row],[Off-Exchange]]/nyse_spy_short_volume[[#This Row],[total_reported]]</f>
        <v>0.21722927133555073</v>
      </c>
      <c r="I142" s="8">
        <v>10981</v>
      </c>
      <c r="J142" s="8" t="s">
        <v>16</v>
      </c>
      <c r="K142" s="8" t="s">
        <v>16</v>
      </c>
      <c r="L142" s="8" t="s">
        <v>16</v>
      </c>
      <c r="M142" s="8" t="s">
        <v>16</v>
      </c>
      <c r="N142" s="8">
        <v>16093</v>
      </c>
      <c r="O142" s="8">
        <v>163534</v>
      </c>
      <c r="P142" s="8">
        <v>526263</v>
      </c>
      <c r="Q142" s="8">
        <v>4188175</v>
      </c>
      <c r="R142" s="8">
        <v>4960</v>
      </c>
      <c r="S142" s="8">
        <v>51475</v>
      </c>
      <c r="T142" s="8">
        <v>2615</v>
      </c>
    </row>
    <row r="143" spans="1:20">
      <c r="A143" s="1">
        <v>45532</v>
      </c>
      <c r="B143" s="8">
        <v>21151789</v>
      </c>
      <c r="C143" s="8">
        <v>8329664</v>
      </c>
      <c r="D143" s="8">
        <v>12822125</v>
      </c>
      <c r="E143" s="9">
        <f>nyse_spy_short_volume[[#This Row],[total_short]]/nyse_spy_short_volume[[#This Row],[total_reported]]</f>
        <v>0.39380423093290123</v>
      </c>
      <c r="F143" s="9">
        <f>nyse_spy_short_volume[[#This Row],[total_long]]/nyse_spy_short_volume[[#This Row],[total_reported]]</f>
        <v>0.60619576906709882</v>
      </c>
      <c r="G143" s="8">
        <v>4198383</v>
      </c>
      <c r="H143" s="9">
        <f>nyse_spy_short_volume[[#This Row],[Off-Exchange]]/nyse_spy_short_volume[[#This Row],[total_reported]]</f>
        <v>0.19848831699295033</v>
      </c>
      <c r="I143" s="8">
        <v>21307</v>
      </c>
      <c r="J143" s="8" t="s">
        <v>16</v>
      </c>
      <c r="K143" s="8" t="s">
        <v>16</v>
      </c>
      <c r="L143" s="8" t="s">
        <v>16</v>
      </c>
      <c r="M143" s="8" t="s">
        <v>16</v>
      </c>
      <c r="N143" s="8">
        <v>31335</v>
      </c>
      <c r="O143" s="8">
        <v>87893</v>
      </c>
      <c r="P143" s="8">
        <v>437318</v>
      </c>
      <c r="Q143" s="8">
        <v>3481073</v>
      </c>
      <c r="R143" s="8">
        <v>2726</v>
      </c>
      <c r="S143" s="8">
        <v>64472</v>
      </c>
      <c r="T143" s="8">
        <v>5157</v>
      </c>
    </row>
    <row r="144" spans="1:20">
      <c r="A144" s="1">
        <v>45531</v>
      </c>
      <c r="B144" s="8">
        <v>18832377</v>
      </c>
      <c r="C144" s="8">
        <v>7313906</v>
      </c>
      <c r="D144" s="8">
        <v>11518471</v>
      </c>
      <c r="E144" s="9">
        <f>nyse_spy_short_volume[[#This Row],[total_short]]/nyse_spy_short_volume[[#This Row],[total_reported]]</f>
        <v>0.38836871203247469</v>
      </c>
      <c r="F144" s="9">
        <f>nyse_spy_short_volume[[#This Row],[total_long]]/nyse_spy_short_volume[[#This Row],[total_reported]]</f>
        <v>0.61163128796752531</v>
      </c>
      <c r="G144" s="8">
        <v>3761234</v>
      </c>
      <c r="H144" s="9">
        <f>nyse_spy_short_volume[[#This Row],[Off-Exchange]]/nyse_spy_short_volume[[#This Row],[total_reported]]</f>
        <v>0.1997216814425497</v>
      </c>
      <c r="I144" s="8">
        <v>15920</v>
      </c>
      <c r="J144" s="8" t="s">
        <v>16</v>
      </c>
      <c r="K144" s="8" t="s">
        <v>16</v>
      </c>
      <c r="L144" s="8" t="s">
        <v>16</v>
      </c>
      <c r="M144" s="8" t="s">
        <v>16</v>
      </c>
      <c r="N144" s="8">
        <v>26499</v>
      </c>
      <c r="O144" s="8">
        <v>99205</v>
      </c>
      <c r="P144" s="8">
        <v>377515</v>
      </c>
      <c r="Q144" s="8">
        <v>2988200</v>
      </c>
      <c r="R144" s="8">
        <v>2920</v>
      </c>
      <c r="S144" s="8">
        <v>36173</v>
      </c>
      <c r="T144" s="8">
        <v>6240</v>
      </c>
    </row>
    <row r="145" spans="1:20">
      <c r="A145" s="1">
        <v>45530</v>
      </c>
      <c r="B145" s="8">
        <v>21133505</v>
      </c>
      <c r="C145" s="8">
        <v>9322897</v>
      </c>
      <c r="D145" s="8">
        <v>11810608</v>
      </c>
      <c r="E145" s="9">
        <f>nyse_spy_short_volume[[#This Row],[total_short]]/nyse_spy_short_volume[[#This Row],[total_reported]]</f>
        <v>0.44114296232451738</v>
      </c>
      <c r="F145" s="9">
        <f>nyse_spy_short_volume[[#This Row],[total_long]]/nyse_spy_short_volume[[#This Row],[total_reported]]</f>
        <v>0.55885703767548256</v>
      </c>
      <c r="G145" s="8">
        <v>5481039</v>
      </c>
      <c r="H145" s="9">
        <f>nyse_spy_short_volume[[#This Row],[Off-Exchange]]/nyse_spy_short_volume[[#This Row],[total_reported]]</f>
        <v>0.25935305099651007</v>
      </c>
      <c r="I145" s="8">
        <v>26622</v>
      </c>
      <c r="J145" s="8" t="s">
        <v>16</v>
      </c>
      <c r="K145" s="8" t="s">
        <v>16</v>
      </c>
      <c r="L145" s="8" t="s">
        <v>16</v>
      </c>
      <c r="M145" s="8" t="s">
        <v>16</v>
      </c>
      <c r="N145" s="8">
        <v>8785</v>
      </c>
      <c r="O145" s="8">
        <v>50730</v>
      </c>
      <c r="P145" s="8">
        <v>440599</v>
      </c>
      <c r="Q145" s="8">
        <v>3280129</v>
      </c>
      <c r="R145" s="8">
        <v>2069</v>
      </c>
      <c r="S145" s="8">
        <v>26532</v>
      </c>
      <c r="T145" s="8">
        <v>6392</v>
      </c>
    </row>
    <row r="146" spans="1:20">
      <c r="A146" s="1">
        <v>45527</v>
      </c>
      <c r="B146" s="8">
        <v>27514054</v>
      </c>
      <c r="C146" s="8">
        <v>13795848</v>
      </c>
      <c r="D146" s="8">
        <v>13718206</v>
      </c>
      <c r="E146" s="9">
        <f>nyse_spy_short_volume[[#This Row],[total_short]]/nyse_spy_short_volume[[#This Row],[total_reported]]</f>
        <v>0.5014109516540165</v>
      </c>
      <c r="F146" s="9">
        <f>nyse_spy_short_volume[[#This Row],[total_long]]/nyse_spy_short_volume[[#This Row],[total_reported]]</f>
        <v>0.4985890483459835</v>
      </c>
      <c r="G146" s="8">
        <v>7943680</v>
      </c>
      <c r="H146" s="9">
        <f>nyse_spy_short_volume[[#This Row],[Off-Exchange]]/nyse_spy_short_volume[[#This Row],[total_reported]]</f>
        <v>0.28871354254084114</v>
      </c>
      <c r="I146" s="8">
        <v>46529</v>
      </c>
      <c r="J146" s="8" t="s">
        <v>16</v>
      </c>
      <c r="K146" s="8" t="s">
        <v>16</v>
      </c>
      <c r="L146" s="8" t="s">
        <v>16</v>
      </c>
      <c r="M146" s="8" t="s">
        <v>16</v>
      </c>
      <c r="N146" s="8">
        <v>39608</v>
      </c>
      <c r="O146" s="8">
        <v>139399</v>
      </c>
      <c r="P146" s="8">
        <v>906118</v>
      </c>
      <c r="Q146" s="8">
        <v>4624278</v>
      </c>
      <c r="R146" s="8">
        <v>4858</v>
      </c>
      <c r="S146" s="8">
        <v>87502</v>
      </c>
      <c r="T146" s="8">
        <v>3876</v>
      </c>
    </row>
    <row r="147" spans="1:20">
      <c r="A147" s="1">
        <v>45526</v>
      </c>
      <c r="B147" s="8">
        <v>29578075</v>
      </c>
      <c r="C147" s="8">
        <v>15870949</v>
      </c>
      <c r="D147" s="8">
        <v>13707126</v>
      </c>
      <c r="E147" s="9">
        <f>nyse_spy_short_volume[[#This Row],[total_short]]/nyse_spy_short_volume[[#This Row],[total_reported]]</f>
        <v>0.53657815797681219</v>
      </c>
      <c r="F147" s="9">
        <f>nyse_spy_short_volume[[#This Row],[total_long]]/nyse_spy_short_volume[[#This Row],[total_reported]]</f>
        <v>0.46342184202318776</v>
      </c>
      <c r="G147" s="8">
        <v>9431965</v>
      </c>
      <c r="H147" s="9">
        <f>nyse_spy_short_volume[[#This Row],[Off-Exchange]]/nyse_spy_short_volume[[#This Row],[total_reported]]</f>
        <v>0.31888366636435939</v>
      </c>
      <c r="I147" s="8">
        <v>89329</v>
      </c>
      <c r="J147" s="8" t="s">
        <v>16</v>
      </c>
      <c r="K147" s="8" t="s">
        <v>16</v>
      </c>
      <c r="L147" s="8" t="s">
        <v>16</v>
      </c>
      <c r="M147" s="8" t="s">
        <v>16</v>
      </c>
      <c r="N147" s="8">
        <v>20676</v>
      </c>
      <c r="O147" s="8">
        <v>178368</v>
      </c>
      <c r="P147" s="8">
        <v>726608</v>
      </c>
      <c r="Q147" s="8">
        <v>5315061</v>
      </c>
      <c r="R147" s="8">
        <v>8002</v>
      </c>
      <c r="S147" s="8">
        <v>95471</v>
      </c>
      <c r="T147" s="8">
        <v>5469</v>
      </c>
    </row>
    <row r="148" spans="1:20">
      <c r="A148" s="1">
        <v>45525</v>
      </c>
      <c r="B148" s="8">
        <v>23162560</v>
      </c>
      <c r="C148" s="8">
        <v>11263805</v>
      </c>
      <c r="D148" s="8">
        <v>11898755</v>
      </c>
      <c r="E148" s="9">
        <f>nyse_spy_short_volume[[#This Row],[total_short]]/nyse_spy_short_volume[[#This Row],[total_reported]]</f>
        <v>0.48629361348659217</v>
      </c>
      <c r="F148" s="9">
        <f>nyse_spy_short_volume[[#This Row],[total_long]]/nyse_spy_short_volume[[#This Row],[total_reported]]</f>
        <v>0.51370638651340783</v>
      </c>
      <c r="G148" s="8">
        <v>6216065</v>
      </c>
      <c r="H148" s="9">
        <f>nyse_spy_short_volume[[#This Row],[Off-Exchange]]/nyse_spy_short_volume[[#This Row],[total_reported]]</f>
        <v>0.26836692489949299</v>
      </c>
      <c r="I148" s="8">
        <v>23809</v>
      </c>
      <c r="J148" s="8" t="s">
        <v>16</v>
      </c>
      <c r="K148" s="8" t="s">
        <v>16</v>
      </c>
      <c r="L148" s="8" t="s">
        <v>16</v>
      </c>
      <c r="M148" s="8" t="s">
        <v>16</v>
      </c>
      <c r="N148" s="8">
        <v>7485</v>
      </c>
      <c r="O148" s="8">
        <v>160513</v>
      </c>
      <c r="P148" s="8">
        <v>815490</v>
      </c>
      <c r="Q148" s="8">
        <v>3923564</v>
      </c>
      <c r="R148" s="8">
        <v>2777</v>
      </c>
      <c r="S148" s="8">
        <v>109567</v>
      </c>
      <c r="T148" s="8">
        <v>4535</v>
      </c>
    </row>
    <row r="149" spans="1:20">
      <c r="A149" s="1">
        <v>45524</v>
      </c>
      <c r="B149" s="8">
        <v>20605048</v>
      </c>
      <c r="C149" s="8">
        <v>9878976</v>
      </c>
      <c r="D149" s="8">
        <v>10726072</v>
      </c>
      <c r="E149" s="9">
        <f>nyse_spy_short_volume[[#This Row],[total_short]]/nyse_spy_short_volume[[#This Row],[total_reported]]</f>
        <v>0.47944445458219753</v>
      </c>
      <c r="F149" s="9">
        <f>nyse_spy_short_volume[[#This Row],[total_long]]/nyse_spy_short_volume[[#This Row],[total_reported]]</f>
        <v>0.52055554541780247</v>
      </c>
      <c r="G149" s="8">
        <v>5945856</v>
      </c>
      <c r="H149" s="9">
        <f>nyse_spy_short_volume[[#This Row],[Off-Exchange]]/nyse_spy_short_volume[[#This Row],[total_reported]]</f>
        <v>0.28856307444661133</v>
      </c>
      <c r="I149" s="8">
        <v>22318</v>
      </c>
      <c r="J149" s="8" t="s">
        <v>16</v>
      </c>
      <c r="K149" s="8" t="s">
        <v>16</v>
      </c>
      <c r="L149" s="8" t="s">
        <v>16</v>
      </c>
      <c r="M149" s="8" t="s">
        <v>16</v>
      </c>
      <c r="N149" s="8">
        <v>39731</v>
      </c>
      <c r="O149" s="8">
        <v>52086</v>
      </c>
      <c r="P149" s="8">
        <v>490539</v>
      </c>
      <c r="Q149" s="8">
        <v>3268864</v>
      </c>
      <c r="R149" s="8">
        <v>32316</v>
      </c>
      <c r="S149" s="8">
        <v>23981</v>
      </c>
      <c r="T149" s="8">
        <v>3285</v>
      </c>
    </row>
    <row r="150" spans="1:20">
      <c r="A150" s="1">
        <v>45523</v>
      </c>
      <c r="B150" s="8">
        <v>21442437</v>
      </c>
      <c r="C150" s="8">
        <v>10049110</v>
      </c>
      <c r="D150" s="8">
        <v>11393327</v>
      </c>
      <c r="E150" s="9">
        <f>nyse_spy_short_volume[[#This Row],[total_short]]/nyse_spy_short_volume[[#This Row],[total_reported]]</f>
        <v>0.46865521862090581</v>
      </c>
      <c r="F150" s="9">
        <f>nyse_spy_short_volume[[#This Row],[total_long]]/nyse_spy_short_volume[[#This Row],[total_reported]]</f>
        <v>0.53134478137909413</v>
      </c>
      <c r="G150" s="8">
        <v>5891028</v>
      </c>
      <c r="H150" s="9">
        <f>nyse_spy_short_volume[[#This Row],[Off-Exchange]]/nyse_spy_short_volume[[#This Row],[total_reported]]</f>
        <v>0.27473686876169906</v>
      </c>
      <c r="I150" s="8">
        <v>15671</v>
      </c>
      <c r="J150" s="8" t="s">
        <v>16</v>
      </c>
      <c r="K150" s="8" t="s">
        <v>16</v>
      </c>
      <c r="L150" s="8" t="s">
        <v>16</v>
      </c>
      <c r="M150" s="8" t="s">
        <v>16</v>
      </c>
      <c r="N150" s="8">
        <v>13519</v>
      </c>
      <c r="O150" s="8">
        <v>82215</v>
      </c>
      <c r="P150" s="8">
        <v>619530</v>
      </c>
      <c r="Q150" s="8">
        <v>3372408</v>
      </c>
      <c r="R150" s="8">
        <v>3755</v>
      </c>
      <c r="S150" s="8">
        <v>45525</v>
      </c>
      <c r="T150" s="8">
        <v>5459</v>
      </c>
    </row>
    <row r="151" spans="1:20">
      <c r="A151" s="1">
        <v>45520</v>
      </c>
      <c r="B151" s="8">
        <v>27355954</v>
      </c>
      <c r="C151" s="8">
        <v>13314630</v>
      </c>
      <c r="D151" s="8">
        <v>14041324</v>
      </c>
      <c r="E151" s="9">
        <f>nyse_spy_short_volume[[#This Row],[total_short]]/nyse_spy_short_volume[[#This Row],[total_reported]]</f>
        <v>0.48671780921988683</v>
      </c>
      <c r="F151" s="9">
        <f>nyse_spy_short_volume[[#This Row],[total_long]]/nyse_spy_short_volume[[#This Row],[total_reported]]</f>
        <v>0.51328219078011317</v>
      </c>
      <c r="G151" s="8">
        <v>8650799</v>
      </c>
      <c r="H151" s="9">
        <f>nyse_spy_short_volume[[#This Row],[Off-Exchange]]/nyse_spy_short_volume[[#This Row],[total_reported]]</f>
        <v>0.31623093824474191</v>
      </c>
      <c r="I151" s="8">
        <v>9176</v>
      </c>
      <c r="J151" s="8" t="s">
        <v>16</v>
      </c>
      <c r="K151" s="8" t="s">
        <v>16</v>
      </c>
      <c r="L151" s="8" t="s">
        <v>16</v>
      </c>
      <c r="M151" s="8" t="s">
        <v>16</v>
      </c>
      <c r="N151" s="8">
        <v>30933</v>
      </c>
      <c r="O151" s="8">
        <v>162630</v>
      </c>
      <c r="P151" s="8">
        <v>699402</v>
      </c>
      <c r="Q151" s="8">
        <v>3682427</v>
      </c>
      <c r="R151" s="8">
        <v>6865</v>
      </c>
      <c r="S151" s="8">
        <v>70107</v>
      </c>
      <c r="T151" s="8">
        <v>2291</v>
      </c>
    </row>
    <row r="152" spans="1:20">
      <c r="A152" s="1">
        <v>45519</v>
      </c>
      <c r="B152" s="8">
        <v>32540812</v>
      </c>
      <c r="C152" s="8">
        <v>19359115</v>
      </c>
      <c r="D152" s="8">
        <v>13181697</v>
      </c>
      <c r="E152" s="9">
        <f>nyse_spy_short_volume[[#This Row],[total_short]]/nyse_spy_short_volume[[#This Row],[total_reported]]</f>
        <v>0.59491800634845871</v>
      </c>
      <c r="F152" s="9">
        <f>nyse_spy_short_volume[[#This Row],[total_long]]/nyse_spy_short_volume[[#This Row],[total_reported]]</f>
        <v>0.40508199365154135</v>
      </c>
      <c r="G152" s="8">
        <v>10830267</v>
      </c>
      <c r="H152" s="9">
        <f>nyse_spy_short_volume[[#This Row],[Off-Exchange]]/nyse_spy_short_volume[[#This Row],[total_reported]]</f>
        <v>0.33282104331016693</v>
      </c>
      <c r="I152" s="8">
        <v>35814</v>
      </c>
      <c r="J152" s="8" t="s">
        <v>16</v>
      </c>
      <c r="K152" s="8" t="s">
        <v>16</v>
      </c>
      <c r="L152" s="8" t="s">
        <v>16</v>
      </c>
      <c r="M152" s="8" t="s">
        <v>16</v>
      </c>
      <c r="N152" s="8">
        <v>35762</v>
      </c>
      <c r="O152" s="8">
        <v>210741</v>
      </c>
      <c r="P152" s="8">
        <v>1521673</v>
      </c>
      <c r="Q152" s="8">
        <v>6583147</v>
      </c>
      <c r="R152" s="8">
        <v>7335</v>
      </c>
      <c r="S152" s="8">
        <v>132685</v>
      </c>
      <c r="T152" s="8">
        <v>1691</v>
      </c>
    </row>
    <row r="153" spans="1:20">
      <c r="A153" s="1">
        <v>45518</v>
      </c>
      <c r="B153" s="8">
        <v>23320507</v>
      </c>
      <c r="C153" s="8">
        <v>12335088</v>
      </c>
      <c r="D153" s="8">
        <v>10985419</v>
      </c>
      <c r="E153" s="9">
        <f>nyse_spy_short_volume[[#This Row],[total_short]]/nyse_spy_short_volume[[#This Row],[total_reported]]</f>
        <v>0.52893738545221169</v>
      </c>
      <c r="F153" s="9">
        <f>nyse_spy_short_volume[[#This Row],[total_long]]/nyse_spy_short_volume[[#This Row],[total_reported]]</f>
        <v>0.47106261454778836</v>
      </c>
      <c r="G153" s="8">
        <v>7353409</v>
      </c>
      <c r="H153" s="9">
        <f>nyse_spy_short_volume[[#This Row],[Off-Exchange]]/nyse_spy_short_volume[[#This Row],[total_reported]]</f>
        <v>0.31531943109127086</v>
      </c>
      <c r="I153" s="8">
        <v>12883</v>
      </c>
      <c r="J153" s="8" t="s">
        <v>16</v>
      </c>
      <c r="K153" s="8" t="s">
        <v>16</v>
      </c>
      <c r="L153" s="8" t="s">
        <v>16</v>
      </c>
      <c r="M153" s="8" t="s">
        <v>16</v>
      </c>
      <c r="N153" s="8">
        <v>24051</v>
      </c>
      <c r="O153" s="8">
        <v>187568</v>
      </c>
      <c r="P153" s="8">
        <v>800442</v>
      </c>
      <c r="Q153" s="8">
        <v>3812414</v>
      </c>
      <c r="R153" s="8">
        <v>3588</v>
      </c>
      <c r="S153" s="8">
        <v>137461</v>
      </c>
      <c r="T153" s="8">
        <v>3272</v>
      </c>
    </row>
    <row r="154" spans="1:20">
      <c r="A154" s="1">
        <v>45517</v>
      </c>
      <c r="B154" s="8">
        <v>29340902</v>
      </c>
      <c r="C154" s="8">
        <v>14415313</v>
      </c>
      <c r="D154" s="8">
        <v>14925589</v>
      </c>
      <c r="E154" s="9">
        <f>nyse_spy_short_volume[[#This Row],[total_short]]/nyse_spy_short_volume[[#This Row],[total_reported]]</f>
        <v>0.49130435730980593</v>
      </c>
      <c r="F154" s="9">
        <f>nyse_spy_short_volume[[#This Row],[total_long]]/nyse_spy_short_volume[[#This Row],[total_reported]]</f>
        <v>0.50869564269019407</v>
      </c>
      <c r="G154" s="8">
        <v>8306440</v>
      </c>
      <c r="H154" s="9">
        <f>nyse_spy_short_volume[[#This Row],[Off-Exchange]]/nyse_spy_short_volume[[#This Row],[total_reported]]</f>
        <v>0.28310104440551964</v>
      </c>
      <c r="I154" s="8">
        <v>7604</v>
      </c>
      <c r="J154" s="8" t="s">
        <v>16</v>
      </c>
      <c r="K154" s="8" t="s">
        <v>16</v>
      </c>
      <c r="L154" s="8" t="s">
        <v>16</v>
      </c>
      <c r="M154" s="8" t="s">
        <v>16</v>
      </c>
      <c r="N154" s="8">
        <v>47909</v>
      </c>
      <c r="O154" s="8">
        <v>226776</v>
      </c>
      <c r="P154" s="8">
        <v>972424</v>
      </c>
      <c r="Q154" s="8">
        <v>4694077</v>
      </c>
      <c r="R154" s="8">
        <v>30493</v>
      </c>
      <c r="S154" s="8">
        <v>123565</v>
      </c>
      <c r="T154" s="8">
        <v>6025</v>
      </c>
    </row>
    <row r="155" spans="1:20">
      <c r="A155" s="1">
        <v>45516</v>
      </c>
      <c r="B155" s="8">
        <v>23260237</v>
      </c>
      <c r="C155" s="8">
        <v>11211851</v>
      </c>
      <c r="D155" s="8">
        <v>12048386</v>
      </c>
      <c r="E155" s="9">
        <f>nyse_spy_short_volume[[#This Row],[total_short]]/nyse_spy_short_volume[[#This Row],[total_reported]]</f>
        <v>0.48201791753024703</v>
      </c>
      <c r="F155" s="9">
        <f>nyse_spy_short_volume[[#This Row],[total_long]]/nyse_spy_short_volume[[#This Row],[total_reported]]</f>
        <v>0.51798208246975297</v>
      </c>
      <c r="G155" s="8">
        <v>6233876</v>
      </c>
      <c r="H155" s="9">
        <f>nyse_spy_short_volume[[#This Row],[Off-Exchange]]/nyse_spy_short_volume[[#This Row],[total_reported]]</f>
        <v>0.26800569572872368</v>
      </c>
      <c r="I155" s="8">
        <v>5414</v>
      </c>
      <c r="J155" s="8" t="s">
        <v>16</v>
      </c>
      <c r="K155" s="8" t="s">
        <v>16</v>
      </c>
      <c r="L155" s="8" t="s">
        <v>16</v>
      </c>
      <c r="M155" s="8" t="s">
        <v>16</v>
      </c>
      <c r="N155" s="8">
        <v>19229</v>
      </c>
      <c r="O155" s="8">
        <v>205141</v>
      </c>
      <c r="P155" s="8">
        <v>636636</v>
      </c>
      <c r="Q155" s="8">
        <v>4041732</v>
      </c>
      <c r="R155" s="8">
        <v>5268</v>
      </c>
      <c r="S155" s="8">
        <v>58213</v>
      </c>
      <c r="T155" s="8">
        <v>6342</v>
      </c>
    </row>
    <row r="156" spans="1:20">
      <c r="A156" s="1">
        <v>45513</v>
      </c>
      <c r="B156" s="8">
        <v>25428428</v>
      </c>
      <c r="C156" s="8">
        <v>13280302</v>
      </c>
      <c r="D156" s="8">
        <v>12148126</v>
      </c>
      <c r="E156" s="9">
        <f>nyse_spy_short_volume[[#This Row],[total_short]]/nyse_spy_short_volume[[#This Row],[total_reported]]</f>
        <v>0.52226201320820931</v>
      </c>
      <c r="F156" s="9">
        <f>nyse_spy_short_volume[[#This Row],[total_long]]/nyse_spy_short_volume[[#This Row],[total_reported]]</f>
        <v>0.47773798679179069</v>
      </c>
      <c r="G156" s="8">
        <v>7598101</v>
      </c>
      <c r="H156" s="9">
        <f>nyse_spy_short_volume[[#This Row],[Off-Exchange]]/nyse_spy_short_volume[[#This Row],[total_reported]]</f>
        <v>0.2988034101046278</v>
      </c>
      <c r="I156" s="8">
        <v>1597</v>
      </c>
      <c r="J156" s="8" t="s">
        <v>16</v>
      </c>
      <c r="K156" s="8" t="s">
        <v>16</v>
      </c>
      <c r="L156" s="8" t="s">
        <v>16</v>
      </c>
      <c r="M156" s="8" t="s">
        <v>16</v>
      </c>
      <c r="N156" s="8">
        <v>23258</v>
      </c>
      <c r="O156" s="8">
        <v>196561</v>
      </c>
      <c r="P156" s="8">
        <v>593956</v>
      </c>
      <c r="Q156" s="8">
        <v>4819186</v>
      </c>
      <c r="R156" s="8">
        <v>2758</v>
      </c>
      <c r="S156" s="8">
        <v>37385</v>
      </c>
      <c r="T156" s="8">
        <v>7500</v>
      </c>
    </row>
    <row r="157" spans="1:20">
      <c r="A157" s="1">
        <v>45512</v>
      </c>
      <c r="B157" s="8">
        <v>32131655</v>
      </c>
      <c r="C157" s="8">
        <v>17176253</v>
      </c>
      <c r="D157" s="8">
        <v>14955402</v>
      </c>
      <c r="E157" s="9">
        <f>nyse_spy_short_volume[[#This Row],[total_short]]/nyse_spy_short_volume[[#This Row],[total_reported]]</f>
        <v>0.53455861517248338</v>
      </c>
      <c r="F157" s="9">
        <f>nyse_spy_short_volume[[#This Row],[total_long]]/nyse_spy_short_volume[[#This Row],[total_reported]]</f>
        <v>0.46544138482751668</v>
      </c>
      <c r="G157" s="8">
        <v>8624839</v>
      </c>
      <c r="H157" s="9">
        <f>nyse_spy_short_volume[[#This Row],[Off-Exchange]]/nyse_spy_short_volume[[#This Row],[total_reported]]</f>
        <v>0.26842187244945831</v>
      </c>
      <c r="I157" s="8">
        <v>27236</v>
      </c>
      <c r="J157" s="8" t="s">
        <v>16</v>
      </c>
      <c r="K157" s="8" t="s">
        <v>16</v>
      </c>
      <c r="L157" s="8" t="s">
        <v>16</v>
      </c>
      <c r="M157" s="8" t="s">
        <v>16</v>
      </c>
      <c r="N157" s="8">
        <v>24023</v>
      </c>
      <c r="O157" s="8">
        <v>237973</v>
      </c>
      <c r="P157" s="8">
        <v>1294449</v>
      </c>
      <c r="Q157" s="8">
        <v>6821009</v>
      </c>
      <c r="R157" s="8">
        <v>13258</v>
      </c>
      <c r="S157" s="8">
        <v>123675</v>
      </c>
      <c r="T157" s="8">
        <v>9791</v>
      </c>
    </row>
    <row r="158" spans="1:20">
      <c r="A158" s="1">
        <v>45511</v>
      </c>
      <c r="B158" s="8">
        <v>37093074</v>
      </c>
      <c r="C158" s="8">
        <v>17027564</v>
      </c>
      <c r="D158" s="8">
        <v>20065510</v>
      </c>
      <c r="E158" s="9">
        <f>nyse_spy_short_volume[[#This Row],[total_short]]/nyse_spy_short_volume[[#This Row],[total_reported]]</f>
        <v>0.45904968674205865</v>
      </c>
      <c r="F158" s="9">
        <f>nyse_spy_short_volume[[#This Row],[total_long]]/nyse_spy_short_volume[[#This Row],[total_reported]]</f>
        <v>0.54095031325794141</v>
      </c>
      <c r="G158" s="8">
        <v>8046982</v>
      </c>
      <c r="H158" s="9">
        <f>nyse_spy_short_volume[[#This Row],[Off-Exchange]]/nyse_spy_short_volume[[#This Row],[total_reported]]</f>
        <v>0.2169402837845146</v>
      </c>
      <c r="I158" s="8">
        <v>48920</v>
      </c>
      <c r="J158" s="8" t="s">
        <v>16</v>
      </c>
      <c r="K158" s="8" t="s">
        <v>16</v>
      </c>
      <c r="L158" s="8" t="s">
        <v>16</v>
      </c>
      <c r="M158" s="8" t="s">
        <v>16</v>
      </c>
      <c r="N158" s="8">
        <v>20606</v>
      </c>
      <c r="O158" s="8">
        <v>285095</v>
      </c>
      <c r="P158" s="8">
        <v>996159</v>
      </c>
      <c r="Q158" s="8">
        <v>7569104</v>
      </c>
      <c r="R158" s="8">
        <v>8675</v>
      </c>
      <c r="S158" s="8">
        <v>50453</v>
      </c>
      <c r="T158" s="8">
        <v>1570</v>
      </c>
    </row>
    <row r="159" spans="1:20">
      <c r="A159" s="1">
        <v>45510</v>
      </c>
      <c r="B159" s="8">
        <v>44176569</v>
      </c>
      <c r="C159" s="8">
        <v>22191950</v>
      </c>
      <c r="D159" s="8">
        <v>21984619</v>
      </c>
      <c r="E159" s="9">
        <f>nyse_spy_short_volume[[#This Row],[total_short]]/nyse_spy_short_volume[[#This Row],[total_reported]]</f>
        <v>0.50234661727577801</v>
      </c>
      <c r="F159" s="9">
        <f>nyse_spy_short_volume[[#This Row],[total_long]]/nyse_spy_short_volume[[#This Row],[total_reported]]</f>
        <v>0.49765338272422199</v>
      </c>
      <c r="G159" s="8">
        <v>10549938</v>
      </c>
      <c r="H159" s="9">
        <f>nyse_spy_short_volume[[#This Row],[Off-Exchange]]/nyse_spy_short_volume[[#This Row],[total_reported]]</f>
        <v>0.23881297798387194</v>
      </c>
      <c r="I159" s="8">
        <v>26939</v>
      </c>
      <c r="J159" s="8" t="s">
        <v>16</v>
      </c>
      <c r="K159" s="8" t="s">
        <v>16</v>
      </c>
      <c r="L159" s="8" t="s">
        <v>16</v>
      </c>
      <c r="M159" s="8" t="s">
        <v>16</v>
      </c>
      <c r="N159" s="8">
        <v>48203</v>
      </c>
      <c r="O159" s="8">
        <v>542808</v>
      </c>
      <c r="P159" s="8">
        <v>1458812</v>
      </c>
      <c r="Q159" s="8">
        <v>9420786</v>
      </c>
      <c r="R159" s="8">
        <v>7915</v>
      </c>
      <c r="S159" s="8">
        <v>124453</v>
      </c>
      <c r="T159" s="8">
        <v>12096</v>
      </c>
    </row>
    <row r="160" spans="1:20">
      <c r="A160" s="1">
        <v>45509</v>
      </c>
      <c r="B160" s="8">
        <v>70826429</v>
      </c>
      <c r="C160" s="8">
        <v>41317086</v>
      </c>
      <c r="D160" s="8">
        <v>29509343</v>
      </c>
      <c r="E160" s="9">
        <f>nyse_spy_short_volume[[#This Row],[total_short]]/nyse_spy_short_volume[[#This Row],[total_reported]]</f>
        <v>0.58335689915977551</v>
      </c>
      <c r="F160" s="9">
        <f>nyse_spy_short_volume[[#This Row],[total_long]]/nyse_spy_short_volume[[#This Row],[total_reported]]</f>
        <v>0.41664310084022449</v>
      </c>
      <c r="G160" s="8">
        <v>19448050</v>
      </c>
      <c r="H160" s="9">
        <f>nyse_spy_short_volume[[#This Row],[Off-Exchange]]/nyse_spy_short_volume[[#This Row],[total_reported]]</f>
        <v>0.27458747073073525</v>
      </c>
      <c r="I160" s="8">
        <v>43186</v>
      </c>
      <c r="J160" s="8" t="s">
        <v>16</v>
      </c>
      <c r="K160" s="8" t="s">
        <v>16</v>
      </c>
      <c r="L160" s="8" t="s">
        <v>16</v>
      </c>
      <c r="M160" s="8" t="s">
        <v>16</v>
      </c>
      <c r="N160" s="8">
        <v>64475</v>
      </c>
      <c r="O160" s="8">
        <v>850379</v>
      </c>
      <c r="P160" s="8">
        <v>2852649</v>
      </c>
      <c r="Q160" s="8">
        <v>17860412</v>
      </c>
      <c r="R160" s="8">
        <v>29098</v>
      </c>
      <c r="S160" s="8">
        <v>164742</v>
      </c>
      <c r="T160" s="8">
        <v>4095</v>
      </c>
    </row>
    <row r="161" spans="1:20">
      <c r="A161" s="1">
        <v>45506</v>
      </c>
      <c r="B161" s="8">
        <v>43894304</v>
      </c>
      <c r="C161" s="8">
        <v>18683019</v>
      </c>
      <c r="D161" s="8">
        <v>25211285</v>
      </c>
      <c r="E161" s="9">
        <f>nyse_spy_short_volume[[#This Row],[total_short]]/nyse_spy_short_volume[[#This Row],[total_reported]]</f>
        <v>0.4256365245021313</v>
      </c>
      <c r="F161" s="9">
        <f>nyse_spy_short_volume[[#This Row],[total_long]]/nyse_spy_short_volume[[#This Row],[total_reported]]</f>
        <v>0.5743634754978687</v>
      </c>
      <c r="G161" s="8">
        <v>8924502</v>
      </c>
      <c r="H161" s="9">
        <f>nyse_spy_short_volume[[#This Row],[Off-Exchange]]/nyse_spy_short_volume[[#This Row],[total_reported]]</f>
        <v>0.20331799770649056</v>
      </c>
      <c r="I161" s="8">
        <v>29442</v>
      </c>
      <c r="J161" s="8" t="s">
        <v>16</v>
      </c>
      <c r="K161" s="8" t="s">
        <v>16</v>
      </c>
      <c r="L161" s="8" t="s">
        <v>16</v>
      </c>
      <c r="M161" s="8" t="s">
        <v>16</v>
      </c>
      <c r="N161" s="8">
        <v>19975</v>
      </c>
      <c r="O161" s="8">
        <v>435664</v>
      </c>
      <c r="P161" s="8">
        <v>1657073</v>
      </c>
      <c r="Q161" s="8">
        <v>7360420</v>
      </c>
      <c r="R161" s="8">
        <v>7332</v>
      </c>
      <c r="S161" s="8">
        <v>229712</v>
      </c>
      <c r="T161" s="8">
        <v>18899</v>
      </c>
    </row>
    <row r="162" spans="1:20">
      <c r="A162" s="1">
        <v>45505</v>
      </c>
      <c r="B162" s="8">
        <v>41043874</v>
      </c>
      <c r="C162" s="8">
        <v>23239220</v>
      </c>
      <c r="D162" s="8">
        <v>17804654</v>
      </c>
      <c r="E162" s="9">
        <f>nyse_spy_short_volume[[#This Row],[total_short]]/nyse_spy_short_volume[[#This Row],[total_reported]]</f>
        <v>0.56620435000848113</v>
      </c>
      <c r="F162" s="9">
        <f>nyse_spy_short_volume[[#This Row],[total_long]]/nyse_spy_short_volume[[#This Row],[total_reported]]</f>
        <v>0.43379564999151882</v>
      </c>
      <c r="G162" s="8">
        <v>11837933</v>
      </c>
      <c r="H162" s="9">
        <f>nyse_spy_short_volume[[#This Row],[Off-Exchange]]/nyse_spy_short_volume[[#This Row],[total_reported]]</f>
        <v>0.28842143409757082</v>
      </c>
      <c r="I162" s="8">
        <v>53627</v>
      </c>
      <c r="J162" s="8" t="s">
        <v>16</v>
      </c>
      <c r="K162" s="8" t="s">
        <v>16</v>
      </c>
      <c r="L162" s="8" t="s">
        <v>16</v>
      </c>
      <c r="M162" s="8" t="s">
        <v>16</v>
      </c>
      <c r="N162" s="8">
        <v>29132</v>
      </c>
      <c r="O162" s="8">
        <v>376244</v>
      </c>
      <c r="P162" s="8">
        <v>1502842</v>
      </c>
      <c r="Q162" s="8">
        <v>9216239</v>
      </c>
      <c r="R162" s="8">
        <v>6900</v>
      </c>
      <c r="S162" s="8">
        <v>190319</v>
      </c>
      <c r="T162" s="8">
        <v>25984</v>
      </c>
    </row>
    <row r="163" spans="1:20">
      <c r="A163" s="1">
        <v>45504</v>
      </c>
      <c r="B163" s="8">
        <v>36694832</v>
      </c>
      <c r="C163" s="8">
        <v>18671256</v>
      </c>
      <c r="D163" s="8">
        <v>18023576</v>
      </c>
      <c r="E163" s="9">
        <f>nyse_spy_short_volume[[#This Row],[total_short]]/nyse_spy_short_volume[[#This Row],[total_reported]]</f>
        <v>0.50882522094664451</v>
      </c>
      <c r="F163" s="9">
        <f>nyse_spy_short_volume[[#This Row],[total_long]]/nyse_spy_short_volume[[#This Row],[total_reported]]</f>
        <v>0.49117477905335555</v>
      </c>
      <c r="G163" s="8">
        <v>9668259</v>
      </c>
      <c r="H163" s="9">
        <f>nyse_spy_short_volume[[#This Row],[Off-Exchange]]/nyse_spy_short_volume[[#This Row],[total_reported]]</f>
        <v>0.26347740194041491</v>
      </c>
      <c r="I163" s="8">
        <v>73003</v>
      </c>
      <c r="J163" s="8" t="s">
        <v>16</v>
      </c>
      <c r="K163" s="8" t="s">
        <v>16</v>
      </c>
      <c r="L163" s="8" t="s">
        <v>16</v>
      </c>
      <c r="M163" s="8" t="s">
        <v>16</v>
      </c>
      <c r="N163" s="8">
        <v>49406</v>
      </c>
      <c r="O163" s="8">
        <v>291164</v>
      </c>
      <c r="P163" s="8">
        <v>1195775</v>
      </c>
      <c r="Q163" s="8">
        <v>7212977</v>
      </c>
      <c r="R163" s="8">
        <v>23315</v>
      </c>
      <c r="S163" s="8">
        <v>147070</v>
      </c>
      <c r="T163" s="8">
        <v>10287</v>
      </c>
    </row>
    <row r="164" spans="1:20">
      <c r="A164" s="1">
        <v>45503</v>
      </c>
      <c r="B164" s="8">
        <v>26384497</v>
      </c>
      <c r="C164" s="8">
        <v>11014747</v>
      </c>
      <c r="D164" s="8">
        <v>15369750</v>
      </c>
      <c r="E164" s="9">
        <f>nyse_spy_short_volume[[#This Row],[total_short]]/nyse_spy_short_volume[[#This Row],[total_reported]]</f>
        <v>0.41747041832936971</v>
      </c>
      <c r="F164" s="9">
        <f>nyse_spy_short_volume[[#This Row],[total_long]]/nyse_spy_short_volume[[#This Row],[total_reported]]</f>
        <v>0.58252958167063029</v>
      </c>
      <c r="G164" s="8">
        <v>6714692</v>
      </c>
      <c r="H164" s="9">
        <f>nyse_spy_short_volume[[#This Row],[Off-Exchange]]/nyse_spy_short_volume[[#This Row],[total_reported]]</f>
        <v>0.25449384159190147</v>
      </c>
      <c r="I164" s="8">
        <v>59880</v>
      </c>
      <c r="J164" s="8" t="s">
        <v>16</v>
      </c>
      <c r="K164" s="8" t="s">
        <v>16</v>
      </c>
      <c r="L164" s="8" t="s">
        <v>16</v>
      </c>
      <c r="M164" s="8" t="s">
        <v>16</v>
      </c>
      <c r="N164" s="8">
        <v>12333</v>
      </c>
      <c r="O164" s="8">
        <v>76084</v>
      </c>
      <c r="P164" s="8">
        <v>522387</v>
      </c>
      <c r="Q164" s="8">
        <v>3555571</v>
      </c>
      <c r="R164" s="8">
        <v>3984</v>
      </c>
      <c r="S164" s="8">
        <v>54664</v>
      </c>
      <c r="T164" s="8">
        <v>15152</v>
      </c>
    </row>
    <row r="165" spans="1:20">
      <c r="A165" s="1">
        <v>45502</v>
      </c>
      <c r="B165" s="8">
        <v>21037146</v>
      </c>
      <c r="C165" s="8">
        <v>9534013</v>
      </c>
      <c r="D165" s="8">
        <v>11503133</v>
      </c>
      <c r="E165" s="9">
        <f>nyse_spy_short_volume[[#This Row],[total_short]]/nyse_spy_short_volume[[#This Row],[total_reported]]</f>
        <v>0.45319897480390164</v>
      </c>
      <c r="F165" s="9">
        <f>nyse_spy_short_volume[[#This Row],[total_long]]/nyse_spy_short_volume[[#This Row],[total_reported]]</f>
        <v>0.54680102519609841</v>
      </c>
      <c r="G165" s="8">
        <v>6100102</v>
      </c>
      <c r="H165" s="9">
        <f>nyse_spy_short_volume[[#This Row],[Off-Exchange]]/nyse_spy_short_volume[[#This Row],[total_reported]]</f>
        <v>0.289968135411524</v>
      </c>
      <c r="I165" s="8">
        <v>31797</v>
      </c>
      <c r="J165" s="8" t="s">
        <v>16</v>
      </c>
      <c r="K165" s="8" t="s">
        <v>16</v>
      </c>
      <c r="L165" s="8" t="s">
        <v>16</v>
      </c>
      <c r="M165" s="8" t="s">
        <v>16</v>
      </c>
      <c r="N165" s="8">
        <v>10726</v>
      </c>
      <c r="O165" s="8">
        <v>75372</v>
      </c>
      <c r="P165" s="8">
        <v>341021</v>
      </c>
      <c r="Q165" s="8">
        <v>2897432</v>
      </c>
      <c r="R165" s="8">
        <v>3769</v>
      </c>
      <c r="S165" s="8">
        <v>63696</v>
      </c>
      <c r="T165" s="8">
        <v>10098</v>
      </c>
    </row>
    <row r="166" spans="1:20">
      <c r="A166" s="1">
        <v>45499</v>
      </c>
      <c r="B166" s="8">
        <v>28566474</v>
      </c>
      <c r="C166" s="8">
        <v>12731772</v>
      </c>
      <c r="D166" s="8">
        <v>15834702</v>
      </c>
      <c r="E166" s="9">
        <f>nyse_spy_short_volume[[#This Row],[total_short]]/nyse_spy_short_volume[[#This Row],[total_reported]]</f>
        <v>0.44568930698272385</v>
      </c>
      <c r="F166" s="9">
        <f>nyse_spy_short_volume[[#This Row],[total_long]]/nyse_spy_short_volume[[#This Row],[total_reported]]</f>
        <v>0.55431069301727609</v>
      </c>
      <c r="G166" s="8">
        <v>6604451</v>
      </c>
      <c r="H166" s="9">
        <f>nyse_spy_short_volume[[#This Row],[Off-Exchange]]/nyse_spy_short_volume[[#This Row],[total_reported]]</f>
        <v>0.23119587667697455</v>
      </c>
      <c r="I166" s="8">
        <v>5171</v>
      </c>
      <c r="J166" s="8" t="s">
        <v>16</v>
      </c>
      <c r="K166" s="8" t="s">
        <v>16</v>
      </c>
      <c r="L166" s="8" t="s">
        <v>16</v>
      </c>
      <c r="M166" s="8" t="s">
        <v>16</v>
      </c>
      <c r="N166" s="8">
        <v>34006</v>
      </c>
      <c r="O166" s="8">
        <v>174650</v>
      </c>
      <c r="P166" s="8">
        <v>620568</v>
      </c>
      <c r="Q166" s="8">
        <v>5182074</v>
      </c>
      <c r="R166" s="8">
        <v>9928</v>
      </c>
      <c r="S166" s="8">
        <v>97348</v>
      </c>
      <c r="T166" s="8">
        <v>3576</v>
      </c>
    </row>
    <row r="167" spans="1:20">
      <c r="A167" s="1">
        <v>45498</v>
      </c>
      <c r="B167" s="8">
        <v>33417695</v>
      </c>
      <c r="C167" s="8">
        <v>12701423</v>
      </c>
      <c r="D167" s="8">
        <v>20716272</v>
      </c>
      <c r="E167" s="9">
        <f>nyse_spy_short_volume[[#This Row],[total_short]]/nyse_spy_short_volume[[#This Row],[total_reported]]</f>
        <v>0.38008076260196882</v>
      </c>
      <c r="F167" s="9">
        <f>nyse_spy_short_volume[[#This Row],[total_long]]/nyse_spy_short_volume[[#This Row],[total_reported]]</f>
        <v>0.61991923739803123</v>
      </c>
      <c r="G167" s="8">
        <v>7023994</v>
      </c>
      <c r="H167" s="9">
        <f>nyse_spy_short_volume[[#This Row],[Off-Exchange]]/nyse_spy_short_volume[[#This Row],[total_reported]]</f>
        <v>0.21018786603923462</v>
      </c>
      <c r="I167" s="8">
        <v>53558</v>
      </c>
      <c r="J167" s="8" t="s">
        <v>16</v>
      </c>
      <c r="K167" s="8" t="s">
        <v>16</v>
      </c>
      <c r="L167" s="8" t="s">
        <v>16</v>
      </c>
      <c r="M167" s="8" t="s">
        <v>16</v>
      </c>
      <c r="N167" s="8">
        <v>25457</v>
      </c>
      <c r="O167" s="8">
        <v>189294</v>
      </c>
      <c r="P167" s="8">
        <v>681338</v>
      </c>
      <c r="Q167" s="8">
        <v>4639103</v>
      </c>
      <c r="R167" s="8">
        <v>8462</v>
      </c>
      <c r="S167" s="8">
        <v>69273</v>
      </c>
      <c r="T167" s="8">
        <v>10944</v>
      </c>
    </row>
    <row r="168" spans="1:20">
      <c r="A168" s="1">
        <v>45497</v>
      </c>
      <c r="B168" s="8">
        <v>38275349</v>
      </c>
      <c r="C168" s="8">
        <v>17633933</v>
      </c>
      <c r="D168" s="8">
        <v>20641416</v>
      </c>
      <c r="E168" s="9">
        <f>nyse_spy_short_volume[[#This Row],[total_short]]/nyse_spy_short_volume[[#This Row],[total_reported]]</f>
        <v>0.46071253328088529</v>
      </c>
      <c r="F168" s="9">
        <f>nyse_spy_short_volume[[#This Row],[total_long]]/nyse_spy_short_volume[[#This Row],[total_reported]]</f>
        <v>0.53928746671911465</v>
      </c>
      <c r="G168" s="8">
        <v>9864010</v>
      </c>
      <c r="H168" s="9">
        <f>nyse_spy_short_volume[[#This Row],[Off-Exchange]]/nyse_spy_short_volume[[#This Row],[total_reported]]</f>
        <v>0.25771182386867331</v>
      </c>
      <c r="I168" s="8">
        <v>95137</v>
      </c>
      <c r="J168" s="8" t="s">
        <v>16</v>
      </c>
      <c r="K168" s="8" t="s">
        <v>16</v>
      </c>
      <c r="L168" s="8" t="s">
        <v>16</v>
      </c>
      <c r="M168" s="8" t="s">
        <v>16</v>
      </c>
      <c r="N168" s="8">
        <v>35621</v>
      </c>
      <c r="O168" s="8">
        <v>152979</v>
      </c>
      <c r="P168" s="8">
        <v>1047929</v>
      </c>
      <c r="Q168" s="8">
        <v>6306611</v>
      </c>
      <c r="R168" s="8">
        <v>6387</v>
      </c>
      <c r="S168" s="8">
        <v>115581</v>
      </c>
      <c r="T168" s="8">
        <v>9678</v>
      </c>
    </row>
    <row r="169" spans="1:20">
      <c r="A169" s="1">
        <v>45496</v>
      </c>
      <c r="B169" s="8">
        <v>19806389</v>
      </c>
      <c r="C169" s="8">
        <v>8285389</v>
      </c>
      <c r="D169" s="8">
        <v>11521000</v>
      </c>
      <c r="E169" s="9">
        <f>nyse_spy_short_volume[[#This Row],[total_short]]/nyse_spy_short_volume[[#This Row],[total_reported]]</f>
        <v>0.41831900807360695</v>
      </c>
      <c r="F169" s="9">
        <f>nyse_spy_short_volume[[#This Row],[total_long]]/nyse_spy_short_volume[[#This Row],[total_reported]]</f>
        <v>0.581680991926393</v>
      </c>
      <c r="G169" s="8">
        <v>4911093</v>
      </c>
      <c r="H169" s="9">
        <f>nyse_spy_short_volume[[#This Row],[Off-Exchange]]/nyse_spy_short_volume[[#This Row],[total_reported]]</f>
        <v>0.24795499068507643</v>
      </c>
      <c r="I169" s="8">
        <v>38921</v>
      </c>
      <c r="J169" s="8" t="s">
        <v>16</v>
      </c>
      <c r="K169" s="8" t="s">
        <v>16</v>
      </c>
      <c r="L169" s="8" t="s">
        <v>16</v>
      </c>
      <c r="M169" s="8" t="s">
        <v>16</v>
      </c>
      <c r="N169" s="8">
        <v>25614</v>
      </c>
      <c r="O169" s="8">
        <v>63290</v>
      </c>
      <c r="P169" s="8">
        <v>265961</v>
      </c>
      <c r="Q169" s="8">
        <v>2946830</v>
      </c>
      <c r="R169" s="8">
        <v>3921</v>
      </c>
      <c r="S169" s="8">
        <v>16549</v>
      </c>
      <c r="T169" s="8">
        <v>13210</v>
      </c>
    </row>
    <row r="170" spans="1:20">
      <c r="A170" s="1">
        <v>45495</v>
      </c>
      <c r="B170" s="8">
        <v>22099881</v>
      </c>
      <c r="C170" s="8">
        <v>8081745</v>
      </c>
      <c r="D170" s="8">
        <v>14018136</v>
      </c>
      <c r="E170" s="9">
        <f>nyse_spy_short_volume[[#This Row],[total_short]]/nyse_spy_short_volume[[#This Row],[total_reported]]</f>
        <v>0.3656917881141532</v>
      </c>
      <c r="F170" s="9">
        <f>nyse_spy_short_volume[[#This Row],[total_long]]/nyse_spy_short_volume[[#This Row],[total_reported]]</f>
        <v>0.63430821188584685</v>
      </c>
      <c r="G170" s="8">
        <v>4487007</v>
      </c>
      <c r="H170" s="9">
        <f>nyse_spy_short_volume[[#This Row],[Off-Exchange]]/nyse_spy_short_volume[[#This Row],[total_reported]]</f>
        <v>0.20303308420529503</v>
      </c>
      <c r="I170" s="8">
        <v>3119</v>
      </c>
      <c r="J170" s="8" t="s">
        <v>16</v>
      </c>
      <c r="K170" s="8" t="s">
        <v>16</v>
      </c>
      <c r="L170" s="8" t="s">
        <v>16</v>
      </c>
      <c r="M170" s="8" t="s">
        <v>16</v>
      </c>
      <c r="N170" s="8">
        <v>7100</v>
      </c>
      <c r="O170" s="8">
        <v>73743</v>
      </c>
      <c r="P170" s="8">
        <v>453752</v>
      </c>
      <c r="Q170" s="8">
        <v>3012088</v>
      </c>
      <c r="R170" s="8">
        <v>3304</v>
      </c>
      <c r="S170" s="8">
        <v>37237</v>
      </c>
      <c r="T170" s="8">
        <v>4395</v>
      </c>
    </row>
    <row r="171" spans="1:20">
      <c r="A171" s="1">
        <v>45492</v>
      </c>
      <c r="B171" s="8">
        <v>37695650</v>
      </c>
      <c r="C171" s="8">
        <v>15268296</v>
      </c>
      <c r="D171" s="8">
        <v>22427354</v>
      </c>
      <c r="E171" s="9">
        <f>nyse_spy_short_volume[[#This Row],[total_short]]/nyse_spy_short_volume[[#This Row],[total_reported]]</f>
        <v>0.40504132439684687</v>
      </c>
      <c r="F171" s="9">
        <f>nyse_spy_short_volume[[#This Row],[total_long]]/nyse_spy_short_volume[[#This Row],[total_reported]]</f>
        <v>0.59495867560315319</v>
      </c>
      <c r="G171" s="8">
        <v>10454274</v>
      </c>
      <c r="H171" s="9">
        <f>nyse_spy_short_volume[[#This Row],[Off-Exchange]]/nyse_spy_short_volume[[#This Row],[total_reported]]</f>
        <v>0.27733369765476917</v>
      </c>
      <c r="I171" s="8">
        <v>34930</v>
      </c>
      <c r="J171" s="8" t="s">
        <v>16</v>
      </c>
      <c r="K171" s="8" t="s">
        <v>16</v>
      </c>
      <c r="L171" s="8" t="s">
        <v>16</v>
      </c>
      <c r="M171" s="8" t="s">
        <v>16</v>
      </c>
      <c r="N171" s="8">
        <v>17073</v>
      </c>
      <c r="O171" s="8">
        <v>198628</v>
      </c>
      <c r="P171" s="8">
        <v>515426</v>
      </c>
      <c r="Q171" s="8">
        <v>3978884</v>
      </c>
      <c r="R171" s="8">
        <v>6593</v>
      </c>
      <c r="S171" s="8">
        <v>60072</v>
      </c>
      <c r="T171" s="8">
        <v>2416</v>
      </c>
    </row>
    <row r="172" spans="1:20">
      <c r="A172" s="1">
        <v>45491</v>
      </c>
      <c r="B172" s="8">
        <v>30957675</v>
      </c>
      <c r="C172" s="8">
        <v>12553202</v>
      </c>
      <c r="D172" s="8">
        <v>18404473</v>
      </c>
      <c r="E172" s="9">
        <f>nyse_spy_short_volume[[#This Row],[total_short]]/nyse_spy_short_volume[[#This Row],[total_reported]]</f>
        <v>0.40549563234319114</v>
      </c>
      <c r="F172" s="9">
        <f>nyse_spy_short_volume[[#This Row],[total_long]]/nyse_spy_short_volume[[#This Row],[total_reported]]</f>
        <v>0.59450436765680881</v>
      </c>
      <c r="G172" s="8">
        <v>7881775</v>
      </c>
      <c r="H172" s="9">
        <f>nyse_spy_short_volume[[#This Row],[Off-Exchange]]/nyse_spy_short_volume[[#This Row],[total_reported]]</f>
        <v>0.25459841541717848</v>
      </c>
      <c r="I172" s="8">
        <v>106157</v>
      </c>
      <c r="J172" s="8" t="s">
        <v>16</v>
      </c>
      <c r="K172" s="8" t="s">
        <v>16</v>
      </c>
      <c r="L172" s="8" t="s">
        <v>16</v>
      </c>
      <c r="M172" s="8" t="s">
        <v>16</v>
      </c>
      <c r="N172" s="8">
        <v>18571</v>
      </c>
      <c r="O172" s="8">
        <v>84954</v>
      </c>
      <c r="P172" s="8">
        <v>586903</v>
      </c>
      <c r="Q172" s="8">
        <v>3792956</v>
      </c>
      <c r="R172" s="8">
        <v>7116</v>
      </c>
      <c r="S172" s="8">
        <v>67857</v>
      </c>
      <c r="T172" s="8">
        <v>6913</v>
      </c>
    </row>
    <row r="173" spans="1:20">
      <c r="A173" s="1">
        <v>45490</v>
      </c>
      <c r="B173" s="8">
        <v>29192377</v>
      </c>
      <c r="C173" s="8">
        <v>16220276</v>
      </c>
      <c r="D173" s="8">
        <v>12972101</v>
      </c>
      <c r="E173" s="9">
        <f>nyse_spy_short_volume[[#This Row],[total_short]]/nyse_spy_short_volume[[#This Row],[total_reported]]</f>
        <v>0.5556339588242506</v>
      </c>
      <c r="F173" s="9">
        <f>nyse_spy_short_volume[[#This Row],[total_long]]/nyse_spy_short_volume[[#This Row],[total_reported]]</f>
        <v>0.4443660411757494</v>
      </c>
      <c r="G173" s="8">
        <v>10565242</v>
      </c>
      <c r="H173" s="9">
        <f>nyse_spy_short_volume[[#This Row],[Off-Exchange]]/nyse_spy_short_volume[[#This Row],[total_reported]]</f>
        <v>0.36191783903037428</v>
      </c>
      <c r="I173" s="8">
        <v>87716</v>
      </c>
      <c r="J173" s="8" t="s">
        <v>16</v>
      </c>
      <c r="K173" s="8" t="s">
        <v>16</v>
      </c>
      <c r="L173" s="8" t="s">
        <v>16</v>
      </c>
      <c r="M173" s="8" t="s">
        <v>16</v>
      </c>
      <c r="N173" s="8">
        <v>20721</v>
      </c>
      <c r="O173" s="8">
        <v>96924</v>
      </c>
      <c r="P173" s="8">
        <v>727639</v>
      </c>
      <c r="Q173" s="8">
        <v>4674919</v>
      </c>
      <c r="R173" s="8">
        <v>11784</v>
      </c>
      <c r="S173" s="8">
        <v>32369</v>
      </c>
      <c r="T173" s="8">
        <v>2962</v>
      </c>
    </row>
    <row r="174" spans="1:20">
      <c r="A174" s="1">
        <v>45489</v>
      </c>
      <c r="B174" s="8">
        <v>20951396</v>
      </c>
      <c r="C174" s="8">
        <v>10310359</v>
      </c>
      <c r="D174" s="8">
        <v>10641037</v>
      </c>
      <c r="E174" s="9">
        <f>nyse_spy_short_volume[[#This Row],[total_short]]/nyse_spy_short_volume[[#This Row],[total_reported]]</f>
        <v>0.49210844947992965</v>
      </c>
      <c r="F174" s="9">
        <f>nyse_spy_short_volume[[#This Row],[total_long]]/nyse_spy_short_volume[[#This Row],[total_reported]]</f>
        <v>0.5078915505200704</v>
      </c>
      <c r="G174" s="8">
        <v>6538474</v>
      </c>
      <c r="H174" s="9">
        <f>nyse_spy_short_volume[[#This Row],[Off-Exchange]]/nyse_spy_short_volume[[#This Row],[total_reported]]</f>
        <v>0.31207820233076594</v>
      </c>
      <c r="I174" s="8">
        <v>51113</v>
      </c>
      <c r="J174" s="8" t="s">
        <v>16</v>
      </c>
      <c r="K174" s="8" t="s">
        <v>16</v>
      </c>
      <c r="L174" s="8" t="s">
        <v>16</v>
      </c>
      <c r="M174" s="8" t="s">
        <v>16</v>
      </c>
      <c r="N174" s="8">
        <v>27829</v>
      </c>
      <c r="O174" s="8">
        <v>58878</v>
      </c>
      <c r="P174" s="8">
        <v>394535</v>
      </c>
      <c r="Q174" s="8">
        <v>3201172</v>
      </c>
      <c r="R174" s="8">
        <v>2597</v>
      </c>
      <c r="S174" s="8">
        <v>28220</v>
      </c>
      <c r="T174" s="8">
        <v>7541</v>
      </c>
    </row>
    <row r="175" spans="1:20">
      <c r="A175" s="1">
        <v>45488</v>
      </c>
      <c r="B175" s="8">
        <v>22334348</v>
      </c>
      <c r="C175" s="8">
        <v>10815837</v>
      </c>
      <c r="D175" s="8">
        <v>11518511</v>
      </c>
      <c r="E175" s="9">
        <f>nyse_spy_short_volume[[#This Row],[total_short]]/nyse_spy_short_volume[[#This Row],[total_reported]]</f>
        <v>0.48426920723183858</v>
      </c>
      <c r="F175" s="9">
        <f>nyse_spy_short_volume[[#This Row],[total_long]]/nyse_spy_short_volume[[#This Row],[total_reported]]</f>
        <v>0.51573079276816136</v>
      </c>
      <c r="G175" s="8">
        <v>5949139</v>
      </c>
      <c r="H175" s="9">
        <f>nyse_spy_short_volume[[#This Row],[Off-Exchange]]/nyse_spy_short_volume[[#This Row],[total_reported]]</f>
        <v>0.26636725638912762</v>
      </c>
      <c r="I175" s="8">
        <v>39975</v>
      </c>
      <c r="J175" s="8" t="s">
        <v>16</v>
      </c>
      <c r="K175" s="8" t="s">
        <v>16</v>
      </c>
      <c r="L175" s="8" t="s">
        <v>16</v>
      </c>
      <c r="M175" s="8" t="s">
        <v>16</v>
      </c>
      <c r="N175" s="8">
        <v>23735</v>
      </c>
      <c r="O175" s="8">
        <v>85329</v>
      </c>
      <c r="P175" s="8">
        <v>462819</v>
      </c>
      <c r="Q175" s="8">
        <v>4163356</v>
      </c>
      <c r="R175" s="8">
        <v>6367</v>
      </c>
      <c r="S175" s="8">
        <v>80025</v>
      </c>
      <c r="T175" s="8">
        <v>5092</v>
      </c>
    </row>
    <row r="176" spans="1:20">
      <c r="A176" s="1">
        <v>45485</v>
      </c>
      <c r="B176" s="8">
        <v>27354021</v>
      </c>
      <c r="C176" s="8">
        <v>13721000</v>
      </c>
      <c r="D176" s="8">
        <v>13633021</v>
      </c>
      <c r="E176" s="9">
        <f>nyse_spy_short_volume[[#This Row],[total_short]]/nyse_spy_short_volume[[#This Row],[total_reported]]</f>
        <v>0.50160815479376875</v>
      </c>
      <c r="F176" s="9">
        <f>nyse_spy_short_volume[[#This Row],[total_long]]/nyse_spy_short_volume[[#This Row],[total_reported]]</f>
        <v>0.49839184520623131</v>
      </c>
      <c r="G176" s="8">
        <v>7714825</v>
      </c>
      <c r="H176" s="9">
        <f>nyse_spy_short_volume[[#This Row],[Off-Exchange]]/nyse_spy_short_volume[[#This Row],[total_reported]]</f>
        <v>0.28203623152881252</v>
      </c>
      <c r="I176" s="8">
        <v>13590</v>
      </c>
      <c r="J176" s="8" t="s">
        <v>16</v>
      </c>
      <c r="K176" s="8" t="s">
        <v>16</v>
      </c>
      <c r="L176" s="8" t="s">
        <v>16</v>
      </c>
      <c r="M176" s="8" t="s">
        <v>16</v>
      </c>
      <c r="N176" s="8">
        <v>21484</v>
      </c>
      <c r="O176" s="8">
        <v>134426</v>
      </c>
      <c r="P176" s="8">
        <v>746198</v>
      </c>
      <c r="Q176" s="8">
        <v>5008601</v>
      </c>
      <c r="R176" s="8">
        <v>3182</v>
      </c>
      <c r="S176" s="8">
        <v>67807</v>
      </c>
      <c r="T176" s="8">
        <v>10887</v>
      </c>
    </row>
    <row r="177" spans="1:20">
      <c r="A177" s="1">
        <v>45484</v>
      </c>
      <c r="B177" s="8">
        <v>27791690</v>
      </c>
      <c r="C177" s="8">
        <v>15983605</v>
      </c>
      <c r="D177" s="8">
        <v>11808085</v>
      </c>
      <c r="E177" s="9">
        <f>nyse_spy_short_volume[[#This Row],[total_short]]/nyse_spy_short_volume[[#This Row],[total_reported]]</f>
        <v>0.57512173602972683</v>
      </c>
      <c r="F177" s="9">
        <f>nyse_spy_short_volume[[#This Row],[total_long]]/nyse_spy_short_volume[[#This Row],[total_reported]]</f>
        <v>0.42487826397027312</v>
      </c>
      <c r="G177" s="8">
        <v>9936420</v>
      </c>
      <c r="H177" s="9">
        <f>nyse_spy_short_volume[[#This Row],[Off-Exchange]]/nyse_spy_short_volume[[#This Row],[total_reported]]</f>
        <v>0.35753205364625179</v>
      </c>
      <c r="I177" s="8">
        <v>53844</v>
      </c>
      <c r="J177" s="8" t="s">
        <v>16</v>
      </c>
      <c r="K177" s="8" t="s">
        <v>16</v>
      </c>
      <c r="L177" s="8" t="s">
        <v>16</v>
      </c>
      <c r="M177" s="8" t="s">
        <v>16</v>
      </c>
      <c r="N177" s="8">
        <v>23677</v>
      </c>
      <c r="O177" s="8">
        <v>150707</v>
      </c>
      <c r="P177" s="8">
        <v>750302</v>
      </c>
      <c r="Q177" s="8">
        <v>5002710</v>
      </c>
      <c r="R177" s="8">
        <v>4395</v>
      </c>
      <c r="S177" s="8">
        <v>55451</v>
      </c>
      <c r="T177" s="8">
        <v>6099</v>
      </c>
    </row>
    <row r="178" spans="1:20">
      <c r="A178" s="1">
        <v>45483</v>
      </c>
      <c r="B178" s="8">
        <v>20780994</v>
      </c>
      <c r="C178" s="8">
        <v>11341965</v>
      </c>
      <c r="D178" s="8">
        <v>9439029</v>
      </c>
      <c r="E178" s="9">
        <f>nyse_spy_short_volume[[#This Row],[total_short]]/nyse_spy_short_volume[[#This Row],[total_reported]]</f>
        <v>0.5457854903379501</v>
      </c>
      <c r="F178" s="9">
        <f>nyse_spy_short_volume[[#This Row],[total_long]]/nyse_spy_short_volume[[#This Row],[total_reported]]</f>
        <v>0.45421450966204985</v>
      </c>
      <c r="G178" s="8">
        <v>6811962</v>
      </c>
      <c r="H178" s="9">
        <f>nyse_spy_short_volume[[#This Row],[Off-Exchange]]/nyse_spy_short_volume[[#This Row],[total_reported]]</f>
        <v>0.32779769822367494</v>
      </c>
      <c r="I178" s="8">
        <v>17050</v>
      </c>
      <c r="J178" s="8" t="s">
        <v>16</v>
      </c>
      <c r="K178" s="8" t="s">
        <v>16</v>
      </c>
      <c r="L178" s="8" t="s">
        <v>16</v>
      </c>
      <c r="M178" s="8" t="s">
        <v>16</v>
      </c>
      <c r="N178" s="8">
        <v>48792</v>
      </c>
      <c r="O178" s="8">
        <v>97795</v>
      </c>
      <c r="P178" s="8">
        <v>420508</v>
      </c>
      <c r="Q178" s="8">
        <v>3881965</v>
      </c>
      <c r="R178" s="8">
        <v>17605</v>
      </c>
      <c r="S178" s="8">
        <v>41424</v>
      </c>
      <c r="T178" s="8">
        <v>4864</v>
      </c>
    </row>
    <row r="179" spans="1:20">
      <c r="A179" s="1">
        <v>45482</v>
      </c>
      <c r="B179" s="8">
        <v>15084406</v>
      </c>
      <c r="C179" s="8">
        <v>10323420</v>
      </c>
      <c r="D179" s="8">
        <v>4760986</v>
      </c>
      <c r="E179" s="9">
        <f>nyse_spy_short_volume[[#This Row],[total_short]]/nyse_spy_short_volume[[#This Row],[total_reported]]</f>
        <v>0.68437696519173508</v>
      </c>
      <c r="F179" s="9">
        <f>nyse_spy_short_volume[[#This Row],[total_long]]/nyse_spy_short_volume[[#This Row],[total_reported]]</f>
        <v>0.31562303480826492</v>
      </c>
      <c r="G179" s="8">
        <v>6794184</v>
      </c>
      <c r="H179" s="9">
        <f>nyse_spy_short_volume[[#This Row],[Off-Exchange]]/nyse_spy_short_volume[[#This Row],[total_reported]]</f>
        <v>0.4504111066753308</v>
      </c>
      <c r="I179" s="8">
        <v>13259</v>
      </c>
      <c r="J179" s="8" t="s">
        <v>16</v>
      </c>
      <c r="K179" s="8" t="s">
        <v>16</v>
      </c>
      <c r="L179" s="8" t="s">
        <v>16</v>
      </c>
      <c r="M179" s="8" t="s">
        <v>16</v>
      </c>
      <c r="N179" s="8">
        <v>28078</v>
      </c>
      <c r="O179" s="8">
        <v>93530</v>
      </c>
      <c r="P179" s="8">
        <v>418554</v>
      </c>
      <c r="Q179" s="8">
        <v>2923323</v>
      </c>
      <c r="R179" s="8">
        <v>2370</v>
      </c>
      <c r="S179" s="8">
        <v>40206</v>
      </c>
      <c r="T179" s="8">
        <v>9916</v>
      </c>
    </row>
    <row r="180" spans="1:20">
      <c r="A180" s="1">
        <v>45481</v>
      </c>
      <c r="B180" s="8">
        <v>18245081</v>
      </c>
      <c r="C180" s="8">
        <v>11324003</v>
      </c>
      <c r="D180" s="8">
        <v>6921078</v>
      </c>
      <c r="E180" s="9">
        <f>nyse_spy_short_volume[[#This Row],[total_short]]/nyse_spy_short_volume[[#This Row],[total_reported]]</f>
        <v>0.62066060435686743</v>
      </c>
      <c r="F180" s="9">
        <f>nyse_spy_short_volume[[#This Row],[total_long]]/nyse_spy_short_volume[[#This Row],[total_reported]]</f>
        <v>0.37933939564313252</v>
      </c>
      <c r="G180" s="8">
        <v>7264679</v>
      </c>
      <c r="H180" s="9">
        <f>nyse_spy_short_volume[[#This Row],[Off-Exchange]]/nyse_spy_short_volume[[#This Row],[total_reported]]</f>
        <v>0.39817192370919041</v>
      </c>
      <c r="I180" s="8">
        <v>14347</v>
      </c>
      <c r="J180" s="8" t="s">
        <v>16</v>
      </c>
      <c r="K180" s="8" t="s">
        <v>16</v>
      </c>
      <c r="L180" s="8" t="s">
        <v>16</v>
      </c>
      <c r="M180" s="8" t="s">
        <v>16</v>
      </c>
      <c r="N180" s="8">
        <v>32101</v>
      </c>
      <c r="O180" s="8">
        <v>98745</v>
      </c>
      <c r="P180" s="8">
        <v>515705</v>
      </c>
      <c r="Q180" s="8">
        <v>3330712</v>
      </c>
      <c r="R180" s="8">
        <v>2707</v>
      </c>
      <c r="S180" s="8">
        <v>57801</v>
      </c>
      <c r="T180" s="8">
        <v>7206</v>
      </c>
    </row>
    <row r="181" spans="1:20">
      <c r="A181" s="1">
        <v>45478</v>
      </c>
      <c r="B181" s="8">
        <v>22212611</v>
      </c>
      <c r="C181" s="8">
        <v>12747748</v>
      </c>
      <c r="D181" s="8">
        <v>9464863</v>
      </c>
      <c r="E181" s="9">
        <f>nyse_spy_short_volume[[#This Row],[total_short]]/nyse_spy_short_volume[[#This Row],[total_reported]]</f>
        <v>0.57389687326717242</v>
      </c>
      <c r="F181" s="9">
        <f>nyse_spy_short_volume[[#This Row],[total_long]]/nyse_spy_short_volume[[#This Row],[total_reported]]</f>
        <v>0.42610312673282758</v>
      </c>
      <c r="G181" s="8">
        <v>7691152</v>
      </c>
      <c r="H181" s="9">
        <f>nyse_spy_short_volume[[#This Row],[Off-Exchange]]/nyse_spy_short_volume[[#This Row],[total_reported]]</f>
        <v>0.34625159554633178</v>
      </c>
      <c r="I181" s="8">
        <v>2942</v>
      </c>
      <c r="J181" s="8" t="s">
        <v>16</v>
      </c>
      <c r="K181" s="8" t="s">
        <v>16</v>
      </c>
      <c r="L181" s="8" t="s">
        <v>16</v>
      </c>
      <c r="M181" s="8" t="s">
        <v>16</v>
      </c>
      <c r="N181" s="8">
        <v>40161</v>
      </c>
      <c r="O181" s="8">
        <v>146634</v>
      </c>
      <c r="P181" s="8">
        <v>718777</v>
      </c>
      <c r="Q181" s="8">
        <v>4084095</v>
      </c>
      <c r="R181" s="8">
        <v>5359</v>
      </c>
      <c r="S181" s="8">
        <v>52116</v>
      </c>
      <c r="T181" s="8">
        <v>6512</v>
      </c>
    </row>
    <row r="182" spans="1:20">
      <c r="A182" s="1">
        <v>45476</v>
      </c>
      <c r="B182" s="8">
        <v>22037743</v>
      </c>
      <c r="C182" s="8">
        <v>9935962</v>
      </c>
      <c r="D182" s="8">
        <v>12101781</v>
      </c>
      <c r="E182" s="9">
        <f>nyse_spy_short_volume[[#This Row],[total_short]]/nyse_spy_short_volume[[#This Row],[total_reported]]</f>
        <v>0.4508611430852969</v>
      </c>
      <c r="F182" s="9">
        <f>nyse_spy_short_volume[[#This Row],[total_long]]/nyse_spy_short_volume[[#This Row],[total_reported]]</f>
        <v>0.5491388569147031</v>
      </c>
      <c r="G182" s="8">
        <v>6735151</v>
      </c>
      <c r="H182" s="9">
        <f>nyse_spy_short_volume[[#This Row],[Off-Exchange]]/nyse_spy_short_volume[[#This Row],[total_reported]]</f>
        <v>0.30561891024865839</v>
      </c>
      <c r="I182" s="8">
        <v>6504</v>
      </c>
      <c r="J182" s="8" t="s">
        <v>16</v>
      </c>
      <c r="K182" s="8" t="s">
        <v>16</v>
      </c>
      <c r="L182" s="8" t="s">
        <v>16</v>
      </c>
      <c r="M182" s="8" t="s">
        <v>16</v>
      </c>
      <c r="N182" s="8">
        <v>29688</v>
      </c>
      <c r="O182" s="8">
        <v>67694</v>
      </c>
      <c r="P182" s="8">
        <v>593421</v>
      </c>
      <c r="Q182" s="8">
        <v>2460498</v>
      </c>
      <c r="R182" s="8">
        <v>1876</v>
      </c>
      <c r="S182" s="8">
        <v>33055</v>
      </c>
      <c r="T182" s="8">
        <v>8075</v>
      </c>
    </row>
    <row r="183" spans="1:20">
      <c r="A183" s="1">
        <v>45475</v>
      </c>
      <c r="B183" s="8">
        <v>23298737</v>
      </c>
      <c r="C183" s="8">
        <v>10760672</v>
      </c>
      <c r="D183" s="8">
        <v>12538065</v>
      </c>
      <c r="E183" s="9">
        <f>nyse_spy_short_volume[[#This Row],[total_short]]/nyse_spy_short_volume[[#This Row],[total_reported]]</f>
        <v>0.46185645170379835</v>
      </c>
      <c r="F183" s="9">
        <f>nyse_spy_short_volume[[#This Row],[total_long]]/nyse_spy_short_volume[[#This Row],[total_reported]]</f>
        <v>0.53814354829620159</v>
      </c>
      <c r="G183" s="8">
        <v>7071269</v>
      </c>
      <c r="H183" s="9">
        <f>nyse_spy_short_volume[[#This Row],[Off-Exchange]]/nyse_spy_short_volume[[#This Row],[total_reported]]</f>
        <v>0.30350439167582344</v>
      </c>
      <c r="I183" s="8">
        <v>12749</v>
      </c>
      <c r="J183" s="8" t="s">
        <v>16</v>
      </c>
      <c r="K183" s="8" t="s">
        <v>16</v>
      </c>
      <c r="L183" s="8" t="s">
        <v>16</v>
      </c>
      <c r="M183" s="8" t="s">
        <v>16</v>
      </c>
      <c r="N183" s="8">
        <v>21008</v>
      </c>
      <c r="O183" s="8">
        <v>67469</v>
      </c>
      <c r="P183" s="8">
        <v>483747</v>
      </c>
      <c r="Q183" s="8">
        <v>3063166</v>
      </c>
      <c r="R183" s="8">
        <v>7478</v>
      </c>
      <c r="S183" s="8">
        <v>29224</v>
      </c>
      <c r="T183" s="8">
        <v>4562</v>
      </c>
    </row>
    <row r="184" spans="1:20">
      <c r="A184" s="1">
        <v>45474</v>
      </c>
      <c r="B184" s="8">
        <v>20663179</v>
      </c>
      <c r="C184" s="8">
        <v>8487363</v>
      </c>
      <c r="D184" s="8">
        <v>12175816</v>
      </c>
      <c r="E184" s="9">
        <f>nyse_spy_short_volume[[#This Row],[total_short]]/nyse_spy_short_volume[[#This Row],[total_reported]]</f>
        <v>0.41074817190520396</v>
      </c>
      <c r="F184" s="9">
        <f>nyse_spy_short_volume[[#This Row],[total_long]]/nyse_spy_short_volume[[#This Row],[total_reported]]</f>
        <v>0.58925182809479604</v>
      </c>
      <c r="G184" s="8">
        <v>6057908</v>
      </c>
      <c r="H184" s="9">
        <f>nyse_spy_short_volume[[#This Row],[Off-Exchange]]/nyse_spy_short_volume[[#This Row],[total_reported]]</f>
        <v>0.29317405613144037</v>
      </c>
      <c r="I184" s="8">
        <v>25798</v>
      </c>
      <c r="J184" s="8" t="s">
        <v>16</v>
      </c>
      <c r="K184" s="8" t="s">
        <v>16</v>
      </c>
      <c r="L184" s="8" t="s">
        <v>16</v>
      </c>
      <c r="M184" s="8" t="s">
        <v>16</v>
      </c>
      <c r="N184" s="8">
        <v>17072</v>
      </c>
      <c r="O184" s="8">
        <v>65647</v>
      </c>
      <c r="P184" s="8">
        <v>297455</v>
      </c>
      <c r="Q184" s="8">
        <v>1997413</v>
      </c>
      <c r="R184" s="8">
        <v>2040</v>
      </c>
      <c r="S184" s="8">
        <v>18387</v>
      </c>
      <c r="T184" s="8">
        <v>5643</v>
      </c>
    </row>
    <row r="185" spans="1:20">
      <c r="A185" s="1">
        <v>45471</v>
      </c>
      <c r="B185" s="8">
        <v>39736123</v>
      </c>
      <c r="C185" s="8">
        <v>21102483</v>
      </c>
      <c r="D185" s="8">
        <v>18633640</v>
      </c>
      <c r="E185" s="9">
        <f>nyse_spy_short_volume[[#This Row],[total_short]]/nyse_spy_short_volume[[#This Row],[total_reported]]</f>
        <v>0.53106547410274529</v>
      </c>
      <c r="F185" s="9">
        <f>nyse_spy_short_volume[[#This Row],[total_long]]/nyse_spy_short_volume[[#This Row],[total_reported]]</f>
        <v>0.46893452589725476</v>
      </c>
      <c r="G185" s="8">
        <v>12731383</v>
      </c>
      <c r="H185" s="9">
        <f>nyse_spy_short_volume[[#This Row],[Off-Exchange]]/nyse_spy_short_volume[[#This Row],[total_reported]]</f>
        <v>0.32039821801437446</v>
      </c>
      <c r="I185" s="8">
        <v>28169</v>
      </c>
      <c r="J185" s="8" t="s">
        <v>16</v>
      </c>
      <c r="K185" s="8" t="s">
        <v>16</v>
      </c>
      <c r="L185" s="8" t="s">
        <v>16</v>
      </c>
      <c r="M185" s="8" t="s">
        <v>16</v>
      </c>
      <c r="N185" s="8">
        <v>38099</v>
      </c>
      <c r="O185" s="8">
        <v>127148</v>
      </c>
      <c r="P185" s="8">
        <v>833469</v>
      </c>
      <c r="Q185" s="8">
        <v>7185922</v>
      </c>
      <c r="R185" s="8">
        <v>31175</v>
      </c>
      <c r="S185" s="8">
        <v>103343</v>
      </c>
      <c r="T185" s="8">
        <v>23775</v>
      </c>
    </row>
    <row r="186" spans="1:20">
      <c r="A186" s="1">
        <v>45470</v>
      </c>
      <c r="B186" s="8">
        <v>19690248</v>
      </c>
      <c r="C186" s="8">
        <v>9464622</v>
      </c>
      <c r="D186" s="8">
        <v>10225626</v>
      </c>
      <c r="E186" s="9">
        <f>nyse_spy_short_volume[[#This Row],[total_short]]/nyse_spy_short_volume[[#This Row],[total_reported]]</f>
        <v>0.48067561160225103</v>
      </c>
      <c r="F186" s="9">
        <f>nyse_spy_short_volume[[#This Row],[total_long]]/nyse_spy_short_volume[[#This Row],[total_reported]]</f>
        <v>0.51932438839774897</v>
      </c>
      <c r="G186" s="8">
        <v>5306495</v>
      </c>
      <c r="H186" s="9">
        <f>nyse_spy_short_volume[[#This Row],[Off-Exchange]]/nyse_spy_short_volume[[#This Row],[total_reported]]</f>
        <v>0.26949863709182331</v>
      </c>
      <c r="I186" s="8">
        <v>27079</v>
      </c>
      <c r="J186" s="8" t="s">
        <v>16</v>
      </c>
      <c r="K186" s="8" t="s">
        <v>16</v>
      </c>
      <c r="L186" s="8" t="s">
        <v>16</v>
      </c>
      <c r="M186" s="8" t="s">
        <v>16</v>
      </c>
      <c r="N186" s="8">
        <v>68318</v>
      </c>
      <c r="O186" s="8">
        <v>42989</v>
      </c>
      <c r="P186" s="8">
        <v>379716</v>
      </c>
      <c r="Q186" s="8">
        <v>3586742</v>
      </c>
      <c r="R186" s="8">
        <v>4225</v>
      </c>
      <c r="S186" s="8">
        <v>39483</v>
      </c>
      <c r="T186" s="8">
        <v>9575</v>
      </c>
    </row>
    <row r="187" spans="1:20">
      <c r="A187" s="1">
        <v>45469</v>
      </c>
      <c r="B187" s="8">
        <v>20917300</v>
      </c>
      <c r="C187" s="8">
        <v>10267817</v>
      </c>
      <c r="D187" s="8">
        <v>10649483</v>
      </c>
      <c r="E187" s="9">
        <f>nyse_spy_short_volume[[#This Row],[total_short]]/nyse_spy_short_volume[[#This Row],[total_reported]]</f>
        <v>0.49087678620089592</v>
      </c>
      <c r="F187" s="9">
        <f>nyse_spy_short_volume[[#This Row],[total_long]]/nyse_spy_short_volume[[#This Row],[total_reported]]</f>
        <v>0.50912321379910408</v>
      </c>
      <c r="G187" s="8">
        <v>6963673</v>
      </c>
      <c r="H187" s="9">
        <f>nyse_spy_short_volume[[#This Row],[Off-Exchange]]/nyse_spy_short_volume[[#This Row],[total_reported]]</f>
        <v>0.33291452529724197</v>
      </c>
      <c r="I187" s="8">
        <v>17122</v>
      </c>
      <c r="J187" s="8" t="s">
        <v>16</v>
      </c>
      <c r="K187" s="8" t="s">
        <v>16</v>
      </c>
      <c r="L187" s="8" t="s">
        <v>16</v>
      </c>
      <c r="M187" s="8" t="s">
        <v>16</v>
      </c>
      <c r="N187" s="8">
        <v>9701</v>
      </c>
      <c r="O187" s="8">
        <v>64006</v>
      </c>
      <c r="P187" s="8">
        <v>401959</v>
      </c>
      <c r="Q187" s="8">
        <v>2734841</v>
      </c>
      <c r="R187" s="8">
        <v>3502</v>
      </c>
      <c r="S187" s="8">
        <v>52910</v>
      </c>
      <c r="T187" s="8">
        <v>20103</v>
      </c>
    </row>
    <row r="188" spans="1:20">
      <c r="A188" s="1">
        <v>45468</v>
      </c>
      <c r="B188" s="8">
        <v>24263592</v>
      </c>
      <c r="C188" s="8">
        <v>12594286</v>
      </c>
      <c r="D188" s="8">
        <v>11669306</v>
      </c>
      <c r="E188" s="9">
        <f>nyse_spy_short_volume[[#This Row],[total_short]]/nyse_spy_short_volume[[#This Row],[total_reported]]</f>
        <v>0.51906106894642801</v>
      </c>
      <c r="F188" s="9">
        <f>nyse_spy_short_volume[[#This Row],[total_long]]/nyse_spy_short_volume[[#This Row],[total_reported]]</f>
        <v>0.48093893105357194</v>
      </c>
      <c r="G188" s="8">
        <v>9446934</v>
      </c>
      <c r="H188" s="9">
        <f>nyse_spy_short_volume[[#This Row],[Off-Exchange]]/nyse_spy_short_volume[[#This Row],[total_reported]]</f>
        <v>0.3893460621988698</v>
      </c>
      <c r="I188" s="8">
        <v>18303</v>
      </c>
      <c r="J188" s="8" t="s">
        <v>16</v>
      </c>
      <c r="K188" s="8" t="s">
        <v>16</v>
      </c>
      <c r="L188" s="8" t="s">
        <v>16</v>
      </c>
      <c r="M188" s="8" t="s">
        <v>16</v>
      </c>
      <c r="N188" s="8">
        <v>21275</v>
      </c>
      <c r="O188" s="8">
        <v>77276</v>
      </c>
      <c r="P188" s="8">
        <v>429109</v>
      </c>
      <c r="Q188" s="8">
        <v>2561196</v>
      </c>
      <c r="R188" s="8">
        <v>2777</v>
      </c>
      <c r="S188" s="8">
        <v>29708</v>
      </c>
      <c r="T188" s="8">
        <v>7708</v>
      </c>
    </row>
    <row r="189" spans="1:20">
      <c r="A189" s="1">
        <v>45467</v>
      </c>
      <c r="B189" s="8">
        <v>25536377</v>
      </c>
      <c r="C189" s="8">
        <v>13368751</v>
      </c>
      <c r="D189" s="8">
        <v>12167626</v>
      </c>
      <c r="E189" s="9">
        <f>nyse_spy_short_volume[[#This Row],[total_short]]/nyse_spy_short_volume[[#This Row],[total_reported]]</f>
        <v>0.523517921120917</v>
      </c>
      <c r="F189" s="9">
        <f>nyse_spy_short_volume[[#This Row],[total_long]]/nyse_spy_short_volume[[#This Row],[total_reported]]</f>
        <v>0.47648207887908295</v>
      </c>
      <c r="G189" s="8">
        <v>7340942</v>
      </c>
      <c r="H189" s="9">
        <f>nyse_spy_short_volume[[#This Row],[Off-Exchange]]/nyse_spy_short_volume[[#This Row],[total_reported]]</f>
        <v>0.28746998840125204</v>
      </c>
      <c r="I189" s="8">
        <v>45477</v>
      </c>
      <c r="J189" s="8" t="s">
        <v>16</v>
      </c>
      <c r="K189" s="8" t="s">
        <v>16</v>
      </c>
      <c r="L189" s="8" t="s">
        <v>16</v>
      </c>
      <c r="M189" s="8" t="s">
        <v>16</v>
      </c>
      <c r="N189" s="8">
        <v>21240</v>
      </c>
      <c r="O189" s="8">
        <v>117032</v>
      </c>
      <c r="P189" s="8">
        <v>498586</v>
      </c>
      <c r="Q189" s="8">
        <v>5269716</v>
      </c>
      <c r="R189" s="8">
        <v>4799</v>
      </c>
      <c r="S189" s="8">
        <v>66149</v>
      </c>
      <c r="T189" s="8">
        <v>4810</v>
      </c>
    </row>
    <row r="190" spans="1:20">
      <c r="A190" s="1">
        <v>45464</v>
      </c>
      <c r="B190" s="8">
        <v>38097221</v>
      </c>
      <c r="C190" s="8">
        <v>22447154</v>
      </c>
      <c r="D190" s="8">
        <v>15650067</v>
      </c>
      <c r="E190" s="9">
        <f>nyse_spy_short_volume[[#This Row],[total_short]]/nyse_spy_short_volume[[#This Row],[total_reported]]</f>
        <v>0.58920712353271121</v>
      </c>
      <c r="F190" s="9">
        <f>nyse_spy_short_volume[[#This Row],[total_long]]/nyse_spy_short_volume[[#This Row],[total_reported]]</f>
        <v>0.41079287646728879</v>
      </c>
      <c r="G190" s="8">
        <v>14873276</v>
      </c>
      <c r="H190" s="9">
        <f>nyse_spy_short_volume[[#This Row],[Off-Exchange]]/nyse_spy_short_volume[[#This Row],[total_reported]]</f>
        <v>0.39040317402678792</v>
      </c>
      <c r="I190" s="8">
        <v>14416</v>
      </c>
      <c r="J190" s="8" t="s">
        <v>16</v>
      </c>
      <c r="K190" s="8" t="s">
        <v>16</v>
      </c>
      <c r="L190" s="8" t="s">
        <v>16</v>
      </c>
      <c r="M190" s="8" t="s">
        <v>16</v>
      </c>
      <c r="N190" s="8">
        <v>34919</v>
      </c>
      <c r="O190" s="8">
        <v>95152</v>
      </c>
      <c r="P190" s="8">
        <v>717307</v>
      </c>
      <c r="Q190" s="8">
        <v>6648531</v>
      </c>
      <c r="R190" s="8">
        <v>10688</v>
      </c>
      <c r="S190" s="8">
        <v>44380</v>
      </c>
      <c r="T190" s="8">
        <v>8485</v>
      </c>
    </row>
    <row r="191" spans="1:20">
      <c r="A191" s="1">
        <v>45463</v>
      </c>
      <c r="B191" s="8">
        <v>36089092</v>
      </c>
      <c r="C191" s="8">
        <v>20135224</v>
      </c>
      <c r="D191" s="8">
        <v>15953868</v>
      </c>
      <c r="E191" s="9">
        <f>nyse_spy_short_volume[[#This Row],[total_short]]/nyse_spy_short_volume[[#This Row],[total_reported]]</f>
        <v>0.55793102248180693</v>
      </c>
      <c r="F191" s="9">
        <f>nyse_spy_short_volume[[#This Row],[total_long]]/nyse_spy_short_volume[[#This Row],[total_reported]]</f>
        <v>0.44206897751819302</v>
      </c>
      <c r="G191" s="8">
        <v>13558206</v>
      </c>
      <c r="H191" s="9">
        <f>nyse_spy_short_volume[[#This Row],[Off-Exchange]]/nyse_spy_short_volume[[#This Row],[total_reported]]</f>
        <v>0.37568709126846417</v>
      </c>
      <c r="I191" s="8">
        <v>21696</v>
      </c>
      <c r="J191" s="8" t="s">
        <v>16</v>
      </c>
      <c r="K191" s="8" t="s">
        <v>16</v>
      </c>
      <c r="L191" s="8" t="s">
        <v>16</v>
      </c>
      <c r="M191" s="8" t="s">
        <v>16</v>
      </c>
      <c r="N191" s="8">
        <v>88179</v>
      </c>
      <c r="O191" s="8">
        <v>74019</v>
      </c>
      <c r="P191" s="8">
        <v>664961</v>
      </c>
      <c r="Q191" s="8">
        <v>5642512</v>
      </c>
      <c r="R191" s="8">
        <v>5875</v>
      </c>
      <c r="S191" s="8">
        <v>73360</v>
      </c>
      <c r="T191" s="8">
        <v>6416</v>
      </c>
    </row>
    <row r="192" spans="1:20">
      <c r="A192" s="1">
        <v>45461</v>
      </c>
      <c r="B192" s="8">
        <v>25328222</v>
      </c>
      <c r="C192" s="8">
        <v>12122266</v>
      </c>
      <c r="D192" s="8">
        <v>13205956</v>
      </c>
      <c r="E192" s="9">
        <f>nyse_spy_short_volume[[#This Row],[total_short]]/nyse_spy_short_volume[[#This Row],[total_reported]]</f>
        <v>0.47860706527288016</v>
      </c>
      <c r="F192" s="9">
        <f>nyse_spy_short_volume[[#This Row],[total_long]]/nyse_spy_short_volume[[#This Row],[total_reported]]</f>
        <v>0.52139293472711978</v>
      </c>
      <c r="G192" s="8">
        <v>8132749</v>
      </c>
      <c r="H192" s="9">
        <f>nyse_spy_short_volume[[#This Row],[Off-Exchange]]/nyse_spy_short_volume[[#This Row],[total_reported]]</f>
        <v>0.32109435079967319</v>
      </c>
      <c r="I192" s="8">
        <v>20075</v>
      </c>
      <c r="J192" s="8" t="s">
        <v>16</v>
      </c>
      <c r="K192" s="8" t="s">
        <v>16</v>
      </c>
      <c r="L192" s="8" t="s">
        <v>16</v>
      </c>
      <c r="M192" s="8" t="s">
        <v>16</v>
      </c>
      <c r="N192" s="8">
        <v>43796</v>
      </c>
      <c r="O192" s="8">
        <v>78643</v>
      </c>
      <c r="P192" s="8">
        <v>449581</v>
      </c>
      <c r="Q192" s="8">
        <v>3347055</v>
      </c>
      <c r="R192" s="8">
        <v>11503</v>
      </c>
      <c r="S192" s="8">
        <v>36076</v>
      </c>
      <c r="T192" s="8">
        <v>2788</v>
      </c>
    </row>
    <row r="193" spans="1:20">
      <c r="A193" s="1">
        <v>45460</v>
      </c>
      <c r="B193" s="8">
        <v>34003596</v>
      </c>
      <c r="C193" s="8">
        <v>16397787</v>
      </c>
      <c r="D193" s="8">
        <v>17605809</v>
      </c>
      <c r="E193" s="9">
        <f>nyse_spy_short_volume[[#This Row],[total_short]]/nyse_spy_short_volume[[#This Row],[total_reported]]</f>
        <v>0.48223684930264432</v>
      </c>
      <c r="F193" s="9">
        <f>nyse_spy_short_volume[[#This Row],[total_long]]/nyse_spy_short_volume[[#This Row],[total_reported]]</f>
        <v>0.51776315069735568</v>
      </c>
      <c r="G193" s="8">
        <v>9973919</v>
      </c>
      <c r="H193" s="9">
        <f>nyse_spy_short_volume[[#This Row],[Off-Exchange]]/nyse_spy_short_volume[[#This Row],[total_reported]]</f>
        <v>0.29331953596907812</v>
      </c>
      <c r="I193" s="8">
        <v>22271</v>
      </c>
      <c r="J193" s="8" t="s">
        <v>16</v>
      </c>
      <c r="K193" s="8" t="s">
        <v>16</v>
      </c>
      <c r="L193" s="8" t="s">
        <v>16</v>
      </c>
      <c r="M193" s="8" t="s">
        <v>16</v>
      </c>
      <c r="N193" s="8">
        <v>46084</v>
      </c>
      <c r="O193" s="8">
        <v>158256</v>
      </c>
      <c r="P193" s="8">
        <v>814719</v>
      </c>
      <c r="Q193" s="8">
        <v>5298925</v>
      </c>
      <c r="R193" s="8">
        <v>2114</v>
      </c>
      <c r="S193" s="8">
        <v>72993</v>
      </c>
      <c r="T193" s="8">
        <v>8506</v>
      </c>
    </row>
    <row r="194" spans="1:20">
      <c r="A194" s="1">
        <v>45457</v>
      </c>
      <c r="B194" s="8">
        <v>20541762</v>
      </c>
      <c r="C194" s="8">
        <v>8876697</v>
      </c>
      <c r="D194" s="8">
        <v>11665065</v>
      </c>
      <c r="E194" s="9">
        <f>nyse_spy_short_volume[[#This Row],[total_short]]/nyse_spy_short_volume[[#This Row],[total_reported]]</f>
        <v>0.4321292886170135</v>
      </c>
      <c r="F194" s="9">
        <f>nyse_spy_short_volume[[#This Row],[total_long]]/nyse_spy_short_volume[[#This Row],[total_reported]]</f>
        <v>0.5678707113829865</v>
      </c>
      <c r="G194" s="8">
        <v>5057143</v>
      </c>
      <c r="H194" s="9">
        <f>nyse_spy_short_volume[[#This Row],[Off-Exchange]]/nyse_spy_short_volume[[#This Row],[total_reported]]</f>
        <v>0.24618837468762417</v>
      </c>
      <c r="I194" s="8">
        <v>26043</v>
      </c>
      <c r="J194" s="8" t="s">
        <v>16</v>
      </c>
      <c r="K194" s="8" t="s">
        <v>16</v>
      </c>
      <c r="L194" s="8" t="s">
        <v>16</v>
      </c>
      <c r="M194" s="8" t="s">
        <v>16</v>
      </c>
      <c r="N194" s="8">
        <v>4438</v>
      </c>
      <c r="O194" s="8">
        <v>70885</v>
      </c>
      <c r="P194" s="8">
        <v>484395</v>
      </c>
      <c r="Q194" s="8">
        <v>3191242</v>
      </c>
      <c r="R194" s="8">
        <v>1374</v>
      </c>
      <c r="S194" s="8">
        <v>37159</v>
      </c>
      <c r="T194" s="8">
        <v>4018</v>
      </c>
    </row>
    <row r="195" spans="1:20">
      <c r="A195" s="1">
        <v>45456</v>
      </c>
      <c r="B195" s="8">
        <v>24066708</v>
      </c>
      <c r="C195" s="8">
        <v>11658660</v>
      </c>
      <c r="D195" s="8">
        <v>12408048</v>
      </c>
      <c r="E195" s="9">
        <f>nyse_spy_short_volume[[#This Row],[total_short]]/nyse_spy_short_volume[[#This Row],[total_reported]]</f>
        <v>0.48443102396887849</v>
      </c>
      <c r="F195" s="9">
        <f>nyse_spy_short_volume[[#This Row],[total_long]]/nyse_spy_short_volume[[#This Row],[total_reported]]</f>
        <v>0.51556897603112151</v>
      </c>
      <c r="G195" s="8">
        <v>7344828</v>
      </c>
      <c r="H195" s="9">
        <f>nyse_spy_short_volume[[#This Row],[Off-Exchange]]/nyse_spy_short_volume[[#This Row],[total_reported]]</f>
        <v>0.30518623486020607</v>
      </c>
      <c r="I195" s="8">
        <v>23620</v>
      </c>
      <c r="J195" s="8" t="s">
        <v>16</v>
      </c>
      <c r="K195" s="8" t="s">
        <v>16</v>
      </c>
      <c r="L195" s="8" t="s">
        <v>16</v>
      </c>
      <c r="M195" s="8" t="s">
        <v>16</v>
      </c>
      <c r="N195" s="8">
        <v>25555</v>
      </c>
      <c r="O195" s="8">
        <v>129877</v>
      </c>
      <c r="P195" s="8">
        <v>713807</v>
      </c>
      <c r="Q195" s="8">
        <v>3343072</v>
      </c>
      <c r="R195" s="8">
        <v>2269</v>
      </c>
      <c r="S195" s="8">
        <v>69537</v>
      </c>
      <c r="T195" s="8">
        <v>6095</v>
      </c>
    </row>
    <row r="196" spans="1:20">
      <c r="A196" s="1">
        <v>45455</v>
      </c>
      <c r="B196" s="8">
        <v>31625247</v>
      </c>
      <c r="C196" s="8">
        <v>17170992</v>
      </c>
      <c r="D196" s="8">
        <v>14454255</v>
      </c>
      <c r="E196" s="9">
        <f>nyse_spy_short_volume[[#This Row],[total_short]]/nyse_spy_short_volume[[#This Row],[total_reported]]</f>
        <v>0.54295202816913968</v>
      </c>
      <c r="F196" s="9">
        <f>nyse_spy_short_volume[[#This Row],[total_long]]/nyse_spy_short_volume[[#This Row],[total_reported]]</f>
        <v>0.45704797183086032</v>
      </c>
      <c r="G196" s="8">
        <v>9703559</v>
      </c>
      <c r="H196" s="9">
        <f>nyse_spy_short_volume[[#This Row],[Off-Exchange]]/nyse_spy_short_volume[[#This Row],[total_reported]]</f>
        <v>0.30682950871498332</v>
      </c>
      <c r="I196" s="8">
        <v>24991</v>
      </c>
      <c r="J196" s="8" t="s">
        <v>16</v>
      </c>
      <c r="K196" s="8" t="s">
        <v>16</v>
      </c>
      <c r="L196" s="8" t="s">
        <v>16</v>
      </c>
      <c r="M196" s="8" t="s">
        <v>16</v>
      </c>
      <c r="N196" s="8">
        <v>44364</v>
      </c>
      <c r="O196" s="8">
        <v>302453</v>
      </c>
      <c r="P196" s="8">
        <v>1150651</v>
      </c>
      <c r="Q196" s="8">
        <v>5837113</v>
      </c>
      <c r="R196" s="8">
        <v>13275</v>
      </c>
      <c r="S196" s="8">
        <v>82981</v>
      </c>
      <c r="T196" s="8">
        <v>11605</v>
      </c>
    </row>
    <row r="197" spans="1:20">
      <c r="A197" s="1">
        <v>45454</v>
      </c>
      <c r="B197" s="8">
        <v>19450736</v>
      </c>
      <c r="C197" s="8">
        <v>6543322</v>
      </c>
      <c r="D197" s="8">
        <v>12907414</v>
      </c>
      <c r="E197" s="9">
        <f>nyse_spy_short_volume[[#This Row],[total_short]]/nyse_spy_short_volume[[#This Row],[total_reported]]</f>
        <v>0.33640485378034024</v>
      </c>
      <c r="F197" s="9">
        <f>nyse_spy_short_volume[[#This Row],[total_long]]/nyse_spy_short_volume[[#This Row],[total_reported]]</f>
        <v>0.66359514621965976</v>
      </c>
      <c r="G197" s="8">
        <v>3572912</v>
      </c>
      <c r="H197" s="9">
        <f>nyse_spy_short_volume[[#This Row],[Off-Exchange]]/nyse_spy_short_volume[[#This Row],[total_reported]]</f>
        <v>0.18369032410907227</v>
      </c>
      <c r="I197" s="8">
        <v>17093</v>
      </c>
      <c r="J197" s="8" t="s">
        <v>16</v>
      </c>
      <c r="K197" s="8" t="s">
        <v>16</v>
      </c>
      <c r="L197" s="8" t="s">
        <v>16</v>
      </c>
      <c r="M197" s="8" t="s">
        <v>16</v>
      </c>
      <c r="N197" s="8">
        <v>18047</v>
      </c>
      <c r="O197" s="8">
        <v>55453</v>
      </c>
      <c r="P197" s="8">
        <v>363725</v>
      </c>
      <c r="Q197" s="8">
        <v>2460572</v>
      </c>
      <c r="R197" s="8">
        <v>1952</v>
      </c>
      <c r="S197" s="8">
        <v>36073</v>
      </c>
      <c r="T197" s="8">
        <v>17495</v>
      </c>
    </row>
    <row r="198" spans="1:20">
      <c r="A198" s="1">
        <v>45453</v>
      </c>
      <c r="B198" s="8">
        <v>18760018</v>
      </c>
      <c r="C198" s="8">
        <v>9609663</v>
      </c>
      <c r="D198" s="8">
        <v>9150355</v>
      </c>
      <c r="E198" s="9">
        <f>nyse_spy_short_volume[[#This Row],[total_short]]/nyse_spy_short_volume[[#This Row],[total_reported]]</f>
        <v>0.5122416726892266</v>
      </c>
      <c r="F198" s="9">
        <f>nyse_spy_short_volume[[#This Row],[total_long]]/nyse_spy_short_volume[[#This Row],[total_reported]]</f>
        <v>0.48775832731077334</v>
      </c>
      <c r="G198" s="8">
        <v>4712783</v>
      </c>
      <c r="H198" s="9">
        <f>nyse_spy_short_volume[[#This Row],[Off-Exchange]]/nyse_spy_short_volume[[#This Row],[total_reported]]</f>
        <v>0.25121420459191457</v>
      </c>
      <c r="I198" s="8">
        <v>15825</v>
      </c>
      <c r="J198" s="8" t="s">
        <v>16</v>
      </c>
      <c r="K198" s="8" t="s">
        <v>16</v>
      </c>
      <c r="L198" s="8" t="s">
        <v>16</v>
      </c>
      <c r="M198" s="8" t="s">
        <v>16</v>
      </c>
      <c r="N198" s="8">
        <v>21942</v>
      </c>
      <c r="O198" s="8">
        <v>79421</v>
      </c>
      <c r="P198" s="8">
        <v>446401</v>
      </c>
      <c r="Q198" s="8">
        <v>4289778</v>
      </c>
      <c r="R198" s="8">
        <v>944</v>
      </c>
      <c r="S198" s="8">
        <v>38813</v>
      </c>
      <c r="T198" s="8">
        <v>3756</v>
      </c>
    </row>
    <row r="199" spans="1:20">
      <c r="A199" s="1">
        <v>45450</v>
      </c>
      <c r="B199" s="8">
        <v>22113936</v>
      </c>
      <c r="C199" s="8">
        <v>11119789</v>
      </c>
      <c r="D199" s="8">
        <v>10994147</v>
      </c>
      <c r="E199" s="9">
        <f>nyse_spy_short_volume[[#This Row],[total_short]]/nyse_spy_short_volume[[#This Row],[total_reported]]</f>
        <v>0.50284078781814323</v>
      </c>
      <c r="F199" s="9">
        <f>nyse_spy_short_volume[[#This Row],[total_long]]/nyse_spy_short_volume[[#This Row],[total_reported]]</f>
        <v>0.49715921218185671</v>
      </c>
      <c r="G199" s="8">
        <v>6308804</v>
      </c>
      <c r="H199" s="9">
        <f>nyse_spy_short_volume[[#This Row],[Off-Exchange]]/nyse_spy_short_volume[[#This Row],[total_reported]]</f>
        <v>0.28528634613033155</v>
      </c>
      <c r="I199" s="8">
        <v>18772</v>
      </c>
      <c r="J199" s="8" t="s">
        <v>16</v>
      </c>
      <c r="K199" s="8" t="s">
        <v>16</v>
      </c>
      <c r="L199" s="8" t="s">
        <v>16</v>
      </c>
      <c r="M199" s="8" t="s">
        <v>16</v>
      </c>
      <c r="N199" s="8">
        <v>20239</v>
      </c>
      <c r="O199" s="8">
        <v>88289</v>
      </c>
      <c r="P199" s="8">
        <v>524016</v>
      </c>
      <c r="Q199" s="8">
        <v>4099380</v>
      </c>
      <c r="R199" s="8">
        <v>4821</v>
      </c>
      <c r="S199" s="8">
        <v>52319</v>
      </c>
      <c r="T199" s="8">
        <v>3149</v>
      </c>
    </row>
    <row r="200" spans="1:20">
      <c r="A200" s="1">
        <v>45449</v>
      </c>
      <c r="B200" s="8">
        <v>17141572</v>
      </c>
      <c r="C200" s="8">
        <v>6269043</v>
      </c>
      <c r="D200" s="8">
        <v>10872529</v>
      </c>
      <c r="E200" s="9">
        <f>nyse_spy_short_volume[[#This Row],[total_short]]/nyse_spy_short_volume[[#This Row],[total_reported]]</f>
        <v>0.36572159192867493</v>
      </c>
      <c r="F200" s="9">
        <f>nyse_spy_short_volume[[#This Row],[total_long]]/nyse_spy_short_volume[[#This Row],[total_reported]]</f>
        <v>0.63427840807132507</v>
      </c>
      <c r="G200" s="8">
        <v>3311247</v>
      </c>
      <c r="H200" s="9">
        <f>nyse_spy_short_volume[[#This Row],[Off-Exchange]]/nyse_spy_short_volume[[#This Row],[total_reported]]</f>
        <v>0.19317055635270791</v>
      </c>
      <c r="I200" s="8">
        <v>25193</v>
      </c>
      <c r="J200" s="8" t="s">
        <v>16</v>
      </c>
      <c r="K200" s="8" t="s">
        <v>16</v>
      </c>
      <c r="L200" s="8" t="s">
        <v>16</v>
      </c>
      <c r="M200" s="8" t="s">
        <v>16</v>
      </c>
      <c r="N200" s="8">
        <v>24022</v>
      </c>
      <c r="O200" s="8">
        <v>65717</v>
      </c>
      <c r="P200" s="8">
        <v>381792</v>
      </c>
      <c r="Q200" s="8">
        <v>2420144</v>
      </c>
      <c r="R200" s="8">
        <v>766</v>
      </c>
      <c r="S200" s="8">
        <v>33939</v>
      </c>
      <c r="T200" s="8">
        <v>6223</v>
      </c>
    </row>
    <row r="201" spans="1:20">
      <c r="A201" s="1">
        <v>45448</v>
      </c>
      <c r="B201" s="8">
        <v>25423499</v>
      </c>
      <c r="C201" s="8">
        <v>11031642</v>
      </c>
      <c r="D201" s="8">
        <v>14391857</v>
      </c>
      <c r="E201" s="9">
        <f>nyse_spy_short_volume[[#This Row],[total_short]]/nyse_spy_short_volume[[#This Row],[total_reported]]</f>
        <v>0.43391517430389892</v>
      </c>
      <c r="F201" s="9">
        <f>nyse_spy_short_volume[[#This Row],[total_long]]/nyse_spy_short_volume[[#This Row],[total_reported]]</f>
        <v>0.56608482569610108</v>
      </c>
      <c r="G201" s="8">
        <v>6587212</v>
      </c>
      <c r="H201" s="9">
        <f>nyse_spy_short_volume[[#This Row],[Off-Exchange]]/nyse_spy_short_volume[[#This Row],[total_reported]]</f>
        <v>0.25909934741870111</v>
      </c>
      <c r="I201" s="8">
        <v>24972</v>
      </c>
      <c r="J201" s="8" t="s">
        <v>16</v>
      </c>
      <c r="K201" s="8" t="s">
        <v>16</v>
      </c>
      <c r="L201" s="8" t="s">
        <v>16</v>
      </c>
      <c r="M201" s="8" t="s">
        <v>16</v>
      </c>
      <c r="N201" s="8">
        <v>48230</v>
      </c>
      <c r="O201" s="8">
        <v>131782</v>
      </c>
      <c r="P201" s="8">
        <v>631641</v>
      </c>
      <c r="Q201" s="8">
        <v>3549978</v>
      </c>
      <c r="R201" s="8">
        <v>4037</v>
      </c>
      <c r="S201" s="8">
        <v>35261</v>
      </c>
      <c r="T201" s="8">
        <v>18529</v>
      </c>
    </row>
    <row r="202" spans="1:20">
      <c r="A202" s="1">
        <v>45447</v>
      </c>
      <c r="B202" s="8">
        <v>19623832</v>
      </c>
      <c r="C202" s="8">
        <v>9819118</v>
      </c>
      <c r="D202" s="8">
        <v>9804714</v>
      </c>
      <c r="E202" s="9">
        <f>nyse_spy_short_volume[[#This Row],[total_short]]/nyse_spy_short_volume[[#This Row],[total_reported]]</f>
        <v>0.50036700273422641</v>
      </c>
      <c r="F202" s="9">
        <f>nyse_spy_short_volume[[#This Row],[total_long]]/nyse_spy_short_volume[[#This Row],[total_reported]]</f>
        <v>0.49963299726577359</v>
      </c>
      <c r="G202" s="8">
        <v>6423543</v>
      </c>
      <c r="H202" s="9">
        <f>nyse_spy_short_volume[[#This Row],[Off-Exchange]]/nyse_spy_short_volume[[#This Row],[total_reported]]</f>
        <v>0.32733377456553847</v>
      </c>
      <c r="I202" s="8">
        <v>34572</v>
      </c>
      <c r="J202" s="8" t="s">
        <v>16</v>
      </c>
      <c r="K202" s="8" t="s">
        <v>16</v>
      </c>
      <c r="L202" s="8" t="s">
        <v>16</v>
      </c>
      <c r="M202" s="8" t="s">
        <v>16</v>
      </c>
      <c r="N202" s="8">
        <v>59780</v>
      </c>
      <c r="O202" s="8">
        <v>91226</v>
      </c>
      <c r="P202" s="8">
        <v>342992</v>
      </c>
      <c r="Q202" s="8">
        <v>2831862</v>
      </c>
      <c r="R202" s="8">
        <v>1060</v>
      </c>
      <c r="S202" s="8">
        <v>24023</v>
      </c>
      <c r="T202" s="8">
        <v>10060</v>
      </c>
    </row>
    <row r="203" spans="1:20">
      <c r="A203" s="1">
        <v>45446</v>
      </c>
      <c r="B203" s="8">
        <v>26101055</v>
      </c>
      <c r="C203" s="8">
        <v>8580515</v>
      </c>
      <c r="D203" s="8">
        <v>17520540</v>
      </c>
      <c r="E203" s="9">
        <f>nyse_spy_short_volume[[#This Row],[total_short]]/nyse_spy_short_volume[[#This Row],[total_reported]]</f>
        <v>0.32874207575134418</v>
      </c>
      <c r="F203" s="9">
        <f>nyse_spy_short_volume[[#This Row],[total_long]]/nyse_spy_short_volume[[#This Row],[total_reported]]</f>
        <v>0.67125792424865582</v>
      </c>
      <c r="G203" s="8">
        <v>4741307</v>
      </c>
      <c r="H203" s="9">
        <f>nyse_spy_short_volume[[#This Row],[Off-Exchange]]/nyse_spy_short_volume[[#This Row],[total_reported]]</f>
        <v>0.18165192939519112</v>
      </c>
      <c r="I203" s="8">
        <v>40238</v>
      </c>
      <c r="J203" s="8" t="s">
        <v>16</v>
      </c>
      <c r="K203" s="8" t="s">
        <v>16</v>
      </c>
      <c r="L203" s="8" t="s">
        <v>16</v>
      </c>
      <c r="M203" s="8" t="s">
        <v>16</v>
      </c>
      <c r="N203" s="8">
        <v>35288</v>
      </c>
      <c r="O203" s="8">
        <v>105026</v>
      </c>
      <c r="P203" s="8">
        <v>481020</v>
      </c>
      <c r="Q203" s="8">
        <v>3112323</v>
      </c>
      <c r="R203" s="8">
        <v>4569</v>
      </c>
      <c r="S203" s="8">
        <v>52535</v>
      </c>
      <c r="T203" s="8">
        <v>8209</v>
      </c>
    </row>
    <row r="204" spans="1:20">
      <c r="A204" s="1">
        <v>45443</v>
      </c>
      <c r="B204" s="8">
        <v>43077016</v>
      </c>
      <c r="C204" s="8">
        <v>20695271</v>
      </c>
      <c r="D204" s="8">
        <v>22381745</v>
      </c>
      <c r="E204" s="9">
        <f>nyse_spy_short_volume[[#This Row],[total_short]]/nyse_spy_short_volume[[#This Row],[total_reported]]</f>
        <v>0.48042489758343521</v>
      </c>
      <c r="F204" s="9">
        <f>nyse_spy_short_volume[[#This Row],[total_long]]/nyse_spy_short_volume[[#This Row],[total_reported]]</f>
        <v>0.51957510241656479</v>
      </c>
      <c r="G204" s="8">
        <v>10839037</v>
      </c>
      <c r="H204" s="9">
        <f>nyse_spy_short_volume[[#This Row],[Off-Exchange]]/nyse_spy_short_volume[[#This Row],[total_reported]]</f>
        <v>0.25161995900551698</v>
      </c>
      <c r="I204" s="8">
        <v>90360</v>
      </c>
      <c r="J204" s="8" t="s">
        <v>16</v>
      </c>
      <c r="K204" s="8" t="s">
        <v>16</v>
      </c>
      <c r="L204" s="8" t="s">
        <v>16</v>
      </c>
      <c r="M204" s="8" t="s">
        <v>16</v>
      </c>
      <c r="N204" s="8">
        <v>62178</v>
      </c>
      <c r="O204" s="8">
        <v>142740</v>
      </c>
      <c r="P204" s="8">
        <v>774382</v>
      </c>
      <c r="Q204" s="8">
        <v>8707141</v>
      </c>
      <c r="R204" s="8">
        <v>1813</v>
      </c>
      <c r="S204" s="8">
        <v>69867</v>
      </c>
      <c r="T204" s="8">
        <v>7753</v>
      </c>
    </row>
    <row r="205" spans="1:20">
      <c r="A205" s="1">
        <v>45442</v>
      </c>
      <c r="B205" s="8">
        <v>24238298</v>
      </c>
      <c r="C205" s="8">
        <v>10351477</v>
      </c>
      <c r="D205" s="8">
        <v>13886821</v>
      </c>
      <c r="E205" s="9">
        <f>nyse_spy_short_volume[[#This Row],[total_short]]/nyse_spy_short_volume[[#This Row],[total_reported]]</f>
        <v>0.42707111695713951</v>
      </c>
      <c r="F205" s="9">
        <f>nyse_spy_short_volume[[#This Row],[total_long]]/nyse_spy_short_volume[[#This Row],[total_reported]]</f>
        <v>0.57292888304286049</v>
      </c>
      <c r="G205" s="8">
        <v>5897625</v>
      </c>
      <c r="H205" s="9">
        <f>nyse_spy_short_volume[[#This Row],[Off-Exchange]]/nyse_spy_short_volume[[#This Row],[total_reported]]</f>
        <v>0.24331844587437615</v>
      </c>
      <c r="I205" s="8">
        <v>19866</v>
      </c>
      <c r="J205" s="8" t="s">
        <v>16</v>
      </c>
      <c r="K205" s="8" t="s">
        <v>16</v>
      </c>
      <c r="L205" s="8" t="s">
        <v>16</v>
      </c>
      <c r="M205" s="8" t="s">
        <v>16</v>
      </c>
      <c r="N205" s="8">
        <v>30082</v>
      </c>
      <c r="O205" s="8">
        <v>53386</v>
      </c>
      <c r="P205" s="8">
        <v>556279</v>
      </c>
      <c r="Q205" s="8">
        <v>3728677</v>
      </c>
      <c r="R205" s="8">
        <v>2110</v>
      </c>
      <c r="S205" s="8">
        <v>60047</v>
      </c>
      <c r="T205" s="8">
        <v>3405</v>
      </c>
    </row>
    <row r="206" spans="1:20">
      <c r="A206" s="1">
        <v>45441</v>
      </c>
      <c r="B206" s="8">
        <v>25216730</v>
      </c>
      <c r="C206" s="8">
        <v>12958801</v>
      </c>
      <c r="D206" s="8">
        <v>12257929</v>
      </c>
      <c r="E206" s="9">
        <f>nyse_spy_short_volume[[#This Row],[total_short]]/nyse_spy_short_volume[[#This Row],[total_reported]]</f>
        <v>0.51389696443591215</v>
      </c>
      <c r="F206" s="9">
        <f>nyse_spy_short_volume[[#This Row],[total_long]]/nyse_spy_short_volume[[#This Row],[total_reported]]</f>
        <v>0.48610303556408779</v>
      </c>
      <c r="G206" s="8">
        <v>8558162</v>
      </c>
      <c r="H206" s="9">
        <f>nyse_spy_short_volume[[#This Row],[Off-Exchange]]/nyse_spy_short_volume[[#This Row],[total_reported]]</f>
        <v>0.33938428971559753</v>
      </c>
      <c r="I206" s="8">
        <v>394469</v>
      </c>
      <c r="J206" s="8" t="s">
        <v>16</v>
      </c>
      <c r="K206" s="8" t="s">
        <v>16</v>
      </c>
      <c r="L206" s="8" t="s">
        <v>16</v>
      </c>
      <c r="M206" s="8" t="s">
        <v>16</v>
      </c>
      <c r="N206" s="8">
        <v>41514</v>
      </c>
      <c r="O206" s="8">
        <v>65596</v>
      </c>
      <c r="P206" s="8">
        <v>517200</v>
      </c>
      <c r="Q206" s="8">
        <v>3312187</v>
      </c>
      <c r="R206" s="8">
        <v>2110</v>
      </c>
      <c r="S206" s="8">
        <v>59574</v>
      </c>
      <c r="T206" s="8">
        <v>7989</v>
      </c>
    </row>
    <row r="207" spans="1:20">
      <c r="A207" s="1">
        <v>45440</v>
      </c>
      <c r="B207" s="8">
        <v>19472670</v>
      </c>
      <c r="C207" s="8">
        <v>9149853</v>
      </c>
      <c r="D207" s="8">
        <v>10322817</v>
      </c>
      <c r="E207" s="9">
        <f>nyse_spy_short_volume[[#This Row],[total_short]]/nyse_spy_short_volume[[#This Row],[total_reported]]</f>
        <v>0.4698817881677243</v>
      </c>
      <c r="F207" s="9">
        <f>nyse_spy_short_volume[[#This Row],[total_long]]/nyse_spy_short_volume[[#This Row],[total_reported]]</f>
        <v>0.5301182118322757</v>
      </c>
      <c r="G207" s="8">
        <v>6228727</v>
      </c>
      <c r="H207" s="9">
        <f>nyse_spy_short_volume[[#This Row],[Off-Exchange]]/nyse_spy_short_volume[[#This Row],[total_reported]]</f>
        <v>0.3198702078348783</v>
      </c>
      <c r="I207" s="8">
        <v>25962</v>
      </c>
      <c r="J207" s="8" t="s">
        <v>16</v>
      </c>
      <c r="K207" s="8" t="s">
        <v>16</v>
      </c>
      <c r="L207" s="8" t="s">
        <v>16</v>
      </c>
      <c r="M207" s="8" t="s">
        <v>16</v>
      </c>
      <c r="N207" s="8">
        <v>34202</v>
      </c>
      <c r="O207" s="8">
        <v>61041</v>
      </c>
      <c r="P207" s="8">
        <v>365887</v>
      </c>
      <c r="Q207" s="8">
        <v>2403768</v>
      </c>
      <c r="R207" s="8">
        <v>2344</v>
      </c>
      <c r="S207" s="8">
        <v>19224</v>
      </c>
      <c r="T207" s="8">
        <v>8698</v>
      </c>
    </row>
    <row r="208" spans="1:20">
      <c r="A208" s="1">
        <v>45436</v>
      </c>
      <c r="B208" s="8">
        <v>21153684</v>
      </c>
      <c r="C208" s="8">
        <v>9334959</v>
      </c>
      <c r="D208" s="8">
        <v>11818725</v>
      </c>
      <c r="E208" s="9">
        <f>nyse_spy_short_volume[[#This Row],[total_short]]/nyse_spy_short_volume[[#This Row],[total_reported]]</f>
        <v>0.44129235361556879</v>
      </c>
      <c r="F208" s="9">
        <f>nyse_spy_short_volume[[#This Row],[total_long]]/nyse_spy_short_volume[[#This Row],[total_reported]]</f>
        <v>0.55870764638443116</v>
      </c>
      <c r="G208" s="8">
        <v>5686805</v>
      </c>
      <c r="H208" s="9">
        <f>nyse_spy_short_volume[[#This Row],[Off-Exchange]]/nyse_spy_short_volume[[#This Row],[total_reported]]</f>
        <v>0.26883284254411666</v>
      </c>
      <c r="I208" s="8">
        <v>23762</v>
      </c>
      <c r="J208" s="8" t="s">
        <v>16</v>
      </c>
      <c r="K208" s="8" t="s">
        <v>16</v>
      </c>
      <c r="L208" s="8" t="s">
        <v>16</v>
      </c>
      <c r="M208" s="8" t="s">
        <v>16</v>
      </c>
      <c r="N208" s="8">
        <v>30916</v>
      </c>
      <c r="O208" s="8">
        <v>47732</v>
      </c>
      <c r="P208" s="8">
        <v>715777</v>
      </c>
      <c r="Q208" s="8">
        <v>2772414</v>
      </c>
      <c r="R208" s="8">
        <v>4469</v>
      </c>
      <c r="S208" s="8">
        <v>51516</v>
      </c>
      <c r="T208" s="8">
        <v>1568</v>
      </c>
    </row>
    <row r="209" spans="1:20">
      <c r="A209" s="1">
        <v>45435</v>
      </c>
      <c r="B209" s="8">
        <v>33291559</v>
      </c>
      <c r="C209" s="8">
        <v>12293266</v>
      </c>
      <c r="D209" s="8">
        <v>20998293</v>
      </c>
      <c r="E209" s="9">
        <f>nyse_spy_short_volume[[#This Row],[total_short]]/nyse_spy_short_volume[[#This Row],[total_reported]]</f>
        <v>0.36926074864802816</v>
      </c>
      <c r="F209" s="9">
        <f>nyse_spy_short_volume[[#This Row],[total_long]]/nyse_spy_short_volume[[#This Row],[total_reported]]</f>
        <v>0.63073925135197184</v>
      </c>
      <c r="G209" s="8">
        <v>7038454</v>
      </c>
      <c r="H209" s="9">
        <f>nyse_spy_short_volume[[#This Row],[Off-Exchange]]/nyse_spy_short_volume[[#This Row],[total_reported]]</f>
        <v>0.21141857610212847</v>
      </c>
      <c r="I209" s="8">
        <v>67038</v>
      </c>
      <c r="J209" s="8" t="s">
        <v>16</v>
      </c>
      <c r="K209" s="8" t="s">
        <v>16</v>
      </c>
      <c r="L209" s="8" t="s">
        <v>16</v>
      </c>
      <c r="M209" s="8" t="s">
        <v>16</v>
      </c>
      <c r="N209" s="8">
        <v>42542</v>
      </c>
      <c r="O209" s="8">
        <v>104547</v>
      </c>
      <c r="P209" s="8">
        <v>716504</v>
      </c>
      <c r="Q209" s="8">
        <v>4288090</v>
      </c>
      <c r="R209" s="8">
        <v>2344</v>
      </c>
      <c r="S209" s="8">
        <v>31521</v>
      </c>
      <c r="T209" s="8">
        <v>2226</v>
      </c>
    </row>
    <row r="210" spans="1:20">
      <c r="A210" s="1">
        <v>45434</v>
      </c>
      <c r="B210" s="8">
        <v>24272134</v>
      </c>
      <c r="C210" s="8">
        <v>10578144</v>
      </c>
      <c r="D210" s="8">
        <v>13693990</v>
      </c>
      <c r="E210" s="9">
        <f>nyse_spy_short_volume[[#This Row],[total_short]]/nyse_spy_short_volume[[#This Row],[total_reported]]</f>
        <v>0.43581433754444499</v>
      </c>
      <c r="F210" s="9">
        <f>nyse_spy_short_volume[[#This Row],[total_long]]/nyse_spy_short_volume[[#This Row],[total_reported]]</f>
        <v>0.56418566245555501</v>
      </c>
      <c r="G210" s="8">
        <v>5349247</v>
      </c>
      <c r="H210" s="9">
        <f>nyse_spy_short_volume[[#This Row],[Off-Exchange]]/nyse_spy_short_volume[[#This Row],[total_reported]]</f>
        <v>0.22038634921840825</v>
      </c>
      <c r="I210" s="8">
        <v>132631</v>
      </c>
      <c r="J210" s="8" t="s">
        <v>16</v>
      </c>
      <c r="K210" s="8" t="s">
        <v>16</v>
      </c>
      <c r="L210" s="8" t="s">
        <v>16</v>
      </c>
      <c r="M210" s="8" t="s">
        <v>16</v>
      </c>
      <c r="N210" s="8">
        <v>33418</v>
      </c>
      <c r="O210" s="8">
        <v>80408</v>
      </c>
      <c r="P210" s="8">
        <v>516346</v>
      </c>
      <c r="Q210" s="8">
        <v>4365127</v>
      </c>
      <c r="R210" s="8">
        <v>7262</v>
      </c>
      <c r="S210" s="8">
        <v>91525</v>
      </c>
      <c r="T210" s="8">
        <v>2180</v>
      </c>
    </row>
    <row r="211" spans="1:20">
      <c r="A211" s="1">
        <v>45433</v>
      </c>
      <c r="B211" s="8">
        <v>19380954</v>
      </c>
      <c r="C211" s="8">
        <v>6932078</v>
      </c>
      <c r="D211" s="8">
        <v>12448876</v>
      </c>
      <c r="E211" s="9">
        <f>nyse_spy_short_volume[[#This Row],[total_short]]/nyse_spy_short_volume[[#This Row],[total_reported]]</f>
        <v>0.35767475636132257</v>
      </c>
      <c r="F211" s="9">
        <f>nyse_spy_short_volume[[#This Row],[total_long]]/nyse_spy_short_volume[[#This Row],[total_reported]]</f>
        <v>0.64232524363867749</v>
      </c>
      <c r="G211" s="8">
        <v>3784779</v>
      </c>
      <c r="H211" s="9">
        <f>nyse_spy_short_volume[[#This Row],[Off-Exchange]]/nyse_spy_short_volume[[#This Row],[total_reported]]</f>
        <v>0.19528342103283461</v>
      </c>
      <c r="I211" s="8">
        <v>19403</v>
      </c>
      <c r="J211" s="8" t="s">
        <v>16</v>
      </c>
      <c r="K211" s="8" t="s">
        <v>16</v>
      </c>
      <c r="L211" s="8" t="s">
        <v>16</v>
      </c>
      <c r="M211" s="8" t="s">
        <v>16</v>
      </c>
      <c r="N211" s="8">
        <v>17597</v>
      </c>
      <c r="O211" s="8">
        <v>36041</v>
      </c>
      <c r="P211" s="8">
        <v>232765</v>
      </c>
      <c r="Q211" s="8">
        <v>2798326</v>
      </c>
      <c r="R211" s="8">
        <v>12492</v>
      </c>
      <c r="S211" s="8">
        <v>28179</v>
      </c>
      <c r="T211" s="8">
        <v>2496</v>
      </c>
    </row>
    <row r="212" spans="1:20">
      <c r="A212" s="1">
        <v>45432</v>
      </c>
      <c r="B212" s="8">
        <v>22001732</v>
      </c>
      <c r="C212" s="8">
        <v>10763757</v>
      </c>
      <c r="D212" s="8">
        <v>11237975</v>
      </c>
      <c r="E212" s="9">
        <f>nyse_spy_short_volume[[#This Row],[total_short]]/nyse_spy_short_volume[[#This Row],[total_reported]]</f>
        <v>0.48922316661251941</v>
      </c>
      <c r="F212" s="9">
        <f>nyse_spy_short_volume[[#This Row],[total_long]]/nyse_spy_short_volume[[#This Row],[total_reported]]</f>
        <v>0.51077683338748059</v>
      </c>
      <c r="G212" s="8">
        <v>6973410</v>
      </c>
      <c r="H212" s="9">
        <f>nyse_spy_short_volume[[#This Row],[Off-Exchange]]/nyse_spy_short_volume[[#This Row],[total_reported]]</f>
        <v>0.31694822934848949</v>
      </c>
      <c r="I212" s="8">
        <v>45981</v>
      </c>
      <c r="J212" s="8" t="s">
        <v>16</v>
      </c>
      <c r="K212" s="8" t="s">
        <v>16</v>
      </c>
      <c r="L212" s="8" t="s">
        <v>16</v>
      </c>
      <c r="M212" s="8" t="s">
        <v>16</v>
      </c>
      <c r="N212" s="8">
        <v>34401</v>
      </c>
      <c r="O212" s="8">
        <v>55249</v>
      </c>
      <c r="P212" s="8">
        <v>498840</v>
      </c>
      <c r="Q212" s="8">
        <v>3111379</v>
      </c>
      <c r="R212" s="8">
        <v>8692</v>
      </c>
      <c r="S212" s="8">
        <v>35742</v>
      </c>
      <c r="T212" s="8">
        <v>63</v>
      </c>
    </row>
    <row r="213" spans="1:20">
      <c r="A213" s="1">
        <v>45429</v>
      </c>
      <c r="B213" s="8">
        <v>34925644</v>
      </c>
      <c r="C213" s="8">
        <v>17133265</v>
      </c>
      <c r="D213" s="8">
        <v>17792379</v>
      </c>
      <c r="E213" s="9">
        <f>nyse_spy_short_volume[[#This Row],[total_short]]/nyse_spy_short_volume[[#This Row],[total_reported]]</f>
        <v>0.49056403942043275</v>
      </c>
      <c r="F213" s="9">
        <f>nyse_spy_short_volume[[#This Row],[total_long]]/nyse_spy_short_volume[[#This Row],[total_reported]]</f>
        <v>0.5094359605795673</v>
      </c>
      <c r="G213" s="8">
        <v>11625991</v>
      </c>
      <c r="H213" s="9">
        <f>nyse_spy_short_volume[[#This Row],[Off-Exchange]]/nyse_spy_short_volume[[#This Row],[total_reported]]</f>
        <v>0.33287835723229614</v>
      </c>
      <c r="I213" s="8">
        <v>224100</v>
      </c>
      <c r="J213" s="8" t="s">
        <v>16</v>
      </c>
      <c r="K213" s="8" t="s">
        <v>16</v>
      </c>
      <c r="L213" s="8" t="s">
        <v>16</v>
      </c>
      <c r="M213" s="8" t="s">
        <v>16</v>
      </c>
      <c r="N213" s="8">
        <v>45738</v>
      </c>
      <c r="O213" s="8">
        <v>131176</v>
      </c>
      <c r="P213" s="8">
        <v>585359</v>
      </c>
      <c r="Q213" s="8">
        <v>4409823</v>
      </c>
      <c r="R213" s="8">
        <v>9795</v>
      </c>
      <c r="S213" s="8">
        <v>100168</v>
      </c>
      <c r="T213" s="8">
        <v>1115</v>
      </c>
    </row>
    <row r="214" spans="1:20">
      <c r="A214" s="1">
        <v>45428</v>
      </c>
      <c r="B214" s="8">
        <v>26137526</v>
      </c>
      <c r="C214" s="8">
        <v>10898683</v>
      </c>
      <c r="D214" s="8">
        <v>15238843</v>
      </c>
      <c r="E214" s="9">
        <f>nyse_spy_short_volume[[#This Row],[total_short]]/nyse_spy_short_volume[[#This Row],[total_reported]]</f>
        <v>0.41697454456860222</v>
      </c>
      <c r="F214" s="9">
        <f>nyse_spy_short_volume[[#This Row],[total_long]]/nyse_spy_short_volume[[#This Row],[total_reported]]</f>
        <v>0.58302545543139772</v>
      </c>
      <c r="G214" s="8">
        <v>5699294</v>
      </c>
      <c r="H214" s="9">
        <f>nyse_spy_short_volume[[#This Row],[Off-Exchange]]/nyse_spy_short_volume[[#This Row],[total_reported]]</f>
        <v>0.21805024698971126</v>
      </c>
      <c r="I214" s="8">
        <v>127147</v>
      </c>
      <c r="J214" s="8" t="s">
        <v>16</v>
      </c>
      <c r="K214" s="8" t="s">
        <v>16</v>
      </c>
      <c r="L214" s="8" t="s">
        <v>16</v>
      </c>
      <c r="M214" s="8" t="s">
        <v>16</v>
      </c>
      <c r="N214" s="8">
        <v>32147</v>
      </c>
      <c r="O214" s="8">
        <v>96044</v>
      </c>
      <c r="P214" s="8">
        <v>666951</v>
      </c>
      <c r="Q214" s="8">
        <v>4218225</v>
      </c>
      <c r="R214" s="8">
        <v>6040</v>
      </c>
      <c r="S214" s="8">
        <v>52551</v>
      </c>
      <c r="T214" s="8">
        <v>284</v>
      </c>
    </row>
    <row r="215" spans="1:20">
      <c r="A215" s="1">
        <v>45427</v>
      </c>
      <c r="B215" s="8">
        <v>30739632</v>
      </c>
      <c r="C215" s="8">
        <v>15534160</v>
      </c>
      <c r="D215" s="8">
        <v>15205472</v>
      </c>
      <c r="E215" s="9">
        <f>nyse_spy_short_volume[[#This Row],[total_short]]/nyse_spy_short_volume[[#This Row],[total_reported]]</f>
        <v>0.50534632294882387</v>
      </c>
      <c r="F215" s="9">
        <f>nyse_spy_short_volume[[#This Row],[total_long]]/nyse_spy_short_volume[[#This Row],[total_reported]]</f>
        <v>0.49465367705117613</v>
      </c>
      <c r="G215" s="8">
        <v>8831686</v>
      </c>
      <c r="H215" s="9">
        <f>nyse_spy_short_volume[[#This Row],[Off-Exchange]]/nyse_spy_short_volume[[#This Row],[total_reported]]</f>
        <v>0.28730617204526065</v>
      </c>
      <c r="I215" s="8">
        <v>57913</v>
      </c>
      <c r="J215" s="8" t="s">
        <v>16</v>
      </c>
      <c r="K215" s="8" t="s">
        <v>16</v>
      </c>
      <c r="L215" s="8" t="s">
        <v>16</v>
      </c>
      <c r="M215" s="8" t="s">
        <v>16</v>
      </c>
      <c r="N215" s="8">
        <v>51905</v>
      </c>
      <c r="O215" s="8">
        <v>275674</v>
      </c>
      <c r="P215" s="8">
        <v>950630</v>
      </c>
      <c r="Q215" s="8">
        <v>5235292</v>
      </c>
      <c r="R215" s="8">
        <v>17619</v>
      </c>
      <c r="S215" s="8">
        <v>112422</v>
      </c>
      <c r="T215" s="8">
        <v>1019</v>
      </c>
    </row>
    <row r="216" spans="1:20">
      <c r="A216" s="1">
        <v>45426</v>
      </c>
      <c r="B216" s="8">
        <v>28620270</v>
      </c>
      <c r="C216" s="8">
        <v>14759860</v>
      </c>
      <c r="D216" s="8">
        <v>13860410</v>
      </c>
      <c r="E216" s="9">
        <f>nyse_spy_short_volume[[#This Row],[total_short]]/nyse_spy_short_volume[[#This Row],[total_reported]]</f>
        <v>0.51571351353428885</v>
      </c>
      <c r="F216" s="9">
        <f>nyse_spy_short_volume[[#This Row],[total_long]]/nyse_spy_short_volume[[#This Row],[total_reported]]</f>
        <v>0.48428648646571121</v>
      </c>
      <c r="G216" s="8">
        <v>9179280</v>
      </c>
      <c r="H216" s="9">
        <f>nyse_spy_short_volume[[#This Row],[Off-Exchange]]/nyse_spy_short_volume[[#This Row],[total_reported]]</f>
        <v>0.32072653402640855</v>
      </c>
      <c r="I216" s="8">
        <v>20453</v>
      </c>
      <c r="J216" s="8" t="s">
        <v>16</v>
      </c>
      <c r="K216" s="8" t="s">
        <v>16</v>
      </c>
      <c r="L216" s="8" t="s">
        <v>16</v>
      </c>
      <c r="M216" s="8" t="s">
        <v>16</v>
      </c>
      <c r="N216" s="8">
        <v>29154</v>
      </c>
      <c r="O216" s="8">
        <v>135998</v>
      </c>
      <c r="P216" s="8">
        <v>735484</v>
      </c>
      <c r="Q216" s="8">
        <v>4603577</v>
      </c>
      <c r="R216" s="8">
        <v>9077</v>
      </c>
      <c r="S216" s="8">
        <v>46476</v>
      </c>
      <c r="T216" s="8">
        <v>361</v>
      </c>
    </row>
    <row r="217" spans="1:20">
      <c r="A217" s="1">
        <v>45425</v>
      </c>
      <c r="B217" s="8">
        <v>20404118</v>
      </c>
      <c r="C217" s="8">
        <v>10347646</v>
      </c>
      <c r="D217" s="8">
        <v>10056472</v>
      </c>
      <c r="E217" s="9">
        <f>nyse_spy_short_volume[[#This Row],[total_short]]/nyse_spy_short_volume[[#This Row],[total_reported]]</f>
        <v>0.50713517732057811</v>
      </c>
      <c r="F217" s="9">
        <f>nyse_spy_short_volume[[#This Row],[total_long]]/nyse_spy_short_volume[[#This Row],[total_reported]]</f>
        <v>0.49286482267942189</v>
      </c>
      <c r="G217" s="8">
        <v>6137601</v>
      </c>
      <c r="H217" s="9">
        <f>nyse_spy_short_volume[[#This Row],[Off-Exchange]]/nyse_spy_short_volume[[#This Row],[total_reported]]</f>
        <v>0.30080207338538228</v>
      </c>
      <c r="I217" s="8">
        <v>44922</v>
      </c>
      <c r="J217" s="8" t="s">
        <v>16</v>
      </c>
      <c r="K217" s="8" t="s">
        <v>16</v>
      </c>
      <c r="L217" s="8" t="s">
        <v>16</v>
      </c>
      <c r="M217" s="8" t="s">
        <v>16</v>
      </c>
      <c r="N217" s="8">
        <v>33770</v>
      </c>
      <c r="O217" s="8">
        <v>141785</v>
      </c>
      <c r="P217" s="8">
        <v>552367</v>
      </c>
      <c r="Q217" s="8">
        <v>3384296</v>
      </c>
      <c r="R217" s="8">
        <v>6554</v>
      </c>
      <c r="S217" s="8">
        <v>45656</v>
      </c>
      <c r="T217" s="8">
        <v>695</v>
      </c>
    </row>
    <row r="218" spans="1:20">
      <c r="A218" s="1">
        <v>45422</v>
      </c>
      <c r="B218" s="8">
        <v>25964879</v>
      </c>
      <c r="C218" s="8">
        <v>11838355</v>
      </c>
      <c r="D218" s="8">
        <v>14126524</v>
      </c>
      <c r="E218" s="9">
        <f>nyse_spy_short_volume[[#This Row],[total_short]]/nyse_spy_short_volume[[#This Row],[total_reported]]</f>
        <v>0.45593722967089506</v>
      </c>
      <c r="F218" s="9">
        <f>nyse_spy_short_volume[[#This Row],[total_long]]/nyse_spy_short_volume[[#This Row],[total_reported]]</f>
        <v>0.54406277032910499</v>
      </c>
      <c r="G218" s="8">
        <v>6677046</v>
      </c>
      <c r="H218" s="9">
        <f>nyse_spy_short_volume[[#This Row],[Off-Exchange]]/nyse_spy_short_volume[[#This Row],[total_reported]]</f>
        <v>0.257156830963857</v>
      </c>
      <c r="I218" s="8">
        <v>102086</v>
      </c>
      <c r="J218" s="8" t="s">
        <v>16</v>
      </c>
      <c r="K218" s="8" t="s">
        <v>16</v>
      </c>
      <c r="L218" s="8" t="s">
        <v>16</v>
      </c>
      <c r="M218" s="8" t="s">
        <v>16</v>
      </c>
      <c r="N218" s="8">
        <v>55578</v>
      </c>
      <c r="O218" s="8">
        <v>130378</v>
      </c>
      <c r="P218" s="8">
        <v>678055</v>
      </c>
      <c r="Q218" s="8">
        <v>4144074</v>
      </c>
      <c r="R218" s="8">
        <v>7214</v>
      </c>
      <c r="S218" s="8">
        <v>42574</v>
      </c>
      <c r="T218" s="8">
        <v>1350</v>
      </c>
    </row>
    <row r="219" spans="1:20">
      <c r="A219" s="1">
        <v>45421</v>
      </c>
      <c r="B219" s="8">
        <v>22743662</v>
      </c>
      <c r="C219" s="8">
        <v>11307864</v>
      </c>
      <c r="D219" s="8">
        <v>11435798</v>
      </c>
      <c r="E219" s="9">
        <f>nyse_spy_short_volume[[#This Row],[total_short]]/nyse_spy_short_volume[[#This Row],[total_reported]]</f>
        <v>0.49718748018678788</v>
      </c>
      <c r="F219" s="9">
        <f>nyse_spy_short_volume[[#This Row],[total_long]]/nyse_spy_short_volume[[#This Row],[total_reported]]</f>
        <v>0.50281251981321218</v>
      </c>
      <c r="G219" s="8">
        <v>5894451</v>
      </c>
      <c r="H219" s="9">
        <f>nyse_spy_short_volume[[#This Row],[Off-Exchange]]/nyse_spy_short_volume[[#This Row],[total_reported]]</f>
        <v>0.25916895001341472</v>
      </c>
      <c r="I219" s="8">
        <v>22698</v>
      </c>
      <c r="J219" s="8" t="s">
        <v>16</v>
      </c>
      <c r="K219" s="8" t="s">
        <v>16</v>
      </c>
      <c r="L219" s="8" t="s">
        <v>16</v>
      </c>
      <c r="M219" s="8" t="s">
        <v>16</v>
      </c>
      <c r="N219" s="8">
        <v>64375</v>
      </c>
      <c r="O219" s="8">
        <v>122928</v>
      </c>
      <c r="P219" s="8">
        <v>733714</v>
      </c>
      <c r="Q219" s="8">
        <v>4406700</v>
      </c>
      <c r="R219" s="8">
        <v>12866</v>
      </c>
      <c r="S219" s="8">
        <v>49131</v>
      </c>
      <c r="T219" s="8">
        <v>1001</v>
      </c>
    </row>
    <row r="220" spans="1:20">
      <c r="A220" s="1">
        <v>45420</v>
      </c>
      <c r="B220" s="8">
        <v>22662720</v>
      </c>
      <c r="C220" s="8">
        <v>12321950</v>
      </c>
      <c r="D220" s="8">
        <v>10340770</v>
      </c>
      <c r="E220" s="9">
        <f>nyse_spy_short_volume[[#This Row],[total_short]]/nyse_spy_short_volume[[#This Row],[total_reported]]</f>
        <v>0.543710110701628</v>
      </c>
      <c r="F220" s="9">
        <f>nyse_spy_short_volume[[#This Row],[total_long]]/nyse_spy_short_volume[[#This Row],[total_reported]]</f>
        <v>0.45628988929837194</v>
      </c>
      <c r="G220" s="8">
        <v>7984464</v>
      </c>
      <c r="H220" s="9">
        <f>nyse_spy_short_volume[[#This Row],[Off-Exchange]]/nyse_spy_short_volume[[#This Row],[total_reported]]</f>
        <v>0.3523171093319778</v>
      </c>
      <c r="I220" s="8">
        <v>18697</v>
      </c>
      <c r="J220" s="8" t="s">
        <v>16</v>
      </c>
      <c r="K220" s="8" t="s">
        <v>16</v>
      </c>
      <c r="L220" s="8" t="s">
        <v>16</v>
      </c>
      <c r="M220" s="8" t="s">
        <v>16</v>
      </c>
      <c r="N220" s="8">
        <v>56877</v>
      </c>
      <c r="O220" s="8">
        <v>87581</v>
      </c>
      <c r="P220" s="8">
        <v>575277</v>
      </c>
      <c r="Q220" s="8">
        <v>3546480</v>
      </c>
      <c r="R220" s="8">
        <v>5560</v>
      </c>
      <c r="S220" s="8">
        <v>45607</v>
      </c>
      <c r="T220" s="8">
        <v>1407</v>
      </c>
    </row>
    <row r="221" spans="1:20">
      <c r="A221" s="1">
        <v>45419</v>
      </c>
      <c r="B221" s="8">
        <v>28132744</v>
      </c>
      <c r="C221" s="8">
        <v>15349599</v>
      </c>
      <c r="D221" s="8">
        <v>12783145</v>
      </c>
      <c r="E221" s="9">
        <f>nyse_spy_short_volume[[#This Row],[total_short]]/nyse_spy_short_volume[[#This Row],[total_reported]]</f>
        <v>0.54561328962436084</v>
      </c>
      <c r="F221" s="9">
        <f>nyse_spy_short_volume[[#This Row],[total_long]]/nyse_spy_short_volume[[#This Row],[total_reported]]</f>
        <v>0.45438671037563916</v>
      </c>
      <c r="G221" s="8">
        <v>6356158</v>
      </c>
      <c r="H221" s="9">
        <f>nyse_spy_short_volume[[#This Row],[Off-Exchange]]/nyse_spy_short_volume[[#This Row],[total_reported]]</f>
        <v>0.22593451957619207</v>
      </c>
      <c r="I221" s="8">
        <v>29470</v>
      </c>
      <c r="J221" s="8" t="s">
        <v>16</v>
      </c>
      <c r="K221" s="8" t="s">
        <v>16</v>
      </c>
      <c r="L221" s="8" t="s">
        <v>16</v>
      </c>
      <c r="M221" s="8" t="s">
        <v>16</v>
      </c>
      <c r="N221" s="8">
        <v>73291</v>
      </c>
      <c r="O221" s="8">
        <v>230702</v>
      </c>
      <c r="P221" s="8">
        <v>1114204</v>
      </c>
      <c r="Q221" s="8">
        <v>7481213</v>
      </c>
      <c r="R221" s="8">
        <v>5740</v>
      </c>
      <c r="S221" s="8">
        <v>57712</v>
      </c>
      <c r="T221" s="8">
        <v>1109</v>
      </c>
    </row>
    <row r="222" spans="1:20">
      <c r="A222" s="1">
        <v>45418</v>
      </c>
      <c r="B222" s="8">
        <v>26430926</v>
      </c>
      <c r="C222" s="8">
        <v>14501362</v>
      </c>
      <c r="D222" s="8">
        <v>11929564</v>
      </c>
      <c r="E222" s="9">
        <f>nyse_spy_short_volume[[#This Row],[total_short]]/nyse_spy_short_volume[[#This Row],[total_reported]]</f>
        <v>0.54865130340117485</v>
      </c>
      <c r="F222" s="9">
        <f>nyse_spy_short_volume[[#This Row],[total_long]]/nyse_spy_short_volume[[#This Row],[total_reported]]</f>
        <v>0.45134869659882521</v>
      </c>
      <c r="G222" s="8">
        <v>8374893</v>
      </c>
      <c r="H222" s="9">
        <f>nyse_spy_short_volume[[#This Row],[Off-Exchange]]/nyse_spy_short_volume[[#This Row],[total_reported]]</f>
        <v>0.31685961362080162</v>
      </c>
      <c r="I222" s="8">
        <v>13673</v>
      </c>
      <c r="J222" s="8" t="s">
        <v>16</v>
      </c>
      <c r="K222" s="8" t="s">
        <v>16</v>
      </c>
      <c r="L222" s="8" t="s">
        <v>16</v>
      </c>
      <c r="M222" s="8" t="s">
        <v>16</v>
      </c>
      <c r="N222" s="8">
        <v>70700</v>
      </c>
      <c r="O222" s="8">
        <v>223192</v>
      </c>
      <c r="P222" s="8">
        <v>1042028</v>
      </c>
      <c r="Q222" s="8">
        <v>4669404</v>
      </c>
      <c r="R222" s="8">
        <v>9506</v>
      </c>
      <c r="S222" s="8">
        <v>97100</v>
      </c>
      <c r="T222" s="8">
        <v>866</v>
      </c>
    </row>
    <row r="223" spans="1:20">
      <c r="A223" s="1">
        <v>45415</v>
      </c>
      <c r="B223" s="8">
        <v>38750477</v>
      </c>
      <c r="C223" s="8">
        <v>18715929</v>
      </c>
      <c r="D223" s="8">
        <v>20034548</v>
      </c>
      <c r="E223" s="9">
        <f>nyse_spy_short_volume[[#This Row],[total_short]]/nyse_spy_short_volume[[#This Row],[total_reported]]</f>
        <v>0.48298577072999643</v>
      </c>
      <c r="F223" s="9">
        <f>nyse_spy_short_volume[[#This Row],[total_long]]/nyse_spy_short_volume[[#This Row],[total_reported]]</f>
        <v>0.51701422927000351</v>
      </c>
      <c r="G223" s="8">
        <v>10876620</v>
      </c>
      <c r="H223" s="9">
        <f>nyse_spy_short_volume[[#This Row],[Off-Exchange]]/nyse_spy_short_volume[[#This Row],[total_reported]]</f>
        <v>0.28068351261843821</v>
      </c>
      <c r="I223" s="8">
        <v>93906</v>
      </c>
      <c r="J223" s="8" t="s">
        <v>16</v>
      </c>
      <c r="K223" s="8" t="s">
        <v>16</v>
      </c>
      <c r="L223" s="8" t="s">
        <v>16</v>
      </c>
      <c r="M223" s="8" t="s">
        <v>16</v>
      </c>
      <c r="N223" s="8">
        <v>66474</v>
      </c>
      <c r="O223" s="8">
        <v>335965</v>
      </c>
      <c r="P223" s="8">
        <v>1102554</v>
      </c>
      <c r="Q223" s="8">
        <v>6128569</v>
      </c>
      <c r="R223" s="8">
        <v>10023</v>
      </c>
      <c r="S223" s="8">
        <v>98875</v>
      </c>
      <c r="T223" s="8">
        <v>2943</v>
      </c>
    </row>
    <row r="224" spans="1:20">
      <c r="A224" s="1">
        <v>45414</v>
      </c>
      <c r="B224" s="8">
        <v>34979043</v>
      </c>
      <c r="C224" s="8">
        <v>13278050</v>
      </c>
      <c r="D224" s="8">
        <v>21700993</v>
      </c>
      <c r="E224" s="9">
        <f>nyse_spy_short_volume[[#This Row],[total_short]]/nyse_spy_short_volume[[#This Row],[total_reported]]</f>
        <v>0.379600150867478</v>
      </c>
      <c r="F224" s="9">
        <f>nyse_spy_short_volume[[#This Row],[total_long]]/nyse_spy_short_volume[[#This Row],[total_reported]]</f>
        <v>0.620399849132522</v>
      </c>
      <c r="G224" s="8">
        <v>6632559</v>
      </c>
      <c r="H224" s="9">
        <f>nyse_spy_short_volume[[#This Row],[Off-Exchange]]/nyse_spy_short_volume[[#This Row],[total_reported]]</f>
        <v>0.18961522189157662</v>
      </c>
      <c r="I224" s="8">
        <v>182811</v>
      </c>
      <c r="J224" s="8" t="s">
        <v>16</v>
      </c>
      <c r="K224" s="8" t="s">
        <v>16</v>
      </c>
      <c r="L224" s="8" t="s">
        <v>16</v>
      </c>
      <c r="M224" s="8" t="s">
        <v>16</v>
      </c>
      <c r="N224" s="8">
        <v>54545</v>
      </c>
      <c r="O224" s="8">
        <v>255293</v>
      </c>
      <c r="P224" s="8">
        <v>780701</v>
      </c>
      <c r="Q224" s="8">
        <v>5283014</v>
      </c>
      <c r="R224" s="8">
        <v>2784</v>
      </c>
      <c r="S224" s="8">
        <v>85352</v>
      </c>
      <c r="T224" s="8">
        <v>991</v>
      </c>
    </row>
    <row r="225" spans="1:20">
      <c r="A225" s="1">
        <v>45413</v>
      </c>
      <c r="B225" s="8">
        <v>41277449</v>
      </c>
      <c r="C225" s="8">
        <v>17070062</v>
      </c>
      <c r="D225" s="8">
        <v>24207387</v>
      </c>
      <c r="E225" s="9">
        <f>nyse_spy_short_volume[[#This Row],[total_short]]/nyse_spy_short_volume[[#This Row],[total_reported]]</f>
        <v>0.41354449980666197</v>
      </c>
      <c r="F225" s="9">
        <f>nyse_spy_short_volume[[#This Row],[total_long]]/nyse_spy_short_volume[[#This Row],[total_reported]]</f>
        <v>0.58645550019333803</v>
      </c>
      <c r="G225" s="8">
        <v>7672823</v>
      </c>
      <c r="H225" s="9">
        <f>nyse_spy_short_volume[[#This Row],[Off-Exchange]]/nyse_spy_short_volume[[#This Row],[total_reported]]</f>
        <v>0.18588413736517487</v>
      </c>
      <c r="I225" s="8">
        <v>29777</v>
      </c>
      <c r="J225" s="8" t="s">
        <v>16</v>
      </c>
      <c r="K225" s="8" t="s">
        <v>16</v>
      </c>
      <c r="L225" s="8" t="s">
        <v>16</v>
      </c>
      <c r="M225" s="8" t="s">
        <v>16</v>
      </c>
      <c r="N225" s="8">
        <v>75757</v>
      </c>
      <c r="O225" s="8">
        <v>519760</v>
      </c>
      <c r="P225" s="8">
        <v>1465927</v>
      </c>
      <c r="Q225" s="8">
        <v>7183407</v>
      </c>
      <c r="R225" s="8">
        <v>7717</v>
      </c>
      <c r="S225" s="8">
        <v>111599</v>
      </c>
      <c r="T225" s="8">
        <v>3295</v>
      </c>
    </row>
    <row r="226" spans="1:20">
      <c r="A226" s="1">
        <v>45412</v>
      </c>
      <c r="B226" s="8">
        <v>43013169</v>
      </c>
      <c r="C226" s="8">
        <v>21410746</v>
      </c>
      <c r="D226" s="8">
        <v>21602423</v>
      </c>
      <c r="E226" s="9">
        <f>nyse_spy_short_volume[[#This Row],[total_short]]/nyse_spy_short_volume[[#This Row],[total_reported]]</f>
        <v>0.49777188004910777</v>
      </c>
      <c r="F226" s="9">
        <f>nyse_spy_short_volume[[#This Row],[total_long]]/nyse_spy_short_volume[[#This Row],[total_reported]]</f>
        <v>0.50222811995089223</v>
      </c>
      <c r="G226" s="8">
        <v>12396154</v>
      </c>
      <c r="H226" s="9">
        <f>nyse_spy_short_volume[[#This Row],[Off-Exchange]]/nyse_spy_short_volume[[#This Row],[total_reported]]</f>
        <v>0.2881943899553181</v>
      </c>
      <c r="I226" s="8">
        <v>205145</v>
      </c>
      <c r="J226" s="8" t="s">
        <v>16</v>
      </c>
      <c r="K226" s="8" t="s">
        <v>16</v>
      </c>
      <c r="L226" s="8" t="s">
        <v>16</v>
      </c>
      <c r="M226" s="8" t="s">
        <v>16</v>
      </c>
      <c r="N226" s="8">
        <v>53687</v>
      </c>
      <c r="O226" s="8">
        <v>364232</v>
      </c>
      <c r="P226" s="8">
        <v>840462</v>
      </c>
      <c r="Q226" s="8">
        <v>7395749</v>
      </c>
      <c r="R226" s="8">
        <v>10935</v>
      </c>
      <c r="S226" s="8">
        <v>142933</v>
      </c>
      <c r="T226" s="8">
        <v>1449</v>
      </c>
    </row>
    <row r="227" spans="1:20">
      <c r="A227" s="1">
        <v>45411</v>
      </c>
      <c r="B227" s="8">
        <v>23794538</v>
      </c>
      <c r="C227" s="8">
        <v>12544838</v>
      </c>
      <c r="D227" s="8">
        <v>11249700</v>
      </c>
      <c r="E227" s="9">
        <f>nyse_spy_short_volume[[#This Row],[total_short]]/nyse_spy_short_volume[[#This Row],[total_reported]]</f>
        <v>0.52721502724700942</v>
      </c>
      <c r="F227" s="9">
        <f>nyse_spy_short_volume[[#This Row],[total_long]]/nyse_spy_short_volume[[#This Row],[total_reported]]</f>
        <v>0.47278497275299064</v>
      </c>
      <c r="G227" s="8">
        <v>7049018</v>
      </c>
      <c r="H227" s="9">
        <f>nyse_spy_short_volume[[#This Row],[Off-Exchange]]/nyse_spy_short_volume[[#This Row],[total_reported]]</f>
        <v>0.29624521392262376</v>
      </c>
      <c r="I227" s="8">
        <v>14383</v>
      </c>
      <c r="J227" s="8" t="s">
        <v>16</v>
      </c>
      <c r="K227" s="8" t="s">
        <v>16</v>
      </c>
      <c r="L227" s="8" t="s">
        <v>16</v>
      </c>
      <c r="M227" s="8" t="s">
        <v>16</v>
      </c>
      <c r="N227" s="8">
        <v>80427</v>
      </c>
      <c r="O227" s="8">
        <v>220192</v>
      </c>
      <c r="P227" s="8">
        <v>697411</v>
      </c>
      <c r="Q227" s="8">
        <v>4380089</v>
      </c>
      <c r="R227" s="8">
        <v>5303</v>
      </c>
      <c r="S227" s="8">
        <v>95602</v>
      </c>
      <c r="T227" s="8">
        <v>2413</v>
      </c>
    </row>
    <row r="228" spans="1:20">
      <c r="A228" s="1">
        <v>45408</v>
      </c>
      <c r="B228" s="8">
        <v>32894933</v>
      </c>
      <c r="C228" s="8">
        <v>15834078</v>
      </c>
      <c r="D228" s="8">
        <v>17060855</v>
      </c>
      <c r="E228" s="9">
        <f>nyse_spy_short_volume[[#This Row],[total_short]]/nyse_spy_short_volume[[#This Row],[total_reported]]</f>
        <v>0.48135310079518934</v>
      </c>
      <c r="F228" s="9">
        <f>nyse_spy_short_volume[[#This Row],[total_long]]/nyse_spy_short_volume[[#This Row],[total_reported]]</f>
        <v>0.51864689920481066</v>
      </c>
      <c r="G228" s="8">
        <v>8831356</v>
      </c>
      <c r="H228" s="9">
        <f>nyse_spy_short_volume[[#This Row],[Off-Exchange]]/nyse_spy_short_volume[[#This Row],[total_reported]]</f>
        <v>0.26847162145002695</v>
      </c>
      <c r="I228" s="8">
        <v>56652</v>
      </c>
      <c r="J228" s="8" t="s">
        <v>16</v>
      </c>
      <c r="K228" s="8" t="s">
        <v>16</v>
      </c>
      <c r="L228" s="8" t="s">
        <v>16</v>
      </c>
      <c r="M228" s="8" t="s">
        <v>16</v>
      </c>
      <c r="N228" s="8">
        <v>68766</v>
      </c>
      <c r="O228" s="8">
        <v>242777</v>
      </c>
      <c r="P228" s="8">
        <v>732504</v>
      </c>
      <c r="Q228" s="8">
        <v>5808809</v>
      </c>
      <c r="R228" s="8">
        <v>7029</v>
      </c>
      <c r="S228" s="8">
        <v>80808</v>
      </c>
      <c r="T228" s="8">
        <v>5377</v>
      </c>
    </row>
    <row r="229" spans="1:20">
      <c r="A229" s="1">
        <v>45407</v>
      </c>
      <c r="B229" s="8">
        <v>33484594</v>
      </c>
      <c r="C229" s="8">
        <v>17339358</v>
      </c>
      <c r="D229" s="8">
        <v>16145236</v>
      </c>
      <c r="E229" s="9">
        <f>nyse_spy_short_volume[[#This Row],[total_short]]/nyse_spy_short_volume[[#This Row],[total_reported]]</f>
        <v>0.51783091651044055</v>
      </c>
      <c r="F229" s="9">
        <f>nyse_spy_short_volume[[#This Row],[total_long]]/nyse_spy_short_volume[[#This Row],[total_reported]]</f>
        <v>0.48216908348955939</v>
      </c>
      <c r="G229" s="8">
        <v>8551364</v>
      </c>
      <c r="H229" s="9">
        <f>nyse_spy_short_volume[[#This Row],[Off-Exchange]]/nyse_spy_short_volume[[#This Row],[total_reported]]</f>
        <v>0.25538204226098726</v>
      </c>
      <c r="I229" s="8">
        <v>54176</v>
      </c>
      <c r="J229" s="8" t="s">
        <v>16</v>
      </c>
      <c r="K229" s="8" t="s">
        <v>16</v>
      </c>
      <c r="L229" s="8" t="s">
        <v>16</v>
      </c>
      <c r="M229" s="8" t="s">
        <v>16</v>
      </c>
      <c r="N229" s="8">
        <v>54697</v>
      </c>
      <c r="O229" s="8">
        <v>394610</v>
      </c>
      <c r="P229" s="8">
        <v>1445975</v>
      </c>
      <c r="Q229" s="8">
        <v>6720842</v>
      </c>
      <c r="R229" s="8">
        <v>4657</v>
      </c>
      <c r="S229" s="8">
        <v>105519</v>
      </c>
      <c r="T229" s="8">
        <v>7518</v>
      </c>
    </row>
    <row r="230" spans="1:20">
      <c r="A230" s="1">
        <v>45406</v>
      </c>
      <c r="B230" s="8">
        <v>29905750</v>
      </c>
      <c r="C230" s="8">
        <v>15319710</v>
      </c>
      <c r="D230" s="8">
        <v>14586040</v>
      </c>
      <c r="E230" s="9">
        <f>nyse_spy_short_volume[[#This Row],[total_short]]/nyse_spy_short_volume[[#This Row],[total_reported]]</f>
        <v>0.51226637017964771</v>
      </c>
      <c r="F230" s="9">
        <f>nyse_spy_short_volume[[#This Row],[total_long]]/nyse_spy_short_volume[[#This Row],[total_reported]]</f>
        <v>0.48773362982035229</v>
      </c>
      <c r="G230" s="8">
        <v>8787251</v>
      </c>
      <c r="H230" s="9">
        <f>nyse_spy_short_volume[[#This Row],[Off-Exchange]]/nyse_spy_short_volume[[#This Row],[total_reported]]</f>
        <v>0.29383148725579528</v>
      </c>
      <c r="I230" s="8">
        <v>65030</v>
      </c>
      <c r="J230" s="8" t="s">
        <v>16</v>
      </c>
      <c r="K230" s="8" t="s">
        <v>16</v>
      </c>
      <c r="L230" s="8" t="s">
        <v>16</v>
      </c>
      <c r="M230" s="8" t="s">
        <v>16</v>
      </c>
      <c r="N230" s="8">
        <v>65307</v>
      </c>
      <c r="O230" s="8">
        <v>236830</v>
      </c>
      <c r="P230" s="8">
        <v>1007310</v>
      </c>
      <c r="Q230" s="8">
        <v>5074200</v>
      </c>
      <c r="R230" s="8">
        <v>7611</v>
      </c>
      <c r="S230" s="8">
        <v>69893</v>
      </c>
      <c r="T230" s="8">
        <v>6278</v>
      </c>
    </row>
    <row r="231" spans="1:20">
      <c r="A231" s="1">
        <v>45405</v>
      </c>
      <c r="B231" s="8">
        <v>33344465</v>
      </c>
      <c r="C231" s="8">
        <v>16319921</v>
      </c>
      <c r="D231" s="8">
        <v>17024544</v>
      </c>
      <c r="E231" s="9">
        <f>nyse_spy_short_volume[[#This Row],[total_short]]/nyse_spy_short_volume[[#This Row],[total_reported]]</f>
        <v>0.4894341834544354</v>
      </c>
      <c r="F231" s="9">
        <f>nyse_spy_short_volume[[#This Row],[total_long]]/nyse_spy_short_volume[[#This Row],[total_reported]]</f>
        <v>0.51056581654556465</v>
      </c>
      <c r="G231" s="8">
        <v>8846843</v>
      </c>
      <c r="H231" s="9">
        <f>nyse_spy_short_volume[[#This Row],[Off-Exchange]]/nyse_spy_short_volume[[#This Row],[total_reported]]</f>
        <v>0.26531668749221199</v>
      </c>
      <c r="I231" s="8">
        <v>28626</v>
      </c>
      <c r="J231" s="8" t="s">
        <v>16</v>
      </c>
      <c r="K231" s="8" t="s">
        <v>16</v>
      </c>
      <c r="L231" s="8" t="s">
        <v>16</v>
      </c>
      <c r="M231" s="8" t="s">
        <v>16</v>
      </c>
      <c r="N231" s="8">
        <v>60219</v>
      </c>
      <c r="O231" s="8">
        <v>240515</v>
      </c>
      <c r="P231" s="8">
        <v>1248856</v>
      </c>
      <c r="Q231" s="8">
        <v>5820540</v>
      </c>
      <c r="R231" s="8">
        <v>3082</v>
      </c>
      <c r="S231" s="8">
        <v>65415</v>
      </c>
      <c r="T231" s="8">
        <v>5825</v>
      </c>
    </row>
    <row r="232" spans="1:20">
      <c r="A232" s="1">
        <v>45404</v>
      </c>
      <c r="B232" s="8">
        <v>37835144</v>
      </c>
      <c r="C232" s="8">
        <v>18902384</v>
      </c>
      <c r="D232" s="8">
        <v>18932760</v>
      </c>
      <c r="E232" s="9">
        <f>nyse_spy_short_volume[[#This Row],[total_short]]/nyse_spy_short_volume[[#This Row],[total_reported]]</f>
        <v>0.49959857427792531</v>
      </c>
      <c r="F232" s="9">
        <f>nyse_spy_short_volume[[#This Row],[total_long]]/nyse_spy_short_volume[[#This Row],[total_reported]]</f>
        <v>0.50040142572207469</v>
      </c>
      <c r="G232" s="8">
        <v>8516893</v>
      </c>
      <c r="H232" s="9">
        <f>nyse_spy_short_volume[[#This Row],[Off-Exchange]]/nyse_spy_short_volume[[#This Row],[total_reported]]</f>
        <v>0.22510534121397821</v>
      </c>
      <c r="I232" s="8">
        <v>48169</v>
      </c>
      <c r="J232" s="8" t="s">
        <v>16</v>
      </c>
      <c r="K232" s="8" t="s">
        <v>16</v>
      </c>
      <c r="L232" s="8" t="s">
        <v>16</v>
      </c>
      <c r="M232" s="8" t="s">
        <v>16</v>
      </c>
      <c r="N232" s="8">
        <v>55413</v>
      </c>
      <c r="O232" s="8">
        <v>462062</v>
      </c>
      <c r="P232" s="8">
        <v>1665399</v>
      </c>
      <c r="Q232" s="8">
        <v>8059337</v>
      </c>
      <c r="R232" s="8">
        <v>2995</v>
      </c>
      <c r="S232" s="8">
        <v>86369</v>
      </c>
      <c r="T232" s="8">
        <v>5747</v>
      </c>
    </row>
    <row r="233" spans="1:20">
      <c r="A233" s="1">
        <v>45401</v>
      </c>
      <c r="B233" s="8">
        <v>55838626</v>
      </c>
      <c r="C233" s="8">
        <v>29622298</v>
      </c>
      <c r="D233" s="8">
        <v>26216328</v>
      </c>
      <c r="E233" s="9">
        <f>nyse_spy_short_volume[[#This Row],[total_short]]/nyse_spy_short_volume[[#This Row],[total_reported]]</f>
        <v>0.53049833282072523</v>
      </c>
      <c r="F233" s="9">
        <f>nyse_spy_short_volume[[#This Row],[total_long]]/nyse_spy_short_volume[[#This Row],[total_reported]]</f>
        <v>0.46950166717927477</v>
      </c>
      <c r="G233" s="8">
        <v>16200917</v>
      </c>
      <c r="H233" s="9">
        <f>nyse_spy_short_volume[[#This Row],[Off-Exchange]]/nyse_spy_short_volume[[#This Row],[total_reported]]</f>
        <v>0.29013817424519006</v>
      </c>
      <c r="I233" s="8">
        <v>50909</v>
      </c>
      <c r="J233" s="8" t="s">
        <v>16</v>
      </c>
      <c r="K233" s="8" t="s">
        <v>16</v>
      </c>
      <c r="L233" s="8" t="s">
        <v>16</v>
      </c>
      <c r="M233" s="8" t="s">
        <v>16</v>
      </c>
      <c r="N233" s="8">
        <v>60336</v>
      </c>
      <c r="O233" s="8">
        <v>534768</v>
      </c>
      <c r="P233" s="8">
        <v>2536788</v>
      </c>
      <c r="Q233" s="8">
        <v>10101480</v>
      </c>
      <c r="R233" s="8">
        <v>4070</v>
      </c>
      <c r="S233" s="8">
        <v>130120</v>
      </c>
      <c r="T233" s="8">
        <v>2910</v>
      </c>
    </row>
    <row r="234" spans="1:20">
      <c r="A234" s="1">
        <v>45400</v>
      </c>
      <c r="B234" s="8">
        <v>40965316</v>
      </c>
      <c r="C234" s="8">
        <v>18753544</v>
      </c>
      <c r="D234" s="8">
        <v>22211772</v>
      </c>
      <c r="E234" s="9">
        <f>nyse_spy_short_volume[[#This Row],[total_short]]/nyse_spy_short_volume[[#This Row],[total_reported]]</f>
        <v>0.45779078086447572</v>
      </c>
      <c r="F234" s="9">
        <f>nyse_spy_short_volume[[#This Row],[total_long]]/nyse_spy_short_volume[[#This Row],[total_reported]]</f>
        <v>0.54220921913552433</v>
      </c>
      <c r="G234" s="8">
        <v>10471081</v>
      </c>
      <c r="H234" s="9">
        <f>nyse_spy_short_volume[[#This Row],[Off-Exchange]]/nyse_spy_short_volume[[#This Row],[total_reported]]</f>
        <v>0.25560845179370761</v>
      </c>
      <c r="I234" s="8">
        <v>96313</v>
      </c>
      <c r="J234" s="8" t="s">
        <v>16</v>
      </c>
      <c r="K234" s="8" t="s">
        <v>16</v>
      </c>
      <c r="L234" s="8" t="s">
        <v>16</v>
      </c>
      <c r="M234" s="8" t="s">
        <v>16</v>
      </c>
      <c r="N234" s="8">
        <v>68785</v>
      </c>
      <c r="O234" s="8">
        <v>270393</v>
      </c>
      <c r="P234" s="8">
        <v>966368</v>
      </c>
      <c r="Q234" s="8">
        <v>6817250</v>
      </c>
      <c r="R234" s="8">
        <v>5537</v>
      </c>
      <c r="S234" s="8">
        <v>54227</v>
      </c>
      <c r="T234" s="8">
        <v>3590</v>
      </c>
    </row>
    <row r="235" spans="1:20">
      <c r="A235" s="1">
        <v>45399</v>
      </c>
      <c r="B235" s="8">
        <v>41477572</v>
      </c>
      <c r="C235" s="8">
        <v>16536315</v>
      </c>
      <c r="D235" s="8">
        <v>24941257</v>
      </c>
      <c r="E235" s="9">
        <f>nyse_spy_short_volume[[#This Row],[total_short]]/nyse_spy_short_volume[[#This Row],[total_reported]]</f>
        <v>0.39868088228500936</v>
      </c>
      <c r="F235" s="9">
        <f>nyse_spy_short_volume[[#This Row],[total_long]]/nyse_spy_short_volume[[#This Row],[total_reported]]</f>
        <v>0.60131911771499069</v>
      </c>
      <c r="G235" s="8">
        <v>7765661</v>
      </c>
      <c r="H235" s="9">
        <f>nyse_spy_short_volume[[#This Row],[Off-Exchange]]/nyse_spy_short_volume[[#This Row],[total_reported]]</f>
        <v>0.18722554444604425</v>
      </c>
      <c r="I235" s="8">
        <v>95197</v>
      </c>
      <c r="J235" s="8" t="s">
        <v>16</v>
      </c>
      <c r="K235" s="8" t="s">
        <v>16</v>
      </c>
      <c r="L235" s="8" t="s">
        <v>16</v>
      </c>
      <c r="M235" s="8" t="s">
        <v>16</v>
      </c>
      <c r="N235" s="8">
        <v>69160</v>
      </c>
      <c r="O235" s="8">
        <v>248331</v>
      </c>
      <c r="P235" s="8">
        <v>1176802</v>
      </c>
      <c r="Q235" s="8">
        <v>7096497</v>
      </c>
      <c r="R235" s="8">
        <v>9138</v>
      </c>
      <c r="S235" s="8">
        <v>71269</v>
      </c>
      <c r="T235" s="8">
        <v>4260</v>
      </c>
    </row>
    <row r="236" spans="1:20">
      <c r="A236" s="1">
        <v>45398</v>
      </c>
      <c r="B236" s="8">
        <v>39518630</v>
      </c>
      <c r="C236" s="8">
        <v>17954369</v>
      </c>
      <c r="D236" s="8">
        <v>21564261</v>
      </c>
      <c r="E236" s="9">
        <f>nyse_spy_short_volume[[#This Row],[total_short]]/nyse_spy_short_volume[[#This Row],[total_reported]]</f>
        <v>0.4543267061636499</v>
      </c>
      <c r="F236" s="9">
        <f>nyse_spy_short_volume[[#This Row],[total_long]]/nyse_spy_short_volume[[#This Row],[total_reported]]</f>
        <v>0.5456732938363501</v>
      </c>
      <c r="G236" s="8">
        <v>9710438</v>
      </c>
      <c r="H236" s="9">
        <f>nyse_spy_short_volume[[#This Row],[Off-Exchange]]/nyse_spy_short_volume[[#This Row],[total_reported]]</f>
        <v>0.24571798162031427</v>
      </c>
      <c r="I236" s="8">
        <v>72447</v>
      </c>
      <c r="J236" s="8" t="s">
        <v>16</v>
      </c>
      <c r="K236" s="8" t="s">
        <v>16</v>
      </c>
      <c r="L236" s="8" t="s">
        <v>16</v>
      </c>
      <c r="M236" s="8" t="s">
        <v>16</v>
      </c>
      <c r="N236" s="8">
        <v>68743</v>
      </c>
      <c r="O236" s="8">
        <v>402106</v>
      </c>
      <c r="P236" s="8">
        <v>1155007</v>
      </c>
      <c r="Q236" s="8">
        <v>6485606</v>
      </c>
      <c r="R236" s="8">
        <v>15599</v>
      </c>
      <c r="S236" s="8">
        <v>34737</v>
      </c>
      <c r="T236" s="8">
        <v>9686</v>
      </c>
    </row>
    <row r="237" spans="1:20">
      <c r="A237" s="1">
        <v>45397</v>
      </c>
      <c r="B237" s="8">
        <v>47962795</v>
      </c>
      <c r="C237" s="8">
        <v>21602258</v>
      </c>
      <c r="D237" s="8">
        <v>26360537</v>
      </c>
      <c r="E237" s="9">
        <f>nyse_spy_short_volume[[#This Row],[total_short]]/nyse_spy_short_volume[[#This Row],[total_reported]]</f>
        <v>0.45039614559576857</v>
      </c>
      <c r="F237" s="9">
        <f>nyse_spy_short_volume[[#This Row],[total_long]]/nyse_spy_short_volume[[#This Row],[total_reported]]</f>
        <v>0.54960385440423143</v>
      </c>
      <c r="G237" s="8">
        <v>9514482</v>
      </c>
      <c r="H237" s="9">
        <f>nyse_spy_short_volume[[#This Row],[Off-Exchange]]/nyse_spy_short_volume[[#This Row],[total_reported]]</f>
        <v>0.19837213406766641</v>
      </c>
      <c r="I237" s="8">
        <v>118686</v>
      </c>
      <c r="J237" s="8" t="s">
        <v>16</v>
      </c>
      <c r="K237" s="8" t="s">
        <v>16</v>
      </c>
      <c r="L237" s="8" t="s">
        <v>16</v>
      </c>
      <c r="M237" s="8" t="s">
        <v>16</v>
      </c>
      <c r="N237" s="8">
        <v>30454</v>
      </c>
      <c r="O237" s="8">
        <v>631712</v>
      </c>
      <c r="P237" s="8">
        <v>1729928</v>
      </c>
      <c r="Q237" s="8">
        <v>9428063</v>
      </c>
      <c r="R237" s="8">
        <v>9311</v>
      </c>
      <c r="S237" s="8">
        <v>127289</v>
      </c>
      <c r="T237" s="8">
        <v>12333</v>
      </c>
    </row>
    <row r="238" spans="1:20">
      <c r="A238" s="1">
        <v>45394</v>
      </c>
      <c r="B238" s="8">
        <v>52699528</v>
      </c>
      <c r="C238" s="8">
        <v>22767030</v>
      </c>
      <c r="D238" s="8">
        <v>29932498</v>
      </c>
      <c r="E238" s="9">
        <f>nyse_spy_short_volume[[#This Row],[total_short]]/nyse_spy_short_volume[[#This Row],[total_reported]]</f>
        <v>0.43201582374703623</v>
      </c>
      <c r="F238" s="9">
        <f>nyse_spy_short_volume[[#This Row],[total_long]]/nyse_spy_short_volume[[#This Row],[total_reported]]</f>
        <v>0.56798417625296382</v>
      </c>
      <c r="G238" s="8">
        <v>12778596</v>
      </c>
      <c r="H238" s="9">
        <f>nyse_spy_short_volume[[#This Row],[Off-Exchange]]/nyse_spy_short_volume[[#This Row],[total_reported]]</f>
        <v>0.24248027420663046</v>
      </c>
      <c r="I238" s="8">
        <v>310209</v>
      </c>
      <c r="J238" s="8" t="s">
        <v>16</v>
      </c>
      <c r="K238" s="8" t="s">
        <v>16</v>
      </c>
      <c r="L238" s="8" t="s">
        <v>16</v>
      </c>
      <c r="M238" s="8" t="s">
        <v>16</v>
      </c>
      <c r="N238" s="8">
        <v>39616</v>
      </c>
      <c r="O238" s="8">
        <v>470411</v>
      </c>
      <c r="P238" s="8">
        <v>1266526</v>
      </c>
      <c r="Q238" s="8">
        <v>7720697</v>
      </c>
      <c r="R238" s="8">
        <v>10803</v>
      </c>
      <c r="S238" s="8">
        <v>150541</v>
      </c>
      <c r="T238" s="8">
        <v>19631</v>
      </c>
    </row>
    <row r="239" spans="1:20">
      <c r="A239" s="1">
        <v>45393</v>
      </c>
      <c r="B239" s="8">
        <v>35665796</v>
      </c>
      <c r="C239" s="8">
        <v>16588826</v>
      </c>
      <c r="D239" s="8">
        <v>19076970</v>
      </c>
      <c r="E239" s="9">
        <f>nyse_spy_short_volume[[#This Row],[total_short]]/nyse_spy_short_volume[[#This Row],[total_reported]]</f>
        <v>0.46511862513877439</v>
      </c>
      <c r="F239" s="9">
        <f>nyse_spy_short_volume[[#This Row],[total_long]]/nyse_spy_short_volume[[#This Row],[total_reported]]</f>
        <v>0.53488137486122556</v>
      </c>
      <c r="G239" s="8">
        <v>7237997</v>
      </c>
      <c r="H239" s="9">
        <f>nyse_spy_short_volume[[#This Row],[Off-Exchange]]/nyse_spy_short_volume[[#This Row],[total_reported]]</f>
        <v>0.2029394493256228</v>
      </c>
      <c r="I239" s="8">
        <v>103395</v>
      </c>
      <c r="J239" s="8" t="s">
        <v>16</v>
      </c>
      <c r="K239" s="8" t="s">
        <v>16</v>
      </c>
      <c r="L239" s="8" t="s">
        <v>16</v>
      </c>
      <c r="M239" s="8" t="s">
        <v>16</v>
      </c>
      <c r="N239" s="8">
        <v>85851</v>
      </c>
      <c r="O239" s="8">
        <v>415740</v>
      </c>
      <c r="P239" s="8">
        <v>1237927</v>
      </c>
      <c r="Q239" s="8">
        <v>7388685</v>
      </c>
      <c r="R239" s="8">
        <v>14442</v>
      </c>
      <c r="S239" s="8">
        <v>99927</v>
      </c>
      <c r="T239" s="8">
        <v>4862</v>
      </c>
    </row>
    <row r="240" spans="1:20">
      <c r="A240" s="1">
        <v>45392</v>
      </c>
      <c r="B240" s="8">
        <v>42136152</v>
      </c>
      <c r="C240" s="8">
        <v>22636411</v>
      </c>
      <c r="D240" s="8">
        <v>19499741</v>
      </c>
      <c r="E240" s="9">
        <f>nyse_spy_short_volume[[#This Row],[total_short]]/nyse_spy_short_volume[[#This Row],[total_reported]]</f>
        <v>0.53722065080836046</v>
      </c>
      <c r="F240" s="9">
        <f>nyse_spy_short_volume[[#This Row],[total_long]]/nyse_spy_short_volume[[#This Row],[total_reported]]</f>
        <v>0.46277934919163954</v>
      </c>
      <c r="G240" s="8">
        <v>11689596</v>
      </c>
      <c r="H240" s="9">
        <f>nyse_spy_short_volume[[#This Row],[Off-Exchange]]/nyse_spy_short_volume[[#This Row],[total_reported]]</f>
        <v>0.27742438369787542</v>
      </c>
      <c r="I240" s="8">
        <v>25139</v>
      </c>
      <c r="J240" s="8" t="s">
        <v>16</v>
      </c>
      <c r="K240" s="8" t="s">
        <v>16</v>
      </c>
      <c r="L240" s="8" t="s">
        <v>16</v>
      </c>
      <c r="M240" s="8" t="s">
        <v>16</v>
      </c>
      <c r="N240" s="8">
        <v>74529</v>
      </c>
      <c r="O240" s="8">
        <v>697931</v>
      </c>
      <c r="P240" s="8">
        <v>2150386</v>
      </c>
      <c r="Q240" s="8">
        <v>7879128</v>
      </c>
      <c r="R240" s="8">
        <v>6083</v>
      </c>
      <c r="S240" s="8">
        <v>97637</v>
      </c>
      <c r="T240" s="8">
        <v>15982</v>
      </c>
    </row>
    <row r="241" spans="1:20">
      <c r="A241" s="1">
        <v>45391</v>
      </c>
      <c r="B241" s="8">
        <v>36580333</v>
      </c>
      <c r="C241" s="8">
        <v>17370111</v>
      </c>
      <c r="D241" s="8">
        <v>19210222</v>
      </c>
      <c r="E241" s="9">
        <f>nyse_spy_short_volume[[#This Row],[total_short]]/nyse_spy_short_volume[[#This Row],[total_reported]]</f>
        <v>0.47484835635585931</v>
      </c>
      <c r="F241" s="9">
        <f>nyse_spy_short_volume[[#This Row],[total_long]]/nyse_spy_short_volume[[#This Row],[total_reported]]</f>
        <v>0.52515164364414069</v>
      </c>
      <c r="G241" s="8">
        <v>9037305</v>
      </c>
      <c r="H241" s="9">
        <f>nyse_spy_short_volume[[#This Row],[Off-Exchange]]/nyse_spy_short_volume[[#This Row],[total_reported]]</f>
        <v>0.24705365585381631</v>
      </c>
      <c r="I241" s="8">
        <v>50426</v>
      </c>
      <c r="J241" s="8" t="s">
        <v>16</v>
      </c>
      <c r="K241" s="8" t="s">
        <v>16</v>
      </c>
      <c r="L241" s="8" t="s">
        <v>16</v>
      </c>
      <c r="M241" s="8" t="s">
        <v>16</v>
      </c>
      <c r="N241" s="8">
        <v>43942</v>
      </c>
      <c r="O241" s="8">
        <v>556228</v>
      </c>
      <c r="P241" s="8">
        <v>1253137</v>
      </c>
      <c r="Q241" s="8">
        <v>6379452</v>
      </c>
      <c r="R241" s="8">
        <v>2388</v>
      </c>
      <c r="S241" s="8">
        <v>43670</v>
      </c>
      <c r="T241" s="8">
        <v>3563</v>
      </c>
    </row>
    <row r="242" spans="1:20">
      <c r="A242" s="1">
        <v>45390</v>
      </c>
      <c r="B242" s="8">
        <v>23865063</v>
      </c>
      <c r="C242" s="8">
        <v>11490148</v>
      </c>
      <c r="D242" s="8">
        <v>12374915</v>
      </c>
      <c r="E242" s="9">
        <f>nyse_spy_short_volume[[#This Row],[total_short]]/nyse_spy_short_volume[[#This Row],[total_reported]]</f>
        <v>0.48146313294877957</v>
      </c>
      <c r="F242" s="9">
        <f>nyse_spy_short_volume[[#This Row],[total_long]]/nyse_spy_short_volume[[#This Row],[total_reported]]</f>
        <v>0.51853686705122048</v>
      </c>
      <c r="G242" s="8">
        <v>5442129</v>
      </c>
      <c r="H242" s="9">
        <f>nyse_spy_short_volume[[#This Row],[Off-Exchange]]/nyse_spy_short_volume[[#This Row],[total_reported]]</f>
        <v>0.22803748726747547</v>
      </c>
      <c r="I242" s="8">
        <v>33330</v>
      </c>
      <c r="J242" s="8" t="s">
        <v>16</v>
      </c>
      <c r="K242" s="8" t="s">
        <v>16</v>
      </c>
      <c r="L242" s="8" t="s">
        <v>16</v>
      </c>
      <c r="M242" s="8" t="s">
        <v>16</v>
      </c>
      <c r="N242" s="8">
        <v>31149</v>
      </c>
      <c r="O242" s="8">
        <v>166991</v>
      </c>
      <c r="P242" s="8">
        <v>693208</v>
      </c>
      <c r="Q242" s="8">
        <v>5043912</v>
      </c>
      <c r="R242" s="8">
        <v>3492</v>
      </c>
      <c r="S242" s="8">
        <v>49946</v>
      </c>
      <c r="T242" s="8">
        <v>25991</v>
      </c>
    </row>
    <row r="243" spans="1:20">
      <c r="A243" s="1">
        <v>45387</v>
      </c>
      <c r="B243" s="8">
        <v>35130490</v>
      </c>
      <c r="C243" s="8">
        <v>15962214</v>
      </c>
      <c r="D243" s="8">
        <v>19168276</v>
      </c>
      <c r="E243" s="9">
        <f>nyse_spy_short_volume[[#This Row],[total_short]]/nyse_spy_short_volume[[#This Row],[total_reported]]</f>
        <v>0.45436923880082514</v>
      </c>
      <c r="F243" s="9">
        <f>nyse_spy_short_volume[[#This Row],[total_long]]/nyse_spy_short_volume[[#This Row],[total_reported]]</f>
        <v>0.54563076119917486</v>
      </c>
      <c r="G243" s="8">
        <v>8339716</v>
      </c>
      <c r="H243" s="9">
        <f>nyse_spy_short_volume[[#This Row],[Off-Exchange]]/nyse_spy_short_volume[[#This Row],[total_reported]]</f>
        <v>0.23739253281124176</v>
      </c>
      <c r="I243" s="8">
        <v>41910</v>
      </c>
      <c r="J243" s="8" t="s">
        <v>16</v>
      </c>
      <c r="K243" s="8" t="s">
        <v>16</v>
      </c>
      <c r="L243" s="8" t="s">
        <v>16</v>
      </c>
      <c r="M243" s="8" t="s">
        <v>16</v>
      </c>
      <c r="N243" s="8">
        <v>65132</v>
      </c>
      <c r="O243" s="8">
        <v>339604</v>
      </c>
      <c r="P243" s="8">
        <v>824601</v>
      </c>
      <c r="Q243" s="8">
        <v>6305738</v>
      </c>
      <c r="R243" s="8">
        <v>2388</v>
      </c>
      <c r="S243" s="8">
        <v>33319</v>
      </c>
      <c r="T243" s="8">
        <v>9806</v>
      </c>
    </row>
    <row r="244" spans="1:20">
      <c r="A244" s="1">
        <v>45386</v>
      </c>
      <c r="B244" s="8">
        <v>52231255</v>
      </c>
      <c r="C244" s="8">
        <v>16221325</v>
      </c>
      <c r="D244" s="8">
        <v>36009930</v>
      </c>
      <c r="E244" s="9">
        <f>nyse_spy_short_volume[[#This Row],[total_short]]/nyse_spy_short_volume[[#This Row],[total_reported]]</f>
        <v>0.31056739877301437</v>
      </c>
      <c r="F244" s="9">
        <f>nyse_spy_short_volume[[#This Row],[total_long]]/nyse_spy_short_volume[[#This Row],[total_reported]]</f>
        <v>0.68943260122698569</v>
      </c>
      <c r="G244" s="8">
        <v>7805730</v>
      </c>
      <c r="H244" s="9">
        <f>nyse_spy_short_volume[[#This Row],[Off-Exchange]]/nyse_spy_short_volume[[#This Row],[total_reported]]</f>
        <v>0.14944557621676907</v>
      </c>
      <c r="I244" s="8">
        <v>50436</v>
      </c>
      <c r="J244" s="8" t="s">
        <v>16</v>
      </c>
      <c r="K244" s="8" t="s">
        <v>16</v>
      </c>
      <c r="L244" s="8" t="s">
        <v>16</v>
      </c>
      <c r="M244" s="8" t="s">
        <v>16</v>
      </c>
      <c r="N244" s="8">
        <v>58833</v>
      </c>
      <c r="O244" s="8">
        <v>388833</v>
      </c>
      <c r="P244" s="8">
        <v>1097102</v>
      </c>
      <c r="Q244" s="8">
        <v>6733810</v>
      </c>
      <c r="R244" s="8">
        <v>9689</v>
      </c>
      <c r="S244" s="8">
        <v>68968</v>
      </c>
      <c r="T244" s="8">
        <v>7924</v>
      </c>
    </row>
    <row r="245" spans="1:20">
      <c r="A245" s="1">
        <v>45385</v>
      </c>
      <c r="B245" s="8">
        <v>32155165</v>
      </c>
      <c r="C245" s="8">
        <v>16358287</v>
      </c>
      <c r="D245" s="8">
        <v>15796878</v>
      </c>
      <c r="E245" s="9">
        <f>nyse_spy_short_volume[[#This Row],[total_short]]/nyse_spy_short_volume[[#This Row],[total_reported]]</f>
        <v>0.50872968619504833</v>
      </c>
      <c r="F245" s="9">
        <f>nyse_spy_short_volume[[#This Row],[total_long]]/nyse_spy_short_volume[[#This Row],[total_reported]]</f>
        <v>0.49127031380495173</v>
      </c>
      <c r="G245" s="8">
        <v>8900808</v>
      </c>
      <c r="H245" s="9">
        <f>nyse_spy_short_volume[[#This Row],[Off-Exchange]]/nyse_spy_short_volume[[#This Row],[total_reported]]</f>
        <v>0.27680803379488178</v>
      </c>
      <c r="I245" s="8">
        <v>23937</v>
      </c>
      <c r="J245" s="8" t="s">
        <v>16</v>
      </c>
      <c r="K245" s="8" t="s">
        <v>16</v>
      </c>
      <c r="L245" s="8" t="s">
        <v>16</v>
      </c>
      <c r="M245" s="8" t="s">
        <v>16</v>
      </c>
      <c r="N245" s="8">
        <v>61732</v>
      </c>
      <c r="O245" s="8">
        <v>306089</v>
      </c>
      <c r="P245" s="8">
        <v>1061922</v>
      </c>
      <c r="Q245" s="8">
        <v>5950640</v>
      </c>
      <c r="R245" s="8">
        <v>5707</v>
      </c>
      <c r="S245" s="8">
        <v>41421</v>
      </c>
      <c r="T245" s="8">
        <v>6031</v>
      </c>
    </row>
    <row r="246" spans="1:20">
      <c r="A246" s="1">
        <v>45384</v>
      </c>
      <c r="B246" s="8">
        <v>39350935</v>
      </c>
      <c r="C246" s="8">
        <v>18714679</v>
      </c>
      <c r="D246" s="8">
        <v>20636256</v>
      </c>
      <c r="E246" s="9">
        <f>nyse_spy_short_volume[[#This Row],[total_short]]/nyse_spy_short_volume[[#This Row],[total_reported]]</f>
        <v>0.4755840998441333</v>
      </c>
      <c r="F246" s="9">
        <f>nyse_spy_short_volume[[#This Row],[total_long]]/nyse_spy_short_volume[[#This Row],[total_reported]]</f>
        <v>0.5244159001558667</v>
      </c>
      <c r="G246" s="8">
        <v>9771443</v>
      </c>
      <c r="H246" s="9">
        <f>nyse_spy_short_volume[[#This Row],[Off-Exchange]]/nyse_spy_short_volume[[#This Row],[total_reported]]</f>
        <v>0.24831539580952777</v>
      </c>
      <c r="I246" s="8">
        <v>73272</v>
      </c>
      <c r="J246" s="8" t="s">
        <v>16</v>
      </c>
      <c r="K246" s="8" t="s">
        <v>16</v>
      </c>
      <c r="L246" s="8" t="s">
        <v>16</v>
      </c>
      <c r="M246" s="8" t="s">
        <v>16</v>
      </c>
      <c r="N246" s="8">
        <v>89155</v>
      </c>
      <c r="O246" s="8">
        <v>387846</v>
      </c>
      <c r="P246" s="8">
        <v>1296350</v>
      </c>
      <c r="Q246" s="8">
        <v>6946369</v>
      </c>
      <c r="R246" s="8">
        <v>17727</v>
      </c>
      <c r="S246" s="8">
        <v>127459</v>
      </c>
      <c r="T246" s="8">
        <v>5058</v>
      </c>
    </row>
    <row r="247" spans="1:20">
      <c r="A247" s="1">
        <v>45383</v>
      </c>
      <c r="B247" s="8">
        <v>36914485</v>
      </c>
      <c r="C247" s="8">
        <v>13651521</v>
      </c>
      <c r="D247" s="8">
        <v>23262964</v>
      </c>
      <c r="E247" s="9">
        <f>nyse_spy_short_volume[[#This Row],[total_short]]/nyse_spy_short_volume[[#This Row],[total_reported]]</f>
        <v>0.36981474887161503</v>
      </c>
      <c r="F247" s="9">
        <f>nyse_spy_short_volume[[#This Row],[total_long]]/nyse_spy_short_volume[[#This Row],[total_reported]]</f>
        <v>0.63018525112838497</v>
      </c>
      <c r="G247" s="8">
        <v>7564435</v>
      </c>
      <c r="H247" s="9">
        <f>nyse_spy_short_volume[[#This Row],[Off-Exchange]]/nyse_spy_short_volume[[#This Row],[total_reported]]</f>
        <v>0.20491779852813874</v>
      </c>
      <c r="I247" s="8">
        <v>51432</v>
      </c>
      <c r="J247" s="8" t="s">
        <v>16</v>
      </c>
      <c r="K247" s="8" t="s">
        <v>16</v>
      </c>
      <c r="L247" s="8" t="s">
        <v>16</v>
      </c>
      <c r="M247" s="8" t="s">
        <v>16</v>
      </c>
      <c r="N247" s="8">
        <v>57192</v>
      </c>
      <c r="O247" s="8">
        <v>463359</v>
      </c>
      <c r="P247" s="8">
        <v>816797</v>
      </c>
      <c r="Q247" s="8">
        <v>4652958</v>
      </c>
      <c r="R247" s="8">
        <v>1701</v>
      </c>
      <c r="S247" s="8">
        <v>43395</v>
      </c>
      <c r="T247" s="8">
        <v>252</v>
      </c>
    </row>
    <row r="248" spans="1:20">
      <c r="A248" s="1">
        <v>45379</v>
      </c>
      <c r="B248" s="8">
        <v>46831822</v>
      </c>
      <c r="C248" s="8">
        <v>20625292</v>
      </c>
      <c r="D248" s="8">
        <v>26206530</v>
      </c>
      <c r="E248" s="9">
        <f>nyse_spy_short_volume[[#This Row],[total_short]]/nyse_spy_short_volume[[#This Row],[total_reported]]</f>
        <v>0.44041190624614179</v>
      </c>
      <c r="F248" s="9">
        <f>nyse_spy_short_volume[[#This Row],[total_long]]/nyse_spy_short_volume[[#This Row],[total_reported]]</f>
        <v>0.55958809375385821</v>
      </c>
      <c r="G248" s="8">
        <v>10308732</v>
      </c>
      <c r="H248" s="9">
        <f>nyse_spy_short_volume[[#This Row],[Off-Exchange]]/nyse_spy_short_volume[[#This Row],[total_reported]]</f>
        <v>0.22012237747230931</v>
      </c>
      <c r="I248" s="8">
        <v>48000</v>
      </c>
      <c r="J248" s="8" t="s">
        <v>16</v>
      </c>
      <c r="K248" s="8" t="s">
        <v>16</v>
      </c>
      <c r="L248" s="8" t="s">
        <v>16</v>
      </c>
      <c r="M248" s="8" t="s">
        <v>16</v>
      </c>
      <c r="N248" s="8">
        <v>66893</v>
      </c>
      <c r="O248" s="8">
        <v>221076</v>
      </c>
      <c r="P248" s="8">
        <v>1071317</v>
      </c>
      <c r="Q248" s="8">
        <v>8786499</v>
      </c>
      <c r="R248" s="8">
        <v>7176</v>
      </c>
      <c r="S248" s="8">
        <v>113611</v>
      </c>
      <c r="T248" s="8">
        <v>1988</v>
      </c>
    </row>
    <row r="249" spans="1:20">
      <c r="A249" s="1">
        <v>45378</v>
      </c>
      <c r="B249" s="8">
        <v>42425265</v>
      </c>
      <c r="C249" s="8">
        <v>16148095</v>
      </c>
      <c r="D249" s="8">
        <v>26277170</v>
      </c>
      <c r="E249" s="9">
        <f>nyse_spy_short_volume[[#This Row],[total_short]]/nyse_spy_short_volume[[#This Row],[total_reported]]</f>
        <v>0.38062449344747756</v>
      </c>
      <c r="F249" s="9">
        <f>nyse_spy_short_volume[[#This Row],[total_long]]/nyse_spy_short_volume[[#This Row],[total_reported]]</f>
        <v>0.61937550655252238</v>
      </c>
      <c r="G249" s="8">
        <v>9186586</v>
      </c>
      <c r="H249" s="9">
        <f>nyse_spy_short_volume[[#This Row],[Off-Exchange]]/nyse_spy_short_volume[[#This Row],[total_reported]]</f>
        <v>0.21653573642969584</v>
      </c>
      <c r="I249" s="8">
        <v>39607</v>
      </c>
      <c r="J249" s="8" t="s">
        <v>16</v>
      </c>
      <c r="K249" s="8" t="s">
        <v>16</v>
      </c>
      <c r="L249" s="8" t="s">
        <v>16</v>
      </c>
      <c r="M249" s="8" t="s">
        <v>16</v>
      </c>
      <c r="N249" s="8">
        <v>25338</v>
      </c>
      <c r="O249" s="8">
        <v>180500</v>
      </c>
      <c r="P249" s="8">
        <v>468447</v>
      </c>
      <c r="Q249" s="8">
        <v>6186416</v>
      </c>
      <c r="R249" s="8">
        <v>1495</v>
      </c>
      <c r="S249" s="8">
        <v>57743</v>
      </c>
      <c r="T249" s="8">
        <v>1963</v>
      </c>
    </row>
    <row r="250" spans="1:20">
      <c r="A250" s="1">
        <v>45377</v>
      </c>
      <c r="B250" s="8">
        <v>33117335</v>
      </c>
      <c r="C250" s="8">
        <v>15734508</v>
      </c>
      <c r="D250" s="8">
        <v>17382827</v>
      </c>
      <c r="E250" s="9">
        <f>nyse_spy_short_volume[[#This Row],[total_short]]/nyse_spy_short_volume[[#This Row],[total_reported]]</f>
        <v>0.47511395467056755</v>
      </c>
      <c r="F250" s="9">
        <f>nyse_spy_short_volume[[#This Row],[total_long]]/nyse_spy_short_volume[[#This Row],[total_reported]]</f>
        <v>0.5248860453294325</v>
      </c>
      <c r="G250" s="8">
        <v>8395251</v>
      </c>
      <c r="H250" s="9">
        <f>nyse_spy_short_volume[[#This Row],[Off-Exchange]]/nyse_spy_short_volume[[#This Row],[total_reported]]</f>
        <v>0.2535001986119958</v>
      </c>
      <c r="I250" s="8">
        <v>5406</v>
      </c>
      <c r="J250" s="8" t="s">
        <v>16</v>
      </c>
      <c r="K250" s="8" t="s">
        <v>16</v>
      </c>
      <c r="L250" s="8" t="s">
        <v>16</v>
      </c>
      <c r="M250" s="8" t="s">
        <v>16</v>
      </c>
      <c r="N250" s="8">
        <v>33741</v>
      </c>
      <c r="O250" s="8">
        <v>111888</v>
      </c>
      <c r="P250" s="8">
        <v>699627</v>
      </c>
      <c r="Q250" s="8">
        <v>6344473</v>
      </c>
      <c r="R250" s="8">
        <v>10044</v>
      </c>
      <c r="S250" s="8">
        <v>133523</v>
      </c>
      <c r="T250" s="8">
        <v>555</v>
      </c>
    </row>
    <row r="251" spans="1:20">
      <c r="A251" s="1">
        <v>45376</v>
      </c>
      <c r="B251" s="8">
        <v>22905260</v>
      </c>
      <c r="C251" s="8">
        <v>11373846</v>
      </c>
      <c r="D251" s="8">
        <v>11531414</v>
      </c>
      <c r="E251" s="9">
        <f>nyse_spy_short_volume[[#This Row],[total_short]]/nyse_spy_short_volume[[#This Row],[total_reported]]</f>
        <v>0.49656044070226663</v>
      </c>
      <c r="F251" s="9">
        <f>nyse_spy_short_volume[[#This Row],[total_long]]/nyse_spy_short_volume[[#This Row],[total_reported]]</f>
        <v>0.50343955929773332</v>
      </c>
      <c r="G251" s="8">
        <v>5822006</v>
      </c>
      <c r="H251" s="9">
        <f>nyse_spy_short_volume[[#This Row],[Off-Exchange]]/nyse_spy_short_volume[[#This Row],[total_reported]]</f>
        <v>0.25417768669729135</v>
      </c>
      <c r="I251" s="8">
        <v>10481</v>
      </c>
      <c r="J251" s="8" t="s">
        <v>16</v>
      </c>
      <c r="K251" s="8" t="s">
        <v>16</v>
      </c>
      <c r="L251" s="8" t="s">
        <v>16</v>
      </c>
      <c r="M251" s="8" t="s">
        <v>16</v>
      </c>
      <c r="N251" s="8">
        <v>49068</v>
      </c>
      <c r="O251" s="8">
        <v>119119</v>
      </c>
      <c r="P251" s="8">
        <v>779993</v>
      </c>
      <c r="Q251" s="8">
        <v>4487588</v>
      </c>
      <c r="R251" s="8">
        <v>5343</v>
      </c>
      <c r="S251" s="8">
        <v>99927</v>
      </c>
      <c r="T251" s="8">
        <v>321</v>
      </c>
    </row>
    <row r="252" spans="1:20">
      <c r="A252" s="1">
        <v>45373</v>
      </c>
      <c r="B252" s="8">
        <v>30863322</v>
      </c>
      <c r="C252" s="8">
        <v>15694257</v>
      </c>
      <c r="D252" s="8">
        <v>15169065</v>
      </c>
      <c r="E252" s="9">
        <f>nyse_spy_short_volume[[#This Row],[total_short]]/nyse_spy_short_volume[[#This Row],[total_reported]]</f>
        <v>0.50850835175811604</v>
      </c>
      <c r="F252" s="9">
        <f>nyse_spy_short_volume[[#This Row],[total_long]]/nyse_spy_short_volume[[#This Row],[total_reported]]</f>
        <v>0.49149164824188402</v>
      </c>
      <c r="G252" s="8">
        <v>7297490</v>
      </c>
      <c r="H252" s="9">
        <f>nyse_spy_short_volume[[#This Row],[Off-Exchange]]/nyse_spy_short_volume[[#This Row],[total_reported]]</f>
        <v>0.23644538329347697</v>
      </c>
      <c r="I252" s="8">
        <v>15681</v>
      </c>
      <c r="J252" s="8" t="s">
        <v>16</v>
      </c>
      <c r="K252" s="8" t="s">
        <v>16</v>
      </c>
      <c r="L252" s="8" t="s">
        <v>16</v>
      </c>
      <c r="M252" s="8" t="s">
        <v>16</v>
      </c>
      <c r="N252" s="8">
        <v>45232</v>
      </c>
      <c r="O252" s="8">
        <v>175002</v>
      </c>
      <c r="P252" s="8">
        <v>697330</v>
      </c>
      <c r="Q252" s="8">
        <v>7328322</v>
      </c>
      <c r="R252" s="8">
        <v>3799</v>
      </c>
      <c r="S252" s="8">
        <v>129655</v>
      </c>
      <c r="T252" s="8">
        <v>1746</v>
      </c>
    </row>
    <row r="253" spans="1:20">
      <c r="A253" s="1">
        <v>45372</v>
      </c>
      <c r="B253" s="8">
        <v>31529586</v>
      </c>
      <c r="C253" s="8">
        <v>11284521</v>
      </c>
      <c r="D253" s="8">
        <v>20245065</v>
      </c>
      <c r="E253" s="9">
        <f>nyse_spy_short_volume[[#This Row],[total_short]]/nyse_spy_short_volume[[#This Row],[total_reported]]</f>
        <v>0.35790260614268771</v>
      </c>
      <c r="F253" s="9">
        <f>nyse_spy_short_volume[[#This Row],[total_long]]/nyse_spy_short_volume[[#This Row],[total_reported]]</f>
        <v>0.64209739385731235</v>
      </c>
      <c r="G253" s="8">
        <v>6088774</v>
      </c>
      <c r="H253" s="9">
        <f>nyse_spy_short_volume[[#This Row],[Off-Exchange]]/nyse_spy_short_volume[[#This Row],[total_reported]]</f>
        <v>0.19311303358058682</v>
      </c>
      <c r="I253" s="8">
        <v>19916</v>
      </c>
      <c r="J253" s="8" t="s">
        <v>16</v>
      </c>
      <c r="K253" s="8" t="s">
        <v>16</v>
      </c>
      <c r="L253" s="8" t="s">
        <v>16</v>
      </c>
      <c r="M253" s="8" t="s">
        <v>16</v>
      </c>
      <c r="N253" s="8">
        <v>18221</v>
      </c>
      <c r="O253" s="8">
        <v>161996</v>
      </c>
      <c r="P253" s="8">
        <v>635377</v>
      </c>
      <c r="Q253" s="8">
        <v>4305927</v>
      </c>
      <c r="R253" s="8">
        <v>4285</v>
      </c>
      <c r="S253" s="8">
        <v>49302</v>
      </c>
      <c r="T253" s="8">
        <v>723</v>
      </c>
    </row>
    <row r="254" spans="1:20">
      <c r="A254" s="1">
        <v>45371</v>
      </c>
      <c r="B254" s="8">
        <v>36675133</v>
      </c>
      <c r="C254" s="8">
        <v>11618402</v>
      </c>
      <c r="D254" s="8">
        <v>25056731</v>
      </c>
      <c r="E254" s="9">
        <f>nyse_spy_short_volume[[#This Row],[total_short]]/nyse_spy_short_volume[[#This Row],[total_reported]]</f>
        <v>0.31679236173458458</v>
      </c>
      <c r="F254" s="9">
        <f>nyse_spy_short_volume[[#This Row],[total_long]]/nyse_spy_short_volume[[#This Row],[total_reported]]</f>
        <v>0.68320763826541542</v>
      </c>
      <c r="G254" s="8">
        <v>4787535</v>
      </c>
      <c r="H254" s="9">
        <f>nyse_spy_short_volume[[#This Row],[Off-Exchange]]/nyse_spy_short_volume[[#This Row],[total_reported]]</f>
        <v>0.13053899490971171</v>
      </c>
      <c r="I254" s="8">
        <v>31006</v>
      </c>
      <c r="J254" s="8" t="s">
        <v>16</v>
      </c>
      <c r="K254" s="8" t="s">
        <v>16</v>
      </c>
      <c r="L254" s="8" t="s">
        <v>16</v>
      </c>
      <c r="M254" s="8" t="s">
        <v>16</v>
      </c>
      <c r="N254" s="8">
        <v>20001</v>
      </c>
      <c r="O254" s="8">
        <v>197287</v>
      </c>
      <c r="P254" s="8">
        <v>810018</v>
      </c>
      <c r="Q254" s="8">
        <v>5709509</v>
      </c>
      <c r="R254" s="8">
        <v>3349</v>
      </c>
      <c r="S254" s="8">
        <v>57418</v>
      </c>
      <c r="T254" s="8">
        <v>2279</v>
      </c>
    </row>
    <row r="255" spans="1:20">
      <c r="A255" s="1">
        <v>45370</v>
      </c>
      <c r="B255" s="8">
        <v>33618959</v>
      </c>
      <c r="C255" s="8">
        <v>12251776</v>
      </c>
      <c r="D255" s="8">
        <v>21367183</v>
      </c>
      <c r="E255" s="9">
        <f>nyse_spy_short_volume[[#This Row],[total_short]]/nyse_spy_short_volume[[#This Row],[total_reported]]</f>
        <v>0.36443055836440386</v>
      </c>
      <c r="F255" s="9">
        <f>nyse_spy_short_volume[[#This Row],[total_long]]/nyse_spy_short_volume[[#This Row],[total_reported]]</f>
        <v>0.63556944163559614</v>
      </c>
      <c r="G255" s="8">
        <v>6484265</v>
      </c>
      <c r="H255" s="9">
        <f>nyse_spy_short_volume[[#This Row],[Off-Exchange]]/nyse_spy_short_volume[[#This Row],[total_reported]]</f>
        <v>0.19287524637511827</v>
      </c>
      <c r="I255" s="8">
        <v>12542</v>
      </c>
      <c r="J255" s="8" t="s">
        <v>16</v>
      </c>
      <c r="K255" s="8" t="s">
        <v>16</v>
      </c>
      <c r="L255" s="8" t="s">
        <v>16</v>
      </c>
      <c r="M255" s="8" t="s">
        <v>16</v>
      </c>
      <c r="N255" s="8">
        <v>25612</v>
      </c>
      <c r="O255" s="8">
        <v>130671</v>
      </c>
      <c r="P255" s="8">
        <v>708375</v>
      </c>
      <c r="Q255" s="8">
        <v>4819356</v>
      </c>
      <c r="R255" s="8">
        <v>5541</v>
      </c>
      <c r="S255" s="8">
        <v>61664</v>
      </c>
      <c r="T255" s="8">
        <v>3750</v>
      </c>
    </row>
    <row r="256" spans="1:20">
      <c r="A256" s="1">
        <v>45369</v>
      </c>
      <c r="B256" s="8">
        <v>40934179</v>
      </c>
      <c r="C256" s="8">
        <v>20396054</v>
      </c>
      <c r="D256" s="8">
        <v>20538125</v>
      </c>
      <c r="E256" s="9">
        <f>nyse_spy_short_volume[[#This Row],[total_short]]/nyse_spy_short_volume[[#This Row],[total_reported]]</f>
        <v>0.49826464090070061</v>
      </c>
      <c r="F256" s="9">
        <f>nyse_spy_short_volume[[#This Row],[total_long]]/nyse_spy_short_volume[[#This Row],[total_reported]]</f>
        <v>0.50173535909929934</v>
      </c>
      <c r="G256" s="8">
        <v>9700821</v>
      </c>
      <c r="H256" s="9">
        <f>nyse_spy_short_volume[[#This Row],[Off-Exchange]]/nyse_spy_short_volume[[#This Row],[total_reported]]</f>
        <v>0.23698584500742031</v>
      </c>
      <c r="I256" s="8">
        <v>5862</v>
      </c>
      <c r="J256" s="8" t="s">
        <v>16</v>
      </c>
      <c r="K256" s="8" t="s">
        <v>16</v>
      </c>
      <c r="L256" s="8" t="s">
        <v>16</v>
      </c>
      <c r="M256" s="8" t="s">
        <v>16</v>
      </c>
      <c r="N256" s="8">
        <v>63377</v>
      </c>
      <c r="O256" s="8">
        <v>166392</v>
      </c>
      <c r="P256" s="8">
        <v>1276478</v>
      </c>
      <c r="Q256" s="8">
        <v>9076540</v>
      </c>
      <c r="R256" s="8">
        <v>2394</v>
      </c>
      <c r="S256" s="8">
        <v>102004</v>
      </c>
      <c r="T256" s="8">
        <v>2186</v>
      </c>
    </row>
    <row r="257" spans="1:20">
      <c r="A257" s="1">
        <v>45366</v>
      </c>
      <c r="B257" s="8">
        <v>62151774</v>
      </c>
      <c r="C257" s="8">
        <v>42714377</v>
      </c>
      <c r="D257" s="8">
        <v>19437397</v>
      </c>
      <c r="E257" s="9">
        <f>nyse_spy_short_volume[[#This Row],[total_short]]/nyse_spy_short_volume[[#This Row],[total_reported]]</f>
        <v>0.68725917622238752</v>
      </c>
      <c r="F257" s="9">
        <f>nyse_spy_short_volume[[#This Row],[total_long]]/nyse_spy_short_volume[[#This Row],[total_reported]]</f>
        <v>0.31274082377761253</v>
      </c>
      <c r="G257" s="8">
        <v>28557252</v>
      </c>
      <c r="H257" s="9">
        <f>nyse_spy_short_volume[[#This Row],[Off-Exchange]]/nyse_spy_short_volume[[#This Row],[total_reported]]</f>
        <v>0.4594760561460402</v>
      </c>
      <c r="I257" s="8">
        <v>24146</v>
      </c>
      <c r="J257" s="8" t="s">
        <v>16</v>
      </c>
      <c r="K257" s="8" t="s">
        <v>16</v>
      </c>
      <c r="L257" s="8" t="s">
        <v>16</v>
      </c>
      <c r="M257" s="8" t="s">
        <v>16</v>
      </c>
      <c r="N257" s="8">
        <v>140981</v>
      </c>
      <c r="O257" s="8">
        <v>597892</v>
      </c>
      <c r="P257" s="8">
        <v>2105773</v>
      </c>
      <c r="Q257" s="8">
        <v>11159865</v>
      </c>
      <c r="R257" s="8">
        <v>8513</v>
      </c>
      <c r="S257" s="8">
        <v>117002</v>
      </c>
      <c r="T257" s="8">
        <v>2953</v>
      </c>
    </row>
    <row r="258" spans="1:20">
      <c r="A258" s="1">
        <v>45365</v>
      </c>
      <c r="B258" s="8">
        <v>55419328</v>
      </c>
      <c r="C258" s="8">
        <v>28519533</v>
      </c>
      <c r="D258" s="8">
        <v>26899795</v>
      </c>
      <c r="E258" s="9">
        <f>nyse_spy_short_volume[[#This Row],[total_short]]/nyse_spy_short_volume[[#This Row],[total_reported]]</f>
        <v>0.51461347564517568</v>
      </c>
      <c r="F258" s="9">
        <f>nyse_spy_short_volume[[#This Row],[total_long]]/nyse_spy_short_volume[[#This Row],[total_reported]]</f>
        <v>0.48538652435482438</v>
      </c>
      <c r="G258" s="8">
        <v>17426920</v>
      </c>
      <c r="H258" s="9">
        <f>nyse_spy_short_volume[[#This Row],[Off-Exchange]]/nyse_spy_short_volume[[#This Row],[total_reported]]</f>
        <v>0.31445563540575594</v>
      </c>
      <c r="I258" s="8">
        <v>29031</v>
      </c>
      <c r="J258" s="8" t="s">
        <v>16</v>
      </c>
      <c r="K258" s="8" t="s">
        <v>16</v>
      </c>
      <c r="L258" s="8" t="s">
        <v>16</v>
      </c>
      <c r="M258" s="8" t="s">
        <v>16</v>
      </c>
      <c r="N258" s="8">
        <v>76666</v>
      </c>
      <c r="O258" s="8">
        <v>308613</v>
      </c>
      <c r="P258" s="8">
        <v>1011102</v>
      </c>
      <c r="Q258" s="8">
        <v>9618299</v>
      </c>
      <c r="R258" s="8">
        <v>8979</v>
      </c>
      <c r="S258" s="8">
        <v>36173</v>
      </c>
      <c r="T258" s="8">
        <v>3750</v>
      </c>
    </row>
    <row r="259" spans="1:20">
      <c r="A259" s="1">
        <v>45364</v>
      </c>
      <c r="B259" s="8">
        <v>27280954</v>
      </c>
      <c r="C259" s="8">
        <v>12519754</v>
      </c>
      <c r="D259" s="8">
        <v>14761200</v>
      </c>
      <c r="E259" s="9">
        <f>nyse_spy_short_volume[[#This Row],[total_short]]/nyse_spy_short_volume[[#This Row],[total_reported]]</f>
        <v>0.45891921521512774</v>
      </c>
      <c r="F259" s="9">
        <f>nyse_spy_short_volume[[#This Row],[total_long]]/nyse_spy_short_volume[[#This Row],[total_reported]]</f>
        <v>0.5410807847848722</v>
      </c>
      <c r="G259" s="8">
        <v>7903844</v>
      </c>
      <c r="H259" s="9">
        <f>nyse_spy_short_volume[[#This Row],[Off-Exchange]]/nyse_spy_short_volume[[#This Row],[total_reported]]</f>
        <v>0.28972022019464566</v>
      </c>
      <c r="I259" s="8">
        <v>8919</v>
      </c>
      <c r="J259" s="8" t="s">
        <v>16</v>
      </c>
      <c r="K259" s="8" t="s">
        <v>16</v>
      </c>
      <c r="L259" s="8" t="s">
        <v>16</v>
      </c>
      <c r="M259" s="8" t="s">
        <v>16</v>
      </c>
      <c r="N259" s="8">
        <v>57392</v>
      </c>
      <c r="O259" s="8">
        <v>214804</v>
      </c>
      <c r="P259" s="8">
        <v>684597</v>
      </c>
      <c r="Q259" s="8">
        <v>3613272</v>
      </c>
      <c r="R259" s="8">
        <v>4730</v>
      </c>
      <c r="S259" s="8">
        <v>30369</v>
      </c>
      <c r="T259" s="8">
        <v>1827</v>
      </c>
    </row>
    <row r="260" spans="1:20">
      <c r="A260" s="1">
        <v>45363</v>
      </c>
      <c r="B260" s="8">
        <v>36309224</v>
      </c>
      <c r="C260" s="8">
        <v>15046464</v>
      </c>
      <c r="D260" s="8">
        <v>21262760</v>
      </c>
      <c r="E260" s="9">
        <f>nyse_spy_short_volume[[#This Row],[total_short]]/nyse_spy_short_volume[[#This Row],[total_reported]]</f>
        <v>0.41439784006400138</v>
      </c>
      <c r="F260" s="9">
        <f>nyse_spy_short_volume[[#This Row],[total_long]]/nyse_spy_short_volume[[#This Row],[total_reported]]</f>
        <v>0.58560215993599862</v>
      </c>
      <c r="G260" s="8">
        <v>9338031</v>
      </c>
      <c r="H260" s="9">
        <f>nyse_spy_short_volume[[#This Row],[Off-Exchange]]/nyse_spy_short_volume[[#This Row],[total_reported]]</f>
        <v>0.25718068224206608</v>
      </c>
      <c r="I260" s="8">
        <v>16113</v>
      </c>
      <c r="J260" s="8" t="s">
        <v>16</v>
      </c>
      <c r="K260" s="8" t="s">
        <v>16</v>
      </c>
      <c r="L260" s="8" t="s">
        <v>16</v>
      </c>
      <c r="M260" s="8" t="s">
        <v>16</v>
      </c>
      <c r="N260" s="8">
        <v>90733</v>
      </c>
      <c r="O260" s="8">
        <v>255785</v>
      </c>
      <c r="P260" s="8">
        <v>938757</v>
      </c>
      <c r="Q260" s="8">
        <v>4341564</v>
      </c>
      <c r="R260" s="8">
        <v>8405</v>
      </c>
      <c r="S260" s="8">
        <v>54243</v>
      </c>
      <c r="T260" s="8">
        <v>2833</v>
      </c>
    </row>
    <row r="261" spans="1:20">
      <c r="A261" s="1">
        <v>45362</v>
      </c>
      <c r="B261" s="8">
        <v>28911974</v>
      </c>
      <c r="C261" s="8">
        <v>13462455</v>
      </c>
      <c r="D261" s="8">
        <v>15449519</v>
      </c>
      <c r="E261" s="9">
        <f>nyse_spy_short_volume[[#This Row],[total_short]]/nyse_spy_short_volume[[#This Row],[total_reported]]</f>
        <v>0.46563596799028667</v>
      </c>
      <c r="F261" s="9">
        <f>nyse_spy_short_volume[[#This Row],[total_long]]/nyse_spy_short_volume[[#This Row],[total_reported]]</f>
        <v>0.53436403200971339</v>
      </c>
      <c r="G261" s="8">
        <v>7080373</v>
      </c>
      <c r="H261" s="9">
        <f>nyse_spy_short_volume[[#This Row],[Off-Exchange]]/nyse_spy_short_volume[[#This Row],[total_reported]]</f>
        <v>0.24489413970834367</v>
      </c>
      <c r="I261" s="8">
        <v>15525</v>
      </c>
      <c r="J261" s="8" t="s">
        <v>16</v>
      </c>
      <c r="K261" s="8" t="s">
        <v>16</v>
      </c>
      <c r="L261" s="8" t="s">
        <v>16</v>
      </c>
      <c r="M261" s="8" t="s">
        <v>16</v>
      </c>
      <c r="N261" s="8">
        <v>46065</v>
      </c>
      <c r="O261" s="8">
        <v>228994</v>
      </c>
      <c r="P261" s="8">
        <v>1001456</v>
      </c>
      <c r="Q261" s="8">
        <v>5055724</v>
      </c>
      <c r="R261" s="8">
        <v>3194</v>
      </c>
      <c r="S261" s="8">
        <v>28454</v>
      </c>
      <c r="T261" s="8">
        <v>2670</v>
      </c>
    </row>
    <row r="262" spans="1:20">
      <c r="A262" s="1">
        <v>45359</v>
      </c>
      <c r="B262" s="8">
        <v>39963936</v>
      </c>
      <c r="C262" s="8">
        <v>18031391</v>
      </c>
      <c r="D262" s="8">
        <v>21932545</v>
      </c>
      <c r="E262" s="9">
        <f>nyse_spy_short_volume[[#This Row],[total_short]]/nyse_spy_short_volume[[#This Row],[total_reported]]</f>
        <v>0.45119156931889792</v>
      </c>
      <c r="F262" s="9">
        <f>nyse_spy_short_volume[[#This Row],[total_long]]/nyse_spy_short_volume[[#This Row],[total_reported]]</f>
        <v>0.54880843068110208</v>
      </c>
      <c r="G262" s="8">
        <v>10332091</v>
      </c>
      <c r="H262" s="9">
        <f>nyse_spy_short_volume[[#This Row],[Off-Exchange]]/nyse_spy_short_volume[[#This Row],[total_reported]]</f>
        <v>0.25853537049003383</v>
      </c>
      <c r="I262" s="8">
        <v>17726</v>
      </c>
      <c r="J262" s="8" t="s">
        <v>16</v>
      </c>
      <c r="K262" s="8" t="s">
        <v>16</v>
      </c>
      <c r="L262" s="8" t="s">
        <v>16</v>
      </c>
      <c r="M262" s="8" t="s">
        <v>16</v>
      </c>
      <c r="N262" s="8">
        <v>66838</v>
      </c>
      <c r="O262" s="8">
        <v>449437</v>
      </c>
      <c r="P262" s="8">
        <v>1340997</v>
      </c>
      <c r="Q262" s="8">
        <v>5743642</v>
      </c>
      <c r="R262" s="8">
        <v>2991</v>
      </c>
      <c r="S262" s="8">
        <v>76467</v>
      </c>
      <c r="T262" s="8">
        <v>1202</v>
      </c>
    </row>
    <row r="263" spans="1:20">
      <c r="A263" s="1">
        <v>45358</v>
      </c>
      <c r="B263" s="8">
        <v>28999645</v>
      </c>
      <c r="C263" s="8">
        <v>10763807</v>
      </c>
      <c r="D263" s="8">
        <v>18235838</v>
      </c>
      <c r="E263" s="9">
        <f>nyse_spy_short_volume[[#This Row],[total_short]]/nyse_spy_short_volume[[#This Row],[total_reported]]</f>
        <v>0.37117030225714831</v>
      </c>
      <c r="F263" s="9">
        <f>nyse_spy_short_volume[[#This Row],[total_long]]/nyse_spy_short_volume[[#This Row],[total_reported]]</f>
        <v>0.62882969774285169</v>
      </c>
      <c r="G263" s="8">
        <v>6276802</v>
      </c>
      <c r="H263" s="9">
        <f>nyse_spy_short_volume[[#This Row],[Off-Exchange]]/nyse_spy_short_volume[[#This Row],[total_reported]]</f>
        <v>0.21644409785016333</v>
      </c>
      <c r="I263" s="8">
        <v>20005</v>
      </c>
      <c r="J263" s="8" t="s">
        <v>16</v>
      </c>
      <c r="K263" s="8" t="s">
        <v>16</v>
      </c>
      <c r="L263" s="8" t="s">
        <v>16</v>
      </c>
      <c r="M263" s="8" t="s">
        <v>16</v>
      </c>
      <c r="N263" s="8">
        <v>47502</v>
      </c>
      <c r="O263" s="8">
        <v>229698</v>
      </c>
      <c r="P263" s="8">
        <v>591879</v>
      </c>
      <c r="Q263" s="8">
        <v>3446677</v>
      </c>
      <c r="R263" s="8">
        <v>13204</v>
      </c>
      <c r="S263" s="8">
        <v>135849</v>
      </c>
      <c r="T263" s="8">
        <v>2191</v>
      </c>
    </row>
    <row r="264" spans="1:20">
      <c r="A264" s="1">
        <v>45357</v>
      </c>
      <c r="B264" s="8">
        <v>33589534</v>
      </c>
      <c r="C264" s="8">
        <v>13516589</v>
      </c>
      <c r="D264" s="8">
        <v>20072945</v>
      </c>
      <c r="E264" s="9">
        <f>nyse_spy_short_volume[[#This Row],[total_short]]/nyse_spy_short_volume[[#This Row],[total_reported]]</f>
        <v>0.40240477882187947</v>
      </c>
      <c r="F264" s="9">
        <f>nyse_spy_short_volume[[#This Row],[total_long]]/nyse_spy_short_volume[[#This Row],[total_reported]]</f>
        <v>0.59759522117812058</v>
      </c>
      <c r="G264" s="8">
        <v>7110850</v>
      </c>
      <c r="H264" s="9">
        <f>nyse_spy_short_volume[[#This Row],[Off-Exchange]]/nyse_spy_short_volume[[#This Row],[total_reported]]</f>
        <v>0.21169838200196525</v>
      </c>
      <c r="I264" s="8">
        <v>17135</v>
      </c>
      <c r="J264" s="8" t="s">
        <v>16</v>
      </c>
      <c r="K264" s="8" t="s">
        <v>16</v>
      </c>
      <c r="L264" s="8" t="s">
        <v>16</v>
      </c>
      <c r="M264" s="8" t="s">
        <v>16</v>
      </c>
      <c r="N264" s="8">
        <v>54638</v>
      </c>
      <c r="O264" s="8">
        <v>306000</v>
      </c>
      <c r="P264" s="8">
        <v>796590</v>
      </c>
      <c r="Q264" s="8">
        <v>5175227</v>
      </c>
      <c r="R264" s="8">
        <v>9041</v>
      </c>
      <c r="S264" s="8">
        <v>42286</v>
      </c>
      <c r="T264" s="8">
        <v>4822</v>
      </c>
    </row>
    <row r="265" spans="1:20">
      <c r="A265" s="1">
        <v>45356</v>
      </c>
      <c r="B265" s="8">
        <v>40221800</v>
      </c>
      <c r="C265" s="8">
        <v>20775359</v>
      </c>
      <c r="D265" s="8">
        <v>19446441</v>
      </c>
      <c r="E265" s="9">
        <f>nyse_spy_short_volume[[#This Row],[total_short]]/nyse_spy_short_volume[[#This Row],[total_reported]]</f>
        <v>0.51651987230805185</v>
      </c>
      <c r="F265" s="9">
        <f>nyse_spy_short_volume[[#This Row],[total_long]]/nyse_spy_short_volume[[#This Row],[total_reported]]</f>
        <v>0.48348012769194815</v>
      </c>
      <c r="G265" s="8">
        <v>9606639</v>
      </c>
      <c r="H265" s="9">
        <f>nyse_spy_short_volume[[#This Row],[Off-Exchange]]/nyse_spy_short_volume[[#This Row],[total_reported]]</f>
        <v>0.2388415983372201</v>
      </c>
      <c r="I265" s="8">
        <v>27257</v>
      </c>
      <c r="J265" s="8" t="s">
        <v>16</v>
      </c>
      <c r="K265" s="8" t="s">
        <v>16</v>
      </c>
      <c r="L265" s="8" t="s">
        <v>16</v>
      </c>
      <c r="M265" s="8" t="s">
        <v>16</v>
      </c>
      <c r="N265" s="8">
        <v>154371</v>
      </c>
      <c r="O265" s="8">
        <v>422751</v>
      </c>
      <c r="P265" s="8">
        <v>1847713</v>
      </c>
      <c r="Q265" s="8">
        <v>8603028</v>
      </c>
      <c r="R265" s="8">
        <v>5428</v>
      </c>
      <c r="S265" s="8">
        <v>99995</v>
      </c>
      <c r="T265" s="8">
        <v>8177</v>
      </c>
    </row>
    <row r="266" spans="1:20">
      <c r="A266" s="1">
        <v>45355</v>
      </c>
      <c r="B266" s="8">
        <v>24881262</v>
      </c>
      <c r="C266" s="8">
        <v>11668104</v>
      </c>
      <c r="D266" s="8">
        <v>13213158</v>
      </c>
      <c r="E266" s="9">
        <f>nyse_spy_short_volume[[#This Row],[total_short]]/nyse_spy_short_volume[[#This Row],[total_reported]]</f>
        <v>0.46895145431128049</v>
      </c>
      <c r="F266" s="9">
        <f>nyse_spy_short_volume[[#This Row],[total_long]]/nyse_spy_short_volume[[#This Row],[total_reported]]</f>
        <v>0.53104854568871951</v>
      </c>
      <c r="G266" s="8">
        <v>5740812</v>
      </c>
      <c r="H266" s="9">
        <f>nyse_spy_short_volume[[#This Row],[Off-Exchange]]/nyse_spy_short_volume[[#This Row],[total_reported]]</f>
        <v>0.23072832881226041</v>
      </c>
      <c r="I266" s="8">
        <v>48595</v>
      </c>
      <c r="J266" s="8" t="s">
        <v>16</v>
      </c>
      <c r="K266" s="8" t="s">
        <v>16</v>
      </c>
      <c r="L266" s="8" t="s">
        <v>16</v>
      </c>
      <c r="M266" s="8" t="s">
        <v>16</v>
      </c>
      <c r="N266" s="8">
        <v>70631</v>
      </c>
      <c r="O266" s="8">
        <v>165283</v>
      </c>
      <c r="P266" s="8">
        <v>819458</v>
      </c>
      <c r="Q266" s="8">
        <v>4753375</v>
      </c>
      <c r="R266" s="8">
        <v>6603</v>
      </c>
      <c r="S266" s="8">
        <v>59031</v>
      </c>
      <c r="T266" s="8">
        <v>4316</v>
      </c>
    </row>
    <row r="267" spans="1:20">
      <c r="A267" s="1">
        <v>45352</v>
      </c>
      <c r="B267" s="8">
        <v>34461371</v>
      </c>
      <c r="C267" s="8">
        <v>18813152</v>
      </c>
      <c r="D267" s="8">
        <v>15648219</v>
      </c>
      <c r="E267" s="9">
        <f>nyse_spy_short_volume[[#This Row],[total_short]]/nyse_spy_short_volume[[#This Row],[total_reported]]</f>
        <v>0.54592000997290557</v>
      </c>
      <c r="F267" s="9">
        <f>nyse_spy_short_volume[[#This Row],[total_long]]/nyse_spy_short_volume[[#This Row],[total_reported]]</f>
        <v>0.45407999002709437</v>
      </c>
      <c r="G267" s="8">
        <v>11711171</v>
      </c>
      <c r="H267" s="9">
        <f>nyse_spy_short_volume[[#This Row],[Off-Exchange]]/nyse_spy_short_volume[[#This Row],[total_reported]]</f>
        <v>0.33983473843800355</v>
      </c>
      <c r="I267" s="8">
        <v>14555</v>
      </c>
      <c r="J267" s="8" t="s">
        <v>16</v>
      </c>
      <c r="K267" s="8" t="s">
        <v>16</v>
      </c>
      <c r="L267" s="8" t="s">
        <v>16</v>
      </c>
      <c r="M267" s="8" t="s">
        <v>16</v>
      </c>
      <c r="N267" s="8">
        <v>136126</v>
      </c>
      <c r="O267" s="8">
        <v>352740</v>
      </c>
      <c r="P267" s="8">
        <v>1032566</v>
      </c>
      <c r="Q267" s="8">
        <v>5415188</v>
      </c>
      <c r="R267" s="8">
        <v>13334</v>
      </c>
      <c r="S267" s="8">
        <v>132319</v>
      </c>
      <c r="T267" s="8">
        <v>5153</v>
      </c>
    </row>
    <row r="268" spans="1:20">
      <c r="A268" s="1">
        <v>45351</v>
      </c>
      <c r="B268" s="8">
        <v>39154777</v>
      </c>
      <c r="C268" s="8">
        <v>15250781</v>
      </c>
      <c r="D268" s="8">
        <v>23903996</v>
      </c>
      <c r="E268" s="9">
        <f>nyse_spy_short_volume[[#This Row],[total_short]]/nyse_spy_short_volume[[#This Row],[total_reported]]</f>
        <v>0.38949988145763159</v>
      </c>
      <c r="F268" s="9">
        <f>nyse_spy_short_volume[[#This Row],[total_long]]/nyse_spy_short_volume[[#This Row],[total_reported]]</f>
        <v>0.61050011854236841</v>
      </c>
      <c r="G268" s="8">
        <v>7856688</v>
      </c>
      <c r="H268" s="9">
        <f>nyse_spy_short_volume[[#This Row],[Off-Exchange]]/nyse_spy_short_volume[[#This Row],[total_reported]]</f>
        <v>0.20065720205736326</v>
      </c>
      <c r="I268" s="8">
        <v>22919</v>
      </c>
      <c r="J268" s="8" t="s">
        <v>16</v>
      </c>
      <c r="K268" s="8" t="s">
        <v>16</v>
      </c>
      <c r="L268" s="8" t="s">
        <v>16</v>
      </c>
      <c r="M268" s="8" t="s">
        <v>16</v>
      </c>
      <c r="N268" s="8">
        <v>108329</v>
      </c>
      <c r="O268" s="8">
        <v>228518</v>
      </c>
      <c r="P268" s="8">
        <v>810772</v>
      </c>
      <c r="Q268" s="8">
        <v>6149209</v>
      </c>
      <c r="R268" s="8">
        <v>11680</v>
      </c>
      <c r="S268" s="8">
        <v>60540</v>
      </c>
      <c r="T268" s="8">
        <v>2126</v>
      </c>
    </row>
    <row r="269" spans="1:20">
      <c r="A269" s="1">
        <v>45350</v>
      </c>
      <c r="B269" s="8">
        <v>30704061</v>
      </c>
      <c r="C269" s="8">
        <v>16352389</v>
      </c>
      <c r="D269" s="8">
        <v>14351672</v>
      </c>
      <c r="E269" s="9">
        <f>nyse_spy_short_volume[[#This Row],[total_short]]/nyse_spy_short_volume[[#This Row],[total_reported]]</f>
        <v>0.53258065765307072</v>
      </c>
      <c r="F269" s="9">
        <f>nyse_spy_short_volume[[#This Row],[total_long]]/nyse_spy_short_volume[[#This Row],[total_reported]]</f>
        <v>0.46741934234692928</v>
      </c>
      <c r="G269" s="8">
        <v>10000735</v>
      </c>
      <c r="H269" s="9">
        <f>nyse_spy_short_volume[[#This Row],[Off-Exchange]]/nyse_spy_short_volume[[#This Row],[total_reported]]</f>
        <v>0.32571375493293869</v>
      </c>
      <c r="I269" s="8">
        <v>10631</v>
      </c>
      <c r="J269" s="8" t="s">
        <v>16</v>
      </c>
      <c r="K269" s="8" t="s">
        <v>16</v>
      </c>
      <c r="L269" s="8" t="s">
        <v>16</v>
      </c>
      <c r="M269" s="8" t="s">
        <v>16</v>
      </c>
      <c r="N269" s="8">
        <v>142869</v>
      </c>
      <c r="O269" s="8">
        <v>246560</v>
      </c>
      <c r="P269" s="8">
        <v>948270</v>
      </c>
      <c r="Q269" s="8">
        <v>4920910</v>
      </c>
      <c r="R269" s="8">
        <v>16479</v>
      </c>
      <c r="S269" s="8">
        <v>61633</v>
      </c>
      <c r="T269" s="8">
        <v>4302</v>
      </c>
    </row>
    <row r="270" spans="1:20">
      <c r="A270" s="1">
        <v>45349</v>
      </c>
      <c r="B270" s="8">
        <v>25420794</v>
      </c>
      <c r="C270" s="8">
        <v>14063903</v>
      </c>
      <c r="D270" s="8">
        <v>11356891</v>
      </c>
      <c r="E270" s="9">
        <f>nyse_spy_short_volume[[#This Row],[total_short]]/nyse_spy_short_volume[[#This Row],[total_reported]]</f>
        <v>0.55324404894670087</v>
      </c>
      <c r="F270" s="9">
        <f>nyse_spy_short_volume[[#This Row],[total_long]]/nyse_spy_short_volume[[#This Row],[total_reported]]</f>
        <v>0.44675595105329913</v>
      </c>
      <c r="G270" s="8">
        <v>7843080</v>
      </c>
      <c r="H270" s="9">
        <f>nyse_spy_short_volume[[#This Row],[Off-Exchange]]/nyse_spy_short_volume[[#This Row],[total_reported]]</f>
        <v>0.30853009548010185</v>
      </c>
      <c r="I270" s="8">
        <v>118535</v>
      </c>
      <c r="J270" s="8" t="s">
        <v>16</v>
      </c>
      <c r="K270" s="8" t="s">
        <v>16</v>
      </c>
      <c r="L270" s="8" t="s">
        <v>16</v>
      </c>
      <c r="M270" s="8" t="s">
        <v>16</v>
      </c>
      <c r="N270" s="8">
        <v>129545</v>
      </c>
      <c r="O270" s="8">
        <v>204428</v>
      </c>
      <c r="P270" s="8">
        <v>923344</v>
      </c>
      <c r="Q270" s="8">
        <v>4772404</v>
      </c>
      <c r="R270" s="8">
        <v>4034</v>
      </c>
      <c r="S270" s="8">
        <v>66594</v>
      </c>
      <c r="T270" s="8">
        <v>1939</v>
      </c>
    </row>
    <row r="271" spans="1:20">
      <c r="A271" s="1">
        <v>45348</v>
      </c>
      <c r="B271" s="8">
        <v>25761934</v>
      </c>
      <c r="C271" s="8">
        <v>13528064</v>
      </c>
      <c r="D271" s="8">
        <v>12233870</v>
      </c>
      <c r="E271" s="9">
        <f>nyse_spy_short_volume[[#This Row],[total_short]]/nyse_spy_short_volume[[#This Row],[total_reported]]</f>
        <v>0.52511833932964813</v>
      </c>
      <c r="F271" s="9">
        <f>nyse_spy_short_volume[[#This Row],[total_long]]/nyse_spy_short_volume[[#This Row],[total_reported]]</f>
        <v>0.47488166067035187</v>
      </c>
      <c r="G271" s="8">
        <v>7295157</v>
      </c>
      <c r="H271" s="9">
        <f>nyse_spy_short_volume[[#This Row],[Off-Exchange]]/nyse_spy_short_volume[[#This Row],[total_reported]]</f>
        <v>0.28317582833649058</v>
      </c>
      <c r="I271" s="8">
        <v>38675</v>
      </c>
      <c r="J271" s="8" t="s">
        <v>16</v>
      </c>
      <c r="K271" s="8" t="s">
        <v>16</v>
      </c>
      <c r="L271" s="8" t="s">
        <v>16</v>
      </c>
      <c r="M271" s="8" t="s">
        <v>16</v>
      </c>
      <c r="N271" s="8">
        <v>146395</v>
      </c>
      <c r="O271" s="8">
        <v>280129</v>
      </c>
      <c r="P271" s="8">
        <v>988900</v>
      </c>
      <c r="Q271" s="8">
        <v>4675187</v>
      </c>
      <c r="R271" s="8">
        <v>4527</v>
      </c>
      <c r="S271" s="8">
        <v>95240</v>
      </c>
      <c r="T271" s="8">
        <v>3854</v>
      </c>
    </row>
    <row r="272" spans="1:20">
      <c r="A272" s="1">
        <v>45345</v>
      </c>
      <c r="B272" s="8">
        <v>30678774</v>
      </c>
      <c r="C272" s="8">
        <v>13210652</v>
      </c>
      <c r="D272" s="8">
        <v>17468122</v>
      </c>
      <c r="E272" s="9">
        <f>nyse_spy_short_volume[[#This Row],[total_short]]/nyse_spy_short_volume[[#This Row],[total_reported]]</f>
        <v>0.43061212289643647</v>
      </c>
      <c r="F272" s="9">
        <f>nyse_spy_short_volume[[#This Row],[total_long]]/nyse_spy_short_volume[[#This Row],[total_reported]]</f>
        <v>0.56938787710356353</v>
      </c>
      <c r="G272" s="8">
        <v>6948017</v>
      </c>
      <c r="H272" s="9">
        <f>nyse_spy_short_volume[[#This Row],[Off-Exchange]]/nyse_spy_short_volume[[#This Row],[total_reported]]</f>
        <v>0.22647635788835629</v>
      </c>
      <c r="I272" s="8">
        <v>28011</v>
      </c>
      <c r="J272" s="8" t="s">
        <v>16</v>
      </c>
      <c r="K272" s="8" t="s">
        <v>16</v>
      </c>
      <c r="L272" s="8" t="s">
        <v>16</v>
      </c>
      <c r="M272" s="8" t="s">
        <v>16</v>
      </c>
      <c r="N272" s="8">
        <v>92377</v>
      </c>
      <c r="O272" s="8">
        <v>226026</v>
      </c>
      <c r="P272" s="8">
        <v>930421</v>
      </c>
      <c r="Q272" s="8">
        <v>4860611</v>
      </c>
      <c r="R272" s="8">
        <v>8815</v>
      </c>
      <c r="S272" s="8">
        <v>114525</v>
      </c>
      <c r="T272" s="8">
        <v>1849</v>
      </c>
    </row>
    <row r="273" spans="1:20">
      <c r="A273" s="1">
        <v>45344</v>
      </c>
      <c r="B273" s="8">
        <v>39959212</v>
      </c>
      <c r="C273" s="8">
        <v>17874727</v>
      </c>
      <c r="D273" s="8">
        <v>22084485</v>
      </c>
      <c r="E273" s="9">
        <f>nyse_spy_short_volume[[#This Row],[total_short]]/nyse_spy_short_volume[[#This Row],[total_reported]]</f>
        <v>0.44732431160053909</v>
      </c>
      <c r="F273" s="9">
        <f>nyse_spy_short_volume[[#This Row],[total_long]]/nyse_spy_short_volume[[#This Row],[total_reported]]</f>
        <v>0.55267568839946091</v>
      </c>
      <c r="G273" s="8">
        <v>9677557</v>
      </c>
      <c r="H273" s="9">
        <f>nyse_spy_short_volume[[#This Row],[Off-Exchange]]/nyse_spy_short_volume[[#This Row],[total_reported]]</f>
        <v>0.2421858819438181</v>
      </c>
      <c r="I273" s="8">
        <v>37822</v>
      </c>
      <c r="J273" s="8" t="s">
        <v>16</v>
      </c>
      <c r="K273" s="8" t="s">
        <v>16</v>
      </c>
      <c r="L273" s="8" t="s">
        <v>16</v>
      </c>
      <c r="M273" s="8" t="s">
        <v>16</v>
      </c>
      <c r="N273" s="8">
        <v>109275</v>
      </c>
      <c r="O273" s="8">
        <v>262364</v>
      </c>
      <c r="P273" s="8">
        <v>1446255</v>
      </c>
      <c r="Q273" s="8">
        <v>6171576</v>
      </c>
      <c r="R273" s="8">
        <v>20126</v>
      </c>
      <c r="S273" s="8">
        <v>145553</v>
      </c>
      <c r="T273" s="8">
        <v>4199</v>
      </c>
    </row>
    <row r="274" spans="1:20">
      <c r="A274" s="1">
        <v>45343</v>
      </c>
      <c r="B274" s="8">
        <v>31271122</v>
      </c>
      <c r="C274" s="8">
        <v>14880853</v>
      </c>
      <c r="D274" s="8">
        <v>16390269</v>
      </c>
      <c r="E274" s="9">
        <f>nyse_spy_short_volume[[#This Row],[total_short]]/nyse_spy_short_volume[[#This Row],[total_reported]]</f>
        <v>0.47586565649930951</v>
      </c>
      <c r="F274" s="9">
        <f>nyse_spy_short_volume[[#This Row],[total_long]]/nyse_spy_short_volume[[#This Row],[total_reported]]</f>
        <v>0.52413434350069055</v>
      </c>
      <c r="G274" s="8">
        <v>8318113</v>
      </c>
      <c r="H274" s="9">
        <f>nyse_spy_short_volume[[#This Row],[Off-Exchange]]/nyse_spy_short_volume[[#This Row],[total_reported]]</f>
        <v>0.26599982565384128</v>
      </c>
      <c r="I274" s="8">
        <v>38326</v>
      </c>
      <c r="J274" s="8" t="s">
        <v>16</v>
      </c>
      <c r="K274" s="8" t="s">
        <v>16</v>
      </c>
      <c r="L274" s="8" t="s">
        <v>16</v>
      </c>
      <c r="M274" s="8" t="s">
        <v>16</v>
      </c>
      <c r="N274" s="8">
        <v>72251</v>
      </c>
      <c r="O274" s="8">
        <v>188523</v>
      </c>
      <c r="P274" s="8">
        <v>988326</v>
      </c>
      <c r="Q274" s="8">
        <v>5211202</v>
      </c>
      <c r="R274" s="8">
        <v>5632</v>
      </c>
      <c r="S274" s="8">
        <v>49304</v>
      </c>
      <c r="T274" s="8">
        <v>9176</v>
      </c>
    </row>
    <row r="275" spans="1:20">
      <c r="A275" s="1">
        <v>45342</v>
      </c>
      <c r="B275" s="8">
        <v>38036504</v>
      </c>
      <c r="C275" s="8">
        <v>19397519</v>
      </c>
      <c r="D275" s="8">
        <v>18638985</v>
      </c>
      <c r="E275" s="9">
        <f>nyse_spy_short_volume[[#This Row],[total_short]]/nyse_spy_short_volume[[#This Row],[total_reported]]</f>
        <v>0.50997113194209431</v>
      </c>
      <c r="F275" s="9">
        <f>nyse_spy_short_volume[[#This Row],[total_long]]/nyse_spy_short_volume[[#This Row],[total_reported]]</f>
        <v>0.49002886805790563</v>
      </c>
      <c r="G275" s="8">
        <v>9614515</v>
      </c>
      <c r="H275" s="9">
        <f>nyse_spy_short_volume[[#This Row],[Off-Exchange]]/nyse_spy_short_volume[[#This Row],[total_reported]]</f>
        <v>0.25277073308314563</v>
      </c>
      <c r="I275" s="8">
        <v>72058</v>
      </c>
      <c r="J275" s="8" t="s">
        <v>16</v>
      </c>
      <c r="K275" s="8" t="s">
        <v>16</v>
      </c>
      <c r="L275" s="8" t="s">
        <v>16</v>
      </c>
      <c r="M275" s="8" t="s">
        <v>16</v>
      </c>
      <c r="N275" s="8">
        <v>161192</v>
      </c>
      <c r="O275" s="8">
        <v>438600</v>
      </c>
      <c r="P275" s="8">
        <v>1644625</v>
      </c>
      <c r="Q275" s="8">
        <v>7317111</v>
      </c>
      <c r="R275" s="8">
        <v>9260</v>
      </c>
      <c r="S275" s="8">
        <v>135894</v>
      </c>
      <c r="T275" s="8">
        <v>4264</v>
      </c>
    </row>
    <row r="276" spans="1:20">
      <c r="A276" s="1">
        <v>45338</v>
      </c>
      <c r="B276" s="8">
        <v>40381780</v>
      </c>
      <c r="C276" s="8">
        <v>21678944</v>
      </c>
      <c r="D276" s="8">
        <v>18702836</v>
      </c>
      <c r="E276" s="9">
        <f>nyse_spy_short_volume[[#This Row],[total_short]]/nyse_spy_short_volume[[#This Row],[total_reported]]</f>
        <v>0.5368496386241518</v>
      </c>
      <c r="F276" s="9">
        <f>nyse_spy_short_volume[[#This Row],[total_long]]/nyse_spy_short_volume[[#This Row],[total_reported]]</f>
        <v>0.4631503613758482</v>
      </c>
      <c r="G276" s="8">
        <v>16296629</v>
      </c>
      <c r="H276" s="9">
        <f>nyse_spy_short_volume[[#This Row],[Off-Exchange]]/nyse_spy_short_volume[[#This Row],[total_reported]]</f>
        <v>0.40356390926799163</v>
      </c>
      <c r="I276" s="8">
        <v>37911</v>
      </c>
      <c r="J276" s="8" t="s">
        <v>16</v>
      </c>
      <c r="K276" s="8" t="s">
        <v>16</v>
      </c>
      <c r="L276" s="8" t="s">
        <v>16</v>
      </c>
      <c r="M276" s="8" t="s">
        <v>16</v>
      </c>
      <c r="N276" s="8">
        <v>100733</v>
      </c>
      <c r="O276" s="8">
        <v>213174</v>
      </c>
      <c r="P276" s="8">
        <v>714787</v>
      </c>
      <c r="Q276" s="8">
        <v>4223442</v>
      </c>
      <c r="R276" s="8">
        <v>20221</v>
      </c>
      <c r="S276" s="8">
        <v>69551</v>
      </c>
      <c r="T276" s="8">
        <v>2496</v>
      </c>
    </row>
    <row r="277" spans="1:20">
      <c r="A277" s="1">
        <v>45337</v>
      </c>
      <c r="B277" s="8">
        <v>30973453</v>
      </c>
      <c r="C277" s="8">
        <v>13100165</v>
      </c>
      <c r="D277" s="8">
        <v>17873288</v>
      </c>
      <c r="E277" s="9">
        <f>nyse_spy_short_volume[[#This Row],[total_short]]/nyse_spy_short_volume[[#This Row],[total_reported]]</f>
        <v>0.42294816144651359</v>
      </c>
      <c r="F277" s="9">
        <f>nyse_spy_short_volume[[#This Row],[total_long]]/nyse_spy_short_volume[[#This Row],[total_reported]]</f>
        <v>0.57705183855348641</v>
      </c>
      <c r="G277" s="8">
        <v>7377309</v>
      </c>
      <c r="H277" s="9">
        <f>nyse_spy_short_volume[[#This Row],[Off-Exchange]]/nyse_spy_short_volume[[#This Row],[total_reported]]</f>
        <v>0.23818167770961798</v>
      </c>
      <c r="I277" s="8">
        <v>96880</v>
      </c>
      <c r="J277" s="8" t="s">
        <v>16</v>
      </c>
      <c r="K277" s="8" t="s">
        <v>16</v>
      </c>
      <c r="L277" s="8" t="s">
        <v>16</v>
      </c>
      <c r="M277" s="8" t="s">
        <v>16</v>
      </c>
      <c r="N277" s="8">
        <v>85131</v>
      </c>
      <c r="O277" s="8">
        <v>212397</v>
      </c>
      <c r="P277" s="8">
        <v>795114</v>
      </c>
      <c r="Q277" s="8">
        <v>4427178</v>
      </c>
      <c r="R277" s="8">
        <v>22037</v>
      </c>
      <c r="S277" s="8">
        <v>81105</v>
      </c>
      <c r="T277" s="8">
        <v>3014</v>
      </c>
    </row>
    <row r="278" spans="1:20">
      <c r="A278" s="1">
        <v>45336</v>
      </c>
      <c r="B278" s="8">
        <v>37035756</v>
      </c>
      <c r="C278" s="8">
        <v>12556513</v>
      </c>
      <c r="D278" s="8">
        <v>24479243</v>
      </c>
      <c r="E278" s="9">
        <f>nyse_spy_short_volume[[#This Row],[total_short]]/nyse_spy_short_volume[[#This Row],[total_reported]]</f>
        <v>0.33903757763173514</v>
      </c>
      <c r="F278" s="9">
        <f>nyse_spy_short_volume[[#This Row],[total_long]]/nyse_spy_short_volume[[#This Row],[total_reported]]</f>
        <v>0.66096242236826486</v>
      </c>
      <c r="G278" s="8">
        <v>7260496</v>
      </c>
      <c r="H278" s="9">
        <f>nyse_spy_short_volume[[#This Row],[Off-Exchange]]/nyse_spy_short_volume[[#This Row],[total_reported]]</f>
        <v>0.19604017263749118</v>
      </c>
      <c r="I278" s="8">
        <v>20029</v>
      </c>
      <c r="J278" s="8" t="s">
        <v>16</v>
      </c>
      <c r="K278" s="8" t="s">
        <v>16</v>
      </c>
      <c r="L278" s="8" t="s">
        <v>16</v>
      </c>
      <c r="M278" s="8" t="s">
        <v>16</v>
      </c>
      <c r="N278" s="8">
        <v>146068</v>
      </c>
      <c r="O278" s="8">
        <v>218316</v>
      </c>
      <c r="P278" s="8">
        <v>984733</v>
      </c>
      <c r="Q278" s="8">
        <v>3817094</v>
      </c>
      <c r="R278" s="8">
        <v>13281</v>
      </c>
      <c r="S278" s="8">
        <v>94756</v>
      </c>
      <c r="T278" s="8">
        <v>1740</v>
      </c>
    </row>
    <row r="279" spans="1:20">
      <c r="A279" s="1">
        <v>45335</v>
      </c>
      <c r="B279" s="8">
        <v>58262235</v>
      </c>
      <c r="C279" s="8">
        <v>24682374</v>
      </c>
      <c r="D279" s="8">
        <v>33579861</v>
      </c>
      <c r="E279" s="9">
        <f>nyse_spy_short_volume[[#This Row],[total_short]]/nyse_spy_short_volume[[#This Row],[total_reported]]</f>
        <v>0.42364275932771889</v>
      </c>
      <c r="F279" s="9">
        <f>nyse_spy_short_volume[[#This Row],[total_long]]/nyse_spy_short_volume[[#This Row],[total_reported]]</f>
        <v>0.57635724067228111</v>
      </c>
      <c r="G279" s="8">
        <v>13490186</v>
      </c>
      <c r="H279" s="9">
        <f>nyse_spy_short_volume[[#This Row],[Off-Exchange]]/nyse_spy_short_volume[[#This Row],[total_reported]]</f>
        <v>0.23154254209437725</v>
      </c>
      <c r="I279" s="8">
        <v>149183</v>
      </c>
      <c r="J279" s="8" t="s">
        <v>16</v>
      </c>
      <c r="K279" s="8" t="s">
        <v>16</v>
      </c>
      <c r="L279" s="8" t="s">
        <v>16</v>
      </c>
      <c r="M279" s="8" t="s">
        <v>16</v>
      </c>
      <c r="N279" s="8">
        <v>162109</v>
      </c>
      <c r="O279" s="8">
        <v>310231</v>
      </c>
      <c r="P279" s="8">
        <v>1678888</v>
      </c>
      <c r="Q279" s="8">
        <v>8667761</v>
      </c>
      <c r="R279" s="8">
        <v>39988</v>
      </c>
      <c r="S279" s="8">
        <v>179252</v>
      </c>
      <c r="T279" s="8">
        <v>4776</v>
      </c>
    </row>
    <row r="280" spans="1:20">
      <c r="A280" s="1">
        <v>45334</v>
      </c>
      <c r="B280" s="8">
        <v>28741866</v>
      </c>
      <c r="C280" s="8">
        <v>13965603</v>
      </c>
      <c r="D280" s="8">
        <v>14776263</v>
      </c>
      <c r="E280" s="9">
        <f>nyse_spy_short_volume[[#This Row],[total_short]]/nyse_spy_short_volume[[#This Row],[total_reported]]</f>
        <v>0.48589757533487909</v>
      </c>
      <c r="F280" s="9">
        <f>nyse_spy_short_volume[[#This Row],[total_long]]/nyse_spy_short_volume[[#This Row],[total_reported]]</f>
        <v>0.51410242466512091</v>
      </c>
      <c r="G280" s="8">
        <v>8327506</v>
      </c>
      <c r="H280" s="9">
        <f>nyse_spy_short_volume[[#This Row],[Off-Exchange]]/nyse_spy_short_volume[[#This Row],[total_reported]]</f>
        <v>0.28973435475622911</v>
      </c>
      <c r="I280" s="8">
        <v>29139</v>
      </c>
      <c r="J280" s="8" t="s">
        <v>16</v>
      </c>
      <c r="K280" s="8" t="s">
        <v>16</v>
      </c>
      <c r="L280" s="8" t="s">
        <v>16</v>
      </c>
      <c r="M280" s="8" t="s">
        <v>16</v>
      </c>
      <c r="N280" s="8">
        <v>53633</v>
      </c>
      <c r="O280" s="8">
        <v>123922</v>
      </c>
      <c r="P280" s="8">
        <v>621821</v>
      </c>
      <c r="Q280" s="8">
        <v>4746030</v>
      </c>
      <c r="R280" s="8">
        <v>8826</v>
      </c>
      <c r="S280" s="8">
        <v>48381</v>
      </c>
      <c r="T280" s="8">
        <v>6345</v>
      </c>
    </row>
    <row r="281" spans="1:20">
      <c r="A281" s="1">
        <v>45331</v>
      </c>
      <c r="B281" s="8">
        <v>30553031</v>
      </c>
      <c r="C281" s="8">
        <v>15616383</v>
      </c>
      <c r="D281" s="8">
        <v>14936648</v>
      </c>
      <c r="E281" s="9">
        <f>nyse_spy_short_volume[[#This Row],[total_short]]/nyse_spy_short_volume[[#This Row],[total_reported]]</f>
        <v>0.51112385543679772</v>
      </c>
      <c r="F281" s="9">
        <f>nyse_spy_short_volume[[#This Row],[total_long]]/nyse_spy_short_volume[[#This Row],[total_reported]]</f>
        <v>0.48887614456320228</v>
      </c>
      <c r="G281" s="8">
        <v>9055974</v>
      </c>
      <c r="H281" s="9">
        <f>nyse_spy_short_volume[[#This Row],[Off-Exchange]]/nyse_spy_short_volume[[#This Row],[total_reported]]</f>
        <v>0.29640182016638544</v>
      </c>
      <c r="I281" s="8">
        <v>27606</v>
      </c>
      <c r="J281" s="8" t="s">
        <v>16</v>
      </c>
      <c r="K281" s="8" t="s">
        <v>16</v>
      </c>
      <c r="L281" s="8" t="s">
        <v>16</v>
      </c>
      <c r="M281" s="8" t="s">
        <v>16</v>
      </c>
      <c r="N281" s="8">
        <v>112828</v>
      </c>
      <c r="O281" s="8">
        <v>279672</v>
      </c>
      <c r="P281" s="8">
        <v>1196069</v>
      </c>
      <c r="Q281" s="8">
        <v>4828163</v>
      </c>
      <c r="R281" s="8">
        <v>18562</v>
      </c>
      <c r="S281" s="8">
        <v>94441</v>
      </c>
      <c r="T281" s="8">
        <v>3068</v>
      </c>
    </row>
    <row r="282" spans="1:20">
      <c r="A282" s="1">
        <v>45330</v>
      </c>
      <c r="B282" s="8">
        <v>26505382</v>
      </c>
      <c r="C282" s="8">
        <v>14671958</v>
      </c>
      <c r="D282" s="8">
        <v>11833424</v>
      </c>
      <c r="E282" s="9">
        <f>nyse_spy_short_volume[[#This Row],[total_short]]/nyse_spy_short_volume[[#This Row],[total_reported]]</f>
        <v>0.5535463703182999</v>
      </c>
      <c r="F282" s="9">
        <f>nyse_spy_short_volume[[#This Row],[total_long]]/nyse_spy_short_volume[[#This Row],[total_reported]]</f>
        <v>0.4464536296817001</v>
      </c>
      <c r="G282" s="8">
        <v>8317434</v>
      </c>
      <c r="H282" s="9">
        <f>nyse_spy_short_volume[[#This Row],[Off-Exchange]]/nyse_spy_short_volume[[#This Row],[total_reported]]</f>
        <v>0.31380170261269957</v>
      </c>
      <c r="I282" s="8">
        <v>37104</v>
      </c>
      <c r="J282" s="8" t="s">
        <v>16</v>
      </c>
      <c r="K282" s="8" t="s">
        <v>16</v>
      </c>
      <c r="L282" s="8" t="s">
        <v>16</v>
      </c>
      <c r="M282" s="8" t="s">
        <v>16</v>
      </c>
      <c r="N282" s="8">
        <v>179616</v>
      </c>
      <c r="O282" s="8">
        <v>174794</v>
      </c>
      <c r="P282" s="8">
        <v>902495</v>
      </c>
      <c r="Q282" s="8">
        <v>4941997</v>
      </c>
      <c r="R282" s="8">
        <v>38335</v>
      </c>
      <c r="S282" s="8">
        <v>77420</v>
      </c>
      <c r="T282" s="8">
        <v>2763</v>
      </c>
    </row>
    <row r="283" spans="1:20">
      <c r="A283" s="1">
        <v>45329</v>
      </c>
      <c r="B283" s="8">
        <v>37825693</v>
      </c>
      <c r="C283" s="8">
        <v>21147903</v>
      </c>
      <c r="D283" s="8">
        <v>16677790</v>
      </c>
      <c r="E283" s="9">
        <f>nyse_spy_short_volume[[#This Row],[total_short]]/nyse_spy_short_volume[[#This Row],[total_reported]]</f>
        <v>0.55908831597612763</v>
      </c>
      <c r="F283" s="9">
        <f>nyse_spy_short_volume[[#This Row],[total_long]]/nyse_spy_short_volume[[#This Row],[total_reported]]</f>
        <v>0.44091168402387232</v>
      </c>
      <c r="G283" s="8">
        <v>13750180</v>
      </c>
      <c r="H283" s="9">
        <f>nyse_spy_short_volume[[#This Row],[Off-Exchange]]/nyse_spy_short_volume[[#This Row],[total_reported]]</f>
        <v>0.36351429172758315</v>
      </c>
      <c r="I283" s="8">
        <v>152741</v>
      </c>
      <c r="J283" s="8" t="s">
        <v>16</v>
      </c>
      <c r="K283" s="8" t="s">
        <v>16</v>
      </c>
      <c r="L283" s="8" t="s">
        <v>16</v>
      </c>
      <c r="M283" s="8" t="s">
        <v>16</v>
      </c>
      <c r="N283" s="8">
        <v>171095</v>
      </c>
      <c r="O283" s="8">
        <v>288440</v>
      </c>
      <c r="P283" s="8">
        <v>1002433</v>
      </c>
      <c r="Q283" s="8">
        <v>5614870</v>
      </c>
      <c r="R283" s="8">
        <v>12717</v>
      </c>
      <c r="S283" s="8">
        <v>151664</v>
      </c>
      <c r="T283" s="8">
        <v>3763</v>
      </c>
    </row>
    <row r="284" spans="1:20">
      <c r="A284" s="1">
        <v>45328</v>
      </c>
      <c r="B284" s="8">
        <v>31280839</v>
      </c>
      <c r="C284" s="8">
        <v>17875588</v>
      </c>
      <c r="D284" s="8">
        <v>13405251</v>
      </c>
      <c r="E284" s="9">
        <f>nyse_spy_short_volume[[#This Row],[total_short]]/nyse_spy_short_volume[[#This Row],[total_reported]]</f>
        <v>0.57145487689764329</v>
      </c>
      <c r="F284" s="9">
        <f>nyse_spy_short_volume[[#This Row],[total_long]]/nyse_spy_short_volume[[#This Row],[total_reported]]</f>
        <v>0.42854512310235671</v>
      </c>
      <c r="G284" s="8">
        <v>9719861</v>
      </c>
      <c r="H284" s="9">
        <f>nyse_spy_short_volume[[#This Row],[Off-Exchange]]/nyse_spy_short_volume[[#This Row],[total_reported]]</f>
        <v>0.31072890979682483</v>
      </c>
      <c r="I284" s="8">
        <v>559703</v>
      </c>
      <c r="J284" s="8" t="s">
        <v>16</v>
      </c>
      <c r="K284" s="8" t="s">
        <v>16</v>
      </c>
      <c r="L284" s="8" t="s">
        <v>16</v>
      </c>
      <c r="M284" s="8" t="s">
        <v>16</v>
      </c>
      <c r="N284" s="8">
        <v>185417</v>
      </c>
      <c r="O284" s="8">
        <v>337391</v>
      </c>
      <c r="P284" s="8">
        <v>968568</v>
      </c>
      <c r="Q284" s="8">
        <v>6026113</v>
      </c>
      <c r="R284" s="8">
        <v>7877</v>
      </c>
      <c r="S284" s="8">
        <v>65029</v>
      </c>
      <c r="T284" s="8">
        <v>5629</v>
      </c>
    </row>
    <row r="285" spans="1:20">
      <c r="A285" s="1">
        <v>45327</v>
      </c>
      <c r="B285" s="8">
        <v>42261511</v>
      </c>
      <c r="C285" s="8">
        <v>25599522</v>
      </c>
      <c r="D285" s="8">
        <v>16661989</v>
      </c>
      <c r="E285" s="9">
        <f>nyse_spy_short_volume[[#This Row],[total_short]]/nyse_spy_short_volume[[#This Row],[total_reported]]</f>
        <v>0.60574081224876219</v>
      </c>
      <c r="F285" s="9">
        <f>nyse_spy_short_volume[[#This Row],[total_long]]/nyse_spy_short_volume[[#This Row],[total_reported]]</f>
        <v>0.39425918775123775</v>
      </c>
      <c r="G285" s="8">
        <v>16811657</v>
      </c>
      <c r="H285" s="9">
        <f>nyse_spy_short_volume[[#This Row],[Off-Exchange]]/nyse_spy_short_volume[[#This Row],[total_reported]]</f>
        <v>0.39780066074779014</v>
      </c>
      <c r="I285" s="8">
        <v>43519</v>
      </c>
      <c r="J285" s="8" t="s">
        <v>16</v>
      </c>
      <c r="K285" s="8" t="s">
        <v>16</v>
      </c>
      <c r="L285" s="8" t="s">
        <v>16</v>
      </c>
      <c r="M285" s="8" t="s">
        <v>16</v>
      </c>
      <c r="N285" s="8">
        <v>234686</v>
      </c>
      <c r="O285" s="8">
        <v>448034</v>
      </c>
      <c r="P285" s="8">
        <v>1266902</v>
      </c>
      <c r="Q285" s="8">
        <v>6686653</v>
      </c>
      <c r="R285" s="8">
        <v>18862</v>
      </c>
      <c r="S285" s="8">
        <v>81504</v>
      </c>
      <c r="T285" s="8">
        <v>7705</v>
      </c>
    </row>
    <row r="286" spans="1:20">
      <c r="A286" s="1">
        <v>45324</v>
      </c>
      <c r="B286" s="8">
        <v>52655956</v>
      </c>
      <c r="C286" s="8">
        <v>23486358</v>
      </c>
      <c r="D286" s="8">
        <v>29169598</v>
      </c>
      <c r="E286" s="9">
        <f>nyse_spy_short_volume[[#This Row],[total_short]]/nyse_spy_short_volume[[#This Row],[total_reported]]</f>
        <v>0.44603421500883966</v>
      </c>
      <c r="F286" s="9">
        <f>nyse_spy_short_volume[[#This Row],[total_long]]/nyse_spy_short_volume[[#This Row],[total_reported]]</f>
        <v>0.55396578499116034</v>
      </c>
      <c r="G286" s="8">
        <v>13140364</v>
      </c>
      <c r="H286" s="9">
        <f>nyse_spy_short_volume[[#This Row],[Off-Exchange]]/nyse_spy_short_volume[[#This Row],[total_reported]]</f>
        <v>0.24955133280649203</v>
      </c>
      <c r="I286" s="8">
        <v>59126</v>
      </c>
      <c r="J286" s="8" t="s">
        <v>16</v>
      </c>
      <c r="K286" s="8" t="s">
        <v>16</v>
      </c>
      <c r="L286" s="8" t="s">
        <v>16</v>
      </c>
      <c r="M286" s="8" t="s">
        <v>16</v>
      </c>
      <c r="N286" s="8">
        <v>148146</v>
      </c>
      <c r="O286" s="8">
        <v>500638</v>
      </c>
      <c r="P286" s="8">
        <v>1397440</v>
      </c>
      <c r="Q286" s="8">
        <v>8122802</v>
      </c>
      <c r="R286" s="8">
        <v>20779</v>
      </c>
      <c r="S286" s="8">
        <v>94155</v>
      </c>
      <c r="T286" s="8">
        <v>2908</v>
      </c>
    </row>
    <row r="287" spans="1:20">
      <c r="A287" s="1">
        <v>45323</v>
      </c>
      <c r="B287" s="8">
        <v>48136204</v>
      </c>
      <c r="C287" s="8">
        <v>18050653</v>
      </c>
      <c r="D287" s="8">
        <v>30085551</v>
      </c>
      <c r="E287" s="9">
        <f>nyse_spy_short_volume[[#This Row],[total_short]]/nyse_spy_short_volume[[#This Row],[total_reported]]</f>
        <v>0.37499120204825459</v>
      </c>
      <c r="F287" s="9">
        <f>nyse_spy_short_volume[[#This Row],[total_long]]/nyse_spy_short_volume[[#This Row],[total_reported]]</f>
        <v>0.62500879795174547</v>
      </c>
      <c r="G287" s="8">
        <v>8533658</v>
      </c>
      <c r="H287" s="9">
        <f>nyse_spy_short_volume[[#This Row],[Off-Exchange]]/nyse_spy_short_volume[[#This Row],[total_reported]]</f>
        <v>0.17728149066345156</v>
      </c>
      <c r="I287" s="8">
        <v>21033</v>
      </c>
      <c r="J287" s="8" t="s">
        <v>16</v>
      </c>
      <c r="K287" s="8" t="s">
        <v>16</v>
      </c>
      <c r="L287" s="8" t="s">
        <v>16</v>
      </c>
      <c r="M287" s="8" t="s">
        <v>16</v>
      </c>
      <c r="N287" s="8">
        <v>139492</v>
      </c>
      <c r="O287" s="8">
        <v>513348</v>
      </c>
      <c r="P287" s="8">
        <v>1092985</v>
      </c>
      <c r="Q287" s="8">
        <v>7530898</v>
      </c>
      <c r="R287" s="8">
        <v>11891</v>
      </c>
      <c r="S287" s="8">
        <v>200643</v>
      </c>
      <c r="T287" s="8">
        <v>6705</v>
      </c>
    </row>
    <row r="288" spans="1:20">
      <c r="A288" s="1">
        <v>45322</v>
      </c>
      <c r="B288" s="8">
        <v>63378910</v>
      </c>
      <c r="C288" s="8">
        <v>29494257</v>
      </c>
      <c r="D288" s="8">
        <v>33884653</v>
      </c>
      <c r="E288" s="9">
        <f>nyse_spy_short_volume[[#This Row],[total_short]]/nyse_spy_short_volume[[#This Row],[total_reported]]</f>
        <v>0.46536390417569506</v>
      </c>
      <c r="F288" s="9">
        <f>nyse_spy_short_volume[[#This Row],[total_long]]/nyse_spy_short_volume[[#This Row],[total_reported]]</f>
        <v>0.53463609582430494</v>
      </c>
      <c r="G288" s="8">
        <v>16168784</v>
      </c>
      <c r="H288" s="9">
        <f>nyse_spy_short_volume[[#This Row],[Off-Exchange]]/nyse_spy_short_volume[[#This Row],[total_reported]]</f>
        <v>0.25511300210117216</v>
      </c>
      <c r="I288" s="8">
        <v>290338</v>
      </c>
      <c r="J288" s="8" t="s">
        <v>16</v>
      </c>
      <c r="K288" s="8" t="s">
        <v>16</v>
      </c>
      <c r="L288" s="8" t="s">
        <v>16</v>
      </c>
      <c r="M288" s="8" t="s">
        <v>16</v>
      </c>
      <c r="N288" s="8">
        <v>144478</v>
      </c>
      <c r="O288" s="8">
        <v>417823</v>
      </c>
      <c r="P288" s="8">
        <v>1258920</v>
      </c>
      <c r="Q288" s="8">
        <v>11083327</v>
      </c>
      <c r="R288" s="8">
        <v>15265</v>
      </c>
      <c r="S288" s="8">
        <v>108141</v>
      </c>
      <c r="T288" s="8">
        <v>7181</v>
      </c>
    </row>
    <row r="289" spans="1:20">
      <c r="A289" s="1">
        <v>45321</v>
      </c>
      <c r="B289" s="8">
        <v>30125849</v>
      </c>
      <c r="C289" s="8">
        <v>14615473</v>
      </c>
      <c r="D289" s="8">
        <v>15510376</v>
      </c>
      <c r="E289" s="9">
        <f>nyse_spy_short_volume[[#This Row],[total_short]]/nyse_spy_short_volume[[#This Row],[total_reported]]</f>
        <v>0.48514725676278864</v>
      </c>
      <c r="F289" s="9">
        <f>nyse_spy_short_volume[[#This Row],[total_long]]/nyse_spy_short_volume[[#This Row],[total_reported]]</f>
        <v>0.51485274323721131</v>
      </c>
      <c r="G289" s="8">
        <v>7429862</v>
      </c>
      <c r="H289" s="9">
        <f>nyse_spy_short_volume[[#This Row],[Off-Exchange]]/nyse_spy_short_volume[[#This Row],[total_reported]]</f>
        <v>0.24662747263985821</v>
      </c>
      <c r="I289" s="8">
        <v>23961</v>
      </c>
      <c r="J289" s="8" t="s">
        <v>16</v>
      </c>
      <c r="K289" s="8" t="s">
        <v>16</v>
      </c>
      <c r="L289" s="8" t="s">
        <v>16</v>
      </c>
      <c r="M289" s="8" t="s">
        <v>16</v>
      </c>
      <c r="N289" s="8">
        <v>115769</v>
      </c>
      <c r="O289" s="8">
        <v>125106</v>
      </c>
      <c r="P289" s="8">
        <v>761738</v>
      </c>
      <c r="Q289" s="8">
        <v>6085046</v>
      </c>
      <c r="R289" s="8">
        <v>6182</v>
      </c>
      <c r="S289" s="8">
        <v>54627</v>
      </c>
      <c r="T289" s="8">
        <v>13182</v>
      </c>
    </row>
    <row r="290" spans="1:20">
      <c r="A290" s="1">
        <v>45320</v>
      </c>
      <c r="B290" s="8">
        <v>31147056</v>
      </c>
      <c r="C290" s="8">
        <v>14512941</v>
      </c>
      <c r="D290" s="8">
        <v>16634115</v>
      </c>
      <c r="E290" s="9">
        <f>nyse_spy_short_volume[[#This Row],[total_short]]/nyse_spy_short_volume[[#This Row],[total_reported]]</f>
        <v>0.46594904507186813</v>
      </c>
      <c r="F290" s="9">
        <f>nyse_spy_short_volume[[#This Row],[total_long]]/nyse_spy_short_volume[[#This Row],[total_reported]]</f>
        <v>0.53405095492813193</v>
      </c>
      <c r="G290" s="8">
        <v>9351682</v>
      </c>
      <c r="H290" s="9">
        <f>nyse_spy_short_volume[[#This Row],[Off-Exchange]]/nyse_spy_short_volume[[#This Row],[total_reported]]</f>
        <v>0.30024288651871306</v>
      </c>
      <c r="I290" s="8">
        <v>21320</v>
      </c>
      <c r="J290" s="8" t="s">
        <v>16</v>
      </c>
      <c r="K290" s="8" t="s">
        <v>16</v>
      </c>
      <c r="L290" s="8" t="s">
        <v>16</v>
      </c>
      <c r="M290" s="8" t="s">
        <v>16</v>
      </c>
      <c r="N290" s="8">
        <v>153422</v>
      </c>
      <c r="O290" s="8">
        <v>156376</v>
      </c>
      <c r="P290" s="8">
        <v>710806</v>
      </c>
      <c r="Q290" s="8">
        <v>4019819</v>
      </c>
      <c r="R290" s="8">
        <v>13594</v>
      </c>
      <c r="S290" s="8">
        <v>75785</v>
      </c>
      <c r="T290" s="8">
        <v>10137</v>
      </c>
    </row>
    <row r="291" spans="1:20">
      <c r="A291" s="1">
        <v>45317</v>
      </c>
      <c r="B291" s="8">
        <v>37574860</v>
      </c>
      <c r="C291" s="8">
        <v>17923552</v>
      </c>
      <c r="D291" s="8">
        <v>19651308</v>
      </c>
      <c r="E291" s="9">
        <f>nyse_spy_short_volume[[#This Row],[total_short]]/nyse_spy_short_volume[[#This Row],[total_reported]]</f>
        <v>0.47700914920241883</v>
      </c>
      <c r="F291" s="9">
        <f>nyse_spy_short_volume[[#This Row],[total_long]]/nyse_spy_short_volume[[#This Row],[total_reported]]</f>
        <v>0.52299085079758112</v>
      </c>
      <c r="G291" s="8">
        <v>10730985</v>
      </c>
      <c r="H291" s="9">
        <f>nyse_spy_short_volume[[#This Row],[Off-Exchange]]/nyse_spy_short_volume[[#This Row],[total_reported]]</f>
        <v>0.28558948722629973</v>
      </c>
      <c r="I291" s="8">
        <v>54713</v>
      </c>
      <c r="J291" s="8" t="s">
        <v>16</v>
      </c>
      <c r="K291" s="8" t="s">
        <v>16</v>
      </c>
      <c r="L291" s="8" t="s">
        <v>16</v>
      </c>
      <c r="M291" s="8" t="s">
        <v>16</v>
      </c>
      <c r="N291" s="8">
        <v>128243</v>
      </c>
      <c r="O291" s="8">
        <v>240387</v>
      </c>
      <c r="P291" s="8">
        <v>1136879</v>
      </c>
      <c r="Q291" s="8">
        <v>5580371</v>
      </c>
      <c r="R291" s="8">
        <v>7048</v>
      </c>
      <c r="S291" s="8">
        <v>31869</v>
      </c>
      <c r="T291" s="8">
        <v>13057</v>
      </c>
    </row>
    <row r="292" spans="1:20">
      <c r="A292" s="1">
        <v>45316</v>
      </c>
      <c r="B292" s="8">
        <v>36097097</v>
      </c>
      <c r="C292" s="8">
        <v>15327263</v>
      </c>
      <c r="D292" s="8">
        <v>20769834</v>
      </c>
      <c r="E292" s="9">
        <f>nyse_spy_short_volume[[#This Row],[total_short]]/nyse_spy_short_volume[[#This Row],[total_reported]]</f>
        <v>0.42461206783470706</v>
      </c>
      <c r="F292" s="9">
        <f>nyse_spy_short_volume[[#This Row],[total_long]]/nyse_spy_short_volume[[#This Row],[total_reported]]</f>
        <v>0.57538793216529294</v>
      </c>
      <c r="G292" s="8">
        <v>7612696</v>
      </c>
      <c r="H292" s="9">
        <f>nyse_spy_short_volume[[#This Row],[Off-Exchange]]/nyse_spy_short_volume[[#This Row],[total_reported]]</f>
        <v>0.21089496476683431</v>
      </c>
      <c r="I292" s="8">
        <v>27957</v>
      </c>
      <c r="J292" s="8" t="s">
        <v>16</v>
      </c>
      <c r="K292" s="8" t="s">
        <v>16</v>
      </c>
      <c r="L292" s="8" t="s">
        <v>16</v>
      </c>
      <c r="M292" s="8" t="s">
        <v>16</v>
      </c>
      <c r="N292" s="8">
        <v>182638</v>
      </c>
      <c r="O292" s="8">
        <v>181377</v>
      </c>
      <c r="P292" s="8">
        <v>925478</v>
      </c>
      <c r="Q292" s="8">
        <v>6322295</v>
      </c>
      <c r="R292" s="8">
        <v>11633</v>
      </c>
      <c r="S292" s="8">
        <v>56092</v>
      </c>
      <c r="T292" s="8">
        <v>7097</v>
      </c>
    </row>
    <row r="293" spans="1:20">
      <c r="A293" s="1">
        <v>45315</v>
      </c>
      <c r="B293" s="8">
        <v>42688667</v>
      </c>
      <c r="C293" s="8">
        <v>23165894</v>
      </c>
      <c r="D293" s="8">
        <v>19522773</v>
      </c>
      <c r="E293" s="9">
        <f>nyse_spy_short_volume[[#This Row],[total_short]]/nyse_spy_short_volume[[#This Row],[total_reported]]</f>
        <v>0.54267082174292303</v>
      </c>
      <c r="F293" s="9">
        <f>nyse_spy_short_volume[[#This Row],[total_long]]/nyse_spy_short_volume[[#This Row],[total_reported]]</f>
        <v>0.45732917825707697</v>
      </c>
      <c r="G293" s="8">
        <v>11810036</v>
      </c>
      <c r="H293" s="9">
        <f>nyse_spy_short_volume[[#This Row],[Off-Exchange]]/nyse_spy_short_volume[[#This Row],[total_reported]]</f>
        <v>0.27665506632006104</v>
      </c>
      <c r="I293" s="8">
        <v>42507</v>
      </c>
      <c r="J293" s="8" t="s">
        <v>16</v>
      </c>
      <c r="K293" s="8" t="s">
        <v>16</v>
      </c>
      <c r="L293" s="8" t="s">
        <v>16</v>
      </c>
      <c r="M293" s="8" t="s">
        <v>16</v>
      </c>
      <c r="N293" s="8">
        <v>228516</v>
      </c>
      <c r="O293" s="8">
        <v>479244</v>
      </c>
      <c r="P293" s="8">
        <v>1387410</v>
      </c>
      <c r="Q293" s="8">
        <v>9135969</v>
      </c>
      <c r="R293" s="8">
        <v>13496</v>
      </c>
      <c r="S293" s="8">
        <v>56725</v>
      </c>
      <c r="T293" s="8">
        <v>11991</v>
      </c>
    </row>
    <row r="294" spans="1:20">
      <c r="A294" s="1">
        <v>45314</v>
      </c>
      <c r="B294" s="8">
        <v>27607103</v>
      </c>
      <c r="C294" s="8">
        <v>12789745</v>
      </c>
      <c r="D294" s="8">
        <v>14817358</v>
      </c>
      <c r="E294" s="9">
        <f>nyse_spy_short_volume[[#This Row],[total_short]]/nyse_spy_short_volume[[#This Row],[total_reported]]</f>
        <v>0.46327733119987274</v>
      </c>
      <c r="F294" s="9">
        <f>nyse_spy_short_volume[[#This Row],[total_long]]/nyse_spy_short_volume[[#This Row],[total_reported]]</f>
        <v>0.53672266880012731</v>
      </c>
      <c r="G294" s="8">
        <v>7649214</v>
      </c>
      <c r="H294" s="9">
        <f>nyse_spy_short_volume[[#This Row],[Off-Exchange]]/nyse_spy_short_volume[[#This Row],[total_reported]]</f>
        <v>0.27707412835022927</v>
      </c>
      <c r="I294" s="8">
        <v>53079</v>
      </c>
      <c r="J294" s="8" t="s">
        <v>16</v>
      </c>
      <c r="K294" s="8" t="s">
        <v>16</v>
      </c>
      <c r="L294" s="8" t="s">
        <v>16</v>
      </c>
      <c r="M294" s="8" t="s">
        <v>16</v>
      </c>
      <c r="N294" s="8">
        <v>91028</v>
      </c>
      <c r="O294" s="8">
        <v>213533</v>
      </c>
      <c r="P294" s="8">
        <v>691070</v>
      </c>
      <c r="Q294" s="8">
        <v>3997047</v>
      </c>
      <c r="R294" s="8">
        <v>6581</v>
      </c>
      <c r="S294" s="8">
        <v>67322</v>
      </c>
      <c r="T294" s="8">
        <v>20871</v>
      </c>
    </row>
    <row r="295" spans="1:20">
      <c r="A295" s="1">
        <v>45313</v>
      </c>
      <c r="B295" s="8">
        <v>42152174</v>
      </c>
      <c r="C295" s="8">
        <v>20045629</v>
      </c>
      <c r="D295" s="8">
        <v>22106545</v>
      </c>
      <c r="E295" s="9">
        <f>nyse_spy_short_volume[[#This Row],[total_short]]/nyse_spy_short_volume[[#This Row],[total_reported]]</f>
        <v>0.47555385874047684</v>
      </c>
      <c r="F295" s="9">
        <f>nyse_spy_short_volume[[#This Row],[total_long]]/nyse_spy_short_volume[[#This Row],[total_reported]]</f>
        <v>0.52444614125952316</v>
      </c>
      <c r="G295" s="8">
        <v>11678509</v>
      </c>
      <c r="H295" s="9">
        <f>nyse_spy_short_volume[[#This Row],[Off-Exchange]]/nyse_spy_short_volume[[#This Row],[total_reported]]</f>
        <v>0.27705591175439731</v>
      </c>
      <c r="I295" s="8">
        <v>25761</v>
      </c>
      <c r="J295" s="8" t="s">
        <v>16</v>
      </c>
      <c r="K295" s="8" t="s">
        <v>16</v>
      </c>
      <c r="L295" s="8" t="s">
        <v>16</v>
      </c>
      <c r="M295" s="8" t="s">
        <v>16</v>
      </c>
      <c r="N295" s="8">
        <v>133848</v>
      </c>
      <c r="O295" s="8">
        <v>304198</v>
      </c>
      <c r="P295" s="8">
        <v>978913</v>
      </c>
      <c r="Q295" s="8">
        <v>6796807</v>
      </c>
      <c r="R295" s="8">
        <v>6326</v>
      </c>
      <c r="S295" s="8">
        <v>114133</v>
      </c>
      <c r="T295" s="8">
        <v>7134</v>
      </c>
    </row>
    <row r="296" spans="1:20">
      <c r="A296" s="1">
        <v>45310</v>
      </c>
      <c r="B296" s="8">
        <v>64631056</v>
      </c>
      <c r="C296" s="8">
        <v>28412314</v>
      </c>
      <c r="D296" s="8">
        <v>36218742</v>
      </c>
      <c r="E296" s="9">
        <f>nyse_spy_short_volume[[#This Row],[total_short]]/nyse_spy_short_volume[[#This Row],[total_reported]]</f>
        <v>0.43960776379702043</v>
      </c>
      <c r="F296" s="9">
        <f>nyse_spy_short_volume[[#This Row],[total_long]]/nyse_spy_short_volume[[#This Row],[total_reported]]</f>
        <v>0.56039223620297962</v>
      </c>
      <c r="G296" s="8">
        <v>19458838</v>
      </c>
      <c r="H296" s="9">
        <f>nyse_spy_short_volume[[#This Row],[Off-Exchange]]/nyse_spy_short_volume[[#This Row],[total_reported]]</f>
        <v>0.30107566244933398</v>
      </c>
      <c r="I296" s="8">
        <v>28613</v>
      </c>
      <c r="J296" s="8" t="s">
        <v>16</v>
      </c>
      <c r="K296" s="8" t="s">
        <v>16</v>
      </c>
      <c r="L296" s="8" t="s">
        <v>16</v>
      </c>
      <c r="M296" s="8" t="s">
        <v>16</v>
      </c>
      <c r="N296" s="8">
        <v>240690</v>
      </c>
      <c r="O296" s="8">
        <v>394036</v>
      </c>
      <c r="P296" s="8">
        <v>1222020</v>
      </c>
      <c r="Q296" s="8">
        <v>6885405</v>
      </c>
      <c r="R296" s="8">
        <v>14927</v>
      </c>
      <c r="S296" s="8">
        <v>154048</v>
      </c>
      <c r="T296" s="8">
        <v>13737</v>
      </c>
    </row>
    <row r="297" spans="1:20">
      <c r="A297" s="1">
        <v>45309</v>
      </c>
      <c r="B297" s="8">
        <v>51186136</v>
      </c>
      <c r="C297" s="8">
        <v>22572258</v>
      </c>
      <c r="D297" s="8">
        <v>28613878</v>
      </c>
      <c r="E297" s="9">
        <f>nyse_spy_short_volume[[#This Row],[total_short]]/nyse_spy_short_volume[[#This Row],[total_reported]]</f>
        <v>0.44098382421365034</v>
      </c>
      <c r="F297" s="9">
        <f>nyse_spy_short_volume[[#This Row],[total_long]]/nyse_spy_short_volume[[#This Row],[total_reported]]</f>
        <v>0.55901617578634966</v>
      </c>
      <c r="G297" s="8">
        <v>14944149</v>
      </c>
      <c r="H297" s="9">
        <f>nyse_spy_short_volume[[#This Row],[Off-Exchange]]/nyse_spy_short_volume[[#This Row],[total_reported]]</f>
        <v>0.29195696662861992</v>
      </c>
      <c r="I297" s="8">
        <v>51044</v>
      </c>
      <c r="J297" s="8" t="s">
        <v>16</v>
      </c>
      <c r="K297" s="8" t="s">
        <v>16</v>
      </c>
      <c r="L297" s="8" t="s">
        <v>16</v>
      </c>
      <c r="M297" s="8" t="s">
        <v>16</v>
      </c>
      <c r="N297" s="8">
        <v>229380</v>
      </c>
      <c r="O297" s="8">
        <v>248165</v>
      </c>
      <c r="P297" s="8">
        <v>1040909</v>
      </c>
      <c r="Q297" s="8">
        <v>5913845</v>
      </c>
      <c r="R297" s="8">
        <v>50891</v>
      </c>
      <c r="S297" s="8">
        <v>84305</v>
      </c>
      <c r="T297" s="8">
        <v>9570</v>
      </c>
    </row>
    <row r="298" spans="1:20">
      <c r="A298" s="1">
        <v>45308</v>
      </c>
      <c r="B298" s="8">
        <v>36257068</v>
      </c>
      <c r="C298" s="8">
        <v>11823709</v>
      </c>
      <c r="D298" s="8">
        <v>24433359</v>
      </c>
      <c r="E298" s="9">
        <f>nyse_spy_short_volume[[#This Row],[total_short]]/nyse_spy_short_volume[[#This Row],[total_reported]]</f>
        <v>0.32610769850446814</v>
      </c>
      <c r="F298" s="9">
        <f>nyse_spy_short_volume[[#This Row],[total_long]]/nyse_spy_short_volume[[#This Row],[total_reported]]</f>
        <v>0.67389230149553181</v>
      </c>
      <c r="G298" s="8">
        <v>6785214</v>
      </c>
      <c r="H298" s="9">
        <f>nyse_spy_short_volume[[#This Row],[Off-Exchange]]/nyse_spy_short_volume[[#This Row],[total_reported]]</f>
        <v>0.18714182845673014</v>
      </c>
      <c r="I298" s="8">
        <v>90029</v>
      </c>
      <c r="J298" s="8" t="s">
        <v>16</v>
      </c>
      <c r="K298" s="8" t="s">
        <v>16</v>
      </c>
      <c r="L298" s="8" t="s">
        <v>16</v>
      </c>
      <c r="M298" s="8" t="s">
        <v>16</v>
      </c>
      <c r="N298" s="8">
        <v>89016</v>
      </c>
      <c r="O298" s="8">
        <v>147451</v>
      </c>
      <c r="P298" s="8">
        <v>1104342</v>
      </c>
      <c r="Q298" s="8">
        <v>3487993</v>
      </c>
      <c r="R298" s="8">
        <v>8613</v>
      </c>
      <c r="S298" s="8">
        <v>99900</v>
      </c>
      <c r="T298" s="8">
        <v>11151</v>
      </c>
    </row>
    <row r="299" spans="1:20">
      <c r="A299" s="1">
        <v>45307</v>
      </c>
      <c r="B299" s="8">
        <v>45387953</v>
      </c>
      <c r="C299" s="8">
        <v>16763229</v>
      </c>
      <c r="D299" s="8">
        <v>28624724</v>
      </c>
      <c r="E299" s="9">
        <f>nyse_spy_short_volume[[#This Row],[total_short]]/nyse_spy_short_volume[[#This Row],[total_reported]]</f>
        <v>0.36933212211619237</v>
      </c>
      <c r="F299" s="9">
        <f>nyse_spy_short_volume[[#This Row],[total_long]]/nyse_spy_short_volume[[#This Row],[total_reported]]</f>
        <v>0.63066787788380763</v>
      </c>
      <c r="G299" s="8">
        <v>11066023</v>
      </c>
      <c r="H299" s="9">
        <f>nyse_spy_short_volume[[#This Row],[Off-Exchange]]/nyse_spy_short_volume[[#This Row],[total_reported]]</f>
        <v>0.24380969549342751</v>
      </c>
      <c r="I299" s="8">
        <v>38582</v>
      </c>
      <c r="J299" s="8" t="s">
        <v>16</v>
      </c>
      <c r="K299" s="8" t="s">
        <v>16</v>
      </c>
      <c r="L299" s="8" t="s">
        <v>16</v>
      </c>
      <c r="M299" s="8" t="s">
        <v>16</v>
      </c>
      <c r="N299" s="8">
        <v>78352</v>
      </c>
      <c r="O299" s="8">
        <v>169997</v>
      </c>
      <c r="P299" s="8">
        <v>814088</v>
      </c>
      <c r="Q299" s="8">
        <v>4515002</v>
      </c>
      <c r="R299" s="8">
        <v>6432</v>
      </c>
      <c r="S299" s="8">
        <v>63237</v>
      </c>
      <c r="T299" s="8">
        <v>11516</v>
      </c>
    </row>
    <row r="300" spans="1:20">
      <c r="A300" s="1">
        <v>45303</v>
      </c>
      <c r="B300" s="8">
        <v>29889583</v>
      </c>
      <c r="C300" s="8">
        <v>11967270</v>
      </c>
      <c r="D300" s="8">
        <v>17922313</v>
      </c>
      <c r="E300" s="9">
        <f>nyse_spy_short_volume[[#This Row],[total_short]]/nyse_spy_short_volume[[#This Row],[total_reported]]</f>
        <v>0.40038263498022036</v>
      </c>
      <c r="F300" s="9">
        <f>nyse_spy_short_volume[[#This Row],[total_long]]/nyse_spy_short_volume[[#This Row],[total_reported]]</f>
        <v>0.59961736501977958</v>
      </c>
      <c r="G300" s="8">
        <v>7412214</v>
      </c>
      <c r="H300" s="9">
        <f>nyse_spy_short_volume[[#This Row],[Off-Exchange]]/nyse_spy_short_volume[[#This Row],[total_reported]]</f>
        <v>0.24798653095963233</v>
      </c>
      <c r="I300" s="8">
        <v>51371</v>
      </c>
      <c r="J300" s="8" t="s">
        <v>16</v>
      </c>
      <c r="K300" s="8" t="s">
        <v>16</v>
      </c>
      <c r="L300" s="8" t="s">
        <v>16</v>
      </c>
      <c r="M300" s="8" t="s">
        <v>16</v>
      </c>
      <c r="N300" s="8">
        <v>57772</v>
      </c>
      <c r="O300" s="8">
        <v>159353</v>
      </c>
      <c r="P300" s="8">
        <v>463338</v>
      </c>
      <c r="Q300" s="8">
        <v>3748976</v>
      </c>
      <c r="R300" s="8">
        <v>8519</v>
      </c>
      <c r="S300" s="8">
        <v>54970</v>
      </c>
      <c r="T300" s="8">
        <v>10757</v>
      </c>
    </row>
    <row r="301" spans="1:20">
      <c r="A301" s="1">
        <v>45302</v>
      </c>
      <c r="B301" s="8">
        <v>40527586</v>
      </c>
      <c r="C301" s="8">
        <v>16357184</v>
      </c>
      <c r="D301" s="8">
        <v>24170402</v>
      </c>
      <c r="E301" s="9">
        <f>nyse_spy_short_volume[[#This Row],[total_short]]/nyse_spy_short_volume[[#This Row],[total_reported]]</f>
        <v>0.40360617580331581</v>
      </c>
      <c r="F301" s="9">
        <f>nyse_spy_short_volume[[#This Row],[total_long]]/nyse_spy_short_volume[[#This Row],[total_reported]]</f>
        <v>0.59639382419668419</v>
      </c>
      <c r="G301" s="8">
        <v>8357691</v>
      </c>
      <c r="H301" s="9">
        <f>nyse_spy_short_volume[[#This Row],[Off-Exchange]]/nyse_spy_short_volume[[#This Row],[total_reported]]</f>
        <v>0.20622227536572249</v>
      </c>
      <c r="I301" s="8">
        <v>48810</v>
      </c>
      <c r="J301" s="8" t="s">
        <v>16</v>
      </c>
      <c r="K301" s="8" t="s">
        <v>16</v>
      </c>
      <c r="L301" s="8" t="s">
        <v>16</v>
      </c>
      <c r="M301" s="8" t="s">
        <v>16</v>
      </c>
      <c r="N301" s="8">
        <v>137819</v>
      </c>
      <c r="O301" s="8">
        <v>362265</v>
      </c>
      <c r="P301" s="8">
        <v>1216567</v>
      </c>
      <c r="Q301" s="8">
        <v>6145055</v>
      </c>
      <c r="R301" s="8">
        <v>10270</v>
      </c>
      <c r="S301" s="8">
        <v>64984</v>
      </c>
      <c r="T301" s="8">
        <v>13723</v>
      </c>
    </row>
    <row r="302" spans="1:20">
      <c r="A302" s="1">
        <v>45301</v>
      </c>
      <c r="B302" s="8">
        <v>34751067</v>
      </c>
      <c r="C302" s="8">
        <v>16802674</v>
      </c>
      <c r="D302" s="8">
        <v>17948393</v>
      </c>
      <c r="E302" s="9">
        <f>nyse_spy_short_volume[[#This Row],[total_short]]/nyse_spy_short_volume[[#This Row],[total_reported]]</f>
        <v>0.48351534069443103</v>
      </c>
      <c r="F302" s="9">
        <f>nyse_spy_short_volume[[#This Row],[total_long]]/nyse_spy_short_volume[[#This Row],[total_reported]]</f>
        <v>0.51648465930556897</v>
      </c>
      <c r="G302" s="8">
        <v>8363314</v>
      </c>
      <c r="H302" s="9">
        <f>nyse_spy_short_volume[[#This Row],[Off-Exchange]]/nyse_spy_short_volume[[#This Row],[total_reported]]</f>
        <v>0.24066351689287699</v>
      </c>
      <c r="I302" s="8">
        <v>419201</v>
      </c>
      <c r="J302" s="8" t="s">
        <v>16</v>
      </c>
      <c r="K302" s="8" t="s">
        <v>16</v>
      </c>
      <c r="L302" s="8" t="s">
        <v>16</v>
      </c>
      <c r="M302" s="8" t="s">
        <v>16</v>
      </c>
      <c r="N302" s="8">
        <v>213270</v>
      </c>
      <c r="O302" s="8">
        <v>277923</v>
      </c>
      <c r="P302" s="8">
        <v>1537044</v>
      </c>
      <c r="Q302" s="8">
        <v>5885267</v>
      </c>
      <c r="R302" s="8">
        <v>11482</v>
      </c>
      <c r="S302" s="8">
        <v>82324</v>
      </c>
      <c r="T302" s="8">
        <v>12849</v>
      </c>
    </row>
    <row r="303" spans="1:20">
      <c r="A303" s="1">
        <v>45300</v>
      </c>
      <c r="B303" s="8">
        <v>36631054</v>
      </c>
      <c r="C303" s="8">
        <v>16183315</v>
      </c>
      <c r="D303" s="8">
        <v>20447739</v>
      </c>
      <c r="E303" s="9">
        <f>nyse_spy_short_volume[[#This Row],[total_short]]/nyse_spy_short_volume[[#This Row],[total_reported]]</f>
        <v>0.44179222907427124</v>
      </c>
      <c r="F303" s="9">
        <f>nyse_spy_short_volume[[#This Row],[total_long]]/nyse_spy_short_volume[[#This Row],[total_reported]]</f>
        <v>0.55820777092572871</v>
      </c>
      <c r="G303" s="8">
        <v>8699335</v>
      </c>
      <c r="H303" s="9">
        <f>nyse_spy_short_volume[[#This Row],[Off-Exchange]]/nyse_spy_short_volume[[#This Row],[total_reported]]</f>
        <v>0.23748524953718231</v>
      </c>
      <c r="I303" s="8">
        <v>24182</v>
      </c>
      <c r="J303" s="8" t="s">
        <v>16</v>
      </c>
      <c r="K303" s="8" t="s">
        <v>16</v>
      </c>
      <c r="L303" s="8" t="s">
        <v>16</v>
      </c>
      <c r="M303" s="8" t="s">
        <v>16</v>
      </c>
      <c r="N303" s="8">
        <v>156328</v>
      </c>
      <c r="O303" s="8">
        <v>346661</v>
      </c>
      <c r="P303" s="8">
        <v>1039819</v>
      </c>
      <c r="Q303" s="8">
        <v>5825322</v>
      </c>
      <c r="R303" s="8">
        <v>15991</v>
      </c>
      <c r="S303" s="8">
        <v>63603</v>
      </c>
      <c r="T303" s="8">
        <v>12074</v>
      </c>
    </row>
    <row r="304" spans="1:20">
      <c r="A304" s="1">
        <v>45299</v>
      </c>
      <c r="B304" s="8">
        <v>39208323</v>
      </c>
      <c r="C304" s="8">
        <v>16243453</v>
      </c>
      <c r="D304" s="8">
        <v>22964870</v>
      </c>
      <c r="E304" s="9">
        <f>nyse_spy_short_volume[[#This Row],[total_short]]/nyse_spy_short_volume[[#This Row],[total_reported]]</f>
        <v>0.41428583925917972</v>
      </c>
      <c r="F304" s="9">
        <f>nyse_spy_short_volume[[#This Row],[total_long]]/nyse_spy_short_volume[[#This Row],[total_reported]]</f>
        <v>0.58571416074082028</v>
      </c>
      <c r="G304" s="8">
        <v>8912354</v>
      </c>
      <c r="H304" s="9">
        <f>nyse_spy_short_volume[[#This Row],[Off-Exchange]]/nyse_spy_short_volume[[#This Row],[total_reported]]</f>
        <v>0.22730770709066031</v>
      </c>
      <c r="I304" s="8">
        <v>23515</v>
      </c>
      <c r="J304" s="8" t="s">
        <v>16</v>
      </c>
      <c r="K304" s="8" t="s">
        <v>16</v>
      </c>
      <c r="L304" s="8" t="s">
        <v>16</v>
      </c>
      <c r="M304" s="8" t="s">
        <v>16</v>
      </c>
      <c r="N304" s="8">
        <v>131933</v>
      </c>
      <c r="O304" s="8">
        <v>331918</v>
      </c>
      <c r="P304" s="8">
        <v>1104105</v>
      </c>
      <c r="Q304" s="8">
        <v>5553654</v>
      </c>
      <c r="R304" s="8">
        <v>11600</v>
      </c>
      <c r="S304" s="8">
        <v>164474</v>
      </c>
      <c r="T304" s="8">
        <v>9900</v>
      </c>
    </row>
    <row r="305" spans="1:20">
      <c r="A305" s="1">
        <v>45296</v>
      </c>
      <c r="B305" s="8">
        <v>45601210</v>
      </c>
      <c r="C305" s="8">
        <v>13921268</v>
      </c>
      <c r="D305" s="8">
        <v>31679942</v>
      </c>
      <c r="E305" s="9">
        <f>nyse_spy_short_volume[[#This Row],[total_short]]/nyse_spy_short_volume[[#This Row],[total_reported]]</f>
        <v>0.30528286420469986</v>
      </c>
      <c r="F305" s="9">
        <f>nyse_spy_short_volume[[#This Row],[total_long]]/nyse_spy_short_volume[[#This Row],[total_reported]]</f>
        <v>0.69471713579530014</v>
      </c>
      <c r="G305" s="8">
        <v>8886427</v>
      </c>
      <c r="H305" s="9">
        <f>nyse_spy_short_volume[[#This Row],[Off-Exchange]]/nyse_spy_short_volume[[#This Row],[total_reported]]</f>
        <v>0.19487261412580939</v>
      </c>
      <c r="I305" s="8">
        <v>56933</v>
      </c>
      <c r="J305" s="8" t="s">
        <v>16</v>
      </c>
      <c r="K305" s="8" t="s">
        <v>16</v>
      </c>
      <c r="L305" s="8" t="s">
        <v>16</v>
      </c>
      <c r="M305" s="8" t="s">
        <v>16</v>
      </c>
      <c r="N305" s="8">
        <v>52613</v>
      </c>
      <c r="O305" s="8">
        <v>193488</v>
      </c>
      <c r="P305" s="8">
        <v>716749</v>
      </c>
      <c r="Q305" s="8">
        <v>3816267</v>
      </c>
      <c r="R305" s="8">
        <v>15399</v>
      </c>
      <c r="S305" s="8">
        <v>160516</v>
      </c>
      <c r="T305" s="8">
        <v>22876</v>
      </c>
    </row>
    <row r="306" spans="1:20">
      <c r="A306" s="1">
        <v>45295</v>
      </c>
      <c r="B306" s="8">
        <v>41906571</v>
      </c>
      <c r="C306" s="8">
        <v>18225963</v>
      </c>
      <c r="D306" s="8">
        <v>23680608</v>
      </c>
      <c r="E306" s="9">
        <f>nyse_spy_short_volume[[#This Row],[total_short]]/nyse_spy_short_volume[[#This Row],[total_reported]]</f>
        <v>0.43491897726492584</v>
      </c>
      <c r="F306" s="9">
        <f>nyse_spy_short_volume[[#This Row],[total_long]]/nyse_spy_short_volume[[#This Row],[total_reported]]</f>
        <v>0.56508102273507421</v>
      </c>
      <c r="G306" s="8">
        <v>11827331</v>
      </c>
      <c r="H306" s="9">
        <f>nyse_spy_short_volume[[#This Row],[Off-Exchange]]/nyse_spy_short_volume[[#This Row],[total_reported]]</f>
        <v>0.28223094177760333</v>
      </c>
      <c r="I306" s="8">
        <v>40439</v>
      </c>
      <c r="J306" s="8" t="s">
        <v>16</v>
      </c>
      <c r="K306" s="8" t="s">
        <v>16</v>
      </c>
      <c r="L306" s="8" t="s">
        <v>16</v>
      </c>
      <c r="M306" s="8" t="s">
        <v>16</v>
      </c>
      <c r="N306" s="8">
        <v>80387</v>
      </c>
      <c r="O306" s="8">
        <v>170712</v>
      </c>
      <c r="P306" s="8">
        <v>632884</v>
      </c>
      <c r="Q306" s="8">
        <v>5273487</v>
      </c>
      <c r="R306" s="8">
        <v>10612</v>
      </c>
      <c r="S306" s="8">
        <v>116115</v>
      </c>
      <c r="T306" s="8">
        <v>73996</v>
      </c>
    </row>
    <row r="307" spans="1:20">
      <c r="A307" s="1">
        <v>45294</v>
      </c>
      <c r="B307" s="8">
        <v>39029499</v>
      </c>
      <c r="C307" s="8">
        <v>17296425</v>
      </c>
      <c r="D307" s="8">
        <v>21733074</v>
      </c>
      <c r="E307" s="9">
        <f>nyse_spy_short_volume[[#This Row],[total_short]]/nyse_spy_short_volume[[#This Row],[total_reported]]</f>
        <v>0.44316287534205856</v>
      </c>
      <c r="F307" s="9">
        <f>nyse_spy_short_volume[[#This Row],[total_long]]/nyse_spy_short_volume[[#This Row],[total_reported]]</f>
        <v>0.55683712465794144</v>
      </c>
      <c r="G307" s="8">
        <v>14568061</v>
      </c>
      <c r="H307" s="9">
        <f>nyse_spy_short_volume[[#This Row],[Off-Exchange]]/nyse_spy_short_volume[[#This Row],[total_reported]]</f>
        <v>0.37325769925973173</v>
      </c>
      <c r="I307" s="8">
        <v>391123</v>
      </c>
      <c r="J307" s="8" t="s">
        <v>16</v>
      </c>
      <c r="K307" s="8" t="s">
        <v>16</v>
      </c>
      <c r="L307" s="8" t="s">
        <v>16</v>
      </c>
      <c r="M307" s="8" t="s">
        <v>16</v>
      </c>
      <c r="N307" s="8">
        <v>171948</v>
      </c>
      <c r="O307" s="8">
        <v>478207</v>
      </c>
      <c r="P307" s="8">
        <v>1521827</v>
      </c>
      <c r="Q307" s="8"/>
      <c r="R307" s="8">
        <v>18150</v>
      </c>
      <c r="S307" s="8">
        <v>106896</v>
      </c>
      <c r="T307" s="8">
        <v>40213</v>
      </c>
    </row>
    <row r="308" spans="1:20">
      <c r="A308" s="1">
        <v>45293</v>
      </c>
      <c r="B308" s="8">
        <v>59190721</v>
      </c>
      <c r="C308" s="8">
        <v>26539678</v>
      </c>
      <c r="D308" s="8">
        <v>32651043</v>
      </c>
      <c r="E308" s="9">
        <f>nyse_spy_short_volume[[#This Row],[total_short]]/nyse_spy_short_volume[[#This Row],[total_reported]]</f>
        <v>0.44837564996040513</v>
      </c>
      <c r="F308" s="9">
        <f>nyse_spy_short_volume[[#This Row],[total_long]]/nyse_spy_short_volume[[#This Row],[total_reported]]</f>
        <v>0.55162435003959487</v>
      </c>
      <c r="G308" s="8">
        <v>14367494</v>
      </c>
      <c r="H308" s="9">
        <f>nyse_spy_short_volume[[#This Row],[Off-Exchange]]/nyse_spy_short_volume[[#This Row],[total_reported]]</f>
        <v>0.24273220121782263</v>
      </c>
      <c r="I308" s="8">
        <v>40954</v>
      </c>
      <c r="J308" s="8" t="s">
        <v>16</v>
      </c>
      <c r="K308" s="8" t="s">
        <v>16</v>
      </c>
      <c r="L308" s="8" t="s">
        <v>16</v>
      </c>
      <c r="M308" s="8" t="s">
        <v>16</v>
      </c>
      <c r="N308" s="8">
        <v>210256</v>
      </c>
      <c r="O308" s="8">
        <v>350015</v>
      </c>
      <c r="P308" s="8">
        <v>1349890</v>
      </c>
      <c r="Q308" s="8">
        <v>10063840</v>
      </c>
      <c r="R308" s="8">
        <v>15715</v>
      </c>
      <c r="S308" s="8">
        <v>118307</v>
      </c>
      <c r="T308" s="8">
        <v>23207</v>
      </c>
    </row>
    <row r="309" spans="1:20">
      <c r="A309" s="1">
        <v>45289</v>
      </c>
      <c r="B309" s="8">
        <v>60200145</v>
      </c>
      <c r="C309" s="8">
        <v>26605610</v>
      </c>
      <c r="D309" s="8">
        <v>33594535</v>
      </c>
      <c r="E309" s="9">
        <f>nyse_spy_short_volume[[#This Row],[total_short]]/nyse_spy_short_volume[[#This Row],[total_reported]]</f>
        <v>0.44195258998130321</v>
      </c>
      <c r="F309" s="9">
        <f>nyse_spy_short_volume[[#This Row],[total_long]]/nyse_spy_short_volume[[#This Row],[total_reported]]</f>
        <v>0.55804741001869684</v>
      </c>
      <c r="G309" s="8">
        <v>16980864</v>
      </c>
      <c r="H309" s="9">
        <f>nyse_spy_short_volume[[#This Row],[Off-Exchange]]/nyse_spy_short_volume[[#This Row],[total_reported]]</f>
        <v>0.28207347341106903</v>
      </c>
      <c r="I309" s="8">
        <v>77879</v>
      </c>
      <c r="J309" s="8" t="s">
        <v>16</v>
      </c>
      <c r="K309" s="8" t="s">
        <v>16</v>
      </c>
      <c r="L309" s="8" t="s">
        <v>16</v>
      </c>
      <c r="M309" s="8" t="s">
        <v>16</v>
      </c>
      <c r="N309" s="8">
        <v>143161</v>
      </c>
      <c r="O309" s="8">
        <v>407855</v>
      </c>
      <c r="P309" s="8">
        <v>1111151</v>
      </c>
      <c r="Q309" s="8">
        <v>7817399</v>
      </c>
      <c r="R309" s="8">
        <v>6093</v>
      </c>
      <c r="S309" s="8">
        <v>54971</v>
      </c>
      <c r="T309" s="8">
        <v>6237</v>
      </c>
    </row>
    <row r="310" spans="1:20">
      <c r="A310" s="1">
        <v>45288</v>
      </c>
      <c r="B310" s="8">
        <v>41388662</v>
      </c>
      <c r="C310" s="8">
        <v>21318206</v>
      </c>
      <c r="D310" s="8">
        <v>20070456</v>
      </c>
      <c r="E310" s="9">
        <f>nyse_spy_short_volume[[#This Row],[total_short]]/nyse_spy_short_volume[[#This Row],[total_reported]]</f>
        <v>0.51507357256438968</v>
      </c>
      <c r="F310" s="9">
        <f>nyse_spy_short_volume[[#This Row],[total_long]]/nyse_spy_short_volume[[#This Row],[total_reported]]</f>
        <v>0.48492642743561026</v>
      </c>
      <c r="G310" s="8">
        <v>14872243</v>
      </c>
      <c r="H310" s="9">
        <f>nyse_spy_short_volume[[#This Row],[Off-Exchange]]/nyse_spy_short_volume[[#This Row],[total_reported]]</f>
        <v>0.35933133088477226</v>
      </c>
      <c r="I310" s="8">
        <v>27545</v>
      </c>
      <c r="J310" s="8" t="s">
        <v>16</v>
      </c>
      <c r="K310" s="8" t="s">
        <v>16</v>
      </c>
      <c r="L310" s="8" t="s">
        <v>16</v>
      </c>
      <c r="M310" s="8" t="s">
        <v>16</v>
      </c>
      <c r="N310" s="8">
        <v>88227</v>
      </c>
      <c r="O310" s="8">
        <v>190593</v>
      </c>
      <c r="P310" s="8">
        <v>778022</v>
      </c>
      <c r="Q310" s="8">
        <v>5267092</v>
      </c>
      <c r="R310" s="8">
        <v>5626</v>
      </c>
      <c r="S310" s="8">
        <v>85692</v>
      </c>
      <c r="T310" s="8">
        <v>3166</v>
      </c>
    </row>
    <row r="311" spans="1:20">
      <c r="A311" s="1">
        <v>45287</v>
      </c>
      <c r="B311" s="8">
        <v>38159669</v>
      </c>
      <c r="C311" s="8">
        <v>19739614</v>
      </c>
      <c r="D311" s="8">
        <v>18420055</v>
      </c>
      <c r="E311" s="9">
        <f>nyse_spy_short_volume[[#This Row],[total_short]]/nyse_spy_short_volume[[#This Row],[total_reported]]</f>
        <v>0.51728996915565484</v>
      </c>
      <c r="F311" s="9">
        <f>nyse_spy_short_volume[[#This Row],[total_long]]/nyse_spy_short_volume[[#This Row],[total_reported]]</f>
        <v>0.48271003084434511</v>
      </c>
      <c r="G311" s="8">
        <v>11536415</v>
      </c>
      <c r="H311" s="9">
        <f>nyse_spy_short_volume[[#This Row],[Off-Exchange]]/nyse_spy_short_volume[[#This Row],[total_reported]]</f>
        <v>0.30231957724790537</v>
      </c>
      <c r="I311" s="8">
        <v>25313</v>
      </c>
      <c r="J311" s="8" t="s">
        <v>16</v>
      </c>
      <c r="K311" s="8" t="s">
        <v>16</v>
      </c>
      <c r="L311" s="8" t="s">
        <v>16</v>
      </c>
      <c r="M311" s="8" t="s">
        <v>16</v>
      </c>
      <c r="N311" s="8">
        <v>59774</v>
      </c>
      <c r="O311" s="8">
        <v>187174</v>
      </c>
      <c r="P311" s="8">
        <v>901120</v>
      </c>
      <c r="Q311" s="8">
        <v>6954855</v>
      </c>
      <c r="R311" s="8">
        <v>5709</v>
      </c>
      <c r="S311" s="8">
        <v>64731</v>
      </c>
      <c r="T311" s="8">
        <v>4523</v>
      </c>
    </row>
    <row r="312" spans="1:20">
      <c r="A312" s="1">
        <v>45286</v>
      </c>
      <c r="B312" s="8">
        <v>29566200</v>
      </c>
      <c r="C312" s="8">
        <v>12294395</v>
      </c>
      <c r="D312" s="8">
        <v>17271805</v>
      </c>
      <c r="E312" s="9">
        <f>nyse_spy_short_volume[[#This Row],[total_short]]/nyse_spy_short_volume[[#This Row],[total_reported]]</f>
        <v>0.4158260107825828</v>
      </c>
      <c r="F312" s="9">
        <f>nyse_spy_short_volume[[#This Row],[total_long]]/nyse_spy_short_volume[[#This Row],[total_reported]]</f>
        <v>0.58417398921741714</v>
      </c>
      <c r="G312" s="8">
        <v>6639756</v>
      </c>
      <c r="H312" s="9">
        <f>nyse_spy_short_volume[[#This Row],[Off-Exchange]]/nyse_spy_short_volume[[#This Row],[total_reported]]</f>
        <v>0.22457251861923413</v>
      </c>
      <c r="I312" s="8">
        <v>21515</v>
      </c>
      <c r="J312" s="8" t="s">
        <v>16</v>
      </c>
      <c r="K312" s="8" t="s">
        <v>16</v>
      </c>
      <c r="L312" s="8" t="s">
        <v>16</v>
      </c>
      <c r="M312" s="8" t="s">
        <v>16</v>
      </c>
      <c r="N312" s="8">
        <v>49194</v>
      </c>
      <c r="O312" s="8">
        <v>95658</v>
      </c>
      <c r="P312" s="8">
        <v>634529</v>
      </c>
      <c r="Q312" s="8">
        <v>4780980</v>
      </c>
      <c r="R312" s="8">
        <v>10482</v>
      </c>
      <c r="S312" s="8">
        <v>59767</v>
      </c>
      <c r="T312" s="8">
        <v>2514</v>
      </c>
    </row>
    <row r="313" spans="1:20">
      <c r="A313" s="1">
        <v>45282</v>
      </c>
      <c r="B313" s="8">
        <v>35696880</v>
      </c>
      <c r="C313" s="8">
        <v>17929809</v>
      </c>
      <c r="D313" s="8">
        <v>17767071</v>
      </c>
      <c r="E313" s="9">
        <f>nyse_spy_short_volume[[#This Row],[total_short]]/nyse_spy_short_volume[[#This Row],[total_reported]]</f>
        <v>0.50227944290929627</v>
      </c>
      <c r="F313" s="9">
        <f>nyse_spy_short_volume[[#This Row],[total_long]]/nyse_spy_short_volume[[#This Row],[total_reported]]</f>
        <v>0.49772055709070373</v>
      </c>
      <c r="G313" s="8">
        <v>9659979</v>
      </c>
      <c r="H313" s="9">
        <f>nyse_spy_short_volume[[#This Row],[Off-Exchange]]/nyse_spy_short_volume[[#This Row],[total_reported]]</f>
        <v>0.27061129712176524</v>
      </c>
      <c r="I313" s="8">
        <v>45503</v>
      </c>
      <c r="J313" s="8" t="s">
        <v>16</v>
      </c>
      <c r="K313" s="8" t="s">
        <v>16</v>
      </c>
      <c r="L313" s="8" t="s">
        <v>16</v>
      </c>
      <c r="M313" s="8" t="s">
        <v>16</v>
      </c>
      <c r="N313" s="8">
        <v>153673</v>
      </c>
      <c r="O313" s="8">
        <v>280797</v>
      </c>
      <c r="P313" s="8">
        <v>1364726</v>
      </c>
      <c r="Q313" s="8">
        <v>6306370</v>
      </c>
      <c r="R313" s="8">
        <v>14313</v>
      </c>
      <c r="S313" s="8">
        <v>92185</v>
      </c>
      <c r="T313" s="8">
        <v>12263</v>
      </c>
    </row>
    <row r="314" spans="1:20">
      <c r="A314" s="1">
        <v>45281</v>
      </c>
      <c r="B314" s="8">
        <v>43320311</v>
      </c>
      <c r="C314" s="8">
        <v>21013656</v>
      </c>
      <c r="D314" s="8">
        <v>22306655</v>
      </c>
      <c r="E314" s="9">
        <f>nyse_spy_short_volume[[#This Row],[total_short]]/nyse_spy_short_volume[[#This Row],[total_reported]]</f>
        <v>0.48507629596657326</v>
      </c>
      <c r="F314" s="9">
        <f>nyse_spy_short_volume[[#This Row],[total_long]]/nyse_spy_short_volume[[#This Row],[total_reported]]</f>
        <v>0.51492370403342669</v>
      </c>
      <c r="G314" s="8">
        <v>10693679</v>
      </c>
      <c r="H314" s="9">
        <f>nyse_spy_short_volume[[#This Row],[Off-Exchange]]/nyse_spy_short_volume[[#This Row],[total_reported]]</f>
        <v>0.24685139033281639</v>
      </c>
      <c r="I314" s="8">
        <v>21529</v>
      </c>
      <c r="J314" s="8" t="s">
        <v>16</v>
      </c>
      <c r="K314" s="8" t="s">
        <v>16</v>
      </c>
      <c r="L314" s="8" t="s">
        <v>16</v>
      </c>
      <c r="M314" s="8" t="s">
        <v>16</v>
      </c>
      <c r="N314" s="8">
        <v>154133</v>
      </c>
      <c r="O314" s="8">
        <v>416116</v>
      </c>
      <c r="P314" s="8">
        <v>1801342</v>
      </c>
      <c r="Q314" s="8">
        <v>7750720</v>
      </c>
      <c r="R314" s="8">
        <v>22615</v>
      </c>
      <c r="S314" s="8">
        <v>148196</v>
      </c>
      <c r="T314" s="8">
        <v>5326</v>
      </c>
    </row>
    <row r="315" spans="1:20">
      <c r="A315" s="1">
        <v>45280</v>
      </c>
      <c r="B315" s="8">
        <v>54081113</v>
      </c>
      <c r="C315" s="8">
        <v>27716721</v>
      </c>
      <c r="D315" s="8">
        <v>26364392</v>
      </c>
      <c r="E315" s="9">
        <f>nyse_spy_short_volume[[#This Row],[total_short]]/nyse_spy_short_volume[[#This Row],[total_reported]]</f>
        <v>0.5125027844748683</v>
      </c>
      <c r="F315" s="9">
        <f>nyse_spy_short_volume[[#This Row],[total_long]]/nyse_spy_short_volume[[#This Row],[total_reported]]</f>
        <v>0.48749721552513164</v>
      </c>
      <c r="G315" s="8">
        <v>13117741</v>
      </c>
      <c r="H315" s="9">
        <f>nyse_spy_short_volume[[#This Row],[Off-Exchange]]/nyse_spy_short_volume[[#This Row],[total_reported]]</f>
        <v>0.24255678687677895</v>
      </c>
      <c r="I315" s="8">
        <v>35499</v>
      </c>
      <c r="J315" s="8" t="s">
        <v>16</v>
      </c>
      <c r="K315" s="8" t="s">
        <v>16</v>
      </c>
      <c r="L315" s="8" t="s">
        <v>16</v>
      </c>
      <c r="M315" s="8" t="s">
        <v>16</v>
      </c>
      <c r="N315" s="8">
        <v>228729</v>
      </c>
      <c r="O315" s="8">
        <v>534404</v>
      </c>
      <c r="P315" s="8">
        <v>2370342</v>
      </c>
      <c r="Q315" s="8">
        <v>11319396</v>
      </c>
      <c r="R315" s="8">
        <v>17802</v>
      </c>
      <c r="S315" s="8">
        <v>65929</v>
      </c>
      <c r="T315" s="8">
        <v>26879</v>
      </c>
    </row>
    <row r="316" spans="1:20">
      <c r="A316" s="1">
        <v>45279</v>
      </c>
      <c r="B316" s="8">
        <v>28511534</v>
      </c>
      <c r="C316" s="8">
        <v>14404632</v>
      </c>
      <c r="D316" s="8">
        <v>14106902</v>
      </c>
      <c r="E316" s="9">
        <f>nyse_spy_short_volume[[#This Row],[total_short]]/nyse_spy_short_volume[[#This Row],[total_reported]]</f>
        <v>0.50522122029631933</v>
      </c>
      <c r="F316" s="9">
        <f>nyse_spy_short_volume[[#This Row],[total_long]]/nyse_spy_short_volume[[#This Row],[total_reported]]</f>
        <v>0.49477877970368062</v>
      </c>
      <c r="G316" s="8">
        <v>7431716</v>
      </c>
      <c r="H316" s="9">
        <f>nyse_spy_short_volume[[#This Row],[Off-Exchange]]/nyse_spy_short_volume[[#This Row],[total_reported]]</f>
        <v>0.26065647677883624</v>
      </c>
      <c r="I316" s="8">
        <v>31391</v>
      </c>
      <c r="J316" s="8" t="s">
        <v>16</v>
      </c>
      <c r="K316" s="8" t="s">
        <v>16</v>
      </c>
      <c r="L316" s="8" t="s">
        <v>16</v>
      </c>
      <c r="M316" s="8" t="s">
        <v>16</v>
      </c>
      <c r="N316" s="8">
        <v>119203</v>
      </c>
      <c r="O316" s="8">
        <v>225890</v>
      </c>
      <c r="P316" s="8">
        <v>1098777</v>
      </c>
      <c r="Q316" s="8">
        <v>5386329</v>
      </c>
      <c r="R316" s="8">
        <v>25356</v>
      </c>
      <c r="S316" s="8">
        <v>79994</v>
      </c>
      <c r="T316" s="8">
        <v>5976</v>
      </c>
    </row>
    <row r="317" spans="1:20">
      <c r="A317" s="1">
        <v>45278</v>
      </c>
      <c r="B317" s="8">
        <v>34438150</v>
      </c>
      <c r="C317" s="8">
        <v>17543083</v>
      </c>
      <c r="D317" s="8">
        <v>16895067</v>
      </c>
      <c r="E317" s="9">
        <f>nyse_spy_short_volume[[#This Row],[total_short]]/nyse_spy_short_volume[[#This Row],[total_reported]]</f>
        <v>0.50940840318077485</v>
      </c>
      <c r="F317" s="9">
        <f>nyse_spy_short_volume[[#This Row],[total_long]]/nyse_spy_short_volume[[#This Row],[total_reported]]</f>
        <v>0.49059159681922521</v>
      </c>
      <c r="G317" s="8">
        <v>8276164</v>
      </c>
      <c r="H317" s="9">
        <f>nyse_spy_short_volume[[#This Row],[Off-Exchange]]/nyse_spy_short_volume[[#This Row],[total_reported]]</f>
        <v>0.24031964550941326</v>
      </c>
      <c r="I317" s="8">
        <v>1318402</v>
      </c>
      <c r="J317" s="8" t="s">
        <v>16</v>
      </c>
      <c r="K317" s="8" t="s">
        <v>16</v>
      </c>
      <c r="L317" s="8" t="s">
        <v>16</v>
      </c>
      <c r="M317" s="8" t="s">
        <v>16</v>
      </c>
      <c r="N317" s="8">
        <v>153140</v>
      </c>
      <c r="O317" s="8">
        <v>320340</v>
      </c>
      <c r="P317" s="8">
        <v>1349538</v>
      </c>
      <c r="Q317" s="8">
        <v>5947969</v>
      </c>
      <c r="R317" s="8">
        <v>30189</v>
      </c>
      <c r="S317" s="8">
        <v>137968</v>
      </c>
      <c r="T317" s="8">
        <v>9373</v>
      </c>
    </row>
    <row r="318" spans="1:20">
      <c r="A318" s="1">
        <v>45275</v>
      </c>
      <c r="B318" s="8">
        <v>80166782</v>
      </c>
      <c r="C318" s="8">
        <v>51961575</v>
      </c>
      <c r="D318" s="8">
        <v>28205207</v>
      </c>
      <c r="E318" s="9">
        <f>nyse_spy_short_volume[[#This Row],[total_short]]/nyse_spy_short_volume[[#This Row],[total_reported]]</f>
        <v>0.64816840221926331</v>
      </c>
      <c r="F318" s="9">
        <f>nyse_spy_short_volume[[#This Row],[total_long]]/nyse_spy_short_volume[[#This Row],[total_reported]]</f>
        <v>0.35183159778073664</v>
      </c>
      <c r="G318" s="8">
        <v>36583400</v>
      </c>
      <c r="H318" s="9">
        <f>nyse_spy_short_volume[[#This Row],[Off-Exchange]]/nyse_spy_short_volume[[#This Row],[total_reported]]</f>
        <v>0.45634113141774857</v>
      </c>
      <c r="I318" s="8">
        <v>91389</v>
      </c>
      <c r="J318" s="8" t="s">
        <v>16</v>
      </c>
      <c r="K318" s="8" t="s">
        <v>16</v>
      </c>
      <c r="L318" s="8" t="s">
        <v>16</v>
      </c>
      <c r="M318" s="8" t="s">
        <v>16</v>
      </c>
      <c r="N318" s="8">
        <v>323928</v>
      </c>
      <c r="O318" s="8">
        <v>513580</v>
      </c>
      <c r="P318" s="8">
        <v>1969535</v>
      </c>
      <c r="Q318" s="8">
        <v>12287070</v>
      </c>
      <c r="R318" s="8">
        <v>26363</v>
      </c>
      <c r="S318" s="8">
        <v>140269</v>
      </c>
      <c r="T318" s="8">
        <v>26041</v>
      </c>
    </row>
    <row r="319" spans="1:20">
      <c r="A319" s="1">
        <v>45274</v>
      </c>
      <c r="B319" s="8">
        <v>57923461</v>
      </c>
      <c r="C319" s="8">
        <v>30720933</v>
      </c>
      <c r="D319" s="8">
        <v>27202528</v>
      </c>
      <c r="E319" s="9">
        <f>nyse_spy_short_volume[[#This Row],[total_short]]/nyse_spy_short_volume[[#This Row],[total_reported]]</f>
        <v>0.53037115651635525</v>
      </c>
      <c r="F319" s="9">
        <f>nyse_spy_short_volume[[#This Row],[total_long]]/nyse_spy_short_volume[[#This Row],[total_reported]]</f>
        <v>0.46962884348364475</v>
      </c>
      <c r="G319" s="8">
        <v>17181231</v>
      </c>
      <c r="H319" s="9">
        <f>nyse_spy_short_volume[[#This Row],[Off-Exchange]]/nyse_spy_short_volume[[#This Row],[total_reported]]</f>
        <v>0.29661955110037364</v>
      </c>
      <c r="I319" s="8">
        <v>104291</v>
      </c>
      <c r="J319" s="8" t="s">
        <v>16</v>
      </c>
      <c r="K319" s="8" t="s">
        <v>16</v>
      </c>
      <c r="L319" s="8" t="s">
        <v>16</v>
      </c>
      <c r="M319" s="8" t="s">
        <v>16</v>
      </c>
      <c r="N319" s="8">
        <v>372604</v>
      </c>
      <c r="O319" s="8">
        <v>545250</v>
      </c>
      <c r="P319" s="8">
        <v>1971650</v>
      </c>
      <c r="Q319" s="8">
        <v>10392786</v>
      </c>
      <c r="R319" s="8">
        <v>31508</v>
      </c>
      <c r="S319" s="8">
        <v>112221</v>
      </c>
      <c r="T319" s="8">
        <v>9392</v>
      </c>
    </row>
    <row r="320" spans="1:20">
      <c r="A320" s="1">
        <v>45273</v>
      </c>
      <c r="B320" s="8">
        <v>48418155</v>
      </c>
      <c r="C320" s="8">
        <v>29382231</v>
      </c>
      <c r="D320" s="8">
        <v>19035924</v>
      </c>
      <c r="E320" s="9">
        <f>nyse_spy_short_volume[[#This Row],[total_short]]/nyse_spy_short_volume[[#This Row],[total_reported]]</f>
        <v>0.60684325951701379</v>
      </c>
      <c r="F320" s="9">
        <f>nyse_spy_short_volume[[#This Row],[total_long]]/nyse_spy_short_volume[[#This Row],[total_reported]]</f>
        <v>0.39315674048298621</v>
      </c>
      <c r="G320" s="8">
        <v>14346043</v>
      </c>
      <c r="H320" s="9">
        <f>nyse_spy_short_volume[[#This Row],[Off-Exchange]]/nyse_spy_short_volume[[#This Row],[total_reported]]</f>
        <v>0.29629470598373686</v>
      </c>
      <c r="I320" s="8">
        <v>45789</v>
      </c>
      <c r="J320" s="8" t="s">
        <v>16</v>
      </c>
      <c r="K320" s="8" t="s">
        <v>16</v>
      </c>
      <c r="L320" s="8" t="s">
        <v>16</v>
      </c>
      <c r="M320" s="8" t="s">
        <v>16</v>
      </c>
      <c r="N320" s="8">
        <v>241814</v>
      </c>
      <c r="O320" s="8">
        <v>702846</v>
      </c>
      <c r="P320" s="8">
        <v>2510173</v>
      </c>
      <c r="Q320" s="8">
        <v>11316759</v>
      </c>
      <c r="R320" s="8">
        <v>25610</v>
      </c>
      <c r="S320" s="8">
        <v>188167</v>
      </c>
      <c r="T320" s="8">
        <v>5030</v>
      </c>
    </row>
    <row r="321" spans="1:20">
      <c r="A321" s="1">
        <v>45272</v>
      </c>
      <c r="B321" s="8">
        <v>36072267</v>
      </c>
      <c r="C321" s="8">
        <v>16581800</v>
      </c>
      <c r="D321" s="8">
        <v>19490467</v>
      </c>
      <c r="E321" s="9">
        <f>nyse_spy_short_volume[[#This Row],[total_short]]/nyse_spy_short_volume[[#This Row],[total_reported]]</f>
        <v>0.45968278068023838</v>
      </c>
      <c r="F321" s="9">
        <f>nyse_spy_short_volume[[#This Row],[total_long]]/nyse_spy_short_volume[[#This Row],[total_reported]]</f>
        <v>0.54031721931976162</v>
      </c>
      <c r="G321" s="8">
        <v>8451312</v>
      </c>
      <c r="H321" s="9">
        <f>nyse_spy_short_volume[[#This Row],[Off-Exchange]]/nyse_spy_short_volume[[#This Row],[total_reported]]</f>
        <v>0.23428835232340678</v>
      </c>
      <c r="I321" s="8">
        <v>13610</v>
      </c>
      <c r="J321" s="8" t="s">
        <v>16</v>
      </c>
      <c r="K321" s="8" t="s">
        <v>16</v>
      </c>
      <c r="L321" s="8" t="s">
        <v>16</v>
      </c>
      <c r="M321" s="8" t="s">
        <v>16</v>
      </c>
      <c r="N321" s="8">
        <v>203581</v>
      </c>
      <c r="O321" s="8">
        <v>326036</v>
      </c>
      <c r="P321" s="8">
        <v>1338908</v>
      </c>
      <c r="Q321" s="8">
        <v>6158684</v>
      </c>
      <c r="R321" s="8">
        <v>28355</v>
      </c>
      <c r="S321" s="8">
        <v>50441</v>
      </c>
      <c r="T321" s="8">
        <v>10873</v>
      </c>
    </row>
    <row r="322" spans="1:20">
      <c r="A322" s="1">
        <v>45271</v>
      </c>
      <c r="B322" s="8">
        <v>34257893</v>
      </c>
      <c r="C322" s="8">
        <v>16401445</v>
      </c>
      <c r="D322" s="8">
        <v>17856448</v>
      </c>
      <c r="E322" s="9">
        <f>nyse_spy_short_volume[[#This Row],[total_short]]/nyse_spy_short_volume[[#This Row],[total_reported]]</f>
        <v>0.47876397418837169</v>
      </c>
      <c r="F322" s="9">
        <f>nyse_spy_short_volume[[#This Row],[total_long]]/nyse_spy_short_volume[[#This Row],[total_reported]]</f>
        <v>0.52123602581162831</v>
      </c>
      <c r="G322" s="8">
        <v>7920566</v>
      </c>
      <c r="H322" s="9">
        <f>nyse_spy_short_volume[[#This Row],[Off-Exchange]]/nyse_spy_short_volume[[#This Row],[total_reported]]</f>
        <v>0.23120411987976028</v>
      </c>
      <c r="I322" s="8">
        <v>27633</v>
      </c>
      <c r="J322" s="8" t="s">
        <v>16</v>
      </c>
      <c r="K322" s="8" t="s">
        <v>16</v>
      </c>
      <c r="L322" s="8" t="s">
        <v>16</v>
      </c>
      <c r="M322" s="8" t="s">
        <v>16</v>
      </c>
      <c r="N322" s="8">
        <v>198503</v>
      </c>
      <c r="O322" s="8">
        <v>325951</v>
      </c>
      <c r="P322" s="8">
        <v>1278629</v>
      </c>
      <c r="Q322" s="8">
        <v>6565694</v>
      </c>
      <c r="R322" s="8">
        <v>28792</v>
      </c>
      <c r="S322" s="8">
        <v>51535</v>
      </c>
      <c r="T322" s="8">
        <v>4142</v>
      </c>
    </row>
    <row r="323" spans="1:20">
      <c r="A323" s="1">
        <v>45268</v>
      </c>
      <c r="B323" s="8">
        <v>39377936</v>
      </c>
      <c r="C323" s="8">
        <v>16532086</v>
      </c>
      <c r="D323" s="8">
        <v>22845850</v>
      </c>
      <c r="E323" s="9">
        <f>nyse_spy_short_volume[[#This Row],[total_short]]/nyse_spy_short_volume[[#This Row],[total_reported]]</f>
        <v>0.41983119684078923</v>
      </c>
      <c r="F323" s="9">
        <f>nyse_spy_short_volume[[#This Row],[total_long]]/nyse_spy_short_volume[[#This Row],[total_reported]]</f>
        <v>0.58016880315921082</v>
      </c>
      <c r="G323" s="8">
        <v>9666700</v>
      </c>
      <c r="H323" s="9">
        <f>nyse_spy_short_volume[[#This Row],[Off-Exchange]]/nyse_spy_short_volume[[#This Row],[total_reported]]</f>
        <v>0.24548518744100759</v>
      </c>
      <c r="I323" s="8">
        <v>17156</v>
      </c>
      <c r="J323" s="8" t="s">
        <v>16</v>
      </c>
      <c r="K323" s="8" t="s">
        <v>16</v>
      </c>
      <c r="L323" s="8" t="s">
        <v>16</v>
      </c>
      <c r="M323" s="8" t="s">
        <v>16</v>
      </c>
      <c r="N323" s="8">
        <v>188886</v>
      </c>
      <c r="O323" s="8">
        <v>210126</v>
      </c>
      <c r="P323" s="8">
        <v>998972</v>
      </c>
      <c r="Q323" s="8">
        <v>5318046</v>
      </c>
      <c r="R323" s="8">
        <v>19537</v>
      </c>
      <c r="S323" s="8">
        <v>105980</v>
      </c>
      <c r="T323" s="8">
        <v>6683</v>
      </c>
    </row>
    <row r="324" spans="1:20">
      <c r="A324" s="1">
        <v>45267</v>
      </c>
      <c r="B324" s="8">
        <v>35976179</v>
      </c>
      <c r="C324" s="8">
        <v>13651805</v>
      </c>
      <c r="D324" s="8">
        <v>22324374</v>
      </c>
      <c r="E324" s="9">
        <f>nyse_spy_short_volume[[#This Row],[total_short]]/nyse_spy_short_volume[[#This Row],[total_reported]]</f>
        <v>0.37946789735508041</v>
      </c>
      <c r="F324" s="9">
        <f>nyse_spy_short_volume[[#This Row],[total_long]]/nyse_spy_short_volume[[#This Row],[total_reported]]</f>
        <v>0.62053210264491954</v>
      </c>
      <c r="G324" s="8">
        <v>7623546</v>
      </c>
      <c r="H324" s="9">
        <f>nyse_spy_short_volume[[#This Row],[Off-Exchange]]/nyse_spy_short_volume[[#This Row],[total_reported]]</f>
        <v>0.21190538328153194</v>
      </c>
      <c r="I324" s="8">
        <v>18266</v>
      </c>
      <c r="J324" s="8" t="s">
        <v>16</v>
      </c>
      <c r="K324" s="8" t="s">
        <v>16</v>
      </c>
      <c r="L324" s="8" t="s">
        <v>16</v>
      </c>
      <c r="M324" s="8" t="s">
        <v>16</v>
      </c>
      <c r="N324" s="8">
        <v>137224</v>
      </c>
      <c r="O324" s="8">
        <v>224828</v>
      </c>
      <c r="P324" s="8">
        <v>808100</v>
      </c>
      <c r="Q324" s="8">
        <v>4695695</v>
      </c>
      <c r="R324" s="8">
        <v>25127</v>
      </c>
      <c r="S324" s="8">
        <v>112283</v>
      </c>
      <c r="T324" s="8">
        <v>6736</v>
      </c>
    </row>
    <row r="325" spans="1:20">
      <c r="A325" s="1">
        <v>45266</v>
      </c>
      <c r="B325" s="8">
        <v>35415224</v>
      </c>
      <c r="C325" s="8">
        <v>15486968</v>
      </c>
      <c r="D325" s="8">
        <v>19928256</v>
      </c>
      <c r="E325" s="9">
        <f>nyse_spy_short_volume[[#This Row],[total_short]]/nyse_spy_short_volume[[#This Row],[total_reported]]</f>
        <v>0.4372969093743414</v>
      </c>
      <c r="F325" s="9">
        <f>nyse_spy_short_volume[[#This Row],[total_long]]/nyse_spy_short_volume[[#This Row],[total_reported]]</f>
        <v>0.5627030906256586</v>
      </c>
      <c r="G325" s="8">
        <v>9110295</v>
      </c>
      <c r="H325" s="9">
        <f>nyse_spy_short_volume[[#This Row],[Off-Exchange]]/nyse_spy_short_volume[[#This Row],[total_reported]]</f>
        <v>0.25724233736316338</v>
      </c>
      <c r="I325" s="8">
        <v>51529</v>
      </c>
      <c r="J325" s="8" t="s">
        <v>16</v>
      </c>
      <c r="K325" s="8" t="s">
        <v>16</v>
      </c>
      <c r="L325" s="8" t="s">
        <v>16</v>
      </c>
      <c r="M325" s="8" t="s">
        <v>16</v>
      </c>
      <c r="N325" s="8">
        <v>151573</v>
      </c>
      <c r="O325" s="8">
        <v>235937</v>
      </c>
      <c r="P325" s="8">
        <v>986018</v>
      </c>
      <c r="Q325" s="8">
        <v>4844387</v>
      </c>
      <c r="R325" s="8">
        <v>11111</v>
      </c>
      <c r="S325" s="8">
        <v>85110</v>
      </c>
      <c r="T325" s="8">
        <v>11008</v>
      </c>
    </row>
    <row r="326" spans="1:20">
      <c r="A326" s="1">
        <v>45265</v>
      </c>
      <c r="B326" s="8">
        <v>36516966</v>
      </c>
      <c r="C326" s="8">
        <v>20857859</v>
      </c>
      <c r="D326" s="8">
        <v>15659107</v>
      </c>
      <c r="E326" s="9">
        <f>nyse_spy_short_volume[[#This Row],[total_short]]/nyse_spy_short_volume[[#This Row],[total_reported]]</f>
        <v>0.5711826935457891</v>
      </c>
      <c r="F326" s="9">
        <f>nyse_spy_short_volume[[#This Row],[total_long]]/nyse_spy_short_volume[[#This Row],[total_reported]]</f>
        <v>0.4288173064542109</v>
      </c>
      <c r="G326" s="8">
        <v>13723533</v>
      </c>
      <c r="H326" s="9">
        <f>nyse_spy_short_volume[[#This Row],[Off-Exchange]]/nyse_spy_short_volume[[#This Row],[total_reported]]</f>
        <v>0.37581251958336298</v>
      </c>
      <c r="I326" s="8">
        <v>29793</v>
      </c>
      <c r="J326" s="8" t="s">
        <v>16</v>
      </c>
      <c r="K326" s="8" t="s">
        <v>16</v>
      </c>
      <c r="L326" s="8" t="s">
        <v>16</v>
      </c>
      <c r="M326" s="8" t="s">
        <v>16</v>
      </c>
      <c r="N326" s="8">
        <v>109104</v>
      </c>
      <c r="O326" s="8">
        <v>163064</v>
      </c>
      <c r="P326" s="8">
        <v>1083654</v>
      </c>
      <c r="Q326" s="8">
        <v>5659172</v>
      </c>
      <c r="R326" s="8">
        <v>8364</v>
      </c>
      <c r="S326" s="8">
        <v>76170</v>
      </c>
      <c r="T326" s="8">
        <v>5005</v>
      </c>
    </row>
    <row r="327" spans="1:20">
      <c r="A327" s="1">
        <v>45264</v>
      </c>
      <c r="B327" s="8">
        <v>38179348</v>
      </c>
      <c r="C327" s="8">
        <v>20713947</v>
      </c>
      <c r="D327" s="8">
        <v>17465401</v>
      </c>
      <c r="E327" s="9">
        <f>nyse_spy_short_volume[[#This Row],[total_short]]/nyse_spy_short_volume[[#This Row],[total_reported]]</f>
        <v>0.54254323567809482</v>
      </c>
      <c r="F327" s="9">
        <f>nyse_spy_short_volume[[#This Row],[total_long]]/nyse_spy_short_volume[[#This Row],[total_reported]]</f>
        <v>0.45745676432190513</v>
      </c>
      <c r="G327" s="8">
        <v>13114334</v>
      </c>
      <c r="H327" s="9">
        <f>nyse_spy_short_volume[[#This Row],[Off-Exchange]]/nyse_spy_short_volume[[#This Row],[total_reported]]</f>
        <v>0.34349287473426732</v>
      </c>
      <c r="I327" s="8">
        <v>38533</v>
      </c>
      <c r="J327" s="8" t="s">
        <v>16</v>
      </c>
      <c r="K327" s="8" t="s">
        <v>16</v>
      </c>
      <c r="L327" s="8" t="s">
        <v>16</v>
      </c>
      <c r="M327" s="8" t="s">
        <v>16</v>
      </c>
      <c r="N327" s="8">
        <v>164042</v>
      </c>
      <c r="O327" s="8">
        <v>232057</v>
      </c>
      <c r="P327" s="8">
        <v>1151077</v>
      </c>
      <c r="Q327" s="8">
        <v>5905823</v>
      </c>
      <c r="R327" s="8">
        <v>34253</v>
      </c>
      <c r="S327" s="8">
        <v>63910</v>
      </c>
      <c r="T327" s="8">
        <v>9918</v>
      </c>
    </row>
    <row r="328" spans="1:20">
      <c r="A328" s="1">
        <v>45261</v>
      </c>
      <c r="B328" s="8">
        <v>46174134</v>
      </c>
      <c r="C328" s="8">
        <v>26023327</v>
      </c>
      <c r="D328" s="8">
        <v>20150807</v>
      </c>
      <c r="E328" s="9">
        <f>nyse_spy_short_volume[[#This Row],[total_short]]/nyse_spy_short_volume[[#This Row],[total_reported]]</f>
        <v>0.56359101396465827</v>
      </c>
      <c r="F328" s="9">
        <f>nyse_spy_short_volume[[#This Row],[total_long]]/nyse_spy_short_volume[[#This Row],[total_reported]]</f>
        <v>0.43640898603534178</v>
      </c>
      <c r="G328" s="8">
        <v>15461156</v>
      </c>
      <c r="H328" s="9">
        <f>nyse_spy_short_volume[[#This Row],[Off-Exchange]]/nyse_spy_short_volume[[#This Row],[total_reported]]</f>
        <v>0.33484452572516032</v>
      </c>
      <c r="I328" s="8">
        <v>31552</v>
      </c>
      <c r="J328" s="8" t="s">
        <v>16</v>
      </c>
      <c r="K328" s="8" t="s">
        <v>16</v>
      </c>
      <c r="L328" s="8" t="s">
        <v>16</v>
      </c>
      <c r="M328" s="8" t="s">
        <v>16</v>
      </c>
      <c r="N328" s="8">
        <v>201326</v>
      </c>
      <c r="O328" s="8">
        <v>446861</v>
      </c>
      <c r="P328" s="8">
        <v>1822955</v>
      </c>
      <c r="Q328" s="8">
        <v>7871495</v>
      </c>
      <c r="R328" s="8">
        <v>45301</v>
      </c>
      <c r="S328" s="8">
        <v>123916</v>
      </c>
      <c r="T328" s="8">
        <v>18765</v>
      </c>
    </row>
    <row r="329" spans="1:20">
      <c r="A329" s="1">
        <v>45260</v>
      </c>
      <c r="B329" s="8">
        <v>39829809</v>
      </c>
      <c r="C329" s="8">
        <v>22509203</v>
      </c>
      <c r="D329" s="8">
        <v>17320606</v>
      </c>
      <c r="E329" s="9">
        <f>nyse_spy_short_volume[[#This Row],[total_short]]/nyse_spy_short_volume[[#This Row],[total_reported]]</f>
        <v>0.5651345955487761</v>
      </c>
      <c r="F329" s="9">
        <f>nyse_spy_short_volume[[#This Row],[total_long]]/nyse_spy_short_volume[[#This Row],[total_reported]]</f>
        <v>0.43486540445122396</v>
      </c>
      <c r="G329" s="8">
        <v>12858547</v>
      </c>
      <c r="H329" s="9">
        <f>nyse_spy_short_volume[[#This Row],[Off-Exchange]]/nyse_spy_short_volume[[#This Row],[total_reported]]</f>
        <v>0.32283727496659598</v>
      </c>
      <c r="I329" s="8">
        <v>15792</v>
      </c>
      <c r="J329" s="8" t="s">
        <v>16</v>
      </c>
      <c r="K329" s="8" t="s">
        <v>16</v>
      </c>
      <c r="L329" s="8" t="s">
        <v>16</v>
      </c>
      <c r="M329" s="8" t="s">
        <v>16</v>
      </c>
      <c r="N329" s="8">
        <v>119809</v>
      </c>
      <c r="O329" s="8">
        <v>279394</v>
      </c>
      <c r="P329" s="8">
        <v>1281188</v>
      </c>
      <c r="Q329" s="8">
        <v>7839293</v>
      </c>
      <c r="R329" s="8">
        <v>16844</v>
      </c>
      <c r="S329" s="8">
        <v>80714</v>
      </c>
      <c r="T329" s="8">
        <v>17622</v>
      </c>
    </row>
    <row r="330" spans="1:20">
      <c r="A330" s="1">
        <v>45259</v>
      </c>
      <c r="B330" s="8">
        <v>33481046</v>
      </c>
      <c r="C330" s="8">
        <v>16792856</v>
      </c>
      <c r="D330" s="8">
        <v>16688190</v>
      </c>
      <c r="E330" s="9">
        <f>nyse_spy_short_volume[[#This Row],[total_short]]/nyse_spy_short_volume[[#This Row],[total_reported]]</f>
        <v>0.50156306347179236</v>
      </c>
      <c r="F330" s="9">
        <f>nyse_spy_short_volume[[#This Row],[total_long]]/nyse_spy_short_volume[[#This Row],[total_reported]]</f>
        <v>0.49843693652820764</v>
      </c>
      <c r="G330" s="8">
        <v>9743939</v>
      </c>
      <c r="H330" s="9">
        <f>nyse_spy_short_volume[[#This Row],[Off-Exchange]]/nyse_spy_short_volume[[#This Row],[total_reported]]</f>
        <v>0.29102851207217362</v>
      </c>
      <c r="I330" s="8">
        <v>38467</v>
      </c>
      <c r="J330" s="8" t="s">
        <v>16</v>
      </c>
      <c r="K330" s="8" t="s">
        <v>16</v>
      </c>
      <c r="L330" s="8" t="s">
        <v>16</v>
      </c>
      <c r="M330" s="8" t="s">
        <v>16</v>
      </c>
      <c r="N330" s="8">
        <v>114257</v>
      </c>
      <c r="O330" s="8">
        <v>341767</v>
      </c>
      <c r="P330" s="8">
        <v>1146287</v>
      </c>
      <c r="Q330" s="8">
        <v>5316461</v>
      </c>
      <c r="R330" s="8">
        <v>19054</v>
      </c>
      <c r="S330" s="8">
        <v>53491</v>
      </c>
      <c r="T330" s="8">
        <v>19133</v>
      </c>
    </row>
    <row r="331" spans="1:20">
      <c r="A331" s="1">
        <v>45258</v>
      </c>
      <c r="B331" s="8">
        <v>33326623</v>
      </c>
      <c r="C331" s="8">
        <v>17044293</v>
      </c>
      <c r="D331" s="8">
        <v>16282330</v>
      </c>
      <c r="E331" s="9">
        <f>nyse_spy_short_volume[[#This Row],[total_short]]/nyse_spy_short_volume[[#This Row],[total_reported]]</f>
        <v>0.51143174632485267</v>
      </c>
      <c r="F331" s="9">
        <f>nyse_spy_short_volume[[#This Row],[total_long]]/nyse_spy_short_volume[[#This Row],[total_reported]]</f>
        <v>0.48856825367514733</v>
      </c>
      <c r="G331" s="8">
        <v>9477422</v>
      </c>
      <c r="H331" s="9">
        <f>nyse_spy_short_volume[[#This Row],[Off-Exchange]]/nyse_spy_short_volume[[#This Row],[total_reported]]</f>
        <v>0.28437990851938405</v>
      </c>
      <c r="I331" s="8">
        <v>30161</v>
      </c>
      <c r="J331" s="8" t="s">
        <v>16</v>
      </c>
      <c r="K331" s="8" t="s">
        <v>16</v>
      </c>
      <c r="L331" s="8" t="s">
        <v>16</v>
      </c>
      <c r="M331" s="8" t="s">
        <v>16</v>
      </c>
      <c r="N331" s="8">
        <v>83503</v>
      </c>
      <c r="O331" s="8">
        <v>218990</v>
      </c>
      <c r="P331" s="8">
        <v>972574</v>
      </c>
      <c r="Q331" s="8">
        <v>6165749</v>
      </c>
      <c r="R331" s="8">
        <v>20292</v>
      </c>
      <c r="S331" s="8">
        <v>66303</v>
      </c>
      <c r="T331" s="8">
        <v>9299</v>
      </c>
    </row>
    <row r="332" spans="1:20">
      <c r="A332" s="1">
        <v>45257</v>
      </c>
      <c r="B332" s="8">
        <v>26523150</v>
      </c>
      <c r="C332" s="8">
        <v>14427744</v>
      </c>
      <c r="D332" s="8">
        <v>12095406</v>
      </c>
      <c r="E332" s="9">
        <f>nyse_spy_short_volume[[#This Row],[total_short]]/nyse_spy_short_volume[[#This Row],[total_reported]]</f>
        <v>0.54396796760565769</v>
      </c>
      <c r="F332" s="9">
        <f>nyse_spy_short_volume[[#This Row],[total_long]]/nyse_spy_short_volume[[#This Row],[total_reported]]</f>
        <v>0.45603203239434231</v>
      </c>
      <c r="G332" s="8">
        <v>9060553</v>
      </c>
      <c r="H332" s="9">
        <f>nyse_spy_short_volume[[#This Row],[Off-Exchange]]/nyse_spy_short_volume[[#This Row],[total_reported]]</f>
        <v>0.34160923570541207</v>
      </c>
      <c r="I332" s="8">
        <v>21677</v>
      </c>
      <c r="J332" s="8" t="s">
        <v>16</v>
      </c>
      <c r="K332" s="8" t="s">
        <v>16</v>
      </c>
      <c r="L332" s="8" t="s">
        <v>16</v>
      </c>
      <c r="M332" s="8" t="s">
        <v>16</v>
      </c>
      <c r="N332" s="8">
        <v>200634</v>
      </c>
      <c r="O332" s="8">
        <v>104498</v>
      </c>
      <c r="P332" s="8">
        <v>714664</v>
      </c>
      <c r="Q332" s="8">
        <v>4209980</v>
      </c>
      <c r="R332" s="8">
        <v>7614</v>
      </c>
      <c r="S332" s="8">
        <v>104124</v>
      </c>
      <c r="T332" s="8">
        <v>4000</v>
      </c>
    </row>
    <row r="333" spans="1:20">
      <c r="A333" s="1">
        <v>45254</v>
      </c>
      <c r="B333" s="8">
        <v>20630630</v>
      </c>
      <c r="C333" s="8">
        <v>9153180</v>
      </c>
      <c r="D333" s="8">
        <v>11477450</v>
      </c>
      <c r="E333" s="9">
        <f>nyse_spy_short_volume[[#This Row],[total_short]]/nyse_spy_short_volume[[#This Row],[total_reported]]</f>
        <v>0.44366943714273388</v>
      </c>
      <c r="F333" s="9">
        <f>nyse_spy_short_volume[[#This Row],[total_long]]/nyse_spy_short_volume[[#This Row],[total_reported]]</f>
        <v>0.55633056285726612</v>
      </c>
      <c r="G333" s="8">
        <v>7245063</v>
      </c>
      <c r="H333" s="9">
        <f>nyse_spy_short_volume[[#This Row],[Off-Exchange]]/nyse_spy_short_volume[[#This Row],[total_reported]]</f>
        <v>0.35117992034174428</v>
      </c>
      <c r="I333" s="8">
        <v>8521</v>
      </c>
      <c r="J333" s="8" t="s">
        <v>16</v>
      </c>
      <c r="K333" s="8" t="s">
        <v>16</v>
      </c>
      <c r="L333" s="8" t="s">
        <v>16</v>
      </c>
      <c r="M333" s="8" t="s">
        <v>16</v>
      </c>
      <c r="N333" s="8">
        <v>65052</v>
      </c>
      <c r="O333" s="8">
        <v>73116</v>
      </c>
      <c r="P333" s="8">
        <v>270250</v>
      </c>
      <c r="Q333" s="8">
        <v>1443448</v>
      </c>
      <c r="R333" s="8">
        <v>7217</v>
      </c>
      <c r="S333" s="8">
        <v>40283</v>
      </c>
      <c r="T333" s="8">
        <v>230</v>
      </c>
    </row>
    <row r="334" spans="1:20">
      <c r="A334" s="1">
        <v>45252</v>
      </c>
      <c r="B334" s="8">
        <v>30503230</v>
      </c>
      <c r="C334" s="8">
        <v>12997647</v>
      </c>
      <c r="D334" s="8">
        <v>17505583</v>
      </c>
      <c r="E334" s="9">
        <f>nyse_spy_short_volume[[#This Row],[total_short]]/nyse_spy_short_volume[[#This Row],[total_reported]]</f>
        <v>0.42610723520099347</v>
      </c>
      <c r="F334" s="9">
        <f>nyse_spy_short_volume[[#This Row],[total_long]]/nyse_spy_short_volume[[#This Row],[total_reported]]</f>
        <v>0.57389276479900653</v>
      </c>
      <c r="G334" s="8">
        <v>7382028</v>
      </c>
      <c r="H334" s="9">
        <f>nyse_spy_short_volume[[#This Row],[Off-Exchange]]/nyse_spy_short_volume[[#This Row],[total_reported]]</f>
        <v>0.24200807586606402</v>
      </c>
      <c r="I334" s="8">
        <v>39141</v>
      </c>
      <c r="J334" s="8" t="s">
        <v>16</v>
      </c>
      <c r="K334" s="8" t="s">
        <v>16</v>
      </c>
      <c r="L334" s="8" t="s">
        <v>16</v>
      </c>
      <c r="M334" s="8" t="s">
        <v>16</v>
      </c>
      <c r="N334" s="8">
        <v>83784</v>
      </c>
      <c r="O334" s="8">
        <v>135162</v>
      </c>
      <c r="P334" s="8">
        <v>750117</v>
      </c>
      <c r="Q334" s="8">
        <v>4498846</v>
      </c>
      <c r="R334" s="8">
        <v>20271</v>
      </c>
      <c r="S334" s="8">
        <v>82715</v>
      </c>
      <c r="T334" s="8">
        <v>5583</v>
      </c>
    </row>
    <row r="335" spans="1:20">
      <c r="A335" s="1">
        <v>45251</v>
      </c>
      <c r="B335" s="8">
        <v>26208964</v>
      </c>
      <c r="C335" s="8">
        <v>11563189</v>
      </c>
      <c r="D335" s="8">
        <v>14645775</v>
      </c>
      <c r="E335" s="9">
        <f>nyse_spy_short_volume[[#This Row],[total_short]]/nyse_spy_short_volume[[#This Row],[total_reported]]</f>
        <v>0.44119214326823447</v>
      </c>
      <c r="F335" s="9">
        <f>nyse_spy_short_volume[[#This Row],[total_long]]/nyse_spy_short_volume[[#This Row],[total_reported]]</f>
        <v>0.55880785673176547</v>
      </c>
      <c r="G335" s="8">
        <v>6663692</v>
      </c>
      <c r="H335" s="9">
        <f>nyse_spy_short_volume[[#This Row],[Off-Exchange]]/nyse_spy_short_volume[[#This Row],[total_reported]]</f>
        <v>0.2542524000567134</v>
      </c>
      <c r="I335" s="8">
        <v>22789</v>
      </c>
      <c r="J335" s="8" t="s">
        <v>16</v>
      </c>
      <c r="K335" s="8" t="s">
        <v>16</v>
      </c>
      <c r="L335" s="8" t="s">
        <v>16</v>
      </c>
      <c r="M335" s="8" t="s">
        <v>16</v>
      </c>
      <c r="N335" s="8">
        <v>77305</v>
      </c>
      <c r="O335" s="8">
        <v>125906</v>
      </c>
      <c r="P335" s="8">
        <v>716902</v>
      </c>
      <c r="Q335" s="8">
        <v>3818708</v>
      </c>
      <c r="R335" s="8">
        <v>8650</v>
      </c>
      <c r="S335" s="8">
        <v>125972</v>
      </c>
      <c r="T335" s="8">
        <v>3265</v>
      </c>
    </row>
    <row r="336" spans="1:20">
      <c r="A336" s="1">
        <v>45250</v>
      </c>
      <c r="B336" s="8">
        <v>36545485</v>
      </c>
      <c r="C336" s="8">
        <v>22704971</v>
      </c>
      <c r="D336" s="8">
        <v>13840514</v>
      </c>
      <c r="E336" s="9">
        <f>nyse_spy_short_volume[[#This Row],[total_short]]/nyse_spy_short_volume[[#This Row],[total_reported]]</f>
        <v>0.62127978326187216</v>
      </c>
      <c r="F336" s="9">
        <f>nyse_spy_short_volume[[#This Row],[total_long]]/nyse_spy_short_volume[[#This Row],[total_reported]]</f>
        <v>0.37872021673812784</v>
      </c>
      <c r="G336" s="8">
        <v>13404170</v>
      </c>
      <c r="H336" s="9">
        <f>nyse_spy_short_volume[[#This Row],[Off-Exchange]]/nyse_spy_short_volume[[#This Row],[total_reported]]</f>
        <v>0.36678046549389071</v>
      </c>
      <c r="I336" s="8">
        <v>44626</v>
      </c>
      <c r="J336" s="8" t="s">
        <v>16</v>
      </c>
      <c r="K336" s="8" t="s">
        <v>16</v>
      </c>
      <c r="L336" s="8" t="s">
        <v>16</v>
      </c>
      <c r="M336" s="8" t="s">
        <v>16</v>
      </c>
      <c r="N336" s="8">
        <v>268998</v>
      </c>
      <c r="O336" s="8">
        <v>216424</v>
      </c>
      <c r="P336" s="8">
        <v>1469534</v>
      </c>
      <c r="Q336" s="8">
        <v>7069834</v>
      </c>
      <c r="R336" s="8">
        <v>39262</v>
      </c>
      <c r="S336" s="8">
        <v>188302</v>
      </c>
      <c r="T336" s="8">
        <v>3821</v>
      </c>
    </row>
    <row r="337" spans="1:20">
      <c r="A337" s="1">
        <v>45247</v>
      </c>
      <c r="B337" s="8">
        <v>48123618</v>
      </c>
      <c r="C337" s="8">
        <v>29129625</v>
      </c>
      <c r="D337" s="8">
        <v>18993993</v>
      </c>
      <c r="E337" s="9">
        <f>nyse_spy_short_volume[[#This Row],[total_short]]/nyse_spy_short_volume[[#This Row],[total_reported]]</f>
        <v>0.6053082916583703</v>
      </c>
      <c r="F337" s="9">
        <f>nyse_spy_short_volume[[#This Row],[total_long]]/nyse_spy_short_volume[[#This Row],[total_reported]]</f>
        <v>0.3946917083416297</v>
      </c>
      <c r="G337" s="8">
        <v>21117307</v>
      </c>
      <c r="H337" s="9">
        <f>nyse_spy_short_volume[[#This Row],[Off-Exchange]]/nyse_spy_short_volume[[#This Row],[total_reported]]</f>
        <v>0.43881378577978075</v>
      </c>
      <c r="I337" s="8">
        <v>281767</v>
      </c>
      <c r="J337" s="8" t="s">
        <v>16</v>
      </c>
      <c r="K337" s="8" t="s">
        <v>16</v>
      </c>
      <c r="L337" s="8" t="s">
        <v>16</v>
      </c>
      <c r="M337" s="8" t="s">
        <v>16</v>
      </c>
      <c r="N337" s="8">
        <v>190413</v>
      </c>
      <c r="O337" s="8">
        <v>293084</v>
      </c>
      <c r="P337" s="8">
        <v>1261812</v>
      </c>
      <c r="Q337" s="8">
        <v>5894618</v>
      </c>
      <c r="R337" s="8">
        <v>12229</v>
      </c>
      <c r="S337" s="8">
        <v>76073</v>
      </c>
      <c r="T337" s="8">
        <v>2322</v>
      </c>
    </row>
    <row r="338" spans="1:20">
      <c r="A338" s="1">
        <v>45246</v>
      </c>
      <c r="B338" s="8">
        <v>35577897</v>
      </c>
      <c r="C338" s="8">
        <v>23807108</v>
      </c>
      <c r="D338" s="8">
        <v>11770789</v>
      </c>
      <c r="E338" s="9">
        <f>nyse_spy_short_volume[[#This Row],[total_short]]/nyse_spy_short_volume[[#This Row],[total_reported]]</f>
        <v>0.66915444721198669</v>
      </c>
      <c r="F338" s="9">
        <f>nyse_spy_short_volume[[#This Row],[total_long]]/nyse_spy_short_volume[[#This Row],[total_reported]]</f>
        <v>0.33084555278801331</v>
      </c>
      <c r="G338" s="8">
        <v>13935681</v>
      </c>
      <c r="H338" s="9">
        <f>nyse_spy_short_volume[[#This Row],[Off-Exchange]]/nyse_spy_short_volume[[#This Row],[total_reported]]</f>
        <v>0.39169490540714086</v>
      </c>
      <c r="I338" s="8">
        <v>21422</v>
      </c>
      <c r="J338" s="8" t="s">
        <v>16</v>
      </c>
      <c r="K338" s="8" t="s">
        <v>16</v>
      </c>
      <c r="L338" s="8" t="s">
        <v>16</v>
      </c>
      <c r="M338" s="8" t="s">
        <v>16</v>
      </c>
      <c r="N338" s="8">
        <v>248281</v>
      </c>
      <c r="O338" s="8">
        <v>319822</v>
      </c>
      <c r="P338" s="8">
        <v>1743299</v>
      </c>
      <c r="Q338" s="8">
        <v>7363874</v>
      </c>
      <c r="R338" s="8">
        <v>20807</v>
      </c>
      <c r="S338" s="8">
        <v>152054</v>
      </c>
      <c r="T338" s="8">
        <v>1868</v>
      </c>
    </row>
    <row r="339" spans="1:20">
      <c r="A339" s="1">
        <v>45245</v>
      </c>
      <c r="B339" s="8">
        <v>41758559</v>
      </c>
      <c r="C339" s="8">
        <v>27738974</v>
      </c>
      <c r="D339" s="8">
        <v>14019585</v>
      </c>
      <c r="E339" s="9">
        <f>nyse_spy_short_volume[[#This Row],[total_short]]/nyse_spy_short_volume[[#This Row],[total_reported]]</f>
        <v>0.66427038346797362</v>
      </c>
      <c r="F339" s="9">
        <f>nyse_spy_short_volume[[#This Row],[total_long]]/nyse_spy_short_volume[[#This Row],[total_reported]]</f>
        <v>0.33572961653202643</v>
      </c>
      <c r="G339" s="8">
        <v>16164028</v>
      </c>
      <c r="H339" s="9">
        <f>nyse_spy_short_volume[[#This Row],[Off-Exchange]]/nyse_spy_short_volume[[#This Row],[total_reported]]</f>
        <v>0.38708299297396731</v>
      </c>
      <c r="I339" s="8">
        <v>38150</v>
      </c>
      <c r="J339" s="8" t="s">
        <v>16</v>
      </c>
      <c r="K339" s="8" t="s">
        <v>16</v>
      </c>
      <c r="L339" s="8" t="s">
        <v>16</v>
      </c>
      <c r="M339" s="8" t="s">
        <v>16</v>
      </c>
      <c r="N339" s="8">
        <v>321911</v>
      </c>
      <c r="O339" s="8">
        <v>390234</v>
      </c>
      <c r="P339" s="8">
        <v>2067450</v>
      </c>
      <c r="Q339" s="8">
        <v>8610732</v>
      </c>
      <c r="R339" s="8">
        <v>22578</v>
      </c>
      <c r="S339" s="8">
        <v>121878</v>
      </c>
      <c r="T339" s="8">
        <v>2013</v>
      </c>
    </row>
    <row r="340" spans="1:20">
      <c r="A340" s="1">
        <v>45244</v>
      </c>
      <c r="B340" s="8">
        <v>51882980</v>
      </c>
      <c r="C340" s="8">
        <v>31501016</v>
      </c>
      <c r="D340" s="8">
        <v>20381964</v>
      </c>
      <c r="E340" s="9">
        <f>nyse_spy_short_volume[[#This Row],[total_short]]/nyse_spy_short_volume[[#This Row],[total_reported]]</f>
        <v>0.60715510173085663</v>
      </c>
      <c r="F340" s="9">
        <f>nyse_spy_short_volume[[#This Row],[total_long]]/nyse_spy_short_volume[[#This Row],[total_reported]]</f>
        <v>0.39284489826914337</v>
      </c>
      <c r="G340" s="8">
        <v>16492233</v>
      </c>
      <c r="H340" s="9">
        <f>nyse_spy_short_volume[[#This Row],[Off-Exchange]]/nyse_spy_short_volume[[#This Row],[total_reported]]</f>
        <v>0.31787366492826741</v>
      </c>
      <c r="I340" s="8">
        <v>53157</v>
      </c>
      <c r="J340" s="8" t="s">
        <v>16</v>
      </c>
      <c r="K340" s="8" t="s">
        <v>16</v>
      </c>
      <c r="L340" s="8" t="s">
        <v>16</v>
      </c>
      <c r="M340" s="8" t="s">
        <v>16</v>
      </c>
      <c r="N340" s="8">
        <v>551992</v>
      </c>
      <c r="O340" s="8">
        <v>688206</v>
      </c>
      <c r="P340" s="8">
        <v>3087120</v>
      </c>
      <c r="Q340" s="8">
        <v>10392490</v>
      </c>
      <c r="R340" s="8">
        <v>19589</v>
      </c>
      <c r="S340" s="8">
        <v>213427</v>
      </c>
      <c r="T340" s="8">
        <v>2802</v>
      </c>
    </row>
    <row r="341" spans="1:20">
      <c r="A341" s="1">
        <v>45243</v>
      </c>
      <c r="B341" s="8">
        <v>29172428</v>
      </c>
      <c r="C341" s="8">
        <v>15092306</v>
      </c>
      <c r="D341" s="8">
        <v>14080122</v>
      </c>
      <c r="E341" s="9">
        <f>nyse_spy_short_volume[[#This Row],[total_short]]/nyse_spy_short_volume[[#This Row],[total_reported]]</f>
        <v>0.51734829888002465</v>
      </c>
      <c r="F341" s="9">
        <f>nyse_spy_short_volume[[#This Row],[total_long]]/nyse_spy_short_volume[[#This Row],[total_reported]]</f>
        <v>0.48265170111997535</v>
      </c>
      <c r="G341" s="8">
        <v>7705785</v>
      </c>
      <c r="H341" s="9">
        <f>nyse_spy_short_volume[[#This Row],[Off-Exchange]]/nyse_spy_short_volume[[#This Row],[total_reported]]</f>
        <v>0.2641461656876829</v>
      </c>
      <c r="I341" s="8">
        <v>49162</v>
      </c>
      <c r="J341" s="8" t="s">
        <v>16</v>
      </c>
      <c r="K341" s="8" t="s">
        <v>16</v>
      </c>
      <c r="L341" s="8" t="s">
        <v>16</v>
      </c>
      <c r="M341" s="8" t="s">
        <v>16</v>
      </c>
      <c r="N341" s="8">
        <v>242409</v>
      </c>
      <c r="O341" s="8">
        <v>216855</v>
      </c>
      <c r="P341" s="8">
        <v>1390158</v>
      </c>
      <c r="Q341" s="8">
        <v>5368162</v>
      </c>
      <c r="R341" s="8">
        <v>19338</v>
      </c>
      <c r="S341" s="8">
        <v>97238</v>
      </c>
      <c r="T341" s="8">
        <v>3199</v>
      </c>
    </row>
    <row r="342" spans="1:20">
      <c r="A342" s="1">
        <v>45240</v>
      </c>
      <c r="B342" s="8">
        <v>47420643</v>
      </c>
      <c r="C342" s="8">
        <v>29582562</v>
      </c>
      <c r="D342" s="8">
        <v>17838081</v>
      </c>
      <c r="E342" s="9">
        <f>nyse_spy_short_volume[[#This Row],[total_short]]/nyse_spy_short_volume[[#This Row],[total_reported]]</f>
        <v>0.6238330003243524</v>
      </c>
      <c r="F342" s="9">
        <f>nyse_spy_short_volume[[#This Row],[total_long]]/nyse_spy_short_volume[[#This Row],[total_reported]]</f>
        <v>0.3761669996756476</v>
      </c>
      <c r="G342" s="8">
        <v>16620563</v>
      </c>
      <c r="H342" s="9">
        <f>nyse_spy_short_volume[[#This Row],[Off-Exchange]]/nyse_spy_short_volume[[#This Row],[total_reported]]</f>
        <v>0.35049214748100316</v>
      </c>
      <c r="I342" s="8">
        <v>19704</v>
      </c>
      <c r="J342" s="8" t="s">
        <v>16</v>
      </c>
      <c r="K342" s="8" t="s">
        <v>16</v>
      </c>
      <c r="L342" s="8" t="s">
        <v>16</v>
      </c>
      <c r="M342" s="8" t="s">
        <v>16</v>
      </c>
      <c r="N342" s="8">
        <v>270332</v>
      </c>
      <c r="O342" s="8">
        <v>250522</v>
      </c>
      <c r="P342" s="8">
        <v>2166046</v>
      </c>
      <c r="Q342" s="8">
        <v>10079714</v>
      </c>
      <c r="R342" s="8">
        <v>21641</v>
      </c>
      <c r="S342" s="8">
        <v>149349</v>
      </c>
      <c r="T342" s="8">
        <v>4691</v>
      </c>
    </row>
    <row r="343" spans="1:20">
      <c r="A343" s="1">
        <v>45239</v>
      </c>
      <c r="B343" s="8">
        <v>42919270</v>
      </c>
      <c r="C343" s="8">
        <v>25723143</v>
      </c>
      <c r="D343" s="8">
        <v>17196127</v>
      </c>
      <c r="E343" s="9">
        <f>nyse_spy_short_volume[[#This Row],[total_short]]/nyse_spy_short_volume[[#This Row],[total_reported]]</f>
        <v>0.59933784987489302</v>
      </c>
      <c r="F343" s="9">
        <f>nyse_spy_short_volume[[#This Row],[total_long]]/nyse_spy_short_volume[[#This Row],[total_reported]]</f>
        <v>0.40066215012510698</v>
      </c>
      <c r="G343" s="8">
        <v>13540644</v>
      </c>
      <c r="H343" s="9">
        <f>nyse_spy_short_volume[[#This Row],[Off-Exchange]]/nyse_spy_short_volume[[#This Row],[total_reported]]</f>
        <v>0.31549101371015864</v>
      </c>
      <c r="I343" s="8">
        <v>47467</v>
      </c>
      <c r="J343" s="8" t="s">
        <v>16</v>
      </c>
      <c r="K343" s="8" t="s">
        <v>16</v>
      </c>
      <c r="L343" s="8" t="s">
        <v>16</v>
      </c>
      <c r="M343" s="8" t="s">
        <v>16</v>
      </c>
      <c r="N343" s="8">
        <v>314448</v>
      </c>
      <c r="O343" s="8">
        <v>332890</v>
      </c>
      <c r="P343" s="8">
        <v>2029127</v>
      </c>
      <c r="Q343" s="8">
        <v>9341199</v>
      </c>
      <c r="R343" s="8">
        <v>11981</v>
      </c>
      <c r="S343" s="8">
        <v>102576</v>
      </c>
      <c r="T343" s="8">
        <v>2811</v>
      </c>
    </row>
    <row r="344" spans="1:20">
      <c r="A344" s="1">
        <v>45238</v>
      </c>
      <c r="B344" s="8">
        <v>32158892</v>
      </c>
      <c r="C344" s="8">
        <v>21360392</v>
      </c>
      <c r="D344" s="8">
        <v>10798500</v>
      </c>
      <c r="E344" s="9">
        <f>nyse_spy_short_volume[[#This Row],[total_short]]/nyse_spy_short_volume[[#This Row],[total_reported]]</f>
        <v>0.66421417752825562</v>
      </c>
      <c r="F344" s="9">
        <f>nyse_spy_short_volume[[#This Row],[total_long]]/nyse_spy_short_volume[[#This Row],[total_reported]]</f>
        <v>0.33578582247174438</v>
      </c>
      <c r="G344" s="8">
        <v>10922274</v>
      </c>
      <c r="H344" s="9">
        <f>nyse_spy_short_volume[[#This Row],[Off-Exchange]]/nyse_spy_short_volume[[#This Row],[total_reported]]</f>
        <v>0.33963464910420421</v>
      </c>
      <c r="I344" s="8">
        <v>49831</v>
      </c>
      <c r="J344" s="8" t="s">
        <v>16</v>
      </c>
      <c r="K344" s="8" t="s">
        <v>16</v>
      </c>
      <c r="L344" s="8" t="s">
        <v>16</v>
      </c>
      <c r="M344" s="8" t="s">
        <v>16</v>
      </c>
      <c r="N344" s="8">
        <v>144024</v>
      </c>
      <c r="O344" s="8">
        <v>386768</v>
      </c>
      <c r="P344" s="8">
        <v>1615887</v>
      </c>
      <c r="Q344" s="8">
        <v>8056988</v>
      </c>
      <c r="R344" s="8">
        <v>15707</v>
      </c>
      <c r="S344" s="8">
        <v>165656</v>
      </c>
      <c r="T344" s="8">
        <v>3257</v>
      </c>
    </row>
    <row r="345" spans="1:20">
      <c r="A345" s="1">
        <v>45237</v>
      </c>
      <c r="B345" s="8">
        <v>34534752</v>
      </c>
      <c r="C345" s="8">
        <v>21059776</v>
      </c>
      <c r="D345" s="8">
        <v>13474976</v>
      </c>
      <c r="E345" s="9">
        <f>nyse_spy_short_volume[[#This Row],[total_short]]/nyse_spy_short_volume[[#This Row],[total_reported]]</f>
        <v>0.60981402153981012</v>
      </c>
      <c r="F345" s="9">
        <f>nyse_spy_short_volume[[#This Row],[total_long]]/nyse_spy_short_volume[[#This Row],[total_reported]]</f>
        <v>0.39018597846018988</v>
      </c>
      <c r="G345" s="8">
        <v>11274351</v>
      </c>
      <c r="H345" s="9">
        <f>nyse_spy_short_volume[[#This Row],[Off-Exchange]]/nyse_spy_short_volume[[#This Row],[total_reported]]</f>
        <v>0.32646393406850005</v>
      </c>
      <c r="I345" s="8">
        <v>58532</v>
      </c>
      <c r="J345" s="8" t="s">
        <v>16</v>
      </c>
      <c r="K345" s="8" t="s">
        <v>16</v>
      </c>
      <c r="L345" s="8" t="s">
        <v>16</v>
      </c>
      <c r="M345" s="8" t="s">
        <v>16</v>
      </c>
      <c r="N345" s="8">
        <v>184326</v>
      </c>
      <c r="O345" s="8">
        <v>344835</v>
      </c>
      <c r="P345" s="8">
        <v>1718848</v>
      </c>
      <c r="Q345" s="8">
        <v>7325158</v>
      </c>
      <c r="R345" s="8">
        <v>19145</v>
      </c>
      <c r="S345" s="8">
        <v>132570</v>
      </c>
      <c r="T345" s="8">
        <v>2011</v>
      </c>
    </row>
    <row r="346" spans="1:20">
      <c r="A346" s="1">
        <v>45236</v>
      </c>
      <c r="B346" s="8">
        <v>36323752</v>
      </c>
      <c r="C346" s="8">
        <v>19702998</v>
      </c>
      <c r="D346" s="8">
        <v>16620754</v>
      </c>
      <c r="E346" s="9">
        <f>nyse_spy_short_volume[[#This Row],[total_short]]/nyse_spy_short_volume[[#This Row],[total_reported]]</f>
        <v>0.54242739021013031</v>
      </c>
      <c r="F346" s="9">
        <f>nyse_spy_short_volume[[#This Row],[total_long]]/nyse_spy_short_volume[[#This Row],[total_reported]]</f>
        <v>0.45757260978986974</v>
      </c>
      <c r="G346" s="8">
        <v>10745051</v>
      </c>
      <c r="H346" s="9">
        <f>nyse_spy_short_volume[[#This Row],[Off-Exchange]]/nyse_spy_short_volume[[#This Row],[total_reported]]</f>
        <v>0.29581335650568258</v>
      </c>
      <c r="I346" s="8">
        <v>32255</v>
      </c>
      <c r="J346" s="8" t="s">
        <v>16</v>
      </c>
      <c r="K346" s="8" t="s">
        <v>16</v>
      </c>
      <c r="L346" s="8" t="s">
        <v>16</v>
      </c>
      <c r="M346" s="8" t="s">
        <v>16</v>
      </c>
      <c r="N346" s="8">
        <v>201562</v>
      </c>
      <c r="O346" s="8">
        <v>323711</v>
      </c>
      <c r="P346" s="8">
        <v>1389976</v>
      </c>
      <c r="Q346" s="8">
        <v>6813155</v>
      </c>
      <c r="R346" s="8">
        <v>19388</v>
      </c>
      <c r="S346" s="8">
        <v>175863</v>
      </c>
      <c r="T346" s="8">
        <v>2037</v>
      </c>
    </row>
    <row r="347" spans="1:20">
      <c r="A347" s="1">
        <v>45233</v>
      </c>
      <c r="B347" s="8">
        <v>53502771</v>
      </c>
      <c r="C347" s="8">
        <v>33780421</v>
      </c>
      <c r="D347" s="8">
        <v>19722350</v>
      </c>
      <c r="E347" s="9">
        <f>nyse_spy_short_volume[[#This Row],[total_short]]/nyse_spy_short_volume[[#This Row],[total_reported]]</f>
        <v>0.63137703652769683</v>
      </c>
      <c r="F347" s="9">
        <f>nyse_spy_short_volume[[#This Row],[total_long]]/nyse_spy_short_volume[[#This Row],[total_reported]]</f>
        <v>0.36862296347230317</v>
      </c>
      <c r="G347" s="8">
        <v>19296271</v>
      </c>
      <c r="H347" s="9">
        <f>nyse_spy_short_volume[[#This Row],[Off-Exchange]]/nyse_spy_short_volume[[#This Row],[total_reported]]</f>
        <v>0.36065928248837803</v>
      </c>
      <c r="I347" s="8">
        <v>26609</v>
      </c>
      <c r="J347" s="8" t="s">
        <v>16</v>
      </c>
      <c r="K347" s="8" t="s">
        <v>16</v>
      </c>
      <c r="L347" s="8" t="s">
        <v>16</v>
      </c>
      <c r="M347" s="8" t="s">
        <v>16</v>
      </c>
      <c r="N347" s="8">
        <v>511994</v>
      </c>
      <c r="O347" s="8">
        <v>521451</v>
      </c>
      <c r="P347" s="8">
        <v>2884184</v>
      </c>
      <c r="Q347" s="8">
        <v>10081178</v>
      </c>
      <c r="R347" s="8">
        <v>26548</v>
      </c>
      <c r="S347" s="8">
        <v>432087</v>
      </c>
      <c r="T347" s="8">
        <v>99</v>
      </c>
    </row>
    <row r="348" spans="1:20">
      <c r="A348" s="1">
        <v>45232</v>
      </c>
      <c r="B348" s="8">
        <v>50316687</v>
      </c>
      <c r="C348" s="8">
        <v>29695105</v>
      </c>
      <c r="D348" s="8">
        <v>20621582</v>
      </c>
      <c r="E348" s="9">
        <f>nyse_spy_short_volume[[#This Row],[total_short]]/nyse_spy_short_volume[[#This Row],[total_reported]]</f>
        <v>0.59016415369318731</v>
      </c>
      <c r="F348" s="9">
        <f>nyse_spy_short_volume[[#This Row],[total_long]]/nyse_spy_short_volume[[#This Row],[total_reported]]</f>
        <v>0.40983584630681269</v>
      </c>
      <c r="G348" s="8">
        <v>15421529</v>
      </c>
      <c r="H348" s="9">
        <f>nyse_spy_short_volume[[#This Row],[Off-Exchange]]/nyse_spy_short_volume[[#This Row],[total_reported]]</f>
        <v>0.30648935610565936</v>
      </c>
      <c r="I348" s="8">
        <v>1798785</v>
      </c>
      <c r="J348" s="8" t="s">
        <v>16</v>
      </c>
      <c r="K348" s="8" t="s">
        <v>16</v>
      </c>
      <c r="L348" s="8" t="s">
        <v>16</v>
      </c>
      <c r="M348" s="8" t="s">
        <v>16</v>
      </c>
      <c r="N348" s="8">
        <v>366329</v>
      </c>
      <c r="O348" s="8">
        <v>477202</v>
      </c>
      <c r="P348" s="8">
        <v>2522489</v>
      </c>
      <c r="Q348" s="8">
        <v>8853685</v>
      </c>
      <c r="R348" s="8">
        <v>31184</v>
      </c>
      <c r="S348" s="8">
        <v>223847</v>
      </c>
      <c r="T348" s="8">
        <v>55</v>
      </c>
    </row>
    <row r="349" spans="1:20">
      <c r="A349" s="1">
        <v>45231</v>
      </c>
      <c r="B349" s="8">
        <v>52324184</v>
      </c>
      <c r="C349" s="8">
        <v>31523788</v>
      </c>
      <c r="D349" s="8">
        <v>20800396</v>
      </c>
      <c r="E349" s="9">
        <f>nyse_spy_short_volume[[#This Row],[total_short]]/nyse_spy_short_volume[[#This Row],[total_reported]]</f>
        <v>0.60247070455986473</v>
      </c>
      <c r="F349" s="9">
        <f>nyse_spy_short_volume[[#This Row],[total_long]]/nyse_spy_short_volume[[#This Row],[total_reported]]</f>
        <v>0.39752929544013527</v>
      </c>
      <c r="G349" s="8">
        <v>15649509</v>
      </c>
      <c r="H349" s="9">
        <f>nyse_spy_short_volume[[#This Row],[Off-Exchange]]/nyse_spy_short_volume[[#This Row],[total_reported]]</f>
        <v>0.29908749269744944</v>
      </c>
      <c r="I349" s="8">
        <v>819898</v>
      </c>
      <c r="J349" s="8" t="s">
        <v>16</v>
      </c>
      <c r="K349" s="8" t="s">
        <v>16</v>
      </c>
      <c r="L349" s="8" t="s">
        <v>16</v>
      </c>
      <c r="M349" s="8" t="s">
        <v>16</v>
      </c>
      <c r="N349" s="8">
        <v>286270</v>
      </c>
      <c r="O349" s="8">
        <v>923502</v>
      </c>
      <c r="P349" s="8">
        <v>3044323</v>
      </c>
      <c r="Q349" s="8">
        <v>10579405</v>
      </c>
      <c r="R349" s="8">
        <v>29514</v>
      </c>
      <c r="S349" s="8">
        <v>191043</v>
      </c>
      <c r="T349" s="8">
        <v>324</v>
      </c>
    </row>
    <row r="350" spans="1:20">
      <c r="A350" s="1">
        <v>45230</v>
      </c>
      <c r="B350" s="8">
        <v>40642323</v>
      </c>
      <c r="C350" s="8">
        <v>25726483</v>
      </c>
      <c r="D350" s="8">
        <v>14915840</v>
      </c>
      <c r="E350" s="9">
        <f>nyse_spy_short_volume[[#This Row],[total_short]]/nyse_spy_short_volume[[#This Row],[total_reported]]</f>
        <v>0.63299735598282603</v>
      </c>
      <c r="F350" s="9">
        <f>nyse_spy_short_volume[[#This Row],[total_long]]/nyse_spy_short_volume[[#This Row],[total_reported]]</f>
        <v>0.36700264401717392</v>
      </c>
      <c r="G350" s="8">
        <v>14124348</v>
      </c>
      <c r="H350" s="9">
        <f>nyse_spy_short_volume[[#This Row],[Off-Exchange]]/nyse_spy_short_volume[[#This Row],[total_reported]]</f>
        <v>0.34752806821598264</v>
      </c>
      <c r="I350" s="8">
        <v>20199</v>
      </c>
      <c r="J350" s="8" t="s">
        <v>16</v>
      </c>
      <c r="K350" s="8" t="s">
        <v>16</v>
      </c>
      <c r="L350" s="8" t="s">
        <v>16</v>
      </c>
      <c r="M350" s="8" t="s">
        <v>16</v>
      </c>
      <c r="N350" s="8">
        <v>221335</v>
      </c>
      <c r="O350" s="8">
        <v>363232</v>
      </c>
      <c r="P350" s="8">
        <v>2057391</v>
      </c>
      <c r="Q350" s="8">
        <v>8744725</v>
      </c>
      <c r="R350" s="8">
        <v>44199</v>
      </c>
      <c r="S350" s="8">
        <v>151035</v>
      </c>
      <c r="T350" s="8">
        <v>19</v>
      </c>
    </row>
    <row r="351" spans="1:20">
      <c r="A351" s="1">
        <v>45229</v>
      </c>
      <c r="B351" s="8">
        <v>47532473</v>
      </c>
      <c r="C351" s="8">
        <v>23699823</v>
      </c>
      <c r="D351" s="8">
        <v>23832650</v>
      </c>
      <c r="E351" s="9">
        <f>nyse_spy_short_volume[[#This Row],[total_short]]/nyse_spy_short_volume[[#This Row],[total_reported]]</f>
        <v>0.4986027762536151</v>
      </c>
      <c r="F351" s="9">
        <f>nyse_spy_short_volume[[#This Row],[total_long]]/nyse_spy_short_volume[[#This Row],[total_reported]]</f>
        <v>0.50139722374638496</v>
      </c>
      <c r="G351" s="8">
        <v>14086629</v>
      </c>
      <c r="H351" s="9">
        <f>nyse_spy_short_volume[[#This Row],[Off-Exchange]]/nyse_spy_short_volume[[#This Row],[total_reported]]</f>
        <v>0.29635800771401061</v>
      </c>
      <c r="I351" s="8">
        <v>36046</v>
      </c>
      <c r="J351" s="8" t="s">
        <v>16</v>
      </c>
      <c r="K351" s="8" t="s">
        <v>16</v>
      </c>
      <c r="L351" s="8" t="s">
        <v>16</v>
      </c>
      <c r="M351" s="8" t="s">
        <v>16</v>
      </c>
      <c r="N351" s="8">
        <v>271410</v>
      </c>
      <c r="O351" s="8">
        <v>169172</v>
      </c>
      <c r="P351" s="8">
        <v>1286986</v>
      </c>
      <c r="Q351" s="8">
        <v>7640898</v>
      </c>
      <c r="R351" s="8">
        <v>23133</v>
      </c>
      <c r="S351" s="8">
        <v>185133</v>
      </c>
      <c r="T351" s="8">
        <v>416</v>
      </c>
    </row>
    <row r="352" spans="1:20">
      <c r="A352" s="1">
        <v>45226</v>
      </c>
      <c r="B352" s="8">
        <v>55258758</v>
      </c>
      <c r="C352" s="8">
        <v>24847614</v>
      </c>
      <c r="D352" s="8">
        <v>30411144</v>
      </c>
      <c r="E352" s="9">
        <f>nyse_spy_short_volume[[#This Row],[total_short]]/nyse_spy_short_volume[[#This Row],[total_reported]]</f>
        <v>0.44965929201666094</v>
      </c>
      <c r="F352" s="9">
        <f>nyse_spy_short_volume[[#This Row],[total_long]]/nyse_spy_short_volume[[#This Row],[total_reported]]</f>
        <v>0.55034070798333901</v>
      </c>
      <c r="G352" s="8">
        <v>13755360</v>
      </c>
      <c r="H352" s="9">
        <f>nyse_spy_short_volume[[#This Row],[Off-Exchange]]/nyse_spy_short_volume[[#This Row],[total_reported]]</f>
        <v>0.24892633308913675</v>
      </c>
      <c r="I352" s="8">
        <v>312351</v>
      </c>
      <c r="J352" s="8" t="s">
        <v>16</v>
      </c>
      <c r="K352" s="8" t="s">
        <v>16</v>
      </c>
      <c r="L352" s="8" t="s">
        <v>16</v>
      </c>
      <c r="M352" s="8" t="s">
        <v>16</v>
      </c>
      <c r="N352" s="8">
        <v>166638</v>
      </c>
      <c r="O352" s="8">
        <v>336606</v>
      </c>
      <c r="P352" s="8">
        <v>1664343</v>
      </c>
      <c r="Q352" s="8">
        <v>8335325</v>
      </c>
      <c r="R352" s="8">
        <v>37081</v>
      </c>
      <c r="S352" s="8">
        <v>233550</v>
      </c>
      <c r="T352" s="8">
        <v>6360</v>
      </c>
    </row>
    <row r="353" spans="1:20">
      <c r="A353" s="1">
        <v>45225</v>
      </c>
      <c r="B353" s="8">
        <v>58751746</v>
      </c>
      <c r="C353" s="8">
        <v>30805084</v>
      </c>
      <c r="D353" s="8">
        <v>27946662</v>
      </c>
      <c r="E353" s="9">
        <f>nyse_spy_short_volume[[#This Row],[total_short]]/nyse_spy_short_volume[[#This Row],[total_reported]]</f>
        <v>0.52432627278855681</v>
      </c>
      <c r="F353" s="9">
        <f>nyse_spy_short_volume[[#This Row],[total_long]]/nyse_spy_short_volume[[#This Row],[total_reported]]</f>
        <v>0.47567372721144319</v>
      </c>
      <c r="G353" s="8">
        <v>18261601</v>
      </c>
      <c r="H353" s="9">
        <f>nyse_spy_short_volume[[#This Row],[Off-Exchange]]/nyse_spy_short_volume[[#This Row],[total_reported]]</f>
        <v>0.31082652420236156</v>
      </c>
      <c r="I353" s="8">
        <v>147782</v>
      </c>
      <c r="J353" s="8" t="s">
        <v>16</v>
      </c>
      <c r="K353" s="8" t="s">
        <v>16</v>
      </c>
      <c r="L353" s="8" t="s">
        <v>16</v>
      </c>
      <c r="M353" s="8" t="s">
        <v>16</v>
      </c>
      <c r="N353" s="8">
        <v>149275</v>
      </c>
      <c r="O353" s="8">
        <v>319662</v>
      </c>
      <c r="P353" s="8">
        <v>1961297</v>
      </c>
      <c r="Q353" s="8">
        <v>9673408</v>
      </c>
      <c r="R353" s="8">
        <v>37548</v>
      </c>
      <c r="S353" s="8">
        <v>247123</v>
      </c>
      <c r="T353" s="8">
        <v>7388</v>
      </c>
    </row>
    <row r="354" spans="1:20">
      <c r="A354" s="1">
        <v>45224</v>
      </c>
      <c r="B354" s="8">
        <v>48811810</v>
      </c>
      <c r="C354" s="8">
        <v>30800249</v>
      </c>
      <c r="D354" s="8">
        <v>18011561</v>
      </c>
      <c r="E354" s="9">
        <f>nyse_spy_short_volume[[#This Row],[total_short]]/nyse_spy_short_volume[[#This Row],[total_reported]]</f>
        <v>0.63099993628591111</v>
      </c>
      <c r="F354" s="9">
        <f>nyse_spy_short_volume[[#This Row],[total_long]]/nyse_spy_short_volume[[#This Row],[total_reported]]</f>
        <v>0.36900006371408889</v>
      </c>
      <c r="G354" s="8">
        <v>15358113</v>
      </c>
      <c r="H354" s="9">
        <f>nyse_spy_short_volume[[#This Row],[Off-Exchange]]/nyse_spy_short_volume[[#This Row],[total_reported]]</f>
        <v>0.31463928504187816</v>
      </c>
      <c r="I354" s="8">
        <v>60430</v>
      </c>
      <c r="J354" s="8" t="s">
        <v>16</v>
      </c>
      <c r="K354" s="8" t="s">
        <v>16</v>
      </c>
      <c r="L354" s="8" t="s">
        <v>16</v>
      </c>
      <c r="M354" s="8" t="s">
        <v>16</v>
      </c>
      <c r="N354" s="8">
        <v>252015</v>
      </c>
      <c r="O354" s="8">
        <v>375606</v>
      </c>
      <c r="P354" s="8">
        <v>3003157</v>
      </c>
      <c r="Q354" s="8">
        <v>11404804</v>
      </c>
      <c r="R354" s="8">
        <v>45063</v>
      </c>
      <c r="S354" s="8">
        <v>298398</v>
      </c>
      <c r="T354" s="8">
        <v>2663</v>
      </c>
    </row>
    <row r="355" spans="1:20">
      <c r="A355" s="1">
        <v>45223</v>
      </c>
      <c r="B355" s="8">
        <v>37926390</v>
      </c>
      <c r="C355" s="8">
        <v>21829605</v>
      </c>
      <c r="D355" s="8">
        <v>16096785</v>
      </c>
      <c r="E355" s="9">
        <f>nyse_spy_short_volume[[#This Row],[total_short]]/nyse_spy_short_volume[[#This Row],[total_reported]]</f>
        <v>0.57557824512166855</v>
      </c>
      <c r="F355" s="9">
        <f>nyse_spy_short_volume[[#This Row],[total_long]]/nyse_spy_short_volume[[#This Row],[total_reported]]</f>
        <v>0.42442175487833145</v>
      </c>
      <c r="G355" s="8">
        <v>10343844</v>
      </c>
      <c r="H355" s="9">
        <f>nyse_spy_short_volume[[#This Row],[Off-Exchange]]/nyse_spy_short_volume[[#This Row],[total_reported]]</f>
        <v>0.27273473694701761</v>
      </c>
      <c r="I355" s="8">
        <v>47192</v>
      </c>
      <c r="J355" s="8" t="s">
        <v>16</v>
      </c>
      <c r="K355" s="8" t="s">
        <v>16</v>
      </c>
      <c r="L355" s="8" t="s">
        <v>16</v>
      </c>
      <c r="M355" s="8" t="s">
        <v>16</v>
      </c>
      <c r="N355" s="8">
        <v>230936</v>
      </c>
      <c r="O355" s="8">
        <v>397306</v>
      </c>
      <c r="P355" s="8">
        <v>2127385</v>
      </c>
      <c r="Q355" s="8">
        <v>8383672</v>
      </c>
      <c r="R355" s="8">
        <v>37440</v>
      </c>
      <c r="S355" s="8">
        <v>259918</v>
      </c>
      <c r="T355" s="8">
        <v>1912</v>
      </c>
    </row>
    <row r="356" spans="1:20">
      <c r="A356" s="1">
        <v>45222</v>
      </c>
      <c r="B356" s="8">
        <v>46909905</v>
      </c>
      <c r="C356" s="8">
        <v>28611692</v>
      </c>
      <c r="D356" s="8">
        <v>18298213</v>
      </c>
      <c r="E356" s="9">
        <f>nyse_spy_short_volume[[#This Row],[total_short]]/nyse_spy_short_volume[[#This Row],[total_reported]]</f>
        <v>0.609928585444801</v>
      </c>
      <c r="F356" s="9">
        <f>nyse_spy_short_volume[[#This Row],[total_long]]/nyse_spy_short_volume[[#This Row],[total_reported]]</f>
        <v>0.39007141455519895</v>
      </c>
      <c r="G356" s="8">
        <v>14962575</v>
      </c>
      <c r="H356" s="9">
        <f>nyse_spy_short_volume[[#This Row],[Off-Exchange]]/nyse_spy_short_volume[[#This Row],[total_reported]]</f>
        <v>0.31896408658256714</v>
      </c>
      <c r="I356" s="8">
        <v>51108</v>
      </c>
      <c r="J356" s="8" t="s">
        <v>16</v>
      </c>
      <c r="K356" s="8" t="s">
        <v>16</v>
      </c>
      <c r="L356" s="8" t="s">
        <v>16</v>
      </c>
      <c r="M356" s="8" t="s">
        <v>16</v>
      </c>
      <c r="N356" s="8">
        <v>248233</v>
      </c>
      <c r="O356" s="8">
        <v>409445</v>
      </c>
      <c r="P356" s="8">
        <v>2331622</v>
      </c>
      <c r="Q356" s="8">
        <v>10302349</v>
      </c>
      <c r="R356" s="8">
        <v>46979</v>
      </c>
      <c r="S356" s="8">
        <v>255495</v>
      </c>
      <c r="T356" s="8">
        <v>3886</v>
      </c>
    </row>
    <row r="357" spans="1:20">
      <c r="A357" s="1">
        <v>45219</v>
      </c>
      <c r="B357" s="8">
        <v>64391031</v>
      </c>
      <c r="C357" s="8">
        <v>44417387</v>
      </c>
      <c r="D357" s="8">
        <v>19973644</v>
      </c>
      <c r="E357" s="9">
        <f>nyse_spy_short_volume[[#This Row],[total_short]]/nyse_spy_short_volume[[#This Row],[total_reported]]</f>
        <v>0.68980704781695446</v>
      </c>
      <c r="F357" s="9">
        <f>nyse_spy_short_volume[[#This Row],[total_long]]/nyse_spy_short_volume[[#This Row],[total_reported]]</f>
        <v>0.31019295218304549</v>
      </c>
      <c r="G357" s="8">
        <v>28311412</v>
      </c>
      <c r="H357" s="9">
        <f>nyse_spy_short_volume[[#This Row],[Off-Exchange]]/nyse_spy_short_volume[[#This Row],[total_reported]]</f>
        <v>0.43967943299432494</v>
      </c>
      <c r="I357" s="8">
        <v>72878</v>
      </c>
      <c r="J357" s="8" t="s">
        <v>16</v>
      </c>
      <c r="K357" s="8" t="s">
        <v>16</v>
      </c>
      <c r="L357" s="8" t="s">
        <v>16</v>
      </c>
      <c r="M357" s="8" t="s">
        <v>16</v>
      </c>
      <c r="N357" s="8">
        <v>266355</v>
      </c>
      <c r="O357" s="8">
        <v>716867</v>
      </c>
      <c r="P357" s="8">
        <v>2785520</v>
      </c>
      <c r="Q357" s="8">
        <v>11804367</v>
      </c>
      <c r="R357" s="8">
        <v>50733</v>
      </c>
      <c r="S357" s="8">
        <v>404165</v>
      </c>
      <c r="T357" s="8">
        <v>5090</v>
      </c>
    </row>
    <row r="358" spans="1:20">
      <c r="A358" s="1">
        <v>45218</v>
      </c>
      <c r="B358" s="8">
        <v>58024448</v>
      </c>
      <c r="C358" s="8">
        <v>35748761</v>
      </c>
      <c r="D358" s="8">
        <v>22275687</v>
      </c>
      <c r="E358" s="9">
        <f>nyse_spy_short_volume[[#This Row],[total_short]]/nyse_spy_short_volume[[#This Row],[total_reported]]</f>
        <v>0.61609825224015913</v>
      </c>
      <c r="F358" s="9">
        <f>nyse_spy_short_volume[[#This Row],[total_long]]/nyse_spy_short_volume[[#This Row],[total_reported]]</f>
        <v>0.38390174775984082</v>
      </c>
      <c r="G358" s="8">
        <v>17034209</v>
      </c>
      <c r="H358" s="9">
        <f>nyse_spy_short_volume[[#This Row],[Off-Exchange]]/nyse_spy_short_volume[[#This Row],[total_reported]]</f>
        <v>0.29356951400899151</v>
      </c>
      <c r="I358" s="8">
        <v>122773</v>
      </c>
      <c r="J358" s="8" t="s">
        <v>16</v>
      </c>
      <c r="K358" s="8" t="s">
        <v>16</v>
      </c>
      <c r="L358" s="8" t="s">
        <v>16</v>
      </c>
      <c r="M358" s="8" t="s">
        <v>16</v>
      </c>
      <c r="N358" s="8">
        <v>250620</v>
      </c>
      <c r="O358" s="8">
        <v>825455</v>
      </c>
      <c r="P358" s="8">
        <v>3141082</v>
      </c>
      <c r="Q358" s="8">
        <v>14019185</v>
      </c>
      <c r="R358" s="8">
        <v>55392</v>
      </c>
      <c r="S358" s="8">
        <v>284523</v>
      </c>
      <c r="T358" s="8">
        <v>15522</v>
      </c>
    </row>
    <row r="359" spans="1:20">
      <c r="A359" s="1">
        <v>45217</v>
      </c>
      <c r="B359" s="8">
        <v>46946701</v>
      </c>
      <c r="C359" s="8">
        <v>32241977</v>
      </c>
      <c r="D359" s="8">
        <v>14704724</v>
      </c>
      <c r="E359" s="9">
        <f>nyse_spy_short_volume[[#This Row],[total_short]]/nyse_spy_short_volume[[#This Row],[total_reported]]</f>
        <v>0.68677833187895354</v>
      </c>
      <c r="F359" s="9">
        <f>nyse_spy_short_volume[[#This Row],[total_long]]/nyse_spy_short_volume[[#This Row],[total_reported]]</f>
        <v>0.31322166812104646</v>
      </c>
      <c r="G359" s="8">
        <v>15316528</v>
      </c>
      <c r="H359" s="9">
        <f>nyse_spy_short_volume[[#This Row],[Off-Exchange]]/nyse_spy_short_volume[[#This Row],[total_reported]]</f>
        <v>0.32625355293868252</v>
      </c>
      <c r="I359" s="8">
        <v>86475</v>
      </c>
      <c r="J359" s="8" t="s">
        <v>16</v>
      </c>
      <c r="K359" s="8" t="s">
        <v>16</v>
      </c>
      <c r="L359" s="8" t="s">
        <v>16</v>
      </c>
      <c r="M359" s="8" t="s">
        <v>16</v>
      </c>
      <c r="N359" s="8">
        <v>397983</v>
      </c>
      <c r="O359" s="8">
        <v>784178</v>
      </c>
      <c r="P359" s="8">
        <v>2494297</v>
      </c>
      <c r="Q359" s="8">
        <v>12808400</v>
      </c>
      <c r="R359" s="8">
        <v>41825</v>
      </c>
      <c r="S359" s="8">
        <v>305971</v>
      </c>
      <c r="T359" s="8">
        <v>6320</v>
      </c>
    </row>
    <row r="360" spans="1:20">
      <c r="A360" s="1">
        <v>45216</v>
      </c>
      <c r="B360" s="8">
        <v>37927687</v>
      </c>
      <c r="C360" s="8">
        <v>24752889</v>
      </c>
      <c r="D360" s="8">
        <v>13174798</v>
      </c>
      <c r="E360" s="9">
        <f>nyse_spy_short_volume[[#This Row],[total_short]]/nyse_spy_short_volume[[#This Row],[total_reported]]</f>
        <v>0.65263376066143974</v>
      </c>
      <c r="F360" s="9">
        <f>nyse_spy_short_volume[[#This Row],[total_long]]/nyse_spy_short_volume[[#This Row],[total_reported]]</f>
        <v>0.34736623933856026</v>
      </c>
      <c r="G360" s="8">
        <v>13056573</v>
      </c>
      <c r="H360" s="9">
        <f>nyse_spy_short_volume[[#This Row],[Off-Exchange]]/nyse_spy_short_volume[[#This Row],[total_reported]]</f>
        <v>0.34424912333831481</v>
      </c>
      <c r="I360" s="8">
        <v>53883</v>
      </c>
      <c r="J360" s="8" t="s">
        <v>16</v>
      </c>
      <c r="K360" s="8" t="s">
        <v>16</v>
      </c>
      <c r="L360" s="8" t="s">
        <v>16</v>
      </c>
      <c r="M360" s="8" t="s">
        <v>16</v>
      </c>
      <c r="N360" s="8">
        <v>288147</v>
      </c>
      <c r="O360" s="8">
        <v>510454</v>
      </c>
      <c r="P360" s="8">
        <v>1656991</v>
      </c>
      <c r="Q360" s="8">
        <v>8918605</v>
      </c>
      <c r="R360" s="8">
        <v>36261</v>
      </c>
      <c r="S360" s="8">
        <v>222480</v>
      </c>
      <c r="T360" s="8">
        <v>9495</v>
      </c>
    </row>
    <row r="361" spans="1:20">
      <c r="A361" s="1">
        <v>45215</v>
      </c>
      <c r="B361" s="8">
        <v>36402299</v>
      </c>
      <c r="C361" s="8">
        <v>21813638</v>
      </c>
      <c r="D361" s="8">
        <v>14588661</v>
      </c>
      <c r="E361" s="9">
        <f>nyse_spy_short_volume[[#This Row],[total_short]]/nyse_spy_short_volume[[#This Row],[total_reported]]</f>
        <v>0.59923792175873292</v>
      </c>
      <c r="F361" s="9">
        <f>nyse_spy_short_volume[[#This Row],[total_long]]/nyse_spy_short_volume[[#This Row],[total_reported]]</f>
        <v>0.40076207824126714</v>
      </c>
      <c r="G361" s="8">
        <v>10647491</v>
      </c>
      <c r="H361" s="9">
        <f>nyse_spy_short_volume[[#This Row],[Off-Exchange]]/nyse_spy_short_volume[[#This Row],[total_reported]]</f>
        <v>0.29249501521868165</v>
      </c>
      <c r="I361" s="8">
        <v>43228</v>
      </c>
      <c r="J361" s="8" t="s">
        <v>16</v>
      </c>
      <c r="K361" s="8" t="s">
        <v>16</v>
      </c>
      <c r="L361" s="8" t="s">
        <v>16</v>
      </c>
      <c r="M361" s="8" t="s">
        <v>16</v>
      </c>
      <c r="N361" s="8">
        <v>202740</v>
      </c>
      <c r="O361" s="8">
        <v>485673</v>
      </c>
      <c r="P361" s="8">
        <v>1518425</v>
      </c>
      <c r="Q361" s="8">
        <v>8698517</v>
      </c>
      <c r="R361" s="8">
        <v>13907</v>
      </c>
      <c r="S361" s="8">
        <v>199483</v>
      </c>
      <c r="T361" s="8">
        <v>4174</v>
      </c>
    </row>
    <row r="362" spans="1:20">
      <c r="A362" s="1">
        <v>45212</v>
      </c>
      <c r="B362" s="8">
        <v>46401842</v>
      </c>
      <c r="C362" s="8">
        <v>31827736</v>
      </c>
      <c r="D362" s="8">
        <v>14574106</v>
      </c>
      <c r="E362" s="9">
        <f>nyse_spy_short_volume[[#This Row],[total_short]]/nyse_spy_short_volume[[#This Row],[total_reported]]</f>
        <v>0.68591535654985425</v>
      </c>
      <c r="F362" s="9">
        <f>nyse_spy_short_volume[[#This Row],[total_long]]/nyse_spy_short_volume[[#This Row],[total_reported]]</f>
        <v>0.31408464345014581</v>
      </c>
      <c r="G362" s="8">
        <v>17447118</v>
      </c>
      <c r="H362" s="9">
        <f>nyse_spy_short_volume[[#This Row],[Off-Exchange]]/nyse_spy_short_volume[[#This Row],[total_reported]]</f>
        <v>0.37600054756446954</v>
      </c>
      <c r="I362" s="8">
        <v>67260</v>
      </c>
      <c r="J362" s="8" t="s">
        <v>16</v>
      </c>
      <c r="K362" s="8" t="s">
        <v>16</v>
      </c>
      <c r="L362" s="8" t="s">
        <v>16</v>
      </c>
      <c r="M362" s="8" t="s">
        <v>16</v>
      </c>
      <c r="N362" s="8">
        <v>323523</v>
      </c>
      <c r="O362" s="8">
        <v>486066</v>
      </c>
      <c r="P362" s="8">
        <v>2411309</v>
      </c>
      <c r="Q362" s="8">
        <v>10836277</v>
      </c>
      <c r="R362" s="8">
        <v>41832</v>
      </c>
      <c r="S362" s="8">
        <v>200575</v>
      </c>
      <c r="T362" s="8">
        <v>13776</v>
      </c>
    </row>
    <row r="363" spans="1:20">
      <c r="A363" s="1">
        <v>45211</v>
      </c>
      <c r="B363" s="8">
        <v>39916601</v>
      </c>
      <c r="C363" s="8">
        <v>26813712</v>
      </c>
      <c r="D363" s="8">
        <v>13102889</v>
      </c>
      <c r="E363" s="9">
        <f>nyse_spy_short_volume[[#This Row],[total_short]]/nyse_spy_short_volume[[#This Row],[total_reported]]</f>
        <v>0.67174336812896474</v>
      </c>
      <c r="F363" s="9">
        <f>nyse_spy_short_volume[[#This Row],[total_long]]/nyse_spy_short_volume[[#This Row],[total_reported]]</f>
        <v>0.32825663187103532</v>
      </c>
      <c r="G363" s="8">
        <v>14605637</v>
      </c>
      <c r="H363" s="9">
        <f>nyse_spy_short_volume[[#This Row],[Off-Exchange]]/nyse_spy_short_volume[[#This Row],[total_reported]]</f>
        <v>0.36590382532821369</v>
      </c>
      <c r="I363" s="8">
        <v>113312</v>
      </c>
      <c r="J363" s="8" t="s">
        <v>16</v>
      </c>
      <c r="K363" s="8" t="s">
        <v>16</v>
      </c>
      <c r="L363" s="8" t="s">
        <v>16</v>
      </c>
      <c r="M363" s="8" t="s">
        <v>16</v>
      </c>
      <c r="N363" s="8">
        <v>294819</v>
      </c>
      <c r="O363" s="8">
        <v>441107</v>
      </c>
      <c r="P363" s="8">
        <v>2140911</v>
      </c>
      <c r="Q363" s="8">
        <v>8986263</v>
      </c>
      <c r="R363" s="8">
        <v>31292</v>
      </c>
      <c r="S363" s="8">
        <v>189528</v>
      </c>
      <c r="T363" s="8">
        <v>10843</v>
      </c>
    </row>
    <row r="364" spans="1:20">
      <c r="A364" s="1">
        <v>45210</v>
      </c>
      <c r="B364" s="8">
        <v>32455937</v>
      </c>
      <c r="C364" s="8">
        <v>20888454</v>
      </c>
      <c r="D364" s="8">
        <v>11567483</v>
      </c>
      <c r="E364" s="9">
        <f>nyse_spy_short_volume[[#This Row],[total_short]]/nyse_spy_short_volume[[#This Row],[total_reported]]</f>
        <v>0.64359423670313387</v>
      </c>
      <c r="F364" s="9">
        <f>nyse_spy_short_volume[[#This Row],[total_long]]/nyse_spy_short_volume[[#This Row],[total_reported]]</f>
        <v>0.35640576329686613</v>
      </c>
      <c r="G364" s="8">
        <v>11727294</v>
      </c>
      <c r="H364" s="9">
        <f>nyse_spy_short_volume[[#This Row],[Off-Exchange]]/nyse_spy_short_volume[[#This Row],[total_reported]]</f>
        <v>0.36132970063381625</v>
      </c>
      <c r="I364" s="8">
        <v>187274</v>
      </c>
      <c r="J364" s="8" t="s">
        <v>16</v>
      </c>
      <c r="K364" s="8" t="s">
        <v>16</v>
      </c>
      <c r="L364" s="8" t="s">
        <v>16</v>
      </c>
      <c r="M364" s="8" t="s">
        <v>16</v>
      </c>
      <c r="N364" s="8">
        <v>211622</v>
      </c>
      <c r="O364" s="8">
        <v>318410</v>
      </c>
      <c r="P364" s="8">
        <v>1382846</v>
      </c>
      <c r="Q364" s="8">
        <v>6903628</v>
      </c>
      <c r="R364" s="8">
        <v>22469</v>
      </c>
      <c r="S364" s="8">
        <v>127472</v>
      </c>
      <c r="T364" s="8">
        <v>7439</v>
      </c>
    </row>
    <row r="365" spans="1:20">
      <c r="A365" s="1">
        <v>45209</v>
      </c>
      <c r="B365" s="8">
        <v>41980286</v>
      </c>
      <c r="C365" s="8">
        <v>26176096</v>
      </c>
      <c r="D365" s="8">
        <v>15804190</v>
      </c>
      <c r="E365" s="9">
        <f>nyse_spy_short_volume[[#This Row],[total_short]]/nyse_spy_short_volume[[#This Row],[total_reported]]</f>
        <v>0.62353305549180871</v>
      </c>
      <c r="F365" s="9">
        <f>nyse_spy_short_volume[[#This Row],[total_long]]/nyse_spy_short_volume[[#This Row],[total_reported]]</f>
        <v>0.37646694450819129</v>
      </c>
      <c r="G365" s="8">
        <v>15208910</v>
      </c>
      <c r="H365" s="9">
        <f>nyse_spy_short_volume[[#This Row],[Off-Exchange]]/nyse_spy_short_volume[[#This Row],[total_reported]]</f>
        <v>0.36228695535804589</v>
      </c>
      <c r="I365" s="8">
        <v>49833</v>
      </c>
      <c r="J365" s="8" t="s">
        <v>16</v>
      </c>
      <c r="K365" s="8" t="s">
        <v>16</v>
      </c>
      <c r="L365" s="8" t="s">
        <v>16</v>
      </c>
      <c r="M365" s="8" t="s">
        <v>16</v>
      </c>
      <c r="N365" s="8">
        <v>335922</v>
      </c>
      <c r="O365" s="8">
        <v>322808</v>
      </c>
      <c r="P365" s="8">
        <v>1441496</v>
      </c>
      <c r="Q365" s="8">
        <v>8600659</v>
      </c>
      <c r="R365" s="8">
        <v>17988</v>
      </c>
      <c r="S365" s="8">
        <v>193842</v>
      </c>
      <c r="T365" s="8">
        <v>4638</v>
      </c>
    </row>
    <row r="366" spans="1:20">
      <c r="A366" s="1">
        <v>45208</v>
      </c>
      <c r="B366" s="8">
        <v>40724806</v>
      </c>
      <c r="C366" s="8">
        <v>20113833</v>
      </c>
      <c r="D366" s="8">
        <v>20610973</v>
      </c>
      <c r="E366" s="9">
        <f>nyse_spy_short_volume[[#This Row],[total_short]]/nyse_spy_short_volume[[#This Row],[total_reported]]</f>
        <v>0.49389634907039215</v>
      </c>
      <c r="F366" s="9">
        <f>nyse_spy_short_volume[[#This Row],[total_long]]/nyse_spy_short_volume[[#This Row],[total_reported]]</f>
        <v>0.50610365092960785</v>
      </c>
      <c r="G366" s="8">
        <v>11554080</v>
      </c>
      <c r="H366" s="9">
        <f>nyse_spy_short_volume[[#This Row],[Off-Exchange]]/nyse_spy_short_volume[[#This Row],[total_reported]]</f>
        <v>0.28371111209222211</v>
      </c>
      <c r="I366" s="8">
        <v>42928</v>
      </c>
      <c r="J366" s="8" t="s">
        <v>16</v>
      </c>
      <c r="K366" s="8" t="s">
        <v>16</v>
      </c>
      <c r="L366" s="8" t="s">
        <v>16</v>
      </c>
      <c r="M366" s="8" t="s">
        <v>16</v>
      </c>
      <c r="N366" s="8">
        <v>177005</v>
      </c>
      <c r="O366" s="8">
        <v>321798</v>
      </c>
      <c r="P366" s="8">
        <v>1467854</v>
      </c>
      <c r="Q366" s="8">
        <v>6335179</v>
      </c>
      <c r="R366" s="8">
        <v>33128</v>
      </c>
      <c r="S366" s="8">
        <v>170757</v>
      </c>
      <c r="T366" s="8">
        <v>11104</v>
      </c>
    </row>
    <row r="367" spans="1:20">
      <c r="A367" s="1">
        <v>45205</v>
      </c>
      <c r="B367" s="8">
        <v>54018530</v>
      </c>
      <c r="C367" s="8">
        <v>29171669</v>
      </c>
      <c r="D367" s="8">
        <v>24846861</v>
      </c>
      <c r="E367" s="9">
        <f>nyse_spy_short_volume[[#This Row],[total_short]]/nyse_spy_short_volume[[#This Row],[total_reported]]</f>
        <v>0.54003078202979604</v>
      </c>
      <c r="F367" s="9">
        <f>nyse_spy_short_volume[[#This Row],[total_long]]/nyse_spy_short_volume[[#This Row],[total_reported]]</f>
        <v>0.4599692179702039</v>
      </c>
      <c r="G367" s="8">
        <v>15798937</v>
      </c>
      <c r="H367" s="9">
        <f>nyse_spy_short_volume[[#This Row],[Off-Exchange]]/nyse_spy_short_volume[[#This Row],[total_reported]]</f>
        <v>0.29247254599486511</v>
      </c>
      <c r="I367" s="8">
        <v>60104</v>
      </c>
      <c r="J367" s="8" t="s">
        <v>16</v>
      </c>
      <c r="K367" s="8" t="s">
        <v>16</v>
      </c>
      <c r="L367" s="8" t="s">
        <v>16</v>
      </c>
      <c r="M367" s="8" t="s">
        <v>16</v>
      </c>
      <c r="N367" s="8">
        <v>286813</v>
      </c>
      <c r="O367" s="8">
        <v>508109</v>
      </c>
      <c r="P367" s="8">
        <v>1778712</v>
      </c>
      <c r="Q367" s="8">
        <v>10450988</v>
      </c>
      <c r="R367" s="8">
        <v>41531</v>
      </c>
      <c r="S367" s="8">
        <v>228177</v>
      </c>
      <c r="T367" s="8">
        <v>18298</v>
      </c>
    </row>
    <row r="368" spans="1:20">
      <c r="A368" s="1">
        <v>45204</v>
      </c>
      <c r="B368" s="8">
        <v>36110693</v>
      </c>
      <c r="C368" s="8">
        <v>16891746</v>
      </c>
      <c r="D368" s="8">
        <v>19218947</v>
      </c>
      <c r="E368" s="9">
        <f>nyse_spy_short_volume[[#This Row],[total_short]]/nyse_spy_short_volume[[#This Row],[total_reported]]</f>
        <v>0.46777684382850254</v>
      </c>
      <c r="F368" s="9">
        <f>nyse_spy_short_volume[[#This Row],[total_long]]/nyse_spy_short_volume[[#This Row],[total_reported]]</f>
        <v>0.5322231561714974</v>
      </c>
      <c r="G368" s="8">
        <v>8696288</v>
      </c>
      <c r="H368" s="9">
        <f>nyse_spy_short_volume[[#This Row],[Off-Exchange]]/nyse_spy_short_volume[[#This Row],[total_reported]]</f>
        <v>0.24082307143759329</v>
      </c>
      <c r="I368" s="8">
        <v>72562</v>
      </c>
      <c r="J368" s="8" t="s">
        <v>16</v>
      </c>
      <c r="K368" s="8" t="s">
        <v>16</v>
      </c>
      <c r="L368" s="8" t="s">
        <v>16</v>
      </c>
      <c r="M368" s="8" t="s">
        <v>16</v>
      </c>
      <c r="N368" s="8">
        <v>143594</v>
      </c>
      <c r="O368" s="8">
        <v>301091</v>
      </c>
      <c r="P368" s="8">
        <v>1143478</v>
      </c>
      <c r="Q368" s="8">
        <v>6348747</v>
      </c>
      <c r="R368" s="8">
        <v>38386</v>
      </c>
      <c r="S368" s="8">
        <v>140048</v>
      </c>
      <c r="T368" s="8">
        <v>7552</v>
      </c>
    </row>
    <row r="369" spans="1:20">
      <c r="A369" s="1">
        <v>45203</v>
      </c>
      <c r="B369" s="8">
        <v>43029885</v>
      </c>
      <c r="C369" s="8">
        <v>20697105</v>
      </c>
      <c r="D369" s="8">
        <v>22332780</v>
      </c>
      <c r="E369" s="9">
        <f>nyse_spy_short_volume[[#This Row],[total_short]]/nyse_spy_short_volume[[#This Row],[total_reported]]</f>
        <v>0.48099373261164885</v>
      </c>
      <c r="F369" s="9">
        <f>nyse_spy_short_volume[[#This Row],[total_long]]/nyse_spy_short_volume[[#This Row],[total_reported]]</f>
        <v>0.51900626738835109</v>
      </c>
      <c r="G369" s="8">
        <v>11568612</v>
      </c>
      <c r="H369" s="9">
        <f>nyse_spy_short_volume[[#This Row],[Off-Exchange]]/nyse_spy_short_volume[[#This Row],[total_reported]]</f>
        <v>0.26885063717925345</v>
      </c>
      <c r="I369" s="8">
        <v>51922</v>
      </c>
      <c r="J369" s="8" t="s">
        <v>16</v>
      </c>
      <c r="K369" s="8" t="s">
        <v>16</v>
      </c>
      <c r="L369" s="8" t="s">
        <v>16</v>
      </c>
      <c r="M369" s="8" t="s">
        <v>16</v>
      </c>
      <c r="N369" s="8">
        <v>105566</v>
      </c>
      <c r="O369" s="8">
        <v>330710</v>
      </c>
      <c r="P369" s="8">
        <v>1043852</v>
      </c>
      <c r="Q369" s="8">
        <v>7395479</v>
      </c>
      <c r="R369" s="8">
        <v>31002</v>
      </c>
      <c r="S369" s="8">
        <v>157490</v>
      </c>
      <c r="T369" s="8">
        <v>12472</v>
      </c>
    </row>
    <row r="370" spans="1:20">
      <c r="A370" s="1">
        <v>45202</v>
      </c>
      <c r="B370" s="8">
        <v>54241205</v>
      </c>
      <c r="C370" s="8">
        <v>23450595</v>
      </c>
      <c r="D370" s="8">
        <v>30790610</v>
      </c>
      <c r="E370" s="9">
        <f>nyse_spy_short_volume[[#This Row],[total_short]]/nyse_spy_short_volume[[#This Row],[total_reported]]</f>
        <v>0.43233912299699095</v>
      </c>
      <c r="F370" s="9">
        <f>nyse_spy_short_volume[[#This Row],[total_long]]/nyse_spy_short_volume[[#This Row],[total_reported]]</f>
        <v>0.56766087700300905</v>
      </c>
      <c r="G370" s="8">
        <v>12628177</v>
      </c>
      <c r="H370" s="9">
        <f>nyse_spy_short_volume[[#This Row],[Off-Exchange]]/nyse_spy_short_volume[[#This Row],[total_reported]]</f>
        <v>0.23281520017853585</v>
      </c>
      <c r="I370" s="8">
        <v>79219</v>
      </c>
      <c r="J370" s="8" t="s">
        <v>16</v>
      </c>
      <c r="K370" s="8" t="s">
        <v>16</v>
      </c>
      <c r="L370" s="8" t="s">
        <v>16</v>
      </c>
      <c r="M370" s="8" t="s">
        <v>16</v>
      </c>
      <c r="N370" s="8">
        <v>144349</v>
      </c>
      <c r="O370" s="8">
        <v>411642</v>
      </c>
      <c r="P370" s="8">
        <v>1576184</v>
      </c>
      <c r="Q370" s="8">
        <v>8259994</v>
      </c>
      <c r="R370" s="8">
        <v>47548</v>
      </c>
      <c r="S370" s="8">
        <v>290869</v>
      </c>
      <c r="T370" s="8">
        <v>12613</v>
      </c>
    </row>
    <row r="371" spans="1:20">
      <c r="A371" s="1">
        <v>45201</v>
      </c>
      <c r="B371" s="8">
        <v>42559497</v>
      </c>
      <c r="C371" s="8">
        <v>22910116</v>
      </c>
      <c r="D371" s="8">
        <v>19649381</v>
      </c>
      <c r="E371" s="9">
        <f>nyse_spy_short_volume[[#This Row],[total_short]]/nyse_spy_short_volume[[#This Row],[total_reported]]</f>
        <v>0.53830795979567148</v>
      </c>
      <c r="F371" s="9">
        <f>nyse_spy_short_volume[[#This Row],[total_long]]/nyse_spy_short_volume[[#This Row],[total_reported]]</f>
        <v>0.46169204020432852</v>
      </c>
      <c r="G371" s="8">
        <v>13326826</v>
      </c>
      <c r="H371" s="9">
        <f>nyse_spy_short_volume[[#This Row],[Off-Exchange]]/nyse_spy_short_volume[[#This Row],[total_reported]]</f>
        <v>0.31313401095882315</v>
      </c>
      <c r="I371" s="8">
        <v>57701</v>
      </c>
      <c r="J371" s="8" t="s">
        <v>16</v>
      </c>
      <c r="K371" s="8" t="s">
        <v>16</v>
      </c>
      <c r="L371" s="8" t="s">
        <v>16</v>
      </c>
      <c r="M371" s="8" t="s">
        <v>16</v>
      </c>
      <c r="N371" s="8">
        <v>213169</v>
      </c>
      <c r="O371" s="8">
        <v>460938</v>
      </c>
      <c r="P371" s="8">
        <v>1404149</v>
      </c>
      <c r="Q371" s="8">
        <v>7154806</v>
      </c>
      <c r="R371" s="8">
        <v>44539</v>
      </c>
      <c r="S371" s="8">
        <v>237722</v>
      </c>
      <c r="T371" s="8">
        <v>10266</v>
      </c>
    </row>
    <row r="372" spans="1:20">
      <c r="A372" s="1">
        <v>45198</v>
      </c>
      <c r="B372" s="8">
        <v>56804545</v>
      </c>
      <c r="C372" s="8">
        <v>35368052</v>
      </c>
      <c r="D372" s="8">
        <v>21436493</v>
      </c>
      <c r="E372" s="9">
        <f>nyse_spy_short_volume[[#This Row],[total_short]]/nyse_spy_short_volume[[#This Row],[total_reported]]</f>
        <v>0.62262715069718455</v>
      </c>
      <c r="F372" s="9">
        <f>nyse_spy_short_volume[[#This Row],[total_long]]/nyse_spy_short_volume[[#This Row],[total_reported]]</f>
        <v>0.37737284930281545</v>
      </c>
      <c r="G372" s="8">
        <v>16945267</v>
      </c>
      <c r="H372" s="9">
        <f>nyse_spy_short_volume[[#This Row],[Off-Exchange]]/nyse_spy_short_volume[[#This Row],[total_reported]]</f>
        <v>0.29830829557740496</v>
      </c>
      <c r="I372" s="8">
        <v>50888</v>
      </c>
      <c r="J372" s="8" t="s">
        <v>16</v>
      </c>
      <c r="K372" s="8" t="s">
        <v>16</v>
      </c>
      <c r="L372" s="8" t="s">
        <v>16</v>
      </c>
      <c r="M372" s="8" t="s">
        <v>16</v>
      </c>
      <c r="N372" s="8">
        <v>328225</v>
      </c>
      <c r="O372" s="8">
        <v>773469</v>
      </c>
      <c r="P372" s="8">
        <v>2898687</v>
      </c>
      <c r="Q372" s="8">
        <v>13936952</v>
      </c>
      <c r="R372" s="8">
        <v>42859</v>
      </c>
      <c r="S372" s="8">
        <v>381055</v>
      </c>
      <c r="T372" s="8">
        <v>10650</v>
      </c>
    </row>
    <row r="373" spans="1:20">
      <c r="A373" s="1">
        <v>45197</v>
      </c>
      <c r="B373" s="8">
        <v>47219413</v>
      </c>
      <c r="C373" s="8">
        <v>24058412</v>
      </c>
      <c r="D373" s="8">
        <v>23161001</v>
      </c>
      <c r="E373" s="9">
        <f>nyse_spy_short_volume[[#This Row],[total_short]]/nyse_spy_short_volume[[#This Row],[total_reported]]</f>
        <v>0.50950256412547945</v>
      </c>
      <c r="F373" s="9">
        <f>nyse_spy_short_volume[[#This Row],[total_long]]/nyse_spy_short_volume[[#This Row],[total_reported]]</f>
        <v>0.49049743587452049</v>
      </c>
      <c r="G373" s="8">
        <v>13925488</v>
      </c>
      <c r="H373" s="9">
        <f>nyse_spy_short_volume[[#This Row],[Off-Exchange]]/nyse_spy_short_volume[[#This Row],[total_reported]]</f>
        <v>0.29491023109499476</v>
      </c>
      <c r="I373" s="8">
        <v>47248</v>
      </c>
      <c r="J373" s="8" t="s">
        <v>16</v>
      </c>
      <c r="K373" s="8" t="s">
        <v>16</v>
      </c>
      <c r="L373" s="8" t="s">
        <v>16</v>
      </c>
      <c r="M373" s="8" t="s">
        <v>16</v>
      </c>
      <c r="N373" s="8">
        <v>256190</v>
      </c>
      <c r="O373" s="8">
        <v>512804</v>
      </c>
      <c r="P373" s="8">
        <v>1928945</v>
      </c>
      <c r="Q373" s="8">
        <v>7082039</v>
      </c>
      <c r="R373" s="8">
        <v>43021</v>
      </c>
      <c r="S373" s="8">
        <v>251724</v>
      </c>
      <c r="T373" s="8">
        <v>10953</v>
      </c>
    </row>
    <row r="374" spans="1:20">
      <c r="A374" s="1">
        <v>45196</v>
      </c>
      <c r="B374" s="8">
        <v>56553127</v>
      </c>
      <c r="C374" s="8">
        <v>31717677</v>
      </c>
      <c r="D374" s="8">
        <v>24835450</v>
      </c>
      <c r="E374" s="9">
        <f>nyse_spy_short_volume[[#This Row],[total_short]]/nyse_spy_short_volume[[#This Row],[total_reported]]</f>
        <v>0.56084744880685378</v>
      </c>
      <c r="F374" s="9">
        <f>nyse_spy_short_volume[[#This Row],[total_long]]/nyse_spy_short_volume[[#This Row],[total_reported]]</f>
        <v>0.43915255119314622</v>
      </c>
      <c r="G374" s="8">
        <v>19154801</v>
      </c>
      <c r="H374" s="9">
        <f>nyse_spy_short_volume[[#This Row],[Off-Exchange]]/nyse_spy_short_volume[[#This Row],[total_reported]]</f>
        <v>0.33870454236774566</v>
      </c>
      <c r="I374" s="8">
        <v>82234</v>
      </c>
      <c r="J374" s="8" t="s">
        <v>16</v>
      </c>
      <c r="K374" s="8" t="s">
        <v>16</v>
      </c>
      <c r="L374" s="8" t="s">
        <v>16</v>
      </c>
      <c r="M374" s="8" t="s">
        <v>16</v>
      </c>
      <c r="N374" s="8">
        <v>210198</v>
      </c>
      <c r="O374" s="8">
        <v>577616</v>
      </c>
      <c r="P374" s="8">
        <v>1942614</v>
      </c>
      <c r="Q374" s="8">
        <v>9253839</v>
      </c>
      <c r="R374" s="8">
        <v>55263</v>
      </c>
      <c r="S374" s="8">
        <v>434582</v>
      </c>
      <c r="T374" s="8">
        <v>6530</v>
      </c>
    </row>
    <row r="375" spans="1:20">
      <c r="A375" s="1">
        <v>45195</v>
      </c>
      <c r="B375" s="8">
        <v>48109550</v>
      </c>
      <c r="C375" s="8">
        <v>22503757</v>
      </c>
      <c r="D375" s="8">
        <v>25605793</v>
      </c>
      <c r="E375" s="9">
        <f>nyse_spy_short_volume[[#This Row],[total_short]]/nyse_spy_short_volume[[#This Row],[total_reported]]</f>
        <v>0.46776070447551471</v>
      </c>
      <c r="F375" s="9">
        <f>nyse_spy_short_volume[[#This Row],[total_long]]/nyse_spy_short_volume[[#This Row],[total_reported]]</f>
        <v>0.53223929552448523</v>
      </c>
      <c r="G375" s="8">
        <v>12196383</v>
      </c>
      <c r="H375" s="9">
        <f>nyse_spy_short_volume[[#This Row],[Off-Exchange]]/nyse_spy_short_volume[[#This Row],[total_reported]]</f>
        <v>0.25351272252598495</v>
      </c>
      <c r="I375" s="8">
        <v>57193</v>
      </c>
      <c r="J375" s="8" t="s">
        <v>16</v>
      </c>
      <c r="K375" s="8" t="s">
        <v>16</v>
      </c>
      <c r="L375" s="8" t="s">
        <v>16</v>
      </c>
      <c r="M375" s="8" t="s">
        <v>16</v>
      </c>
      <c r="N375" s="8">
        <v>168822</v>
      </c>
      <c r="O375" s="8">
        <v>335326</v>
      </c>
      <c r="P375" s="8">
        <v>1424202</v>
      </c>
      <c r="Q375" s="8">
        <v>7795117</v>
      </c>
      <c r="R375" s="8">
        <v>47931</v>
      </c>
      <c r="S375" s="8">
        <v>472142</v>
      </c>
      <c r="T375" s="8">
        <v>6641</v>
      </c>
    </row>
    <row r="376" spans="1:20">
      <c r="A376" s="1">
        <v>45194</v>
      </c>
      <c r="B376" s="8">
        <v>36055866</v>
      </c>
      <c r="C376" s="8">
        <v>17234711</v>
      </c>
      <c r="D376" s="8">
        <v>18821155</v>
      </c>
      <c r="E376" s="9">
        <f>nyse_spy_short_volume[[#This Row],[total_short]]/nyse_spy_short_volume[[#This Row],[total_reported]]</f>
        <v>0.47800019558537299</v>
      </c>
      <c r="F376" s="9">
        <f>nyse_spy_short_volume[[#This Row],[total_long]]/nyse_spy_short_volume[[#This Row],[total_reported]]</f>
        <v>0.52199980441462701</v>
      </c>
      <c r="G376" s="8">
        <v>10349057</v>
      </c>
      <c r="H376" s="9">
        <f>nyse_spy_short_volume[[#This Row],[Off-Exchange]]/nyse_spy_short_volume[[#This Row],[total_reported]]</f>
        <v>0.28702838533957276</v>
      </c>
      <c r="I376" s="8">
        <v>33537</v>
      </c>
      <c r="J376" s="8" t="s">
        <v>16</v>
      </c>
      <c r="K376" s="8" t="s">
        <v>16</v>
      </c>
      <c r="L376" s="8" t="s">
        <v>16</v>
      </c>
      <c r="M376" s="8" t="s">
        <v>16</v>
      </c>
      <c r="N376" s="8">
        <v>150223</v>
      </c>
      <c r="O376" s="8">
        <v>327663</v>
      </c>
      <c r="P376" s="8">
        <v>1187308</v>
      </c>
      <c r="Q376" s="8">
        <v>4836817</v>
      </c>
      <c r="R376" s="8">
        <v>41658</v>
      </c>
      <c r="S376" s="8">
        <v>303936</v>
      </c>
      <c r="T376" s="8">
        <v>4512</v>
      </c>
    </row>
    <row r="377" spans="1:20">
      <c r="A377" s="1">
        <v>45191</v>
      </c>
      <c r="B377" s="8">
        <v>46137075</v>
      </c>
      <c r="C377" s="8">
        <v>25457717</v>
      </c>
      <c r="D377" s="8">
        <v>20679358</v>
      </c>
      <c r="E377" s="9">
        <f>nyse_spy_short_volume[[#This Row],[total_short]]/nyse_spy_short_volume[[#This Row],[total_reported]]</f>
        <v>0.55178437297986493</v>
      </c>
      <c r="F377" s="9">
        <f>nyse_spy_short_volume[[#This Row],[total_long]]/nyse_spy_short_volume[[#This Row],[total_reported]]</f>
        <v>0.44821562702013512</v>
      </c>
      <c r="G377" s="8">
        <v>12033632</v>
      </c>
      <c r="H377" s="9">
        <f>nyse_spy_short_volume[[#This Row],[Off-Exchange]]/nyse_spy_short_volume[[#This Row],[total_reported]]</f>
        <v>0.26082347006176704</v>
      </c>
      <c r="I377" s="8">
        <v>47264</v>
      </c>
      <c r="J377" s="8" t="s">
        <v>16</v>
      </c>
      <c r="K377" s="8" t="s">
        <v>16</v>
      </c>
      <c r="L377" s="8" t="s">
        <v>16</v>
      </c>
      <c r="M377" s="8" t="s">
        <v>16</v>
      </c>
      <c r="N377" s="8">
        <v>297421</v>
      </c>
      <c r="O377" s="8">
        <v>695509</v>
      </c>
      <c r="P377" s="8">
        <v>2142708</v>
      </c>
      <c r="Q377" s="8">
        <v>9697833</v>
      </c>
      <c r="R377" s="8">
        <v>37294</v>
      </c>
      <c r="S377" s="8">
        <v>501796</v>
      </c>
      <c r="T377" s="8">
        <v>4260</v>
      </c>
    </row>
    <row r="378" spans="1:20">
      <c r="A378" s="1">
        <v>45190</v>
      </c>
      <c r="B378" s="8">
        <v>53584737</v>
      </c>
      <c r="C378" s="8">
        <v>28634772</v>
      </c>
      <c r="D378" s="8">
        <v>24949965</v>
      </c>
      <c r="E378" s="9">
        <f>nyse_spy_short_volume[[#This Row],[total_short]]/nyse_spy_short_volume[[#This Row],[total_reported]]</f>
        <v>0.53438299043998294</v>
      </c>
      <c r="F378" s="9">
        <f>nyse_spy_short_volume[[#This Row],[total_long]]/nyse_spy_short_volume[[#This Row],[total_reported]]</f>
        <v>0.46561700956001706</v>
      </c>
      <c r="G378" s="8">
        <v>15785179</v>
      </c>
      <c r="H378" s="9">
        <f>nyse_spy_short_volume[[#This Row],[Off-Exchange]]/nyse_spy_short_volume[[#This Row],[total_reported]]</f>
        <v>0.2945834930569875</v>
      </c>
      <c r="I378" s="8">
        <v>45918</v>
      </c>
      <c r="J378" s="8" t="s">
        <v>16</v>
      </c>
      <c r="K378" s="8" t="s">
        <v>16</v>
      </c>
      <c r="L378" s="8" t="s">
        <v>16</v>
      </c>
      <c r="M378" s="8" t="s">
        <v>16</v>
      </c>
      <c r="N378" s="8">
        <v>339160</v>
      </c>
      <c r="O378" s="8">
        <v>559337</v>
      </c>
      <c r="P378" s="8">
        <v>2420245</v>
      </c>
      <c r="Q378" s="8">
        <v>8793220</v>
      </c>
      <c r="R378" s="8">
        <v>56843</v>
      </c>
      <c r="S378" s="8">
        <v>631069</v>
      </c>
      <c r="T378" s="8">
        <v>3801</v>
      </c>
    </row>
    <row r="379" spans="1:20">
      <c r="A379" s="1">
        <v>45189</v>
      </c>
      <c r="B379" s="8">
        <v>38704431</v>
      </c>
      <c r="C379" s="8">
        <v>22313499</v>
      </c>
      <c r="D379" s="8">
        <v>16390932</v>
      </c>
      <c r="E379" s="9">
        <f>nyse_spy_short_volume[[#This Row],[total_short]]/nyse_spy_short_volume[[#This Row],[total_reported]]</f>
        <v>0.57651019336778264</v>
      </c>
      <c r="F379" s="9">
        <f>nyse_spy_short_volume[[#This Row],[total_long]]/nyse_spy_short_volume[[#This Row],[total_reported]]</f>
        <v>0.42348980663221736</v>
      </c>
      <c r="G379" s="8">
        <v>12852470</v>
      </c>
      <c r="H379" s="9">
        <f>nyse_spy_short_volume[[#This Row],[Off-Exchange]]/nyse_spy_short_volume[[#This Row],[total_reported]]</f>
        <v>0.33206714755734296</v>
      </c>
      <c r="I379" s="8">
        <v>35681</v>
      </c>
      <c r="J379" s="8" t="s">
        <v>16</v>
      </c>
      <c r="K379" s="8" t="s">
        <v>16</v>
      </c>
      <c r="L379" s="8" t="s">
        <v>16</v>
      </c>
      <c r="M379" s="8" t="s">
        <v>16</v>
      </c>
      <c r="N379" s="8">
        <v>204157</v>
      </c>
      <c r="O379" s="8">
        <v>436690</v>
      </c>
      <c r="P379" s="8">
        <v>1646042</v>
      </c>
      <c r="Q379" s="8">
        <v>6797267</v>
      </c>
      <c r="R379" s="8">
        <v>29659</v>
      </c>
      <c r="S379" s="8">
        <v>299824</v>
      </c>
      <c r="T379" s="8">
        <v>11709</v>
      </c>
    </row>
    <row r="380" spans="1:20">
      <c r="A380" s="1">
        <v>45188</v>
      </c>
      <c r="B380" s="8">
        <v>31658904</v>
      </c>
      <c r="C380" s="8">
        <v>16348805</v>
      </c>
      <c r="D380" s="8">
        <v>15310099</v>
      </c>
      <c r="E380" s="9">
        <f>nyse_spy_short_volume[[#This Row],[total_short]]/nyse_spy_short_volume[[#This Row],[total_reported]]</f>
        <v>0.51640464243487394</v>
      </c>
      <c r="F380" s="9">
        <f>nyse_spy_short_volume[[#This Row],[total_long]]/nyse_spy_short_volume[[#This Row],[total_reported]]</f>
        <v>0.48359535756512606</v>
      </c>
      <c r="G380" s="8">
        <v>9744503</v>
      </c>
      <c r="H380" s="9">
        <f>nyse_spy_short_volume[[#This Row],[Off-Exchange]]/nyse_spy_short_volume[[#This Row],[total_reported]]</f>
        <v>0.30779659965487116</v>
      </c>
      <c r="I380" s="8">
        <v>43106</v>
      </c>
      <c r="J380" s="8" t="s">
        <v>16</v>
      </c>
      <c r="K380" s="8" t="s">
        <v>16</v>
      </c>
      <c r="L380" s="8" t="s">
        <v>16</v>
      </c>
      <c r="M380" s="8" t="s">
        <v>16</v>
      </c>
      <c r="N380" s="8">
        <v>172544</v>
      </c>
      <c r="O380" s="8">
        <v>277215</v>
      </c>
      <c r="P380" s="8">
        <v>1177854</v>
      </c>
      <c r="Q380" s="8">
        <v>4633969</v>
      </c>
      <c r="R380" s="8">
        <v>33171</v>
      </c>
      <c r="S380" s="8">
        <v>255572</v>
      </c>
      <c r="T380" s="8">
        <v>10871</v>
      </c>
    </row>
    <row r="381" spans="1:20">
      <c r="A381" s="1">
        <v>45187</v>
      </c>
      <c r="B381" s="8">
        <v>30575932</v>
      </c>
      <c r="C381" s="8">
        <v>17285883</v>
      </c>
      <c r="D381" s="8">
        <v>13290049</v>
      </c>
      <c r="E381" s="9">
        <f>nyse_spy_short_volume[[#This Row],[total_short]]/nyse_spy_short_volume[[#This Row],[total_reported]]</f>
        <v>0.56534279968963819</v>
      </c>
      <c r="F381" s="9">
        <f>nyse_spy_short_volume[[#This Row],[total_long]]/nyse_spy_short_volume[[#This Row],[total_reported]]</f>
        <v>0.43465720031036176</v>
      </c>
      <c r="G381" s="8">
        <v>11977467</v>
      </c>
      <c r="H381" s="9">
        <f>nyse_spy_short_volume[[#This Row],[Off-Exchange]]/nyse_spy_short_volume[[#This Row],[total_reported]]</f>
        <v>0.39172859882079802</v>
      </c>
      <c r="I381" s="8">
        <v>25619</v>
      </c>
      <c r="J381" s="8" t="s">
        <v>16</v>
      </c>
      <c r="K381" s="8" t="s">
        <v>16</v>
      </c>
      <c r="L381" s="8" t="s">
        <v>16</v>
      </c>
      <c r="M381" s="8" t="s">
        <v>16</v>
      </c>
      <c r="N381" s="8">
        <v>121124</v>
      </c>
      <c r="O381" s="8">
        <v>192109</v>
      </c>
      <c r="P381" s="8">
        <v>780164</v>
      </c>
      <c r="Q381" s="8">
        <v>3870956</v>
      </c>
      <c r="R381" s="8">
        <v>19078</v>
      </c>
      <c r="S381" s="8">
        <v>289415</v>
      </c>
      <c r="T381" s="8">
        <v>9951</v>
      </c>
    </row>
    <row r="382" spans="1:20">
      <c r="A382" s="1">
        <v>45184</v>
      </c>
      <c r="B382" s="8">
        <v>59855329</v>
      </c>
      <c r="C382" s="8">
        <v>36101373</v>
      </c>
      <c r="D382" s="8">
        <v>23753956</v>
      </c>
      <c r="E382" s="9">
        <f>nyse_spy_short_volume[[#This Row],[total_short]]/nyse_spy_short_volume[[#This Row],[total_reported]]</f>
        <v>0.60314384037551605</v>
      </c>
      <c r="F382" s="9">
        <f>nyse_spy_short_volume[[#This Row],[total_long]]/nyse_spy_short_volume[[#This Row],[total_reported]]</f>
        <v>0.3968561596244839</v>
      </c>
      <c r="G382" s="8">
        <v>24125792</v>
      </c>
      <c r="H382" s="9">
        <f>nyse_spy_short_volume[[#This Row],[Off-Exchange]]/nyse_spy_short_volume[[#This Row],[total_reported]]</f>
        <v>0.40306840515403397</v>
      </c>
      <c r="I382" s="8">
        <v>29294</v>
      </c>
      <c r="J382" s="8" t="s">
        <v>16</v>
      </c>
      <c r="K382" s="8" t="s">
        <v>16</v>
      </c>
      <c r="L382" s="8" t="s">
        <v>16</v>
      </c>
      <c r="M382" s="8" t="s">
        <v>16</v>
      </c>
      <c r="N382" s="8">
        <v>240917</v>
      </c>
      <c r="O382" s="8">
        <v>398549</v>
      </c>
      <c r="P382" s="8">
        <v>1737951</v>
      </c>
      <c r="Q382" s="8">
        <v>9098396</v>
      </c>
      <c r="R382" s="8">
        <v>53117</v>
      </c>
      <c r="S382" s="8">
        <v>408718</v>
      </c>
      <c r="T382" s="8">
        <v>8639</v>
      </c>
    </row>
    <row r="383" spans="1:20">
      <c r="A383" s="1">
        <v>45183</v>
      </c>
      <c r="B383" s="8">
        <v>44816063</v>
      </c>
      <c r="C383" s="8">
        <v>27003507</v>
      </c>
      <c r="D383" s="8">
        <v>17812556</v>
      </c>
      <c r="E383" s="9">
        <f>nyse_spy_short_volume[[#This Row],[total_short]]/nyse_spy_short_volume[[#This Row],[total_reported]]</f>
        <v>0.602540812208337</v>
      </c>
      <c r="F383" s="9">
        <f>nyse_spy_short_volume[[#This Row],[total_long]]/nyse_spy_short_volume[[#This Row],[total_reported]]</f>
        <v>0.397459187791663</v>
      </c>
      <c r="G383" s="8">
        <v>18977023</v>
      </c>
      <c r="H383" s="9">
        <f>nyse_spy_short_volume[[#This Row],[Off-Exchange]]/nyse_spy_short_volume[[#This Row],[total_reported]]</f>
        <v>0.4234424384846121</v>
      </c>
      <c r="I383" s="8">
        <v>274127</v>
      </c>
      <c r="J383" s="8" t="s">
        <v>16</v>
      </c>
      <c r="K383" s="8" t="s">
        <v>16</v>
      </c>
      <c r="L383" s="8" t="s">
        <v>16</v>
      </c>
      <c r="M383" s="8" t="s">
        <v>16</v>
      </c>
      <c r="N383" s="8">
        <v>144802</v>
      </c>
      <c r="O383" s="8">
        <v>334148</v>
      </c>
      <c r="P383" s="8">
        <v>1185014</v>
      </c>
      <c r="Q383" s="8">
        <v>5758874</v>
      </c>
      <c r="R383" s="8">
        <v>41209</v>
      </c>
      <c r="S383" s="8">
        <v>279034</v>
      </c>
      <c r="T383" s="8">
        <v>9276</v>
      </c>
    </row>
    <row r="384" spans="1:20">
      <c r="A384" s="1">
        <v>45182</v>
      </c>
      <c r="B384" s="8">
        <v>30879453</v>
      </c>
      <c r="C384" s="8">
        <v>16386225</v>
      </c>
      <c r="D384" s="8">
        <v>14493228</v>
      </c>
      <c r="E384" s="9">
        <f>nyse_spy_short_volume[[#This Row],[total_short]]/nyse_spy_short_volume[[#This Row],[total_reported]]</f>
        <v>0.53065140111128262</v>
      </c>
      <c r="F384" s="9">
        <f>nyse_spy_short_volume[[#This Row],[total_long]]/nyse_spy_short_volume[[#This Row],[total_reported]]</f>
        <v>0.46934859888871738</v>
      </c>
      <c r="G384" s="8">
        <v>8770676</v>
      </c>
      <c r="H384" s="9">
        <f>nyse_spy_short_volume[[#This Row],[Off-Exchange]]/nyse_spy_short_volume[[#This Row],[total_reported]]</f>
        <v>0.2840295130875537</v>
      </c>
      <c r="I384" s="8">
        <v>1807621</v>
      </c>
      <c r="J384" s="8" t="s">
        <v>16</v>
      </c>
      <c r="K384" s="8" t="s">
        <v>16</v>
      </c>
      <c r="L384" s="8" t="s">
        <v>16</v>
      </c>
      <c r="M384" s="8" t="s">
        <v>16</v>
      </c>
      <c r="N384" s="8">
        <v>78168</v>
      </c>
      <c r="O384" s="8">
        <v>160174</v>
      </c>
      <c r="P384" s="8">
        <v>855659</v>
      </c>
      <c r="Q384" s="8">
        <v>4541549</v>
      </c>
      <c r="R384" s="8">
        <v>14363</v>
      </c>
      <c r="S384" s="8">
        <v>155003</v>
      </c>
      <c r="T384" s="8">
        <v>3012</v>
      </c>
    </row>
    <row r="385" spans="1:20">
      <c r="A385" s="1">
        <v>45181</v>
      </c>
      <c r="B385" s="8">
        <v>36000180</v>
      </c>
      <c r="C385" s="8">
        <v>17086962</v>
      </c>
      <c r="D385" s="8">
        <v>18913218</v>
      </c>
      <c r="E385" s="9">
        <f>nyse_spy_short_volume[[#This Row],[total_short]]/nyse_spy_short_volume[[#This Row],[total_reported]]</f>
        <v>0.47463546015603253</v>
      </c>
      <c r="F385" s="9">
        <f>nyse_spy_short_volume[[#This Row],[total_long]]/nyse_spy_short_volume[[#This Row],[total_reported]]</f>
        <v>0.52536453984396747</v>
      </c>
      <c r="G385" s="8">
        <v>11391307</v>
      </c>
      <c r="H385" s="9">
        <f>nyse_spy_short_volume[[#This Row],[Off-Exchange]]/nyse_spy_short_volume[[#This Row],[total_reported]]</f>
        <v>0.31642361232638283</v>
      </c>
      <c r="I385" s="8">
        <v>24190</v>
      </c>
      <c r="J385" s="8" t="s">
        <v>16</v>
      </c>
      <c r="K385" s="8" t="s">
        <v>16</v>
      </c>
      <c r="L385" s="8" t="s">
        <v>16</v>
      </c>
      <c r="M385" s="8" t="s">
        <v>16</v>
      </c>
      <c r="N385" s="8">
        <v>106482</v>
      </c>
      <c r="O385" s="8">
        <v>192568</v>
      </c>
      <c r="P385" s="8">
        <v>677293</v>
      </c>
      <c r="Q385" s="8">
        <v>4536352</v>
      </c>
      <c r="R385" s="8">
        <v>26230</v>
      </c>
      <c r="S385" s="8">
        <v>126676</v>
      </c>
      <c r="T385" s="8">
        <v>5864</v>
      </c>
    </row>
    <row r="386" spans="1:20">
      <c r="A386" s="1">
        <v>45180</v>
      </c>
      <c r="B386" s="8">
        <v>29923677</v>
      </c>
      <c r="C386" s="8">
        <v>12322817</v>
      </c>
      <c r="D386" s="8">
        <v>17600860</v>
      </c>
      <c r="E386" s="9">
        <f>nyse_spy_short_volume[[#This Row],[total_short]]/nyse_spy_short_volume[[#This Row],[total_reported]]</f>
        <v>0.41180824803048099</v>
      </c>
      <c r="F386" s="9">
        <f>nyse_spy_short_volume[[#This Row],[total_long]]/nyse_spy_short_volume[[#This Row],[total_reported]]</f>
        <v>0.58819175196951901</v>
      </c>
      <c r="G386" s="8">
        <v>7593439</v>
      </c>
      <c r="H386" s="9">
        <f>nyse_spy_short_volume[[#This Row],[Off-Exchange]]/nyse_spy_short_volume[[#This Row],[total_reported]]</f>
        <v>0.25376022472104615</v>
      </c>
      <c r="I386" s="8">
        <v>118592</v>
      </c>
      <c r="J386" s="8" t="s">
        <v>16</v>
      </c>
      <c r="K386" s="8" t="s">
        <v>16</v>
      </c>
      <c r="L386" s="8" t="s">
        <v>16</v>
      </c>
      <c r="M386" s="8" t="s">
        <v>16</v>
      </c>
      <c r="N386" s="8">
        <v>106396</v>
      </c>
      <c r="O386" s="8">
        <v>137597</v>
      </c>
      <c r="P386" s="8">
        <v>643454</v>
      </c>
      <c r="Q386" s="8">
        <v>3506940</v>
      </c>
      <c r="R386" s="8">
        <v>18812</v>
      </c>
      <c r="S386" s="8">
        <v>195450</v>
      </c>
      <c r="T386" s="8">
        <v>2137</v>
      </c>
    </row>
    <row r="387" spans="1:20">
      <c r="A387" s="1">
        <v>45177</v>
      </c>
      <c r="B387" s="8">
        <v>32630889</v>
      </c>
      <c r="C387" s="8">
        <v>20170545</v>
      </c>
      <c r="D387" s="8">
        <v>12460344</v>
      </c>
      <c r="E387" s="9">
        <f>nyse_spy_short_volume[[#This Row],[total_short]]/nyse_spy_short_volume[[#This Row],[total_reported]]</f>
        <v>0.61814267456825955</v>
      </c>
      <c r="F387" s="9">
        <f>nyse_spy_short_volume[[#This Row],[total_long]]/nyse_spy_short_volume[[#This Row],[total_reported]]</f>
        <v>0.38185732543174045</v>
      </c>
      <c r="G387" s="8">
        <v>13438661</v>
      </c>
      <c r="H387" s="9">
        <f>nyse_spy_short_volume[[#This Row],[Off-Exchange]]/nyse_spy_short_volume[[#This Row],[total_reported]]</f>
        <v>0.41183864160121414</v>
      </c>
      <c r="I387" s="8">
        <v>95156</v>
      </c>
      <c r="J387" s="8" t="s">
        <v>16</v>
      </c>
      <c r="K387" s="8" t="s">
        <v>16</v>
      </c>
      <c r="L387" s="8" t="s">
        <v>16</v>
      </c>
      <c r="M387" s="8" t="s">
        <v>16</v>
      </c>
      <c r="N387" s="8">
        <v>206640</v>
      </c>
      <c r="O387" s="8">
        <v>230899</v>
      </c>
      <c r="P387" s="8">
        <v>1249360</v>
      </c>
      <c r="Q387" s="8">
        <v>4726733</v>
      </c>
      <c r="R387" s="8">
        <v>25310</v>
      </c>
      <c r="S387" s="8">
        <v>194303</v>
      </c>
      <c r="T387" s="8">
        <v>3483</v>
      </c>
    </row>
    <row r="388" spans="1:20">
      <c r="A388" s="1">
        <v>45176</v>
      </c>
      <c r="B388" s="8">
        <v>35467295</v>
      </c>
      <c r="C388" s="8">
        <v>22000740</v>
      </c>
      <c r="D388" s="8">
        <v>13466555</v>
      </c>
      <c r="E388" s="9">
        <f>nyse_spy_short_volume[[#This Row],[total_short]]/nyse_spy_short_volume[[#This Row],[total_reported]]</f>
        <v>0.62031062701567741</v>
      </c>
      <c r="F388" s="9">
        <f>nyse_spy_short_volume[[#This Row],[total_long]]/nyse_spy_short_volume[[#This Row],[total_reported]]</f>
        <v>0.37968937298432259</v>
      </c>
      <c r="G388" s="8">
        <v>13469899</v>
      </c>
      <c r="H388" s="9">
        <f>nyse_spy_short_volume[[#This Row],[Off-Exchange]]/nyse_spy_short_volume[[#This Row],[total_reported]]</f>
        <v>0.37978365702825662</v>
      </c>
      <c r="I388" s="8">
        <v>53509</v>
      </c>
      <c r="J388" s="8" t="s">
        <v>16</v>
      </c>
      <c r="K388" s="8" t="s">
        <v>16</v>
      </c>
      <c r="L388" s="8" t="s">
        <v>16</v>
      </c>
      <c r="M388" s="8" t="s">
        <v>16</v>
      </c>
      <c r="N388" s="8">
        <v>149033</v>
      </c>
      <c r="O388" s="8">
        <v>178858</v>
      </c>
      <c r="P388" s="8">
        <v>1326120</v>
      </c>
      <c r="Q388" s="8">
        <v>6629421</v>
      </c>
      <c r="R388" s="8">
        <v>31719</v>
      </c>
      <c r="S388" s="8">
        <v>157528</v>
      </c>
      <c r="T388" s="8">
        <v>4653</v>
      </c>
    </row>
    <row r="389" spans="1:20">
      <c r="A389" s="1">
        <v>45175</v>
      </c>
      <c r="B389" s="8">
        <v>35781265</v>
      </c>
      <c r="C389" s="8">
        <v>19952693</v>
      </c>
      <c r="D389" s="8">
        <v>15828572</v>
      </c>
      <c r="E389" s="9">
        <f>nyse_spy_short_volume[[#This Row],[total_short]]/nyse_spy_short_volume[[#This Row],[total_reported]]</f>
        <v>0.55762961426880797</v>
      </c>
      <c r="F389" s="9">
        <f>nyse_spy_short_volume[[#This Row],[total_long]]/nyse_spy_short_volume[[#This Row],[total_reported]]</f>
        <v>0.44237038573119203</v>
      </c>
      <c r="G389" s="8">
        <v>11762910</v>
      </c>
      <c r="H389" s="9">
        <f>nyse_spy_short_volume[[#This Row],[Off-Exchange]]/nyse_spy_short_volume[[#This Row],[total_reported]]</f>
        <v>0.3287449451549575</v>
      </c>
      <c r="I389" s="8">
        <v>61664</v>
      </c>
      <c r="J389" s="8" t="s">
        <v>16</v>
      </c>
      <c r="K389" s="8" t="s">
        <v>16</v>
      </c>
      <c r="L389" s="8" t="s">
        <v>16</v>
      </c>
      <c r="M389" s="8" t="s">
        <v>16</v>
      </c>
      <c r="N389" s="8">
        <v>248632</v>
      </c>
      <c r="O389" s="8">
        <v>183501</v>
      </c>
      <c r="P389" s="8">
        <v>1337716</v>
      </c>
      <c r="Q389" s="8">
        <v>6016153</v>
      </c>
      <c r="R389" s="8">
        <v>41660</v>
      </c>
      <c r="S389" s="8">
        <v>296709</v>
      </c>
      <c r="T389" s="8">
        <v>3748</v>
      </c>
    </row>
    <row r="390" spans="1:20">
      <c r="A390" s="1">
        <v>45174</v>
      </c>
      <c r="B390" s="8">
        <v>31225003</v>
      </c>
      <c r="C390" s="8">
        <v>16440868</v>
      </c>
      <c r="D390" s="8">
        <v>14784135</v>
      </c>
      <c r="E390" s="9">
        <f>nyse_spy_short_volume[[#This Row],[total_short]]/nyse_spy_short_volume[[#This Row],[total_reported]]</f>
        <v>0.52652894861211064</v>
      </c>
      <c r="F390" s="9">
        <f>nyse_spy_short_volume[[#This Row],[total_long]]/nyse_spy_short_volume[[#This Row],[total_reported]]</f>
        <v>0.47347105138788936</v>
      </c>
      <c r="G390" s="8">
        <v>11336229</v>
      </c>
      <c r="H390" s="9">
        <f>nyse_spy_short_volume[[#This Row],[Off-Exchange]]/nyse_spy_short_volume[[#This Row],[total_reported]]</f>
        <v>0.36304973293357251</v>
      </c>
      <c r="I390" s="8">
        <v>78908</v>
      </c>
      <c r="J390" s="8" t="s">
        <v>16</v>
      </c>
      <c r="K390" s="8" t="s">
        <v>16</v>
      </c>
      <c r="L390" s="8" t="s">
        <v>16</v>
      </c>
      <c r="M390" s="8" t="s">
        <v>16</v>
      </c>
      <c r="N390" s="8">
        <v>133231</v>
      </c>
      <c r="O390" s="8">
        <v>113085</v>
      </c>
      <c r="P390" s="8">
        <v>882431</v>
      </c>
      <c r="Q390" s="8">
        <v>3721250</v>
      </c>
      <c r="R390" s="8">
        <v>36613</v>
      </c>
      <c r="S390" s="8">
        <v>136182</v>
      </c>
      <c r="T390" s="8">
        <v>2939</v>
      </c>
    </row>
    <row r="391" spans="1:20">
      <c r="A391" s="1">
        <v>45170</v>
      </c>
      <c r="B391" s="8">
        <v>28808468</v>
      </c>
      <c r="C391" s="8">
        <v>17522268</v>
      </c>
      <c r="D391" s="8">
        <v>11286200</v>
      </c>
      <c r="E391" s="9">
        <f>nyse_spy_short_volume[[#This Row],[total_short]]/nyse_spy_short_volume[[#This Row],[total_reported]]</f>
        <v>0.60823324586368144</v>
      </c>
      <c r="F391" s="9">
        <f>nyse_spy_short_volume[[#This Row],[total_long]]/nyse_spy_short_volume[[#This Row],[total_reported]]</f>
        <v>0.39176675413631851</v>
      </c>
      <c r="G391" s="8">
        <v>11537149</v>
      </c>
      <c r="H391" s="9">
        <f>nyse_spy_short_volume[[#This Row],[Off-Exchange]]/nyse_spy_short_volume[[#This Row],[total_reported]]</f>
        <v>0.40047769982076104</v>
      </c>
      <c r="I391" s="8">
        <v>41445</v>
      </c>
      <c r="J391" s="8" t="s">
        <v>16</v>
      </c>
      <c r="K391" s="8" t="s">
        <v>16</v>
      </c>
      <c r="L391" s="8" t="s">
        <v>16</v>
      </c>
      <c r="M391" s="8" t="s">
        <v>16</v>
      </c>
      <c r="N391" s="8">
        <v>201940</v>
      </c>
      <c r="O391" s="8">
        <v>259882</v>
      </c>
      <c r="P391" s="8">
        <v>887937</v>
      </c>
      <c r="Q391" s="8">
        <v>4449786</v>
      </c>
      <c r="R391" s="8">
        <v>31873</v>
      </c>
      <c r="S391" s="8">
        <v>109254</v>
      </c>
      <c r="T391" s="8">
        <v>3002</v>
      </c>
    </row>
    <row r="392" spans="1:20">
      <c r="A392" s="1">
        <v>45169</v>
      </c>
      <c r="B392" s="8">
        <v>35770521</v>
      </c>
      <c r="C392" s="8">
        <v>22773798</v>
      </c>
      <c r="D392" s="8">
        <v>12996723</v>
      </c>
      <c r="E392" s="9">
        <f>nyse_spy_short_volume[[#This Row],[total_short]]/nyse_spy_short_volume[[#This Row],[total_reported]]</f>
        <v>0.63666386072486891</v>
      </c>
      <c r="F392" s="9">
        <f>nyse_spy_short_volume[[#This Row],[total_long]]/nyse_spy_short_volume[[#This Row],[total_reported]]</f>
        <v>0.36333613927513103</v>
      </c>
      <c r="G392" s="8">
        <v>15830819</v>
      </c>
      <c r="H392" s="9">
        <f>nyse_spy_short_volume[[#This Row],[Off-Exchange]]/nyse_spy_short_volume[[#This Row],[total_reported]]</f>
        <v>0.44256607277260512</v>
      </c>
      <c r="I392" s="8">
        <v>114065</v>
      </c>
      <c r="J392" s="8" t="s">
        <v>16</v>
      </c>
      <c r="K392" s="8" t="s">
        <v>16</v>
      </c>
      <c r="L392" s="8" t="s">
        <v>16</v>
      </c>
      <c r="M392" s="8" t="s">
        <v>16</v>
      </c>
      <c r="N392" s="8">
        <v>151504</v>
      </c>
      <c r="O392" s="8">
        <v>141115</v>
      </c>
      <c r="P392" s="8">
        <v>818724</v>
      </c>
      <c r="Q392" s="8">
        <v>5590686</v>
      </c>
      <c r="R392" s="8">
        <v>26192</v>
      </c>
      <c r="S392" s="8">
        <v>97349</v>
      </c>
      <c r="T392" s="8">
        <v>3344</v>
      </c>
    </row>
    <row r="393" spans="1:20">
      <c r="A393" s="1">
        <v>45168</v>
      </c>
      <c r="B393" s="8">
        <v>35509714</v>
      </c>
      <c r="C393" s="8">
        <v>22672473</v>
      </c>
      <c r="D393" s="8">
        <v>12837241</v>
      </c>
      <c r="E393" s="9">
        <f>nyse_spy_short_volume[[#This Row],[total_short]]/nyse_spy_short_volume[[#This Row],[total_reported]]</f>
        <v>0.63848649977862393</v>
      </c>
      <c r="F393" s="9">
        <f>nyse_spy_short_volume[[#This Row],[total_long]]/nyse_spy_short_volume[[#This Row],[total_reported]]</f>
        <v>0.36151350022137602</v>
      </c>
      <c r="G393" s="8">
        <v>14794803</v>
      </c>
      <c r="H393" s="9">
        <f>nyse_spy_short_volume[[#This Row],[Off-Exchange]]/nyse_spy_short_volume[[#This Row],[total_reported]]</f>
        <v>0.41664100702134632</v>
      </c>
      <c r="I393" s="8">
        <v>66955</v>
      </c>
      <c r="J393" s="8" t="s">
        <v>16</v>
      </c>
      <c r="K393" s="8" t="s">
        <v>16</v>
      </c>
      <c r="L393" s="8" t="s">
        <v>16</v>
      </c>
      <c r="M393" s="8" t="s">
        <v>16</v>
      </c>
      <c r="N393" s="8">
        <v>244638</v>
      </c>
      <c r="O393" s="8">
        <v>242267</v>
      </c>
      <c r="P393" s="8">
        <v>1153829</v>
      </c>
      <c r="Q393" s="8">
        <v>5886393</v>
      </c>
      <c r="R393" s="8">
        <v>16567</v>
      </c>
      <c r="S393" s="8">
        <v>262265</v>
      </c>
      <c r="T393" s="8">
        <v>4756</v>
      </c>
    </row>
    <row r="394" spans="1:20">
      <c r="A394" s="1">
        <v>45167</v>
      </c>
      <c r="B394" s="8">
        <v>44412409</v>
      </c>
      <c r="C394" s="8">
        <v>23828297</v>
      </c>
      <c r="D394" s="8">
        <v>20584112</v>
      </c>
      <c r="E394" s="9">
        <f>nyse_spy_short_volume[[#This Row],[total_short]]/nyse_spy_short_volume[[#This Row],[total_reported]]</f>
        <v>0.53652340723062331</v>
      </c>
      <c r="F394" s="9">
        <f>nyse_spy_short_volume[[#This Row],[total_long]]/nyse_spy_short_volume[[#This Row],[total_reported]]</f>
        <v>0.46347659276937669</v>
      </c>
      <c r="G394" s="8">
        <v>13661717</v>
      </c>
      <c r="H394" s="9">
        <f>nyse_spy_short_volume[[#This Row],[Off-Exchange]]/nyse_spy_short_volume[[#This Row],[total_reported]]</f>
        <v>0.30761035727649899</v>
      </c>
      <c r="I394" s="8">
        <v>36489</v>
      </c>
      <c r="J394" s="8" t="s">
        <v>16</v>
      </c>
      <c r="K394" s="8" t="s">
        <v>16</v>
      </c>
      <c r="L394" s="8" t="s">
        <v>16</v>
      </c>
      <c r="M394" s="8" t="s">
        <v>16</v>
      </c>
      <c r="N394" s="8">
        <v>381788</v>
      </c>
      <c r="O394" s="8">
        <v>373743</v>
      </c>
      <c r="P394" s="8">
        <v>1653769</v>
      </c>
      <c r="Q394" s="8">
        <v>7232762</v>
      </c>
      <c r="R394" s="8">
        <v>32192</v>
      </c>
      <c r="S394" s="8">
        <v>449988</v>
      </c>
      <c r="T394" s="8">
        <v>5849</v>
      </c>
    </row>
    <row r="395" spans="1:20">
      <c r="A395" s="1">
        <v>45166</v>
      </c>
      <c r="B395" s="8">
        <v>32867199</v>
      </c>
      <c r="C395" s="8">
        <v>16835281</v>
      </c>
      <c r="D395" s="8">
        <v>16031918</v>
      </c>
      <c r="E395" s="9">
        <f>nyse_spy_short_volume[[#This Row],[total_short]]/nyse_spy_short_volume[[#This Row],[total_reported]]</f>
        <v>0.51222134870695857</v>
      </c>
      <c r="F395" s="9">
        <f>nyse_spy_short_volume[[#This Row],[total_long]]/nyse_spy_short_volume[[#This Row],[total_reported]]</f>
        <v>0.48777865129304143</v>
      </c>
      <c r="G395" s="8">
        <v>10250494</v>
      </c>
      <c r="H395" s="9">
        <f>nyse_spy_short_volume[[#This Row],[Off-Exchange]]/nyse_spy_short_volume[[#This Row],[total_reported]]</f>
        <v>0.31187610480588868</v>
      </c>
      <c r="I395" s="8">
        <v>113831</v>
      </c>
      <c r="J395" s="8" t="s">
        <v>16</v>
      </c>
      <c r="K395" s="8" t="s">
        <v>16</v>
      </c>
      <c r="L395" s="8" t="s">
        <v>16</v>
      </c>
      <c r="M395" s="8" t="s">
        <v>16</v>
      </c>
      <c r="N395" s="8">
        <v>186990</v>
      </c>
      <c r="O395" s="8">
        <v>313688</v>
      </c>
      <c r="P395" s="8">
        <v>1029536</v>
      </c>
      <c r="Q395" s="8">
        <v>4698366</v>
      </c>
      <c r="R395" s="8">
        <v>16338</v>
      </c>
      <c r="S395" s="8">
        <v>221179</v>
      </c>
      <c r="T395" s="8">
        <v>4859</v>
      </c>
    </row>
    <row r="396" spans="1:20">
      <c r="A396" s="1">
        <v>45163</v>
      </c>
      <c r="B396" s="8">
        <v>51088600</v>
      </c>
      <c r="C396" s="8">
        <v>28923913</v>
      </c>
      <c r="D396" s="8">
        <v>22164687</v>
      </c>
      <c r="E396" s="9">
        <f>nyse_spy_short_volume[[#This Row],[total_short]]/nyse_spy_short_volume[[#This Row],[total_reported]]</f>
        <v>0.56615199868463806</v>
      </c>
      <c r="F396" s="9">
        <f>nyse_spy_short_volume[[#This Row],[total_long]]/nyse_spy_short_volume[[#This Row],[total_reported]]</f>
        <v>0.43384800131536194</v>
      </c>
      <c r="G396" s="8">
        <v>18838752</v>
      </c>
      <c r="H396" s="9">
        <f>nyse_spy_short_volume[[#This Row],[Off-Exchange]]/nyse_spy_short_volume[[#This Row],[total_reported]]</f>
        <v>0.36874668712785241</v>
      </c>
      <c r="I396" s="8">
        <v>31411</v>
      </c>
      <c r="J396" s="8" t="s">
        <v>16</v>
      </c>
      <c r="K396" s="8" t="s">
        <v>16</v>
      </c>
      <c r="L396" s="8" t="s">
        <v>16</v>
      </c>
      <c r="M396" s="8" t="s">
        <v>16</v>
      </c>
      <c r="N396" s="8">
        <v>166629</v>
      </c>
      <c r="O396" s="8">
        <v>571106</v>
      </c>
      <c r="P396" s="8">
        <v>2505983</v>
      </c>
      <c r="Q396" s="8">
        <v>6384719</v>
      </c>
      <c r="R396" s="8">
        <v>43121</v>
      </c>
      <c r="S396" s="8">
        <v>373643</v>
      </c>
      <c r="T396" s="8">
        <v>8549</v>
      </c>
    </row>
    <row r="397" spans="1:20">
      <c r="A397" s="1">
        <v>45162</v>
      </c>
      <c r="B397" s="8">
        <v>44795899</v>
      </c>
      <c r="C397" s="8">
        <v>27331646</v>
      </c>
      <c r="D397" s="8">
        <v>17464253</v>
      </c>
      <c r="E397" s="9">
        <f>nyse_spy_short_volume[[#This Row],[total_short]]/nyse_spy_short_volume[[#This Row],[total_reported]]</f>
        <v>0.61013723600010794</v>
      </c>
      <c r="F397" s="9">
        <f>nyse_spy_short_volume[[#This Row],[total_long]]/nyse_spy_short_volume[[#This Row],[total_reported]]</f>
        <v>0.38986276399989206</v>
      </c>
      <c r="G397" s="8">
        <v>15094632</v>
      </c>
      <c r="H397" s="9">
        <f>nyse_spy_short_volume[[#This Row],[Off-Exchange]]/nyse_spy_short_volume[[#This Row],[total_reported]]</f>
        <v>0.33696459579927174</v>
      </c>
      <c r="I397" s="8">
        <v>39452</v>
      </c>
      <c r="J397" s="8" t="s">
        <v>16</v>
      </c>
      <c r="K397" s="8" t="s">
        <v>16</v>
      </c>
      <c r="L397" s="8" t="s">
        <v>16</v>
      </c>
      <c r="M397" s="8" t="s">
        <v>16</v>
      </c>
      <c r="N397" s="8">
        <v>339446</v>
      </c>
      <c r="O397" s="8">
        <v>582084</v>
      </c>
      <c r="P397" s="8">
        <v>2497033</v>
      </c>
      <c r="Q397" s="8">
        <v>8447085</v>
      </c>
      <c r="R397" s="8">
        <v>47616</v>
      </c>
      <c r="S397" s="8">
        <v>276539</v>
      </c>
      <c r="T397" s="8">
        <v>7759</v>
      </c>
    </row>
    <row r="398" spans="1:20">
      <c r="A398" s="1">
        <v>45161</v>
      </c>
      <c r="B398" s="8">
        <v>34731726</v>
      </c>
      <c r="C398" s="8">
        <v>22455477</v>
      </c>
      <c r="D398" s="8">
        <v>12276249</v>
      </c>
      <c r="E398" s="9">
        <f>nyse_spy_short_volume[[#This Row],[total_short]]/nyse_spy_short_volume[[#This Row],[total_reported]]</f>
        <v>0.64654077370067931</v>
      </c>
      <c r="F398" s="9">
        <f>nyse_spy_short_volume[[#This Row],[total_long]]/nyse_spy_short_volume[[#This Row],[total_reported]]</f>
        <v>0.35345922629932069</v>
      </c>
      <c r="G398" s="8">
        <v>13490279</v>
      </c>
      <c r="H398" s="9">
        <f>nyse_spy_short_volume[[#This Row],[Off-Exchange]]/nyse_spy_short_volume[[#This Row],[total_reported]]</f>
        <v>0.38841372294598892</v>
      </c>
      <c r="I398" s="8">
        <v>89796</v>
      </c>
      <c r="J398" s="8" t="s">
        <v>16</v>
      </c>
      <c r="K398" s="8" t="s">
        <v>16</v>
      </c>
      <c r="L398" s="8" t="s">
        <v>16</v>
      </c>
      <c r="M398" s="8" t="s">
        <v>16</v>
      </c>
      <c r="N398" s="8">
        <v>306302</v>
      </c>
      <c r="O398" s="8">
        <v>360878</v>
      </c>
      <c r="P398" s="8">
        <v>1476263</v>
      </c>
      <c r="Q398" s="8">
        <v>6500681</v>
      </c>
      <c r="R398" s="8">
        <v>19822</v>
      </c>
      <c r="S398" s="8">
        <v>200467</v>
      </c>
      <c r="T398" s="8">
        <v>10989</v>
      </c>
    </row>
    <row r="399" spans="1:20">
      <c r="A399" s="1">
        <v>45160</v>
      </c>
      <c r="B399" s="8">
        <v>34286682</v>
      </c>
      <c r="C399" s="8">
        <v>22338169</v>
      </c>
      <c r="D399" s="8">
        <v>11948513</v>
      </c>
      <c r="E399" s="9">
        <f>nyse_spy_short_volume[[#This Row],[total_short]]/nyse_spy_short_volume[[#This Row],[total_reported]]</f>
        <v>0.65151154025344304</v>
      </c>
      <c r="F399" s="9">
        <f>nyse_spy_short_volume[[#This Row],[total_long]]/nyse_spy_short_volume[[#This Row],[total_reported]]</f>
        <v>0.34848845974655701</v>
      </c>
      <c r="G399" s="8">
        <v>14048899</v>
      </c>
      <c r="H399" s="9">
        <f>nyse_spy_short_volume[[#This Row],[Off-Exchange]]/nyse_spy_short_volume[[#This Row],[total_reported]]</f>
        <v>0.4097479890296763</v>
      </c>
      <c r="I399" s="8">
        <v>324628</v>
      </c>
      <c r="J399" s="8" t="s">
        <v>16</v>
      </c>
      <c r="K399" s="8" t="s">
        <v>16</v>
      </c>
      <c r="L399" s="8" t="s">
        <v>16</v>
      </c>
      <c r="M399" s="8" t="s">
        <v>16</v>
      </c>
      <c r="N399" s="8">
        <v>324367</v>
      </c>
      <c r="O399" s="8">
        <v>399505</v>
      </c>
      <c r="P399" s="8">
        <v>1622619</v>
      </c>
      <c r="Q399" s="8">
        <v>5451756</v>
      </c>
      <c r="R399" s="8">
        <v>30154</v>
      </c>
      <c r="S399" s="8">
        <v>130682</v>
      </c>
      <c r="T399" s="8">
        <v>5559</v>
      </c>
    </row>
    <row r="400" spans="1:20">
      <c r="A400" s="1">
        <v>45159</v>
      </c>
      <c r="B400" s="8">
        <v>37518990</v>
      </c>
      <c r="C400" s="8">
        <v>22807818</v>
      </c>
      <c r="D400" s="8">
        <v>14711172</v>
      </c>
      <c r="E400" s="9">
        <f>nyse_spy_short_volume[[#This Row],[total_short]]/nyse_spy_short_volume[[#This Row],[total_reported]]</f>
        <v>0.6079006391163515</v>
      </c>
      <c r="F400" s="9">
        <f>nyse_spy_short_volume[[#This Row],[total_long]]/nyse_spy_short_volume[[#This Row],[total_reported]]</f>
        <v>0.3920993608836485</v>
      </c>
      <c r="G400" s="8">
        <v>13258405</v>
      </c>
      <c r="H400" s="9">
        <f>nyse_spy_short_volume[[#This Row],[Off-Exchange]]/nyse_spy_short_volume[[#This Row],[total_reported]]</f>
        <v>0.3533785157862725</v>
      </c>
      <c r="I400" s="8">
        <v>49978</v>
      </c>
      <c r="J400" s="8" t="s">
        <v>16</v>
      </c>
      <c r="K400" s="8" t="s">
        <v>16</v>
      </c>
      <c r="L400" s="8" t="s">
        <v>16</v>
      </c>
      <c r="M400" s="8" t="s">
        <v>16</v>
      </c>
      <c r="N400" s="8">
        <v>253888</v>
      </c>
      <c r="O400" s="8">
        <v>293954</v>
      </c>
      <c r="P400" s="8">
        <v>1710077</v>
      </c>
      <c r="Q400" s="8">
        <v>6877043</v>
      </c>
      <c r="R400" s="8">
        <v>28446</v>
      </c>
      <c r="S400" s="8">
        <v>330034</v>
      </c>
      <c r="T400" s="8">
        <v>5993</v>
      </c>
    </row>
    <row r="401" spans="1:20">
      <c r="A401" s="1">
        <v>45156</v>
      </c>
      <c r="B401" s="8">
        <v>55826413</v>
      </c>
      <c r="C401" s="8">
        <v>31597749</v>
      </c>
      <c r="D401" s="8">
        <v>24228664</v>
      </c>
      <c r="E401" s="9">
        <f>nyse_spy_short_volume[[#This Row],[total_short]]/nyse_spy_short_volume[[#This Row],[total_reported]]</f>
        <v>0.56599998642219773</v>
      </c>
      <c r="F401" s="9">
        <f>nyse_spy_short_volume[[#This Row],[total_long]]/nyse_spy_short_volume[[#This Row],[total_reported]]</f>
        <v>0.43400001357780232</v>
      </c>
      <c r="G401" s="8">
        <v>21846669</v>
      </c>
      <c r="H401" s="9">
        <f>nyse_spy_short_volume[[#This Row],[Off-Exchange]]/nyse_spy_short_volume[[#This Row],[total_reported]]</f>
        <v>0.39133212803767276</v>
      </c>
      <c r="I401" s="8">
        <v>105138</v>
      </c>
      <c r="J401" s="8" t="s">
        <v>16</v>
      </c>
      <c r="K401" s="8" t="s">
        <v>16</v>
      </c>
      <c r="L401" s="8" t="s">
        <v>16</v>
      </c>
      <c r="M401" s="8" t="s">
        <v>16</v>
      </c>
      <c r="N401" s="8">
        <v>312853</v>
      </c>
      <c r="O401" s="8">
        <v>318093</v>
      </c>
      <c r="P401" s="8">
        <v>1718790</v>
      </c>
      <c r="Q401" s="8">
        <v>7074907</v>
      </c>
      <c r="R401" s="8">
        <v>36874</v>
      </c>
      <c r="S401" s="8">
        <v>179142</v>
      </c>
      <c r="T401" s="8">
        <v>5283</v>
      </c>
    </row>
    <row r="402" spans="1:20">
      <c r="A402" s="1">
        <v>45155</v>
      </c>
      <c r="B402" s="8">
        <v>52032743</v>
      </c>
      <c r="C402" s="8">
        <v>18910134</v>
      </c>
      <c r="D402" s="8">
        <v>33122609</v>
      </c>
      <c r="E402" s="9">
        <f>nyse_spy_short_volume[[#This Row],[total_short]]/nyse_spy_short_volume[[#This Row],[total_reported]]</f>
        <v>0.36342758251280355</v>
      </c>
      <c r="F402" s="9">
        <f>nyse_spy_short_volume[[#This Row],[total_long]]/nyse_spy_short_volume[[#This Row],[total_reported]]</f>
        <v>0.63657241748719651</v>
      </c>
      <c r="G402" s="8">
        <v>11098153</v>
      </c>
      <c r="H402" s="9">
        <f>nyse_spy_short_volume[[#This Row],[Off-Exchange]]/nyse_spy_short_volume[[#This Row],[total_reported]]</f>
        <v>0.21329171518018952</v>
      </c>
      <c r="I402" s="8">
        <v>109781</v>
      </c>
      <c r="J402" s="8" t="s">
        <v>16</v>
      </c>
      <c r="K402" s="8" t="s">
        <v>16</v>
      </c>
      <c r="L402" s="8" t="s">
        <v>16</v>
      </c>
      <c r="M402" s="8" t="s">
        <v>16</v>
      </c>
      <c r="N402" s="8">
        <v>305458</v>
      </c>
      <c r="O402" s="8">
        <v>305068</v>
      </c>
      <c r="P402" s="8">
        <v>1628644</v>
      </c>
      <c r="Q402" s="8">
        <v>5060212</v>
      </c>
      <c r="R402" s="8">
        <v>28072</v>
      </c>
      <c r="S402" s="8">
        <v>373228</v>
      </c>
      <c r="T402" s="8">
        <v>1518</v>
      </c>
    </row>
    <row r="403" spans="1:20">
      <c r="A403" s="1">
        <v>45154</v>
      </c>
      <c r="B403" s="8">
        <v>41619143</v>
      </c>
      <c r="C403" s="8">
        <v>21366682</v>
      </c>
      <c r="D403" s="8">
        <v>20252461</v>
      </c>
      <c r="E403" s="9">
        <f>nyse_spy_short_volume[[#This Row],[total_short]]/nyse_spy_short_volume[[#This Row],[total_reported]]</f>
        <v>0.51338591955149104</v>
      </c>
      <c r="F403" s="9">
        <f>nyse_spy_short_volume[[#This Row],[total_long]]/nyse_spy_short_volume[[#This Row],[total_reported]]</f>
        <v>0.48661408044850901</v>
      </c>
      <c r="G403" s="8">
        <v>12773096</v>
      </c>
      <c r="H403" s="9">
        <f>nyse_spy_short_volume[[#This Row],[Off-Exchange]]/nyse_spy_short_volume[[#This Row],[total_reported]]</f>
        <v>0.30690434927984944</v>
      </c>
      <c r="I403" s="8">
        <v>165717</v>
      </c>
      <c r="J403" s="8" t="s">
        <v>16</v>
      </c>
      <c r="K403" s="8" t="s">
        <v>16</v>
      </c>
      <c r="L403" s="8" t="s">
        <v>16</v>
      </c>
      <c r="M403" s="8" t="s">
        <v>16</v>
      </c>
      <c r="N403" s="8">
        <v>194976</v>
      </c>
      <c r="O403" s="8">
        <v>263459</v>
      </c>
      <c r="P403" s="8">
        <v>1336973</v>
      </c>
      <c r="Q403" s="8">
        <v>6361465</v>
      </c>
      <c r="R403" s="8">
        <v>35394</v>
      </c>
      <c r="S403" s="8">
        <v>230010</v>
      </c>
      <c r="T403" s="8">
        <v>5592</v>
      </c>
    </row>
    <row r="404" spans="1:20">
      <c r="A404" s="1">
        <v>45153</v>
      </c>
      <c r="B404" s="8">
        <v>38329924</v>
      </c>
      <c r="C404" s="8">
        <v>20994402</v>
      </c>
      <c r="D404" s="8">
        <v>17335522</v>
      </c>
      <c r="E404" s="9">
        <f>nyse_spy_short_volume[[#This Row],[total_short]]/nyse_spy_short_volume[[#This Row],[total_reported]]</f>
        <v>0.54772876669413695</v>
      </c>
      <c r="F404" s="9">
        <f>nyse_spy_short_volume[[#This Row],[total_long]]/nyse_spy_short_volume[[#This Row],[total_reported]]</f>
        <v>0.45227123330586305</v>
      </c>
      <c r="G404" s="8">
        <v>12517101</v>
      </c>
      <c r="H404" s="9">
        <f>nyse_spy_short_volume[[#This Row],[Off-Exchange]]/nyse_spy_short_volume[[#This Row],[total_reported]]</f>
        <v>0.3265621137156442</v>
      </c>
      <c r="I404" s="8">
        <v>356697</v>
      </c>
      <c r="J404" s="8" t="s">
        <v>16</v>
      </c>
      <c r="K404" s="8" t="s">
        <v>16</v>
      </c>
      <c r="L404" s="8" t="s">
        <v>16</v>
      </c>
      <c r="M404" s="8" t="s">
        <v>16</v>
      </c>
      <c r="N404" s="8">
        <v>164530</v>
      </c>
      <c r="O404" s="8">
        <v>283232</v>
      </c>
      <c r="P404" s="8">
        <v>1034535</v>
      </c>
      <c r="Q404" s="8">
        <v>6411661</v>
      </c>
      <c r="R404" s="8">
        <v>40104</v>
      </c>
      <c r="S404" s="8">
        <v>181716</v>
      </c>
      <c r="T404" s="8">
        <v>4826</v>
      </c>
    </row>
    <row r="405" spans="1:20">
      <c r="A405" s="1">
        <v>45152</v>
      </c>
      <c r="B405" s="8">
        <v>25555302</v>
      </c>
      <c r="C405" s="8">
        <v>11618970</v>
      </c>
      <c r="D405" s="8">
        <v>13936332</v>
      </c>
      <c r="E405" s="9">
        <f>nyse_spy_short_volume[[#This Row],[total_short]]/nyse_spy_short_volume[[#This Row],[total_reported]]</f>
        <v>0.45465985884259946</v>
      </c>
      <c r="F405" s="9">
        <f>nyse_spy_short_volume[[#This Row],[total_long]]/nyse_spy_short_volume[[#This Row],[total_reported]]</f>
        <v>0.54534014115740048</v>
      </c>
      <c r="G405" s="8">
        <v>7339589</v>
      </c>
      <c r="H405" s="9">
        <f>nyse_spy_short_volume[[#This Row],[Off-Exchange]]/nyse_spy_short_volume[[#This Row],[total_reported]]</f>
        <v>0.28720415826038759</v>
      </c>
      <c r="I405" s="8">
        <v>85969</v>
      </c>
      <c r="J405" s="8" t="s">
        <v>16</v>
      </c>
      <c r="K405" s="8" t="s">
        <v>16</v>
      </c>
      <c r="L405" s="8" t="s">
        <v>16</v>
      </c>
      <c r="M405" s="8" t="s">
        <v>16</v>
      </c>
      <c r="N405" s="8">
        <v>83819</v>
      </c>
      <c r="O405" s="8">
        <v>119268</v>
      </c>
      <c r="P405" s="8">
        <v>550957</v>
      </c>
      <c r="Q405" s="8">
        <v>3307606</v>
      </c>
      <c r="R405" s="8">
        <v>28101</v>
      </c>
      <c r="S405" s="8">
        <v>100729</v>
      </c>
      <c r="T405" s="8">
        <v>2932</v>
      </c>
    </row>
    <row r="406" spans="1:20">
      <c r="A406" s="1">
        <v>45149</v>
      </c>
      <c r="B406" s="8">
        <v>34600936</v>
      </c>
      <c r="C406" s="8">
        <v>18447864</v>
      </c>
      <c r="D406" s="8">
        <v>16153072</v>
      </c>
      <c r="E406" s="9">
        <f>nyse_spy_short_volume[[#This Row],[total_short]]/nyse_spy_short_volume[[#This Row],[total_reported]]</f>
        <v>0.533160837036316</v>
      </c>
      <c r="F406" s="9">
        <f>nyse_spy_short_volume[[#This Row],[total_long]]/nyse_spy_short_volume[[#This Row],[total_reported]]</f>
        <v>0.466839162963684</v>
      </c>
      <c r="G406" s="8">
        <v>11595330</v>
      </c>
      <c r="H406" s="9">
        <f>nyse_spy_short_volume[[#This Row],[Off-Exchange]]/nyse_spy_short_volume[[#This Row],[total_reported]]</f>
        <v>0.33511607894075468</v>
      </c>
      <c r="I406" s="8">
        <v>53632</v>
      </c>
      <c r="J406" s="8" t="s">
        <v>16</v>
      </c>
      <c r="K406" s="8" t="s">
        <v>16</v>
      </c>
      <c r="L406" s="8" t="s">
        <v>16</v>
      </c>
      <c r="M406" s="8" t="s">
        <v>16</v>
      </c>
      <c r="N406" s="8">
        <v>162608</v>
      </c>
      <c r="O406" s="8">
        <v>190395</v>
      </c>
      <c r="P406" s="8">
        <v>822833</v>
      </c>
      <c r="Q406" s="8">
        <v>5414897</v>
      </c>
      <c r="R406" s="8">
        <v>33515</v>
      </c>
      <c r="S406" s="8">
        <v>168561</v>
      </c>
      <c r="T406" s="8">
        <v>6093</v>
      </c>
    </row>
    <row r="407" spans="1:20">
      <c r="A407" s="1">
        <v>45148</v>
      </c>
      <c r="B407" s="8">
        <v>47465726</v>
      </c>
      <c r="C407" s="8">
        <v>24892870</v>
      </c>
      <c r="D407" s="8">
        <v>22572856</v>
      </c>
      <c r="E407" s="9">
        <f>nyse_spy_short_volume[[#This Row],[total_short]]/nyse_spy_short_volume[[#This Row],[total_reported]]</f>
        <v>0.52443883403363512</v>
      </c>
      <c r="F407" s="9">
        <f>nyse_spy_short_volume[[#This Row],[total_long]]/nyse_spy_short_volume[[#This Row],[total_reported]]</f>
        <v>0.47556116596636488</v>
      </c>
      <c r="G407" s="8">
        <v>13418462</v>
      </c>
      <c r="H407" s="9">
        <f>nyse_spy_short_volume[[#This Row],[Off-Exchange]]/nyse_spy_short_volume[[#This Row],[total_reported]]</f>
        <v>0.28269791975793229</v>
      </c>
      <c r="I407" s="8">
        <v>43224</v>
      </c>
      <c r="J407" s="8" t="s">
        <v>16</v>
      </c>
      <c r="K407" s="8" t="s">
        <v>16</v>
      </c>
      <c r="L407" s="8" t="s">
        <v>16</v>
      </c>
      <c r="M407" s="8" t="s">
        <v>16</v>
      </c>
      <c r="N407" s="8">
        <v>375956</v>
      </c>
      <c r="O407" s="8">
        <v>543272</v>
      </c>
      <c r="P407" s="8">
        <v>2380379</v>
      </c>
      <c r="Q407" s="8">
        <v>7765739</v>
      </c>
      <c r="R407" s="8">
        <v>53552</v>
      </c>
      <c r="S407" s="8">
        <v>294742</v>
      </c>
      <c r="T407" s="8">
        <v>17544</v>
      </c>
    </row>
    <row r="408" spans="1:20">
      <c r="A408" s="1">
        <v>45147</v>
      </c>
      <c r="B408" s="8">
        <v>38420463</v>
      </c>
      <c r="C408" s="8">
        <v>26327473</v>
      </c>
      <c r="D408" s="8">
        <v>12092990</v>
      </c>
      <c r="E408" s="9">
        <f>nyse_spy_short_volume[[#This Row],[total_short]]/nyse_spy_short_volume[[#This Row],[total_reported]]</f>
        <v>0.68524611481126607</v>
      </c>
      <c r="F408" s="9">
        <f>nyse_spy_short_volume[[#This Row],[total_long]]/nyse_spy_short_volume[[#This Row],[total_reported]]</f>
        <v>0.31475388518873393</v>
      </c>
      <c r="G408" s="8">
        <v>14670895</v>
      </c>
      <c r="H408" s="9">
        <f>nyse_spy_short_volume[[#This Row],[Off-Exchange]]/nyse_spy_short_volume[[#This Row],[total_reported]]</f>
        <v>0.38185107243501987</v>
      </c>
      <c r="I408" s="8">
        <v>72178</v>
      </c>
      <c r="J408" s="8" t="s">
        <v>16</v>
      </c>
      <c r="K408" s="8" t="s">
        <v>16</v>
      </c>
      <c r="L408" s="8" t="s">
        <v>16</v>
      </c>
      <c r="M408" s="8" t="s">
        <v>16</v>
      </c>
      <c r="N408" s="8">
        <v>302330</v>
      </c>
      <c r="O408" s="8">
        <v>334406</v>
      </c>
      <c r="P408" s="8">
        <v>1884366</v>
      </c>
      <c r="Q408" s="8">
        <v>8785933</v>
      </c>
      <c r="R408" s="8">
        <v>62852</v>
      </c>
      <c r="S408" s="8">
        <v>210715</v>
      </c>
      <c r="T408" s="8">
        <v>3798</v>
      </c>
    </row>
    <row r="409" spans="1:20">
      <c r="A409" s="1">
        <v>45146</v>
      </c>
      <c r="B409" s="8">
        <v>39675893</v>
      </c>
      <c r="C409" s="8">
        <v>25647939</v>
      </c>
      <c r="D409" s="8">
        <v>14027954</v>
      </c>
      <c r="E409" s="9">
        <f>nyse_spy_short_volume[[#This Row],[total_short]]/nyse_spy_short_volume[[#This Row],[total_reported]]</f>
        <v>0.64643633855953786</v>
      </c>
      <c r="F409" s="9">
        <f>nyse_spy_short_volume[[#This Row],[total_long]]/nyse_spy_short_volume[[#This Row],[total_reported]]</f>
        <v>0.35356366144046208</v>
      </c>
      <c r="G409" s="8">
        <v>15013199</v>
      </c>
      <c r="H409" s="9">
        <f>nyse_spy_short_volume[[#This Row],[Off-Exchange]]/nyse_spy_short_volume[[#This Row],[total_reported]]</f>
        <v>0.37839599476689789</v>
      </c>
      <c r="I409" s="8">
        <v>28530</v>
      </c>
      <c r="J409" s="8" t="s">
        <v>16</v>
      </c>
      <c r="K409" s="8" t="s">
        <v>16</v>
      </c>
      <c r="L409" s="8" t="s">
        <v>16</v>
      </c>
      <c r="M409" s="8" t="s">
        <v>16</v>
      </c>
      <c r="N409" s="8">
        <v>232799</v>
      </c>
      <c r="O409" s="8">
        <v>297259</v>
      </c>
      <c r="P409" s="8">
        <v>1722530</v>
      </c>
      <c r="Q409" s="8">
        <v>8071875</v>
      </c>
      <c r="R409" s="8">
        <v>57752</v>
      </c>
      <c r="S409" s="8">
        <v>220129</v>
      </c>
      <c r="T409" s="8">
        <v>3866</v>
      </c>
    </row>
    <row r="410" spans="1:20">
      <c r="A410" s="1">
        <v>45145</v>
      </c>
      <c r="B410" s="8">
        <v>29454151</v>
      </c>
      <c r="C410" s="8">
        <v>18388957</v>
      </c>
      <c r="D410" s="8">
        <v>11065194</v>
      </c>
      <c r="E410" s="9">
        <f>nyse_spy_short_volume[[#This Row],[total_short]]/nyse_spy_short_volume[[#This Row],[total_reported]]</f>
        <v>0.62432480230036169</v>
      </c>
      <c r="F410" s="9">
        <f>nyse_spy_short_volume[[#This Row],[total_long]]/nyse_spy_short_volume[[#This Row],[total_reported]]</f>
        <v>0.37567519769963831</v>
      </c>
      <c r="G410" s="8">
        <v>10680861</v>
      </c>
      <c r="H410" s="9">
        <f>nyse_spy_short_volume[[#This Row],[Off-Exchange]]/nyse_spy_short_volume[[#This Row],[total_reported]]</f>
        <v>0.36262668036162371</v>
      </c>
      <c r="I410" s="8">
        <v>43258</v>
      </c>
      <c r="J410" s="8" t="s">
        <v>16</v>
      </c>
      <c r="K410" s="8" t="s">
        <v>16</v>
      </c>
      <c r="L410" s="8" t="s">
        <v>16</v>
      </c>
      <c r="M410" s="8" t="s">
        <v>16</v>
      </c>
      <c r="N410" s="8">
        <v>202286</v>
      </c>
      <c r="O410" s="8">
        <v>161123</v>
      </c>
      <c r="P410" s="8">
        <v>1195715</v>
      </c>
      <c r="Q410" s="8">
        <v>5927036</v>
      </c>
      <c r="R410" s="8">
        <v>40918</v>
      </c>
      <c r="S410" s="8">
        <v>135023</v>
      </c>
      <c r="T410" s="8">
        <v>2737</v>
      </c>
    </row>
    <row r="411" spans="1:20">
      <c r="A411" s="1">
        <v>45142</v>
      </c>
      <c r="B411" s="8">
        <v>54244791</v>
      </c>
      <c r="C411" s="8">
        <v>29727004</v>
      </c>
      <c r="D411" s="8">
        <v>24517787</v>
      </c>
      <c r="E411" s="9">
        <f>nyse_spy_short_volume[[#This Row],[total_short]]/nyse_spy_short_volume[[#This Row],[total_reported]]</f>
        <v>0.5480158269943376</v>
      </c>
      <c r="F411" s="9">
        <f>nyse_spy_short_volume[[#This Row],[total_long]]/nyse_spy_short_volume[[#This Row],[total_reported]]</f>
        <v>0.4519841730056624</v>
      </c>
      <c r="G411" s="8">
        <v>15993118</v>
      </c>
      <c r="H411" s="9">
        <f>nyse_spy_short_volume[[#This Row],[Off-Exchange]]/nyse_spy_short_volume[[#This Row],[total_reported]]</f>
        <v>0.29483232777134305</v>
      </c>
      <c r="I411" s="8">
        <v>72677</v>
      </c>
      <c r="J411" s="8" t="s">
        <v>16</v>
      </c>
      <c r="K411" s="8" t="s">
        <v>16</v>
      </c>
      <c r="L411" s="8" t="s">
        <v>16</v>
      </c>
      <c r="M411" s="8" t="s">
        <v>16</v>
      </c>
      <c r="N411" s="8">
        <v>507379</v>
      </c>
      <c r="O411" s="8">
        <v>630152</v>
      </c>
      <c r="P411" s="8">
        <v>2207968</v>
      </c>
      <c r="Q411" s="8">
        <v>9856514</v>
      </c>
      <c r="R411" s="8">
        <v>143577</v>
      </c>
      <c r="S411" s="8">
        <v>306839</v>
      </c>
      <c r="T411" s="8">
        <v>8780</v>
      </c>
    </row>
    <row r="412" spans="1:20">
      <c r="A412" s="1">
        <v>45141</v>
      </c>
      <c r="B412" s="8">
        <v>33472829</v>
      </c>
      <c r="C412" s="8">
        <v>20187888</v>
      </c>
      <c r="D412" s="8">
        <v>13284941</v>
      </c>
      <c r="E412" s="9">
        <f>nyse_spy_short_volume[[#This Row],[total_short]]/nyse_spy_short_volume[[#This Row],[total_reported]]</f>
        <v>0.60311269178951088</v>
      </c>
      <c r="F412" s="9">
        <f>nyse_spy_short_volume[[#This Row],[total_long]]/nyse_spy_short_volume[[#This Row],[total_reported]]</f>
        <v>0.39688730821048918</v>
      </c>
      <c r="G412" s="8">
        <v>11360531</v>
      </c>
      <c r="H412" s="9">
        <f>nyse_spy_short_volume[[#This Row],[Off-Exchange]]/nyse_spy_short_volume[[#This Row],[total_reported]]</f>
        <v>0.33939560352069437</v>
      </c>
      <c r="I412" s="8">
        <v>68380</v>
      </c>
      <c r="J412" s="8" t="s">
        <v>16</v>
      </c>
      <c r="K412" s="8" t="s">
        <v>16</v>
      </c>
      <c r="L412" s="8" t="s">
        <v>16</v>
      </c>
      <c r="M412" s="8" t="s">
        <v>16</v>
      </c>
      <c r="N412" s="8">
        <v>179526</v>
      </c>
      <c r="O412" s="8">
        <v>276789</v>
      </c>
      <c r="P412" s="8">
        <v>1329504</v>
      </c>
      <c r="Q412" s="8">
        <v>6633874</v>
      </c>
      <c r="R412" s="8">
        <v>100250</v>
      </c>
      <c r="S412" s="8">
        <v>229209</v>
      </c>
      <c r="T412" s="8">
        <v>9825</v>
      </c>
    </row>
    <row r="413" spans="1:20">
      <c r="A413" s="1">
        <v>45140</v>
      </c>
      <c r="B413" s="8">
        <v>48193294</v>
      </c>
      <c r="C413" s="8">
        <v>25800785</v>
      </c>
      <c r="D413" s="8">
        <v>22392509</v>
      </c>
      <c r="E413" s="9">
        <f>nyse_spy_short_volume[[#This Row],[total_short]]/nyse_spy_short_volume[[#This Row],[total_reported]]</f>
        <v>0.53536047982111368</v>
      </c>
      <c r="F413" s="9">
        <f>nyse_spy_short_volume[[#This Row],[total_long]]/nyse_spy_short_volume[[#This Row],[total_reported]]</f>
        <v>0.46463952017888632</v>
      </c>
      <c r="G413" s="8">
        <v>14634311</v>
      </c>
      <c r="H413" s="9">
        <f>nyse_spy_short_volume[[#This Row],[Off-Exchange]]/nyse_spy_short_volume[[#This Row],[total_reported]]</f>
        <v>0.30365865840172701</v>
      </c>
      <c r="I413" s="8">
        <v>104097</v>
      </c>
      <c r="J413" s="8" t="s">
        <v>16</v>
      </c>
      <c r="K413" s="8" t="s">
        <v>16</v>
      </c>
      <c r="L413" s="8" t="s">
        <v>16</v>
      </c>
      <c r="M413" s="8" t="s">
        <v>16</v>
      </c>
      <c r="N413" s="8">
        <v>186008</v>
      </c>
      <c r="O413" s="8">
        <v>305006</v>
      </c>
      <c r="P413" s="8">
        <v>1746117</v>
      </c>
      <c r="Q413" s="8">
        <v>8475325</v>
      </c>
      <c r="R413" s="8">
        <v>84663</v>
      </c>
      <c r="S413" s="8">
        <v>261214</v>
      </c>
      <c r="T413" s="8">
        <v>4044</v>
      </c>
    </row>
    <row r="414" spans="1:20">
      <c r="A414" s="1">
        <v>45139</v>
      </c>
      <c r="B414" s="8">
        <v>30347359</v>
      </c>
      <c r="C414" s="8">
        <v>15391443</v>
      </c>
      <c r="D414" s="8">
        <v>14955916</v>
      </c>
      <c r="E414" s="9">
        <f>nyse_spy_short_volume[[#This Row],[total_short]]/nyse_spy_short_volume[[#This Row],[total_reported]]</f>
        <v>0.50717569855090194</v>
      </c>
      <c r="F414" s="9">
        <f>nyse_spy_short_volume[[#This Row],[total_long]]/nyse_spy_short_volume[[#This Row],[total_reported]]</f>
        <v>0.49282430144909811</v>
      </c>
      <c r="G414" s="8">
        <v>8814714</v>
      </c>
      <c r="H414" s="9">
        <f>nyse_spy_short_volume[[#This Row],[Off-Exchange]]/nyse_spy_short_volume[[#This Row],[total_reported]]</f>
        <v>0.29046066249125663</v>
      </c>
      <c r="I414" s="8">
        <v>39038</v>
      </c>
      <c r="J414" s="8" t="s">
        <v>16</v>
      </c>
      <c r="K414" s="8" t="s">
        <v>16</v>
      </c>
      <c r="L414" s="8" t="s">
        <v>16</v>
      </c>
      <c r="M414" s="8" t="s">
        <v>16</v>
      </c>
      <c r="N414" s="8">
        <v>77381</v>
      </c>
      <c r="O414" s="8">
        <v>241151</v>
      </c>
      <c r="P414" s="8">
        <v>899485</v>
      </c>
      <c r="Q414" s="8">
        <v>5189729</v>
      </c>
      <c r="R414" s="8">
        <v>42663</v>
      </c>
      <c r="S414" s="8">
        <v>85740</v>
      </c>
      <c r="T414" s="8">
        <v>1542</v>
      </c>
    </row>
    <row r="415" spans="1:20">
      <c r="A415" s="1">
        <v>45138</v>
      </c>
      <c r="B415" s="8">
        <v>32769359</v>
      </c>
      <c r="C415" s="8">
        <v>19098122</v>
      </c>
      <c r="D415" s="8">
        <v>13671237</v>
      </c>
      <c r="E415" s="9">
        <f>nyse_spy_short_volume[[#This Row],[total_short]]/nyse_spy_short_volume[[#This Row],[total_reported]]</f>
        <v>0.58280425930821533</v>
      </c>
      <c r="F415" s="9">
        <f>nyse_spy_short_volume[[#This Row],[total_long]]/nyse_spy_short_volume[[#This Row],[total_reported]]</f>
        <v>0.41719574069178467</v>
      </c>
      <c r="G415" s="8">
        <v>10603818</v>
      </c>
      <c r="H415" s="9">
        <f>nyse_spy_short_volume[[#This Row],[Off-Exchange]]/nyse_spy_short_volume[[#This Row],[total_reported]]</f>
        <v>0.32358942388833423</v>
      </c>
      <c r="I415" s="8">
        <v>73980</v>
      </c>
      <c r="J415" s="8" t="s">
        <v>16</v>
      </c>
      <c r="K415" s="8" t="s">
        <v>16</v>
      </c>
      <c r="L415" s="8" t="s">
        <v>16</v>
      </c>
      <c r="M415" s="8" t="s">
        <v>16</v>
      </c>
      <c r="N415" s="8">
        <v>195856</v>
      </c>
      <c r="O415" s="8">
        <v>181450</v>
      </c>
      <c r="P415" s="8">
        <v>1067206</v>
      </c>
      <c r="Q415" s="8">
        <v>6830789</v>
      </c>
      <c r="R415" s="8">
        <v>61314</v>
      </c>
      <c r="S415" s="8">
        <v>76090</v>
      </c>
      <c r="T415" s="8">
        <v>7619</v>
      </c>
    </row>
    <row r="416" spans="1:20">
      <c r="A416" s="1">
        <v>45135</v>
      </c>
      <c r="B416" s="8">
        <v>42847589</v>
      </c>
      <c r="C416" s="8">
        <v>21410384</v>
      </c>
      <c r="D416" s="8">
        <v>21437205</v>
      </c>
      <c r="E416" s="9">
        <f>nyse_spy_short_volume[[#This Row],[total_short]]/nyse_spy_short_volume[[#This Row],[total_reported]]</f>
        <v>0.499687018562468</v>
      </c>
      <c r="F416" s="9">
        <f>nyse_spy_short_volume[[#This Row],[total_long]]/nyse_spy_short_volume[[#This Row],[total_reported]]</f>
        <v>0.500312981437532</v>
      </c>
      <c r="G416" s="8">
        <v>12066224</v>
      </c>
      <c r="H416" s="9">
        <f>nyse_spy_short_volume[[#This Row],[Off-Exchange]]/nyse_spy_short_volume[[#This Row],[total_reported]]</f>
        <v>0.28160800366153627</v>
      </c>
      <c r="I416" s="8">
        <v>44033</v>
      </c>
      <c r="J416" s="8" t="s">
        <v>16</v>
      </c>
      <c r="K416" s="8" t="s">
        <v>16</v>
      </c>
      <c r="L416" s="8" t="s">
        <v>16</v>
      </c>
      <c r="M416" s="8" t="s">
        <v>16</v>
      </c>
      <c r="N416" s="8">
        <v>238192</v>
      </c>
      <c r="O416" s="8">
        <v>317960</v>
      </c>
      <c r="P416" s="8">
        <v>1132687</v>
      </c>
      <c r="Q416" s="8">
        <v>7278415</v>
      </c>
      <c r="R416" s="8">
        <v>84848</v>
      </c>
      <c r="S416" s="8">
        <v>236260</v>
      </c>
      <c r="T416" s="8">
        <v>11765</v>
      </c>
    </row>
    <row r="417" spans="1:20">
      <c r="A417" s="1">
        <v>45134</v>
      </c>
      <c r="B417" s="8">
        <v>50820771</v>
      </c>
      <c r="C417" s="8">
        <v>27842430</v>
      </c>
      <c r="D417" s="8">
        <v>22978341</v>
      </c>
      <c r="E417" s="9">
        <f>nyse_spy_short_volume[[#This Row],[total_short]]/nyse_spy_short_volume[[#This Row],[total_reported]]</f>
        <v>0.54785532474507326</v>
      </c>
      <c r="F417" s="9">
        <f>nyse_spy_short_volume[[#This Row],[total_long]]/nyse_spy_short_volume[[#This Row],[total_reported]]</f>
        <v>0.45214467525492674</v>
      </c>
      <c r="G417" s="8">
        <v>17007940</v>
      </c>
      <c r="H417" s="9">
        <f>nyse_spy_short_volume[[#This Row],[Off-Exchange]]/nyse_spy_short_volume[[#This Row],[total_reported]]</f>
        <v>0.3346651313101881</v>
      </c>
      <c r="I417" s="8">
        <v>50348</v>
      </c>
      <c r="J417" s="8" t="s">
        <v>16</v>
      </c>
      <c r="K417" s="8" t="s">
        <v>16</v>
      </c>
      <c r="L417" s="8" t="s">
        <v>16</v>
      </c>
      <c r="M417" s="8" t="s">
        <v>16</v>
      </c>
      <c r="N417" s="8">
        <v>323309</v>
      </c>
      <c r="O417" s="8">
        <v>365782</v>
      </c>
      <c r="P417" s="8">
        <v>1631329</v>
      </c>
      <c r="Q417" s="8">
        <v>8099115</v>
      </c>
      <c r="R417" s="8">
        <v>92294</v>
      </c>
      <c r="S417" s="8">
        <v>265890</v>
      </c>
      <c r="T417" s="8">
        <v>6423</v>
      </c>
    </row>
    <row r="418" spans="1:20">
      <c r="A418" s="1">
        <v>45133</v>
      </c>
      <c r="B418" s="8">
        <v>37378400</v>
      </c>
      <c r="C418" s="8">
        <v>19247594</v>
      </c>
      <c r="D418" s="8">
        <v>18130806</v>
      </c>
      <c r="E418" s="9">
        <f>nyse_spy_short_volume[[#This Row],[total_short]]/nyse_spy_short_volume[[#This Row],[total_reported]]</f>
        <v>0.51493894869764356</v>
      </c>
      <c r="F418" s="9">
        <f>nyse_spy_short_volume[[#This Row],[total_long]]/nyse_spy_short_volume[[#This Row],[total_reported]]</f>
        <v>0.48506105130235644</v>
      </c>
      <c r="G418" s="8">
        <v>10283006</v>
      </c>
      <c r="H418" s="9">
        <f>nyse_spy_short_volume[[#This Row],[Off-Exchange]]/nyse_spy_short_volume[[#This Row],[total_reported]]</f>
        <v>0.27510556899171712</v>
      </c>
      <c r="I418" s="8">
        <v>52224</v>
      </c>
      <c r="J418" s="8" t="s">
        <v>16</v>
      </c>
      <c r="K418" s="8" t="s">
        <v>16</v>
      </c>
      <c r="L418" s="8" t="s">
        <v>16</v>
      </c>
      <c r="M418" s="8" t="s">
        <v>16</v>
      </c>
      <c r="N418" s="8">
        <v>127236</v>
      </c>
      <c r="O418" s="8">
        <v>358346</v>
      </c>
      <c r="P418" s="8">
        <v>1302608</v>
      </c>
      <c r="Q418" s="8">
        <v>6941341</v>
      </c>
      <c r="R418" s="8">
        <v>60957</v>
      </c>
      <c r="S418" s="8">
        <v>106549</v>
      </c>
      <c r="T418" s="8">
        <v>15327</v>
      </c>
    </row>
    <row r="419" spans="1:20">
      <c r="A419" s="1">
        <v>45132</v>
      </c>
      <c r="B419" s="8">
        <v>30168480</v>
      </c>
      <c r="C419" s="8">
        <v>16507075</v>
      </c>
      <c r="D419" s="8">
        <v>13661405</v>
      </c>
      <c r="E419" s="9">
        <f>nyse_spy_short_volume[[#This Row],[total_short]]/nyse_spy_short_volume[[#This Row],[total_reported]]</f>
        <v>0.54716296611562798</v>
      </c>
      <c r="F419" s="9">
        <f>nyse_spy_short_volume[[#This Row],[total_long]]/nyse_spy_short_volume[[#This Row],[total_reported]]</f>
        <v>0.45283703388437202</v>
      </c>
      <c r="G419" s="8">
        <v>9629438</v>
      </c>
      <c r="H419" s="9">
        <f>nyse_spy_short_volume[[#This Row],[Off-Exchange]]/nyse_spy_short_volume[[#This Row],[total_reported]]</f>
        <v>0.31918870291111784</v>
      </c>
      <c r="I419" s="8">
        <v>7702</v>
      </c>
      <c r="J419" s="8" t="s">
        <v>16</v>
      </c>
      <c r="K419" s="8" t="s">
        <v>16</v>
      </c>
      <c r="L419" s="8" t="s">
        <v>16</v>
      </c>
      <c r="M419" s="8" t="s">
        <v>16</v>
      </c>
      <c r="N419" s="8">
        <v>116303</v>
      </c>
      <c r="O419" s="8">
        <v>184404</v>
      </c>
      <c r="P419" s="8">
        <v>1084764</v>
      </c>
      <c r="Q419" s="8">
        <v>5225490</v>
      </c>
      <c r="R419" s="8">
        <v>49512</v>
      </c>
      <c r="S419" s="8">
        <v>193771</v>
      </c>
      <c r="T419" s="8">
        <v>15691</v>
      </c>
    </row>
    <row r="420" spans="1:20">
      <c r="A420" s="1">
        <v>45131</v>
      </c>
      <c r="B420" s="8">
        <v>30330048</v>
      </c>
      <c r="C420" s="8">
        <v>14337916</v>
      </c>
      <c r="D420" s="8">
        <v>15992132</v>
      </c>
      <c r="E420" s="9">
        <f>nyse_spy_short_volume[[#This Row],[total_short]]/nyse_spy_short_volume[[#This Row],[total_reported]]</f>
        <v>0.4727297497188267</v>
      </c>
      <c r="F420" s="9">
        <f>nyse_spy_short_volume[[#This Row],[total_long]]/nyse_spy_short_volume[[#This Row],[total_reported]]</f>
        <v>0.52727025028117336</v>
      </c>
      <c r="G420" s="8">
        <v>8820682</v>
      </c>
      <c r="H420" s="9">
        <f>nyse_spy_short_volume[[#This Row],[Off-Exchange]]/nyse_spy_short_volume[[#This Row],[total_reported]]</f>
        <v>0.29082321267674882</v>
      </c>
      <c r="I420" s="8">
        <v>45313</v>
      </c>
      <c r="J420" s="8" t="s">
        <v>16</v>
      </c>
      <c r="K420" s="8" t="s">
        <v>16</v>
      </c>
      <c r="L420" s="8" t="s">
        <v>16</v>
      </c>
      <c r="M420" s="8" t="s">
        <v>16</v>
      </c>
      <c r="N420" s="8">
        <v>86962</v>
      </c>
      <c r="O420" s="8">
        <v>245200</v>
      </c>
      <c r="P420" s="8">
        <v>773470</v>
      </c>
      <c r="Q420" s="8">
        <v>4157795</v>
      </c>
      <c r="R420" s="8">
        <v>47206</v>
      </c>
      <c r="S420" s="8">
        <v>152698</v>
      </c>
      <c r="T420" s="8">
        <v>8590</v>
      </c>
    </row>
    <row r="421" spans="1:20">
      <c r="A421" s="1">
        <v>45128</v>
      </c>
      <c r="B421" s="8">
        <v>35706090</v>
      </c>
      <c r="C421" s="8">
        <v>19368265</v>
      </c>
      <c r="D421" s="8">
        <v>16337825</v>
      </c>
      <c r="E421" s="9">
        <f>nyse_spy_short_volume[[#This Row],[total_short]]/nyse_spy_short_volume[[#This Row],[total_reported]]</f>
        <v>0.54243589818991667</v>
      </c>
      <c r="F421" s="9">
        <f>nyse_spy_short_volume[[#This Row],[total_long]]/nyse_spy_short_volume[[#This Row],[total_reported]]</f>
        <v>0.45756410181008339</v>
      </c>
      <c r="G421" s="8">
        <v>10494259</v>
      </c>
      <c r="H421" s="9">
        <f>nyse_spy_short_volume[[#This Row],[Off-Exchange]]/nyse_spy_short_volume[[#This Row],[total_reported]]</f>
        <v>0.29390669770899025</v>
      </c>
      <c r="I421" s="8">
        <v>26636</v>
      </c>
      <c r="J421" s="8" t="s">
        <v>16</v>
      </c>
      <c r="K421" s="8" t="s">
        <v>16</v>
      </c>
      <c r="L421" s="8" t="s">
        <v>16</v>
      </c>
      <c r="M421" s="8" t="s">
        <v>16</v>
      </c>
      <c r="N421" s="8">
        <v>230802</v>
      </c>
      <c r="O421" s="8">
        <v>228484</v>
      </c>
      <c r="P421" s="8">
        <v>1061619</v>
      </c>
      <c r="Q421" s="8">
        <v>7134688</v>
      </c>
      <c r="R421" s="8">
        <v>57404</v>
      </c>
      <c r="S421" s="8">
        <v>101773</v>
      </c>
      <c r="T421" s="8">
        <v>32600</v>
      </c>
    </row>
    <row r="422" spans="1:20">
      <c r="A422" s="1">
        <v>45127</v>
      </c>
      <c r="B422" s="8">
        <v>35954560</v>
      </c>
      <c r="C422" s="8">
        <v>19789806</v>
      </c>
      <c r="D422" s="8">
        <v>16164754</v>
      </c>
      <c r="E422" s="9">
        <f>nyse_spy_short_volume[[#This Row],[total_short]]/nyse_spy_short_volume[[#This Row],[total_reported]]</f>
        <v>0.5504115750547357</v>
      </c>
      <c r="F422" s="9">
        <f>nyse_spy_short_volume[[#This Row],[total_long]]/nyse_spy_short_volume[[#This Row],[total_reported]]</f>
        <v>0.44958842494526424</v>
      </c>
      <c r="G422" s="8">
        <v>10399711</v>
      </c>
      <c r="H422" s="9">
        <f>nyse_spy_short_volume[[#This Row],[Off-Exchange]]/nyse_spy_short_volume[[#This Row],[total_reported]]</f>
        <v>0.28924595378166218</v>
      </c>
      <c r="I422" s="8">
        <v>29894</v>
      </c>
      <c r="J422" s="8" t="s">
        <v>16</v>
      </c>
      <c r="K422" s="8" t="s">
        <v>16</v>
      </c>
      <c r="L422" s="8" t="s">
        <v>16</v>
      </c>
      <c r="M422" s="8" t="s">
        <v>16</v>
      </c>
      <c r="N422" s="8">
        <v>335653</v>
      </c>
      <c r="O422" s="8">
        <v>324451</v>
      </c>
      <c r="P422" s="8">
        <v>1206844</v>
      </c>
      <c r="Q422" s="8">
        <v>7345775</v>
      </c>
      <c r="R422" s="8">
        <v>50639</v>
      </c>
      <c r="S422" s="8">
        <v>89004</v>
      </c>
      <c r="T422" s="8">
        <v>7835</v>
      </c>
    </row>
    <row r="423" spans="1:20">
      <c r="A423" s="1">
        <v>45126</v>
      </c>
      <c r="B423" s="8">
        <v>34789054</v>
      </c>
      <c r="C423" s="8">
        <v>19534628</v>
      </c>
      <c r="D423" s="8">
        <v>15254426</v>
      </c>
      <c r="E423" s="9">
        <f>nyse_spy_short_volume[[#This Row],[total_short]]/nyse_spy_short_volume[[#This Row],[total_reported]]</f>
        <v>0.56151650458790858</v>
      </c>
      <c r="F423" s="9">
        <f>nyse_spy_short_volume[[#This Row],[total_long]]/nyse_spy_short_volume[[#This Row],[total_reported]]</f>
        <v>0.43848349541209142</v>
      </c>
      <c r="G423" s="8">
        <v>9217502</v>
      </c>
      <c r="H423" s="9">
        <f>nyse_spy_short_volume[[#This Row],[Off-Exchange]]/nyse_spy_short_volume[[#This Row],[total_reported]]</f>
        <v>0.26495408584550761</v>
      </c>
      <c r="I423" s="8">
        <v>4616</v>
      </c>
      <c r="J423" s="8" t="s">
        <v>16</v>
      </c>
      <c r="K423" s="8" t="s">
        <v>16</v>
      </c>
      <c r="L423" s="8" t="s">
        <v>16</v>
      </c>
      <c r="M423" s="8" t="s">
        <v>16</v>
      </c>
      <c r="N423" s="8">
        <v>228409</v>
      </c>
      <c r="O423" s="8">
        <v>340592</v>
      </c>
      <c r="P423" s="8">
        <v>1339231</v>
      </c>
      <c r="Q423" s="8">
        <v>8156184</v>
      </c>
      <c r="R423" s="8">
        <v>56825</v>
      </c>
      <c r="S423" s="8">
        <v>166008</v>
      </c>
      <c r="T423" s="8">
        <v>25261</v>
      </c>
    </row>
    <row r="424" spans="1:20">
      <c r="A424" s="1">
        <v>45125</v>
      </c>
      <c r="B424" s="8">
        <v>37361364</v>
      </c>
      <c r="C424" s="8">
        <v>24847654</v>
      </c>
      <c r="D424" s="8">
        <v>12513710</v>
      </c>
      <c r="E424" s="9">
        <f>nyse_spy_short_volume[[#This Row],[total_short]]/nyse_spy_short_volume[[#This Row],[total_reported]]</f>
        <v>0.66506281729971095</v>
      </c>
      <c r="F424" s="9">
        <f>nyse_spy_short_volume[[#This Row],[total_long]]/nyse_spy_short_volume[[#This Row],[total_reported]]</f>
        <v>0.33493718270028899</v>
      </c>
      <c r="G424" s="8">
        <v>14077222</v>
      </c>
      <c r="H424" s="9">
        <f>nyse_spy_short_volume[[#This Row],[Off-Exchange]]/nyse_spy_short_volume[[#This Row],[total_reported]]</f>
        <v>0.37678554776533318</v>
      </c>
      <c r="I424" s="8">
        <v>5725</v>
      </c>
      <c r="J424" s="8" t="s">
        <v>16</v>
      </c>
      <c r="K424" s="8" t="s">
        <v>16</v>
      </c>
      <c r="L424" s="8" t="s">
        <v>16</v>
      </c>
      <c r="M424" s="8" t="s">
        <v>16</v>
      </c>
      <c r="N424" s="8">
        <v>296194</v>
      </c>
      <c r="O424" s="8">
        <v>427899</v>
      </c>
      <c r="P424" s="8">
        <v>1431046</v>
      </c>
      <c r="Q424" s="8">
        <v>8273425</v>
      </c>
      <c r="R424" s="8">
        <v>91583</v>
      </c>
      <c r="S424" s="8">
        <v>223724</v>
      </c>
      <c r="T424" s="8">
        <v>20836</v>
      </c>
    </row>
    <row r="425" spans="1:20">
      <c r="A425" s="1">
        <v>45124</v>
      </c>
      <c r="B425" s="8">
        <v>27999526</v>
      </c>
      <c r="C425" s="8">
        <v>14355511</v>
      </c>
      <c r="D425" s="8">
        <v>13644015</v>
      </c>
      <c r="E425" s="9">
        <f>nyse_spy_short_volume[[#This Row],[total_short]]/nyse_spy_short_volume[[#This Row],[total_reported]]</f>
        <v>0.51270550080026356</v>
      </c>
      <c r="F425" s="9">
        <f>nyse_spy_short_volume[[#This Row],[total_long]]/nyse_spy_short_volume[[#This Row],[total_reported]]</f>
        <v>0.48729449919973644</v>
      </c>
      <c r="G425" s="8">
        <v>7513333</v>
      </c>
      <c r="H425" s="9">
        <f>nyse_spy_short_volume[[#This Row],[Off-Exchange]]/nyse_spy_short_volume[[#This Row],[total_reported]]</f>
        <v>0.26833786400526921</v>
      </c>
      <c r="I425" s="8">
        <v>5325</v>
      </c>
      <c r="J425" s="8" t="s">
        <v>16</v>
      </c>
      <c r="K425" s="8" t="s">
        <v>16</v>
      </c>
      <c r="L425" s="8" t="s">
        <v>16</v>
      </c>
      <c r="M425" s="8" t="s">
        <v>16</v>
      </c>
      <c r="N425" s="8">
        <v>169113</v>
      </c>
      <c r="O425" s="8">
        <v>227723</v>
      </c>
      <c r="P425" s="8">
        <v>782364</v>
      </c>
      <c r="Q425" s="8">
        <v>5460453</v>
      </c>
      <c r="R425" s="8">
        <v>49641</v>
      </c>
      <c r="S425" s="8">
        <v>137624</v>
      </c>
      <c r="T425" s="8">
        <v>9935</v>
      </c>
    </row>
    <row r="426" spans="1:20">
      <c r="A426" s="1">
        <v>45121</v>
      </c>
      <c r="B426" s="8">
        <v>38961127</v>
      </c>
      <c r="C426" s="8">
        <v>17346290</v>
      </c>
      <c r="D426" s="8">
        <v>21614837</v>
      </c>
      <c r="E426" s="9">
        <f>nyse_spy_short_volume[[#This Row],[total_short]]/nyse_spy_short_volume[[#This Row],[total_reported]]</f>
        <v>0.44522043728355187</v>
      </c>
      <c r="F426" s="9">
        <f>nyse_spy_short_volume[[#This Row],[total_long]]/nyse_spy_short_volume[[#This Row],[total_reported]]</f>
        <v>0.55477956271644813</v>
      </c>
      <c r="G426" s="8">
        <v>8606201</v>
      </c>
      <c r="H426" s="9">
        <f>nyse_spy_short_volume[[#This Row],[Off-Exchange]]/nyse_spy_short_volume[[#This Row],[total_reported]]</f>
        <v>0.2208919931910594</v>
      </c>
      <c r="I426" s="8">
        <v>60939</v>
      </c>
      <c r="J426" s="8" t="s">
        <v>16</v>
      </c>
      <c r="K426" s="8" t="s">
        <v>16</v>
      </c>
      <c r="L426" s="8" t="s">
        <v>16</v>
      </c>
      <c r="M426" s="8" t="s">
        <v>16</v>
      </c>
      <c r="N426" s="8">
        <v>285644</v>
      </c>
      <c r="O426" s="8">
        <v>354622</v>
      </c>
      <c r="P426" s="8">
        <v>1024799</v>
      </c>
      <c r="Q426" s="8">
        <v>6846054</v>
      </c>
      <c r="R426" s="8">
        <v>55304</v>
      </c>
      <c r="S426" s="8">
        <v>108416</v>
      </c>
      <c r="T426" s="8">
        <v>4311</v>
      </c>
    </row>
    <row r="427" spans="1:20">
      <c r="A427" s="1">
        <v>45120</v>
      </c>
      <c r="B427" s="8">
        <v>38651059</v>
      </c>
      <c r="C427" s="8">
        <v>20598025</v>
      </c>
      <c r="D427" s="8">
        <v>18053034</v>
      </c>
      <c r="E427" s="9">
        <f>nyse_spy_short_volume[[#This Row],[total_short]]/nyse_spy_short_volume[[#This Row],[total_reported]]</f>
        <v>0.53292265549567475</v>
      </c>
      <c r="F427" s="9">
        <f>nyse_spy_short_volume[[#This Row],[total_long]]/nyse_spy_short_volume[[#This Row],[total_reported]]</f>
        <v>0.4670773445043252</v>
      </c>
      <c r="G427" s="8">
        <v>12276621</v>
      </c>
      <c r="H427" s="9">
        <f>nyse_spy_short_volume[[#This Row],[Off-Exchange]]/nyse_spy_short_volume[[#This Row],[total_reported]]</f>
        <v>0.31762702802011195</v>
      </c>
      <c r="I427" s="8">
        <v>21506</v>
      </c>
      <c r="J427" s="8" t="s">
        <v>16</v>
      </c>
      <c r="K427" s="8" t="s">
        <v>16</v>
      </c>
      <c r="L427" s="8" t="s">
        <v>16</v>
      </c>
      <c r="M427" s="8" t="s">
        <v>16</v>
      </c>
      <c r="N427" s="8">
        <v>164753</v>
      </c>
      <c r="O427" s="8">
        <v>342288</v>
      </c>
      <c r="P427" s="8">
        <v>1213365</v>
      </c>
      <c r="Q427" s="8">
        <v>6259555</v>
      </c>
      <c r="R427" s="8">
        <v>65473</v>
      </c>
      <c r="S427" s="8">
        <v>248693</v>
      </c>
      <c r="T427" s="8">
        <v>5771</v>
      </c>
    </row>
    <row r="428" spans="1:20">
      <c r="A428" s="1">
        <v>45119</v>
      </c>
      <c r="B428" s="8">
        <v>46966756</v>
      </c>
      <c r="C428" s="8">
        <v>28394376</v>
      </c>
      <c r="D428" s="8">
        <v>18572380</v>
      </c>
      <c r="E428" s="9">
        <f>nyse_spy_short_volume[[#This Row],[total_short]]/nyse_spy_short_volume[[#This Row],[total_reported]]</f>
        <v>0.60456327875827742</v>
      </c>
      <c r="F428" s="9">
        <f>nyse_spy_short_volume[[#This Row],[total_long]]/nyse_spy_short_volume[[#This Row],[total_reported]]</f>
        <v>0.39543672124172252</v>
      </c>
      <c r="G428" s="8">
        <v>19969574</v>
      </c>
      <c r="H428" s="9">
        <f>nyse_spy_short_volume[[#This Row],[Off-Exchange]]/nyse_spy_short_volume[[#This Row],[total_reported]]</f>
        <v>0.42518529489241286</v>
      </c>
      <c r="I428" s="8">
        <v>35459</v>
      </c>
      <c r="J428" s="8" t="s">
        <v>16</v>
      </c>
      <c r="K428" s="8" t="s">
        <v>16</v>
      </c>
      <c r="L428" s="8" t="s">
        <v>16</v>
      </c>
      <c r="M428" s="8" t="s">
        <v>16</v>
      </c>
      <c r="N428" s="8">
        <v>228152</v>
      </c>
      <c r="O428" s="8">
        <v>355457</v>
      </c>
      <c r="P428" s="8">
        <v>1078565</v>
      </c>
      <c r="Q428" s="8">
        <v>6387160</v>
      </c>
      <c r="R428" s="8">
        <v>76783</v>
      </c>
      <c r="S428" s="8">
        <v>254258</v>
      </c>
      <c r="T428" s="8">
        <v>8968</v>
      </c>
    </row>
    <row r="429" spans="1:20">
      <c r="A429" s="1">
        <v>45118</v>
      </c>
      <c r="B429" s="8">
        <v>32515843</v>
      </c>
      <c r="C429" s="8">
        <v>14346183</v>
      </c>
      <c r="D429" s="8">
        <v>18169660</v>
      </c>
      <c r="E429" s="9">
        <f>nyse_spy_short_volume[[#This Row],[total_short]]/nyse_spy_short_volume[[#This Row],[total_reported]]</f>
        <v>0.44120593767167593</v>
      </c>
      <c r="F429" s="9">
        <f>nyse_spy_short_volume[[#This Row],[total_long]]/nyse_spy_short_volume[[#This Row],[total_reported]]</f>
        <v>0.55879406232832407</v>
      </c>
      <c r="G429" s="8">
        <v>7990760</v>
      </c>
      <c r="H429" s="9">
        <f>nyse_spy_short_volume[[#This Row],[Off-Exchange]]/nyse_spy_short_volume[[#This Row],[total_reported]]</f>
        <v>0.24574974113388356</v>
      </c>
      <c r="I429" s="8">
        <v>20837</v>
      </c>
      <c r="J429" s="8" t="s">
        <v>16</v>
      </c>
      <c r="K429" s="8" t="s">
        <v>16</v>
      </c>
      <c r="L429" s="8" t="s">
        <v>16</v>
      </c>
      <c r="M429" s="8" t="s">
        <v>16</v>
      </c>
      <c r="N429" s="8">
        <v>91618</v>
      </c>
      <c r="O429" s="8">
        <v>180702</v>
      </c>
      <c r="P429" s="8">
        <v>738873</v>
      </c>
      <c r="Q429" s="8">
        <v>5116814</v>
      </c>
      <c r="R429" s="8">
        <v>51960</v>
      </c>
      <c r="S429" s="8">
        <v>146413</v>
      </c>
      <c r="T429" s="8">
        <v>8206</v>
      </c>
    </row>
    <row r="430" spans="1:20">
      <c r="A430" s="1">
        <v>45117</v>
      </c>
      <c r="B430" s="8">
        <v>34183269</v>
      </c>
      <c r="C430" s="8">
        <v>14883050</v>
      </c>
      <c r="D430" s="8">
        <v>19300219</v>
      </c>
      <c r="E430" s="9">
        <f>nyse_spy_short_volume[[#This Row],[total_short]]/nyse_spy_short_volume[[#This Row],[total_reported]]</f>
        <v>0.43538989790590243</v>
      </c>
      <c r="F430" s="9">
        <f>nyse_spy_short_volume[[#This Row],[total_long]]/nyse_spy_short_volume[[#This Row],[total_reported]]</f>
        <v>0.56461010209409757</v>
      </c>
      <c r="G430" s="8">
        <v>8861617</v>
      </c>
      <c r="H430" s="9">
        <f>nyse_spy_short_volume[[#This Row],[Off-Exchange]]/nyse_spy_short_volume[[#This Row],[total_reported]]</f>
        <v>0.25923843035609029</v>
      </c>
      <c r="I430" s="8">
        <v>24807</v>
      </c>
      <c r="J430" s="8" t="s">
        <v>16</v>
      </c>
      <c r="K430" s="8" t="s">
        <v>16</v>
      </c>
      <c r="L430" s="8" t="s">
        <v>16</v>
      </c>
      <c r="M430" s="8" t="s">
        <v>16</v>
      </c>
      <c r="N430" s="8">
        <v>115760</v>
      </c>
      <c r="O430" s="8">
        <v>148599</v>
      </c>
      <c r="P430" s="8">
        <v>692450</v>
      </c>
      <c r="Q430" s="8">
        <v>4675084</v>
      </c>
      <c r="R430" s="8">
        <v>101629</v>
      </c>
      <c r="S430" s="8">
        <v>258100</v>
      </c>
      <c r="T430" s="8">
        <v>5004</v>
      </c>
    </row>
    <row r="431" spans="1:20">
      <c r="A431" s="1">
        <v>45114</v>
      </c>
      <c r="B431" s="8">
        <v>39362610</v>
      </c>
      <c r="C431" s="8">
        <v>21333214</v>
      </c>
      <c r="D431" s="8">
        <v>18029396</v>
      </c>
      <c r="E431" s="9">
        <f>nyse_spy_short_volume[[#This Row],[total_short]]/nyse_spy_short_volume[[#This Row],[total_reported]]</f>
        <v>0.54196644988734233</v>
      </c>
      <c r="F431" s="9">
        <f>nyse_spy_short_volume[[#This Row],[total_long]]/nyse_spy_short_volume[[#This Row],[total_reported]]</f>
        <v>0.45803355011265767</v>
      </c>
      <c r="G431" s="8">
        <v>11105110</v>
      </c>
      <c r="H431" s="9">
        <f>nyse_spy_short_volume[[#This Row],[Off-Exchange]]/nyse_spy_short_volume[[#This Row],[total_reported]]</f>
        <v>0.28212331448549777</v>
      </c>
      <c r="I431" s="8">
        <v>56109</v>
      </c>
      <c r="J431" s="8" t="s">
        <v>16</v>
      </c>
      <c r="K431" s="8" t="s">
        <v>16</v>
      </c>
      <c r="L431" s="8" t="s">
        <v>16</v>
      </c>
      <c r="M431" s="8" t="s">
        <v>16</v>
      </c>
      <c r="N431" s="8">
        <v>231811</v>
      </c>
      <c r="O431" s="8">
        <v>347892</v>
      </c>
      <c r="P431" s="8">
        <v>924365</v>
      </c>
      <c r="Q431" s="8">
        <v>8317533</v>
      </c>
      <c r="R431" s="8">
        <v>115541</v>
      </c>
      <c r="S431" s="8">
        <v>222840</v>
      </c>
      <c r="T431" s="8">
        <v>12013</v>
      </c>
    </row>
    <row r="432" spans="1:20">
      <c r="A432" s="1">
        <v>45113</v>
      </c>
      <c r="B432" s="8">
        <v>39449135</v>
      </c>
      <c r="C432" s="8">
        <v>18525484</v>
      </c>
      <c r="D432" s="8">
        <v>20923651</v>
      </c>
      <c r="E432" s="9">
        <f>nyse_spy_short_volume[[#This Row],[total_short]]/nyse_spy_short_volume[[#This Row],[total_reported]]</f>
        <v>0.46960431451792289</v>
      </c>
      <c r="F432" s="9">
        <f>nyse_spy_short_volume[[#This Row],[total_long]]/nyse_spy_short_volume[[#This Row],[total_reported]]</f>
        <v>0.53039568548207716</v>
      </c>
      <c r="G432" s="8">
        <v>10637672</v>
      </c>
      <c r="H432" s="9">
        <f>nyse_spy_short_volume[[#This Row],[Off-Exchange]]/nyse_spy_short_volume[[#This Row],[total_reported]]</f>
        <v>0.26965539295094809</v>
      </c>
      <c r="I432" s="8">
        <v>41635</v>
      </c>
      <c r="J432" s="8" t="s">
        <v>16</v>
      </c>
      <c r="K432" s="8" t="s">
        <v>16</v>
      </c>
      <c r="L432" s="8" t="s">
        <v>16</v>
      </c>
      <c r="M432" s="8" t="s">
        <v>16</v>
      </c>
      <c r="N432" s="8">
        <v>214288</v>
      </c>
      <c r="O432" s="8">
        <v>259395</v>
      </c>
      <c r="P432" s="8">
        <v>1147772</v>
      </c>
      <c r="Q432" s="8">
        <v>5798159</v>
      </c>
      <c r="R432" s="8">
        <v>161566</v>
      </c>
      <c r="S432" s="8">
        <v>253904</v>
      </c>
      <c r="T432" s="8">
        <v>11093</v>
      </c>
    </row>
    <row r="433" spans="1:20">
      <c r="A433" s="1">
        <v>45112</v>
      </c>
      <c r="B433" s="8">
        <v>32576810</v>
      </c>
      <c r="C433" s="8">
        <v>14463317</v>
      </c>
      <c r="D433" s="8">
        <v>18113493</v>
      </c>
      <c r="E433" s="9">
        <f>nyse_spy_short_volume[[#This Row],[total_short]]/nyse_spy_short_volume[[#This Row],[total_reported]]</f>
        <v>0.44397585276151963</v>
      </c>
      <c r="F433" s="9">
        <f>nyse_spy_short_volume[[#This Row],[total_long]]/nyse_spy_short_volume[[#This Row],[total_reported]]</f>
        <v>0.55602414723848037</v>
      </c>
      <c r="G433" s="8">
        <v>8596105</v>
      </c>
      <c r="H433" s="9">
        <f>nyse_spy_short_volume[[#This Row],[Off-Exchange]]/nyse_spy_short_volume[[#This Row],[total_reported]]</f>
        <v>0.26387190765455548</v>
      </c>
      <c r="I433" s="8">
        <v>12576</v>
      </c>
      <c r="J433" s="8" t="s">
        <v>16</v>
      </c>
      <c r="K433" s="8" t="s">
        <v>16</v>
      </c>
      <c r="L433" s="8" t="s">
        <v>16</v>
      </c>
      <c r="M433" s="8" t="s">
        <v>16</v>
      </c>
      <c r="N433" s="8">
        <v>199457</v>
      </c>
      <c r="O433" s="8">
        <v>273210</v>
      </c>
      <c r="P433" s="8">
        <v>764561</v>
      </c>
      <c r="Q433" s="8">
        <v>4423805</v>
      </c>
      <c r="R433" s="8">
        <v>35992</v>
      </c>
      <c r="S433" s="8">
        <v>146990</v>
      </c>
      <c r="T433" s="8">
        <v>10621</v>
      </c>
    </row>
    <row r="434" spans="1:20">
      <c r="A434" s="1">
        <v>45110</v>
      </c>
      <c r="B434" s="8">
        <v>19985464</v>
      </c>
      <c r="C434" s="8">
        <v>8626568</v>
      </c>
      <c r="D434" s="8">
        <v>11358896</v>
      </c>
      <c r="E434" s="9">
        <f>nyse_spy_short_volume[[#This Row],[total_short]]/nyse_spy_short_volume[[#This Row],[total_reported]]</f>
        <v>0.43164211749099246</v>
      </c>
      <c r="F434" s="9">
        <f>nyse_spy_short_volume[[#This Row],[total_long]]/nyse_spy_short_volume[[#This Row],[total_reported]]</f>
        <v>0.56835788250900754</v>
      </c>
      <c r="G434" s="8">
        <v>4158140</v>
      </c>
      <c r="H434" s="9">
        <f>nyse_spy_short_volume[[#This Row],[Off-Exchange]]/nyse_spy_short_volume[[#This Row],[total_reported]]</f>
        <v>0.20805821671190622</v>
      </c>
      <c r="I434" s="8">
        <v>17192</v>
      </c>
      <c r="J434" s="8" t="s">
        <v>16</v>
      </c>
      <c r="K434" s="8" t="s">
        <v>16</v>
      </c>
      <c r="L434" s="8" t="s">
        <v>16</v>
      </c>
      <c r="M434" s="8" t="s">
        <v>16</v>
      </c>
      <c r="N434" s="8">
        <v>103826</v>
      </c>
      <c r="O434" s="8">
        <v>236077</v>
      </c>
      <c r="P434" s="8">
        <v>680409</v>
      </c>
      <c r="Q434" s="8">
        <v>3279215</v>
      </c>
      <c r="R434" s="8">
        <v>37841</v>
      </c>
      <c r="S434" s="8">
        <v>111295</v>
      </c>
      <c r="T434" s="8">
        <v>2573</v>
      </c>
    </row>
    <row r="435" spans="1:20">
      <c r="A435" s="1">
        <v>45107</v>
      </c>
      <c r="B435" s="8">
        <v>49522590</v>
      </c>
      <c r="C435" s="8">
        <v>27949638</v>
      </c>
      <c r="D435" s="8">
        <v>21572952</v>
      </c>
      <c r="E435" s="9">
        <f>nyse_spy_short_volume[[#This Row],[total_short]]/nyse_spy_short_volume[[#This Row],[total_reported]]</f>
        <v>0.56438158828122686</v>
      </c>
      <c r="F435" s="9">
        <f>nyse_spy_short_volume[[#This Row],[total_long]]/nyse_spy_short_volume[[#This Row],[total_reported]]</f>
        <v>0.43561841171877319</v>
      </c>
      <c r="G435" s="8">
        <v>17020268</v>
      </c>
      <c r="H435" s="9">
        <f>nyse_spy_short_volume[[#This Row],[Off-Exchange]]/nyse_spy_short_volume[[#This Row],[total_reported]]</f>
        <v>0.34368695175272534</v>
      </c>
      <c r="I435" s="8">
        <v>30791</v>
      </c>
      <c r="J435" s="8" t="s">
        <v>16</v>
      </c>
      <c r="K435" s="8" t="s">
        <v>16</v>
      </c>
      <c r="L435" s="8" t="s">
        <v>16</v>
      </c>
      <c r="M435" s="8" t="s">
        <v>16</v>
      </c>
      <c r="N435" s="8">
        <v>240523</v>
      </c>
      <c r="O435" s="8">
        <v>498273</v>
      </c>
      <c r="P435" s="8">
        <v>1468253</v>
      </c>
      <c r="Q435" s="8">
        <v>8197424</v>
      </c>
      <c r="R435" s="8">
        <v>51320</v>
      </c>
      <c r="S435" s="8">
        <v>417788</v>
      </c>
      <c r="T435" s="8">
        <v>24998</v>
      </c>
    </row>
    <row r="436" spans="1:20">
      <c r="A436" s="1">
        <v>45106</v>
      </c>
      <c r="B436" s="8">
        <v>47064050</v>
      </c>
      <c r="C436" s="8">
        <v>21444168</v>
      </c>
      <c r="D436" s="8">
        <v>25619882</v>
      </c>
      <c r="E436" s="9">
        <f>nyse_spy_short_volume[[#This Row],[total_short]]/nyse_spy_short_volume[[#This Row],[total_reported]]</f>
        <v>0.45563796570843351</v>
      </c>
      <c r="F436" s="9">
        <f>nyse_spy_short_volume[[#This Row],[total_long]]/nyse_spy_short_volume[[#This Row],[total_reported]]</f>
        <v>0.54436203429156649</v>
      </c>
      <c r="G436" s="8">
        <v>8894717</v>
      </c>
      <c r="H436" s="9">
        <f>nyse_spy_short_volume[[#This Row],[Off-Exchange]]/nyse_spy_short_volume[[#This Row],[total_reported]]</f>
        <v>0.18899174635417054</v>
      </c>
      <c r="I436" s="8">
        <v>62751</v>
      </c>
      <c r="J436" s="8" t="s">
        <v>7056</v>
      </c>
      <c r="K436" s="8" t="s">
        <v>7057</v>
      </c>
      <c r="L436" s="8" t="s">
        <v>7058</v>
      </c>
      <c r="M436" s="8" t="s">
        <v>7059</v>
      </c>
      <c r="N436" s="8">
        <v>114997</v>
      </c>
      <c r="O436" s="8">
        <v>263972</v>
      </c>
      <c r="P436" s="8">
        <v>864744</v>
      </c>
      <c r="Q436" s="8">
        <v>5072097</v>
      </c>
      <c r="R436" s="8">
        <v>59868</v>
      </c>
      <c r="S436" s="8">
        <v>173524</v>
      </c>
      <c r="T436" s="8">
        <v>11149</v>
      </c>
    </row>
    <row r="437" spans="1:20">
      <c r="A437" s="1">
        <v>45105</v>
      </c>
      <c r="B437" s="8">
        <v>52461722</v>
      </c>
      <c r="C437" s="8">
        <v>29833582</v>
      </c>
      <c r="D437" s="8">
        <v>22628140</v>
      </c>
      <c r="E437" s="9">
        <f>nyse_spy_short_volume[[#This Row],[total_short]]/nyse_spy_short_volume[[#This Row],[total_reported]]</f>
        <v>0.56867332719272923</v>
      </c>
      <c r="F437" s="9">
        <f>nyse_spy_short_volume[[#This Row],[total_long]]/nyse_spy_short_volume[[#This Row],[total_reported]]</f>
        <v>0.43132667280727077</v>
      </c>
      <c r="G437" s="8">
        <v>11368309</v>
      </c>
      <c r="H437" s="9">
        <f>nyse_spy_short_volume[[#This Row],[Off-Exchange]]/nyse_spy_short_volume[[#This Row],[total_reported]]</f>
        <v>0.21669721401825126</v>
      </c>
      <c r="I437" s="8">
        <v>22789</v>
      </c>
      <c r="J437" s="8" t="s">
        <v>7060</v>
      </c>
      <c r="K437" s="8" t="s">
        <v>7061</v>
      </c>
      <c r="L437" s="8" t="s">
        <v>7062</v>
      </c>
      <c r="M437" s="8" t="s">
        <v>7063</v>
      </c>
      <c r="N437" s="8">
        <v>266530</v>
      </c>
      <c r="O437" s="8">
        <v>358559</v>
      </c>
      <c r="P437" s="8">
        <v>1415117</v>
      </c>
      <c r="Q437" s="8">
        <v>7200317</v>
      </c>
      <c r="R437" s="8">
        <v>64067</v>
      </c>
      <c r="S437" s="8">
        <v>136992</v>
      </c>
      <c r="T437" s="8">
        <v>14730</v>
      </c>
    </row>
    <row r="438" spans="1:20">
      <c r="A438" s="1">
        <v>45104</v>
      </c>
      <c r="B438" s="8">
        <v>52395896</v>
      </c>
      <c r="C438" s="8">
        <v>27435679</v>
      </c>
      <c r="D438" s="8">
        <v>24960217</v>
      </c>
      <c r="E438" s="9">
        <f>nyse_spy_short_volume[[#This Row],[total_short]]/nyse_spy_short_volume[[#This Row],[total_reported]]</f>
        <v>0.52362267075268643</v>
      </c>
      <c r="F438" s="9">
        <f>nyse_spy_short_volume[[#This Row],[total_long]]/nyse_spy_short_volume[[#This Row],[total_reported]]</f>
        <v>0.47637732924731357</v>
      </c>
      <c r="G438" s="8">
        <v>12305280</v>
      </c>
      <c r="H438" s="9">
        <f>nyse_spy_short_volume[[#This Row],[Off-Exchange]]/nyse_spy_short_volume[[#This Row],[total_reported]]</f>
        <v>0.23485198153687456</v>
      </c>
      <c r="I438" s="8">
        <v>38536</v>
      </c>
      <c r="J438" s="8" t="s">
        <v>7064</v>
      </c>
      <c r="K438" s="8" t="s">
        <v>7065</v>
      </c>
      <c r="L438" s="8" t="s">
        <v>7066</v>
      </c>
      <c r="M438" s="8" t="s">
        <v>7067</v>
      </c>
      <c r="N438" s="8">
        <v>152637</v>
      </c>
      <c r="O438" s="8">
        <v>255523</v>
      </c>
      <c r="P438" s="8">
        <v>1295686</v>
      </c>
      <c r="Q438" s="8">
        <v>5659649</v>
      </c>
      <c r="R438" s="8">
        <v>76380</v>
      </c>
      <c r="S438" s="8">
        <v>177804</v>
      </c>
      <c r="T438" s="8">
        <v>7170</v>
      </c>
    </row>
    <row r="439" spans="1:20">
      <c r="A439" s="1">
        <v>45103</v>
      </c>
      <c r="B439" s="8">
        <v>47918028</v>
      </c>
      <c r="C439" s="8">
        <v>30161103</v>
      </c>
      <c r="D439" s="8">
        <v>17756925</v>
      </c>
      <c r="E439" s="9">
        <f>nyse_spy_short_volume[[#This Row],[total_short]]/nyse_spy_short_volume[[#This Row],[total_reported]]</f>
        <v>0.62943122367222626</v>
      </c>
      <c r="F439" s="9">
        <f>nyse_spy_short_volume[[#This Row],[total_long]]/nyse_spy_short_volume[[#This Row],[total_reported]]</f>
        <v>0.37056877632777374</v>
      </c>
      <c r="G439" s="8">
        <v>12124651</v>
      </c>
      <c r="H439" s="9">
        <f>nyse_spy_short_volume[[#This Row],[Off-Exchange]]/nyse_spy_short_volume[[#This Row],[total_reported]]</f>
        <v>0.25302900611853224</v>
      </c>
      <c r="I439" s="8">
        <v>19419</v>
      </c>
      <c r="J439" s="8" t="s">
        <v>7068</v>
      </c>
      <c r="K439" s="8" t="s">
        <v>7069</v>
      </c>
      <c r="L439" s="8" t="s">
        <v>7070</v>
      </c>
      <c r="M439" s="8" t="s">
        <v>7071</v>
      </c>
      <c r="N439" s="8">
        <v>232585</v>
      </c>
      <c r="O439" s="8">
        <v>420173</v>
      </c>
      <c r="P439" s="8">
        <v>1270961</v>
      </c>
      <c r="Q439" s="8">
        <v>6852687</v>
      </c>
      <c r="R439" s="8">
        <v>58581</v>
      </c>
      <c r="S439" s="8">
        <v>155223</v>
      </c>
      <c r="T439" s="8">
        <v>1532</v>
      </c>
    </row>
    <row r="440" spans="1:20">
      <c r="A440" s="1">
        <v>45100</v>
      </c>
      <c r="B440" s="8">
        <v>61811417</v>
      </c>
      <c r="C440" s="8">
        <v>34275048</v>
      </c>
      <c r="D440" s="8">
        <v>27536369</v>
      </c>
      <c r="E440" s="9">
        <f>nyse_spy_short_volume[[#This Row],[total_short]]/nyse_spy_short_volume[[#This Row],[total_reported]]</f>
        <v>0.55450998639943816</v>
      </c>
      <c r="F440" s="9">
        <f>nyse_spy_short_volume[[#This Row],[total_long]]/nyse_spy_short_volume[[#This Row],[total_reported]]</f>
        <v>0.44549001360056184</v>
      </c>
      <c r="G440" s="8">
        <v>17999526</v>
      </c>
      <c r="H440" s="9">
        <f>nyse_spy_short_volume[[#This Row],[Off-Exchange]]/nyse_spy_short_volume[[#This Row],[total_reported]]</f>
        <v>0.29120066928735833</v>
      </c>
      <c r="I440" s="8">
        <v>25651</v>
      </c>
      <c r="J440" s="8" t="s">
        <v>7072</v>
      </c>
      <c r="K440" s="8" t="s">
        <v>7073</v>
      </c>
      <c r="L440" s="8" t="s">
        <v>7074</v>
      </c>
      <c r="M440" s="8" t="s">
        <v>7075</v>
      </c>
      <c r="N440" s="8">
        <v>226718</v>
      </c>
      <c r="O440" s="8">
        <v>379174</v>
      </c>
      <c r="P440" s="8">
        <v>1224811</v>
      </c>
      <c r="Q440" s="8">
        <v>6158733</v>
      </c>
      <c r="R440" s="8">
        <v>75188</v>
      </c>
      <c r="S440" s="8">
        <v>204887</v>
      </c>
      <c r="T440" s="8">
        <v>10443</v>
      </c>
    </row>
    <row r="441" spans="1:20">
      <c r="A441" s="1">
        <v>45099</v>
      </c>
      <c r="B441" s="8">
        <v>48298168</v>
      </c>
      <c r="C441" s="8">
        <v>23324397</v>
      </c>
      <c r="D441" s="8">
        <v>24973771</v>
      </c>
      <c r="E441" s="9">
        <f>nyse_spy_short_volume[[#This Row],[total_short]]/nyse_spy_short_volume[[#This Row],[total_reported]]</f>
        <v>0.48292508734492784</v>
      </c>
      <c r="F441" s="9">
        <f>nyse_spy_short_volume[[#This Row],[total_long]]/nyse_spy_short_volume[[#This Row],[total_reported]]</f>
        <v>0.51707491265507211</v>
      </c>
      <c r="G441" s="8">
        <v>9791861</v>
      </c>
      <c r="H441" s="9">
        <f>nyse_spy_short_volume[[#This Row],[Off-Exchange]]/nyse_spy_short_volume[[#This Row],[total_reported]]</f>
        <v>0.20273773117025887</v>
      </c>
      <c r="I441" s="8">
        <v>39128</v>
      </c>
      <c r="J441" s="8" t="s">
        <v>7076</v>
      </c>
      <c r="K441" s="8" t="s">
        <v>7077</v>
      </c>
      <c r="L441" s="8" t="s">
        <v>7078</v>
      </c>
      <c r="M441" s="8" t="s">
        <v>7079</v>
      </c>
      <c r="N441" s="8">
        <v>122902</v>
      </c>
      <c r="O441" s="8">
        <v>401463</v>
      </c>
      <c r="P441" s="8">
        <v>1297303</v>
      </c>
      <c r="Q441" s="8">
        <v>5792487</v>
      </c>
      <c r="R441" s="8">
        <v>75055</v>
      </c>
      <c r="S441" s="8">
        <v>205660</v>
      </c>
      <c r="T441" s="8">
        <v>4894</v>
      </c>
    </row>
    <row r="442" spans="1:20">
      <c r="A442" s="1">
        <v>45098</v>
      </c>
      <c r="B442" s="8">
        <v>56065861</v>
      </c>
      <c r="C442" s="8">
        <v>27008170</v>
      </c>
      <c r="D442" s="8">
        <v>29057691</v>
      </c>
      <c r="E442" s="9">
        <f>nyse_spy_short_volume[[#This Row],[total_short]]/nyse_spy_short_volume[[#This Row],[total_reported]]</f>
        <v>0.48172220167991353</v>
      </c>
      <c r="F442" s="9">
        <f>nyse_spy_short_volume[[#This Row],[total_long]]/nyse_spy_short_volume[[#This Row],[total_reported]]</f>
        <v>0.51827779832008647</v>
      </c>
      <c r="G442" s="8">
        <v>12020493</v>
      </c>
      <c r="H442" s="9">
        <f>nyse_spy_short_volume[[#This Row],[Off-Exchange]]/nyse_spy_short_volume[[#This Row],[total_reported]]</f>
        <v>0.2143995077503581</v>
      </c>
      <c r="I442" s="8">
        <v>63881</v>
      </c>
      <c r="J442" s="8" t="s">
        <v>7080</v>
      </c>
      <c r="K442" s="8" t="s">
        <v>7081</v>
      </c>
      <c r="L442" s="8" t="s">
        <v>7082</v>
      </c>
      <c r="M442" s="8" t="s">
        <v>7083</v>
      </c>
      <c r="N442" s="8">
        <v>106075</v>
      </c>
      <c r="O442" s="8">
        <v>265780</v>
      </c>
      <c r="P442" s="8">
        <v>1193166</v>
      </c>
      <c r="Q442" s="8">
        <v>6274640</v>
      </c>
      <c r="R442" s="8">
        <v>63260</v>
      </c>
      <c r="S442" s="8">
        <v>290841</v>
      </c>
      <c r="T442" s="8">
        <v>2928</v>
      </c>
    </row>
    <row r="443" spans="1:20">
      <c r="A443" s="1">
        <v>45097</v>
      </c>
      <c r="B443" s="8">
        <v>54267678</v>
      </c>
      <c r="C443" s="8">
        <v>33859758</v>
      </c>
      <c r="D443" s="8">
        <v>20407920</v>
      </c>
      <c r="E443" s="9">
        <f>nyse_spy_short_volume[[#This Row],[total_short]]/nyse_spy_short_volume[[#This Row],[total_reported]]</f>
        <v>0.62393968652942922</v>
      </c>
      <c r="F443" s="9">
        <f>nyse_spy_short_volume[[#This Row],[total_long]]/nyse_spy_short_volume[[#This Row],[total_reported]]</f>
        <v>0.37606031347057084</v>
      </c>
      <c r="G443" s="8">
        <v>13238297</v>
      </c>
      <c r="H443" s="9">
        <f>nyse_spy_short_volume[[#This Row],[Off-Exchange]]/nyse_spy_short_volume[[#This Row],[total_reported]]</f>
        <v>0.24394441567962424</v>
      </c>
      <c r="I443" s="8">
        <v>61534</v>
      </c>
      <c r="J443" s="8" t="s">
        <v>7084</v>
      </c>
      <c r="K443" s="8" t="s">
        <v>7085</v>
      </c>
      <c r="L443" s="8" t="s">
        <v>7086</v>
      </c>
      <c r="M443" s="8" t="s">
        <v>7087</v>
      </c>
      <c r="N443" s="8">
        <v>259811</v>
      </c>
      <c r="O443" s="8">
        <v>472702</v>
      </c>
      <c r="P443" s="8">
        <v>1972672</v>
      </c>
      <c r="Q443" s="8">
        <v>8047103</v>
      </c>
      <c r="R443" s="8">
        <v>70540</v>
      </c>
      <c r="S443" s="8">
        <v>249690</v>
      </c>
      <c r="T443" s="8">
        <v>5441</v>
      </c>
    </row>
    <row r="444" spans="1:20">
      <c r="A444" s="1">
        <v>45093</v>
      </c>
      <c r="B444" s="8">
        <v>81472944</v>
      </c>
      <c r="C444" s="8">
        <v>42022047</v>
      </c>
      <c r="D444" s="8">
        <v>39450897</v>
      </c>
      <c r="E444" s="9">
        <f>nyse_spy_short_volume[[#This Row],[total_short]]/nyse_spy_short_volume[[#This Row],[total_reported]]</f>
        <v>0.51577916467582174</v>
      </c>
      <c r="F444" s="9">
        <f>nyse_spy_short_volume[[#This Row],[total_long]]/nyse_spy_short_volume[[#This Row],[total_reported]]</f>
        <v>0.48422083532417831</v>
      </c>
      <c r="G444" s="8">
        <v>22407060</v>
      </c>
      <c r="H444" s="9">
        <f>nyse_spy_short_volume[[#This Row],[Off-Exchange]]/nyse_spy_short_volume[[#This Row],[total_reported]]</f>
        <v>0.27502455293624839</v>
      </c>
      <c r="I444" s="8">
        <v>59302</v>
      </c>
      <c r="J444" s="8" t="s">
        <v>7088</v>
      </c>
      <c r="K444" s="8" t="s">
        <v>7089</v>
      </c>
      <c r="L444" s="8" t="s">
        <v>7090</v>
      </c>
      <c r="M444" s="8" t="s">
        <v>7091</v>
      </c>
      <c r="N444" s="8">
        <v>172677</v>
      </c>
      <c r="O444" s="8">
        <v>333394</v>
      </c>
      <c r="P444" s="8">
        <v>1313382</v>
      </c>
      <c r="Q444" s="8">
        <v>8273689</v>
      </c>
      <c r="R444" s="8">
        <v>54568</v>
      </c>
      <c r="S444" s="8">
        <v>236774</v>
      </c>
      <c r="T444" s="8">
        <v>9721</v>
      </c>
    </row>
    <row r="445" spans="1:20">
      <c r="A445" s="1">
        <v>45092</v>
      </c>
      <c r="B445" s="8">
        <v>77474707</v>
      </c>
      <c r="C445" s="8">
        <v>52260296</v>
      </c>
      <c r="D445" s="8">
        <v>25214411</v>
      </c>
      <c r="E445" s="9">
        <f>nyse_spy_short_volume[[#This Row],[total_short]]/nyse_spy_short_volume[[#This Row],[total_reported]]</f>
        <v>0.67454654588109642</v>
      </c>
      <c r="F445" s="9">
        <f>nyse_spy_short_volume[[#This Row],[total_long]]/nyse_spy_short_volume[[#This Row],[total_reported]]</f>
        <v>0.32545345411890358</v>
      </c>
      <c r="G445" s="8">
        <v>24424626</v>
      </c>
      <c r="H445" s="9">
        <f>nyse_spy_short_volume[[#This Row],[Off-Exchange]]/nyse_spy_short_volume[[#This Row],[total_reported]]</f>
        <v>0.31525935296534907</v>
      </c>
      <c r="I445" s="8">
        <v>21250</v>
      </c>
      <c r="J445" s="8" t="s">
        <v>7092</v>
      </c>
      <c r="K445" s="8" t="s">
        <v>7093</v>
      </c>
      <c r="L445" s="8" t="s">
        <v>7094</v>
      </c>
      <c r="M445" s="8" t="s">
        <v>7095</v>
      </c>
      <c r="N445" s="8">
        <v>407200</v>
      </c>
      <c r="O445" s="8">
        <v>586657</v>
      </c>
      <c r="P445" s="8">
        <v>2929772</v>
      </c>
      <c r="Q445" s="8">
        <v>12405945</v>
      </c>
      <c r="R445" s="8">
        <v>107713</v>
      </c>
      <c r="S445" s="8">
        <v>359616</v>
      </c>
      <c r="T445" s="8">
        <v>3770</v>
      </c>
    </row>
    <row r="446" spans="1:20">
      <c r="A446" s="1">
        <v>45091</v>
      </c>
      <c r="B446" s="8">
        <v>70606816</v>
      </c>
      <c r="C446" s="8">
        <v>37686912</v>
      </c>
      <c r="D446" s="8">
        <v>32919904</v>
      </c>
      <c r="E446" s="9">
        <f>nyse_spy_short_volume[[#This Row],[total_short]]/nyse_spy_short_volume[[#This Row],[total_reported]]</f>
        <v>0.53375742081331068</v>
      </c>
      <c r="F446" s="9">
        <f>nyse_spy_short_volume[[#This Row],[total_long]]/nyse_spy_short_volume[[#This Row],[total_reported]]</f>
        <v>0.46624257918668927</v>
      </c>
      <c r="G446" s="8">
        <v>15409186</v>
      </c>
      <c r="H446" s="9">
        <f>nyse_spy_short_volume[[#This Row],[Off-Exchange]]/nyse_spy_short_volume[[#This Row],[total_reported]]</f>
        <v>0.21823935524864907</v>
      </c>
      <c r="I446" s="8">
        <v>18190</v>
      </c>
      <c r="J446" s="8" t="s">
        <v>7096</v>
      </c>
      <c r="K446" s="8" t="s">
        <v>7097</v>
      </c>
      <c r="L446" s="8" t="s">
        <v>7098</v>
      </c>
      <c r="M446" s="8" t="s">
        <v>7099</v>
      </c>
      <c r="N446" s="8">
        <v>204386</v>
      </c>
      <c r="O446" s="8">
        <v>694670</v>
      </c>
      <c r="P446" s="8">
        <v>2026514</v>
      </c>
      <c r="Q446" s="8">
        <v>8953970</v>
      </c>
      <c r="R446" s="8">
        <v>84784</v>
      </c>
      <c r="S446" s="8">
        <v>220544</v>
      </c>
      <c r="T446" s="8">
        <v>11418</v>
      </c>
    </row>
    <row r="447" spans="1:20">
      <c r="A447" s="1">
        <v>45090</v>
      </c>
      <c r="B447" s="8">
        <v>64045081</v>
      </c>
      <c r="C447" s="8">
        <v>33668038</v>
      </c>
      <c r="D447" s="8">
        <v>30377043</v>
      </c>
      <c r="E447" s="9">
        <f>nyse_spy_short_volume[[#This Row],[total_short]]/nyse_spy_short_volume[[#This Row],[total_reported]]</f>
        <v>0.52569280066957835</v>
      </c>
      <c r="F447" s="9">
        <f>nyse_spy_short_volume[[#This Row],[total_long]]/nyse_spy_short_volume[[#This Row],[total_reported]]</f>
        <v>0.47430719933042165</v>
      </c>
      <c r="G447" s="8">
        <v>15837771</v>
      </c>
      <c r="H447" s="9">
        <f>nyse_spy_short_volume[[#This Row],[Off-Exchange]]/nyse_spy_short_volume[[#This Row],[total_reported]]</f>
        <v>0.24729098242533257</v>
      </c>
      <c r="I447" s="8">
        <v>47305</v>
      </c>
      <c r="J447" s="8" t="s">
        <v>7100</v>
      </c>
      <c r="K447" s="8" t="s">
        <v>7101</v>
      </c>
      <c r="L447" s="8" t="s">
        <v>7102</v>
      </c>
      <c r="M447" s="8" t="s">
        <v>7103</v>
      </c>
      <c r="N447" s="8">
        <v>325495</v>
      </c>
      <c r="O447" s="8">
        <v>263650</v>
      </c>
      <c r="P447" s="8">
        <v>1575494</v>
      </c>
      <c r="Q447" s="8">
        <v>6836222</v>
      </c>
      <c r="R447" s="8">
        <v>73782</v>
      </c>
      <c r="S447" s="8">
        <v>435183</v>
      </c>
      <c r="T447" s="8">
        <v>3172</v>
      </c>
    </row>
    <row r="448" spans="1:20">
      <c r="A448" s="1">
        <v>45089</v>
      </c>
      <c r="B448" s="8">
        <v>53384756</v>
      </c>
      <c r="C448" s="8">
        <v>27671959</v>
      </c>
      <c r="D448" s="8">
        <v>25712797</v>
      </c>
      <c r="E448" s="9">
        <f>nyse_spy_short_volume[[#This Row],[total_short]]/nyse_spy_short_volume[[#This Row],[total_reported]]</f>
        <v>0.51834945166743851</v>
      </c>
      <c r="F448" s="9">
        <f>nyse_spy_short_volume[[#This Row],[total_long]]/nyse_spy_short_volume[[#This Row],[total_reported]]</f>
        <v>0.48165054833256143</v>
      </c>
      <c r="G448" s="8">
        <v>13408518</v>
      </c>
      <c r="H448" s="9">
        <f>nyse_spy_short_volume[[#This Row],[Off-Exchange]]/nyse_spy_short_volume[[#This Row],[total_reported]]</f>
        <v>0.25116754303419503</v>
      </c>
      <c r="I448" s="8">
        <v>48347</v>
      </c>
      <c r="J448" s="8" t="s">
        <v>7104</v>
      </c>
      <c r="K448" s="8" t="s">
        <v>7105</v>
      </c>
      <c r="L448" s="8" t="s">
        <v>7106</v>
      </c>
      <c r="M448" s="8" t="s">
        <v>7107</v>
      </c>
      <c r="N448" s="8">
        <v>205085</v>
      </c>
      <c r="O448" s="8">
        <v>330912</v>
      </c>
      <c r="P448" s="8">
        <v>1249084</v>
      </c>
      <c r="Q448" s="8">
        <v>5815943</v>
      </c>
      <c r="R448" s="8">
        <v>63646</v>
      </c>
      <c r="S448" s="8">
        <v>194338</v>
      </c>
      <c r="T448" s="8">
        <v>1517</v>
      </c>
    </row>
    <row r="449" spans="1:20">
      <c r="A449" s="1">
        <v>45086</v>
      </c>
      <c r="B449" s="8">
        <v>55262623</v>
      </c>
      <c r="C449" s="8">
        <v>30365741</v>
      </c>
      <c r="D449" s="8">
        <v>24896882</v>
      </c>
      <c r="E449" s="9">
        <f>nyse_spy_short_volume[[#This Row],[total_short]]/nyse_spy_short_volume[[#This Row],[total_reported]]</f>
        <v>0.54948063178253415</v>
      </c>
      <c r="F449" s="9">
        <f>nyse_spy_short_volume[[#This Row],[total_long]]/nyse_spy_short_volume[[#This Row],[total_reported]]</f>
        <v>0.45051936821746591</v>
      </c>
      <c r="G449" s="8">
        <v>12472396</v>
      </c>
      <c r="H449" s="9">
        <f>nyse_spy_short_volume[[#This Row],[Off-Exchange]]/nyse_spy_short_volume[[#This Row],[total_reported]]</f>
        <v>0.22569315973293558</v>
      </c>
      <c r="I449" s="8">
        <v>41948</v>
      </c>
      <c r="J449" s="8" t="s">
        <v>7108</v>
      </c>
      <c r="K449" s="8" t="s">
        <v>7109</v>
      </c>
      <c r="L449" s="8" t="s">
        <v>7110</v>
      </c>
      <c r="M449" s="8" t="s">
        <v>7111</v>
      </c>
      <c r="N449" s="8">
        <v>439599</v>
      </c>
      <c r="O449" s="8">
        <v>494585</v>
      </c>
      <c r="P449" s="8">
        <v>1859165</v>
      </c>
      <c r="Q449" s="8">
        <v>7455220</v>
      </c>
      <c r="R449" s="8">
        <v>83711</v>
      </c>
      <c r="S449" s="8">
        <v>150894</v>
      </c>
      <c r="T449" s="8">
        <v>2040</v>
      </c>
    </row>
    <row r="450" spans="1:20">
      <c r="A450" s="1">
        <v>45085</v>
      </c>
      <c r="B450" s="8">
        <v>42302014</v>
      </c>
      <c r="C450" s="8">
        <v>21145794</v>
      </c>
      <c r="D450" s="8">
        <v>21156220</v>
      </c>
      <c r="E450" s="9">
        <f>nyse_spy_short_volume[[#This Row],[total_short]]/nyse_spy_short_volume[[#This Row],[total_reported]]</f>
        <v>0.49987676709671552</v>
      </c>
      <c r="F450" s="9">
        <f>nyse_spy_short_volume[[#This Row],[total_long]]/nyse_spy_short_volume[[#This Row],[total_reported]]</f>
        <v>0.50012323290328442</v>
      </c>
      <c r="G450" s="8">
        <v>8799041</v>
      </c>
      <c r="H450" s="9">
        <f>nyse_spy_short_volume[[#This Row],[Off-Exchange]]/nyse_spy_short_volume[[#This Row],[total_reported]]</f>
        <v>0.20800525005736134</v>
      </c>
      <c r="I450" s="8">
        <v>24599</v>
      </c>
      <c r="J450" s="8" t="s">
        <v>7112</v>
      </c>
      <c r="K450" s="8" t="s">
        <v>7113</v>
      </c>
      <c r="L450" s="8" t="s">
        <v>7114</v>
      </c>
      <c r="M450" s="8" t="s">
        <v>7115</v>
      </c>
      <c r="N450" s="8">
        <v>134450</v>
      </c>
      <c r="O450" s="8">
        <v>238827</v>
      </c>
      <c r="P450" s="8">
        <v>912133</v>
      </c>
      <c r="Q450" s="8">
        <v>5538068</v>
      </c>
      <c r="R450" s="8">
        <v>61481</v>
      </c>
      <c r="S450" s="8">
        <v>188217</v>
      </c>
      <c r="T450" s="8">
        <v>1451</v>
      </c>
    </row>
    <row r="451" spans="1:20">
      <c r="A451" s="1">
        <v>45084</v>
      </c>
      <c r="B451" s="8">
        <v>60226520</v>
      </c>
      <c r="C451" s="8">
        <v>32445680</v>
      </c>
      <c r="D451" s="8">
        <v>27780840</v>
      </c>
      <c r="E451" s="9">
        <f>nyse_spy_short_volume[[#This Row],[total_short]]/nyse_spy_short_volume[[#This Row],[total_reported]]</f>
        <v>0.53872745760505503</v>
      </c>
      <c r="F451" s="9">
        <f>nyse_spy_short_volume[[#This Row],[total_long]]/nyse_spy_short_volume[[#This Row],[total_reported]]</f>
        <v>0.46127254239494497</v>
      </c>
      <c r="G451" s="8">
        <v>14068266</v>
      </c>
      <c r="H451" s="9">
        <f>nyse_spy_short_volume[[#This Row],[Off-Exchange]]/nyse_spy_short_volume[[#This Row],[total_reported]]</f>
        <v>0.23358922282077729</v>
      </c>
      <c r="I451" s="8">
        <v>37613</v>
      </c>
      <c r="J451" s="8" t="s">
        <v>7116</v>
      </c>
      <c r="K451" s="8" t="s">
        <v>7117</v>
      </c>
      <c r="L451" s="8" t="s">
        <v>7118</v>
      </c>
      <c r="M451" s="8" t="s">
        <v>7119</v>
      </c>
      <c r="N451" s="8">
        <v>252450</v>
      </c>
      <c r="O451" s="8">
        <v>317803</v>
      </c>
      <c r="P451" s="8">
        <v>1570674</v>
      </c>
      <c r="Q451" s="8">
        <v>8044417</v>
      </c>
      <c r="R451" s="8">
        <v>92376</v>
      </c>
      <c r="S451" s="8">
        <v>206835</v>
      </c>
      <c r="T451" s="8">
        <v>1082</v>
      </c>
    </row>
    <row r="452" spans="1:20">
      <c r="A452" s="1">
        <v>45083</v>
      </c>
      <c r="B452" s="8">
        <v>45184915</v>
      </c>
      <c r="C452" s="8">
        <v>28878089</v>
      </c>
      <c r="D452" s="8">
        <v>16306826</v>
      </c>
      <c r="E452" s="9">
        <f>nyse_spy_short_volume[[#This Row],[total_short]]/nyse_spy_short_volume[[#This Row],[total_reported]]</f>
        <v>0.63910906991857797</v>
      </c>
      <c r="F452" s="9">
        <f>nyse_spy_short_volume[[#This Row],[total_long]]/nyse_spy_short_volume[[#This Row],[total_reported]]</f>
        <v>0.36089093008142209</v>
      </c>
      <c r="G452" s="8">
        <v>11322626</v>
      </c>
      <c r="H452" s="9">
        <f>nyse_spy_short_volume[[#This Row],[Off-Exchange]]/nyse_spy_short_volume[[#This Row],[total_reported]]</f>
        <v>0.25058420492768441</v>
      </c>
      <c r="I452" s="8">
        <v>49099</v>
      </c>
      <c r="J452" s="8" t="s">
        <v>7120</v>
      </c>
      <c r="K452" s="8" t="s">
        <v>7121</v>
      </c>
      <c r="L452" s="8" t="s">
        <v>7122</v>
      </c>
      <c r="M452" s="8" t="s">
        <v>7123</v>
      </c>
      <c r="N452" s="8">
        <v>298771</v>
      </c>
      <c r="O452" s="8">
        <v>411329</v>
      </c>
      <c r="P452" s="8">
        <v>1734993</v>
      </c>
      <c r="Q452" s="8">
        <v>7452017</v>
      </c>
      <c r="R452" s="8">
        <v>69792</v>
      </c>
      <c r="S452" s="8">
        <v>340303</v>
      </c>
      <c r="T452" s="8">
        <v>2250</v>
      </c>
    </row>
    <row r="453" spans="1:20">
      <c r="A453" s="1">
        <v>45082</v>
      </c>
      <c r="B453" s="8">
        <v>53059200</v>
      </c>
      <c r="C453" s="8">
        <v>26943278</v>
      </c>
      <c r="D453" s="8">
        <v>26115922</v>
      </c>
      <c r="E453" s="9">
        <f>nyse_spy_short_volume[[#This Row],[total_short]]/nyse_spy_short_volume[[#This Row],[total_reported]]</f>
        <v>0.50779653669863101</v>
      </c>
      <c r="F453" s="9">
        <f>nyse_spy_short_volume[[#This Row],[total_long]]/nyse_spy_short_volume[[#This Row],[total_reported]]</f>
        <v>0.49220346330136905</v>
      </c>
      <c r="G453" s="8">
        <v>9884333</v>
      </c>
      <c r="H453" s="9">
        <f>nyse_spy_short_volume[[#This Row],[Off-Exchange]]/nyse_spy_short_volume[[#This Row],[total_reported]]</f>
        <v>0.18628876801761052</v>
      </c>
      <c r="I453" s="8">
        <v>56159</v>
      </c>
      <c r="J453" s="8" t="s">
        <v>7124</v>
      </c>
      <c r="K453" s="8" t="s">
        <v>7125</v>
      </c>
      <c r="L453" s="8" t="s">
        <v>7126</v>
      </c>
      <c r="M453" s="8" t="s">
        <v>7127</v>
      </c>
      <c r="N453" s="8">
        <v>298403</v>
      </c>
      <c r="O453" s="8">
        <v>526973</v>
      </c>
      <c r="P453" s="8">
        <v>1732667</v>
      </c>
      <c r="Q453" s="8">
        <v>7668361</v>
      </c>
      <c r="R453" s="8">
        <v>70065</v>
      </c>
      <c r="S453" s="8">
        <v>282683</v>
      </c>
      <c r="T453" s="8">
        <v>2347</v>
      </c>
    </row>
    <row r="454" spans="1:20">
      <c r="A454" s="1">
        <v>45079</v>
      </c>
      <c r="B454" s="8">
        <v>65173504</v>
      </c>
      <c r="C454" s="8">
        <v>32755653</v>
      </c>
      <c r="D454" s="8">
        <v>32417851</v>
      </c>
      <c r="E454" s="9">
        <f>nyse_spy_short_volume[[#This Row],[total_short]]/nyse_spy_short_volume[[#This Row],[total_reported]]</f>
        <v>0.50259155929378907</v>
      </c>
      <c r="F454" s="9">
        <f>nyse_spy_short_volume[[#This Row],[total_long]]/nyse_spy_short_volume[[#This Row],[total_reported]]</f>
        <v>0.49740844070621093</v>
      </c>
      <c r="G454" s="8">
        <v>14408062</v>
      </c>
      <c r="H454" s="9">
        <f>nyse_spy_short_volume[[#This Row],[Off-Exchange]]/nyse_spy_short_volume[[#This Row],[total_reported]]</f>
        <v>0.22107238548966157</v>
      </c>
      <c r="I454" s="8">
        <v>38043</v>
      </c>
      <c r="J454" s="8" t="s">
        <v>7128</v>
      </c>
      <c r="K454" s="8" t="s">
        <v>7129</v>
      </c>
      <c r="L454" s="8" t="s">
        <v>7130</v>
      </c>
      <c r="M454" s="8" t="s">
        <v>7131</v>
      </c>
      <c r="N454" s="8">
        <v>368661</v>
      </c>
      <c r="O454" s="8">
        <v>461600</v>
      </c>
      <c r="P454" s="8">
        <v>1570904</v>
      </c>
      <c r="Q454" s="8">
        <v>7754409</v>
      </c>
      <c r="R454" s="8">
        <v>100302</v>
      </c>
      <c r="S454" s="8">
        <v>510122</v>
      </c>
      <c r="T454" s="8">
        <v>465</v>
      </c>
    </row>
    <row r="455" spans="1:20">
      <c r="A455" s="1">
        <v>45078</v>
      </c>
      <c r="B455" s="8">
        <v>62646457</v>
      </c>
      <c r="C455" s="8">
        <v>30679003</v>
      </c>
      <c r="D455" s="8">
        <v>31967454</v>
      </c>
      <c r="E455" s="9">
        <f>nyse_spy_short_volume[[#This Row],[total_short]]/nyse_spy_short_volume[[#This Row],[total_reported]]</f>
        <v>0.48971648947361862</v>
      </c>
      <c r="F455" s="9">
        <f>nyse_spy_short_volume[[#This Row],[total_long]]/nyse_spy_short_volume[[#This Row],[total_reported]]</f>
        <v>0.51028351052638143</v>
      </c>
      <c r="G455" s="8">
        <v>9952790</v>
      </c>
      <c r="H455" s="9">
        <f>nyse_spy_short_volume[[#This Row],[Off-Exchange]]/nyse_spy_short_volume[[#This Row],[total_reported]]</f>
        <v>0.15887235250989534</v>
      </c>
      <c r="I455" s="8">
        <v>36017</v>
      </c>
      <c r="J455" s="8" t="s">
        <v>7132</v>
      </c>
      <c r="K455" s="8" t="s">
        <v>7133</v>
      </c>
      <c r="L455" s="8" t="s">
        <v>7134</v>
      </c>
      <c r="M455" s="8" t="s">
        <v>7135</v>
      </c>
      <c r="N455" s="8">
        <v>452790</v>
      </c>
      <c r="O455" s="8">
        <v>842609</v>
      </c>
      <c r="P455" s="8">
        <v>1674496</v>
      </c>
      <c r="Q455" s="8">
        <v>8632745</v>
      </c>
      <c r="R455" s="8">
        <v>92982</v>
      </c>
      <c r="S455" s="8">
        <v>462807</v>
      </c>
      <c r="T455" s="8">
        <v>34</v>
      </c>
    </row>
    <row r="456" spans="1:20">
      <c r="A456" s="1">
        <v>45077</v>
      </c>
      <c r="B456" s="8">
        <v>70190877</v>
      </c>
      <c r="C456" s="8">
        <v>44928770</v>
      </c>
      <c r="D456" s="8">
        <v>25262107</v>
      </c>
      <c r="E456" s="9">
        <f>nyse_spy_short_volume[[#This Row],[total_short]]/nyse_spy_short_volume[[#This Row],[total_reported]]</f>
        <v>0.64009415354647869</v>
      </c>
      <c r="F456" s="9">
        <f>nyse_spy_short_volume[[#This Row],[total_long]]/nyse_spy_short_volume[[#This Row],[total_reported]]</f>
        <v>0.35990584645352131</v>
      </c>
      <c r="G456" s="8">
        <v>20407609</v>
      </c>
      <c r="H456" s="9">
        <f>nyse_spy_short_volume[[#This Row],[Off-Exchange]]/nyse_spy_short_volume[[#This Row],[total_reported]]</f>
        <v>0.2907444652671885</v>
      </c>
      <c r="I456" s="8">
        <v>27611</v>
      </c>
      <c r="J456" s="8" t="s">
        <v>7136</v>
      </c>
      <c r="K456" s="8" t="s">
        <v>7137</v>
      </c>
      <c r="L456" s="8" t="s">
        <v>7138</v>
      </c>
      <c r="M456" s="8" t="s">
        <v>7139</v>
      </c>
      <c r="N456" s="8">
        <v>470503</v>
      </c>
      <c r="O456" s="8">
        <v>720722</v>
      </c>
      <c r="P456" s="8">
        <v>1659658</v>
      </c>
      <c r="Q456" s="8">
        <v>10136129</v>
      </c>
      <c r="R456" s="8">
        <v>99204</v>
      </c>
      <c r="S456" s="8">
        <v>164815</v>
      </c>
      <c r="T456" s="8">
        <v>147</v>
      </c>
    </row>
    <row r="457" spans="1:20">
      <c r="A457" s="1">
        <v>45076</v>
      </c>
      <c r="B457" s="8">
        <v>51523584</v>
      </c>
      <c r="C457" s="8">
        <v>31853570</v>
      </c>
      <c r="D457" s="8">
        <v>19670014</v>
      </c>
      <c r="E457" s="9">
        <f>nyse_spy_short_volume[[#This Row],[total_short]]/nyse_spy_short_volume[[#This Row],[total_reported]]</f>
        <v>0.61823280771772393</v>
      </c>
      <c r="F457" s="9">
        <f>nyse_spy_short_volume[[#This Row],[total_long]]/nyse_spy_short_volume[[#This Row],[total_reported]]</f>
        <v>0.38176719228227601</v>
      </c>
      <c r="G457" s="8">
        <v>11914014</v>
      </c>
      <c r="H457" s="9">
        <f>nyse_spy_short_volume[[#This Row],[Off-Exchange]]/nyse_spy_short_volume[[#This Row],[total_reported]]</f>
        <v>0.23123418588272121</v>
      </c>
      <c r="I457" s="8">
        <v>40366</v>
      </c>
      <c r="J457" s="8" t="s">
        <v>7140</v>
      </c>
      <c r="K457" s="8" t="s">
        <v>7141</v>
      </c>
      <c r="L457" s="8" t="s">
        <v>7142</v>
      </c>
      <c r="M457" s="8" t="s">
        <v>7143</v>
      </c>
      <c r="N457" s="8">
        <v>322232</v>
      </c>
      <c r="O457" s="8">
        <v>624275</v>
      </c>
      <c r="P457" s="8">
        <v>2355091</v>
      </c>
      <c r="Q457" s="8">
        <v>7856345</v>
      </c>
      <c r="R457" s="8">
        <v>95189</v>
      </c>
      <c r="S457" s="8">
        <v>244991</v>
      </c>
      <c r="T457" s="8">
        <v>16</v>
      </c>
    </row>
    <row r="458" spans="1:20">
      <c r="A458" s="1">
        <v>45072</v>
      </c>
      <c r="B458" s="8">
        <v>60055446</v>
      </c>
      <c r="C458" s="8">
        <v>42377509</v>
      </c>
      <c r="D458" s="8">
        <v>17677937</v>
      </c>
      <c r="E458" s="9">
        <f>nyse_spy_short_volume[[#This Row],[total_short]]/nyse_spy_short_volume[[#This Row],[total_reported]]</f>
        <v>0.7056397349875646</v>
      </c>
      <c r="F458" s="9">
        <f>nyse_spy_short_volume[[#This Row],[total_long]]/nyse_spy_short_volume[[#This Row],[total_reported]]</f>
        <v>0.29436026501243534</v>
      </c>
      <c r="G458" s="8">
        <v>18929288</v>
      </c>
      <c r="H458" s="9">
        <f>nyse_spy_short_volume[[#This Row],[Off-Exchange]]/nyse_spy_short_volume[[#This Row],[total_reported]]</f>
        <v>0.31519685991508578</v>
      </c>
      <c r="I458" s="8">
        <v>50354</v>
      </c>
      <c r="J458" s="8" t="s">
        <v>7144</v>
      </c>
      <c r="K458" s="8" t="s">
        <v>7145</v>
      </c>
      <c r="L458" s="8" t="s">
        <v>7146</v>
      </c>
      <c r="M458" s="8" t="s">
        <v>7147</v>
      </c>
      <c r="N458" s="8">
        <v>608637</v>
      </c>
      <c r="O458" s="8">
        <v>671884</v>
      </c>
      <c r="P458" s="8">
        <v>1870912</v>
      </c>
      <c r="Q458" s="8">
        <v>9078570</v>
      </c>
      <c r="R458" s="8">
        <v>120449</v>
      </c>
      <c r="S458" s="8">
        <v>226902</v>
      </c>
      <c r="T458" s="8">
        <v>139</v>
      </c>
    </row>
    <row r="459" spans="1:20">
      <c r="A459" s="1">
        <v>45071</v>
      </c>
      <c r="B459" s="8">
        <v>62727620</v>
      </c>
      <c r="C459" s="8">
        <v>40931269</v>
      </c>
      <c r="D459" s="8">
        <v>21796351</v>
      </c>
      <c r="E459" s="9">
        <f>nyse_spy_short_volume[[#This Row],[total_short]]/nyse_spy_short_volume[[#This Row],[total_reported]]</f>
        <v>0.65252386428817166</v>
      </c>
      <c r="F459" s="9">
        <f>nyse_spy_short_volume[[#This Row],[total_long]]/nyse_spy_short_volume[[#This Row],[total_reported]]</f>
        <v>0.34747613571182839</v>
      </c>
      <c r="G459" s="8">
        <v>19927229</v>
      </c>
      <c r="H459" s="9">
        <f>nyse_spy_short_volume[[#This Row],[Off-Exchange]]/nyse_spy_short_volume[[#This Row],[total_reported]]</f>
        <v>0.31767870357587297</v>
      </c>
      <c r="I459" s="8">
        <v>26134</v>
      </c>
      <c r="J459" s="8" t="s">
        <v>7148</v>
      </c>
      <c r="K459" s="8" t="s">
        <v>7149</v>
      </c>
      <c r="L459" s="8" t="s">
        <v>7150</v>
      </c>
      <c r="M459" s="8" t="s">
        <v>7151</v>
      </c>
      <c r="N459" s="8">
        <v>343158</v>
      </c>
      <c r="O459" s="8">
        <v>745346</v>
      </c>
      <c r="P459" s="8">
        <v>1934026</v>
      </c>
      <c r="Q459" s="8">
        <v>7366812</v>
      </c>
      <c r="R459" s="8">
        <v>103014</v>
      </c>
      <c r="S459" s="8">
        <v>167437</v>
      </c>
      <c r="T459" s="8">
        <v>461</v>
      </c>
    </row>
    <row r="460" spans="1:20">
      <c r="A460" s="1">
        <v>45070</v>
      </c>
      <c r="B460" s="8">
        <v>59511708</v>
      </c>
      <c r="C460" s="8">
        <v>33770455</v>
      </c>
      <c r="D460" s="8">
        <v>25741253</v>
      </c>
      <c r="E460" s="9">
        <f>nyse_spy_short_volume[[#This Row],[total_short]]/nyse_spy_short_volume[[#This Row],[total_reported]]</f>
        <v>0.5674590115948277</v>
      </c>
      <c r="F460" s="9">
        <f>nyse_spy_short_volume[[#This Row],[total_long]]/nyse_spy_short_volume[[#This Row],[total_reported]]</f>
        <v>0.4325409884051723</v>
      </c>
      <c r="G460" s="8">
        <v>10246220</v>
      </c>
      <c r="H460" s="9">
        <f>nyse_spy_short_volume[[#This Row],[Off-Exchange]]/nyse_spy_short_volume[[#This Row],[total_reported]]</f>
        <v>0.17217149942999452</v>
      </c>
      <c r="I460" s="8">
        <v>46961</v>
      </c>
      <c r="J460" s="8" t="s">
        <v>7152</v>
      </c>
      <c r="K460" s="8" t="s">
        <v>7153</v>
      </c>
      <c r="L460" s="8" t="s">
        <v>7154</v>
      </c>
      <c r="M460" s="8" t="s">
        <v>7155</v>
      </c>
      <c r="N460" s="8">
        <v>379355</v>
      </c>
      <c r="O460" s="8">
        <v>594571</v>
      </c>
      <c r="P460" s="8">
        <v>2103775</v>
      </c>
      <c r="Q460" s="8">
        <v>9415546</v>
      </c>
      <c r="R460" s="8">
        <v>114388</v>
      </c>
      <c r="S460" s="8">
        <v>293904</v>
      </c>
      <c r="T460" s="8">
        <v>325</v>
      </c>
    </row>
    <row r="461" spans="1:20">
      <c r="A461" s="1">
        <v>45069</v>
      </c>
      <c r="B461" s="8">
        <v>58271843</v>
      </c>
      <c r="C461" s="8">
        <v>32092087</v>
      </c>
      <c r="D461" s="8">
        <v>26179756</v>
      </c>
      <c r="E461" s="9">
        <f>nyse_spy_short_volume[[#This Row],[total_short]]/nyse_spy_short_volume[[#This Row],[total_reported]]</f>
        <v>0.55073059899615673</v>
      </c>
      <c r="F461" s="9">
        <f>nyse_spy_short_volume[[#This Row],[total_long]]/nyse_spy_short_volume[[#This Row],[total_reported]]</f>
        <v>0.44926940100384333</v>
      </c>
      <c r="G461" s="8">
        <v>10646232</v>
      </c>
      <c r="H461" s="9">
        <f>nyse_spy_short_volume[[#This Row],[Off-Exchange]]/nyse_spy_short_volume[[#This Row],[total_reported]]</f>
        <v>0.18269942139980025</v>
      </c>
      <c r="I461" s="8">
        <v>44564</v>
      </c>
      <c r="J461" s="8" t="s">
        <v>7156</v>
      </c>
      <c r="K461" s="8" t="s">
        <v>7157</v>
      </c>
      <c r="L461" s="8" t="s">
        <v>7158</v>
      </c>
      <c r="M461" s="8" t="s">
        <v>7159</v>
      </c>
      <c r="N461" s="8">
        <v>270995</v>
      </c>
      <c r="O461" s="8">
        <v>602405</v>
      </c>
      <c r="P461" s="8">
        <v>1926178</v>
      </c>
      <c r="Q461" s="8">
        <v>8804476</v>
      </c>
      <c r="R461" s="8">
        <v>54740</v>
      </c>
      <c r="S461" s="8">
        <v>193347</v>
      </c>
      <c r="T461" s="8">
        <v>578</v>
      </c>
    </row>
    <row r="462" spans="1:20">
      <c r="A462" s="1">
        <v>45068</v>
      </c>
      <c r="B462" s="8">
        <v>42601040</v>
      </c>
      <c r="C462" s="8">
        <v>18621065</v>
      </c>
      <c r="D462" s="8">
        <v>23979975</v>
      </c>
      <c r="E462" s="9">
        <f>nyse_spy_short_volume[[#This Row],[total_short]]/nyse_spy_short_volume[[#This Row],[total_reported]]</f>
        <v>0.43710353080582071</v>
      </c>
      <c r="F462" s="9">
        <f>nyse_spy_short_volume[[#This Row],[total_long]]/nyse_spy_short_volume[[#This Row],[total_reported]]</f>
        <v>0.56289646919417935</v>
      </c>
      <c r="G462" s="8">
        <v>8439574</v>
      </c>
      <c r="H462" s="9">
        <f>nyse_spy_short_volume[[#This Row],[Off-Exchange]]/nyse_spy_short_volume[[#This Row],[total_reported]]</f>
        <v>0.19810722930707794</v>
      </c>
      <c r="I462" s="8">
        <v>43101</v>
      </c>
      <c r="J462" s="8" t="s">
        <v>7160</v>
      </c>
      <c r="K462" s="8" t="s">
        <v>7161</v>
      </c>
      <c r="L462" s="8" t="s">
        <v>7162</v>
      </c>
      <c r="M462" s="8" t="s">
        <v>7163</v>
      </c>
      <c r="N462" s="8">
        <v>261243</v>
      </c>
      <c r="O462" s="8">
        <v>221537</v>
      </c>
      <c r="P462" s="8">
        <v>733678</v>
      </c>
      <c r="Q462" s="8">
        <v>3389654</v>
      </c>
      <c r="R462" s="8">
        <v>36287</v>
      </c>
      <c r="S462" s="8">
        <v>236631</v>
      </c>
      <c r="T462" s="8">
        <v>280</v>
      </c>
    </row>
    <row r="463" spans="1:20">
      <c r="A463" s="1">
        <v>45065</v>
      </c>
      <c r="B463" s="8">
        <v>74354507</v>
      </c>
      <c r="C463" s="8">
        <v>44358274</v>
      </c>
      <c r="D463" s="8">
        <v>29996233</v>
      </c>
      <c r="E463" s="9">
        <f>nyse_spy_short_volume[[#This Row],[total_short]]/nyse_spy_short_volume[[#This Row],[total_reported]]</f>
        <v>0.59657814690372435</v>
      </c>
      <c r="F463" s="9">
        <f>nyse_spy_short_volume[[#This Row],[total_long]]/nyse_spy_short_volume[[#This Row],[total_reported]]</f>
        <v>0.40342185309627565</v>
      </c>
      <c r="G463" s="8">
        <v>26107826</v>
      </c>
      <c r="H463" s="9">
        <f>nyse_spy_short_volume[[#This Row],[Off-Exchange]]/nyse_spy_short_volume[[#This Row],[total_reported]]</f>
        <v>0.35112634127208991</v>
      </c>
      <c r="I463" s="8">
        <v>36469</v>
      </c>
      <c r="J463" s="8" t="s">
        <v>7164</v>
      </c>
      <c r="K463" s="8" t="s">
        <v>7165</v>
      </c>
      <c r="L463" s="8" t="s">
        <v>7166</v>
      </c>
      <c r="M463" s="8" t="s">
        <v>7167</v>
      </c>
      <c r="N463" s="8">
        <v>273174</v>
      </c>
      <c r="O463" s="8">
        <v>559495</v>
      </c>
      <c r="P463" s="8">
        <v>1428763</v>
      </c>
      <c r="Q463" s="8">
        <v>7432539</v>
      </c>
      <c r="R463" s="8">
        <v>61493</v>
      </c>
      <c r="S463" s="8">
        <v>149611</v>
      </c>
      <c r="T463" s="8">
        <v>4851</v>
      </c>
    </row>
    <row r="464" spans="1:20">
      <c r="A464" s="1">
        <v>45064</v>
      </c>
      <c r="B464" s="8">
        <v>67855800</v>
      </c>
      <c r="C464" s="8">
        <v>45930596</v>
      </c>
      <c r="D464" s="8">
        <v>21925204</v>
      </c>
      <c r="E464" s="9">
        <f>nyse_spy_short_volume[[#This Row],[total_short]]/nyse_spy_short_volume[[#This Row],[total_reported]]</f>
        <v>0.67688533625718061</v>
      </c>
      <c r="F464" s="9">
        <f>nyse_spy_short_volume[[#This Row],[total_long]]/nyse_spy_short_volume[[#This Row],[total_reported]]</f>
        <v>0.32311466374281933</v>
      </c>
      <c r="G464" s="8">
        <v>24407713</v>
      </c>
      <c r="H464" s="9">
        <f>nyse_spy_short_volume[[#This Row],[Off-Exchange]]/nyse_spy_short_volume[[#This Row],[total_reported]]</f>
        <v>0.35969973089993779</v>
      </c>
      <c r="I464" s="8">
        <v>41784</v>
      </c>
      <c r="J464" s="8" t="s">
        <v>7168</v>
      </c>
      <c r="K464" s="8" t="s">
        <v>7169</v>
      </c>
      <c r="L464" s="8" t="s">
        <v>7170</v>
      </c>
      <c r="M464" s="8" t="s">
        <v>7171</v>
      </c>
      <c r="N464" s="8">
        <v>318907</v>
      </c>
      <c r="O464" s="8">
        <v>512914</v>
      </c>
      <c r="P464" s="8">
        <v>1635422</v>
      </c>
      <c r="Q464" s="8">
        <v>7770110</v>
      </c>
      <c r="R464" s="8">
        <v>84776</v>
      </c>
      <c r="S464" s="8">
        <v>316582</v>
      </c>
      <c r="T464" s="8">
        <v>2860</v>
      </c>
    </row>
    <row r="465" spans="1:20">
      <c r="A465" s="1">
        <v>45063</v>
      </c>
      <c r="B465" s="8">
        <v>65626771</v>
      </c>
      <c r="C465" s="8">
        <v>42075776</v>
      </c>
      <c r="D465" s="8">
        <v>23550995</v>
      </c>
      <c r="E465" s="9">
        <f>nyse_spy_short_volume[[#This Row],[total_short]]/nyse_spy_short_volume[[#This Row],[total_reported]]</f>
        <v>0.6411373797440072</v>
      </c>
      <c r="F465" s="9">
        <f>nyse_spy_short_volume[[#This Row],[total_long]]/nyse_spy_short_volume[[#This Row],[total_reported]]</f>
        <v>0.3588626202559928</v>
      </c>
      <c r="G465" s="8">
        <v>21024777</v>
      </c>
      <c r="H465" s="9">
        <f>nyse_spy_short_volume[[#This Row],[Off-Exchange]]/nyse_spy_short_volume[[#This Row],[total_reported]]</f>
        <v>0.32036890859676764</v>
      </c>
      <c r="I465" s="8">
        <v>25003</v>
      </c>
      <c r="J465" s="8" t="s">
        <v>7172</v>
      </c>
      <c r="K465" s="8" t="s">
        <v>7173</v>
      </c>
      <c r="L465" s="8" t="s">
        <v>7174</v>
      </c>
      <c r="M465" s="8" t="s">
        <v>7175</v>
      </c>
      <c r="N465" s="8">
        <v>371492</v>
      </c>
      <c r="O465" s="8">
        <v>510549</v>
      </c>
      <c r="P465" s="8">
        <v>1565228</v>
      </c>
      <c r="Q465" s="8">
        <v>8353412</v>
      </c>
      <c r="R465" s="8">
        <v>57355</v>
      </c>
      <c r="S465" s="8">
        <v>239574</v>
      </c>
      <c r="T465" s="8">
        <v>2229</v>
      </c>
    </row>
    <row r="466" spans="1:20">
      <c r="A466" s="1">
        <v>45062</v>
      </c>
      <c r="B466" s="8">
        <v>40692535</v>
      </c>
      <c r="C466" s="8">
        <v>23578164</v>
      </c>
      <c r="D466" s="8">
        <v>17114371</v>
      </c>
      <c r="E466" s="9">
        <f>nyse_spy_short_volume[[#This Row],[total_short]]/nyse_spy_short_volume[[#This Row],[total_reported]]</f>
        <v>0.57942234368048096</v>
      </c>
      <c r="F466" s="9">
        <f>nyse_spy_short_volume[[#This Row],[total_long]]/nyse_spy_short_volume[[#This Row],[total_reported]]</f>
        <v>0.42057765631951904</v>
      </c>
      <c r="G466" s="8">
        <v>10149657</v>
      </c>
      <c r="H466" s="9">
        <f>nyse_spy_short_volume[[#This Row],[Off-Exchange]]/nyse_spy_short_volume[[#This Row],[total_reported]]</f>
        <v>0.249423069857899</v>
      </c>
      <c r="I466" s="8">
        <v>18649</v>
      </c>
      <c r="J466" s="8" t="s">
        <v>7176</v>
      </c>
      <c r="K466" s="8" t="s">
        <v>7177</v>
      </c>
      <c r="L466" s="8" t="s">
        <v>7178</v>
      </c>
      <c r="M466" s="8" t="s">
        <v>7179</v>
      </c>
      <c r="N466" s="8">
        <v>221540</v>
      </c>
      <c r="O466" s="8">
        <v>282007</v>
      </c>
      <c r="P466" s="8">
        <v>964750</v>
      </c>
      <c r="Q466" s="8">
        <v>5399379</v>
      </c>
      <c r="R466" s="8">
        <v>58746</v>
      </c>
      <c r="S466" s="8">
        <v>120514</v>
      </c>
      <c r="T466" s="8">
        <v>2059</v>
      </c>
    </row>
    <row r="467" spans="1:20">
      <c r="A467" s="1">
        <v>45061</v>
      </c>
      <c r="B467" s="8">
        <v>38075430</v>
      </c>
      <c r="C467" s="8">
        <v>20886869</v>
      </c>
      <c r="D467" s="8">
        <v>17188561</v>
      </c>
      <c r="E467" s="9">
        <f>nyse_spy_short_volume[[#This Row],[total_short]]/nyse_spy_short_volume[[#This Row],[total_reported]]</f>
        <v>0.54856554476206831</v>
      </c>
      <c r="F467" s="9">
        <f>nyse_spy_short_volume[[#This Row],[total_long]]/nyse_spy_short_volume[[#This Row],[total_reported]]</f>
        <v>0.45143445523793163</v>
      </c>
      <c r="G467" s="8">
        <v>8939233</v>
      </c>
      <c r="H467" s="9">
        <f>nyse_spy_short_volume[[#This Row],[Off-Exchange]]/nyse_spy_short_volume[[#This Row],[total_reported]]</f>
        <v>0.23477694145542152</v>
      </c>
      <c r="I467" s="8">
        <v>47268</v>
      </c>
      <c r="J467" s="8" t="s">
        <v>7180</v>
      </c>
      <c r="K467" s="8" t="s">
        <v>7181</v>
      </c>
      <c r="L467" s="8" t="s">
        <v>7182</v>
      </c>
      <c r="M467" s="8" t="s">
        <v>7183</v>
      </c>
      <c r="N467" s="8">
        <v>255953</v>
      </c>
      <c r="O467" s="8">
        <v>275285</v>
      </c>
      <c r="P467" s="8">
        <v>948506</v>
      </c>
      <c r="Q467" s="8">
        <v>4341219</v>
      </c>
      <c r="R467" s="8">
        <v>54200</v>
      </c>
      <c r="S467" s="8">
        <v>181176</v>
      </c>
      <c r="T467" s="8">
        <v>3530</v>
      </c>
    </row>
    <row r="468" spans="1:20">
      <c r="A468" s="1">
        <v>45058</v>
      </c>
      <c r="B468" s="8">
        <v>47482898</v>
      </c>
      <c r="C468" s="8">
        <v>25554914</v>
      </c>
      <c r="D468" s="8">
        <v>21927984</v>
      </c>
      <c r="E468" s="9">
        <f>nyse_spy_short_volume[[#This Row],[total_short]]/nyse_spy_short_volume[[#This Row],[total_reported]]</f>
        <v>0.53819196124044488</v>
      </c>
      <c r="F468" s="9">
        <f>nyse_spy_short_volume[[#This Row],[total_long]]/nyse_spy_short_volume[[#This Row],[total_reported]]</f>
        <v>0.46180803875955506</v>
      </c>
      <c r="G468" s="8">
        <v>10127736</v>
      </c>
      <c r="H468" s="9">
        <f>nyse_spy_short_volume[[#This Row],[Off-Exchange]]/nyse_spy_short_volume[[#This Row],[total_reported]]</f>
        <v>0.21329228894158903</v>
      </c>
      <c r="I468" s="8">
        <v>22161</v>
      </c>
      <c r="J468" s="8" t="s">
        <v>7184</v>
      </c>
      <c r="K468" s="8" t="s">
        <v>7185</v>
      </c>
      <c r="L468" s="8" t="s">
        <v>7186</v>
      </c>
      <c r="M468" s="8" t="s">
        <v>7187</v>
      </c>
      <c r="N468" s="8">
        <v>281861</v>
      </c>
      <c r="O468" s="8">
        <v>472157</v>
      </c>
      <c r="P468" s="8">
        <v>1073087</v>
      </c>
      <c r="Q468" s="8">
        <v>5896585</v>
      </c>
      <c r="R468" s="8">
        <v>69317</v>
      </c>
      <c r="S468" s="8">
        <v>147556</v>
      </c>
      <c r="T468" s="8">
        <v>2313</v>
      </c>
    </row>
    <row r="469" spans="1:20">
      <c r="A469" s="1">
        <v>45057</v>
      </c>
      <c r="B469" s="8">
        <v>47085043</v>
      </c>
      <c r="C469" s="8">
        <v>21998276</v>
      </c>
      <c r="D469" s="8">
        <v>25086767</v>
      </c>
      <c r="E469" s="9">
        <f>nyse_spy_short_volume[[#This Row],[total_short]]/nyse_spy_short_volume[[#This Row],[total_reported]]</f>
        <v>0.46720305639308857</v>
      </c>
      <c r="F469" s="9">
        <f>nyse_spy_short_volume[[#This Row],[total_long]]/nyse_spy_short_volume[[#This Row],[total_reported]]</f>
        <v>0.53279694360691143</v>
      </c>
      <c r="G469" s="8">
        <v>8424233</v>
      </c>
      <c r="H469" s="9">
        <f>nyse_spy_short_volume[[#This Row],[Off-Exchange]]/nyse_spy_short_volume[[#This Row],[total_reported]]</f>
        <v>0.17891526614937997</v>
      </c>
      <c r="I469" s="8">
        <v>34051</v>
      </c>
      <c r="J469" s="8" t="s">
        <v>7188</v>
      </c>
      <c r="K469" s="8" t="s">
        <v>7189</v>
      </c>
      <c r="L469" s="8" t="s">
        <v>7190</v>
      </c>
      <c r="M469" s="8" t="s">
        <v>7191</v>
      </c>
      <c r="N469" s="8">
        <v>245976</v>
      </c>
      <c r="O469" s="8">
        <v>303938</v>
      </c>
      <c r="P469" s="8">
        <v>881688</v>
      </c>
      <c r="Q469" s="8">
        <v>5328466</v>
      </c>
      <c r="R469" s="8">
        <v>55831</v>
      </c>
      <c r="S469" s="8">
        <v>134117</v>
      </c>
      <c r="T469" s="8">
        <v>4234</v>
      </c>
    </row>
    <row r="470" spans="1:20">
      <c r="A470" s="1">
        <v>45056</v>
      </c>
      <c r="B470" s="8">
        <v>66007858</v>
      </c>
      <c r="C470" s="8">
        <v>40400701</v>
      </c>
      <c r="D470" s="8">
        <v>25607157</v>
      </c>
      <c r="E470" s="9">
        <f>nyse_spy_short_volume[[#This Row],[total_short]]/nyse_spy_short_volume[[#This Row],[total_reported]]</f>
        <v>0.61205896122246539</v>
      </c>
      <c r="F470" s="9">
        <f>nyse_spy_short_volume[[#This Row],[total_long]]/nyse_spy_short_volume[[#This Row],[total_reported]]</f>
        <v>0.38794103877753466</v>
      </c>
      <c r="G470" s="8">
        <v>17005582</v>
      </c>
      <c r="H470" s="9">
        <f>nyse_spy_short_volume[[#This Row],[Off-Exchange]]/nyse_spy_short_volume[[#This Row],[total_reported]]</f>
        <v>0.25762965978989955</v>
      </c>
      <c r="I470" s="8">
        <v>32760</v>
      </c>
      <c r="J470" s="8" t="s">
        <v>7192</v>
      </c>
      <c r="K470" s="8" t="s">
        <v>7193</v>
      </c>
      <c r="L470" s="8" t="s">
        <v>7194</v>
      </c>
      <c r="M470" s="8" t="s">
        <v>7195</v>
      </c>
      <c r="N470" s="8">
        <v>497913</v>
      </c>
      <c r="O470" s="8">
        <v>906868</v>
      </c>
      <c r="P470" s="8">
        <v>1807985</v>
      </c>
      <c r="Q470" s="8">
        <v>9637419</v>
      </c>
      <c r="R470" s="8">
        <v>83574</v>
      </c>
      <c r="S470" s="8">
        <v>283996</v>
      </c>
      <c r="T470" s="8">
        <v>5799</v>
      </c>
    </row>
    <row r="471" spans="1:20">
      <c r="A471" s="1">
        <v>45055</v>
      </c>
      <c r="B471" s="8">
        <v>35574726</v>
      </c>
      <c r="C471" s="8">
        <v>24329811</v>
      </c>
      <c r="D471" s="8">
        <v>11244915</v>
      </c>
      <c r="E471" s="9">
        <f>nyse_spy_short_volume[[#This Row],[total_short]]/nyse_spy_short_volume[[#This Row],[total_reported]]</f>
        <v>0.68390719298864033</v>
      </c>
      <c r="F471" s="9">
        <f>nyse_spy_short_volume[[#This Row],[total_long]]/nyse_spy_short_volume[[#This Row],[total_reported]]</f>
        <v>0.31609280701135967</v>
      </c>
      <c r="G471" s="8">
        <v>9550233</v>
      </c>
      <c r="H471" s="9">
        <f>nyse_spy_short_volume[[#This Row],[Off-Exchange]]/nyse_spy_short_volume[[#This Row],[total_reported]]</f>
        <v>0.26845556027613537</v>
      </c>
      <c r="I471" s="8">
        <v>23361</v>
      </c>
      <c r="J471" s="8" t="s">
        <v>7196</v>
      </c>
      <c r="K471" s="8" t="s">
        <v>7197</v>
      </c>
      <c r="L471" s="8" t="s">
        <v>7198</v>
      </c>
      <c r="M471" s="8" t="s">
        <v>7199</v>
      </c>
      <c r="N471" s="8">
        <v>145647</v>
      </c>
      <c r="O471" s="8">
        <v>310131</v>
      </c>
      <c r="P471" s="8">
        <v>978001</v>
      </c>
      <c r="Q471" s="8">
        <v>5866733</v>
      </c>
      <c r="R471" s="8">
        <v>39383</v>
      </c>
      <c r="S471" s="8">
        <v>86433</v>
      </c>
      <c r="T471" s="8">
        <v>5775</v>
      </c>
    </row>
    <row r="472" spans="1:20">
      <c r="A472" s="1">
        <v>45054</v>
      </c>
      <c r="B472" s="8">
        <v>36279137</v>
      </c>
      <c r="C472" s="8">
        <v>26022728</v>
      </c>
      <c r="D472" s="8">
        <v>10256409</v>
      </c>
      <c r="E472" s="9">
        <f>nyse_spy_short_volume[[#This Row],[total_short]]/nyse_spy_short_volume[[#This Row],[total_reported]]</f>
        <v>0.71729181430087485</v>
      </c>
      <c r="F472" s="9">
        <f>nyse_spy_short_volume[[#This Row],[total_long]]/nyse_spy_short_volume[[#This Row],[total_reported]]</f>
        <v>0.28270818569912509</v>
      </c>
      <c r="G472" s="8">
        <v>9673349</v>
      </c>
      <c r="H472" s="9">
        <f>nyse_spy_short_volume[[#This Row],[Off-Exchange]]/nyse_spy_short_volume[[#This Row],[total_reported]]</f>
        <v>0.26663668984187799</v>
      </c>
      <c r="I472" s="8">
        <v>119105</v>
      </c>
      <c r="J472" s="8" t="s">
        <v>7200</v>
      </c>
      <c r="K472" s="8" t="s">
        <v>7201</v>
      </c>
      <c r="L472" s="8" t="s">
        <v>7202</v>
      </c>
      <c r="M472" s="8" t="s">
        <v>7203</v>
      </c>
      <c r="N472" s="8">
        <v>173428</v>
      </c>
      <c r="O472" s="8">
        <v>453996</v>
      </c>
      <c r="P472" s="8">
        <v>1213478</v>
      </c>
      <c r="Q472" s="8">
        <v>7139127</v>
      </c>
      <c r="R472" s="8">
        <v>43642</v>
      </c>
      <c r="S472" s="8">
        <v>140001</v>
      </c>
      <c r="T472" s="8">
        <v>3339</v>
      </c>
    </row>
    <row r="473" spans="1:20">
      <c r="A473" s="1">
        <v>45051</v>
      </c>
      <c r="B473" s="8">
        <v>57213962</v>
      </c>
      <c r="C473" s="8">
        <v>32371798</v>
      </c>
      <c r="D473" s="8">
        <v>24842164</v>
      </c>
      <c r="E473" s="9">
        <f>nyse_spy_short_volume[[#This Row],[total_short]]/nyse_spy_short_volume[[#This Row],[total_reported]]</f>
        <v>0.56580241724913227</v>
      </c>
      <c r="F473" s="9">
        <f>nyse_spy_short_volume[[#This Row],[total_long]]/nyse_spy_short_volume[[#This Row],[total_reported]]</f>
        <v>0.43419758275086767</v>
      </c>
      <c r="G473" s="8">
        <v>11487844</v>
      </c>
      <c r="H473" s="9">
        <f>nyse_spy_short_volume[[#This Row],[Off-Exchange]]/nyse_spy_short_volume[[#This Row],[total_reported]]</f>
        <v>0.20078742318177512</v>
      </c>
      <c r="I473" s="8">
        <v>32759</v>
      </c>
      <c r="J473" s="8" t="s">
        <v>7204</v>
      </c>
      <c r="K473" s="8" t="s">
        <v>7205</v>
      </c>
      <c r="L473" s="8" t="s">
        <v>7206</v>
      </c>
      <c r="M473" s="8" t="s">
        <v>7207</v>
      </c>
      <c r="N473" s="8">
        <v>402611</v>
      </c>
      <c r="O473" s="8">
        <v>554178</v>
      </c>
      <c r="P473" s="8">
        <v>1286768</v>
      </c>
      <c r="Q473" s="8">
        <v>8175734</v>
      </c>
      <c r="R473" s="8">
        <v>97266</v>
      </c>
      <c r="S473" s="8">
        <v>216193</v>
      </c>
      <c r="T473" s="8">
        <v>5629</v>
      </c>
    </row>
    <row r="474" spans="1:20">
      <c r="A474" s="1">
        <v>45050</v>
      </c>
      <c r="B474" s="8">
        <v>65555716</v>
      </c>
      <c r="C474" s="8">
        <v>39954601</v>
      </c>
      <c r="D474" s="8">
        <v>25601115</v>
      </c>
      <c r="E474" s="9">
        <f>nyse_spy_short_volume[[#This Row],[total_short]]/nyse_spy_short_volume[[#This Row],[total_reported]]</f>
        <v>0.60947547274138536</v>
      </c>
      <c r="F474" s="9">
        <f>nyse_spy_short_volume[[#This Row],[total_long]]/nyse_spy_short_volume[[#This Row],[total_reported]]</f>
        <v>0.39052452725861464</v>
      </c>
      <c r="G474" s="8">
        <v>14771589</v>
      </c>
      <c r="H474" s="9">
        <f>nyse_spy_short_volume[[#This Row],[Off-Exchange]]/nyse_spy_short_volume[[#This Row],[total_reported]]</f>
        <v>0.22532877224619133</v>
      </c>
      <c r="I474" s="8">
        <v>37452</v>
      </c>
      <c r="J474" s="8" t="s">
        <v>7208</v>
      </c>
      <c r="K474" s="8" t="s">
        <v>7209</v>
      </c>
      <c r="L474" s="8" t="s">
        <v>7210</v>
      </c>
      <c r="M474" s="8" t="s">
        <v>7211</v>
      </c>
      <c r="N474" s="8">
        <v>373794</v>
      </c>
      <c r="O474" s="8">
        <v>941359</v>
      </c>
      <c r="P474" s="8">
        <v>1952136</v>
      </c>
      <c r="Q474" s="8">
        <v>9761220</v>
      </c>
      <c r="R474" s="8">
        <v>128026</v>
      </c>
      <c r="S474" s="8">
        <v>364184</v>
      </c>
      <c r="T474" s="8">
        <v>4739</v>
      </c>
    </row>
    <row r="475" spans="1:20">
      <c r="A475" s="1">
        <v>45049</v>
      </c>
      <c r="B475" s="8">
        <v>62067515</v>
      </c>
      <c r="C475" s="8">
        <v>37807216</v>
      </c>
      <c r="D475" s="8">
        <v>24260299</v>
      </c>
      <c r="E475" s="9">
        <f>nyse_spy_short_volume[[#This Row],[total_short]]/nyse_spy_short_volume[[#This Row],[total_reported]]</f>
        <v>0.60913049281898912</v>
      </c>
      <c r="F475" s="9">
        <f>nyse_spy_short_volume[[#This Row],[total_long]]/nyse_spy_short_volume[[#This Row],[total_reported]]</f>
        <v>0.39086950718101088</v>
      </c>
      <c r="G475" s="8">
        <v>12874339</v>
      </c>
      <c r="H475" s="9">
        <f>nyse_spy_short_volume[[#This Row],[Off-Exchange]]/nyse_spy_short_volume[[#This Row],[total_reported]]</f>
        <v>0.20742475351236472</v>
      </c>
      <c r="I475" s="8">
        <v>54592</v>
      </c>
      <c r="J475" s="8" t="s">
        <v>7212</v>
      </c>
      <c r="K475" s="8" t="s">
        <v>7213</v>
      </c>
      <c r="L475" s="8" t="s">
        <v>7214</v>
      </c>
      <c r="M475" s="8" t="s">
        <v>7215</v>
      </c>
      <c r="N475" s="8">
        <v>206709</v>
      </c>
      <c r="O475" s="8">
        <v>701886</v>
      </c>
      <c r="P475" s="8">
        <v>1828279</v>
      </c>
      <c r="Q475" s="8">
        <v>10304531</v>
      </c>
      <c r="R475" s="8">
        <v>83508</v>
      </c>
      <c r="S475" s="8">
        <v>265230</v>
      </c>
      <c r="T475" s="8">
        <v>19540</v>
      </c>
    </row>
    <row r="476" spans="1:20">
      <c r="A476" s="1">
        <v>45048</v>
      </c>
      <c r="B476" s="8">
        <v>78462567</v>
      </c>
      <c r="C476" s="8">
        <v>42836340</v>
      </c>
      <c r="D476" s="8">
        <v>35626227</v>
      </c>
      <c r="E476" s="9">
        <f>nyse_spy_short_volume[[#This Row],[total_short]]/nyse_spy_short_volume[[#This Row],[total_reported]]</f>
        <v>0.54594619622883356</v>
      </c>
      <c r="F476" s="9">
        <f>nyse_spy_short_volume[[#This Row],[total_long]]/nyse_spy_short_volume[[#This Row],[total_reported]]</f>
        <v>0.45405380377116644</v>
      </c>
      <c r="G476" s="8">
        <v>15275534</v>
      </c>
      <c r="H476" s="9">
        <f>nyse_spy_short_volume[[#This Row],[Off-Exchange]]/nyse_spy_short_volume[[#This Row],[total_reported]]</f>
        <v>0.19468562633185324</v>
      </c>
      <c r="I476" s="8">
        <v>49061</v>
      </c>
      <c r="J476" s="8" t="s">
        <v>7216</v>
      </c>
      <c r="K476" s="8" t="s">
        <v>7217</v>
      </c>
      <c r="L476" s="8" t="s">
        <v>7218</v>
      </c>
      <c r="M476" s="8" t="s">
        <v>7219</v>
      </c>
      <c r="N476" s="8">
        <v>445033</v>
      </c>
      <c r="O476" s="8">
        <v>804572</v>
      </c>
      <c r="P476" s="8">
        <v>1907783</v>
      </c>
      <c r="Q476" s="8">
        <v>11130227</v>
      </c>
      <c r="R476" s="8">
        <v>124819</v>
      </c>
      <c r="S476" s="8">
        <v>291556</v>
      </c>
      <c r="T476" s="8">
        <v>3362</v>
      </c>
    </row>
    <row r="477" spans="1:20">
      <c r="A477" s="1">
        <v>45047</v>
      </c>
      <c r="B477" s="8">
        <v>45143083</v>
      </c>
      <c r="C477" s="8">
        <v>27403175</v>
      </c>
      <c r="D477" s="8">
        <v>17739908</v>
      </c>
      <c r="E477" s="9">
        <f>nyse_spy_short_volume[[#This Row],[total_short]]/nyse_spy_short_volume[[#This Row],[total_reported]]</f>
        <v>0.60702932052735525</v>
      </c>
      <c r="F477" s="9">
        <f>nyse_spy_short_volume[[#This Row],[total_long]]/nyse_spy_short_volume[[#This Row],[total_reported]]</f>
        <v>0.3929706794726448</v>
      </c>
      <c r="G477" s="8">
        <v>11405291</v>
      </c>
      <c r="H477" s="9">
        <f>nyse_spy_short_volume[[#This Row],[Off-Exchange]]/nyse_spy_short_volume[[#This Row],[total_reported]]</f>
        <v>0.25264758722836894</v>
      </c>
      <c r="I477" s="8">
        <v>28272</v>
      </c>
      <c r="J477" s="8" t="s">
        <v>7220</v>
      </c>
      <c r="K477" s="8" t="s">
        <v>7221</v>
      </c>
      <c r="L477" s="8" t="s">
        <v>7222</v>
      </c>
      <c r="M477" s="8" t="s">
        <v>7223</v>
      </c>
      <c r="N477" s="8">
        <v>159655</v>
      </c>
      <c r="O477" s="8">
        <v>440480</v>
      </c>
      <c r="P477" s="8">
        <v>1059109</v>
      </c>
      <c r="Q477" s="8">
        <v>6530540</v>
      </c>
      <c r="R477" s="8">
        <v>57430</v>
      </c>
      <c r="S477" s="8">
        <v>196620</v>
      </c>
      <c r="T477" s="8">
        <v>4576</v>
      </c>
    </row>
    <row r="478" spans="1:20">
      <c r="A478" s="1">
        <v>45044</v>
      </c>
      <c r="B478" s="8">
        <v>61108050</v>
      </c>
      <c r="C478" s="8">
        <v>36335152</v>
      </c>
      <c r="D478" s="8">
        <v>24772898</v>
      </c>
      <c r="E478" s="9">
        <f>nyse_spy_short_volume[[#This Row],[total_short]]/nyse_spy_short_volume[[#This Row],[total_reported]]</f>
        <v>0.59460499885039697</v>
      </c>
      <c r="F478" s="9">
        <f>nyse_spy_short_volume[[#This Row],[total_long]]/nyse_spy_short_volume[[#This Row],[total_reported]]</f>
        <v>0.40539500114960303</v>
      </c>
      <c r="G478" s="8">
        <v>13159944</v>
      </c>
      <c r="H478" s="9">
        <f>nyse_spy_short_volume[[#This Row],[Off-Exchange]]/nyse_spy_short_volume[[#This Row],[total_reported]]</f>
        <v>0.21535532552585135</v>
      </c>
      <c r="I478" s="8">
        <v>34854</v>
      </c>
      <c r="J478" s="8" t="s">
        <v>7224</v>
      </c>
      <c r="K478" s="8" t="s">
        <v>7225</v>
      </c>
      <c r="L478" s="8" t="s">
        <v>7226</v>
      </c>
      <c r="M478" s="8" t="s">
        <v>7227</v>
      </c>
      <c r="N478" s="8">
        <v>436464</v>
      </c>
      <c r="O478" s="8">
        <v>539528</v>
      </c>
      <c r="P478" s="8">
        <v>1595790</v>
      </c>
      <c r="Q478" s="8">
        <v>10571117</v>
      </c>
      <c r="R478" s="8">
        <v>88716</v>
      </c>
      <c r="S478" s="8">
        <v>185089</v>
      </c>
      <c r="T478" s="8">
        <v>6523</v>
      </c>
    </row>
    <row r="479" spans="1:20">
      <c r="A479" s="1">
        <v>45043</v>
      </c>
      <c r="B479" s="8">
        <v>62163627</v>
      </c>
      <c r="C479" s="8">
        <v>33535995</v>
      </c>
      <c r="D479" s="8">
        <v>28627632</v>
      </c>
      <c r="E479" s="9">
        <f>nyse_spy_short_volume[[#This Row],[total_short]]/nyse_spy_short_volume[[#This Row],[total_reported]]</f>
        <v>0.53947938076393132</v>
      </c>
      <c r="F479" s="9">
        <f>nyse_spy_short_volume[[#This Row],[total_long]]/nyse_spy_short_volume[[#This Row],[total_reported]]</f>
        <v>0.46052061923606868</v>
      </c>
      <c r="G479" s="8">
        <v>13608339</v>
      </c>
      <c r="H479" s="9">
        <f>nyse_spy_short_volume[[#This Row],[Off-Exchange]]/nyse_spy_short_volume[[#This Row],[total_reported]]</f>
        <v>0.21891159922184078</v>
      </c>
      <c r="I479" s="8">
        <v>31785</v>
      </c>
      <c r="J479" s="8" t="s">
        <v>7228</v>
      </c>
      <c r="K479" s="8" t="s">
        <v>7229</v>
      </c>
      <c r="L479" s="8" t="s">
        <v>7230</v>
      </c>
      <c r="M479" s="8" t="s">
        <v>7231</v>
      </c>
      <c r="N479" s="8">
        <v>236003</v>
      </c>
      <c r="O479" s="8">
        <v>394376</v>
      </c>
      <c r="P479" s="8">
        <v>1206602</v>
      </c>
      <c r="Q479" s="8">
        <v>8514404</v>
      </c>
      <c r="R479" s="8">
        <v>86284</v>
      </c>
      <c r="S479" s="8">
        <v>207524</v>
      </c>
      <c r="T479" s="8">
        <v>8335</v>
      </c>
    </row>
    <row r="480" spans="1:20">
      <c r="A480" s="1">
        <v>45042</v>
      </c>
      <c r="B480" s="8">
        <v>54608713</v>
      </c>
      <c r="C480" s="8">
        <v>23090682</v>
      </c>
      <c r="D480" s="8">
        <v>31518031</v>
      </c>
      <c r="E480" s="9">
        <f>nyse_spy_short_volume[[#This Row],[total_short]]/nyse_spy_short_volume[[#This Row],[total_reported]]</f>
        <v>0.42283878764914312</v>
      </c>
      <c r="F480" s="9">
        <f>nyse_spy_short_volume[[#This Row],[total_long]]/nyse_spy_short_volume[[#This Row],[total_reported]]</f>
        <v>0.57716121235085693</v>
      </c>
      <c r="G480" s="8">
        <v>9815332</v>
      </c>
      <c r="H480" s="9">
        <f>nyse_spy_short_volume[[#This Row],[Off-Exchange]]/nyse_spy_short_volume[[#This Row],[total_reported]]</f>
        <v>0.17973930277389982</v>
      </c>
      <c r="I480" s="8">
        <v>53561</v>
      </c>
      <c r="J480" s="8" t="s">
        <v>7232</v>
      </c>
      <c r="K480" s="8" t="s">
        <v>7233</v>
      </c>
      <c r="L480" s="8" t="s">
        <v>7234</v>
      </c>
      <c r="M480" s="8" t="s">
        <v>7235</v>
      </c>
      <c r="N480" s="8">
        <v>115686</v>
      </c>
      <c r="O480" s="8">
        <v>163459</v>
      </c>
      <c r="P480" s="8">
        <v>779031</v>
      </c>
      <c r="Q480" s="8">
        <v>5853127</v>
      </c>
      <c r="R480" s="8">
        <v>61433</v>
      </c>
      <c r="S480" s="8">
        <v>152796</v>
      </c>
      <c r="T480" s="8">
        <v>4239</v>
      </c>
    </row>
    <row r="481" spans="1:20">
      <c r="A481" s="1">
        <v>45041</v>
      </c>
      <c r="B481" s="8">
        <v>64162222</v>
      </c>
      <c r="C481" s="8">
        <v>31184596</v>
      </c>
      <c r="D481" s="8">
        <v>32977626</v>
      </c>
      <c r="E481" s="9">
        <f>nyse_spy_short_volume[[#This Row],[total_short]]/nyse_spy_short_volume[[#This Row],[total_reported]]</f>
        <v>0.48602736981272249</v>
      </c>
      <c r="F481" s="9">
        <f>nyse_spy_short_volume[[#This Row],[total_long]]/nyse_spy_short_volume[[#This Row],[total_reported]]</f>
        <v>0.51397263018727746</v>
      </c>
      <c r="G481" s="8">
        <v>13425718</v>
      </c>
      <c r="H481" s="9">
        <f>nyse_spy_short_volume[[#This Row],[Off-Exchange]]/nyse_spy_short_volume[[#This Row],[total_reported]]</f>
        <v>0.20924646281732576</v>
      </c>
      <c r="I481" s="8">
        <v>67099</v>
      </c>
      <c r="J481" s="8" t="s">
        <v>7236</v>
      </c>
      <c r="K481" s="8" t="s">
        <v>7237</v>
      </c>
      <c r="L481" s="8" t="s">
        <v>7238</v>
      </c>
      <c r="M481" s="8" t="s">
        <v>7239</v>
      </c>
      <c r="N481" s="8">
        <v>210937</v>
      </c>
      <c r="O481" s="8">
        <v>290609</v>
      </c>
      <c r="P481" s="8">
        <v>1055450</v>
      </c>
      <c r="Q481" s="8">
        <v>8189990</v>
      </c>
      <c r="R481" s="8">
        <v>93840</v>
      </c>
      <c r="S481" s="8">
        <v>245754</v>
      </c>
      <c r="T481" s="8">
        <v>5084</v>
      </c>
    </row>
    <row r="482" spans="1:20">
      <c r="A482" s="1">
        <v>45040</v>
      </c>
      <c r="B482" s="8">
        <v>46113697</v>
      </c>
      <c r="C482" s="8">
        <v>23771710</v>
      </c>
      <c r="D482" s="8">
        <v>22341987</v>
      </c>
      <c r="E482" s="9">
        <f>nyse_spy_short_volume[[#This Row],[total_short]]/nyse_spy_short_volume[[#This Row],[total_reported]]</f>
        <v>0.5155021511287633</v>
      </c>
      <c r="F482" s="9">
        <f>nyse_spy_short_volume[[#This Row],[total_long]]/nyse_spy_short_volume[[#This Row],[total_reported]]</f>
        <v>0.48449784887123665</v>
      </c>
      <c r="G482" s="8">
        <v>11553039</v>
      </c>
      <c r="H482" s="9">
        <f>nyse_spy_short_volume[[#This Row],[Off-Exchange]]/nyse_spy_short_volume[[#This Row],[total_reported]]</f>
        <v>0.25053378392107661</v>
      </c>
      <c r="I482" s="8">
        <v>35638</v>
      </c>
      <c r="J482" s="8" t="s">
        <v>7240</v>
      </c>
      <c r="K482" s="8" t="s">
        <v>7241</v>
      </c>
      <c r="L482" s="8" t="s">
        <v>7242</v>
      </c>
      <c r="M482" s="8" t="s">
        <v>7243</v>
      </c>
      <c r="N482" s="8">
        <v>238214</v>
      </c>
      <c r="O482" s="8">
        <v>149728</v>
      </c>
      <c r="P482" s="8">
        <v>560340</v>
      </c>
      <c r="Q482" s="8">
        <v>5783270</v>
      </c>
      <c r="R482" s="8">
        <v>62799</v>
      </c>
      <c r="S482" s="8">
        <v>95717</v>
      </c>
      <c r="T482" s="8">
        <v>8279</v>
      </c>
    </row>
    <row r="483" spans="1:20">
      <c r="A483" s="1">
        <v>45037</v>
      </c>
      <c r="B483" s="8">
        <v>52650641</v>
      </c>
      <c r="C483" s="8">
        <v>27423158</v>
      </c>
      <c r="D483" s="8">
        <v>25227483</v>
      </c>
      <c r="E483" s="9">
        <f>nyse_spy_short_volume[[#This Row],[total_short]]/nyse_spy_short_volume[[#This Row],[total_reported]]</f>
        <v>0.5208513605750783</v>
      </c>
      <c r="F483" s="9">
        <f>nyse_spy_short_volume[[#This Row],[total_long]]/nyse_spy_short_volume[[#This Row],[total_reported]]</f>
        <v>0.4791486394249217</v>
      </c>
      <c r="G483" s="8">
        <v>12191805</v>
      </c>
      <c r="H483" s="9">
        <f>nyse_spy_short_volume[[#This Row],[Off-Exchange]]/nyse_spy_short_volume[[#This Row],[total_reported]]</f>
        <v>0.23156042867550272</v>
      </c>
      <c r="I483" s="8">
        <v>69416</v>
      </c>
      <c r="J483" s="8" t="s">
        <v>7244</v>
      </c>
      <c r="K483" s="8" t="s">
        <v>7245</v>
      </c>
      <c r="L483" s="8" t="s">
        <v>7246</v>
      </c>
      <c r="M483" s="8" t="s">
        <v>7247</v>
      </c>
      <c r="N483" s="8">
        <v>225456</v>
      </c>
      <c r="O483" s="8">
        <v>352133</v>
      </c>
      <c r="P483" s="8">
        <v>814887</v>
      </c>
      <c r="Q483" s="8">
        <v>7263136</v>
      </c>
      <c r="R483" s="8">
        <v>80776</v>
      </c>
      <c r="S483" s="8">
        <v>115871</v>
      </c>
      <c r="T483" s="8">
        <v>2366</v>
      </c>
    </row>
    <row r="484" spans="1:20">
      <c r="A484" s="1">
        <v>45036</v>
      </c>
      <c r="B484" s="8">
        <v>54343508</v>
      </c>
      <c r="C484" s="8">
        <v>28338160</v>
      </c>
      <c r="D484" s="8">
        <v>26005348</v>
      </c>
      <c r="E484" s="9">
        <f>nyse_spy_short_volume[[#This Row],[total_short]]/nyse_spy_short_volume[[#This Row],[total_reported]]</f>
        <v>0.52146357574119062</v>
      </c>
      <c r="F484" s="9">
        <f>nyse_spy_short_volume[[#This Row],[total_long]]/nyse_spy_short_volume[[#This Row],[total_reported]]</f>
        <v>0.47853642425880932</v>
      </c>
      <c r="G484" s="8">
        <v>12312897</v>
      </c>
      <c r="H484" s="9">
        <f>nyse_spy_short_volume[[#This Row],[Off-Exchange]]/nyse_spy_short_volume[[#This Row],[total_reported]]</f>
        <v>0.22657530684253949</v>
      </c>
      <c r="I484" s="8">
        <v>42019</v>
      </c>
      <c r="J484" s="8" t="s">
        <v>7248</v>
      </c>
      <c r="K484" s="8" t="s">
        <v>7249</v>
      </c>
      <c r="L484" s="8" t="s">
        <v>7250</v>
      </c>
      <c r="M484" s="8" t="s">
        <v>7251</v>
      </c>
      <c r="N484" s="8">
        <v>355487</v>
      </c>
      <c r="O484" s="8">
        <v>430680</v>
      </c>
      <c r="P484" s="8">
        <v>978814</v>
      </c>
      <c r="Q484" s="8">
        <v>7143100</v>
      </c>
      <c r="R484" s="8">
        <v>56281</v>
      </c>
      <c r="S484" s="8">
        <v>87598</v>
      </c>
      <c r="T484" s="8">
        <v>2628</v>
      </c>
    </row>
    <row r="485" spans="1:20">
      <c r="A485" s="1">
        <v>45035</v>
      </c>
      <c r="B485" s="8">
        <v>38933284</v>
      </c>
      <c r="C485" s="8">
        <v>20713902</v>
      </c>
      <c r="D485" s="8">
        <v>18219382</v>
      </c>
      <c r="E485" s="9">
        <f>nyse_spy_short_volume[[#This Row],[total_short]]/nyse_spy_short_volume[[#This Row],[total_reported]]</f>
        <v>0.53203582826457696</v>
      </c>
      <c r="F485" s="9">
        <f>nyse_spy_short_volume[[#This Row],[total_long]]/nyse_spy_short_volume[[#This Row],[total_reported]]</f>
        <v>0.4679641717354231</v>
      </c>
      <c r="G485" s="8">
        <v>8554835</v>
      </c>
      <c r="H485" s="9">
        <f>nyse_spy_short_volume[[#This Row],[Off-Exchange]]/nyse_spy_short_volume[[#This Row],[total_reported]]</f>
        <v>0.21973062945319485</v>
      </c>
      <c r="I485" s="8">
        <v>19949</v>
      </c>
      <c r="J485" s="8" t="s">
        <v>7252</v>
      </c>
      <c r="K485" s="8" t="s">
        <v>7253</v>
      </c>
      <c r="L485" s="8" t="s">
        <v>7254</v>
      </c>
      <c r="M485" s="8" t="s">
        <v>7255</v>
      </c>
      <c r="N485" s="8">
        <v>210481</v>
      </c>
      <c r="O485" s="8">
        <v>358386</v>
      </c>
      <c r="P485" s="8">
        <v>711745</v>
      </c>
      <c r="Q485" s="8">
        <v>4947306</v>
      </c>
      <c r="R485" s="8">
        <v>47210</v>
      </c>
      <c r="S485" s="8">
        <v>72063</v>
      </c>
      <c r="T485" s="8">
        <v>7367</v>
      </c>
    </row>
    <row r="486" spans="1:20">
      <c r="A486" s="1">
        <v>45034</v>
      </c>
      <c r="B486" s="8">
        <v>45573952</v>
      </c>
      <c r="C486" s="8">
        <v>27556440</v>
      </c>
      <c r="D486" s="8">
        <v>18017512</v>
      </c>
      <c r="E486" s="9">
        <f>nyse_spy_short_volume[[#This Row],[total_short]]/nyse_spy_short_volume[[#This Row],[total_reported]]</f>
        <v>0.60465328966862475</v>
      </c>
      <c r="F486" s="9">
        <f>nyse_spy_short_volume[[#This Row],[total_long]]/nyse_spy_short_volume[[#This Row],[total_reported]]</f>
        <v>0.39534671033137525</v>
      </c>
      <c r="G486" s="8">
        <v>11448117</v>
      </c>
      <c r="H486" s="9">
        <f>nyse_spy_short_volume[[#This Row],[Off-Exchange]]/nyse_spy_short_volume[[#This Row],[total_reported]]</f>
        <v>0.25119868911083243</v>
      </c>
      <c r="I486" s="8">
        <v>53346</v>
      </c>
      <c r="J486" s="8" t="s">
        <v>7256</v>
      </c>
      <c r="K486" s="8" t="s">
        <v>7257</v>
      </c>
      <c r="L486" s="8" t="s">
        <v>7258</v>
      </c>
      <c r="M486" s="8" t="s">
        <v>7259</v>
      </c>
      <c r="N486" s="8">
        <v>251165</v>
      </c>
      <c r="O486" s="8">
        <v>289835</v>
      </c>
      <c r="P486" s="8">
        <v>925532</v>
      </c>
      <c r="Q486" s="8">
        <v>7773061</v>
      </c>
      <c r="R486" s="8">
        <v>67651</v>
      </c>
      <c r="S486" s="8">
        <v>79374</v>
      </c>
      <c r="T486" s="8">
        <v>7169</v>
      </c>
    </row>
    <row r="487" spans="1:20">
      <c r="A487" s="1">
        <v>45033</v>
      </c>
      <c r="B487" s="8">
        <v>50212848</v>
      </c>
      <c r="C487" s="8">
        <v>25407620</v>
      </c>
      <c r="D487" s="8">
        <v>24805228</v>
      </c>
      <c r="E487" s="9">
        <f>nyse_spy_short_volume[[#This Row],[total_short]]/nyse_spy_short_volume[[#This Row],[total_reported]]</f>
        <v>0.50599838511450301</v>
      </c>
      <c r="F487" s="9">
        <f>nyse_spy_short_volume[[#This Row],[total_long]]/nyse_spy_short_volume[[#This Row],[total_reported]]</f>
        <v>0.49400161488549704</v>
      </c>
      <c r="G487" s="8">
        <v>12545731</v>
      </c>
      <c r="H487" s="9">
        <f>nyse_spy_short_volume[[#This Row],[Off-Exchange]]/nyse_spy_short_volume[[#This Row],[total_reported]]</f>
        <v>0.24985101422647846</v>
      </c>
      <c r="I487" s="8">
        <v>32216</v>
      </c>
      <c r="J487" s="8" t="s">
        <v>7260</v>
      </c>
      <c r="K487" s="8" t="s">
        <v>7261</v>
      </c>
      <c r="L487" s="8" t="s">
        <v>7262</v>
      </c>
      <c r="M487" s="8" t="s">
        <v>7263</v>
      </c>
      <c r="N487" s="8">
        <v>213135</v>
      </c>
      <c r="O487" s="8">
        <v>282223</v>
      </c>
      <c r="P487" s="8">
        <v>925242</v>
      </c>
      <c r="Q487" s="8">
        <v>6396283</v>
      </c>
      <c r="R487" s="8">
        <v>48801</v>
      </c>
      <c r="S487" s="8">
        <v>96396</v>
      </c>
      <c r="T487" s="8">
        <v>4782</v>
      </c>
    </row>
    <row r="488" spans="1:20">
      <c r="A488" s="1">
        <v>45030</v>
      </c>
      <c r="B488" s="8">
        <v>54888047</v>
      </c>
      <c r="C488" s="8">
        <v>26630734</v>
      </c>
      <c r="D488" s="8">
        <v>28257313</v>
      </c>
      <c r="E488" s="9">
        <f>nyse_spy_short_volume[[#This Row],[total_short]]/nyse_spy_short_volume[[#This Row],[total_reported]]</f>
        <v>0.4851827575501092</v>
      </c>
      <c r="F488" s="9">
        <f>nyse_spy_short_volume[[#This Row],[total_long]]/nyse_spy_short_volume[[#This Row],[total_reported]]</f>
        <v>0.5148172424498908</v>
      </c>
      <c r="G488" s="8">
        <v>9940736</v>
      </c>
      <c r="H488" s="9">
        <f>nyse_spy_short_volume[[#This Row],[Off-Exchange]]/nyse_spy_short_volume[[#This Row],[total_reported]]</f>
        <v>0.18110930418056229</v>
      </c>
      <c r="I488" s="8">
        <v>53513</v>
      </c>
      <c r="J488" s="8" t="s">
        <v>7264</v>
      </c>
      <c r="K488" s="8" t="s">
        <v>7265</v>
      </c>
      <c r="L488" s="8" t="s">
        <v>7266</v>
      </c>
      <c r="M488" s="8" t="s">
        <v>7267</v>
      </c>
      <c r="N488" s="8">
        <v>326795</v>
      </c>
      <c r="O488" s="8">
        <v>349347</v>
      </c>
      <c r="P488" s="8">
        <v>948628</v>
      </c>
      <c r="Q488" s="8">
        <v>7195648</v>
      </c>
      <c r="R488" s="8">
        <v>81952</v>
      </c>
      <c r="S488" s="8">
        <v>59333</v>
      </c>
      <c r="T488" s="8">
        <v>2707</v>
      </c>
    </row>
    <row r="489" spans="1:20">
      <c r="A489" s="1">
        <v>45029</v>
      </c>
      <c r="B489" s="8">
        <v>60162485</v>
      </c>
      <c r="C489" s="8">
        <v>34740059</v>
      </c>
      <c r="D489" s="8">
        <v>25422426</v>
      </c>
      <c r="E489" s="9">
        <f>nyse_spy_short_volume[[#This Row],[total_short]]/nyse_spy_short_volume[[#This Row],[total_reported]]</f>
        <v>0.57743723518069445</v>
      </c>
      <c r="F489" s="9">
        <f>nyse_spy_short_volume[[#This Row],[total_long]]/nyse_spy_short_volume[[#This Row],[total_reported]]</f>
        <v>0.4225627648193056</v>
      </c>
      <c r="G489" s="8">
        <v>16816582</v>
      </c>
      <c r="H489" s="9">
        <f>nyse_spy_short_volume[[#This Row],[Off-Exchange]]/nyse_spy_short_volume[[#This Row],[total_reported]]</f>
        <v>0.2795194048251165</v>
      </c>
      <c r="I489" s="8">
        <v>46955</v>
      </c>
      <c r="J489" s="8" t="s">
        <v>7268</v>
      </c>
      <c r="K489" s="8" t="s">
        <v>7269</v>
      </c>
      <c r="L489" s="8" t="s">
        <v>7270</v>
      </c>
      <c r="M489" s="8" t="s">
        <v>7271</v>
      </c>
      <c r="N489" s="8">
        <v>325760</v>
      </c>
      <c r="O489" s="8">
        <v>344791</v>
      </c>
      <c r="P489" s="8">
        <v>1167444</v>
      </c>
      <c r="Q489" s="8">
        <v>8685367</v>
      </c>
      <c r="R489" s="8">
        <v>75588</v>
      </c>
      <c r="S489" s="8">
        <v>105713</v>
      </c>
      <c r="T489" s="8">
        <v>4898</v>
      </c>
    </row>
    <row r="490" spans="1:20">
      <c r="A490" s="1">
        <v>45028</v>
      </c>
      <c r="B490" s="8">
        <v>59883784</v>
      </c>
      <c r="C490" s="8">
        <v>32558834</v>
      </c>
      <c r="D490" s="8">
        <v>27324950</v>
      </c>
      <c r="E490" s="9">
        <f>nyse_spy_short_volume[[#This Row],[total_short]]/nyse_spy_short_volume[[#This Row],[total_reported]]</f>
        <v>0.543700344654239</v>
      </c>
      <c r="F490" s="9">
        <f>nyse_spy_short_volume[[#This Row],[total_long]]/nyse_spy_short_volume[[#This Row],[total_reported]]</f>
        <v>0.45629965534576106</v>
      </c>
      <c r="G490" s="8">
        <v>13961354</v>
      </c>
      <c r="H490" s="9">
        <f>nyse_spy_short_volume[[#This Row],[Off-Exchange]]/nyse_spy_short_volume[[#This Row],[total_reported]]</f>
        <v>0.23314081154257052</v>
      </c>
      <c r="I490" s="8">
        <v>78369</v>
      </c>
      <c r="J490" s="8" t="s">
        <v>7272</v>
      </c>
      <c r="K490" s="8" t="s">
        <v>7273</v>
      </c>
      <c r="L490" s="8" t="s">
        <v>7274</v>
      </c>
      <c r="M490" s="8" t="s">
        <v>7275</v>
      </c>
      <c r="N490" s="8">
        <v>217013</v>
      </c>
      <c r="O490" s="8">
        <v>373956</v>
      </c>
      <c r="P490" s="8">
        <v>1329435</v>
      </c>
      <c r="Q490" s="8">
        <v>8073623</v>
      </c>
      <c r="R490" s="8">
        <v>72122</v>
      </c>
      <c r="S490" s="8">
        <v>95210</v>
      </c>
      <c r="T490" s="8">
        <v>1421</v>
      </c>
    </row>
    <row r="491" spans="1:20">
      <c r="A491" s="1">
        <v>45027</v>
      </c>
      <c r="B491" s="8">
        <v>40914789</v>
      </c>
      <c r="C491" s="8">
        <v>22148587</v>
      </c>
      <c r="D491" s="8">
        <v>18766202</v>
      </c>
      <c r="E491" s="9">
        <f>nyse_spy_short_volume[[#This Row],[total_short]]/nyse_spy_short_volume[[#This Row],[total_reported]]</f>
        <v>0.54133450376586323</v>
      </c>
      <c r="F491" s="9">
        <f>nyse_spy_short_volume[[#This Row],[total_long]]/nyse_spy_short_volume[[#This Row],[total_reported]]</f>
        <v>0.45866549623413677</v>
      </c>
      <c r="G491" s="8">
        <v>10335532</v>
      </c>
      <c r="H491" s="9">
        <f>nyse_spy_short_volume[[#This Row],[Off-Exchange]]/nyse_spy_short_volume[[#This Row],[total_reported]]</f>
        <v>0.25261115241239546</v>
      </c>
      <c r="I491" s="8">
        <v>51439</v>
      </c>
      <c r="J491" s="8" t="s">
        <v>7276</v>
      </c>
      <c r="K491" s="8" t="s">
        <v>7277</v>
      </c>
      <c r="L491" s="8" t="s">
        <v>7278</v>
      </c>
      <c r="M491" s="8" t="s">
        <v>7279</v>
      </c>
      <c r="N491" s="8">
        <v>165856</v>
      </c>
      <c r="O491" s="8">
        <v>182760</v>
      </c>
      <c r="P491" s="8">
        <v>682632</v>
      </c>
      <c r="Q491" s="8">
        <v>5593264</v>
      </c>
      <c r="R491" s="8">
        <v>43400</v>
      </c>
      <c r="S491" s="8">
        <v>119461</v>
      </c>
      <c r="T491" s="8">
        <v>3991</v>
      </c>
    </row>
    <row r="492" spans="1:20">
      <c r="A492" s="1">
        <v>45026</v>
      </c>
      <c r="B492" s="8">
        <v>45479494</v>
      </c>
      <c r="C492" s="8">
        <v>25426456</v>
      </c>
      <c r="D492" s="8">
        <v>20053038</v>
      </c>
      <c r="E492" s="9">
        <f>nyse_spy_short_volume[[#This Row],[total_short]]/nyse_spy_short_volume[[#This Row],[total_reported]]</f>
        <v>0.55907517352765623</v>
      </c>
      <c r="F492" s="9">
        <f>nyse_spy_short_volume[[#This Row],[total_long]]/nyse_spy_short_volume[[#This Row],[total_reported]]</f>
        <v>0.44092482647234377</v>
      </c>
      <c r="G492" s="8">
        <v>12461522</v>
      </c>
      <c r="H492" s="9">
        <f>nyse_spy_short_volume[[#This Row],[Off-Exchange]]/nyse_spy_short_volume[[#This Row],[total_reported]]</f>
        <v>0.27400309247064181</v>
      </c>
      <c r="I492" s="8">
        <v>50600</v>
      </c>
      <c r="J492" s="8" t="s">
        <v>7280</v>
      </c>
      <c r="K492" s="8" t="s">
        <v>7281</v>
      </c>
      <c r="L492" s="8" t="s">
        <v>7282</v>
      </c>
      <c r="M492" s="8" t="s">
        <v>7283</v>
      </c>
      <c r="N492" s="8">
        <v>285492</v>
      </c>
      <c r="O492" s="8">
        <v>310013</v>
      </c>
      <c r="P492" s="8">
        <v>987216</v>
      </c>
      <c r="Q492" s="8">
        <v>5581489</v>
      </c>
      <c r="R492" s="8">
        <v>80592</v>
      </c>
      <c r="S492" s="8">
        <v>77905</v>
      </c>
      <c r="T492" s="8">
        <v>3968</v>
      </c>
    </row>
    <row r="493" spans="1:20">
      <c r="A493" s="1">
        <v>45022</v>
      </c>
      <c r="B493" s="8">
        <v>42788664</v>
      </c>
      <c r="C493" s="8">
        <v>21357606</v>
      </c>
      <c r="D493" s="8">
        <v>21431058</v>
      </c>
      <c r="E493" s="9">
        <f>nyse_spy_short_volume[[#This Row],[total_short]]/nyse_spy_short_volume[[#This Row],[total_reported]]</f>
        <v>0.49914168855564173</v>
      </c>
      <c r="F493" s="9">
        <f>nyse_spy_short_volume[[#This Row],[total_long]]/nyse_spy_short_volume[[#This Row],[total_reported]]</f>
        <v>0.50085831144435822</v>
      </c>
      <c r="G493" s="8">
        <v>8874308</v>
      </c>
      <c r="H493" s="9">
        <f>nyse_spy_short_volume[[#This Row],[Off-Exchange]]/nyse_spy_short_volume[[#This Row],[total_reported]]</f>
        <v>0.20739857640799442</v>
      </c>
      <c r="I493" s="8">
        <v>40766</v>
      </c>
      <c r="J493" s="8" t="s">
        <v>7284</v>
      </c>
      <c r="K493" s="8" t="s">
        <v>7285</v>
      </c>
      <c r="L493" s="8" t="s">
        <v>7286</v>
      </c>
      <c r="M493" s="8" t="s">
        <v>7287</v>
      </c>
      <c r="N493" s="8">
        <v>267150</v>
      </c>
      <c r="O493" s="8">
        <v>239971</v>
      </c>
      <c r="P493" s="8">
        <v>885016</v>
      </c>
      <c r="Q493" s="8">
        <v>5476252</v>
      </c>
      <c r="R493" s="8">
        <v>107803</v>
      </c>
      <c r="S493" s="8">
        <v>130733</v>
      </c>
      <c r="T493" s="8">
        <v>3590</v>
      </c>
    </row>
    <row r="494" spans="1:20">
      <c r="A494" s="1">
        <v>45021</v>
      </c>
      <c r="B494" s="8">
        <v>45858903</v>
      </c>
      <c r="C494" s="8">
        <v>24506451</v>
      </c>
      <c r="D494" s="8">
        <v>21352452</v>
      </c>
      <c r="E494" s="9">
        <f>nyse_spy_short_volume[[#This Row],[total_short]]/nyse_spy_short_volume[[#This Row],[total_reported]]</f>
        <v>0.53438807727258542</v>
      </c>
      <c r="F494" s="9">
        <f>nyse_spy_short_volume[[#This Row],[total_long]]/nyse_spy_short_volume[[#This Row],[total_reported]]</f>
        <v>0.46561192272741458</v>
      </c>
      <c r="G494" s="8">
        <v>9827544</v>
      </c>
      <c r="H494" s="9">
        <f>nyse_spy_short_volume[[#This Row],[Off-Exchange]]/nyse_spy_short_volume[[#This Row],[total_reported]]</f>
        <v>0.21429958758498868</v>
      </c>
      <c r="I494" s="8">
        <v>32280</v>
      </c>
      <c r="J494" s="8" t="s">
        <v>7288</v>
      </c>
      <c r="K494" s="8" t="s">
        <v>7289</v>
      </c>
      <c r="L494" s="8" t="s">
        <v>7290</v>
      </c>
      <c r="M494" s="8" t="s">
        <v>7291</v>
      </c>
      <c r="N494" s="8">
        <v>204851</v>
      </c>
      <c r="O494" s="8">
        <v>267925</v>
      </c>
      <c r="P494" s="8">
        <v>995960</v>
      </c>
      <c r="Q494" s="8">
        <v>6761438</v>
      </c>
      <c r="R494" s="8">
        <v>103609</v>
      </c>
      <c r="S494" s="8">
        <v>108253</v>
      </c>
      <c r="T494" s="8">
        <v>13600</v>
      </c>
    </row>
    <row r="495" spans="1:20">
      <c r="A495" s="1">
        <v>45020</v>
      </c>
      <c r="B495" s="8">
        <v>46925989</v>
      </c>
      <c r="C495" s="8">
        <v>25560124</v>
      </c>
      <c r="D495" s="8">
        <v>21365865</v>
      </c>
      <c r="E495" s="9">
        <f>nyse_spy_short_volume[[#This Row],[total_short]]/nyse_spy_short_volume[[#This Row],[total_reported]]</f>
        <v>0.54469015027046097</v>
      </c>
      <c r="F495" s="9">
        <f>nyse_spy_short_volume[[#This Row],[total_long]]/nyse_spy_short_volume[[#This Row],[total_reported]]</f>
        <v>0.45530984972953897</v>
      </c>
      <c r="G495" s="8">
        <v>11809351</v>
      </c>
      <c r="H495" s="9">
        <f>nyse_spy_short_volume[[#This Row],[Off-Exchange]]/nyse_spy_short_volume[[#This Row],[total_reported]]</f>
        <v>0.25165907531538656</v>
      </c>
      <c r="I495" s="8">
        <v>36788</v>
      </c>
      <c r="J495" s="8" t="s">
        <v>7292</v>
      </c>
      <c r="K495" s="8" t="s">
        <v>7293</v>
      </c>
      <c r="L495" s="8" t="s">
        <v>7294</v>
      </c>
      <c r="M495" s="8" t="s">
        <v>7295</v>
      </c>
      <c r="N495" s="8">
        <v>200882</v>
      </c>
      <c r="O495" s="8">
        <v>336101</v>
      </c>
      <c r="P495" s="8">
        <v>1031776</v>
      </c>
      <c r="Q495" s="8">
        <v>5848669</v>
      </c>
      <c r="R495" s="8">
        <v>140568</v>
      </c>
      <c r="S495" s="8">
        <v>144531</v>
      </c>
      <c r="T495" s="8">
        <v>3624</v>
      </c>
    </row>
    <row r="496" spans="1:20">
      <c r="A496" s="1">
        <v>45019</v>
      </c>
      <c r="B496" s="8">
        <v>45333528</v>
      </c>
      <c r="C496" s="8">
        <v>26653183</v>
      </c>
      <c r="D496" s="8">
        <v>18680345</v>
      </c>
      <c r="E496" s="9">
        <f>nyse_spy_short_volume[[#This Row],[total_short]]/nyse_spy_short_volume[[#This Row],[total_reported]]</f>
        <v>0.58793533563061762</v>
      </c>
      <c r="F496" s="9">
        <f>nyse_spy_short_volume[[#This Row],[total_long]]/nyse_spy_short_volume[[#This Row],[total_reported]]</f>
        <v>0.41206466436938244</v>
      </c>
      <c r="G496" s="8">
        <v>11010730</v>
      </c>
      <c r="H496" s="9">
        <f>nyse_spy_short_volume[[#This Row],[Off-Exchange]]/nyse_spy_short_volume[[#This Row],[total_reported]]</f>
        <v>0.24288270703308157</v>
      </c>
      <c r="I496" s="8">
        <v>41631</v>
      </c>
      <c r="J496" s="8" t="s">
        <v>7296</v>
      </c>
      <c r="K496" s="8" t="s">
        <v>7297</v>
      </c>
      <c r="L496" s="8" t="s">
        <v>7298</v>
      </c>
      <c r="M496" s="8" t="s">
        <v>7299</v>
      </c>
      <c r="N496" s="8">
        <v>219595</v>
      </c>
      <c r="O496" s="8">
        <v>297754</v>
      </c>
      <c r="P496" s="8">
        <v>1005712</v>
      </c>
      <c r="Q496" s="8">
        <v>7043739</v>
      </c>
      <c r="R496" s="8">
        <v>80285</v>
      </c>
      <c r="S496" s="8">
        <v>186015</v>
      </c>
      <c r="T496" s="8">
        <v>4484</v>
      </c>
    </row>
    <row r="497" spans="1:20">
      <c r="A497" s="1">
        <v>45016</v>
      </c>
      <c r="B497" s="8">
        <v>76229803</v>
      </c>
      <c r="C497" s="8">
        <v>37857983</v>
      </c>
      <c r="D497" s="8">
        <v>38371820</v>
      </c>
      <c r="E497" s="9">
        <f>nyse_spy_short_volume[[#This Row],[total_short]]/nyse_spy_short_volume[[#This Row],[total_reported]]</f>
        <v>0.49662968432438426</v>
      </c>
      <c r="F497" s="9">
        <f>nyse_spy_short_volume[[#This Row],[total_long]]/nyse_spy_short_volume[[#This Row],[total_reported]]</f>
        <v>0.50337031567561574</v>
      </c>
      <c r="G497" s="8">
        <v>17938035</v>
      </c>
      <c r="H497" s="9">
        <f>nyse_spy_short_volume[[#This Row],[Off-Exchange]]/nyse_spy_short_volume[[#This Row],[total_reported]]</f>
        <v>0.23531524802707413</v>
      </c>
      <c r="I497" s="8">
        <v>59016</v>
      </c>
      <c r="J497" s="8" t="s">
        <v>7300</v>
      </c>
      <c r="K497" s="8" t="s">
        <v>7301</v>
      </c>
      <c r="L497" s="8" t="s">
        <v>7302</v>
      </c>
      <c r="M497" s="8" t="s">
        <v>7303</v>
      </c>
      <c r="N497" s="8">
        <v>567499</v>
      </c>
      <c r="O497" s="8">
        <v>525346</v>
      </c>
      <c r="P497" s="8">
        <v>1290574</v>
      </c>
      <c r="Q497" s="8">
        <v>8265205</v>
      </c>
      <c r="R497" s="8">
        <v>127664</v>
      </c>
      <c r="S497" s="8">
        <v>108112</v>
      </c>
      <c r="T497" s="8">
        <v>5352</v>
      </c>
    </row>
    <row r="498" spans="1:20">
      <c r="A498" s="1">
        <v>45015</v>
      </c>
      <c r="B498" s="8">
        <v>49888887</v>
      </c>
      <c r="C498" s="8">
        <v>29855132</v>
      </c>
      <c r="D498" s="8">
        <v>20033755</v>
      </c>
      <c r="E498" s="9">
        <f>nyse_spy_short_volume[[#This Row],[total_short]]/nyse_spy_short_volume[[#This Row],[total_reported]]</f>
        <v>0.59843251263552943</v>
      </c>
      <c r="F498" s="9">
        <f>nyse_spy_short_volume[[#This Row],[total_long]]/nyse_spy_short_volume[[#This Row],[total_reported]]</f>
        <v>0.40156748736447057</v>
      </c>
      <c r="G498" s="8">
        <v>13890710</v>
      </c>
      <c r="H498" s="9">
        <f>nyse_spy_short_volume[[#This Row],[Off-Exchange]]/nyse_spy_short_volume[[#This Row],[total_reported]]</f>
        <v>0.27843295040837451</v>
      </c>
      <c r="I498" s="8">
        <v>32451</v>
      </c>
      <c r="J498" s="8" t="s">
        <v>7304</v>
      </c>
      <c r="K498" s="8" t="s">
        <v>7305</v>
      </c>
      <c r="L498" s="8" t="s">
        <v>7306</v>
      </c>
      <c r="M498" s="8" t="s">
        <v>7307</v>
      </c>
      <c r="N498" s="8">
        <v>233414</v>
      </c>
      <c r="O498" s="8">
        <v>190894</v>
      </c>
      <c r="P498" s="8">
        <v>805143</v>
      </c>
      <c r="Q498" s="8">
        <v>7608537</v>
      </c>
      <c r="R498" s="8">
        <v>112340</v>
      </c>
      <c r="S498" s="8">
        <v>105546</v>
      </c>
      <c r="T498" s="8">
        <v>3346</v>
      </c>
    </row>
    <row r="499" spans="1:20">
      <c r="A499" s="1">
        <v>45014</v>
      </c>
      <c r="B499" s="8">
        <v>56472135</v>
      </c>
      <c r="C499" s="8">
        <v>30973836</v>
      </c>
      <c r="D499" s="8">
        <v>25498299</v>
      </c>
      <c r="E499" s="9">
        <f>nyse_spy_short_volume[[#This Row],[total_short]]/nyse_spy_short_volume[[#This Row],[total_reported]]</f>
        <v>0.54847998929029329</v>
      </c>
      <c r="F499" s="9">
        <f>nyse_spy_short_volume[[#This Row],[total_long]]/nyse_spy_short_volume[[#This Row],[total_reported]]</f>
        <v>0.45152001070970665</v>
      </c>
      <c r="G499" s="8">
        <v>13822222</v>
      </c>
      <c r="H499" s="9">
        <f>nyse_spy_short_volume[[#This Row],[Off-Exchange]]/nyse_spy_short_volume[[#This Row],[total_reported]]</f>
        <v>0.24476181040437023</v>
      </c>
      <c r="I499" s="8">
        <v>41992</v>
      </c>
      <c r="J499" s="8" t="s">
        <v>7308</v>
      </c>
      <c r="K499" s="8" t="s">
        <v>7309</v>
      </c>
      <c r="L499" s="8" t="s">
        <v>7310</v>
      </c>
      <c r="M499" s="8" t="s">
        <v>7311</v>
      </c>
      <c r="N499" s="8">
        <v>305173</v>
      </c>
      <c r="O499" s="8">
        <v>348515</v>
      </c>
      <c r="P499" s="8">
        <v>922813</v>
      </c>
      <c r="Q499" s="8">
        <v>7995746</v>
      </c>
      <c r="R499" s="8">
        <v>97814</v>
      </c>
      <c r="S499" s="8">
        <v>168453</v>
      </c>
      <c r="T499" s="8">
        <v>4899</v>
      </c>
    </row>
    <row r="500" spans="1:20">
      <c r="A500" s="1">
        <v>45013</v>
      </c>
      <c r="B500" s="8">
        <v>43271038</v>
      </c>
      <c r="C500" s="8">
        <v>19416686</v>
      </c>
      <c r="D500" s="8">
        <v>23854352</v>
      </c>
      <c r="E500" s="9">
        <f>nyse_spy_short_volume[[#This Row],[total_short]]/nyse_spy_short_volume[[#This Row],[total_reported]]</f>
        <v>0.44872244571530734</v>
      </c>
      <c r="F500" s="9">
        <f>nyse_spy_short_volume[[#This Row],[total_long]]/nyse_spy_short_volume[[#This Row],[total_reported]]</f>
        <v>0.55127755428469272</v>
      </c>
      <c r="G500" s="8">
        <v>7701042</v>
      </c>
      <c r="H500" s="9">
        <f>nyse_spy_short_volume[[#This Row],[Off-Exchange]]/nyse_spy_short_volume[[#This Row],[total_reported]]</f>
        <v>0.17797220394851632</v>
      </c>
      <c r="I500" s="8">
        <v>54151</v>
      </c>
      <c r="J500" s="8" t="s">
        <v>7312</v>
      </c>
      <c r="K500" s="8" t="s">
        <v>7313</v>
      </c>
      <c r="L500" s="8" t="s">
        <v>7314</v>
      </c>
      <c r="M500" s="8" t="s">
        <v>7315</v>
      </c>
      <c r="N500" s="8">
        <v>110357</v>
      </c>
      <c r="O500" s="8">
        <v>185794</v>
      </c>
      <c r="P500" s="8">
        <v>602973</v>
      </c>
      <c r="Q500" s="8">
        <v>5046956</v>
      </c>
      <c r="R500" s="8">
        <v>93280</v>
      </c>
      <c r="S500" s="8">
        <v>124096</v>
      </c>
      <c r="T500" s="8">
        <v>4323</v>
      </c>
    </row>
    <row r="501" spans="1:20">
      <c r="A501" s="1">
        <v>45012</v>
      </c>
      <c r="B501" s="8">
        <v>51724851</v>
      </c>
      <c r="C501" s="8">
        <v>33672390</v>
      </c>
      <c r="D501" s="8">
        <v>18052461</v>
      </c>
      <c r="E501" s="9">
        <f>nyse_spy_short_volume[[#This Row],[total_short]]/nyse_spy_short_volume[[#This Row],[total_reported]]</f>
        <v>0.65099056544406475</v>
      </c>
      <c r="F501" s="9">
        <f>nyse_spy_short_volume[[#This Row],[total_long]]/nyse_spy_short_volume[[#This Row],[total_reported]]</f>
        <v>0.34900943455593519</v>
      </c>
      <c r="G501" s="8">
        <v>14818999</v>
      </c>
      <c r="H501" s="9">
        <f>nyse_spy_short_volume[[#This Row],[Off-Exchange]]/nyse_spy_short_volume[[#This Row],[total_reported]]</f>
        <v>0.28649669768985897</v>
      </c>
      <c r="I501" s="8">
        <v>75518</v>
      </c>
      <c r="J501" s="8" t="s">
        <v>7316</v>
      </c>
      <c r="K501" s="8" t="s">
        <v>7317</v>
      </c>
      <c r="L501" s="8" t="s">
        <v>7318</v>
      </c>
      <c r="M501" s="8" t="s">
        <v>7319</v>
      </c>
      <c r="N501" s="8">
        <v>204902</v>
      </c>
      <c r="O501" s="8">
        <v>341100</v>
      </c>
      <c r="P501" s="8">
        <v>1162940</v>
      </c>
      <c r="Q501" s="8">
        <v>7465490</v>
      </c>
      <c r="R501" s="8">
        <v>126131</v>
      </c>
      <c r="S501" s="8">
        <v>276747</v>
      </c>
      <c r="T501" s="8">
        <v>11284</v>
      </c>
    </row>
    <row r="502" spans="1:20">
      <c r="A502" s="1">
        <v>45009</v>
      </c>
      <c r="B502" s="8">
        <v>74189135</v>
      </c>
      <c r="C502" s="8">
        <v>43799508</v>
      </c>
      <c r="D502" s="8">
        <v>30389627</v>
      </c>
      <c r="E502" s="9">
        <f>nyse_spy_short_volume[[#This Row],[total_short]]/nyse_spy_short_volume[[#This Row],[total_reported]]</f>
        <v>0.5903763131892561</v>
      </c>
      <c r="F502" s="9">
        <f>nyse_spy_short_volume[[#This Row],[total_long]]/nyse_spy_short_volume[[#This Row],[total_reported]]</f>
        <v>0.4096236868107439</v>
      </c>
      <c r="G502" s="8">
        <v>15956238</v>
      </c>
      <c r="H502" s="9">
        <f>nyse_spy_short_volume[[#This Row],[Off-Exchange]]/nyse_spy_short_volume[[#This Row],[total_reported]]</f>
        <v>0.21507513195833863</v>
      </c>
      <c r="I502" s="8">
        <v>44619</v>
      </c>
      <c r="J502" s="8" t="s">
        <v>7320</v>
      </c>
      <c r="K502" s="8" t="s">
        <v>7321</v>
      </c>
      <c r="L502" s="8" t="s">
        <v>7322</v>
      </c>
      <c r="M502" s="8" t="s">
        <v>7323</v>
      </c>
      <c r="N502" s="8">
        <v>306428</v>
      </c>
      <c r="O502" s="8">
        <v>555067</v>
      </c>
      <c r="P502" s="8">
        <v>2338683</v>
      </c>
      <c r="Q502" s="8">
        <v>10960332</v>
      </c>
      <c r="R502" s="8">
        <v>160717</v>
      </c>
      <c r="S502" s="8">
        <v>250017</v>
      </c>
      <c r="T502" s="8">
        <v>8897</v>
      </c>
    </row>
    <row r="503" spans="1:20">
      <c r="A503" s="1">
        <v>45008</v>
      </c>
      <c r="B503" s="8">
        <v>84452229</v>
      </c>
      <c r="C503" s="8">
        <v>53258944</v>
      </c>
      <c r="D503" s="8">
        <v>31193285</v>
      </c>
      <c r="E503" s="9">
        <f>nyse_spy_short_volume[[#This Row],[total_short]]/nyse_spy_short_volume[[#This Row],[total_reported]]</f>
        <v>0.63063988518290026</v>
      </c>
      <c r="F503" s="9">
        <f>nyse_spy_short_volume[[#This Row],[total_long]]/nyse_spy_short_volume[[#This Row],[total_reported]]</f>
        <v>0.36936011481709974</v>
      </c>
      <c r="G503" s="8">
        <v>17591959</v>
      </c>
      <c r="H503" s="9">
        <f>nyse_spy_short_volume[[#This Row],[Off-Exchange]]/nyse_spy_short_volume[[#This Row],[total_reported]]</f>
        <v>0.20830662740707531</v>
      </c>
      <c r="I503" s="8">
        <v>49855</v>
      </c>
      <c r="J503" s="8" t="s">
        <v>7324</v>
      </c>
      <c r="K503" s="8" t="s">
        <v>7325</v>
      </c>
      <c r="L503" s="8" t="s">
        <v>7326</v>
      </c>
      <c r="M503" s="8" t="s">
        <v>7327</v>
      </c>
      <c r="N503" s="8">
        <v>363880</v>
      </c>
      <c r="O503" s="8">
        <v>687111</v>
      </c>
      <c r="P503" s="8">
        <v>3063110</v>
      </c>
      <c r="Q503" s="8">
        <v>14762055</v>
      </c>
      <c r="R503" s="8">
        <v>157952</v>
      </c>
      <c r="S503" s="8">
        <v>402891</v>
      </c>
      <c r="T503" s="8">
        <v>7757</v>
      </c>
    </row>
    <row r="504" spans="1:20">
      <c r="A504" s="1">
        <v>45007</v>
      </c>
      <c r="B504" s="8">
        <v>77634466</v>
      </c>
      <c r="C504" s="8">
        <v>53666188</v>
      </c>
      <c r="D504" s="8">
        <v>23968278</v>
      </c>
      <c r="E504" s="9">
        <f>nyse_spy_short_volume[[#This Row],[total_short]]/nyse_spy_short_volume[[#This Row],[total_reported]]</f>
        <v>0.69126756149775026</v>
      </c>
      <c r="F504" s="9">
        <f>nyse_spy_short_volume[[#This Row],[total_long]]/nyse_spy_short_volume[[#This Row],[total_reported]]</f>
        <v>0.30873243850224974</v>
      </c>
      <c r="G504" s="8">
        <v>21060123</v>
      </c>
      <c r="H504" s="9">
        <f>nyse_spy_short_volume[[#This Row],[Off-Exchange]]/nyse_spy_short_volume[[#This Row],[total_reported]]</f>
        <v>0.27127285193151196</v>
      </c>
      <c r="I504" s="8">
        <v>83228</v>
      </c>
      <c r="J504" s="8" t="s">
        <v>7328</v>
      </c>
      <c r="K504" s="8" t="s">
        <v>7329</v>
      </c>
      <c r="L504" s="8" t="s">
        <v>7330</v>
      </c>
      <c r="M504" s="8" t="s">
        <v>7331</v>
      </c>
      <c r="N504" s="8">
        <v>386337</v>
      </c>
      <c r="O504" s="8">
        <v>696213</v>
      </c>
      <c r="P504" s="8">
        <v>1972494</v>
      </c>
      <c r="Q504" s="8">
        <v>12895001</v>
      </c>
      <c r="R504" s="8">
        <v>120545</v>
      </c>
      <c r="S504" s="8">
        <v>298676</v>
      </c>
      <c r="T504" s="8">
        <v>26650</v>
      </c>
    </row>
    <row r="505" spans="1:20">
      <c r="A505" s="1">
        <v>45006</v>
      </c>
      <c r="B505" s="8">
        <v>64474894</v>
      </c>
      <c r="C505" s="8">
        <v>42130206</v>
      </c>
      <c r="D505" s="8">
        <v>22344688</v>
      </c>
      <c r="E505" s="9">
        <f>nyse_spy_short_volume[[#This Row],[total_short]]/nyse_spy_short_volume[[#This Row],[total_reported]]</f>
        <v>0.65343583193793231</v>
      </c>
      <c r="F505" s="9">
        <f>nyse_spy_short_volume[[#This Row],[total_long]]/nyse_spy_short_volume[[#This Row],[total_reported]]</f>
        <v>0.34656416806206769</v>
      </c>
      <c r="G505" s="8">
        <v>21779838</v>
      </c>
      <c r="H505" s="9">
        <f>nyse_spy_short_volume[[#This Row],[Off-Exchange]]/nyse_spy_short_volume[[#This Row],[total_reported]]</f>
        <v>0.33780339367444329</v>
      </c>
      <c r="I505" s="8">
        <v>43643</v>
      </c>
      <c r="J505" s="8" t="s">
        <v>7332</v>
      </c>
      <c r="K505" s="8" t="s">
        <v>7333</v>
      </c>
      <c r="L505" s="8" t="s">
        <v>7334</v>
      </c>
      <c r="M505" s="8" t="s">
        <v>7335</v>
      </c>
      <c r="N505" s="8">
        <v>224775</v>
      </c>
      <c r="O505" s="8">
        <v>415565</v>
      </c>
      <c r="P505" s="8">
        <v>1369692</v>
      </c>
      <c r="Q505" s="8">
        <v>8394038</v>
      </c>
      <c r="R505" s="8">
        <v>139610</v>
      </c>
      <c r="S505" s="8">
        <v>285222</v>
      </c>
      <c r="T505" s="8">
        <v>6110</v>
      </c>
    </row>
    <row r="506" spans="1:20">
      <c r="A506" s="1">
        <v>45005</v>
      </c>
      <c r="B506" s="8">
        <v>66945210</v>
      </c>
      <c r="C506" s="8">
        <v>41832995</v>
      </c>
      <c r="D506" s="8">
        <v>25112215</v>
      </c>
      <c r="E506" s="9">
        <f>nyse_spy_short_volume[[#This Row],[total_short]]/nyse_spy_short_volume[[#This Row],[total_reported]]</f>
        <v>0.62488406564114152</v>
      </c>
      <c r="F506" s="9">
        <f>nyse_spy_short_volume[[#This Row],[total_long]]/nyse_spy_short_volume[[#This Row],[total_reported]]</f>
        <v>0.37511593435885854</v>
      </c>
      <c r="G506" s="8">
        <v>18952807</v>
      </c>
      <c r="H506" s="9">
        <f>nyse_spy_short_volume[[#This Row],[Off-Exchange]]/nyse_spy_short_volume[[#This Row],[total_reported]]</f>
        <v>0.28310923216164385</v>
      </c>
      <c r="I506" s="8">
        <v>63002</v>
      </c>
      <c r="J506" s="8" t="s">
        <v>7336</v>
      </c>
      <c r="K506" s="8" t="s">
        <v>7337</v>
      </c>
      <c r="L506" s="8" t="s">
        <v>7338</v>
      </c>
      <c r="M506" s="8" t="s">
        <v>7339</v>
      </c>
      <c r="N506" s="8">
        <v>174792</v>
      </c>
      <c r="O506" s="8">
        <v>787576</v>
      </c>
      <c r="P506" s="8">
        <v>1648914</v>
      </c>
      <c r="Q506" s="8">
        <v>9180989</v>
      </c>
      <c r="R506" s="8">
        <v>178723</v>
      </c>
      <c r="S506" s="8">
        <v>388028</v>
      </c>
      <c r="T506" s="8">
        <v>22775</v>
      </c>
    </row>
    <row r="507" spans="1:20">
      <c r="A507" s="1">
        <v>45002</v>
      </c>
      <c r="B507" s="8">
        <v>100821034</v>
      </c>
      <c r="C507" s="8">
        <v>56103302</v>
      </c>
      <c r="D507" s="8">
        <v>44717732</v>
      </c>
      <c r="E507" s="9">
        <f>nyse_spy_short_volume[[#This Row],[total_short]]/nyse_spy_short_volume[[#This Row],[total_reported]]</f>
        <v>0.55646425923384202</v>
      </c>
      <c r="F507" s="9">
        <f>nyse_spy_short_volume[[#This Row],[total_long]]/nyse_spy_short_volume[[#This Row],[total_reported]]</f>
        <v>0.44353574076615798</v>
      </c>
      <c r="G507" s="8">
        <v>26876296</v>
      </c>
      <c r="H507" s="9">
        <f>nyse_spy_short_volume[[#This Row],[Off-Exchange]]/nyse_spy_short_volume[[#This Row],[total_reported]]</f>
        <v>0.26657429440765307</v>
      </c>
      <c r="I507" s="8">
        <v>94713</v>
      </c>
      <c r="J507" s="8" t="s">
        <v>7340</v>
      </c>
      <c r="K507" s="8" t="s">
        <v>7341</v>
      </c>
      <c r="L507" s="8" t="s">
        <v>7342</v>
      </c>
      <c r="M507" s="8" t="s">
        <v>7343</v>
      </c>
      <c r="N507" s="8">
        <v>229133</v>
      </c>
      <c r="O507" s="8">
        <v>680134</v>
      </c>
      <c r="P507" s="8">
        <v>1983252</v>
      </c>
      <c r="Q507" s="8">
        <v>13409982</v>
      </c>
      <c r="R507" s="8">
        <v>146391</v>
      </c>
      <c r="S507" s="8">
        <v>493000</v>
      </c>
      <c r="T507" s="8">
        <v>27914</v>
      </c>
    </row>
    <row r="508" spans="1:20">
      <c r="A508" s="1">
        <v>45001</v>
      </c>
      <c r="B508" s="8">
        <v>99612895</v>
      </c>
      <c r="C508" s="8">
        <v>60758124</v>
      </c>
      <c r="D508" s="8">
        <v>38854771</v>
      </c>
      <c r="E508" s="9">
        <f>nyse_spy_short_volume[[#This Row],[total_short]]/nyse_spy_short_volume[[#This Row],[total_reported]]</f>
        <v>0.60994235736246794</v>
      </c>
      <c r="F508" s="9">
        <f>nyse_spy_short_volume[[#This Row],[total_long]]/nyse_spy_short_volume[[#This Row],[total_reported]]</f>
        <v>0.39005764263753201</v>
      </c>
      <c r="G508" s="8">
        <v>25670666</v>
      </c>
      <c r="H508" s="9">
        <f>nyse_spy_short_volume[[#This Row],[Off-Exchange]]/nyse_spy_short_volume[[#This Row],[total_reported]]</f>
        <v>0.25770424602156178</v>
      </c>
      <c r="I508" s="8">
        <v>45859</v>
      </c>
      <c r="J508" s="8" t="s">
        <v>7344</v>
      </c>
      <c r="K508" s="8" t="s">
        <v>7345</v>
      </c>
      <c r="L508" s="8" t="s">
        <v>7346</v>
      </c>
      <c r="M508" s="8" t="s">
        <v>7347</v>
      </c>
      <c r="N508" s="8">
        <v>373247</v>
      </c>
      <c r="O508" s="8">
        <v>867727</v>
      </c>
      <c r="P508" s="8">
        <v>2406380</v>
      </c>
      <c r="Q508" s="8">
        <v>15403198</v>
      </c>
      <c r="R508" s="8">
        <v>166023</v>
      </c>
      <c r="S508" s="8">
        <v>273201</v>
      </c>
      <c r="T508" s="8">
        <v>13406</v>
      </c>
    </row>
    <row r="509" spans="1:20">
      <c r="A509" s="1">
        <v>45000</v>
      </c>
      <c r="B509" s="8">
        <v>117544278</v>
      </c>
      <c r="C509" s="8">
        <v>65744403</v>
      </c>
      <c r="D509" s="8">
        <v>51799875</v>
      </c>
      <c r="E509" s="9">
        <f>nyse_spy_short_volume[[#This Row],[total_short]]/nyse_spy_short_volume[[#This Row],[total_reported]]</f>
        <v>0.559316064708824</v>
      </c>
      <c r="F509" s="9">
        <f>nyse_spy_short_volume[[#This Row],[total_long]]/nyse_spy_short_volume[[#This Row],[total_reported]]</f>
        <v>0.440683935291176</v>
      </c>
      <c r="G509" s="8">
        <v>26364563</v>
      </c>
      <c r="H509" s="9">
        <f>nyse_spy_short_volume[[#This Row],[Off-Exchange]]/nyse_spy_short_volume[[#This Row],[total_reported]]</f>
        <v>0.22429473768174407</v>
      </c>
      <c r="I509" s="8">
        <v>70667</v>
      </c>
      <c r="J509" s="8" t="s">
        <v>7348</v>
      </c>
      <c r="K509" s="8" t="s">
        <v>7349</v>
      </c>
      <c r="L509" s="8" t="s">
        <v>7350</v>
      </c>
      <c r="M509" s="8" t="s">
        <v>7351</v>
      </c>
      <c r="N509" s="8">
        <v>339775</v>
      </c>
      <c r="O509" s="8">
        <v>1143164</v>
      </c>
      <c r="P509" s="8">
        <v>3667953</v>
      </c>
      <c r="Q509" s="8">
        <v>16577099</v>
      </c>
      <c r="R509" s="8">
        <v>83687</v>
      </c>
      <c r="S509" s="8">
        <v>491975</v>
      </c>
      <c r="T509" s="8">
        <v>40217</v>
      </c>
    </row>
    <row r="510" spans="1:20">
      <c r="A510" s="1">
        <v>44999</v>
      </c>
      <c r="B510" s="8">
        <v>104489349</v>
      </c>
      <c r="C510" s="8">
        <v>56575218</v>
      </c>
      <c r="D510" s="8">
        <v>47914131</v>
      </c>
      <c r="E510" s="9">
        <f>nyse_spy_short_volume[[#This Row],[total_short]]/nyse_spy_short_volume[[#This Row],[total_reported]]</f>
        <v>0.5414448318555416</v>
      </c>
      <c r="F510" s="9">
        <f>nyse_spy_short_volume[[#This Row],[total_long]]/nyse_spy_short_volume[[#This Row],[total_reported]]</f>
        <v>0.45855516814445846</v>
      </c>
      <c r="G510" s="8">
        <v>26070555</v>
      </c>
      <c r="H510" s="9">
        <f>nyse_spy_short_volume[[#This Row],[Off-Exchange]]/nyse_spy_short_volume[[#This Row],[total_reported]]</f>
        <v>0.24950442556590147</v>
      </c>
      <c r="I510" s="8">
        <v>52708</v>
      </c>
      <c r="J510" s="8" t="s">
        <v>7352</v>
      </c>
      <c r="K510" s="8" t="s">
        <v>7353</v>
      </c>
      <c r="L510" s="8" t="s">
        <v>7354</v>
      </c>
      <c r="M510" s="8" t="s">
        <v>7355</v>
      </c>
      <c r="N510" s="8">
        <v>384177</v>
      </c>
      <c r="O510" s="8">
        <v>768020</v>
      </c>
      <c r="P510" s="8">
        <v>1821607</v>
      </c>
      <c r="Q510" s="8">
        <v>12816074</v>
      </c>
      <c r="R510" s="8">
        <v>131763</v>
      </c>
      <c r="S510" s="8">
        <v>198190</v>
      </c>
      <c r="T510" s="8">
        <v>23948</v>
      </c>
    </row>
    <row r="511" spans="1:20">
      <c r="A511" s="1">
        <v>44998</v>
      </c>
      <c r="B511" s="8">
        <v>108079675</v>
      </c>
      <c r="C511" s="8">
        <v>50331231</v>
      </c>
      <c r="D511" s="8">
        <v>57748444</v>
      </c>
      <c r="E511" s="9">
        <f>nyse_spy_short_volume[[#This Row],[total_short]]/nyse_spy_short_volume[[#This Row],[total_reported]]</f>
        <v>0.46568636517458067</v>
      </c>
      <c r="F511" s="9">
        <f>nyse_spy_short_volume[[#This Row],[total_long]]/nyse_spy_short_volume[[#This Row],[total_reported]]</f>
        <v>0.53431363482541927</v>
      </c>
      <c r="G511" s="8">
        <v>16907042</v>
      </c>
      <c r="H511" s="9">
        <f>nyse_spy_short_volume[[#This Row],[Off-Exchange]]/nyse_spy_short_volume[[#This Row],[total_reported]]</f>
        <v>0.15643128090457342</v>
      </c>
      <c r="I511" s="8">
        <v>38839</v>
      </c>
      <c r="J511" s="8" t="s">
        <v>7356</v>
      </c>
      <c r="K511" s="8" t="s">
        <v>7357</v>
      </c>
      <c r="L511" s="8" t="s">
        <v>7358</v>
      </c>
      <c r="M511" s="8" t="s">
        <v>7359</v>
      </c>
      <c r="N511" s="8">
        <v>462193</v>
      </c>
      <c r="O511" s="8">
        <v>832206</v>
      </c>
      <c r="P511" s="8">
        <v>2294755</v>
      </c>
      <c r="Q511" s="8">
        <v>13926633</v>
      </c>
      <c r="R511" s="8">
        <v>88562</v>
      </c>
      <c r="S511" s="8">
        <v>346906</v>
      </c>
      <c r="T511" s="8">
        <v>4316</v>
      </c>
    </row>
    <row r="512" spans="1:20">
      <c r="A512" s="1">
        <v>44995</v>
      </c>
      <c r="B512" s="8">
        <v>131571913</v>
      </c>
      <c r="C512" s="8">
        <v>68749093</v>
      </c>
      <c r="D512" s="8">
        <v>62822820</v>
      </c>
      <c r="E512" s="9">
        <f>nyse_spy_short_volume[[#This Row],[total_short]]/nyse_spy_short_volume[[#This Row],[total_reported]]</f>
        <v>0.52252104140189859</v>
      </c>
      <c r="F512" s="9">
        <f>nyse_spy_short_volume[[#This Row],[total_long]]/nyse_spy_short_volume[[#This Row],[total_reported]]</f>
        <v>0.47747895859810141</v>
      </c>
      <c r="G512" s="8">
        <v>22986945</v>
      </c>
      <c r="H512" s="9">
        <f>nyse_spy_short_volume[[#This Row],[Off-Exchange]]/nyse_spy_short_volume[[#This Row],[total_reported]]</f>
        <v>0.17471012221278565</v>
      </c>
      <c r="I512" s="8">
        <v>70219</v>
      </c>
      <c r="J512" s="8" t="s">
        <v>7360</v>
      </c>
      <c r="K512" s="8" t="s">
        <v>7361</v>
      </c>
      <c r="L512" s="8" t="s">
        <v>7362</v>
      </c>
      <c r="M512" s="8" t="s">
        <v>7363</v>
      </c>
      <c r="N512" s="8">
        <v>273692</v>
      </c>
      <c r="O512" s="8">
        <v>1048581</v>
      </c>
      <c r="P512" s="8">
        <v>2729615</v>
      </c>
      <c r="Q512" s="8">
        <v>19759593</v>
      </c>
      <c r="R512" s="8">
        <v>162858</v>
      </c>
      <c r="S512" s="8">
        <v>385335</v>
      </c>
      <c r="T512" s="8">
        <v>19450</v>
      </c>
    </row>
    <row r="513" spans="1:20">
      <c r="A513" s="1">
        <v>44994</v>
      </c>
      <c r="B513" s="8">
        <v>81207273</v>
      </c>
      <c r="C513" s="8">
        <v>43761329</v>
      </c>
      <c r="D513" s="8">
        <v>37445944</v>
      </c>
      <c r="E513" s="9">
        <f>nyse_spy_short_volume[[#This Row],[total_short]]/nyse_spy_short_volume[[#This Row],[total_reported]]</f>
        <v>0.53888435583842353</v>
      </c>
      <c r="F513" s="9">
        <f>nyse_spy_short_volume[[#This Row],[total_long]]/nyse_spy_short_volume[[#This Row],[total_reported]]</f>
        <v>0.46111564416157652</v>
      </c>
      <c r="G513" s="8">
        <v>14250679</v>
      </c>
      <c r="H513" s="9">
        <f>nyse_spy_short_volume[[#This Row],[Off-Exchange]]/nyse_spy_short_volume[[#This Row],[total_reported]]</f>
        <v>0.17548525487366137</v>
      </c>
      <c r="I513" s="8">
        <v>62969</v>
      </c>
      <c r="J513" s="8" t="s">
        <v>7364</v>
      </c>
      <c r="K513" s="8" t="s">
        <v>7365</v>
      </c>
      <c r="L513" s="8" t="s">
        <v>7366</v>
      </c>
      <c r="M513" s="8" t="s">
        <v>7367</v>
      </c>
      <c r="N513" s="8">
        <v>345699</v>
      </c>
      <c r="O513" s="8">
        <v>699599</v>
      </c>
      <c r="P513" s="8">
        <v>1965789</v>
      </c>
      <c r="Q513" s="8">
        <v>13486628</v>
      </c>
      <c r="R513" s="8">
        <v>147175</v>
      </c>
      <c r="S513" s="8">
        <v>334828</v>
      </c>
      <c r="T513" s="8">
        <v>5011</v>
      </c>
    </row>
    <row r="514" spans="1:20">
      <c r="A514" s="1">
        <v>44993</v>
      </c>
      <c r="B514" s="8">
        <v>53214462</v>
      </c>
      <c r="C514" s="8">
        <v>30572688</v>
      </c>
      <c r="D514" s="8">
        <v>22641774</v>
      </c>
      <c r="E514" s="9">
        <f>nyse_spy_short_volume[[#This Row],[total_short]]/nyse_spy_short_volume[[#This Row],[total_reported]]</f>
        <v>0.57451840817257538</v>
      </c>
      <c r="F514" s="9">
        <f>nyse_spy_short_volume[[#This Row],[total_long]]/nyse_spy_short_volume[[#This Row],[total_reported]]</f>
        <v>0.42548159182742468</v>
      </c>
      <c r="G514" s="8">
        <v>11890398</v>
      </c>
      <c r="H514" s="9">
        <f>nyse_spy_short_volume[[#This Row],[Off-Exchange]]/nyse_spy_short_volume[[#This Row],[total_reported]]</f>
        <v>0.22344298059426027</v>
      </c>
      <c r="I514" s="8">
        <v>37322</v>
      </c>
      <c r="J514" s="8" t="s">
        <v>7368</v>
      </c>
      <c r="K514" s="8" t="s">
        <v>7369</v>
      </c>
      <c r="L514" s="8" t="s">
        <v>7370</v>
      </c>
      <c r="M514" s="8" t="s">
        <v>7371</v>
      </c>
      <c r="N514" s="8">
        <v>159437</v>
      </c>
      <c r="O514" s="8">
        <v>538840</v>
      </c>
      <c r="P514" s="8">
        <v>1137679</v>
      </c>
      <c r="Q514" s="8">
        <v>7596493</v>
      </c>
      <c r="R514" s="8">
        <v>101800</v>
      </c>
      <c r="S514" s="8">
        <v>144915</v>
      </c>
      <c r="T514" s="8">
        <v>8708</v>
      </c>
    </row>
    <row r="515" spans="1:20">
      <c r="A515" s="1">
        <v>44992</v>
      </c>
      <c r="B515" s="8">
        <v>78183209</v>
      </c>
      <c r="C515" s="8">
        <v>44155042</v>
      </c>
      <c r="D515" s="8">
        <v>34028167</v>
      </c>
      <c r="E515" s="9">
        <f>nyse_spy_short_volume[[#This Row],[total_short]]/nyse_spy_short_volume[[#This Row],[total_reported]]</f>
        <v>0.5647637461388928</v>
      </c>
      <c r="F515" s="9">
        <f>nyse_spy_short_volume[[#This Row],[total_long]]/nyse_spy_short_volume[[#This Row],[total_reported]]</f>
        <v>0.4352362538611072</v>
      </c>
      <c r="G515" s="8">
        <v>14841115</v>
      </c>
      <c r="H515" s="9">
        <f>nyse_spy_short_volume[[#This Row],[Off-Exchange]]/nyse_spy_short_volume[[#This Row],[total_reported]]</f>
        <v>0.18982483822069773</v>
      </c>
      <c r="I515" s="8">
        <v>99901</v>
      </c>
      <c r="J515" s="8" t="s">
        <v>7372</v>
      </c>
      <c r="K515" s="8" t="s">
        <v>7373</v>
      </c>
      <c r="L515" s="8" t="s">
        <v>7374</v>
      </c>
      <c r="M515" s="8" t="s">
        <v>7375</v>
      </c>
      <c r="N515" s="8">
        <v>336090</v>
      </c>
      <c r="O515" s="8">
        <v>922882</v>
      </c>
      <c r="P515" s="8">
        <v>2027192</v>
      </c>
      <c r="Q515" s="8">
        <v>12111171</v>
      </c>
      <c r="R515" s="8">
        <v>139049</v>
      </c>
      <c r="S515" s="8">
        <v>194820</v>
      </c>
      <c r="T515" s="8">
        <v>7476</v>
      </c>
    </row>
    <row r="516" spans="1:20">
      <c r="A516" s="1">
        <v>44991</v>
      </c>
      <c r="B516" s="8">
        <v>52300232</v>
      </c>
      <c r="C516" s="8">
        <v>34200852</v>
      </c>
      <c r="D516" s="8">
        <v>18099380</v>
      </c>
      <c r="E516" s="9">
        <f>nyse_spy_short_volume[[#This Row],[total_short]]/nyse_spy_short_volume[[#This Row],[total_reported]]</f>
        <v>0.65393308389148253</v>
      </c>
      <c r="F516" s="9">
        <f>nyse_spy_short_volume[[#This Row],[total_long]]/nyse_spy_short_volume[[#This Row],[total_reported]]</f>
        <v>0.34606691610851747</v>
      </c>
      <c r="G516" s="8">
        <v>11899977</v>
      </c>
      <c r="H516" s="9">
        <f>nyse_spy_short_volume[[#This Row],[Off-Exchange]]/nyse_spy_short_volume[[#This Row],[total_reported]]</f>
        <v>0.22753201171268228</v>
      </c>
      <c r="I516" s="8">
        <v>35765</v>
      </c>
      <c r="J516" s="8" t="s">
        <v>7376</v>
      </c>
      <c r="K516" s="8" t="s">
        <v>7377</v>
      </c>
      <c r="L516" s="8" t="s">
        <v>7378</v>
      </c>
      <c r="M516" s="8" t="s">
        <v>7379</v>
      </c>
      <c r="N516" s="8">
        <v>272196</v>
      </c>
      <c r="O516" s="8">
        <v>627901</v>
      </c>
      <c r="P516" s="8">
        <v>1618732</v>
      </c>
      <c r="Q516" s="8">
        <v>10853530</v>
      </c>
      <c r="R516" s="8">
        <v>97052</v>
      </c>
      <c r="S516" s="8">
        <v>128179</v>
      </c>
      <c r="T516" s="8">
        <v>10902</v>
      </c>
    </row>
    <row r="517" spans="1:20">
      <c r="A517" s="1">
        <v>44988</v>
      </c>
      <c r="B517" s="8">
        <v>63758462</v>
      </c>
      <c r="C517" s="8">
        <v>37547751</v>
      </c>
      <c r="D517" s="8">
        <v>26210711</v>
      </c>
      <c r="E517" s="9">
        <f>nyse_spy_short_volume[[#This Row],[total_short]]/nyse_spy_short_volume[[#This Row],[total_reported]]</f>
        <v>0.58890615962474124</v>
      </c>
      <c r="F517" s="9">
        <f>nyse_spy_short_volume[[#This Row],[total_long]]/nyse_spy_short_volume[[#This Row],[total_reported]]</f>
        <v>0.41109384037525876</v>
      </c>
      <c r="G517" s="8">
        <v>15457972</v>
      </c>
      <c r="H517" s="9">
        <f>nyse_spy_short_volume[[#This Row],[Off-Exchange]]/nyse_spy_short_volume[[#This Row],[total_reported]]</f>
        <v>0.24244581056550579</v>
      </c>
      <c r="I517" s="8">
        <v>66199</v>
      </c>
      <c r="J517" s="8" t="s">
        <v>7380</v>
      </c>
      <c r="K517" s="8" t="s">
        <v>7381</v>
      </c>
      <c r="L517" s="8" t="s">
        <v>7382</v>
      </c>
      <c r="M517" s="8" t="s">
        <v>7383</v>
      </c>
      <c r="N517" s="8">
        <v>326862</v>
      </c>
      <c r="O517" s="8">
        <v>810134</v>
      </c>
      <c r="P517" s="8">
        <v>1505633</v>
      </c>
      <c r="Q517" s="8">
        <v>9377374</v>
      </c>
      <c r="R517" s="8">
        <v>63095</v>
      </c>
      <c r="S517" s="8">
        <v>231431</v>
      </c>
      <c r="T517" s="8">
        <v>10211</v>
      </c>
    </row>
    <row r="518" spans="1:20">
      <c r="A518" s="1">
        <v>44987</v>
      </c>
      <c r="B518" s="8">
        <v>61766665</v>
      </c>
      <c r="C518" s="8">
        <v>33933760</v>
      </c>
      <c r="D518" s="8">
        <v>27832905</v>
      </c>
      <c r="E518" s="9">
        <f>nyse_spy_short_volume[[#This Row],[total_short]]/nyse_spy_short_volume[[#This Row],[total_reported]]</f>
        <v>0.54938630732289007</v>
      </c>
      <c r="F518" s="9">
        <f>nyse_spy_short_volume[[#This Row],[total_long]]/nyse_spy_short_volume[[#This Row],[total_reported]]</f>
        <v>0.45061369267710988</v>
      </c>
      <c r="G518" s="8">
        <v>14575359</v>
      </c>
      <c r="H518" s="9">
        <f>nyse_spy_short_volume[[#This Row],[Off-Exchange]]/nyse_spy_short_volume[[#This Row],[total_reported]]</f>
        <v>0.23597451797017047</v>
      </c>
      <c r="I518" s="8">
        <v>48497</v>
      </c>
      <c r="J518" s="8" t="s">
        <v>7384</v>
      </c>
      <c r="K518" s="8" t="s">
        <v>7385</v>
      </c>
      <c r="L518" s="8" t="s">
        <v>7386</v>
      </c>
      <c r="M518" s="8" t="s">
        <v>7387</v>
      </c>
      <c r="N518" s="8">
        <v>239825</v>
      </c>
      <c r="O518" s="8">
        <v>604068</v>
      </c>
      <c r="P518" s="8">
        <v>1351220</v>
      </c>
      <c r="Q518" s="8">
        <v>8296927</v>
      </c>
      <c r="R518" s="8">
        <v>101312</v>
      </c>
      <c r="S518" s="8">
        <v>176661</v>
      </c>
      <c r="T518" s="8">
        <v>4186</v>
      </c>
    </row>
    <row r="519" spans="1:20">
      <c r="A519" s="1">
        <v>44986</v>
      </c>
      <c r="B519" s="8">
        <v>68380372</v>
      </c>
      <c r="C519" s="8">
        <v>40857022</v>
      </c>
      <c r="D519" s="8">
        <v>27523350</v>
      </c>
      <c r="E519" s="9">
        <f>nyse_spy_short_volume[[#This Row],[total_short]]/nyse_spy_short_volume[[#This Row],[total_reported]]</f>
        <v>0.59749634003161023</v>
      </c>
      <c r="F519" s="9">
        <f>nyse_spy_short_volume[[#This Row],[total_long]]/nyse_spy_short_volume[[#This Row],[total_reported]]</f>
        <v>0.40250365996838977</v>
      </c>
      <c r="G519" s="8">
        <v>12669436</v>
      </c>
      <c r="H519" s="9">
        <f>nyse_spy_short_volume[[#This Row],[Off-Exchange]]/nyse_spy_short_volume[[#This Row],[total_reported]]</f>
        <v>0.18527883995717367</v>
      </c>
      <c r="I519" s="8">
        <v>34284</v>
      </c>
      <c r="J519" s="8" t="s">
        <v>7388</v>
      </c>
      <c r="K519" s="8" t="s">
        <v>7389</v>
      </c>
      <c r="L519" s="8" t="s">
        <v>7390</v>
      </c>
      <c r="M519" s="8" t="s">
        <v>7391</v>
      </c>
      <c r="N519" s="8">
        <v>315750</v>
      </c>
      <c r="O519" s="8">
        <v>985397</v>
      </c>
      <c r="P519" s="8">
        <v>1763009</v>
      </c>
      <c r="Q519" s="8">
        <v>12161262</v>
      </c>
      <c r="R519" s="8">
        <v>113589</v>
      </c>
      <c r="S519" s="8">
        <v>273626</v>
      </c>
      <c r="T519" s="8">
        <v>4788</v>
      </c>
    </row>
    <row r="520" spans="1:20">
      <c r="A520" s="1">
        <v>44985</v>
      </c>
      <c r="B520" s="8">
        <v>62396692</v>
      </c>
      <c r="C520" s="8">
        <v>40802269</v>
      </c>
      <c r="D520" s="8">
        <v>21594423</v>
      </c>
      <c r="E520" s="9">
        <f>nyse_spy_short_volume[[#This Row],[total_short]]/nyse_spy_short_volume[[#This Row],[total_reported]]</f>
        <v>0.65391718201984173</v>
      </c>
      <c r="F520" s="9">
        <f>nyse_spy_short_volume[[#This Row],[total_long]]/nyse_spy_short_volume[[#This Row],[total_reported]]</f>
        <v>0.34608281798015833</v>
      </c>
      <c r="G520" s="8">
        <v>17363271</v>
      </c>
      <c r="H520" s="9">
        <f>nyse_spy_short_volume[[#This Row],[Off-Exchange]]/nyse_spy_short_volume[[#This Row],[total_reported]]</f>
        <v>0.27827230007642073</v>
      </c>
      <c r="I520" s="8">
        <v>45350</v>
      </c>
      <c r="J520" s="8" t="s">
        <v>7392</v>
      </c>
      <c r="K520" s="8" t="s">
        <v>7393</v>
      </c>
      <c r="L520" s="8" t="s">
        <v>7394</v>
      </c>
      <c r="M520" s="8" t="s">
        <v>7395</v>
      </c>
      <c r="N520" s="8">
        <v>313948</v>
      </c>
      <c r="O520" s="8">
        <v>622574</v>
      </c>
      <c r="P520" s="8">
        <v>1473008</v>
      </c>
      <c r="Q520" s="8">
        <v>9831888</v>
      </c>
      <c r="R520" s="8">
        <v>105922</v>
      </c>
      <c r="S520" s="8">
        <v>178205</v>
      </c>
      <c r="T520" s="8">
        <v>5849</v>
      </c>
    </row>
    <row r="521" spans="1:20">
      <c r="A521" s="1">
        <v>44984</v>
      </c>
      <c r="B521" s="8">
        <v>57680583</v>
      </c>
      <c r="C521" s="8">
        <v>26121215</v>
      </c>
      <c r="D521" s="8">
        <v>31559368</v>
      </c>
      <c r="E521" s="9">
        <f>nyse_spy_short_volume[[#This Row],[total_short]]/nyse_spy_short_volume[[#This Row],[total_reported]]</f>
        <v>0.45285976045006343</v>
      </c>
      <c r="F521" s="9">
        <f>nyse_spy_short_volume[[#This Row],[total_long]]/nyse_spy_short_volume[[#This Row],[total_reported]]</f>
        <v>0.54714023954993662</v>
      </c>
      <c r="G521" s="8">
        <v>10131814</v>
      </c>
      <c r="H521" s="9">
        <f>nyse_spy_short_volume[[#This Row],[Off-Exchange]]/nyse_spy_short_volume[[#This Row],[total_reported]]</f>
        <v>0.17565380710524373</v>
      </c>
      <c r="I521" s="8">
        <v>56040</v>
      </c>
      <c r="J521" s="8" t="s">
        <v>7396</v>
      </c>
      <c r="K521" s="8" t="s">
        <v>7397</v>
      </c>
      <c r="L521" s="8" t="s">
        <v>7398</v>
      </c>
      <c r="M521" s="8" t="s">
        <v>7399</v>
      </c>
      <c r="N521" s="8">
        <v>202800</v>
      </c>
      <c r="O521" s="8">
        <v>277862</v>
      </c>
      <c r="P521" s="8">
        <v>928734</v>
      </c>
      <c r="Q521" s="8">
        <v>7554238</v>
      </c>
      <c r="R521" s="8">
        <v>149807</v>
      </c>
      <c r="S521" s="8">
        <v>203680</v>
      </c>
      <c r="T521" s="8">
        <v>5203</v>
      </c>
    </row>
    <row r="522" spans="1:20">
      <c r="A522" s="1">
        <v>44981</v>
      </c>
      <c r="B522" s="8">
        <v>76690131</v>
      </c>
      <c r="C522" s="8">
        <v>34780536</v>
      </c>
      <c r="D522" s="8">
        <v>41909595</v>
      </c>
      <c r="E522" s="9">
        <f>nyse_spy_short_volume[[#This Row],[total_short]]/nyse_spy_short_volume[[#This Row],[total_reported]]</f>
        <v>0.45352036235275173</v>
      </c>
      <c r="F522" s="9">
        <f>nyse_spy_short_volume[[#This Row],[total_long]]/nyse_spy_short_volume[[#This Row],[total_reported]]</f>
        <v>0.54647963764724827</v>
      </c>
      <c r="G522" s="8">
        <v>11503588</v>
      </c>
      <c r="H522" s="9">
        <f>nyse_spy_short_volume[[#This Row],[Off-Exchange]]/nyse_spy_short_volume[[#This Row],[total_reported]]</f>
        <v>0.15000089124896657</v>
      </c>
      <c r="I522" s="8">
        <v>59643</v>
      </c>
      <c r="J522" s="8" t="s">
        <v>7400</v>
      </c>
      <c r="K522" s="8" t="s">
        <v>7401</v>
      </c>
      <c r="L522" s="8" t="s">
        <v>7402</v>
      </c>
      <c r="M522" s="8" t="s">
        <v>7403</v>
      </c>
      <c r="N522" s="8">
        <v>236284</v>
      </c>
      <c r="O522" s="8">
        <v>625995</v>
      </c>
      <c r="P522" s="8">
        <v>1368229</v>
      </c>
      <c r="Q522" s="8">
        <v>11947626</v>
      </c>
      <c r="R522" s="8">
        <v>155892</v>
      </c>
      <c r="S522" s="8">
        <v>224358</v>
      </c>
      <c r="T522" s="8">
        <v>4028</v>
      </c>
    </row>
    <row r="523" spans="1:20">
      <c r="A523" s="1">
        <v>44980</v>
      </c>
      <c r="B523" s="8">
        <v>68315670</v>
      </c>
      <c r="C523" s="8">
        <v>37553674</v>
      </c>
      <c r="D523" s="8">
        <v>30761996</v>
      </c>
      <c r="E523" s="9">
        <f>nyse_spy_short_volume[[#This Row],[total_short]]/nyse_spy_short_volume[[#This Row],[total_reported]]</f>
        <v>0.54970805380376131</v>
      </c>
      <c r="F523" s="9">
        <f>nyse_spy_short_volume[[#This Row],[total_long]]/nyse_spy_short_volume[[#This Row],[total_reported]]</f>
        <v>0.45029194619623875</v>
      </c>
      <c r="G523" s="8">
        <v>14683883</v>
      </c>
      <c r="H523" s="9">
        <f>nyse_spy_short_volume[[#This Row],[Off-Exchange]]/nyse_spy_short_volume[[#This Row],[total_reported]]</f>
        <v>0.21494165247885294</v>
      </c>
      <c r="I523" s="8">
        <v>61257</v>
      </c>
      <c r="J523" s="8" t="s">
        <v>7404</v>
      </c>
      <c r="K523" s="8" t="s">
        <v>7405</v>
      </c>
      <c r="L523" s="8" t="s">
        <v>7406</v>
      </c>
      <c r="M523" s="8" t="s">
        <v>7407</v>
      </c>
      <c r="N523" s="8">
        <v>313887</v>
      </c>
      <c r="O523" s="8">
        <v>567832</v>
      </c>
      <c r="P523" s="8">
        <v>1438826</v>
      </c>
      <c r="Q523" s="8">
        <v>9319110</v>
      </c>
      <c r="R523" s="8">
        <v>153599</v>
      </c>
      <c r="S523" s="8">
        <v>195064</v>
      </c>
      <c r="T523" s="8">
        <v>1225</v>
      </c>
    </row>
    <row r="524" spans="1:20">
      <c r="A524" s="1">
        <v>44979</v>
      </c>
      <c r="B524" s="8">
        <v>58195179</v>
      </c>
      <c r="C524" s="8">
        <v>29237482</v>
      </c>
      <c r="D524" s="8">
        <v>28957697</v>
      </c>
      <c r="E524" s="9">
        <f>nyse_spy_short_volume[[#This Row],[total_short]]/nyse_spy_short_volume[[#This Row],[total_reported]]</f>
        <v>0.5024038503258148</v>
      </c>
      <c r="F524" s="9">
        <f>nyse_spy_short_volume[[#This Row],[total_long]]/nyse_spy_short_volume[[#This Row],[total_reported]]</f>
        <v>0.4975961496741852</v>
      </c>
      <c r="G524" s="8">
        <v>11606714</v>
      </c>
      <c r="H524" s="9">
        <f>nyse_spy_short_volume[[#This Row],[Off-Exchange]]/nyse_spy_short_volume[[#This Row],[total_reported]]</f>
        <v>0.19944459660481498</v>
      </c>
      <c r="I524" s="8">
        <v>80508</v>
      </c>
      <c r="J524" s="8" t="s">
        <v>7408</v>
      </c>
      <c r="K524" s="8" t="s">
        <v>7409</v>
      </c>
      <c r="L524" s="8" t="s">
        <v>7410</v>
      </c>
      <c r="M524" s="8" t="s">
        <v>7411</v>
      </c>
      <c r="N524" s="8">
        <v>206363</v>
      </c>
      <c r="O524" s="8">
        <v>424973</v>
      </c>
      <c r="P524" s="8">
        <v>1317225</v>
      </c>
      <c r="Q524" s="8">
        <v>7838946</v>
      </c>
      <c r="R524" s="8">
        <v>142758</v>
      </c>
      <c r="S524" s="8">
        <v>210123</v>
      </c>
      <c r="T524" s="8">
        <v>10644</v>
      </c>
    </row>
    <row r="525" spans="1:20">
      <c r="A525" s="1">
        <v>44978</v>
      </c>
      <c r="B525" s="8">
        <v>58573211</v>
      </c>
      <c r="C525" s="8">
        <v>31382845</v>
      </c>
      <c r="D525" s="8">
        <v>27190366</v>
      </c>
      <c r="E525" s="9">
        <f>nyse_spy_short_volume[[#This Row],[total_short]]/nyse_spy_short_volume[[#This Row],[total_reported]]</f>
        <v>0.53578836577697608</v>
      </c>
      <c r="F525" s="9">
        <f>nyse_spy_short_volume[[#This Row],[total_long]]/nyse_spy_short_volume[[#This Row],[total_reported]]</f>
        <v>0.46421163422302392</v>
      </c>
      <c r="G525" s="8">
        <v>12537132</v>
      </c>
      <c r="H525" s="9">
        <f>nyse_spy_short_volume[[#This Row],[Off-Exchange]]/nyse_spy_short_volume[[#This Row],[total_reported]]</f>
        <v>0.21404208145597481</v>
      </c>
      <c r="I525" s="8">
        <v>113366</v>
      </c>
      <c r="J525" s="8" t="s">
        <v>7412</v>
      </c>
      <c r="K525" s="8" t="s">
        <v>7413</v>
      </c>
      <c r="L525" s="8" t="s">
        <v>7414</v>
      </c>
      <c r="M525" s="8" t="s">
        <v>7415</v>
      </c>
      <c r="N525" s="8">
        <v>217663</v>
      </c>
      <c r="O525" s="8">
        <v>505628</v>
      </c>
      <c r="P525" s="8">
        <v>1091103</v>
      </c>
      <c r="Q525" s="8">
        <v>9238182</v>
      </c>
      <c r="R525" s="8">
        <v>125473</v>
      </c>
      <c r="S525" s="8">
        <v>383596</v>
      </c>
      <c r="T525" s="8">
        <v>5370</v>
      </c>
    </row>
    <row r="526" spans="1:20">
      <c r="A526" s="1">
        <v>44974</v>
      </c>
      <c r="B526" s="8">
        <v>57164138</v>
      </c>
      <c r="C526" s="8">
        <v>27215744</v>
      </c>
      <c r="D526" s="8">
        <v>29948394</v>
      </c>
      <c r="E526" s="9">
        <f>nyse_spy_short_volume[[#This Row],[total_short]]/nyse_spy_short_volume[[#This Row],[total_reported]]</f>
        <v>0.47609821388367651</v>
      </c>
      <c r="F526" s="9">
        <f>nyse_spy_short_volume[[#This Row],[total_long]]/nyse_spy_short_volume[[#This Row],[total_reported]]</f>
        <v>0.52390178611632354</v>
      </c>
      <c r="G526" s="8">
        <v>11597684</v>
      </c>
      <c r="H526" s="9">
        <f>nyse_spy_short_volume[[#This Row],[Off-Exchange]]/nyse_spy_short_volume[[#This Row],[total_reported]]</f>
        <v>0.20288391298754474</v>
      </c>
      <c r="I526" s="8">
        <v>74318</v>
      </c>
      <c r="J526" s="8" t="s">
        <v>7416</v>
      </c>
      <c r="K526" s="8" t="s">
        <v>7417</v>
      </c>
      <c r="L526" s="8" t="s">
        <v>7418</v>
      </c>
      <c r="M526" s="8" t="s">
        <v>7419</v>
      </c>
      <c r="N526" s="8">
        <v>188647</v>
      </c>
      <c r="O526" s="8">
        <v>633131</v>
      </c>
      <c r="P526" s="8">
        <v>890658</v>
      </c>
      <c r="Q526" s="8">
        <v>6642987</v>
      </c>
      <c r="R526" s="8">
        <v>147565</v>
      </c>
      <c r="S526" s="8">
        <v>299852</v>
      </c>
      <c r="T526" s="8">
        <v>7841</v>
      </c>
    </row>
    <row r="527" spans="1:20">
      <c r="A527" s="1">
        <v>44973</v>
      </c>
      <c r="B527" s="8">
        <v>55222068</v>
      </c>
      <c r="C527" s="8">
        <v>30068885</v>
      </c>
      <c r="D527" s="8">
        <v>25153183</v>
      </c>
      <c r="E527" s="9">
        <f>nyse_spy_short_volume[[#This Row],[total_short]]/nyse_spy_short_volume[[#This Row],[total_reported]]</f>
        <v>0.54450849251063904</v>
      </c>
      <c r="F527" s="9">
        <f>nyse_spy_short_volume[[#This Row],[total_long]]/nyse_spy_short_volume[[#This Row],[total_reported]]</f>
        <v>0.45549150748936096</v>
      </c>
      <c r="G527" s="8">
        <v>11404285</v>
      </c>
      <c r="H527" s="9">
        <f>nyse_spy_short_volume[[#This Row],[Off-Exchange]]/nyse_spy_short_volume[[#This Row],[total_reported]]</f>
        <v>0.20651680411534026</v>
      </c>
      <c r="I527" s="8">
        <v>83846</v>
      </c>
      <c r="J527" s="8" t="s">
        <v>7420</v>
      </c>
      <c r="K527" s="8" t="s">
        <v>7421</v>
      </c>
      <c r="L527" s="8" t="s">
        <v>7422</v>
      </c>
      <c r="M527" s="8" t="s">
        <v>7423</v>
      </c>
      <c r="N527" s="8">
        <v>238110</v>
      </c>
      <c r="O527" s="8">
        <v>705847</v>
      </c>
      <c r="P527" s="8">
        <v>956394</v>
      </c>
      <c r="Q527" s="8">
        <v>8954681</v>
      </c>
      <c r="R527" s="8">
        <v>77139</v>
      </c>
      <c r="S527" s="8">
        <v>138138</v>
      </c>
      <c r="T527" s="8">
        <v>14277</v>
      </c>
    </row>
    <row r="528" spans="1:20">
      <c r="A528" s="1">
        <v>44972</v>
      </c>
      <c r="B528" s="8">
        <v>44337114</v>
      </c>
      <c r="C528" s="8">
        <v>24669639</v>
      </c>
      <c r="D528" s="8">
        <v>19667475</v>
      </c>
      <c r="E528" s="9">
        <f>nyse_spy_short_volume[[#This Row],[total_short]]/nyse_spy_short_volume[[#This Row],[total_reported]]</f>
        <v>0.55641057286678608</v>
      </c>
      <c r="F528" s="9">
        <f>nyse_spy_short_volume[[#This Row],[total_long]]/nyse_spy_short_volume[[#This Row],[total_reported]]</f>
        <v>0.44358942713321392</v>
      </c>
      <c r="G528" s="8">
        <v>12370865</v>
      </c>
      <c r="H528" s="9">
        <f>nyse_spy_short_volume[[#This Row],[Off-Exchange]]/nyse_spy_short_volume[[#This Row],[total_reported]]</f>
        <v>0.27901827349430097</v>
      </c>
      <c r="I528" s="8">
        <v>71924</v>
      </c>
      <c r="J528" s="8" t="s">
        <v>7424</v>
      </c>
      <c r="K528" s="8" t="s">
        <v>7425</v>
      </c>
      <c r="L528" s="8" t="s">
        <v>7426</v>
      </c>
      <c r="M528" s="8" t="s">
        <v>7427</v>
      </c>
      <c r="N528" s="8">
        <v>145539</v>
      </c>
      <c r="O528" s="8">
        <v>367566</v>
      </c>
      <c r="P528" s="8">
        <v>673563</v>
      </c>
      <c r="Q528" s="8">
        <v>5249966</v>
      </c>
      <c r="R528" s="8">
        <v>58106</v>
      </c>
      <c r="S528" s="8">
        <v>125644</v>
      </c>
      <c r="T528" s="8">
        <v>5976</v>
      </c>
    </row>
    <row r="529" spans="1:20">
      <c r="A529" s="1">
        <v>44971</v>
      </c>
      <c r="B529" s="8">
        <v>62373053</v>
      </c>
      <c r="C529" s="8">
        <v>31123817</v>
      </c>
      <c r="D529" s="8">
        <v>31249236</v>
      </c>
      <c r="E529" s="9">
        <f>nyse_spy_short_volume[[#This Row],[total_short]]/nyse_spy_short_volume[[#This Row],[total_reported]]</f>
        <v>0.49899460589174621</v>
      </c>
      <c r="F529" s="9">
        <f>nyse_spy_short_volume[[#This Row],[total_long]]/nyse_spy_short_volume[[#This Row],[total_reported]]</f>
        <v>0.50100539410825373</v>
      </c>
      <c r="G529" s="8">
        <v>12655938</v>
      </c>
      <c r="H529" s="9">
        <f>nyse_spy_short_volume[[#This Row],[Off-Exchange]]/nyse_spy_short_volume[[#This Row],[total_reported]]</f>
        <v>0.20290714324982617</v>
      </c>
      <c r="I529" s="8">
        <v>87145</v>
      </c>
      <c r="J529" s="8" t="s">
        <v>7428</v>
      </c>
      <c r="K529" s="8" t="s">
        <v>7429</v>
      </c>
      <c r="L529" s="8" t="s">
        <v>7430</v>
      </c>
      <c r="M529" s="8" t="s">
        <v>7431</v>
      </c>
      <c r="N529" s="8">
        <v>90734</v>
      </c>
      <c r="O529" s="8">
        <v>692053</v>
      </c>
      <c r="P529" s="8">
        <v>910662</v>
      </c>
      <c r="Q529" s="8">
        <v>8496360</v>
      </c>
      <c r="R529" s="8">
        <v>93210</v>
      </c>
      <c r="S529" s="8">
        <v>183384</v>
      </c>
      <c r="T529" s="8">
        <v>2686</v>
      </c>
    </row>
    <row r="530" spans="1:20">
      <c r="A530" s="1">
        <v>44970</v>
      </c>
      <c r="B530" s="8">
        <v>49674544</v>
      </c>
      <c r="C530" s="8">
        <v>25179207</v>
      </c>
      <c r="D530" s="8">
        <v>24495337</v>
      </c>
      <c r="E530" s="9">
        <f>nyse_spy_short_volume[[#This Row],[total_short]]/nyse_spy_short_volume[[#This Row],[total_reported]]</f>
        <v>0.50688350556373507</v>
      </c>
      <c r="F530" s="9">
        <f>nyse_spy_short_volume[[#This Row],[total_long]]/nyse_spy_short_volume[[#This Row],[total_reported]]</f>
        <v>0.49311649443626498</v>
      </c>
      <c r="G530" s="8">
        <v>11202344</v>
      </c>
      <c r="H530" s="9">
        <f>nyse_spy_short_volume[[#This Row],[Off-Exchange]]/nyse_spy_short_volume[[#This Row],[total_reported]]</f>
        <v>0.22551478278290787</v>
      </c>
      <c r="I530" s="8">
        <v>48488</v>
      </c>
      <c r="J530" s="8" t="s">
        <v>7432</v>
      </c>
      <c r="K530" s="8" t="s">
        <v>7433</v>
      </c>
      <c r="L530" s="8" t="s">
        <v>7434</v>
      </c>
      <c r="M530" s="8" t="s">
        <v>7435</v>
      </c>
      <c r="N530" s="8">
        <v>153147</v>
      </c>
      <c r="O530" s="8">
        <v>324016</v>
      </c>
      <c r="P530" s="8">
        <v>576347</v>
      </c>
      <c r="Q530" s="8">
        <v>7418945</v>
      </c>
      <c r="R530" s="8">
        <v>68254</v>
      </c>
      <c r="S530" s="8">
        <v>82691</v>
      </c>
      <c r="T530" s="8">
        <v>8046</v>
      </c>
    </row>
    <row r="531" spans="1:20">
      <c r="A531" s="1">
        <v>44967</v>
      </c>
      <c r="B531" s="8">
        <v>50112976</v>
      </c>
      <c r="C531" s="8">
        <v>20863606</v>
      </c>
      <c r="D531" s="8">
        <v>29249370</v>
      </c>
      <c r="E531" s="9">
        <f>nyse_spy_short_volume[[#This Row],[total_short]]/nyse_spy_short_volume[[#This Row],[total_reported]]</f>
        <v>0.41633141085055497</v>
      </c>
      <c r="F531" s="9">
        <f>nyse_spy_short_volume[[#This Row],[total_long]]/nyse_spy_short_volume[[#This Row],[total_reported]]</f>
        <v>0.58366858914944508</v>
      </c>
      <c r="G531" s="8">
        <v>7461080</v>
      </c>
      <c r="H531" s="9">
        <f>nyse_spy_short_volume[[#This Row],[Off-Exchange]]/nyse_spy_short_volume[[#This Row],[total_reported]]</f>
        <v>0.14888519093338221</v>
      </c>
      <c r="I531" s="8">
        <v>72520</v>
      </c>
      <c r="J531" s="8" t="s">
        <v>7436</v>
      </c>
      <c r="K531" s="8" t="s">
        <v>7437</v>
      </c>
      <c r="L531" s="8" t="s">
        <v>7438</v>
      </c>
      <c r="M531" s="8" t="s">
        <v>1157</v>
      </c>
      <c r="N531" s="8">
        <v>139542</v>
      </c>
      <c r="O531" s="8">
        <v>415989</v>
      </c>
      <c r="P531" s="8">
        <v>801474</v>
      </c>
      <c r="Q531" s="8">
        <v>6522903</v>
      </c>
      <c r="R531" s="8">
        <v>103238</v>
      </c>
      <c r="S531" s="8">
        <v>189780</v>
      </c>
      <c r="T531" s="8">
        <v>11106</v>
      </c>
    </row>
    <row r="532" spans="1:20">
      <c r="A532" s="1">
        <v>44966</v>
      </c>
      <c r="B532" s="8">
        <v>59124610</v>
      </c>
      <c r="C532" s="8">
        <v>31897278</v>
      </c>
      <c r="D532" s="8">
        <v>27227332</v>
      </c>
      <c r="E532" s="9">
        <f>nyse_spy_short_volume[[#This Row],[total_short]]/nyse_spy_short_volume[[#This Row],[total_reported]]</f>
        <v>0.53949240426279343</v>
      </c>
      <c r="F532" s="9">
        <f>nyse_spy_short_volume[[#This Row],[total_long]]/nyse_spy_short_volume[[#This Row],[total_reported]]</f>
        <v>0.46050759573720657</v>
      </c>
      <c r="G532" s="8">
        <v>13653602</v>
      </c>
      <c r="H532" s="9">
        <f>nyse_spy_short_volume[[#This Row],[Off-Exchange]]/nyse_spy_short_volume[[#This Row],[total_reported]]</f>
        <v>0.23092925264115907</v>
      </c>
      <c r="I532" s="8">
        <v>116797</v>
      </c>
      <c r="J532" s="8" t="s">
        <v>7439</v>
      </c>
      <c r="K532" s="8" t="s">
        <v>7440</v>
      </c>
      <c r="L532" s="8" t="s">
        <v>7441</v>
      </c>
      <c r="M532" s="8" t="s">
        <v>7442</v>
      </c>
      <c r="N532" s="8">
        <v>162056</v>
      </c>
      <c r="O532" s="8">
        <v>379990</v>
      </c>
      <c r="P532" s="8">
        <v>783625</v>
      </c>
      <c r="Q532" s="8">
        <v>9232812</v>
      </c>
      <c r="R532" s="8">
        <v>110086</v>
      </c>
      <c r="S532" s="8">
        <v>229122</v>
      </c>
      <c r="T532" s="8">
        <v>13355</v>
      </c>
    </row>
    <row r="533" spans="1:20">
      <c r="A533" s="1">
        <v>44965</v>
      </c>
      <c r="B533" s="8">
        <v>56478667</v>
      </c>
      <c r="C533" s="8">
        <v>29942245</v>
      </c>
      <c r="D533" s="8">
        <v>26536422</v>
      </c>
      <c r="E533" s="9">
        <f>nyse_spy_short_volume[[#This Row],[total_short]]/nyse_spy_short_volume[[#This Row],[total_reported]]</f>
        <v>0.53015141097434182</v>
      </c>
      <c r="F533" s="9">
        <f>nyse_spy_short_volume[[#This Row],[total_long]]/nyse_spy_short_volume[[#This Row],[total_reported]]</f>
        <v>0.46984858902565813</v>
      </c>
      <c r="G533" s="8">
        <v>14234232</v>
      </c>
      <c r="H533" s="9">
        <f>nyse_spy_short_volume[[#This Row],[Off-Exchange]]/nyse_spy_short_volume[[#This Row],[total_reported]]</f>
        <v>0.25202846943962043</v>
      </c>
      <c r="I533" s="8">
        <v>64804</v>
      </c>
      <c r="J533" s="8" t="s">
        <v>7443</v>
      </c>
      <c r="K533" s="8" t="s">
        <v>7444</v>
      </c>
      <c r="L533" s="8" t="s">
        <v>7445</v>
      </c>
      <c r="M533" s="8" t="s">
        <v>7446</v>
      </c>
      <c r="N533" s="8">
        <v>229174</v>
      </c>
      <c r="O533" s="8">
        <v>574690</v>
      </c>
      <c r="P533" s="8">
        <v>876893</v>
      </c>
      <c r="Q533" s="8">
        <v>7002504</v>
      </c>
      <c r="R533" s="8">
        <v>82848</v>
      </c>
      <c r="S533" s="8">
        <v>159514</v>
      </c>
      <c r="T533" s="8">
        <v>11431</v>
      </c>
    </row>
    <row r="534" spans="1:20">
      <c r="A534" s="1">
        <v>44964</v>
      </c>
      <c r="B534" s="8">
        <v>66880030</v>
      </c>
      <c r="C534" s="8">
        <v>35592344</v>
      </c>
      <c r="D534" s="8">
        <v>31287686</v>
      </c>
      <c r="E534" s="9">
        <f>nyse_spy_short_volume[[#This Row],[total_short]]/nyse_spy_short_volume[[#This Row],[total_reported]]</f>
        <v>0.53218193831551808</v>
      </c>
      <c r="F534" s="9">
        <f>nyse_spy_short_volume[[#This Row],[total_long]]/nyse_spy_short_volume[[#This Row],[total_reported]]</f>
        <v>0.46781806168448192</v>
      </c>
      <c r="G534" s="8">
        <v>15897724</v>
      </c>
      <c r="H534" s="9">
        <f>nyse_spy_short_volume[[#This Row],[Off-Exchange]]/nyse_spy_short_volume[[#This Row],[total_reported]]</f>
        <v>0.23770509672319226</v>
      </c>
      <c r="I534" s="8">
        <v>57063</v>
      </c>
      <c r="J534" s="8" t="s">
        <v>7447</v>
      </c>
      <c r="K534" s="8" t="s">
        <v>7448</v>
      </c>
      <c r="L534" s="8" t="s">
        <v>7449</v>
      </c>
      <c r="M534" s="8" t="s">
        <v>7450</v>
      </c>
      <c r="N534" s="8">
        <v>239105</v>
      </c>
      <c r="O534" s="8">
        <v>573456</v>
      </c>
      <c r="P534" s="8">
        <v>1328582</v>
      </c>
      <c r="Q534" s="8">
        <v>9064615</v>
      </c>
      <c r="R534" s="8">
        <v>103429</v>
      </c>
      <c r="S534" s="8">
        <v>274304</v>
      </c>
      <c r="T534" s="8">
        <v>28051</v>
      </c>
    </row>
    <row r="535" spans="1:20">
      <c r="A535" s="1">
        <v>44963</v>
      </c>
      <c r="B535" s="8">
        <v>42699523</v>
      </c>
      <c r="C535" s="8">
        <v>20008886</v>
      </c>
      <c r="D535" s="8">
        <v>22690637</v>
      </c>
      <c r="E535" s="9">
        <f>nyse_spy_short_volume[[#This Row],[total_short]]/nyse_spy_short_volume[[#This Row],[total_reported]]</f>
        <v>0.4685974126689893</v>
      </c>
      <c r="F535" s="9">
        <f>nyse_spy_short_volume[[#This Row],[total_long]]/nyse_spy_short_volume[[#This Row],[total_reported]]</f>
        <v>0.53140258733101065</v>
      </c>
      <c r="G535" s="8">
        <v>8286000</v>
      </c>
      <c r="H535" s="9">
        <f>nyse_spy_short_volume[[#This Row],[Off-Exchange]]/nyse_spy_short_volume[[#This Row],[total_reported]]</f>
        <v>0.19405369001428893</v>
      </c>
      <c r="I535" s="8">
        <v>54209</v>
      </c>
      <c r="J535" s="8" t="s">
        <v>7451</v>
      </c>
      <c r="K535" s="8" t="s">
        <v>7452</v>
      </c>
      <c r="L535" s="8" t="s">
        <v>7453</v>
      </c>
      <c r="M535" s="8" t="s">
        <v>7454</v>
      </c>
      <c r="N535" s="8">
        <v>102193</v>
      </c>
      <c r="O535" s="8">
        <v>371014</v>
      </c>
      <c r="P535" s="8">
        <v>733207</v>
      </c>
      <c r="Q535" s="8">
        <v>5631739</v>
      </c>
      <c r="R535" s="8">
        <v>49276</v>
      </c>
      <c r="S535" s="8">
        <v>153780</v>
      </c>
      <c r="T535" s="8">
        <v>10659</v>
      </c>
    </row>
    <row r="536" spans="1:20">
      <c r="A536" s="1">
        <v>44960</v>
      </c>
      <c r="B536" s="8">
        <v>65168050</v>
      </c>
      <c r="C536" s="8">
        <v>30086317</v>
      </c>
      <c r="D536" s="8">
        <v>35081733</v>
      </c>
      <c r="E536" s="9">
        <f>nyse_spy_short_volume[[#This Row],[total_short]]/nyse_spy_short_volume[[#This Row],[total_reported]]</f>
        <v>0.4616728135950055</v>
      </c>
      <c r="F536" s="9">
        <f>nyse_spy_short_volume[[#This Row],[total_long]]/nyse_spy_short_volume[[#This Row],[total_reported]]</f>
        <v>0.53832718640499444</v>
      </c>
      <c r="G536" s="8">
        <v>13062927</v>
      </c>
      <c r="H536" s="9">
        <f>nyse_spy_short_volume[[#This Row],[Off-Exchange]]/nyse_spy_short_volume[[#This Row],[total_reported]]</f>
        <v>0.20044986768823067</v>
      </c>
      <c r="I536" s="8">
        <v>71866</v>
      </c>
      <c r="J536" s="8" t="s">
        <v>7455</v>
      </c>
      <c r="K536" s="8" t="s">
        <v>7456</v>
      </c>
      <c r="L536" s="8" t="s">
        <v>7457</v>
      </c>
      <c r="M536" s="8" t="s">
        <v>7458</v>
      </c>
      <c r="N536" s="8">
        <v>196195</v>
      </c>
      <c r="O536" s="8">
        <v>496082</v>
      </c>
      <c r="P536" s="8">
        <v>1075136</v>
      </c>
      <c r="Q536" s="8">
        <v>7886150</v>
      </c>
      <c r="R536" s="8">
        <v>123030</v>
      </c>
      <c r="S536" s="8">
        <v>218823</v>
      </c>
      <c r="T536" s="8">
        <v>11403</v>
      </c>
    </row>
    <row r="537" spans="1:20">
      <c r="A537" s="1">
        <v>44959</v>
      </c>
      <c r="B537" s="8">
        <v>72682788</v>
      </c>
      <c r="C537" s="8">
        <v>34811921</v>
      </c>
      <c r="D537" s="8">
        <v>37870867</v>
      </c>
      <c r="E537" s="9">
        <f>nyse_spy_short_volume[[#This Row],[total_short]]/nyse_spy_short_volume[[#This Row],[total_reported]]</f>
        <v>0.47895687490688993</v>
      </c>
      <c r="F537" s="9">
        <f>nyse_spy_short_volume[[#This Row],[total_long]]/nyse_spy_short_volume[[#This Row],[total_reported]]</f>
        <v>0.52104312509311013</v>
      </c>
      <c r="G537" s="8">
        <v>14892531</v>
      </c>
      <c r="H537" s="9">
        <f>nyse_spy_short_volume[[#This Row],[Off-Exchange]]/nyse_spy_short_volume[[#This Row],[total_reported]]</f>
        <v>0.20489762995882876</v>
      </c>
      <c r="I537" s="8">
        <v>112620</v>
      </c>
      <c r="J537" s="8" t="s">
        <v>7459</v>
      </c>
      <c r="K537" s="8" t="s">
        <v>7460</v>
      </c>
      <c r="L537" s="8" t="s">
        <v>7461</v>
      </c>
      <c r="M537" s="8" t="s">
        <v>7462</v>
      </c>
      <c r="N537" s="8">
        <v>267284</v>
      </c>
      <c r="O537" s="8">
        <v>501558</v>
      </c>
      <c r="P537" s="8">
        <v>1107628</v>
      </c>
      <c r="Q537" s="8">
        <v>8240104</v>
      </c>
      <c r="R537" s="8">
        <v>161043</v>
      </c>
      <c r="S537" s="8">
        <v>217746</v>
      </c>
      <c r="T537" s="8">
        <v>5022</v>
      </c>
    </row>
    <row r="538" spans="1:20">
      <c r="A538" s="1">
        <v>44958</v>
      </c>
      <c r="B538" s="8">
        <v>77481843</v>
      </c>
      <c r="C538" s="8">
        <v>37690962</v>
      </c>
      <c r="D538" s="8">
        <v>39790881</v>
      </c>
      <c r="E538" s="9">
        <f>nyse_spy_short_volume[[#This Row],[total_short]]/nyse_spy_short_volume[[#This Row],[total_reported]]</f>
        <v>0.48644896069392668</v>
      </c>
      <c r="F538" s="9">
        <f>nyse_spy_short_volume[[#This Row],[total_long]]/nyse_spy_short_volume[[#This Row],[total_reported]]</f>
        <v>0.51355103930607326</v>
      </c>
      <c r="G538" s="8">
        <v>14200877</v>
      </c>
      <c r="H538" s="9">
        <f>nyse_spy_short_volume[[#This Row],[Off-Exchange]]/nyse_spy_short_volume[[#This Row],[total_reported]]</f>
        <v>0.18328006214307524</v>
      </c>
      <c r="I538" s="8">
        <v>84633</v>
      </c>
      <c r="J538" s="8" t="s">
        <v>7463</v>
      </c>
      <c r="K538" s="8" t="s">
        <v>7464</v>
      </c>
      <c r="L538" s="8" t="s">
        <v>7465</v>
      </c>
      <c r="M538" s="8" t="s">
        <v>7466</v>
      </c>
      <c r="N538" s="8">
        <v>302451</v>
      </c>
      <c r="O538" s="8">
        <v>619379</v>
      </c>
      <c r="P538" s="8">
        <v>1432178</v>
      </c>
      <c r="Q538" s="8">
        <v>10191197</v>
      </c>
      <c r="R538" s="8">
        <v>108101</v>
      </c>
      <c r="S538" s="8">
        <v>278944</v>
      </c>
      <c r="T538" s="8">
        <v>6036</v>
      </c>
    </row>
    <row r="539" spans="1:20">
      <c r="A539" s="1">
        <v>44957</v>
      </c>
      <c r="B539" s="8">
        <v>56338285</v>
      </c>
      <c r="C539" s="8">
        <v>31803810</v>
      </c>
      <c r="D539" s="8">
        <v>24534475</v>
      </c>
      <c r="E539" s="9">
        <f>nyse_spy_short_volume[[#This Row],[total_short]]/nyse_spy_short_volume[[#This Row],[total_reported]]</f>
        <v>0.56451505401699753</v>
      </c>
      <c r="F539" s="9">
        <f>nyse_spy_short_volume[[#This Row],[total_long]]/nyse_spy_short_volume[[#This Row],[total_reported]]</f>
        <v>0.43548494598300252</v>
      </c>
      <c r="G539" s="8">
        <v>14197073</v>
      </c>
      <c r="H539" s="9">
        <f>nyse_spy_short_volume[[#This Row],[Off-Exchange]]/nyse_spy_short_volume[[#This Row],[total_reported]]</f>
        <v>0.25199689695914601</v>
      </c>
      <c r="I539" s="8">
        <v>93957</v>
      </c>
      <c r="J539" s="8" t="s">
        <v>7467</v>
      </c>
      <c r="K539" s="8" t="s">
        <v>7468</v>
      </c>
      <c r="L539" s="8" t="s">
        <v>7469</v>
      </c>
      <c r="M539" s="8" t="s">
        <v>3521</v>
      </c>
      <c r="N539" s="8">
        <v>179351</v>
      </c>
      <c r="O539" s="8">
        <v>270014</v>
      </c>
      <c r="P539" s="8">
        <v>910683</v>
      </c>
      <c r="Q539" s="8">
        <v>9038554</v>
      </c>
      <c r="R539" s="8">
        <v>55775</v>
      </c>
      <c r="S539" s="8">
        <v>220760</v>
      </c>
      <c r="T539" s="8">
        <v>22082</v>
      </c>
    </row>
    <row r="540" spans="1:20">
      <c r="A540" s="1">
        <v>44956</v>
      </c>
      <c r="B540" s="8">
        <v>52281652</v>
      </c>
      <c r="C540" s="8">
        <v>24925521</v>
      </c>
      <c r="D540" s="8">
        <v>27356131</v>
      </c>
      <c r="E540" s="9">
        <f>nyse_spy_short_volume[[#This Row],[total_short]]/nyse_spy_short_volume[[#This Row],[total_reported]]</f>
        <v>0.47675465572510983</v>
      </c>
      <c r="F540" s="9">
        <f>nyse_spy_short_volume[[#This Row],[total_long]]/nyse_spy_short_volume[[#This Row],[total_reported]]</f>
        <v>0.52324534427489011</v>
      </c>
      <c r="G540" s="8">
        <v>10126464</v>
      </c>
      <c r="H540" s="9">
        <f>nyse_spy_short_volume[[#This Row],[Off-Exchange]]/nyse_spy_short_volume[[#This Row],[total_reported]]</f>
        <v>0.19369058957815641</v>
      </c>
      <c r="I540" s="8">
        <v>81362</v>
      </c>
      <c r="J540" s="8" t="s">
        <v>7470</v>
      </c>
      <c r="K540" s="8" t="s">
        <v>7471</v>
      </c>
      <c r="L540" s="8" t="s">
        <v>7472</v>
      </c>
      <c r="M540" s="8" t="s">
        <v>7473</v>
      </c>
      <c r="N540" s="8">
        <v>200251</v>
      </c>
      <c r="O540" s="8">
        <v>445077</v>
      </c>
      <c r="P540" s="8">
        <v>688921</v>
      </c>
      <c r="Q540" s="8">
        <v>6844619</v>
      </c>
      <c r="R540" s="8">
        <v>80380</v>
      </c>
      <c r="S540" s="8">
        <v>105171</v>
      </c>
      <c r="T540" s="8">
        <v>2034</v>
      </c>
    </row>
    <row r="541" spans="1:20">
      <c r="A541" s="1">
        <v>44953</v>
      </c>
      <c r="B541" s="8">
        <v>49942236</v>
      </c>
      <c r="C541" s="8">
        <v>26673015</v>
      </c>
      <c r="D541" s="8">
        <v>23269221</v>
      </c>
      <c r="E541" s="9">
        <f>nyse_spy_short_volume[[#This Row],[total_short]]/nyse_spy_short_volume[[#This Row],[total_reported]]</f>
        <v>0.53407730883334903</v>
      </c>
      <c r="F541" s="9">
        <f>nyse_spy_short_volume[[#This Row],[total_long]]/nyse_spy_short_volume[[#This Row],[total_reported]]</f>
        <v>0.46592269116665103</v>
      </c>
      <c r="G541" s="8">
        <v>13327320</v>
      </c>
      <c r="H541" s="9">
        <f>nyse_spy_short_volume[[#This Row],[Off-Exchange]]/nyse_spy_short_volume[[#This Row],[total_reported]]</f>
        <v>0.26685469188844491</v>
      </c>
      <c r="I541" s="8">
        <v>75109</v>
      </c>
      <c r="J541" s="8" t="s">
        <v>7474</v>
      </c>
      <c r="K541" s="8" t="s">
        <v>7475</v>
      </c>
      <c r="L541" s="8" t="s">
        <v>7476</v>
      </c>
      <c r="M541" s="8" t="s">
        <v>7477</v>
      </c>
      <c r="N541" s="8">
        <v>156944</v>
      </c>
      <c r="O541" s="8">
        <v>257990</v>
      </c>
      <c r="P541" s="8">
        <v>721693</v>
      </c>
      <c r="Q541" s="8">
        <v>6471230</v>
      </c>
      <c r="R541" s="8">
        <v>83242</v>
      </c>
      <c r="S541" s="8">
        <v>144391</v>
      </c>
      <c r="T541" s="8">
        <v>10452</v>
      </c>
    </row>
    <row r="542" spans="1:20">
      <c r="A542" s="1">
        <v>44952</v>
      </c>
      <c r="B542" s="8">
        <v>51320085</v>
      </c>
      <c r="C542" s="8">
        <v>24376415</v>
      </c>
      <c r="D542" s="8">
        <v>26943670</v>
      </c>
      <c r="E542" s="9">
        <f>nyse_spy_short_volume[[#This Row],[total_short]]/nyse_spy_short_volume[[#This Row],[total_reported]]</f>
        <v>0.47498781422517128</v>
      </c>
      <c r="F542" s="9">
        <f>nyse_spy_short_volume[[#This Row],[total_long]]/nyse_spy_short_volume[[#This Row],[total_reported]]</f>
        <v>0.52501218577482867</v>
      </c>
      <c r="G542" s="8">
        <v>12132324</v>
      </c>
      <c r="H542" s="9">
        <f>nyse_spy_short_volume[[#This Row],[Off-Exchange]]/nyse_spy_short_volume[[#This Row],[total_reported]]</f>
        <v>0.23640498646874805</v>
      </c>
      <c r="I542" s="8">
        <v>65782</v>
      </c>
      <c r="J542" s="8" t="s">
        <v>7478</v>
      </c>
      <c r="K542" s="8" t="s">
        <v>7479</v>
      </c>
      <c r="L542" s="8" t="s">
        <v>7480</v>
      </c>
      <c r="M542" s="8" t="s">
        <v>7481</v>
      </c>
      <c r="N542" s="8">
        <v>102522</v>
      </c>
      <c r="O542" s="8">
        <v>275010</v>
      </c>
      <c r="P542" s="8">
        <v>448585</v>
      </c>
      <c r="Q542" s="8">
        <v>5233126</v>
      </c>
      <c r="R542" s="8">
        <v>96716</v>
      </c>
      <c r="S542" s="8">
        <v>194992</v>
      </c>
      <c r="T542" s="8">
        <v>8321</v>
      </c>
    </row>
    <row r="543" spans="1:20">
      <c r="A543" s="1">
        <v>44951</v>
      </c>
      <c r="B543" s="8">
        <v>59868796</v>
      </c>
      <c r="C543" s="8">
        <v>31388157</v>
      </c>
      <c r="D543" s="8">
        <v>28480639</v>
      </c>
      <c r="E543" s="9">
        <f>nyse_spy_short_volume[[#This Row],[total_short]]/nyse_spy_short_volume[[#This Row],[total_reported]]</f>
        <v>0.52428241583478641</v>
      </c>
      <c r="F543" s="9">
        <f>nyse_spy_short_volume[[#This Row],[total_long]]/nyse_spy_short_volume[[#This Row],[total_reported]]</f>
        <v>0.47571758416521354</v>
      </c>
      <c r="G543" s="8">
        <v>12157849</v>
      </c>
      <c r="H543" s="9">
        <f>nyse_spy_short_volume[[#This Row],[Off-Exchange]]/nyse_spy_short_volume[[#This Row],[total_reported]]</f>
        <v>0.2030748872918707</v>
      </c>
      <c r="I543" s="8">
        <v>125448</v>
      </c>
      <c r="J543" s="8" t="s">
        <v>7482</v>
      </c>
      <c r="K543" s="8" t="s">
        <v>7483</v>
      </c>
      <c r="L543" s="8" t="s">
        <v>7484</v>
      </c>
      <c r="M543" s="8" t="s">
        <v>7485</v>
      </c>
      <c r="N543" s="8">
        <v>200283</v>
      </c>
      <c r="O543" s="8">
        <v>537563</v>
      </c>
      <c r="P543" s="8">
        <v>970261</v>
      </c>
      <c r="Q543" s="8">
        <v>9019435</v>
      </c>
      <c r="R543" s="8">
        <v>91107</v>
      </c>
      <c r="S543" s="8">
        <v>159441</v>
      </c>
      <c r="T543" s="8">
        <v>10942</v>
      </c>
    </row>
    <row r="544" spans="1:20">
      <c r="A544" s="1">
        <v>44950</v>
      </c>
      <c r="B544" s="8">
        <v>44381346</v>
      </c>
      <c r="C544" s="8">
        <v>23507481</v>
      </c>
      <c r="D544" s="8">
        <v>20873865</v>
      </c>
      <c r="E544" s="9">
        <f>nyse_spy_short_volume[[#This Row],[total_short]]/nyse_spy_short_volume[[#This Row],[total_reported]]</f>
        <v>0.52967030337475574</v>
      </c>
      <c r="F544" s="9">
        <f>nyse_spy_short_volume[[#This Row],[total_long]]/nyse_spy_short_volume[[#This Row],[total_reported]]</f>
        <v>0.47032969662524432</v>
      </c>
      <c r="G544" s="8">
        <v>11559042</v>
      </c>
      <c r="H544" s="9">
        <f>nyse_spy_short_volume[[#This Row],[Off-Exchange]]/nyse_spy_short_volume[[#This Row],[total_reported]]</f>
        <v>0.26044820722652262</v>
      </c>
      <c r="I544" s="8">
        <v>154510</v>
      </c>
      <c r="J544" s="8" t="s">
        <v>7486</v>
      </c>
      <c r="K544" s="8" t="s">
        <v>7487</v>
      </c>
      <c r="L544" s="8" t="s">
        <v>7488</v>
      </c>
      <c r="M544" s="8" t="s">
        <v>7489</v>
      </c>
      <c r="N544" s="8">
        <v>139745</v>
      </c>
      <c r="O544" s="8">
        <v>285111</v>
      </c>
      <c r="P544" s="8">
        <v>549276</v>
      </c>
      <c r="Q544" s="8">
        <v>4890800</v>
      </c>
      <c r="R544" s="8">
        <v>71502</v>
      </c>
      <c r="S544" s="8">
        <v>91395</v>
      </c>
      <c r="T544" s="8">
        <v>8424</v>
      </c>
    </row>
    <row r="545" spans="1:20">
      <c r="A545" s="1">
        <v>44949</v>
      </c>
      <c r="B545" s="8">
        <v>62902404</v>
      </c>
      <c r="C545" s="8">
        <v>29208745</v>
      </c>
      <c r="D545" s="8">
        <v>33693659</v>
      </c>
      <c r="E545" s="9">
        <f>nyse_spy_short_volume[[#This Row],[total_short]]/nyse_spy_short_volume[[#This Row],[total_reported]]</f>
        <v>0.46435021783905112</v>
      </c>
      <c r="F545" s="9">
        <f>nyse_spy_short_volume[[#This Row],[total_long]]/nyse_spy_short_volume[[#This Row],[total_reported]]</f>
        <v>0.53564978216094894</v>
      </c>
      <c r="G545" s="8">
        <v>14568106</v>
      </c>
      <c r="H545" s="9">
        <f>nyse_spy_short_volume[[#This Row],[Off-Exchange]]/nyse_spy_short_volume[[#This Row],[total_reported]]</f>
        <v>0.23159855702812249</v>
      </c>
      <c r="I545" s="8">
        <v>112829</v>
      </c>
      <c r="J545" s="8" t="s">
        <v>7490</v>
      </c>
      <c r="K545" s="8" t="s">
        <v>7491</v>
      </c>
      <c r="L545" s="8" t="s">
        <v>7492</v>
      </c>
      <c r="M545" s="8" t="s">
        <v>7493</v>
      </c>
      <c r="N545" s="8">
        <v>176177</v>
      </c>
      <c r="O545" s="8">
        <v>483731</v>
      </c>
      <c r="P545" s="8">
        <v>669957</v>
      </c>
      <c r="Q545" s="8">
        <v>6861018</v>
      </c>
      <c r="R545" s="8">
        <v>79991</v>
      </c>
      <c r="S545" s="8">
        <v>267457</v>
      </c>
      <c r="T545" s="8">
        <v>10502</v>
      </c>
    </row>
    <row r="546" spans="1:20">
      <c r="A546" s="1">
        <v>44946</v>
      </c>
      <c r="B546" s="8">
        <v>69932819</v>
      </c>
      <c r="C546" s="8">
        <v>36762465</v>
      </c>
      <c r="D546" s="8">
        <v>33170354</v>
      </c>
      <c r="E546" s="9">
        <f>nyse_spy_short_volume[[#This Row],[total_short]]/nyse_spy_short_volume[[#This Row],[total_reported]]</f>
        <v>0.52568258402396162</v>
      </c>
      <c r="F546" s="9">
        <f>nyse_spy_short_volume[[#This Row],[total_long]]/nyse_spy_short_volume[[#This Row],[total_reported]]</f>
        <v>0.47431741597603838</v>
      </c>
      <c r="G546" s="8">
        <v>19918540</v>
      </c>
      <c r="H546" s="9">
        <f>nyse_spy_short_volume[[#This Row],[Off-Exchange]]/nyse_spy_short_volume[[#This Row],[total_reported]]</f>
        <v>0.28482392508730414</v>
      </c>
      <c r="I546" s="8">
        <v>81867</v>
      </c>
      <c r="J546" s="8" t="s">
        <v>7494</v>
      </c>
      <c r="K546" s="8" t="s">
        <v>7495</v>
      </c>
      <c r="L546" s="8" t="s">
        <v>7496</v>
      </c>
      <c r="M546" s="8" t="s">
        <v>7497</v>
      </c>
      <c r="N546" s="8">
        <v>193775</v>
      </c>
      <c r="O546" s="8">
        <v>355243</v>
      </c>
      <c r="P546" s="8">
        <v>915791</v>
      </c>
      <c r="Q546" s="8">
        <v>7602875</v>
      </c>
      <c r="R546" s="8">
        <v>89441</v>
      </c>
      <c r="S546" s="8">
        <v>329882</v>
      </c>
      <c r="T546" s="8">
        <v>11119</v>
      </c>
    </row>
    <row r="547" spans="1:20">
      <c r="A547" s="1">
        <v>44945</v>
      </c>
      <c r="B547" s="8">
        <v>62241300</v>
      </c>
      <c r="C547" s="8">
        <v>36942047</v>
      </c>
      <c r="D547" s="8">
        <v>25299253</v>
      </c>
      <c r="E547" s="9">
        <f>nyse_spy_short_volume[[#This Row],[total_short]]/nyse_spy_short_volume[[#This Row],[total_reported]]</f>
        <v>0.59352948926195304</v>
      </c>
      <c r="F547" s="9">
        <f>nyse_spy_short_volume[[#This Row],[total_long]]/nyse_spy_short_volume[[#This Row],[total_reported]]</f>
        <v>0.40647051073804691</v>
      </c>
      <c r="G547" s="8">
        <v>16801925</v>
      </c>
      <c r="H547" s="9">
        <f>nyse_spy_short_volume[[#This Row],[Off-Exchange]]/nyse_spy_short_volume[[#This Row],[total_reported]]</f>
        <v>0.2699481694630414</v>
      </c>
      <c r="I547" s="8">
        <v>243190</v>
      </c>
      <c r="J547" s="8" t="s">
        <v>7498</v>
      </c>
      <c r="K547" s="8" t="s">
        <v>7499</v>
      </c>
      <c r="L547" s="8" t="s">
        <v>7500</v>
      </c>
      <c r="M547" s="8" t="s">
        <v>7501</v>
      </c>
      <c r="N547" s="8">
        <v>189894</v>
      </c>
      <c r="O547" s="8">
        <v>580933</v>
      </c>
      <c r="P547" s="8">
        <v>1348906</v>
      </c>
      <c r="Q547" s="8">
        <v>8889795</v>
      </c>
      <c r="R547" s="8">
        <v>121517</v>
      </c>
      <c r="S547" s="8">
        <v>344819</v>
      </c>
      <c r="T547" s="8">
        <v>13099</v>
      </c>
    </row>
    <row r="548" spans="1:20">
      <c r="A548" s="1">
        <v>44944</v>
      </c>
      <c r="B548" s="8">
        <v>70897628</v>
      </c>
      <c r="C548" s="8">
        <v>29797339</v>
      </c>
      <c r="D548" s="8">
        <v>41100289</v>
      </c>
      <c r="E548" s="9">
        <f>nyse_spy_short_volume[[#This Row],[total_short]]/nyse_spy_short_volume[[#This Row],[total_reported]]</f>
        <v>0.42028682539280438</v>
      </c>
      <c r="F548" s="9">
        <f>nyse_spy_short_volume[[#This Row],[total_long]]/nyse_spy_short_volume[[#This Row],[total_reported]]</f>
        <v>0.57971317460719562</v>
      </c>
      <c r="G548" s="8">
        <v>11742516</v>
      </c>
      <c r="H548" s="9">
        <f>nyse_spy_short_volume[[#This Row],[Off-Exchange]]/nyse_spy_short_volume[[#This Row],[total_reported]]</f>
        <v>0.16562635917805318</v>
      </c>
      <c r="I548" s="8">
        <v>176009</v>
      </c>
      <c r="J548" s="8" t="s">
        <v>7502</v>
      </c>
      <c r="K548" s="8" t="s">
        <v>7503</v>
      </c>
      <c r="L548" s="8" t="s">
        <v>7504</v>
      </c>
      <c r="M548" s="8" t="s">
        <v>7505</v>
      </c>
      <c r="N548" s="8">
        <v>234756</v>
      </c>
      <c r="O548" s="8">
        <v>524570</v>
      </c>
      <c r="P548" s="8">
        <v>960406</v>
      </c>
      <c r="Q548" s="8">
        <v>8502585</v>
      </c>
      <c r="R548" s="8">
        <v>91972</v>
      </c>
      <c r="S548" s="8">
        <v>214380</v>
      </c>
      <c r="T548" s="8">
        <v>20176</v>
      </c>
    </row>
    <row r="549" spans="1:20">
      <c r="A549" s="1">
        <v>44943</v>
      </c>
      <c r="B549" s="8">
        <v>46516550</v>
      </c>
      <c r="C549" s="8">
        <v>22629096</v>
      </c>
      <c r="D549" s="8">
        <v>23887454</v>
      </c>
      <c r="E549" s="9">
        <f>nyse_spy_short_volume[[#This Row],[total_short]]/nyse_spy_short_volume[[#This Row],[total_reported]]</f>
        <v>0.48647408288017918</v>
      </c>
      <c r="F549" s="9">
        <f>nyse_spy_short_volume[[#This Row],[total_long]]/nyse_spy_short_volume[[#This Row],[total_reported]]</f>
        <v>0.51352591711982076</v>
      </c>
      <c r="G549" s="8">
        <v>10405439</v>
      </c>
      <c r="H549" s="9">
        <f>nyse_spy_short_volume[[#This Row],[Off-Exchange]]/nyse_spy_short_volume[[#This Row],[total_reported]]</f>
        <v>0.22369326616010859</v>
      </c>
      <c r="I549" s="8">
        <v>63882</v>
      </c>
      <c r="J549" s="8" t="s">
        <v>7506</v>
      </c>
      <c r="K549" s="8" t="s">
        <v>7507</v>
      </c>
      <c r="L549" s="8" t="s">
        <v>7508</v>
      </c>
      <c r="M549" s="8" t="s">
        <v>7509</v>
      </c>
      <c r="N549" s="8">
        <v>154989</v>
      </c>
      <c r="O549" s="8">
        <v>244159</v>
      </c>
      <c r="P549" s="8">
        <v>735879</v>
      </c>
      <c r="Q549" s="8">
        <v>5440781</v>
      </c>
      <c r="R549" s="8">
        <v>94489</v>
      </c>
      <c r="S549" s="8">
        <v>193137</v>
      </c>
      <c r="T549" s="8">
        <v>2503</v>
      </c>
    </row>
    <row r="550" spans="1:20">
      <c r="A550" s="1">
        <v>44939</v>
      </c>
      <c r="B550" s="8">
        <v>46535774</v>
      </c>
      <c r="C550" s="8">
        <v>24749602</v>
      </c>
      <c r="D550" s="8">
        <v>21786172</v>
      </c>
      <c r="E550" s="9">
        <f>nyse_spy_short_volume[[#This Row],[total_short]]/nyse_spy_short_volume[[#This Row],[total_reported]]</f>
        <v>0.53184034287256077</v>
      </c>
      <c r="F550" s="9">
        <f>nyse_spy_short_volume[[#This Row],[total_long]]/nyse_spy_short_volume[[#This Row],[total_reported]]</f>
        <v>0.46815965712743918</v>
      </c>
      <c r="G550" s="8">
        <v>12316189</v>
      </c>
      <c r="H550" s="9">
        <f>nyse_spy_short_volume[[#This Row],[Off-Exchange]]/nyse_spy_short_volume[[#This Row],[total_reported]]</f>
        <v>0.26466066729651899</v>
      </c>
      <c r="I550" s="8">
        <v>119088</v>
      </c>
      <c r="J550" s="8" t="s">
        <v>7510</v>
      </c>
      <c r="K550" s="8" t="s">
        <v>7511</v>
      </c>
      <c r="L550" s="8" t="s">
        <v>7512</v>
      </c>
      <c r="M550" s="8" t="s">
        <v>7513</v>
      </c>
      <c r="N550" s="8">
        <v>178367</v>
      </c>
      <c r="O550" s="8">
        <v>452796</v>
      </c>
      <c r="P550" s="8">
        <v>680140</v>
      </c>
      <c r="Q550" s="8">
        <v>5172818</v>
      </c>
      <c r="R550" s="8">
        <v>76305</v>
      </c>
      <c r="S550" s="8">
        <v>168952</v>
      </c>
      <c r="T550" s="8">
        <v>8955</v>
      </c>
    </row>
    <row r="551" spans="1:20">
      <c r="A551" s="1">
        <v>44938</v>
      </c>
      <c r="B551" s="8">
        <v>65993819</v>
      </c>
      <c r="C551" s="8">
        <v>44400245</v>
      </c>
      <c r="D551" s="8">
        <v>21593574</v>
      </c>
      <c r="E551" s="9">
        <f>nyse_spy_short_volume[[#This Row],[total_short]]/nyse_spy_short_volume[[#This Row],[total_reported]]</f>
        <v>0.67279399302531651</v>
      </c>
      <c r="F551" s="9">
        <f>nyse_spy_short_volume[[#This Row],[total_long]]/nyse_spy_short_volume[[#This Row],[total_reported]]</f>
        <v>0.32720600697468349</v>
      </c>
      <c r="G551" s="8">
        <v>19081103</v>
      </c>
      <c r="H551" s="9">
        <f>nyse_spy_short_volume[[#This Row],[Off-Exchange]]/nyse_spy_short_volume[[#This Row],[total_reported]]</f>
        <v>0.28913469911477618</v>
      </c>
      <c r="I551" s="8">
        <v>202730</v>
      </c>
      <c r="J551" s="8" t="s">
        <v>7514</v>
      </c>
      <c r="K551" s="8" t="s">
        <v>7515</v>
      </c>
      <c r="L551" s="8" t="s">
        <v>7516</v>
      </c>
      <c r="M551" s="8" t="s">
        <v>7517</v>
      </c>
      <c r="N551" s="8">
        <v>165492</v>
      </c>
      <c r="O551" s="8">
        <v>608725</v>
      </c>
      <c r="P551" s="8">
        <v>1909743</v>
      </c>
      <c r="Q551" s="8">
        <v>11177414</v>
      </c>
      <c r="R551" s="8">
        <v>97026</v>
      </c>
      <c r="S551" s="8">
        <v>252967</v>
      </c>
      <c r="T551" s="8">
        <v>13862</v>
      </c>
    </row>
    <row r="552" spans="1:20">
      <c r="A552" s="1">
        <v>44937</v>
      </c>
      <c r="B552" s="8">
        <v>53060571</v>
      </c>
      <c r="C552" s="8">
        <v>36590935</v>
      </c>
      <c r="D552" s="8">
        <v>16469636</v>
      </c>
      <c r="E552" s="9">
        <f>nyse_spy_short_volume[[#This Row],[total_short]]/nyse_spy_short_volume[[#This Row],[total_reported]]</f>
        <v>0.68960688342385157</v>
      </c>
      <c r="F552" s="9">
        <f>nyse_spy_short_volume[[#This Row],[total_long]]/nyse_spy_short_volume[[#This Row],[total_reported]]</f>
        <v>0.31039311657614843</v>
      </c>
      <c r="G552" s="8">
        <v>19067292</v>
      </c>
      <c r="H552" s="9">
        <f>nyse_spy_short_volume[[#This Row],[Off-Exchange]]/nyse_spy_short_volume[[#This Row],[total_reported]]</f>
        <v>0.35934954412759712</v>
      </c>
      <c r="I552" s="8">
        <v>102892</v>
      </c>
      <c r="J552" s="8" t="s">
        <v>7518</v>
      </c>
      <c r="K552" s="8" t="s">
        <v>7519</v>
      </c>
      <c r="L552" s="8" t="s">
        <v>7520</v>
      </c>
      <c r="M552" s="8" t="s">
        <v>7521</v>
      </c>
      <c r="N552" s="8">
        <v>284533</v>
      </c>
      <c r="O552" s="8">
        <v>378328</v>
      </c>
      <c r="P552" s="8">
        <v>964036</v>
      </c>
      <c r="Q552" s="8">
        <v>8334807</v>
      </c>
      <c r="R552" s="8">
        <v>70875</v>
      </c>
      <c r="S552" s="8">
        <v>292772</v>
      </c>
      <c r="T552" s="8">
        <v>13260</v>
      </c>
    </row>
    <row r="553" spans="1:20">
      <c r="A553" s="1">
        <v>44936</v>
      </c>
      <c r="B553" s="8">
        <v>46749264</v>
      </c>
      <c r="C553" s="8">
        <v>26332836</v>
      </c>
      <c r="D553" s="8">
        <v>20416428</v>
      </c>
      <c r="E553" s="9">
        <f>nyse_spy_short_volume[[#This Row],[total_short]]/nyse_spy_short_volume[[#This Row],[total_reported]]</f>
        <v>0.56327808711598115</v>
      </c>
      <c r="F553" s="9">
        <f>nyse_spy_short_volume[[#This Row],[total_long]]/nyse_spy_short_volume[[#This Row],[total_reported]]</f>
        <v>0.4367219128840189</v>
      </c>
      <c r="G553" s="8">
        <v>10165054</v>
      </c>
      <c r="H553" s="9">
        <f>nyse_spy_short_volume[[#This Row],[Off-Exchange]]/nyse_spy_short_volume[[#This Row],[total_reported]]</f>
        <v>0.21743773335126731</v>
      </c>
      <c r="I553" s="8">
        <v>125114</v>
      </c>
      <c r="J553" s="8" t="s">
        <v>7522</v>
      </c>
      <c r="K553" s="8" t="s">
        <v>7523</v>
      </c>
      <c r="L553" s="8" t="s">
        <v>7524</v>
      </c>
      <c r="M553" s="8" t="s">
        <v>7525</v>
      </c>
      <c r="N553" s="8">
        <v>91886</v>
      </c>
      <c r="O553" s="8">
        <v>371418</v>
      </c>
      <c r="P553" s="8">
        <v>957807</v>
      </c>
      <c r="Q553" s="8">
        <v>7815437</v>
      </c>
      <c r="R553" s="8">
        <v>78392</v>
      </c>
      <c r="S553" s="8">
        <v>229457</v>
      </c>
      <c r="T553" s="8">
        <v>10090</v>
      </c>
    </row>
    <row r="554" spans="1:20">
      <c r="A554" s="1">
        <v>44935</v>
      </c>
      <c r="B554" s="8">
        <v>54707969</v>
      </c>
      <c r="C554" s="8">
        <v>32391188</v>
      </c>
      <c r="D554" s="8">
        <v>22316781</v>
      </c>
      <c r="E554" s="9">
        <f>nyse_spy_short_volume[[#This Row],[total_short]]/nyse_spy_short_volume[[#This Row],[total_reported]]</f>
        <v>0.59207440144597578</v>
      </c>
      <c r="F554" s="9">
        <f>nyse_spy_short_volume[[#This Row],[total_long]]/nyse_spy_short_volume[[#This Row],[total_reported]]</f>
        <v>0.40792559855402416</v>
      </c>
      <c r="G554" s="8">
        <v>12734970</v>
      </c>
      <c r="H554" s="9">
        <f>nyse_spy_short_volume[[#This Row],[Off-Exchange]]/nyse_spy_short_volume[[#This Row],[total_reported]]</f>
        <v>0.23278089522935863</v>
      </c>
      <c r="I554" s="8">
        <v>200676</v>
      </c>
      <c r="J554" s="8" t="s">
        <v>7526</v>
      </c>
      <c r="K554" s="8" t="s">
        <v>7527</v>
      </c>
      <c r="L554" s="8" t="s">
        <v>7528</v>
      </c>
      <c r="M554" s="8" t="s">
        <v>7529</v>
      </c>
      <c r="N554" s="8">
        <v>158833</v>
      </c>
      <c r="O554" s="8">
        <v>457195</v>
      </c>
      <c r="P554" s="8">
        <v>1267844</v>
      </c>
      <c r="Q554" s="8">
        <v>10538464</v>
      </c>
      <c r="R554" s="8">
        <v>82555</v>
      </c>
      <c r="S554" s="8">
        <v>324765</v>
      </c>
      <c r="T554" s="8">
        <v>9833</v>
      </c>
    </row>
    <row r="555" spans="1:20">
      <c r="A555" s="1">
        <v>44932</v>
      </c>
      <c r="B555" s="8">
        <v>74379013</v>
      </c>
      <c r="C555" s="8">
        <v>45434926</v>
      </c>
      <c r="D555" s="8">
        <v>28944087</v>
      </c>
      <c r="E555" s="9">
        <f>nyse_spy_short_volume[[#This Row],[total_short]]/nyse_spy_short_volume[[#This Row],[total_reported]]</f>
        <v>0.61085680177014445</v>
      </c>
      <c r="F555" s="9">
        <f>nyse_spy_short_volume[[#This Row],[total_long]]/nyse_spy_short_volume[[#This Row],[total_reported]]</f>
        <v>0.38914319822985549</v>
      </c>
      <c r="G555" s="8">
        <v>21123162</v>
      </c>
      <c r="H555" s="9">
        <f>nyse_spy_short_volume[[#This Row],[Off-Exchange]]/nyse_spy_short_volume[[#This Row],[total_reported]]</f>
        <v>0.28399357759694926</v>
      </c>
      <c r="I555" s="8">
        <v>74148</v>
      </c>
      <c r="J555" s="8" t="s">
        <v>7530</v>
      </c>
      <c r="K555" s="8" t="s">
        <v>7531</v>
      </c>
      <c r="L555" s="8" t="s">
        <v>7532</v>
      </c>
      <c r="M555" s="8" t="s">
        <v>7533</v>
      </c>
      <c r="N555" s="8">
        <v>210355</v>
      </c>
      <c r="O555" s="8">
        <v>780421</v>
      </c>
      <c r="P555" s="8">
        <v>1229848</v>
      </c>
      <c r="Q555" s="8">
        <v>11507989</v>
      </c>
      <c r="R555" s="8">
        <v>109732</v>
      </c>
      <c r="S555" s="8">
        <v>525426</v>
      </c>
      <c r="T555" s="8">
        <v>5895</v>
      </c>
    </row>
    <row r="556" spans="1:20">
      <c r="A556" s="1">
        <v>44931</v>
      </c>
      <c r="B556" s="8">
        <v>56780085</v>
      </c>
      <c r="C556" s="8">
        <v>31411751</v>
      </c>
      <c r="D556" s="8">
        <v>25368334</v>
      </c>
      <c r="E556" s="9">
        <f>nyse_spy_short_volume[[#This Row],[total_short]]/nyse_spy_short_volume[[#This Row],[total_reported]]</f>
        <v>0.55321775231579873</v>
      </c>
      <c r="F556" s="9">
        <f>nyse_spy_short_volume[[#This Row],[total_long]]/nyse_spy_short_volume[[#This Row],[total_reported]]</f>
        <v>0.44678224768420127</v>
      </c>
      <c r="G556" s="8">
        <v>12239049</v>
      </c>
      <c r="H556" s="9">
        <f>nyse_spy_short_volume[[#This Row],[Off-Exchange]]/nyse_spy_short_volume[[#This Row],[total_reported]]</f>
        <v>0.21555179073789693</v>
      </c>
      <c r="I556" s="8">
        <v>138894</v>
      </c>
      <c r="J556" s="8" t="s">
        <v>7534</v>
      </c>
      <c r="K556" s="8" t="s">
        <v>7535</v>
      </c>
      <c r="L556" s="8" t="s">
        <v>7536</v>
      </c>
      <c r="M556" s="8" t="s">
        <v>7537</v>
      </c>
      <c r="N556" s="8">
        <v>309795</v>
      </c>
      <c r="O556" s="8">
        <v>559573</v>
      </c>
      <c r="P556" s="8">
        <v>1214245</v>
      </c>
      <c r="Q556" s="8">
        <v>8860182</v>
      </c>
      <c r="R556" s="8">
        <v>131993</v>
      </c>
      <c r="S556" s="8">
        <v>246835</v>
      </c>
      <c r="T556" s="8">
        <v>9474</v>
      </c>
    </row>
    <row r="557" spans="1:20">
      <c r="A557" s="1">
        <v>44930</v>
      </c>
      <c r="B557" s="8">
        <v>61931217</v>
      </c>
      <c r="C557" s="8">
        <v>32029859</v>
      </c>
      <c r="D557" s="8">
        <v>29901358</v>
      </c>
      <c r="E557" s="9">
        <f>nyse_spy_short_volume[[#This Row],[total_short]]/nyse_spy_short_volume[[#This Row],[total_reported]]</f>
        <v>0.51718439506848379</v>
      </c>
      <c r="F557" s="9">
        <f>nyse_spy_short_volume[[#This Row],[total_long]]/nyse_spy_short_volume[[#This Row],[total_reported]]</f>
        <v>0.48281560493151621</v>
      </c>
      <c r="G557" s="8">
        <v>13527354</v>
      </c>
      <c r="H557" s="9">
        <f>nyse_spy_short_volume[[#This Row],[Off-Exchange]]/nyse_spy_short_volume[[#This Row],[total_reported]]</f>
        <v>0.21842545093212037</v>
      </c>
      <c r="I557" s="8">
        <v>893462</v>
      </c>
      <c r="J557" s="8" t="s">
        <v>7538</v>
      </c>
      <c r="K557" s="8" t="s">
        <v>7539</v>
      </c>
      <c r="L557" s="8" t="s">
        <v>7540</v>
      </c>
      <c r="M557" s="8" t="s">
        <v>7541</v>
      </c>
      <c r="N557" s="8">
        <v>182312</v>
      </c>
      <c r="O557" s="8">
        <v>647060</v>
      </c>
      <c r="P557" s="8">
        <v>1029456</v>
      </c>
      <c r="Q557" s="8">
        <v>7276277</v>
      </c>
      <c r="R557" s="8">
        <v>119923</v>
      </c>
      <c r="S557" s="8">
        <v>223475</v>
      </c>
      <c r="T557" s="8">
        <v>15619</v>
      </c>
    </row>
    <row r="558" spans="1:20">
      <c r="A558" s="1">
        <v>44929</v>
      </c>
      <c r="B558" s="8">
        <v>55198647</v>
      </c>
      <c r="C558" s="8">
        <v>27912983</v>
      </c>
      <c r="D558" s="8">
        <v>27285664</v>
      </c>
      <c r="E558" s="9">
        <f>nyse_spy_short_volume[[#This Row],[total_short]]/nyse_spy_short_volume[[#This Row],[total_reported]]</f>
        <v>0.5056823765988322</v>
      </c>
      <c r="F558" s="9">
        <f>nyse_spy_short_volume[[#This Row],[total_long]]/nyse_spy_short_volume[[#This Row],[total_reported]]</f>
        <v>0.4943176234011678</v>
      </c>
      <c r="G558" s="8">
        <v>12985889</v>
      </c>
      <c r="H558" s="9">
        <f>nyse_spy_short_volume[[#This Row],[Off-Exchange]]/nyse_spy_short_volume[[#This Row],[total_reported]]</f>
        <v>0.23525737868176369</v>
      </c>
      <c r="I558" s="8">
        <v>105338</v>
      </c>
      <c r="J558" s="8" t="s">
        <v>7542</v>
      </c>
      <c r="K558" s="8" t="s">
        <v>7543</v>
      </c>
      <c r="L558" s="8" t="s">
        <v>7544</v>
      </c>
      <c r="M558" s="8" t="s">
        <v>7545</v>
      </c>
      <c r="N558" s="8">
        <v>204521</v>
      </c>
      <c r="O558" s="8">
        <v>512612</v>
      </c>
      <c r="P558" s="8">
        <v>961693</v>
      </c>
      <c r="Q558" s="8">
        <v>6444653</v>
      </c>
      <c r="R558" s="8">
        <v>81300</v>
      </c>
      <c r="S558" s="8">
        <v>357706</v>
      </c>
      <c r="T558" s="8">
        <v>6458</v>
      </c>
    </row>
    <row r="559" spans="1:20">
      <c r="A559" s="1">
        <v>44925</v>
      </c>
      <c r="B559" s="8">
        <v>58478166</v>
      </c>
      <c r="C559" s="8">
        <v>35506739</v>
      </c>
      <c r="D559" s="8">
        <v>22971427</v>
      </c>
      <c r="E559" s="9">
        <f>nyse_spy_short_volume[[#This Row],[total_short]]/nyse_spy_short_volume[[#This Row],[total_reported]]</f>
        <v>0.60717942146133652</v>
      </c>
      <c r="F559" s="9">
        <f>nyse_spy_short_volume[[#This Row],[total_long]]/nyse_spy_short_volume[[#This Row],[total_reported]]</f>
        <v>0.39282057853866348</v>
      </c>
      <c r="G559" s="8">
        <v>14908303</v>
      </c>
      <c r="H559" s="9">
        <f>nyse_spy_short_volume[[#This Row],[Off-Exchange]]/nyse_spy_short_volume[[#This Row],[total_reported]]</f>
        <v>0.25493793700712158</v>
      </c>
      <c r="I559" s="8">
        <v>84677</v>
      </c>
      <c r="J559" s="8" t="s">
        <v>7546</v>
      </c>
      <c r="K559" s="8" t="s">
        <v>7547</v>
      </c>
      <c r="L559" s="8" t="s">
        <v>7548</v>
      </c>
      <c r="M559" s="8" t="s">
        <v>7549</v>
      </c>
      <c r="N559" s="8">
        <v>215122</v>
      </c>
      <c r="O559" s="8">
        <v>530186</v>
      </c>
      <c r="P559" s="8">
        <v>1309993</v>
      </c>
      <c r="Q559" s="8">
        <v>8756060</v>
      </c>
      <c r="R559" s="8">
        <v>80596</v>
      </c>
      <c r="S559" s="8">
        <v>175746</v>
      </c>
      <c r="T559" s="8">
        <v>6199</v>
      </c>
    </row>
    <row r="560" spans="1:20">
      <c r="A560" s="1">
        <v>44924</v>
      </c>
      <c r="B560" s="8">
        <v>48765396</v>
      </c>
      <c r="C560" s="8">
        <v>24852256</v>
      </c>
      <c r="D560" s="8">
        <v>23913140</v>
      </c>
      <c r="E560" s="9">
        <f>nyse_spy_short_volume[[#This Row],[total_short]]/nyse_spy_short_volume[[#This Row],[total_reported]]</f>
        <v>0.50962891801391297</v>
      </c>
      <c r="F560" s="9">
        <f>nyse_spy_short_volume[[#This Row],[total_long]]/nyse_spy_short_volume[[#This Row],[total_reported]]</f>
        <v>0.49037108198608703</v>
      </c>
      <c r="G560" s="8">
        <v>12518627</v>
      </c>
      <c r="H560" s="9">
        <f>nyse_spy_short_volume[[#This Row],[Off-Exchange]]/nyse_spy_short_volume[[#This Row],[total_reported]]</f>
        <v>0.25671127534778965</v>
      </c>
      <c r="I560" s="8">
        <v>69527</v>
      </c>
      <c r="J560" s="8" t="s">
        <v>7550</v>
      </c>
      <c r="K560" s="8" t="s">
        <v>7551</v>
      </c>
      <c r="L560" s="8" t="s">
        <v>7552</v>
      </c>
      <c r="M560" s="8" t="s">
        <v>7553</v>
      </c>
      <c r="N560" s="8">
        <v>209732</v>
      </c>
      <c r="O560" s="8">
        <v>330224</v>
      </c>
      <c r="P560" s="8">
        <v>722162</v>
      </c>
      <c r="Q560" s="8">
        <v>5283933</v>
      </c>
      <c r="R560" s="8">
        <v>64565</v>
      </c>
      <c r="S560" s="8">
        <v>156043</v>
      </c>
      <c r="T560" s="8">
        <v>6255</v>
      </c>
    </row>
    <row r="561" spans="1:20">
      <c r="A561" s="1">
        <v>44923</v>
      </c>
      <c r="B561" s="8">
        <v>52868481</v>
      </c>
      <c r="C561" s="8">
        <v>30192333</v>
      </c>
      <c r="D561" s="8">
        <v>22676148</v>
      </c>
      <c r="E561" s="9">
        <f>nyse_spy_short_volume[[#This Row],[total_short]]/nyse_spy_short_volume[[#This Row],[total_reported]]</f>
        <v>0.57108379943808107</v>
      </c>
      <c r="F561" s="9">
        <f>nyse_spy_short_volume[[#This Row],[total_long]]/nyse_spy_short_volume[[#This Row],[total_reported]]</f>
        <v>0.42891620056191893</v>
      </c>
      <c r="G561" s="8">
        <v>16303081</v>
      </c>
      <c r="H561" s="9">
        <f>nyse_spy_short_volume[[#This Row],[Off-Exchange]]/nyse_spy_short_volume[[#This Row],[total_reported]]</f>
        <v>0.30837052042406893</v>
      </c>
      <c r="I561" s="8">
        <v>158387</v>
      </c>
      <c r="J561" s="8" t="s">
        <v>7554</v>
      </c>
      <c r="K561" s="8" t="s">
        <v>7555</v>
      </c>
      <c r="L561" s="8" t="s">
        <v>7556</v>
      </c>
      <c r="M561" s="8" t="s">
        <v>7557</v>
      </c>
      <c r="N561" s="8">
        <v>100364</v>
      </c>
      <c r="O561" s="8">
        <v>218190</v>
      </c>
      <c r="P561" s="8">
        <v>850647</v>
      </c>
      <c r="Q561" s="8">
        <v>6137860</v>
      </c>
      <c r="R561" s="8">
        <v>66810</v>
      </c>
      <c r="S561" s="8">
        <v>380781</v>
      </c>
      <c r="T561" s="8">
        <v>5829</v>
      </c>
    </row>
    <row r="562" spans="1:20">
      <c r="A562" s="1">
        <v>44922</v>
      </c>
      <c r="B562" s="8">
        <v>38141557</v>
      </c>
      <c r="C562" s="8">
        <v>20028518</v>
      </c>
      <c r="D562" s="8">
        <v>18113039</v>
      </c>
      <c r="E562" s="9">
        <f>nyse_spy_short_volume[[#This Row],[total_short]]/nyse_spy_short_volume[[#This Row],[total_reported]]</f>
        <v>0.52511013118840433</v>
      </c>
      <c r="F562" s="9">
        <f>nyse_spy_short_volume[[#This Row],[total_long]]/nyse_spy_short_volume[[#This Row],[total_reported]]</f>
        <v>0.47488986881159573</v>
      </c>
      <c r="G562" s="8">
        <v>8283795</v>
      </c>
      <c r="H562" s="9">
        <f>nyse_spy_short_volume[[#This Row],[Off-Exchange]]/nyse_spy_short_volume[[#This Row],[total_reported]]</f>
        <v>0.21718554908495213</v>
      </c>
      <c r="I562" s="8">
        <v>144096</v>
      </c>
      <c r="J562" s="8" t="s">
        <v>7558</v>
      </c>
      <c r="K562" s="8" t="s">
        <v>7559</v>
      </c>
      <c r="L562" s="8" t="s">
        <v>7560</v>
      </c>
      <c r="M562" s="8" t="s">
        <v>7561</v>
      </c>
      <c r="N562" s="8">
        <v>103999</v>
      </c>
      <c r="O562" s="8">
        <v>223188</v>
      </c>
      <c r="P562" s="8">
        <v>743639</v>
      </c>
      <c r="Q562" s="8">
        <v>5099835</v>
      </c>
      <c r="R562" s="8">
        <v>50490</v>
      </c>
      <c r="S562" s="8">
        <v>108471</v>
      </c>
      <c r="T562" s="8">
        <v>11929</v>
      </c>
    </row>
    <row r="563" spans="1:20">
      <c r="A563" s="1">
        <v>44918</v>
      </c>
      <c r="B563" s="8">
        <v>42900541</v>
      </c>
      <c r="C563" s="8">
        <v>17359371</v>
      </c>
      <c r="D563" s="8">
        <v>25541170</v>
      </c>
      <c r="E563" s="9">
        <f>nyse_spy_short_volume[[#This Row],[total_short]]/nyse_spy_short_volume[[#This Row],[total_reported]]</f>
        <v>0.4046422398262996</v>
      </c>
      <c r="F563" s="9">
        <f>nyse_spy_short_volume[[#This Row],[total_long]]/nyse_spy_short_volume[[#This Row],[total_reported]]</f>
        <v>0.59535776017370035</v>
      </c>
      <c r="G563" s="8">
        <v>7894236</v>
      </c>
      <c r="H563" s="9">
        <f>nyse_spy_short_volume[[#This Row],[Off-Exchange]]/nyse_spy_short_volume[[#This Row],[total_reported]]</f>
        <v>0.18401250464417221</v>
      </c>
      <c r="I563" s="8">
        <v>150402</v>
      </c>
      <c r="J563" s="8" t="s">
        <v>7562</v>
      </c>
      <c r="K563" s="8" t="s">
        <v>7563</v>
      </c>
      <c r="L563" s="8" t="s">
        <v>7564</v>
      </c>
      <c r="M563" s="8" t="s">
        <v>7565</v>
      </c>
      <c r="N563" s="8">
        <v>72831</v>
      </c>
      <c r="O563" s="8">
        <v>180606</v>
      </c>
      <c r="P563" s="8">
        <v>495896</v>
      </c>
      <c r="Q563" s="8">
        <v>4130105</v>
      </c>
      <c r="R563" s="8">
        <v>51794</v>
      </c>
      <c r="S563" s="8">
        <v>169427</v>
      </c>
      <c r="T563" s="8">
        <v>2930</v>
      </c>
    </row>
    <row r="564" spans="1:20">
      <c r="A564" s="1">
        <v>44917</v>
      </c>
      <c r="B564" s="8">
        <v>71412338</v>
      </c>
      <c r="C564" s="8">
        <v>39297971</v>
      </c>
      <c r="D564" s="8">
        <v>32114367</v>
      </c>
      <c r="E564" s="9">
        <f>nyse_spy_short_volume[[#This Row],[total_short]]/nyse_spy_short_volume[[#This Row],[total_reported]]</f>
        <v>0.55029665882105694</v>
      </c>
      <c r="F564" s="9">
        <f>nyse_spy_short_volume[[#This Row],[total_long]]/nyse_spy_short_volume[[#This Row],[total_reported]]</f>
        <v>0.44970334117894306</v>
      </c>
      <c r="G564" s="8">
        <v>16959267</v>
      </c>
      <c r="H564" s="9">
        <f>nyse_spy_short_volume[[#This Row],[Off-Exchange]]/nyse_spy_short_volume[[#This Row],[total_reported]]</f>
        <v>0.23748371044790609</v>
      </c>
      <c r="I564" s="8">
        <v>123562</v>
      </c>
      <c r="J564" s="8" t="s">
        <v>7566</v>
      </c>
      <c r="K564" s="8" t="s">
        <v>7567</v>
      </c>
      <c r="L564" s="8" t="s">
        <v>7568</v>
      </c>
      <c r="M564" s="8" t="s">
        <v>7569</v>
      </c>
      <c r="N564" s="8">
        <v>204353</v>
      </c>
      <c r="O564" s="8">
        <v>589234</v>
      </c>
      <c r="P564" s="8">
        <v>1338010</v>
      </c>
      <c r="Q564" s="8">
        <v>10694668</v>
      </c>
      <c r="R564" s="8">
        <v>128385</v>
      </c>
      <c r="S564" s="8">
        <v>450693</v>
      </c>
      <c r="T564" s="8">
        <v>3370</v>
      </c>
    </row>
    <row r="565" spans="1:20">
      <c r="A565" s="1">
        <v>44916</v>
      </c>
      <c r="B565" s="8">
        <v>56523209</v>
      </c>
      <c r="C565" s="8">
        <v>25190180</v>
      </c>
      <c r="D565" s="8">
        <v>31333029</v>
      </c>
      <c r="E565" s="9">
        <f>nyse_spy_short_volume[[#This Row],[total_short]]/nyse_spy_short_volume[[#This Row],[total_reported]]</f>
        <v>0.44566082580343236</v>
      </c>
      <c r="F565" s="9">
        <f>nyse_spy_short_volume[[#This Row],[total_long]]/nyse_spy_short_volume[[#This Row],[total_reported]]</f>
        <v>0.55433917419656764</v>
      </c>
      <c r="G565" s="8">
        <v>13675701</v>
      </c>
      <c r="H565" s="9">
        <f>nyse_spy_short_volume[[#This Row],[Off-Exchange]]/nyse_spy_short_volume[[#This Row],[total_reported]]</f>
        <v>0.24194841803833184</v>
      </c>
      <c r="I565" s="8">
        <v>94655</v>
      </c>
      <c r="J565" s="8" t="s">
        <v>7570</v>
      </c>
      <c r="K565" s="8" t="s">
        <v>7571</v>
      </c>
      <c r="L565" s="8" t="s">
        <v>7572</v>
      </c>
      <c r="M565" s="8" t="s">
        <v>7573</v>
      </c>
      <c r="N565" s="8">
        <v>121045</v>
      </c>
      <c r="O565" s="8">
        <v>234275</v>
      </c>
      <c r="P565" s="8">
        <v>689267</v>
      </c>
      <c r="Q565" s="8">
        <v>5691860</v>
      </c>
      <c r="R565" s="8">
        <v>71892</v>
      </c>
      <c r="S565" s="8">
        <v>179907</v>
      </c>
      <c r="T565" s="8">
        <v>2576</v>
      </c>
    </row>
    <row r="566" spans="1:20">
      <c r="A566" s="1">
        <v>44915</v>
      </c>
      <c r="B566" s="8">
        <v>53397096</v>
      </c>
      <c r="C566" s="8">
        <v>26969810</v>
      </c>
      <c r="D566" s="8">
        <v>26427286</v>
      </c>
      <c r="E566" s="9">
        <f>nyse_spy_short_volume[[#This Row],[total_short]]/nyse_spy_short_volume[[#This Row],[total_reported]]</f>
        <v>0.50508008899959655</v>
      </c>
      <c r="F566" s="9">
        <f>nyse_spy_short_volume[[#This Row],[total_long]]/nyse_spy_short_volume[[#This Row],[total_reported]]</f>
        <v>0.49491991100040345</v>
      </c>
      <c r="G566" s="8">
        <v>10307445</v>
      </c>
      <c r="H566" s="9">
        <f>nyse_spy_short_volume[[#This Row],[Off-Exchange]]/nyse_spy_short_volume[[#This Row],[total_reported]]</f>
        <v>0.19303381217585316</v>
      </c>
      <c r="I566" s="8">
        <v>106056</v>
      </c>
      <c r="J566" s="8" t="s">
        <v>7574</v>
      </c>
      <c r="K566" s="8" t="s">
        <v>7575</v>
      </c>
      <c r="L566" s="8" t="s">
        <v>7576</v>
      </c>
      <c r="M566" s="8" t="s">
        <v>7577</v>
      </c>
      <c r="N566" s="8">
        <v>103763</v>
      </c>
      <c r="O566" s="8">
        <v>374719</v>
      </c>
      <c r="P566" s="8">
        <v>881046</v>
      </c>
      <c r="Q566" s="8">
        <v>8454955</v>
      </c>
      <c r="R566" s="8">
        <v>68346</v>
      </c>
      <c r="S566" s="8">
        <v>174068</v>
      </c>
      <c r="T566" s="8">
        <v>4446</v>
      </c>
    </row>
    <row r="567" spans="1:20">
      <c r="A567" s="1">
        <v>44914</v>
      </c>
      <c r="B567" s="8">
        <v>53670750</v>
      </c>
      <c r="C567" s="8">
        <v>30165376</v>
      </c>
      <c r="D567" s="8">
        <v>23505374</v>
      </c>
      <c r="E567" s="9">
        <f>nyse_spy_short_volume[[#This Row],[total_short]]/nyse_spy_short_volume[[#This Row],[total_reported]]</f>
        <v>0.56204498726028607</v>
      </c>
      <c r="F567" s="9">
        <f>nyse_spy_short_volume[[#This Row],[total_long]]/nyse_spy_short_volume[[#This Row],[total_reported]]</f>
        <v>0.43795501273971388</v>
      </c>
      <c r="G567" s="8">
        <v>11162543</v>
      </c>
      <c r="H567" s="9">
        <f>nyse_spy_short_volume[[#This Row],[Off-Exchange]]/nyse_spy_short_volume[[#This Row],[total_reported]]</f>
        <v>0.20798187094460205</v>
      </c>
      <c r="I567" s="8">
        <v>110105</v>
      </c>
      <c r="J567" s="8" t="s">
        <v>7578</v>
      </c>
      <c r="K567" s="8" t="s">
        <v>7579</v>
      </c>
      <c r="L567" s="8" t="s">
        <v>7580</v>
      </c>
      <c r="M567" s="8" t="s">
        <v>7581</v>
      </c>
      <c r="N567" s="8">
        <v>127688</v>
      </c>
      <c r="O567" s="8">
        <v>319787</v>
      </c>
      <c r="P567" s="8">
        <v>1082579</v>
      </c>
      <c r="Q567" s="8">
        <v>8550549</v>
      </c>
      <c r="R567" s="8">
        <v>109237</v>
      </c>
      <c r="S567" s="8">
        <v>427207</v>
      </c>
      <c r="T567" s="8">
        <v>3989</v>
      </c>
    </row>
    <row r="568" spans="1:20">
      <c r="A568" s="1">
        <v>44911</v>
      </c>
      <c r="B568" s="8">
        <v>87890619</v>
      </c>
      <c r="C568" s="8">
        <v>42669768</v>
      </c>
      <c r="D568" s="8">
        <v>45220851</v>
      </c>
      <c r="E568" s="9">
        <f>nyse_spy_short_volume[[#This Row],[total_short]]/nyse_spy_short_volume[[#This Row],[total_reported]]</f>
        <v>0.48548717127592422</v>
      </c>
      <c r="F568" s="9">
        <f>nyse_spy_short_volume[[#This Row],[total_long]]/nyse_spy_short_volume[[#This Row],[total_reported]]</f>
        <v>0.51451282872407578</v>
      </c>
      <c r="G568" s="8">
        <v>17854273</v>
      </c>
      <c r="H568" s="9">
        <f>nyse_spy_short_volume[[#This Row],[Off-Exchange]]/nyse_spy_short_volume[[#This Row],[total_reported]]</f>
        <v>0.20314196444560256</v>
      </c>
      <c r="I568" s="8">
        <v>119635</v>
      </c>
      <c r="J568" s="8" t="s">
        <v>7582</v>
      </c>
      <c r="K568" s="8" t="s">
        <v>7583</v>
      </c>
      <c r="L568" s="8" t="s">
        <v>7584</v>
      </c>
      <c r="M568" s="8" t="s">
        <v>7585</v>
      </c>
      <c r="N568" s="8">
        <v>215019</v>
      </c>
      <c r="O568" s="8">
        <v>593321</v>
      </c>
      <c r="P568" s="8">
        <v>1328801</v>
      </c>
      <c r="Q568" s="8">
        <v>11540405</v>
      </c>
      <c r="R568" s="8">
        <v>150686</v>
      </c>
      <c r="S568" s="8">
        <v>288028</v>
      </c>
      <c r="T568" s="8">
        <v>1164</v>
      </c>
    </row>
    <row r="569" spans="1:20">
      <c r="A569" s="1">
        <v>44910</v>
      </c>
      <c r="B569" s="8">
        <v>82638319</v>
      </c>
      <c r="C569" s="8">
        <v>42968742</v>
      </c>
      <c r="D569" s="8">
        <v>39669577</v>
      </c>
      <c r="E569" s="9">
        <f>nyse_spy_short_volume[[#This Row],[total_short]]/nyse_spy_short_volume[[#This Row],[total_reported]]</f>
        <v>0.51996147211077703</v>
      </c>
      <c r="F569" s="9">
        <f>nyse_spy_short_volume[[#This Row],[total_long]]/nyse_spy_short_volume[[#This Row],[total_reported]]</f>
        <v>0.48003852788922291</v>
      </c>
      <c r="G569" s="8">
        <v>13694628</v>
      </c>
      <c r="H569" s="9">
        <f>nyse_spy_short_volume[[#This Row],[Off-Exchange]]/nyse_spy_short_volume[[#This Row],[total_reported]]</f>
        <v>0.16571764970195002</v>
      </c>
      <c r="I569" s="8">
        <v>184954</v>
      </c>
      <c r="J569" s="8" t="s">
        <v>7586</v>
      </c>
      <c r="K569" s="8" t="s">
        <v>7587</v>
      </c>
      <c r="L569" s="8" t="s">
        <v>7588</v>
      </c>
      <c r="M569" s="8" t="s">
        <v>7589</v>
      </c>
      <c r="N569" s="8">
        <v>249796</v>
      </c>
      <c r="O569" s="8">
        <v>598218</v>
      </c>
      <c r="P569" s="8">
        <v>1551932</v>
      </c>
      <c r="Q569" s="8">
        <v>12315715</v>
      </c>
      <c r="R569" s="8">
        <v>149358</v>
      </c>
      <c r="S569" s="8">
        <v>858787</v>
      </c>
      <c r="T569" s="8">
        <v>3537</v>
      </c>
    </row>
    <row r="570" spans="1:20">
      <c r="A570" s="1">
        <v>44909</v>
      </c>
      <c r="B570" s="8">
        <v>80962797</v>
      </c>
      <c r="C570" s="8">
        <v>41854274</v>
      </c>
      <c r="D570" s="8">
        <v>39108523</v>
      </c>
      <c r="E570" s="9">
        <f>nyse_spy_short_volume[[#This Row],[total_short]]/nyse_spy_short_volume[[#This Row],[total_reported]]</f>
        <v>0.5169568684738004</v>
      </c>
      <c r="F570" s="9">
        <f>nyse_spy_short_volume[[#This Row],[total_long]]/nyse_spy_short_volume[[#This Row],[total_reported]]</f>
        <v>0.4830431315261996</v>
      </c>
      <c r="G570" s="8">
        <v>18687765</v>
      </c>
      <c r="H570" s="9">
        <f>nyse_spy_short_volume[[#This Row],[Off-Exchange]]/nyse_spy_short_volume[[#This Row],[total_reported]]</f>
        <v>0.23081916253461451</v>
      </c>
      <c r="I570" s="8">
        <v>124092</v>
      </c>
      <c r="J570" s="8" t="s">
        <v>7590</v>
      </c>
      <c r="K570" s="8" t="s">
        <v>7591</v>
      </c>
      <c r="L570" s="8" t="s">
        <v>7592</v>
      </c>
      <c r="M570" s="8" t="s">
        <v>7593</v>
      </c>
      <c r="N570" s="8">
        <v>227802</v>
      </c>
      <c r="O570" s="8">
        <v>496757</v>
      </c>
      <c r="P570" s="8">
        <v>1034695</v>
      </c>
      <c r="Q570" s="8">
        <v>7459956</v>
      </c>
      <c r="R570" s="8">
        <v>64965</v>
      </c>
      <c r="S570" s="8">
        <v>253819</v>
      </c>
      <c r="T570" s="8">
        <v>5438</v>
      </c>
    </row>
    <row r="571" spans="1:20">
      <c r="A571" s="1">
        <v>44908</v>
      </c>
      <c r="B571" s="8">
        <v>89231096</v>
      </c>
      <c r="C571" s="8">
        <v>44608026</v>
      </c>
      <c r="D571" s="8">
        <v>44623070</v>
      </c>
      <c r="E571" s="9">
        <f>nyse_spy_short_volume[[#This Row],[total_short]]/nyse_spy_short_volume[[#This Row],[total_reported]]</f>
        <v>0.49991570203284291</v>
      </c>
      <c r="F571" s="9">
        <f>nyse_spy_short_volume[[#This Row],[total_long]]/nyse_spy_short_volume[[#This Row],[total_reported]]</f>
        <v>0.50008429796715714</v>
      </c>
      <c r="G571" s="8">
        <v>20044696</v>
      </c>
      <c r="H571" s="9">
        <f>nyse_spy_short_volume[[#This Row],[Off-Exchange]]/nyse_spy_short_volume[[#This Row],[total_reported]]</f>
        <v>0.22463801184286697</v>
      </c>
      <c r="I571" s="8">
        <v>92090</v>
      </c>
      <c r="J571" s="8" t="s">
        <v>7594</v>
      </c>
      <c r="K571" s="8" t="s">
        <v>7595</v>
      </c>
      <c r="L571" s="8" t="s">
        <v>7596</v>
      </c>
      <c r="M571" s="8" t="s">
        <v>7597</v>
      </c>
      <c r="N571" s="8">
        <v>237854</v>
      </c>
      <c r="O571" s="8">
        <v>393887</v>
      </c>
      <c r="P571" s="8">
        <v>929748</v>
      </c>
      <c r="Q571" s="8">
        <v>10383507</v>
      </c>
      <c r="R571" s="8">
        <v>82726</v>
      </c>
      <c r="S571" s="8">
        <v>333118</v>
      </c>
      <c r="T571" s="8">
        <v>14326</v>
      </c>
    </row>
    <row r="572" spans="1:20">
      <c r="A572" s="1">
        <v>44907</v>
      </c>
      <c r="B572" s="8">
        <v>56125385</v>
      </c>
      <c r="C572" s="8">
        <v>32189418</v>
      </c>
      <c r="D572" s="8">
        <v>23935967</v>
      </c>
      <c r="E572" s="9">
        <f>nyse_spy_short_volume[[#This Row],[total_short]]/nyse_spy_short_volume[[#This Row],[total_reported]]</f>
        <v>0.57352689874644069</v>
      </c>
      <c r="F572" s="9">
        <f>nyse_spy_short_volume[[#This Row],[total_long]]/nyse_spy_short_volume[[#This Row],[total_reported]]</f>
        <v>0.42647310125355931</v>
      </c>
      <c r="G572" s="8">
        <v>18871970</v>
      </c>
      <c r="H572" s="9">
        <f>nyse_spy_short_volume[[#This Row],[Off-Exchange]]/nyse_spy_short_volume[[#This Row],[total_reported]]</f>
        <v>0.33624660213912116</v>
      </c>
      <c r="I572" s="8">
        <v>32045</v>
      </c>
      <c r="J572" s="8" t="s">
        <v>7598</v>
      </c>
      <c r="K572" s="8" t="s">
        <v>7599</v>
      </c>
      <c r="L572" s="8" t="s">
        <v>7600</v>
      </c>
      <c r="M572" s="8" t="s">
        <v>7601</v>
      </c>
      <c r="N572" s="8">
        <v>140870</v>
      </c>
      <c r="O572" s="8">
        <v>130865</v>
      </c>
      <c r="P572" s="8">
        <v>735633</v>
      </c>
      <c r="Q572" s="8">
        <v>6491388</v>
      </c>
      <c r="R572" s="8">
        <v>65234</v>
      </c>
      <c r="S572" s="8">
        <v>185236</v>
      </c>
      <c r="T572" s="8">
        <v>1180</v>
      </c>
    </row>
    <row r="573" spans="1:20">
      <c r="A573" s="1">
        <v>44904</v>
      </c>
      <c r="B573" s="8">
        <v>52840692</v>
      </c>
      <c r="C573" s="8">
        <v>31977320</v>
      </c>
      <c r="D573" s="8">
        <v>20863372</v>
      </c>
      <c r="E573" s="9">
        <f>nyse_spy_short_volume[[#This Row],[total_short]]/nyse_spy_short_volume[[#This Row],[total_reported]]</f>
        <v>0.60516467119696316</v>
      </c>
      <c r="F573" s="9">
        <f>nyse_spy_short_volume[[#This Row],[total_long]]/nyse_spy_short_volume[[#This Row],[total_reported]]</f>
        <v>0.39483532880303684</v>
      </c>
      <c r="G573" s="8">
        <v>16567241</v>
      </c>
      <c r="H573" s="9">
        <f>nyse_spy_short_volume[[#This Row],[Off-Exchange]]/nyse_spy_short_volume[[#This Row],[total_reported]]</f>
        <v>0.31353187047588249</v>
      </c>
      <c r="I573" s="8">
        <v>43834</v>
      </c>
      <c r="J573" s="8" t="s">
        <v>7602</v>
      </c>
      <c r="K573" s="8" t="s">
        <v>7603</v>
      </c>
      <c r="L573" s="8" t="s">
        <v>7604</v>
      </c>
      <c r="M573" s="8" t="s">
        <v>7605</v>
      </c>
      <c r="N573" s="8">
        <v>148655</v>
      </c>
      <c r="O573" s="8">
        <v>650444</v>
      </c>
      <c r="P573" s="8">
        <v>550712</v>
      </c>
      <c r="Q573" s="8">
        <v>6263881</v>
      </c>
      <c r="R573" s="8">
        <v>80015</v>
      </c>
      <c r="S573" s="8">
        <v>171140</v>
      </c>
      <c r="T573" s="8">
        <v>4629</v>
      </c>
    </row>
    <row r="574" spans="1:20">
      <c r="A574" s="1">
        <v>44903</v>
      </c>
      <c r="B574" s="8">
        <v>45268193</v>
      </c>
      <c r="C574" s="8">
        <v>26088148</v>
      </c>
      <c r="D574" s="8">
        <v>19180045</v>
      </c>
      <c r="E574" s="9">
        <f>nyse_spy_short_volume[[#This Row],[total_short]]/nyse_spy_short_volume[[#This Row],[total_reported]]</f>
        <v>0.5763019522338787</v>
      </c>
      <c r="F574" s="9">
        <f>nyse_spy_short_volume[[#This Row],[total_long]]/nyse_spy_short_volume[[#This Row],[total_reported]]</f>
        <v>0.42369804776612136</v>
      </c>
      <c r="G574" s="8">
        <v>12276140</v>
      </c>
      <c r="H574" s="9">
        <f>nyse_spy_short_volume[[#This Row],[Off-Exchange]]/nyse_spy_short_volume[[#This Row],[total_reported]]</f>
        <v>0.27118687949395287</v>
      </c>
      <c r="I574" s="8">
        <v>72476</v>
      </c>
      <c r="J574" s="8" t="s">
        <v>7606</v>
      </c>
      <c r="K574" s="8" t="s">
        <v>7607</v>
      </c>
      <c r="L574" s="8" t="s">
        <v>7608</v>
      </c>
      <c r="M574" s="8" t="s">
        <v>7609</v>
      </c>
      <c r="N574" s="8">
        <v>113275</v>
      </c>
      <c r="O574" s="8">
        <v>271705</v>
      </c>
      <c r="P574" s="8">
        <v>651595</v>
      </c>
      <c r="Q574" s="8">
        <v>5820181</v>
      </c>
      <c r="R574" s="8">
        <v>59809</v>
      </c>
      <c r="S574" s="8">
        <v>243212</v>
      </c>
      <c r="T574" s="8">
        <v>9903</v>
      </c>
    </row>
    <row r="575" spans="1:20">
      <c r="A575" s="1">
        <v>44902</v>
      </c>
      <c r="B575" s="8">
        <v>46656209</v>
      </c>
      <c r="C575" s="8">
        <v>27471466</v>
      </c>
      <c r="D575" s="8">
        <v>19184743</v>
      </c>
      <c r="E575" s="9">
        <f>nyse_spy_short_volume[[#This Row],[total_short]]/nyse_spy_short_volume[[#This Row],[total_reported]]</f>
        <v>0.58880621869642258</v>
      </c>
      <c r="F575" s="9">
        <f>nyse_spy_short_volume[[#This Row],[total_long]]/nyse_spy_short_volume[[#This Row],[total_reported]]</f>
        <v>0.41119378130357742</v>
      </c>
      <c r="G575" s="8">
        <v>13173297</v>
      </c>
      <c r="H575" s="9">
        <f>nyse_spy_short_volume[[#This Row],[Off-Exchange]]/nyse_spy_short_volume[[#This Row],[total_reported]]</f>
        <v>0.28234820793091014</v>
      </c>
      <c r="I575" s="8">
        <v>65275</v>
      </c>
      <c r="J575" s="8" t="s">
        <v>7610</v>
      </c>
      <c r="K575" s="8" t="s">
        <v>7611</v>
      </c>
      <c r="L575" s="8" t="s">
        <v>7612</v>
      </c>
      <c r="M575" s="8" t="s">
        <v>7613</v>
      </c>
      <c r="N575" s="8">
        <v>226804</v>
      </c>
      <c r="O575" s="8">
        <v>404809</v>
      </c>
      <c r="P575" s="8">
        <v>668124</v>
      </c>
      <c r="Q575" s="8">
        <v>5359125</v>
      </c>
      <c r="R575" s="8">
        <v>113704</v>
      </c>
      <c r="S575" s="8">
        <v>311215</v>
      </c>
      <c r="T575" s="8">
        <v>6934</v>
      </c>
    </row>
    <row r="576" spans="1:20">
      <c r="A576" s="1">
        <v>44901</v>
      </c>
      <c r="B576" s="8">
        <v>59772974</v>
      </c>
      <c r="C576" s="8">
        <v>36625102</v>
      </c>
      <c r="D576" s="8">
        <v>23147872</v>
      </c>
      <c r="E576" s="9">
        <f>nyse_spy_short_volume[[#This Row],[total_short]]/nyse_spy_short_volume[[#This Row],[total_reported]]</f>
        <v>0.61273681982094452</v>
      </c>
      <c r="F576" s="9">
        <f>nyse_spy_short_volume[[#This Row],[total_long]]/nyse_spy_short_volume[[#This Row],[total_reported]]</f>
        <v>0.38726318017905548</v>
      </c>
      <c r="G576" s="8">
        <v>16404836</v>
      </c>
      <c r="H576" s="9">
        <f>nyse_spy_short_volume[[#This Row],[Off-Exchange]]/nyse_spy_short_volume[[#This Row],[total_reported]]</f>
        <v>0.27445239716531422</v>
      </c>
      <c r="I576" s="8">
        <v>96534</v>
      </c>
      <c r="J576" s="8" t="s">
        <v>7614</v>
      </c>
      <c r="K576" s="8" t="s">
        <v>7615</v>
      </c>
      <c r="L576" s="8" t="s">
        <v>7616</v>
      </c>
      <c r="M576" s="8" t="s">
        <v>7617</v>
      </c>
      <c r="N576" s="8">
        <v>217272</v>
      </c>
      <c r="O576" s="8">
        <v>450887</v>
      </c>
      <c r="P576" s="8">
        <v>840876</v>
      </c>
      <c r="Q576" s="8">
        <v>9384665</v>
      </c>
      <c r="R576" s="8">
        <v>108425</v>
      </c>
      <c r="S576" s="8">
        <v>492095</v>
      </c>
      <c r="T576" s="8">
        <v>4891</v>
      </c>
    </row>
    <row r="577" spans="1:20">
      <c r="A577" s="1">
        <v>44900</v>
      </c>
      <c r="B577" s="8">
        <v>56216742</v>
      </c>
      <c r="C577" s="8">
        <v>31957681</v>
      </c>
      <c r="D577" s="8">
        <v>24259061</v>
      </c>
      <c r="E577" s="9">
        <f>nyse_spy_short_volume[[#This Row],[total_short]]/nyse_spy_short_volume[[#This Row],[total_reported]]</f>
        <v>0.568472662467704</v>
      </c>
      <c r="F577" s="9">
        <f>nyse_spy_short_volume[[#This Row],[total_long]]/nyse_spy_short_volume[[#This Row],[total_reported]]</f>
        <v>0.431527337532296</v>
      </c>
      <c r="G577" s="8">
        <v>14971055</v>
      </c>
      <c r="H577" s="9">
        <f>nyse_spy_short_volume[[#This Row],[Off-Exchange]]/nyse_spy_short_volume[[#This Row],[total_reported]]</f>
        <v>0.2663095452952432</v>
      </c>
      <c r="I577" s="8">
        <v>61941</v>
      </c>
      <c r="J577" s="8" t="s">
        <v>7618</v>
      </c>
      <c r="K577" s="8" t="s">
        <v>7619</v>
      </c>
      <c r="L577" s="8" t="s">
        <v>7620</v>
      </c>
      <c r="M577" s="8" t="s">
        <v>7621</v>
      </c>
      <c r="N577" s="8">
        <v>183961</v>
      </c>
      <c r="O577" s="8">
        <v>508357</v>
      </c>
      <c r="P577" s="8">
        <v>758845</v>
      </c>
      <c r="Q577" s="8">
        <v>7045457</v>
      </c>
      <c r="R577" s="8">
        <v>100560</v>
      </c>
      <c r="S577" s="8">
        <v>455567</v>
      </c>
      <c r="T577" s="8">
        <v>2045</v>
      </c>
    </row>
    <row r="578" spans="1:20">
      <c r="A578" s="1">
        <v>44897</v>
      </c>
      <c r="B578" s="8">
        <v>61142302</v>
      </c>
      <c r="C578" s="8">
        <v>33768822</v>
      </c>
      <c r="D578" s="8">
        <v>27373480</v>
      </c>
      <c r="E578" s="9">
        <f>nyse_spy_short_volume[[#This Row],[total_short]]/nyse_spy_short_volume[[#This Row],[total_reported]]</f>
        <v>0.55229883232070653</v>
      </c>
      <c r="F578" s="9">
        <f>nyse_spy_short_volume[[#This Row],[total_long]]/nyse_spy_short_volume[[#This Row],[total_reported]]</f>
        <v>0.44770116767929347</v>
      </c>
      <c r="G578" s="8">
        <v>14922566</v>
      </c>
      <c r="H578" s="9">
        <f>nyse_spy_short_volume[[#This Row],[Off-Exchange]]/nyse_spy_short_volume[[#This Row],[total_reported]]</f>
        <v>0.24406287483255046</v>
      </c>
      <c r="I578" s="8">
        <v>50424</v>
      </c>
      <c r="J578" s="8" t="s">
        <v>7622</v>
      </c>
      <c r="K578" s="8" t="s">
        <v>7623</v>
      </c>
      <c r="L578" s="8" t="s">
        <v>7624</v>
      </c>
      <c r="M578" s="8" t="s">
        <v>7625</v>
      </c>
      <c r="N578" s="8">
        <v>208713</v>
      </c>
      <c r="O578" s="8">
        <v>409998</v>
      </c>
      <c r="P578" s="8">
        <v>719661</v>
      </c>
      <c r="Q578" s="8">
        <v>8192908</v>
      </c>
      <c r="R578" s="8">
        <v>141550</v>
      </c>
      <c r="S578" s="8">
        <v>203687</v>
      </c>
      <c r="T578" s="8">
        <v>2318</v>
      </c>
    </row>
    <row r="579" spans="1:20">
      <c r="A579" s="1">
        <v>44896</v>
      </c>
      <c r="B579" s="8">
        <v>56170568</v>
      </c>
      <c r="C579" s="8">
        <v>28934282</v>
      </c>
      <c r="D579" s="8">
        <v>27236286</v>
      </c>
      <c r="E579" s="9">
        <f>nyse_spy_short_volume[[#This Row],[total_short]]/nyse_spy_short_volume[[#This Row],[total_reported]]</f>
        <v>0.51511464153255493</v>
      </c>
      <c r="F579" s="9">
        <f>nyse_spy_short_volume[[#This Row],[total_long]]/nyse_spy_short_volume[[#This Row],[total_reported]]</f>
        <v>0.48488535846744507</v>
      </c>
      <c r="G579" s="8">
        <v>12467502</v>
      </c>
      <c r="H579" s="9">
        <f>nyse_spy_short_volume[[#This Row],[Off-Exchange]]/nyse_spy_short_volume[[#This Row],[total_reported]]</f>
        <v>0.22195791219344621</v>
      </c>
      <c r="I579" s="8">
        <v>76255</v>
      </c>
      <c r="J579" s="8" t="s">
        <v>7626</v>
      </c>
      <c r="K579" s="8" t="s">
        <v>7627</v>
      </c>
      <c r="L579" s="8" t="s">
        <v>7628</v>
      </c>
      <c r="M579" s="8" t="s">
        <v>7629</v>
      </c>
      <c r="N579" s="8">
        <v>129798</v>
      </c>
      <c r="O579" s="8">
        <v>501642</v>
      </c>
      <c r="P579" s="8">
        <v>662505</v>
      </c>
      <c r="Q579" s="8">
        <v>7003223</v>
      </c>
      <c r="R579" s="8">
        <v>105236</v>
      </c>
      <c r="S579" s="8">
        <v>191530</v>
      </c>
      <c r="T579" s="8">
        <v>6286</v>
      </c>
    </row>
    <row r="580" spans="1:20">
      <c r="A580" s="1">
        <v>44895</v>
      </c>
      <c r="B580" s="8">
        <v>93315654</v>
      </c>
      <c r="C580" s="8">
        <v>52125283</v>
      </c>
      <c r="D580" s="8">
        <v>41190371</v>
      </c>
      <c r="E580" s="9">
        <f>nyse_spy_short_volume[[#This Row],[total_short]]/nyse_spy_short_volume[[#This Row],[total_reported]]</f>
        <v>0.55859098410219576</v>
      </c>
      <c r="F580" s="9">
        <f>nyse_spy_short_volume[[#This Row],[total_long]]/nyse_spy_short_volume[[#This Row],[total_reported]]</f>
        <v>0.44140901589780424</v>
      </c>
      <c r="G580" s="8">
        <v>21935316</v>
      </c>
      <c r="H580" s="9">
        <f>nyse_spy_short_volume[[#This Row],[Off-Exchange]]/nyse_spy_short_volume[[#This Row],[total_reported]]</f>
        <v>0.23506576935098156</v>
      </c>
      <c r="I580" s="8">
        <v>88277</v>
      </c>
      <c r="J580" s="8" t="s">
        <v>7630</v>
      </c>
      <c r="K580" s="8" t="s">
        <v>7631</v>
      </c>
      <c r="L580" s="8" t="s">
        <v>7632</v>
      </c>
      <c r="M580" s="8" t="s">
        <v>7633</v>
      </c>
      <c r="N580" s="8">
        <v>448563</v>
      </c>
      <c r="O580" s="8">
        <v>1136106</v>
      </c>
      <c r="P580" s="8">
        <v>1271960</v>
      </c>
      <c r="Q580" s="8">
        <v>12869729</v>
      </c>
      <c r="R580" s="8">
        <v>150994</v>
      </c>
      <c r="S580" s="8">
        <v>431693</v>
      </c>
      <c r="T580" s="8">
        <v>11360</v>
      </c>
    </row>
    <row r="581" spans="1:20">
      <c r="A581" s="1">
        <v>44894</v>
      </c>
      <c r="B581" s="8">
        <v>41181309</v>
      </c>
      <c r="C581" s="8">
        <v>21719652</v>
      </c>
      <c r="D581" s="8">
        <v>19461657</v>
      </c>
      <c r="E581" s="9">
        <f>nyse_spy_short_volume[[#This Row],[total_short]]/nyse_spy_short_volume[[#This Row],[total_reported]]</f>
        <v>0.5274152893002988</v>
      </c>
      <c r="F581" s="9">
        <f>nyse_spy_short_volume[[#This Row],[total_long]]/nyse_spy_short_volume[[#This Row],[total_reported]]</f>
        <v>0.47258471069970115</v>
      </c>
      <c r="G581" s="8">
        <v>11620450</v>
      </c>
      <c r="H581" s="9">
        <f>nyse_spy_short_volume[[#This Row],[Off-Exchange]]/nyse_spy_short_volume[[#This Row],[total_reported]]</f>
        <v>0.28217777147394707</v>
      </c>
      <c r="I581" s="8">
        <v>57029</v>
      </c>
      <c r="J581" s="8" t="s">
        <v>7634</v>
      </c>
      <c r="K581" s="8" t="s">
        <v>7635</v>
      </c>
      <c r="L581" s="8" t="s">
        <v>7636</v>
      </c>
      <c r="M581" s="8" t="s">
        <v>7637</v>
      </c>
      <c r="N581" s="8">
        <v>86301</v>
      </c>
      <c r="O581" s="8">
        <v>135180</v>
      </c>
      <c r="P581" s="8">
        <v>400657</v>
      </c>
      <c r="Q581" s="8">
        <v>5100185</v>
      </c>
      <c r="R581" s="8">
        <v>67715</v>
      </c>
      <c r="S581" s="8">
        <v>197824</v>
      </c>
      <c r="T581" s="8">
        <v>8510</v>
      </c>
    </row>
    <row r="582" spans="1:20">
      <c r="A582" s="1">
        <v>44893</v>
      </c>
      <c r="B582" s="8">
        <v>45186843</v>
      </c>
      <c r="C582" s="8">
        <v>21904825</v>
      </c>
      <c r="D582" s="8">
        <v>23282018</v>
      </c>
      <c r="E582" s="9">
        <f>nyse_spy_short_volume[[#This Row],[total_short]]/nyse_spy_short_volume[[#This Row],[total_reported]]</f>
        <v>0.48476112836650259</v>
      </c>
      <c r="F582" s="9">
        <f>nyse_spy_short_volume[[#This Row],[total_long]]/nyse_spy_short_volume[[#This Row],[total_reported]]</f>
        <v>0.51523887163349735</v>
      </c>
      <c r="G582" s="8">
        <v>8666778</v>
      </c>
      <c r="H582" s="9">
        <f>nyse_spy_short_volume[[#This Row],[Off-Exchange]]/nyse_spy_short_volume[[#This Row],[total_reported]]</f>
        <v>0.19179870565421001</v>
      </c>
      <c r="I582" s="8">
        <v>84927</v>
      </c>
      <c r="J582" s="8" t="s">
        <v>7638</v>
      </c>
      <c r="K582" s="8" t="s">
        <v>7639</v>
      </c>
      <c r="L582" s="8" t="s">
        <v>7640</v>
      </c>
      <c r="M582" s="8" t="s">
        <v>7641</v>
      </c>
      <c r="N582" s="8">
        <v>115110</v>
      </c>
      <c r="O582" s="8">
        <v>379005</v>
      </c>
      <c r="P582" s="8">
        <v>484062</v>
      </c>
      <c r="Q582" s="8">
        <v>6232415</v>
      </c>
      <c r="R582" s="8">
        <v>66751</v>
      </c>
      <c r="S582" s="8">
        <v>266320</v>
      </c>
      <c r="T582" s="8">
        <v>4504</v>
      </c>
    </row>
    <row r="583" spans="1:20">
      <c r="A583" s="1">
        <v>44890</v>
      </c>
      <c r="B583" s="8">
        <v>25373067</v>
      </c>
      <c r="C583" s="8">
        <v>15204606</v>
      </c>
      <c r="D583" s="8">
        <v>10168461</v>
      </c>
      <c r="E583" s="9">
        <f>nyse_spy_short_volume[[#This Row],[total_short]]/nyse_spy_short_volume[[#This Row],[total_reported]]</f>
        <v>0.59924194422377086</v>
      </c>
      <c r="F583" s="9">
        <f>nyse_spy_short_volume[[#This Row],[total_long]]/nyse_spy_short_volume[[#This Row],[total_reported]]</f>
        <v>0.40075805577622919</v>
      </c>
      <c r="G583" s="8">
        <v>10474645</v>
      </c>
      <c r="H583" s="9">
        <f>nyse_spy_short_volume[[#This Row],[Off-Exchange]]/nyse_spy_short_volume[[#This Row],[total_reported]]</f>
        <v>0.41282533956182749</v>
      </c>
      <c r="I583" s="8">
        <v>37129</v>
      </c>
      <c r="J583" s="8" t="s">
        <v>7642</v>
      </c>
      <c r="K583" s="8" t="s">
        <v>7643</v>
      </c>
      <c r="L583" s="8" t="s">
        <v>7644</v>
      </c>
      <c r="M583" s="8" t="s">
        <v>7645</v>
      </c>
      <c r="N583" s="8">
        <v>64910</v>
      </c>
      <c r="O583" s="8">
        <v>77845</v>
      </c>
      <c r="P583" s="8">
        <v>141898</v>
      </c>
      <c r="Q583" s="8">
        <v>1914642</v>
      </c>
      <c r="R583" s="8">
        <v>28136</v>
      </c>
      <c r="S583" s="8">
        <v>76451</v>
      </c>
      <c r="T583" s="8">
        <v>1168</v>
      </c>
    </row>
    <row r="584" spans="1:20">
      <c r="A584" s="1">
        <v>44888</v>
      </c>
      <c r="B584" s="8">
        <v>49753684</v>
      </c>
      <c r="C584" s="8">
        <v>27712939</v>
      </c>
      <c r="D584" s="8">
        <v>22040745</v>
      </c>
      <c r="E584" s="9">
        <f>nyse_spy_short_volume[[#This Row],[total_short]]/nyse_spy_short_volume[[#This Row],[total_reported]]</f>
        <v>0.55700275380613018</v>
      </c>
      <c r="F584" s="9">
        <f>nyse_spy_short_volume[[#This Row],[total_long]]/nyse_spy_short_volume[[#This Row],[total_reported]]</f>
        <v>0.44299724619386976</v>
      </c>
      <c r="G584" s="8">
        <v>13556879</v>
      </c>
      <c r="H584" s="9">
        <f>nyse_spy_short_volume[[#This Row],[Off-Exchange]]/nyse_spy_short_volume[[#This Row],[total_reported]]</f>
        <v>0.27247990319671606</v>
      </c>
      <c r="I584" s="8">
        <v>91552</v>
      </c>
      <c r="J584" s="8" t="s">
        <v>7646</v>
      </c>
      <c r="K584" s="8" t="s">
        <v>7647</v>
      </c>
      <c r="L584" s="8" t="s">
        <v>7648</v>
      </c>
      <c r="M584" s="8" t="s">
        <v>7649</v>
      </c>
      <c r="N584" s="8">
        <v>106618</v>
      </c>
      <c r="O584" s="8">
        <v>325560</v>
      </c>
      <c r="P584" s="8">
        <v>533061</v>
      </c>
      <c r="Q584" s="8">
        <v>6601604</v>
      </c>
      <c r="R584" s="8">
        <v>90241</v>
      </c>
      <c r="S584" s="8">
        <v>195965</v>
      </c>
      <c r="T584" s="8">
        <v>5693</v>
      </c>
    </row>
    <row r="585" spans="1:20">
      <c r="A585" s="1">
        <v>44887</v>
      </c>
      <c r="B585" s="8">
        <v>43328006</v>
      </c>
      <c r="C585" s="8">
        <v>23820878</v>
      </c>
      <c r="D585" s="8">
        <v>19507128</v>
      </c>
      <c r="E585" s="9">
        <f>nyse_spy_short_volume[[#This Row],[total_short]]/nyse_spy_short_volume[[#This Row],[total_reported]]</f>
        <v>0.54978015835762206</v>
      </c>
      <c r="F585" s="9">
        <f>nyse_spy_short_volume[[#This Row],[total_long]]/nyse_spy_short_volume[[#This Row],[total_reported]]</f>
        <v>0.45021984164237794</v>
      </c>
      <c r="G585" s="8">
        <v>9975591</v>
      </c>
      <c r="H585" s="9">
        <f>nyse_spy_short_volume[[#This Row],[Off-Exchange]]/nyse_spy_short_volume[[#This Row],[total_reported]]</f>
        <v>0.23023425079843277</v>
      </c>
      <c r="I585" s="8">
        <v>52335</v>
      </c>
      <c r="J585" s="8" t="s">
        <v>7650</v>
      </c>
      <c r="K585" s="8" t="s">
        <v>7651</v>
      </c>
      <c r="L585" s="8" t="s">
        <v>7652</v>
      </c>
      <c r="M585" s="8" t="s">
        <v>7653</v>
      </c>
      <c r="N585" s="8">
        <v>105091</v>
      </c>
      <c r="O585" s="8">
        <v>369923</v>
      </c>
      <c r="P585" s="8">
        <v>493293</v>
      </c>
      <c r="Q585" s="8">
        <v>7759554</v>
      </c>
      <c r="R585" s="8">
        <v>64603</v>
      </c>
      <c r="S585" s="8">
        <v>218642</v>
      </c>
      <c r="T585" s="8">
        <v>3396</v>
      </c>
    </row>
    <row r="586" spans="1:20">
      <c r="A586" s="1">
        <v>44886</v>
      </c>
      <c r="B586" s="8">
        <v>36000255</v>
      </c>
      <c r="C586" s="8">
        <v>19185076</v>
      </c>
      <c r="D586" s="8">
        <v>16815179</v>
      </c>
      <c r="E586" s="9">
        <f>nyse_spy_short_volume[[#This Row],[total_short]]/nyse_spy_short_volume[[#This Row],[total_reported]]</f>
        <v>0.5329150029631734</v>
      </c>
      <c r="F586" s="9">
        <f>nyse_spy_short_volume[[#This Row],[total_long]]/nyse_spy_short_volume[[#This Row],[total_reported]]</f>
        <v>0.46708499703682654</v>
      </c>
      <c r="G586" s="8">
        <v>9364326</v>
      </c>
      <c r="H586" s="9">
        <f>nyse_spy_short_volume[[#This Row],[Off-Exchange]]/nyse_spy_short_volume[[#This Row],[total_reported]]</f>
        <v>0.26011832416187053</v>
      </c>
      <c r="I586" s="8">
        <v>61242</v>
      </c>
      <c r="J586" s="8" t="s">
        <v>7654</v>
      </c>
      <c r="K586" s="8" t="s">
        <v>7655</v>
      </c>
      <c r="L586" s="8" t="s">
        <v>7656</v>
      </c>
      <c r="M586" s="8" t="s">
        <v>7657</v>
      </c>
      <c r="N586" s="8">
        <v>65973</v>
      </c>
      <c r="O586" s="8">
        <v>89662</v>
      </c>
      <c r="P586" s="8">
        <v>390105</v>
      </c>
      <c r="Q586" s="8">
        <v>4368870</v>
      </c>
      <c r="R586" s="8">
        <v>55281</v>
      </c>
      <c r="S586" s="8">
        <v>315912</v>
      </c>
      <c r="T586" s="8">
        <v>4414</v>
      </c>
    </row>
    <row r="587" spans="1:20">
      <c r="A587" s="1">
        <v>44883</v>
      </c>
      <c r="B587" s="8">
        <v>63799894</v>
      </c>
      <c r="C587" s="8">
        <v>38038826</v>
      </c>
      <c r="D587" s="8">
        <v>25761068</v>
      </c>
      <c r="E587" s="9">
        <f>nyse_spy_short_volume[[#This Row],[total_short]]/nyse_spy_short_volume[[#This Row],[total_reported]]</f>
        <v>0.59622083384652647</v>
      </c>
      <c r="F587" s="9">
        <f>nyse_spy_short_volume[[#This Row],[total_long]]/nyse_spy_short_volume[[#This Row],[total_reported]]</f>
        <v>0.40377916615347353</v>
      </c>
      <c r="G587" s="8">
        <v>18332430</v>
      </c>
      <c r="H587" s="9">
        <f>nyse_spy_short_volume[[#This Row],[Off-Exchange]]/nyse_spy_short_volume[[#This Row],[total_reported]]</f>
        <v>0.28734264041253738</v>
      </c>
      <c r="I587" s="8">
        <v>112603</v>
      </c>
      <c r="J587" s="8" t="s">
        <v>7658</v>
      </c>
      <c r="K587" s="8" t="s">
        <v>7659</v>
      </c>
      <c r="L587" s="8" t="s">
        <v>7660</v>
      </c>
      <c r="M587" s="8" t="s">
        <v>7661</v>
      </c>
      <c r="N587" s="8">
        <v>147954</v>
      </c>
      <c r="O587" s="8">
        <v>209701</v>
      </c>
      <c r="P587" s="8">
        <v>824928</v>
      </c>
      <c r="Q587" s="8">
        <v>8184221</v>
      </c>
      <c r="R587" s="8">
        <v>95720</v>
      </c>
      <c r="S587" s="8">
        <v>287191</v>
      </c>
      <c r="T587" s="8">
        <v>7724</v>
      </c>
    </row>
    <row r="588" spans="1:20">
      <c r="A588" s="1">
        <v>44882</v>
      </c>
      <c r="B588" s="8">
        <v>52278830</v>
      </c>
      <c r="C588" s="8">
        <v>32919247</v>
      </c>
      <c r="D588" s="8">
        <v>19359583</v>
      </c>
      <c r="E588" s="9">
        <f>nyse_spy_short_volume[[#This Row],[total_short]]/nyse_spy_short_volume[[#This Row],[total_reported]]</f>
        <v>0.62968599335524533</v>
      </c>
      <c r="F588" s="9">
        <f>nyse_spy_short_volume[[#This Row],[total_long]]/nyse_spy_short_volume[[#This Row],[total_reported]]</f>
        <v>0.37031400664475467</v>
      </c>
      <c r="G588" s="8">
        <v>16073716</v>
      </c>
      <c r="H588" s="9">
        <f>nyse_spy_short_volume[[#This Row],[Off-Exchange]]/nyse_spy_short_volume[[#This Row],[total_reported]]</f>
        <v>0.30746128021610275</v>
      </c>
      <c r="I588" s="8">
        <v>105798</v>
      </c>
      <c r="J588" s="8" t="s">
        <v>7662</v>
      </c>
      <c r="K588" s="8" t="s">
        <v>7663</v>
      </c>
      <c r="L588" s="8" t="s">
        <v>7664</v>
      </c>
      <c r="M588" s="8" t="s">
        <v>7665</v>
      </c>
      <c r="N588" s="8">
        <v>166791</v>
      </c>
      <c r="O588" s="8">
        <v>323105</v>
      </c>
      <c r="P588" s="8">
        <v>724937</v>
      </c>
      <c r="Q588" s="8">
        <v>8094623</v>
      </c>
      <c r="R588" s="8">
        <v>69187</v>
      </c>
      <c r="S588" s="8">
        <v>201752</v>
      </c>
      <c r="T588" s="8">
        <v>5784</v>
      </c>
    </row>
    <row r="589" spans="1:20">
      <c r="A589" s="1">
        <v>44881</v>
      </c>
      <c r="B589" s="8">
        <v>48450189</v>
      </c>
      <c r="C589" s="8">
        <v>23753670</v>
      </c>
      <c r="D589" s="8">
        <v>24696519</v>
      </c>
      <c r="E589" s="9">
        <f>nyse_spy_short_volume[[#This Row],[total_short]]/nyse_spy_short_volume[[#This Row],[total_reported]]</f>
        <v>0.49026991411736287</v>
      </c>
      <c r="F589" s="9">
        <f>nyse_spy_short_volume[[#This Row],[total_long]]/nyse_spy_short_volume[[#This Row],[total_reported]]</f>
        <v>0.50973008588263713</v>
      </c>
      <c r="G589" s="8">
        <v>9753030</v>
      </c>
      <c r="H589" s="9">
        <f>nyse_spy_short_volume[[#This Row],[Off-Exchange]]/nyse_spy_short_volume[[#This Row],[total_reported]]</f>
        <v>0.2013001435350438</v>
      </c>
      <c r="I589" s="8">
        <v>108469</v>
      </c>
      <c r="J589" s="8" t="s">
        <v>7666</v>
      </c>
      <c r="K589" s="8" t="s">
        <v>7667</v>
      </c>
      <c r="L589" s="8" t="s">
        <v>7668</v>
      </c>
      <c r="M589" s="8" t="s">
        <v>7669</v>
      </c>
      <c r="N589" s="8">
        <v>136236</v>
      </c>
      <c r="O589" s="8">
        <v>312816</v>
      </c>
      <c r="P589" s="8">
        <v>551940</v>
      </c>
      <c r="Q589" s="8">
        <v>6259410</v>
      </c>
      <c r="R589" s="8">
        <v>75363</v>
      </c>
      <c r="S589" s="8">
        <v>273827</v>
      </c>
      <c r="T589" s="8">
        <v>5573</v>
      </c>
    </row>
    <row r="590" spans="1:20">
      <c r="A590" s="1">
        <v>44880</v>
      </c>
      <c r="B590" s="8">
        <v>67838008</v>
      </c>
      <c r="C590" s="8">
        <v>37162712</v>
      </c>
      <c r="D590" s="8">
        <v>30675296</v>
      </c>
      <c r="E590" s="9">
        <f>nyse_spy_short_volume[[#This Row],[total_short]]/nyse_spy_short_volume[[#This Row],[total_reported]]</f>
        <v>0.54781549599746504</v>
      </c>
      <c r="F590" s="9">
        <f>nyse_spy_short_volume[[#This Row],[total_long]]/nyse_spy_short_volume[[#This Row],[total_reported]]</f>
        <v>0.45218450400253496</v>
      </c>
      <c r="G590" s="8">
        <v>15831164</v>
      </c>
      <c r="H590" s="9">
        <f>nyse_spy_short_volume[[#This Row],[Off-Exchange]]/nyse_spy_short_volume[[#This Row],[total_reported]]</f>
        <v>0.23336717080489747</v>
      </c>
      <c r="I590" s="8">
        <v>103536</v>
      </c>
      <c r="J590" s="8" t="s">
        <v>7670</v>
      </c>
      <c r="K590" s="8" t="s">
        <v>7671</v>
      </c>
      <c r="L590" s="8" t="s">
        <v>7672</v>
      </c>
      <c r="M590" s="8" t="s">
        <v>7673</v>
      </c>
      <c r="N590" s="8">
        <v>230506</v>
      </c>
      <c r="O590" s="8">
        <v>340542</v>
      </c>
      <c r="P590" s="8">
        <v>1165880</v>
      </c>
      <c r="Q590" s="8">
        <v>9828052</v>
      </c>
      <c r="R590" s="8">
        <v>78499</v>
      </c>
      <c r="S590" s="8">
        <v>312518</v>
      </c>
      <c r="T590" s="8">
        <v>2957</v>
      </c>
    </row>
    <row r="591" spans="1:20">
      <c r="A591" s="1">
        <v>44879</v>
      </c>
      <c r="B591" s="8">
        <v>53486660</v>
      </c>
      <c r="C591" s="8">
        <v>32517328</v>
      </c>
      <c r="D591" s="8">
        <v>20969332</v>
      </c>
      <c r="E591" s="9">
        <f>nyse_spy_short_volume[[#This Row],[total_short]]/nyse_spy_short_volume[[#This Row],[total_reported]]</f>
        <v>0.60795211366722091</v>
      </c>
      <c r="F591" s="9">
        <f>nyse_spy_short_volume[[#This Row],[total_long]]/nyse_spy_short_volume[[#This Row],[total_reported]]</f>
        <v>0.39204788633277904</v>
      </c>
      <c r="G591" s="8">
        <v>17095796</v>
      </c>
      <c r="H591" s="9">
        <f>nyse_spy_short_volume[[#This Row],[Off-Exchange]]/nyse_spy_short_volume[[#This Row],[total_reported]]</f>
        <v>0.31962728650470978</v>
      </c>
      <c r="I591" s="8">
        <v>67659</v>
      </c>
      <c r="J591" s="8" t="s">
        <v>7674</v>
      </c>
      <c r="K591" s="8" t="s">
        <v>7675</v>
      </c>
      <c r="L591" s="8" t="s">
        <v>7676</v>
      </c>
      <c r="M591" s="8" t="s">
        <v>7677</v>
      </c>
      <c r="N591" s="8">
        <v>209904</v>
      </c>
      <c r="O591" s="8">
        <v>268374</v>
      </c>
      <c r="P591" s="8">
        <v>686335</v>
      </c>
      <c r="Q591" s="8">
        <v>6816065</v>
      </c>
      <c r="R591" s="8">
        <v>62383</v>
      </c>
      <c r="S591" s="8">
        <v>213034</v>
      </c>
      <c r="T591" s="8">
        <v>6408</v>
      </c>
    </row>
    <row r="592" spans="1:20">
      <c r="A592" s="1">
        <v>44876</v>
      </c>
      <c r="B592" s="8">
        <v>66629510</v>
      </c>
      <c r="C592" s="8">
        <v>37722923</v>
      </c>
      <c r="D592" s="8">
        <v>28906587</v>
      </c>
      <c r="E592" s="9">
        <f>nyse_spy_short_volume[[#This Row],[total_short]]/nyse_spy_short_volume[[#This Row],[total_reported]]</f>
        <v>0.56615939393821146</v>
      </c>
      <c r="F592" s="9">
        <f>nyse_spy_short_volume[[#This Row],[total_long]]/nyse_spy_short_volume[[#This Row],[total_reported]]</f>
        <v>0.43384060606178854</v>
      </c>
      <c r="G592" s="8">
        <v>18929703</v>
      </c>
      <c r="H592" s="9">
        <f>nyse_spy_short_volume[[#This Row],[Off-Exchange]]/nyse_spy_short_volume[[#This Row],[total_reported]]</f>
        <v>0.2841038903032605</v>
      </c>
      <c r="I592" s="8">
        <v>158923</v>
      </c>
      <c r="J592" s="8" t="s">
        <v>7678</v>
      </c>
      <c r="K592" s="8" t="s">
        <v>7679</v>
      </c>
      <c r="L592" s="8" t="s">
        <v>7680</v>
      </c>
      <c r="M592" s="8" t="s">
        <v>7681</v>
      </c>
      <c r="N592" s="8">
        <v>252453</v>
      </c>
      <c r="O592" s="8">
        <v>199453</v>
      </c>
      <c r="P592" s="8">
        <v>767580</v>
      </c>
      <c r="Q592" s="8">
        <v>8952702</v>
      </c>
      <c r="R592" s="8">
        <v>89622</v>
      </c>
      <c r="S592" s="8">
        <v>319098</v>
      </c>
      <c r="T592" s="8">
        <v>9968</v>
      </c>
    </row>
    <row r="593" spans="1:20">
      <c r="A593" s="1">
        <v>44875</v>
      </c>
      <c r="B593" s="8">
        <v>101927866</v>
      </c>
      <c r="C593" s="8">
        <v>65879370</v>
      </c>
      <c r="D593" s="8">
        <v>36048496</v>
      </c>
      <c r="E593" s="9">
        <f>nyse_spy_short_volume[[#This Row],[total_short]]/nyse_spy_short_volume[[#This Row],[total_reported]]</f>
        <v>0.64633326081799847</v>
      </c>
      <c r="F593" s="9">
        <f>nyse_spy_short_volume[[#This Row],[total_long]]/nyse_spy_short_volume[[#This Row],[total_reported]]</f>
        <v>0.35366673918200153</v>
      </c>
      <c r="G593" s="8">
        <v>28719016</v>
      </c>
      <c r="H593" s="9">
        <f>nyse_spy_short_volume[[#This Row],[Off-Exchange]]/nyse_spy_short_volume[[#This Row],[total_reported]]</f>
        <v>0.28175823871364086</v>
      </c>
      <c r="I593" s="8">
        <v>92448</v>
      </c>
      <c r="J593" s="8" t="s">
        <v>7682</v>
      </c>
      <c r="K593" s="8" t="s">
        <v>7683</v>
      </c>
      <c r="L593" s="8" t="s">
        <v>7684</v>
      </c>
      <c r="M593" s="8" t="s">
        <v>7685</v>
      </c>
      <c r="N593" s="8">
        <v>334422</v>
      </c>
      <c r="O593" s="8">
        <v>386318</v>
      </c>
      <c r="P593" s="8">
        <v>1156477</v>
      </c>
      <c r="Q593" s="8">
        <v>17761214</v>
      </c>
      <c r="R593" s="8">
        <v>188999</v>
      </c>
      <c r="S593" s="8">
        <v>767217</v>
      </c>
      <c r="T593" s="8">
        <v>7696</v>
      </c>
    </row>
    <row r="594" spans="1:20">
      <c r="A594" s="1">
        <v>44874</v>
      </c>
      <c r="B594" s="8">
        <v>57871639</v>
      </c>
      <c r="C594" s="8">
        <v>35598539</v>
      </c>
      <c r="D594" s="8">
        <v>22273100</v>
      </c>
      <c r="E594" s="9">
        <f>nyse_spy_short_volume[[#This Row],[total_short]]/nyse_spy_short_volume[[#This Row],[total_reported]]</f>
        <v>0.61512926910537302</v>
      </c>
      <c r="F594" s="9">
        <f>nyse_spy_short_volume[[#This Row],[total_long]]/nyse_spy_short_volume[[#This Row],[total_reported]]</f>
        <v>0.38487073089462698</v>
      </c>
      <c r="G594" s="8">
        <v>15425590</v>
      </c>
      <c r="H594" s="9">
        <f>nyse_spy_short_volume[[#This Row],[Off-Exchange]]/nyse_spy_short_volume[[#This Row],[total_reported]]</f>
        <v>0.26654835194835247</v>
      </c>
      <c r="I594" s="8">
        <v>63024</v>
      </c>
      <c r="J594" s="8" t="s">
        <v>7686</v>
      </c>
      <c r="K594" s="8" t="s">
        <v>7687</v>
      </c>
      <c r="L594" s="8" t="s">
        <v>7688</v>
      </c>
      <c r="M594" s="8" t="s">
        <v>7689</v>
      </c>
      <c r="N594" s="8">
        <v>188221</v>
      </c>
      <c r="O594" s="8">
        <v>243029</v>
      </c>
      <c r="P594" s="8">
        <v>880063</v>
      </c>
      <c r="Q594" s="8">
        <v>9913619</v>
      </c>
      <c r="R594" s="8">
        <v>130833</v>
      </c>
      <c r="S594" s="8">
        <v>302249</v>
      </c>
      <c r="T594" s="8">
        <v>2599</v>
      </c>
    </row>
    <row r="595" spans="1:20">
      <c r="A595" s="1">
        <v>44873</v>
      </c>
      <c r="B595" s="8">
        <v>63031697</v>
      </c>
      <c r="C595" s="8">
        <v>32834333</v>
      </c>
      <c r="D595" s="8">
        <v>30197364</v>
      </c>
      <c r="E595" s="9">
        <f>nyse_spy_short_volume[[#This Row],[total_short]]/nyse_spy_short_volume[[#This Row],[total_reported]]</f>
        <v>0.52091780108665009</v>
      </c>
      <c r="F595" s="9">
        <f>nyse_spy_short_volume[[#This Row],[total_long]]/nyse_spy_short_volume[[#This Row],[total_reported]]</f>
        <v>0.47908219891334991</v>
      </c>
      <c r="G595" s="8">
        <v>15052531</v>
      </c>
      <c r="H595" s="9">
        <f>nyse_spy_short_volume[[#This Row],[Off-Exchange]]/nyse_spy_short_volume[[#This Row],[total_reported]]</f>
        <v>0.23880891228424328</v>
      </c>
      <c r="I595" s="8">
        <v>101587</v>
      </c>
      <c r="J595" s="8" t="s">
        <v>7690</v>
      </c>
      <c r="K595" s="8" t="s">
        <v>7691</v>
      </c>
      <c r="L595" s="8" t="s">
        <v>7692</v>
      </c>
      <c r="M595" s="8" t="s">
        <v>7693</v>
      </c>
      <c r="N595" s="8">
        <v>155774</v>
      </c>
      <c r="O595" s="8">
        <v>251256</v>
      </c>
      <c r="P595" s="8">
        <v>881906</v>
      </c>
      <c r="Q595" s="8">
        <v>8026740</v>
      </c>
      <c r="R595" s="8">
        <v>134343</v>
      </c>
      <c r="S595" s="8">
        <v>200317</v>
      </c>
      <c r="T595" s="8">
        <v>6058</v>
      </c>
    </row>
    <row r="596" spans="1:20">
      <c r="A596" s="1">
        <v>44872</v>
      </c>
      <c r="B596" s="8">
        <v>48205544</v>
      </c>
      <c r="C596" s="8">
        <v>30140401</v>
      </c>
      <c r="D596" s="8">
        <v>18065143</v>
      </c>
      <c r="E596" s="9">
        <f>nyse_spy_short_volume[[#This Row],[total_short]]/nyse_spy_short_volume[[#This Row],[total_reported]]</f>
        <v>0.62524760637490162</v>
      </c>
      <c r="F596" s="9">
        <f>nyse_spy_short_volume[[#This Row],[total_long]]/nyse_spy_short_volume[[#This Row],[total_reported]]</f>
        <v>0.37475239362509838</v>
      </c>
      <c r="G596" s="8">
        <v>13621359</v>
      </c>
      <c r="H596" s="9">
        <f>nyse_spy_short_volume[[#This Row],[Off-Exchange]]/nyse_spy_short_volume[[#This Row],[total_reported]]</f>
        <v>0.28256830791080795</v>
      </c>
      <c r="I596" s="8">
        <v>78063</v>
      </c>
      <c r="J596" s="8" t="s">
        <v>7694</v>
      </c>
      <c r="K596" s="8" t="s">
        <v>7695</v>
      </c>
      <c r="L596" s="8" t="s">
        <v>7696</v>
      </c>
      <c r="M596" s="8" t="s">
        <v>7697</v>
      </c>
      <c r="N596" s="8">
        <v>104134</v>
      </c>
      <c r="O596" s="8">
        <v>283160</v>
      </c>
      <c r="P596" s="8">
        <v>636575</v>
      </c>
      <c r="Q596" s="8">
        <v>7039826</v>
      </c>
      <c r="R596" s="8">
        <v>109300</v>
      </c>
      <c r="S596" s="8">
        <v>243865</v>
      </c>
      <c r="T596" s="8">
        <v>8479</v>
      </c>
    </row>
    <row r="597" spans="1:20">
      <c r="A597" s="1">
        <v>44869</v>
      </c>
      <c r="B597" s="8">
        <v>71010488</v>
      </c>
      <c r="C597" s="8">
        <v>47195567</v>
      </c>
      <c r="D597" s="8">
        <v>23814921</v>
      </c>
      <c r="E597" s="9">
        <f>nyse_spy_short_volume[[#This Row],[total_short]]/nyse_spy_short_volume[[#This Row],[total_reported]]</f>
        <v>0.66462811803236732</v>
      </c>
      <c r="F597" s="9">
        <f>nyse_spy_short_volume[[#This Row],[total_long]]/nyse_spy_short_volume[[#This Row],[total_reported]]</f>
        <v>0.33537188196763273</v>
      </c>
      <c r="G597" s="8">
        <v>18976010</v>
      </c>
      <c r="H597" s="9">
        <f>nyse_spy_short_volume[[#This Row],[Off-Exchange]]/nyse_spy_short_volume[[#This Row],[total_reported]]</f>
        <v>0.26722827197019122</v>
      </c>
      <c r="I597" s="8">
        <v>136690</v>
      </c>
      <c r="J597" s="8" t="s">
        <v>7698</v>
      </c>
      <c r="K597" s="8" t="s">
        <v>7699</v>
      </c>
      <c r="L597" s="8" t="s">
        <v>7700</v>
      </c>
      <c r="M597" s="8" t="s">
        <v>7701</v>
      </c>
      <c r="N597" s="8">
        <v>385845</v>
      </c>
      <c r="O597" s="8">
        <v>715042</v>
      </c>
      <c r="P597" s="8">
        <v>939855</v>
      </c>
      <c r="Q597" s="8">
        <v>12136351</v>
      </c>
      <c r="R597" s="8">
        <v>98859</v>
      </c>
      <c r="S597" s="8">
        <v>323157</v>
      </c>
      <c r="T597" s="8">
        <v>13542</v>
      </c>
    </row>
    <row r="598" spans="1:20">
      <c r="A598" s="1">
        <v>44868</v>
      </c>
      <c r="B598" s="8">
        <v>62777421</v>
      </c>
      <c r="C598" s="8">
        <v>37515160</v>
      </c>
      <c r="D598" s="8">
        <v>25262261</v>
      </c>
      <c r="E598" s="9">
        <f>nyse_spy_short_volume[[#This Row],[total_short]]/nyse_spy_short_volume[[#This Row],[total_reported]]</f>
        <v>0.59759001568414227</v>
      </c>
      <c r="F598" s="9">
        <f>nyse_spy_short_volume[[#This Row],[total_long]]/nyse_spy_short_volume[[#This Row],[total_reported]]</f>
        <v>0.40240998431585778</v>
      </c>
      <c r="G598" s="8">
        <v>16563407</v>
      </c>
      <c r="H598" s="9">
        <f>nyse_spy_short_volume[[#This Row],[Off-Exchange]]/nyse_spy_short_volume[[#This Row],[total_reported]]</f>
        <v>0.26384338088689563</v>
      </c>
      <c r="I598" s="8">
        <v>60897</v>
      </c>
      <c r="J598" s="8" t="s">
        <v>7702</v>
      </c>
      <c r="K598" s="8" t="s">
        <v>7703</v>
      </c>
      <c r="L598" s="8" t="s">
        <v>7704</v>
      </c>
      <c r="M598" s="8" t="s">
        <v>7705</v>
      </c>
      <c r="N598" s="8">
        <v>166066</v>
      </c>
      <c r="O598" s="8">
        <v>491997</v>
      </c>
      <c r="P598" s="8">
        <v>850044</v>
      </c>
      <c r="Q598" s="8">
        <v>10367143</v>
      </c>
      <c r="R598" s="8">
        <v>73267</v>
      </c>
      <c r="S598" s="8">
        <v>280237</v>
      </c>
      <c r="T598" s="8">
        <v>5213</v>
      </c>
    </row>
    <row r="599" spans="1:20">
      <c r="A599" s="1">
        <v>44867</v>
      </c>
      <c r="B599" s="8">
        <v>95101687</v>
      </c>
      <c r="C599" s="8">
        <v>53255182</v>
      </c>
      <c r="D599" s="8">
        <v>41846505</v>
      </c>
      <c r="E599" s="9">
        <f>nyse_spy_short_volume[[#This Row],[total_short]]/nyse_spy_short_volume[[#This Row],[total_reported]]</f>
        <v>0.55998146489241563</v>
      </c>
      <c r="F599" s="9">
        <f>nyse_spy_short_volume[[#This Row],[total_long]]/nyse_spy_short_volume[[#This Row],[total_reported]]</f>
        <v>0.44001853510758437</v>
      </c>
      <c r="G599" s="8">
        <v>20974983</v>
      </c>
      <c r="H599" s="9">
        <f>nyse_spy_short_volume[[#This Row],[Off-Exchange]]/nyse_spy_short_volume[[#This Row],[total_reported]]</f>
        <v>0.22055321689509041</v>
      </c>
      <c r="I599" s="8">
        <v>150807</v>
      </c>
      <c r="J599" s="8" t="s">
        <v>7706</v>
      </c>
      <c r="K599" s="8" t="s">
        <v>7707</v>
      </c>
      <c r="L599" s="8" t="s">
        <v>7708</v>
      </c>
      <c r="M599" s="8" t="s">
        <v>7709</v>
      </c>
      <c r="N599" s="8">
        <v>398822</v>
      </c>
      <c r="O599" s="8">
        <v>456654</v>
      </c>
      <c r="P599" s="8">
        <v>1077492</v>
      </c>
      <c r="Q599" s="8">
        <v>14334720</v>
      </c>
      <c r="R599" s="8">
        <v>150046</v>
      </c>
      <c r="S599" s="8">
        <v>361976</v>
      </c>
      <c r="T599" s="8">
        <v>4677</v>
      </c>
    </row>
    <row r="600" spans="1:20">
      <c r="A600" s="1">
        <v>44866</v>
      </c>
      <c r="B600" s="8">
        <v>63526369</v>
      </c>
      <c r="C600" s="8">
        <v>35581572</v>
      </c>
      <c r="D600" s="8">
        <v>27944797</v>
      </c>
      <c r="E600" s="9">
        <f>nyse_spy_short_volume[[#This Row],[total_short]]/nyse_spy_short_volume[[#This Row],[total_reported]]</f>
        <v>0.56010712653827266</v>
      </c>
      <c r="F600" s="9">
        <f>nyse_spy_short_volume[[#This Row],[total_long]]/nyse_spy_short_volume[[#This Row],[total_reported]]</f>
        <v>0.43989287346172734</v>
      </c>
      <c r="G600" s="8">
        <v>17012206</v>
      </c>
      <c r="H600" s="9">
        <f>nyse_spy_short_volume[[#This Row],[Off-Exchange]]/nyse_spy_short_volume[[#This Row],[total_reported]]</f>
        <v>0.26779755033693176</v>
      </c>
      <c r="I600" s="8">
        <v>702897</v>
      </c>
      <c r="J600" s="8" t="s">
        <v>7710</v>
      </c>
      <c r="K600" s="8" t="s">
        <v>7711</v>
      </c>
      <c r="L600" s="8" t="s">
        <v>7712</v>
      </c>
      <c r="M600" s="8" t="s">
        <v>7713</v>
      </c>
      <c r="N600" s="8">
        <v>100032</v>
      </c>
      <c r="O600" s="8">
        <v>170121</v>
      </c>
      <c r="P600" s="8">
        <v>851308</v>
      </c>
      <c r="Q600" s="8">
        <v>7773499</v>
      </c>
      <c r="R600" s="8">
        <v>75743</v>
      </c>
      <c r="S600" s="8">
        <v>232537</v>
      </c>
      <c r="T600" s="8">
        <v>37080</v>
      </c>
    </row>
    <row r="601" spans="1:20">
      <c r="A601" s="1">
        <v>44865</v>
      </c>
      <c r="B601" s="8">
        <v>69637730</v>
      </c>
      <c r="C601" s="8">
        <v>41334132</v>
      </c>
      <c r="D601" s="8">
        <v>28303598</v>
      </c>
      <c r="E601" s="9">
        <f>nyse_spy_short_volume[[#This Row],[total_short]]/nyse_spy_short_volume[[#This Row],[total_reported]]</f>
        <v>0.59355943968880087</v>
      </c>
      <c r="F601" s="9">
        <f>nyse_spy_short_volume[[#This Row],[total_long]]/nyse_spy_short_volume[[#This Row],[total_reported]]</f>
        <v>0.40644056031119913</v>
      </c>
      <c r="G601" s="8">
        <v>21731548</v>
      </c>
      <c r="H601" s="9">
        <f>nyse_spy_short_volume[[#This Row],[Off-Exchange]]/nyse_spy_short_volume[[#This Row],[total_reported]]</f>
        <v>0.31206571495078889</v>
      </c>
      <c r="I601" s="8">
        <v>104510</v>
      </c>
      <c r="J601" s="8" t="s">
        <v>7714</v>
      </c>
      <c r="K601" s="8" t="s">
        <v>7715</v>
      </c>
      <c r="L601" s="8" t="s">
        <v>7716</v>
      </c>
      <c r="M601" s="8" t="s">
        <v>7717</v>
      </c>
      <c r="N601" s="8">
        <v>201974</v>
      </c>
      <c r="O601" s="8">
        <v>283121</v>
      </c>
      <c r="P601" s="8">
        <v>976749</v>
      </c>
      <c r="Q601" s="8">
        <v>8612225</v>
      </c>
      <c r="R601" s="8">
        <v>98108</v>
      </c>
      <c r="S601" s="8">
        <v>209453</v>
      </c>
      <c r="T601" s="8">
        <v>34943</v>
      </c>
    </row>
    <row r="602" spans="1:20">
      <c r="A602" s="1">
        <v>44862</v>
      </c>
      <c r="B602" s="8">
        <v>72158671</v>
      </c>
      <c r="C602" s="8">
        <v>47144401</v>
      </c>
      <c r="D602" s="8">
        <v>25014270</v>
      </c>
      <c r="E602" s="9">
        <f>nyse_spy_short_volume[[#This Row],[total_short]]/nyse_spy_short_volume[[#This Row],[total_reported]]</f>
        <v>0.65334353233861531</v>
      </c>
      <c r="F602" s="9">
        <f>nyse_spy_short_volume[[#This Row],[total_long]]/nyse_spy_short_volume[[#This Row],[total_reported]]</f>
        <v>0.34665646766138475</v>
      </c>
      <c r="G602" s="8">
        <v>24650393</v>
      </c>
      <c r="H602" s="9">
        <f>nyse_spy_short_volume[[#This Row],[Off-Exchange]]/nyse_spy_short_volume[[#This Row],[total_reported]]</f>
        <v>0.34161373343475243</v>
      </c>
      <c r="I602" s="8">
        <v>79748</v>
      </c>
      <c r="J602" s="8" t="s">
        <v>7718</v>
      </c>
      <c r="K602" s="8" t="s">
        <v>7719</v>
      </c>
      <c r="L602" s="8" t="s">
        <v>7720</v>
      </c>
      <c r="M602" s="8" t="s">
        <v>7721</v>
      </c>
      <c r="N602" s="8">
        <v>276114</v>
      </c>
      <c r="O602" s="8">
        <v>253441</v>
      </c>
      <c r="P602" s="8">
        <v>896683</v>
      </c>
      <c r="Q602" s="8">
        <v>10110720</v>
      </c>
      <c r="R602" s="8">
        <v>82287</v>
      </c>
      <c r="S602" s="8">
        <v>495637</v>
      </c>
      <c r="T602" s="8">
        <v>10485</v>
      </c>
    </row>
    <row r="603" spans="1:20">
      <c r="A603" s="1">
        <v>44861</v>
      </c>
      <c r="B603" s="8">
        <v>58931010</v>
      </c>
      <c r="C603" s="8">
        <v>33868265</v>
      </c>
      <c r="D603" s="8">
        <v>25062745</v>
      </c>
      <c r="E603" s="9">
        <f>nyse_spy_short_volume[[#This Row],[total_short]]/nyse_spy_short_volume[[#This Row],[total_reported]]</f>
        <v>0.57471041137764312</v>
      </c>
      <c r="F603" s="9">
        <f>nyse_spy_short_volume[[#This Row],[total_long]]/nyse_spy_short_volume[[#This Row],[total_reported]]</f>
        <v>0.42528958862235688</v>
      </c>
      <c r="G603" s="8">
        <v>15260166</v>
      </c>
      <c r="H603" s="9">
        <f>nyse_spy_short_volume[[#This Row],[Off-Exchange]]/nyse_spy_short_volume[[#This Row],[total_reported]]</f>
        <v>0.25894967691882426</v>
      </c>
      <c r="I603" s="8">
        <v>110896</v>
      </c>
      <c r="J603" s="8" t="s">
        <v>7722</v>
      </c>
      <c r="K603" s="8" t="s">
        <v>7723</v>
      </c>
      <c r="L603" s="8" t="s">
        <v>7724</v>
      </c>
      <c r="M603" s="8" t="s">
        <v>7725</v>
      </c>
      <c r="N603" s="8">
        <v>170100</v>
      </c>
      <c r="O603" s="8">
        <v>399745</v>
      </c>
      <c r="P603" s="8">
        <v>832007</v>
      </c>
      <c r="Q603" s="8">
        <v>7812839</v>
      </c>
      <c r="R603" s="8">
        <v>68161</v>
      </c>
      <c r="S603" s="8">
        <v>356017</v>
      </c>
      <c r="T603" s="8">
        <v>4015</v>
      </c>
    </row>
    <row r="604" spans="1:20">
      <c r="A604" s="1">
        <v>44860</v>
      </c>
      <c r="B604" s="8">
        <v>78428865</v>
      </c>
      <c r="C604" s="8">
        <v>41176825</v>
      </c>
      <c r="D604" s="8">
        <v>37252040</v>
      </c>
      <c r="E604" s="9">
        <f>nyse_spy_short_volume[[#This Row],[total_short]]/nyse_spy_short_volume[[#This Row],[total_reported]]</f>
        <v>0.52502130433737626</v>
      </c>
      <c r="F604" s="9">
        <f>nyse_spy_short_volume[[#This Row],[total_long]]/nyse_spy_short_volume[[#This Row],[total_reported]]</f>
        <v>0.47497869566262368</v>
      </c>
      <c r="G604" s="8">
        <v>23310065</v>
      </c>
      <c r="H604" s="9">
        <f>nyse_spy_short_volume[[#This Row],[Off-Exchange]]/nyse_spy_short_volume[[#This Row],[total_reported]]</f>
        <v>0.2972128310157236</v>
      </c>
      <c r="I604" s="8">
        <v>94049</v>
      </c>
      <c r="J604" s="8" t="s">
        <v>7726</v>
      </c>
      <c r="K604" s="8" t="s">
        <v>7727</v>
      </c>
      <c r="L604" s="8" t="s">
        <v>7728</v>
      </c>
      <c r="M604" s="8" t="s">
        <v>7729</v>
      </c>
      <c r="N604" s="8">
        <v>123734</v>
      </c>
      <c r="O604" s="8">
        <v>323567</v>
      </c>
      <c r="P604" s="8">
        <v>702239</v>
      </c>
      <c r="Q604" s="8">
        <v>8392242</v>
      </c>
      <c r="R604" s="8">
        <v>87764</v>
      </c>
      <c r="S604" s="8">
        <v>261286</v>
      </c>
      <c r="T604" s="8">
        <v>8408</v>
      </c>
    </row>
    <row r="605" spans="1:20">
      <c r="A605" s="1">
        <v>44859</v>
      </c>
      <c r="B605" s="8">
        <v>58031983</v>
      </c>
      <c r="C605" s="8">
        <v>30201802</v>
      </c>
      <c r="D605" s="8">
        <v>27830181</v>
      </c>
      <c r="E605" s="9">
        <f>nyse_spy_short_volume[[#This Row],[total_short]]/nyse_spy_short_volume[[#This Row],[total_reported]]</f>
        <v>0.5204337408218499</v>
      </c>
      <c r="F605" s="9">
        <f>nyse_spy_short_volume[[#This Row],[total_long]]/nyse_spy_short_volume[[#This Row],[total_reported]]</f>
        <v>0.4795662591781501</v>
      </c>
      <c r="G605" s="8">
        <v>12702857</v>
      </c>
      <c r="H605" s="9">
        <f>nyse_spy_short_volume[[#This Row],[Off-Exchange]]/nyse_spy_short_volume[[#This Row],[total_reported]]</f>
        <v>0.21889407087812249</v>
      </c>
      <c r="I605" s="8">
        <v>62562</v>
      </c>
      <c r="J605" s="8" t="s">
        <v>7730</v>
      </c>
      <c r="K605" s="8" t="s">
        <v>7731</v>
      </c>
      <c r="L605" s="8" t="s">
        <v>7732</v>
      </c>
      <c r="M605" s="8" t="s">
        <v>7733</v>
      </c>
      <c r="N605" s="8">
        <v>133368</v>
      </c>
      <c r="O605" s="8">
        <v>217082</v>
      </c>
      <c r="P605" s="8">
        <v>628773</v>
      </c>
      <c r="Q605" s="8">
        <v>8314094</v>
      </c>
      <c r="R605" s="8">
        <v>105527</v>
      </c>
      <c r="S605" s="8">
        <v>394776</v>
      </c>
      <c r="T605" s="8">
        <v>12672</v>
      </c>
    </row>
    <row r="606" spans="1:20">
      <c r="A606" s="1">
        <v>44858</v>
      </c>
      <c r="B606" s="8">
        <v>60345335</v>
      </c>
      <c r="C606" s="8">
        <v>34960991</v>
      </c>
      <c r="D606" s="8">
        <v>25384344</v>
      </c>
      <c r="E606" s="9">
        <f>nyse_spy_short_volume[[#This Row],[total_short]]/nyse_spy_short_volume[[#This Row],[total_reported]]</f>
        <v>0.57934869364798458</v>
      </c>
      <c r="F606" s="9">
        <f>nyse_spy_short_volume[[#This Row],[total_long]]/nyse_spy_short_volume[[#This Row],[total_reported]]</f>
        <v>0.42065130635201542</v>
      </c>
      <c r="G606" s="8">
        <v>15060617</v>
      </c>
      <c r="H606" s="9">
        <f>nyse_spy_short_volume[[#This Row],[Off-Exchange]]/nyse_spy_short_volume[[#This Row],[total_reported]]</f>
        <v>0.24957384029768001</v>
      </c>
      <c r="I606" s="8">
        <v>66678</v>
      </c>
      <c r="J606" s="8" t="s">
        <v>7734</v>
      </c>
      <c r="K606" s="8" t="s">
        <v>7735</v>
      </c>
      <c r="L606" s="8" t="s">
        <v>7736</v>
      </c>
      <c r="M606" s="8" t="s">
        <v>7737</v>
      </c>
      <c r="N606" s="8">
        <v>214676</v>
      </c>
      <c r="O606" s="8">
        <v>244395</v>
      </c>
      <c r="P606" s="8">
        <v>783320</v>
      </c>
      <c r="Q606" s="8">
        <v>8860115</v>
      </c>
      <c r="R606" s="8">
        <v>99113</v>
      </c>
      <c r="S606" s="8">
        <v>294059</v>
      </c>
      <c r="T606" s="8">
        <v>22611</v>
      </c>
    </row>
    <row r="607" spans="1:20">
      <c r="A607" s="1">
        <v>44855</v>
      </c>
      <c r="B607" s="8">
        <v>97598916</v>
      </c>
      <c r="C607" s="8">
        <v>60986260</v>
      </c>
      <c r="D607" s="8">
        <v>36612656</v>
      </c>
      <c r="E607" s="9">
        <f>nyse_spy_short_volume[[#This Row],[total_short]]/nyse_spy_short_volume[[#This Row],[total_reported]]</f>
        <v>0.62486616142335027</v>
      </c>
      <c r="F607" s="9">
        <f>nyse_spy_short_volume[[#This Row],[total_long]]/nyse_spy_short_volume[[#This Row],[total_reported]]</f>
        <v>0.37513383857664978</v>
      </c>
      <c r="G607" s="8">
        <v>34968007</v>
      </c>
      <c r="H607" s="9">
        <f>nyse_spy_short_volume[[#This Row],[Off-Exchange]]/nyse_spy_short_volume[[#This Row],[total_reported]]</f>
        <v>0.35828273953370549</v>
      </c>
      <c r="I607" s="8">
        <v>117227</v>
      </c>
      <c r="J607" s="8" t="s">
        <v>7738</v>
      </c>
      <c r="K607" s="8" t="s">
        <v>7739</v>
      </c>
      <c r="L607" s="8" t="s">
        <v>7740</v>
      </c>
      <c r="M607" s="8" t="s">
        <v>7741</v>
      </c>
      <c r="N607" s="8">
        <v>251215</v>
      </c>
      <c r="O607" s="8">
        <v>261272</v>
      </c>
      <c r="P607" s="8">
        <v>952657</v>
      </c>
      <c r="Q607" s="8">
        <v>11559781</v>
      </c>
      <c r="R607" s="8">
        <v>131868</v>
      </c>
      <c r="S607" s="8">
        <v>609671</v>
      </c>
      <c r="T607" s="8">
        <v>10120</v>
      </c>
    </row>
    <row r="608" spans="1:20">
      <c r="A608" s="1">
        <v>44854</v>
      </c>
      <c r="B608" s="8">
        <v>65725369</v>
      </c>
      <c r="C608" s="8">
        <v>38370828</v>
      </c>
      <c r="D608" s="8">
        <v>27354541</v>
      </c>
      <c r="E608" s="9">
        <f>nyse_spy_short_volume[[#This Row],[total_short]]/nyse_spy_short_volume[[#This Row],[total_reported]]</f>
        <v>0.58380544048371941</v>
      </c>
      <c r="F608" s="9">
        <f>nyse_spy_short_volume[[#This Row],[total_long]]/nyse_spy_short_volume[[#This Row],[total_reported]]</f>
        <v>0.41619455951628054</v>
      </c>
      <c r="G608" s="8">
        <v>19517531</v>
      </c>
      <c r="H608" s="9">
        <f>nyse_spy_short_volume[[#This Row],[Off-Exchange]]/nyse_spy_short_volume[[#This Row],[total_reported]]</f>
        <v>0.29695582234007695</v>
      </c>
      <c r="I608" s="8">
        <v>144111</v>
      </c>
      <c r="J608" s="8" t="s">
        <v>7742</v>
      </c>
      <c r="K608" s="8" t="s">
        <v>7743</v>
      </c>
      <c r="L608" s="8" t="s">
        <v>7744</v>
      </c>
      <c r="M608" s="8" t="s">
        <v>7745</v>
      </c>
      <c r="N608" s="8">
        <v>225271</v>
      </c>
      <c r="O608" s="8">
        <v>163044</v>
      </c>
      <c r="P608" s="8">
        <v>821206</v>
      </c>
      <c r="Q608" s="8">
        <v>8788634</v>
      </c>
      <c r="R608" s="8">
        <v>105317</v>
      </c>
      <c r="S608" s="8">
        <v>274018</v>
      </c>
      <c r="T608" s="8">
        <v>6751</v>
      </c>
    </row>
    <row r="609" spans="1:20">
      <c r="A609" s="1">
        <v>44853</v>
      </c>
      <c r="B609" s="8">
        <v>59271220</v>
      </c>
      <c r="C609" s="8">
        <v>26731932</v>
      </c>
      <c r="D609" s="8">
        <v>32539288</v>
      </c>
      <c r="E609" s="9">
        <f>nyse_spy_short_volume[[#This Row],[total_short]]/nyse_spy_short_volume[[#This Row],[total_reported]]</f>
        <v>0.45101032170419303</v>
      </c>
      <c r="F609" s="9">
        <f>nyse_spy_short_volume[[#This Row],[total_long]]/nyse_spy_short_volume[[#This Row],[total_reported]]</f>
        <v>0.54898967829580692</v>
      </c>
      <c r="G609" s="8">
        <v>12304492</v>
      </c>
      <c r="H609" s="9">
        <f>nyse_spy_short_volume[[#This Row],[Off-Exchange]]/nyse_spy_short_volume[[#This Row],[total_reported]]</f>
        <v>0.20759640176125951</v>
      </c>
      <c r="I609" s="8">
        <v>94555</v>
      </c>
      <c r="J609" s="8" t="s">
        <v>7746</v>
      </c>
      <c r="K609" s="8" t="s">
        <v>7747</v>
      </c>
      <c r="L609" s="8" t="s">
        <v>7748</v>
      </c>
      <c r="M609" s="8" t="s">
        <v>7749</v>
      </c>
      <c r="N609" s="8">
        <v>146770</v>
      </c>
      <c r="O609" s="8">
        <v>134069</v>
      </c>
      <c r="P609" s="8">
        <v>484683</v>
      </c>
      <c r="Q609" s="8">
        <v>6244381</v>
      </c>
      <c r="R609" s="8">
        <v>93222</v>
      </c>
      <c r="S609" s="8">
        <v>139380</v>
      </c>
      <c r="T609" s="8">
        <v>19543</v>
      </c>
    </row>
    <row r="610" spans="1:20">
      <c r="A610" s="1">
        <v>44852</v>
      </c>
      <c r="B610" s="8">
        <v>72838238</v>
      </c>
      <c r="C610" s="8">
        <v>29256428</v>
      </c>
      <c r="D610" s="8">
        <v>43581810</v>
      </c>
      <c r="E610" s="9">
        <f>nyse_spy_short_volume[[#This Row],[total_short]]/nyse_spy_short_volume[[#This Row],[total_reported]]</f>
        <v>0.40166303858146596</v>
      </c>
      <c r="F610" s="9">
        <f>nyse_spy_short_volume[[#This Row],[total_long]]/nyse_spy_short_volume[[#This Row],[total_reported]]</f>
        <v>0.59833696141853399</v>
      </c>
      <c r="G610" s="8">
        <v>12661651</v>
      </c>
      <c r="H610" s="9">
        <f>nyse_spy_short_volume[[#This Row],[Off-Exchange]]/nyse_spy_short_volume[[#This Row],[total_reported]]</f>
        <v>0.17383247244393804</v>
      </c>
      <c r="I610" s="8">
        <v>102584</v>
      </c>
      <c r="J610" s="8" t="s">
        <v>7750</v>
      </c>
      <c r="K610" s="8" t="s">
        <v>7751</v>
      </c>
      <c r="L610" s="8" t="s">
        <v>7752</v>
      </c>
      <c r="M610" s="8" t="s">
        <v>7753</v>
      </c>
      <c r="N610" s="8">
        <v>137075</v>
      </c>
      <c r="O610" s="8">
        <v>106803</v>
      </c>
      <c r="P610" s="8">
        <v>726218</v>
      </c>
      <c r="Q610" s="8">
        <v>6892152</v>
      </c>
      <c r="R610" s="8">
        <v>141440</v>
      </c>
      <c r="S610" s="8">
        <v>288466</v>
      </c>
      <c r="T610" s="8">
        <v>7608</v>
      </c>
    </row>
    <row r="611" spans="1:20">
      <c r="A611" s="1">
        <v>44851</v>
      </c>
      <c r="B611" s="8">
        <v>69371070</v>
      </c>
      <c r="C611" s="8">
        <v>34178472</v>
      </c>
      <c r="D611" s="8">
        <v>35192598</v>
      </c>
      <c r="E611" s="9">
        <f>nyse_spy_short_volume[[#This Row],[total_short]]/nyse_spy_short_volume[[#This Row],[total_reported]]</f>
        <v>0.4926905697144357</v>
      </c>
      <c r="F611" s="9">
        <f>nyse_spy_short_volume[[#This Row],[total_long]]/nyse_spy_short_volume[[#This Row],[total_reported]]</f>
        <v>0.5073094302855643</v>
      </c>
      <c r="G611" s="8">
        <v>15061511</v>
      </c>
      <c r="H611" s="9">
        <f>nyse_spy_short_volume[[#This Row],[Off-Exchange]]/nyse_spy_short_volume[[#This Row],[total_reported]]</f>
        <v>0.21711516054170707</v>
      </c>
      <c r="I611" s="8">
        <v>110380</v>
      </c>
      <c r="J611" s="8" t="s">
        <v>7754</v>
      </c>
      <c r="K611" s="8" t="s">
        <v>7755</v>
      </c>
      <c r="L611" s="8" t="s">
        <v>7756</v>
      </c>
      <c r="M611" s="8" t="s">
        <v>7757</v>
      </c>
      <c r="N611" s="8">
        <v>455355</v>
      </c>
      <c r="O611" s="8">
        <v>142106</v>
      </c>
      <c r="P611" s="8">
        <v>838926</v>
      </c>
      <c r="Q611" s="8">
        <v>8725937</v>
      </c>
      <c r="R611" s="8">
        <v>117277</v>
      </c>
      <c r="S611" s="8">
        <v>237430</v>
      </c>
      <c r="T611" s="8">
        <v>12429</v>
      </c>
    </row>
    <row r="612" spans="1:20">
      <c r="A612" s="1">
        <v>44848</v>
      </c>
      <c r="B612" s="8">
        <v>89772669</v>
      </c>
      <c r="C612" s="8">
        <v>56629182</v>
      </c>
      <c r="D612" s="8">
        <v>33143487</v>
      </c>
      <c r="E612" s="9">
        <f>nyse_spy_short_volume[[#This Row],[total_short]]/nyse_spy_short_volume[[#This Row],[total_reported]]</f>
        <v>0.63080648743995793</v>
      </c>
      <c r="F612" s="9">
        <f>nyse_spy_short_volume[[#This Row],[total_long]]/nyse_spy_short_volume[[#This Row],[total_reported]]</f>
        <v>0.36919351256004207</v>
      </c>
      <c r="G612" s="8">
        <v>22499327</v>
      </c>
      <c r="H612" s="9">
        <f>nyse_spy_short_volume[[#This Row],[Off-Exchange]]/nyse_spy_short_volume[[#This Row],[total_reported]]</f>
        <v>0.25062557736809632</v>
      </c>
      <c r="I612" s="8">
        <v>131819</v>
      </c>
      <c r="J612" s="8" t="s">
        <v>7758</v>
      </c>
      <c r="K612" s="8" t="s">
        <v>7759</v>
      </c>
      <c r="L612" s="8" t="s">
        <v>7760</v>
      </c>
      <c r="M612" s="8" t="s">
        <v>7761</v>
      </c>
      <c r="N612" s="8">
        <v>512696</v>
      </c>
      <c r="O612" s="8">
        <v>556172</v>
      </c>
      <c r="P612" s="8">
        <v>1398186</v>
      </c>
      <c r="Q612" s="8">
        <v>15777905</v>
      </c>
      <c r="R612" s="8">
        <v>179361</v>
      </c>
      <c r="S612" s="8">
        <v>439653</v>
      </c>
      <c r="T612" s="8">
        <v>6187</v>
      </c>
    </row>
    <row r="613" spans="1:20">
      <c r="A613" s="1">
        <v>44847</v>
      </c>
      <c r="B613" s="8">
        <v>105000203</v>
      </c>
      <c r="C613" s="8">
        <v>66291937</v>
      </c>
      <c r="D613" s="8">
        <v>38708266</v>
      </c>
      <c r="E613" s="9">
        <f>nyse_spy_short_volume[[#This Row],[total_short]]/nyse_spy_short_volume[[#This Row],[total_reported]]</f>
        <v>0.63135056034129766</v>
      </c>
      <c r="F613" s="9">
        <f>nyse_spy_short_volume[[#This Row],[total_long]]/nyse_spy_short_volume[[#This Row],[total_reported]]</f>
        <v>0.36864943965870239</v>
      </c>
      <c r="G613" s="8">
        <v>27363715</v>
      </c>
      <c r="H613" s="9">
        <f>nyse_spy_short_volume[[#This Row],[Off-Exchange]]/nyse_spy_short_volume[[#This Row],[total_reported]]</f>
        <v>0.26060630568495186</v>
      </c>
      <c r="I613" s="8">
        <v>60777</v>
      </c>
      <c r="J613" s="8" t="s">
        <v>7762</v>
      </c>
      <c r="K613" s="8" t="s">
        <v>7763</v>
      </c>
      <c r="L613" s="8" t="s">
        <v>7764</v>
      </c>
      <c r="M613" s="8" t="s">
        <v>7765</v>
      </c>
      <c r="N613" s="8">
        <v>481258</v>
      </c>
      <c r="O613" s="8">
        <v>717262</v>
      </c>
      <c r="P613" s="8">
        <v>1284247</v>
      </c>
      <c r="Q613" s="8">
        <v>17616045</v>
      </c>
      <c r="R613" s="8">
        <v>232873</v>
      </c>
      <c r="S613" s="8">
        <v>445934</v>
      </c>
      <c r="T613" s="8">
        <v>14100</v>
      </c>
    </row>
    <row r="614" spans="1:20">
      <c r="A614" s="1">
        <v>44846</v>
      </c>
      <c r="B614" s="8">
        <v>55815842</v>
      </c>
      <c r="C614" s="8">
        <v>32963423</v>
      </c>
      <c r="D614" s="8">
        <v>22852419</v>
      </c>
      <c r="E614" s="9">
        <f>nyse_spy_short_volume[[#This Row],[total_short]]/nyse_spy_short_volume[[#This Row],[total_reported]]</f>
        <v>0.59057467949690701</v>
      </c>
      <c r="F614" s="9">
        <f>nyse_spy_short_volume[[#This Row],[total_long]]/nyse_spy_short_volume[[#This Row],[total_reported]]</f>
        <v>0.40942532050309299</v>
      </c>
      <c r="G614" s="8">
        <v>15534335</v>
      </c>
      <c r="H614" s="9">
        <f>nyse_spy_short_volume[[#This Row],[Off-Exchange]]/nyse_spy_short_volume[[#This Row],[total_reported]]</f>
        <v>0.27831408509433575</v>
      </c>
      <c r="I614" s="8">
        <v>119356</v>
      </c>
      <c r="J614" s="8" t="s">
        <v>7766</v>
      </c>
      <c r="K614" s="8" t="s">
        <v>7767</v>
      </c>
      <c r="L614" s="8" t="s">
        <v>7768</v>
      </c>
      <c r="M614" s="8" t="s">
        <v>7769</v>
      </c>
      <c r="N614" s="8">
        <v>255235</v>
      </c>
      <c r="O614" s="8">
        <v>311266</v>
      </c>
      <c r="P614" s="8">
        <v>659023</v>
      </c>
      <c r="Q614" s="8">
        <v>8092714</v>
      </c>
      <c r="R614" s="8">
        <v>93169</v>
      </c>
      <c r="S614" s="8">
        <v>217723</v>
      </c>
      <c r="T614" s="8">
        <v>15713</v>
      </c>
    </row>
    <row r="615" spans="1:20">
      <c r="A615" s="1">
        <v>44845</v>
      </c>
      <c r="B615" s="8">
        <v>67639680</v>
      </c>
      <c r="C615" s="8">
        <v>41513303</v>
      </c>
      <c r="D615" s="8">
        <v>26126377</v>
      </c>
      <c r="E615" s="9">
        <f>nyse_spy_short_volume[[#This Row],[total_short]]/nyse_spy_short_volume[[#This Row],[total_reported]]</f>
        <v>0.61374185980773421</v>
      </c>
      <c r="F615" s="9">
        <f>nyse_spy_short_volume[[#This Row],[total_long]]/nyse_spy_short_volume[[#This Row],[total_reported]]</f>
        <v>0.38625814019226584</v>
      </c>
      <c r="G615" s="8">
        <v>18200494</v>
      </c>
      <c r="H615" s="9">
        <f>nyse_spy_short_volume[[#This Row],[Off-Exchange]]/nyse_spy_short_volume[[#This Row],[total_reported]]</f>
        <v>0.2690801316623615</v>
      </c>
      <c r="I615" s="8">
        <v>71251</v>
      </c>
      <c r="J615" s="8" t="s">
        <v>7770</v>
      </c>
      <c r="K615" s="8" t="s">
        <v>7771</v>
      </c>
      <c r="L615" s="8" t="s">
        <v>7772</v>
      </c>
      <c r="M615" s="8" t="s">
        <v>7773</v>
      </c>
      <c r="N615" s="8">
        <v>451899</v>
      </c>
      <c r="O615" s="8">
        <v>649317</v>
      </c>
      <c r="P615" s="8">
        <v>917667</v>
      </c>
      <c r="Q615" s="8">
        <v>10380512</v>
      </c>
      <c r="R615" s="8">
        <v>132660</v>
      </c>
      <c r="S615" s="8">
        <v>364333</v>
      </c>
      <c r="T615" s="8">
        <v>7699</v>
      </c>
    </row>
    <row r="616" spans="1:20">
      <c r="A616" s="1">
        <v>44844</v>
      </c>
      <c r="B616" s="8">
        <v>54575910</v>
      </c>
      <c r="C616" s="8">
        <v>32976832</v>
      </c>
      <c r="D616" s="8">
        <v>21599078</v>
      </c>
      <c r="E616" s="9">
        <f>nyse_spy_short_volume[[#This Row],[total_short]]/nyse_spy_short_volume[[#This Row],[total_reported]]</f>
        <v>0.60423787711464638</v>
      </c>
      <c r="F616" s="9">
        <f>nyse_spy_short_volume[[#This Row],[total_long]]/nyse_spy_short_volume[[#This Row],[total_reported]]</f>
        <v>0.39576212288535362</v>
      </c>
      <c r="G616" s="8">
        <v>13615595</v>
      </c>
      <c r="H616" s="9">
        <f>nyse_spy_short_volume[[#This Row],[Off-Exchange]]/nyse_spy_short_volume[[#This Row],[total_reported]]</f>
        <v>0.24947994453963296</v>
      </c>
      <c r="I616" s="8">
        <v>54912</v>
      </c>
      <c r="J616" s="8" t="s">
        <v>7774</v>
      </c>
      <c r="K616" s="8" t="s">
        <v>7775</v>
      </c>
      <c r="L616" s="8" t="s">
        <v>7776</v>
      </c>
      <c r="M616" s="8" t="s">
        <v>7777</v>
      </c>
      <c r="N616" s="8">
        <v>273276</v>
      </c>
      <c r="O616" s="8">
        <v>441783</v>
      </c>
      <c r="P616" s="8">
        <v>934292</v>
      </c>
      <c r="Q616" s="8">
        <v>8571822</v>
      </c>
      <c r="R616" s="8">
        <v>128008</v>
      </c>
      <c r="S616" s="8">
        <v>316026</v>
      </c>
      <c r="T616" s="8">
        <v>4426</v>
      </c>
    </row>
    <row r="617" spans="1:20">
      <c r="A617" s="1">
        <v>44841</v>
      </c>
      <c r="B617" s="8">
        <v>73739741</v>
      </c>
      <c r="C617" s="8">
        <v>47021741</v>
      </c>
      <c r="D617" s="8">
        <v>26718000</v>
      </c>
      <c r="E617" s="9">
        <f>nyse_spy_short_volume[[#This Row],[total_short]]/nyse_spy_short_volume[[#This Row],[total_reported]]</f>
        <v>0.63767163217999367</v>
      </c>
      <c r="F617" s="9">
        <f>nyse_spy_short_volume[[#This Row],[total_long]]/nyse_spy_short_volume[[#This Row],[total_reported]]</f>
        <v>0.36232836782000633</v>
      </c>
      <c r="G617" s="8">
        <v>19290663</v>
      </c>
      <c r="H617" s="9">
        <f>nyse_spy_short_volume[[#This Row],[Off-Exchange]]/nyse_spy_short_volume[[#This Row],[total_reported]]</f>
        <v>0.26160470240870526</v>
      </c>
      <c r="I617" s="8">
        <v>115019</v>
      </c>
      <c r="J617" s="8" t="s">
        <v>7778</v>
      </c>
      <c r="K617" s="8" t="s">
        <v>7779</v>
      </c>
      <c r="L617" s="8" t="s">
        <v>7780</v>
      </c>
      <c r="M617" s="8" t="s">
        <v>7781</v>
      </c>
      <c r="N617" s="8">
        <v>477539</v>
      </c>
      <c r="O617" s="8">
        <v>477365</v>
      </c>
      <c r="P617" s="8">
        <v>1092552</v>
      </c>
      <c r="Q617" s="8">
        <v>12964986</v>
      </c>
      <c r="R617" s="8">
        <v>187018</v>
      </c>
      <c r="S617" s="8">
        <v>562278</v>
      </c>
      <c r="T617" s="8">
        <v>9611</v>
      </c>
    </row>
    <row r="618" spans="1:20">
      <c r="A618" s="1">
        <v>44840</v>
      </c>
      <c r="B618" s="8">
        <v>60378782</v>
      </c>
      <c r="C618" s="8">
        <v>36829638</v>
      </c>
      <c r="D618" s="8">
        <v>23549144</v>
      </c>
      <c r="E618" s="9">
        <f>nyse_spy_short_volume[[#This Row],[total_short]]/nyse_spy_short_volume[[#This Row],[total_reported]]</f>
        <v>0.60997649803535292</v>
      </c>
      <c r="F618" s="9">
        <f>nyse_spy_short_volume[[#This Row],[total_long]]/nyse_spy_short_volume[[#This Row],[total_reported]]</f>
        <v>0.39002350196464713</v>
      </c>
      <c r="G618" s="8">
        <v>16839905</v>
      </c>
      <c r="H618" s="9">
        <f>nyse_spy_short_volume[[#This Row],[Off-Exchange]]/nyse_spy_short_volume[[#This Row],[total_reported]]</f>
        <v>0.27890435086948262</v>
      </c>
      <c r="I618" s="8">
        <v>50969</v>
      </c>
      <c r="J618" s="8" t="s">
        <v>7782</v>
      </c>
      <c r="K618" s="8" t="s">
        <v>7783</v>
      </c>
      <c r="L618" s="8" t="s">
        <v>7784</v>
      </c>
      <c r="M618" s="8" t="s">
        <v>7785</v>
      </c>
      <c r="N618" s="8">
        <v>251977</v>
      </c>
      <c r="O618" s="8">
        <v>417416</v>
      </c>
      <c r="P618" s="8">
        <v>796074</v>
      </c>
      <c r="Q618" s="8">
        <v>8480855</v>
      </c>
      <c r="R618" s="8">
        <v>165513</v>
      </c>
      <c r="S618" s="8">
        <v>191378</v>
      </c>
      <c r="T618" s="8">
        <v>10791</v>
      </c>
    </row>
    <row r="619" spans="1:20">
      <c r="A619" s="1">
        <v>44839</v>
      </c>
      <c r="B619" s="8">
        <v>63575257</v>
      </c>
      <c r="C619" s="8">
        <v>40701580</v>
      </c>
      <c r="D619" s="8">
        <v>22873677</v>
      </c>
      <c r="E619" s="9">
        <f>nyse_spy_short_volume[[#This Row],[total_short]]/nyse_spy_short_volume[[#This Row],[total_reported]]</f>
        <v>0.6402110179436632</v>
      </c>
      <c r="F619" s="9">
        <f>nyse_spy_short_volume[[#This Row],[total_long]]/nyse_spy_short_volume[[#This Row],[total_reported]]</f>
        <v>0.3597889820563368</v>
      </c>
      <c r="G619" s="8">
        <v>19762356</v>
      </c>
      <c r="H619" s="9">
        <f>nyse_spy_short_volume[[#This Row],[Off-Exchange]]/nyse_spy_short_volume[[#This Row],[total_reported]]</f>
        <v>0.31084980120489331</v>
      </c>
      <c r="I619" s="8">
        <v>93123</v>
      </c>
      <c r="J619" s="8" t="s">
        <v>7786</v>
      </c>
      <c r="K619" s="8" t="s">
        <v>7787</v>
      </c>
      <c r="L619" s="8" t="s">
        <v>7788</v>
      </c>
      <c r="M619" s="8" t="s">
        <v>7789</v>
      </c>
      <c r="N619" s="8">
        <v>328129</v>
      </c>
      <c r="O619" s="8">
        <v>615641</v>
      </c>
      <c r="P619" s="8">
        <v>1048485</v>
      </c>
      <c r="Q619" s="8">
        <v>8328685</v>
      </c>
      <c r="R619" s="8">
        <v>163895</v>
      </c>
      <c r="S619" s="8">
        <v>178556</v>
      </c>
      <c r="T619" s="8">
        <v>3957</v>
      </c>
    </row>
    <row r="620" spans="1:20">
      <c r="A620" s="1">
        <v>44838</v>
      </c>
      <c r="B620" s="8">
        <v>75051557</v>
      </c>
      <c r="C620" s="8">
        <v>48456471</v>
      </c>
      <c r="D620" s="8">
        <v>26595086</v>
      </c>
      <c r="E620" s="9">
        <f>nyse_spy_short_volume[[#This Row],[total_short]]/nyse_spy_short_volume[[#This Row],[total_reported]]</f>
        <v>0.64564244816400007</v>
      </c>
      <c r="F620" s="9">
        <f>nyse_spy_short_volume[[#This Row],[total_long]]/nyse_spy_short_volume[[#This Row],[total_reported]]</f>
        <v>0.35435755183599987</v>
      </c>
      <c r="G620" s="8">
        <v>22313766</v>
      </c>
      <c r="H620" s="9">
        <f>nyse_spy_short_volume[[#This Row],[Off-Exchange]]/nyse_spy_short_volume[[#This Row],[total_reported]]</f>
        <v>0.29731249945953819</v>
      </c>
      <c r="I620" s="8">
        <v>75395</v>
      </c>
      <c r="J620" s="8" t="s">
        <v>7790</v>
      </c>
      <c r="K620" s="8" t="s">
        <v>7791</v>
      </c>
      <c r="L620" s="8" t="s">
        <v>7792</v>
      </c>
      <c r="M620" s="8" t="s">
        <v>7793</v>
      </c>
      <c r="N620" s="8">
        <v>321628</v>
      </c>
      <c r="O620" s="8">
        <v>383378</v>
      </c>
      <c r="P620" s="8">
        <v>1293822</v>
      </c>
      <c r="Q620" s="8">
        <v>12015853</v>
      </c>
      <c r="R620" s="8">
        <v>227307</v>
      </c>
      <c r="S620" s="8">
        <v>531268</v>
      </c>
      <c r="T620" s="8">
        <v>4355</v>
      </c>
    </row>
    <row r="621" spans="1:20">
      <c r="A621" s="1">
        <v>44837</v>
      </c>
      <c r="B621" s="8">
        <v>68273585</v>
      </c>
      <c r="C621" s="8">
        <v>36471708</v>
      </c>
      <c r="D621" s="8">
        <v>31801877</v>
      </c>
      <c r="E621" s="9">
        <f>nyse_spy_short_volume[[#This Row],[total_short]]/nyse_spy_short_volume[[#This Row],[total_reported]]</f>
        <v>0.53419939790769744</v>
      </c>
      <c r="F621" s="9">
        <f>nyse_spy_short_volume[[#This Row],[total_long]]/nyse_spy_short_volume[[#This Row],[total_reported]]</f>
        <v>0.46580060209230262</v>
      </c>
      <c r="G621" s="8">
        <v>17070294</v>
      </c>
      <c r="H621" s="9">
        <f>nyse_spy_short_volume[[#This Row],[Off-Exchange]]/nyse_spy_short_volume[[#This Row],[total_reported]]</f>
        <v>0.25002779625531601</v>
      </c>
      <c r="I621" s="8">
        <v>36415</v>
      </c>
      <c r="J621" s="8" t="s">
        <v>7794</v>
      </c>
      <c r="K621" s="8" t="s">
        <v>7795</v>
      </c>
      <c r="L621" s="8" t="s">
        <v>7796</v>
      </c>
      <c r="M621" s="8" t="s">
        <v>7797</v>
      </c>
      <c r="N621" s="8">
        <v>319672</v>
      </c>
      <c r="O621" s="8">
        <v>287589</v>
      </c>
      <c r="P621" s="8">
        <v>873207</v>
      </c>
      <c r="Q621" s="8">
        <v>8252557</v>
      </c>
      <c r="R621" s="8">
        <v>146909</v>
      </c>
      <c r="S621" s="8">
        <v>347027</v>
      </c>
      <c r="T621" s="8">
        <v>10225</v>
      </c>
    </row>
    <row r="622" spans="1:20">
      <c r="A622" s="1">
        <v>44834</v>
      </c>
      <c r="B622" s="8">
        <v>96052255</v>
      </c>
      <c r="C622" s="8">
        <v>56680253</v>
      </c>
      <c r="D622" s="8">
        <v>39372002</v>
      </c>
      <c r="E622" s="9">
        <f>nyse_spy_short_volume[[#This Row],[total_short]]/nyse_spy_short_volume[[#This Row],[total_reported]]</f>
        <v>0.59009809816542047</v>
      </c>
      <c r="F622" s="9">
        <f>nyse_spy_short_volume[[#This Row],[total_long]]/nyse_spy_short_volume[[#This Row],[total_reported]]</f>
        <v>0.40990190183457953</v>
      </c>
      <c r="G622" s="8">
        <v>26380971</v>
      </c>
      <c r="H622" s="9">
        <f>nyse_spy_short_volume[[#This Row],[Off-Exchange]]/nyse_spy_short_volume[[#This Row],[total_reported]]</f>
        <v>0.27465228171894557</v>
      </c>
      <c r="I622" s="8">
        <v>105683</v>
      </c>
      <c r="J622" s="8" t="s">
        <v>7798</v>
      </c>
      <c r="K622" s="8" t="s">
        <v>7799</v>
      </c>
      <c r="L622" s="8" t="s">
        <v>7800</v>
      </c>
      <c r="M622" s="8" t="s">
        <v>7801</v>
      </c>
      <c r="N622" s="8">
        <v>648725</v>
      </c>
      <c r="O622" s="8">
        <v>1075757</v>
      </c>
      <c r="P622" s="8">
        <v>1605996</v>
      </c>
      <c r="Q622" s="8">
        <v>11758710</v>
      </c>
      <c r="R622" s="8">
        <v>252296</v>
      </c>
      <c r="S622" s="8">
        <v>167256</v>
      </c>
      <c r="T622" s="8">
        <v>5855</v>
      </c>
    </row>
    <row r="623" spans="1:20">
      <c r="A623" s="1">
        <v>44833</v>
      </c>
      <c r="B623" s="8">
        <v>79362579</v>
      </c>
      <c r="C623" s="8">
        <v>47111289</v>
      </c>
      <c r="D623" s="8">
        <v>32251290</v>
      </c>
      <c r="E623" s="9">
        <f>nyse_spy_short_volume[[#This Row],[total_short]]/nyse_spy_short_volume[[#This Row],[total_reported]]</f>
        <v>0.59362094319036685</v>
      </c>
      <c r="F623" s="9">
        <f>nyse_spy_short_volume[[#This Row],[total_long]]/nyse_spy_short_volume[[#This Row],[total_reported]]</f>
        <v>0.40637905680963315</v>
      </c>
      <c r="G623" s="8">
        <v>18712332</v>
      </c>
      <c r="H623" s="9">
        <f>nyse_spy_short_volume[[#This Row],[Off-Exchange]]/nyse_spy_short_volume[[#This Row],[total_reported]]</f>
        <v>0.23578281144316141</v>
      </c>
      <c r="I623" s="8">
        <v>71457</v>
      </c>
      <c r="J623" s="8" t="s">
        <v>7802</v>
      </c>
      <c r="K623" s="8" t="s">
        <v>7803</v>
      </c>
      <c r="L623" s="8" t="s">
        <v>7804</v>
      </c>
      <c r="M623" s="8" t="s">
        <v>7805</v>
      </c>
      <c r="N623" s="8">
        <v>629778</v>
      </c>
      <c r="O623" s="8">
        <v>783108</v>
      </c>
      <c r="P623" s="8">
        <v>1321421</v>
      </c>
      <c r="Q623" s="8">
        <v>10744244</v>
      </c>
      <c r="R623" s="8">
        <v>225140</v>
      </c>
      <c r="S623" s="8">
        <v>289763</v>
      </c>
      <c r="T623" s="8">
        <v>11216</v>
      </c>
    </row>
    <row r="624" spans="1:20">
      <c r="A624" s="1">
        <v>44832</v>
      </c>
      <c r="B624" s="8">
        <v>75365313</v>
      </c>
      <c r="C624" s="8">
        <v>44767445</v>
      </c>
      <c r="D624" s="8">
        <v>30597868</v>
      </c>
      <c r="E624" s="9">
        <f>nyse_spy_short_volume[[#This Row],[total_short]]/nyse_spy_short_volume[[#This Row],[total_reported]]</f>
        <v>0.59400595868287576</v>
      </c>
      <c r="F624" s="9">
        <f>nyse_spy_short_volume[[#This Row],[total_long]]/nyse_spy_short_volume[[#This Row],[total_reported]]</f>
        <v>0.40599404131712424</v>
      </c>
      <c r="G624" s="8">
        <v>22839856</v>
      </c>
      <c r="H624" s="9">
        <f>nyse_spy_short_volume[[#This Row],[Off-Exchange]]/nyse_spy_short_volume[[#This Row],[total_reported]]</f>
        <v>0.30305527955546341</v>
      </c>
      <c r="I624" s="8">
        <v>50259</v>
      </c>
      <c r="J624" s="8" t="s">
        <v>7806</v>
      </c>
      <c r="K624" s="8" t="s">
        <v>7807</v>
      </c>
      <c r="L624" s="8" t="s">
        <v>7808</v>
      </c>
      <c r="M624" s="8" t="s">
        <v>7809</v>
      </c>
      <c r="N624" s="8">
        <v>360775</v>
      </c>
      <c r="O624" s="8">
        <v>349550</v>
      </c>
      <c r="P624" s="8">
        <v>944141</v>
      </c>
      <c r="Q624" s="8">
        <v>8553309</v>
      </c>
      <c r="R624" s="8">
        <v>188580</v>
      </c>
      <c r="S624" s="8">
        <v>273455</v>
      </c>
      <c r="T624" s="8">
        <v>33178</v>
      </c>
    </row>
    <row r="625" spans="1:20">
      <c r="A625" s="1">
        <v>44831</v>
      </c>
      <c r="B625" s="8">
        <v>79550566</v>
      </c>
      <c r="C625" s="8">
        <v>40962317</v>
      </c>
      <c r="D625" s="8">
        <v>38588249</v>
      </c>
      <c r="E625" s="9">
        <f>nyse_spy_short_volume[[#This Row],[total_short]]/nyse_spy_short_volume[[#This Row],[total_reported]]</f>
        <v>0.51492175429650622</v>
      </c>
      <c r="F625" s="9">
        <f>nyse_spy_short_volume[[#This Row],[total_long]]/nyse_spy_short_volume[[#This Row],[total_reported]]</f>
        <v>0.48507824570349378</v>
      </c>
      <c r="G625" s="8">
        <v>18419874</v>
      </c>
      <c r="H625" s="9">
        <f>nyse_spy_short_volume[[#This Row],[Off-Exchange]]/nyse_spy_short_volume[[#This Row],[total_reported]]</f>
        <v>0.23154925132776555</v>
      </c>
      <c r="I625" s="8">
        <v>78684</v>
      </c>
      <c r="J625" s="8" t="s">
        <v>7810</v>
      </c>
      <c r="K625" s="8" t="s">
        <v>7811</v>
      </c>
      <c r="L625" s="8" t="s">
        <v>7812</v>
      </c>
      <c r="M625" s="8" t="s">
        <v>7813</v>
      </c>
      <c r="N625" s="8">
        <v>216914</v>
      </c>
      <c r="O625" s="8">
        <v>708623</v>
      </c>
      <c r="P625" s="8">
        <v>1226980</v>
      </c>
      <c r="Q625" s="8">
        <v>8256164</v>
      </c>
      <c r="R625" s="8">
        <v>258134</v>
      </c>
      <c r="S625" s="8">
        <v>291045</v>
      </c>
      <c r="T625" s="8">
        <v>37873</v>
      </c>
    </row>
    <row r="626" spans="1:20">
      <c r="A626" s="1">
        <v>44830</v>
      </c>
      <c r="B626" s="8">
        <v>65212988</v>
      </c>
      <c r="C626" s="8">
        <v>37903249</v>
      </c>
      <c r="D626" s="8">
        <v>27309739</v>
      </c>
      <c r="E626" s="9">
        <f>nyse_spy_short_volume[[#This Row],[total_short]]/nyse_spy_short_volume[[#This Row],[total_reported]]</f>
        <v>0.58122239391944441</v>
      </c>
      <c r="F626" s="9">
        <f>nyse_spy_short_volume[[#This Row],[total_long]]/nyse_spy_short_volume[[#This Row],[total_reported]]</f>
        <v>0.41877760608055559</v>
      </c>
      <c r="G626" s="8">
        <v>17939352</v>
      </c>
      <c r="H626" s="9">
        <f>nyse_spy_short_volume[[#This Row],[Off-Exchange]]/nyse_spy_short_volume[[#This Row],[total_reported]]</f>
        <v>0.27508863725121752</v>
      </c>
      <c r="I626" s="8">
        <v>94326</v>
      </c>
      <c r="J626" s="8" t="s">
        <v>7814</v>
      </c>
      <c r="K626" s="8" t="s">
        <v>7815</v>
      </c>
      <c r="L626" s="8" t="s">
        <v>7816</v>
      </c>
      <c r="M626" s="8" t="s">
        <v>7817</v>
      </c>
      <c r="N626" s="8">
        <v>259776</v>
      </c>
      <c r="O626" s="8">
        <v>262134</v>
      </c>
      <c r="P626" s="8">
        <v>1033303</v>
      </c>
      <c r="Q626" s="8">
        <v>7708007</v>
      </c>
      <c r="R626" s="8">
        <v>238150</v>
      </c>
      <c r="S626" s="8">
        <v>234144</v>
      </c>
      <c r="T626" s="8">
        <v>7235</v>
      </c>
    </row>
    <row r="627" spans="1:20">
      <c r="A627" s="1">
        <v>44827</v>
      </c>
      <c r="B627" s="8">
        <v>80806268</v>
      </c>
      <c r="C627" s="8">
        <v>54171304</v>
      </c>
      <c r="D627" s="8">
        <v>26634964</v>
      </c>
      <c r="E627" s="9">
        <f>nyse_spy_short_volume[[#This Row],[total_short]]/nyse_spy_short_volume[[#This Row],[total_reported]]</f>
        <v>0.67038492608023925</v>
      </c>
      <c r="F627" s="9">
        <f>nyse_spy_short_volume[[#This Row],[total_long]]/nyse_spy_short_volume[[#This Row],[total_reported]]</f>
        <v>0.3296150739197608</v>
      </c>
      <c r="G627" s="8">
        <v>25212121</v>
      </c>
      <c r="H627" s="9">
        <f>nyse_spy_short_volume[[#This Row],[Off-Exchange]]/nyse_spy_short_volume[[#This Row],[total_reported]]</f>
        <v>0.31200699678396238</v>
      </c>
      <c r="I627" s="8">
        <v>114271</v>
      </c>
      <c r="J627" s="8" t="s">
        <v>7818</v>
      </c>
      <c r="K627" s="8" t="s">
        <v>7819</v>
      </c>
      <c r="L627" s="8" t="s">
        <v>7820</v>
      </c>
      <c r="M627" s="8" t="s">
        <v>7821</v>
      </c>
      <c r="N627" s="8">
        <v>478993</v>
      </c>
      <c r="O627" s="8">
        <v>845407</v>
      </c>
      <c r="P627" s="8">
        <v>1551307</v>
      </c>
      <c r="Q627" s="8">
        <v>11304585</v>
      </c>
      <c r="R627" s="8">
        <v>268603</v>
      </c>
      <c r="S627" s="8">
        <v>498505</v>
      </c>
      <c r="T627" s="8">
        <v>4807</v>
      </c>
    </row>
    <row r="628" spans="1:20">
      <c r="A628" s="1">
        <v>44826</v>
      </c>
      <c r="B628" s="8">
        <v>64088515</v>
      </c>
      <c r="C628" s="8">
        <v>38079122</v>
      </c>
      <c r="D628" s="8">
        <v>26009393</v>
      </c>
      <c r="E628" s="9">
        <f>nyse_spy_short_volume[[#This Row],[total_short]]/nyse_spy_short_volume[[#This Row],[total_reported]]</f>
        <v>0.59416452386203678</v>
      </c>
      <c r="F628" s="9">
        <f>nyse_spy_short_volume[[#This Row],[total_long]]/nyse_spy_short_volume[[#This Row],[total_reported]]</f>
        <v>0.40583547613796328</v>
      </c>
      <c r="G628" s="8">
        <v>16739391</v>
      </c>
      <c r="H628" s="9">
        <f>nyse_spy_short_volume[[#This Row],[Off-Exchange]]/nyse_spy_short_volume[[#This Row],[total_reported]]</f>
        <v>0.26119174394975447</v>
      </c>
      <c r="I628" s="8">
        <v>61358</v>
      </c>
      <c r="J628" s="8" t="s">
        <v>7822</v>
      </c>
      <c r="K628" s="8" t="s">
        <v>7823</v>
      </c>
      <c r="L628" s="8" t="s">
        <v>7824</v>
      </c>
      <c r="M628" s="8" t="s">
        <v>7825</v>
      </c>
      <c r="N628" s="8">
        <v>333812</v>
      </c>
      <c r="O628" s="8">
        <v>615429</v>
      </c>
      <c r="P628" s="8">
        <v>1197224</v>
      </c>
      <c r="Q628" s="8">
        <v>8542602</v>
      </c>
      <c r="R628" s="8">
        <v>186943</v>
      </c>
      <c r="S628" s="8">
        <v>250665</v>
      </c>
      <c r="T628" s="8">
        <v>986</v>
      </c>
    </row>
    <row r="629" spans="1:20">
      <c r="A629" s="1">
        <v>44825</v>
      </c>
      <c r="B629" s="8">
        <v>75205475</v>
      </c>
      <c r="C629" s="8">
        <v>46315949</v>
      </c>
      <c r="D629" s="8">
        <v>28889526</v>
      </c>
      <c r="E629" s="9">
        <f>nyse_spy_short_volume[[#This Row],[total_short]]/nyse_spy_short_volume[[#This Row],[total_reported]]</f>
        <v>0.61585873900803101</v>
      </c>
      <c r="F629" s="9">
        <f>nyse_spy_short_volume[[#This Row],[total_long]]/nyse_spy_short_volume[[#This Row],[total_reported]]</f>
        <v>0.38414126099196899</v>
      </c>
      <c r="G629" s="8">
        <v>17539626</v>
      </c>
      <c r="H629" s="9">
        <f>nyse_spy_short_volume[[#This Row],[Off-Exchange]]/nyse_spy_short_volume[[#This Row],[total_reported]]</f>
        <v>0.2332227274676478</v>
      </c>
      <c r="I629" s="8">
        <v>65488</v>
      </c>
      <c r="J629" s="8" t="s">
        <v>7826</v>
      </c>
      <c r="K629" s="8" t="s">
        <v>7827</v>
      </c>
      <c r="L629" s="8" t="s">
        <v>7828</v>
      </c>
      <c r="M629" s="8" t="s">
        <v>7829</v>
      </c>
      <c r="N629" s="8">
        <v>526811</v>
      </c>
      <c r="O629" s="8">
        <v>476076</v>
      </c>
      <c r="P629" s="8">
        <v>960760</v>
      </c>
      <c r="Q629" s="8">
        <v>11075730</v>
      </c>
      <c r="R629" s="8">
        <v>287487</v>
      </c>
      <c r="S629" s="8">
        <v>394809</v>
      </c>
      <c r="T629" s="8">
        <v>7170</v>
      </c>
    </row>
    <row r="630" spans="1:20">
      <c r="A630" s="1">
        <v>44824</v>
      </c>
      <c r="B630" s="8">
        <v>53369944</v>
      </c>
      <c r="C630" s="8">
        <v>34822424</v>
      </c>
      <c r="D630" s="8">
        <v>18547520</v>
      </c>
      <c r="E630" s="9">
        <f>nyse_spy_short_volume[[#This Row],[total_short]]/nyse_spy_short_volume[[#This Row],[total_reported]]</f>
        <v>0.65247256021104316</v>
      </c>
      <c r="F630" s="9">
        <f>nyse_spy_short_volume[[#This Row],[total_long]]/nyse_spy_short_volume[[#This Row],[total_reported]]</f>
        <v>0.34752743978895689</v>
      </c>
      <c r="G630" s="8">
        <v>16846313</v>
      </c>
      <c r="H630" s="9">
        <f>nyse_spy_short_volume[[#This Row],[Off-Exchange]]/nyse_spy_short_volume[[#This Row],[total_reported]]</f>
        <v>0.3156516896476414</v>
      </c>
      <c r="I630" s="8">
        <v>58378</v>
      </c>
      <c r="J630" s="8" t="s">
        <v>7830</v>
      </c>
      <c r="K630" s="8" t="s">
        <v>7831</v>
      </c>
      <c r="L630" s="8" t="s">
        <v>7832</v>
      </c>
      <c r="M630" s="8" t="s">
        <v>7833</v>
      </c>
      <c r="N630" s="8">
        <v>220136</v>
      </c>
      <c r="O630" s="8">
        <v>315982</v>
      </c>
      <c r="P630" s="8">
        <v>776885</v>
      </c>
      <c r="Q630" s="8">
        <v>7042144</v>
      </c>
      <c r="R630" s="8">
        <v>193647</v>
      </c>
      <c r="S630" s="8">
        <v>233954</v>
      </c>
      <c r="T630" s="8">
        <v>3310</v>
      </c>
    </row>
    <row r="631" spans="1:20">
      <c r="A631" s="1">
        <v>44823</v>
      </c>
      <c r="B631" s="8">
        <v>49930789</v>
      </c>
      <c r="C631" s="8">
        <v>32640428</v>
      </c>
      <c r="D631" s="8">
        <v>17290361</v>
      </c>
      <c r="E631" s="9">
        <f>nyse_spy_short_volume[[#This Row],[total_short]]/nyse_spy_short_volume[[#This Row],[total_reported]]</f>
        <v>0.65371344322237723</v>
      </c>
      <c r="F631" s="9">
        <f>nyse_spy_short_volume[[#This Row],[total_long]]/nyse_spy_short_volume[[#This Row],[total_reported]]</f>
        <v>0.34628655677762271</v>
      </c>
      <c r="G631" s="8">
        <v>14784351</v>
      </c>
      <c r="H631" s="9">
        <f>nyse_spy_short_volume[[#This Row],[Off-Exchange]]/nyse_spy_short_volume[[#This Row],[total_reported]]</f>
        <v>0.29609688322770145</v>
      </c>
      <c r="I631" s="8">
        <v>47637</v>
      </c>
      <c r="J631" s="8" t="s">
        <v>7834</v>
      </c>
      <c r="K631" s="8" t="s">
        <v>7835</v>
      </c>
      <c r="L631" s="8" t="s">
        <v>7836</v>
      </c>
      <c r="M631" s="8" t="s">
        <v>7837</v>
      </c>
      <c r="N631" s="8">
        <v>177419</v>
      </c>
      <c r="O631" s="8">
        <v>289240</v>
      </c>
      <c r="P631" s="8">
        <v>810536</v>
      </c>
      <c r="Q631" s="8">
        <v>7053039</v>
      </c>
      <c r="R631" s="8">
        <v>154625</v>
      </c>
      <c r="S631" s="8">
        <v>202399</v>
      </c>
      <c r="T631" s="8">
        <v>3053</v>
      </c>
    </row>
    <row r="632" spans="1:20">
      <c r="A632" s="1">
        <v>44820</v>
      </c>
      <c r="B632" s="8">
        <v>70021545</v>
      </c>
      <c r="C632" s="8">
        <v>42746168</v>
      </c>
      <c r="D632" s="8">
        <v>27275377</v>
      </c>
      <c r="E632" s="9">
        <f>nyse_spy_short_volume[[#This Row],[total_short]]/nyse_spy_short_volume[[#This Row],[total_reported]]</f>
        <v>0.6104716484047874</v>
      </c>
      <c r="F632" s="9">
        <f>nyse_spy_short_volume[[#This Row],[total_long]]/nyse_spy_short_volume[[#This Row],[total_reported]]</f>
        <v>0.3895283515952126</v>
      </c>
      <c r="G632" s="8">
        <v>20267023</v>
      </c>
      <c r="H632" s="9">
        <f>nyse_spy_short_volume[[#This Row],[Off-Exchange]]/nyse_spy_short_volume[[#This Row],[total_reported]]</f>
        <v>0.28943981455993295</v>
      </c>
      <c r="I632" s="8">
        <v>295022</v>
      </c>
      <c r="J632" s="8" t="s">
        <v>7838</v>
      </c>
      <c r="K632" s="8" t="s">
        <v>7839</v>
      </c>
      <c r="L632" s="8" t="s">
        <v>7840</v>
      </c>
      <c r="M632" s="8" t="s">
        <v>7841</v>
      </c>
      <c r="N632" s="8">
        <v>243220</v>
      </c>
      <c r="O632" s="8">
        <v>361297</v>
      </c>
      <c r="P632" s="8">
        <v>1010255</v>
      </c>
      <c r="Q632" s="8">
        <v>8116785</v>
      </c>
      <c r="R632" s="8">
        <v>171312</v>
      </c>
      <c r="S632" s="8">
        <v>290349</v>
      </c>
      <c r="T632" s="8">
        <v>2694</v>
      </c>
    </row>
    <row r="633" spans="1:20">
      <c r="A633" s="1">
        <v>44819</v>
      </c>
      <c r="B633" s="8">
        <v>64048133</v>
      </c>
      <c r="C633" s="8">
        <v>40534202</v>
      </c>
      <c r="D633" s="8">
        <v>23513931</v>
      </c>
      <c r="E633" s="9">
        <f>nyse_spy_short_volume[[#This Row],[total_short]]/nyse_spy_short_volume[[#This Row],[total_reported]]</f>
        <v>0.63287093786168602</v>
      </c>
      <c r="F633" s="9">
        <f>nyse_spy_short_volume[[#This Row],[total_long]]/nyse_spy_short_volume[[#This Row],[total_reported]]</f>
        <v>0.36712906213831403</v>
      </c>
      <c r="G633" s="8">
        <v>18488057</v>
      </c>
      <c r="H633" s="9">
        <f>nyse_spy_short_volume[[#This Row],[Off-Exchange]]/nyse_spy_short_volume[[#This Row],[total_reported]]</f>
        <v>0.28865879665844435</v>
      </c>
      <c r="I633" s="8">
        <v>1059698</v>
      </c>
      <c r="J633" s="8" t="s">
        <v>7842</v>
      </c>
      <c r="K633" s="8" t="s">
        <v>7843</v>
      </c>
      <c r="L633" s="8" t="s">
        <v>7844</v>
      </c>
      <c r="M633" s="8" t="s">
        <v>7845</v>
      </c>
      <c r="N633" s="8">
        <v>294472</v>
      </c>
      <c r="O633" s="8">
        <v>730098</v>
      </c>
      <c r="P633" s="8">
        <v>945103</v>
      </c>
      <c r="Q633" s="8">
        <v>8103832</v>
      </c>
      <c r="R633" s="8">
        <v>126661</v>
      </c>
      <c r="S633" s="8">
        <v>208250</v>
      </c>
      <c r="T633" s="8">
        <v>6798</v>
      </c>
    </row>
    <row r="634" spans="1:20">
      <c r="A634" s="1">
        <v>44818</v>
      </c>
      <c r="B634" s="8">
        <v>60319964</v>
      </c>
      <c r="C634" s="8">
        <v>41381037</v>
      </c>
      <c r="D634" s="8">
        <v>18938927</v>
      </c>
      <c r="E634" s="9">
        <f>nyse_spy_short_volume[[#This Row],[total_short]]/nyse_spy_short_volume[[#This Row],[total_reported]]</f>
        <v>0.6860255586359435</v>
      </c>
      <c r="F634" s="9">
        <f>nyse_spy_short_volume[[#This Row],[total_long]]/nyse_spy_short_volume[[#This Row],[total_reported]]</f>
        <v>0.3139744413640565</v>
      </c>
      <c r="G634" s="8">
        <v>24476006</v>
      </c>
      <c r="H634" s="9">
        <f>nyse_spy_short_volume[[#This Row],[Off-Exchange]]/nyse_spy_short_volume[[#This Row],[total_reported]]</f>
        <v>0.405769572408896</v>
      </c>
      <c r="I634" s="8">
        <v>44505</v>
      </c>
      <c r="J634" s="8" t="s">
        <v>7846</v>
      </c>
      <c r="K634" s="8" t="s">
        <v>7847</v>
      </c>
      <c r="L634" s="8" t="s">
        <v>7848</v>
      </c>
      <c r="M634" s="8" t="s">
        <v>7849</v>
      </c>
      <c r="N634" s="8">
        <v>193554</v>
      </c>
      <c r="O634" s="8">
        <v>416748</v>
      </c>
      <c r="P634" s="8">
        <v>831578</v>
      </c>
      <c r="Q634" s="8">
        <v>6516258</v>
      </c>
      <c r="R634" s="8">
        <v>80884</v>
      </c>
      <c r="S634" s="8">
        <v>194382</v>
      </c>
      <c r="T634" s="8">
        <v>6199</v>
      </c>
    </row>
    <row r="635" spans="1:20">
      <c r="A635" s="1">
        <v>44817</v>
      </c>
      <c r="B635" s="8">
        <v>86080987</v>
      </c>
      <c r="C635" s="8">
        <v>57344728</v>
      </c>
      <c r="D635" s="8">
        <v>28736259</v>
      </c>
      <c r="E635" s="9">
        <f>nyse_spy_short_volume[[#This Row],[total_short]]/nyse_spy_short_volume[[#This Row],[total_reported]]</f>
        <v>0.666171822588419</v>
      </c>
      <c r="F635" s="9">
        <f>nyse_spy_short_volume[[#This Row],[total_long]]/nyse_spy_short_volume[[#This Row],[total_reported]]</f>
        <v>0.33382817741158105</v>
      </c>
      <c r="G635" s="8">
        <v>26953597</v>
      </c>
      <c r="H635" s="9">
        <f>nyse_spy_short_volume[[#This Row],[Off-Exchange]]/nyse_spy_short_volume[[#This Row],[total_reported]]</f>
        <v>0.313119051481136</v>
      </c>
      <c r="I635" s="8">
        <v>95144</v>
      </c>
      <c r="J635" s="8" t="s">
        <v>7850</v>
      </c>
      <c r="K635" s="8" t="s">
        <v>7851</v>
      </c>
      <c r="L635" s="8" t="s">
        <v>7852</v>
      </c>
      <c r="M635" s="8" t="s">
        <v>7853</v>
      </c>
      <c r="N635" s="8">
        <v>438390</v>
      </c>
      <c r="O635" s="8">
        <v>922962</v>
      </c>
      <c r="P635" s="8">
        <v>1322836</v>
      </c>
      <c r="Q635" s="8">
        <v>12156018</v>
      </c>
      <c r="R635" s="8">
        <v>200550</v>
      </c>
      <c r="S635" s="8">
        <v>383016</v>
      </c>
      <c r="T635" s="8">
        <v>9009</v>
      </c>
    </row>
    <row r="636" spans="1:20">
      <c r="A636" s="1">
        <v>44816</v>
      </c>
      <c r="B636" s="8">
        <v>49267554</v>
      </c>
      <c r="C636" s="8">
        <v>35220567</v>
      </c>
      <c r="D636" s="8">
        <v>14046987</v>
      </c>
      <c r="E636" s="9">
        <f>nyse_spy_short_volume[[#This Row],[total_short]]/nyse_spy_short_volume[[#This Row],[total_reported]]</f>
        <v>0.71488361285400936</v>
      </c>
      <c r="F636" s="9">
        <f>nyse_spy_short_volume[[#This Row],[total_long]]/nyse_spy_short_volume[[#This Row],[total_reported]]</f>
        <v>0.28511638714599064</v>
      </c>
      <c r="G636" s="8">
        <v>16830943</v>
      </c>
      <c r="H636" s="9">
        <f>nyse_spy_short_volume[[#This Row],[Off-Exchange]]/nyse_spy_short_volume[[#This Row],[total_reported]]</f>
        <v>0.34162327198139369</v>
      </c>
      <c r="I636" s="8">
        <v>38893</v>
      </c>
      <c r="J636" s="8" t="s">
        <v>7854</v>
      </c>
      <c r="K636" s="8" t="s">
        <v>7855</v>
      </c>
      <c r="L636" s="8" t="s">
        <v>7856</v>
      </c>
      <c r="M636" s="8" t="s">
        <v>7857</v>
      </c>
      <c r="N636" s="8">
        <v>283378</v>
      </c>
      <c r="O636" s="8">
        <v>619979</v>
      </c>
      <c r="P636" s="8">
        <v>829720</v>
      </c>
      <c r="Q636" s="8">
        <v>7301842</v>
      </c>
      <c r="R636" s="8">
        <v>133297</v>
      </c>
      <c r="S636" s="8">
        <v>225829</v>
      </c>
      <c r="T636" s="8">
        <v>7202</v>
      </c>
    </row>
    <row r="637" spans="1:20">
      <c r="A637" s="1">
        <v>44813</v>
      </c>
      <c r="B637" s="8">
        <v>53230128</v>
      </c>
      <c r="C637" s="8">
        <v>38027560</v>
      </c>
      <c r="D637" s="8">
        <v>15202568</v>
      </c>
      <c r="E637" s="9">
        <f>nyse_spy_short_volume[[#This Row],[total_short]]/nyse_spy_short_volume[[#This Row],[total_reported]]</f>
        <v>0.71439918386068879</v>
      </c>
      <c r="F637" s="9">
        <f>nyse_spy_short_volume[[#This Row],[total_long]]/nyse_spy_short_volume[[#This Row],[total_reported]]</f>
        <v>0.28560081613931121</v>
      </c>
      <c r="G637" s="8">
        <v>17059443</v>
      </c>
      <c r="H637" s="9">
        <f>nyse_spy_short_volume[[#This Row],[Off-Exchange]]/nyse_spy_short_volume[[#This Row],[total_reported]]</f>
        <v>0.32048472624375429</v>
      </c>
      <c r="I637" s="8">
        <v>39417</v>
      </c>
      <c r="J637" s="8" t="s">
        <v>7858</v>
      </c>
      <c r="K637" s="8" t="s">
        <v>7859</v>
      </c>
      <c r="L637" s="8" t="s">
        <v>7860</v>
      </c>
      <c r="M637" s="8" t="s">
        <v>7861</v>
      </c>
      <c r="N637" s="8">
        <v>299446</v>
      </c>
      <c r="O637" s="8">
        <v>655312</v>
      </c>
      <c r="P637" s="8">
        <v>988080</v>
      </c>
      <c r="Q637" s="8">
        <v>8223247</v>
      </c>
      <c r="R637" s="8">
        <v>149192</v>
      </c>
      <c r="S637" s="8">
        <v>382329</v>
      </c>
      <c r="T637" s="8">
        <v>41241</v>
      </c>
    </row>
    <row r="638" spans="1:20">
      <c r="A638" s="1">
        <v>44812</v>
      </c>
      <c r="B638" s="8">
        <v>57936202</v>
      </c>
      <c r="C638" s="8">
        <v>38917713</v>
      </c>
      <c r="D638" s="8">
        <v>19018489</v>
      </c>
      <c r="E638" s="9">
        <f>nyse_spy_short_volume[[#This Row],[total_short]]/nyse_spy_short_volume[[#This Row],[total_reported]]</f>
        <v>0.67173393589037822</v>
      </c>
      <c r="F638" s="9">
        <f>nyse_spy_short_volume[[#This Row],[total_long]]/nyse_spy_short_volume[[#This Row],[total_reported]]</f>
        <v>0.32826606410962184</v>
      </c>
      <c r="G638" s="8">
        <v>17518280</v>
      </c>
      <c r="H638" s="9">
        <f>nyse_spy_short_volume[[#This Row],[Off-Exchange]]/nyse_spy_short_volume[[#This Row],[total_reported]]</f>
        <v>0.30237190901812999</v>
      </c>
      <c r="I638" s="8">
        <v>53307</v>
      </c>
      <c r="J638" s="8" t="s">
        <v>7862</v>
      </c>
      <c r="K638" s="8" t="s">
        <v>7863</v>
      </c>
      <c r="L638" s="8" t="s">
        <v>7864</v>
      </c>
      <c r="M638" s="8" t="s">
        <v>7865</v>
      </c>
      <c r="N638" s="8">
        <v>406193</v>
      </c>
      <c r="O638" s="8">
        <v>483596</v>
      </c>
      <c r="P638" s="8">
        <v>973421</v>
      </c>
      <c r="Q638" s="8">
        <v>8056983</v>
      </c>
      <c r="R638" s="8">
        <v>171471</v>
      </c>
      <c r="S638" s="8">
        <v>148122</v>
      </c>
      <c r="T638" s="8">
        <v>9552</v>
      </c>
    </row>
    <row r="639" spans="1:20">
      <c r="A639" s="1">
        <v>44811</v>
      </c>
      <c r="B639" s="8">
        <v>52280542</v>
      </c>
      <c r="C639" s="8">
        <v>33424029</v>
      </c>
      <c r="D639" s="8">
        <v>18856513</v>
      </c>
      <c r="E639" s="9">
        <f>nyse_spy_short_volume[[#This Row],[total_short]]/nyse_spy_short_volume[[#This Row],[total_reported]]</f>
        <v>0.63932062907840548</v>
      </c>
      <c r="F639" s="9">
        <f>nyse_spy_short_volume[[#This Row],[total_long]]/nyse_spy_short_volume[[#This Row],[total_reported]]</f>
        <v>0.36067937092159452</v>
      </c>
      <c r="G639" s="8">
        <v>15663526</v>
      </c>
      <c r="H639" s="9">
        <f>nyse_spy_short_volume[[#This Row],[Off-Exchange]]/nyse_spy_short_volume[[#This Row],[total_reported]]</f>
        <v>0.29960527188107577</v>
      </c>
      <c r="I639" s="8">
        <v>33388</v>
      </c>
      <c r="J639" s="8" t="s">
        <v>7866</v>
      </c>
      <c r="K639" s="8" t="s">
        <v>7867</v>
      </c>
      <c r="L639" s="8" t="s">
        <v>7868</v>
      </c>
      <c r="M639" s="8" t="s">
        <v>7869</v>
      </c>
      <c r="N639" s="8">
        <v>275526</v>
      </c>
      <c r="O639" s="8">
        <v>381187</v>
      </c>
      <c r="P639" s="8">
        <v>700556</v>
      </c>
      <c r="Q639" s="8">
        <v>7426171</v>
      </c>
      <c r="R639" s="8">
        <v>113439</v>
      </c>
      <c r="S639" s="8">
        <v>264161</v>
      </c>
      <c r="T639" s="8">
        <v>11983</v>
      </c>
    </row>
    <row r="640" spans="1:20">
      <c r="A640" s="1">
        <v>44810</v>
      </c>
      <c r="B640" s="8">
        <v>55795847</v>
      </c>
      <c r="C640" s="8">
        <v>31268602</v>
      </c>
      <c r="D640" s="8">
        <v>24527245</v>
      </c>
      <c r="E640" s="9">
        <f>nyse_spy_short_volume[[#This Row],[total_short]]/nyse_spy_short_volume[[#This Row],[total_reported]]</f>
        <v>0.56041092090599498</v>
      </c>
      <c r="F640" s="9">
        <f>nyse_spy_short_volume[[#This Row],[total_long]]/nyse_spy_short_volume[[#This Row],[total_reported]]</f>
        <v>0.43958907909400496</v>
      </c>
      <c r="G640" s="8">
        <v>12426674</v>
      </c>
      <c r="H640" s="9">
        <f>nyse_spy_short_volume[[#This Row],[Off-Exchange]]/nyse_spy_short_volume[[#This Row],[total_reported]]</f>
        <v>0.22271682693516598</v>
      </c>
      <c r="I640" s="8">
        <v>288406</v>
      </c>
      <c r="J640" s="8" t="s">
        <v>7870</v>
      </c>
      <c r="K640" s="8" t="s">
        <v>7871</v>
      </c>
      <c r="L640" s="8" t="s">
        <v>7872</v>
      </c>
      <c r="M640" s="8" t="s">
        <v>7873</v>
      </c>
      <c r="N640" s="8">
        <v>407598</v>
      </c>
      <c r="O640" s="8">
        <v>468740</v>
      </c>
      <c r="P640" s="8">
        <v>975504</v>
      </c>
      <c r="Q640" s="8">
        <v>7246569</v>
      </c>
      <c r="R640" s="8">
        <v>173065</v>
      </c>
      <c r="S640" s="8">
        <v>260677</v>
      </c>
      <c r="T640" s="8">
        <v>11470</v>
      </c>
    </row>
    <row r="641" spans="1:20">
      <c r="A641" s="1">
        <v>44806</v>
      </c>
      <c r="B641" s="8">
        <v>66604396</v>
      </c>
      <c r="C641" s="8">
        <v>40917345</v>
      </c>
      <c r="D641" s="8">
        <v>25687051</v>
      </c>
      <c r="E641" s="9">
        <f>nyse_spy_short_volume[[#This Row],[total_short]]/nyse_spy_short_volume[[#This Row],[total_reported]]</f>
        <v>0.614333999815868</v>
      </c>
      <c r="F641" s="9">
        <f>nyse_spy_short_volume[[#This Row],[total_long]]/nyse_spy_short_volume[[#This Row],[total_reported]]</f>
        <v>0.385666000184132</v>
      </c>
      <c r="G641" s="8">
        <v>15142205</v>
      </c>
      <c r="H641" s="9">
        <f>nyse_spy_short_volume[[#This Row],[Off-Exchange]]/nyse_spy_short_volume[[#This Row],[total_reported]]</f>
        <v>0.22734542927166548</v>
      </c>
      <c r="I641" s="8">
        <v>101058</v>
      </c>
      <c r="J641" s="8" t="s">
        <v>7874</v>
      </c>
      <c r="K641" s="8" t="s">
        <v>7875</v>
      </c>
      <c r="L641" s="8" t="s">
        <v>7876</v>
      </c>
      <c r="M641" s="8" t="s">
        <v>7877</v>
      </c>
      <c r="N641" s="8">
        <v>432724</v>
      </c>
      <c r="O641" s="8">
        <v>621319</v>
      </c>
      <c r="P641" s="8">
        <v>1159054</v>
      </c>
      <c r="Q641" s="8">
        <v>9665688</v>
      </c>
      <c r="R641" s="8">
        <v>184217</v>
      </c>
      <c r="S641" s="8">
        <v>303530</v>
      </c>
      <c r="T641" s="8">
        <v>11199</v>
      </c>
    </row>
    <row r="642" spans="1:20">
      <c r="A642" s="1">
        <v>44805</v>
      </c>
      <c r="B642" s="8">
        <v>56970246</v>
      </c>
      <c r="C642" s="8">
        <v>32603288</v>
      </c>
      <c r="D642" s="8">
        <v>24366958</v>
      </c>
      <c r="E642" s="9">
        <f>nyse_spy_short_volume[[#This Row],[total_short]]/nyse_spy_short_volume[[#This Row],[total_reported]]</f>
        <v>0.57228624219035318</v>
      </c>
      <c r="F642" s="9">
        <f>nyse_spy_short_volume[[#This Row],[total_long]]/nyse_spy_short_volume[[#This Row],[total_reported]]</f>
        <v>0.42771375780964682</v>
      </c>
      <c r="G642" s="8">
        <v>14181423</v>
      </c>
      <c r="H642" s="9">
        <f>nyse_spy_short_volume[[#This Row],[Off-Exchange]]/nyse_spy_short_volume[[#This Row],[total_reported]]</f>
        <v>0.24892683454447431</v>
      </c>
      <c r="I642" s="8">
        <v>56454</v>
      </c>
      <c r="J642" s="8" t="s">
        <v>7878</v>
      </c>
      <c r="K642" s="8" t="s">
        <v>7879</v>
      </c>
      <c r="L642" s="8" t="s">
        <v>7880</v>
      </c>
      <c r="M642" s="8" t="s">
        <v>7881</v>
      </c>
      <c r="N642" s="8">
        <v>178236</v>
      </c>
      <c r="O642" s="8">
        <v>246239</v>
      </c>
      <c r="P642" s="8">
        <v>862937</v>
      </c>
      <c r="Q642" s="8">
        <v>7882103</v>
      </c>
      <c r="R642" s="8">
        <v>117592</v>
      </c>
      <c r="S642" s="8">
        <v>260027</v>
      </c>
      <c r="T642" s="8">
        <v>23231</v>
      </c>
    </row>
    <row r="643" spans="1:20">
      <c r="A643" s="1">
        <v>44804</v>
      </c>
      <c r="B643" s="8">
        <v>51238841</v>
      </c>
      <c r="C643" s="8">
        <v>30580842</v>
      </c>
      <c r="D643" s="8">
        <v>20657999</v>
      </c>
      <c r="E643" s="9">
        <f>nyse_spy_short_volume[[#This Row],[total_short]]/nyse_spy_short_volume[[#This Row],[total_reported]]</f>
        <v>0.59682930767305997</v>
      </c>
      <c r="F643" s="9">
        <f>nyse_spy_short_volume[[#This Row],[total_long]]/nyse_spy_short_volume[[#This Row],[total_reported]]</f>
        <v>0.40317069232694003</v>
      </c>
      <c r="G643" s="8">
        <v>13755275</v>
      </c>
      <c r="H643" s="9">
        <f>nyse_spy_short_volume[[#This Row],[Off-Exchange]]/nyse_spy_short_volume[[#This Row],[total_reported]]</f>
        <v>0.26845406202689087</v>
      </c>
      <c r="I643" s="8">
        <v>63679</v>
      </c>
      <c r="J643" s="8" t="s">
        <v>7882</v>
      </c>
      <c r="K643" s="8" t="s">
        <v>7883</v>
      </c>
      <c r="L643" s="8" t="s">
        <v>7884</v>
      </c>
      <c r="M643" s="8" t="s">
        <v>7885</v>
      </c>
      <c r="N643" s="8">
        <v>208839</v>
      </c>
      <c r="O643" s="8">
        <v>281537</v>
      </c>
      <c r="P643" s="8">
        <v>689186</v>
      </c>
      <c r="Q643" s="8">
        <v>6630156</v>
      </c>
      <c r="R643" s="8">
        <v>117141</v>
      </c>
      <c r="S643" s="8">
        <v>218803</v>
      </c>
      <c r="T643" s="8">
        <v>9109</v>
      </c>
    </row>
    <row r="644" spans="1:20">
      <c r="A644" s="1">
        <v>44803</v>
      </c>
      <c r="B644" s="8">
        <v>64381158</v>
      </c>
      <c r="C644" s="8">
        <v>40637145</v>
      </c>
      <c r="D644" s="8">
        <v>23744013</v>
      </c>
      <c r="E644" s="9">
        <f>nyse_spy_short_volume[[#This Row],[total_short]]/nyse_spy_short_volume[[#This Row],[total_reported]]</f>
        <v>0.63119624222975301</v>
      </c>
      <c r="F644" s="9">
        <f>nyse_spy_short_volume[[#This Row],[total_long]]/nyse_spy_short_volume[[#This Row],[total_reported]]</f>
        <v>0.36880375777024699</v>
      </c>
      <c r="G644" s="8">
        <v>18982123</v>
      </c>
      <c r="H644" s="9">
        <f>nyse_spy_short_volume[[#This Row],[Off-Exchange]]/nyse_spy_short_volume[[#This Row],[total_reported]]</f>
        <v>0.29483972624412874</v>
      </c>
      <c r="I644" s="8">
        <v>44620</v>
      </c>
      <c r="J644" s="8" t="s">
        <v>7886</v>
      </c>
      <c r="K644" s="8" t="s">
        <v>7887</v>
      </c>
      <c r="L644" s="8" t="s">
        <v>7888</v>
      </c>
      <c r="M644" s="8" t="s">
        <v>7889</v>
      </c>
      <c r="N644" s="8">
        <v>379397</v>
      </c>
      <c r="O644" s="8">
        <v>494285</v>
      </c>
      <c r="P644" s="8">
        <v>948393</v>
      </c>
      <c r="Q644" s="8">
        <v>8334501</v>
      </c>
      <c r="R644" s="8">
        <v>141941</v>
      </c>
      <c r="S644" s="8">
        <v>183844</v>
      </c>
      <c r="T644" s="8">
        <v>2324</v>
      </c>
    </row>
    <row r="645" spans="1:20">
      <c r="A645" s="1">
        <v>44802</v>
      </c>
      <c r="B645" s="8">
        <v>49592757</v>
      </c>
      <c r="C645" s="8">
        <v>25137578</v>
      </c>
      <c r="D645" s="8">
        <v>24455179</v>
      </c>
      <c r="E645" s="9">
        <f>nyse_spy_short_volume[[#This Row],[total_short]]/nyse_spy_short_volume[[#This Row],[total_reported]]</f>
        <v>0.50688002685553457</v>
      </c>
      <c r="F645" s="9">
        <f>nyse_spy_short_volume[[#This Row],[total_long]]/nyse_spy_short_volume[[#This Row],[total_reported]]</f>
        <v>0.49311997314446543</v>
      </c>
      <c r="G645" s="8">
        <v>12294235</v>
      </c>
      <c r="H645" s="9">
        <f>nyse_spy_short_volume[[#This Row],[Off-Exchange]]/nyse_spy_short_volume[[#This Row],[total_reported]]</f>
        <v>0.24790384208726288</v>
      </c>
      <c r="I645" s="8">
        <v>19138</v>
      </c>
      <c r="J645" s="8" t="s">
        <v>7890</v>
      </c>
      <c r="K645" s="8" t="s">
        <v>7891</v>
      </c>
      <c r="L645" s="8" t="s">
        <v>7892</v>
      </c>
      <c r="M645" s="8" t="s">
        <v>7893</v>
      </c>
      <c r="N645" s="8">
        <v>105466</v>
      </c>
      <c r="O645" s="8">
        <v>237294</v>
      </c>
      <c r="P645" s="8">
        <v>542696</v>
      </c>
      <c r="Q645" s="8">
        <v>5027310</v>
      </c>
      <c r="R645" s="8">
        <v>95637</v>
      </c>
      <c r="S645" s="8">
        <v>240626</v>
      </c>
      <c r="T645" s="8">
        <v>5590</v>
      </c>
    </row>
    <row r="646" spans="1:20">
      <c r="A646" s="1">
        <v>44799</v>
      </c>
      <c r="B646" s="8">
        <v>72538186</v>
      </c>
      <c r="C646" s="8">
        <v>43520586</v>
      </c>
      <c r="D646" s="8">
        <v>29017600</v>
      </c>
      <c r="E646" s="9">
        <f>nyse_spy_short_volume[[#This Row],[total_short]]/nyse_spy_short_volume[[#This Row],[total_reported]]</f>
        <v>0.59996793964492023</v>
      </c>
      <c r="F646" s="9">
        <f>nyse_spy_short_volume[[#This Row],[total_long]]/nyse_spy_short_volume[[#This Row],[total_reported]]</f>
        <v>0.40003206035507971</v>
      </c>
      <c r="G646" s="8">
        <v>17721250</v>
      </c>
      <c r="H646" s="9">
        <f>nyse_spy_short_volume[[#This Row],[Off-Exchange]]/nyse_spy_short_volume[[#This Row],[total_reported]]</f>
        <v>0.24430235958754193</v>
      </c>
      <c r="I646" s="8">
        <v>132088</v>
      </c>
      <c r="J646" s="8" t="s">
        <v>7894</v>
      </c>
      <c r="K646" s="8" t="s">
        <v>7895</v>
      </c>
      <c r="L646" s="8" t="s">
        <v>7896</v>
      </c>
      <c r="M646" s="8" t="s">
        <v>7897</v>
      </c>
      <c r="N646" s="8">
        <v>380561</v>
      </c>
      <c r="O646" s="8">
        <v>1070687</v>
      </c>
      <c r="P646" s="8">
        <v>853966</v>
      </c>
      <c r="Q646" s="8">
        <v>10119625</v>
      </c>
      <c r="R646" s="8">
        <v>159059</v>
      </c>
      <c r="S646" s="8">
        <v>624515</v>
      </c>
      <c r="T646" s="8">
        <v>12138</v>
      </c>
    </row>
    <row r="647" spans="1:20">
      <c r="A647" s="1">
        <v>44798</v>
      </c>
      <c r="B647" s="8">
        <v>37237675</v>
      </c>
      <c r="C647" s="8">
        <v>21471414</v>
      </c>
      <c r="D647" s="8">
        <v>15766261</v>
      </c>
      <c r="E647" s="9">
        <f>nyse_spy_short_volume[[#This Row],[total_short]]/nyse_spy_short_volume[[#This Row],[total_reported]]</f>
        <v>0.57660458124735237</v>
      </c>
      <c r="F647" s="9">
        <f>nyse_spy_short_volume[[#This Row],[total_long]]/nyse_spy_short_volume[[#This Row],[total_reported]]</f>
        <v>0.42339541875264769</v>
      </c>
      <c r="G647" s="8">
        <v>9751097</v>
      </c>
      <c r="H647" s="9">
        <f>nyse_spy_short_volume[[#This Row],[Off-Exchange]]/nyse_spy_short_volume[[#This Row],[total_reported]]</f>
        <v>0.26186105872614229</v>
      </c>
      <c r="I647" s="8">
        <v>21494</v>
      </c>
      <c r="J647" s="8" t="s">
        <v>7898</v>
      </c>
      <c r="K647" s="8" t="s">
        <v>7899</v>
      </c>
      <c r="L647" s="8" t="s">
        <v>7900</v>
      </c>
      <c r="M647" s="8" t="s">
        <v>7901</v>
      </c>
      <c r="N647" s="8">
        <v>134136</v>
      </c>
      <c r="O647" s="8">
        <v>352592</v>
      </c>
      <c r="P647" s="8">
        <v>489167</v>
      </c>
      <c r="Q647" s="8">
        <v>5142556</v>
      </c>
      <c r="R647" s="8">
        <v>76367</v>
      </c>
      <c r="S647" s="8">
        <v>158875</v>
      </c>
      <c r="T647" s="8">
        <v>8588</v>
      </c>
    </row>
    <row r="648" spans="1:20">
      <c r="A648" s="1">
        <v>44797</v>
      </c>
      <c r="B648" s="8">
        <v>32780436</v>
      </c>
      <c r="C648" s="8">
        <v>19710550</v>
      </c>
      <c r="D648" s="8">
        <v>13069886</v>
      </c>
      <c r="E648" s="9">
        <f>nyse_spy_short_volume[[#This Row],[total_short]]/nyse_spy_short_volume[[#This Row],[total_reported]]</f>
        <v>0.60129004995540636</v>
      </c>
      <c r="F648" s="9">
        <f>nyse_spy_short_volume[[#This Row],[total_long]]/nyse_spy_short_volume[[#This Row],[total_reported]]</f>
        <v>0.3987099500445937</v>
      </c>
      <c r="G648" s="8">
        <v>8380774</v>
      </c>
      <c r="H648" s="9">
        <f>nyse_spy_short_volume[[#This Row],[Off-Exchange]]/nyse_spy_short_volume[[#This Row],[total_reported]]</f>
        <v>0.255663896599789</v>
      </c>
      <c r="I648" s="8">
        <v>33435</v>
      </c>
      <c r="J648" s="8" t="s">
        <v>7902</v>
      </c>
      <c r="K648" s="8" t="s">
        <v>7903</v>
      </c>
      <c r="L648" s="8" t="s">
        <v>7904</v>
      </c>
      <c r="M648" s="8" t="s">
        <v>7905</v>
      </c>
      <c r="N648" s="8">
        <v>151716</v>
      </c>
      <c r="O648" s="8">
        <v>378754</v>
      </c>
      <c r="P648" s="8">
        <v>465438</v>
      </c>
      <c r="Q648" s="8">
        <v>4738995</v>
      </c>
      <c r="R648" s="8">
        <v>92289</v>
      </c>
      <c r="S648" s="8">
        <v>98074</v>
      </c>
      <c r="T648" s="8">
        <v>5514</v>
      </c>
    </row>
    <row r="649" spans="1:20">
      <c r="A649" s="1">
        <v>44796</v>
      </c>
      <c r="B649" s="8">
        <v>35449244</v>
      </c>
      <c r="C649" s="8">
        <v>21376571</v>
      </c>
      <c r="D649" s="8">
        <v>14072673</v>
      </c>
      <c r="E649" s="9">
        <f>nyse_spy_short_volume[[#This Row],[total_short]]/nyse_spy_short_volume[[#This Row],[total_reported]]</f>
        <v>0.60301909400381004</v>
      </c>
      <c r="F649" s="9">
        <f>nyse_spy_short_volume[[#This Row],[total_long]]/nyse_spy_short_volume[[#This Row],[total_reported]]</f>
        <v>0.39698090599618996</v>
      </c>
      <c r="G649" s="8">
        <v>9730630</v>
      </c>
      <c r="H649" s="9">
        <f>nyse_spy_short_volume[[#This Row],[Off-Exchange]]/nyse_spy_short_volume[[#This Row],[total_reported]]</f>
        <v>0.27449471136817472</v>
      </c>
      <c r="I649" s="8">
        <v>46314</v>
      </c>
      <c r="J649" s="8" t="s">
        <v>7906</v>
      </c>
      <c r="K649" s="8" t="s">
        <v>7907</v>
      </c>
      <c r="L649" s="8" t="s">
        <v>7908</v>
      </c>
      <c r="M649" s="8" t="s">
        <v>7909</v>
      </c>
      <c r="N649" s="8">
        <v>127240</v>
      </c>
      <c r="O649" s="8">
        <v>467933</v>
      </c>
      <c r="P649" s="8">
        <v>577559</v>
      </c>
      <c r="Q649" s="8">
        <v>4722849</v>
      </c>
      <c r="R649" s="8">
        <v>66638</v>
      </c>
      <c r="S649" s="8">
        <v>141871</v>
      </c>
      <c r="T649" s="8">
        <v>3965</v>
      </c>
    </row>
    <row r="650" spans="1:20">
      <c r="A650" s="1">
        <v>44795</v>
      </c>
      <c r="B650" s="8">
        <v>51786921</v>
      </c>
      <c r="C650" s="8">
        <v>31088208</v>
      </c>
      <c r="D650" s="8">
        <v>20698713</v>
      </c>
      <c r="E650" s="9">
        <f>nyse_spy_short_volume[[#This Row],[total_short]]/nyse_spy_short_volume[[#This Row],[total_reported]]</f>
        <v>0.60031002808604894</v>
      </c>
      <c r="F650" s="9">
        <f>nyse_spy_short_volume[[#This Row],[total_long]]/nyse_spy_short_volume[[#This Row],[total_reported]]</f>
        <v>0.399689971913951</v>
      </c>
      <c r="G650" s="8">
        <v>15309616</v>
      </c>
      <c r="H650" s="9">
        <f>nyse_spy_short_volume[[#This Row],[Off-Exchange]]/nyse_spy_short_volume[[#This Row],[total_reported]]</f>
        <v>0.29562707541543165</v>
      </c>
      <c r="I650" s="8">
        <v>819617</v>
      </c>
      <c r="J650" s="8" t="s">
        <v>7910</v>
      </c>
      <c r="K650" s="8" t="s">
        <v>7911</v>
      </c>
      <c r="L650" s="8" t="s">
        <v>7912</v>
      </c>
      <c r="M650" s="8" t="s">
        <v>7913</v>
      </c>
      <c r="N650" s="8">
        <v>248158</v>
      </c>
      <c r="O650" s="8">
        <v>408668</v>
      </c>
      <c r="P650" s="8">
        <v>584717</v>
      </c>
      <c r="Q650" s="8">
        <v>6284295</v>
      </c>
      <c r="R650" s="8">
        <v>101972</v>
      </c>
      <c r="S650" s="8">
        <v>496722</v>
      </c>
      <c r="T650" s="8">
        <v>2519</v>
      </c>
    </row>
    <row r="651" spans="1:20">
      <c r="A651" s="1">
        <v>44792</v>
      </c>
      <c r="B651" s="8">
        <v>48099565</v>
      </c>
      <c r="C651" s="8">
        <v>22903679</v>
      </c>
      <c r="D651" s="8">
        <v>25195886</v>
      </c>
      <c r="E651" s="9">
        <f>nyse_spy_short_volume[[#This Row],[total_short]]/nyse_spy_short_volume[[#This Row],[total_reported]]</f>
        <v>0.47617226891760872</v>
      </c>
      <c r="F651" s="9">
        <f>nyse_spy_short_volume[[#This Row],[total_long]]/nyse_spy_short_volume[[#This Row],[total_reported]]</f>
        <v>0.52382773108239133</v>
      </c>
      <c r="G651" s="8">
        <v>10567202</v>
      </c>
      <c r="H651" s="9">
        <f>nyse_spy_short_volume[[#This Row],[Off-Exchange]]/nyse_spy_short_volume[[#This Row],[total_reported]]</f>
        <v>0.21969433611301889</v>
      </c>
      <c r="I651" s="8">
        <v>46220</v>
      </c>
      <c r="J651" s="8" t="s">
        <v>7914</v>
      </c>
      <c r="K651" s="8" t="s">
        <v>7915</v>
      </c>
      <c r="L651" s="8" t="s">
        <v>7916</v>
      </c>
      <c r="M651" s="8" t="s">
        <v>7917</v>
      </c>
      <c r="N651" s="8">
        <v>190315</v>
      </c>
      <c r="O651" s="8">
        <v>385538</v>
      </c>
      <c r="P651" s="8">
        <v>553403</v>
      </c>
      <c r="Q651" s="8">
        <v>4996235</v>
      </c>
      <c r="R651" s="8">
        <v>82075</v>
      </c>
      <c r="S651" s="8">
        <v>193961</v>
      </c>
      <c r="T651" s="8">
        <v>3597</v>
      </c>
    </row>
    <row r="652" spans="1:20">
      <c r="A652" s="1">
        <v>44791</v>
      </c>
      <c r="B652" s="8">
        <v>35620734</v>
      </c>
      <c r="C652" s="8">
        <v>21197705</v>
      </c>
      <c r="D652" s="8">
        <v>14423029</v>
      </c>
      <c r="E652" s="9">
        <f>nyse_spy_short_volume[[#This Row],[total_short]]/nyse_spy_short_volume[[#This Row],[total_reported]]</f>
        <v>0.59509455925304633</v>
      </c>
      <c r="F652" s="9">
        <f>nyse_spy_short_volume[[#This Row],[total_long]]/nyse_spy_short_volume[[#This Row],[total_reported]]</f>
        <v>0.40490544074695373</v>
      </c>
      <c r="G652" s="8">
        <v>9995101</v>
      </c>
      <c r="H652" s="9">
        <f>nyse_spy_short_volume[[#This Row],[Off-Exchange]]/nyse_spy_short_volume[[#This Row],[total_reported]]</f>
        <v>0.28059783944934991</v>
      </c>
      <c r="I652" s="8">
        <v>15920</v>
      </c>
      <c r="J652" s="8" t="s">
        <v>7918</v>
      </c>
      <c r="K652" s="8" t="s">
        <v>7919</v>
      </c>
      <c r="L652" s="8" t="s">
        <v>7920</v>
      </c>
      <c r="M652" s="8" t="s">
        <v>7921</v>
      </c>
      <c r="N652" s="8">
        <v>168730</v>
      </c>
      <c r="O652" s="8">
        <v>368790</v>
      </c>
      <c r="P652" s="8">
        <v>446198</v>
      </c>
      <c r="Q652" s="8">
        <v>4102435</v>
      </c>
      <c r="R652" s="8">
        <v>37573</v>
      </c>
      <c r="S652" s="8">
        <v>79768</v>
      </c>
      <c r="T652" s="8">
        <v>19929</v>
      </c>
    </row>
    <row r="653" spans="1:20">
      <c r="A653" s="1">
        <v>44790</v>
      </c>
      <c r="B653" s="8">
        <v>47754649</v>
      </c>
      <c r="C653" s="8">
        <v>28394325</v>
      </c>
      <c r="D653" s="8">
        <v>19360324</v>
      </c>
      <c r="E653" s="9">
        <f>nyse_spy_short_volume[[#This Row],[total_short]]/nyse_spy_short_volume[[#This Row],[total_reported]]</f>
        <v>0.59458765993652263</v>
      </c>
      <c r="F653" s="9">
        <f>nyse_spy_short_volume[[#This Row],[total_long]]/nyse_spy_short_volume[[#This Row],[total_reported]]</f>
        <v>0.40541234006347737</v>
      </c>
      <c r="G653" s="8">
        <v>12831907</v>
      </c>
      <c r="H653" s="9">
        <f>nyse_spy_short_volume[[#This Row],[Off-Exchange]]/nyse_spy_short_volume[[#This Row],[total_reported]]</f>
        <v>0.26870487520492509</v>
      </c>
      <c r="I653" s="8">
        <v>277824</v>
      </c>
      <c r="J653" s="8" t="s">
        <v>7922</v>
      </c>
      <c r="K653" s="8" t="s">
        <v>7923</v>
      </c>
      <c r="L653" s="8" t="s">
        <v>7924</v>
      </c>
      <c r="M653" s="8" t="s">
        <v>7925</v>
      </c>
      <c r="N653" s="8">
        <v>359238</v>
      </c>
      <c r="O653" s="8">
        <v>532272</v>
      </c>
      <c r="P653" s="8">
        <v>546340</v>
      </c>
      <c r="Q653" s="8">
        <v>5774162</v>
      </c>
      <c r="R653" s="8">
        <v>68174</v>
      </c>
      <c r="S653" s="8">
        <v>120317</v>
      </c>
      <c r="T653" s="8">
        <v>1784</v>
      </c>
    </row>
    <row r="654" spans="1:20">
      <c r="A654" s="1">
        <v>44789</v>
      </c>
      <c r="B654" s="8">
        <v>42801866</v>
      </c>
      <c r="C654" s="8">
        <v>22683611</v>
      </c>
      <c r="D654" s="8">
        <v>20118255</v>
      </c>
      <c r="E654" s="9">
        <f>nyse_spy_short_volume[[#This Row],[total_short]]/nyse_spy_short_volume[[#This Row],[total_reported]]</f>
        <v>0.52996780560922274</v>
      </c>
      <c r="F654" s="9">
        <f>nyse_spy_short_volume[[#This Row],[total_long]]/nyse_spy_short_volume[[#This Row],[total_reported]]</f>
        <v>0.47003219439077726</v>
      </c>
      <c r="G654" s="8">
        <v>8800163</v>
      </c>
      <c r="H654" s="9">
        <f>nyse_spy_short_volume[[#This Row],[Off-Exchange]]/nyse_spy_short_volume[[#This Row],[total_reported]]</f>
        <v>0.20560232116982938</v>
      </c>
      <c r="I654" s="8">
        <v>282883</v>
      </c>
      <c r="J654" s="8" t="s">
        <v>7926</v>
      </c>
      <c r="K654" s="8" t="s">
        <v>7927</v>
      </c>
      <c r="L654" s="8" t="s">
        <v>7928</v>
      </c>
      <c r="M654" s="8" t="s">
        <v>7929</v>
      </c>
      <c r="N654" s="8">
        <v>199505</v>
      </c>
      <c r="O654" s="8">
        <v>424560</v>
      </c>
      <c r="P654" s="8">
        <v>549816</v>
      </c>
      <c r="Q654" s="8">
        <v>5019022</v>
      </c>
      <c r="R654" s="8">
        <v>98289</v>
      </c>
      <c r="S654" s="8">
        <v>212854</v>
      </c>
      <c r="T654" s="8">
        <v>3955</v>
      </c>
    </row>
    <row r="655" spans="1:20">
      <c r="A655" s="1">
        <v>44788</v>
      </c>
      <c r="B655" s="8">
        <v>39017713</v>
      </c>
      <c r="C655" s="8">
        <v>23283779</v>
      </c>
      <c r="D655" s="8">
        <v>15733934</v>
      </c>
      <c r="E655" s="9">
        <f>nyse_spy_short_volume[[#This Row],[total_short]]/nyse_spy_short_volume[[#This Row],[total_reported]]</f>
        <v>0.5967489432299633</v>
      </c>
      <c r="F655" s="9">
        <f>nyse_spy_short_volume[[#This Row],[total_long]]/nyse_spy_short_volume[[#This Row],[total_reported]]</f>
        <v>0.40325105677003675</v>
      </c>
      <c r="G655" s="8">
        <v>11058069</v>
      </c>
      <c r="H655" s="9">
        <f>nyse_spy_short_volume[[#This Row],[Off-Exchange]]/nyse_spy_short_volume[[#This Row],[total_reported]]</f>
        <v>0.28341151107447021</v>
      </c>
      <c r="I655" s="8">
        <v>20575</v>
      </c>
      <c r="J655" s="8" t="s">
        <v>7930</v>
      </c>
      <c r="K655" s="8" t="s">
        <v>7931</v>
      </c>
      <c r="L655" s="8" t="s">
        <v>7932</v>
      </c>
      <c r="M655" s="8" t="s">
        <v>7933</v>
      </c>
      <c r="N655" s="8">
        <v>207373</v>
      </c>
      <c r="O655" s="8">
        <v>345641</v>
      </c>
      <c r="P655" s="8">
        <v>471375</v>
      </c>
      <c r="Q655" s="8">
        <v>4818176</v>
      </c>
      <c r="R655" s="8">
        <v>53535</v>
      </c>
      <c r="S655" s="8">
        <v>191061</v>
      </c>
      <c r="T655" s="8">
        <v>2584</v>
      </c>
    </row>
    <row r="656" spans="1:20">
      <c r="A656" s="1">
        <v>44785</v>
      </c>
      <c r="B656" s="8">
        <v>42554086</v>
      </c>
      <c r="C656" s="8">
        <v>18967493</v>
      </c>
      <c r="D656" s="8">
        <v>23586593</v>
      </c>
      <c r="E656" s="9">
        <f>nyse_spy_short_volume[[#This Row],[total_short]]/nyse_spy_short_volume[[#This Row],[total_reported]]</f>
        <v>0.44572671587870549</v>
      </c>
      <c r="F656" s="9">
        <f>nyse_spy_short_volume[[#This Row],[total_long]]/nyse_spy_short_volume[[#This Row],[total_reported]]</f>
        <v>0.55427328412129451</v>
      </c>
      <c r="G656" s="8">
        <v>7817720</v>
      </c>
      <c r="H656" s="9">
        <f>nyse_spy_short_volume[[#This Row],[Off-Exchange]]/nyse_spy_short_volume[[#This Row],[total_reported]]</f>
        <v>0.18371255817831453</v>
      </c>
      <c r="I656" s="8">
        <v>24359</v>
      </c>
      <c r="J656" s="8" t="s">
        <v>7934</v>
      </c>
      <c r="K656" s="8" t="s">
        <v>7935</v>
      </c>
      <c r="L656" s="8" t="s">
        <v>7936</v>
      </c>
      <c r="M656" s="8" t="s">
        <v>7937</v>
      </c>
      <c r="N656" s="8">
        <v>156338</v>
      </c>
      <c r="O656" s="8">
        <v>305174</v>
      </c>
      <c r="P656" s="8">
        <v>394773</v>
      </c>
      <c r="Q656" s="8">
        <v>4832605</v>
      </c>
      <c r="R656" s="8">
        <v>113057</v>
      </c>
      <c r="S656" s="8">
        <v>204354</v>
      </c>
      <c r="T656" s="8">
        <v>8574</v>
      </c>
    </row>
    <row r="657" spans="1:20">
      <c r="A657" s="1">
        <v>44784</v>
      </c>
      <c r="B657" s="8">
        <v>42208962</v>
      </c>
      <c r="C657" s="8">
        <v>20976840</v>
      </c>
      <c r="D657" s="8">
        <v>21232122</v>
      </c>
      <c r="E657" s="9">
        <f>nyse_spy_short_volume[[#This Row],[total_short]]/nyse_spy_short_volume[[#This Row],[total_reported]]</f>
        <v>0.49697597396496035</v>
      </c>
      <c r="F657" s="9">
        <f>nyse_spy_short_volume[[#This Row],[total_long]]/nyse_spy_short_volume[[#This Row],[total_reported]]</f>
        <v>0.50302402603503971</v>
      </c>
      <c r="G657" s="8">
        <v>8392870</v>
      </c>
      <c r="H657" s="9">
        <f>nyse_spy_short_volume[[#This Row],[Off-Exchange]]/nyse_spy_short_volume[[#This Row],[total_reported]]</f>
        <v>0.19884094756938112</v>
      </c>
      <c r="I657" s="8">
        <v>27729</v>
      </c>
      <c r="J657" s="8" t="s">
        <v>7938</v>
      </c>
      <c r="K657" s="8" t="s">
        <v>7939</v>
      </c>
      <c r="L657" s="8" t="s">
        <v>7940</v>
      </c>
      <c r="M657" s="8" t="s">
        <v>7941</v>
      </c>
      <c r="N657" s="8">
        <v>302763</v>
      </c>
      <c r="O657" s="8">
        <v>400276</v>
      </c>
      <c r="P657" s="8">
        <v>504872</v>
      </c>
      <c r="Q657" s="8">
        <v>4887963</v>
      </c>
      <c r="R657" s="8">
        <v>128984</v>
      </c>
      <c r="S657" s="8">
        <v>90097</v>
      </c>
      <c r="T657" s="8">
        <v>3601</v>
      </c>
    </row>
    <row r="658" spans="1:20">
      <c r="A658" s="1">
        <v>44783</v>
      </c>
      <c r="B658" s="8">
        <v>49192863</v>
      </c>
      <c r="C658" s="8">
        <v>28043240</v>
      </c>
      <c r="D658" s="8">
        <v>21149623</v>
      </c>
      <c r="E658" s="9">
        <f>nyse_spy_short_volume[[#This Row],[total_short]]/nyse_spy_short_volume[[#This Row],[total_reported]]</f>
        <v>0.5700672473565932</v>
      </c>
      <c r="F658" s="9">
        <f>nyse_spy_short_volume[[#This Row],[total_long]]/nyse_spy_short_volume[[#This Row],[total_reported]]</f>
        <v>0.4299327526434068</v>
      </c>
      <c r="G658" s="8">
        <v>13741193</v>
      </c>
      <c r="H658" s="9">
        <f>nyse_spy_short_volume[[#This Row],[Off-Exchange]]/nyse_spy_short_volume[[#This Row],[total_reported]]</f>
        <v>0.27933306097675187</v>
      </c>
      <c r="I658" s="8">
        <v>53352</v>
      </c>
      <c r="J658" s="8" t="s">
        <v>7942</v>
      </c>
      <c r="K658" s="8" t="s">
        <v>7943</v>
      </c>
      <c r="L658" s="8" t="s">
        <v>7944</v>
      </c>
      <c r="M658" s="8" t="s">
        <v>7945</v>
      </c>
      <c r="N658" s="8">
        <v>254328</v>
      </c>
      <c r="O658" s="8">
        <v>419453</v>
      </c>
      <c r="P658" s="8">
        <v>536626</v>
      </c>
      <c r="Q658" s="8">
        <v>6010288</v>
      </c>
      <c r="R658" s="8">
        <v>128708</v>
      </c>
      <c r="S658" s="8">
        <v>236389</v>
      </c>
      <c r="T658" s="8">
        <v>3151</v>
      </c>
    </row>
    <row r="659" spans="1:20">
      <c r="A659" s="1">
        <v>44782</v>
      </c>
      <c r="B659" s="8">
        <v>33485046</v>
      </c>
      <c r="C659" s="8">
        <v>17148989</v>
      </c>
      <c r="D659" s="8">
        <v>16336057</v>
      </c>
      <c r="E659" s="9">
        <f>nyse_spy_short_volume[[#This Row],[total_short]]/nyse_spy_short_volume[[#This Row],[total_reported]]</f>
        <v>0.51213873201786853</v>
      </c>
      <c r="F659" s="9">
        <f>nyse_spy_short_volume[[#This Row],[total_long]]/nyse_spy_short_volume[[#This Row],[total_reported]]</f>
        <v>0.48786126798213147</v>
      </c>
      <c r="G659" s="8">
        <v>7353948</v>
      </c>
      <c r="H659" s="9">
        <f>nyse_spy_short_volume[[#This Row],[Off-Exchange]]/nyse_spy_short_volume[[#This Row],[total_reported]]</f>
        <v>0.21961887106262301</v>
      </c>
      <c r="I659" s="8">
        <v>24769</v>
      </c>
      <c r="J659" s="8" t="s">
        <v>7946</v>
      </c>
      <c r="K659" s="8" t="s">
        <v>7947</v>
      </c>
      <c r="L659" s="8" t="s">
        <v>7948</v>
      </c>
      <c r="M659" s="8" t="s">
        <v>7949</v>
      </c>
      <c r="N659" s="8">
        <v>190712</v>
      </c>
      <c r="O659" s="8">
        <v>201447</v>
      </c>
      <c r="P659" s="8">
        <v>323913</v>
      </c>
      <c r="Q659" s="8">
        <v>4262889</v>
      </c>
      <c r="R659" s="8">
        <v>75102</v>
      </c>
      <c r="S659" s="8">
        <v>75720</v>
      </c>
      <c r="T659" s="8">
        <v>769</v>
      </c>
    </row>
    <row r="660" spans="1:20">
      <c r="A660" s="1">
        <v>44781</v>
      </c>
      <c r="B660" s="8">
        <v>40765495</v>
      </c>
      <c r="C660" s="8">
        <v>16855866</v>
      </c>
      <c r="D660" s="8">
        <v>23909629</v>
      </c>
      <c r="E660" s="9">
        <f>nyse_spy_short_volume[[#This Row],[total_short]]/nyse_spy_short_volume[[#This Row],[total_reported]]</f>
        <v>0.41348365817709315</v>
      </c>
      <c r="F660" s="9">
        <f>nyse_spy_short_volume[[#This Row],[total_long]]/nyse_spy_short_volume[[#This Row],[total_reported]]</f>
        <v>0.58651634182290679</v>
      </c>
      <c r="G660" s="8">
        <v>7712057</v>
      </c>
      <c r="H660" s="9">
        <f>nyse_spy_short_volume[[#This Row],[Off-Exchange]]/nyse_spy_short_volume[[#This Row],[total_reported]]</f>
        <v>0.18918099731157442</v>
      </c>
      <c r="I660" s="8">
        <v>286752</v>
      </c>
      <c r="J660" s="8" t="s">
        <v>7950</v>
      </c>
      <c r="K660" s="8" t="s">
        <v>7951</v>
      </c>
      <c r="L660" s="8" t="s">
        <v>7952</v>
      </c>
      <c r="M660" s="8" t="s">
        <v>7953</v>
      </c>
      <c r="N660" s="8">
        <v>139201</v>
      </c>
      <c r="O660" s="8">
        <v>146325</v>
      </c>
      <c r="P660" s="8">
        <v>304640</v>
      </c>
      <c r="Q660" s="8">
        <v>3304671</v>
      </c>
      <c r="R660" s="8">
        <v>71252</v>
      </c>
      <c r="S660" s="8">
        <v>105799</v>
      </c>
      <c r="T660" s="8">
        <v>128</v>
      </c>
    </row>
    <row r="661" spans="1:20">
      <c r="A661" s="1">
        <v>44778</v>
      </c>
      <c r="B661" s="8">
        <v>41318187</v>
      </c>
      <c r="C661" s="8">
        <v>22474930</v>
      </c>
      <c r="D661" s="8">
        <v>18843257</v>
      </c>
      <c r="E661" s="9">
        <f>nyse_spy_short_volume[[#This Row],[total_short]]/nyse_spy_short_volume[[#This Row],[total_reported]]</f>
        <v>0.54394763255222212</v>
      </c>
      <c r="F661" s="9">
        <f>nyse_spy_short_volume[[#This Row],[total_long]]/nyse_spy_short_volume[[#This Row],[total_reported]]</f>
        <v>0.45605236744777788</v>
      </c>
      <c r="G661" s="8">
        <v>8717946</v>
      </c>
      <c r="H661" s="9">
        <f>nyse_spy_short_volume[[#This Row],[Off-Exchange]]/nyse_spy_short_volume[[#This Row],[total_reported]]</f>
        <v>0.21099536627780885</v>
      </c>
      <c r="I661" s="8">
        <v>35705</v>
      </c>
      <c r="J661" s="8" t="s">
        <v>7954</v>
      </c>
      <c r="K661" s="8" t="s">
        <v>7955</v>
      </c>
      <c r="L661" s="8" t="s">
        <v>7956</v>
      </c>
      <c r="M661" s="8" t="s">
        <v>7957</v>
      </c>
      <c r="N661" s="8">
        <v>189146</v>
      </c>
      <c r="O661" s="8">
        <v>316003</v>
      </c>
      <c r="P661" s="8">
        <v>489139</v>
      </c>
      <c r="Q661" s="8">
        <v>5835943</v>
      </c>
      <c r="R661" s="8">
        <v>100335</v>
      </c>
      <c r="S661" s="8">
        <v>85214</v>
      </c>
      <c r="T661" s="8">
        <v>500</v>
      </c>
    </row>
    <row r="662" spans="1:20">
      <c r="A662" s="1">
        <v>44777</v>
      </c>
      <c r="B662" s="8">
        <v>33660102</v>
      </c>
      <c r="C662" s="8">
        <v>21014053</v>
      </c>
      <c r="D662" s="8">
        <v>12646049</v>
      </c>
      <c r="E662" s="9">
        <f>nyse_spy_short_volume[[#This Row],[total_short]]/nyse_spy_short_volume[[#This Row],[total_reported]]</f>
        <v>0.6243015246953203</v>
      </c>
      <c r="F662" s="9">
        <f>nyse_spy_short_volume[[#This Row],[total_long]]/nyse_spy_short_volume[[#This Row],[total_reported]]</f>
        <v>0.3756984753046797</v>
      </c>
      <c r="G662" s="8">
        <v>9321002</v>
      </c>
      <c r="H662" s="9">
        <f>nyse_spy_short_volume[[#This Row],[Off-Exchange]]/nyse_spy_short_volume[[#This Row],[total_reported]]</f>
        <v>0.27691544131387363</v>
      </c>
      <c r="I662" s="8">
        <v>543664</v>
      </c>
      <c r="J662" s="8" t="s">
        <v>7958</v>
      </c>
      <c r="K662" s="8" t="s">
        <v>7959</v>
      </c>
      <c r="L662" s="8" t="s">
        <v>7960</v>
      </c>
      <c r="M662" s="8" t="s">
        <v>7961</v>
      </c>
      <c r="N662" s="8">
        <v>201148</v>
      </c>
      <c r="O662" s="8">
        <v>213246</v>
      </c>
      <c r="P662" s="8">
        <v>424382</v>
      </c>
      <c r="Q662" s="8">
        <v>4669823</v>
      </c>
      <c r="R662" s="8">
        <v>64564</v>
      </c>
      <c r="S662" s="8">
        <v>65675</v>
      </c>
      <c r="T662" s="8">
        <v>765</v>
      </c>
    </row>
    <row r="663" spans="1:20">
      <c r="A663" s="1">
        <v>44776</v>
      </c>
      <c r="B663" s="8">
        <v>46311532</v>
      </c>
      <c r="C663" s="8">
        <v>24024200</v>
      </c>
      <c r="D663" s="8">
        <v>22287332</v>
      </c>
      <c r="E663" s="9">
        <f>nyse_spy_short_volume[[#This Row],[total_short]]/nyse_spy_short_volume[[#This Row],[total_reported]]</f>
        <v>0.51875200328073789</v>
      </c>
      <c r="F663" s="9">
        <f>nyse_spy_short_volume[[#This Row],[total_long]]/nyse_spy_short_volume[[#This Row],[total_reported]]</f>
        <v>0.48124799671926205</v>
      </c>
      <c r="G663" s="8">
        <v>10767375</v>
      </c>
      <c r="H663" s="9">
        <f>nyse_spy_short_volume[[#This Row],[Off-Exchange]]/nyse_spy_short_volume[[#This Row],[total_reported]]</f>
        <v>0.2324987866952879</v>
      </c>
      <c r="I663" s="8">
        <v>17686</v>
      </c>
      <c r="J663" s="8" t="s">
        <v>7962</v>
      </c>
      <c r="K663" s="8" t="s">
        <v>7963</v>
      </c>
      <c r="L663" s="8" t="s">
        <v>7964</v>
      </c>
      <c r="M663" s="8" t="s">
        <v>7965</v>
      </c>
      <c r="N663" s="8">
        <v>295185</v>
      </c>
      <c r="O663" s="8">
        <v>304584</v>
      </c>
      <c r="P663" s="8">
        <v>488255</v>
      </c>
      <c r="Q663" s="8">
        <v>6204229</v>
      </c>
      <c r="R663" s="8">
        <v>140561</v>
      </c>
      <c r="S663" s="8">
        <v>145627</v>
      </c>
      <c r="T663" s="8">
        <v>1454</v>
      </c>
    </row>
    <row r="664" spans="1:20">
      <c r="A664" s="1">
        <v>44775</v>
      </c>
      <c r="B664" s="8">
        <v>44571415</v>
      </c>
      <c r="C664" s="8">
        <v>19214418</v>
      </c>
      <c r="D664" s="8">
        <v>25356997</v>
      </c>
      <c r="E664" s="9">
        <f>nyse_spy_short_volume[[#This Row],[total_short]]/nyse_spy_short_volume[[#This Row],[total_reported]]</f>
        <v>0.43109284280070537</v>
      </c>
      <c r="F664" s="9">
        <f>nyse_spy_short_volume[[#This Row],[total_long]]/nyse_spy_short_volume[[#This Row],[total_reported]]</f>
        <v>0.56890715719929463</v>
      </c>
      <c r="G664" s="8">
        <v>7058854</v>
      </c>
      <c r="H664" s="9">
        <f>nyse_spy_short_volume[[#This Row],[Off-Exchange]]/nyse_spy_short_volume[[#This Row],[total_reported]]</f>
        <v>0.15837177258114871</v>
      </c>
      <c r="I664" s="8">
        <v>24173</v>
      </c>
      <c r="J664" s="8" t="s">
        <v>7966</v>
      </c>
      <c r="K664" s="8" t="s">
        <v>7967</v>
      </c>
      <c r="L664" s="8" t="s">
        <v>7968</v>
      </c>
      <c r="M664" s="8" t="s">
        <v>7969</v>
      </c>
      <c r="N664" s="8">
        <v>144984</v>
      </c>
      <c r="O664" s="8">
        <v>289316</v>
      </c>
      <c r="P664" s="8">
        <v>524515</v>
      </c>
      <c r="Q664" s="8">
        <v>5439554</v>
      </c>
      <c r="R664" s="8">
        <v>101160</v>
      </c>
      <c r="S664" s="8">
        <v>192706</v>
      </c>
      <c r="T664" s="8">
        <v>3034</v>
      </c>
    </row>
    <row r="665" spans="1:20">
      <c r="A665" s="1">
        <v>44774</v>
      </c>
      <c r="B665" s="8">
        <v>50155861</v>
      </c>
      <c r="C665" s="8">
        <v>26635387</v>
      </c>
      <c r="D665" s="8">
        <v>23520474</v>
      </c>
      <c r="E665" s="9">
        <f>nyse_spy_short_volume[[#This Row],[total_short]]/nyse_spy_short_volume[[#This Row],[total_reported]]</f>
        <v>0.53105233304638111</v>
      </c>
      <c r="F665" s="9">
        <f>nyse_spy_short_volume[[#This Row],[total_long]]/nyse_spy_short_volume[[#This Row],[total_reported]]</f>
        <v>0.46894766695361884</v>
      </c>
      <c r="G665" s="8">
        <v>9079654</v>
      </c>
      <c r="H665" s="9">
        <f>nyse_spy_short_volume[[#This Row],[Off-Exchange]]/nyse_spy_short_volume[[#This Row],[total_reported]]</f>
        <v>0.18102877348671176</v>
      </c>
      <c r="I665" s="8">
        <v>485812</v>
      </c>
      <c r="J665" s="8" t="s">
        <v>7970</v>
      </c>
      <c r="K665" s="8" t="s">
        <v>7971</v>
      </c>
      <c r="L665" s="8" t="s">
        <v>7972</v>
      </c>
      <c r="M665" s="8" t="s">
        <v>7973</v>
      </c>
      <c r="N665" s="8">
        <v>472930</v>
      </c>
      <c r="O665" s="8">
        <v>397383</v>
      </c>
      <c r="P665" s="8">
        <v>822515</v>
      </c>
      <c r="Q665" s="8">
        <v>7480180</v>
      </c>
      <c r="R665" s="8">
        <v>148798</v>
      </c>
      <c r="S665" s="8">
        <v>103211</v>
      </c>
      <c r="T665" s="8">
        <v>11714</v>
      </c>
    </row>
    <row r="666" spans="1:20">
      <c r="A666" s="1">
        <v>44771</v>
      </c>
      <c r="B666" s="8">
        <v>56377569</v>
      </c>
      <c r="C666" s="8">
        <v>34293148</v>
      </c>
      <c r="D666" s="8">
        <v>22084421</v>
      </c>
      <c r="E666" s="9">
        <f>nyse_spy_short_volume[[#This Row],[total_short]]/nyse_spy_short_volume[[#This Row],[total_reported]]</f>
        <v>0.60827645831979738</v>
      </c>
      <c r="F666" s="9">
        <f>nyse_spy_short_volume[[#This Row],[total_long]]/nyse_spy_short_volume[[#This Row],[total_reported]]</f>
        <v>0.39172354168020262</v>
      </c>
      <c r="G666" s="8">
        <v>13541429</v>
      </c>
      <c r="H666" s="9">
        <f>nyse_spy_short_volume[[#This Row],[Off-Exchange]]/nyse_spy_short_volume[[#This Row],[total_reported]]</f>
        <v>0.24019178620490003</v>
      </c>
      <c r="I666" s="8">
        <v>1029665</v>
      </c>
      <c r="J666" s="8" t="s">
        <v>7974</v>
      </c>
      <c r="K666" s="8" t="s">
        <v>7975</v>
      </c>
      <c r="L666" s="8" t="s">
        <v>7976</v>
      </c>
      <c r="M666" s="8" t="s">
        <v>7977</v>
      </c>
      <c r="N666" s="8">
        <v>438231</v>
      </c>
      <c r="O666" s="8">
        <v>454835</v>
      </c>
      <c r="P666" s="8">
        <v>890032</v>
      </c>
      <c r="Q666" s="8">
        <v>9437536</v>
      </c>
      <c r="R666" s="8">
        <v>157969</v>
      </c>
      <c r="S666" s="8">
        <v>220822</v>
      </c>
      <c r="T666" s="8">
        <v>5967</v>
      </c>
    </row>
    <row r="667" spans="1:20">
      <c r="A667" s="1">
        <v>44770</v>
      </c>
      <c r="B667" s="8">
        <v>52498425</v>
      </c>
      <c r="C667" s="8">
        <v>27805648</v>
      </c>
      <c r="D667" s="8">
        <v>24692777</v>
      </c>
      <c r="E667" s="9">
        <f>nyse_spy_short_volume[[#This Row],[total_short]]/nyse_spy_short_volume[[#This Row],[total_reported]]</f>
        <v>0.52964727989458726</v>
      </c>
      <c r="F667" s="9">
        <f>nyse_spy_short_volume[[#This Row],[total_long]]/nyse_spy_short_volume[[#This Row],[total_reported]]</f>
        <v>0.47035272010541268</v>
      </c>
      <c r="G667" s="8">
        <v>10692923</v>
      </c>
      <c r="H667" s="9">
        <f>nyse_spy_short_volume[[#This Row],[Off-Exchange]]/nyse_spy_short_volume[[#This Row],[total_reported]]</f>
        <v>0.20368083423455086</v>
      </c>
      <c r="I667" s="8">
        <v>18780</v>
      </c>
      <c r="J667" s="8" t="s">
        <v>7978</v>
      </c>
      <c r="K667" s="8" t="s">
        <v>7979</v>
      </c>
      <c r="L667" s="8" t="s">
        <v>7980</v>
      </c>
      <c r="M667" s="8" t="s">
        <v>7981</v>
      </c>
      <c r="N667" s="8">
        <v>280403</v>
      </c>
      <c r="O667" s="8">
        <v>352348</v>
      </c>
      <c r="P667" s="8">
        <v>809191</v>
      </c>
      <c r="Q667" s="8">
        <v>7999778</v>
      </c>
      <c r="R667" s="8">
        <v>97903</v>
      </c>
      <c r="S667" s="8">
        <v>152192</v>
      </c>
      <c r="T667" s="8">
        <v>614</v>
      </c>
    </row>
    <row r="668" spans="1:20">
      <c r="A668" s="1">
        <v>44769</v>
      </c>
      <c r="B668" s="8">
        <v>57222234</v>
      </c>
      <c r="C668" s="8">
        <v>33479207</v>
      </c>
      <c r="D668" s="8">
        <v>23743027</v>
      </c>
      <c r="E668" s="9">
        <f>nyse_spy_short_volume[[#This Row],[total_short]]/nyse_spy_short_volume[[#This Row],[total_reported]]</f>
        <v>0.58507339996547492</v>
      </c>
      <c r="F668" s="9">
        <f>nyse_spy_short_volume[[#This Row],[total_long]]/nyse_spy_short_volume[[#This Row],[total_reported]]</f>
        <v>0.41492660003452503</v>
      </c>
      <c r="G668" s="8">
        <v>12724170</v>
      </c>
      <c r="H668" s="9">
        <f>nyse_spy_short_volume[[#This Row],[Off-Exchange]]/nyse_spy_short_volume[[#This Row],[total_reported]]</f>
        <v>0.22236409015418726</v>
      </c>
      <c r="I668" s="8">
        <v>25174</v>
      </c>
      <c r="J668" s="8" t="s">
        <v>7982</v>
      </c>
      <c r="K668" s="8" t="s">
        <v>7983</v>
      </c>
      <c r="L668" s="8" t="s">
        <v>7984</v>
      </c>
      <c r="M668" s="8" t="s">
        <v>7985</v>
      </c>
      <c r="N668" s="8">
        <v>422289</v>
      </c>
      <c r="O668" s="8">
        <v>459713</v>
      </c>
      <c r="P668" s="8">
        <v>1181038</v>
      </c>
      <c r="Q668" s="8">
        <v>9497018</v>
      </c>
      <c r="R668" s="8">
        <v>168723</v>
      </c>
      <c r="S668" s="8">
        <v>217513</v>
      </c>
      <c r="T668" s="8">
        <v>2287</v>
      </c>
    </row>
    <row r="669" spans="1:20">
      <c r="A669" s="1">
        <v>44768</v>
      </c>
      <c r="B669" s="8">
        <v>38867995</v>
      </c>
      <c r="C669" s="8">
        <v>20051130</v>
      </c>
      <c r="D669" s="8">
        <v>18816865</v>
      </c>
      <c r="E669" s="9">
        <f>nyse_spy_short_volume[[#This Row],[total_short]]/nyse_spy_short_volume[[#This Row],[total_reported]]</f>
        <v>0.51587765203736391</v>
      </c>
      <c r="F669" s="9">
        <f>nyse_spy_short_volume[[#This Row],[total_long]]/nyse_spy_short_volume[[#This Row],[total_reported]]</f>
        <v>0.48412234796263609</v>
      </c>
      <c r="G669" s="8">
        <v>9403790</v>
      </c>
      <c r="H669" s="9">
        <f>nyse_spy_short_volume[[#This Row],[Off-Exchange]]/nyse_spy_short_volume[[#This Row],[total_reported]]</f>
        <v>0.24194173123671545</v>
      </c>
      <c r="I669" s="8">
        <v>56168</v>
      </c>
      <c r="J669" s="8" t="s">
        <v>7986</v>
      </c>
      <c r="K669" s="8" t="s">
        <v>7987</v>
      </c>
      <c r="L669" s="8" t="s">
        <v>7988</v>
      </c>
      <c r="M669" s="8" t="s">
        <v>7989</v>
      </c>
      <c r="N669" s="8">
        <v>170783</v>
      </c>
      <c r="O669" s="8">
        <v>185356</v>
      </c>
      <c r="P669" s="8">
        <v>604737</v>
      </c>
      <c r="Q669" s="8">
        <v>4645658</v>
      </c>
      <c r="R669" s="8">
        <v>95896</v>
      </c>
      <c r="S669" s="8">
        <v>144758</v>
      </c>
      <c r="T669" s="8">
        <v>914</v>
      </c>
    </row>
    <row r="670" spans="1:20">
      <c r="A670" s="1">
        <v>44767</v>
      </c>
      <c r="B670" s="8">
        <v>37463937</v>
      </c>
      <c r="C670" s="8">
        <v>19101521</v>
      </c>
      <c r="D670" s="8">
        <v>18362416</v>
      </c>
      <c r="E670" s="9">
        <f>nyse_spy_short_volume[[#This Row],[total_short]]/nyse_spy_short_volume[[#This Row],[total_reported]]</f>
        <v>0.50986421955599592</v>
      </c>
      <c r="F670" s="9">
        <f>nyse_spy_short_volume[[#This Row],[total_long]]/nyse_spy_short_volume[[#This Row],[total_reported]]</f>
        <v>0.49013578044400408</v>
      </c>
      <c r="G670" s="8">
        <v>8922438</v>
      </c>
      <c r="H670" s="9">
        <f>nyse_spy_short_volume[[#This Row],[Off-Exchange]]/nyse_spy_short_volume[[#This Row],[total_reported]]</f>
        <v>0.23816071439582018</v>
      </c>
      <c r="I670" s="8">
        <v>29235</v>
      </c>
      <c r="J670" s="8" t="s">
        <v>7990</v>
      </c>
      <c r="K670" s="8" t="s">
        <v>7991</v>
      </c>
      <c r="L670" s="8" t="s">
        <v>7992</v>
      </c>
      <c r="M670" s="8" t="s">
        <v>7993</v>
      </c>
      <c r="N670" s="8">
        <v>205582</v>
      </c>
      <c r="O670" s="8">
        <v>225034</v>
      </c>
      <c r="P670" s="8">
        <v>475379</v>
      </c>
      <c r="Q670" s="8">
        <v>4667411</v>
      </c>
      <c r="R670" s="8">
        <v>65878</v>
      </c>
      <c r="S670" s="8">
        <v>137290</v>
      </c>
      <c r="T670" s="8">
        <v>6129</v>
      </c>
    </row>
    <row r="671" spans="1:20">
      <c r="A671" s="1">
        <v>44764</v>
      </c>
      <c r="B671" s="8">
        <v>49812229</v>
      </c>
      <c r="C671" s="8">
        <v>26776985</v>
      </c>
      <c r="D671" s="8">
        <v>23035244</v>
      </c>
      <c r="E671" s="9">
        <f>nyse_spy_short_volume[[#This Row],[total_short]]/nyse_spy_short_volume[[#This Row],[total_reported]]</f>
        <v>0.5375584577835294</v>
      </c>
      <c r="F671" s="9">
        <f>nyse_spy_short_volume[[#This Row],[total_long]]/nyse_spy_short_volume[[#This Row],[total_reported]]</f>
        <v>0.4624415422164706</v>
      </c>
      <c r="G671" s="8">
        <v>11725608</v>
      </c>
      <c r="H671" s="9">
        <f>nyse_spy_short_volume[[#This Row],[Off-Exchange]]/nyse_spy_short_volume[[#This Row],[total_reported]]</f>
        <v>0.23539617149033826</v>
      </c>
      <c r="I671" s="8">
        <v>43703</v>
      </c>
      <c r="J671" s="8" t="s">
        <v>7994</v>
      </c>
      <c r="K671" s="8" t="s">
        <v>7995</v>
      </c>
      <c r="L671" s="8" t="s">
        <v>7996</v>
      </c>
      <c r="M671" s="8" t="s">
        <v>7997</v>
      </c>
      <c r="N671" s="8">
        <v>320993</v>
      </c>
      <c r="O671" s="8">
        <v>447080</v>
      </c>
      <c r="P671" s="8">
        <v>812633</v>
      </c>
      <c r="Q671" s="8">
        <v>6304786</v>
      </c>
      <c r="R671" s="8">
        <v>105659</v>
      </c>
      <c r="S671" s="8">
        <v>115988</v>
      </c>
      <c r="T671" s="8">
        <v>1313</v>
      </c>
    </row>
    <row r="672" spans="1:20">
      <c r="A672" s="1">
        <v>44763</v>
      </c>
      <c r="B672" s="8">
        <v>45307460</v>
      </c>
      <c r="C672" s="8">
        <v>25319018</v>
      </c>
      <c r="D672" s="8">
        <v>19988442</v>
      </c>
      <c r="E672" s="9">
        <f>nyse_spy_short_volume[[#This Row],[total_short]]/nyse_spy_short_volume[[#This Row],[total_reported]]</f>
        <v>0.55882669211648595</v>
      </c>
      <c r="F672" s="9">
        <f>nyse_spy_short_volume[[#This Row],[total_long]]/nyse_spy_short_volume[[#This Row],[total_reported]]</f>
        <v>0.44117330788351411</v>
      </c>
      <c r="G672" s="8">
        <v>11831871</v>
      </c>
      <c r="H672" s="9">
        <f>nyse_spy_short_volume[[#This Row],[Off-Exchange]]/nyse_spy_short_volume[[#This Row],[total_reported]]</f>
        <v>0.26114619976489523</v>
      </c>
      <c r="I672" s="8">
        <v>69866</v>
      </c>
      <c r="J672" s="8" t="s">
        <v>7998</v>
      </c>
      <c r="K672" s="8" t="s">
        <v>7999</v>
      </c>
      <c r="L672" s="8" t="s">
        <v>8000</v>
      </c>
      <c r="M672" s="8" t="s">
        <v>8001</v>
      </c>
      <c r="N672" s="8">
        <v>210631</v>
      </c>
      <c r="O672" s="8">
        <v>259356</v>
      </c>
      <c r="P672" s="8">
        <v>638704</v>
      </c>
      <c r="Q672" s="8">
        <v>5787091</v>
      </c>
      <c r="R672" s="8">
        <v>122679</v>
      </c>
      <c r="S672" s="8">
        <v>191981</v>
      </c>
      <c r="T672" s="8">
        <v>2215</v>
      </c>
    </row>
    <row r="673" spans="1:20">
      <c r="A673" s="1">
        <v>44762</v>
      </c>
      <c r="B673" s="8">
        <v>50279128</v>
      </c>
      <c r="C673" s="8">
        <v>25880453</v>
      </c>
      <c r="D673" s="8">
        <v>24398675</v>
      </c>
      <c r="E673" s="9">
        <f>nyse_spy_short_volume[[#This Row],[total_short]]/nyse_spy_short_volume[[#This Row],[total_reported]]</f>
        <v>0.51473551808615292</v>
      </c>
      <c r="F673" s="9">
        <f>nyse_spy_short_volume[[#This Row],[total_long]]/nyse_spy_short_volume[[#This Row],[total_reported]]</f>
        <v>0.48526448191384702</v>
      </c>
      <c r="G673" s="8">
        <v>13351494</v>
      </c>
      <c r="H673" s="9">
        <f>nyse_spy_short_volume[[#This Row],[Off-Exchange]]/nyse_spy_short_volume[[#This Row],[total_reported]]</f>
        <v>0.26554744545291237</v>
      </c>
      <c r="I673" s="8">
        <v>57032</v>
      </c>
      <c r="J673" s="8" t="s">
        <v>8002</v>
      </c>
      <c r="K673" s="8" t="s">
        <v>8003</v>
      </c>
      <c r="L673" s="8" t="s">
        <v>8004</v>
      </c>
      <c r="M673" s="8" t="s">
        <v>8005</v>
      </c>
      <c r="N673" s="8">
        <v>248401</v>
      </c>
      <c r="O673" s="8">
        <v>317646</v>
      </c>
      <c r="P673" s="8">
        <v>613419</v>
      </c>
      <c r="Q673" s="8">
        <v>5656969</v>
      </c>
      <c r="R673" s="8">
        <v>111239</v>
      </c>
      <c r="S673" s="8">
        <v>109735</v>
      </c>
      <c r="T673" s="8">
        <v>2468</v>
      </c>
    </row>
    <row r="674" spans="1:20">
      <c r="A674" s="1">
        <v>44761</v>
      </c>
      <c r="B674" s="8">
        <v>55754267</v>
      </c>
      <c r="C674" s="8">
        <v>31716825</v>
      </c>
      <c r="D674" s="8">
        <v>24037442</v>
      </c>
      <c r="E674" s="9">
        <f>nyse_spy_short_volume[[#This Row],[total_short]]/nyse_spy_short_volume[[#This Row],[total_reported]]</f>
        <v>0.56886811909840018</v>
      </c>
      <c r="F674" s="9">
        <f>nyse_spy_short_volume[[#This Row],[total_long]]/nyse_spy_short_volume[[#This Row],[total_reported]]</f>
        <v>0.43113188090159987</v>
      </c>
      <c r="G674" s="8">
        <v>14384700</v>
      </c>
      <c r="H674" s="9">
        <f>nyse_spy_short_volume[[#This Row],[Off-Exchange]]/nyse_spy_short_volume[[#This Row],[total_reported]]</f>
        <v>0.25800177769353511</v>
      </c>
      <c r="I674" s="8">
        <v>31715</v>
      </c>
      <c r="J674" s="8" t="s">
        <v>8006</v>
      </c>
      <c r="K674" s="8" t="s">
        <v>8007</v>
      </c>
      <c r="L674" s="8" t="s">
        <v>8008</v>
      </c>
      <c r="M674" s="8" t="s">
        <v>8009</v>
      </c>
      <c r="N674" s="8">
        <v>458396</v>
      </c>
      <c r="O674" s="8">
        <v>440656</v>
      </c>
      <c r="P674" s="8">
        <v>1087455</v>
      </c>
      <c r="Q674" s="8">
        <v>6859820</v>
      </c>
      <c r="R674" s="8">
        <v>106215</v>
      </c>
      <c r="S674" s="8">
        <v>234585</v>
      </c>
      <c r="T674" s="8">
        <v>2193</v>
      </c>
    </row>
    <row r="675" spans="1:20">
      <c r="A675" s="1">
        <v>44760</v>
      </c>
      <c r="B675" s="8">
        <v>44297555</v>
      </c>
      <c r="C675" s="8">
        <v>27346185</v>
      </c>
      <c r="D675" s="8">
        <v>16951370</v>
      </c>
      <c r="E675" s="9">
        <f>nyse_spy_short_volume[[#This Row],[total_short]]/nyse_spy_short_volume[[#This Row],[total_reported]]</f>
        <v>0.61732944402913437</v>
      </c>
      <c r="F675" s="9">
        <f>nyse_spy_short_volume[[#This Row],[total_long]]/nyse_spy_short_volume[[#This Row],[total_reported]]</f>
        <v>0.38267055597086563</v>
      </c>
      <c r="G675" s="8">
        <v>12386946</v>
      </c>
      <c r="H675" s="9">
        <f>nyse_spy_short_volume[[#This Row],[Off-Exchange]]/nyse_spy_short_volume[[#This Row],[total_reported]]</f>
        <v>0.27963046718944196</v>
      </c>
      <c r="I675" s="8">
        <v>68036</v>
      </c>
      <c r="J675" s="8" t="s">
        <v>8010</v>
      </c>
      <c r="K675" s="8" t="s">
        <v>8011</v>
      </c>
      <c r="L675" s="8" t="s">
        <v>8012</v>
      </c>
      <c r="M675" s="8" t="s">
        <v>8013</v>
      </c>
      <c r="N675" s="8">
        <v>493230</v>
      </c>
      <c r="O675" s="8">
        <v>425875</v>
      </c>
      <c r="P675" s="8">
        <v>1083488</v>
      </c>
      <c r="Q675" s="8">
        <v>5998414</v>
      </c>
      <c r="R675" s="8">
        <v>129058</v>
      </c>
      <c r="S675" s="8">
        <v>140464</v>
      </c>
      <c r="T675" s="8">
        <v>6702</v>
      </c>
    </row>
    <row r="676" spans="1:20">
      <c r="A676" s="1">
        <v>44757</v>
      </c>
      <c r="B676" s="8">
        <v>57749234</v>
      </c>
      <c r="C676" s="8">
        <v>32778762</v>
      </c>
      <c r="D676" s="8">
        <v>24970472</v>
      </c>
      <c r="E676" s="9">
        <f>nyse_spy_short_volume[[#This Row],[total_short]]/nyse_spy_short_volume[[#This Row],[total_reported]]</f>
        <v>0.56760513914349064</v>
      </c>
      <c r="F676" s="9">
        <f>nyse_spy_short_volume[[#This Row],[total_long]]/nyse_spy_short_volume[[#This Row],[total_reported]]</f>
        <v>0.43239486085650936</v>
      </c>
      <c r="G676" s="8">
        <v>17761264</v>
      </c>
      <c r="H676" s="9">
        <f>nyse_spy_short_volume[[#This Row],[Off-Exchange]]/nyse_spy_short_volume[[#This Row],[total_reported]]</f>
        <v>0.30755843445473235</v>
      </c>
      <c r="I676" s="8">
        <v>31279</v>
      </c>
      <c r="J676" s="8" t="s">
        <v>8014</v>
      </c>
      <c r="K676" s="8" t="s">
        <v>8015</v>
      </c>
      <c r="L676" s="8" t="s">
        <v>8016</v>
      </c>
      <c r="M676" s="8" t="s">
        <v>8017</v>
      </c>
      <c r="N676" s="8">
        <v>373083</v>
      </c>
      <c r="O676" s="8">
        <v>471458</v>
      </c>
      <c r="P676" s="8">
        <v>961737</v>
      </c>
      <c r="Q676" s="8">
        <v>6051882</v>
      </c>
      <c r="R676" s="8">
        <v>89377</v>
      </c>
      <c r="S676" s="8">
        <v>243339</v>
      </c>
      <c r="T676" s="8">
        <v>7284</v>
      </c>
    </row>
    <row r="677" spans="1:20">
      <c r="A677" s="1">
        <v>44756</v>
      </c>
      <c r="B677" s="8">
        <v>62689799</v>
      </c>
      <c r="C677" s="8">
        <v>37134966</v>
      </c>
      <c r="D677" s="8">
        <v>25554833</v>
      </c>
      <c r="E677" s="9">
        <f>nyse_spy_short_volume[[#This Row],[total_short]]/nyse_spy_short_volume[[#This Row],[total_reported]]</f>
        <v>0.5923605848536857</v>
      </c>
      <c r="F677" s="9">
        <f>nyse_spy_short_volume[[#This Row],[total_long]]/nyse_spy_short_volume[[#This Row],[total_reported]]</f>
        <v>0.4076394151463143</v>
      </c>
      <c r="G677" s="8">
        <v>15652575</v>
      </c>
      <c r="H677" s="9">
        <f>nyse_spy_short_volume[[#This Row],[Off-Exchange]]/nyse_spy_short_volume[[#This Row],[total_reported]]</f>
        <v>0.24968296676146626</v>
      </c>
      <c r="I677" s="8">
        <v>64723</v>
      </c>
      <c r="J677" s="8" t="s">
        <v>8018</v>
      </c>
      <c r="K677" s="8" t="s">
        <v>8019</v>
      </c>
      <c r="L677" s="8" t="s">
        <v>8020</v>
      </c>
      <c r="M677" s="8" t="s">
        <v>8021</v>
      </c>
      <c r="N677" s="8">
        <v>553435</v>
      </c>
      <c r="O677" s="8">
        <v>542151</v>
      </c>
      <c r="P677" s="8">
        <v>1500234</v>
      </c>
      <c r="Q677" s="8">
        <v>9348852</v>
      </c>
      <c r="R677" s="8">
        <v>134419</v>
      </c>
      <c r="S677" s="8">
        <v>245566</v>
      </c>
      <c r="T677" s="8">
        <v>8610</v>
      </c>
    </row>
    <row r="678" spans="1:20">
      <c r="A678" s="1">
        <v>44755</v>
      </c>
      <c r="B678" s="8">
        <v>58355594</v>
      </c>
      <c r="C678" s="8">
        <v>35521457</v>
      </c>
      <c r="D678" s="8">
        <v>22834137</v>
      </c>
      <c r="E678" s="9">
        <f>nyse_spy_short_volume[[#This Row],[total_short]]/nyse_spy_short_volume[[#This Row],[total_reported]]</f>
        <v>0.60870697331947299</v>
      </c>
      <c r="F678" s="9">
        <f>nyse_spy_short_volume[[#This Row],[total_long]]/nyse_spy_short_volume[[#This Row],[total_reported]]</f>
        <v>0.39129302668052696</v>
      </c>
      <c r="G678" s="8">
        <v>14241268</v>
      </c>
      <c r="H678" s="9">
        <f>nyse_spy_short_volume[[#This Row],[Off-Exchange]]/nyse_spy_short_volume[[#This Row],[total_reported]]</f>
        <v>0.24404289329999795</v>
      </c>
      <c r="I678" s="8">
        <v>27807</v>
      </c>
      <c r="J678" s="8" t="s">
        <v>8022</v>
      </c>
      <c r="K678" s="8" t="s">
        <v>8023</v>
      </c>
      <c r="L678" s="8" t="s">
        <v>8024</v>
      </c>
      <c r="M678" s="8" t="s">
        <v>8025</v>
      </c>
      <c r="N678" s="8">
        <v>506804</v>
      </c>
      <c r="O678" s="8">
        <v>665526</v>
      </c>
      <c r="P678" s="8">
        <v>1463291</v>
      </c>
      <c r="Q678" s="8">
        <v>8238115</v>
      </c>
      <c r="R678" s="8">
        <v>120747</v>
      </c>
      <c r="S678" s="8">
        <v>203432</v>
      </c>
      <c r="T678" s="8">
        <v>7432</v>
      </c>
    </row>
    <row r="679" spans="1:20">
      <c r="A679" s="1">
        <v>44754</v>
      </c>
      <c r="B679" s="8">
        <v>42693637</v>
      </c>
      <c r="C679" s="8">
        <v>25396877</v>
      </c>
      <c r="D679" s="8">
        <v>17296760</v>
      </c>
      <c r="E679" s="9">
        <f>nyse_spy_short_volume[[#This Row],[total_short]]/nyse_spy_short_volume[[#This Row],[total_reported]]</f>
        <v>0.59486328138312505</v>
      </c>
      <c r="F679" s="9">
        <f>nyse_spy_short_volume[[#This Row],[total_long]]/nyse_spy_short_volume[[#This Row],[total_reported]]</f>
        <v>0.40513671861687495</v>
      </c>
      <c r="G679" s="8">
        <v>13069511</v>
      </c>
      <c r="H679" s="9">
        <f>nyse_spy_short_volume[[#This Row],[Off-Exchange]]/nyse_spy_short_volume[[#This Row],[total_reported]]</f>
        <v>0.30612315835261356</v>
      </c>
      <c r="I679" s="8">
        <v>59748</v>
      </c>
      <c r="J679" s="8" t="s">
        <v>8026</v>
      </c>
      <c r="K679" s="8" t="s">
        <v>8027</v>
      </c>
      <c r="L679" s="8" t="s">
        <v>8028</v>
      </c>
      <c r="M679" s="8" t="s">
        <v>8029</v>
      </c>
      <c r="N679" s="8">
        <v>258402</v>
      </c>
      <c r="O679" s="8">
        <v>295862</v>
      </c>
      <c r="P679" s="8">
        <v>741767</v>
      </c>
      <c r="Q679" s="8">
        <v>5251316</v>
      </c>
      <c r="R679" s="8">
        <v>67199</v>
      </c>
      <c r="S679" s="8">
        <v>145005</v>
      </c>
      <c r="T679" s="8">
        <v>5047</v>
      </c>
    </row>
    <row r="680" spans="1:20">
      <c r="A680" s="1">
        <v>44753</v>
      </c>
      <c r="B680" s="8">
        <v>41212301</v>
      </c>
      <c r="C680" s="8">
        <v>25530889</v>
      </c>
      <c r="D680" s="8">
        <v>15681412</v>
      </c>
      <c r="E680" s="9">
        <f>nyse_spy_short_volume[[#This Row],[total_short]]/nyse_spy_short_volume[[#This Row],[total_reported]]</f>
        <v>0.61949680994516665</v>
      </c>
      <c r="F680" s="9">
        <f>nyse_spy_short_volume[[#This Row],[total_long]]/nyse_spy_short_volume[[#This Row],[total_reported]]</f>
        <v>0.38050319005483341</v>
      </c>
      <c r="G680" s="8">
        <v>10498671</v>
      </c>
      <c r="H680" s="9">
        <f>nyse_spy_short_volume[[#This Row],[Off-Exchange]]/nyse_spy_short_volume[[#This Row],[total_reported]]</f>
        <v>0.25474605264093358</v>
      </c>
      <c r="I680" s="8">
        <v>39463</v>
      </c>
      <c r="J680" s="8" t="s">
        <v>8030</v>
      </c>
      <c r="K680" s="8" t="s">
        <v>8031</v>
      </c>
      <c r="L680" s="8" t="s">
        <v>8032</v>
      </c>
      <c r="M680" s="8" t="s">
        <v>8033</v>
      </c>
      <c r="N680" s="8">
        <v>304750</v>
      </c>
      <c r="O680" s="8">
        <v>379832</v>
      </c>
      <c r="P680" s="8">
        <v>947737</v>
      </c>
      <c r="Q680" s="8">
        <v>6593400</v>
      </c>
      <c r="R680" s="8">
        <v>93086</v>
      </c>
      <c r="S680" s="8">
        <v>188110</v>
      </c>
      <c r="T680" s="8">
        <v>6750</v>
      </c>
    </row>
    <row r="681" spans="1:20">
      <c r="A681" s="1">
        <v>44750</v>
      </c>
      <c r="B681" s="8">
        <v>50217436</v>
      </c>
      <c r="C681" s="8">
        <v>27794314</v>
      </c>
      <c r="D681" s="8">
        <v>22423122</v>
      </c>
      <c r="E681" s="9">
        <f>nyse_spy_short_volume[[#This Row],[total_short]]/nyse_spy_short_volume[[#This Row],[total_reported]]</f>
        <v>0.55347935326686137</v>
      </c>
      <c r="F681" s="9">
        <f>nyse_spy_short_volume[[#This Row],[total_long]]/nyse_spy_short_volume[[#This Row],[total_reported]]</f>
        <v>0.44652064673313868</v>
      </c>
      <c r="G681" s="8">
        <v>14217302</v>
      </c>
      <c r="H681" s="9">
        <f>nyse_spy_short_volume[[#This Row],[Off-Exchange]]/nyse_spy_short_volume[[#This Row],[total_reported]]</f>
        <v>0.28311485277742976</v>
      </c>
      <c r="I681" s="8">
        <v>33917</v>
      </c>
      <c r="J681" s="8" t="s">
        <v>8034</v>
      </c>
      <c r="K681" s="8" t="s">
        <v>8035</v>
      </c>
      <c r="L681" s="8" t="s">
        <v>8036</v>
      </c>
      <c r="M681" s="8" t="s">
        <v>8037</v>
      </c>
      <c r="N681" s="8">
        <v>213721</v>
      </c>
      <c r="O681" s="8">
        <v>295418</v>
      </c>
      <c r="P681" s="8">
        <v>566153</v>
      </c>
      <c r="Q681" s="8">
        <v>6100632</v>
      </c>
      <c r="R681" s="8">
        <v>106036</v>
      </c>
      <c r="S681" s="8">
        <v>111490</v>
      </c>
      <c r="T681" s="8">
        <v>20641</v>
      </c>
    </row>
    <row r="682" spans="1:20">
      <c r="A682" s="1">
        <v>44749</v>
      </c>
      <c r="B682" s="8">
        <v>46594215</v>
      </c>
      <c r="C682" s="8">
        <v>27070984</v>
      </c>
      <c r="D682" s="8">
        <v>19523231</v>
      </c>
      <c r="E682" s="9">
        <f>nyse_spy_short_volume[[#This Row],[total_short]]/nyse_spy_short_volume[[#This Row],[total_reported]]</f>
        <v>0.58099452904185633</v>
      </c>
      <c r="F682" s="9">
        <f>nyse_spy_short_volume[[#This Row],[total_long]]/nyse_spy_short_volume[[#This Row],[total_reported]]</f>
        <v>0.41900547095814361</v>
      </c>
      <c r="G682" s="8">
        <v>12046873</v>
      </c>
      <c r="H682" s="9">
        <f>nyse_spy_short_volume[[#This Row],[Off-Exchange]]/nyse_spy_short_volume[[#This Row],[total_reported]]</f>
        <v>0.25854868463821101</v>
      </c>
      <c r="I682" s="8">
        <v>38622</v>
      </c>
      <c r="J682" s="8" t="s">
        <v>8038</v>
      </c>
      <c r="K682" s="8" t="s">
        <v>8039</v>
      </c>
      <c r="L682" s="8" t="s">
        <v>8040</v>
      </c>
      <c r="M682" s="8" t="s">
        <v>8041</v>
      </c>
      <c r="N682" s="8">
        <v>388211</v>
      </c>
      <c r="O682" s="8">
        <v>470248</v>
      </c>
      <c r="P682" s="8">
        <v>856979</v>
      </c>
      <c r="Q682" s="8">
        <v>6543169</v>
      </c>
      <c r="R682" s="8">
        <v>123635</v>
      </c>
      <c r="S682" s="8">
        <v>266436</v>
      </c>
      <c r="T682" s="8">
        <v>8042</v>
      </c>
    </row>
    <row r="683" spans="1:20">
      <c r="A683" s="1">
        <v>44748</v>
      </c>
      <c r="B683" s="8">
        <v>49682162</v>
      </c>
      <c r="C683" s="8">
        <v>29383907</v>
      </c>
      <c r="D683" s="8">
        <v>20298255</v>
      </c>
      <c r="E683" s="9">
        <f>nyse_spy_short_volume[[#This Row],[total_short]]/nyse_spy_short_volume[[#This Row],[total_reported]]</f>
        <v>0.59143776794576697</v>
      </c>
      <c r="F683" s="9">
        <f>nyse_spy_short_volume[[#This Row],[total_long]]/nyse_spy_short_volume[[#This Row],[total_reported]]</f>
        <v>0.40856223205423309</v>
      </c>
      <c r="G683" s="8">
        <v>11662279</v>
      </c>
      <c r="H683" s="9">
        <f>nyse_spy_short_volume[[#This Row],[Off-Exchange]]/nyse_spy_short_volume[[#This Row],[total_reported]]</f>
        <v>0.23473775154954005</v>
      </c>
      <c r="I683" s="8">
        <v>26887</v>
      </c>
      <c r="J683" s="8" t="s">
        <v>8042</v>
      </c>
      <c r="K683" s="8" t="s">
        <v>8043</v>
      </c>
      <c r="L683" s="8" t="s">
        <v>8044</v>
      </c>
      <c r="M683" s="8" t="s">
        <v>8045</v>
      </c>
      <c r="N683" s="8">
        <v>406447</v>
      </c>
      <c r="O683" s="8">
        <v>514995</v>
      </c>
      <c r="P683" s="8">
        <v>1031642</v>
      </c>
      <c r="Q683" s="8">
        <v>7403448</v>
      </c>
      <c r="R683" s="8">
        <v>124127</v>
      </c>
      <c r="S683" s="8">
        <v>264589</v>
      </c>
      <c r="T683" s="8">
        <v>6766</v>
      </c>
    </row>
    <row r="684" spans="1:20">
      <c r="A684" s="1">
        <v>44747</v>
      </c>
      <c r="B684" s="8">
        <v>55751257</v>
      </c>
      <c r="C684" s="8">
        <v>33635262</v>
      </c>
      <c r="D684" s="8">
        <v>22115995</v>
      </c>
      <c r="E684" s="9">
        <f>nyse_spy_short_volume[[#This Row],[total_short]]/nyse_spy_short_volume[[#This Row],[total_reported]]</f>
        <v>0.60330948233149251</v>
      </c>
      <c r="F684" s="9">
        <f>nyse_spy_short_volume[[#This Row],[total_long]]/nyse_spy_short_volume[[#This Row],[total_reported]]</f>
        <v>0.39669051766850744</v>
      </c>
      <c r="G684" s="8">
        <v>12460844</v>
      </c>
      <c r="H684" s="9">
        <f>nyse_spy_short_volume[[#This Row],[Off-Exchange]]/nyse_spy_short_volume[[#This Row],[total_reported]]</f>
        <v>0.22350785741028226</v>
      </c>
      <c r="I684" s="8">
        <v>67685</v>
      </c>
      <c r="J684" s="8" t="s">
        <v>8046</v>
      </c>
      <c r="K684" s="8" t="s">
        <v>8047</v>
      </c>
      <c r="L684" s="8" t="s">
        <v>8048</v>
      </c>
      <c r="M684" s="8" t="s">
        <v>8049</v>
      </c>
      <c r="N684" s="8">
        <v>484412</v>
      </c>
      <c r="O684" s="8">
        <v>652037</v>
      </c>
      <c r="P684" s="8">
        <v>1430028</v>
      </c>
      <c r="Q684" s="8">
        <v>8825559</v>
      </c>
      <c r="R684" s="8">
        <v>149324</v>
      </c>
      <c r="S684" s="8">
        <v>278246</v>
      </c>
      <c r="T684" s="8">
        <v>3201</v>
      </c>
    </row>
    <row r="685" spans="1:20">
      <c r="A685" s="1">
        <v>44743</v>
      </c>
      <c r="B685" s="8">
        <v>52984046</v>
      </c>
      <c r="C685" s="8">
        <v>28425237</v>
      </c>
      <c r="D685" s="8">
        <v>24558809</v>
      </c>
      <c r="E685" s="9">
        <f>nyse_spy_short_volume[[#This Row],[total_short]]/nyse_spy_short_volume[[#This Row],[total_reported]]</f>
        <v>0.53648671903991629</v>
      </c>
      <c r="F685" s="9">
        <f>nyse_spy_short_volume[[#This Row],[total_long]]/nyse_spy_short_volume[[#This Row],[total_reported]]</f>
        <v>0.46351328096008371</v>
      </c>
      <c r="G685" s="8">
        <v>12621674</v>
      </c>
      <c r="H685" s="9">
        <f>nyse_spy_short_volume[[#This Row],[Off-Exchange]]/nyse_spy_short_volume[[#This Row],[total_reported]]</f>
        <v>0.23821650011401546</v>
      </c>
      <c r="I685" s="8">
        <v>306782</v>
      </c>
      <c r="J685" s="8" t="s">
        <v>8050</v>
      </c>
      <c r="K685" s="8" t="s">
        <v>8051</v>
      </c>
      <c r="L685" s="8" t="s">
        <v>8052</v>
      </c>
      <c r="M685" s="8" t="s">
        <v>8053</v>
      </c>
      <c r="N685" s="8">
        <v>269908</v>
      </c>
      <c r="O685" s="8">
        <v>440477</v>
      </c>
      <c r="P685" s="8">
        <v>813375</v>
      </c>
      <c r="Q685" s="8">
        <v>6518205</v>
      </c>
      <c r="R685" s="8">
        <v>141365</v>
      </c>
      <c r="S685" s="8">
        <v>308294</v>
      </c>
      <c r="T685" s="8">
        <v>4186</v>
      </c>
    </row>
    <row r="686" spans="1:20">
      <c r="A686" s="1">
        <v>44742</v>
      </c>
      <c r="B686" s="8">
        <v>76921395</v>
      </c>
      <c r="C686" s="8">
        <v>47057810</v>
      </c>
      <c r="D686" s="8">
        <v>29863585</v>
      </c>
      <c r="E686" s="9">
        <f>nyse_spy_short_volume[[#This Row],[total_short]]/nyse_spy_short_volume[[#This Row],[total_reported]]</f>
        <v>0.61176490623967494</v>
      </c>
      <c r="F686" s="9">
        <f>nyse_spy_short_volume[[#This Row],[total_long]]/nyse_spy_short_volume[[#This Row],[total_reported]]</f>
        <v>0.38823509376032506</v>
      </c>
      <c r="G686" s="8">
        <v>18891198</v>
      </c>
      <c r="H686" s="9">
        <f>nyse_spy_short_volume[[#This Row],[Off-Exchange]]/nyse_spy_short_volume[[#This Row],[total_reported]]</f>
        <v>0.2455909438459872</v>
      </c>
      <c r="I686" s="8">
        <v>71837</v>
      </c>
      <c r="J686" s="8" t="s">
        <v>8054</v>
      </c>
      <c r="K686" s="8" t="s">
        <v>8055</v>
      </c>
      <c r="L686" s="8" t="s">
        <v>8056</v>
      </c>
      <c r="M686" s="8" t="s">
        <v>8057</v>
      </c>
      <c r="N686" s="8">
        <v>704134</v>
      </c>
      <c r="O686" s="8">
        <v>845418</v>
      </c>
      <c r="P686" s="8">
        <v>1617186</v>
      </c>
      <c r="Q686" s="8">
        <v>11263700</v>
      </c>
      <c r="R686" s="8">
        <v>245296</v>
      </c>
      <c r="S686" s="8">
        <v>299067</v>
      </c>
      <c r="T686" s="8">
        <v>10919</v>
      </c>
    </row>
    <row r="687" spans="1:20">
      <c r="A687" s="1">
        <v>44741</v>
      </c>
      <c r="B687" s="8">
        <v>48774483</v>
      </c>
      <c r="C687" s="8">
        <v>30975275</v>
      </c>
      <c r="D687" s="8">
        <v>17799208</v>
      </c>
      <c r="E687" s="9">
        <f>nyse_spy_short_volume[[#This Row],[total_short]]/nyse_spy_short_volume[[#This Row],[total_reported]]</f>
        <v>0.63507131382612503</v>
      </c>
      <c r="F687" s="9">
        <f>nyse_spy_short_volume[[#This Row],[total_long]]/nyse_spy_short_volume[[#This Row],[total_reported]]</f>
        <v>0.36492868617387497</v>
      </c>
      <c r="G687" s="8">
        <v>13523606</v>
      </c>
      <c r="H687" s="9">
        <f>nyse_spy_short_volume[[#This Row],[Off-Exchange]]/nyse_spy_short_volume[[#This Row],[total_reported]]</f>
        <v>0.27726805428157997</v>
      </c>
      <c r="I687" s="8">
        <v>51957</v>
      </c>
      <c r="J687" s="8" t="s">
        <v>8058</v>
      </c>
      <c r="K687" s="8" t="s">
        <v>8059</v>
      </c>
      <c r="L687" s="8" t="s">
        <v>8060</v>
      </c>
      <c r="M687" s="8" t="s">
        <v>8061</v>
      </c>
      <c r="N687" s="8">
        <v>322267</v>
      </c>
      <c r="O687" s="8">
        <v>436931</v>
      </c>
      <c r="P687" s="8">
        <v>875316</v>
      </c>
      <c r="Q687" s="8">
        <v>6461877</v>
      </c>
      <c r="R687" s="8">
        <v>161643</v>
      </c>
      <c r="S687" s="8">
        <v>259146</v>
      </c>
      <c r="T687" s="8">
        <v>5045</v>
      </c>
    </row>
    <row r="688" spans="1:20">
      <c r="A688" s="1">
        <v>44740</v>
      </c>
      <c r="B688" s="8">
        <v>62490120</v>
      </c>
      <c r="C688" s="8">
        <v>30750294</v>
      </c>
      <c r="D688" s="8">
        <v>31739826</v>
      </c>
      <c r="E688" s="9">
        <f>nyse_spy_short_volume[[#This Row],[total_short]]/nyse_spy_short_volume[[#This Row],[total_reported]]</f>
        <v>0.49208249240039864</v>
      </c>
      <c r="F688" s="9">
        <f>nyse_spy_short_volume[[#This Row],[total_long]]/nyse_spy_short_volume[[#This Row],[total_reported]]</f>
        <v>0.5079175075996013</v>
      </c>
      <c r="G688" s="8">
        <v>14764480</v>
      </c>
      <c r="H688" s="9">
        <f>nyse_spy_short_volume[[#This Row],[Off-Exchange]]/nyse_spy_short_volume[[#This Row],[total_reported]]</f>
        <v>0.23626902940816885</v>
      </c>
      <c r="I688" s="8">
        <v>66134</v>
      </c>
      <c r="J688" s="8" t="s">
        <v>8062</v>
      </c>
      <c r="K688" s="8" t="s">
        <v>8063</v>
      </c>
      <c r="L688" s="8" t="s">
        <v>8064</v>
      </c>
      <c r="M688" s="8" t="s">
        <v>8065</v>
      </c>
      <c r="N688" s="8">
        <v>275796</v>
      </c>
      <c r="O688" s="8">
        <v>377169</v>
      </c>
      <c r="P688" s="8">
        <v>830127</v>
      </c>
      <c r="Q688" s="8">
        <v>6597359</v>
      </c>
      <c r="R688" s="8">
        <v>178405</v>
      </c>
      <c r="S688" s="8">
        <v>279297</v>
      </c>
      <c r="T688" s="8">
        <v>3581</v>
      </c>
    </row>
    <row r="689" spans="1:20">
      <c r="A689" s="1">
        <v>44739</v>
      </c>
      <c r="B689" s="8">
        <v>48322579</v>
      </c>
      <c r="C689" s="8">
        <v>32941707</v>
      </c>
      <c r="D689" s="8">
        <v>15380872</v>
      </c>
      <c r="E689" s="9">
        <f>nyse_spy_short_volume[[#This Row],[total_short]]/nyse_spy_short_volume[[#This Row],[total_reported]]</f>
        <v>0.68170424016483055</v>
      </c>
      <c r="F689" s="9">
        <f>nyse_spy_short_volume[[#This Row],[total_long]]/nyse_spy_short_volume[[#This Row],[total_reported]]</f>
        <v>0.31829575983516939</v>
      </c>
      <c r="G689" s="8">
        <v>14630916</v>
      </c>
      <c r="H689" s="9">
        <f>nyse_spy_short_volume[[#This Row],[Off-Exchange]]/nyse_spy_short_volume[[#This Row],[total_reported]]</f>
        <v>0.30277597559517672</v>
      </c>
      <c r="I689" s="8">
        <v>47438</v>
      </c>
      <c r="J689" s="8" t="s">
        <v>8066</v>
      </c>
      <c r="K689" s="8" t="s">
        <v>8067</v>
      </c>
      <c r="L689" s="8" t="s">
        <v>8068</v>
      </c>
      <c r="M689" s="8" t="s">
        <v>8069</v>
      </c>
      <c r="N689" s="8">
        <v>552511</v>
      </c>
      <c r="O689" s="8">
        <v>531167</v>
      </c>
      <c r="P689" s="8">
        <v>1039894</v>
      </c>
      <c r="Q689" s="8">
        <v>6790487</v>
      </c>
      <c r="R689" s="8">
        <v>99797</v>
      </c>
      <c r="S689" s="8">
        <v>233697</v>
      </c>
      <c r="T689" s="8">
        <v>7070</v>
      </c>
    </row>
    <row r="690" spans="1:20">
      <c r="A690" s="1">
        <v>44736</v>
      </c>
      <c r="B690" s="8">
        <v>65999274</v>
      </c>
      <c r="C690" s="8">
        <v>45479356</v>
      </c>
      <c r="D690" s="8">
        <v>20519918</v>
      </c>
      <c r="E690" s="9">
        <f>nyse_spy_short_volume[[#This Row],[total_short]]/nyse_spy_short_volume[[#This Row],[total_reported]]</f>
        <v>0.68908873149119787</v>
      </c>
      <c r="F690" s="9">
        <f>nyse_spy_short_volume[[#This Row],[total_long]]/nyse_spy_short_volume[[#This Row],[total_reported]]</f>
        <v>0.31091126850880207</v>
      </c>
      <c r="G690" s="8">
        <v>19124946</v>
      </c>
      <c r="H690" s="9">
        <f>nyse_spy_short_volume[[#This Row],[Off-Exchange]]/nyse_spy_short_volume[[#This Row],[total_reported]]</f>
        <v>0.28977509661697187</v>
      </c>
      <c r="I690" s="8">
        <v>20460</v>
      </c>
      <c r="J690" s="8" t="s">
        <v>8070</v>
      </c>
      <c r="K690" s="8" t="s">
        <v>8071</v>
      </c>
      <c r="L690" s="8" t="s">
        <v>8072</v>
      </c>
      <c r="M690" s="8" t="s">
        <v>8073</v>
      </c>
      <c r="N690" s="8">
        <v>629907</v>
      </c>
      <c r="O690" s="8">
        <v>887176</v>
      </c>
      <c r="P690" s="8">
        <v>1738304</v>
      </c>
      <c r="Q690" s="8">
        <v>11064014</v>
      </c>
      <c r="R690" s="8">
        <v>173611</v>
      </c>
      <c r="S690" s="8">
        <v>566943</v>
      </c>
      <c r="T690" s="8">
        <v>11776</v>
      </c>
    </row>
    <row r="691" spans="1:20">
      <c r="A691" s="1">
        <v>44735</v>
      </c>
      <c r="B691" s="8">
        <v>55865901</v>
      </c>
      <c r="C691" s="8">
        <v>37583227</v>
      </c>
      <c r="D691" s="8">
        <v>18282674</v>
      </c>
      <c r="E691" s="9">
        <f>nyse_spy_short_volume[[#This Row],[total_short]]/nyse_spy_short_volume[[#This Row],[total_reported]]</f>
        <v>0.67274001362655911</v>
      </c>
      <c r="F691" s="9">
        <f>nyse_spy_short_volume[[#This Row],[total_long]]/nyse_spy_short_volume[[#This Row],[total_reported]]</f>
        <v>0.32725998637344095</v>
      </c>
      <c r="G691" s="8">
        <v>15362297</v>
      </c>
      <c r="H691" s="9">
        <f>nyse_spy_short_volume[[#This Row],[Off-Exchange]]/nyse_spy_short_volume[[#This Row],[total_reported]]</f>
        <v>0.27498521862199987</v>
      </c>
      <c r="I691" s="8">
        <v>39809</v>
      </c>
      <c r="J691" s="8" t="s">
        <v>8074</v>
      </c>
      <c r="K691" s="8" t="s">
        <v>8075</v>
      </c>
      <c r="L691" s="8" t="s">
        <v>8076</v>
      </c>
      <c r="M691" s="8" t="s">
        <v>8077</v>
      </c>
      <c r="N691" s="8">
        <v>606936</v>
      </c>
      <c r="O691" s="8">
        <v>435152</v>
      </c>
      <c r="P691" s="8">
        <v>1316469</v>
      </c>
      <c r="Q691" s="8">
        <v>8088365</v>
      </c>
      <c r="R691" s="8">
        <v>157260</v>
      </c>
      <c r="S691" s="8">
        <v>218255</v>
      </c>
      <c r="T691" s="8">
        <v>8816</v>
      </c>
    </row>
    <row r="692" spans="1:20">
      <c r="A692" s="1">
        <v>44734</v>
      </c>
      <c r="B692" s="8">
        <v>63922212</v>
      </c>
      <c r="C692" s="8">
        <v>33792106</v>
      </c>
      <c r="D692" s="8">
        <v>30130106</v>
      </c>
      <c r="E692" s="9">
        <f>nyse_spy_short_volume[[#This Row],[total_short]]/nyse_spy_short_volume[[#This Row],[total_reported]]</f>
        <v>0.52864419022295406</v>
      </c>
      <c r="F692" s="9">
        <f>nyse_spy_short_volume[[#This Row],[total_long]]/nyse_spy_short_volume[[#This Row],[total_reported]]</f>
        <v>0.47135580977704589</v>
      </c>
      <c r="G692" s="8">
        <v>11696563</v>
      </c>
      <c r="H692" s="9">
        <f>nyse_spy_short_volume[[#This Row],[Off-Exchange]]/nyse_spy_short_volume[[#This Row],[total_reported]]</f>
        <v>0.18298119908616428</v>
      </c>
      <c r="I692" s="8">
        <v>50463</v>
      </c>
      <c r="J692" s="8" t="s">
        <v>8078</v>
      </c>
      <c r="K692" s="8" t="s">
        <v>8079</v>
      </c>
      <c r="L692" s="8" t="s">
        <v>8080</v>
      </c>
      <c r="M692" s="8" t="s">
        <v>8081</v>
      </c>
      <c r="N692" s="8">
        <v>451230</v>
      </c>
      <c r="O692" s="8">
        <v>613293</v>
      </c>
      <c r="P692" s="8">
        <v>1168624</v>
      </c>
      <c r="Q692" s="8">
        <v>6955002</v>
      </c>
      <c r="R692" s="8">
        <v>150885</v>
      </c>
      <c r="S692" s="8">
        <v>304608</v>
      </c>
      <c r="T692" s="8">
        <v>4084</v>
      </c>
    </row>
    <row r="693" spans="1:20">
      <c r="A693" s="1">
        <v>44733</v>
      </c>
      <c r="B693" s="8">
        <v>56165834</v>
      </c>
      <c r="C693" s="8">
        <v>31429129</v>
      </c>
      <c r="D693" s="8">
        <v>24736705</v>
      </c>
      <c r="E693" s="9">
        <f>nyse_spy_short_volume[[#This Row],[total_short]]/nyse_spy_short_volume[[#This Row],[total_reported]]</f>
        <v>0.55957735800736086</v>
      </c>
      <c r="F693" s="9">
        <f>nyse_spy_short_volume[[#This Row],[total_long]]/nyse_spy_short_volume[[#This Row],[total_reported]]</f>
        <v>0.44042264199263914</v>
      </c>
      <c r="G693" s="8">
        <v>11809562</v>
      </c>
      <c r="H693" s="9">
        <f>nyse_spy_short_volume[[#This Row],[Off-Exchange]]/nyse_spy_short_volume[[#This Row],[total_reported]]</f>
        <v>0.21026238121915897</v>
      </c>
      <c r="I693" s="8">
        <v>51866</v>
      </c>
      <c r="J693" s="8" t="s">
        <v>8082</v>
      </c>
      <c r="K693" s="8" t="s">
        <v>8083</v>
      </c>
      <c r="L693" s="8" t="s">
        <v>8084</v>
      </c>
      <c r="M693" s="8" t="s">
        <v>8085</v>
      </c>
      <c r="N693" s="8">
        <v>529762</v>
      </c>
      <c r="O693" s="8">
        <v>417841</v>
      </c>
      <c r="P693" s="8">
        <v>1270592</v>
      </c>
      <c r="Q693" s="8">
        <v>7644573</v>
      </c>
      <c r="R693" s="8">
        <v>82275</v>
      </c>
      <c r="S693" s="8">
        <v>216112</v>
      </c>
      <c r="T693" s="8">
        <v>6309</v>
      </c>
    </row>
    <row r="694" spans="1:20">
      <c r="A694" s="1">
        <v>44729</v>
      </c>
      <c r="B694" s="8">
        <v>76143861</v>
      </c>
      <c r="C694" s="8">
        <v>44951621</v>
      </c>
      <c r="D694" s="8">
        <v>31192240</v>
      </c>
      <c r="E694" s="9">
        <f>nyse_spy_short_volume[[#This Row],[total_short]]/nyse_spy_short_volume[[#This Row],[total_reported]]</f>
        <v>0.59035121688930381</v>
      </c>
      <c r="F694" s="9">
        <f>nyse_spy_short_volume[[#This Row],[total_long]]/nyse_spy_short_volume[[#This Row],[total_reported]]</f>
        <v>0.40964878311069619</v>
      </c>
      <c r="G694" s="8">
        <v>21611542</v>
      </c>
      <c r="H694" s="9">
        <f>nyse_spy_short_volume[[#This Row],[Off-Exchange]]/nyse_spy_short_volume[[#This Row],[total_reported]]</f>
        <v>0.28382513988882174</v>
      </c>
      <c r="I694" s="8">
        <v>307377</v>
      </c>
      <c r="J694" s="8" t="s">
        <v>8086</v>
      </c>
      <c r="K694" s="8" t="s">
        <v>8087</v>
      </c>
      <c r="L694" s="8" t="s">
        <v>8088</v>
      </c>
      <c r="M694" s="8" t="s">
        <v>8089</v>
      </c>
      <c r="N694" s="8">
        <v>492944</v>
      </c>
      <c r="O694" s="8">
        <v>446190</v>
      </c>
      <c r="P694" s="8">
        <v>1280886</v>
      </c>
      <c r="Q694" s="8">
        <v>8462252</v>
      </c>
      <c r="R694" s="8">
        <v>212734</v>
      </c>
      <c r="S694" s="8">
        <v>315841</v>
      </c>
      <c r="T694" s="8">
        <v>3809</v>
      </c>
    </row>
    <row r="695" spans="1:20">
      <c r="A695" s="1">
        <v>44728</v>
      </c>
      <c r="B695" s="8">
        <v>91943667</v>
      </c>
      <c r="C695" s="8">
        <v>61791132</v>
      </c>
      <c r="D695" s="8">
        <v>30152535</v>
      </c>
      <c r="E695" s="9">
        <f>nyse_spy_short_volume[[#This Row],[total_short]]/nyse_spy_short_volume[[#This Row],[total_reported]]</f>
        <v>0.6720542481735039</v>
      </c>
      <c r="F695" s="9">
        <f>nyse_spy_short_volume[[#This Row],[total_long]]/nyse_spy_short_volume[[#This Row],[total_reported]]</f>
        <v>0.3279457518264961</v>
      </c>
      <c r="G695" s="8">
        <v>25914697</v>
      </c>
      <c r="H695" s="9">
        <f>nyse_spy_short_volume[[#This Row],[Off-Exchange]]/nyse_spy_short_volume[[#This Row],[total_reported]]</f>
        <v>0.28185407266821322</v>
      </c>
      <c r="I695" s="8">
        <v>168884</v>
      </c>
      <c r="J695" s="8" t="s">
        <v>8090</v>
      </c>
      <c r="K695" s="8" t="s">
        <v>8091</v>
      </c>
      <c r="L695" s="8" t="s">
        <v>8092</v>
      </c>
      <c r="M695" s="8" t="s">
        <v>8093</v>
      </c>
      <c r="N695" s="8">
        <v>801552</v>
      </c>
      <c r="O695" s="8">
        <v>868110</v>
      </c>
      <c r="P695" s="8">
        <v>2141876</v>
      </c>
      <c r="Q695" s="8">
        <v>14696128</v>
      </c>
      <c r="R695" s="8">
        <v>322471</v>
      </c>
      <c r="S695" s="8">
        <v>520354</v>
      </c>
      <c r="T695" s="8">
        <v>17402</v>
      </c>
    </row>
    <row r="696" spans="1:20">
      <c r="A696" s="1">
        <v>44727</v>
      </c>
      <c r="B696" s="8">
        <v>88715840</v>
      </c>
      <c r="C696" s="8">
        <v>46470754</v>
      </c>
      <c r="D696" s="8">
        <v>42245086</v>
      </c>
      <c r="E696" s="9">
        <f>nyse_spy_short_volume[[#This Row],[total_short]]/nyse_spy_short_volume[[#This Row],[total_reported]]</f>
        <v>0.52381574699625233</v>
      </c>
      <c r="F696" s="9">
        <f>nyse_spy_short_volume[[#This Row],[total_long]]/nyse_spy_short_volume[[#This Row],[total_reported]]</f>
        <v>0.47618425300374767</v>
      </c>
      <c r="G696" s="8">
        <v>20428402</v>
      </c>
      <c r="H696" s="9">
        <f>nyse_spy_short_volume[[#This Row],[Off-Exchange]]/nyse_spy_short_volume[[#This Row],[total_reported]]</f>
        <v>0.23026780786835813</v>
      </c>
      <c r="I696" s="8">
        <v>57833</v>
      </c>
      <c r="J696" s="8" t="s">
        <v>8094</v>
      </c>
      <c r="K696" s="8" t="s">
        <v>8095</v>
      </c>
      <c r="L696" s="8" t="s">
        <v>8096</v>
      </c>
      <c r="M696" s="8" t="s">
        <v>8097</v>
      </c>
      <c r="N696" s="8">
        <v>531310</v>
      </c>
      <c r="O696" s="8">
        <v>781970</v>
      </c>
      <c r="P696" s="8">
        <v>1227901</v>
      </c>
      <c r="Q696" s="8">
        <v>9724086</v>
      </c>
      <c r="R696" s="8">
        <v>248134</v>
      </c>
      <c r="S696" s="8">
        <v>467160</v>
      </c>
      <c r="T696" s="8">
        <v>10136</v>
      </c>
    </row>
    <row r="697" spans="1:20">
      <c r="A697" s="1">
        <v>44726</v>
      </c>
      <c r="B697" s="8">
        <v>80735988</v>
      </c>
      <c r="C697" s="8">
        <v>42250275</v>
      </c>
      <c r="D697" s="8">
        <v>38485713</v>
      </c>
      <c r="E697" s="9">
        <f>nyse_spy_short_volume[[#This Row],[total_short]]/nyse_spy_short_volume[[#This Row],[total_reported]]</f>
        <v>0.52331402694917162</v>
      </c>
      <c r="F697" s="9">
        <f>nyse_spy_short_volume[[#This Row],[total_long]]/nyse_spy_short_volume[[#This Row],[total_reported]]</f>
        <v>0.47668597305082833</v>
      </c>
      <c r="G697" s="8">
        <v>19121454</v>
      </c>
      <c r="H697" s="9">
        <f>nyse_spy_short_volume[[#This Row],[Off-Exchange]]/nyse_spy_short_volume[[#This Row],[total_reported]]</f>
        <v>0.23683928906648172</v>
      </c>
      <c r="I697" s="8">
        <v>88499</v>
      </c>
      <c r="J697" s="8" t="s">
        <v>8098</v>
      </c>
      <c r="K697" s="8" t="s">
        <v>8099</v>
      </c>
      <c r="L697" s="8" t="s">
        <v>8100</v>
      </c>
      <c r="M697" s="8" t="s">
        <v>8101</v>
      </c>
      <c r="N697" s="8">
        <v>394802</v>
      </c>
      <c r="O697" s="8">
        <v>435167</v>
      </c>
      <c r="P697" s="8">
        <v>1173745</v>
      </c>
      <c r="Q697" s="8">
        <v>8098534</v>
      </c>
      <c r="R697" s="8">
        <v>135901</v>
      </c>
      <c r="S697" s="8">
        <v>419769</v>
      </c>
      <c r="T697" s="8">
        <v>5745</v>
      </c>
    </row>
    <row r="698" spans="1:20">
      <c r="A698" s="1">
        <v>44725</v>
      </c>
      <c r="B698" s="8">
        <v>110221247</v>
      </c>
      <c r="C698" s="8">
        <v>62016978</v>
      </c>
      <c r="D698" s="8">
        <v>48204269</v>
      </c>
      <c r="E698" s="9">
        <f>nyse_spy_short_volume[[#This Row],[total_short]]/nyse_spy_short_volume[[#This Row],[total_reported]]</f>
        <v>0.56265901255862216</v>
      </c>
      <c r="F698" s="9">
        <f>nyse_spy_short_volume[[#This Row],[total_long]]/nyse_spy_short_volume[[#This Row],[total_reported]]</f>
        <v>0.43734098744137778</v>
      </c>
      <c r="G698" s="8">
        <v>31018061</v>
      </c>
      <c r="H698" s="9">
        <f>nyse_spy_short_volume[[#This Row],[Off-Exchange]]/nyse_spy_short_volume[[#This Row],[total_reported]]</f>
        <v>0.28141634978961905</v>
      </c>
      <c r="I698" s="8">
        <v>154073</v>
      </c>
      <c r="J698" s="8" t="s">
        <v>8102</v>
      </c>
      <c r="K698" s="8" t="s">
        <v>8103</v>
      </c>
      <c r="L698" s="8" t="s">
        <v>8104</v>
      </c>
      <c r="M698" s="8" t="s">
        <v>8105</v>
      </c>
      <c r="N698" s="8">
        <v>705218</v>
      </c>
      <c r="O698" s="8">
        <v>493626</v>
      </c>
      <c r="P698" s="8">
        <v>1377284</v>
      </c>
      <c r="Q698" s="8">
        <v>11947956</v>
      </c>
      <c r="R698" s="8">
        <v>242327</v>
      </c>
      <c r="S698" s="8">
        <v>1202483</v>
      </c>
      <c r="T698" s="8">
        <v>2747</v>
      </c>
    </row>
    <row r="699" spans="1:20">
      <c r="A699" s="1">
        <v>44722</v>
      </c>
      <c r="B699" s="8">
        <v>93363426</v>
      </c>
      <c r="C699" s="8">
        <v>57053488</v>
      </c>
      <c r="D699" s="8">
        <v>36309938</v>
      </c>
      <c r="E699" s="9">
        <f>nyse_spy_short_volume[[#This Row],[total_short]]/nyse_spy_short_volume[[#This Row],[total_reported]]</f>
        <v>0.61109034280725727</v>
      </c>
      <c r="F699" s="9">
        <f>nyse_spy_short_volume[[#This Row],[total_long]]/nyse_spy_short_volume[[#This Row],[total_reported]]</f>
        <v>0.38890965719274267</v>
      </c>
      <c r="G699" s="8">
        <v>22194949</v>
      </c>
      <c r="H699" s="9">
        <f>nyse_spy_short_volume[[#This Row],[Off-Exchange]]/nyse_spy_short_volume[[#This Row],[total_reported]]</f>
        <v>0.23772637692194371</v>
      </c>
      <c r="I699" s="8">
        <v>99704</v>
      </c>
      <c r="J699" s="8" t="s">
        <v>8106</v>
      </c>
      <c r="K699" s="8" t="s">
        <v>8107</v>
      </c>
      <c r="L699" s="8" t="s">
        <v>8108</v>
      </c>
      <c r="M699" s="8" t="s">
        <v>8109</v>
      </c>
      <c r="N699" s="8">
        <v>796105</v>
      </c>
      <c r="O699" s="8">
        <v>852008</v>
      </c>
      <c r="P699" s="8">
        <v>2412619</v>
      </c>
      <c r="Q699" s="8">
        <v>13162927</v>
      </c>
      <c r="R699" s="8">
        <v>212309</v>
      </c>
      <c r="S699" s="8">
        <v>619326</v>
      </c>
      <c r="T699" s="8">
        <v>3121</v>
      </c>
    </row>
    <row r="700" spans="1:20">
      <c r="A700" s="1">
        <v>44721</v>
      </c>
      <c r="B700" s="8">
        <v>62090221</v>
      </c>
      <c r="C700" s="8">
        <v>33034766</v>
      </c>
      <c r="D700" s="8">
        <v>29055455</v>
      </c>
      <c r="E700" s="9">
        <f>nyse_spy_short_volume[[#This Row],[total_short]]/nyse_spy_short_volume[[#This Row],[total_reported]]</f>
        <v>0.53204458718225534</v>
      </c>
      <c r="F700" s="9">
        <f>nyse_spy_short_volume[[#This Row],[total_long]]/nyse_spy_short_volume[[#This Row],[total_reported]]</f>
        <v>0.46795541281774466</v>
      </c>
      <c r="G700" s="8">
        <v>12354795</v>
      </c>
      <c r="H700" s="9">
        <f>nyse_spy_short_volume[[#This Row],[Off-Exchange]]/nyse_spy_short_volume[[#This Row],[total_reported]]</f>
        <v>0.19898133395273307</v>
      </c>
      <c r="I700" s="8">
        <v>80992</v>
      </c>
      <c r="J700" s="8" t="s">
        <v>8110</v>
      </c>
      <c r="K700" s="8" t="s">
        <v>8111</v>
      </c>
      <c r="L700" s="8" t="s">
        <v>8112</v>
      </c>
      <c r="M700" s="8" t="s">
        <v>8113</v>
      </c>
      <c r="N700" s="8">
        <v>374092</v>
      </c>
      <c r="O700" s="8">
        <v>560996</v>
      </c>
      <c r="P700" s="8">
        <v>1197562</v>
      </c>
      <c r="Q700" s="8">
        <v>8418780</v>
      </c>
      <c r="R700" s="8">
        <v>98085</v>
      </c>
      <c r="S700" s="8">
        <v>467946</v>
      </c>
      <c r="T700" s="8">
        <v>7035</v>
      </c>
    </row>
    <row r="701" spans="1:20">
      <c r="A701" s="1">
        <v>44720</v>
      </c>
      <c r="B701" s="8">
        <v>45299518</v>
      </c>
      <c r="C701" s="8">
        <v>29139777</v>
      </c>
      <c r="D701" s="8">
        <v>16159741</v>
      </c>
      <c r="E701" s="9">
        <f>nyse_spy_short_volume[[#This Row],[total_short]]/nyse_spy_short_volume[[#This Row],[total_reported]]</f>
        <v>0.64326902992654356</v>
      </c>
      <c r="F701" s="9">
        <f>nyse_spy_short_volume[[#This Row],[total_long]]/nyse_spy_short_volume[[#This Row],[total_reported]]</f>
        <v>0.35673097007345639</v>
      </c>
      <c r="G701" s="8">
        <v>12667489</v>
      </c>
      <c r="H701" s="9">
        <f>nyse_spy_short_volume[[#This Row],[Off-Exchange]]/nyse_spy_short_volume[[#This Row],[total_reported]]</f>
        <v>0.27963849416675912</v>
      </c>
      <c r="I701" s="8">
        <v>56911</v>
      </c>
      <c r="J701" s="8" t="s">
        <v>8114</v>
      </c>
      <c r="K701" s="8" t="s">
        <v>8115</v>
      </c>
      <c r="L701" s="8" t="s">
        <v>8116</v>
      </c>
      <c r="M701" s="8" t="s">
        <v>8117</v>
      </c>
      <c r="N701" s="8">
        <v>338584</v>
      </c>
      <c r="O701" s="8">
        <v>430821</v>
      </c>
      <c r="P701" s="8">
        <v>1006831</v>
      </c>
      <c r="Q701" s="8">
        <v>5434619</v>
      </c>
      <c r="R701" s="8">
        <v>90340</v>
      </c>
      <c r="S701" s="8">
        <v>156986</v>
      </c>
      <c r="T701" s="8">
        <v>1909</v>
      </c>
    </row>
    <row r="702" spans="1:20">
      <c r="A702" s="1">
        <v>44719</v>
      </c>
      <c r="B702" s="8">
        <v>41751815</v>
      </c>
      <c r="C702" s="8">
        <v>25457713</v>
      </c>
      <c r="D702" s="8">
        <v>16294102</v>
      </c>
      <c r="E702" s="9">
        <f>nyse_spy_short_volume[[#This Row],[total_short]]/nyse_spy_short_volume[[#This Row],[total_reported]]</f>
        <v>0.60973907361871571</v>
      </c>
      <c r="F702" s="9">
        <f>nyse_spy_short_volume[[#This Row],[total_long]]/nyse_spy_short_volume[[#This Row],[total_reported]]</f>
        <v>0.39026092638128429</v>
      </c>
      <c r="G702" s="8">
        <v>11016400</v>
      </c>
      <c r="H702" s="9">
        <f>nyse_spy_short_volume[[#This Row],[Off-Exchange]]/nyse_spy_short_volume[[#This Row],[total_reported]]</f>
        <v>0.26385439770702185</v>
      </c>
      <c r="I702" s="8">
        <v>39551</v>
      </c>
      <c r="J702" s="8" t="s">
        <v>8118</v>
      </c>
      <c r="K702" s="8" t="s">
        <v>8119</v>
      </c>
      <c r="L702" s="8" t="s">
        <v>8120</v>
      </c>
      <c r="M702" s="8" t="s">
        <v>8121</v>
      </c>
      <c r="N702" s="8">
        <v>200328</v>
      </c>
      <c r="O702" s="8">
        <v>320330</v>
      </c>
      <c r="P702" s="8">
        <v>687560</v>
      </c>
      <c r="Q702" s="8">
        <v>4871679</v>
      </c>
      <c r="R702" s="8">
        <v>136853</v>
      </c>
      <c r="S702" s="8">
        <v>284806</v>
      </c>
      <c r="T702" s="8">
        <v>3084</v>
      </c>
    </row>
    <row r="703" spans="1:20">
      <c r="A703" s="1">
        <v>44718</v>
      </c>
      <c r="B703" s="8">
        <v>40898705</v>
      </c>
      <c r="C703" s="8">
        <v>21649559</v>
      </c>
      <c r="D703" s="8">
        <v>19249146</v>
      </c>
      <c r="E703" s="9">
        <f>nyse_spy_short_volume[[#This Row],[total_short]]/nyse_spy_short_volume[[#This Row],[total_reported]]</f>
        <v>0.52934583136556523</v>
      </c>
      <c r="F703" s="9">
        <f>nyse_spy_short_volume[[#This Row],[total_long]]/nyse_spy_short_volume[[#This Row],[total_reported]]</f>
        <v>0.47065416863443477</v>
      </c>
      <c r="G703" s="8">
        <v>10181311</v>
      </c>
      <c r="H703" s="9">
        <f>nyse_spy_short_volume[[#This Row],[Off-Exchange]]/nyse_spy_short_volume[[#This Row],[total_reported]]</f>
        <v>0.24893969136675598</v>
      </c>
      <c r="I703" s="8">
        <v>63993</v>
      </c>
      <c r="J703" s="8" t="s">
        <v>8122</v>
      </c>
      <c r="K703" s="8" t="s">
        <v>8123</v>
      </c>
      <c r="L703" s="8" t="s">
        <v>8124</v>
      </c>
      <c r="M703" s="8" t="s">
        <v>8125</v>
      </c>
      <c r="N703" s="8">
        <v>226403</v>
      </c>
      <c r="O703" s="8">
        <v>406036</v>
      </c>
      <c r="P703" s="8">
        <v>634835</v>
      </c>
      <c r="Q703" s="8">
        <v>4499939</v>
      </c>
      <c r="R703" s="8">
        <v>91821</v>
      </c>
      <c r="S703" s="8">
        <v>123321</v>
      </c>
      <c r="T703" s="8">
        <v>11510</v>
      </c>
    </row>
    <row r="704" spans="1:20">
      <c r="A704" s="1">
        <v>44715</v>
      </c>
      <c r="B704" s="8">
        <v>53275008</v>
      </c>
      <c r="C704" s="8">
        <v>30947972</v>
      </c>
      <c r="D704" s="8">
        <v>22327036</v>
      </c>
      <c r="E704" s="9">
        <f>nyse_spy_short_volume[[#This Row],[total_short]]/nyse_spy_short_volume[[#This Row],[total_reported]]</f>
        <v>0.58090975791125177</v>
      </c>
      <c r="F704" s="9">
        <f>nyse_spy_short_volume[[#This Row],[total_long]]/nyse_spy_short_volume[[#This Row],[total_reported]]</f>
        <v>0.41909024208874823</v>
      </c>
      <c r="G704" s="8">
        <v>15355303</v>
      </c>
      <c r="H704" s="9">
        <f>nyse_spy_short_volume[[#This Row],[Off-Exchange]]/nyse_spy_short_volume[[#This Row],[total_reported]]</f>
        <v>0.28822713644641779</v>
      </c>
      <c r="I704" s="8">
        <v>65710</v>
      </c>
      <c r="J704" s="8" t="s">
        <v>8126</v>
      </c>
      <c r="K704" s="8" t="s">
        <v>8127</v>
      </c>
      <c r="L704" s="8" t="s">
        <v>8128</v>
      </c>
      <c r="M704" s="8" t="s">
        <v>8129</v>
      </c>
      <c r="N704" s="8">
        <v>348005</v>
      </c>
      <c r="O704" s="8">
        <v>380156</v>
      </c>
      <c r="P704" s="8">
        <v>886399</v>
      </c>
      <c r="Q704" s="8">
        <v>5835018</v>
      </c>
      <c r="R704" s="8">
        <v>126077</v>
      </c>
      <c r="S704" s="8">
        <v>212550</v>
      </c>
      <c r="T704" s="8">
        <v>921</v>
      </c>
    </row>
    <row r="705" spans="1:20">
      <c r="A705" s="1">
        <v>44714</v>
      </c>
      <c r="B705" s="8">
        <v>56027812</v>
      </c>
      <c r="C705" s="8">
        <v>35794559</v>
      </c>
      <c r="D705" s="8">
        <v>20233253</v>
      </c>
      <c r="E705" s="9">
        <f>nyse_spy_short_volume[[#This Row],[total_short]]/nyse_spy_short_volume[[#This Row],[total_reported]]</f>
        <v>0.63887126272216377</v>
      </c>
      <c r="F705" s="9">
        <f>nyse_spy_short_volume[[#This Row],[total_long]]/nyse_spy_short_volume[[#This Row],[total_reported]]</f>
        <v>0.36112873727783623</v>
      </c>
      <c r="G705" s="8">
        <v>16102143</v>
      </c>
      <c r="H705" s="9">
        <f>nyse_spy_short_volume[[#This Row],[Off-Exchange]]/nyse_spy_short_volume[[#This Row],[total_reported]]</f>
        <v>0.28739553491755132</v>
      </c>
      <c r="I705" s="8">
        <v>67835</v>
      </c>
      <c r="J705" s="8" t="s">
        <v>8130</v>
      </c>
      <c r="K705" s="8" t="s">
        <v>8131</v>
      </c>
      <c r="L705" s="8" t="s">
        <v>8132</v>
      </c>
      <c r="M705" s="8" t="s">
        <v>8133</v>
      </c>
      <c r="N705" s="8">
        <v>785727</v>
      </c>
      <c r="O705" s="8">
        <v>722562</v>
      </c>
      <c r="P705" s="8">
        <v>1191479</v>
      </c>
      <c r="Q705" s="8">
        <v>7353963</v>
      </c>
      <c r="R705" s="8">
        <v>206094</v>
      </c>
      <c r="S705" s="8">
        <v>375177</v>
      </c>
      <c r="T705" s="8">
        <v>3072</v>
      </c>
    </row>
    <row r="706" spans="1:20">
      <c r="A706" s="1">
        <v>44713</v>
      </c>
      <c r="B706" s="8">
        <v>62368144</v>
      </c>
      <c r="C706" s="8">
        <v>35702592</v>
      </c>
      <c r="D706" s="8">
        <v>26665552</v>
      </c>
      <c r="E706" s="9">
        <f>nyse_spy_short_volume[[#This Row],[total_short]]/nyse_spy_short_volume[[#This Row],[total_reported]]</f>
        <v>0.57244916571511251</v>
      </c>
      <c r="F706" s="9">
        <f>nyse_spy_short_volume[[#This Row],[total_long]]/nyse_spy_short_volume[[#This Row],[total_reported]]</f>
        <v>0.42755083428488749</v>
      </c>
      <c r="G706" s="8">
        <v>15781547</v>
      </c>
      <c r="H706" s="9">
        <f>nyse_spy_short_volume[[#This Row],[Off-Exchange]]/nyse_spy_short_volume[[#This Row],[total_reported]]</f>
        <v>0.25303858649377159</v>
      </c>
      <c r="I706" s="8">
        <v>109478</v>
      </c>
      <c r="J706" s="8" t="s">
        <v>8134</v>
      </c>
      <c r="K706" s="8" t="s">
        <v>8135</v>
      </c>
      <c r="L706" s="8" t="s">
        <v>8136</v>
      </c>
      <c r="M706" s="8" t="s">
        <v>8137</v>
      </c>
      <c r="N706" s="8">
        <v>683347</v>
      </c>
      <c r="O706" s="8">
        <v>697227</v>
      </c>
      <c r="P706" s="8">
        <v>1296135</v>
      </c>
      <c r="Q706" s="8">
        <v>8161346</v>
      </c>
      <c r="R706" s="8">
        <v>119415</v>
      </c>
      <c r="S706" s="8">
        <v>286618</v>
      </c>
      <c r="T706" s="8">
        <v>3234</v>
      </c>
    </row>
    <row r="707" spans="1:20">
      <c r="A707" s="1">
        <v>44712</v>
      </c>
      <c r="B707" s="8">
        <v>62120516</v>
      </c>
      <c r="C707" s="8">
        <v>40058749</v>
      </c>
      <c r="D707" s="8">
        <v>22061767</v>
      </c>
      <c r="E707" s="9">
        <f>nyse_spy_short_volume[[#This Row],[total_short]]/nyse_spy_short_volume[[#This Row],[total_reported]]</f>
        <v>0.64485538078917437</v>
      </c>
      <c r="F707" s="9">
        <f>nyse_spy_short_volume[[#This Row],[total_long]]/nyse_spy_short_volume[[#This Row],[total_reported]]</f>
        <v>0.35514461921082563</v>
      </c>
      <c r="G707" s="8">
        <v>17269561</v>
      </c>
      <c r="H707" s="9">
        <f>nyse_spy_short_volume[[#This Row],[Off-Exchange]]/nyse_spy_short_volume[[#This Row],[total_reported]]</f>
        <v>0.27800092645721103</v>
      </c>
      <c r="I707" s="8">
        <v>39608</v>
      </c>
      <c r="J707" s="8" t="s">
        <v>8138</v>
      </c>
      <c r="K707" s="8" t="s">
        <v>8139</v>
      </c>
      <c r="L707" s="8" t="s">
        <v>8140</v>
      </c>
      <c r="M707" s="8" t="s">
        <v>8141</v>
      </c>
      <c r="N707" s="8">
        <v>680284</v>
      </c>
      <c r="O707" s="8">
        <v>681308</v>
      </c>
      <c r="P707" s="8">
        <v>1609286</v>
      </c>
      <c r="Q707" s="8">
        <v>8284872</v>
      </c>
      <c r="R707" s="8">
        <v>143250</v>
      </c>
      <c r="S707" s="8">
        <v>222872</v>
      </c>
      <c r="T707" s="8">
        <v>3357</v>
      </c>
    </row>
    <row r="708" spans="1:20">
      <c r="A708" s="1">
        <v>44708</v>
      </c>
      <c r="B708" s="8">
        <v>56620261</v>
      </c>
      <c r="C708" s="8">
        <v>32919499</v>
      </c>
      <c r="D708" s="8">
        <v>23700762</v>
      </c>
      <c r="E708" s="9">
        <f>nyse_spy_short_volume[[#This Row],[total_short]]/nyse_spy_short_volume[[#This Row],[total_reported]]</f>
        <v>0.58140846436578597</v>
      </c>
      <c r="F708" s="9">
        <f>nyse_spy_short_volume[[#This Row],[total_long]]/nyse_spy_short_volume[[#This Row],[total_reported]]</f>
        <v>0.41859153563421403</v>
      </c>
      <c r="G708" s="8">
        <v>15370464</v>
      </c>
      <c r="H708" s="9">
        <f>nyse_spy_short_volume[[#This Row],[Off-Exchange]]/nyse_spy_short_volume[[#This Row],[total_reported]]</f>
        <v>0.27146579207750382</v>
      </c>
      <c r="I708" s="8">
        <v>84503</v>
      </c>
      <c r="J708" s="8" t="s">
        <v>8142</v>
      </c>
      <c r="K708" s="8" t="s">
        <v>8143</v>
      </c>
      <c r="L708" s="8" t="s">
        <v>8144</v>
      </c>
      <c r="M708" s="8" t="s">
        <v>8145</v>
      </c>
      <c r="N708" s="8">
        <v>393434</v>
      </c>
      <c r="O708" s="8">
        <v>611196</v>
      </c>
      <c r="P708" s="8">
        <v>832943</v>
      </c>
      <c r="Q708" s="8">
        <v>7162214</v>
      </c>
      <c r="R708" s="8">
        <v>151261</v>
      </c>
      <c r="S708" s="8">
        <v>419767</v>
      </c>
      <c r="T708" s="8">
        <v>1009</v>
      </c>
    </row>
    <row r="709" spans="1:20">
      <c r="A709" s="1">
        <v>44707</v>
      </c>
      <c r="B709" s="8">
        <v>55322353</v>
      </c>
      <c r="C709" s="8">
        <v>31474855</v>
      </c>
      <c r="D709" s="8">
        <v>23847498</v>
      </c>
      <c r="E709" s="9">
        <f>nyse_spy_short_volume[[#This Row],[total_short]]/nyse_spy_short_volume[[#This Row],[total_reported]]</f>
        <v>0.56893558016232604</v>
      </c>
      <c r="F709" s="9">
        <f>nyse_spy_short_volume[[#This Row],[total_long]]/nyse_spy_short_volume[[#This Row],[total_reported]]</f>
        <v>0.43106441983767391</v>
      </c>
      <c r="G709" s="8">
        <v>15738648</v>
      </c>
      <c r="H709" s="9">
        <f>nyse_spy_short_volume[[#This Row],[Off-Exchange]]/nyse_spy_short_volume[[#This Row],[total_reported]]</f>
        <v>0.28448985168797863</v>
      </c>
      <c r="I709" s="8">
        <v>96353</v>
      </c>
      <c r="J709" s="8" t="s">
        <v>8146</v>
      </c>
      <c r="K709" s="8" t="s">
        <v>8147</v>
      </c>
      <c r="L709" s="8" t="s">
        <v>8148</v>
      </c>
      <c r="M709" s="8" t="s">
        <v>8149</v>
      </c>
      <c r="N709" s="8">
        <v>237293</v>
      </c>
      <c r="O709" s="8">
        <v>290798</v>
      </c>
      <c r="P709" s="8">
        <v>573534</v>
      </c>
      <c r="Q709" s="8">
        <v>5966033</v>
      </c>
      <c r="R709" s="8">
        <v>134866</v>
      </c>
      <c r="S709" s="8">
        <v>368913</v>
      </c>
      <c r="T709" s="8">
        <v>1448</v>
      </c>
    </row>
    <row r="710" spans="1:20">
      <c r="A710" s="1">
        <v>44706</v>
      </c>
      <c r="B710" s="8">
        <v>60434637</v>
      </c>
      <c r="C710" s="8">
        <v>29483326</v>
      </c>
      <c r="D710" s="8">
        <v>30951311</v>
      </c>
      <c r="E710" s="9">
        <f>nyse_spy_short_volume[[#This Row],[total_short]]/nyse_spy_short_volume[[#This Row],[total_reported]]</f>
        <v>0.48785477109757441</v>
      </c>
      <c r="F710" s="9">
        <f>nyse_spy_short_volume[[#This Row],[total_long]]/nyse_spy_short_volume[[#This Row],[total_reported]]</f>
        <v>0.51214522890242564</v>
      </c>
      <c r="G710" s="8">
        <v>15348255</v>
      </c>
      <c r="H710" s="9">
        <f>nyse_spy_short_volume[[#This Row],[Off-Exchange]]/nyse_spy_short_volume[[#This Row],[total_reported]]</f>
        <v>0.2539645435447887</v>
      </c>
      <c r="I710" s="8">
        <v>76027</v>
      </c>
      <c r="J710" s="8" t="s">
        <v>8150</v>
      </c>
      <c r="K710" s="8" t="s">
        <v>8151</v>
      </c>
      <c r="L710" s="8" t="s">
        <v>8152</v>
      </c>
      <c r="M710" s="8" t="s">
        <v>8153</v>
      </c>
      <c r="N710" s="8">
        <v>240314</v>
      </c>
      <c r="O710" s="8">
        <v>372519</v>
      </c>
      <c r="P710" s="8">
        <v>646912</v>
      </c>
      <c r="Q710" s="8">
        <v>5316483</v>
      </c>
      <c r="R710" s="8">
        <v>110557</v>
      </c>
      <c r="S710" s="8">
        <v>315228</v>
      </c>
      <c r="T710" s="8">
        <v>526</v>
      </c>
    </row>
    <row r="711" spans="1:20">
      <c r="A711" s="1">
        <v>44705</v>
      </c>
      <c r="B711" s="8">
        <v>62573016</v>
      </c>
      <c r="C711" s="8">
        <v>33022472</v>
      </c>
      <c r="D711" s="8">
        <v>29550544</v>
      </c>
      <c r="E711" s="9">
        <f>nyse_spy_short_volume[[#This Row],[total_short]]/nyse_spy_short_volume[[#This Row],[total_reported]]</f>
        <v>0.52774301305853633</v>
      </c>
      <c r="F711" s="9">
        <f>nyse_spy_short_volume[[#This Row],[total_long]]/nyse_spy_short_volume[[#This Row],[total_reported]]</f>
        <v>0.47225698694146373</v>
      </c>
      <c r="G711" s="8">
        <v>15574673</v>
      </c>
      <c r="H711" s="9">
        <f>nyse_spy_short_volume[[#This Row],[Off-Exchange]]/nyse_spy_short_volume[[#This Row],[total_reported]]</f>
        <v>0.24890398442676953</v>
      </c>
      <c r="I711" s="8">
        <v>127390</v>
      </c>
      <c r="J711" s="8" t="s">
        <v>8154</v>
      </c>
      <c r="K711" s="8" t="s">
        <v>8155</v>
      </c>
      <c r="L711" s="8" t="s">
        <v>8156</v>
      </c>
      <c r="M711" s="8" t="s">
        <v>8157</v>
      </c>
      <c r="N711" s="8">
        <v>343906</v>
      </c>
      <c r="O711" s="8">
        <v>525488</v>
      </c>
      <c r="P711" s="8">
        <v>792996</v>
      </c>
      <c r="Q711" s="8">
        <v>6803369</v>
      </c>
      <c r="R711" s="8">
        <v>218265</v>
      </c>
      <c r="S711" s="8">
        <v>256681</v>
      </c>
      <c r="T711" s="8">
        <v>5685</v>
      </c>
    </row>
    <row r="712" spans="1:20">
      <c r="A712" s="1">
        <v>44704</v>
      </c>
      <c r="B712" s="8">
        <v>51675988</v>
      </c>
      <c r="C712" s="8">
        <v>25816580</v>
      </c>
      <c r="D712" s="8">
        <v>25859408</v>
      </c>
      <c r="E712" s="9">
        <f>nyse_spy_short_volume[[#This Row],[total_short]]/nyse_spy_short_volume[[#This Row],[total_reported]]</f>
        <v>0.49958561024512971</v>
      </c>
      <c r="F712" s="9">
        <f>nyse_spy_short_volume[[#This Row],[total_long]]/nyse_spy_short_volume[[#This Row],[total_reported]]</f>
        <v>0.50041438975487029</v>
      </c>
      <c r="G712" s="8">
        <v>10577173</v>
      </c>
      <c r="H712" s="9">
        <f>nyse_spy_short_volume[[#This Row],[Off-Exchange]]/nyse_spy_short_volume[[#This Row],[total_reported]]</f>
        <v>0.20468255004626132</v>
      </c>
      <c r="I712" s="8">
        <v>75965</v>
      </c>
      <c r="J712" s="8" t="s">
        <v>8158</v>
      </c>
      <c r="K712" s="8" t="s">
        <v>8159</v>
      </c>
      <c r="L712" s="8" t="s">
        <v>8160</v>
      </c>
      <c r="M712" s="8" t="s">
        <v>8161</v>
      </c>
      <c r="N712" s="8">
        <v>518450</v>
      </c>
      <c r="O712" s="8">
        <v>462733</v>
      </c>
      <c r="P712" s="8">
        <v>829737</v>
      </c>
      <c r="Q712" s="8">
        <v>5651501</v>
      </c>
      <c r="R712" s="8">
        <v>91936</v>
      </c>
      <c r="S712" s="8">
        <v>324791</v>
      </c>
      <c r="T712" s="8">
        <v>1879</v>
      </c>
    </row>
    <row r="713" spans="1:20">
      <c r="A713" s="1">
        <v>44701</v>
      </c>
      <c r="B713" s="8">
        <v>87537874</v>
      </c>
      <c r="C713" s="8">
        <v>47422978</v>
      </c>
      <c r="D713" s="8">
        <v>40114896</v>
      </c>
      <c r="E713" s="9">
        <f>nyse_spy_short_volume[[#This Row],[total_short]]/nyse_spy_short_volume[[#This Row],[total_reported]]</f>
        <v>0.54174240055224554</v>
      </c>
      <c r="F713" s="9">
        <f>nyse_spy_short_volume[[#This Row],[total_long]]/nyse_spy_short_volume[[#This Row],[total_reported]]</f>
        <v>0.45825759944775446</v>
      </c>
      <c r="G713" s="8">
        <v>22108754</v>
      </c>
      <c r="H713" s="9">
        <f>nyse_spy_short_volume[[#This Row],[Off-Exchange]]/nyse_spy_short_volume[[#This Row],[total_reported]]</f>
        <v>0.25256215383983394</v>
      </c>
      <c r="I713" s="8">
        <v>69210</v>
      </c>
      <c r="J713" s="8" t="s">
        <v>8162</v>
      </c>
      <c r="K713" s="8" t="s">
        <v>8163</v>
      </c>
      <c r="L713" s="8" t="s">
        <v>8164</v>
      </c>
      <c r="M713" s="8" t="s">
        <v>8165</v>
      </c>
      <c r="N713" s="8">
        <v>542466</v>
      </c>
      <c r="O713" s="8">
        <v>770376</v>
      </c>
      <c r="P713" s="8">
        <v>1394110</v>
      </c>
      <c r="Q713" s="8">
        <v>8733641</v>
      </c>
      <c r="R713" s="8">
        <v>228592</v>
      </c>
      <c r="S713" s="8">
        <v>784013</v>
      </c>
      <c r="T713" s="8">
        <v>2805</v>
      </c>
    </row>
    <row r="714" spans="1:20">
      <c r="A714" s="1">
        <v>44700</v>
      </c>
      <c r="B714" s="8">
        <v>69516658</v>
      </c>
      <c r="C714" s="8">
        <v>40765973</v>
      </c>
      <c r="D714" s="8">
        <v>28750685</v>
      </c>
      <c r="E714" s="9">
        <f>nyse_spy_short_volume[[#This Row],[total_short]]/nyse_spy_short_volume[[#This Row],[total_reported]]</f>
        <v>0.58642020736957756</v>
      </c>
      <c r="F714" s="9">
        <f>nyse_spy_short_volume[[#This Row],[total_long]]/nyse_spy_short_volume[[#This Row],[total_reported]]</f>
        <v>0.41357979263042249</v>
      </c>
      <c r="G714" s="8">
        <v>18327756</v>
      </c>
      <c r="H714" s="9">
        <f>nyse_spy_short_volume[[#This Row],[Off-Exchange]]/nyse_spy_short_volume[[#This Row],[total_reported]]</f>
        <v>0.26364552795388985</v>
      </c>
      <c r="I714" s="8">
        <v>76414</v>
      </c>
      <c r="J714" s="8" t="s">
        <v>8166</v>
      </c>
      <c r="K714" s="8" t="s">
        <v>8167</v>
      </c>
      <c r="L714" s="8" t="s">
        <v>8168</v>
      </c>
      <c r="M714" s="8" t="s">
        <v>8169</v>
      </c>
      <c r="N714" s="8">
        <v>394222</v>
      </c>
      <c r="O714" s="8">
        <v>794807</v>
      </c>
      <c r="P714" s="8">
        <v>941805</v>
      </c>
      <c r="Q714" s="8">
        <v>7987497</v>
      </c>
      <c r="R714" s="8">
        <v>230246</v>
      </c>
      <c r="S714" s="8">
        <v>593977</v>
      </c>
      <c r="T714" s="8">
        <v>3440</v>
      </c>
    </row>
    <row r="715" spans="1:20">
      <c r="A715" s="1">
        <v>44699</v>
      </c>
      <c r="B715" s="8">
        <v>82141519</v>
      </c>
      <c r="C715" s="8">
        <v>46427055</v>
      </c>
      <c r="D715" s="8">
        <v>35714464</v>
      </c>
      <c r="E715" s="9">
        <f>nyse_spy_short_volume[[#This Row],[total_short]]/nyse_spy_short_volume[[#This Row],[total_reported]]</f>
        <v>0.56520813792109204</v>
      </c>
      <c r="F715" s="9">
        <f>nyse_spy_short_volume[[#This Row],[total_long]]/nyse_spy_short_volume[[#This Row],[total_reported]]</f>
        <v>0.43479186207890796</v>
      </c>
      <c r="G715" s="8">
        <v>15672532</v>
      </c>
      <c r="H715" s="9">
        <f>nyse_spy_short_volume[[#This Row],[Off-Exchange]]/nyse_spy_short_volume[[#This Row],[total_reported]]</f>
        <v>0.19079914994023911</v>
      </c>
      <c r="I715" s="8">
        <v>141604</v>
      </c>
      <c r="J715" s="8" t="s">
        <v>8170</v>
      </c>
      <c r="K715" s="8" t="s">
        <v>8171</v>
      </c>
      <c r="L715" s="8" t="s">
        <v>8172</v>
      </c>
      <c r="M715" s="8" t="s">
        <v>8173</v>
      </c>
      <c r="N715" s="8">
        <v>841989</v>
      </c>
      <c r="O715" s="8">
        <v>991512</v>
      </c>
      <c r="P715" s="8">
        <v>1425796</v>
      </c>
      <c r="Q715" s="8">
        <v>13937183</v>
      </c>
      <c r="R715" s="8">
        <v>235149</v>
      </c>
      <c r="S715" s="8">
        <v>993421</v>
      </c>
      <c r="T715" s="8">
        <v>1963</v>
      </c>
    </row>
    <row r="716" spans="1:20">
      <c r="A716" s="1">
        <v>44698</v>
      </c>
      <c r="B716" s="8">
        <v>60608557</v>
      </c>
      <c r="C716" s="8">
        <v>34607708</v>
      </c>
      <c r="D716" s="8">
        <v>26000849</v>
      </c>
      <c r="E716" s="9">
        <f>nyse_spy_short_volume[[#This Row],[total_short]]/nyse_spy_short_volume[[#This Row],[total_reported]]</f>
        <v>0.57100366207365738</v>
      </c>
      <c r="F716" s="9">
        <f>nyse_spy_short_volume[[#This Row],[total_long]]/nyse_spy_short_volume[[#This Row],[total_reported]]</f>
        <v>0.42899633792634262</v>
      </c>
      <c r="G716" s="8">
        <v>14837506</v>
      </c>
      <c r="H716" s="9">
        <f>nyse_spy_short_volume[[#This Row],[Off-Exchange]]/nyse_spy_short_volume[[#This Row],[total_reported]]</f>
        <v>0.24480876520455686</v>
      </c>
      <c r="I716" s="8">
        <v>106189</v>
      </c>
      <c r="J716" s="8" t="s">
        <v>8174</v>
      </c>
      <c r="K716" s="8" t="s">
        <v>8175</v>
      </c>
      <c r="L716" s="8" t="s">
        <v>8176</v>
      </c>
      <c r="M716" s="8" t="s">
        <v>8177</v>
      </c>
      <c r="N716" s="8">
        <v>450473</v>
      </c>
      <c r="O716" s="8">
        <v>448919</v>
      </c>
      <c r="P716" s="8">
        <v>1175369</v>
      </c>
      <c r="Q716" s="8">
        <v>8334542</v>
      </c>
      <c r="R716" s="8">
        <v>168345</v>
      </c>
      <c r="S716" s="8">
        <v>324651</v>
      </c>
      <c r="T716" s="8">
        <v>4466</v>
      </c>
    </row>
    <row r="717" spans="1:20">
      <c r="A717" s="1">
        <v>44697</v>
      </c>
      <c r="B717" s="8">
        <v>57135804</v>
      </c>
      <c r="C717" s="8">
        <v>30535071</v>
      </c>
      <c r="D717" s="8">
        <v>26600733</v>
      </c>
      <c r="E717" s="9">
        <f>nyse_spy_short_volume[[#This Row],[total_short]]/nyse_spy_short_volume[[#This Row],[total_reported]]</f>
        <v>0.5344297071587546</v>
      </c>
      <c r="F717" s="9">
        <f>nyse_spy_short_volume[[#This Row],[total_long]]/nyse_spy_short_volume[[#This Row],[total_reported]]</f>
        <v>0.4655702928412454</v>
      </c>
      <c r="G717" s="8">
        <v>11773380</v>
      </c>
      <c r="H717" s="9">
        <f>nyse_spy_short_volume[[#This Row],[Off-Exchange]]/nyse_spy_short_volume[[#This Row],[total_reported]]</f>
        <v>0.20605958393444504</v>
      </c>
      <c r="I717" s="8">
        <v>60374</v>
      </c>
      <c r="J717" s="8" t="s">
        <v>8178</v>
      </c>
      <c r="K717" s="8" t="s">
        <v>8179</v>
      </c>
      <c r="L717" s="8" t="s">
        <v>8180</v>
      </c>
      <c r="M717" s="8" t="s">
        <v>8181</v>
      </c>
      <c r="N717" s="8">
        <v>615177</v>
      </c>
      <c r="O717" s="8">
        <v>630209</v>
      </c>
      <c r="P717" s="8">
        <v>893517</v>
      </c>
      <c r="Q717" s="8">
        <v>7645642</v>
      </c>
      <c r="R717" s="8">
        <v>128216</v>
      </c>
      <c r="S717" s="8">
        <v>360489</v>
      </c>
      <c r="T717" s="8">
        <v>1888</v>
      </c>
    </row>
    <row r="718" spans="1:20">
      <c r="A718" s="1">
        <v>44694</v>
      </c>
      <c r="B718" s="8">
        <v>72480448</v>
      </c>
      <c r="C718" s="8">
        <v>43077248</v>
      </c>
      <c r="D718" s="8">
        <v>29403200</v>
      </c>
      <c r="E718" s="9">
        <f>nyse_spy_short_volume[[#This Row],[total_short]]/nyse_spy_short_volume[[#This Row],[total_reported]]</f>
        <v>0.59432921827414753</v>
      </c>
      <c r="F718" s="9">
        <f>nyse_spy_short_volume[[#This Row],[total_long]]/nyse_spy_short_volume[[#This Row],[total_reported]]</f>
        <v>0.40567078172585247</v>
      </c>
      <c r="G718" s="8">
        <v>20025017</v>
      </c>
      <c r="H718" s="9">
        <f>nyse_spy_short_volume[[#This Row],[Off-Exchange]]/nyse_spy_short_volume[[#This Row],[total_reported]]</f>
        <v>0.27628163942916029</v>
      </c>
      <c r="I718" s="8">
        <v>75001</v>
      </c>
      <c r="J718" s="8" t="s">
        <v>8182</v>
      </c>
      <c r="K718" s="8" t="s">
        <v>8183</v>
      </c>
      <c r="L718" s="8" t="s">
        <v>8184</v>
      </c>
      <c r="M718" s="8" t="s">
        <v>8185</v>
      </c>
      <c r="N718" s="8">
        <v>997954</v>
      </c>
      <c r="O718" s="8">
        <v>615247</v>
      </c>
      <c r="P718" s="8">
        <v>1400636</v>
      </c>
      <c r="Q718" s="8">
        <v>9598020</v>
      </c>
      <c r="R718" s="8">
        <v>305977</v>
      </c>
      <c r="S718" s="8">
        <v>471128</v>
      </c>
      <c r="T718" s="8">
        <v>3300</v>
      </c>
    </row>
    <row r="719" spans="1:20">
      <c r="A719" s="1">
        <v>44693</v>
      </c>
      <c r="B719" s="8">
        <v>85530434</v>
      </c>
      <c r="C719" s="8">
        <v>49863561</v>
      </c>
      <c r="D719" s="8">
        <v>35666873</v>
      </c>
      <c r="E719" s="9">
        <f>nyse_spy_short_volume[[#This Row],[total_short]]/nyse_spy_short_volume[[#This Row],[total_reported]]</f>
        <v>0.58299202597288358</v>
      </c>
      <c r="F719" s="9">
        <f>nyse_spy_short_volume[[#This Row],[total_long]]/nyse_spy_short_volume[[#This Row],[total_reported]]</f>
        <v>0.41700797402711648</v>
      </c>
      <c r="G719" s="8">
        <v>21737806</v>
      </c>
      <c r="H719" s="9">
        <f>nyse_spy_short_volume[[#This Row],[Off-Exchange]]/nyse_spy_short_volume[[#This Row],[total_reported]]</f>
        <v>0.25415287849468882</v>
      </c>
      <c r="I719" s="8">
        <v>92242</v>
      </c>
      <c r="J719" s="8" t="s">
        <v>8186</v>
      </c>
      <c r="K719" s="8" t="s">
        <v>8187</v>
      </c>
      <c r="L719" s="8" t="s">
        <v>8188</v>
      </c>
      <c r="M719" s="8" t="s">
        <v>8189</v>
      </c>
      <c r="N719" s="8">
        <v>780260</v>
      </c>
      <c r="O719" s="8">
        <v>569738</v>
      </c>
      <c r="P719" s="8">
        <v>1502333</v>
      </c>
      <c r="Q719" s="8">
        <v>11504654</v>
      </c>
      <c r="R719" s="8">
        <v>368539</v>
      </c>
      <c r="S719" s="8">
        <v>758554</v>
      </c>
      <c r="T719" s="8">
        <v>7054</v>
      </c>
    </row>
    <row r="720" spans="1:20">
      <c r="A720" s="1">
        <v>44692</v>
      </c>
      <c r="B720" s="8">
        <v>91529023</v>
      </c>
      <c r="C720" s="8">
        <v>46319825</v>
      </c>
      <c r="D720" s="8">
        <v>45209198</v>
      </c>
      <c r="E720" s="9">
        <f>nyse_spy_short_volume[[#This Row],[total_short]]/nyse_spy_short_volume[[#This Row],[total_reported]]</f>
        <v>0.50606707557667252</v>
      </c>
      <c r="F720" s="9">
        <f>nyse_spy_short_volume[[#This Row],[total_long]]/nyse_spy_short_volume[[#This Row],[total_reported]]</f>
        <v>0.49393292442332742</v>
      </c>
      <c r="G720" s="8">
        <v>16564025</v>
      </c>
      <c r="H720" s="9">
        <f>nyse_spy_short_volume[[#This Row],[Off-Exchange]]/nyse_spy_short_volume[[#This Row],[total_reported]]</f>
        <v>0.18097019346530116</v>
      </c>
      <c r="I720" s="8">
        <v>63282</v>
      </c>
      <c r="J720" s="8" t="s">
        <v>8190</v>
      </c>
      <c r="K720" s="8" t="s">
        <v>8191</v>
      </c>
      <c r="L720" s="8" t="s">
        <v>8192</v>
      </c>
      <c r="M720" s="8" t="s">
        <v>8193</v>
      </c>
      <c r="N720" s="8">
        <v>582744</v>
      </c>
      <c r="O720" s="8">
        <v>574645</v>
      </c>
      <c r="P720" s="8">
        <v>1564409</v>
      </c>
      <c r="Q720" s="8">
        <v>10907505</v>
      </c>
      <c r="R720" s="8">
        <v>343366</v>
      </c>
      <c r="S720" s="8">
        <v>636658</v>
      </c>
      <c r="T720" s="8">
        <v>8007</v>
      </c>
    </row>
    <row r="721" spans="1:20">
      <c r="A721" s="1">
        <v>44691</v>
      </c>
      <c r="B721" s="8">
        <v>93249861</v>
      </c>
      <c r="C721" s="8">
        <v>49499697</v>
      </c>
      <c r="D721" s="8">
        <v>43750164</v>
      </c>
      <c r="E721" s="9">
        <f>nyse_spy_short_volume[[#This Row],[total_short]]/nyse_spy_short_volume[[#This Row],[total_reported]]</f>
        <v>0.53082864112794759</v>
      </c>
      <c r="F721" s="9">
        <f>nyse_spy_short_volume[[#This Row],[total_long]]/nyse_spy_short_volume[[#This Row],[total_reported]]</f>
        <v>0.46917135887205236</v>
      </c>
      <c r="G721" s="8">
        <v>18852974</v>
      </c>
      <c r="H721" s="9">
        <f>nyse_spy_short_volume[[#This Row],[Off-Exchange]]/nyse_spy_short_volume[[#This Row],[total_reported]]</f>
        <v>0.20217696624770304</v>
      </c>
      <c r="I721" s="8">
        <v>338988</v>
      </c>
      <c r="J721" s="8" t="s">
        <v>8194</v>
      </c>
      <c r="K721" s="8" t="s">
        <v>8195</v>
      </c>
      <c r="L721" s="8" t="s">
        <v>8196</v>
      </c>
      <c r="M721" s="8" t="s">
        <v>8197</v>
      </c>
      <c r="N721" s="8">
        <v>645360</v>
      </c>
      <c r="O721" s="8">
        <v>543319</v>
      </c>
      <c r="P721" s="8">
        <v>1997976</v>
      </c>
      <c r="Q721" s="8">
        <v>11462995</v>
      </c>
      <c r="R721" s="8">
        <v>334044</v>
      </c>
      <c r="S721" s="8">
        <v>875393</v>
      </c>
      <c r="T721" s="8">
        <v>6115</v>
      </c>
    </row>
    <row r="722" spans="1:20">
      <c r="A722" s="1">
        <v>44690</v>
      </c>
      <c r="B722" s="8">
        <v>104079514</v>
      </c>
      <c r="C722" s="8">
        <v>61408150</v>
      </c>
      <c r="D722" s="8">
        <v>42671364</v>
      </c>
      <c r="E722" s="9">
        <f>nyse_spy_short_volume[[#This Row],[total_short]]/nyse_spy_short_volume[[#This Row],[total_reported]]</f>
        <v>0.59001188264580096</v>
      </c>
      <c r="F722" s="9">
        <f>nyse_spy_short_volume[[#This Row],[total_long]]/nyse_spy_short_volume[[#This Row],[total_reported]]</f>
        <v>0.40998811735419904</v>
      </c>
      <c r="G722" s="8">
        <v>25041666</v>
      </c>
      <c r="H722" s="9">
        <f>nyse_spy_short_volume[[#This Row],[Off-Exchange]]/nyse_spy_short_volume[[#This Row],[total_reported]]</f>
        <v>0.24060129642803674</v>
      </c>
      <c r="I722" s="8">
        <v>190713</v>
      </c>
      <c r="J722" s="8" t="s">
        <v>8198</v>
      </c>
      <c r="K722" s="8" t="s">
        <v>8199</v>
      </c>
      <c r="L722" s="8" t="s">
        <v>8200</v>
      </c>
      <c r="M722" s="8" t="s">
        <v>8201</v>
      </c>
      <c r="N722" s="8">
        <v>835965</v>
      </c>
      <c r="O722" s="8">
        <v>641443</v>
      </c>
      <c r="P722" s="8">
        <v>1321207</v>
      </c>
      <c r="Q722" s="8">
        <v>13980161</v>
      </c>
      <c r="R722" s="8">
        <v>422144</v>
      </c>
      <c r="S722" s="8">
        <v>1427536</v>
      </c>
      <c r="T722" s="8">
        <v>11827</v>
      </c>
    </row>
    <row r="723" spans="1:20">
      <c r="A723" s="1">
        <v>44687</v>
      </c>
      <c r="B723" s="8">
        <v>99665143</v>
      </c>
      <c r="C723" s="8">
        <v>49883417</v>
      </c>
      <c r="D723" s="8">
        <v>49781726</v>
      </c>
      <c r="E723" s="9">
        <f>nyse_spy_short_volume[[#This Row],[total_short]]/nyse_spy_short_volume[[#This Row],[total_reported]]</f>
        <v>0.50051016331758036</v>
      </c>
      <c r="F723" s="9">
        <f>nyse_spy_short_volume[[#This Row],[total_long]]/nyse_spy_short_volume[[#This Row],[total_reported]]</f>
        <v>0.49948983668241964</v>
      </c>
      <c r="G723" s="8">
        <v>17078789</v>
      </c>
      <c r="H723" s="9">
        <f>nyse_spy_short_volume[[#This Row],[Off-Exchange]]/nyse_spy_short_volume[[#This Row],[total_reported]]</f>
        <v>0.17136170667010431</v>
      </c>
      <c r="I723" s="8">
        <v>74416</v>
      </c>
      <c r="J723" s="8" t="s">
        <v>8202</v>
      </c>
      <c r="K723" s="8" t="s">
        <v>8203</v>
      </c>
      <c r="L723" s="8" t="s">
        <v>8204</v>
      </c>
      <c r="M723" s="8" t="s">
        <v>8205</v>
      </c>
      <c r="N723" s="8">
        <v>795828</v>
      </c>
      <c r="O723" s="8">
        <v>511359</v>
      </c>
      <c r="P723" s="8">
        <v>1536033</v>
      </c>
      <c r="Q723" s="8">
        <v>11094401</v>
      </c>
      <c r="R723" s="8">
        <v>450247</v>
      </c>
      <c r="S723" s="8">
        <v>626028</v>
      </c>
      <c r="T723" s="8">
        <v>8519</v>
      </c>
    </row>
    <row r="724" spans="1:20">
      <c r="A724" s="1">
        <v>44686</v>
      </c>
      <c r="B724" s="8">
        <v>117771734</v>
      </c>
      <c r="C724" s="8">
        <v>80793217</v>
      </c>
      <c r="D724" s="8">
        <v>36978517</v>
      </c>
      <c r="E724" s="9">
        <f>nyse_spy_short_volume[[#This Row],[total_short]]/nyse_spy_short_volume[[#This Row],[total_reported]]</f>
        <v>0.68601534728188684</v>
      </c>
      <c r="F724" s="9">
        <f>nyse_spy_short_volume[[#This Row],[total_long]]/nyse_spy_short_volume[[#This Row],[total_reported]]</f>
        <v>0.31398465271811316</v>
      </c>
      <c r="G724" s="8">
        <v>24597057</v>
      </c>
      <c r="H724" s="9">
        <f>nyse_spy_short_volume[[#This Row],[Off-Exchange]]/nyse_spy_short_volume[[#This Row],[total_reported]]</f>
        <v>0.20885365413741808</v>
      </c>
      <c r="I724" s="8">
        <v>210848</v>
      </c>
      <c r="J724" s="8" t="s">
        <v>8206</v>
      </c>
      <c r="K724" s="8" t="s">
        <v>8207</v>
      </c>
      <c r="L724" s="8" t="s">
        <v>8208</v>
      </c>
      <c r="M724" s="8" t="s">
        <v>8209</v>
      </c>
      <c r="N724" s="8">
        <v>1625755</v>
      </c>
      <c r="O724" s="8">
        <v>1528938</v>
      </c>
      <c r="P724" s="8">
        <v>3649058</v>
      </c>
      <c r="Q724" s="8">
        <v>20484348</v>
      </c>
      <c r="R724" s="8">
        <v>671969</v>
      </c>
      <c r="S724" s="8">
        <v>1862863</v>
      </c>
      <c r="T724" s="8">
        <v>10288</v>
      </c>
    </row>
    <row r="725" spans="1:20">
      <c r="A725" s="1">
        <v>44685</v>
      </c>
      <c r="B725" s="8">
        <v>98208565</v>
      </c>
      <c r="C725" s="8">
        <v>52338653</v>
      </c>
      <c r="D725" s="8">
        <v>45869912</v>
      </c>
      <c r="E725" s="9">
        <f>nyse_spy_short_volume[[#This Row],[total_short]]/nyse_spy_short_volume[[#This Row],[total_reported]]</f>
        <v>0.53293369066129825</v>
      </c>
      <c r="F725" s="9">
        <f>nyse_spy_short_volume[[#This Row],[total_long]]/nyse_spy_short_volume[[#This Row],[total_reported]]</f>
        <v>0.46706630933870175</v>
      </c>
      <c r="G725" s="8">
        <v>18041104</v>
      </c>
      <c r="H725" s="9">
        <f>nyse_spy_short_volume[[#This Row],[Off-Exchange]]/nyse_spy_short_volume[[#This Row],[total_reported]]</f>
        <v>0.18370194086432279</v>
      </c>
      <c r="I725" s="8">
        <v>43498</v>
      </c>
      <c r="J725" s="8" t="s">
        <v>8210</v>
      </c>
      <c r="K725" s="8" t="s">
        <v>8211</v>
      </c>
      <c r="L725" s="8" t="s">
        <v>8212</v>
      </c>
      <c r="M725" s="8" t="s">
        <v>8213</v>
      </c>
      <c r="N725" s="8">
        <v>691655</v>
      </c>
      <c r="O725" s="8">
        <v>720932</v>
      </c>
      <c r="P725" s="8">
        <v>1476554</v>
      </c>
      <c r="Q725" s="8">
        <v>12959349</v>
      </c>
      <c r="R725" s="8">
        <v>509475</v>
      </c>
      <c r="S725" s="8">
        <v>738712</v>
      </c>
      <c r="T725" s="8">
        <v>7797</v>
      </c>
    </row>
    <row r="726" spans="1:20">
      <c r="A726" s="1">
        <v>44684</v>
      </c>
      <c r="B726" s="8">
        <v>71178563</v>
      </c>
      <c r="C726" s="8">
        <v>38639482</v>
      </c>
      <c r="D726" s="8">
        <v>32539081</v>
      </c>
      <c r="E726" s="9">
        <f>nyse_spy_short_volume[[#This Row],[total_short]]/nyse_spy_short_volume[[#This Row],[total_reported]]</f>
        <v>0.54285279684558962</v>
      </c>
      <c r="F726" s="9">
        <f>nyse_spy_short_volume[[#This Row],[total_long]]/nyse_spy_short_volume[[#This Row],[total_reported]]</f>
        <v>0.45714720315441043</v>
      </c>
      <c r="G726" s="8">
        <v>17388294</v>
      </c>
      <c r="H726" s="9">
        <f>nyse_spy_short_volume[[#This Row],[Off-Exchange]]/nyse_spy_short_volume[[#This Row],[total_reported]]</f>
        <v>0.24429116390000738</v>
      </c>
      <c r="I726" s="8">
        <v>53635</v>
      </c>
      <c r="J726" s="8" t="s">
        <v>8214</v>
      </c>
      <c r="K726" s="8" t="s">
        <v>8215</v>
      </c>
      <c r="L726" s="8" t="s">
        <v>8216</v>
      </c>
      <c r="M726" s="8" t="s">
        <v>8217</v>
      </c>
      <c r="N726" s="8">
        <v>362033</v>
      </c>
      <c r="O726" s="8">
        <v>297523</v>
      </c>
      <c r="P726" s="8">
        <v>996153</v>
      </c>
      <c r="Q726" s="8">
        <v>7650586</v>
      </c>
      <c r="R726" s="8">
        <v>456737</v>
      </c>
      <c r="S726" s="8">
        <v>332826</v>
      </c>
      <c r="T726" s="8">
        <v>2371</v>
      </c>
    </row>
    <row r="727" spans="1:20">
      <c r="A727" s="1">
        <v>44683</v>
      </c>
      <c r="B727" s="8">
        <v>115371410</v>
      </c>
      <c r="C727" s="8">
        <v>62510879</v>
      </c>
      <c r="D727" s="8">
        <v>52860531</v>
      </c>
      <c r="E727" s="9">
        <f>nyse_spy_short_volume[[#This Row],[total_short]]/nyse_spy_short_volume[[#This Row],[total_reported]]</f>
        <v>0.54182296116516215</v>
      </c>
      <c r="F727" s="9">
        <f>nyse_spy_short_volume[[#This Row],[total_long]]/nyse_spy_short_volume[[#This Row],[total_reported]]</f>
        <v>0.45817703883483785</v>
      </c>
      <c r="G727" s="8">
        <v>25383700</v>
      </c>
      <c r="H727" s="9">
        <f>nyse_spy_short_volume[[#This Row],[Off-Exchange]]/nyse_spy_short_volume[[#This Row],[total_reported]]</f>
        <v>0.22001724690718438</v>
      </c>
      <c r="I727" s="8">
        <v>77050</v>
      </c>
      <c r="J727" s="8" t="s">
        <v>8218</v>
      </c>
      <c r="K727" s="8" t="s">
        <v>8219</v>
      </c>
      <c r="L727" s="8" t="s">
        <v>8220</v>
      </c>
      <c r="M727" s="8" t="s">
        <v>8221</v>
      </c>
      <c r="N727" s="8">
        <v>738541</v>
      </c>
      <c r="O727" s="8">
        <v>1104425</v>
      </c>
      <c r="P727" s="8">
        <v>1493207</v>
      </c>
      <c r="Q727" s="8">
        <v>13277016</v>
      </c>
      <c r="R727" s="8">
        <v>580928</v>
      </c>
      <c r="S727" s="8">
        <v>906998</v>
      </c>
      <c r="T727" s="8">
        <v>10581</v>
      </c>
    </row>
    <row r="728" spans="1:20">
      <c r="A728" s="1">
        <v>44680</v>
      </c>
      <c r="B728" s="8">
        <v>89806968</v>
      </c>
      <c r="C728" s="8">
        <v>59757683</v>
      </c>
      <c r="D728" s="8">
        <v>30049285</v>
      </c>
      <c r="E728" s="9">
        <f>nyse_spy_short_volume[[#This Row],[total_short]]/nyse_spy_short_volume[[#This Row],[total_reported]]</f>
        <v>0.66540140849649887</v>
      </c>
      <c r="F728" s="9">
        <f>nyse_spy_short_volume[[#This Row],[total_long]]/nyse_spy_short_volume[[#This Row],[total_reported]]</f>
        <v>0.33459859150350113</v>
      </c>
      <c r="G728" s="8">
        <v>20364157</v>
      </c>
      <c r="H728" s="9">
        <f>nyse_spy_short_volume[[#This Row],[Off-Exchange]]/nyse_spy_short_volume[[#This Row],[total_reported]]</f>
        <v>0.22675475470901099</v>
      </c>
      <c r="I728" s="8">
        <v>97440</v>
      </c>
      <c r="J728" s="8" t="s">
        <v>8222</v>
      </c>
      <c r="K728" s="8" t="s">
        <v>8223</v>
      </c>
      <c r="L728" s="8" t="s">
        <v>8224</v>
      </c>
      <c r="M728" s="8" t="s">
        <v>8225</v>
      </c>
      <c r="N728" s="8">
        <v>810214</v>
      </c>
      <c r="O728" s="8">
        <v>807090</v>
      </c>
      <c r="P728" s="8">
        <v>2001901</v>
      </c>
      <c r="Q728" s="8">
        <v>15060964</v>
      </c>
      <c r="R728" s="8">
        <v>429871</v>
      </c>
      <c r="S728" s="8">
        <v>1648498</v>
      </c>
      <c r="T728" s="8">
        <v>13489</v>
      </c>
    </row>
    <row r="729" spans="1:20">
      <c r="A729" s="1">
        <v>44679</v>
      </c>
      <c r="B729" s="8">
        <v>75908237</v>
      </c>
      <c r="C729" s="8">
        <v>45654383</v>
      </c>
      <c r="D729" s="8">
        <v>30253854</v>
      </c>
      <c r="E729" s="9">
        <f>nyse_spy_short_volume[[#This Row],[total_short]]/nyse_spy_short_volume[[#This Row],[total_reported]]</f>
        <v>0.60144175130822763</v>
      </c>
      <c r="F729" s="9">
        <f>nyse_spy_short_volume[[#This Row],[total_long]]/nyse_spy_short_volume[[#This Row],[total_reported]]</f>
        <v>0.39855824869177242</v>
      </c>
      <c r="G729" s="8">
        <v>19906725</v>
      </c>
      <c r="H729" s="9">
        <f>nyse_spy_short_volume[[#This Row],[Off-Exchange]]/nyse_spy_short_volume[[#This Row],[total_reported]]</f>
        <v>0.2622472314829285</v>
      </c>
      <c r="I729" s="8">
        <v>53368</v>
      </c>
      <c r="J729" s="8" t="s">
        <v>8226</v>
      </c>
      <c r="K729" s="8" t="s">
        <v>8227</v>
      </c>
      <c r="L729" s="8" t="s">
        <v>8228</v>
      </c>
      <c r="M729" s="8" t="s">
        <v>8229</v>
      </c>
      <c r="N729" s="8">
        <v>893047</v>
      </c>
      <c r="O729" s="8">
        <v>889834</v>
      </c>
      <c r="P729" s="8">
        <v>1361523</v>
      </c>
      <c r="Q729" s="8">
        <v>9111068</v>
      </c>
      <c r="R729" s="8">
        <v>515226</v>
      </c>
      <c r="S729" s="8">
        <v>690416</v>
      </c>
      <c r="T729" s="8">
        <v>5924</v>
      </c>
    </row>
    <row r="730" spans="1:20">
      <c r="A730" s="1">
        <v>44678</v>
      </c>
      <c r="B730" s="8">
        <v>82462380</v>
      </c>
      <c r="C730" s="8">
        <v>41459126</v>
      </c>
      <c r="D730" s="8">
        <v>41003254</v>
      </c>
      <c r="E730" s="9">
        <f>nyse_spy_short_volume[[#This Row],[total_short]]/nyse_spy_short_volume[[#This Row],[total_reported]]</f>
        <v>0.50276412104525725</v>
      </c>
      <c r="F730" s="9">
        <f>nyse_spy_short_volume[[#This Row],[total_long]]/nyse_spy_short_volume[[#This Row],[total_reported]]</f>
        <v>0.49723587895474275</v>
      </c>
      <c r="G730" s="8">
        <v>15873984</v>
      </c>
      <c r="H730" s="9">
        <f>nyse_spy_short_volume[[#This Row],[Off-Exchange]]/nyse_spy_short_volume[[#This Row],[total_reported]]</f>
        <v>0.19249970713918274</v>
      </c>
      <c r="I730" s="8">
        <v>81446</v>
      </c>
      <c r="J730" s="8" t="s">
        <v>8230</v>
      </c>
      <c r="K730" s="8" t="s">
        <v>8231</v>
      </c>
      <c r="L730" s="8" t="s">
        <v>8232</v>
      </c>
      <c r="M730" s="8" t="s">
        <v>8233</v>
      </c>
      <c r="N730" s="8">
        <v>493118</v>
      </c>
      <c r="O730" s="8">
        <v>652221</v>
      </c>
      <c r="P730" s="8">
        <v>1362729</v>
      </c>
      <c r="Q730" s="8">
        <v>9890527</v>
      </c>
      <c r="R730" s="8">
        <v>345313</v>
      </c>
      <c r="S730" s="8">
        <v>468882</v>
      </c>
      <c r="T730" s="8">
        <v>5191</v>
      </c>
    </row>
    <row r="731" spans="1:20">
      <c r="A731" s="1">
        <v>44677</v>
      </c>
      <c r="B731" s="8">
        <v>70635409</v>
      </c>
      <c r="C731" s="8">
        <v>35023988</v>
      </c>
      <c r="D731" s="8">
        <v>35611421</v>
      </c>
      <c r="E731" s="9">
        <f>nyse_spy_short_volume[[#This Row],[total_short]]/nyse_spy_short_volume[[#This Row],[total_reported]]</f>
        <v>0.49584179515404236</v>
      </c>
      <c r="F731" s="9">
        <f>nyse_spy_short_volume[[#This Row],[total_long]]/nyse_spy_short_volume[[#This Row],[total_reported]]</f>
        <v>0.50415820484595764</v>
      </c>
      <c r="G731" s="8">
        <v>11541461</v>
      </c>
      <c r="H731" s="9">
        <f>nyse_spy_short_volume[[#This Row],[Off-Exchange]]/nyse_spy_short_volume[[#This Row],[total_reported]]</f>
        <v>0.16339483501822719</v>
      </c>
      <c r="I731" s="8">
        <v>52875</v>
      </c>
      <c r="J731" s="8" t="s">
        <v>8234</v>
      </c>
      <c r="K731" s="8" t="s">
        <v>8235</v>
      </c>
      <c r="L731" s="8" t="s">
        <v>8236</v>
      </c>
      <c r="M731" s="8" t="s">
        <v>8237</v>
      </c>
      <c r="N731" s="8">
        <v>380813</v>
      </c>
      <c r="O731" s="8">
        <v>491185</v>
      </c>
      <c r="P731" s="8">
        <v>826183</v>
      </c>
      <c r="Q731" s="8">
        <v>9577204</v>
      </c>
      <c r="R731" s="8">
        <v>345971</v>
      </c>
      <c r="S731" s="8">
        <v>1230982</v>
      </c>
      <c r="T731" s="8">
        <v>12155</v>
      </c>
    </row>
    <row r="732" spans="1:20">
      <c r="A732" s="1">
        <v>44676</v>
      </c>
      <c r="B732" s="8">
        <v>80819529</v>
      </c>
      <c r="C732" s="8">
        <v>36979569</v>
      </c>
      <c r="D732" s="8">
        <v>43839960</v>
      </c>
      <c r="E732" s="9">
        <f>nyse_spy_short_volume[[#This Row],[total_short]]/nyse_spy_short_volume[[#This Row],[total_reported]]</f>
        <v>0.45755734359699124</v>
      </c>
      <c r="F732" s="9">
        <f>nyse_spy_short_volume[[#This Row],[total_long]]/nyse_spy_short_volume[[#This Row],[total_reported]]</f>
        <v>0.54244265640300871</v>
      </c>
      <c r="G732" s="8">
        <v>13089952</v>
      </c>
      <c r="H732" s="9">
        <f>nyse_spy_short_volume[[#This Row],[Off-Exchange]]/nyse_spy_short_volume[[#This Row],[total_reported]]</f>
        <v>0.16196521016597362</v>
      </c>
      <c r="I732" s="8">
        <v>87524</v>
      </c>
      <c r="J732" s="8" t="s">
        <v>8238</v>
      </c>
      <c r="K732" s="8" t="s">
        <v>8239</v>
      </c>
      <c r="L732" s="8" t="s">
        <v>8240</v>
      </c>
      <c r="M732" s="8" t="s">
        <v>8241</v>
      </c>
      <c r="N732" s="8">
        <v>468326</v>
      </c>
      <c r="O732" s="8">
        <v>757326</v>
      </c>
      <c r="P732" s="8">
        <v>920230</v>
      </c>
      <c r="Q732" s="8">
        <v>8999227</v>
      </c>
      <c r="R732" s="8">
        <v>289185</v>
      </c>
      <c r="S732" s="8">
        <v>589096</v>
      </c>
      <c r="T732" s="8">
        <v>2989</v>
      </c>
    </row>
    <row r="733" spans="1:20">
      <c r="A733" s="1">
        <v>44673</v>
      </c>
      <c r="B733" s="8">
        <v>77943731</v>
      </c>
      <c r="C733" s="8">
        <v>47780331</v>
      </c>
      <c r="D733" s="8">
        <v>30163400</v>
      </c>
      <c r="E733" s="9">
        <f>nyse_spy_short_volume[[#This Row],[total_short]]/nyse_spy_short_volume[[#This Row],[total_reported]]</f>
        <v>0.61301057040751616</v>
      </c>
      <c r="F733" s="9">
        <f>nyse_spy_short_volume[[#This Row],[total_long]]/nyse_spy_short_volume[[#This Row],[total_reported]]</f>
        <v>0.38698942959248384</v>
      </c>
      <c r="G733" s="8">
        <v>17428025</v>
      </c>
      <c r="H733" s="9">
        <f>nyse_spy_short_volume[[#This Row],[Off-Exchange]]/nyse_spy_short_volume[[#This Row],[total_reported]]</f>
        <v>0.22359752062677113</v>
      </c>
      <c r="I733" s="8">
        <v>108851</v>
      </c>
      <c r="J733" s="8" t="s">
        <v>8242</v>
      </c>
      <c r="K733" s="8" t="s">
        <v>8243</v>
      </c>
      <c r="L733" s="8" t="s">
        <v>8244</v>
      </c>
      <c r="M733" s="8" t="s">
        <v>8245</v>
      </c>
      <c r="N733" s="8">
        <v>924475</v>
      </c>
      <c r="O733" s="8">
        <v>1100934</v>
      </c>
      <c r="P733" s="8">
        <v>1739796</v>
      </c>
      <c r="Q733" s="8">
        <v>11887011</v>
      </c>
      <c r="R733" s="8">
        <v>365413</v>
      </c>
      <c r="S733" s="8">
        <v>1074736</v>
      </c>
      <c r="T733" s="8">
        <v>9384</v>
      </c>
    </row>
    <row r="734" spans="1:20">
      <c r="A734" s="1">
        <v>44672</v>
      </c>
      <c r="B734" s="8">
        <v>59285926</v>
      </c>
      <c r="C734" s="8">
        <v>39067805</v>
      </c>
      <c r="D734" s="8">
        <v>20218121</v>
      </c>
      <c r="E734" s="9">
        <f>nyse_spy_short_volume[[#This Row],[total_short]]/nyse_spy_short_volume[[#This Row],[total_reported]]</f>
        <v>0.65897267084940192</v>
      </c>
      <c r="F734" s="9">
        <f>nyse_spy_short_volume[[#This Row],[total_long]]/nyse_spy_short_volume[[#This Row],[total_reported]]</f>
        <v>0.34102732915059808</v>
      </c>
      <c r="G734" s="8">
        <v>15804460</v>
      </c>
      <c r="H734" s="9">
        <f>nyse_spy_short_volume[[#This Row],[Off-Exchange]]/nyse_spy_short_volume[[#This Row],[total_reported]]</f>
        <v>0.26658030103131053</v>
      </c>
      <c r="I734" s="8">
        <v>75454</v>
      </c>
      <c r="J734" s="8" t="s">
        <v>8246</v>
      </c>
      <c r="K734" s="8" t="s">
        <v>8247</v>
      </c>
      <c r="L734" s="8" t="s">
        <v>8248</v>
      </c>
      <c r="M734" s="8" t="s">
        <v>8249</v>
      </c>
      <c r="N734" s="8">
        <v>1050924</v>
      </c>
      <c r="O734" s="8">
        <v>1012643</v>
      </c>
      <c r="P734" s="8">
        <v>1757635</v>
      </c>
      <c r="Q734" s="8">
        <v>8480008</v>
      </c>
      <c r="R734" s="8">
        <v>396653</v>
      </c>
      <c r="S734" s="8">
        <v>708858</v>
      </c>
      <c r="T734" s="8">
        <v>4816</v>
      </c>
    </row>
    <row r="735" spans="1:20">
      <c r="A735" s="1">
        <v>44671</v>
      </c>
      <c r="B735" s="8">
        <v>44646372</v>
      </c>
      <c r="C735" s="8">
        <v>32308898</v>
      </c>
      <c r="D735" s="8">
        <v>12337474</v>
      </c>
      <c r="E735" s="9">
        <f>nyse_spy_short_volume[[#This Row],[total_short]]/nyse_spy_short_volume[[#This Row],[total_reported]]</f>
        <v>0.72366233923777723</v>
      </c>
      <c r="F735" s="9">
        <f>nyse_spy_short_volume[[#This Row],[total_long]]/nyse_spy_short_volume[[#This Row],[total_reported]]</f>
        <v>0.27633766076222271</v>
      </c>
      <c r="G735" s="8">
        <v>11102471</v>
      </c>
      <c r="H735" s="9">
        <f>nyse_spy_short_volume[[#This Row],[Off-Exchange]]/nyse_spy_short_volume[[#This Row],[total_reported]]</f>
        <v>0.24867577146022077</v>
      </c>
      <c r="I735" s="8">
        <v>45852</v>
      </c>
      <c r="J735" s="8" t="s">
        <v>8250</v>
      </c>
      <c r="K735" s="8" t="s">
        <v>8251</v>
      </c>
      <c r="L735" s="8" t="s">
        <v>8252</v>
      </c>
      <c r="M735" s="8" t="s">
        <v>8253</v>
      </c>
      <c r="N735" s="8">
        <v>1059995</v>
      </c>
      <c r="O735" s="8">
        <v>1229940</v>
      </c>
      <c r="P735" s="8">
        <v>1902713</v>
      </c>
      <c r="Q735" s="8">
        <v>7151489</v>
      </c>
      <c r="R735" s="8">
        <v>258939</v>
      </c>
      <c r="S735" s="8">
        <v>296160</v>
      </c>
      <c r="T735" s="8">
        <v>6773</v>
      </c>
    </row>
    <row r="736" spans="1:20">
      <c r="A736" s="1">
        <v>44670</v>
      </c>
      <c r="B736" s="8">
        <v>50792776</v>
      </c>
      <c r="C736" s="8">
        <v>28555197</v>
      </c>
      <c r="D736" s="8">
        <v>22237579</v>
      </c>
      <c r="E736" s="9">
        <f>nyse_spy_short_volume[[#This Row],[total_short]]/nyse_spy_short_volume[[#This Row],[total_reported]]</f>
        <v>0.56219012325689777</v>
      </c>
      <c r="F736" s="9">
        <f>nyse_spy_short_volume[[#This Row],[total_long]]/nyse_spy_short_volume[[#This Row],[total_reported]]</f>
        <v>0.43780987674310223</v>
      </c>
      <c r="G736" s="8">
        <v>12034168</v>
      </c>
      <c r="H736" s="9">
        <f>nyse_spy_short_volume[[#This Row],[Off-Exchange]]/nyse_spy_short_volume[[#This Row],[total_reported]]</f>
        <v>0.23692676297117526</v>
      </c>
      <c r="I736" s="8">
        <v>44489</v>
      </c>
      <c r="J736" s="8" t="s">
        <v>8254</v>
      </c>
      <c r="K736" s="8" t="s">
        <v>8255</v>
      </c>
      <c r="L736" s="8" t="s">
        <v>8256</v>
      </c>
      <c r="M736" s="8" t="s">
        <v>8257</v>
      </c>
      <c r="N736" s="8">
        <v>658362</v>
      </c>
      <c r="O736" s="8">
        <v>918112</v>
      </c>
      <c r="P736" s="8">
        <v>1195895</v>
      </c>
      <c r="Q736" s="8">
        <v>5701249</v>
      </c>
      <c r="R736" s="8">
        <v>296227</v>
      </c>
      <c r="S736" s="8">
        <v>517657</v>
      </c>
      <c r="T736" s="8">
        <v>13559</v>
      </c>
    </row>
    <row r="737" spans="1:20">
      <c r="A737" s="1">
        <v>44669</v>
      </c>
      <c r="B737" s="8">
        <v>42220324</v>
      </c>
      <c r="C737" s="8">
        <v>26635124</v>
      </c>
      <c r="D737" s="8">
        <v>15585200</v>
      </c>
      <c r="E737" s="9">
        <f>nyse_spy_short_volume[[#This Row],[total_short]]/nyse_spy_short_volume[[#This Row],[total_reported]]</f>
        <v>0.63086024635907578</v>
      </c>
      <c r="F737" s="9">
        <f>nyse_spy_short_volume[[#This Row],[total_long]]/nyse_spy_short_volume[[#This Row],[total_reported]]</f>
        <v>0.36913975364092422</v>
      </c>
      <c r="G737" s="8">
        <v>10132234</v>
      </c>
      <c r="H737" s="9">
        <f>nyse_spy_short_volume[[#This Row],[Off-Exchange]]/nyse_spy_short_volume[[#This Row],[total_reported]]</f>
        <v>0.2399847523671301</v>
      </c>
      <c r="I737" s="8">
        <v>51726</v>
      </c>
      <c r="J737" s="8" t="s">
        <v>8258</v>
      </c>
      <c r="K737" s="8" t="s">
        <v>8259</v>
      </c>
      <c r="L737" s="8" t="s">
        <v>8260</v>
      </c>
      <c r="M737" s="8" t="s">
        <v>8261</v>
      </c>
      <c r="N737" s="8">
        <v>571375</v>
      </c>
      <c r="O737" s="8">
        <v>645176</v>
      </c>
      <c r="P737" s="8">
        <v>1170940</v>
      </c>
      <c r="Q737" s="8">
        <v>6143403</v>
      </c>
      <c r="R737" s="8">
        <v>260258</v>
      </c>
      <c r="S737" s="8">
        <v>229157</v>
      </c>
      <c r="T737" s="8">
        <v>7099</v>
      </c>
    </row>
    <row r="738" spans="1:20">
      <c r="A738" s="1">
        <v>44665</v>
      </c>
      <c r="B738" s="8">
        <v>61780066</v>
      </c>
      <c r="C738" s="8">
        <v>41556927</v>
      </c>
      <c r="D738" s="8">
        <v>20223139</v>
      </c>
      <c r="E738" s="9">
        <f>nyse_spy_short_volume[[#This Row],[total_short]]/nyse_spy_short_volume[[#This Row],[total_reported]]</f>
        <v>0.67265915513913499</v>
      </c>
      <c r="F738" s="9">
        <f>nyse_spy_short_volume[[#This Row],[total_long]]/nyse_spy_short_volume[[#This Row],[total_reported]]</f>
        <v>0.32734084486086501</v>
      </c>
      <c r="G738" s="8">
        <v>15769139</v>
      </c>
      <c r="H738" s="9">
        <f>nyse_spy_short_volume[[#This Row],[Off-Exchange]]/nyse_spy_short_volume[[#This Row],[total_reported]]</f>
        <v>0.25524639290608719</v>
      </c>
      <c r="I738" s="8">
        <v>36285</v>
      </c>
      <c r="J738" s="8" t="s">
        <v>8262</v>
      </c>
      <c r="K738" s="8" t="s">
        <v>8263</v>
      </c>
      <c r="L738" s="8" t="s">
        <v>8264</v>
      </c>
      <c r="M738" s="8" t="s">
        <v>8265</v>
      </c>
      <c r="N738" s="8">
        <v>941873</v>
      </c>
      <c r="O738" s="8">
        <v>1365474</v>
      </c>
      <c r="P738" s="8">
        <v>1662989</v>
      </c>
      <c r="Q738" s="8">
        <v>9417588</v>
      </c>
      <c r="R738" s="8">
        <v>297218</v>
      </c>
      <c r="S738" s="8">
        <v>653254</v>
      </c>
      <c r="T738" s="8">
        <v>3904</v>
      </c>
    </row>
    <row r="739" spans="1:20">
      <c r="A739" s="1">
        <v>44664</v>
      </c>
      <c r="B739" s="8">
        <v>49519189</v>
      </c>
      <c r="C739" s="8">
        <v>30827038</v>
      </c>
      <c r="D739" s="8">
        <v>18692151</v>
      </c>
      <c r="E739" s="9">
        <f>nyse_spy_short_volume[[#This Row],[total_short]]/nyse_spy_short_volume[[#This Row],[total_reported]]</f>
        <v>0.62252711771996105</v>
      </c>
      <c r="F739" s="9">
        <f>nyse_spy_short_volume[[#This Row],[total_long]]/nyse_spy_short_volume[[#This Row],[total_reported]]</f>
        <v>0.37747288228003895</v>
      </c>
      <c r="G739" s="8">
        <v>11487837</v>
      </c>
      <c r="H739" s="9">
        <f>nyse_spy_short_volume[[#This Row],[Off-Exchange]]/nyse_spy_short_volume[[#This Row],[total_reported]]</f>
        <v>0.23198758364156569</v>
      </c>
      <c r="I739" s="8">
        <v>53854</v>
      </c>
      <c r="J739" s="8" t="s">
        <v>8266</v>
      </c>
      <c r="K739" s="8" t="s">
        <v>8267</v>
      </c>
      <c r="L739" s="8" t="s">
        <v>8268</v>
      </c>
      <c r="M739" s="8" t="s">
        <v>8269</v>
      </c>
      <c r="N739" s="8">
        <v>814574</v>
      </c>
      <c r="O739" s="8">
        <v>1211680</v>
      </c>
      <c r="P739" s="8">
        <v>1356390</v>
      </c>
      <c r="Q739" s="8">
        <v>6961868</v>
      </c>
      <c r="R739" s="8">
        <v>330690</v>
      </c>
      <c r="S739" s="8">
        <v>621645</v>
      </c>
      <c r="T739" s="8">
        <v>11746</v>
      </c>
    </row>
    <row r="740" spans="1:20">
      <c r="A740" s="1">
        <v>44663</v>
      </c>
      <c r="B740" s="8">
        <v>56832247</v>
      </c>
      <c r="C740" s="8">
        <v>24786064</v>
      </c>
      <c r="D740" s="8">
        <v>32046183</v>
      </c>
      <c r="E740" s="9">
        <f>nyse_spy_short_volume[[#This Row],[total_short]]/nyse_spy_short_volume[[#This Row],[total_reported]]</f>
        <v>0.43612676444061765</v>
      </c>
      <c r="F740" s="9">
        <f>nyse_spy_short_volume[[#This Row],[total_long]]/nyse_spy_short_volume[[#This Row],[total_reported]]</f>
        <v>0.56387323555938229</v>
      </c>
      <c r="G740" s="8">
        <v>8268669</v>
      </c>
      <c r="H740" s="9">
        <f>nyse_spy_short_volume[[#This Row],[Off-Exchange]]/nyse_spy_short_volume[[#This Row],[total_reported]]</f>
        <v>0.14549255812461542</v>
      </c>
      <c r="I740" s="8">
        <v>21869</v>
      </c>
      <c r="J740" s="8" t="s">
        <v>8270</v>
      </c>
      <c r="K740" s="8" t="s">
        <v>8271</v>
      </c>
      <c r="L740" s="8" t="s">
        <v>8272</v>
      </c>
      <c r="M740" s="8" t="s">
        <v>8273</v>
      </c>
      <c r="N740" s="8">
        <v>511013</v>
      </c>
      <c r="O740" s="8">
        <v>699398</v>
      </c>
      <c r="P740" s="8">
        <v>822771</v>
      </c>
      <c r="Q740" s="8">
        <v>5909468</v>
      </c>
      <c r="R740" s="8">
        <v>322122</v>
      </c>
      <c r="S740" s="8">
        <v>470778</v>
      </c>
      <c r="T740" s="8">
        <v>7937</v>
      </c>
    </row>
    <row r="741" spans="1:20">
      <c r="A741" s="1">
        <v>44662</v>
      </c>
      <c r="B741" s="8">
        <v>60955648</v>
      </c>
      <c r="C741" s="8">
        <v>33216283</v>
      </c>
      <c r="D741" s="8">
        <v>27739365</v>
      </c>
      <c r="E741" s="9">
        <f>nyse_spy_short_volume[[#This Row],[total_short]]/nyse_spy_short_volume[[#This Row],[total_reported]]</f>
        <v>0.54492543496543588</v>
      </c>
      <c r="F741" s="9">
        <f>nyse_spy_short_volume[[#This Row],[total_long]]/nyse_spy_short_volume[[#This Row],[total_reported]]</f>
        <v>0.45507456503456417</v>
      </c>
      <c r="G741" s="8">
        <v>14441366</v>
      </c>
      <c r="H741" s="9">
        <f>nyse_spy_short_volume[[#This Row],[Off-Exchange]]/nyse_spy_short_volume[[#This Row],[total_reported]]</f>
        <v>0.23691596224192382</v>
      </c>
      <c r="I741" s="8">
        <v>42463</v>
      </c>
      <c r="J741" s="8" t="s">
        <v>8274</v>
      </c>
      <c r="K741" s="8" t="s">
        <v>8275</v>
      </c>
      <c r="L741" s="8" t="s">
        <v>8276</v>
      </c>
      <c r="M741" s="8" t="s">
        <v>8277</v>
      </c>
      <c r="N741" s="8">
        <v>579865</v>
      </c>
      <c r="O741" s="8">
        <v>782475</v>
      </c>
      <c r="P741" s="8">
        <v>1110725</v>
      </c>
      <c r="Q741" s="8">
        <v>7101149</v>
      </c>
      <c r="R741" s="8">
        <v>329768</v>
      </c>
      <c r="S741" s="8">
        <v>540811</v>
      </c>
      <c r="T741" s="8">
        <v>4872</v>
      </c>
    </row>
    <row r="742" spans="1:20">
      <c r="A742" s="1">
        <v>44659</v>
      </c>
      <c r="B742" s="8">
        <v>51183911</v>
      </c>
      <c r="C742" s="8">
        <v>33064297</v>
      </c>
      <c r="D742" s="8">
        <v>18119614</v>
      </c>
      <c r="E742" s="9">
        <f>nyse_spy_short_volume[[#This Row],[total_short]]/nyse_spy_short_volume[[#This Row],[total_reported]]</f>
        <v>0.64599004558287854</v>
      </c>
      <c r="F742" s="9">
        <f>nyse_spy_short_volume[[#This Row],[total_long]]/nyse_spy_short_volume[[#This Row],[total_reported]]</f>
        <v>0.35400995441712141</v>
      </c>
      <c r="G742" s="8">
        <v>14135701</v>
      </c>
      <c r="H742" s="9">
        <f>nyse_spy_short_volume[[#This Row],[Off-Exchange]]/nyse_spy_short_volume[[#This Row],[total_reported]]</f>
        <v>0.27617469481767426</v>
      </c>
      <c r="I742" s="8">
        <v>46045</v>
      </c>
      <c r="J742" s="8" t="s">
        <v>8278</v>
      </c>
      <c r="K742" s="8" t="s">
        <v>8279</v>
      </c>
      <c r="L742" s="8" t="s">
        <v>8280</v>
      </c>
      <c r="M742" s="8" t="s">
        <v>8281</v>
      </c>
      <c r="N742" s="8">
        <v>682373</v>
      </c>
      <c r="O742" s="8">
        <v>820983</v>
      </c>
      <c r="P742" s="8">
        <v>1213323</v>
      </c>
      <c r="Q742" s="8">
        <v>6386088</v>
      </c>
      <c r="R742" s="8">
        <v>251317</v>
      </c>
      <c r="S742" s="8">
        <v>202999</v>
      </c>
      <c r="T742" s="8">
        <v>7965</v>
      </c>
    </row>
    <row r="743" spans="1:20">
      <c r="A743" s="1">
        <v>44658</v>
      </c>
      <c r="B743" s="8">
        <v>50874767</v>
      </c>
      <c r="C743" s="8">
        <v>28480609</v>
      </c>
      <c r="D743" s="8">
        <v>22394158</v>
      </c>
      <c r="E743" s="9">
        <f>nyse_spy_short_volume[[#This Row],[total_short]]/nyse_spy_short_volume[[#This Row],[total_reported]]</f>
        <v>0.55981797420320367</v>
      </c>
      <c r="F743" s="9">
        <f>nyse_spy_short_volume[[#This Row],[total_long]]/nyse_spy_short_volume[[#This Row],[total_reported]]</f>
        <v>0.44018202579679627</v>
      </c>
      <c r="G743" s="8">
        <v>7388026</v>
      </c>
      <c r="H743" s="9">
        <f>nyse_spy_short_volume[[#This Row],[Off-Exchange]]/nyse_spy_short_volume[[#This Row],[total_reported]]</f>
        <v>0.14521984936068602</v>
      </c>
      <c r="I743" s="8">
        <v>33558</v>
      </c>
      <c r="J743" s="8" t="s">
        <v>8282</v>
      </c>
      <c r="K743" s="8" t="s">
        <v>8283</v>
      </c>
      <c r="L743" s="8" t="s">
        <v>8284</v>
      </c>
      <c r="M743" s="8" t="s">
        <v>8285</v>
      </c>
      <c r="N743" s="8">
        <v>766107</v>
      </c>
      <c r="O743" s="8">
        <v>812963</v>
      </c>
      <c r="P743" s="8">
        <v>1194549</v>
      </c>
      <c r="Q743" s="8">
        <v>7585957</v>
      </c>
      <c r="R743" s="8">
        <v>261449</v>
      </c>
      <c r="S743" s="8">
        <v>387396</v>
      </c>
      <c r="T743" s="8">
        <v>4452</v>
      </c>
    </row>
    <row r="744" spans="1:20">
      <c r="A744" s="1">
        <v>44657</v>
      </c>
      <c r="B744" s="8">
        <v>75270833</v>
      </c>
      <c r="C744" s="8">
        <v>45180421</v>
      </c>
      <c r="D744" s="8">
        <v>30090412</v>
      </c>
      <c r="E744" s="9">
        <f>nyse_spy_short_volume[[#This Row],[total_short]]/nyse_spy_short_volume[[#This Row],[total_reported]]</f>
        <v>0.60023808956651248</v>
      </c>
      <c r="F744" s="9">
        <f>nyse_spy_short_volume[[#This Row],[total_long]]/nyse_spy_short_volume[[#This Row],[total_reported]]</f>
        <v>0.39976191043348758</v>
      </c>
      <c r="G744" s="8">
        <v>16211835</v>
      </c>
      <c r="H744" s="9">
        <f>nyse_spy_short_volume[[#This Row],[Off-Exchange]]/nyse_spy_short_volume[[#This Row],[total_reported]]</f>
        <v>0.21538003970276243</v>
      </c>
      <c r="I744" s="8">
        <v>60015</v>
      </c>
      <c r="J744" s="8" t="s">
        <v>8286</v>
      </c>
      <c r="K744" s="8" t="s">
        <v>8287</v>
      </c>
      <c r="L744" s="8" t="s">
        <v>8288</v>
      </c>
      <c r="M744" s="8" t="s">
        <v>8289</v>
      </c>
      <c r="N744" s="8">
        <v>932588</v>
      </c>
      <c r="O744" s="8">
        <v>1102102</v>
      </c>
      <c r="P744" s="8">
        <v>1883330</v>
      </c>
      <c r="Q744" s="8">
        <v>10674078</v>
      </c>
      <c r="R744" s="8">
        <v>229970</v>
      </c>
      <c r="S744" s="8">
        <v>559367</v>
      </c>
      <c r="T744" s="8">
        <v>6151</v>
      </c>
    </row>
    <row r="745" spans="1:20">
      <c r="A745" s="1">
        <v>44656</v>
      </c>
      <c r="B745" s="8">
        <v>51781153</v>
      </c>
      <c r="C745" s="8">
        <v>30886845</v>
      </c>
      <c r="D745" s="8">
        <v>20894308</v>
      </c>
      <c r="E745" s="9">
        <f>nyse_spy_short_volume[[#This Row],[total_short]]/nyse_spy_short_volume[[#This Row],[total_reported]]</f>
        <v>0.59648816626389145</v>
      </c>
      <c r="F745" s="9">
        <f>nyse_spy_short_volume[[#This Row],[total_long]]/nyse_spy_short_volume[[#This Row],[total_reported]]</f>
        <v>0.4035118337361086</v>
      </c>
      <c r="G745" s="8">
        <v>10167678</v>
      </c>
      <c r="H745" s="9">
        <f>nyse_spy_short_volume[[#This Row],[Off-Exchange]]/nyse_spy_short_volume[[#This Row],[total_reported]]</f>
        <v>0.19635866354694728</v>
      </c>
      <c r="I745" s="8">
        <v>32926</v>
      </c>
      <c r="J745" s="8" t="s">
        <v>8290</v>
      </c>
      <c r="K745" s="8" t="s">
        <v>8291</v>
      </c>
      <c r="L745" s="8" t="s">
        <v>8292</v>
      </c>
      <c r="M745" s="8" t="s">
        <v>8293</v>
      </c>
      <c r="N745" s="8">
        <v>982044</v>
      </c>
      <c r="O745" s="8">
        <v>915328</v>
      </c>
      <c r="P745" s="8">
        <v>1448472</v>
      </c>
      <c r="Q745" s="8">
        <v>7128606</v>
      </c>
      <c r="R745" s="8">
        <v>233576</v>
      </c>
      <c r="S745" s="8">
        <v>270927</v>
      </c>
      <c r="T745" s="8">
        <v>9928</v>
      </c>
    </row>
    <row r="746" spans="1:20">
      <c r="A746" s="1">
        <v>44655</v>
      </c>
      <c r="B746" s="8">
        <v>40038349</v>
      </c>
      <c r="C746" s="8">
        <v>21455392</v>
      </c>
      <c r="D746" s="8">
        <v>18582957</v>
      </c>
      <c r="E746" s="9">
        <f>nyse_spy_short_volume[[#This Row],[total_short]]/nyse_spy_short_volume[[#This Row],[total_reported]]</f>
        <v>0.53587104703043575</v>
      </c>
      <c r="F746" s="9">
        <f>nyse_spy_short_volume[[#This Row],[total_long]]/nyse_spy_short_volume[[#This Row],[total_reported]]</f>
        <v>0.46412895296956425</v>
      </c>
      <c r="G746" s="8">
        <v>7548610</v>
      </c>
      <c r="H746" s="9">
        <f>nyse_spy_short_volume[[#This Row],[Off-Exchange]]/nyse_spy_short_volume[[#This Row],[total_reported]]</f>
        <v>0.18853449726411048</v>
      </c>
      <c r="I746" s="8">
        <v>50222</v>
      </c>
      <c r="J746" s="8" t="s">
        <v>8294</v>
      </c>
      <c r="K746" s="8" t="s">
        <v>8295</v>
      </c>
      <c r="L746" s="8" t="s">
        <v>8296</v>
      </c>
      <c r="M746" s="8" t="s">
        <v>8297</v>
      </c>
      <c r="N746" s="8">
        <v>508023</v>
      </c>
      <c r="O746" s="8">
        <v>608155</v>
      </c>
      <c r="P746" s="8">
        <v>952253</v>
      </c>
      <c r="Q746" s="8">
        <v>4971364</v>
      </c>
      <c r="R746" s="8">
        <v>164018</v>
      </c>
      <c r="S746" s="8">
        <v>277680</v>
      </c>
      <c r="T746" s="8">
        <v>3569</v>
      </c>
    </row>
    <row r="747" spans="1:20">
      <c r="A747" s="1">
        <v>44652</v>
      </c>
      <c r="B747" s="8">
        <v>55960441</v>
      </c>
      <c r="C747" s="8">
        <v>23668971</v>
      </c>
      <c r="D747" s="8">
        <v>32291470</v>
      </c>
      <c r="E747" s="9">
        <f>nyse_spy_short_volume[[#This Row],[total_short]]/nyse_spy_short_volume[[#This Row],[total_reported]]</f>
        <v>0.42295897918316977</v>
      </c>
      <c r="F747" s="9">
        <f>nyse_spy_short_volume[[#This Row],[total_long]]/nyse_spy_short_volume[[#This Row],[total_reported]]</f>
        <v>0.57704102081683029</v>
      </c>
      <c r="G747" s="8">
        <v>10317853</v>
      </c>
      <c r="H747" s="9">
        <f>nyse_spy_short_volume[[#This Row],[Off-Exchange]]/nyse_spy_short_volume[[#This Row],[total_reported]]</f>
        <v>0.18437762132718002</v>
      </c>
      <c r="I747" s="8">
        <v>34383</v>
      </c>
      <c r="J747" s="8" t="s">
        <v>8298</v>
      </c>
      <c r="K747" s="8" t="s">
        <v>8299</v>
      </c>
      <c r="L747" s="8" t="s">
        <v>8300</v>
      </c>
      <c r="M747" s="8" t="s">
        <v>8301</v>
      </c>
      <c r="N747" s="8">
        <v>495983</v>
      </c>
      <c r="O747" s="8">
        <v>546939</v>
      </c>
      <c r="P747" s="8">
        <v>789356</v>
      </c>
      <c r="Q747" s="8">
        <v>4648373</v>
      </c>
      <c r="R747" s="8">
        <v>198889</v>
      </c>
      <c r="S747" s="8">
        <v>327961</v>
      </c>
      <c r="T747" s="8">
        <v>2532</v>
      </c>
    </row>
    <row r="748" spans="1:20">
      <c r="A748" s="1">
        <v>44651</v>
      </c>
      <c r="B748" s="8">
        <v>76259078</v>
      </c>
      <c r="C748" s="8">
        <v>43743053</v>
      </c>
      <c r="D748" s="8">
        <v>32516025</v>
      </c>
      <c r="E748" s="9">
        <f>nyse_spy_short_volume[[#This Row],[total_short]]/nyse_spy_short_volume[[#This Row],[total_reported]]</f>
        <v>0.57361109191485371</v>
      </c>
      <c r="F748" s="9">
        <f>nyse_spy_short_volume[[#This Row],[total_long]]/nyse_spy_short_volume[[#This Row],[total_reported]]</f>
        <v>0.42638890808514629</v>
      </c>
      <c r="G748" s="8">
        <v>22920248</v>
      </c>
      <c r="H748" s="9">
        <f>nyse_spy_short_volume[[#This Row],[Off-Exchange]]/nyse_spy_short_volume[[#This Row],[total_reported]]</f>
        <v>0.30055763328268931</v>
      </c>
      <c r="I748" s="8">
        <v>39051</v>
      </c>
      <c r="J748" s="8" t="s">
        <v>8302</v>
      </c>
      <c r="K748" s="8" t="s">
        <v>8303</v>
      </c>
      <c r="L748" s="8" t="s">
        <v>8304</v>
      </c>
      <c r="M748" s="8" t="s">
        <v>8305</v>
      </c>
      <c r="N748" s="8">
        <v>755139</v>
      </c>
      <c r="O748" s="8">
        <v>854894</v>
      </c>
      <c r="P748" s="8">
        <v>1290573</v>
      </c>
      <c r="Q748" s="8">
        <v>7387035</v>
      </c>
      <c r="R748" s="8">
        <v>267691</v>
      </c>
      <c r="S748" s="8">
        <v>484129</v>
      </c>
      <c r="T748" s="8">
        <v>5334</v>
      </c>
    </row>
    <row r="749" spans="1:20">
      <c r="A749" s="1">
        <v>44650</v>
      </c>
      <c r="B749" s="8">
        <v>53708699</v>
      </c>
      <c r="C749" s="8">
        <v>30202571</v>
      </c>
      <c r="D749" s="8">
        <v>23506128</v>
      </c>
      <c r="E749" s="9">
        <f>nyse_spy_short_volume[[#This Row],[total_short]]/nyse_spy_short_volume[[#This Row],[total_reported]]</f>
        <v>0.56234039480271159</v>
      </c>
      <c r="F749" s="9">
        <f>nyse_spy_short_volume[[#This Row],[total_long]]/nyse_spy_short_volume[[#This Row],[total_reported]]</f>
        <v>0.43765960519728841</v>
      </c>
      <c r="G749" s="8">
        <v>11271297</v>
      </c>
      <c r="H749" s="9">
        <f>nyse_spy_short_volume[[#This Row],[Off-Exchange]]/nyse_spy_short_volume[[#This Row],[total_reported]]</f>
        <v>0.20985980315777153</v>
      </c>
      <c r="I749" s="8">
        <v>28190</v>
      </c>
      <c r="J749" s="8" t="s">
        <v>8306</v>
      </c>
      <c r="K749" s="8" t="s">
        <v>8307</v>
      </c>
      <c r="L749" s="8" t="s">
        <v>8308</v>
      </c>
      <c r="M749" s="8" t="s">
        <v>8309</v>
      </c>
      <c r="N749" s="8">
        <v>812621</v>
      </c>
      <c r="O749" s="8">
        <v>989081</v>
      </c>
      <c r="P749" s="8">
        <v>1638353</v>
      </c>
      <c r="Q749" s="8">
        <v>6508659</v>
      </c>
      <c r="R749" s="8">
        <v>173251</v>
      </c>
      <c r="S749" s="8">
        <v>296946</v>
      </c>
      <c r="T749" s="8">
        <v>1818</v>
      </c>
    </row>
    <row r="750" spans="1:20">
      <c r="A750" s="1">
        <v>44649</v>
      </c>
      <c r="B750" s="8">
        <v>61583476</v>
      </c>
      <c r="C750" s="8">
        <v>37364711</v>
      </c>
      <c r="D750" s="8">
        <v>24218765</v>
      </c>
      <c r="E750" s="9">
        <f>nyse_spy_short_volume[[#This Row],[total_short]]/nyse_spy_short_volume[[#This Row],[total_reported]]</f>
        <v>0.60673273785325144</v>
      </c>
      <c r="F750" s="9">
        <f>nyse_spy_short_volume[[#This Row],[total_long]]/nyse_spy_short_volume[[#This Row],[total_reported]]</f>
        <v>0.39326726214674856</v>
      </c>
      <c r="G750" s="8">
        <v>13500318</v>
      </c>
      <c r="H750" s="9">
        <f>nyse_spy_short_volume[[#This Row],[Off-Exchange]]/nyse_spy_short_volume[[#This Row],[total_reported]]</f>
        <v>0.21921981149618772</v>
      </c>
      <c r="I750" s="8">
        <v>23703</v>
      </c>
      <c r="J750" s="8" t="s">
        <v>8310</v>
      </c>
      <c r="K750" s="8" t="s">
        <v>8311</v>
      </c>
      <c r="L750" s="8" t="s">
        <v>8312</v>
      </c>
      <c r="M750" s="8" t="s">
        <v>8313</v>
      </c>
      <c r="N750" s="8">
        <v>692042</v>
      </c>
      <c r="O750" s="8">
        <v>1111572</v>
      </c>
      <c r="P750" s="8">
        <v>2021035</v>
      </c>
      <c r="Q750" s="8">
        <v>8701627</v>
      </c>
      <c r="R750" s="8">
        <v>199398</v>
      </c>
      <c r="S750" s="8">
        <v>462121</v>
      </c>
      <c r="T750" s="8">
        <v>2502</v>
      </c>
    </row>
    <row r="751" spans="1:20">
      <c r="A751" s="1">
        <v>44648</v>
      </c>
      <c r="B751" s="8">
        <v>46368217</v>
      </c>
      <c r="C751" s="8">
        <v>27982840</v>
      </c>
      <c r="D751" s="8">
        <v>18385377</v>
      </c>
      <c r="E751" s="9">
        <f>nyse_spy_short_volume[[#This Row],[total_short]]/nyse_spy_short_volume[[#This Row],[total_reported]]</f>
        <v>0.60349182717118499</v>
      </c>
      <c r="F751" s="9">
        <f>nyse_spy_short_volume[[#This Row],[total_long]]/nyse_spy_short_volume[[#This Row],[total_reported]]</f>
        <v>0.39650817282881506</v>
      </c>
      <c r="G751" s="8">
        <v>10041235</v>
      </c>
      <c r="H751" s="9">
        <f>nyse_spy_short_volume[[#This Row],[Off-Exchange]]/nyse_spy_short_volume[[#This Row],[total_reported]]</f>
        <v>0.21655426172630274</v>
      </c>
      <c r="I751" s="8">
        <v>26431</v>
      </c>
      <c r="J751" s="8" t="s">
        <v>8314</v>
      </c>
      <c r="K751" s="8" t="s">
        <v>8315</v>
      </c>
      <c r="L751" s="8" t="s">
        <v>8316</v>
      </c>
      <c r="M751" s="8" t="s">
        <v>8317</v>
      </c>
      <c r="N751" s="8">
        <v>766765</v>
      </c>
      <c r="O751" s="8">
        <v>756926</v>
      </c>
      <c r="P751" s="8">
        <v>1415616</v>
      </c>
      <c r="Q751" s="8">
        <v>6581459</v>
      </c>
      <c r="R751" s="8">
        <v>210800</v>
      </c>
      <c r="S751" s="8">
        <v>244414</v>
      </c>
      <c r="T751" s="8">
        <v>5644</v>
      </c>
    </row>
    <row r="752" spans="1:20">
      <c r="A752" s="1">
        <v>44645</v>
      </c>
      <c r="B752" s="8">
        <v>53110212</v>
      </c>
      <c r="C752" s="8">
        <v>27079220</v>
      </c>
      <c r="D752" s="8">
        <v>26030992</v>
      </c>
      <c r="E752" s="9">
        <f>nyse_spy_short_volume[[#This Row],[total_short]]/nyse_spy_short_volume[[#This Row],[total_reported]]</f>
        <v>0.50986842229136653</v>
      </c>
      <c r="F752" s="9">
        <f>nyse_spy_short_volume[[#This Row],[total_long]]/nyse_spy_short_volume[[#This Row],[total_reported]]</f>
        <v>0.49013157770863353</v>
      </c>
      <c r="G752" s="8">
        <v>10610923</v>
      </c>
      <c r="H752" s="9">
        <f>nyse_spy_short_volume[[#This Row],[Off-Exchange]]/nyse_spy_short_volume[[#This Row],[total_reported]]</f>
        <v>0.19979063536782718</v>
      </c>
      <c r="I752" s="8">
        <v>33749</v>
      </c>
      <c r="J752" s="8" t="s">
        <v>8318</v>
      </c>
      <c r="K752" s="8" t="s">
        <v>8319</v>
      </c>
      <c r="L752" s="8" t="s">
        <v>8320</v>
      </c>
      <c r="M752" s="8" t="s">
        <v>8321</v>
      </c>
      <c r="N752" s="8">
        <v>503122</v>
      </c>
      <c r="O752" s="8">
        <v>682791</v>
      </c>
      <c r="P752" s="8">
        <v>1292068</v>
      </c>
      <c r="Q752" s="8">
        <v>5730881</v>
      </c>
      <c r="R752" s="8">
        <v>193608</v>
      </c>
      <c r="S752" s="8">
        <v>273534</v>
      </c>
      <c r="T752" s="8">
        <v>4691</v>
      </c>
    </row>
    <row r="753" spans="1:20">
      <c r="A753" s="1">
        <v>44644</v>
      </c>
      <c r="B753" s="8">
        <v>45804475</v>
      </c>
      <c r="C753" s="8">
        <v>21380013</v>
      </c>
      <c r="D753" s="8">
        <v>24424462</v>
      </c>
      <c r="E753" s="9">
        <f>nyse_spy_short_volume[[#This Row],[total_short]]/nyse_spy_short_volume[[#This Row],[total_reported]]</f>
        <v>0.46676690432539614</v>
      </c>
      <c r="F753" s="9">
        <f>nyse_spy_short_volume[[#This Row],[total_long]]/nyse_spy_short_volume[[#This Row],[total_reported]]</f>
        <v>0.53323309567460386</v>
      </c>
      <c r="G753" s="8">
        <v>9914312</v>
      </c>
      <c r="H753" s="9">
        <f>nyse_spy_short_volume[[#This Row],[Off-Exchange]]/nyse_spy_short_volume[[#This Row],[total_reported]]</f>
        <v>0.2164485456934066</v>
      </c>
      <c r="I753" s="8">
        <v>15635</v>
      </c>
      <c r="J753" s="8" t="s">
        <v>8322</v>
      </c>
      <c r="K753" s="8" t="s">
        <v>8323</v>
      </c>
      <c r="L753" s="8" t="s">
        <v>8324</v>
      </c>
      <c r="M753" s="8" t="s">
        <v>8325</v>
      </c>
      <c r="N753" s="8">
        <v>279848</v>
      </c>
      <c r="O753" s="8">
        <v>692372</v>
      </c>
      <c r="P753" s="8">
        <v>592779</v>
      </c>
      <c r="Q753" s="8">
        <v>4414539</v>
      </c>
      <c r="R753" s="8">
        <v>226248</v>
      </c>
      <c r="S753" s="8">
        <v>196121</v>
      </c>
      <c r="T753" s="8">
        <v>1417</v>
      </c>
    </row>
    <row r="754" spans="1:20">
      <c r="A754" s="1">
        <v>44643</v>
      </c>
      <c r="B754" s="8">
        <v>50314401</v>
      </c>
      <c r="C754" s="8">
        <v>24193350</v>
      </c>
      <c r="D754" s="8">
        <v>26121051</v>
      </c>
      <c r="E754" s="9">
        <f>nyse_spy_short_volume[[#This Row],[total_short]]/nyse_spy_short_volume[[#This Row],[total_reported]]</f>
        <v>0.4808434467897173</v>
      </c>
      <c r="F754" s="9">
        <f>nyse_spy_short_volume[[#This Row],[total_long]]/nyse_spy_short_volume[[#This Row],[total_reported]]</f>
        <v>0.51915655321028265</v>
      </c>
      <c r="G754" s="8">
        <v>10267914</v>
      </c>
      <c r="H754" s="9">
        <f>nyse_spy_short_volume[[#This Row],[Off-Exchange]]/nyse_spy_short_volume[[#This Row],[total_reported]]</f>
        <v>0.20407505199157594</v>
      </c>
      <c r="I754" s="8">
        <v>84581</v>
      </c>
      <c r="J754" s="8" t="s">
        <v>8326</v>
      </c>
      <c r="K754" s="8" t="s">
        <v>8327</v>
      </c>
      <c r="L754" s="8" t="s">
        <v>8328</v>
      </c>
      <c r="M754" s="8" t="s">
        <v>8329</v>
      </c>
      <c r="N754" s="8">
        <v>391324</v>
      </c>
      <c r="O754" s="8">
        <v>571573</v>
      </c>
      <c r="P754" s="8">
        <v>744313</v>
      </c>
      <c r="Q754" s="8">
        <v>4522014</v>
      </c>
      <c r="R754" s="8">
        <v>236792</v>
      </c>
      <c r="S754" s="8">
        <v>206651</v>
      </c>
      <c r="T754" s="8">
        <v>1638</v>
      </c>
    </row>
    <row r="755" spans="1:20">
      <c r="A755" s="1">
        <v>44642</v>
      </c>
      <c r="B755" s="8">
        <v>54005828</v>
      </c>
      <c r="C755" s="8">
        <v>33924520</v>
      </c>
      <c r="D755" s="8">
        <v>20081308</v>
      </c>
      <c r="E755" s="9">
        <f>nyse_spy_short_volume[[#This Row],[total_short]]/nyse_spy_short_volume[[#This Row],[total_reported]]</f>
        <v>0.628164056664403</v>
      </c>
      <c r="F755" s="9">
        <f>nyse_spy_short_volume[[#This Row],[total_long]]/nyse_spy_short_volume[[#This Row],[total_reported]]</f>
        <v>0.37183594333559705</v>
      </c>
      <c r="G755" s="8">
        <v>12516127</v>
      </c>
      <c r="H755" s="9">
        <f>nyse_spy_short_volume[[#This Row],[Off-Exchange]]/nyse_spy_short_volume[[#This Row],[total_reported]]</f>
        <v>0.23175511724401299</v>
      </c>
      <c r="I755" s="8">
        <v>47353</v>
      </c>
      <c r="J755" s="8" t="s">
        <v>8330</v>
      </c>
      <c r="K755" s="8" t="s">
        <v>8331</v>
      </c>
      <c r="L755" s="8" t="s">
        <v>8332</v>
      </c>
      <c r="M755" s="8" t="s">
        <v>8333</v>
      </c>
      <c r="N755" s="8">
        <v>720025</v>
      </c>
      <c r="O755" s="8">
        <v>1284800</v>
      </c>
      <c r="P755" s="8">
        <v>1905812</v>
      </c>
      <c r="Q755" s="8">
        <v>7443772</v>
      </c>
      <c r="R755" s="8">
        <v>262087</v>
      </c>
      <c r="S755" s="8">
        <v>276961</v>
      </c>
      <c r="T755" s="8">
        <v>4082</v>
      </c>
    </row>
    <row r="756" spans="1:20">
      <c r="A756" s="1">
        <v>44641</v>
      </c>
      <c r="B756" s="8">
        <v>61046792</v>
      </c>
      <c r="C756" s="8">
        <v>36197226</v>
      </c>
      <c r="D756" s="8">
        <v>24849566</v>
      </c>
      <c r="E756" s="9">
        <f>nyse_spy_short_volume[[#This Row],[total_short]]/nyse_spy_short_volume[[#This Row],[total_reported]]</f>
        <v>0.59294231218570825</v>
      </c>
      <c r="F756" s="9">
        <f>nyse_spy_short_volume[[#This Row],[total_long]]/nyse_spy_short_volume[[#This Row],[total_reported]]</f>
        <v>0.40705768781429169</v>
      </c>
      <c r="G756" s="8">
        <v>14243860</v>
      </c>
      <c r="H756" s="9">
        <f>nyse_spy_short_volume[[#This Row],[Off-Exchange]]/nyse_spy_short_volume[[#This Row],[total_reported]]</f>
        <v>0.23332692076595934</v>
      </c>
      <c r="I756" s="8">
        <v>15890</v>
      </c>
      <c r="J756" s="8" t="s">
        <v>8334</v>
      </c>
      <c r="K756" s="8" t="s">
        <v>8335</v>
      </c>
      <c r="L756" s="8" t="s">
        <v>8336</v>
      </c>
      <c r="M756" s="8" t="s">
        <v>8337</v>
      </c>
      <c r="N756" s="8">
        <v>554466</v>
      </c>
      <c r="O756" s="8">
        <v>978631</v>
      </c>
      <c r="P756" s="8">
        <v>1730923</v>
      </c>
      <c r="Q756" s="8">
        <v>7505689</v>
      </c>
      <c r="R756" s="8">
        <v>272318</v>
      </c>
      <c r="S756" s="8">
        <v>228378</v>
      </c>
      <c r="T756" s="8">
        <v>10923</v>
      </c>
    </row>
    <row r="757" spans="1:20">
      <c r="A757" s="1">
        <v>44638</v>
      </c>
      <c r="B757" s="8">
        <v>69110171</v>
      </c>
      <c r="C757" s="8">
        <v>38616166</v>
      </c>
      <c r="D757" s="8">
        <v>30494005</v>
      </c>
      <c r="E757" s="9">
        <f>nyse_spy_short_volume[[#This Row],[total_short]]/nyse_spy_short_volume[[#This Row],[total_reported]]</f>
        <v>0.55876241429065487</v>
      </c>
      <c r="F757" s="9">
        <f>nyse_spy_short_volume[[#This Row],[total_long]]/nyse_spy_short_volume[[#This Row],[total_reported]]</f>
        <v>0.44123758570934518</v>
      </c>
      <c r="G757" s="8">
        <v>18203263</v>
      </c>
      <c r="H757" s="9">
        <f>nyse_spy_short_volume[[#This Row],[Off-Exchange]]/nyse_spy_short_volume[[#This Row],[total_reported]]</f>
        <v>0.26339484820548337</v>
      </c>
      <c r="I757" s="8">
        <v>69193</v>
      </c>
      <c r="J757" s="8" t="s">
        <v>8338</v>
      </c>
      <c r="K757" s="8" t="s">
        <v>8339</v>
      </c>
      <c r="L757" s="8" t="s">
        <v>8340</v>
      </c>
      <c r="M757" s="8" t="s">
        <v>8341</v>
      </c>
      <c r="N757" s="8">
        <v>593899</v>
      </c>
      <c r="O757" s="8">
        <v>1315984</v>
      </c>
      <c r="P757" s="8">
        <v>1419600</v>
      </c>
      <c r="Q757" s="8">
        <v>7644723</v>
      </c>
      <c r="R757" s="8">
        <v>299435</v>
      </c>
      <c r="S757" s="8">
        <v>369560</v>
      </c>
      <c r="T757" s="8">
        <v>6179</v>
      </c>
    </row>
    <row r="758" spans="1:20">
      <c r="A758" s="1">
        <v>44637</v>
      </c>
      <c r="B758" s="8">
        <v>66359384</v>
      </c>
      <c r="C758" s="8">
        <v>40465006</v>
      </c>
      <c r="D758" s="8">
        <v>25894378</v>
      </c>
      <c r="E758" s="9">
        <f>nyse_spy_short_volume[[#This Row],[total_short]]/nyse_spy_short_volume[[#This Row],[total_reported]]</f>
        <v>0.60978573881879317</v>
      </c>
      <c r="F758" s="9">
        <f>nyse_spy_short_volume[[#This Row],[total_long]]/nyse_spy_short_volume[[#This Row],[total_reported]]</f>
        <v>0.39021426118120689</v>
      </c>
      <c r="G758" s="8">
        <v>15538837</v>
      </c>
      <c r="H758" s="9">
        <f>nyse_spy_short_volume[[#This Row],[Off-Exchange]]/nyse_spy_short_volume[[#This Row],[total_reported]]</f>
        <v>0.23416186322645791</v>
      </c>
      <c r="I758" s="8">
        <v>47323</v>
      </c>
      <c r="J758" s="8" t="s">
        <v>8342</v>
      </c>
      <c r="K758" s="8" t="s">
        <v>8343</v>
      </c>
      <c r="L758" s="8" t="s">
        <v>8344</v>
      </c>
      <c r="M758" s="8" t="s">
        <v>8345</v>
      </c>
      <c r="N758" s="8">
        <v>690058</v>
      </c>
      <c r="O758" s="8">
        <v>1404277</v>
      </c>
      <c r="P758" s="8">
        <v>1610456</v>
      </c>
      <c r="Q758" s="8">
        <v>9357192</v>
      </c>
      <c r="R758" s="8">
        <v>225498</v>
      </c>
      <c r="S758" s="8">
        <v>545622</v>
      </c>
      <c r="T758" s="8">
        <v>3441</v>
      </c>
    </row>
    <row r="759" spans="1:20">
      <c r="A759" s="1">
        <v>44636</v>
      </c>
      <c r="B759" s="8">
        <v>95485268</v>
      </c>
      <c r="C759" s="8">
        <v>63419843</v>
      </c>
      <c r="D759" s="8">
        <v>32065425</v>
      </c>
      <c r="E759" s="9">
        <f>nyse_spy_short_volume[[#This Row],[total_short]]/nyse_spy_short_volume[[#This Row],[total_reported]]</f>
        <v>0.66418458395068858</v>
      </c>
      <c r="F759" s="9">
        <f>nyse_spy_short_volume[[#This Row],[total_long]]/nyse_spy_short_volume[[#This Row],[total_reported]]</f>
        <v>0.33581541604931142</v>
      </c>
      <c r="G759" s="8">
        <v>18440815</v>
      </c>
      <c r="H759" s="9">
        <f>nyse_spy_short_volume[[#This Row],[Off-Exchange]]/nyse_spy_short_volume[[#This Row],[total_reported]]</f>
        <v>0.19312733143294944</v>
      </c>
      <c r="I759" s="8">
        <v>52269</v>
      </c>
      <c r="J759" s="8" t="s">
        <v>8346</v>
      </c>
      <c r="K759" s="8" t="s">
        <v>8347</v>
      </c>
      <c r="L759" s="8" t="s">
        <v>8348</v>
      </c>
      <c r="M759" s="8" t="s">
        <v>8349</v>
      </c>
      <c r="N759" s="8">
        <v>1457746</v>
      </c>
      <c r="O759" s="8">
        <v>1936773</v>
      </c>
      <c r="P759" s="8">
        <v>3428644</v>
      </c>
      <c r="Q759" s="8">
        <v>16516765</v>
      </c>
      <c r="R759" s="8">
        <v>352565</v>
      </c>
      <c r="S759" s="8">
        <v>604900</v>
      </c>
      <c r="T759" s="8">
        <v>6635</v>
      </c>
    </row>
    <row r="760" spans="1:20">
      <c r="A760" s="1">
        <v>44635</v>
      </c>
      <c r="B760" s="8">
        <v>73410564</v>
      </c>
      <c r="C760" s="8">
        <v>42771357</v>
      </c>
      <c r="D760" s="8">
        <v>30639207</v>
      </c>
      <c r="E760" s="9">
        <f>nyse_spy_short_volume[[#This Row],[total_short]]/nyse_spy_short_volume[[#This Row],[total_reported]]</f>
        <v>0.58263218083980395</v>
      </c>
      <c r="F760" s="9">
        <f>nyse_spy_short_volume[[#This Row],[total_long]]/nyse_spy_short_volume[[#This Row],[total_reported]]</f>
        <v>0.41736781916019605</v>
      </c>
      <c r="G760" s="8">
        <v>13010426</v>
      </c>
      <c r="H760" s="9">
        <f>nyse_spy_short_volume[[#This Row],[Off-Exchange]]/nyse_spy_short_volume[[#This Row],[total_reported]]</f>
        <v>0.1772282528710718</v>
      </c>
      <c r="I760" s="8">
        <v>29354</v>
      </c>
      <c r="J760" s="8" t="s">
        <v>8350</v>
      </c>
      <c r="K760" s="8" t="s">
        <v>8351</v>
      </c>
      <c r="L760" s="8" t="s">
        <v>8352</v>
      </c>
      <c r="M760" s="8" t="s">
        <v>8353</v>
      </c>
      <c r="N760" s="8">
        <v>723069</v>
      </c>
      <c r="O760" s="8">
        <v>605240</v>
      </c>
      <c r="P760" s="8">
        <v>1562320</v>
      </c>
      <c r="Q760" s="8">
        <v>12376479</v>
      </c>
      <c r="R760" s="8">
        <v>75654</v>
      </c>
      <c r="S760" s="8">
        <v>675953</v>
      </c>
      <c r="T760" s="8">
        <v>2764</v>
      </c>
    </row>
    <row r="761" spans="1:20">
      <c r="A761" s="1">
        <v>44634</v>
      </c>
      <c r="B761" s="8">
        <v>67853670</v>
      </c>
      <c r="C761" s="8">
        <v>41221053</v>
      </c>
      <c r="D761" s="8">
        <v>26632617</v>
      </c>
      <c r="E761" s="9">
        <f>nyse_spy_short_volume[[#This Row],[total_short]]/nyse_spy_short_volume[[#This Row],[total_reported]]</f>
        <v>0.60749924064534755</v>
      </c>
      <c r="F761" s="9">
        <f>nyse_spy_short_volume[[#This Row],[total_long]]/nyse_spy_short_volume[[#This Row],[total_reported]]</f>
        <v>0.39250075935465245</v>
      </c>
      <c r="G761" s="8">
        <v>13137058</v>
      </c>
      <c r="H761" s="9">
        <f>nyse_spy_short_volume[[#This Row],[Off-Exchange]]/nyse_spy_short_volume[[#This Row],[total_reported]]</f>
        <v>0.19360865816101031</v>
      </c>
      <c r="I761" s="8">
        <v>60599</v>
      </c>
      <c r="J761" s="8" t="s">
        <v>8354</v>
      </c>
      <c r="K761" s="8" t="s">
        <v>8355</v>
      </c>
      <c r="L761" s="8" t="s">
        <v>8356</v>
      </c>
      <c r="M761" s="8" t="s">
        <v>8357</v>
      </c>
      <c r="N761" s="8">
        <v>372594</v>
      </c>
      <c r="O761" s="8">
        <v>409619</v>
      </c>
      <c r="P761" s="8">
        <v>1413634</v>
      </c>
      <c r="Q761" s="8">
        <v>11486468</v>
      </c>
      <c r="R761" s="8">
        <v>101494</v>
      </c>
      <c r="S761" s="8">
        <v>538542</v>
      </c>
      <c r="T761" s="8">
        <v>4283</v>
      </c>
    </row>
    <row r="762" spans="1:20">
      <c r="A762" s="1">
        <v>44631</v>
      </c>
      <c r="B762" s="8">
        <v>65060758</v>
      </c>
      <c r="C762" s="8">
        <v>39603991</v>
      </c>
      <c r="D762" s="8">
        <v>25456767</v>
      </c>
      <c r="E762" s="9">
        <f>nyse_spy_short_volume[[#This Row],[total_short]]/nyse_spy_short_volume[[#This Row],[total_reported]]</f>
        <v>0.60872317226921946</v>
      </c>
      <c r="F762" s="9">
        <f>nyse_spy_short_volume[[#This Row],[total_long]]/nyse_spy_short_volume[[#This Row],[total_reported]]</f>
        <v>0.39127682773078049</v>
      </c>
      <c r="G762" s="8">
        <v>9623979</v>
      </c>
      <c r="H762" s="9">
        <f>nyse_spy_short_volume[[#This Row],[Off-Exchange]]/nyse_spy_short_volume[[#This Row],[total_reported]]</f>
        <v>0.14792294611753523</v>
      </c>
      <c r="I762" s="8">
        <v>46299</v>
      </c>
      <c r="J762" s="8" t="s">
        <v>8358</v>
      </c>
      <c r="K762" s="8" t="s">
        <v>8359</v>
      </c>
      <c r="L762" s="8" t="s">
        <v>8360</v>
      </c>
      <c r="M762" s="8" t="s">
        <v>8361</v>
      </c>
      <c r="N762" s="8">
        <v>500143</v>
      </c>
      <c r="O762" s="8">
        <v>425964</v>
      </c>
      <c r="P762" s="8">
        <v>1433949</v>
      </c>
      <c r="Q762" s="8">
        <v>13824103</v>
      </c>
      <c r="R762" s="8">
        <v>145658</v>
      </c>
      <c r="S762" s="8">
        <v>513026</v>
      </c>
      <c r="T762" s="8">
        <v>1756</v>
      </c>
    </row>
    <row r="763" spans="1:20">
      <c r="A763" s="1">
        <v>44630</v>
      </c>
      <c r="B763" s="8">
        <v>69407319</v>
      </c>
      <c r="C763" s="8">
        <v>44413582</v>
      </c>
      <c r="D763" s="8">
        <v>24993737</v>
      </c>
      <c r="E763" s="9">
        <f>nyse_spy_short_volume[[#This Row],[total_short]]/nyse_spy_short_volume[[#This Row],[total_reported]]</f>
        <v>0.63989767419196819</v>
      </c>
      <c r="F763" s="9">
        <f>nyse_spy_short_volume[[#This Row],[total_long]]/nyse_spy_short_volume[[#This Row],[total_reported]]</f>
        <v>0.36010232580803186</v>
      </c>
      <c r="G763" s="8">
        <v>12039689</v>
      </c>
      <c r="H763" s="9">
        <f>nyse_spy_short_volume[[#This Row],[Off-Exchange]]/nyse_spy_short_volume[[#This Row],[total_reported]]</f>
        <v>0.17346425670180401</v>
      </c>
      <c r="I763" s="8">
        <v>18335</v>
      </c>
      <c r="J763" s="8" t="s">
        <v>8362</v>
      </c>
      <c r="K763" s="8" t="s">
        <v>8363</v>
      </c>
      <c r="L763" s="8" t="s">
        <v>8364</v>
      </c>
      <c r="M763" s="8" t="s">
        <v>8365</v>
      </c>
      <c r="N763" s="8">
        <v>736874</v>
      </c>
      <c r="O763" s="8">
        <v>524060</v>
      </c>
      <c r="P763" s="8">
        <v>946949</v>
      </c>
      <c r="Q763" s="8">
        <v>14056680</v>
      </c>
      <c r="R763" s="8">
        <v>207803</v>
      </c>
      <c r="S763" s="8">
        <v>565550</v>
      </c>
      <c r="T763" s="8">
        <v>4848</v>
      </c>
    </row>
    <row r="764" spans="1:20">
      <c r="A764" s="1">
        <v>44629</v>
      </c>
      <c r="B764" s="8">
        <v>77818876</v>
      </c>
      <c r="C764" s="8">
        <v>49140122</v>
      </c>
      <c r="D764" s="8">
        <v>28678754</v>
      </c>
      <c r="E764" s="9">
        <f>nyse_spy_short_volume[[#This Row],[total_short]]/nyse_spy_short_volume[[#This Row],[total_reported]]</f>
        <v>0.63146789732609343</v>
      </c>
      <c r="F764" s="9">
        <f>nyse_spy_short_volume[[#This Row],[total_long]]/nyse_spy_short_volume[[#This Row],[total_reported]]</f>
        <v>0.36853210267390651</v>
      </c>
      <c r="G764" s="8">
        <v>13688567</v>
      </c>
      <c r="H764" s="9">
        <f>nyse_spy_short_volume[[#This Row],[Off-Exchange]]/nyse_spy_short_volume[[#This Row],[total_reported]]</f>
        <v>0.17590291332401151</v>
      </c>
      <c r="I764" s="8">
        <v>43818</v>
      </c>
      <c r="J764" s="8" t="s">
        <v>8366</v>
      </c>
      <c r="K764" s="8" t="s">
        <v>8367</v>
      </c>
      <c r="L764" s="8" t="s">
        <v>8368</v>
      </c>
      <c r="M764" s="8" t="s">
        <v>8369</v>
      </c>
      <c r="N764" s="8">
        <v>979544</v>
      </c>
      <c r="O764" s="8">
        <v>1220473</v>
      </c>
      <c r="P764" s="8">
        <v>1720547</v>
      </c>
      <c r="Q764" s="8">
        <v>13236110</v>
      </c>
      <c r="R764" s="8">
        <v>177556</v>
      </c>
      <c r="S764" s="8">
        <v>616214</v>
      </c>
      <c r="T764" s="8">
        <v>6899</v>
      </c>
    </row>
    <row r="765" spans="1:20">
      <c r="A765" s="1">
        <v>44628</v>
      </c>
      <c r="B765" s="8">
        <v>113626233</v>
      </c>
      <c r="C765" s="8">
        <v>58166325</v>
      </c>
      <c r="D765" s="8">
        <v>55459908</v>
      </c>
      <c r="E765" s="9">
        <f>nyse_spy_short_volume[[#This Row],[total_short]]/nyse_spy_short_volume[[#This Row],[total_reported]]</f>
        <v>0.51190929650902006</v>
      </c>
      <c r="F765" s="9">
        <f>nyse_spy_short_volume[[#This Row],[total_long]]/nyse_spy_short_volume[[#This Row],[total_reported]]</f>
        <v>0.48809070349097994</v>
      </c>
      <c r="G765" s="8">
        <v>14588291</v>
      </c>
      <c r="H765" s="9">
        <f>nyse_spy_short_volume[[#This Row],[Off-Exchange]]/nyse_spy_short_volume[[#This Row],[total_reported]]</f>
        <v>0.12838840657509082</v>
      </c>
      <c r="I765" s="8">
        <v>59469</v>
      </c>
      <c r="J765" s="8" t="s">
        <v>8370</v>
      </c>
      <c r="K765" s="8" t="s">
        <v>8371</v>
      </c>
      <c r="L765" s="8" t="s">
        <v>8372</v>
      </c>
      <c r="M765" s="8" t="s">
        <v>8373</v>
      </c>
      <c r="N765" s="8">
        <v>670503</v>
      </c>
      <c r="O765" s="8">
        <v>627995</v>
      </c>
      <c r="P765" s="8">
        <v>1700706</v>
      </c>
      <c r="Q765" s="8">
        <v>17122832</v>
      </c>
      <c r="R765" s="8">
        <v>268408</v>
      </c>
      <c r="S765" s="8">
        <v>1004558</v>
      </c>
      <c r="T765" s="8">
        <v>7586</v>
      </c>
    </row>
    <row r="766" spans="1:20">
      <c r="A766" s="1">
        <v>44627</v>
      </c>
      <c r="B766" s="8">
        <v>93049788</v>
      </c>
      <c r="C766" s="8">
        <v>61661222</v>
      </c>
      <c r="D766" s="8">
        <v>31388566</v>
      </c>
      <c r="E766" s="9">
        <f>nyse_spy_short_volume[[#This Row],[total_short]]/nyse_spy_short_volume[[#This Row],[total_reported]]</f>
        <v>0.66266912934825817</v>
      </c>
      <c r="F766" s="9">
        <f>nyse_spy_short_volume[[#This Row],[total_long]]/nyse_spy_short_volume[[#This Row],[total_reported]]</f>
        <v>0.33733087065174183</v>
      </c>
      <c r="G766" s="8">
        <v>17387462</v>
      </c>
      <c r="H766" s="9">
        <f>nyse_spy_short_volume[[#This Row],[Off-Exchange]]/nyse_spy_short_volume[[#This Row],[total_reported]]</f>
        <v>0.18686191955644219</v>
      </c>
      <c r="I766" s="8">
        <v>59480</v>
      </c>
      <c r="J766" s="8" t="s">
        <v>8374</v>
      </c>
      <c r="K766" s="8" t="s">
        <v>8375</v>
      </c>
      <c r="L766" s="8" t="s">
        <v>8376</v>
      </c>
      <c r="M766" s="8" t="s">
        <v>8377</v>
      </c>
      <c r="N766" s="8">
        <v>531376</v>
      </c>
      <c r="O766" s="8">
        <v>924283</v>
      </c>
      <c r="P766" s="8">
        <v>1125606</v>
      </c>
      <c r="Q766" s="8">
        <v>17620585</v>
      </c>
      <c r="R766" s="8">
        <v>235092</v>
      </c>
      <c r="S766" s="8">
        <v>1284927</v>
      </c>
      <c r="T766" s="8">
        <v>10356</v>
      </c>
    </row>
    <row r="767" spans="1:20">
      <c r="A767" s="1">
        <v>44624</v>
      </c>
      <c r="B767" s="8">
        <v>82990416</v>
      </c>
      <c r="C767" s="8">
        <v>54987514</v>
      </c>
      <c r="D767" s="8">
        <v>28002902</v>
      </c>
      <c r="E767" s="9">
        <f>nyse_spy_short_volume[[#This Row],[total_short]]/nyse_spy_short_volume[[#This Row],[total_reported]]</f>
        <v>0.66257667632368533</v>
      </c>
      <c r="F767" s="9">
        <f>nyse_spy_short_volume[[#This Row],[total_long]]/nyse_spy_short_volume[[#This Row],[total_reported]]</f>
        <v>0.33742332367631461</v>
      </c>
      <c r="G767" s="8">
        <v>17665678</v>
      </c>
      <c r="H767" s="9">
        <f>nyse_spy_short_volume[[#This Row],[Off-Exchange]]/nyse_spy_short_volume[[#This Row],[total_reported]]</f>
        <v>0.21286407336480878</v>
      </c>
      <c r="I767" s="8">
        <v>50562</v>
      </c>
      <c r="J767" s="8" t="s">
        <v>8378</v>
      </c>
      <c r="K767" s="8" t="s">
        <v>8379</v>
      </c>
      <c r="L767" s="8" t="s">
        <v>8380</v>
      </c>
      <c r="M767" s="8" t="s">
        <v>8381</v>
      </c>
      <c r="N767" s="8">
        <v>801804</v>
      </c>
      <c r="O767" s="8">
        <v>1459571</v>
      </c>
      <c r="P767" s="8">
        <v>1594695</v>
      </c>
      <c r="Q767" s="8">
        <v>12962051</v>
      </c>
      <c r="R767" s="8">
        <v>245184</v>
      </c>
      <c r="S767" s="8">
        <v>574603</v>
      </c>
      <c r="T767" s="8">
        <v>4930</v>
      </c>
    </row>
    <row r="768" spans="1:20">
      <c r="A768" s="1">
        <v>44623</v>
      </c>
      <c r="B768" s="8">
        <v>74767441</v>
      </c>
      <c r="C768" s="8">
        <v>49034191</v>
      </c>
      <c r="D768" s="8">
        <v>25733250</v>
      </c>
      <c r="E768" s="9">
        <f>nyse_spy_short_volume[[#This Row],[total_short]]/nyse_spy_short_volume[[#This Row],[total_reported]]</f>
        <v>0.6558227798648345</v>
      </c>
      <c r="F768" s="9">
        <f>nyse_spy_short_volume[[#This Row],[total_long]]/nyse_spy_short_volume[[#This Row],[total_reported]]</f>
        <v>0.3441772201351655</v>
      </c>
      <c r="G768" s="8">
        <v>12088136</v>
      </c>
      <c r="H768" s="9">
        <f>nyse_spy_short_volume[[#This Row],[Off-Exchange]]/nyse_spy_short_volume[[#This Row],[total_reported]]</f>
        <v>0.16167647091198428</v>
      </c>
      <c r="I768" s="8">
        <v>30985</v>
      </c>
      <c r="J768" s="8" t="s">
        <v>8382</v>
      </c>
      <c r="K768" s="8" t="s">
        <v>8383</v>
      </c>
      <c r="L768" s="8" t="s">
        <v>8384</v>
      </c>
      <c r="M768" s="8" t="s">
        <v>8385</v>
      </c>
      <c r="N768" s="8">
        <v>1004885</v>
      </c>
      <c r="O768" s="8">
        <v>557611</v>
      </c>
      <c r="P768" s="8">
        <v>2035632</v>
      </c>
      <c r="Q768" s="8">
        <v>12731222</v>
      </c>
      <c r="R768" s="8">
        <v>285192</v>
      </c>
      <c r="S768" s="8">
        <v>610829</v>
      </c>
      <c r="T768" s="8">
        <v>2073</v>
      </c>
    </row>
    <row r="769" spans="1:20">
      <c r="A769" s="1">
        <v>44622</v>
      </c>
      <c r="B769" s="8">
        <v>85388484</v>
      </c>
      <c r="C769" s="8">
        <v>49996532</v>
      </c>
      <c r="D769" s="8">
        <v>35391952</v>
      </c>
      <c r="E769" s="9">
        <f>nyse_spy_short_volume[[#This Row],[total_short]]/nyse_spy_short_volume[[#This Row],[total_reported]]</f>
        <v>0.58551844063656167</v>
      </c>
      <c r="F769" s="9">
        <f>nyse_spy_short_volume[[#This Row],[total_long]]/nyse_spy_short_volume[[#This Row],[total_reported]]</f>
        <v>0.41448155936343828</v>
      </c>
      <c r="G769" s="8">
        <v>10677248</v>
      </c>
      <c r="H769" s="9">
        <f>nyse_spy_short_volume[[#This Row],[Off-Exchange]]/nyse_spy_short_volume[[#This Row],[total_reported]]</f>
        <v>0.12504318498030717</v>
      </c>
      <c r="I769" s="8">
        <v>41455</v>
      </c>
      <c r="J769" s="8" t="s">
        <v>8386</v>
      </c>
      <c r="K769" s="8" t="s">
        <v>8387</v>
      </c>
      <c r="L769" s="8" t="s">
        <v>8388</v>
      </c>
      <c r="M769" s="8" t="s">
        <v>8389</v>
      </c>
      <c r="N769" s="8">
        <v>453447</v>
      </c>
      <c r="O769" s="8">
        <v>588265</v>
      </c>
      <c r="P769" s="8">
        <v>1510114</v>
      </c>
      <c r="Q769" s="8">
        <v>15987020</v>
      </c>
      <c r="R769" s="8">
        <v>246438</v>
      </c>
      <c r="S769" s="8">
        <v>593581</v>
      </c>
      <c r="T769" s="8">
        <v>1511</v>
      </c>
    </row>
    <row r="770" spans="1:20">
      <c r="A770" s="1">
        <v>44621</v>
      </c>
      <c r="B770" s="8">
        <v>99097773</v>
      </c>
      <c r="C770" s="8">
        <v>66176482</v>
      </c>
      <c r="D770" s="8">
        <v>32921291</v>
      </c>
      <c r="E770" s="9">
        <f>nyse_spy_short_volume[[#This Row],[total_short]]/nyse_spy_short_volume[[#This Row],[total_reported]]</f>
        <v>0.66778979987774301</v>
      </c>
      <c r="F770" s="9">
        <f>nyse_spy_short_volume[[#This Row],[total_long]]/nyse_spy_short_volume[[#This Row],[total_reported]]</f>
        <v>0.33221020012225705</v>
      </c>
      <c r="G770" s="8">
        <v>18691830</v>
      </c>
      <c r="H770" s="9">
        <f>nyse_spy_short_volume[[#This Row],[Off-Exchange]]/nyse_spy_short_volume[[#This Row],[total_reported]]</f>
        <v>0.18862008130091884</v>
      </c>
      <c r="I770" s="8">
        <v>49673</v>
      </c>
      <c r="J770" s="8" t="s">
        <v>8390</v>
      </c>
      <c r="K770" s="8" t="s">
        <v>8391</v>
      </c>
      <c r="L770" s="8" t="s">
        <v>8392</v>
      </c>
      <c r="M770" s="8" t="s">
        <v>8393</v>
      </c>
      <c r="N770" s="8">
        <v>1171681</v>
      </c>
      <c r="O770" s="8">
        <v>1309583</v>
      </c>
      <c r="P770" s="8">
        <v>1586235</v>
      </c>
      <c r="Q770" s="8">
        <v>18709330</v>
      </c>
      <c r="R770" s="8">
        <v>279913</v>
      </c>
      <c r="S770" s="8">
        <v>923038</v>
      </c>
      <c r="T770" s="8">
        <v>5502</v>
      </c>
    </row>
    <row r="771" spans="1:20">
      <c r="A771" s="1">
        <v>44620</v>
      </c>
      <c r="B771" s="8">
        <v>100670647</v>
      </c>
      <c r="C771" s="8">
        <v>61885354</v>
      </c>
      <c r="D771" s="8">
        <v>38785293</v>
      </c>
      <c r="E771" s="9">
        <f>nyse_spy_short_volume[[#This Row],[total_short]]/nyse_spy_short_volume[[#This Row],[total_reported]]</f>
        <v>0.61473086588983583</v>
      </c>
      <c r="F771" s="9">
        <f>nyse_spy_short_volume[[#This Row],[total_long]]/nyse_spy_short_volume[[#This Row],[total_reported]]</f>
        <v>0.38526913411016422</v>
      </c>
      <c r="G771" s="8">
        <v>15427471</v>
      </c>
      <c r="H771" s="9">
        <f>nyse_spy_short_volume[[#This Row],[Off-Exchange]]/nyse_spy_short_volume[[#This Row],[total_reported]]</f>
        <v>0.15324696383445316</v>
      </c>
      <c r="I771" s="8">
        <v>82181</v>
      </c>
      <c r="J771" s="8" t="s">
        <v>8394</v>
      </c>
      <c r="K771" s="8" t="s">
        <v>8395</v>
      </c>
      <c r="L771" s="8" t="s">
        <v>8396</v>
      </c>
      <c r="M771" s="8" t="s">
        <v>8397</v>
      </c>
      <c r="N771" s="8">
        <v>732200</v>
      </c>
      <c r="O771" s="8">
        <v>1676515</v>
      </c>
      <c r="P771" s="8">
        <v>1960802</v>
      </c>
      <c r="Q771" s="8">
        <v>17549748</v>
      </c>
      <c r="R771" s="8">
        <v>307390</v>
      </c>
      <c r="S771" s="8">
        <v>318569</v>
      </c>
      <c r="T771" s="8">
        <v>4004</v>
      </c>
    </row>
    <row r="772" spans="1:20">
      <c r="A772" s="1">
        <v>44617</v>
      </c>
      <c r="B772" s="8">
        <v>85451788</v>
      </c>
      <c r="C772" s="8">
        <v>59081194</v>
      </c>
      <c r="D772" s="8">
        <v>26370594</v>
      </c>
      <c r="E772" s="9">
        <f>nyse_spy_short_volume[[#This Row],[total_short]]/nyse_spy_short_volume[[#This Row],[total_reported]]</f>
        <v>0.69139798455709323</v>
      </c>
      <c r="F772" s="9">
        <f>nyse_spy_short_volume[[#This Row],[total_long]]/nyse_spy_short_volume[[#This Row],[total_reported]]</f>
        <v>0.30860201544290683</v>
      </c>
      <c r="G772" s="8">
        <v>18514476</v>
      </c>
      <c r="H772" s="9">
        <f>nyse_spy_short_volume[[#This Row],[Off-Exchange]]/nyse_spy_short_volume[[#This Row],[total_reported]]</f>
        <v>0.21666575309108804</v>
      </c>
      <c r="I772" s="8">
        <v>66784</v>
      </c>
      <c r="J772" s="8" t="s">
        <v>8398</v>
      </c>
      <c r="K772" s="8" t="s">
        <v>8399</v>
      </c>
      <c r="L772" s="8" t="s">
        <v>8400</v>
      </c>
      <c r="M772" s="8" t="s">
        <v>8401</v>
      </c>
      <c r="N772" s="8">
        <v>739123</v>
      </c>
      <c r="O772" s="8">
        <v>755776</v>
      </c>
      <c r="P772" s="8">
        <v>1774697</v>
      </c>
      <c r="Q772" s="8">
        <v>15704515</v>
      </c>
      <c r="R772" s="8">
        <v>267279</v>
      </c>
      <c r="S772" s="8">
        <v>728146</v>
      </c>
      <c r="T772" s="8">
        <v>2466</v>
      </c>
    </row>
    <row r="773" spans="1:20">
      <c r="A773" s="1">
        <v>44616</v>
      </c>
      <c r="B773" s="8">
        <v>146245407</v>
      </c>
      <c r="C773" s="8">
        <v>87142384</v>
      </c>
      <c r="D773" s="8">
        <v>59103023</v>
      </c>
      <c r="E773" s="9">
        <f>nyse_spy_short_volume[[#This Row],[total_short]]/nyse_spy_short_volume[[#This Row],[total_reported]]</f>
        <v>0.5958640738713934</v>
      </c>
      <c r="F773" s="9">
        <f>nyse_spy_short_volume[[#This Row],[total_long]]/nyse_spy_short_volume[[#This Row],[total_reported]]</f>
        <v>0.40413592612860655</v>
      </c>
      <c r="G773" s="8">
        <v>29098124</v>
      </c>
      <c r="H773" s="9">
        <f>nyse_spy_short_volume[[#This Row],[Off-Exchange]]/nyse_spy_short_volume[[#This Row],[total_reported]]</f>
        <v>0.19896778023257852</v>
      </c>
      <c r="I773" s="8">
        <v>56878</v>
      </c>
      <c r="J773" s="8" t="s">
        <v>8402</v>
      </c>
      <c r="K773" s="8" t="s">
        <v>8403</v>
      </c>
      <c r="L773" s="8" t="s">
        <v>8404</v>
      </c>
      <c r="M773" s="8" t="s">
        <v>8405</v>
      </c>
      <c r="N773" s="8">
        <v>876214</v>
      </c>
      <c r="O773" s="8">
        <v>832069</v>
      </c>
      <c r="P773" s="8">
        <v>1939404</v>
      </c>
      <c r="Q773" s="8">
        <v>21456264</v>
      </c>
      <c r="R773" s="8">
        <v>292958</v>
      </c>
      <c r="S773" s="8">
        <v>844461</v>
      </c>
      <c r="T773" s="8">
        <v>5386</v>
      </c>
    </row>
    <row r="774" spans="1:20">
      <c r="A774" s="1">
        <v>44615</v>
      </c>
      <c r="B774" s="8">
        <v>87198809</v>
      </c>
      <c r="C774" s="8">
        <v>50794617</v>
      </c>
      <c r="D774" s="8">
        <v>36404192</v>
      </c>
      <c r="E774" s="9">
        <f>nyse_spy_short_volume[[#This Row],[total_short]]/nyse_spy_short_volume[[#This Row],[total_reported]]</f>
        <v>0.58251503182801501</v>
      </c>
      <c r="F774" s="9">
        <f>nyse_spy_short_volume[[#This Row],[total_long]]/nyse_spy_short_volume[[#This Row],[total_reported]]</f>
        <v>0.41748496817198499</v>
      </c>
      <c r="G774" s="8">
        <v>16928977</v>
      </c>
      <c r="H774" s="9">
        <f>nyse_spy_short_volume[[#This Row],[Off-Exchange]]/nyse_spy_short_volume[[#This Row],[total_reported]]</f>
        <v>0.19414229614076495</v>
      </c>
      <c r="I774" s="8">
        <v>88415</v>
      </c>
      <c r="J774" s="8" t="s">
        <v>8406</v>
      </c>
      <c r="K774" s="8" t="s">
        <v>8407</v>
      </c>
      <c r="L774" s="8" t="s">
        <v>8408</v>
      </c>
      <c r="M774" s="8" t="s">
        <v>8409</v>
      </c>
      <c r="N774" s="8">
        <v>557679</v>
      </c>
      <c r="O774" s="8">
        <v>746057</v>
      </c>
      <c r="P774" s="8">
        <v>1699482</v>
      </c>
      <c r="Q774" s="8">
        <v>13970551</v>
      </c>
      <c r="R774" s="8">
        <v>262269</v>
      </c>
      <c r="S774" s="8">
        <v>814385</v>
      </c>
      <c r="T774" s="8">
        <v>6517</v>
      </c>
    </row>
    <row r="775" spans="1:20">
      <c r="A775" s="1">
        <v>44614</v>
      </c>
      <c r="B775" s="8">
        <v>82592928</v>
      </c>
      <c r="C775" s="8">
        <v>56346861</v>
      </c>
      <c r="D775" s="8">
        <v>26246067</v>
      </c>
      <c r="E775" s="9">
        <f>nyse_spy_short_volume[[#This Row],[total_short]]/nyse_spy_short_volume[[#This Row],[total_reported]]</f>
        <v>0.68222379765977059</v>
      </c>
      <c r="F775" s="9">
        <f>nyse_spy_short_volume[[#This Row],[total_long]]/nyse_spy_short_volume[[#This Row],[total_reported]]</f>
        <v>0.31777620234022941</v>
      </c>
      <c r="G775" s="8">
        <v>15975786</v>
      </c>
      <c r="H775" s="9">
        <f>nyse_spy_short_volume[[#This Row],[Off-Exchange]]/nyse_spy_short_volume[[#This Row],[total_reported]]</f>
        <v>0.19342801359457798</v>
      </c>
      <c r="I775" s="8">
        <v>148875</v>
      </c>
      <c r="J775" s="8" t="s">
        <v>8410</v>
      </c>
      <c r="K775" s="8" t="s">
        <v>8411</v>
      </c>
      <c r="L775" s="8" t="s">
        <v>8412</v>
      </c>
      <c r="M775" s="8" t="s">
        <v>8413</v>
      </c>
      <c r="N775" s="8">
        <v>1103562</v>
      </c>
      <c r="O775" s="8">
        <v>794872</v>
      </c>
      <c r="P775" s="8">
        <v>1914072</v>
      </c>
      <c r="Q775" s="8">
        <v>17012482</v>
      </c>
      <c r="R775" s="8">
        <v>235579</v>
      </c>
      <c r="S775" s="8">
        <v>547381</v>
      </c>
      <c r="T775" s="8">
        <v>9065</v>
      </c>
    </row>
    <row r="776" spans="1:20">
      <c r="A776" s="1">
        <v>44610</v>
      </c>
      <c r="B776" s="8">
        <v>88632543</v>
      </c>
      <c r="C776" s="8">
        <v>58290578</v>
      </c>
      <c r="D776" s="8">
        <v>30341965</v>
      </c>
      <c r="E776" s="9">
        <f>nyse_spy_short_volume[[#This Row],[total_short]]/nyse_spy_short_volume[[#This Row],[total_reported]]</f>
        <v>0.65766563868081729</v>
      </c>
      <c r="F776" s="9">
        <f>nyse_spy_short_volume[[#This Row],[total_long]]/nyse_spy_short_volume[[#This Row],[total_reported]]</f>
        <v>0.34233436131918271</v>
      </c>
      <c r="G776" s="8">
        <v>22482598</v>
      </c>
      <c r="H776" s="9">
        <f>nyse_spy_short_volume[[#This Row],[Off-Exchange]]/nyse_spy_short_volume[[#This Row],[total_reported]]</f>
        <v>0.25366075753913547</v>
      </c>
      <c r="I776" s="8">
        <v>51163</v>
      </c>
      <c r="J776" s="8" t="s">
        <v>8414</v>
      </c>
      <c r="K776" s="8" t="s">
        <v>8415</v>
      </c>
      <c r="L776" s="8" t="s">
        <v>8416</v>
      </c>
      <c r="M776" s="8" t="s">
        <v>8417</v>
      </c>
      <c r="N776" s="8">
        <v>646872</v>
      </c>
      <c r="O776" s="8">
        <v>2186839</v>
      </c>
      <c r="P776" s="8">
        <v>2109740</v>
      </c>
      <c r="Q776" s="8">
        <v>12767205</v>
      </c>
      <c r="R776" s="8">
        <v>228071</v>
      </c>
      <c r="S776" s="8">
        <v>510520</v>
      </c>
      <c r="T776" s="8">
        <v>2506</v>
      </c>
    </row>
    <row r="777" spans="1:20">
      <c r="A777" s="1">
        <v>44609</v>
      </c>
      <c r="B777" s="8">
        <v>69122224</v>
      </c>
      <c r="C777" s="8">
        <v>45773458</v>
      </c>
      <c r="D777" s="8">
        <v>23348766</v>
      </c>
      <c r="E777" s="9">
        <f>nyse_spy_short_volume[[#This Row],[total_short]]/nyse_spy_short_volume[[#This Row],[total_reported]]</f>
        <v>0.662210434664255</v>
      </c>
      <c r="F777" s="9">
        <f>nyse_spy_short_volume[[#This Row],[total_long]]/nyse_spy_short_volume[[#This Row],[total_reported]]</f>
        <v>0.337789565335745</v>
      </c>
      <c r="G777" s="8">
        <v>12363079</v>
      </c>
      <c r="H777" s="9">
        <f>nyse_spy_short_volume[[#This Row],[Off-Exchange]]/nyse_spy_short_volume[[#This Row],[total_reported]]</f>
        <v>0.17885823523270894</v>
      </c>
      <c r="I777" s="8">
        <v>9768</v>
      </c>
      <c r="J777" s="8" t="s">
        <v>8418</v>
      </c>
      <c r="K777" s="8" t="s">
        <v>8419</v>
      </c>
      <c r="L777" s="8" t="s">
        <v>8420</v>
      </c>
      <c r="M777" s="8" t="s">
        <v>8421</v>
      </c>
      <c r="N777" s="8">
        <v>1155420</v>
      </c>
      <c r="O777" s="8">
        <v>2186306</v>
      </c>
      <c r="P777" s="8">
        <v>2219748</v>
      </c>
      <c r="Q777" s="8">
        <v>12430904</v>
      </c>
      <c r="R777" s="8">
        <v>253541</v>
      </c>
      <c r="S777" s="8">
        <v>1053620</v>
      </c>
      <c r="T777" s="8">
        <v>6289</v>
      </c>
    </row>
    <row r="778" spans="1:20">
      <c r="A778" s="1">
        <v>44608</v>
      </c>
      <c r="B778" s="8">
        <v>57030291</v>
      </c>
      <c r="C778" s="8">
        <v>37297147</v>
      </c>
      <c r="D778" s="8">
        <v>19733144</v>
      </c>
      <c r="E778" s="9">
        <f>nyse_spy_short_volume[[#This Row],[total_short]]/nyse_spy_short_volume[[#This Row],[total_reported]]</f>
        <v>0.65398836909318947</v>
      </c>
      <c r="F778" s="9">
        <f>nyse_spy_short_volume[[#This Row],[total_long]]/nyse_spy_short_volume[[#This Row],[total_reported]]</f>
        <v>0.34601163090681059</v>
      </c>
      <c r="G778" s="8">
        <v>11025305</v>
      </c>
      <c r="H778" s="9">
        <f>nyse_spy_short_volume[[#This Row],[Off-Exchange]]/nyse_spy_short_volume[[#This Row],[total_reported]]</f>
        <v>0.19332366724202757</v>
      </c>
      <c r="I778" s="8">
        <v>7958</v>
      </c>
      <c r="J778" s="8" t="s">
        <v>8422</v>
      </c>
      <c r="K778" s="8" t="s">
        <v>8423</v>
      </c>
      <c r="L778" s="8" t="s">
        <v>8424</v>
      </c>
      <c r="M778" s="8" t="s">
        <v>8425</v>
      </c>
      <c r="N778" s="8">
        <v>793881</v>
      </c>
      <c r="O778" s="8">
        <v>1246719</v>
      </c>
      <c r="P778" s="8">
        <v>1470133</v>
      </c>
      <c r="Q778" s="8">
        <v>9686049</v>
      </c>
      <c r="R778" s="8">
        <v>226327</v>
      </c>
      <c r="S778" s="8">
        <v>386516</v>
      </c>
      <c r="T778" s="8">
        <v>1352</v>
      </c>
    </row>
    <row r="779" spans="1:20">
      <c r="A779" s="1">
        <v>44607</v>
      </c>
      <c r="B779" s="8">
        <v>61758819</v>
      </c>
      <c r="C779" s="8">
        <v>38685228</v>
      </c>
      <c r="D779" s="8">
        <v>23073591</v>
      </c>
      <c r="E779" s="9">
        <f>nyse_spy_short_volume[[#This Row],[total_short]]/nyse_spy_short_volume[[#This Row],[total_reported]]</f>
        <v>0.62639196517018891</v>
      </c>
      <c r="F779" s="9">
        <f>nyse_spy_short_volume[[#This Row],[total_long]]/nyse_spy_short_volume[[#This Row],[total_reported]]</f>
        <v>0.37360803482981109</v>
      </c>
      <c r="G779" s="8">
        <v>11777574</v>
      </c>
      <c r="H779" s="9">
        <f>nyse_spy_short_volume[[#This Row],[Off-Exchange]]/nyse_spy_short_volume[[#This Row],[total_reported]]</f>
        <v>0.19070270757606295</v>
      </c>
      <c r="I779" s="8">
        <v>36259</v>
      </c>
      <c r="J779" s="8" t="s">
        <v>8426</v>
      </c>
      <c r="K779" s="8" t="s">
        <v>8427</v>
      </c>
      <c r="L779" s="8" t="s">
        <v>8428</v>
      </c>
      <c r="M779" s="8" t="s">
        <v>8429</v>
      </c>
      <c r="N779" s="8">
        <v>904952</v>
      </c>
      <c r="O779" s="8">
        <v>1587758</v>
      </c>
      <c r="P779" s="8">
        <v>1824340</v>
      </c>
      <c r="Q779" s="8">
        <v>9650188</v>
      </c>
      <c r="R779" s="8">
        <v>272613</v>
      </c>
      <c r="S779" s="8">
        <v>535154</v>
      </c>
      <c r="T779" s="8">
        <v>889</v>
      </c>
    </row>
    <row r="780" spans="1:20">
      <c r="A780" s="1">
        <v>44606</v>
      </c>
      <c r="B780" s="8">
        <v>82240976</v>
      </c>
      <c r="C780" s="8">
        <v>49474149</v>
      </c>
      <c r="D780" s="8">
        <v>32766827</v>
      </c>
      <c r="E780" s="9">
        <f>nyse_spy_short_volume[[#This Row],[total_short]]/nyse_spy_short_volume[[#This Row],[total_reported]]</f>
        <v>0.60157541175095008</v>
      </c>
      <c r="F780" s="9">
        <f>nyse_spy_short_volume[[#This Row],[total_long]]/nyse_spy_short_volume[[#This Row],[total_reported]]</f>
        <v>0.39842458824904997</v>
      </c>
      <c r="G780" s="8">
        <v>12693566</v>
      </c>
      <c r="H780" s="9">
        <f>nyse_spy_short_volume[[#This Row],[Off-Exchange]]/nyse_spy_short_volume[[#This Row],[total_reported]]</f>
        <v>0.15434600387038208</v>
      </c>
      <c r="I780" s="8">
        <v>50473</v>
      </c>
      <c r="J780" s="8" t="s">
        <v>8430</v>
      </c>
      <c r="K780" s="8" t="s">
        <v>8431</v>
      </c>
      <c r="L780" s="8" t="s">
        <v>8432</v>
      </c>
      <c r="M780" s="8" t="s">
        <v>8433</v>
      </c>
      <c r="N780" s="8">
        <v>720975</v>
      </c>
      <c r="O780" s="8">
        <v>1424333</v>
      </c>
      <c r="P780" s="8">
        <v>1840806</v>
      </c>
      <c r="Q780" s="8">
        <v>12924728</v>
      </c>
      <c r="R780" s="8">
        <v>246620</v>
      </c>
      <c r="S780" s="8">
        <v>671118</v>
      </c>
      <c r="T780" s="8">
        <v>1875</v>
      </c>
    </row>
    <row r="781" spans="1:20">
      <c r="A781" s="1">
        <v>44603</v>
      </c>
      <c r="B781" s="8">
        <v>104659014</v>
      </c>
      <c r="C781" s="8">
        <v>59117693</v>
      </c>
      <c r="D781" s="8">
        <v>45541321</v>
      </c>
      <c r="E781" s="9">
        <f>nyse_spy_short_volume[[#This Row],[total_short]]/nyse_spy_short_volume[[#This Row],[total_reported]]</f>
        <v>0.56486002247259848</v>
      </c>
      <c r="F781" s="9">
        <f>nyse_spy_short_volume[[#This Row],[total_long]]/nyse_spy_short_volume[[#This Row],[total_reported]]</f>
        <v>0.43513997752740152</v>
      </c>
      <c r="G781" s="8">
        <v>14062812</v>
      </c>
      <c r="H781" s="9">
        <f>nyse_spy_short_volume[[#This Row],[Off-Exchange]]/nyse_spy_short_volume[[#This Row],[total_reported]]</f>
        <v>0.13436790069510879</v>
      </c>
      <c r="I781" s="8">
        <v>55511</v>
      </c>
      <c r="J781" s="8" t="s">
        <v>8434</v>
      </c>
      <c r="K781" s="8" t="s">
        <v>8435</v>
      </c>
      <c r="L781" s="8" t="s">
        <v>8436</v>
      </c>
      <c r="M781" s="8" t="s">
        <v>8437</v>
      </c>
      <c r="N781" s="8">
        <v>935154</v>
      </c>
      <c r="O781" s="8">
        <v>2175129</v>
      </c>
      <c r="P781" s="8">
        <v>2506266</v>
      </c>
      <c r="Q781" s="8">
        <v>16591949</v>
      </c>
      <c r="R781" s="8">
        <v>318144</v>
      </c>
      <c r="S781" s="8">
        <v>972730</v>
      </c>
      <c r="T781" s="8">
        <v>1879</v>
      </c>
    </row>
    <row r="782" spans="1:20">
      <c r="A782" s="1">
        <v>44602</v>
      </c>
      <c r="B782" s="8">
        <v>94191528</v>
      </c>
      <c r="C782" s="8">
        <v>63984400</v>
      </c>
      <c r="D782" s="8">
        <v>30207128</v>
      </c>
      <c r="E782" s="9">
        <f>nyse_spy_short_volume[[#This Row],[total_short]]/nyse_spy_short_volume[[#This Row],[total_reported]]</f>
        <v>0.67930100889753053</v>
      </c>
      <c r="F782" s="9">
        <f>nyse_spy_short_volume[[#This Row],[total_long]]/nyse_spy_short_volume[[#This Row],[total_reported]]</f>
        <v>0.32069899110246941</v>
      </c>
      <c r="G782" s="8">
        <v>22523187</v>
      </c>
      <c r="H782" s="9">
        <f>nyse_spy_short_volume[[#This Row],[Off-Exchange]]/nyse_spy_short_volume[[#This Row],[total_reported]]</f>
        <v>0.23912115535486375</v>
      </c>
      <c r="I782" s="8">
        <v>46454</v>
      </c>
      <c r="J782" s="8" t="s">
        <v>8438</v>
      </c>
      <c r="K782" s="8" t="s">
        <v>8439</v>
      </c>
      <c r="L782" s="8" t="s">
        <v>8440</v>
      </c>
      <c r="M782" s="8" t="s">
        <v>8441</v>
      </c>
      <c r="N782" s="8">
        <v>1018587</v>
      </c>
      <c r="O782" s="8">
        <v>1767767</v>
      </c>
      <c r="P782" s="8">
        <v>1852857</v>
      </c>
      <c r="Q782" s="8">
        <v>15695351</v>
      </c>
      <c r="R782" s="8">
        <v>314470</v>
      </c>
      <c r="S782" s="8">
        <v>696139</v>
      </c>
      <c r="T782" s="8">
        <v>1251</v>
      </c>
    </row>
    <row r="783" spans="1:20">
      <c r="A783" s="1">
        <v>44601</v>
      </c>
      <c r="B783" s="8">
        <v>61401002</v>
      </c>
      <c r="C783" s="8">
        <v>37440416</v>
      </c>
      <c r="D783" s="8">
        <v>23960586</v>
      </c>
      <c r="E783" s="9">
        <f>nyse_spy_short_volume[[#This Row],[total_short]]/nyse_spy_short_volume[[#This Row],[total_reported]]</f>
        <v>0.60976881126467608</v>
      </c>
      <c r="F783" s="9">
        <f>nyse_spy_short_volume[[#This Row],[total_long]]/nyse_spy_short_volume[[#This Row],[total_reported]]</f>
        <v>0.39023118873532392</v>
      </c>
      <c r="G783" s="8">
        <v>11861072</v>
      </c>
      <c r="H783" s="9">
        <f>nyse_spy_short_volume[[#This Row],[Off-Exchange]]/nyse_spy_short_volume[[#This Row],[total_reported]]</f>
        <v>0.19317391595661582</v>
      </c>
      <c r="I783" s="8">
        <v>17209</v>
      </c>
      <c r="J783" s="8" t="s">
        <v>8442</v>
      </c>
      <c r="K783" s="8" t="s">
        <v>8443</v>
      </c>
      <c r="L783" s="8" t="s">
        <v>8444</v>
      </c>
      <c r="M783" s="8" t="s">
        <v>8445</v>
      </c>
      <c r="N783" s="8">
        <v>1271367</v>
      </c>
      <c r="O783" s="8">
        <v>2237357</v>
      </c>
      <c r="P783" s="8">
        <v>2182575</v>
      </c>
      <c r="Q783" s="8">
        <v>8566424</v>
      </c>
      <c r="R783" s="8">
        <v>276821</v>
      </c>
      <c r="S783" s="8">
        <v>303468</v>
      </c>
      <c r="T783" s="8">
        <v>1005</v>
      </c>
    </row>
    <row r="784" spans="1:20">
      <c r="A784" s="1">
        <v>44600</v>
      </c>
      <c r="B784" s="8">
        <v>55796320</v>
      </c>
      <c r="C784" s="8">
        <v>32052263</v>
      </c>
      <c r="D784" s="8">
        <v>23744057</v>
      </c>
      <c r="E784" s="9">
        <f>nyse_spy_short_volume[[#This Row],[total_short]]/nyse_spy_short_volume[[#This Row],[total_reported]]</f>
        <v>0.57445120036590225</v>
      </c>
      <c r="F784" s="9">
        <f>nyse_spy_short_volume[[#This Row],[total_long]]/nyse_spy_short_volume[[#This Row],[total_reported]]</f>
        <v>0.42554879963409775</v>
      </c>
      <c r="G784" s="8">
        <v>9469787</v>
      </c>
      <c r="H784" s="9">
        <f>nyse_spy_short_volume[[#This Row],[Off-Exchange]]/nyse_spy_short_volume[[#This Row],[total_reported]]</f>
        <v>0.16972063749007102</v>
      </c>
      <c r="I784" s="8">
        <v>28801</v>
      </c>
      <c r="J784" s="8" t="s">
        <v>8446</v>
      </c>
      <c r="K784" s="8" t="s">
        <v>8447</v>
      </c>
      <c r="L784" s="8" t="s">
        <v>8448</v>
      </c>
      <c r="M784" s="8" t="s">
        <v>8449</v>
      </c>
      <c r="N784" s="8">
        <v>831171</v>
      </c>
      <c r="O784" s="8">
        <v>1003360</v>
      </c>
      <c r="P784" s="8">
        <v>2004024</v>
      </c>
      <c r="Q784" s="8">
        <v>8073117</v>
      </c>
      <c r="R784" s="8">
        <v>229494</v>
      </c>
      <c r="S784" s="8">
        <v>272119</v>
      </c>
      <c r="T784" s="8">
        <v>1791</v>
      </c>
    </row>
    <row r="785" spans="1:20">
      <c r="A785" s="1">
        <v>44599</v>
      </c>
      <c r="B785" s="8">
        <v>59159543</v>
      </c>
      <c r="C785" s="8">
        <v>36841584</v>
      </c>
      <c r="D785" s="8">
        <v>22317959</v>
      </c>
      <c r="E785" s="9">
        <f>nyse_spy_short_volume[[#This Row],[total_short]]/nyse_spy_short_volume[[#This Row],[total_reported]]</f>
        <v>0.62274963821137019</v>
      </c>
      <c r="F785" s="9">
        <f>nyse_spy_short_volume[[#This Row],[total_long]]/nyse_spy_short_volume[[#This Row],[total_reported]]</f>
        <v>0.37725036178862975</v>
      </c>
      <c r="G785" s="8">
        <v>10372433</v>
      </c>
      <c r="H785" s="9">
        <f>nyse_spy_short_volume[[#This Row],[Off-Exchange]]/nyse_spy_short_volume[[#This Row],[total_reported]]</f>
        <v>0.1753298364728747</v>
      </c>
      <c r="I785" s="8">
        <v>16598</v>
      </c>
      <c r="J785" s="8" t="s">
        <v>8450</v>
      </c>
      <c r="K785" s="8" t="s">
        <v>8451</v>
      </c>
      <c r="L785" s="8" t="s">
        <v>8452</v>
      </c>
      <c r="M785" s="8" t="s">
        <v>8453</v>
      </c>
      <c r="N785" s="8">
        <v>748147</v>
      </c>
      <c r="O785" s="8">
        <v>1565776</v>
      </c>
      <c r="P785" s="8">
        <v>2320967</v>
      </c>
      <c r="Q785" s="8">
        <v>9587394</v>
      </c>
      <c r="R785" s="8">
        <v>160147</v>
      </c>
      <c r="S785" s="8">
        <v>282857</v>
      </c>
      <c r="T785" s="8">
        <v>3270</v>
      </c>
    </row>
    <row r="786" spans="1:20">
      <c r="A786" s="1">
        <v>44596</v>
      </c>
      <c r="B786" s="8">
        <v>77338586</v>
      </c>
      <c r="C786" s="8">
        <v>48230816</v>
      </c>
      <c r="D786" s="8">
        <v>29107770</v>
      </c>
      <c r="E786" s="9">
        <f>nyse_spy_short_volume[[#This Row],[total_short]]/nyse_spy_short_volume[[#This Row],[total_reported]]</f>
        <v>0.62363198623776239</v>
      </c>
      <c r="F786" s="9">
        <f>nyse_spy_short_volume[[#This Row],[total_long]]/nyse_spy_short_volume[[#This Row],[total_reported]]</f>
        <v>0.37636801376223766</v>
      </c>
      <c r="G786" s="8">
        <v>11965095</v>
      </c>
      <c r="H786" s="9">
        <f>nyse_spy_short_volume[[#This Row],[Off-Exchange]]/nyse_spy_short_volume[[#This Row],[total_reported]]</f>
        <v>0.15471054772064233</v>
      </c>
      <c r="I786" s="8">
        <v>27418</v>
      </c>
      <c r="J786" s="8" t="s">
        <v>8454</v>
      </c>
      <c r="K786" s="8" t="s">
        <v>8455</v>
      </c>
      <c r="L786" s="8" t="s">
        <v>8456</v>
      </c>
      <c r="M786" s="8" t="s">
        <v>8457</v>
      </c>
      <c r="N786" s="8">
        <v>633721</v>
      </c>
      <c r="O786" s="8">
        <v>2213051</v>
      </c>
      <c r="P786" s="8">
        <v>3138023</v>
      </c>
      <c r="Q786" s="8">
        <v>12896740</v>
      </c>
      <c r="R786" s="8">
        <v>223121</v>
      </c>
      <c r="S786" s="8">
        <v>339268</v>
      </c>
      <c r="T786" s="8">
        <v>1679</v>
      </c>
    </row>
    <row r="787" spans="1:20">
      <c r="A787" s="1">
        <v>44595</v>
      </c>
      <c r="B787" s="8">
        <v>77508374</v>
      </c>
      <c r="C787" s="8">
        <v>50959393</v>
      </c>
      <c r="D787" s="8">
        <v>26548981</v>
      </c>
      <c r="E787" s="9">
        <f>nyse_spy_short_volume[[#This Row],[total_short]]/nyse_spy_short_volume[[#This Row],[total_reported]]</f>
        <v>0.65746951419726596</v>
      </c>
      <c r="F787" s="9">
        <f>nyse_spy_short_volume[[#This Row],[total_long]]/nyse_spy_short_volume[[#This Row],[total_reported]]</f>
        <v>0.34253048580273404</v>
      </c>
      <c r="G787" s="8">
        <v>14384553</v>
      </c>
      <c r="H787" s="9">
        <f>nyse_spy_short_volume[[#This Row],[Off-Exchange]]/nyse_spy_short_volume[[#This Row],[total_reported]]</f>
        <v>0.18558708250027281</v>
      </c>
      <c r="I787" s="8">
        <v>5662</v>
      </c>
      <c r="J787" s="8" t="s">
        <v>8458</v>
      </c>
      <c r="K787" s="8" t="s">
        <v>8459</v>
      </c>
      <c r="L787" s="8" t="s">
        <v>8460</v>
      </c>
      <c r="M787" s="8" t="s">
        <v>8461</v>
      </c>
      <c r="N787" s="8">
        <v>978303</v>
      </c>
      <c r="O787" s="8">
        <v>1787411</v>
      </c>
      <c r="P787" s="8">
        <v>2818519</v>
      </c>
      <c r="Q787" s="8">
        <v>12729316</v>
      </c>
      <c r="R787" s="8">
        <v>245244</v>
      </c>
      <c r="S787" s="8">
        <v>642507</v>
      </c>
      <c r="T787" s="8">
        <v>3744</v>
      </c>
    </row>
    <row r="788" spans="1:20">
      <c r="A788" s="1">
        <v>44594</v>
      </c>
      <c r="B788" s="8">
        <v>78805019</v>
      </c>
      <c r="C788" s="8">
        <v>56434341</v>
      </c>
      <c r="D788" s="8">
        <v>22370678</v>
      </c>
      <c r="E788" s="9">
        <f>nyse_spy_short_volume[[#This Row],[total_short]]/nyse_spy_short_volume[[#This Row],[total_reported]]</f>
        <v>0.71612622795002434</v>
      </c>
      <c r="F788" s="9">
        <f>nyse_spy_short_volume[[#This Row],[total_long]]/nyse_spy_short_volume[[#This Row],[total_reported]]</f>
        <v>0.28387377204997566</v>
      </c>
      <c r="G788" s="8">
        <v>20372092</v>
      </c>
      <c r="H788" s="9">
        <f>nyse_spy_short_volume[[#This Row],[Off-Exchange]]/nyse_spy_short_volume[[#This Row],[total_reported]]</f>
        <v>0.25851262087761184</v>
      </c>
      <c r="I788" s="8">
        <v>4161</v>
      </c>
      <c r="J788" s="8" t="s">
        <v>8462</v>
      </c>
      <c r="K788" s="8" t="s">
        <v>8463</v>
      </c>
      <c r="L788" s="8" t="s">
        <v>8464</v>
      </c>
      <c r="M788" s="8" t="s">
        <v>8465</v>
      </c>
      <c r="N788" s="8">
        <v>755166</v>
      </c>
      <c r="O788" s="8">
        <v>2082797</v>
      </c>
      <c r="P788" s="8">
        <v>3247983</v>
      </c>
      <c r="Q788" s="8">
        <v>12583302</v>
      </c>
      <c r="R788" s="8">
        <v>226654</v>
      </c>
      <c r="S788" s="8">
        <v>372581</v>
      </c>
      <c r="T788" s="8">
        <v>2489</v>
      </c>
    </row>
    <row r="789" spans="1:20">
      <c r="A789" s="1">
        <v>44593</v>
      </c>
      <c r="B789" s="8">
        <v>84726287</v>
      </c>
      <c r="C789" s="8">
        <v>56449284</v>
      </c>
      <c r="D789" s="8">
        <v>28277003</v>
      </c>
      <c r="E789" s="9">
        <f>nyse_spy_short_volume[[#This Row],[total_short]]/nyse_spy_short_volume[[#This Row],[total_reported]]</f>
        <v>0.66625466544993295</v>
      </c>
      <c r="F789" s="9">
        <f>nyse_spy_short_volume[[#This Row],[total_long]]/nyse_spy_short_volume[[#This Row],[total_reported]]</f>
        <v>0.33374533455006711</v>
      </c>
      <c r="G789" s="8">
        <v>20487170</v>
      </c>
      <c r="H789" s="9">
        <f>nyse_spy_short_volume[[#This Row],[Off-Exchange]]/nyse_spy_short_volume[[#This Row],[total_reported]]</f>
        <v>0.24180417583978395</v>
      </c>
      <c r="I789" s="8">
        <v>125</v>
      </c>
      <c r="J789" s="8" t="s">
        <v>8466</v>
      </c>
      <c r="K789" s="8" t="s">
        <v>8467</v>
      </c>
      <c r="L789" s="8" t="s">
        <v>8468</v>
      </c>
      <c r="M789" s="8" t="s">
        <v>8469</v>
      </c>
      <c r="N789" s="8">
        <v>790779</v>
      </c>
      <c r="O789" s="8">
        <v>1953220</v>
      </c>
      <c r="P789" s="8">
        <v>2511466</v>
      </c>
      <c r="Q789" s="8">
        <v>12561098</v>
      </c>
      <c r="R789" s="8">
        <v>271679</v>
      </c>
      <c r="S789" s="8">
        <v>313015</v>
      </c>
      <c r="T789" s="8">
        <v>1516</v>
      </c>
    </row>
    <row r="790" spans="1:20">
      <c r="A790" s="1">
        <v>44592</v>
      </c>
      <c r="B790" s="8">
        <v>101494463</v>
      </c>
      <c r="C790" s="8">
        <v>64618659</v>
      </c>
      <c r="D790" s="8">
        <v>36875804</v>
      </c>
      <c r="E790" s="9">
        <f>nyse_spy_short_volume[[#This Row],[total_short]]/nyse_spy_short_volume[[#This Row],[total_reported]]</f>
        <v>0.63667176602530529</v>
      </c>
      <c r="F790" s="9">
        <f>nyse_spy_short_volume[[#This Row],[total_long]]/nyse_spy_short_volume[[#This Row],[total_reported]]</f>
        <v>0.36332823397469477</v>
      </c>
      <c r="G790" s="8">
        <v>20115602</v>
      </c>
      <c r="H790" s="9">
        <f>nyse_spy_short_volume[[#This Row],[Off-Exchange]]/nyse_spy_short_volume[[#This Row],[total_reported]]</f>
        <v>0.19819408276488934</v>
      </c>
      <c r="I790" s="8">
        <v>770009</v>
      </c>
      <c r="J790" s="8" t="s">
        <v>8470</v>
      </c>
      <c r="K790" s="8" t="s">
        <v>8471</v>
      </c>
      <c r="L790" s="8" t="s">
        <v>8472</v>
      </c>
      <c r="M790" s="8" t="s">
        <v>8473</v>
      </c>
      <c r="N790" s="8">
        <v>1363454</v>
      </c>
      <c r="O790" s="8">
        <v>3079835</v>
      </c>
      <c r="P790" s="8">
        <v>4405776</v>
      </c>
      <c r="Q790" s="8">
        <v>16614641</v>
      </c>
      <c r="R790" s="8">
        <v>431562</v>
      </c>
      <c r="S790" s="8">
        <v>674099</v>
      </c>
      <c r="T790" s="8">
        <v>2592</v>
      </c>
    </row>
    <row r="791" spans="1:20">
      <c r="A791" s="1">
        <v>44589</v>
      </c>
      <c r="B791" s="8">
        <v>105999346</v>
      </c>
      <c r="C791" s="8">
        <v>64947950</v>
      </c>
      <c r="D791" s="8">
        <v>41051396</v>
      </c>
      <c r="E791" s="9">
        <f>nyse_spy_short_volume[[#This Row],[total_short]]/nyse_spy_short_volume[[#This Row],[total_reported]]</f>
        <v>0.61272028980254278</v>
      </c>
      <c r="F791" s="9">
        <f>nyse_spy_short_volume[[#This Row],[total_long]]/nyse_spy_short_volume[[#This Row],[total_reported]]</f>
        <v>0.38727971019745727</v>
      </c>
      <c r="G791" s="8">
        <v>15738214</v>
      </c>
      <c r="H791" s="9">
        <f>nyse_spy_short_volume[[#This Row],[Off-Exchange]]/nyse_spy_short_volume[[#This Row],[total_reported]]</f>
        <v>0.14847463304160385</v>
      </c>
      <c r="I791" s="8">
        <v>50713</v>
      </c>
      <c r="J791" s="8" t="s">
        <v>8474</v>
      </c>
      <c r="K791" s="8" t="s">
        <v>8475</v>
      </c>
      <c r="L791" s="8" t="s">
        <v>8476</v>
      </c>
      <c r="M791" s="8" t="s">
        <v>8477</v>
      </c>
      <c r="N791" s="8">
        <v>437259</v>
      </c>
      <c r="O791" s="8">
        <v>2012920</v>
      </c>
      <c r="P791" s="8">
        <v>1934448</v>
      </c>
      <c r="Q791" s="8">
        <v>18417112</v>
      </c>
      <c r="R791" s="8">
        <v>437911</v>
      </c>
      <c r="S791" s="8">
        <v>505853</v>
      </c>
      <c r="T791" s="8">
        <v>4128</v>
      </c>
    </row>
    <row r="792" spans="1:20">
      <c r="A792" s="1">
        <v>44588</v>
      </c>
      <c r="B792" s="8">
        <v>103302760</v>
      </c>
      <c r="C792" s="8">
        <v>58186134</v>
      </c>
      <c r="D792" s="8">
        <v>45116626</v>
      </c>
      <c r="E792" s="9">
        <f>nyse_spy_short_volume[[#This Row],[total_short]]/nyse_spy_short_volume[[#This Row],[total_reported]]</f>
        <v>0.56325827112460503</v>
      </c>
      <c r="F792" s="9">
        <f>nyse_spy_short_volume[[#This Row],[total_long]]/nyse_spy_short_volume[[#This Row],[total_reported]]</f>
        <v>0.43674172887539503</v>
      </c>
      <c r="G792" s="8">
        <v>15128472</v>
      </c>
      <c r="H792" s="9">
        <f>nyse_spy_short_volume[[#This Row],[Off-Exchange]]/nyse_spy_short_volume[[#This Row],[total_reported]]</f>
        <v>0.14644789742306982</v>
      </c>
      <c r="I792" s="8">
        <v>63897</v>
      </c>
      <c r="J792" s="8" t="s">
        <v>8478</v>
      </c>
      <c r="K792" s="8" t="s">
        <v>8479</v>
      </c>
      <c r="L792" s="8" t="s">
        <v>8480</v>
      </c>
      <c r="M792" s="8" t="s">
        <v>8481</v>
      </c>
      <c r="N792" s="8">
        <v>593514</v>
      </c>
      <c r="O792" s="8">
        <v>965350</v>
      </c>
      <c r="P792" s="8">
        <v>2163790</v>
      </c>
      <c r="Q792" s="8">
        <v>12875029</v>
      </c>
      <c r="R792" s="8">
        <v>388916</v>
      </c>
      <c r="S792" s="8">
        <v>597178</v>
      </c>
      <c r="T792" s="8">
        <v>4315</v>
      </c>
    </row>
    <row r="793" spans="1:20">
      <c r="A793" s="1">
        <v>44587</v>
      </c>
      <c r="B793" s="8">
        <v>126294656</v>
      </c>
      <c r="C793" s="8">
        <v>63021122</v>
      </c>
      <c r="D793" s="8">
        <v>63273534</v>
      </c>
      <c r="E793" s="9">
        <f>nyse_spy_short_volume[[#This Row],[total_short]]/nyse_spy_short_volume[[#This Row],[total_reported]]</f>
        <v>0.4990007019774455</v>
      </c>
      <c r="F793" s="9">
        <f>nyse_spy_short_volume[[#This Row],[total_long]]/nyse_spy_short_volume[[#This Row],[total_reported]]</f>
        <v>0.5009992980225545</v>
      </c>
      <c r="G793" s="8">
        <v>16732069</v>
      </c>
      <c r="H793" s="9">
        <f>nyse_spy_short_volume[[#This Row],[Off-Exchange]]/nyse_spy_short_volume[[#This Row],[total_reported]]</f>
        <v>0.13248437843640826</v>
      </c>
      <c r="I793" s="8">
        <v>39994</v>
      </c>
      <c r="J793" s="8" t="s">
        <v>8482</v>
      </c>
      <c r="K793" s="8" t="s">
        <v>8483</v>
      </c>
      <c r="L793" s="8" t="s">
        <v>8484</v>
      </c>
      <c r="M793" s="8" t="s">
        <v>8485</v>
      </c>
      <c r="N793" s="8">
        <v>611132</v>
      </c>
      <c r="O793" s="8">
        <v>1481794</v>
      </c>
      <c r="P793" s="8">
        <v>1866274</v>
      </c>
      <c r="Q793" s="8">
        <v>15688446</v>
      </c>
      <c r="R793" s="8">
        <v>385898</v>
      </c>
      <c r="S793" s="8">
        <v>429565</v>
      </c>
      <c r="T793" s="8">
        <v>6036</v>
      </c>
    </row>
    <row r="794" spans="1:20">
      <c r="A794" s="1">
        <v>44586</v>
      </c>
      <c r="B794" s="8">
        <v>112908242</v>
      </c>
      <c r="C794" s="8">
        <v>50390080</v>
      </c>
      <c r="D794" s="8">
        <v>62518162</v>
      </c>
      <c r="E794" s="9">
        <f>nyse_spy_short_volume[[#This Row],[total_short]]/nyse_spy_short_volume[[#This Row],[total_reported]]</f>
        <v>0.44629230875811526</v>
      </c>
      <c r="F794" s="9">
        <f>nyse_spy_short_volume[[#This Row],[total_long]]/nyse_spy_short_volume[[#This Row],[total_reported]]</f>
        <v>0.55370769124188468</v>
      </c>
      <c r="G794" s="8">
        <v>15220269</v>
      </c>
      <c r="H794" s="9">
        <f>nyse_spy_short_volume[[#This Row],[Off-Exchange]]/nyse_spy_short_volume[[#This Row],[total_reported]]</f>
        <v>0.13480210771504175</v>
      </c>
      <c r="I794" s="8">
        <v>116893</v>
      </c>
      <c r="J794" s="8" t="s">
        <v>8486</v>
      </c>
      <c r="K794" s="8" t="s">
        <v>8487</v>
      </c>
      <c r="L794" s="8" t="s">
        <v>8488</v>
      </c>
      <c r="M794" s="8" t="s">
        <v>8489</v>
      </c>
      <c r="N794" s="8">
        <v>496774</v>
      </c>
      <c r="O794" s="8">
        <v>392090</v>
      </c>
      <c r="P794" s="8">
        <v>1692741</v>
      </c>
      <c r="Q794" s="8">
        <v>12153926</v>
      </c>
      <c r="R794" s="8">
        <v>432688</v>
      </c>
      <c r="S794" s="8">
        <v>327034</v>
      </c>
      <c r="T794" s="8">
        <v>3177</v>
      </c>
    </row>
    <row r="795" spans="1:20">
      <c r="A795" s="1">
        <v>44585</v>
      </c>
      <c r="B795" s="8">
        <v>178103286</v>
      </c>
      <c r="C795" s="8">
        <v>88633282</v>
      </c>
      <c r="D795" s="8">
        <v>89470004</v>
      </c>
      <c r="E795" s="9">
        <f>nyse_spy_short_volume[[#This Row],[total_short]]/nyse_spy_short_volume[[#This Row],[total_reported]]</f>
        <v>0.49765102031862568</v>
      </c>
      <c r="F795" s="9">
        <f>nyse_spy_short_volume[[#This Row],[total_long]]/nyse_spy_short_volume[[#This Row],[total_reported]]</f>
        <v>0.50234897968137437</v>
      </c>
      <c r="G795" s="8">
        <v>27715122</v>
      </c>
      <c r="H795" s="9">
        <f>nyse_spy_short_volume[[#This Row],[Off-Exchange]]/nyse_spy_short_volume[[#This Row],[total_reported]]</f>
        <v>0.15561263704028458</v>
      </c>
      <c r="I795" s="8">
        <v>98784</v>
      </c>
      <c r="J795" s="8" t="s">
        <v>8490</v>
      </c>
      <c r="K795" s="8" t="s">
        <v>8491</v>
      </c>
      <c r="L795" s="8" t="s">
        <v>8492</v>
      </c>
      <c r="M795" s="8" t="s">
        <v>8493</v>
      </c>
      <c r="N795" s="8">
        <v>941769</v>
      </c>
      <c r="O795" s="8">
        <v>1236452</v>
      </c>
      <c r="P795" s="8">
        <v>3487831</v>
      </c>
      <c r="Q795" s="8">
        <v>25073554</v>
      </c>
      <c r="R795" s="8">
        <v>505388</v>
      </c>
      <c r="S795" s="8">
        <v>793197</v>
      </c>
      <c r="T795" s="8">
        <v>5432</v>
      </c>
    </row>
    <row r="796" spans="1:20">
      <c r="A796" s="1">
        <v>44582</v>
      </c>
      <c r="B796" s="8">
        <v>134486551</v>
      </c>
      <c r="C796" s="8">
        <v>71206751</v>
      </c>
      <c r="D796" s="8">
        <v>63279800</v>
      </c>
      <c r="E796" s="9">
        <f>nyse_spy_short_volume[[#This Row],[total_short]]/nyse_spy_short_volume[[#This Row],[total_reported]]</f>
        <v>0.52947116622836132</v>
      </c>
      <c r="F796" s="9">
        <f>nyse_spy_short_volume[[#This Row],[total_long]]/nyse_spy_short_volume[[#This Row],[total_reported]]</f>
        <v>0.47052883377163862</v>
      </c>
      <c r="G796" s="8">
        <v>19417350</v>
      </c>
      <c r="H796" s="9">
        <f>nyse_spy_short_volume[[#This Row],[Off-Exchange]]/nyse_spy_short_volume[[#This Row],[total_reported]]</f>
        <v>0.14438135155982995</v>
      </c>
      <c r="I796" s="8">
        <v>24491</v>
      </c>
      <c r="J796" s="8" t="s">
        <v>8494</v>
      </c>
      <c r="K796" s="8" t="s">
        <v>8495</v>
      </c>
      <c r="L796" s="8" t="s">
        <v>8496</v>
      </c>
      <c r="M796" s="8" t="s">
        <v>8497</v>
      </c>
      <c r="N796" s="8">
        <v>1301779</v>
      </c>
      <c r="O796" s="8">
        <v>1026483</v>
      </c>
      <c r="P796" s="8">
        <v>4250501</v>
      </c>
      <c r="Q796" s="8">
        <v>18600861</v>
      </c>
      <c r="R796" s="8">
        <v>317351</v>
      </c>
      <c r="S796" s="8">
        <v>1336393</v>
      </c>
      <c r="T796" s="8">
        <v>10375</v>
      </c>
    </row>
    <row r="797" spans="1:20">
      <c r="A797" s="1">
        <v>44581</v>
      </c>
      <c r="B797" s="8">
        <v>82074202</v>
      </c>
      <c r="C797" s="8">
        <v>36050312</v>
      </c>
      <c r="D797" s="8">
        <v>46023890</v>
      </c>
      <c r="E797" s="9">
        <f>nyse_spy_short_volume[[#This Row],[total_short]]/nyse_spy_short_volume[[#This Row],[total_reported]]</f>
        <v>0.43924048143654204</v>
      </c>
      <c r="F797" s="9">
        <f>nyse_spy_short_volume[[#This Row],[total_long]]/nyse_spy_short_volume[[#This Row],[total_reported]]</f>
        <v>0.56075951856345796</v>
      </c>
      <c r="G797" s="8">
        <v>10321915</v>
      </c>
      <c r="H797" s="9">
        <f>nyse_spy_short_volume[[#This Row],[Off-Exchange]]/nyse_spy_short_volume[[#This Row],[total_reported]]</f>
        <v>0.12576320876077479</v>
      </c>
      <c r="I797" s="8">
        <v>65155</v>
      </c>
      <c r="J797" s="8" t="s">
        <v>8498</v>
      </c>
      <c r="K797" s="8" t="s">
        <v>8499</v>
      </c>
      <c r="L797" s="8" t="s">
        <v>8500</v>
      </c>
      <c r="M797" s="8" t="s">
        <v>8501</v>
      </c>
      <c r="N797" s="8">
        <v>1026355</v>
      </c>
      <c r="O797" s="8">
        <v>634067</v>
      </c>
      <c r="P797" s="8">
        <v>1655511</v>
      </c>
      <c r="Q797" s="8">
        <v>9385871</v>
      </c>
      <c r="R797" s="8">
        <v>275610</v>
      </c>
      <c r="S797" s="8">
        <v>1010939</v>
      </c>
      <c r="T797" s="8">
        <v>4452</v>
      </c>
    </row>
    <row r="798" spans="1:20">
      <c r="A798" s="1">
        <v>44580</v>
      </c>
      <c r="B798" s="8">
        <v>75919844</v>
      </c>
      <c r="C798" s="8">
        <v>34730245</v>
      </c>
      <c r="D798" s="8">
        <v>41189599</v>
      </c>
      <c r="E798" s="9">
        <f>nyse_spy_short_volume[[#This Row],[total_short]]/nyse_spy_short_volume[[#This Row],[total_reported]]</f>
        <v>0.45745938308303163</v>
      </c>
      <c r="F798" s="9">
        <f>nyse_spy_short_volume[[#This Row],[total_long]]/nyse_spy_short_volume[[#This Row],[total_reported]]</f>
        <v>0.54254061691696842</v>
      </c>
      <c r="G798" s="8">
        <v>16108944</v>
      </c>
      <c r="H798" s="9">
        <f>nyse_spy_short_volume[[#This Row],[Off-Exchange]]/nyse_spy_short_volume[[#This Row],[total_reported]]</f>
        <v>0.21218357614117331</v>
      </c>
      <c r="I798" s="8">
        <v>38564</v>
      </c>
      <c r="J798" s="8" t="s">
        <v>8502</v>
      </c>
      <c r="K798" s="8" t="s">
        <v>8503</v>
      </c>
      <c r="L798" s="8" t="s">
        <v>8504</v>
      </c>
      <c r="M798" s="8" t="s">
        <v>8505</v>
      </c>
      <c r="N798" s="8">
        <v>586587</v>
      </c>
      <c r="O798" s="8">
        <v>414884</v>
      </c>
      <c r="P798" s="8">
        <v>1421667</v>
      </c>
      <c r="Q798" s="8">
        <v>6943634</v>
      </c>
      <c r="R798" s="8">
        <v>280688</v>
      </c>
      <c r="S798" s="8">
        <v>571014</v>
      </c>
      <c r="T798" s="8">
        <v>4643</v>
      </c>
    </row>
    <row r="799" spans="1:20">
      <c r="A799" s="1">
        <v>44579</v>
      </c>
      <c r="B799" s="8">
        <v>74406622</v>
      </c>
      <c r="C799" s="8">
        <v>41781272</v>
      </c>
      <c r="D799" s="8">
        <v>32625350</v>
      </c>
      <c r="E799" s="9">
        <f>nyse_spy_short_volume[[#This Row],[total_short]]/nyse_spy_short_volume[[#This Row],[total_reported]]</f>
        <v>0.56152625770324582</v>
      </c>
      <c r="F799" s="9">
        <f>nyse_spy_short_volume[[#This Row],[total_long]]/nyse_spy_short_volume[[#This Row],[total_reported]]</f>
        <v>0.43847374229675418</v>
      </c>
      <c r="G799" s="8">
        <v>9993808</v>
      </c>
      <c r="H799" s="9">
        <f>nyse_spy_short_volume[[#This Row],[Off-Exchange]]/nyse_spy_short_volume[[#This Row],[total_reported]]</f>
        <v>0.1343134217274371</v>
      </c>
      <c r="I799" s="8">
        <v>56602</v>
      </c>
      <c r="J799" s="8" t="s">
        <v>8506</v>
      </c>
      <c r="K799" s="8" t="s">
        <v>8507</v>
      </c>
      <c r="L799" s="8" t="s">
        <v>8508</v>
      </c>
      <c r="M799" s="8" t="s">
        <v>8509</v>
      </c>
      <c r="N799" s="8">
        <v>1146751</v>
      </c>
      <c r="O799" s="8">
        <v>1229173</v>
      </c>
      <c r="P799" s="8">
        <v>3043238</v>
      </c>
      <c r="Q799" s="8">
        <v>12037161</v>
      </c>
      <c r="R799" s="8">
        <v>250545</v>
      </c>
      <c r="S799" s="8">
        <v>634644</v>
      </c>
      <c r="T799" s="8">
        <v>2848</v>
      </c>
    </row>
    <row r="800" spans="1:20">
      <c r="A800" s="1">
        <v>44575</v>
      </c>
      <c r="B800" s="8">
        <v>64814015</v>
      </c>
      <c r="C800" s="8">
        <v>29913433</v>
      </c>
      <c r="D800" s="8">
        <v>34900582</v>
      </c>
      <c r="E800" s="9">
        <f>nyse_spy_short_volume[[#This Row],[total_short]]/nyse_spy_short_volume[[#This Row],[total_reported]]</f>
        <v>0.46152723296034043</v>
      </c>
      <c r="F800" s="9">
        <f>nyse_spy_short_volume[[#This Row],[total_long]]/nyse_spy_short_volume[[#This Row],[total_reported]]</f>
        <v>0.53847276703965952</v>
      </c>
      <c r="G800" s="8">
        <v>7292745</v>
      </c>
      <c r="H800" s="9">
        <f>nyse_spy_short_volume[[#This Row],[Off-Exchange]]/nyse_spy_short_volume[[#This Row],[total_reported]]</f>
        <v>0.11251802561529324</v>
      </c>
      <c r="I800" s="8">
        <v>9812</v>
      </c>
      <c r="J800" s="8" t="s">
        <v>8510</v>
      </c>
      <c r="K800" s="8" t="s">
        <v>8511</v>
      </c>
      <c r="L800" s="8" t="s">
        <v>8512</v>
      </c>
      <c r="M800" s="8" t="s">
        <v>8513</v>
      </c>
      <c r="N800" s="8">
        <v>754534</v>
      </c>
      <c r="O800" s="8">
        <v>687880</v>
      </c>
      <c r="P800" s="8">
        <v>1850830</v>
      </c>
      <c r="Q800" s="8">
        <v>7918043</v>
      </c>
      <c r="R800" s="8">
        <v>243438</v>
      </c>
      <c r="S800" s="8">
        <v>470158</v>
      </c>
      <c r="T800" s="8">
        <v>2334</v>
      </c>
    </row>
    <row r="801" spans="1:20">
      <c r="A801" s="1">
        <v>44574</v>
      </c>
      <c r="B801" s="8">
        <v>61419341</v>
      </c>
      <c r="C801" s="8">
        <v>31942957</v>
      </c>
      <c r="D801" s="8">
        <v>29476384</v>
      </c>
      <c r="E801" s="9">
        <f>nyse_spy_short_volume[[#This Row],[total_short]]/nyse_spy_short_volume[[#This Row],[total_reported]]</f>
        <v>0.52007977421965501</v>
      </c>
      <c r="F801" s="9">
        <f>nyse_spy_short_volume[[#This Row],[total_long]]/nyse_spy_short_volume[[#This Row],[total_reported]]</f>
        <v>0.47992022578034499</v>
      </c>
      <c r="G801" s="8">
        <v>13583773</v>
      </c>
      <c r="H801" s="9">
        <f>nyse_spy_short_volume[[#This Row],[Off-Exchange]]/nyse_spy_short_volume[[#This Row],[total_reported]]</f>
        <v>0.22116442115521884</v>
      </c>
      <c r="I801" s="8">
        <v>45836</v>
      </c>
      <c r="J801" s="8" t="s">
        <v>8514</v>
      </c>
      <c r="K801" s="8" t="s">
        <v>8515</v>
      </c>
      <c r="L801" s="8" t="s">
        <v>8516</v>
      </c>
      <c r="M801" s="8" t="s">
        <v>8517</v>
      </c>
      <c r="N801" s="8">
        <v>552812</v>
      </c>
      <c r="O801" s="8">
        <v>542032</v>
      </c>
      <c r="P801" s="8">
        <v>1615628</v>
      </c>
      <c r="Q801" s="8">
        <v>7020817</v>
      </c>
      <c r="R801" s="8">
        <v>201376</v>
      </c>
      <c r="S801" s="8">
        <v>299056</v>
      </c>
      <c r="T801" s="8">
        <v>2357</v>
      </c>
    </row>
    <row r="802" spans="1:20">
      <c r="A802" s="1">
        <v>44573</v>
      </c>
      <c r="B802" s="8">
        <v>45847766</v>
      </c>
      <c r="C802" s="8">
        <v>19392814</v>
      </c>
      <c r="D802" s="8">
        <v>26454952</v>
      </c>
      <c r="E802" s="9">
        <f>nyse_spy_short_volume[[#This Row],[total_short]]/nyse_spy_short_volume[[#This Row],[total_reported]]</f>
        <v>0.42298274685837473</v>
      </c>
      <c r="F802" s="9">
        <f>nyse_spy_short_volume[[#This Row],[total_long]]/nyse_spy_short_volume[[#This Row],[total_reported]]</f>
        <v>0.57701725314162522</v>
      </c>
      <c r="G802" s="8">
        <v>5302891</v>
      </c>
      <c r="H802" s="9">
        <f>nyse_spy_short_volume[[#This Row],[Off-Exchange]]/nyse_spy_short_volume[[#This Row],[total_reported]]</f>
        <v>0.11566301834641191</v>
      </c>
      <c r="I802" s="8">
        <v>19109</v>
      </c>
      <c r="J802" s="8" t="s">
        <v>8518</v>
      </c>
      <c r="K802" s="8" t="s">
        <v>8519</v>
      </c>
      <c r="L802" s="8" t="s">
        <v>8520</v>
      </c>
      <c r="M802" s="8" t="s">
        <v>8521</v>
      </c>
      <c r="N802" s="8">
        <v>581612</v>
      </c>
      <c r="O802" s="8">
        <v>553869</v>
      </c>
      <c r="P802" s="8">
        <v>1303308</v>
      </c>
      <c r="Q802" s="8">
        <v>5269573</v>
      </c>
      <c r="R802" s="8">
        <v>196101</v>
      </c>
      <c r="S802" s="8">
        <v>178973</v>
      </c>
      <c r="T802" s="8">
        <v>3929</v>
      </c>
    </row>
    <row r="803" spans="1:20">
      <c r="A803" s="1">
        <v>44572</v>
      </c>
      <c r="B803" s="8">
        <v>52969602</v>
      </c>
      <c r="C803" s="8">
        <v>22466560</v>
      </c>
      <c r="D803" s="8">
        <v>30503042</v>
      </c>
      <c r="E803" s="9">
        <f>nyse_spy_short_volume[[#This Row],[total_short]]/nyse_spy_short_volume[[#This Row],[total_reported]]</f>
        <v>0.42414062314457263</v>
      </c>
      <c r="F803" s="9">
        <f>nyse_spy_short_volume[[#This Row],[total_long]]/nyse_spy_short_volume[[#This Row],[total_reported]]</f>
        <v>0.57585937685542743</v>
      </c>
      <c r="G803" s="8">
        <v>7743486</v>
      </c>
      <c r="H803" s="9">
        <f>nyse_spy_short_volume[[#This Row],[Off-Exchange]]/nyse_spy_short_volume[[#This Row],[total_reported]]</f>
        <v>0.14618735477755715</v>
      </c>
      <c r="I803" s="8">
        <v>6221</v>
      </c>
      <c r="J803" s="8" t="s">
        <v>8522</v>
      </c>
      <c r="K803" s="8" t="s">
        <v>8523</v>
      </c>
      <c r="L803" s="8" t="s">
        <v>8524</v>
      </c>
      <c r="M803" s="8" t="s">
        <v>8525</v>
      </c>
      <c r="N803" s="8">
        <v>651828</v>
      </c>
      <c r="O803" s="8">
        <v>452884</v>
      </c>
      <c r="P803" s="8">
        <v>1211446</v>
      </c>
      <c r="Q803" s="8">
        <v>5169547</v>
      </c>
      <c r="R803" s="8">
        <v>215934</v>
      </c>
      <c r="S803" s="8">
        <v>309841</v>
      </c>
      <c r="T803" s="8">
        <v>8880</v>
      </c>
    </row>
    <row r="804" spans="1:20">
      <c r="A804" s="1">
        <v>44571</v>
      </c>
      <c r="B804" s="8">
        <v>83607908</v>
      </c>
      <c r="C804" s="8">
        <v>47188269</v>
      </c>
      <c r="D804" s="8">
        <v>36419639</v>
      </c>
      <c r="E804" s="9">
        <f>nyse_spy_short_volume[[#This Row],[total_short]]/nyse_spy_short_volume[[#This Row],[total_reported]]</f>
        <v>0.56439959004834805</v>
      </c>
      <c r="F804" s="9">
        <f>nyse_spy_short_volume[[#This Row],[total_long]]/nyse_spy_short_volume[[#This Row],[total_reported]]</f>
        <v>0.43560040995165195</v>
      </c>
      <c r="G804" s="8">
        <v>12510280</v>
      </c>
      <c r="H804" s="9">
        <f>nyse_spy_short_volume[[#This Row],[Off-Exchange]]/nyse_spy_short_volume[[#This Row],[total_reported]]</f>
        <v>0.14963034357946139</v>
      </c>
      <c r="I804" s="8">
        <v>47297</v>
      </c>
      <c r="J804" s="8" t="s">
        <v>8526</v>
      </c>
      <c r="K804" s="8" t="s">
        <v>8527</v>
      </c>
      <c r="L804" s="8" t="s">
        <v>8528</v>
      </c>
      <c r="M804" s="8" t="s">
        <v>8529</v>
      </c>
      <c r="N804" s="8">
        <v>1264085</v>
      </c>
      <c r="O804" s="8">
        <v>1097172</v>
      </c>
      <c r="P804" s="8">
        <v>2848293</v>
      </c>
      <c r="Q804" s="8">
        <v>13088906</v>
      </c>
      <c r="R804" s="8">
        <v>505189</v>
      </c>
      <c r="S804" s="8">
        <v>907395</v>
      </c>
      <c r="T804" s="8">
        <v>5875</v>
      </c>
    </row>
    <row r="805" spans="1:20">
      <c r="A805" s="1">
        <v>44568</v>
      </c>
      <c r="B805" s="8">
        <v>56204804</v>
      </c>
      <c r="C805" s="8">
        <v>28717870</v>
      </c>
      <c r="D805" s="8">
        <v>27486934</v>
      </c>
      <c r="E805" s="9">
        <f>nyse_spy_short_volume[[#This Row],[total_short]]/nyse_spy_short_volume[[#This Row],[total_reported]]</f>
        <v>0.51095045185105525</v>
      </c>
      <c r="F805" s="9">
        <f>nyse_spy_short_volume[[#This Row],[total_long]]/nyse_spy_short_volume[[#This Row],[total_reported]]</f>
        <v>0.48904954814894469</v>
      </c>
      <c r="G805" s="8">
        <v>8761503</v>
      </c>
      <c r="H805" s="9">
        <f>nyse_spy_short_volume[[#This Row],[Off-Exchange]]/nyse_spy_short_volume[[#This Row],[total_reported]]</f>
        <v>0.1558853047508181</v>
      </c>
      <c r="I805" s="8">
        <v>62451</v>
      </c>
      <c r="J805" s="8" t="s">
        <v>8530</v>
      </c>
      <c r="K805" s="8" t="s">
        <v>8531</v>
      </c>
      <c r="L805" s="8" t="s">
        <v>8532</v>
      </c>
      <c r="M805" s="8" t="s">
        <v>8533</v>
      </c>
      <c r="N805" s="8">
        <v>822087</v>
      </c>
      <c r="O805" s="8">
        <v>1000813</v>
      </c>
      <c r="P805" s="8">
        <v>1648525</v>
      </c>
      <c r="Q805" s="8">
        <v>6925918</v>
      </c>
      <c r="R805" s="8">
        <v>224348</v>
      </c>
      <c r="S805" s="8">
        <v>220759</v>
      </c>
      <c r="T805" s="8">
        <v>2950</v>
      </c>
    </row>
    <row r="806" spans="1:20">
      <c r="A806" s="1">
        <v>44567</v>
      </c>
      <c r="B806" s="8">
        <v>60533903</v>
      </c>
      <c r="C806" s="8">
        <v>30209281</v>
      </c>
      <c r="D806" s="8">
        <v>30324622</v>
      </c>
      <c r="E806" s="9">
        <f>nyse_spy_short_volume[[#This Row],[total_short]]/nyse_spy_short_volume[[#This Row],[total_reported]]</f>
        <v>0.49904730246784185</v>
      </c>
      <c r="F806" s="9">
        <f>nyse_spy_short_volume[[#This Row],[total_long]]/nyse_spy_short_volume[[#This Row],[total_reported]]</f>
        <v>0.5009526975321581</v>
      </c>
      <c r="G806" s="8">
        <v>11101821</v>
      </c>
      <c r="H806" s="9">
        <f>nyse_spy_short_volume[[#This Row],[Off-Exchange]]/nyse_spy_short_volume[[#This Row],[total_reported]]</f>
        <v>0.18339840072760549</v>
      </c>
      <c r="I806" s="8">
        <v>20328</v>
      </c>
      <c r="J806" s="8" t="s">
        <v>8534</v>
      </c>
      <c r="K806" s="8" t="s">
        <v>8535</v>
      </c>
      <c r="L806" s="8" t="s">
        <v>8536</v>
      </c>
      <c r="M806" s="8" t="s">
        <v>8537</v>
      </c>
      <c r="N806" s="8">
        <v>673980</v>
      </c>
      <c r="O806" s="8">
        <v>719307</v>
      </c>
      <c r="P806" s="8">
        <v>1439042</v>
      </c>
      <c r="Q806" s="8">
        <v>6834949</v>
      </c>
      <c r="R806" s="8">
        <v>195863</v>
      </c>
      <c r="S806" s="8">
        <v>285821</v>
      </c>
      <c r="T806" s="8">
        <v>2347</v>
      </c>
    </row>
    <row r="807" spans="1:20">
      <c r="A807" s="1">
        <v>44566</v>
      </c>
      <c r="B807" s="8">
        <v>68109632</v>
      </c>
      <c r="C807" s="8">
        <v>39892311</v>
      </c>
      <c r="D807" s="8">
        <v>28217321</v>
      </c>
      <c r="E807" s="9">
        <f>nyse_spy_short_volume[[#This Row],[total_short]]/nyse_spy_short_volume[[#This Row],[total_reported]]</f>
        <v>0.58570733431653255</v>
      </c>
      <c r="F807" s="9">
        <f>nyse_spy_short_volume[[#This Row],[total_long]]/nyse_spy_short_volume[[#This Row],[total_reported]]</f>
        <v>0.41429266568346751</v>
      </c>
      <c r="G807" s="8">
        <v>15024815</v>
      </c>
      <c r="H807" s="9">
        <f>nyse_spy_short_volume[[#This Row],[Off-Exchange]]/nyse_spy_short_volume[[#This Row],[total_reported]]</f>
        <v>0.22059750667864422</v>
      </c>
      <c r="I807" s="8">
        <v>36567</v>
      </c>
      <c r="J807" s="8" t="s">
        <v>8538</v>
      </c>
      <c r="K807" s="8" t="s">
        <v>8539</v>
      </c>
      <c r="L807" s="8" t="s">
        <v>8540</v>
      </c>
      <c r="M807" s="8" t="s">
        <v>8541</v>
      </c>
      <c r="N807" s="8">
        <v>936075</v>
      </c>
      <c r="O807" s="8">
        <v>910092</v>
      </c>
      <c r="P807" s="8">
        <v>2202909</v>
      </c>
      <c r="Q807" s="8">
        <v>8784718</v>
      </c>
      <c r="R807" s="8">
        <v>244587</v>
      </c>
      <c r="S807" s="8">
        <v>891681</v>
      </c>
      <c r="T807" s="8">
        <v>2964</v>
      </c>
    </row>
    <row r="808" spans="1:20">
      <c r="A808" s="1">
        <v>44565</v>
      </c>
      <c r="B808" s="8">
        <v>45953482</v>
      </c>
      <c r="C808" s="8">
        <v>25835171</v>
      </c>
      <c r="D808" s="8">
        <v>20118311</v>
      </c>
      <c r="E808" s="9">
        <f>nyse_spy_short_volume[[#This Row],[total_short]]/nyse_spy_short_volume[[#This Row],[total_reported]]</f>
        <v>0.56220268575077725</v>
      </c>
      <c r="F808" s="9">
        <f>nyse_spy_short_volume[[#This Row],[total_long]]/nyse_spy_short_volume[[#This Row],[total_reported]]</f>
        <v>0.43779731424922275</v>
      </c>
      <c r="G808" s="8">
        <v>10080758</v>
      </c>
      <c r="H808" s="9">
        <f>nyse_spy_short_volume[[#This Row],[Off-Exchange]]/nyse_spy_short_volume[[#This Row],[total_reported]]</f>
        <v>0.21936875207846057</v>
      </c>
      <c r="I808" s="8">
        <v>272473</v>
      </c>
      <c r="J808" s="8" t="s">
        <v>8542</v>
      </c>
      <c r="K808" s="8" t="s">
        <v>8543</v>
      </c>
      <c r="L808" s="8" t="s">
        <v>8544</v>
      </c>
      <c r="M808" s="8" t="s">
        <v>8545</v>
      </c>
      <c r="N808" s="8">
        <v>564928</v>
      </c>
      <c r="O808" s="8">
        <v>558863</v>
      </c>
      <c r="P808" s="8">
        <v>1319466</v>
      </c>
      <c r="Q808" s="8">
        <v>5086418</v>
      </c>
      <c r="R808" s="8">
        <v>158930</v>
      </c>
      <c r="S808" s="8">
        <v>195246</v>
      </c>
      <c r="T808" s="8">
        <v>4163</v>
      </c>
    </row>
    <row r="809" spans="1:20">
      <c r="A809" s="1">
        <v>44564</v>
      </c>
      <c r="B809" s="8">
        <v>45243685</v>
      </c>
      <c r="C809" s="8">
        <v>21147958</v>
      </c>
      <c r="D809" s="8">
        <v>24095727</v>
      </c>
      <c r="E809" s="9">
        <f>nyse_spy_short_volume[[#This Row],[total_short]]/nyse_spy_short_volume[[#This Row],[total_reported]]</f>
        <v>0.46742342052819086</v>
      </c>
      <c r="F809" s="9">
        <f>nyse_spy_short_volume[[#This Row],[total_long]]/nyse_spy_short_volume[[#This Row],[total_reported]]</f>
        <v>0.53257657947180914</v>
      </c>
      <c r="G809" s="8">
        <v>6897534</v>
      </c>
      <c r="H809" s="9">
        <f>nyse_spy_short_volume[[#This Row],[Off-Exchange]]/nyse_spy_short_volume[[#This Row],[total_reported]]</f>
        <v>0.15245296664053778</v>
      </c>
      <c r="I809" s="8">
        <v>794245</v>
      </c>
      <c r="J809" s="8" t="s">
        <v>8546</v>
      </c>
      <c r="K809" s="8" t="s">
        <v>8547</v>
      </c>
      <c r="L809" s="8" t="s">
        <v>8548</v>
      </c>
      <c r="M809" s="8" t="s">
        <v>8549</v>
      </c>
      <c r="N809" s="8">
        <v>431198</v>
      </c>
      <c r="O809" s="8">
        <v>689060</v>
      </c>
      <c r="P809" s="8">
        <v>984323</v>
      </c>
      <c r="Q809" s="8">
        <v>4886945</v>
      </c>
      <c r="R809" s="8">
        <v>115512</v>
      </c>
      <c r="S809" s="8">
        <v>293960</v>
      </c>
      <c r="T809" s="8">
        <v>1908</v>
      </c>
    </row>
    <row r="810" spans="1:20">
      <c r="A810" s="1">
        <v>44561</v>
      </c>
      <c r="B810" s="8">
        <v>40922878</v>
      </c>
      <c r="C810" s="8">
        <v>23013683</v>
      </c>
      <c r="D810" s="8">
        <v>17909195</v>
      </c>
      <c r="E810" s="9">
        <f>nyse_spy_short_volume[[#This Row],[total_short]]/nyse_spy_short_volume[[#This Row],[total_reported]]</f>
        <v>0.56236716782236085</v>
      </c>
      <c r="F810" s="9">
        <f>nyse_spy_short_volume[[#This Row],[total_long]]/nyse_spy_short_volume[[#This Row],[total_reported]]</f>
        <v>0.4376328321776391</v>
      </c>
      <c r="G810" s="8">
        <v>9710906</v>
      </c>
      <c r="H810" s="9">
        <f>nyse_spy_short_volume[[#This Row],[Off-Exchange]]/nyse_spy_short_volume[[#This Row],[total_reported]]</f>
        <v>0.23729772866903448</v>
      </c>
      <c r="I810" s="8">
        <v>22952</v>
      </c>
      <c r="J810" s="8" t="s">
        <v>8550</v>
      </c>
      <c r="K810" s="8" t="s">
        <v>8551</v>
      </c>
      <c r="L810" s="8" t="s">
        <v>8552</v>
      </c>
      <c r="M810" s="8" t="s">
        <v>8553</v>
      </c>
      <c r="N810" s="8">
        <v>448306</v>
      </c>
      <c r="O810" s="8">
        <v>668845</v>
      </c>
      <c r="P810" s="8">
        <v>1021891</v>
      </c>
      <c r="Q810" s="8">
        <v>4346182</v>
      </c>
      <c r="R810" s="8">
        <v>93888</v>
      </c>
      <c r="S810" s="8">
        <v>69338</v>
      </c>
      <c r="T810" s="8">
        <v>14841</v>
      </c>
    </row>
    <row r="811" spans="1:20">
      <c r="A811" s="1">
        <v>44560</v>
      </c>
      <c r="B811" s="8">
        <v>36640386</v>
      </c>
      <c r="C811" s="8">
        <v>20460780</v>
      </c>
      <c r="D811" s="8">
        <v>16179606</v>
      </c>
      <c r="E811" s="9">
        <f>nyse_spy_short_volume[[#This Row],[total_short]]/nyse_spy_short_volume[[#This Row],[total_reported]]</f>
        <v>0.55842151881260205</v>
      </c>
      <c r="F811" s="9">
        <f>nyse_spy_short_volume[[#This Row],[total_long]]/nyse_spy_short_volume[[#This Row],[total_reported]]</f>
        <v>0.44157848118739795</v>
      </c>
      <c r="G811" s="8">
        <v>9406932</v>
      </c>
      <c r="H811" s="9">
        <f>nyse_spy_short_volume[[#This Row],[Off-Exchange]]/nyse_spy_short_volume[[#This Row],[total_reported]]</f>
        <v>0.2567367057759708</v>
      </c>
      <c r="I811" s="8">
        <v>1532837</v>
      </c>
      <c r="J811" s="8" t="s">
        <v>8554</v>
      </c>
      <c r="K811" s="8" t="s">
        <v>8555</v>
      </c>
      <c r="L811" s="8" t="s">
        <v>8556</v>
      </c>
      <c r="M811" s="8" t="s">
        <v>8557</v>
      </c>
      <c r="N811" s="8">
        <v>415078</v>
      </c>
      <c r="O811" s="8">
        <v>481443</v>
      </c>
      <c r="P811" s="8">
        <v>847531</v>
      </c>
      <c r="Q811" s="8">
        <v>2884831</v>
      </c>
      <c r="R811" s="8">
        <v>51602</v>
      </c>
      <c r="S811" s="8">
        <v>41450</v>
      </c>
      <c r="T811" s="8">
        <v>4375</v>
      </c>
    </row>
    <row r="812" spans="1:20">
      <c r="A812" s="1">
        <v>44559</v>
      </c>
      <c r="B812" s="8">
        <v>36094595</v>
      </c>
      <c r="C812" s="8">
        <v>17332175</v>
      </c>
      <c r="D812" s="8">
        <v>18762420</v>
      </c>
      <c r="E812" s="9">
        <f>nyse_spy_short_volume[[#This Row],[total_short]]/nyse_spy_short_volume[[#This Row],[total_reported]]</f>
        <v>0.48018754608550118</v>
      </c>
      <c r="F812" s="9">
        <f>nyse_spy_short_volume[[#This Row],[total_long]]/nyse_spy_short_volume[[#This Row],[total_reported]]</f>
        <v>0.51981245391449882</v>
      </c>
      <c r="G812" s="8">
        <v>7283228</v>
      </c>
      <c r="H812" s="9">
        <f>nyse_spy_short_volume[[#This Row],[Off-Exchange]]/nyse_spy_short_volume[[#This Row],[total_reported]]</f>
        <v>0.20178167950076736</v>
      </c>
      <c r="I812" s="8">
        <v>27678</v>
      </c>
      <c r="J812" s="8" t="s">
        <v>8558</v>
      </c>
      <c r="K812" s="8" t="s">
        <v>8559</v>
      </c>
      <c r="L812" s="8" t="s">
        <v>8560</v>
      </c>
      <c r="M812" s="8" t="s">
        <v>8561</v>
      </c>
      <c r="N812" s="8">
        <v>431660</v>
      </c>
      <c r="O812" s="8">
        <v>482221</v>
      </c>
      <c r="P812" s="8">
        <v>862007</v>
      </c>
      <c r="Q812" s="8">
        <v>3389105</v>
      </c>
      <c r="R812" s="8">
        <v>71680</v>
      </c>
      <c r="S812" s="8">
        <v>143157</v>
      </c>
      <c r="T812" s="8">
        <v>9252</v>
      </c>
    </row>
    <row r="813" spans="1:20">
      <c r="A813" s="1">
        <v>44558</v>
      </c>
      <c r="B813" s="8">
        <v>29669189</v>
      </c>
      <c r="C813" s="8">
        <v>21287615</v>
      </c>
      <c r="D813" s="8">
        <v>8381574</v>
      </c>
      <c r="E813" s="9">
        <f>nyse_spy_short_volume[[#This Row],[total_short]]/nyse_spy_short_volume[[#This Row],[total_reported]]</f>
        <v>0.71749905263672697</v>
      </c>
      <c r="F813" s="9">
        <f>nyse_spy_short_volume[[#This Row],[total_long]]/nyse_spy_short_volume[[#This Row],[total_reported]]</f>
        <v>0.28250094736327308</v>
      </c>
      <c r="G813" s="8">
        <v>8197833</v>
      </c>
      <c r="H813" s="9">
        <f>nyse_spy_short_volume[[#This Row],[Off-Exchange]]/nyse_spy_short_volume[[#This Row],[total_reported]]</f>
        <v>0.27630795705268518</v>
      </c>
      <c r="I813" s="8">
        <v>15964</v>
      </c>
      <c r="J813" s="8" t="s">
        <v>8562</v>
      </c>
      <c r="K813" s="8" t="s">
        <v>8563</v>
      </c>
      <c r="L813" s="8" t="s">
        <v>8564</v>
      </c>
      <c r="M813" s="8" t="s">
        <v>8565</v>
      </c>
      <c r="N813" s="8">
        <v>522166</v>
      </c>
      <c r="O813" s="8">
        <v>461605</v>
      </c>
      <c r="P813" s="8">
        <v>1109689</v>
      </c>
      <c r="Q813" s="8">
        <v>4457158</v>
      </c>
      <c r="R813" s="8">
        <v>112154</v>
      </c>
      <c r="S813" s="8">
        <v>83522</v>
      </c>
      <c r="T813" s="8">
        <v>3445</v>
      </c>
    </row>
    <row r="814" spans="1:20">
      <c r="A814" s="1">
        <v>44557</v>
      </c>
      <c r="B814" s="8">
        <v>37920334</v>
      </c>
      <c r="C814" s="8">
        <v>26988213</v>
      </c>
      <c r="D814" s="8">
        <v>10932121</v>
      </c>
      <c r="E814" s="9">
        <f>nyse_spy_short_volume[[#This Row],[total_short]]/nyse_spy_short_volume[[#This Row],[total_reported]]</f>
        <v>0.71170820911018351</v>
      </c>
      <c r="F814" s="9">
        <f>nyse_spy_short_volume[[#This Row],[total_long]]/nyse_spy_short_volume[[#This Row],[total_reported]]</f>
        <v>0.28829179088981655</v>
      </c>
      <c r="G814" s="8">
        <v>11889300</v>
      </c>
      <c r="H814" s="9">
        <f>nyse_spy_short_volume[[#This Row],[Off-Exchange]]/nyse_spy_short_volume[[#This Row],[total_reported]]</f>
        <v>0.31353363079555152</v>
      </c>
      <c r="I814" s="8">
        <v>17512</v>
      </c>
      <c r="J814" s="8" t="s">
        <v>8566</v>
      </c>
      <c r="K814" s="8" t="s">
        <v>8567</v>
      </c>
      <c r="L814" s="8" t="s">
        <v>8568</v>
      </c>
      <c r="M814" s="8" t="s">
        <v>8569</v>
      </c>
      <c r="N814" s="8">
        <v>608421</v>
      </c>
      <c r="O814" s="8">
        <v>622609</v>
      </c>
      <c r="P814" s="8">
        <v>1518663</v>
      </c>
      <c r="Q814" s="8">
        <v>5487736</v>
      </c>
      <c r="R814" s="8">
        <v>91186</v>
      </c>
      <c r="S814" s="8">
        <v>269150</v>
      </c>
      <c r="T814" s="8">
        <v>2867</v>
      </c>
    </row>
    <row r="815" spans="1:20">
      <c r="A815" s="1">
        <v>44553</v>
      </c>
      <c r="B815" s="8">
        <v>38074930</v>
      </c>
      <c r="C815" s="8">
        <v>24585418</v>
      </c>
      <c r="D815" s="8">
        <v>13489512</v>
      </c>
      <c r="E815" s="9">
        <f>nyse_spy_short_volume[[#This Row],[total_short]]/nyse_spy_short_volume[[#This Row],[total_reported]]</f>
        <v>0.64571144319897633</v>
      </c>
      <c r="F815" s="9">
        <f>nyse_spy_short_volume[[#This Row],[total_long]]/nyse_spy_short_volume[[#This Row],[total_reported]]</f>
        <v>0.35428855680102367</v>
      </c>
      <c r="G815" s="8">
        <v>10043716</v>
      </c>
      <c r="H815" s="9">
        <f>nyse_spy_short_volume[[#This Row],[Off-Exchange]]/nyse_spy_short_volume[[#This Row],[total_reported]]</f>
        <v>0.26378816717456866</v>
      </c>
      <c r="I815" s="8">
        <v>16657</v>
      </c>
      <c r="J815" s="8" t="s">
        <v>8570</v>
      </c>
      <c r="K815" s="8" t="s">
        <v>8571</v>
      </c>
      <c r="L815" s="8" t="s">
        <v>8572</v>
      </c>
      <c r="M815" s="8" t="s">
        <v>8573</v>
      </c>
      <c r="N815" s="8">
        <v>448665</v>
      </c>
      <c r="O815" s="8">
        <v>490220</v>
      </c>
      <c r="P815" s="8">
        <v>1073475</v>
      </c>
      <c r="Q815" s="8">
        <v>5189280</v>
      </c>
      <c r="R815" s="8">
        <v>114201</v>
      </c>
      <c r="S815" s="8">
        <v>339338</v>
      </c>
      <c r="T815" s="8">
        <v>2540</v>
      </c>
    </row>
    <row r="816" spans="1:20">
      <c r="A816" s="1">
        <v>44552</v>
      </c>
      <c r="B816" s="8">
        <v>39699769</v>
      </c>
      <c r="C816" s="8">
        <v>22703991</v>
      </c>
      <c r="D816" s="8">
        <v>16995778</v>
      </c>
      <c r="E816" s="9">
        <f>nyse_spy_short_volume[[#This Row],[total_short]]/nyse_spy_short_volume[[#This Row],[total_reported]]</f>
        <v>0.57189226970061213</v>
      </c>
      <c r="F816" s="9">
        <f>nyse_spy_short_volume[[#This Row],[total_long]]/nyse_spy_short_volume[[#This Row],[total_reported]]</f>
        <v>0.42810773029938787</v>
      </c>
      <c r="G816" s="8">
        <v>7598768</v>
      </c>
      <c r="H816" s="9">
        <f>nyse_spy_short_volume[[#This Row],[Off-Exchange]]/nyse_spy_short_volume[[#This Row],[total_reported]]</f>
        <v>0.19140584923806483</v>
      </c>
      <c r="I816" s="8">
        <v>23399</v>
      </c>
      <c r="J816" s="8" t="s">
        <v>8574</v>
      </c>
      <c r="K816" s="8" t="s">
        <v>8575</v>
      </c>
      <c r="L816" s="8" t="s">
        <v>8576</v>
      </c>
      <c r="M816" s="8" t="s">
        <v>8577</v>
      </c>
      <c r="N816" s="8">
        <v>574096</v>
      </c>
      <c r="O816" s="8">
        <v>585686</v>
      </c>
      <c r="P816" s="8">
        <v>1122107</v>
      </c>
      <c r="Q816" s="8">
        <v>5299894</v>
      </c>
      <c r="R816" s="8">
        <v>145724</v>
      </c>
      <c r="S816" s="8">
        <v>295668</v>
      </c>
      <c r="T816" s="8">
        <v>1887</v>
      </c>
    </row>
    <row r="817" spans="1:20">
      <c r="A817" s="1">
        <v>44551</v>
      </c>
      <c r="B817" s="8">
        <v>49636792</v>
      </c>
      <c r="C817" s="8">
        <v>26619723</v>
      </c>
      <c r="D817" s="8">
        <v>23017069</v>
      </c>
      <c r="E817" s="9">
        <f>nyse_spy_short_volume[[#This Row],[total_short]]/nyse_spy_short_volume[[#This Row],[total_reported]]</f>
        <v>0.53629015751058207</v>
      </c>
      <c r="F817" s="9">
        <f>nyse_spy_short_volume[[#This Row],[total_long]]/nyse_spy_short_volume[[#This Row],[total_reported]]</f>
        <v>0.46370984248941793</v>
      </c>
      <c r="G817" s="8">
        <v>9923231</v>
      </c>
      <c r="H817" s="9">
        <f>nyse_spy_short_volume[[#This Row],[Off-Exchange]]/nyse_spy_short_volume[[#This Row],[total_reported]]</f>
        <v>0.19991684797035231</v>
      </c>
      <c r="I817" s="8">
        <v>24973</v>
      </c>
      <c r="J817" s="8" t="s">
        <v>8578</v>
      </c>
      <c r="K817" s="8" t="s">
        <v>8579</v>
      </c>
      <c r="L817" s="8" t="s">
        <v>8580</v>
      </c>
      <c r="M817" s="8" t="s">
        <v>8581</v>
      </c>
      <c r="N817" s="8">
        <v>713854</v>
      </c>
      <c r="O817" s="8">
        <v>618690</v>
      </c>
      <c r="P817" s="8">
        <v>1569532</v>
      </c>
      <c r="Q817" s="8">
        <v>5914369</v>
      </c>
      <c r="R817" s="8">
        <v>242662</v>
      </c>
      <c r="S817" s="8">
        <v>245687</v>
      </c>
      <c r="T817" s="8">
        <v>803</v>
      </c>
    </row>
    <row r="818" spans="1:20">
      <c r="A818" s="1">
        <v>44550</v>
      </c>
      <c r="B818" s="8">
        <v>71841612</v>
      </c>
      <c r="C818" s="8">
        <v>42222172</v>
      </c>
      <c r="D818" s="8">
        <v>29619440</v>
      </c>
      <c r="E818" s="9">
        <f>nyse_spy_short_volume[[#This Row],[total_short]]/nyse_spy_short_volume[[#This Row],[total_reported]]</f>
        <v>0.58771192383600745</v>
      </c>
      <c r="F818" s="9">
        <f>nyse_spy_short_volume[[#This Row],[total_long]]/nyse_spy_short_volume[[#This Row],[total_reported]]</f>
        <v>0.41228807616399255</v>
      </c>
      <c r="G818" s="8">
        <v>12211821</v>
      </c>
      <c r="H818" s="9">
        <f>nyse_spy_short_volume[[#This Row],[Off-Exchange]]/nyse_spy_short_volume[[#This Row],[total_reported]]</f>
        <v>0.16998255829782885</v>
      </c>
      <c r="I818" s="8">
        <v>76857</v>
      </c>
      <c r="J818" s="8" t="s">
        <v>8582</v>
      </c>
      <c r="K818" s="8" t="s">
        <v>8583</v>
      </c>
      <c r="L818" s="8" t="s">
        <v>8584</v>
      </c>
      <c r="M818" s="8" t="s">
        <v>8585</v>
      </c>
      <c r="N818" s="8">
        <v>904393</v>
      </c>
      <c r="O818" s="8">
        <v>1001183</v>
      </c>
      <c r="P818" s="8">
        <v>3037712</v>
      </c>
      <c r="Q818" s="8">
        <v>10986665</v>
      </c>
      <c r="R818" s="8">
        <v>393885</v>
      </c>
      <c r="S818" s="8">
        <v>475654</v>
      </c>
      <c r="T818" s="8">
        <v>1665</v>
      </c>
    </row>
    <row r="819" spans="1:20">
      <c r="A819" s="1">
        <v>44547</v>
      </c>
      <c r="B819" s="8">
        <v>94459399</v>
      </c>
      <c r="C819" s="8">
        <v>54707892</v>
      </c>
      <c r="D819" s="8">
        <v>39751507</v>
      </c>
      <c r="E819" s="9">
        <f>nyse_spy_short_volume[[#This Row],[total_short]]/nyse_spy_short_volume[[#This Row],[total_reported]]</f>
        <v>0.57916832606567825</v>
      </c>
      <c r="F819" s="9">
        <f>nyse_spy_short_volume[[#This Row],[total_long]]/nyse_spy_short_volume[[#This Row],[total_reported]]</f>
        <v>0.42083167393432175</v>
      </c>
      <c r="G819" s="8">
        <v>21786557</v>
      </c>
      <c r="H819" s="9">
        <f>nyse_spy_short_volume[[#This Row],[Off-Exchange]]/nyse_spy_short_volume[[#This Row],[total_reported]]</f>
        <v>0.23064467094481514</v>
      </c>
      <c r="I819" s="8">
        <v>15910</v>
      </c>
      <c r="J819" s="8" t="s">
        <v>8586</v>
      </c>
      <c r="K819" s="8" t="s">
        <v>8587</v>
      </c>
      <c r="L819" s="8" t="s">
        <v>8588</v>
      </c>
      <c r="M819" s="8" t="s">
        <v>8589</v>
      </c>
      <c r="N819" s="8">
        <v>1026248</v>
      </c>
      <c r="O819" s="8">
        <v>949005</v>
      </c>
      <c r="P819" s="8">
        <v>1934180</v>
      </c>
      <c r="Q819" s="8">
        <v>11584995</v>
      </c>
      <c r="R819" s="8">
        <v>329594</v>
      </c>
      <c r="S819" s="8">
        <v>389881</v>
      </c>
      <c r="T819" s="8">
        <v>1035</v>
      </c>
    </row>
    <row r="820" spans="1:20">
      <c r="A820" s="1">
        <v>44546</v>
      </c>
      <c r="B820" s="8">
        <v>81416173</v>
      </c>
      <c r="C820" s="8">
        <v>48868573</v>
      </c>
      <c r="D820" s="8">
        <v>32547600</v>
      </c>
      <c r="E820" s="9">
        <f>nyse_spy_short_volume[[#This Row],[total_short]]/nyse_spy_short_volume[[#This Row],[total_reported]]</f>
        <v>0.60023176230599784</v>
      </c>
      <c r="F820" s="9">
        <f>nyse_spy_short_volume[[#This Row],[total_long]]/nyse_spy_short_volume[[#This Row],[total_reported]]</f>
        <v>0.39976823769400216</v>
      </c>
      <c r="G820" s="8">
        <v>23810069</v>
      </c>
      <c r="H820" s="9">
        <f>nyse_spy_short_volume[[#This Row],[Off-Exchange]]/nyse_spy_short_volume[[#This Row],[total_reported]]</f>
        <v>0.29244888481800785</v>
      </c>
      <c r="I820" s="8">
        <v>32128</v>
      </c>
      <c r="J820" s="8" t="s">
        <v>8590</v>
      </c>
      <c r="K820" s="8" t="s">
        <v>8591</v>
      </c>
      <c r="L820" s="8" t="s">
        <v>8592</v>
      </c>
      <c r="M820" s="8" t="s">
        <v>8593</v>
      </c>
      <c r="N820" s="8">
        <v>633455</v>
      </c>
      <c r="O820" s="8">
        <v>713436</v>
      </c>
      <c r="P820" s="8">
        <v>1978135</v>
      </c>
      <c r="Q820" s="8">
        <v>8666848</v>
      </c>
      <c r="R820" s="8">
        <v>228716</v>
      </c>
      <c r="S820" s="8">
        <v>235831</v>
      </c>
      <c r="T820" s="8">
        <v>4268</v>
      </c>
    </row>
    <row r="821" spans="1:20">
      <c r="A821" s="1">
        <v>44545</v>
      </c>
      <c r="B821" s="8">
        <v>78651764</v>
      </c>
      <c r="C821" s="8">
        <v>44602303</v>
      </c>
      <c r="D821" s="8">
        <v>34049461</v>
      </c>
      <c r="E821" s="9">
        <f>nyse_spy_short_volume[[#This Row],[total_short]]/nyse_spy_short_volume[[#This Row],[total_reported]]</f>
        <v>0.56708585709533488</v>
      </c>
      <c r="F821" s="9">
        <f>nyse_spy_short_volume[[#This Row],[total_long]]/nyse_spy_short_volume[[#This Row],[total_reported]]</f>
        <v>0.43291414290466518</v>
      </c>
      <c r="G821" s="8">
        <v>17287568</v>
      </c>
      <c r="H821" s="9">
        <f>nyse_spy_short_volume[[#This Row],[Off-Exchange]]/nyse_spy_short_volume[[#This Row],[total_reported]]</f>
        <v>0.21979885918388303</v>
      </c>
      <c r="I821" s="8">
        <v>772808</v>
      </c>
      <c r="J821" s="8" t="s">
        <v>8594</v>
      </c>
      <c r="K821" s="8" t="s">
        <v>8595</v>
      </c>
      <c r="L821" s="8" t="s">
        <v>8596</v>
      </c>
      <c r="M821" s="8" t="s">
        <v>8597</v>
      </c>
      <c r="N821" s="8">
        <v>706552</v>
      </c>
      <c r="O821" s="8">
        <v>714089</v>
      </c>
      <c r="P821" s="8">
        <v>1484625</v>
      </c>
      <c r="Q821" s="8">
        <v>9020205</v>
      </c>
      <c r="R821" s="8">
        <v>335222</v>
      </c>
      <c r="S821" s="8">
        <v>615754</v>
      </c>
      <c r="T821" s="8">
        <v>2262</v>
      </c>
    </row>
    <row r="822" spans="1:20">
      <c r="A822" s="1">
        <v>44544</v>
      </c>
      <c r="B822" s="8">
        <v>69441257</v>
      </c>
      <c r="C822" s="8">
        <v>39411897</v>
      </c>
      <c r="D822" s="8">
        <v>30029360</v>
      </c>
      <c r="E822" s="9">
        <f>nyse_spy_short_volume[[#This Row],[total_short]]/nyse_spy_short_volume[[#This Row],[total_reported]]</f>
        <v>0.56755736722910988</v>
      </c>
      <c r="F822" s="9">
        <f>nyse_spy_short_volume[[#This Row],[total_long]]/nyse_spy_short_volume[[#This Row],[total_reported]]</f>
        <v>0.43244263277089007</v>
      </c>
      <c r="G822" s="8">
        <v>20422723</v>
      </c>
      <c r="H822" s="9">
        <f>nyse_spy_short_volume[[#This Row],[Off-Exchange]]/nyse_spy_short_volume[[#This Row],[total_reported]]</f>
        <v>0.29410071018731704</v>
      </c>
      <c r="I822" s="8">
        <v>58446</v>
      </c>
      <c r="J822" s="8" t="s">
        <v>8598</v>
      </c>
      <c r="K822" s="8" t="s">
        <v>8599</v>
      </c>
      <c r="L822" s="8" t="s">
        <v>8600</v>
      </c>
      <c r="M822" s="8" t="s">
        <v>8601</v>
      </c>
      <c r="N822" s="8">
        <v>446417</v>
      </c>
      <c r="O822" s="8">
        <v>849845</v>
      </c>
      <c r="P822" s="8">
        <v>1152643</v>
      </c>
      <c r="Q822" s="8">
        <v>7280252</v>
      </c>
      <c r="R822" s="8">
        <v>184787</v>
      </c>
      <c r="S822" s="8">
        <v>149366</v>
      </c>
      <c r="T822" s="8">
        <v>1163</v>
      </c>
    </row>
    <row r="823" spans="1:20">
      <c r="A823" s="1">
        <v>44543</v>
      </c>
      <c r="B823" s="8">
        <v>57458526</v>
      </c>
      <c r="C823" s="8">
        <v>39929553</v>
      </c>
      <c r="D823" s="8">
        <v>17528973</v>
      </c>
      <c r="E823" s="9">
        <f>nyse_spy_short_volume[[#This Row],[total_short]]/nyse_spy_short_volume[[#This Row],[total_reported]]</f>
        <v>0.69492825137909042</v>
      </c>
      <c r="F823" s="9">
        <f>nyse_spy_short_volume[[#This Row],[total_long]]/nyse_spy_short_volume[[#This Row],[total_reported]]</f>
        <v>0.30507174862090963</v>
      </c>
      <c r="G823" s="8">
        <v>16751813</v>
      </c>
      <c r="H823" s="9">
        <f>nyse_spy_short_volume[[#This Row],[Off-Exchange]]/nyse_spy_short_volume[[#This Row],[total_reported]]</f>
        <v>0.29154616670814004</v>
      </c>
      <c r="I823" s="8">
        <v>29297</v>
      </c>
      <c r="J823" s="8" t="s">
        <v>8602</v>
      </c>
      <c r="K823" s="8" t="s">
        <v>8603</v>
      </c>
      <c r="L823" s="8" t="s">
        <v>8604</v>
      </c>
      <c r="M823" s="8" t="s">
        <v>8605</v>
      </c>
      <c r="N823" s="8">
        <v>901206</v>
      </c>
      <c r="O823" s="8">
        <v>966916</v>
      </c>
      <c r="P823" s="8">
        <v>2083666</v>
      </c>
      <c r="Q823" s="8">
        <v>6691891</v>
      </c>
      <c r="R823" s="8">
        <v>205107</v>
      </c>
      <c r="S823" s="8">
        <v>64020</v>
      </c>
      <c r="T823" s="8">
        <v>497</v>
      </c>
    </row>
    <row r="824" spans="1:20">
      <c r="A824" s="1">
        <v>44540</v>
      </c>
      <c r="B824" s="8">
        <v>52675129</v>
      </c>
      <c r="C824" s="8">
        <v>33702770</v>
      </c>
      <c r="D824" s="8">
        <v>18972359</v>
      </c>
      <c r="E824" s="9">
        <f>nyse_spy_short_volume[[#This Row],[total_short]]/nyse_spy_short_volume[[#This Row],[total_reported]]</f>
        <v>0.63982320764700928</v>
      </c>
      <c r="F824" s="9">
        <f>nyse_spy_short_volume[[#This Row],[total_long]]/nyse_spy_short_volume[[#This Row],[total_reported]]</f>
        <v>0.36017679235299072</v>
      </c>
      <c r="G824" s="8">
        <v>13957207</v>
      </c>
      <c r="H824" s="9">
        <f>nyse_spy_short_volume[[#This Row],[Off-Exchange]]/nyse_spy_short_volume[[#This Row],[total_reported]]</f>
        <v>0.2649676852238938</v>
      </c>
      <c r="I824" s="8">
        <v>25708</v>
      </c>
      <c r="J824" s="8" t="s">
        <v>8606</v>
      </c>
      <c r="K824" s="8" t="s">
        <v>8607</v>
      </c>
      <c r="L824" s="8" t="s">
        <v>8608</v>
      </c>
      <c r="M824" s="8" t="s">
        <v>8609</v>
      </c>
      <c r="N824" s="8">
        <v>605809</v>
      </c>
      <c r="O824" s="8">
        <v>1007420</v>
      </c>
      <c r="P824" s="8">
        <v>1559190</v>
      </c>
      <c r="Q824" s="8">
        <v>6883005</v>
      </c>
      <c r="R824" s="8">
        <v>185913</v>
      </c>
      <c r="S824" s="8">
        <v>445676</v>
      </c>
      <c r="T824" s="8">
        <v>1026</v>
      </c>
    </row>
    <row r="825" spans="1:20">
      <c r="A825" s="1">
        <v>44539</v>
      </c>
      <c r="B825" s="8">
        <v>43934950</v>
      </c>
      <c r="C825" s="8">
        <v>33587559</v>
      </c>
      <c r="D825" s="8">
        <v>10347391</v>
      </c>
      <c r="E825" s="9">
        <f>nyse_spy_short_volume[[#This Row],[total_short]]/nyse_spy_short_volume[[#This Row],[total_reported]]</f>
        <v>0.76448383348564186</v>
      </c>
      <c r="F825" s="9">
        <f>nyse_spy_short_volume[[#This Row],[total_long]]/nyse_spy_short_volume[[#This Row],[total_reported]]</f>
        <v>0.23551616651435817</v>
      </c>
      <c r="G825" s="8">
        <v>12901973</v>
      </c>
      <c r="H825" s="9">
        <f>nyse_spy_short_volume[[#This Row],[Off-Exchange]]/nyse_spy_short_volume[[#This Row],[total_reported]]</f>
        <v>0.29366080990191179</v>
      </c>
      <c r="I825" s="8">
        <v>6876</v>
      </c>
      <c r="J825" s="8" t="s">
        <v>8610</v>
      </c>
      <c r="K825" s="8" t="s">
        <v>8611</v>
      </c>
      <c r="L825" s="8" t="s">
        <v>8612</v>
      </c>
      <c r="M825" s="8" t="s">
        <v>8613</v>
      </c>
      <c r="N825" s="8">
        <v>984648</v>
      </c>
      <c r="O825" s="8">
        <v>804621</v>
      </c>
      <c r="P825" s="8">
        <v>1606960</v>
      </c>
      <c r="Q825" s="8">
        <v>6748167</v>
      </c>
      <c r="R825" s="8">
        <v>168973</v>
      </c>
      <c r="S825" s="8">
        <v>71427</v>
      </c>
      <c r="T825" s="8">
        <v>389</v>
      </c>
    </row>
    <row r="826" spans="1:20">
      <c r="A826" s="1">
        <v>44538</v>
      </c>
      <c r="B826" s="8">
        <v>52107738</v>
      </c>
      <c r="C826" s="8">
        <v>32019152</v>
      </c>
      <c r="D826" s="8">
        <v>20088586</v>
      </c>
      <c r="E826" s="9">
        <f>nyse_spy_short_volume[[#This Row],[total_short]]/nyse_spy_short_volume[[#This Row],[total_reported]]</f>
        <v>0.6144797918497249</v>
      </c>
      <c r="F826" s="9">
        <f>nyse_spy_short_volume[[#This Row],[total_long]]/nyse_spy_short_volume[[#This Row],[total_reported]]</f>
        <v>0.3855202081502751</v>
      </c>
      <c r="G826" s="8">
        <v>14946066</v>
      </c>
      <c r="H826" s="9">
        <f>nyse_spy_short_volume[[#This Row],[Off-Exchange]]/nyse_spy_short_volume[[#This Row],[total_reported]]</f>
        <v>0.28683006735007383</v>
      </c>
      <c r="I826" s="8">
        <v>16693</v>
      </c>
      <c r="J826" s="8" t="s">
        <v>8614</v>
      </c>
      <c r="K826" s="8" t="s">
        <v>8615</v>
      </c>
      <c r="L826" s="8" t="s">
        <v>8616</v>
      </c>
      <c r="M826" s="8" t="s">
        <v>8617</v>
      </c>
      <c r="N826" s="8">
        <v>752921</v>
      </c>
      <c r="O826" s="8">
        <v>566505</v>
      </c>
      <c r="P826" s="8">
        <v>1439102</v>
      </c>
      <c r="Q826" s="8">
        <v>5784298</v>
      </c>
      <c r="R826" s="8">
        <v>333818</v>
      </c>
      <c r="S826" s="8">
        <v>86034</v>
      </c>
      <c r="T826" s="8">
        <v>1494</v>
      </c>
    </row>
    <row r="827" spans="1:20">
      <c r="A827" s="1">
        <v>44537</v>
      </c>
      <c r="B827" s="8">
        <v>53557028</v>
      </c>
      <c r="C827" s="8">
        <v>36291807</v>
      </c>
      <c r="D827" s="8">
        <v>17265221</v>
      </c>
      <c r="E827" s="9">
        <f>nyse_spy_short_volume[[#This Row],[total_short]]/nyse_spy_short_volume[[#This Row],[total_reported]]</f>
        <v>0.67762921796183317</v>
      </c>
      <c r="F827" s="9">
        <f>nyse_spy_short_volume[[#This Row],[total_long]]/nyse_spy_short_volume[[#This Row],[total_reported]]</f>
        <v>0.32237078203816688</v>
      </c>
      <c r="G827" s="8">
        <v>8530425</v>
      </c>
      <c r="H827" s="9">
        <f>nyse_spy_short_volume[[#This Row],[Off-Exchange]]/nyse_spy_short_volume[[#This Row],[total_reported]]</f>
        <v>0.15927741546823695</v>
      </c>
      <c r="I827" s="8">
        <v>11558</v>
      </c>
      <c r="J827" s="8" t="s">
        <v>8618</v>
      </c>
      <c r="K827" s="8" t="s">
        <v>8619</v>
      </c>
      <c r="L827" s="8" t="s">
        <v>8620</v>
      </c>
      <c r="M827" s="8" t="s">
        <v>8621</v>
      </c>
      <c r="N827" s="8">
        <v>1164849</v>
      </c>
      <c r="O827" s="8">
        <v>1194443</v>
      </c>
      <c r="P827" s="8">
        <v>2201561</v>
      </c>
      <c r="Q827" s="8">
        <v>9953891</v>
      </c>
      <c r="R827" s="8">
        <v>286874</v>
      </c>
      <c r="S827" s="8">
        <v>417487</v>
      </c>
      <c r="T827" s="8">
        <v>491</v>
      </c>
    </row>
    <row r="828" spans="1:20">
      <c r="A828" s="1">
        <v>44536</v>
      </c>
      <c r="B828" s="8">
        <v>71029340</v>
      </c>
      <c r="C828" s="8">
        <v>43523265</v>
      </c>
      <c r="D828" s="8">
        <v>27506075</v>
      </c>
      <c r="E828" s="9">
        <f>nyse_spy_short_volume[[#This Row],[total_short]]/nyse_spy_short_volume[[#This Row],[total_reported]]</f>
        <v>0.61275051971481076</v>
      </c>
      <c r="F828" s="9">
        <f>nyse_spy_short_volume[[#This Row],[total_long]]/nyse_spy_short_volume[[#This Row],[total_reported]]</f>
        <v>0.38724948028518918</v>
      </c>
      <c r="G828" s="8">
        <v>18036903</v>
      </c>
      <c r="H828" s="9">
        <f>nyse_spy_short_volume[[#This Row],[Off-Exchange]]/nyse_spy_short_volume[[#This Row],[total_reported]]</f>
        <v>0.2539359509746254</v>
      </c>
      <c r="I828" s="8">
        <v>28484</v>
      </c>
      <c r="J828" s="8" t="s">
        <v>8622</v>
      </c>
      <c r="K828" s="8" t="s">
        <v>8623</v>
      </c>
      <c r="L828" s="8" t="s">
        <v>8624</v>
      </c>
      <c r="M828" s="8" t="s">
        <v>8625</v>
      </c>
      <c r="N828" s="8">
        <v>663846</v>
      </c>
      <c r="O828" s="8">
        <v>1023139</v>
      </c>
      <c r="P828" s="8">
        <v>1471068</v>
      </c>
      <c r="Q828" s="8">
        <v>9897060</v>
      </c>
      <c r="R828" s="8">
        <v>262887</v>
      </c>
      <c r="S828" s="8">
        <v>330903</v>
      </c>
      <c r="T828" s="8">
        <v>1018</v>
      </c>
    </row>
    <row r="829" spans="1:20">
      <c r="A829" s="1">
        <v>44533</v>
      </c>
      <c r="B829" s="8">
        <v>98058319</v>
      </c>
      <c r="C829" s="8">
        <v>54738165</v>
      </c>
      <c r="D829" s="8">
        <v>43320154</v>
      </c>
      <c r="E829" s="9">
        <f>nyse_spy_short_volume[[#This Row],[total_short]]/nyse_spy_short_volume[[#This Row],[total_reported]]</f>
        <v>0.55822051161207442</v>
      </c>
      <c r="F829" s="9">
        <f>nyse_spy_short_volume[[#This Row],[total_long]]/nyse_spy_short_volume[[#This Row],[total_reported]]</f>
        <v>0.44177948838792558</v>
      </c>
      <c r="G829" s="8">
        <v>16216061</v>
      </c>
      <c r="H829" s="9">
        <f>nyse_spy_short_volume[[#This Row],[Off-Exchange]]/nyse_spy_short_volume[[#This Row],[total_reported]]</f>
        <v>0.16537159891553924</v>
      </c>
      <c r="I829" s="8">
        <v>68904</v>
      </c>
      <c r="J829" s="8" t="s">
        <v>8626</v>
      </c>
      <c r="K829" s="8" t="s">
        <v>8627</v>
      </c>
      <c r="L829" s="8" t="s">
        <v>8628</v>
      </c>
      <c r="M829" s="8" t="s">
        <v>8629</v>
      </c>
      <c r="N829" s="8">
        <v>1673542</v>
      </c>
      <c r="O829" s="8">
        <v>1150220</v>
      </c>
      <c r="P829" s="8">
        <v>2617916</v>
      </c>
      <c r="Q829" s="8">
        <v>13363798</v>
      </c>
      <c r="R829" s="8">
        <v>652558</v>
      </c>
      <c r="S829" s="8">
        <v>436582</v>
      </c>
      <c r="T829" s="8">
        <v>4153</v>
      </c>
    </row>
    <row r="830" spans="1:20">
      <c r="A830" s="1">
        <v>44532</v>
      </c>
      <c r="B830" s="8">
        <v>87598233</v>
      </c>
      <c r="C830" s="8">
        <v>57109693</v>
      </c>
      <c r="D830" s="8">
        <v>30488540</v>
      </c>
      <c r="E830" s="9">
        <f>nyse_spy_short_volume[[#This Row],[total_short]]/nyse_spy_short_volume[[#This Row],[total_reported]]</f>
        <v>0.65195028534422605</v>
      </c>
      <c r="F830" s="9">
        <f>nyse_spy_short_volume[[#This Row],[total_long]]/nyse_spy_short_volume[[#This Row],[total_reported]]</f>
        <v>0.34804971465577395</v>
      </c>
      <c r="G830" s="8">
        <v>16123231</v>
      </c>
      <c r="H830" s="9">
        <f>nyse_spy_short_volume[[#This Row],[Off-Exchange]]/nyse_spy_short_volume[[#This Row],[total_reported]]</f>
        <v>0.18405886109597666</v>
      </c>
      <c r="I830" s="8">
        <v>42829</v>
      </c>
      <c r="J830" s="8" t="s">
        <v>8630</v>
      </c>
      <c r="K830" s="8" t="s">
        <v>8631</v>
      </c>
      <c r="L830" s="8" t="s">
        <v>8632</v>
      </c>
      <c r="M830" s="8" t="s">
        <v>8633</v>
      </c>
      <c r="N830" s="8">
        <v>1311137</v>
      </c>
      <c r="O830" s="8">
        <v>1096477</v>
      </c>
      <c r="P830" s="8">
        <v>2496053</v>
      </c>
      <c r="Q830" s="8">
        <v>15346732</v>
      </c>
      <c r="R830" s="8">
        <v>482728</v>
      </c>
      <c r="S830" s="8">
        <v>261421</v>
      </c>
      <c r="T830" s="8">
        <v>3384</v>
      </c>
    </row>
    <row r="831" spans="1:20">
      <c r="A831" s="1">
        <v>44531</v>
      </c>
      <c r="B831" s="8">
        <v>90377998</v>
      </c>
      <c r="C831" s="8">
        <v>53169193</v>
      </c>
      <c r="D831" s="8">
        <v>37208805</v>
      </c>
      <c r="E831" s="9">
        <f>nyse_spy_short_volume[[#This Row],[total_short]]/nyse_spy_short_volume[[#This Row],[total_reported]]</f>
        <v>0.58829797269906337</v>
      </c>
      <c r="F831" s="9">
        <f>nyse_spy_short_volume[[#This Row],[total_long]]/nyse_spy_short_volume[[#This Row],[total_reported]]</f>
        <v>0.41170202730093669</v>
      </c>
      <c r="G831" s="8">
        <v>17100276</v>
      </c>
      <c r="H831" s="9">
        <f>nyse_spy_short_volume[[#This Row],[Off-Exchange]]/nyse_spy_short_volume[[#This Row],[total_reported]]</f>
        <v>0.18920839560973679</v>
      </c>
      <c r="I831" s="8">
        <v>32556</v>
      </c>
      <c r="J831" s="8" t="s">
        <v>8634</v>
      </c>
      <c r="K831" s="8" t="s">
        <v>8635</v>
      </c>
      <c r="L831" s="8" t="s">
        <v>8636</v>
      </c>
      <c r="M831" s="8" t="s">
        <v>8637</v>
      </c>
      <c r="N831" s="8">
        <v>1578912</v>
      </c>
      <c r="O831" s="8">
        <v>1215189</v>
      </c>
      <c r="P831" s="8">
        <v>2246886</v>
      </c>
      <c r="Q831" s="8">
        <v>12650141</v>
      </c>
      <c r="R831" s="8">
        <v>489513</v>
      </c>
      <c r="S831" s="8">
        <v>416201</v>
      </c>
      <c r="T831" s="8">
        <v>595</v>
      </c>
    </row>
    <row r="832" spans="1:20">
      <c r="A832" s="1">
        <v>44530</v>
      </c>
      <c r="B832" s="8">
        <v>102420225</v>
      </c>
      <c r="C832" s="8">
        <v>63916083</v>
      </c>
      <c r="D832" s="8">
        <v>38504142</v>
      </c>
      <c r="E832" s="9">
        <f>nyse_spy_short_volume[[#This Row],[total_short]]/nyse_spy_short_volume[[#This Row],[total_reported]]</f>
        <v>0.62405724064753809</v>
      </c>
      <c r="F832" s="9">
        <f>nyse_spy_short_volume[[#This Row],[total_long]]/nyse_spy_short_volume[[#This Row],[total_reported]]</f>
        <v>0.37594275935246185</v>
      </c>
      <c r="G832" s="8">
        <v>20117016</v>
      </c>
      <c r="H832" s="9">
        <f>nyse_spy_short_volume[[#This Row],[Off-Exchange]]/nyse_spy_short_volume[[#This Row],[total_reported]]</f>
        <v>0.19641644020992924</v>
      </c>
      <c r="I832" s="8">
        <v>15947</v>
      </c>
      <c r="J832" s="8" t="s">
        <v>8638</v>
      </c>
      <c r="K832" s="8" t="s">
        <v>8639</v>
      </c>
      <c r="L832" s="8" t="s">
        <v>8640</v>
      </c>
      <c r="M832" s="8" t="s">
        <v>8641</v>
      </c>
      <c r="N832" s="8">
        <v>1455025</v>
      </c>
      <c r="O832" s="8">
        <v>1364268</v>
      </c>
      <c r="P832" s="8">
        <v>2446132</v>
      </c>
      <c r="Q832" s="8">
        <v>14693614</v>
      </c>
      <c r="R832" s="8">
        <v>426502</v>
      </c>
      <c r="S832" s="8">
        <v>657849</v>
      </c>
      <c r="T832" s="8">
        <v>2686</v>
      </c>
    </row>
    <row r="833" spans="1:20">
      <c r="A833" s="1">
        <v>44529</v>
      </c>
      <c r="B833" s="8">
        <v>54685153</v>
      </c>
      <c r="C833" s="8">
        <v>31499136</v>
      </c>
      <c r="D833" s="8">
        <v>23186017</v>
      </c>
      <c r="E833" s="9">
        <f>nyse_spy_short_volume[[#This Row],[total_short]]/nyse_spy_short_volume[[#This Row],[total_reported]]</f>
        <v>0.5760089214708789</v>
      </c>
      <c r="F833" s="9">
        <f>nyse_spy_short_volume[[#This Row],[total_long]]/nyse_spy_short_volume[[#This Row],[total_reported]]</f>
        <v>0.42399107852912105</v>
      </c>
      <c r="G833" s="8">
        <v>10680727</v>
      </c>
      <c r="H833" s="9">
        <f>nyse_spy_short_volume[[#This Row],[Off-Exchange]]/nyse_spy_short_volume[[#This Row],[total_reported]]</f>
        <v>0.19531310445451255</v>
      </c>
      <c r="I833" s="8">
        <v>15505</v>
      </c>
      <c r="J833" s="8" t="s">
        <v>8642</v>
      </c>
      <c r="K833" s="8" t="s">
        <v>8643</v>
      </c>
      <c r="L833" s="8" t="s">
        <v>8644</v>
      </c>
      <c r="M833" s="8" t="s">
        <v>8645</v>
      </c>
      <c r="N833" s="8">
        <v>619532</v>
      </c>
      <c r="O833" s="8">
        <v>668220</v>
      </c>
      <c r="P833" s="8">
        <v>1343623</v>
      </c>
      <c r="Q833" s="8">
        <v>6661711</v>
      </c>
      <c r="R833" s="8">
        <v>253822</v>
      </c>
      <c r="S833" s="8">
        <v>263156</v>
      </c>
      <c r="T833" s="8">
        <v>638</v>
      </c>
    </row>
    <row r="834" spans="1:20">
      <c r="A834" s="1">
        <v>44526</v>
      </c>
      <c r="B834" s="8">
        <v>85690787</v>
      </c>
      <c r="C834" s="8">
        <v>49762713</v>
      </c>
      <c r="D834" s="8">
        <v>35928074</v>
      </c>
      <c r="E834" s="9">
        <f>nyse_spy_short_volume[[#This Row],[total_short]]/nyse_spy_short_volume[[#This Row],[total_reported]]</f>
        <v>0.58072419150497478</v>
      </c>
      <c r="F834" s="9">
        <f>nyse_spy_short_volume[[#This Row],[total_long]]/nyse_spy_short_volume[[#This Row],[total_reported]]</f>
        <v>0.41927580849502527</v>
      </c>
      <c r="G834" s="8">
        <v>16456549</v>
      </c>
      <c r="H834" s="9">
        <f>nyse_spy_short_volume[[#This Row],[Off-Exchange]]/nyse_spy_short_volume[[#This Row],[total_reported]]</f>
        <v>0.19204572132124309</v>
      </c>
      <c r="I834" s="8">
        <v>59744</v>
      </c>
      <c r="J834" s="8" t="s">
        <v>8646</v>
      </c>
      <c r="K834" s="8" t="s">
        <v>8647</v>
      </c>
      <c r="L834" s="8" t="s">
        <v>8648</v>
      </c>
      <c r="M834" s="8" t="s">
        <v>8649</v>
      </c>
      <c r="N834" s="8">
        <v>1624873</v>
      </c>
      <c r="O834" s="8">
        <v>929935</v>
      </c>
      <c r="P834" s="8">
        <v>2157704</v>
      </c>
      <c r="Q834" s="8">
        <v>11843522</v>
      </c>
      <c r="R834" s="8">
        <v>292919</v>
      </c>
      <c r="S834" s="8">
        <v>506357</v>
      </c>
      <c r="T834" s="8">
        <v>5600</v>
      </c>
    </row>
    <row r="835" spans="1:20">
      <c r="A835" s="1">
        <v>44524</v>
      </c>
      <c r="B835" s="8">
        <v>43693667</v>
      </c>
      <c r="C835" s="8">
        <v>28643886</v>
      </c>
      <c r="D835" s="8">
        <v>15049781</v>
      </c>
      <c r="E835" s="9">
        <f>nyse_spy_short_volume[[#This Row],[total_short]]/nyse_spy_short_volume[[#This Row],[total_reported]]</f>
        <v>0.65556150276881087</v>
      </c>
      <c r="F835" s="9">
        <f>nyse_spy_short_volume[[#This Row],[total_long]]/nyse_spy_short_volume[[#This Row],[total_reported]]</f>
        <v>0.34443849723118913</v>
      </c>
      <c r="G835" s="8">
        <v>8394636</v>
      </c>
      <c r="H835" s="9">
        <f>nyse_spy_short_volume[[#This Row],[Off-Exchange]]/nyse_spy_short_volume[[#This Row],[total_reported]]</f>
        <v>0.19212477634344582</v>
      </c>
      <c r="I835" s="8">
        <v>529869</v>
      </c>
      <c r="J835" s="8" t="s">
        <v>8650</v>
      </c>
      <c r="K835" s="8" t="s">
        <v>8651</v>
      </c>
      <c r="L835" s="8" t="s">
        <v>8652</v>
      </c>
      <c r="M835" s="8" t="s">
        <v>8653</v>
      </c>
      <c r="N835" s="8">
        <v>577776</v>
      </c>
      <c r="O835" s="8">
        <v>741430</v>
      </c>
      <c r="P835" s="8">
        <v>1309639</v>
      </c>
      <c r="Q835" s="8">
        <v>7002026</v>
      </c>
      <c r="R835" s="8">
        <v>291166</v>
      </c>
      <c r="S835" s="8">
        <v>76648</v>
      </c>
      <c r="T835" s="8">
        <v>697</v>
      </c>
    </row>
    <row r="836" spans="1:20">
      <c r="A836" s="1">
        <v>44523</v>
      </c>
      <c r="B836" s="8">
        <v>48960501</v>
      </c>
      <c r="C836" s="8">
        <v>24484865</v>
      </c>
      <c r="D836" s="8">
        <v>24475636</v>
      </c>
      <c r="E836" s="9">
        <f>nyse_spy_short_volume[[#This Row],[total_short]]/nyse_spy_short_volume[[#This Row],[total_reported]]</f>
        <v>0.500094249444057</v>
      </c>
      <c r="F836" s="9">
        <f>nyse_spy_short_volume[[#This Row],[total_long]]/nyse_spy_short_volume[[#This Row],[total_reported]]</f>
        <v>0.49990575055594305</v>
      </c>
      <c r="G836" s="8">
        <v>7461831</v>
      </c>
      <c r="H836" s="9">
        <f>nyse_spy_short_volume[[#This Row],[Off-Exchange]]/nyse_spy_short_volume[[#This Row],[total_reported]]</f>
        <v>0.15240511938388865</v>
      </c>
      <c r="I836" s="8">
        <v>19485</v>
      </c>
      <c r="J836" s="8" t="s">
        <v>8654</v>
      </c>
      <c r="K836" s="8" t="s">
        <v>8655</v>
      </c>
      <c r="L836" s="8" t="s">
        <v>8656</v>
      </c>
      <c r="M836" s="8" t="s">
        <v>8657</v>
      </c>
      <c r="N836" s="8">
        <v>539423</v>
      </c>
      <c r="O836" s="8">
        <v>370777</v>
      </c>
      <c r="P836" s="8">
        <v>1026077</v>
      </c>
      <c r="Q836" s="8">
        <v>6295882</v>
      </c>
      <c r="R836" s="8">
        <v>205962</v>
      </c>
      <c r="S836" s="8">
        <v>92566</v>
      </c>
      <c r="T836" s="8">
        <v>1404</v>
      </c>
    </row>
    <row r="837" spans="1:20">
      <c r="A837" s="1">
        <v>44522</v>
      </c>
      <c r="B837" s="8">
        <v>47764085</v>
      </c>
      <c r="C837" s="8">
        <v>26253543</v>
      </c>
      <c r="D837" s="8">
        <v>21510542</v>
      </c>
      <c r="E837" s="9">
        <f>nyse_spy_short_volume[[#This Row],[total_short]]/nyse_spy_short_volume[[#This Row],[total_reported]]</f>
        <v>0.54965028640242974</v>
      </c>
      <c r="F837" s="9">
        <f>nyse_spy_short_volume[[#This Row],[total_long]]/nyse_spy_short_volume[[#This Row],[total_reported]]</f>
        <v>0.4503497135975702</v>
      </c>
      <c r="G837" s="8">
        <v>7360255</v>
      </c>
      <c r="H837" s="9">
        <f>nyse_spy_short_volume[[#This Row],[Off-Exchange]]/nyse_spy_short_volume[[#This Row],[total_reported]]</f>
        <v>0.15409601167906806</v>
      </c>
      <c r="I837" s="8">
        <v>24120</v>
      </c>
      <c r="J837" s="8" t="s">
        <v>8658</v>
      </c>
      <c r="K837" s="8" t="s">
        <v>8659</v>
      </c>
      <c r="L837" s="8" t="s">
        <v>8660</v>
      </c>
      <c r="M837" s="8" t="s">
        <v>8661</v>
      </c>
      <c r="N837" s="8">
        <v>601941</v>
      </c>
      <c r="O837" s="8">
        <v>645960</v>
      </c>
      <c r="P837" s="8">
        <v>1542023</v>
      </c>
      <c r="Q837" s="8">
        <v>6612878</v>
      </c>
      <c r="R837" s="8">
        <v>191062</v>
      </c>
      <c r="S837" s="8">
        <v>172973</v>
      </c>
      <c r="T837" s="8">
        <v>4705</v>
      </c>
    </row>
    <row r="838" spans="1:20">
      <c r="A838" s="1">
        <v>44519</v>
      </c>
      <c r="B838" s="8">
        <v>40407775</v>
      </c>
      <c r="C838" s="8">
        <v>23408637</v>
      </c>
      <c r="D838" s="8">
        <v>16999138</v>
      </c>
      <c r="E838" s="9">
        <f>nyse_spy_short_volume[[#This Row],[total_short]]/nyse_spy_short_volume[[#This Row],[total_reported]]</f>
        <v>0.57931021938228477</v>
      </c>
      <c r="F838" s="9">
        <f>nyse_spy_short_volume[[#This Row],[total_long]]/nyse_spy_short_volume[[#This Row],[total_reported]]</f>
        <v>0.42068978061771528</v>
      </c>
      <c r="G838" s="8">
        <v>8781938</v>
      </c>
      <c r="H838" s="9">
        <f>nyse_spy_short_volume[[#This Row],[Off-Exchange]]/nyse_spy_short_volume[[#This Row],[total_reported]]</f>
        <v>0.21733287715049887</v>
      </c>
      <c r="I838" s="8">
        <v>514590</v>
      </c>
      <c r="J838" s="8" t="s">
        <v>8662</v>
      </c>
      <c r="K838" s="8" t="s">
        <v>8663</v>
      </c>
      <c r="L838" s="8" t="s">
        <v>3520</v>
      </c>
      <c r="M838" s="8" t="s">
        <v>8664</v>
      </c>
      <c r="N838" s="8">
        <v>393085</v>
      </c>
      <c r="O838" s="8">
        <v>400351</v>
      </c>
      <c r="P838" s="8">
        <v>968862</v>
      </c>
      <c r="Q838" s="8">
        <v>4991904</v>
      </c>
      <c r="R838" s="8">
        <v>118310</v>
      </c>
      <c r="S838" s="8">
        <v>158465</v>
      </c>
      <c r="T838" s="8">
        <v>1224</v>
      </c>
    </row>
    <row r="839" spans="1:20">
      <c r="A839" s="1">
        <v>44518</v>
      </c>
      <c r="B839" s="8">
        <v>36682785</v>
      </c>
      <c r="C839" s="8">
        <v>20467326</v>
      </c>
      <c r="D839" s="8">
        <v>16215459</v>
      </c>
      <c r="E839" s="9">
        <f>nyse_spy_short_volume[[#This Row],[total_short]]/nyse_spy_short_volume[[#This Row],[total_reported]]</f>
        <v>0.55795452826169001</v>
      </c>
      <c r="F839" s="9">
        <f>nyse_spy_short_volume[[#This Row],[total_long]]/nyse_spy_short_volume[[#This Row],[total_reported]]</f>
        <v>0.44204547173830994</v>
      </c>
      <c r="G839" s="8">
        <v>6424462</v>
      </c>
      <c r="H839" s="9">
        <f>nyse_spy_short_volume[[#This Row],[Off-Exchange]]/nyse_spy_short_volume[[#This Row],[total_reported]]</f>
        <v>0.17513561197711677</v>
      </c>
      <c r="I839" s="8">
        <v>27077</v>
      </c>
      <c r="J839" s="8" t="s">
        <v>8665</v>
      </c>
      <c r="K839" s="8" t="s">
        <v>8666</v>
      </c>
      <c r="L839" s="8" t="s">
        <v>8667</v>
      </c>
      <c r="M839" s="8" t="s">
        <v>8668</v>
      </c>
      <c r="N839" s="8">
        <v>356009</v>
      </c>
      <c r="O839" s="8">
        <v>311311</v>
      </c>
      <c r="P839" s="8">
        <v>1095572</v>
      </c>
      <c r="Q839" s="8">
        <v>5258663</v>
      </c>
      <c r="R839" s="8">
        <v>155677</v>
      </c>
      <c r="S839" s="8">
        <v>109408</v>
      </c>
      <c r="T839" s="8">
        <v>506</v>
      </c>
    </row>
    <row r="840" spans="1:20">
      <c r="A840" s="1">
        <v>44517</v>
      </c>
      <c r="B840" s="8">
        <v>32114250</v>
      </c>
      <c r="C840" s="8">
        <v>18902593</v>
      </c>
      <c r="D840" s="8">
        <v>13211657</v>
      </c>
      <c r="E840" s="9">
        <f>nyse_spy_short_volume[[#This Row],[total_short]]/nyse_spy_short_volume[[#This Row],[total_reported]]</f>
        <v>0.58860452914204753</v>
      </c>
      <c r="F840" s="9">
        <f>nyse_spy_short_volume[[#This Row],[total_long]]/nyse_spy_short_volume[[#This Row],[total_reported]]</f>
        <v>0.41139547085795247</v>
      </c>
      <c r="G840" s="8">
        <v>6345435</v>
      </c>
      <c r="H840" s="9">
        <f>nyse_spy_short_volume[[#This Row],[Off-Exchange]]/nyse_spy_short_volume[[#This Row],[total_reported]]</f>
        <v>0.19758938788855415</v>
      </c>
      <c r="I840" s="8">
        <v>23838</v>
      </c>
      <c r="J840" s="8" t="s">
        <v>8669</v>
      </c>
      <c r="K840" s="8" t="s">
        <v>8670</v>
      </c>
      <c r="L840" s="8" t="s">
        <v>8671</v>
      </c>
      <c r="M840" s="8" t="s">
        <v>8672</v>
      </c>
      <c r="N840" s="8">
        <v>295166</v>
      </c>
      <c r="O840" s="8">
        <v>457612</v>
      </c>
      <c r="P840" s="8">
        <v>1069346</v>
      </c>
      <c r="Q840" s="8">
        <v>4395401</v>
      </c>
      <c r="R840" s="8">
        <v>93959</v>
      </c>
      <c r="S840" s="8">
        <v>88057</v>
      </c>
      <c r="T840" s="8">
        <v>225</v>
      </c>
    </row>
    <row r="841" spans="1:20">
      <c r="A841" s="1">
        <v>44516</v>
      </c>
      <c r="B841" s="8">
        <v>33863841</v>
      </c>
      <c r="C841" s="8">
        <v>20568015</v>
      </c>
      <c r="D841" s="8">
        <v>13295826</v>
      </c>
      <c r="E841" s="9">
        <f>nyse_spy_short_volume[[#This Row],[total_short]]/nyse_spy_short_volume[[#This Row],[total_reported]]</f>
        <v>0.60737395382880521</v>
      </c>
      <c r="F841" s="9">
        <f>nyse_spy_short_volume[[#This Row],[total_long]]/nyse_spy_short_volume[[#This Row],[total_reported]]</f>
        <v>0.39262604617119484</v>
      </c>
      <c r="G841" s="8">
        <v>9197509</v>
      </c>
      <c r="H841" s="9">
        <f>nyse_spy_short_volume[[#This Row],[Off-Exchange]]/nyse_spy_short_volume[[#This Row],[total_reported]]</f>
        <v>0.27160265133538752</v>
      </c>
      <c r="I841" s="8">
        <v>19986</v>
      </c>
      <c r="J841" s="8" t="s">
        <v>8673</v>
      </c>
      <c r="K841" s="8" t="s">
        <v>8674</v>
      </c>
      <c r="L841" s="8" t="s">
        <v>8675</v>
      </c>
      <c r="M841" s="8" t="s">
        <v>8676</v>
      </c>
      <c r="N841" s="8">
        <v>208604</v>
      </c>
      <c r="O841" s="8">
        <v>389434</v>
      </c>
      <c r="P841" s="8">
        <v>816863</v>
      </c>
      <c r="Q841" s="8">
        <v>4625214</v>
      </c>
      <c r="R841" s="8">
        <v>143365</v>
      </c>
      <c r="S841" s="8">
        <v>81499</v>
      </c>
      <c r="T841" s="8">
        <v>1733</v>
      </c>
    </row>
    <row r="842" spans="1:20">
      <c r="A842" s="1">
        <v>44515</v>
      </c>
      <c r="B842" s="8">
        <v>31826370</v>
      </c>
      <c r="C842" s="8">
        <v>20220557</v>
      </c>
      <c r="D842" s="8">
        <v>11605813</v>
      </c>
      <c r="E842" s="9">
        <f>nyse_spy_short_volume[[#This Row],[total_short]]/nyse_spy_short_volume[[#This Row],[total_reported]]</f>
        <v>0.63533971986123461</v>
      </c>
      <c r="F842" s="9">
        <f>nyse_spy_short_volume[[#This Row],[total_long]]/nyse_spy_short_volume[[#This Row],[total_reported]]</f>
        <v>0.36466028013876545</v>
      </c>
      <c r="G842" s="8">
        <v>6437316</v>
      </c>
      <c r="H842" s="9">
        <f>nyse_spy_short_volume[[#This Row],[Off-Exchange]]/nyse_spy_short_volume[[#This Row],[total_reported]]</f>
        <v>0.20226359462294946</v>
      </c>
      <c r="I842" s="8">
        <v>14603</v>
      </c>
      <c r="J842" s="8" t="s">
        <v>8677</v>
      </c>
      <c r="K842" s="8" t="s">
        <v>8678</v>
      </c>
      <c r="L842" s="8" t="s">
        <v>7033</v>
      </c>
      <c r="M842" s="8" t="s">
        <v>8679</v>
      </c>
      <c r="N842" s="8">
        <v>383894</v>
      </c>
      <c r="O842" s="8">
        <v>630612</v>
      </c>
      <c r="P842" s="8">
        <v>1058976</v>
      </c>
      <c r="Q842" s="8">
        <v>5091587</v>
      </c>
      <c r="R842" s="8">
        <v>129762</v>
      </c>
      <c r="S842" s="8">
        <v>97490</v>
      </c>
      <c r="T842" s="8">
        <v>379</v>
      </c>
    </row>
    <row r="843" spans="1:20">
      <c r="A843" s="1">
        <v>44512</v>
      </c>
      <c r="B843" s="8">
        <v>35709057</v>
      </c>
      <c r="C843" s="8">
        <v>23417915</v>
      </c>
      <c r="D843" s="8">
        <v>12291142</v>
      </c>
      <c r="E843" s="9">
        <f>nyse_spy_short_volume[[#This Row],[total_short]]/nyse_spy_short_volume[[#This Row],[total_reported]]</f>
        <v>0.65579763139642699</v>
      </c>
      <c r="F843" s="9">
        <f>nyse_spy_short_volume[[#This Row],[total_long]]/nyse_spy_short_volume[[#This Row],[total_reported]]</f>
        <v>0.34420236860357306</v>
      </c>
      <c r="G843" s="8">
        <v>7481329</v>
      </c>
      <c r="H843" s="9">
        <f>nyse_spy_short_volume[[#This Row],[Off-Exchange]]/nyse_spy_short_volume[[#This Row],[total_reported]]</f>
        <v>0.20950788479236515</v>
      </c>
      <c r="I843" s="8">
        <v>23572</v>
      </c>
      <c r="J843" s="8" t="s">
        <v>8680</v>
      </c>
      <c r="K843" s="8" t="s">
        <v>8681</v>
      </c>
      <c r="L843" s="8" t="s">
        <v>8682</v>
      </c>
      <c r="M843" s="8" t="s">
        <v>8683</v>
      </c>
      <c r="N843" s="8">
        <v>487061</v>
      </c>
      <c r="O843" s="8">
        <v>948375</v>
      </c>
      <c r="P843" s="8">
        <v>1421067</v>
      </c>
      <c r="Q843" s="8">
        <v>5312379</v>
      </c>
      <c r="R843" s="8">
        <v>173175</v>
      </c>
      <c r="S843" s="8">
        <v>340475</v>
      </c>
      <c r="T843" s="8">
        <v>361</v>
      </c>
    </row>
    <row r="844" spans="1:20">
      <c r="A844" s="1">
        <v>44511</v>
      </c>
      <c r="B844" s="8">
        <v>25054509</v>
      </c>
      <c r="C844" s="8">
        <v>14485602</v>
      </c>
      <c r="D844" s="8">
        <v>10568907</v>
      </c>
      <c r="E844" s="9">
        <f>nyse_spy_short_volume[[#This Row],[total_short]]/nyse_spy_short_volume[[#This Row],[total_reported]]</f>
        <v>0.57816347548459246</v>
      </c>
      <c r="F844" s="9">
        <f>nyse_spy_short_volume[[#This Row],[total_long]]/nyse_spy_short_volume[[#This Row],[total_reported]]</f>
        <v>0.4218365245154076</v>
      </c>
      <c r="G844" s="8">
        <v>4126375</v>
      </c>
      <c r="H844" s="9">
        <f>nyse_spy_short_volume[[#This Row],[Off-Exchange]]/nyse_spy_short_volume[[#This Row],[total_reported]]</f>
        <v>0.16469590363954048</v>
      </c>
      <c r="I844" s="8">
        <v>7859</v>
      </c>
      <c r="J844" s="8" t="s">
        <v>8684</v>
      </c>
      <c r="K844" s="8" t="s">
        <v>8685</v>
      </c>
      <c r="L844" s="8" t="s">
        <v>8686</v>
      </c>
      <c r="M844" s="8" t="s">
        <v>8687</v>
      </c>
      <c r="N844" s="8">
        <v>241146</v>
      </c>
      <c r="O844" s="8">
        <v>571602</v>
      </c>
      <c r="P844" s="8">
        <v>924131</v>
      </c>
      <c r="Q844" s="8">
        <v>3548271</v>
      </c>
      <c r="R844" s="8">
        <v>83408</v>
      </c>
      <c r="S844" s="8">
        <v>136084</v>
      </c>
      <c r="T844" s="8">
        <v>110</v>
      </c>
    </row>
    <row r="845" spans="1:20">
      <c r="A845" s="1">
        <v>44510</v>
      </c>
      <c r="B845" s="8">
        <v>50292763</v>
      </c>
      <c r="C845" s="8">
        <v>28116746</v>
      </c>
      <c r="D845" s="8">
        <v>22176017</v>
      </c>
      <c r="E845" s="9">
        <f>nyse_spy_short_volume[[#This Row],[total_short]]/nyse_spy_short_volume[[#This Row],[total_reported]]</f>
        <v>0.55906146973869775</v>
      </c>
      <c r="F845" s="9">
        <f>nyse_spy_short_volume[[#This Row],[total_long]]/nyse_spy_short_volume[[#This Row],[total_reported]]</f>
        <v>0.4409385302613022</v>
      </c>
      <c r="G845" s="8">
        <v>9643782</v>
      </c>
      <c r="H845" s="9">
        <f>nyse_spy_short_volume[[#This Row],[Off-Exchange]]/nyse_spy_short_volume[[#This Row],[total_reported]]</f>
        <v>0.19175287704912933</v>
      </c>
      <c r="I845" s="8">
        <v>30054</v>
      </c>
      <c r="J845" s="8" t="s">
        <v>8688</v>
      </c>
      <c r="K845" s="8" t="s">
        <v>8689</v>
      </c>
      <c r="L845" s="8" t="s">
        <v>8690</v>
      </c>
      <c r="M845" s="8" t="s">
        <v>8691</v>
      </c>
      <c r="N845" s="8">
        <v>578679</v>
      </c>
      <c r="O845" s="8">
        <v>662334</v>
      </c>
      <c r="P845" s="8">
        <v>1482121</v>
      </c>
      <c r="Q845" s="8">
        <v>6273819</v>
      </c>
      <c r="R845" s="8">
        <v>166463</v>
      </c>
      <c r="S845" s="8">
        <v>165835</v>
      </c>
      <c r="T845" s="8">
        <v>938</v>
      </c>
    </row>
    <row r="846" spans="1:20">
      <c r="A846" s="1">
        <v>44509</v>
      </c>
      <c r="B846" s="8">
        <v>37618327</v>
      </c>
      <c r="C846" s="8">
        <v>23168139</v>
      </c>
      <c r="D846" s="8">
        <v>14450188</v>
      </c>
      <c r="E846" s="9">
        <f>nyse_spy_short_volume[[#This Row],[total_short]]/nyse_spy_short_volume[[#This Row],[total_reported]]</f>
        <v>0.61587372027469478</v>
      </c>
      <c r="F846" s="9">
        <f>nyse_spy_short_volume[[#This Row],[total_long]]/nyse_spy_short_volume[[#This Row],[total_reported]]</f>
        <v>0.38412627972530516</v>
      </c>
      <c r="G846" s="8">
        <v>7473869</v>
      </c>
      <c r="H846" s="9">
        <f>nyse_spy_short_volume[[#This Row],[Off-Exchange]]/nyse_spy_short_volume[[#This Row],[total_reported]]</f>
        <v>0.19867627287093337</v>
      </c>
      <c r="I846" s="8">
        <v>28136</v>
      </c>
      <c r="J846" s="8" t="s">
        <v>8692</v>
      </c>
      <c r="K846" s="8" t="s">
        <v>8693</v>
      </c>
      <c r="L846" s="8" t="s">
        <v>8694</v>
      </c>
      <c r="M846" s="8" t="s">
        <v>8695</v>
      </c>
      <c r="N846" s="8">
        <v>366390</v>
      </c>
      <c r="O846" s="8">
        <v>336694</v>
      </c>
      <c r="P846" s="8">
        <v>1250716</v>
      </c>
      <c r="Q846" s="8">
        <v>5360505</v>
      </c>
      <c r="R846" s="8">
        <v>157922</v>
      </c>
      <c r="S846" s="8">
        <v>168689</v>
      </c>
      <c r="T846" s="8">
        <v>921</v>
      </c>
    </row>
    <row r="847" spans="1:20">
      <c r="A847" s="1">
        <v>44508</v>
      </c>
      <c r="B847" s="8">
        <v>32029909</v>
      </c>
      <c r="C847" s="8">
        <v>19444935</v>
      </c>
      <c r="D847" s="8">
        <v>12584974</v>
      </c>
      <c r="E847" s="9">
        <f>nyse_spy_short_volume[[#This Row],[total_short]]/nyse_spy_short_volume[[#This Row],[total_reported]]</f>
        <v>0.60708680127689407</v>
      </c>
      <c r="F847" s="9">
        <f>nyse_spy_short_volume[[#This Row],[total_long]]/nyse_spy_short_volume[[#This Row],[total_reported]]</f>
        <v>0.39291319872310598</v>
      </c>
      <c r="G847" s="8">
        <v>6539368</v>
      </c>
      <c r="H847" s="9">
        <f>nyse_spy_short_volume[[#This Row],[Off-Exchange]]/nyse_spy_short_volume[[#This Row],[total_reported]]</f>
        <v>0.20416442644279759</v>
      </c>
      <c r="I847" s="8">
        <v>15848</v>
      </c>
      <c r="J847" s="8" t="s">
        <v>8696</v>
      </c>
      <c r="K847" s="8" t="s">
        <v>8697</v>
      </c>
      <c r="L847" s="8" t="s">
        <v>8698</v>
      </c>
      <c r="M847" s="8" t="s">
        <v>8699</v>
      </c>
      <c r="N847" s="8">
        <v>386155</v>
      </c>
      <c r="O847" s="8">
        <v>377151</v>
      </c>
      <c r="P847" s="8">
        <v>867515</v>
      </c>
      <c r="Q847" s="8">
        <v>4253908</v>
      </c>
      <c r="R847" s="8">
        <v>126498</v>
      </c>
      <c r="S847" s="8">
        <v>95340</v>
      </c>
      <c r="T847" s="8">
        <v>13</v>
      </c>
    </row>
    <row r="848" spans="1:20">
      <c r="A848" s="1">
        <v>44505</v>
      </c>
      <c r="B848" s="8">
        <v>44548124</v>
      </c>
      <c r="C848" s="8">
        <v>23247938</v>
      </c>
      <c r="D848" s="8">
        <v>21300186</v>
      </c>
      <c r="E848" s="9">
        <f>nyse_spy_short_volume[[#This Row],[total_short]]/nyse_spy_short_volume[[#This Row],[total_reported]]</f>
        <v>0.52186121238236649</v>
      </c>
      <c r="F848" s="9">
        <f>nyse_spy_short_volume[[#This Row],[total_long]]/nyse_spy_short_volume[[#This Row],[total_reported]]</f>
        <v>0.47813878761763345</v>
      </c>
      <c r="G848" s="8">
        <v>8424010</v>
      </c>
      <c r="H848" s="9">
        <f>nyse_spy_short_volume[[#This Row],[Off-Exchange]]/nyse_spy_short_volume[[#This Row],[total_reported]]</f>
        <v>0.1890990965186323</v>
      </c>
      <c r="I848" s="8">
        <v>29036</v>
      </c>
      <c r="J848" s="8" t="s">
        <v>8700</v>
      </c>
      <c r="K848" s="8" t="s">
        <v>8701</v>
      </c>
      <c r="L848" s="8" t="s">
        <v>8702</v>
      </c>
      <c r="M848" s="8" t="s">
        <v>8703</v>
      </c>
      <c r="N848" s="8">
        <v>467197</v>
      </c>
      <c r="O848" s="8">
        <v>516895</v>
      </c>
      <c r="P848" s="8">
        <v>1172183</v>
      </c>
      <c r="Q848" s="8">
        <v>4710259</v>
      </c>
      <c r="R848" s="8">
        <v>142545</v>
      </c>
      <c r="S848" s="8">
        <v>143214</v>
      </c>
      <c r="T848" s="8">
        <v>301</v>
      </c>
    </row>
    <row r="849" spans="1:20">
      <c r="A849" s="1">
        <v>44504</v>
      </c>
      <c r="B849" s="8">
        <v>36501890</v>
      </c>
      <c r="C849" s="8">
        <v>19335012</v>
      </c>
      <c r="D849" s="8">
        <v>17166878</v>
      </c>
      <c r="E849" s="9">
        <f>nyse_spy_short_volume[[#This Row],[total_short]]/nyse_spy_short_volume[[#This Row],[total_reported]]</f>
        <v>0.52969892791852691</v>
      </c>
      <c r="F849" s="9">
        <f>nyse_spy_short_volume[[#This Row],[total_long]]/nyse_spy_short_volume[[#This Row],[total_reported]]</f>
        <v>0.47030107208147304</v>
      </c>
      <c r="G849" s="8">
        <v>5276163</v>
      </c>
      <c r="H849" s="9">
        <f>nyse_spy_short_volume[[#This Row],[Off-Exchange]]/nyse_spy_short_volume[[#This Row],[total_reported]]</f>
        <v>0.14454492630381605</v>
      </c>
      <c r="I849" s="8">
        <v>14878</v>
      </c>
      <c r="J849" s="8" t="s">
        <v>8704</v>
      </c>
      <c r="K849" s="8" t="s">
        <v>8705</v>
      </c>
      <c r="L849" s="8" t="s">
        <v>8706</v>
      </c>
      <c r="M849" s="8" t="s">
        <v>8707</v>
      </c>
      <c r="N849" s="8">
        <v>349014</v>
      </c>
      <c r="O849" s="8">
        <v>457948</v>
      </c>
      <c r="P849" s="8">
        <v>998197</v>
      </c>
      <c r="Q849" s="8">
        <v>5077480</v>
      </c>
      <c r="R849" s="8">
        <v>149022</v>
      </c>
      <c r="S849" s="8">
        <v>149695</v>
      </c>
      <c r="T849" s="8">
        <v>1774</v>
      </c>
    </row>
    <row r="850" spans="1:20">
      <c r="A850" s="1">
        <v>44503</v>
      </c>
      <c r="B850" s="8">
        <v>35780488</v>
      </c>
      <c r="C850" s="8">
        <v>22863029</v>
      </c>
      <c r="D850" s="8">
        <v>12917459</v>
      </c>
      <c r="E850" s="9">
        <f>nyse_spy_short_volume[[#This Row],[total_short]]/nyse_spy_short_volume[[#This Row],[total_reported]]</f>
        <v>0.63898035711530821</v>
      </c>
      <c r="F850" s="9">
        <f>nyse_spy_short_volume[[#This Row],[total_long]]/nyse_spy_short_volume[[#This Row],[total_reported]]</f>
        <v>0.36101964288469179</v>
      </c>
      <c r="G850" s="8">
        <v>7007371</v>
      </c>
      <c r="H850" s="9">
        <f>nyse_spy_short_volume[[#This Row],[Off-Exchange]]/nyse_spy_short_volume[[#This Row],[total_reported]]</f>
        <v>0.19584336021353313</v>
      </c>
      <c r="I850" s="8">
        <v>41227</v>
      </c>
      <c r="J850" s="8" t="s">
        <v>8708</v>
      </c>
      <c r="K850" s="8" t="s">
        <v>8709</v>
      </c>
      <c r="L850" s="8" t="s">
        <v>8710</v>
      </c>
      <c r="M850" s="8" t="s">
        <v>8711</v>
      </c>
      <c r="N850" s="8">
        <v>364132</v>
      </c>
      <c r="O850" s="8">
        <v>409567</v>
      </c>
      <c r="P850" s="8">
        <v>933570</v>
      </c>
      <c r="Q850" s="8">
        <v>6386163</v>
      </c>
      <c r="R850" s="8">
        <v>133546</v>
      </c>
      <c r="S850" s="8">
        <v>383351</v>
      </c>
      <c r="T850" s="8">
        <v>841</v>
      </c>
    </row>
    <row r="851" spans="1:20">
      <c r="A851" s="1">
        <v>44502</v>
      </c>
      <c r="B851" s="8">
        <v>33870890</v>
      </c>
      <c r="C851" s="8">
        <v>19462611</v>
      </c>
      <c r="D851" s="8">
        <v>14408279</v>
      </c>
      <c r="E851" s="9">
        <f>nyse_spy_short_volume[[#This Row],[total_short]]/nyse_spy_short_volume[[#This Row],[total_reported]]</f>
        <v>0.57461173887075301</v>
      </c>
      <c r="F851" s="9">
        <f>nyse_spy_short_volume[[#This Row],[total_long]]/nyse_spy_short_volume[[#This Row],[total_reported]]</f>
        <v>0.42538826112924699</v>
      </c>
      <c r="G851" s="8">
        <v>6079705</v>
      </c>
      <c r="H851" s="9">
        <f>nyse_spy_short_volume[[#This Row],[Off-Exchange]]/nyse_spy_short_volume[[#This Row],[total_reported]]</f>
        <v>0.17949646436807537</v>
      </c>
      <c r="I851" s="8">
        <v>10031</v>
      </c>
      <c r="J851" s="8" t="s">
        <v>8712</v>
      </c>
      <c r="K851" s="8" t="s">
        <v>8713</v>
      </c>
      <c r="L851" s="8" t="s">
        <v>8714</v>
      </c>
      <c r="M851" s="8" t="s">
        <v>8715</v>
      </c>
      <c r="N851" s="8">
        <v>318337</v>
      </c>
      <c r="O851" s="8">
        <v>412413</v>
      </c>
      <c r="P851" s="8">
        <v>986836</v>
      </c>
      <c r="Q851" s="8">
        <v>4710193</v>
      </c>
      <c r="R851" s="8">
        <v>122886</v>
      </c>
      <c r="S851" s="8">
        <v>117435</v>
      </c>
      <c r="T851" s="8">
        <v>1270</v>
      </c>
    </row>
    <row r="852" spans="1:20">
      <c r="A852" s="1">
        <v>44501</v>
      </c>
      <c r="B852" s="8">
        <v>34075392</v>
      </c>
      <c r="C852" s="8">
        <v>14718534</v>
      </c>
      <c r="D852" s="8">
        <v>19356858</v>
      </c>
      <c r="E852" s="9">
        <f>nyse_spy_short_volume[[#This Row],[total_short]]/nyse_spy_short_volume[[#This Row],[total_reported]]</f>
        <v>0.43194026938853702</v>
      </c>
      <c r="F852" s="9">
        <f>nyse_spy_short_volume[[#This Row],[total_long]]/nyse_spy_short_volume[[#This Row],[total_reported]]</f>
        <v>0.56805973061146298</v>
      </c>
      <c r="G852" s="8">
        <v>3942152</v>
      </c>
      <c r="H852" s="9">
        <f>nyse_spy_short_volume[[#This Row],[Off-Exchange]]/nyse_spy_short_volume[[#This Row],[total_reported]]</f>
        <v>0.11568911665051425</v>
      </c>
      <c r="I852" s="8">
        <v>11</v>
      </c>
      <c r="J852" s="8" t="s">
        <v>8716</v>
      </c>
      <c r="K852" s="8" t="s">
        <v>8717</v>
      </c>
      <c r="L852" s="8" t="s">
        <v>8718</v>
      </c>
      <c r="M852" s="8" t="s">
        <v>8719</v>
      </c>
      <c r="N852" s="8">
        <v>285447</v>
      </c>
      <c r="O852" s="8">
        <v>329151</v>
      </c>
      <c r="P852" s="8">
        <v>621060</v>
      </c>
      <c r="Q852" s="8">
        <v>4036243</v>
      </c>
      <c r="R852" s="8">
        <v>141092</v>
      </c>
      <c r="S852" s="8">
        <v>151609</v>
      </c>
      <c r="T852" s="8">
        <v>772</v>
      </c>
    </row>
    <row r="853" spans="1:20">
      <c r="A853" s="1">
        <v>44498</v>
      </c>
      <c r="B853" s="8">
        <v>49352069</v>
      </c>
      <c r="C853" s="8">
        <v>31812666</v>
      </c>
      <c r="D853" s="8">
        <v>17539403</v>
      </c>
      <c r="E853" s="9">
        <f>nyse_spy_short_volume[[#This Row],[total_short]]/nyse_spy_short_volume[[#This Row],[total_reported]]</f>
        <v>0.64460653108585986</v>
      </c>
      <c r="F853" s="9">
        <f>nyse_spy_short_volume[[#This Row],[total_long]]/nyse_spy_short_volume[[#This Row],[total_reported]]</f>
        <v>0.35539346891414014</v>
      </c>
      <c r="G853" s="8">
        <v>16315282</v>
      </c>
      <c r="H853" s="9">
        <f>nyse_spy_short_volume[[#This Row],[Off-Exchange]]/nyse_spy_short_volume[[#This Row],[total_reported]]</f>
        <v>0.33058962533060166</v>
      </c>
      <c r="I853" s="8">
        <v>19103</v>
      </c>
      <c r="J853" s="8" t="s">
        <v>8720</v>
      </c>
      <c r="K853" s="8" t="s">
        <v>8721</v>
      </c>
      <c r="L853" s="8" t="s">
        <v>8722</v>
      </c>
      <c r="M853" s="8" t="s">
        <v>8723</v>
      </c>
      <c r="N853" s="8">
        <v>403810</v>
      </c>
      <c r="O853" s="8">
        <v>492172</v>
      </c>
      <c r="P853" s="8">
        <v>1083497</v>
      </c>
      <c r="Q853" s="8">
        <v>5487624</v>
      </c>
      <c r="R853" s="8">
        <v>127273</v>
      </c>
      <c r="S853" s="8">
        <v>190406</v>
      </c>
      <c r="T853" s="8">
        <v>394</v>
      </c>
    </row>
    <row r="854" spans="1:20">
      <c r="A854" s="1">
        <v>44497</v>
      </c>
      <c r="B854" s="8">
        <v>36825475</v>
      </c>
      <c r="C854" s="8">
        <v>22497155</v>
      </c>
      <c r="D854" s="8">
        <v>14328320</v>
      </c>
      <c r="E854" s="9">
        <f>nyse_spy_short_volume[[#This Row],[total_short]]/nyse_spy_short_volume[[#This Row],[total_reported]]</f>
        <v>0.61091282597169483</v>
      </c>
      <c r="F854" s="9">
        <f>nyse_spy_short_volume[[#This Row],[total_long]]/nyse_spy_short_volume[[#This Row],[total_reported]]</f>
        <v>0.38908717402830512</v>
      </c>
      <c r="G854" s="8">
        <v>9529479</v>
      </c>
      <c r="H854" s="9">
        <f>nyse_spy_short_volume[[#This Row],[Off-Exchange]]/nyse_spy_short_volume[[#This Row],[total_reported]]</f>
        <v>0.25877409592136963</v>
      </c>
      <c r="I854" s="8">
        <v>12601</v>
      </c>
      <c r="J854" s="8" t="s">
        <v>8724</v>
      </c>
      <c r="K854" s="8" t="s">
        <v>8725</v>
      </c>
      <c r="L854" s="8" t="s">
        <v>8726</v>
      </c>
      <c r="M854" s="8" t="s">
        <v>8727</v>
      </c>
      <c r="N854" s="8">
        <v>268177</v>
      </c>
      <c r="O854" s="8">
        <v>243774</v>
      </c>
      <c r="P854" s="8">
        <v>759061</v>
      </c>
      <c r="Q854" s="8">
        <v>5042846</v>
      </c>
      <c r="R854" s="8">
        <v>124591</v>
      </c>
      <c r="S854" s="8">
        <v>160390</v>
      </c>
      <c r="T854" s="8">
        <v>1151</v>
      </c>
    </row>
    <row r="855" spans="1:20">
      <c r="A855" s="1">
        <v>44496</v>
      </c>
      <c r="B855" s="8">
        <v>39248235</v>
      </c>
      <c r="C855" s="8">
        <v>24285084</v>
      </c>
      <c r="D855" s="8">
        <v>14963151</v>
      </c>
      <c r="E855" s="9">
        <f>nyse_spy_short_volume[[#This Row],[total_short]]/nyse_spy_short_volume[[#This Row],[total_reported]]</f>
        <v>0.61875607909502173</v>
      </c>
      <c r="F855" s="9">
        <f>nyse_spy_short_volume[[#This Row],[total_long]]/nyse_spy_short_volume[[#This Row],[total_reported]]</f>
        <v>0.38124392090497827</v>
      </c>
      <c r="G855" s="8">
        <v>7497241</v>
      </c>
      <c r="H855" s="9">
        <f>nyse_spy_short_volume[[#This Row],[Off-Exchange]]/nyse_spy_short_volume[[#This Row],[total_reported]]</f>
        <v>0.19102109942013953</v>
      </c>
      <c r="I855" s="8">
        <v>23550</v>
      </c>
      <c r="J855" s="8" t="s">
        <v>8728</v>
      </c>
      <c r="K855" s="8" t="s">
        <v>8729</v>
      </c>
      <c r="L855" s="8" t="s">
        <v>8730</v>
      </c>
      <c r="M855" s="8" t="s">
        <v>8731</v>
      </c>
      <c r="N855" s="8">
        <v>479438</v>
      </c>
      <c r="O855" s="8">
        <v>406073</v>
      </c>
      <c r="P855" s="8">
        <v>1005952</v>
      </c>
      <c r="Q855" s="8">
        <v>5816116</v>
      </c>
      <c r="R855" s="8">
        <v>142401</v>
      </c>
      <c r="S855" s="8">
        <v>397996</v>
      </c>
      <c r="T855" s="8">
        <v>1998</v>
      </c>
    </row>
    <row r="856" spans="1:20">
      <c r="A856" s="1">
        <v>44495</v>
      </c>
      <c r="B856" s="8">
        <v>39948745</v>
      </c>
      <c r="C856" s="8">
        <v>26374638</v>
      </c>
      <c r="D856" s="8">
        <v>13574107</v>
      </c>
      <c r="E856" s="9">
        <f>nyse_spy_short_volume[[#This Row],[total_short]]/nyse_spy_short_volume[[#This Row],[total_reported]]</f>
        <v>0.6602119290606</v>
      </c>
      <c r="F856" s="9">
        <f>nyse_spy_short_volume[[#This Row],[total_long]]/nyse_spy_short_volume[[#This Row],[total_reported]]</f>
        <v>0.3397880709394</v>
      </c>
      <c r="G856" s="8">
        <v>8603850</v>
      </c>
      <c r="H856" s="9">
        <f>nyse_spy_short_volume[[#This Row],[Off-Exchange]]/nyse_spy_short_volume[[#This Row],[total_reported]]</f>
        <v>0.21537222258171063</v>
      </c>
      <c r="I856" s="8">
        <v>25866</v>
      </c>
      <c r="J856" s="8" t="s">
        <v>8732</v>
      </c>
      <c r="K856" s="8" t="s">
        <v>8733</v>
      </c>
      <c r="L856" s="8" t="s">
        <v>8734</v>
      </c>
      <c r="M856" s="8" t="s">
        <v>8735</v>
      </c>
      <c r="N856" s="8">
        <v>631858</v>
      </c>
      <c r="O856" s="8">
        <v>1003185</v>
      </c>
      <c r="P856" s="8">
        <v>1280827</v>
      </c>
      <c r="Q856" s="8">
        <v>5695704</v>
      </c>
      <c r="R856" s="8">
        <v>201262</v>
      </c>
      <c r="S856" s="8">
        <v>144098</v>
      </c>
      <c r="T856" s="8">
        <v>645</v>
      </c>
    </row>
    <row r="857" spans="1:20">
      <c r="A857" s="1">
        <v>44494</v>
      </c>
      <c r="B857" s="8">
        <v>31425631</v>
      </c>
      <c r="C857" s="8">
        <v>20676826</v>
      </c>
      <c r="D857" s="8">
        <v>10748805</v>
      </c>
      <c r="E857" s="9">
        <f>nyse_spy_short_volume[[#This Row],[total_short]]/nyse_spy_short_volume[[#This Row],[total_reported]]</f>
        <v>0.65796056728343821</v>
      </c>
      <c r="F857" s="9">
        <f>nyse_spy_short_volume[[#This Row],[total_long]]/nyse_spy_short_volume[[#This Row],[total_reported]]</f>
        <v>0.34203943271656184</v>
      </c>
      <c r="G857" s="8">
        <v>7750629</v>
      </c>
      <c r="H857" s="9">
        <f>nyse_spy_short_volume[[#This Row],[Off-Exchange]]/nyse_spy_short_volume[[#This Row],[total_reported]]</f>
        <v>0.24663399757987359</v>
      </c>
      <c r="I857" s="8">
        <v>13092</v>
      </c>
      <c r="J857" s="8" t="s">
        <v>8736</v>
      </c>
      <c r="K857" s="8" t="s">
        <v>8737</v>
      </c>
      <c r="L857" s="8" t="s">
        <v>8738</v>
      </c>
      <c r="M857" s="8" t="s">
        <v>8739</v>
      </c>
      <c r="N857" s="8">
        <v>403179</v>
      </c>
      <c r="O857" s="8">
        <v>376562</v>
      </c>
      <c r="P857" s="8">
        <v>774505</v>
      </c>
      <c r="Q857" s="8">
        <v>4840787</v>
      </c>
      <c r="R857" s="8">
        <v>122368</v>
      </c>
      <c r="S857" s="8">
        <v>243070</v>
      </c>
      <c r="T857" s="8">
        <v>552</v>
      </c>
    </row>
    <row r="858" spans="1:20">
      <c r="A858" s="1">
        <v>44491</v>
      </c>
      <c r="B858" s="8">
        <v>41038808</v>
      </c>
      <c r="C858" s="8">
        <v>27926164</v>
      </c>
      <c r="D858" s="8">
        <v>13112644</v>
      </c>
      <c r="E858" s="9">
        <f>nyse_spy_short_volume[[#This Row],[total_short]]/nyse_spy_short_volume[[#This Row],[total_reported]]</f>
        <v>0.68048185025257069</v>
      </c>
      <c r="F858" s="9">
        <f>nyse_spy_short_volume[[#This Row],[total_long]]/nyse_spy_short_volume[[#This Row],[total_reported]]</f>
        <v>0.31951814974742931</v>
      </c>
      <c r="G858" s="8">
        <v>9601753</v>
      </c>
      <c r="H858" s="9">
        <f>nyse_spy_short_volume[[#This Row],[Off-Exchange]]/nyse_spy_short_volume[[#This Row],[total_reported]]</f>
        <v>0.2339676386312195</v>
      </c>
      <c r="I858" s="8">
        <v>23779</v>
      </c>
      <c r="J858" s="8" t="s">
        <v>8740</v>
      </c>
      <c r="K858" s="8" t="s">
        <v>8741</v>
      </c>
      <c r="L858" s="8" t="s">
        <v>8742</v>
      </c>
      <c r="M858" s="8" t="s">
        <v>8743</v>
      </c>
      <c r="N858" s="8">
        <v>550074</v>
      </c>
      <c r="O858" s="8">
        <v>582901</v>
      </c>
      <c r="P858" s="8">
        <v>1380424</v>
      </c>
      <c r="Q858" s="8">
        <v>6671747</v>
      </c>
      <c r="R858" s="8">
        <v>141298</v>
      </c>
      <c r="S858" s="8">
        <v>212316</v>
      </c>
      <c r="T858" s="8">
        <v>826</v>
      </c>
    </row>
    <row r="859" spans="1:20">
      <c r="A859" s="1">
        <v>44490</v>
      </c>
      <c r="B859" s="8">
        <v>29956666</v>
      </c>
      <c r="C859" s="8">
        <v>19164924</v>
      </c>
      <c r="D859" s="8">
        <v>10791742</v>
      </c>
      <c r="E859" s="9">
        <f>nyse_spy_short_volume[[#This Row],[total_short]]/nyse_spy_short_volume[[#This Row],[total_reported]]</f>
        <v>0.63975490463458118</v>
      </c>
      <c r="F859" s="9">
        <f>nyse_spy_short_volume[[#This Row],[total_long]]/nyse_spy_short_volume[[#This Row],[total_reported]]</f>
        <v>0.36024509536541882</v>
      </c>
      <c r="G859" s="8">
        <v>6046257</v>
      </c>
      <c r="H859" s="9">
        <f>nyse_spy_short_volume[[#This Row],[Off-Exchange]]/nyse_spy_short_volume[[#This Row],[total_reported]]</f>
        <v>0.20183344167872352</v>
      </c>
      <c r="I859" s="8">
        <v>8688</v>
      </c>
      <c r="J859" s="8" t="s">
        <v>8744</v>
      </c>
      <c r="K859" s="8" t="s">
        <v>8745</v>
      </c>
      <c r="L859" s="8" t="s">
        <v>8746</v>
      </c>
      <c r="M859" s="8" t="s">
        <v>8747</v>
      </c>
      <c r="N859" s="8">
        <v>418146</v>
      </c>
      <c r="O859" s="8">
        <v>267633</v>
      </c>
      <c r="P859" s="8">
        <v>1235530</v>
      </c>
      <c r="Q859" s="8">
        <v>4855406</v>
      </c>
      <c r="R859" s="8">
        <v>143916</v>
      </c>
      <c r="S859" s="8">
        <v>228038</v>
      </c>
      <c r="T859" s="8">
        <v>718</v>
      </c>
    </row>
    <row r="860" spans="1:20">
      <c r="A860" s="1">
        <v>44489</v>
      </c>
      <c r="B860" s="8">
        <v>34217151</v>
      </c>
      <c r="C860" s="8">
        <v>24327141</v>
      </c>
      <c r="D860" s="8">
        <v>9890010</v>
      </c>
      <c r="E860" s="9">
        <f>nyse_spy_short_volume[[#This Row],[total_short]]/nyse_spy_short_volume[[#This Row],[total_reported]]</f>
        <v>0.71096337038697344</v>
      </c>
      <c r="F860" s="9">
        <f>nyse_spy_short_volume[[#This Row],[total_long]]/nyse_spy_short_volume[[#This Row],[total_reported]]</f>
        <v>0.28903662961302651</v>
      </c>
      <c r="G860" s="8">
        <v>7833080</v>
      </c>
      <c r="H860" s="9">
        <f>nyse_spy_short_volume[[#This Row],[Off-Exchange]]/nyse_spy_short_volume[[#This Row],[total_reported]]</f>
        <v>0.22892262421263534</v>
      </c>
      <c r="I860" s="8">
        <v>14897</v>
      </c>
      <c r="J860" s="8" t="s">
        <v>8748</v>
      </c>
      <c r="K860" s="8" t="s">
        <v>8749</v>
      </c>
      <c r="L860" s="8" t="s">
        <v>8750</v>
      </c>
      <c r="M860" s="8" t="s">
        <v>8751</v>
      </c>
      <c r="N860" s="8">
        <v>551197</v>
      </c>
      <c r="O860" s="8">
        <v>509301</v>
      </c>
      <c r="P860" s="8">
        <v>1477977</v>
      </c>
      <c r="Q860" s="8">
        <v>6151926</v>
      </c>
      <c r="R860" s="8">
        <v>195395</v>
      </c>
      <c r="S860" s="8">
        <v>230777</v>
      </c>
      <c r="T860" s="8">
        <v>597</v>
      </c>
    </row>
    <row r="861" spans="1:20">
      <c r="A861" s="1">
        <v>44488</v>
      </c>
      <c r="B861" s="8">
        <v>33109100</v>
      </c>
      <c r="C861" s="8">
        <v>24409569</v>
      </c>
      <c r="D861" s="8">
        <v>8699531</v>
      </c>
      <c r="E861" s="9">
        <f>nyse_spy_short_volume[[#This Row],[total_short]]/nyse_spy_short_volume[[#This Row],[total_reported]]</f>
        <v>0.73724652738975083</v>
      </c>
      <c r="F861" s="9">
        <f>nyse_spy_short_volume[[#This Row],[total_long]]/nyse_spy_short_volume[[#This Row],[total_reported]]</f>
        <v>0.26275347261024917</v>
      </c>
      <c r="G861" s="8">
        <v>6726693</v>
      </c>
      <c r="H861" s="9">
        <f>nyse_spy_short_volume[[#This Row],[Off-Exchange]]/nyse_spy_short_volume[[#This Row],[total_reported]]</f>
        <v>0.20316749775741413</v>
      </c>
      <c r="I861" s="8">
        <v>3473</v>
      </c>
      <c r="J861" s="8" t="s">
        <v>8752</v>
      </c>
      <c r="K861" s="8" t="s">
        <v>8753</v>
      </c>
      <c r="L861" s="8" t="s">
        <v>8754</v>
      </c>
      <c r="M861" s="8" t="s">
        <v>8755</v>
      </c>
      <c r="N861" s="8">
        <v>483775</v>
      </c>
      <c r="O861" s="8">
        <v>711973</v>
      </c>
      <c r="P861" s="8">
        <v>1654200</v>
      </c>
      <c r="Q861" s="8">
        <v>6587836</v>
      </c>
      <c r="R861" s="8">
        <v>189175</v>
      </c>
      <c r="S861" s="8">
        <v>305843</v>
      </c>
      <c r="T861" s="8">
        <v>1371</v>
      </c>
    </row>
    <row r="862" spans="1:20">
      <c r="A862" s="1">
        <v>44487</v>
      </c>
      <c r="B862" s="8">
        <v>44879736</v>
      </c>
      <c r="C862" s="8">
        <v>28041423</v>
      </c>
      <c r="D862" s="8">
        <v>16838313</v>
      </c>
      <c r="E862" s="9">
        <f>nyse_spy_short_volume[[#This Row],[total_short]]/nyse_spy_short_volume[[#This Row],[total_reported]]</f>
        <v>0.62481256574236532</v>
      </c>
      <c r="F862" s="9">
        <f>nyse_spy_short_volume[[#This Row],[total_long]]/nyse_spy_short_volume[[#This Row],[total_reported]]</f>
        <v>0.37518743425763468</v>
      </c>
      <c r="G862" s="8">
        <v>9010839</v>
      </c>
      <c r="H862" s="9">
        <f>nyse_spy_short_volume[[#This Row],[Off-Exchange]]/nyse_spy_short_volume[[#This Row],[total_reported]]</f>
        <v>0.20077745109730591</v>
      </c>
      <c r="I862" s="8">
        <v>32396</v>
      </c>
      <c r="J862" s="8" t="s">
        <v>8756</v>
      </c>
      <c r="K862" s="8" t="s">
        <v>8757</v>
      </c>
      <c r="L862" s="8" t="s">
        <v>8758</v>
      </c>
      <c r="M862" s="8" t="s">
        <v>8759</v>
      </c>
      <c r="N862" s="8">
        <v>540577</v>
      </c>
      <c r="O862" s="8">
        <v>562931</v>
      </c>
      <c r="P862" s="8">
        <v>1336838</v>
      </c>
      <c r="Q862" s="8">
        <v>7478388</v>
      </c>
      <c r="R862" s="8">
        <v>161020</v>
      </c>
      <c r="S862" s="8">
        <v>251958</v>
      </c>
      <c r="T862" s="8">
        <v>961</v>
      </c>
    </row>
    <row r="863" spans="1:20">
      <c r="A863" s="1">
        <v>44484</v>
      </c>
      <c r="B863" s="8">
        <v>46581584</v>
      </c>
      <c r="C863" s="8">
        <v>33415270</v>
      </c>
      <c r="D863" s="8">
        <v>13166314</v>
      </c>
      <c r="E863" s="9">
        <f>nyse_spy_short_volume[[#This Row],[total_short]]/nyse_spy_short_volume[[#This Row],[total_reported]]</f>
        <v>0.71734937137388888</v>
      </c>
      <c r="F863" s="9">
        <f>nyse_spy_short_volume[[#This Row],[total_long]]/nyse_spy_short_volume[[#This Row],[total_reported]]</f>
        <v>0.28265062862611112</v>
      </c>
      <c r="G863" s="8">
        <v>13197632</v>
      </c>
      <c r="H863" s="9">
        <f>nyse_spy_short_volume[[#This Row],[Off-Exchange]]/nyse_spy_short_volume[[#This Row],[total_reported]]</f>
        <v>0.28332295441048116</v>
      </c>
      <c r="I863" s="8">
        <v>18607</v>
      </c>
      <c r="J863" s="8" t="s">
        <v>8760</v>
      </c>
      <c r="K863" s="8" t="s">
        <v>8761</v>
      </c>
      <c r="L863" s="8" t="s">
        <v>8762</v>
      </c>
      <c r="M863" s="8" t="s">
        <v>8763</v>
      </c>
      <c r="N863" s="8">
        <v>534383</v>
      </c>
      <c r="O863" s="8">
        <v>743376</v>
      </c>
      <c r="P863" s="8">
        <v>1409005</v>
      </c>
      <c r="Q863" s="8">
        <v>8030877</v>
      </c>
      <c r="R863" s="8">
        <v>195697</v>
      </c>
      <c r="S863" s="8">
        <v>483336</v>
      </c>
      <c r="T863" s="8">
        <v>486</v>
      </c>
    </row>
    <row r="864" spans="1:20">
      <c r="A864" s="1">
        <v>44483</v>
      </c>
      <c r="B864" s="8">
        <v>48897347</v>
      </c>
      <c r="C864" s="8">
        <v>33281164</v>
      </c>
      <c r="D864" s="8">
        <v>15616183</v>
      </c>
      <c r="E864" s="9">
        <f>nyse_spy_short_volume[[#This Row],[total_short]]/nyse_spy_short_volume[[#This Row],[total_reported]]</f>
        <v>0.68063332761182316</v>
      </c>
      <c r="F864" s="9">
        <f>nyse_spy_short_volume[[#This Row],[total_long]]/nyse_spy_short_volume[[#This Row],[total_reported]]</f>
        <v>0.31936667238817679</v>
      </c>
      <c r="G864" s="8">
        <v>12162439</v>
      </c>
      <c r="H864" s="9">
        <f>nyse_spy_short_volume[[#This Row],[Off-Exchange]]/nyse_spy_short_volume[[#This Row],[total_reported]]</f>
        <v>0.24873412866346306</v>
      </c>
      <c r="I864" s="8">
        <v>4890</v>
      </c>
      <c r="J864" s="8" t="s">
        <v>8764</v>
      </c>
      <c r="K864" s="8" t="s">
        <v>8765</v>
      </c>
      <c r="L864" s="8" t="s">
        <v>8766</v>
      </c>
      <c r="M864" s="8" t="s">
        <v>8767</v>
      </c>
      <c r="N864" s="8">
        <v>641354</v>
      </c>
      <c r="O864" s="8">
        <v>758101</v>
      </c>
      <c r="P864" s="8">
        <v>1498113</v>
      </c>
      <c r="Q864" s="8">
        <v>7944911</v>
      </c>
      <c r="R864" s="8">
        <v>269069</v>
      </c>
      <c r="S864" s="8">
        <v>1035860</v>
      </c>
      <c r="T864" s="8">
        <v>609</v>
      </c>
    </row>
    <row r="865" spans="1:20">
      <c r="A865" s="1">
        <v>44482</v>
      </c>
      <c r="B865" s="8">
        <v>52820621</v>
      </c>
      <c r="C865" s="8">
        <v>37167641</v>
      </c>
      <c r="D865" s="8">
        <v>15652980</v>
      </c>
      <c r="E865" s="9">
        <f>nyse_spy_short_volume[[#This Row],[total_short]]/nyse_spy_short_volume[[#This Row],[total_reported]]</f>
        <v>0.70365778168340731</v>
      </c>
      <c r="F865" s="9">
        <f>nyse_spy_short_volume[[#This Row],[total_long]]/nyse_spy_short_volume[[#This Row],[total_reported]]</f>
        <v>0.29634221831659269</v>
      </c>
      <c r="G865" s="8">
        <v>14685126</v>
      </c>
      <c r="H865" s="9">
        <f>nyse_spy_short_volume[[#This Row],[Off-Exchange]]/nyse_spy_short_volume[[#This Row],[total_reported]]</f>
        <v>0.2780188063294447</v>
      </c>
      <c r="I865" s="8">
        <v>22952</v>
      </c>
      <c r="J865" s="8" t="s">
        <v>8768</v>
      </c>
      <c r="K865" s="8" t="s">
        <v>8769</v>
      </c>
      <c r="L865" s="8" t="s">
        <v>8770</v>
      </c>
      <c r="M865" s="8" t="s">
        <v>8771</v>
      </c>
      <c r="N865" s="8">
        <v>468279</v>
      </c>
      <c r="O865" s="8">
        <v>605562</v>
      </c>
      <c r="P865" s="8">
        <v>1597708</v>
      </c>
      <c r="Q865" s="8">
        <v>8600214</v>
      </c>
      <c r="R865" s="8">
        <v>249981</v>
      </c>
      <c r="S865" s="8">
        <v>354637</v>
      </c>
      <c r="T865" s="8">
        <v>615</v>
      </c>
    </row>
    <row r="866" spans="1:20">
      <c r="A866" s="1">
        <v>44481</v>
      </c>
      <c r="B866" s="8">
        <v>49919351</v>
      </c>
      <c r="C866" s="8">
        <v>33598740</v>
      </c>
      <c r="D866" s="8">
        <v>16320611</v>
      </c>
      <c r="E866" s="9">
        <f>nyse_spy_short_volume[[#This Row],[total_short]]/nyse_spy_short_volume[[#This Row],[total_reported]]</f>
        <v>0.67306043301724816</v>
      </c>
      <c r="F866" s="9">
        <f>nyse_spy_short_volume[[#This Row],[total_long]]/nyse_spy_short_volume[[#This Row],[total_reported]]</f>
        <v>0.32693956698275184</v>
      </c>
      <c r="G866" s="8">
        <v>10952872</v>
      </c>
      <c r="H866" s="9">
        <f>nyse_spy_short_volume[[#This Row],[Off-Exchange]]/nyse_spy_short_volume[[#This Row],[total_reported]]</f>
        <v>0.21941134611305343</v>
      </c>
      <c r="I866" s="8">
        <v>15382</v>
      </c>
      <c r="J866" s="8" t="s">
        <v>8772</v>
      </c>
      <c r="K866" s="8" t="s">
        <v>8773</v>
      </c>
      <c r="L866" s="8" t="s">
        <v>8774</v>
      </c>
      <c r="M866" s="8" t="s">
        <v>8775</v>
      </c>
      <c r="N866" s="8">
        <v>492796</v>
      </c>
      <c r="O866" s="8">
        <v>671159</v>
      </c>
      <c r="P866" s="8">
        <v>1477614</v>
      </c>
      <c r="Q866" s="8">
        <v>8574726</v>
      </c>
      <c r="R866" s="8">
        <v>161448</v>
      </c>
      <c r="S866" s="8">
        <v>348912</v>
      </c>
      <c r="T866" s="8">
        <v>890</v>
      </c>
    </row>
    <row r="867" spans="1:20">
      <c r="A867" s="1">
        <v>44480</v>
      </c>
      <c r="B867" s="8">
        <v>44655927</v>
      </c>
      <c r="C867" s="8">
        <v>31588885</v>
      </c>
      <c r="D867" s="8">
        <v>13067042</v>
      </c>
      <c r="E867" s="9">
        <f>nyse_spy_short_volume[[#This Row],[total_short]]/nyse_spy_short_volume[[#This Row],[total_reported]]</f>
        <v>0.70738392688612195</v>
      </c>
      <c r="F867" s="9">
        <f>nyse_spy_short_volume[[#This Row],[total_long]]/nyse_spy_short_volume[[#This Row],[total_reported]]</f>
        <v>0.29261607311387805</v>
      </c>
      <c r="G867" s="8">
        <v>10926076</v>
      </c>
      <c r="H867" s="9">
        <f>nyse_spy_short_volume[[#This Row],[Off-Exchange]]/nyse_spy_short_volume[[#This Row],[total_reported]]</f>
        <v>0.24467247091298766</v>
      </c>
      <c r="I867" s="8">
        <v>16721</v>
      </c>
      <c r="J867" s="8" t="s">
        <v>8776</v>
      </c>
      <c r="K867" s="8" t="s">
        <v>8777</v>
      </c>
      <c r="L867" s="8" t="s">
        <v>8778</v>
      </c>
      <c r="M867" s="8" t="s">
        <v>8779</v>
      </c>
      <c r="N867" s="8">
        <v>540157</v>
      </c>
      <c r="O867" s="8">
        <v>777811</v>
      </c>
      <c r="P867" s="8">
        <v>1403121</v>
      </c>
      <c r="Q867" s="8">
        <v>8078306</v>
      </c>
      <c r="R867" s="8">
        <v>195604</v>
      </c>
      <c r="S867" s="8">
        <v>592128</v>
      </c>
      <c r="T867" s="8">
        <v>443</v>
      </c>
    </row>
    <row r="868" spans="1:20">
      <c r="A868" s="1">
        <v>44477</v>
      </c>
      <c r="B868" s="8">
        <v>46004286</v>
      </c>
      <c r="C868" s="8">
        <v>34937254</v>
      </c>
      <c r="D868" s="8">
        <v>11067032</v>
      </c>
      <c r="E868" s="9">
        <f>nyse_spy_short_volume[[#This Row],[total_short]]/nyse_spy_short_volume[[#This Row],[total_reported]]</f>
        <v>0.75943476223063211</v>
      </c>
      <c r="F868" s="9">
        <f>nyse_spy_short_volume[[#This Row],[total_long]]/nyse_spy_short_volume[[#This Row],[total_reported]]</f>
        <v>0.24056523776936783</v>
      </c>
      <c r="G868" s="8">
        <v>10516160</v>
      </c>
      <c r="H868" s="9">
        <f>nyse_spy_short_volume[[#This Row],[Off-Exchange]]/nyse_spy_short_volume[[#This Row],[total_reported]]</f>
        <v>0.22859087520671442</v>
      </c>
      <c r="I868" s="8">
        <v>23204</v>
      </c>
      <c r="J868" s="8" t="s">
        <v>8780</v>
      </c>
      <c r="K868" s="8" t="s">
        <v>8781</v>
      </c>
      <c r="L868" s="8" t="s">
        <v>8782</v>
      </c>
      <c r="M868" s="8" t="s">
        <v>8783</v>
      </c>
      <c r="N868" s="8">
        <v>765249</v>
      </c>
      <c r="O868" s="8">
        <v>945160</v>
      </c>
      <c r="P868" s="8">
        <v>2518031</v>
      </c>
      <c r="Q868" s="8">
        <v>8898804</v>
      </c>
      <c r="R868" s="8">
        <v>265132</v>
      </c>
      <c r="S868" s="8">
        <v>250069</v>
      </c>
      <c r="T868" s="8">
        <v>859</v>
      </c>
    </row>
    <row r="869" spans="1:20">
      <c r="A869" s="1">
        <v>44476</v>
      </c>
      <c r="B869" s="8">
        <v>52112947</v>
      </c>
      <c r="C869" s="8">
        <v>37218673</v>
      </c>
      <c r="D869" s="8">
        <v>14894274</v>
      </c>
      <c r="E869" s="9">
        <f>nyse_spy_short_volume[[#This Row],[total_short]]/nyse_spy_short_volume[[#This Row],[total_reported]]</f>
        <v>0.71419244434593188</v>
      </c>
      <c r="F869" s="9">
        <f>nyse_spy_short_volume[[#This Row],[total_long]]/nyse_spy_short_volume[[#This Row],[total_reported]]</f>
        <v>0.28580755565406807</v>
      </c>
      <c r="G869" s="8">
        <v>13321650</v>
      </c>
      <c r="H869" s="9">
        <f>nyse_spy_short_volume[[#This Row],[Off-Exchange]]/nyse_spy_short_volume[[#This Row],[total_reported]]</f>
        <v>0.25563033309169791</v>
      </c>
      <c r="I869" s="8">
        <v>72004</v>
      </c>
      <c r="J869" s="8" t="s">
        <v>8784</v>
      </c>
      <c r="K869" s="8" t="s">
        <v>8785</v>
      </c>
      <c r="L869" s="8" t="s">
        <v>8786</v>
      </c>
      <c r="M869" s="8" t="s">
        <v>8787</v>
      </c>
      <c r="N869" s="8">
        <v>780841</v>
      </c>
      <c r="O869" s="8">
        <v>925067</v>
      </c>
      <c r="P869" s="8">
        <v>1962440</v>
      </c>
      <c r="Q869" s="8">
        <v>8344702</v>
      </c>
      <c r="R869" s="8">
        <v>320488</v>
      </c>
      <c r="S869" s="8">
        <v>712431</v>
      </c>
      <c r="T869" s="8">
        <v>1620</v>
      </c>
    </row>
    <row r="870" spans="1:20">
      <c r="A870" s="1">
        <v>44475</v>
      </c>
      <c r="B870" s="8">
        <v>80599089</v>
      </c>
      <c r="C870" s="8">
        <v>53640369</v>
      </c>
      <c r="D870" s="8">
        <v>26958720</v>
      </c>
      <c r="E870" s="9">
        <f>nyse_spy_short_volume[[#This Row],[total_short]]/nyse_spy_short_volume[[#This Row],[total_reported]]</f>
        <v>0.66552078522872637</v>
      </c>
      <c r="F870" s="9">
        <f>nyse_spy_short_volume[[#This Row],[total_long]]/nyse_spy_short_volume[[#This Row],[total_reported]]</f>
        <v>0.33447921477127368</v>
      </c>
      <c r="G870" s="8">
        <v>16339201</v>
      </c>
      <c r="H870" s="9">
        <f>nyse_spy_short_volume[[#This Row],[Off-Exchange]]/nyse_spy_short_volume[[#This Row],[total_reported]]</f>
        <v>0.20272190669549628</v>
      </c>
      <c r="I870" s="8">
        <v>146223</v>
      </c>
      <c r="J870" s="8" t="s">
        <v>8788</v>
      </c>
      <c r="K870" s="8" t="s">
        <v>8789</v>
      </c>
      <c r="L870" s="8" t="s">
        <v>8790</v>
      </c>
      <c r="M870" s="8" t="s">
        <v>8791</v>
      </c>
      <c r="N870" s="8">
        <v>974529</v>
      </c>
      <c r="O870" s="8">
        <v>1356889</v>
      </c>
      <c r="P870" s="8">
        <v>2607716</v>
      </c>
      <c r="Q870" s="8">
        <v>13834499</v>
      </c>
      <c r="R870" s="8">
        <v>380772</v>
      </c>
      <c r="S870" s="8">
        <v>711457</v>
      </c>
      <c r="T870" s="8">
        <v>485</v>
      </c>
    </row>
    <row r="871" spans="1:20">
      <c r="A871" s="1">
        <v>44474</v>
      </c>
      <c r="B871" s="8">
        <v>67126402</v>
      </c>
      <c r="C871" s="8">
        <v>34672976</v>
      </c>
      <c r="D871" s="8">
        <v>32453426</v>
      </c>
      <c r="E871" s="9">
        <f>nyse_spy_short_volume[[#This Row],[total_short]]/nyse_spy_short_volume[[#This Row],[total_reported]]</f>
        <v>0.51653261558693409</v>
      </c>
      <c r="F871" s="9">
        <f>nyse_spy_short_volume[[#This Row],[total_long]]/nyse_spy_short_volume[[#This Row],[total_reported]]</f>
        <v>0.48346738441306597</v>
      </c>
      <c r="G871" s="8">
        <v>13042389</v>
      </c>
      <c r="H871" s="9">
        <f>nyse_spy_short_volume[[#This Row],[Off-Exchange]]/nyse_spy_short_volume[[#This Row],[total_reported]]</f>
        <v>0.19429596420198419</v>
      </c>
      <c r="I871" s="8">
        <v>41524</v>
      </c>
      <c r="J871" s="8" t="s">
        <v>8792</v>
      </c>
      <c r="K871" s="8" t="s">
        <v>8793</v>
      </c>
      <c r="L871" s="8" t="s">
        <v>8794</v>
      </c>
      <c r="M871" s="8" t="s">
        <v>8795</v>
      </c>
      <c r="N871" s="8">
        <v>737071</v>
      </c>
      <c r="O871" s="8">
        <v>1019445</v>
      </c>
      <c r="P871" s="8">
        <v>1512553</v>
      </c>
      <c r="Q871" s="8">
        <v>7395144</v>
      </c>
      <c r="R871" s="8">
        <v>225792</v>
      </c>
      <c r="S871" s="8">
        <v>857028</v>
      </c>
      <c r="T871" s="8">
        <v>32</v>
      </c>
    </row>
    <row r="872" spans="1:20">
      <c r="A872" s="1">
        <v>44473</v>
      </c>
      <c r="B872" s="8">
        <v>90551601</v>
      </c>
      <c r="C872" s="8">
        <v>56559100</v>
      </c>
      <c r="D872" s="8">
        <v>33992501</v>
      </c>
      <c r="E872" s="9">
        <f>nyse_spy_short_volume[[#This Row],[total_short]]/nyse_spy_short_volume[[#This Row],[total_reported]]</f>
        <v>0.62460629492348785</v>
      </c>
      <c r="F872" s="9">
        <f>nyse_spy_short_volume[[#This Row],[total_long]]/nyse_spy_short_volume[[#This Row],[total_reported]]</f>
        <v>0.3753937050765121</v>
      </c>
      <c r="G872" s="8">
        <v>12764918</v>
      </c>
      <c r="H872" s="9">
        <f>nyse_spy_short_volume[[#This Row],[Off-Exchange]]/nyse_spy_short_volume[[#This Row],[total_reported]]</f>
        <v>0.1409684407457357</v>
      </c>
      <c r="I872" s="8">
        <v>77199</v>
      </c>
      <c r="J872" s="8" t="s">
        <v>8796</v>
      </c>
      <c r="K872" s="8" t="s">
        <v>8797</v>
      </c>
      <c r="L872" s="8" t="s">
        <v>8798</v>
      </c>
      <c r="M872" s="8" t="s">
        <v>8799</v>
      </c>
      <c r="N872" s="8">
        <v>1470227</v>
      </c>
      <c r="O872" s="8">
        <v>1442267</v>
      </c>
      <c r="P872" s="8">
        <v>2983385</v>
      </c>
      <c r="Q872" s="8">
        <v>15741550</v>
      </c>
      <c r="R872" s="8">
        <v>379828</v>
      </c>
      <c r="S872" s="8">
        <v>796439</v>
      </c>
      <c r="T872" s="8">
        <v>1101</v>
      </c>
    </row>
    <row r="873" spans="1:20">
      <c r="A873" s="1">
        <v>44470</v>
      </c>
      <c r="B873" s="8">
        <v>89491391</v>
      </c>
      <c r="C873" s="8">
        <v>56247934</v>
      </c>
      <c r="D873" s="8">
        <v>33243457</v>
      </c>
      <c r="E873" s="9">
        <f>nyse_spy_short_volume[[#This Row],[total_short]]/nyse_spy_short_volume[[#This Row],[total_reported]]</f>
        <v>0.62852899448171495</v>
      </c>
      <c r="F873" s="9">
        <f>nyse_spy_short_volume[[#This Row],[total_long]]/nyse_spy_short_volume[[#This Row],[total_reported]]</f>
        <v>0.37147100551828499</v>
      </c>
      <c r="G873" s="8">
        <v>19088287</v>
      </c>
      <c r="H873" s="9">
        <f>nyse_spy_short_volume[[#This Row],[Off-Exchange]]/nyse_spy_short_volume[[#This Row],[total_reported]]</f>
        <v>0.21329746679208506</v>
      </c>
      <c r="I873" s="8">
        <v>59263</v>
      </c>
      <c r="J873" s="8" t="s">
        <v>8800</v>
      </c>
      <c r="K873" s="8" t="s">
        <v>8801</v>
      </c>
      <c r="L873" s="8" t="s">
        <v>8802</v>
      </c>
      <c r="M873" s="8" t="s">
        <v>8803</v>
      </c>
      <c r="N873" s="8">
        <v>1463599</v>
      </c>
      <c r="O873" s="8">
        <v>1426064</v>
      </c>
      <c r="P873" s="8">
        <v>2617936</v>
      </c>
      <c r="Q873" s="8">
        <v>13188708</v>
      </c>
      <c r="R873" s="8">
        <v>364491</v>
      </c>
      <c r="S873" s="8">
        <v>604796</v>
      </c>
      <c r="T873" s="8">
        <v>112</v>
      </c>
    </row>
    <row r="874" spans="1:20">
      <c r="A874" s="1">
        <v>44469</v>
      </c>
      <c r="B874" s="8">
        <v>94359447</v>
      </c>
      <c r="C874" s="8">
        <v>51023902</v>
      </c>
      <c r="D874" s="8">
        <v>43335545</v>
      </c>
      <c r="E874" s="9">
        <f>nyse_spy_short_volume[[#This Row],[total_short]]/nyse_spy_short_volume[[#This Row],[total_reported]]</f>
        <v>0.54073973112623264</v>
      </c>
      <c r="F874" s="9">
        <f>nyse_spy_short_volume[[#This Row],[total_long]]/nyse_spy_short_volume[[#This Row],[total_reported]]</f>
        <v>0.45926026887376736</v>
      </c>
      <c r="G874" s="8">
        <v>17022781</v>
      </c>
      <c r="H874" s="9">
        <f>nyse_spy_short_volume[[#This Row],[Off-Exchange]]/nyse_spy_short_volume[[#This Row],[total_reported]]</f>
        <v>0.18040356891875384</v>
      </c>
      <c r="I874" s="8">
        <v>158793</v>
      </c>
      <c r="J874" s="8" t="s">
        <v>8804</v>
      </c>
      <c r="K874" s="8" t="s">
        <v>8805</v>
      </c>
      <c r="L874" s="8" t="s">
        <v>8806</v>
      </c>
      <c r="M874" s="8" t="s">
        <v>8807</v>
      </c>
      <c r="N874" s="8">
        <v>882021</v>
      </c>
      <c r="O874" s="8">
        <v>1134424</v>
      </c>
      <c r="P874" s="8">
        <v>1934809</v>
      </c>
      <c r="Q874" s="8">
        <v>11862748</v>
      </c>
      <c r="R874" s="8">
        <v>328497</v>
      </c>
      <c r="S874" s="8">
        <v>978560</v>
      </c>
      <c r="T874" s="8">
        <v>3083</v>
      </c>
    </row>
    <row r="875" spans="1:20">
      <c r="A875" s="1">
        <v>44468</v>
      </c>
      <c r="B875" s="8">
        <v>57437401</v>
      </c>
      <c r="C875" s="8">
        <v>28239459</v>
      </c>
      <c r="D875" s="8">
        <v>29197942</v>
      </c>
      <c r="E875" s="9">
        <f>nyse_spy_short_volume[[#This Row],[total_short]]/nyse_spy_short_volume[[#This Row],[total_reported]]</f>
        <v>0.49165628159254632</v>
      </c>
      <c r="F875" s="9">
        <f>nyse_spy_short_volume[[#This Row],[total_long]]/nyse_spy_short_volume[[#This Row],[total_reported]]</f>
        <v>0.50834371840745374</v>
      </c>
      <c r="G875" s="8">
        <v>9859571</v>
      </c>
      <c r="H875" s="9">
        <f>nyse_spy_short_volume[[#This Row],[Off-Exchange]]/nyse_spy_short_volume[[#This Row],[total_reported]]</f>
        <v>0.17165767998451045</v>
      </c>
      <c r="I875" s="8">
        <v>39898</v>
      </c>
      <c r="J875" s="8" t="s">
        <v>8808</v>
      </c>
      <c r="K875" s="8" t="s">
        <v>8809</v>
      </c>
      <c r="L875" s="8" t="s">
        <v>8810</v>
      </c>
      <c r="M875" s="8" t="s">
        <v>8811</v>
      </c>
      <c r="N875" s="8">
        <v>431910</v>
      </c>
      <c r="O875" s="8">
        <v>545197</v>
      </c>
      <c r="P875" s="8">
        <v>1272467</v>
      </c>
      <c r="Q875" s="8">
        <v>6722536</v>
      </c>
      <c r="R875" s="8">
        <v>224364</v>
      </c>
      <c r="S875" s="8">
        <v>282749</v>
      </c>
      <c r="T875" s="8">
        <v>157</v>
      </c>
    </row>
    <row r="876" spans="1:20">
      <c r="A876" s="1">
        <v>44467</v>
      </c>
      <c r="B876" s="8">
        <v>91863443</v>
      </c>
      <c r="C876" s="8">
        <v>59314525</v>
      </c>
      <c r="D876" s="8">
        <v>32548918</v>
      </c>
      <c r="E876" s="9">
        <f>nyse_spy_short_volume[[#This Row],[total_short]]/nyse_spy_short_volume[[#This Row],[total_reported]]</f>
        <v>0.6456814926912765</v>
      </c>
      <c r="F876" s="9">
        <f>nyse_spy_short_volume[[#This Row],[total_long]]/nyse_spy_short_volume[[#This Row],[total_reported]]</f>
        <v>0.35431850730872344</v>
      </c>
      <c r="G876" s="8">
        <v>15977642</v>
      </c>
      <c r="H876" s="9">
        <f>nyse_spy_short_volume[[#This Row],[Off-Exchange]]/nyse_spy_short_volume[[#This Row],[total_reported]]</f>
        <v>0.17392818599233212</v>
      </c>
      <c r="I876" s="8">
        <v>101429</v>
      </c>
      <c r="J876" s="8" t="s">
        <v>8812</v>
      </c>
      <c r="K876" s="8" t="s">
        <v>8813</v>
      </c>
      <c r="L876" s="8" t="s">
        <v>8814</v>
      </c>
      <c r="M876" s="8" t="s">
        <v>8815</v>
      </c>
      <c r="N876" s="8">
        <v>1253521</v>
      </c>
      <c r="O876" s="8">
        <v>1455517</v>
      </c>
      <c r="P876" s="8">
        <v>3404957</v>
      </c>
      <c r="Q876" s="8">
        <v>14553666</v>
      </c>
      <c r="R876" s="8">
        <v>334005</v>
      </c>
      <c r="S876" s="8">
        <v>930252</v>
      </c>
      <c r="T876" s="8">
        <v>104</v>
      </c>
    </row>
    <row r="877" spans="1:20">
      <c r="A877" s="1">
        <v>44466</v>
      </c>
      <c r="B877" s="8">
        <v>42045373</v>
      </c>
      <c r="C877" s="8">
        <v>28946667</v>
      </c>
      <c r="D877" s="8">
        <v>13098706</v>
      </c>
      <c r="E877" s="9">
        <f>nyse_spy_short_volume[[#This Row],[total_short]]/nyse_spy_short_volume[[#This Row],[total_reported]]</f>
        <v>0.6884626044344998</v>
      </c>
      <c r="F877" s="9">
        <f>nyse_spy_short_volume[[#This Row],[total_long]]/nyse_spy_short_volume[[#This Row],[total_reported]]</f>
        <v>0.31153739556550014</v>
      </c>
      <c r="G877" s="8">
        <v>10651230</v>
      </c>
      <c r="H877" s="9">
        <f>nyse_spy_short_volume[[#This Row],[Off-Exchange]]/nyse_spy_short_volume[[#This Row],[total_reported]]</f>
        <v>0.25332704266888062</v>
      </c>
      <c r="I877" s="8">
        <v>62736</v>
      </c>
      <c r="J877" s="8" t="s">
        <v>8816</v>
      </c>
      <c r="K877" s="8" t="s">
        <v>8817</v>
      </c>
      <c r="L877" s="8" t="s">
        <v>8818</v>
      </c>
      <c r="M877" s="8" t="s">
        <v>8819</v>
      </c>
      <c r="N877" s="8">
        <v>507533</v>
      </c>
      <c r="O877" s="8">
        <v>779072</v>
      </c>
      <c r="P877" s="8">
        <v>1294396</v>
      </c>
      <c r="Q877" s="8">
        <v>5621124</v>
      </c>
      <c r="R877" s="8">
        <v>141461</v>
      </c>
      <c r="S877" s="8">
        <v>136852</v>
      </c>
      <c r="T877" s="8">
        <v>4</v>
      </c>
    </row>
    <row r="878" spans="1:20">
      <c r="A878" s="1">
        <v>44463</v>
      </c>
      <c r="B878" s="8">
        <v>43328524</v>
      </c>
      <c r="C878" s="8">
        <v>30100231</v>
      </c>
      <c r="D878" s="8">
        <v>13228293</v>
      </c>
      <c r="E878" s="9">
        <f>nyse_spy_short_volume[[#This Row],[total_short]]/nyse_spy_short_volume[[#This Row],[total_reported]]</f>
        <v>0.69469781615454984</v>
      </c>
      <c r="F878" s="9">
        <f>nyse_spy_short_volume[[#This Row],[total_long]]/nyse_spy_short_volume[[#This Row],[total_reported]]</f>
        <v>0.30530218384545016</v>
      </c>
      <c r="G878" s="8">
        <v>11672086</v>
      </c>
      <c r="H878" s="9">
        <f>nyse_spy_short_volume[[#This Row],[Off-Exchange]]/nyse_spy_short_volume[[#This Row],[total_reported]]</f>
        <v>0.26938572844069186</v>
      </c>
      <c r="I878" s="8">
        <v>44318</v>
      </c>
      <c r="J878" s="8" t="s">
        <v>8820</v>
      </c>
      <c r="K878" s="8" t="s">
        <v>8821</v>
      </c>
      <c r="L878" s="8" t="s">
        <v>8822</v>
      </c>
      <c r="M878" s="8" t="s">
        <v>8823</v>
      </c>
      <c r="N878" s="8">
        <v>630647</v>
      </c>
      <c r="O878" s="8">
        <v>676764</v>
      </c>
      <c r="P878" s="8">
        <v>1512191</v>
      </c>
      <c r="Q878" s="8">
        <v>6058292</v>
      </c>
      <c r="R878" s="8">
        <v>136281</v>
      </c>
      <c r="S878" s="8">
        <v>319188</v>
      </c>
      <c r="T878" s="8">
        <v>801</v>
      </c>
    </row>
    <row r="879" spans="1:20">
      <c r="A879" s="1">
        <v>44462</v>
      </c>
      <c r="B879" s="8">
        <v>54208536</v>
      </c>
      <c r="C879" s="8">
        <v>35679845</v>
      </c>
      <c r="D879" s="8">
        <v>18528691</v>
      </c>
      <c r="E879" s="9">
        <f>nyse_spy_short_volume[[#This Row],[total_short]]/nyse_spy_short_volume[[#This Row],[total_reported]]</f>
        <v>0.65819606343916026</v>
      </c>
      <c r="F879" s="9">
        <f>nyse_spy_short_volume[[#This Row],[total_long]]/nyse_spy_short_volume[[#This Row],[total_reported]]</f>
        <v>0.34180393656083979</v>
      </c>
      <c r="G879" s="8">
        <v>10786448</v>
      </c>
      <c r="H879" s="9">
        <f>nyse_spy_short_volume[[#This Row],[Off-Exchange]]/nyse_spy_short_volume[[#This Row],[total_reported]]</f>
        <v>0.19898061810781978</v>
      </c>
      <c r="I879" s="8">
        <v>57504</v>
      </c>
      <c r="J879" s="8" t="s">
        <v>8824</v>
      </c>
      <c r="K879" s="8" t="s">
        <v>8825</v>
      </c>
      <c r="L879" s="8" t="s">
        <v>8826</v>
      </c>
      <c r="M879" s="8" t="s">
        <v>8827</v>
      </c>
      <c r="N879" s="8">
        <v>978535</v>
      </c>
      <c r="O879" s="8">
        <v>1099278</v>
      </c>
      <c r="P879" s="8">
        <v>1975947</v>
      </c>
      <c r="Q879" s="8">
        <v>7836667</v>
      </c>
      <c r="R879" s="8">
        <v>178025</v>
      </c>
      <c r="S879" s="8">
        <v>653625</v>
      </c>
      <c r="T879" s="8">
        <v>503</v>
      </c>
    </row>
    <row r="880" spans="1:20">
      <c r="A880" s="1">
        <v>44461</v>
      </c>
      <c r="B880" s="8">
        <v>73035203</v>
      </c>
      <c r="C880" s="8">
        <v>39293955</v>
      </c>
      <c r="D880" s="8">
        <v>33741248</v>
      </c>
      <c r="E880" s="9">
        <f>nyse_spy_short_volume[[#This Row],[total_short]]/nyse_spy_short_volume[[#This Row],[total_reported]]</f>
        <v>0.5380139081697356</v>
      </c>
      <c r="F880" s="9">
        <f>nyse_spy_short_volume[[#This Row],[total_long]]/nyse_spy_short_volume[[#This Row],[total_reported]]</f>
        <v>0.4619860918302644</v>
      </c>
      <c r="G880" s="8">
        <v>9280112</v>
      </c>
      <c r="H880" s="9">
        <f>nyse_spy_short_volume[[#This Row],[Off-Exchange]]/nyse_spy_short_volume[[#This Row],[total_reported]]</f>
        <v>0.12706354769767669</v>
      </c>
      <c r="I880" s="8">
        <v>20252</v>
      </c>
      <c r="J880" s="8" t="s">
        <v>8828</v>
      </c>
      <c r="K880" s="8" t="s">
        <v>8829</v>
      </c>
      <c r="L880" s="8" t="s">
        <v>8830</v>
      </c>
      <c r="M880" s="8" t="s">
        <v>8831</v>
      </c>
      <c r="N880" s="8">
        <v>1520550</v>
      </c>
      <c r="O880" s="8">
        <v>1166450</v>
      </c>
      <c r="P880" s="8">
        <v>2586653</v>
      </c>
      <c r="Q880" s="8">
        <v>9161541</v>
      </c>
      <c r="R880" s="8">
        <v>241557</v>
      </c>
      <c r="S880" s="8">
        <v>449365</v>
      </c>
      <c r="T880" s="8">
        <v>3482</v>
      </c>
    </row>
    <row r="881" spans="1:20">
      <c r="A881" s="1">
        <v>44460</v>
      </c>
      <c r="B881" s="8">
        <v>67405847</v>
      </c>
      <c r="C881" s="8">
        <v>30737417</v>
      </c>
      <c r="D881" s="8">
        <v>36668430</v>
      </c>
      <c r="E881" s="9">
        <f>nyse_spy_short_volume[[#This Row],[total_short]]/nyse_spy_short_volume[[#This Row],[total_reported]]</f>
        <v>0.45600520382156168</v>
      </c>
      <c r="F881" s="9">
        <f>nyse_spy_short_volume[[#This Row],[total_long]]/nyse_spy_short_volume[[#This Row],[total_reported]]</f>
        <v>0.54399479617843838</v>
      </c>
      <c r="G881" s="8">
        <v>10444589</v>
      </c>
      <c r="H881" s="9">
        <f>nyse_spy_short_volume[[#This Row],[Off-Exchange]]/nyse_spy_short_volume[[#This Row],[total_reported]]</f>
        <v>0.15495078639097881</v>
      </c>
      <c r="I881" s="8">
        <v>57883</v>
      </c>
      <c r="J881" s="8" t="s">
        <v>8832</v>
      </c>
      <c r="K881" s="8" t="s">
        <v>8833</v>
      </c>
      <c r="L881" s="8" t="s">
        <v>8834</v>
      </c>
      <c r="M881" s="8" t="s">
        <v>8835</v>
      </c>
      <c r="N881" s="8">
        <v>516018</v>
      </c>
      <c r="O881" s="8">
        <v>651736</v>
      </c>
      <c r="P881" s="8">
        <v>1496333</v>
      </c>
      <c r="Q881" s="8">
        <v>6321928</v>
      </c>
      <c r="R881" s="8">
        <v>345722</v>
      </c>
      <c r="S881" s="8">
        <v>264868</v>
      </c>
      <c r="T881" s="8">
        <v>1379</v>
      </c>
    </row>
    <row r="882" spans="1:20">
      <c r="A882" s="1">
        <v>44459</v>
      </c>
      <c r="B882" s="8">
        <v>119187443</v>
      </c>
      <c r="C882" s="8">
        <v>63200268</v>
      </c>
      <c r="D882" s="8">
        <v>55987175</v>
      </c>
      <c r="E882" s="9">
        <f>nyse_spy_short_volume[[#This Row],[total_short]]/nyse_spy_short_volume[[#This Row],[total_reported]]</f>
        <v>0.53025945023419963</v>
      </c>
      <c r="F882" s="9">
        <f>nyse_spy_short_volume[[#This Row],[total_long]]/nyse_spy_short_volume[[#This Row],[total_reported]]</f>
        <v>0.46974054976580043</v>
      </c>
      <c r="G882" s="8">
        <v>17667517</v>
      </c>
      <c r="H882" s="9">
        <f>nyse_spy_short_volume[[#This Row],[Off-Exchange]]/nyse_spy_short_volume[[#This Row],[total_reported]]</f>
        <v>0.14823303995203588</v>
      </c>
      <c r="I882" s="8">
        <v>146310</v>
      </c>
      <c r="J882" s="8" t="s">
        <v>8836</v>
      </c>
      <c r="K882" s="8" t="s">
        <v>8837</v>
      </c>
      <c r="L882" s="8" t="s">
        <v>8838</v>
      </c>
      <c r="M882" s="8" t="s">
        <v>8839</v>
      </c>
      <c r="N882" s="8">
        <v>1398334</v>
      </c>
      <c r="O882" s="8">
        <v>1770451</v>
      </c>
      <c r="P882" s="8">
        <v>3875195</v>
      </c>
      <c r="Q882" s="8">
        <v>14860883</v>
      </c>
      <c r="R882" s="8">
        <v>341883</v>
      </c>
      <c r="S882" s="8">
        <v>936957</v>
      </c>
      <c r="T882" s="8">
        <v>138</v>
      </c>
    </row>
    <row r="883" spans="1:20">
      <c r="A883" s="1">
        <v>44456</v>
      </c>
      <c r="B883" s="8">
        <v>83089027</v>
      </c>
      <c r="C883" s="8">
        <v>44908283</v>
      </c>
      <c r="D883" s="8">
        <v>38180744</v>
      </c>
      <c r="E883" s="9">
        <f>nyse_spy_short_volume[[#This Row],[total_short]]/nyse_spy_short_volume[[#This Row],[total_reported]]</f>
        <v>0.54048391973587562</v>
      </c>
      <c r="F883" s="9">
        <f>nyse_spy_short_volume[[#This Row],[total_long]]/nyse_spy_short_volume[[#This Row],[total_reported]]</f>
        <v>0.45951608026412438</v>
      </c>
      <c r="G883" s="8">
        <v>15158572</v>
      </c>
      <c r="H883" s="9">
        <f>nyse_spy_short_volume[[#This Row],[Off-Exchange]]/nyse_spy_short_volume[[#This Row],[total_reported]]</f>
        <v>0.18243771226253497</v>
      </c>
      <c r="I883" s="8">
        <v>36551</v>
      </c>
      <c r="J883" s="8" t="s">
        <v>8840</v>
      </c>
      <c r="K883" s="8" t="s">
        <v>8841</v>
      </c>
      <c r="L883" s="8" t="s">
        <v>8842</v>
      </c>
      <c r="M883" s="8" t="s">
        <v>8843</v>
      </c>
      <c r="N883" s="8">
        <v>819734</v>
      </c>
      <c r="O883" s="8">
        <v>1199077</v>
      </c>
      <c r="P883" s="8">
        <v>2442684</v>
      </c>
      <c r="Q883" s="8">
        <v>9202083</v>
      </c>
      <c r="R883" s="8">
        <v>193477</v>
      </c>
      <c r="S883" s="8">
        <v>658276</v>
      </c>
      <c r="T883" s="8">
        <v>334</v>
      </c>
    </row>
    <row r="884" spans="1:20">
      <c r="A884" s="1">
        <v>44455</v>
      </c>
      <c r="B884" s="8">
        <v>55892326</v>
      </c>
      <c r="C884" s="8">
        <v>37448961</v>
      </c>
      <c r="D884" s="8">
        <v>18443365</v>
      </c>
      <c r="E884" s="9">
        <f>nyse_spy_short_volume[[#This Row],[total_short]]/nyse_spy_short_volume[[#This Row],[total_reported]]</f>
        <v>0.6700197268583884</v>
      </c>
      <c r="F884" s="9">
        <f>nyse_spy_short_volume[[#This Row],[total_long]]/nyse_spy_short_volume[[#This Row],[total_reported]]</f>
        <v>0.3299802731416116</v>
      </c>
      <c r="G884" s="8">
        <v>14661094</v>
      </c>
      <c r="H884" s="9">
        <f>nyse_spy_short_volume[[#This Row],[Off-Exchange]]/nyse_spy_short_volume[[#This Row],[total_reported]]</f>
        <v>0.26230960579454143</v>
      </c>
      <c r="I884" s="8">
        <v>1292765</v>
      </c>
      <c r="J884" s="8" t="s">
        <v>8844</v>
      </c>
      <c r="K884" s="8" t="s">
        <v>8845</v>
      </c>
      <c r="L884" s="8" t="s">
        <v>8846</v>
      </c>
      <c r="M884" s="8" t="s">
        <v>8847</v>
      </c>
      <c r="N884" s="8">
        <v>745307</v>
      </c>
      <c r="O884" s="8">
        <v>1088058</v>
      </c>
      <c r="P884" s="8">
        <v>1970266</v>
      </c>
      <c r="Q884" s="8">
        <v>6343583</v>
      </c>
      <c r="R884" s="8">
        <v>175410</v>
      </c>
      <c r="S884" s="8">
        <v>105668</v>
      </c>
      <c r="T884" s="8">
        <v>761</v>
      </c>
    </row>
    <row r="885" spans="1:20">
      <c r="A885" s="1">
        <v>44454</v>
      </c>
      <c r="B885" s="8">
        <v>55458916</v>
      </c>
      <c r="C885" s="8">
        <v>27749446</v>
      </c>
      <c r="D885" s="8">
        <v>27709470</v>
      </c>
      <c r="E885" s="9">
        <f>nyse_spy_short_volume[[#This Row],[total_short]]/nyse_spy_short_volume[[#This Row],[total_reported]]</f>
        <v>0.50036041093915362</v>
      </c>
      <c r="F885" s="9">
        <f>nyse_spy_short_volume[[#This Row],[total_long]]/nyse_spy_short_volume[[#This Row],[total_reported]]</f>
        <v>0.49963958906084643</v>
      </c>
      <c r="G885" s="8">
        <v>13237726</v>
      </c>
      <c r="H885" s="9">
        <f>nyse_spy_short_volume[[#This Row],[Off-Exchange]]/nyse_spy_short_volume[[#This Row],[total_reported]]</f>
        <v>0.23869427956363229</v>
      </c>
      <c r="I885" s="8">
        <v>36637</v>
      </c>
      <c r="J885" s="8" t="s">
        <v>8848</v>
      </c>
      <c r="K885" s="8" t="s">
        <v>8849</v>
      </c>
      <c r="L885" s="8" t="s">
        <v>8850</v>
      </c>
      <c r="M885" s="8" t="s">
        <v>8851</v>
      </c>
      <c r="N885" s="8">
        <v>425555</v>
      </c>
      <c r="O885" s="8">
        <v>821811</v>
      </c>
      <c r="P885" s="8">
        <v>944571</v>
      </c>
      <c r="Q885" s="8">
        <v>4869872</v>
      </c>
      <c r="R885" s="8">
        <v>108477</v>
      </c>
      <c r="S885" s="8">
        <v>363951</v>
      </c>
      <c r="T885" s="8">
        <v>359</v>
      </c>
    </row>
    <row r="886" spans="1:20">
      <c r="A886" s="1">
        <v>44453</v>
      </c>
      <c r="B886" s="8">
        <v>56691574</v>
      </c>
      <c r="C886" s="8">
        <v>29484952</v>
      </c>
      <c r="D886" s="8">
        <v>27206622</v>
      </c>
      <c r="E886" s="9">
        <f>nyse_spy_short_volume[[#This Row],[total_short]]/nyse_spy_short_volume[[#This Row],[total_reported]]</f>
        <v>0.52009407958932308</v>
      </c>
      <c r="F886" s="9">
        <f>nyse_spy_short_volume[[#This Row],[total_long]]/nyse_spy_short_volume[[#This Row],[total_reported]]</f>
        <v>0.47990592041067692</v>
      </c>
      <c r="G886" s="8">
        <v>8926270</v>
      </c>
      <c r="H886" s="9">
        <f>nyse_spy_short_volume[[#This Row],[Off-Exchange]]/nyse_spy_short_volume[[#This Row],[total_reported]]</f>
        <v>0.15745320459791784</v>
      </c>
      <c r="I886" s="8">
        <v>72548</v>
      </c>
      <c r="J886" s="8" t="s">
        <v>8852</v>
      </c>
      <c r="K886" s="8" t="s">
        <v>8853</v>
      </c>
      <c r="L886" s="8" t="s">
        <v>8854</v>
      </c>
      <c r="M886" s="8" t="s">
        <v>8855</v>
      </c>
      <c r="N886" s="8">
        <v>591496</v>
      </c>
      <c r="O886" s="8">
        <v>741725</v>
      </c>
      <c r="P886" s="8">
        <v>1801247</v>
      </c>
      <c r="Q886" s="8">
        <v>6041450</v>
      </c>
      <c r="R886" s="8">
        <v>109139</v>
      </c>
      <c r="S886" s="8">
        <v>261582</v>
      </c>
      <c r="T886" s="8">
        <v>4871</v>
      </c>
    </row>
    <row r="887" spans="1:20">
      <c r="A887" s="1">
        <v>44452</v>
      </c>
      <c r="B887" s="8">
        <v>61639581</v>
      </c>
      <c r="C887" s="8">
        <v>29094657</v>
      </c>
      <c r="D887" s="8">
        <v>32544924</v>
      </c>
      <c r="E887" s="9">
        <f>nyse_spy_short_volume[[#This Row],[total_short]]/nyse_spy_short_volume[[#This Row],[total_reported]]</f>
        <v>0.47201256932619318</v>
      </c>
      <c r="F887" s="9">
        <f>nyse_spy_short_volume[[#This Row],[total_long]]/nyse_spy_short_volume[[#This Row],[total_reported]]</f>
        <v>0.52798743067380682</v>
      </c>
      <c r="G887" s="8">
        <v>11777576</v>
      </c>
      <c r="H887" s="9">
        <f>nyse_spy_short_volume[[#This Row],[Off-Exchange]]/nyse_spy_short_volume[[#This Row],[total_reported]]</f>
        <v>0.19107164274851252</v>
      </c>
      <c r="I887" s="8">
        <v>119430</v>
      </c>
      <c r="J887" s="8" t="s">
        <v>8856</v>
      </c>
      <c r="K887" s="8" t="s">
        <v>8857</v>
      </c>
      <c r="L887" s="8" t="s">
        <v>8858</v>
      </c>
      <c r="M887" s="8" t="s">
        <v>8859</v>
      </c>
      <c r="N887" s="8">
        <v>487765</v>
      </c>
      <c r="O887" s="8">
        <v>881500</v>
      </c>
      <c r="P887" s="8">
        <v>992387</v>
      </c>
      <c r="Q887" s="8">
        <v>5142945</v>
      </c>
      <c r="R887" s="8">
        <v>125136</v>
      </c>
      <c r="S887" s="8">
        <v>369387</v>
      </c>
      <c r="T887" s="8">
        <v>2112</v>
      </c>
    </row>
    <row r="888" spans="1:20">
      <c r="A888" s="1">
        <v>44449</v>
      </c>
      <c r="B888" s="8">
        <v>60920732</v>
      </c>
      <c r="C888" s="8">
        <v>34800969</v>
      </c>
      <c r="D888" s="8">
        <v>26119763</v>
      </c>
      <c r="E888" s="9">
        <f>nyse_spy_short_volume[[#This Row],[total_short]]/nyse_spy_short_volume[[#This Row],[total_reported]]</f>
        <v>0.57125001387048335</v>
      </c>
      <c r="F888" s="9">
        <f>nyse_spy_short_volume[[#This Row],[total_long]]/nyse_spy_short_volume[[#This Row],[total_reported]]</f>
        <v>0.42874998612951665</v>
      </c>
      <c r="G888" s="8">
        <v>11527408</v>
      </c>
      <c r="H888" s="9">
        <f>nyse_spy_short_volume[[#This Row],[Off-Exchange]]/nyse_spy_short_volume[[#This Row],[total_reported]]</f>
        <v>0.18921978810103596</v>
      </c>
      <c r="I888" s="8">
        <v>72796</v>
      </c>
      <c r="J888" s="8" t="s">
        <v>8860</v>
      </c>
      <c r="K888" s="8" t="s">
        <v>8861</v>
      </c>
      <c r="L888" s="8" t="s">
        <v>8862</v>
      </c>
      <c r="M888" s="8" t="s">
        <v>8863</v>
      </c>
      <c r="N888" s="8">
        <v>563164</v>
      </c>
      <c r="O888" s="8">
        <v>1201857</v>
      </c>
      <c r="P888" s="8">
        <v>1833467</v>
      </c>
      <c r="Q888" s="8">
        <v>7235051</v>
      </c>
      <c r="R888" s="8">
        <v>168875</v>
      </c>
      <c r="S888" s="8">
        <v>603122</v>
      </c>
      <c r="T888" s="8">
        <v>306</v>
      </c>
    </row>
    <row r="889" spans="1:20">
      <c r="A889" s="1">
        <v>44448</v>
      </c>
      <c r="B889" s="8">
        <v>41122929</v>
      </c>
      <c r="C889" s="8">
        <v>25706727</v>
      </c>
      <c r="D889" s="8">
        <v>15416202</v>
      </c>
      <c r="E889" s="9">
        <f>nyse_spy_short_volume[[#This Row],[total_short]]/nyse_spy_short_volume[[#This Row],[total_reported]]</f>
        <v>0.62511906678631768</v>
      </c>
      <c r="F889" s="9">
        <f>nyse_spy_short_volume[[#This Row],[total_long]]/nyse_spy_short_volume[[#This Row],[total_reported]]</f>
        <v>0.37488093321368232</v>
      </c>
      <c r="G889" s="8">
        <v>7325863</v>
      </c>
      <c r="H889" s="9">
        <f>nyse_spy_short_volume[[#This Row],[Off-Exchange]]/nyse_spy_short_volume[[#This Row],[total_reported]]</f>
        <v>0.17814545748917837</v>
      </c>
      <c r="I889" s="8">
        <v>35112</v>
      </c>
      <c r="J889" s="8" t="s">
        <v>8864</v>
      </c>
      <c r="K889" s="8" t="s">
        <v>8865</v>
      </c>
      <c r="L889" s="8" t="s">
        <v>8866</v>
      </c>
      <c r="M889" s="8" t="s">
        <v>8867</v>
      </c>
      <c r="N889" s="8">
        <v>460175</v>
      </c>
      <c r="O889" s="8">
        <v>891947</v>
      </c>
      <c r="P889" s="8">
        <v>1390246</v>
      </c>
      <c r="Q889" s="8">
        <v>5948369</v>
      </c>
      <c r="R889" s="8">
        <v>110634</v>
      </c>
      <c r="S889" s="8">
        <v>86639</v>
      </c>
      <c r="T889" s="8">
        <v>2503</v>
      </c>
    </row>
    <row r="890" spans="1:20">
      <c r="A890" s="1">
        <v>44447</v>
      </c>
      <c r="B890" s="8">
        <v>41471155</v>
      </c>
      <c r="C890" s="8">
        <v>24440841</v>
      </c>
      <c r="D890" s="8">
        <v>17030314</v>
      </c>
      <c r="E890" s="9">
        <f>nyse_spy_short_volume[[#This Row],[total_short]]/nyse_spy_short_volume[[#This Row],[total_reported]]</f>
        <v>0.58934555837665958</v>
      </c>
      <c r="F890" s="9">
        <f>nyse_spy_short_volume[[#This Row],[total_long]]/nyse_spy_short_volume[[#This Row],[total_reported]]</f>
        <v>0.41065444162334036</v>
      </c>
      <c r="G890" s="8">
        <v>8032485</v>
      </c>
      <c r="H890" s="9">
        <f>nyse_spy_short_volume[[#This Row],[Off-Exchange]]/nyse_spy_short_volume[[#This Row],[total_reported]]</f>
        <v>0.19368848058367316</v>
      </c>
      <c r="I890" s="8">
        <v>15472</v>
      </c>
      <c r="J890" s="8" t="s">
        <v>8868</v>
      </c>
      <c r="K890" s="8" t="s">
        <v>8869</v>
      </c>
      <c r="L890" s="8" t="s">
        <v>8870</v>
      </c>
      <c r="M890" s="8" t="s">
        <v>8871</v>
      </c>
      <c r="N890" s="8">
        <v>452539</v>
      </c>
      <c r="O890" s="8">
        <v>932296</v>
      </c>
      <c r="P890" s="8">
        <v>1241584</v>
      </c>
      <c r="Q890" s="8">
        <v>5202874</v>
      </c>
      <c r="R890" s="8">
        <v>171716</v>
      </c>
      <c r="S890" s="8">
        <v>372405</v>
      </c>
      <c r="T890" s="8">
        <v>5845</v>
      </c>
    </row>
    <row r="891" spans="1:20">
      <c r="A891" s="1">
        <v>44446</v>
      </c>
      <c r="B891" s="8">
        <v>38123871</v>
      </c>
      <c r="C891" s="8">
        <v>27299943</v>
      </c>
      <c r="D891" s="8">
        <v>10823928</v>
      </c>
      <c r="E891" s="9">
        <f>nyse_spy_short_volume[[#This Row],[total_short]]/nyse_spy_short_volume[[#This Row],[total_reported]]</f>
        <v>0.71608528420421946</v>
      </c>
      <c r="F891" s="9">
        <f>nyse_spy_short_volume[[#This Row],[total_long]]/nyse_spy_short_volume[[#This Row],[total_reported]]</f>
        <v>0.28391471579578054</v>
      </c>
      <c r="G891" s="8">
        <v>11231424</v>
      </c>
      <c r="H891" s="9">
        <f>nyse_spy_short_volume[[#This Row],[Off-Exchange]]/nyse_spy_short_volume[[#This Row],[total_reported]]</f>
        <v>0.29460345199468335</v>
      </c>
      <c r="I891" s="8">
        <v>35968</v>
      </c>
      <c r="J891" s="8" t="s">
        <v>8872</v>
      </c>
      <c r="K891" s="8" t="s">
        <v>8873</v>
      </c>
      <c r="L891" s="8" t="s">
        <v>8874</v>
      </c>
      <c r="M891" s="8" t="s">
        <v>8875</v>
      </c>
      <c r="N891" s="8">
        <v>208236</v>
      </c>
      <c r="O891" s="8">
        <v>611604</v>
      </c>
      <c r="P891" s="8">
        <v>1472947</v>
      </c>
      <c r="Q891" s="8">
        <v>5836074</v>
      </c>
      <c r="R891" s="8">
        <v>134286</v>
      </c>
      <c r="S891" s="8">
        <v>322103</v>
      </c>
      <c r="T891" s="8">
        <v>807</v>
      </c>
    </row>
    <row r="892" spans="1:20">
      <c r="A892" s="1">
        <v>44442</v>
      </c>
      <c r="B892" s="8">
        <v>30106115</v>
      </c>
      <c r="C892" s="8">
        <v>20674014</v>
      </c>
      <c r="D892" s="8">
        <v>9432101</v>
      </c>
      <c r="E892" s="9">
        <f>nyse_spy_short_volume[[#This Row],[total_short]]/nyse_spy_short_volume[[#This Row],[total_reported]]</f>
        <v>0.68670481063398581</v>
      </c>
      <c r="F892" s="9">
        <f>nyse_spy_short_volume[[#This Row],[total_long]]/nyse_spy_short_volume[[#This Row],[total_reported]]</f>
        <v>0.31329518936601419</v>
      </c>
      <c r="G892" s="8">
        <v>6961180</v>
      </c>
      <c r="H892" s="9">
        <f>nyse_spy_short_volume[[#This Row],[Off-Exchange]]/nyse_spy_short_volume[[#This Row],[total_reported]]</f>
        <v>0.23122146447656897</v>
      </c>
      <c r="I892" s="8">
        <v>7344</v>
      </c>
      <c r="J892" s="8" t="s">
        <v>8876</v>
      </c>
      <c r="K892" s="8" t="s">
        <v>8877</v>
      </c>
      <c r="L892" s="8" t="s">
        <v>8878</v>
      </c>
      <c r="M892" s="8" t="s">
        <v>8879</v>
      </c>
      <c r="N892" s="8">
        <v>361215</v>
      </c>
      <c r="O892" s="8">
        <v>854431</v>
      </c>
      <c r="P892" s="8">
        <v>1008696</v>
      </c>
      <c r="Q892" s="8">
        <v>4367002</v>
      </c>
      <c r="R892" s="8">
        <v>123521</v>
      </c>
      <c r="S892" s="8">
        <v>76655</v>
      </c>
      <c r="T892" s="8">
        <v>1</v>
      </c>
    </row>
    <row r="893" spans="1:20">
      <c r="A893" s="1">
        <v>44441</v>
      </c>
      <c r="B893" s="8">
        <v>31871070</v>
      </c>
      <c r="C893" s="8">
        <v>20535459</v>
      </c>
      <c r="D893" s="8">
        <v>11335611</v>
      </c>
      <c r="E893" s="9">
        <f>nyse_spy_short_volume[[#This Row],[total_short]]/nyse_spy_short_volume[[#This Row],[total_reported]]</f>
        <v>0.64432913610995801</v>
      </c>
      <c r="F893" s="9">
        <f>nyse_spy_short_volume[[#This Row],[total_long]]/nyse_spy_short_volume[[#This Row],[total_reported]]</f>
        <v>0.35567086389004199</v>
      </c>
      <c r="G893" s="8">
        <v>8176619</v>
      </c>
      <c r="H893" s="9">
        <f>nyse_spy_short_volume[[#This Row],[Off-Exchange]]/nyse_spy_short_volume[[#This Row],[total_reported]]</f>
        <v>0.25655301186938501</v>
      </c>
      <c r="I893" s="8">
        <v>13250</v>
      </c>
      <c r="J893" s="8" t="s">
        <v>8880</v>
      </c>
      <c r="K893" s="8" t="s">
        <v>8881</v>
      </c>
      <c r="L893" s="8" t="s">
        <v>8882</v>
      </c>
      <c r="M893" s="8" t="s">
        <v>8883</v>
      </c>
      <c r="N893" s="8">
        <v>235670</v>
      </c>
      <c r="O893" s="8">
        <v>562180</v>
      </c>
      <c r="P893" s="8">
        <v>1017100</v>
      </c>
      <c r="Q893" s="8">
        <v>4069834</v>
      </c>
      <c r="R893" s="8">
        <v>73506</v>
      </c>
      <c r="S893" s="8">
        <v>237932</v>
      </c>
      <c r="T893" s="8">
        <v>5</v>
      </c>
    </row>
    <row r="894" spans="1:20">
      <c r="A894" s="1">
        <v>44440</v>
      </c>
      <c r="B894" s="8">
        <v>34335472</v>
      </c>
      <c r="C894" s="8">
        <v>19140730</v>
      </c>
      <c r="D894" s="8">
        <v>15194742</v>
      </c>
      <c r="E894" s="9">
        <f>nyse_spy_short_volume[[#This Row],[total_short]]/nyse_spy_short_volume[[#This Row],[total_reported]]</f>
        <v>0.55746226526316578</v>
      </c>
      <c r="F894" s="9">
        <f>nyse_spy_short_volume[[#This Row],[total_long]]/nyse_spy_short_volume[[#This Row],[total_reported]]</f>
        <v>0.44253773473683428</v>
      </c>
      <c r="G894" s="8">
        <v>7553906</v>
      </c>
      <c r="H894" s="9">
        <f>nyse_spy_short_volume[[#This Row],[Off-Exchange]]/nyse_spy_short_volume[[#This Row],[total_reported]]</f>
        <v>0.22000297534864235</v>
      </c>
      <c r="I894" s="8">
        <v>12211</v>
      </c>
      <c r="J894" s="8" t="s">
        <v>8884</v>
      </c>
      <c r="K894" s="8" t="s">
        <v>8885</v>
      </c>
      <c r="L894" s="8" t="s">
        <v>8886</v>
      </c>
      <c r="M894" s="8" t="s">
        <v>8887</v>
      </c>
      <c r="N894" s="8">
        <v>330261</v>
      </c>
      <c r="O894" s="8">
        <v>522776</v>
      </c>
      <c r="P894" s="8">
        <v>873484</v>
      </c>
      <c r="Q894" s="8">
        <v>3912912</v>
      </c>
      <c r="R894" s="8">
        <v>133583</v>
      </c>
      <c r="S894" s="8">
        <v>139219</v>
      </c>
      <c r="T894" s="8">
        <v>514</v>
      </c>
    </row>
    <row r="895" spans="1:20">
      <c r="A895" s="1">
        <v>44439</v>
      </c>
      <c r="B895" s="8">
        <v>41563377</v>
      </c>
      <c r="C895" s="8">
        <v>27096564</v>
      </c>
      <c r="D895" s="8">
        <v>14466813</v>
      </c>
      <c r="E895" s="9">
        <f>nyse_spy_short_volume[[#This Row],[total_short]]/nyse_spy_short_volume[[#This Row],[total_reported]]</f>
        <v>0.65193364822112509</v>
      </c>
      <c r="F895" s="9">
        <f>nyse_spy_short_volume[[#This Row],[total_long]]/nyse_spy_short_volume[[#This Row],[total_reported]]</f>
        <v>0.34806635177887496</v>
      </c>
      <c r="G895" s="8">
        <v>11695338</v>
      </c>
      <c r="H895" s="9">
        <f>nyse_spy_short_volume[[#This Row],[Off-Exchange]]/nyse_spy_short_volume[[#This Row],[total_reported]]</f>
        <v>0.28138565352858602</v>
      </c>
      <c r="I895" s="8">
        <v>23639</v>
      </c>
      <c r="J895" s="8" t="s">
        <v>8888</v>
      </c>
      <c r="K895" s="8" t="s">
        <v>8889</v>
      </c>
      <c r="L895" s="8" t="s">
        <v>8890</v>
      </c>
      <c r="M895" s="8" t="s">
        <v>8891</v>
      </c>
      <c r="N895" s="8">
        <v>451507</v>
      </c>
      <c r="O895" s="8">
        <v>873056</v>
      </c>
      <c r="P895" s="8">
        <v>1453569</v>
      </c>
      <c r="Q895" s="8">
        <v>4823067</v>
      </c>
      <c r="R895" s="8">
        <v>102464</v>
      </c>
      <c r="S895" s="8">
        <v>122214</v>
      </c>
      <c r="T895" s="8">
        <v>130</v>
      </c>
    </row>
    <row r="896" spans="1:20">
      <c r="A896" s="1">
        <v>44438</v>
      </c>
      <c r="B896" s="8">
        <v>35263893</v>
      </c>
      <c r="C896" s="8">
        <v>24327457</v>
      </c>
      <c r="D896" s="8">
        <v>10936436</v>
      </c>
      <c r="E896" s="9">
        <f>nyse_spy_short_volume[[#This Row],[total_short]]/nyse_spy_short_volume[[#This Row],[total_reported]]</f>
        <v>0.68986872776638697</v>
      </c>
      <c r="F896" s="9">
        <f>nyse_spy_short_volume[[#This Row],[total_long]]/nyse_spy_short_volume[[#This Row],[total_reported]]</f>
        <v>0.31013127223361303</v>
      </c>
      <c r="G896" s="8">
        <v>7521320</v>
      </c>
      <c r="H896" s="9">
        <f>nyse_spy_short_volume[[#This Row],[Off-Exchange]]/nyse_spy_short_volume[[#This Row],[total_reported]]</f>
        <v>0.21328671794688125</v>
      </c>
      <c r="I896" s="8">
        <v>6944</v>
      </c>
      <c r="J896" s="8" t="s">
        <v>8892</v>
      </c>
      <c r="K896" s="8" t="s">
        <v>8893</v>
      </c>
      <c r="L896" s="8" t="s">
        <v>8894</v>
      </c>
      <c r="M896" s="8" t="s">
        <v>8895</v>
      </c>
      <c r="N896" s="8">
        <v>488152</v>
      </c>
      <c r="O896" s="8">
        <v>827825</v>
      </c>
      <c r="P896" s="8">
        <v>1499190</v>
      </c>
      <c r="Q896" s="8">
        <v>5753318</v>
      </c>
      <c r="R896" s="8">
        <v>165898</v>
      </c>
      <c r="S896" s="8">
        <v>284728</v>
      </c>
      <c r="T896" s="8">
        <v>5</v>
      </c>
    </row>
    <row r="897" spans="1:20">
      <c r="A897" s="1">
        <v>44435</v>
      </c>
      <c r="B897" s="8">
        <v>45088397</v>
      </c>
      <c r="C897" s="8">
        <v>28110685</v>
      </c>
      <c r="D897" s="8">
        <v>16977712</v>
      </c>
      <c r="E897" s="9">
        <f>nyse_spy_short_volume[[#This Row],[total_short]]/nyse_spy_short_volume[[#This Row],[total_reported]]</f>
        <v>0.62345718345231926</v>
      </c>
      <c r="F897" s="9">
        <f>nyse_spy_short_volume[[#This Row],[total_long]]/nyse_spy_short_volume[[#This Row],[total_reported]]</f>
        <v>0.37654281654768079</v>
      </c>
      <c r="G897" s="8">
        <v>9940997</v>
      </c>
      <c r="H897" s="9">
        <f>nyse_spy_short_volume[[#This Row],[Off-Exchange]]/nyse_spy_short_volume[[#This Row],[total_reported]]</f>
        <v>0.22047794247375882</v>
      </c>
      <c r="I897" s="8">
        <v>19689</v>
      </c>
      <c r="J897" s="8" t="s">
        <v>8896</v>
      </c>
      <c r="K897" s="8" t="s">
        <v>8897</v>
      </c>
      <c r="L897" s="8" t="s">
        <v>8898</v>
      </c>
      <c r="M897" s="8" t="s">
        <v>8899</v>
      </c>
      <c r="N897" s="8">
        <v>751358</v>
      </c>
      <c r="O897" s="8">
        <v>859697</v>
      </c>
      <c r="P897" s="8">
        <v>1360319</v>
      </c>
      <c r="Q897" s="8">
        <v>6156387</v>
      </c>
      <c r="R897" s="8">
        <v>151039</v>
      </c>
      <c r="S897" s="8">
        <v>373611</v>
      </c>
      <c r="T897" s="8">
        <v>35</v>
      </c>
    </row>
    <row r="898" spans="1:20">
      <c r="A898" s="1">
        <v>44434</v>
      </c>
      <c r="B898" s="8">
        <v>41918117</v>
      </c>
      <c r="C898" s="8">
        <v>23716587</v>
      </c>
      <c r="D898" s="8">
        <v>18201530</v>
      </c>
      <c r="E898" s="9">
        <f>nyse_spy_short_volume[[#This Row],[total_short]]/nyse_spy_short_volume[[#This Row],[total_reported]]</f>
        <v>0.5657836920489534</v>
      </c>
      <c r="F898" s="9">
        <f>nyse_spy_short_volume[[#This Row],[total_long]]/nyse_spy_short_volume[[#This Row],[total_reported]]</f>
        <v>0.43421630795104654</v>
      </c>
      <c r="G898" s="8">
        <v>6768461</v>
      </c>
      <c r="H898" s="9">
        <f>nyse_spy_short_volume[[#This Row],[Off-Exchange]]/nyse_spy_short_volume[[#This Row],[total_reported]]</f>
        <v>0.16146863180900994</v>
      </c>
      <c r="I898" s="8">
        <v>29568</v>
      </c>
      <c r="J898" s="8" t="s">
        <v>8900</v>
      </c>
      <c r="K898" s="8" t="s">
        <v>8901</v>
      </c>
      <c r="L898" s="8" t="s">
        <v>8902</v>
      </c>
      <c r="M898" s="8" t="s">
        <v>8903</v>
      </c>
      <c r="N898" s="8">
        <v>431747</v>
      </c>
      <c r="O898" s="8">
        <v>653538</v>
      </c>
      <c r="P898" s="8">
        <v>1672559</v>
      </c>
      <c r="Q898" s="8">
        <v>5238159</v>
      </c>
      <c r="R898" s="8">
        <v>212846</v>
      </c>
      <c r="S898" s="8">
        <v>358747</v>
      </c>
      <c r="T898" s="8">
        <v>228</v>
      </c>
    </row>
    <row r="899" spans="1:20">
      <c r="A899" s="1">
        <v>44433</v>
      </c>
      <c r="B899" s="8">
        <v>29458094</v>
      </c>
      <c r="C899" s="8">
        <v>20159761</v>
      </c>
      <c r="D899" s="8">
        <v>9298333</v>
      </c>
      <c r="E899" s="9">
        <f>nyse_spy_short_volume[[#This Row],[total_short]]/nyse_spy_short_volume[[#This Row],[total_reported]]</f>
        <v>0.68435388250169882</v>
      </c>
      <c r="F899" s="9">
        <f>nyse_spy_short_volume[[#This Row],[total_long]]/nyse_spy_short_volume[[#This Row],[total_reported]]</f>
        <v>0.31564611749830113</v>
      </c>
      <c r="G899" s="8">
        <v>7295495</v>
      </c>
      <c r="H899" s="9">
        <f>nyse_spy_short_volume[[#This Row],[Off-Exchange]]/nyse_spy_short_volume[[#This Row],[total_reported]]</f>
        <v>0.2476567221219404</v>
      </c>
      <c r="I899" s="8">
        <v>7561</v>
      </c>
      <c r="J899" s="8" t="s">
        <v>8904</v>
      </c>
      <c r="K899" s="8" t="s">
        <v>8905</v>
      </c>
      <c r="L899" s="8" t="s">
        <v>8906</v>
      </c>
      <c r="M899" s="8" t="s">
        <v>8907</v>
      </c>
      <c r="N899" s="8">
        <v>398006</v>
      </c>
      <c r="O899" s="8">
        <v>584338</v>
      </c>
      <c r="P899" s="8">
        <v>1194607</v>
      </c>
      <c r="Q899" s="8">
        <v>4429847</v>
      </c>
      <c r="R899" s="8">
        <v>64995</v>
      </c>
      <c r="S899" s="8">
        <v>277506</v>
      </c>
      <c r="T899" s="8">
        <v>17</v>
      </c>
    </row>
    <row r="900" spans="1:20">
      <c r="A900" s="1">
        <v>44432</v>
      </c>
      <c r="B900" s="8">
        <v>28894080</v>
      </c>
      <c r="C900" s="8">
        <v>20377488</v>
      </c>
      <c r="D900" s="8">
        <v>8516592</v>
      </c>
      <c r="E900" s="9">
        <f>nyse_spy_short_volume[[#This Row],[total_short]]/nyse_spy_short_volume[[#This Row],[total_reported]]</f>
        <v>0.70524785700046511</v>
      </c>
      <c r="F900" s="9">
        <f>nyse_spy_short_volume[[#This Row],[total_long]]/nyse_spy_short_volume[[#This Row],[total_reported]]</f>
        <v>0.29475214299953484</v>
      </c>
      <c r="G900" s="8">
        <v>8190206</v>
      </c>
      <c r="H900" s="9">
        <f>nyse_spy_short_volume[[#This Row],[Off-Exchange]]/nyse_spy_short_volume[[#This Row],[total_reported]]</f>
        <v>0.28345619587126497</v>
      </c>
      <c r="I900" s="8">
        <v>3023</v>
      </c>
      <c r="J900" s="8" t="s">
        <v>8908</v>
      </c>
      <c r="K900" s="8" t="s">
        <v>8909</v>
      </c>
      <c r="L900" s="8" t="s">
        <v>8910</v>
      </c>
      <c r="M900" s="8" t="s">
        <v>8911</v>
      </c>
      <c r="N900" s="8">
        <v>385492</v>
      </c>
      <c r="O900" s="8">
        <v>572314</v>
      </c>
      <c r="P900" s="8">
        <v>1114579</v>
      </c>
      <c r="Q900" s="8">
        <v>3961933</v>
      </c>
      <c r="R900" s="8">
        <v>138465</v>
      </c>
      <c r="S900" s="8">
        <v>173602</v>
      </c>
      <c r="T900" s="8">
        <v>116</v>
      </c>
    </row>
    <row r="901" spans="1:20">
      <c r="A901" s="1">
        <v>44431</v>
      </c>
      <c r="B901" s="8">
        <v>40830060</v>
      </c>
      <c r="C901" s="8">
        <v>26043518</v>
      </c>
      <c r="D901" s="8">
        <v>14786542</v>
      </c>
      <c r="E901" s="9">
        <f>nyse_spy_short_volume[[#This Row],[total_short]]/nyse_spy_short_volume[[#This Row],[total_reported]]</f>
        <v>0.63785157308120533</v>
      </c>
      <c r="F901" s="9">
        <f>nyse_spy_short_volume[[#This Row],[total_long]]/nyse_spy_short_volume[[#This Row],[total_reported]]</f>
        <v>0.36214842691879462</v>
      </c>
      <c r="G901" s="8">
        <v>8739598</v>
      </c>
      <c r="H901" s="9">
        <f>nyse_spy_short_volume[[#This Row],[Off-Exchange]]/nyse_spy_short_volume[[#This Row],[total_reported]]</f>
        <v>0.214048130225623</v>
      </c>
      <c r="I901" s="8">
        <v>12726</v>
      </c>
      <c r="J901" s="8" t="s">
        <v>8912</v>
      </c>
      <c r="K901" s="8" t="s">
        <v>8913</v>
      </c>
      <c r="L901" s="8" t="s">
        <v>8914</v>
      </c>
      <c r="M901" s="8" t="s">
        <v>8915</v>
      </c>
      <c r="N901" s="8">
        <v>453838</v>
      </c>
      <c r="O901" s="8">
        <v>1007659</v>
      </c>
      <c r="P901" s="8">
        <v>1504410</v>
      </c>
      <c r="Q901" s="8">
        <v>6146797</v>
      </c>
      <c r="R901" s="8">
        <v>167087</v>
      </c>
      <c r="S901" s="8">
        <v>339065</v>
      </c>
      <c r="T901" s="8">
        <v>96</v>
      </c>
    </row>
    <row r="902" spans="1:20">
      <c r="A902" s="1">
        <v>44428</v>
      </c>
      <c r="B902" s="8">
        <v>53255416</v>
      </c>
      <c r="C902" s="8">
        <v>37608550</v>
      </c>
      <c r="D902" s="8">
        <v>15646866</v>
      </c>
      <c r="E902" s="9">
        <f>nyse_spy_short_volume[[#This Row],[total_short]]/nyse_spy_short_volume[[#This Row],[total_reported]]</f>
        <v>0.70619202373707868</v>
      </c>
      <c r="F902" s="9">
        <f>nyse_spy_short_volume[[#This Row],[total_long]]/nyse_spy_short_volume[[#This Row],[total_reported]]</f>
        <v>0.29380797626292132</v>
      </c>
      <c r="G902" s="8">
        <v>15967292</v>
      </c>
      <c r="H902" s="9">
        <f>nyse_spy_short_volume[[#This Row],[Off-Exchange]]/nyse_spy_short_volume[[#This Row],[total_reported]]</f>
        <v>0.29982475397431879</v>
      </c>
      <c r="I902" s="8">
        <v>27113</v>
      </c>
      <c r="J902" s="8" t="s">
        <v>8916</v>
      </c>
      <c r="K902" s="8" t="s">
        <v>8917</v>
      </c>
      <c r="L902" s="8" t="s">
        <v>8918</v>
      </c>
      <c r="M902" s="8" t="s">
        <v>8919</v>
      </c>
      <c r="N902" s="8">
        <v>511785</v>
      </c>
      <c r="O902" s="8">
        <v>1267865</v>
      </c>
      <c r="P902" s="8">
        <v>1727632</v>
      </c>
      <c r="Q902" s="8">
        <v>6897183</v>
      </c>
      <c r="R902" s="8">
        <v>155917</v>
      </c>
      <c r="S902" s="8">
        <v>523136</v>
      </c>
      <c r="T902" s="8">
        <v>33</v>
      </c>
    </row>
    <row r="903" spans="1:20">
      <c r="A903" s="1">
        <v>44427</v>
      </c>
      <c r="B903" s="8">
        <v>68616241</v>
      </c>
      <c r="C903" s="8">
        <v>37347757</v>
      </c>
      <c r="D903" s="8">
        <v>31268484</v>
      </c>
      <c r="E903" s="9">
        <f>nyse_spy_short_volume[[#This Row],[total_short]]/nyse_spy_short_volume[[#This Row],[total_reported]]</f>
        <v>0.54429908219542367</v>
      </c>
      <c r="F903" s="9">
        <f>nyse_spy_short_volume[[#This Row],[total_long]]/nyse_spy_short_volume[[#This Row],[total_reported]]</f>
        <v>0.45570091780457633</v>
      </c>
      <c r="G903" s="8">
        <v>11851888</v>
      </c>
      <c r="H903" s="9">
        <f>nyse_spy_short_volume[[#This Row],[Off-Exchange]]/nyse_spy_short_volume[[#This Row],[total_reported]]</f>
        <v>0.17272715361950533</v>
      </c>
      <c r="I903" s="8">
        <v>52489</v>
      </c>
      <c r="J903" s="8" t="s">
        <v>8920</v>
      </c>
      <c r="K903" s="8" t="s">
        <v>8921</v>
      </c>
      <c r="L903" s="8" t="s">
        <v>8922</v>
      </c>
      <c r="M903" s="8" t="s">
        <v>8923</v>
      </c>
      <c r="N903" s="8">
        <v>534215</v>
      </c>
      <c r="O903" s="8">
        <v>1458547</v>
      </c>
      <c r="P903" s="8">
        <v>2058885</v>
      </c>
      <c r="Q903" s="8">
        <v>7514438</v>
      </c>
      <c r="R903" s="8">
        <v>242739</v>
      </c>
      <c r="S903" s="8">
        <v>462206</v>
      </c>
      <c r="T903" s="8">
        <v>9</v>
      </c>
    </row>
    <row r="904" spans="1:20">
      <c r="A904" s="1">
        <v>44426</v>
      </c>
      <c r="B904" s="8">
        <v>58595524</v>
      </c>
      <c r="C904" s="8">
        <v>31400100</v>
      </c>
      <c r="D904" s="8">
        <v>27195424</v>
      </c>
      <c r="E904" s="9">
        <f>nyse_spy_short_volume[[#This Row],[total_short]]/nyse_spy_short_volume[[#This Row],[total_reported]]</f>
        <v>0.53587881559007822</v>
      </c>
      <c r="F904" s="9">
        <f>nyse_spy_short_volume[[#This Row],[total_long]]/nyse_spy_short_volume[[#This Row],[total_reported]]</f>
        <v>0.46412118440992184</v>
      </c>
      <c r="G904" s="8">
        <v>10810338</v>
      </c>
      <c r="H904" s="9">
        <f>nyse_spy_short_volume[[#This Row],[Off-Exchange]]/nyse_spy_short_volume[[#This Row],[total_reported]]</f>
        <v>0.1844908495058428</v>
      </c>
      <c r="I904" s="8">
        <v>83468</v>
      </c>
      <c r="J904" s="8" t="s">
        <v>8924</v>
      </c>
      <c r="K904" s="8" t="s">
        <v>8925</v>
      </c>
      <c r="L904" s="8" t="s">
        <v>8926</v>
      </c>
      <c r="M904" s="8" t="s">
        <v>8927</v>
      </c>
      <c r="N904" s="8">
        <v>434063</v>
      </c>
      <c r="O904" s="8">
        <v>1003393</v>
      </c>
      <c r="P904" s="8">
        <v>1421272</v>
      </c>
      <c r="Q904" s="8">
        <v>7205314</v>
      </c>
      <c r="R904" s="8">
        <v>163808</v>
      </c>
      <c r="S904" s="8">
        <v>509382</v>
      </c>
      <c r="T904" s="8">
        <v>3</v>
      </c>
    </row>
    <row r="905" spans="1:20">
      <c r="A905" s="1">
        <v>44425</v>
      </c>
      <c r="B905" s="8">
        <v>69631385</v>
      </c>
      <c r="C905" s="8">
        <v>36808251</v>
      </c>
      <c r="D905" s="8">
        <v>32823134</v>
      </c>
      <c r="E905" s="9">
        <f>nyse_spy_short_volume[[#This Row],[total_short]]/nyse_spy_short_volume[[#This Row],[total_reported]]</f>
        <v>0.52861581024131576</v>
      </c>
      <c r="F905" s="9">
        <f>nyse_spy_short_volume[[#This Row],[total_long]]/nyse_spy_short_volume[[#This Row],[total_reported]]</f>
        <v>0.47138418975868424</v>
      </c>
      <c r="G905" s="8">
        <v>9832671</v>
      </c>
      <c r="H905" s="9">
        <f>nyse_spy_short_volume[[#This Row],[Off-Exchange]]/nyse_spy_short_volume[[#This Row],[total_reported]]</f>
        <v>0.14121033209378214</v>
      </c>
      <c r="I905" s="8">
        <v>86028</v>
      </c>
      <c r="J905" s="8" t="s">
        <v>8928</v>
      </c>
      <c r="K905" s="8" t="s">
        <v>8929</v>
      </c>
      <c r="L905" s="8" t="s">
        <v>8930</v>
      </c>
      <c r="M905" s="8" t="s">
        <v>8931</v>
      </c>
      <c r="N905" s="8">
        <v>696111</v>
      </c>
      <c r="O905" s="8">
        <v>1097422</v>
      </c>
      <c r="P905" s="8">
        <v>1977148</v>
      </c>
      <c r="Q905" s="8">
        <v>7889345</v>
      </c>
      <c r="R905" s="8">
        <v>175034</v>
      </c>
      <c r="S905" s="8">
        <v>319830</v>
      </c>
      <c r="T905" s="8">
        <v>28</v>
      </c>
    </row>
    <row r="906" spans="1:20">
      <c r="A906" s="1">
        <v>44424</v>
      </c>
      <c r="B906" s="8">
        <v>41657968</v>
      </c>
      <c r="C906" s="8">
        <v>30107255</v>
      </c>
      <c r="D906" s="8">
        <v>11550713</v>
      </c>
      <c r="E906" s="9">
        <f>nyse_spy_short_volume[[#This Row],[total_short]]/nyse_spy_short_volume[[#This Row],[total_reported]]</f>
        <v>0.72272500185318689</v>
      </c>
      <c r="F906" s="9">
        <f>nyse_spy_short_volume[[#This Row],[total_long]]/nyse_spy_short_volume[[#This Row],[total_reported]]</f>
        <v>0.27727499814681311</v>
      </c>
      <c r="G906" s="8">
        <v>9284365</v>
      </c>
      <c r="H906" s="9">
        <f>nyse_spy_short_volume[[#This Row],[Off-Exchange]]/nyse_spy_short_volume[[#This Row],[total_reported]]</f>
        <v>0.22287128839313525</v>
      </c>
      <c r="I906" s="8">
        <v>8321</v>
      </c>
      <c r="J906" s="8" t="s">
        <v>8932</v>
      </c>
      <c r="K906" s="8" t="s">
        <v>8933</v>
      </c>
      <c r="L906" s="8" t="s">
        <v>8934</v>
      </c>
      <c r="M906" s="8" t="s">
        <v>8935</v>
      </c>
      <c r="N906" s="8">
        <v>535216</v>
      </c>
      <c r="O906" s="8">
        <v>1206068</v>
      </c>
      <c r="P906" s="8">
        <v>1537106</v>
      </c>
      <c r="Q906" s="8">
        <v>6772993</v>
      </c>
      <c r="R906" s="8">
        <v>113506</v>
      </c>
      <c r="S906" s="8">
        <v>296258</v>
      </c>
      <c r="T906" s="8">
        <v>32</v>
      </c>
    </row>
    <row r="907" spans="1:20">
      <c r="A907" s="1">
        <v>44421</v>
      </c>
      <c r="B907" s="8">
        <v>26764038</v>
      </c>
      <c r="C907" s="8">
        <v>19061124</v>
      </c>
      <c r="D907" s="8">
        <v>7702914</v>
      </c>
      <c r="E907" s="9">
        <f>nyse_spy_short_volume[[#This Row],[total_short]]/nyse_spy_short_volume[[#This Row],[total_reported]]</f>
        <v>0.71219163565677202</v>
      </c>
      <c r="F907" s="9">
        <f>nyse_spy_short_volume[[#This Row],[total_long]]/nyse_spy_short_volume[[#This Row],[total_reported]]</f>
        <v>0.28780836434322804</v>
      </c>
      <c r="G907" s="8">
        <v>6799431</v>
      </c>
      <c r="H907" s="9">
        <f>nyse_spy_short_volume[[#This Row],[Off-Exchange]]/nyse_spy_short_volume[[#This Row],[total_reported]]</f>
        <v>0.25405101427520016</v>
      </c>
      <c r="I907" s="8">
        <v>42763</v>
      </c>
      <c r="J907" s="8" t="s">
        <v>8936</v>
      </c>
      <c r="K907" s="8" t="s">
        <v>8937</v>
      </c>
      <c r="L907" s="8" t="s">
        <v>8938</v>
      </c>
      <c r="M907" s="8" t="s">
        <v>8939</v>
      </c>
      <c r="N907" s="8">
        <v>271638</v>
      </c>
      <c r="O907" s="8">
        <v>645462</v>
      </c>
      <c r="P907" s="8">
        <v>1021539</v>
      </c>
      <c r="Q907" s="8">
        <v>3932902</v>
      </c>
      <c r="R907" s="8">
        <v>55760</v>
      </c>
      <c r="S907" s="8">
        <v>87253</v>
      </c>
      <c r="T907" s="8">
        <v>53</v>
      </c>
    </row>
    <row r="908" spans="1:20">
      <c r="A908" s="1">
        <v>44420</v>
      </c>
      <c r="B908" s="8">
        <v>27857263</v>
      </c>
      <c r="C908" s="8">
        <v>19231586</v>
      </c>
      <c r="D908" s="8">
        <v>8625677</v>
      </c>
      <c r="E908" s="9">
        <f>nyse_spy_short_volume[[#This Row],[total_short]]/nyse_spy_short_volume[[#This Row],[total_reported]]</f>
        <v>0.6903616482351479</v>
      </c>
      <c r="F908" s="9">
        <f>nyse_spy_short_volume[[#This Row],[total_long]]/nyse_spy_short_volume[[#This Row],[total_reported]]</f>
        <v>0.3096383517648521</v>
      </c>
      <c r="G908" s="8">
        <v>7294217</v>
      </c>
      <c r="H908" s="9">
        <f>nyse_spy_short_volume[[#This Row],[Off-Exchange]]/nyse_spy_short_volume[[#This Row],[total_reported]]</f>
        <v>0.26184255789953231</v>
      </c>
      <c r="I908" s="8">
        <v>17567</v>
      </c>
      <c r="J908" s="8" t="s">
        <v>8940</v>
      </c>
      <c r="K908" s="8" t="s">
        <v>8941</v>
      </c>
      <c r="L908" s="8" t="s">
        <v>8942</v>
      </c>
      <c r="M908" s="8" t="s">
        <v>8943</v>
      </c>
      <c r="N908" s="8">
        <v>263601</v>
      </c>
      <c r="O908" s="8">
        <v>674249</v>
      </c>
      <c r="P908" s="8">
        <v>909113</v>
      </c>
      <c r="Q908" s="8">
        <v>3650633</v>
      </c>
      <c r="R908" s="8">
        <v>71547</v>
      </c>
      <c r="S908" s="8">
        <v>249542</v>
      </c>
      <c r="T908" s="8">
        <v>106</v>
      </c>
    </row>
    <row r="909" spans="1:20">
      <c r="A909" s="1">
        <v>44419</v>
      </c>
      <c r="B909" s="8">
        <v>29494783</v>
      </c>
      <c r="C909" s="8">
        <v>22081395</v>
      </c>
      <c r="D909" s="8">
        <v>7413388</v>
      </c>
      <c r="E909" s="9">
        <f>nyse_spy_short_volume[[#This Row],[total_short]]/nyse_spy_short_volume[[#This Row],[total_reported]]</f>
        <v>0.74865426200965779</v>
      </c>
      <c r="F909" s="9">
        <f>nyse_spy_short_volume[[#This Row],[total_long]]/nyse_spy_short_volume[[#This Row],[total_reported]]</f>
        <v>0.25134573799034221</v>
      </c>
      <c r="G909" s="8">
        <v>6935027</v>
      </c>
      <c r="H909" s="9">
        <f>nyse_spy_short_volume[[#This Row],[Off-Exchange]]/nyse_spy_short_volume[[#This Row],[total_reported]]</f>
        <v>0.23512724267203458</v>
      </c>
      <c r="I909" s="8">
        <v>18881</v>
      </c>
      <c r="J909" s="8" t="s">
        <v>8944</v>
      </c>
      <c r="K909" s="8" t="s">
        <v>8945</v>
      </c>
      <c r="L909" s="8" t="s">
        <v>8946</v>
      </c>
      <c r="M909" s="8" t="s">
        <v>8947</v>
      </c>
      <c r="N909" s="8">
        <v>343392</v>
      </c>
      <c r="O909" s="8">
        <v>735048</v>
      </c>
      <c r="P909" s="8">
        <v>1316218</v>
      </c>
      <c r="Q909" s="8">
        <v>5567859</v>
      </c>
      <c r="R909" s="8">
        <v>73912</v>
      </c>
      <c r="S909" s="8">
        <v>103304</v>
      </c>
      <c r="T909" s="8">
        <v>0</v>
      </c>
    </row>
    <row r="910" spans="1:20">
      <c r="A910" s="1">
        <v>44418</v>
      </c>
      <c r="B910" s="8">
        <v>33377758</v>
      </c>
      <c r="C910" s="8">
        <v>22721783</v>
      </c>
      <c r="D910" s="8">
        <v>10655975</v>
      </c>
      <c r="E910" s="9">
        <f>nyse_spy_short_volume[[#This Row],[total_short]]/nyse_spy_short_volume[[#This Row],[total_reported]]</f>
        <v>0.68074623226640929</v>
      </c>
      <c r="F910" s="9">
        <f>nyse_spy_short_volume[[#This Row],[total_long]]/nyse_spy_short_volume[[#This Row],[total_reported]]</f>
        <v>0.31925376773359071</v>
      </c>
      <c r="G910" s="8">
        <v>7662647</v>
      </c>
      <c r="H910" s="9">
        <f>nyse_spy_short_volume[[#This Row],[Off-Exchange]]/nyse_spy_short_volume[[#This Row],[total_reported]]</f>
        <v>0.22957344828253592</v>
      </c>
      <c r="I910" s="8">
        <v>10089</v>
      </c>
      <c r="J910" s="8" t="s">
        <v>8948</v>
      </c>
      <c r="K910" s="8" t="s">
        <v>8949</v>
      </c>
      <c r="L910" s="8" t="s">
        <v>8950</v>
      </c>
      <c r="M910" s="8" t="s">
        <v>8951</v>
      </c>
      <c r="N910" s="8">
        <v>509316</v>
      </c>
      <c r="O910" s="8">
        <v>979447</v>
      </c>
      <c r="P910" s="8">
        <v>1261426</v>
      </c>
      <c r="Q910" s="8">
        <v>5286295</v>
      </c>
      <c r="R910" s="8">
        <v>120180</v>
      </c>
      <c r="S910" s="8">
        <v>146155</v>
      </c>
      <c r="T910" s="8">
        <v>13</v>
      </c>
    </row>
    <row r="911" spans="1:20">
      <c r="A911" s="1">
        <v>44417</v>
      </c>
      <c r="B911" s="8">
        <v>31766145</v>
      </c>
      <c r="C911" s="8">
        <v>14130157</v>
      </c>
      <c r="D911" s="8">
        <v>17635988</v>
      </c>
      <c r="E911" s="9">
        <f>nyse_spy_short_volume[[#This Row],[total_short]]/nyse_spy_short_volume[[#This Row],[total_reported]]</f>
        <v>0.44481812319373343</v>
      </c>
      <c r="F911" s="9">
        <f>nyse_spy_short_volume[[#This Row],[total_long]]/nyse_spy_short_volume[[#This Row],[total_reported]]</f>
        <v>0.55518187680626652</v>
      </c>
      <c r="G911" s="8">
        <v>5535142</v>
      </c>
      <c r="H911" s="9">
        <f>nyse_spy_short_volume[[#This Row],[Off-Exchange]]/nyse_spy_short_volume[[#This Row],[total_reported]]</f>
        <v>0.17424657603243957</v>
      </c>
      <c r="I911" s="8">
        <v>13800</v>
      </c>
      <c r="J911" s="8" t="s">
        <v>8952</v>
      </c>
      <c r="K911" s="8" t="s">
        <v>8953</v>
      </c>
      <c r="L911" s="8" t="s">
        <v>8954</v>
      </c>
      <c r="M911" s="8" t="s">
        <v>8955</v>
      </c>
      <c r="N911" s="8">
        <v>227478</v>
      </c>
      <c r="O911" s="8">
        <v>541975</v>
      </c>
      <c r="P911" s="8">
        <v>616294</v>
      </c>
      <c r="Q911" s="8">
        <v>2887517</v>
      </c>
      <c r="R911" s="8">
        <v>84339</v>
      </c>
      <c r="S911" s="8">
        <v>85290</v>
      </c>
      <c r="T911" s="8">
        <v>674</v>
      </c>
    </row>
    <row r="912" spans="1:20">
      <c r="A912" s="1">
        <v>44414</v>
      </c>
      <c r="B912" s="8">
        <v>33763050</v>
      </c>
      <c r="C912" s="8">
        <v>25212524</v>
      </c>
      <c r="D912" s="8">
        <v>8550526</v>
      </c>
      <c r="E912" s="9">
        <f>nyse_spy_short_volume[[#This Row],[total_short]]/nyse_spy_short_volume[[#This Row],[total_reported]]</f>
        <v>0.74674900519947107</v>
      </c>
      <c r="F912" s="9">
        <f>nyse_spy_short_volume[[#This Row],[total_long]]/nyse_spy_short_volume[[#This Row],[total_reported]]</f>
        <v>0.25325099480052898</v>
      </c>
      <c r="G912" s="8">
        <v>10756788</v>
      </c>
      <c r="H912" s="9">
        <f>nyse_spy_short_volume[[#This Row],[Off-Exchange]]/nyse_spy_short_volume[[#This Row],[total_reported]]</f>
        <v>0.31859645381563573</v>
      </c>
      <c r="I912" s="8">
        <v>12542</v>
      </c>
      <c r="J912" s="8" t="s">
        <v>8956</v>
      </c>
      <c r="K912" s="8" t="s">
        <v>8957</v>
      </c>
      <c r="L912" s="8" t="s">
        <v>8958</v>
      </c>
      <c r="M912" s="8" t="s">
        <v>8959</v>
      </c>
      <c r="N912" s="8">
        <v>587946</v>
      </c>
      <c r="O912" s="8">
        <v>886400</v>
      </c>
      <c r="P912" s="8">
        <v>1247176</v>
      </c>
      <c r="Q912" s="8">
        <v>4631817</v>
      </c>
      <c r="R912" s="8">
        <v>101908</v>
      </c>
      <c r="S912" s="8">
        <v>228354</v>
      </c>
      <c r="T912" s="8">
        <v>945</v>
      </c>
    </row>
    <row r="913" spans="1:20">
      <c r="A913" s="1">
        <v>44413</v>
      </c>
      <c r="B913" s="8">
        <v>29550779</v>
      </c>
      <c r="C913" s="8">
        <v>21085011</v>
      </c>
      <c r="D913" s="8">
        <v>8465768</v>
      </c>
      <c r="E913" s="9">
        <f>nyse_spy_short_volume[[#This Row],[total_short]]/nyse_spy_short_volume[[#This Row],[total_reported]]</f>
        <v>0.71351794143903957</v>
      </c>
      <c r="F913" s="9">
        <f>nyse_spy_short_volume[[#This Row],[total_long]]/nyse_spy_short_volume[[#This Row],[total_reported]]</f>
        <v>0.28648205856096043</v>
      </c>
      <c r="G913" s="8">
        <v>8405519</v>
      </c>
      <c r="H913" s="9">
        <f>nyse_spy_short_volume[[#This Row],[Off-Exchange]]/nyse_spy_short_volume[[#This Row],[total_reported]]</f>
        <v>0.28444322906005287</v>
      </c>
      <c r="I913" s="8">
        <v>16066</v>
      </c>
      <c r="J913" s="8" t="s">
        <v>8960</v>
      </c>
      <c r="K913" s="8" t="s">
        <v>8961</v>
      </c>
      <c r="L913" s="8" t="s">
        <v>8962</v>
      </c>
      <c r="M913" s="8" t="s">
        <v>8963</v>
      </c>
      <c r="N913" s="8">
        <v>440552</v>
      </c>
      <c r="O913" s="8">
        <v>562322</v>
      </c>
      <c r="P913" s="8">
        <v>978149</v>
      </c>
      <c r="Q913" s="8">
        <v>4392000</v>
      </c>
      <c r="R913" s="8">
        <v>118632</v>
      </c>
      <c r="S913" s="8">
        <v>181592</v>
      </c>
      <c r="T913" s="8">
        <v>35</v>
      </c>
    </row>
    <row r="914" spans="1:20">
      <c r="A914" s="1">
        <v>44412</v>
      </c>
      <c r="B914" s="8">
        <v>33223114</v>
      </c>
      <c r="C914" s="8">
        <v>21901616</v>
      </c>
      <c r="D914" s="8">
        <v>11321498</v>
      </c>
      <c r="E914" s="9">
        <f>nyse_spy_short_volume[[#This Row],[total_short]]/nyse_spy_short_volume[[#This Row],[total_reported]]</f>
        <v>0.65922827101637738</v>
      </c>
      <c r="F914" s="9">
        <f>nyse_spy_short_volume[[#This Row],[total_long]]/nyse_spy_short_volume[[#This Row],[total_reported]]</f>
        <v>0.34077172898362268</v>
      </c>
      <c r="G914" s="8">
        <v>7512469</v>
      </c>
      <c r="H914" s="9">
        <f>nyse_spy_short_volume[[#This Row],[Off-Exchange]]/nyse_spy_short_volume[[#This Row],[total_reported]]</f>
        <v>0.22612175968814965</v>
      </c>
      <c r="I914" s="8">
        <v>37486</v>
      </c>
      <c r="J914" s="8" t="s">
        <v>8964</v>
      </c>
      <c r="K914" s="8" t="s">
        <v>8965</v>
      </c>
      <c r="L914" s="8" t="s">
        <v>8966</v>
      </c>
      <c r="M914" s="8" t="s">
        <v>8967</v>
      </c>
      <c r="N914" s="8">
        <v>346514</v>
      </c>
      <c r="O914" s="8">
        <v>1075481</v>
      </c>
      <c r="P914" s="8">
        <v>835191</v>
      </c>
      <c r="Q914" s="8">
        <v>4793296</v>
      </c>
      <c r="R914" s="8">
        <v>66061</v>
      </c>
      <c r="S914" s="8">
        <v>54009</v>
      </c>
      <c r="T914" s="8">
        <v>20</v>
      </c>
    </row>
    <row r="915" spans="1:20">
      <c r="A915" s="1">
        <v>44411</v>
      </c>
      <c r="B915" s="8">
        <v>42780384</v>
      </c>
      <c r="C915" s="8">
        <v>22808811</v>
      </c>
      <c r="D915" s="8">
        <v>19971573</v>
      </c>
      <c r="E915" s="9">
        <f>nyse_spy_short_volume[[#This Row],[total_short]]/nyse_spy_short_volume[[#This Row],[total_reported]]</f>
        <v>0.5331605017851172</v>
      </c>
      <c r="F915" s="9">
        <f>nyse_spy_short_volume[[#This Row],[total_long]]/nyse_spy_short_volume[[#This Row],[total_reported]]</f>
        <v>0.4668394982148828</v>
      </c>
      <c r="G915" s="8">
        <v>7197611</v>
      </c>
      <c r="H915" s="9">
        <f>nyse_spy_short_volume[[#This Row],[Off-Exchange]]/nyse_spy_short_volume[[#This Row],[total_reported]]</f>
        <v>0.16824559125041982</v>
      </c>
      <c r="I915" s="8">
        <v>21070</v>
      </c>
      <c r="J915" s="8" t="s">
        <v>8968</v>
      </c>
      <c r="K915" s="8" t="s">
        <v>8969</v>
      </c>
      <c r="L915" s="8" t="s">
        <v>8970</v>
      </c>
      <c r="M915" s="8" t="s">
        <v>8971</v>
      </c>
      <c r="N915" s="8">
        <v>365621</v>
      </c>
      <c r="O915" s="8">
        <v>724911</v>
      </c>
      <c r="P915" s="8">
        <v>1067008</v>
      </c>
      <c r="Q915" s="8">
        <v>5026937</v>
      </c>
      <c r="R915" s="8">
        <v>167009</v>
      </c>
      <c r="S915" s="8">
        <v>277288</v>
      </c>
      <c r="T915" s="8">
        <v>344</v>
      </c>
    </row>
    <row r="916" spans="1:20">
      <c r="A916" s="1">
        <v>44410</v>
      </c>
      <c r="B916" s="8">
        <v>44600988</v>
      </c>
      <c r="C916" s="8">
        <v>22526318</v>
      </c>
      <c r="D916" s="8">
        <v>22074670</v>
      </c>
      <c r="E916" s="9">
        <f>nyse_spy_short_volume[[#This Row],[total_short]]/nyse_spy_short_volume[[#This Row],[total_reported]]</f>
        <v>0.5050632062231446</v>
      </c>
      <c r="F916" s="9">
        <f>nyse_spy_short_volume[[#This Row],[total_long]]/nyse_spy_short_volume[[#This Row],[total_reported]]</f>
        <v>0.49493679377685534</v>
      </c>
      <c r="G916" s="8">
        <v>8921645</v>
      </c>
      <c r="H916" s="9">
        <f>nyse_spy_short_volume[[#This Row],[Off-Exchange]]/nyse_spy_short_volume[[#This Row],[total_reported]]</f>
        <v>0.20003245219590202</v>
      </c>
      <c r="I916" s="8">
        <v>62713</v>
      </c>
      <c r="J916" s="8" t="s">
        <v>8972</v>
      </c>
      <c r="K916" s="8" t="s">
        <v>8973</v>
      </c>
      <c r="L916" s="8" t="s">
        <v>8974</v>
      </c>
      <c r="M916" s="8" t="s">
        <v>8975</v>
      </c>
      <c r="N916" s="8">
        <v>340357</v>
      </c>
      <c r="O916" s="8">
        <v>810142</v>
      </c>
      <c r="P916" s="8">
        <v>1009736</v>
      </c>
      <c r="Q916" s="8">
        <v>4090339</v>
      </c>
      <c r="R916" s="8">
        <v>131604</v>
      </c>
      <c r="S916" s="8">
        <v>245152</v>
      </c>
      <c r="T916" s="8">
        <v>10</v>
      </c>
    </row>
    <row r="917" spans="1:20">
      <c r="A917" s="1">
        <v>44407</v>
      </c>
      <c r="B917" s="8">
        <v>47033390</v>
      </c>
      <c r="C917" s="8">
        <v>28012460</v>
      </c>
      <c r="D917" s="8">
        <v>19020930</v>
      </c>
      <c r="E917" s="9">
        <f>nyse_spy_short_volume[[#This Row],[total_short]]/nyse_spy_short_volume[[#This Row],[total_reported]]</f>
        <v>0.59558666725915355</v>
      </c>
      <c r="F917" s="9">
        <f>nyse_spy_short_volume[[#This Row],[total_long]]/nyse_spy_short_volume[[#This Row],[total_reported]]</f>
        <v>0.40441333274084645</v>
      </c>
      <c r="G917" s="8">
        <v>11505044</v>
      </c>
      <c r="H917" s="9">
        <f>nyse_spy_short_volume[[#This Row],[Off-Exchange]]/nyse_spy_short_volume[[#This Row],[total_reported]]</f>
        <v>0.24461438990470388</v>
      </c>
      <c r="I917" s="8">
        <v>26008</v>
      </c>
      <c r="J917" s="8" t="s">
        <v>8976</v>
      </c>
      <c r="K917" s="8" t="s">
        <v>8977</v>
      </c>
      <c r="L917" s="8" t="s">
        <v>8978</v>
      </c>
      <c r="M917" s="8" t="s">
        <v>8979</v>
      </c>
      <c r="N917" s="8">
        <v>447832</v>
      </c>
      <c r="O917" s="8">
        <v>576942</v>
      </c>
      <c r="P917" s="8">
        <v>891098</v>
      </c>
      <c r="Q917" s="8">
        <v>5766698</v>
      </c>
      <c r="R917" s="8">
        <v>105787</v>
      </c>
      <c r="S917" s="8">
        <v>221033</v>
      </c>
      <c r="T917" s="8">
        <v>3</v>
      </c>
    </row>
    <row r="918" spans="1:20">
      <c r="A918" s="1">
        <v>44406</v>
      </c>
      <c r="B918" s="8">
        <v>34212535</v>
      </c>
      <c r="C918" s="8">
        <v>23059681</v>
      </c>
      <c r="D918" s="8">
        <v>11152854</v>
      </c>
      <c r="E918" s="9">
        <f>nyse_spy_short_volume[[#This Row],[total_short]]/nyse_spy_short_volume[[#This Row],[total_reported]]</f>
        <v>0.67401263893482311</v>
      </c>
      <c r="F918" s="9">
        <f>nyse_spy_short_volume[[#This Row],[total_long]]/nyse_spy_short_volume[[#This Row],[total_reported]]</f>
        <v>0.32598736106517684</v>
      </c>
      <c r="G918" s="8">
        <v>6807407</v>
      </c>
      <c r="H918" s="9">
        <f>nyse_spy_short_volume[[#This Row],[Off-Exchange]]/nyse_spy_short_volume[[#This Row],[total_reported]]</f>
        <v>0.19897406023844769</v>
      </c>
      <c r="I918" s="8">
        <v>5367</v>
      </c>
      <c r="J918" s="8" t="s">
        <v>8980</v>
      </c>
      <c r="K918" s="8" t="s">
        <v>8981</v>
      </c>
      <c r="L918" s="8" t="s">
        <v>8982</v>
      </c>
      <c r="M918" s="8" t="s">
        <v>8983</v>
      </c>
      <c r="N918" s="8">
        <v>626309</v>
      </c>
      <c r="O918" s="8">
        <v>842167</v>
      </c>
      <c r="P918" s="8">
        <v>1089152</v>
      </c>
      <c r="Q918" s="8">
        <v>4731469</v>
      </c>
      <c r="R918" s="8">
        <v>108180</v>
      </c>
      <c r="S918" s="8">
        <v>187728</v>
      </c>
      <c r="T918" s="8">
        <v>4</v>
      </c>
    </row>
    <row r="919" spans="1:20">
      <c r="A919" s="1">
        <v>44405</v>
      </c>
      <c r="B919" s="8">
        <v>38784752</v>
      </c>
      <c r="C919" s="8">
        <v>22140038</v>
      </c>
      <c r="D919" s="8">
        <v>16644714</v>
      </c>
      <c r="E919" s="9">
        <f>nyse_spy_short_volume[[#This Row],[total_short]]/nyse_spy_short_volume[[#This Row],[total_reported]]</f>
        <v>0.57084387183911867</v>
      </c>
      <c r="F919" s="9">
        <f>nyse_spy_short_volume[[#This Row],[total_long]]/nyse_spy_short_volume[[#This Row],[total_reported]]</f>
        <v>0.42915612816088139</v>
      </c>
      <c r="G919" s="8">
        <v>5691347</v>
      </c>
      <c r="H919" s="9">
        <f>nyse_spy_short_volume[[#This Row],[Off-Exchange]]/nyse_spy_short_volume[[#This Row],[total_reported]]</f>
        <v>0.14674186907267062</v>
      </c>
      <c r="I919" s="8">
        <v>37827</v>
      </c>
      <c r="J919" s="8" t="s">
        <v>8984</v>
      </c>
      <c r="K919" s="8" t="s">
        <v>8985</v>
      </c>
      <c r="L919" s="8" t="s">
        <v>8986</v>
      </c>
      <c r="M919" s="8" t="s">
        <v>8987</v>
      </c>
      <c r="N919" s="8">
        <v>584721</v>
      </c>
      <c r="O919" s="8">
        <v>560569</v>
      </c>
      <c r="P919" s="8">
        <v>1302955</v>
      </c>
      <c r="Q919" s="8">
        <v>5122560</v>
      </c>
      <c r="R919" s="8">
        <v>139580</v>
      </c>
      <c r="S919" s="8">
        <v>91984</v>
      </c>
      <c r="T919" s="8">
        <v>1</v>
      </c>
    </row>
    <row r="920" spans="1:20">
      <c r="A920" s="1">
        <v>44404</v>
      </c>
      <c r="B920" s="8">
        <v>50287493</v>
      </c>
      <c r="C920" s="8">
        <v>33711476</v>
      </c>
      <c r="D920" s="8">
        <v>16576017</v>
      </c>
      <c r="E920" s="9">
        <f>nyse_spy_short_volume[[#This Row],[total_short]]/nyse_spy_short_volume[[#This Row],[total_reported]]</f>
        <v>0.67037495784488599</v>
      </c>
      <c r="F920" s="9">
        <f>nyse_spy_short_volume[[#This Row],[total_long]]/nyse_spy_short_volume[[#This Row],[total_reported]]</f>
        <v>0.32962504215511401</v>
      </c>
      <c r="G920" s="8">
        <v>12051905</v>
      </c>
      <c r="H920" s="9">
        <f>nyse_spy_short_volume[[#This Row],[Off-Exchange]]/nyse_spy_short_volume[[#This Row],[total_reported]]</f>
        <v>0.23966008804614697</v>
      </c>
      <c r="I920" s="8">
        <v>35056</v>
      </c>
      <c r="J920" s="8" t="s">
        <v>8988</v>
      </c>
      <c r="K920" s="8" t="s">
        <v>8989</v>
      </c>
      <c r="L920" s="8" t="s">
        <v>8990</v>
      </c>
      <c r="M920" s="8" t="s">
        <v>8991</v>
      </c>
      <c r="N920" s="8">
        <v>671274</v>
      </c>
      <c r="O920" s="8">
        <v>666742</v>
      </c>
      <c r="P920" s="8">
        <v>1541598</v>
      </c>
      <c r="Q920" s="8">
        <v>6802509</v>
      </c>
      <c r="R920" s="8">
        <v>142769</v>
      </c>
      <c r="S920" s="8">
        <v>80362</v>
      </c>
      <c r="T920" s="8">
        <v>1</v>
      </c>
    </row>
    <row r="921" spans="1:20">
      <c r="A921" s="1">
        <v>44403</v>
      </c>
      <c r="B921" s="8">
        <v>33236754</v>
      </c>
      <c r="C921" s="8">
        <v>23614455</v>
      </c>
      <c r="D921" s="8">
        <v>9622299</v>
      </c>
      <c r="E921" s="9">
        <f>nyse_spy_short_volume[[#This Row],[total_short]]/nyse_spy_short_volume[[#This Row],[total_reported]]</f>
        <v>0.71049221593661038</v>
      </c>
      <c r="F921" s="9">
        <f>nyse_spy_short_volume[[#This Row],[total_long]]/nyse_spy_short_volume[[#This Row],[total_reported]]</f>
        <v>0.28950778406338956</v>
      </c>
      <c r="G921" s="8">
        <v>9692323</v>
      </c>
      <c r="H921" s="9">
        <f>nyse_spy_short_volume[[#This Row],[Off-Exchange]]/nyse_spy_short_volume[[#This Row],[total_reported]]</f>
        <v>0.29161460833389447</v>
      </c>
      <c r="I921" s="8">
        <v>14836</v>
      </c>
      <c r="J921" s="8" t="s">
        <v>8992</v>
      </c>
      <c r="K921" s="8" t="s">
        <v>8993</v>
      </c>
      <c r="L921" s="8" t="s">
        <v>8994</v>
      </c>
      <c r="M921" s="8" t="s">
        <v>8995</v>
      </c>
      <c r="N921" s="8">
        <v>335550</v>
      </c>
      <c r="O921" s="8">
        <v>522319</v>
      </c>
      <c r="P921" s="8">
        <v>1097642</v>
      </c>
      <c r="Q921" s="8">
        <v>4629943</v>
      </c>
      <c r="R921" s="8">
        <v>99369</v>
      </c>
      <c r="S921" s="8">
        <v>124557</v>
      </c>
      <c r="T921" s="8">
        <v>2233</v>
      </c>
    </row>
    <row r="922" spans="1:20">
      <c r="A922" s="1">
        <v>44400</v>
      </c>
      <c r="B922" s="8">
        <v>44663463</v>
      </c>
      <c r="C922" s="8">
        <v>28404050</v>
      </c>
      <c r="D922" s="8">
        <v>16259413</v>
      </c>
      <c r="E922" s="9">
        <f>nyse_spy_short_volume[[#This Row],[total_short]]/nyse_spy_short_volume[[#This Row],[total_reported]]</f>
        <v>0.63595718048105676</v>
      </c>
      <c r="F922" s="9">
        <f>nyse_spy_short_volume[[#This Row],[total_long]]/nyse_spy_short_volume[[#This Row],[total_reported]]</f>
        <v>0.36404281951894324</v>
      </c>
      <c r="G922" s="8">
        <v>10366472</v>
      </c>
      <c r="H922" s="9">
        <f>nyse_spy_short_volume[[#This Row],[Off-Exchange]]/nyse_spy_short_volume[[#This Row],[total_reported]]</f>
        <v>0.23210184127460068</v>
      </c>
      <c r="I922" s="8">
        <v>12731</v>
      </c>
      <c r="J922" s="8" t="s">
        <v>8996</v>
      </c>
      <c r="K922" s="8" t="s">
        <v>8997</v>
      </c>
      <c r="L922" s="8" t="s">
        <v>8998</v>
      </c>
      <c r="M922" s="8" t="s">
        <v>8999</v>
      </c>
      <c r="N922" s="8">
        <v>523248</v>
      </c>
      <c r="O922" s="8">
        <v>664827</v>
      </c>
      <c r="P922" s="8">
        <v>1577559</v>
      </c>
      <c r="Q922" s="8">
        <v>6550390</v>
      </c>
      <c r="R922" s="8">
        <v>197412</v>
      </c>
      <c r="S922" s="8">
        <v>373315</v>
      </c>
      <c r="T922" s="8">
        <v>5863</v>
      </c>
    </row>
    <row r="923" spans="1:20">
      <c r="A923" s="1">
        <v>44399</v>
      </c>
      <c r="B923" s="8">
        <v>35617305</v>
      </c>
      <c r="C923" s="8">
        <v>16046741</v>
      </c>
      <c r="D923" s="8">
        <v>19570564</v>
      </c>
      <c r="E923" s="9">
        <f>nyse_spy_short_volume[[#This Row],[total_short]]/nyse_spy_short_volume[[#This Row],[total_reported]]</f>
        <v>0.45053215003212621</v>
      </c>
      <c r="F923" s="9">
        <f>nyse_spy_short_volume[[#This Row],[total_long]]/nyse_spy_short_volume[[#This Row],[total_reported]]</f>
        <v>0.54946784996787379</v>
      </c>
      <c r="G923" s="8">
        <v>5010034</v>
      </c>
      <c r="H923" s="9">
        <f>nyse_spy_short_volume[[#This Row],[Off-Exchange]]/nyse_spy_short_volume[[#This Row],[total_reported]]</f>
        <v>0.14066291652330237</v>
      </c>
      <c r="I923" s="8">
        <v>23791</v>
      </c>
      <c r="J923" s="8" t="s">
        <v>9000</v>
      </c>
      <c r="K923" s="8" t="s">
        <v>9001</v>
      </c>
      <c r="L923" s="8" t="s">
        <v>9002</v>
      </c>
      <c r="M923" s="8" t="s">
        <v>9003</v>
      </c>
      <c r="N923" s="8">
        <v>454197</v>
      </c>
      <c r="O923" s="8">
        <v>412290</v>
      </c>
      <c r="P923" s="8">
        <v>804355</v>
      </c>
      <c r="Q923" s="8">
        <v>3589320</v>
      </c>
      <c r="R923" s="8">
        <v>138662</v>
      </c>
      <c r="S923" s="8">
        <v>97341</v>
      </c>
      <c r="T923" s="8">
        <v>4512</v>
      </c>
    </row>
    <row r="924" spans="1:20">
      <c r="A924" s="1">
        <v>44398</v>
      </c>
      <c r="B924" s="8">
        <v>44550889</v>
      </c>
      <c r="C924" s="8">
        <v>26321572</v>
      </c>
      <c r="D924" s="8">
        <v>18229317</v>
      </c>
      <c r="E924" s="9">
        <f>nyse_spy_short_volume[[#This Row],[total_short]]/nyse_spy_short_volume[[#This Row],[total_reported]]</f>
        <v>0.59082035377565645</v>
      </c>
      <c r="F924" s="9">
        <f>nyse_spy_short_volume[[#This Row],[total_long]]/nyse_spy_short_volume[[#This Row],[total_reported]]</f>
        <v>0.40917964622434361</v>
      </c>
      <c r="G924" s="8">
        <v>10979025</v>
      </c>
      <c r="H924" s="9">
        <f>nyse_spy_short_volume[[#This Row],[Off-Exchange]]/nyse_spy_short_volume[[#This Row],[total_reported]]</f>
        <v>0.24643784324932327</v>
      </c>
      <c r="I924" s="8">
        <v>20262</v>
      </c>
      <c r="J924" s="8" t="s">
        <v>9004</v>
      </c>
      <c r="K924" s="8" t="s">
        <v>9005</v>
      </c>
      <c r="L924" s="8" t="s">
        <v>9006</v>
      </c>
      <c r="M924" s="8" t="s">
        <v>9007</v>
      </c>
      <c r="N924" s="8">
        <v>372818</v>
      </c>
      <c r="O924" s="8">
        <v>674940</v>
      </c>
      <c r="P924" s="8">
        <v>1089869</v>
      </c>
      <c r="Q924" s="8">
        <v>5084708</v>
      </c>
      <c r="R924" s="8">
        <v>151149</v>
      </c>
      <c r="S924" s="8">
        <v>137333</v>
      </c>
      <c r="T924" s="8">
        <v>7192</v>
      </c>
    </row>
    <row r="925" spans="1:20">
      <c r="A925" s="1">
        <v>44397</v>
      </c>
      <c r="B925" s="8">
        <v>72141857</v>
      </c>
      <c r="C925" s="8">
        <v>34599149</v>
      </c>
      <c r="D925" s="8">
        <v>37542708</v>
      </c>
      <c r="E925" s="9">
        <f>nyse_spy_short_volume[[#This Row],[total_short]]/nyse_spy_short_volume[[#This Row],[total_reported]]</f>
        <v>0.47959881321047781</v>
      </c>
      <c r="F925" s="9">
        <f>nyse_spy_short_volume[[#This Row],[total_long]]/nyse_spy_short_volume[[#This Row],[total_reported]]</f>
        <v>0.52040118678952219</v>
      </c>
      <c r="G925" s="8">
        <v>12142416</v>
      </c>
      <c r="H925" s="9">
        <f>nyse_spy_short_volume[[#This Row],[Off-Exchange]]/nyse_spy_short_volume[[#This Row],[total_reported]]</f>
        <v>0.16831305021715756</v>
      </c>
      <c r="I925" s="8">
        <v>35000</v>
      </c>
      <c r="J925" s="8" t="s">
        <v>9008</v>
      </c>
      <c r="K925" s="8" t="s">
        <v>9009</v>
      </c>
      <c r="L925" s="8" t="s">
        <v>9010</v>
      </c>
      <c r="M925" s="8" t="s">
        <v>9011</v>
      </c>
      <c r="N925" s="8">
        <v>743056</v>
      </c>
      <c r="O925" s="8">
        <v>1088760</v>
      </c>
      <c r="P925" s="8">
        <v>1720929</v>
      </c>
      <c r="Q925" s="8">
        <v>6813218</v>
      </c>
      <c r="R925" s="8">
        <v>181858</v>
      </c>
      <c r="S925" s="8">
        <v>526333</v>
      </c>
      <c r="T925" s="8">
        <v>4058</v>
      </c>
    </row>
    <row r="926" spans="1:20">
      <c r="A926" s="1">
        <v>44396</v>
      </c>
      <c r="B926" s="8">
        <v>106071593</v>
      </c>
      <c r="C926" s="8">
        <v>46606011</v>
      </c>
      <c r="D926" s="8">
        <v>59465582</v>
      </c>
      <c r="E926" s="9">
        <f>nyse_spy_short_volume[[#This Row],[total_short]]/nyse_spy_short_volume[[#This Row],[total_reported]]</f>
        <v>0.43938258756988779</v>
      </c>
      <c r="F926" s="9">
        <f>nyse_spy_short_volume[[#This Row],[total_long]]/nyse_spy_short_volume[[#This Row],[total_reported]]</f>
        <v>0.56061741243011221</v>
      </c>
      <c r="G926" s="8">
        <v>13224410</v>
      </c>
      <c r="H926" s="9">
        <f>nyse_spy_short_volume[[#This Row],[Off-Exchange]]/nyse_spy_short_volume[[#This Row],[total_reported]]</f>
        <v>0.1246743791242958</v>
      </c>
      <c r="I926" s="8">
        <v>58071</v>
      </c>
      <c r="J926" s="8" t="s">
        <v>9012</v>
      </c>
      <c r="K926" s="8" t="s">
        <v>9013</v>
      </c>
      <c r="L926" s="8" t="s">
        <v>9014</v>
      </c>
      <c r="M926" s="8" t="s">
        <v>9015</v>
      </c>
      <c r="N926" s="8">
        <v>1055730</v>
      </c>
      <c r="O926" s="8">
        <v>1356438</v>
      </c>
      <c r="P926" s="8">
        <v>2449871</v>
      </c>
      <c r="Q926" s="8">
        <v>11800690</v>
      </c>
      <c r="R926" s="8">
        <v>449370</v>
      </c>
      <c r="S926" s="8">
        <v>712429</v>
      </c>
      <c r="T926" s="8">
        <v>2929</v>
      </c>
    </row>
    <row r="927" spans="1:20">
      <c r="A927" s="1">
        <v>44393</v>
      </c>
      <c r="B927" s="8">
        <v>56489655</v>
      </c>
      <c r="C927" s="8">
        <v>24785747</v>
      </c>
      <c r="D927" s="8">
        <v>31703908</v>
      </c>
      <c r="E927" s="9">
        <f>nyse_spy_short_volume[[#This Row],[total_short]]/nyse_spy_short_volume[[#This Row],[total_reported]]</f>
        <v>0.43876612452315383</v>
      </c>
      <c r="F927" s="9">
        <f>nyse_spy_short_volume[[#This Row],[total_long]]/nyse_spy_short_volume[[#This Row],[total_reported]]</f>
        <v>0.56123387547684611</v>
      </c>
      <c r="G927" s="8">
        <v>11799524</v>
      </c>
      <c r="H927" s="9">
        <f>nyse_spy_short_volume[[#This Row],[Off-Exchange]]/nyse_spy_short_volume[[#This Row],[total_reported]]</f>
        <v>0.20887937800292813</v>
      </c>
      <c r="I927" s="8">
        <v>20657</v>
      </c>
      <c r="J927" s="8" t="s">
        <v>9016</v>
      </c>
      <c r="K927" s="8" t="s">
        <v>9017</v>
      </c>
      <c r="L927" s="8" t="s">
        <v>9018</v>
      </c>
      <c r="M927" s="8" t="s">
        <v>9019</v>
      </c>
      <c r="N927" s="8">
        <v>326190</v>
      </c>
      <c r="O927" s="8">
        <v>566993</v>
      </c>
      <c r="P927" s="8">
        <v>818076</v>
      </c>
      <c r="Q927" s="8">
        <v>4649466</v>
      </c>
      <c r="R927" s="8">
        <v>129695</v>
      </c>
      <c r="S927" s="8">
        <v>403163</v>
      </c>
      <c r="T927" s="8">
        <v>2066</v>
      </c>
    </row>
    <row r="928" spans="1:20">
      <c r="A928" s="1">
        <v>44392</v>
      </c>
      <c r="B928" s="8">
        <v>40607885</v>
      </c>
      <c r="C928" s="8">
        <v>19124475</v>
      </c>
      <c r="D928" s="8">
        <v>21483410</v>
      </c>
      <c r="E928" s="9">
        <f>nyse_spy_short_volume[[#This Row],[total_short]]/nyse_spy_short_volume[[#This Row],[total_reported]]</f>
        <v>0.47095471729197419</v>
      </c>
      <c r="F928" s="9">
        <f>nyse_spy_short_volume[[#This Row],[total_long]]/nyse_spy_short_volume[[#This Row],[total_reported]]</f>
        <v>0.52904528270802575</v>
      </c>
      <c r="G928" s="8">
        <v>7901555</v>
      </c>
      <c r="H928" s="9">
        <f>nyse_spy_short_volume[[#This Row],[Off-Exchange]]/nyse_spy_short_volume[[#This Row],[total_reported]]</f>
        <v>0.19458179119646343</v>
      </c>
      <c r="I928" s="8">
        <v>24861</v>
      </c>
      <c r="J928" s="8" t="s">
        <v>9020</v>
      </c>
      <c r="K928" s="8" t="s">
        <v>9021</v>
      </c>
      <c r="L928" s="8" t="s">
        <v>9022</v>
      </c>
      <c r="M928" s="8" t="s">
        <v>9023</v>
      </c>
      <c r="N928" s="8">
        <v>235297</v>
      </c>
      <c r="O928" s="8">
        <v>485630</v>
      </c>
      <c r="P928" s="8">
        <v>658411</v>
      </c>
      <c r="Q928" s="8">
        <v>3593878</v>
      </c>
      <c r="R928" s="8">
        <v>96386</v>
      </c>
      <c r="S928" s="8">
        <v>151939</v>
      </c>
      <c r="T928" s="8">
        <v>4825</v>
      </c>
    </row>
    <row r="929" spans="1:20">
      <c r="A929" s="1">
        <v>44391</v>
      </c>
      <c r="B929" s="8">
        <v>46387107</v>
      </c>
      <c r="C929" s="8">
        <v>26762730</v>
      </c>
      <c r="D929" s="8">
        <v>19624377</v>
      </c>
      <c r="E929" s="9">
        <f>nyse_spy_short_volume[[#This Row],[total_short]]/nyse_spy_short_volume[[#This Row],[total_reported]]</f>
        <v>0.57694328728023503</v>
      </c>
      <c r="F929" s="9">
        <f>nyse_spy_short_volume[[#This Row],[total_long]]/nyse_spy_short_volume[[#This Row],[total_reported]]</f>
        <v>0.42305671271976497</v>
      </c>
      <c r="G929" s="8">
        <v>12725208</v>
      </c>
      <c r="H929" s="9">
        <f>nyse_spy_short_volume[[#This Row],[Off-Exchange]]/nyse_spy_short_volume[[#This Row],[total_reported]]</f>
        <v>0.27432639849689266</v>
      </c>
      <c r="I929" s="8">
        <v>22188</v>
      </c>
      <c r="J929" s="8" t="s">
        <v>9024</v>
      </c>
      <c r="K929" s="8" t="s">
        <v>9025</v>
      </c>
      <c r="L929" s="8" t="s">
        <v>9026</v>
      </c>
      <c r="M929" s="8" t="s">
        <v>9027</v>
      </c>
      <c r="N929" s="8">
        <v>525051</v>
      </c>
      <c r="O929" s="8">
        <v>559257</v>
      </c>
      <c r="P929" s="8">
        <v>980739</v>
      </c>
      <c r="Q929" s="8">
        <v>4793716</v>
      </c>
      <c r="R929" s="8">
        <v>108336</v>
      </c>
      <c r="S929" s="8">
        <v>165360</v>
      </c>
      <c r="T929" s="8">
        <v>16256</v>
      </c>
    </row>
    <row r="930" spans="1:20">
      <c r="A930" s="1">
        <v>44390</v>
      </c>
      <c r="B930" s="8">
        <v>38523699</v>
      </c>
      <c r="C930" s="8">
        <v>19511940</v>
      </c>
      <c r="D930" s="8">
        <v>19011759</v>
      </c>
      <c r="E930" s="9">
        <f>nyse_spy_short_volume[[#This Row],[total_short]]/nyse_spy_short_volume[[#This Row],[total_reported]]</f>
        <v>0.50649186102300303</v>
      </c>
      <c r="F930" s="9">
        <f>nyse_spy_short_volume[[#This Row],[total_long]]/nyse_spy_short_volume[[#This Row],[total_reported]]</f>
        <v>0.49350813897699697</v>
      </c>
      <c r="G930" s="8">
        <v>7156994</v>
      </c>
      <c r="H930" s="9">
        <f>nyse_spy_short_volume[[#This Row],[Off-Exchange]]/nyse_spy_short_volume[[#This Row],[total_reported]]</f>
        <v>0.18578158862678271</v>
      </c>
      <c r="I930" s="8">
        <v>48437</v>
      </c>
      <c r="J930" s="8" t="s">
        <v>9028</v>
      </c>
      <c r="K930" s="8" t="s">
        <v>9029</v>
      </c>
      <c r="L930" s="8" t="s">
        <v>9030</v>
      </c>
      <c r="M930" s="8" t="s">
        <v>9031</v>
      </c>
      <c r="N930" s="8">
        <v>310200</v>
      </c>
      <c r="O930" s="8">
        <v>662077</v>
      </c>
      <c r="P930" s="8">
        <v>876752</v>
      </c>
      <c r="Q930" s="8">
        <v>4022357</v>
      </c>
      <c r="R930" s="8">
        <v>116475</v>
      </c>
      <c r="S930" s="8">
        <v>69190</v>
      </c>
      <c r="T930" s="8">
        <v>1711</v>
      </c>
    </row>
    <row r="931" spans="1:20">
      <c r="A931" s="1">
        <v>44389</v>
      </c>
      <c r="B931" s="8">
        <v>35249535</v>
      </c>
      <c r="C931" s="8">
        <v>23247064</v>
      </c>
      <c r="D931" s="8">
        <v>12002471</v>
      </c>
      <c r="E931" s="9">
        <f>nyse_spy_short_volume[[#This Row],[total_short]]/nyse_spy_short_volume[[#This Row],[total_reported]]</f>
        <v>0.65949987709057722</v>
      </c>
      <c r="F931" s="9">
        <f>nyse_spy_short_volume[[#This Row],[total_long]]/nyse_spy_short_volume[[#This Row],[total_reported]]</f>
        <v>0.34050012290942278</v>
      </c>
      <c r="G931" s="8">
        <v>7823864</v>
      </c>
      <c r="H931" s="9">
        <f>nyse_spy_short_volume[[#This Row],[Off-Exchange]]/nyse_spy_short_volume[[#This Row],[total_reported]]</f>
        <v>0.22195651658950963</v>
      </c>
      <c r="I931" s="8">
        <v>17441</v>
      </c>
      <c r="J931" s="8" t="s">
        <v>9032</v>
      </c>
      <c r="K931" s="8" t="s">
        <v>9033</v>
      </c>
      <c r="L931" s="8" t="s">
        <v>9034</v>
      </c>
      <c r="M931" s="8" t="s">
        <v>9035</v>
      </c>
      <c r="N931" s="8">
        <v>610912</v>
      </c>
      <c r="O931" s="8">
        <v>657415</v>
      </c>
      <c r="P931" s="8">
        <v>1472533</v>
      </c>
      <c r="Q931" s="8">
        <v>4958975</v>
      </c>
      <c r="R931" s="8">
        <v>68855</v>
      </c>
      <c r="S931" s="8">
        <v>251627</v>
      </c>
      <c r="T931" s="8">
        <v>1360</v>
      </c>
    </row>
    <row r="932" spans="1:20">
      <c r="A932" s="1">
        <v>44386</v>
      </c>
      <c r="B932" s="8">
        <v>49448731</v>
      </c>
      <c r="C932" s="8">
        <v>23139402</v>
      </c>
      <c r="D932" s="8">
        <v>26309329</v>
      </c>
      <c r="E932" s="9">
        <f>nyse_spy_short_volume[[#This Row],[total_short]]/nyse_spy_short_volume[[#This Row],[total_reported]]</f>
        <v>0.46794733721275883</v>
      </c>
      <c r="F932" s="9">
        <f>nyse_spy_short_volume[[#This Row],[total_long]]/nyse_spy_short_volume[[#This Row],[total_reported]]</f>
        <v>0.53205266278724117</v>
      </c>
      <c r="G932" s="8">
        <v>8468404</v>
      </c>
      <c r="H932" s="9">
        <f>nyse_spy_short_volume[[#This Row],[Off-Exchange]]/nyse_spy_short_volume[[#This Row],[total_reported]]</f>
        <v>0.17125624518048804</v>
      </c>
      <c r="I932" s="8">
        <v>8136</v>
      </c>
      <c r="J932" s="8" t="s">
        <v>9036</v>
      </c>
      <c r="K932" s="8" t="s">
        <v>9037</v>
      </c>
      <c r="L932" s="8" t="s">
        <v>9038</v>
      </c>
      <c r="M932" s="8" t="s">
        <v>9039</v>
      </c>
      <c r="N932" s="8">
        <v>376604</v>
      </c>
      <c r="O932" s="8">
        <v>599948</v>
      </c>
      <c r="P932" s="8">
        <v>1161730</v>
      </c>
      <c r="Q932" s="8">
        <v>4887230</v>
      </c>
      <c r="R932" s="8">
        <v>110512</v>
      </c>
      <c r="S932" s="8">
        <v>270892</v>
      </c>
      <c r="T932" s="8">
        <v>7499</v>
      </c>
    </row>
    <row r="933" spans="1:20">
      <c r="A933" s="1">
        <v>44385</v>
      </c>
      <c r="B933" s="8">
        <v>69839259</v>
      </c>
      <c r="C933" s="8">
        <v>48531591</v>
      </c>
      <c r="D933" s="8">
        <v>21307668</v>
      </c>
      <c r="E933" s="9">
        <f>nyse_spy_short_volume[[#This Row],[total_short]]/nyse_spy_short_volume[[#This Row],[total_reported]]</f>
        <v>0.69490415125968041</v>
      </c>
      <c r="F933" s="9">
        <f>nyse_spy_short_volume[[#This Row],[total_long]]/nyse_spy_short_volume[[#This Row],[total_reported]]</f>
        <v>0.30509584874031953</v>
      </c>
      <c r="G933" s="8">
        <v>16343294</v>
      </c>
      <c r="H933" s="9">
        <f>nyse_spy_short_volume[[#This Row],[Off-Exchange]]/nyse_spy_short_volume[[#This Row],[total_reported]]</f>
        <v>0.23401299260635053</v>
      </c>
      <c r="I933" s="8">
        <v>54275</v>
      </c>
      <c r="J933" s="8" t="s">
        <v>9040</v>
      </c>
      <c r="K933" s="8" t="s">
        <v>9041</v>
      </c>
      <c r="L933" s="8" t="s">
        <v>9042</v>
      </c>
      <c r="M933" s="8" t="s">
        <v>9043</v>
      </c>
      <c r="N933" s="8">
        <v>952566</v>
      </c>
      <c r="O933" s="8">
        <v>1650895</v>
      </c>
      <c r="P933" s="8">
        <v>2566185</v>
      </c>
      <c r="Q933" s="8">
        <v>11011529</v>
      </c>
      <c r="R933" s="8">
        <v>144148</v>
      </c>
      <c r="S933" s="8">
        <v>372404</v>
      </c>
      <c r="T933" s="8">
        <v>2547</v>
      </c>
    </row>
    <row r="934" spans="1:20">
      <c r="A934" s="1">
        <v>44384</v>
      </c>
      <c r="B934" s="8">
        <v>47939602</v>
      </c>
      <c r="C934" s="8">
        <v>29233627</v>
      </c>
      <c r="D934" s="8">
        <v>18705975</v>
      </c>
      <c r="E934" s="9">
        <f>nyse_spy_short_volume[[#This Row],[total_short]]/nyse_spy_short_volume[[#This Row],[total_reported]]</f>
        <v>0.60980120360615431</v>
      </c>
      <c r="F934" s="9">
        <f>nyse_spy_short_volume[[#This Row],[total_long]]/nyse_spy_short_volume[[#This Row],[total_reported]]</f>
        <v>0.39019879639384575</v>
      </c>
      <c r="G934" s="8">
        <v>9289918</v>
      </c>
      <c r="H934" s="9">
        <f>nyse_spy_short_volume[[#This Row],[Off-Exchange]]/nyse_spy_short_volume[[#This Row],[total_reported]]</f>
        <v>0.19378379486755021</v>
      </c>
      <c r="I934" s="8">
        <v>18436</v>
      </c>
      <c r="J934" s="8" t="s">
        <v>9044</v>
      </c>
      <c r="K934" s="8" t="s">
        <v>9045</v>
      </c>
      <c r="L934" s="8" t="s">
        <v>9046</v>
      </c>
      <c r="M934" s="8" t="s">
        <v>9047</v>
      </c>
      <c r="N934" s="8">
        <v>988690</v>
      </c>
      <c r="O934" s="8">
        <v>703031</v>
      </c>
      <c r="P934" s="8">
        <v>1880937</v>
      </c>
      <c r="Q934" s="8">
        <v>6831079</v>
      </c>
      <c r="R934" s="8">
        <v>75005</v>
      </c>
      <c r="S934" s="8">
        <v>131217</v>
      </c>
      <c r="T934" s="8">
        <v>7900</v>
      </c>
    </row>
    <row r="935" spans="1:20">
      <c r="A935" s="1">
        <v>44383</v>
      </c>
      <c r="B935" s="8">
        <v>50389914</v>
      </c>
      <c r="C935" s="8">
        <v>31350473</v>
      </c>
      <c r="D935" s="8">
        <v>19039441</v>
      </c>
      <c r="E935" s="9">
        <f>nyse_spy_short_volume[[#This Row],[total_short]]/nyse_spy_short_volume[[#This Row],[total_reported]]</f>
        <v>0.62215770005084747</v>
      </c>
      <c r="F935" s="9">
        <f>nyse_spy_short_volume[[#This Row],[total_long]]/nyse_spy_short_volume[[#This Row],[total_reported]]</f>
        <v>0.37784229994915253</v>
      </c>
      <c r="G935" s="8">
        <v>11328587</v>
      </c>
      <c r="H935" s="9">
        <f>nyse_spy_short_volume[[#This Row],[Off-Exchange]]/nyse_spy_short_volume[[#This Row],[total_reported]]</f>
        <v>0.22481854205982571</v>
      </c>
      <c r="I935" s="8">
        <v>19783</v>
      </c>
      <c r="J935" s="8" t="s">
        <v>9048</v>
      </c>
      <c r="K935" s="8" t="s">
        <v>9049</v>
      </c>
      <c r="L935" s="8" t="s">
        <v>9050</v>
      </c>
      <c r="M935" s="8" t="s">
        <v>9051</v>
      </c>
      <c r="N935" s="8">
        <v>945773</v>
      </c>
      <c r="O935" s="8">
        <v>870100</v>
      </c>
      <c r="P935" s="8">
        <v>1950255</v>
      </c>
      <c r="Q935" s="8">
        <v>6448702</v>
      </c>
      <c r="R935" s="8">
        <v>57173</v>
      </c>
      <c r="S935" s="8">
        <v>140673</v>
      </c>
      <c r="T935" s="8">
        <v>4562</v>
      </c>
    </row>
    <row r="936" spans="1:20">
      <c r="A936" s="1">
        <v>44379</v>
      </c>
      <c r="B936" s="8">
        <v>40274967</v>
      </c>
      <c r="C936" s="8">
        <v>27033688</v>
      </c>
      <c r="D936" s="8">
        <v>13241279</v>
      </c>
      <c r="E936" s="9">
        <f>nyse_spy_short_volume[[#This Row],[total_short]]/nyse_spy_short_volume[[#This Row],[total_reported]]</f>
        <v>0.67122806084484188</v>
      </c>
      <c r="F936" s="9">
        <f>nyse_spy_short_volume[[#This Row],[total_long]]/nyse_spy_short_volume[[#This Row],[total_reported]]</f>
        <v>0.32877193915515807</v>
      </c>
      <c r="G936" s="8">
        <v>9914037</v>
      </c>
      <c r="H936" s="9">
        <f>nyse_spy_short_volume[[#This Row],[Off-Exchange]]/nyse_spy_short_volume[[#This Row],[total_reported]]</f>
        <v>0.24615878642433153</v>
      </c>
      <c r="I936" s="8">
        <v>6111</v>
      </c>
      <c r="J936" s="8" t="s">
        <v>9052</v>
      </c>
      <c r="K936" s="8" t="s">
        <v>9053</v>
      </c>
      <c r="L936" s="8" t="s">
        <v>9054</v>
      </c>
      <c r="M936" s="8" t="s">
        <v>9055</v>
      </c>
      <c r="N936" s="8">
        <v>628159</v>
      </c>
      <c r="O936" s="8">
        <v>725218</v>
      </c>
      <c r="P936" s="8">
        <v>1615764</v>
      </c>
      <c r="Q936" s="8">
        <v>6268731</v>
      </c>
      <c r="R936" s="8">
        <v>101767</v>
      </c>
      <c r="S936" s="8">
        <v>285575</v>
      </c>
      <c r="T936" s="8">
        <v>2410</v>
      </c>
    </row>
    <row r="937" spans="1:20">
      <c r="A937" s="1">
        <v>44378</v>
      </c>
      <c r="B937" s="8">
        <v>38450452</v>
      </c>
      <c r="C937" s="8">
        <v>23720226</v>
      </c>
      <c r="D937" s="8">
        <v>14730226</v>
      </c>
      <c r="E937" s="9">
        <f>nyse_spy_short_volume[[#This Row],[total_short]]/nyse_spy_short_volume[[#This Row],[total_reported]]</f>
        <v>0.61690369725692695</v>
      </c>
      <c r="F937" s="9">
        <f>nyse_spy_short_volume[[#This Row],[total_long]]/nyse_spy_short_volume[[#This Row],[total_reported]]</f>
        <v>0.3830963027430731</v>
      </c>
      <c r="G937" s="8">
        <v>9151083</v>
      </c>
      <c r="H937" s="9">
        <f>nyse_spy_short_volume[[#This Row],[Off-Exchange]]/nyse_spy_short_volume[[#This Row],[total_reported]]</f>
        <v>0.23799676009010245</v>
      </c>
      <c r="I937" s="8">
        <v>6205</v>
      </c>
      <c r="J937" s="8" t="s">
        <v>9056</v>
      </c>
      <c r="K937" s="8" t="s">
        <v>9057</v>
      </c>
      <c r="L937" s="8" t="s">
        <v>9058</v>
      </c>
      <c r="M937" s="8" t="s">
        <v>9059</v>
      </c>
      <c r="N937" s="8">
        <v>437646</v>
      </c>
      <c r="O937" s="8">
        <v>546575</v>
      </c>
      <c r="P937" s="8">
        <v>1276074</v>
      </c>
      <c r="Q937" s="8">
        <v>5274294</v>
      </c>
      <c r="R937" s="8">
        <v>109098</v>
      </c>
      <c r="S937" s="8">
        <v>203228</v>
      </c>
      <c r="T937" s="8">
        <v>1652</v>
      </c>
    </row>
    <row r="938" spans="1:20">
      <c r="A938" s="1">
        <v>44377</v>
      </c>
      <c r="B938" s="8">
        <v>39521270</v>
      </c>
      <c r="C938" s="8">
        <v>24922804</v>
      </c>
      <c r="D938" s="8">
        <v>14598466</v>
      </c>
      <c r="E938" s="9">
        <f>nyse_spy_short_volume[[#This Row],[total_short]]/nyse_spy_short_volume[[#This Row],[total_reported]]</f>
        <v>0.63061748774773685</v>
      </c>
      <c r="F938" s="9">
        <f>nyse_spy_short_volume[[#This Row],[total_long]]/nyse_spy_short_volume[[#This Row],[total_reported]]</f>
        <v>0.36938251225226315</v>
      </c>
      <c r="G938" s="8">
        <v>10242683</v>
      </c>
      <c r="H938" s="9">
        <f>nyse_spy_short_volume[[#This Row],[Off-Exchange]]/nyse_spy_short_volume[[#This Row],[total_reported]]</f>
        <v>0.25916887286263829</v>
      </c>
      <c r="I938" s="8">
        <v>22696</v>
      </c>
      <c r="J938" s="8" t="s">
        <v>9060</v>
      </c>
      <c r="K938" s="8" t="s">
        <v>9061</v>
      </c>
      <c r="L938" s="8" t="s">
        <v>9062</v>
      </c>
      <c r="M938" s="8" t="s">
        <v>9063</v>
      </c>
      <c r="N938" s="8">
        <v>540052</v>
      </c>
      <c r="O938" s="8">
        <v>491784</v>
      </c>
      <c r="P938" s="8">
        <v>1215205</v>
      </c>
      <c r="Q938" s="8">
        <v>4880743</v>
      </c>
      <c r="R938" s="8">
        <v>109734</v>
      </c>
      <c r="S938" s="8">
        <v>144074</v>
      </c>
      <c r="T938" s="8">
        <v>1790</v>
      </c>
    </row>
    <row r="939" spans="1:20">
      <c r="A939" s="1">
        <v>44376</v>
      </c>
      <c r="B939" s="8">
        <v>26887970</v>
      </c>
      <c r="C939" s="8">
        <v>17646159</v>
      </c>
      <c r="D939" s="8">
        <v>9241811</v>
      </c>
      <c r="E939" s="9">
        <f>nyse_spy_short_volume[[#This Row],[total_short]]/nyse_spy_short_volume[[#This Row],[total_reported]]</f>
        <v>0.65628453914520135</v>
      </c>
      <c r="F939" s="9">
        <f>nyse_spy_short_volume[[#This Row],[total_long]]/nyse_spy_short_volume[[#This Row],[total_reported]]</f>
        <v>0.34371546085479865</v>
      </c>
      <c r="G939" s="8">
        <v>6703405</v>
      </c>
      <c r="H939" s="9">
        <f>nyse_spy_short_volume[[#This Row],[Off-Exchange]]/nyse_spy_short_volume[[#This Row],[total_reported]]</f>
        <v>0.24930870571486058</v>
      </c>
      <c r="I939" s="8">
        <v>10657</v>
      </c>
      <c r="J939" s="8" t="s">
        <v>9064</v>
      </c>
      <c r="K939" s="8" t="s">
        <v>9065</v>
      </c>
      <c r="L939" s="8" t="s">
        <v>9066</v>
      </c>
      <c r="M939" s="8" t="s">
        <v>9067</v>
      </c>
      <c r="N939" s="8">
        <v>342609</v>
      </c>
      <c r="O939" s="8">
        <v>328859</v>
      </c>
      <c r="P939" s="8">
        <v>912402</v>
      </c>
      <c r="Q939" s="8">
        <v>3817292</v>
      </c>
      <c r="R939" s="8">
        <v>83633</v>
      </c>
      <c r="S939" s="8">
        <v>122741</v>
      </c>
      <c r="T939" s="8">
        <v>2344</v>
      </c>
    </row>
    <row r="940" spans="1:20">
      <c r="A940" s="1">
        <v>44375</v>
      </c>
      <c r="B940" s="8">
        <v>37747613</v>
      </c>
      <c r="C940" s="8">
        <v>27016502</v>
      </c>
      <c r="D940" s="8">
        <v>10731111</v>
      </c>
      <c r="E940" s="9">
        <f>nyse_spy_short_volume[[#This Row],[total_short]]/nyse_spy_short_volume[[#This Row],[total_reported]]</f>
        <v>0.71571418303986534</v>
      </c>
      <c r="F940" s="9">
        <f>nyse_spy_short_volume[[#This Row],[total_long]]/nyse_spy_short_volume[[#This Row],[total_reported]]</f>
        <v>0.28428581696013466</v>
      </c>
      <c r="G940" s="8">
        <v>12199778</v>
      </c>
      <c r="H940" s="9">
        <f>nyse_spy_short_volume[[#This Row],[Off-Exchange]]/nyse_spy_short_volume[[#This Row],[total_reported]]</f>
        <v>0.32319336324657139</v>
      </c>
      <c r="I940" s="8">
        <v>15636</v>
      </c>
      <c r="J940" s="8" t="s">
        <v>9068</v>
      </c>
      <c r="K940" s="8" t="s">
        <v>9069</v>
      </c>
      <c r="L940" s="8" t="s">
        <v>9070</v>
      </c>
      <c r="M940" s="8" t="s">
        <v>9071</v>
      </c>
      <c r="N940" s="8">
        <v>691202</v>
      </c>
      <c r="O940" s="8">
        <v>515256</v>
      </c>
      <c r="P940" s="8">
        <v>1209891</v>
      </c>
      <c r="Q940" s="8">
        <v>5000177</v>
      </c>
      <c r="R940" s="8">
        <v>159029</v>
      </c>
      <c r="S940" s="8">
        <v>205228</v>
      </c>
      <c r="T940" s="8">
        <v>1601</v>
      </c>
    </row>
    <row r="941" spans="1:20">
      <c r="A941" s="1">
        <v>44372</v>
      </c>
      <c r="B941" s="8">
        <v>43185983</v>
      </c>
      <c r="C941" s="8">
        <v>32135012</v>
      </c>
      <c r="D941" s="8">
        <v>11050971</v>
      </c>
      <c r="E941" s="9">
        <f>nyse_spy_short_volume[[#This Row],[total_short]]/nyse_spy_short_volume[[#This Row],[total_reported]]</f>
        <v>0.74410745727381034</v>
      </c>
      <c r="F941" s="9">
        <f>nyse_spy_short_volume[[#This Row],[total_long]]/nyse_spy_short_volume[[#This Row],[total_reported]]</f>
        <v>0.25589254272618966</v>
      </c>
      <c r="G941" s="8">
        <v>13780381</v>
      </c>
      <c r="H941" s="9">
        <f>nyse_spy_short_volume[[#This Row],[Off-Exchange]]/nyse_spy_short_volume[[#This Row],[total_reported]]</f>
        <v>0.31909383653487755</v>
      </c>
      <c r="I941" s="8">
        <v>6465</v>
      </c>
      <c r="J941" s="8" t="s">
        <v>9072</v>
      </c>
      <c r="K941" s="8" t="s">
        <v>9073</v>
      </c>
      <c r="L941" s="8" t="s">
        <v>9074</v>
      </c>
      <c r="M941" s="8" t="s">
        <v>9075</v>
      </c>
      <c r="N941" s="8">
        <v>574708</v>
      </c>
      <c r="O941" s="8">
        <v>765791</v>
      </c>
      <c r="P941" s="8">
        <v>1461706</v>
      </c>
      <c r="Q941" s="8">
        <v>6630820</v>
      </c>
      <c r="R941" s="8">
        <v>130641</v>
      </c>
      <c r="S941" s="8">
        <v>221690</v>
      </c>
      <c r="T941" s="8">
        <v>2602</v>
      </c>
    </row>
    <row r="942" spans="1:20">
      <c r="A942" s="1">
        <v>44371</v>
      </c>
      <c r="B942" s="8">
        <v>34364035</v>
      </c>
      <c r="C942" s="8">
        <v>25027041</v>
      </c>
      <c r="D942" s="8">
        <v>9336994</v>
      </c>
      <c r="E942" s="9">
        <f>nyse_spy_short_volume[[#This Row],[total_short]]/nyse_spy_short_volume[[#This Row],[total_reported]]</f>
        <v>0.72829168635173369</v>
      </c>
      <c r="F942" s="9">
        <f>nyse_spy_short_volume[[#This Row],[total_long]]/nyse_spy_short_volume[[#This Row],[total_reported]]</f>
        <v>0.27170831364826625</v>
      </c>
      <c r="G942" s="8">
        <v>10550670</v>
      </c>
      <c r="H942" s="9">
        <f>nyse_spy_short_volume[[#This Row],[Off-Exchange]]/nyse_spy_short_volume[[#This Row],[total_reported]]</f>
        <v>0.3070265176950262</v>
      </c>
      <c r="I942" s="8">
        <v>6734</v>
      </c>
      <c r="J942" s="8" t="s">
        <v>9076</v>
      </c>
      <c r="K942" s="8" t="s">
        <v>9077</v>
      </c>
      <c r="L942" s="8" t="s">
        <v>9078</v>
      </c>
      <c r="M942" s="8" t="s">
        <v>9079</v>
      </c>
      <c r="N942" s="8">
        <v>432876</v>
      </c>
      <c r="O942" s="8">
        <v>418371</v>
      </c>
      <c r="P942" s="8">
        <v>1315658</v>
      </c>
      <c r="Q942" s="8">
        <v>5049010</v>
      </c>
      <c r="R942" s="8">
        <v>69318</v>
      </c>
      <c r="S942" s="8">
        <v>230781</v>
      </c>
      <c r="T942" s="8">
        <v>365</v>
      </c>
    </row>
    <row r="943" spans="1:20">
      <c r="A943" s="1">
        <v>44370</v>
      </c>
      <c r="B943" s="8">
        <v>36546692</v>
      </c>
      <c r="C943" s="8">
        <v>25058631</v>
      </c>
      <c r="D943" s="8">
        <v>11488061</v>
      </c>
      <c r="E943" s="9">
        <f>nyse_spy_short_volume[[#This Row],[total_short]]/nyse_spy_short_volume[[#This Row],[total_reported]]</f>
        <v>0.68566071588640631</v>
      </c>
      <c r="F943" s="9">
        <f>nyse_spy_short_volume[[#This Row],[total_long]]/nyse_spy_short_volume[[#This Row],[total_reported]]</f>
        <v>0.31433928411359363</v>
      </c>
      <c r="G943" s="8">
        <v>9566550</v>
      </c>
      <c r="H943" s="9">
        <f>nyse_spy_short_volume[[#This Row],[Off-Exchange]]/nyse_spy_short_volume[[#This Row],[total_reported]]</f>
        <v>0.26176240519935429</v>
      </c>
      <c r="I943" s="8">
        <v>15133</v>
      </c>
      <c r="J943" s="8" t="s">
        <v>9080</v>
      </c>
      <c r="K943" s="8" t="s">
        <v>9081</v>
      </c>
      <c r="L943" s="8" t="s">
        <v>9082</v>
      </c>
      <c r="M943" s="8" t="s">
        <v>9083</v>
      </c>
      <c r="N943" s="8">
        <v>661052</v>
      </c>
      <c r="O943" s="8">
        <v>607368</v>
      </c>
      <c r="P943" s="8">
        <v>1448957</v>
      </c>
      <c r="Q943" s="8">
        <v>5133437</v>
      </c>
      <c r="R943" s="8">
        <v>94881</v>
      </c>
      <c r="S943" s="8">
        <v>75561</v>
      </c>
      <c r="T943" s="8">
        <v>5306</v>
      </c>
    </row>
    <row r="944" spans="1:20">
      <c r="A944" s="1">
        <v>44369</v>
      </c>
      <c r="B944" s="8">
        <v>44210804</v>
      </c>
      <c r="C944" s="8">
        <v>32464241</v>
      </c>
      <c r="D944" s="8">
        <v>11746563</v>
      </c>
      <c r="E944" s="9">
        <f>nyse_spy_short_volume[[#This Row],[total_short]]/nyse_spy_short_volume[[#This Row],[total_reported]]</f>
        <v>0.73430560095672537</v>
      </c>
      <c r="F944" s="9">
        <f>nyse_spy_short_volume[[#This Row],[total_long]]/nyse_spy_short_volume[[#This Row],[total_reported]]</f>
        <v>0.26569439904327458</v>
      </c>
      <c r="G944" s="8">
        <v>11650970</v>
      </c>
      <c r="H944" s="9">
        <f>nyse_spy_short_volume[[#This Row],[Off-Exchange]]/nyse_spy_short_volume[[#This Row],[total_reported]]</f>
        <v>0.26353219000495898</v>
      </c>
      <c r="I944" s="8">
        <v>268500</v>
      </c>
      <c r="J944" s="8" t="s">
        <v>9084</v>
      </c>
      <c r="K944" s="8" t="s">
        <v>9085</v>
      </c>
      <c r="L944" s="8" t="s">
        <v>9086</v>
      </c>
      <c r="M944" s="8" t="s">
        <v>9087</v>
      </c>
      <c r="N944" s="8">
        <v>748363</v>
      </c>
      <c r="O944" s="8">
        <v>673457</v>
      </c>
      <c r="P944" s="8">
        <v>1739165</v>
      </c>
      <c r="Q944" s="8">
        <v>6514444</v>
      </c>
      <c r="R944" s="8">
        <v>114286</v>
      </c>
      <c r="S944" s="8">
        <v>82702</v>
      </c>
      <c r="T944" s="8">
        <v>1173</v>
      </c>
    </row>
    <row r="945" spans="1:20">
      <c r="A945" s="1">
        <v>44368</v>
      </c>
      <c r="B945" s="8">
        <v>55640090</v>
      </c>
      <c r="C945" s="8">
        <v>30441733</v>
      </c>
      <c r="D945" s="8">
        <v>25198357</v>
      </c>
      <c r="E945" s="9">
        <f>nyse_spy_short_volume[[#This Row],[total_short]]/nyse_spy_short_volume[[#This Row],[total_reported]]</f>
        <v>0.54711868726308677</v>
      </c>
      <c r="F945" s="9">
        <f>nyse_spy_short_volume[[#This Row],[total_long]]/nyse_spy_short_volume[[#This Row],[total_reported]]</f>
        <v>0.45288131273691323</v>
      </c>
      <c r="G945" s="8">
        <v>11839919</v>
      </c>
      <c r="H945" s="9">
        <f>nyse_spy_short_volume[[#This Row],[Off-Exchange]]/nyse_spy_short_volume[[#This Row],[total_reported]]</f>
        <v>0.21279474925364067</v>
      </c>
      <c r="I945" s="8">
        <v>31244</v>
      </c>
      <c r="J945" s="8" t="s">
        <v>9088</v>
      </c>
      <c r="K945" s="8" t="s">
        <v>9089</v>
      </c>
      <c r="L945" s="8" t="s">
        <v>9090</v>
      </c>
      <c r="M945" s="8" t="s">
        <v>9091</v>
      </c>
      <c r="N945" s="8">
        <v>591306</v>
      </c>
      <c r="O945" s="8">
        <v>486501</v>
      </c>
      <c r="P945" s="8">
        <v>1604612</v>
      </c>
      <c r="Q945" s="8">
        <v>6654660</v>
      </c>
      <c r="R945" s="8">
        <v>96253</v>
      </c>
      <c r="S945" s="8">
        <v>137874</v>
      </c>
      <c r="T945" s="8">
        <v>2453</v>
      </c>
    </row>
    <row r="946" spans="1:20">
      <c r="A946" s="1">
        <v>44365</v>
      </c>
      <c r="B946" s="8">
        <v>80551579</v>
      </c>
      <c r="C946" s="8">
        <v>49494960</v>
      </c>
      <c r="D946" s="8">
        <v>31056619</v>
      </c>
      <c r="E946" s="9">
        <f>nyse_spy_short_volume[[#This Row],[total_short]]/nyse_spy_short_volume[[#This Row],[total_reported]]</f>
        <v>0.61445052492391239</v>
      </c>
      <c r="F946" s="9">
        <f>nyse_spy_short_volume[[#This Row],[total_long]]/nyse_spy_short_volume[[#This Row],[total_reported]]</f>
        <v>0.38554947507608761</v>
      </c>
      <c r="G946" s="8">
        <v>19265130</v>
      </c>
      <c r="H946" s="9">
        <f>nyse_spy_short_volume[[#This Row],[Off-Exchange]]/nyse_spy_short_volume[[#This Row],[total_reported]]</f>
        <v>0.23916514411219672</v>
      </c>
      <c r="I946" s="8">
        <v>20674</v>
      </c>
      <c r="J946" s="8" t="s">
        <v>9092</v>
      </c>
      <c r="K946" s="8" t="s">
        <v>9093</v>
      </c>
      <c r="L946" s="8" t="s">
        <v>9094</v>
      </c>
      <c r="M946" s="8" t="s">
        <v>9095</v>
      </c>
      <c r="N946" s="8">
        <v>977060</v>
      </c>
      <c r="O946" s="8">
        <v>880729</v>
      </c>
      <c r="P946" s="8">
        <v>2128225</v>
      </c>
      <c r="Q946" s="8">
        <v>10511000</v>
      </c>
      <c r="R946" s="8">
        <v>218339</v>
      </c>
      <c r="S946" s="8">
        <v>685973</v>
      </c>
      <c r="T946" s="8">
        <v>163</v>
      </c>
    </row>
    <row r="947" spans="1:20">
      <c r="A947" s="1">
        <v>44364</v>
      </c>
      <c r="B947" s="8">
        <v>64585119</v>
      </c>
      <c r="C947" s="8">
        <v>34960834</v>
      </c>
      <c r="D947" s="8">
        <v>29624285</v>
      </c>
      <c r="E947" s="9">
        <f>nyse_spy_short_volume[[#This Row],[total_short]]/nyse_spy_short_volume[[#This Row],[total_reported]]</f>
        <v>0.54131407577030244</v>
      </c>
      <c r="F947" s="9">
        <f>nyse_spy_short_volume[[#This Row],[total_long]]/nyse_spy_short_volume[[#This Row],[total_reported]]</f>
        <v>0.45868592422969756</v>
      </c>
      <c r="G947" s="8">
        <v>17043752</v>
      </c>
      <c r="H947" s="9">
        <f>nyse_spy_short_volume[[#This Row],[Off-Exchange]]/nyse_spy_short_volume[[#This Row],[total_reported]]</f>
        <v>0.26389596030627427</v>
      </c>
      <c r="I947" s="8">
        <v>26197</v>
      </c>
      <c r="J947" s="8" t="s">
        <v>9096</v>
      </c>
      <c r="K947" s="8" t="s">
        <v>9097</v>
      </c>
      <c r="L947" s="8" t="s">
        <v>9098</v>
      </c>
      <c r="M947" s="8" t="s">
        <v>9099</v>
      </c>
      <c r="N947" s="8">
        <v>332586</v>
      </c>
      <c r="O947" s="8">
        <v>364156</v>
      </c>
      <c r="P947" s="8">
        <v>1239601</v>
      </c>
      <c r="Q947" s="8">
        <v>6284046</v>
      </c>
      <c r="R947" s="8">
        <v>130721</v>
      </c>
      <c r="S947" s="8">
        <v>330092</v>
      </c>
      <c r="T947" s="8">
        <v>647</v>
      </c>
    </row>
    <row r="948" spans="1:20">
      <c r="A948" s="1">
        <v>44363</v>
      </c>
      <c r="B948" s="8">
        <v>63788613</v>
      </c>
      <c r="C948" s="8">
        <v>39360974</v>
      </c>
      <c r="D948" s="8">
        <v>24427639</v>
      </c>
      <c r="E948" s="9">
        <f>nyse_spy_short_volume[[#This Row],[total_short]]/nyse_spy_short_volume[[#This Row],[total_reported]]</f>
        <v>0.61705329758463312</v>
      </c>
      <c r="F948" s="9">
        <f>nyse_spy_short_volume[[#This Row],[total_long]]/nyse_spy_short_volume[[#This Row],[total_reported]]</f>
        <v>0.38294670241536682</v>
      </c>
      <c r="G948" s="8">
        <v>14648018</v>
      </c>
      <c r="H948" s="9">
        <f>nyse_spy_short_volume[[#This Row],[Off-Exchange]]/nyse_spy_short_volume[[#This Row],[total_reported]]</f>
        <v>0.22963374356485852</v>
      </c>
      <c r="I948" s="8">
        <v>267080</v>
      </c>
      <c r="J948" s="8" t="s">
        <v>9100</v>
      </c>
      <c r="K948" s="8" t="s">
        <v>9101</v>
      </c>
      <c r="L948" s="8" t="s">
        <v>9102</v>
      </c>
      <c r="M948" s="8" t="s">
        <v>9103</v>
      </c>
      <c r="N948" s="8">
        <v>759013</v>
      </c>
      <c r="O948" s="8">
        <v>499322</v>
      </c>
      <c r="P948" s="8">
        <v>2078229</v>
      </c>
      <c r="Q948" s="8">
        <v>7862918</v>
      </c>
      <c r="R948" s="8">
        <v>142379</v>
      </c>
      <c r="S948" s="8">
        <v>322952</v>
      </c>
      <c r="T948" s="8">
        <v>1196</v>
      </c>
    </row>
    <row r="949" spans="1:20">
      <c r="A949" s="1">
        <v>44362</v>
      </c>
      <c r="B949" s="8">
        <v>36432276</v>
      </c>
      <c r="C949" s="8">
        <v>22649699</v>
      </c>
      <c r="D949" s="8">
        <v>13782577</v>
      </c>
      <c r="E949" s="9">
        <f>nyse_spy_short_volume[[#This Row],[total_short]]/nyse_spy_short_volume[[#This Row],[total_reported]]</f>
        <v>0.62169322059373944</v>
      </c>
      <c r="F949" s="9">
        <f>nyse_spy_short_volume[[#This Row],[total_long]]/nyse_spy_short_volume[[#This Row],[total_reported]]</f>
        <v>0.37830677940626056</v>
      </c>
      <c r="G949" s="8">
        <v>10579866</v>
      </c>
      <c r="H949" s="9">
        <f>nyse_spy_short_volume[[#This Row],[Off-Exchange]]/nyse_spy_short_volume[[#This Row],[total_reported]]</f>
        <v>0.29039816233276228</v>
      </c>
      <c r="I949" s="8">
        <v>21918</v>
      </c>
      <c r="J949" s="8" t="s">
        <v>9104</v>
      </c>
      <c r="K949" s="8" t="s">
        <v>9105</v>
      </c>
      <c r="L949" s="8" t="s">
        <v>9106</v>
      </c>
      <c r="M949" s="8" t="s">
        <v>9107</v>
      </c>
      <c r="N949" s="8">
        <v>395695</v>
      </c>
      <c r="O949" s="8">
        <v>299866</v>
      </c>
      <c r="P949" s="8">
        <v>1022787</v>
      </c>
      <c r="Q949" s="8">
        <v>4131302</v>
      </c>
      <c r="R949" s="8">
        <v>70510</v>
      </c>
      <c r="S949" s="8">
        <v>90263</v>
      </c>
      <c r="T949" s="8">
        <v>2011</v>
      </c>
    </row>
    <row r="950" spans="1:20">
      <c r="A950" s="1">
        <v>44361</v>
      </c>
      <c r="B950" s="8">
        <v>27802814</v>
      </c>
      <c r="C950" s="8">
        <v>18777228</v>
      </c>
      <c r="D950" s="8">
        <v>9025586</v>
      </c>
      <c r="E950" s="9">
        <f>nyse_spy_short_volume[[#This Row],[total_short]]/nyse_spy_short_volume[[#This Row],[total_reported]]</f>
        <v>0.67537149297189847</v>
      </c>
      <c r="F950" s="9">
        <f>nyse_spy_short_volume[[#This Row],[total_long]]/nyse_spy_short_volume[[#This Row],[total_reported]]</f>
        <v>0.32462850702810153</v>
      </c>
      <c r="G950" s="8">
        <v>7486618</v>
      </c>
      <c r="H950" s="9">
        <f>nyse_spy_short_volume[[#This Row],[Off-Exchange]]/nyse_spy_short_volume[[#This Row],[total_reported]]</f>
        <v>0.26927554887070065</v>
      </c>
      <c r="I950" s="8">
        <v>24271</v>
      </c>
      <c r="J950" s="8" t="s">
        <v>9108</v>
      </c>
      <c r="K950" s="8" t="s">
        <v>9109</v>
      </c>
      <c r="L950" s="8" t="s">
        <v>9110</v>
      </c>
      <c r="M950" s="8" t="s">
        <v>9111</v>
      </c>
      <c r="N950" s="8">
        <v>372997</v>
      </c>
      <c r="O950" s="8">
        <v>424342</v>
      </c>
      <c r="P950" s="8">
        <v>883242</v>
      </c>
      <c r="Q950" s="8">
        <v>3819469</v>
      </c>
      <c r="R950" s="8">
        <v>88441</v>
      </c>
      <c r="S950" s="8">
        <v>210387</v>
      </c>
      <c r="T950" s="8">
        <v>1754</v>
      </c>
    </row>
    <row r="951" spans="1:20">
      <c r="A951" s="1">
        <v>44358</v>
      </c>
      <c r="B951" s="8">
        <v>30395482</v>
      </c>
      <c r="C951" s="8">
        <v>14924713</v>
      </c>
      <c r="D951" s="8">
        <v>15470769</v>
      </c>
      <c r="E951" s="9">
        <f>nyse_spy_short_volume[[#This Row],[total_short]]/nyse_spy_short_volume[[#This Row],[total_reported]]</f>
        <v>0.4910174808216563</v>
      </c>
      <c r="F951" s="9">
        <f>nyse_spy_short_volume[[#This Row],[total_long]]/nyse_spy_short_volume[[#This Row],[total_reported]]</f>
        <v>0.5089825191783437</v>
      </c>
      <c r="G951" s="8">
        <v>6517747</v>
      </c>
      <c r="H951" s="9">
        <f>nyse_spy_short_volume[[#This Row],[Off-Exchange]]/nyse_spy_short_volume[[#This Row],[total_reported]]</f>
        <v>0.21443144083058133</v>
      </c>
      <c r="I951" s="8">
        <v>23221</v>
      </c>
      <c r="J951" s="8" t="s">
        <v>9112</v>
      </c>
      <c r="K951" s="8" t="s">
        <v>9113</v>
      </c>
      <c r="L951" s="8" t="s">
        <v>9114</v>
      </c>
      <c r="M951" s="8" t="s">
        <v>9115</v>
      </c>
      <c r="N951" s="8">
        <v>192098</v>
      </c>
      <c r="O951" s="8">
        <v>283223</v>
      </c>
      <c r="P951" s="8">
        <v>456344</v>
      </c>
      <c r="Q951" s="8">
        <v>3101703</v>
      </c>
      <c r="R951" s="8">
        <v>63367</v>
      </c>
      <c r="S951" s="8">
        <v>182808</v>
      </c>
      <c r="T951" s="8">
        <v>217</v>
      </c>
    </row>
    <row r="952" spans="1:20">
      <c r="A952" s="1">
        <v>44357</v>
      </c>
      <c r="B952" s="8">
        <v>36896089</v>
      </c>
      <c r="C952" s="8">
        <v>17247582</v>
      </c>
      <c r="D952" s="8">
        <v>19648507</v>
      </c>
      <c r="E952" s="9">
        <f>nyse_spy_short_volume[[#This Row],[total_short]]/nyse_spy_short_volume[[#This Row],[total_reported]]</f>
        <v>0.4674636924255034</v>
      </c>
      <c r="F952" s="9">
        <f>nyse_spy_short_volume[[#This Row],[total_long]]/nyse_spy_short_volume[[#This Row],[total_reported]]</f>
        <v>0.53253630757449655</v>
      </c>
      <c r="G952" s="8">
        <v>7547245</v>
      </c>
      <c r="H952" s="9">
        <f>nyse_spy_short_volume[[#This Row],[Off-Exchange]]/nyse_spy_short_volume[[#This Row],[total_reported]]</f>
        <v>0.20455406533738577</v>
      </c>
      <c r="I952" s="8">
        <v>37000</v>
      </c>
      <c r="J952" s="8" t="s">
        <v>9116</v>
      </c>
      <c r="K952" s="8" t="s">
        <v>9117</v>
      </c>
      <c r="L952" s="8" t="s">
        <v>9118</v>
      </c>
      <c r="M952" s="8" t="s">
        <v>9119</v>
      </c>
      <c r="N952" s="8">
        <v>272146</v>
      </c>
      <c r="O952" s="8">
        <v>250842</v>
      </c>
      <c r="P952" s="8">
        <v>631798</v>
      </c>
      <c r="Q952" s="8">
        <v>3515770</v>
      </c>
      <c r="R952" s="8">
        <v>70886</v>
      </c>
      <c r="S952" s="8">
        <v>242258</v>
      </c>
      <c r="T952" s="8">
        <v>430</v>
      </c>
    </row>
    <row r="953" spans="1:20">
      <c r="A953" s="1">
        <v>44356</v>
      </c>
      <c r="B953" s="8">
        <v>33244189</v>
      </c>
      <c r="C953" s="8">
        <v>16217130</v>
      </c>
      <c r="D953" s="8">
        <v>17027059</v>
      </c>
      <c r="E953" s="9">
        <f>nyse_spy_short_volume[[#This Row],[total_short]]/nyse_spy_short_volume[[#This Row],[total_reported]]</f>
        <v>0.48781848761598606</v>
      </c>
      <c r="F953" s="9">
        <f>nyse_spy_short_volume[[#This Row],[total_long]]/nyse_spy_short_volume[[#This Row],[total_reported]]</f>
        <v>0.51218151238401399</v>
      </c>
      <c r="G953" s="8">
        <v>8369813</v>
      </c>
      <c r="H953" s="9">
        <f>nyse_spy_short_volume[[#This Row],[Off-Exchange]]/nyse_spy_short_volume[[#This Row],[total_reported]]</f>
        <v>0.25176769991290809</v>
      </c>
      <c r="I953" s="8">
        <v>22423</v>
      </c>
      <c r="J953" s="8" t="s">
        <v>9120</v>
      </c>
      <c r="K953" s="8" t="s">
        <v>9121</v>
      </c>
      <c r="L953" s="8" t="s">
        <v>9122</v>
      </c>
      <c r="M953" s="8" t="s">
        <v>9123</v>
      </c>
      <c r="N953" s="8">
        <v>170523</v>
      </c>
      <c r="O953" s="8">
        <v>418639</v>
      </c>
      <c r="P953" s="8">
        <v>512189</v>
      </c>
      <c r="Q953" s="8">
        <v>2584581</v>
      </c>
      <c r="R953" s="8">
        <v>46249</v>
      </c>
      <c r="S953" s="8">
        <v>100125</v>
      </c>
      <c r="T953" s="8">
        <v>621</v>
      </c>
    </row>
    <row r="954" spans="1:20">
      <c r="A954" s="1">
        <v>44355</v>
      </c>
      <c r="B954" s="8">
        <v>33731378</v>
      </c>
      <c r="C954" s="8">
        <v>16008613</v>
      </c>
      <c r="D954" s="8">
        <v>17722765</v>
      </c>
      <c r="E954" s="9">
        <f>nyse_spy_short_volume[[#This Row],[total_short]]/nyse_spy_short_volume[[#This Row],[total_reported]]</f>
        <v>0.47459113588540619</v>
      </c>
      <c r="F954" s="9">
        <f>nyse_spy_short_volume[[#This Row],[total_long]]/nyse_spy_short_volume[[#This Row],[total_reported]]</f>
        <v>0.52540886411459387</v>
      </c>
      <c r="G954" s="8">
        <v>6307893</v>
      </c>
      <c r="H954" s="9">
        <f>nyse_spy_short_volume[[#This Row],[Off-Exchange]]/nyse_spy_short_volume[[#This Row],[total_reported]]</f>
        <v>0.1870037150572384</v>
      </c>
      <c r="I954" s="8">
        <v>14928</v>
      </c>
      <c r="J954" s="8" t="s">
        <v>9124</v>
      </c>
      <c r="K954" s="8" t="s">
        <v>9125</v>
      </c>
      <c r="L954" s="8" t="s">
        <v>9126</v>
      </c>
      <c r="M954" s="8" t="s">
        <v>9127</v>
      </c>
      <c r="N954" s="8">
        <v>189505</v>
      </c>
      <c r="O954" s="8">
        <v>437269</v>
      </c>
      <c r="P954" s="8">
        <v>614673</v>
      </c>
      <c r="Q954" s="8">
        <v>3512850</v>
      </c>
      <c r="R954" s="8">
        <v>70106</v>
      </c>
      <c r="S954" s="8">
        <v>96707</v>
      </c>
      <c r="T954" s="8">
        <v>3684</v>
      </c>
    </row>
    <row r="955" spans="1:20">
      <c r="A955" s="1">
        <v>44354</v>
      </c>
      <c r="B955" s="8">
        <v>34938051</v>
      </c>
      <c r="C955" s="8">
        <v>22143710</v>
      </c>
      <c r="D955" s="8">
        <v>12794341</v>
      </c>
      <c r="E955" s="9">
        <f>nyse_spy_short_volume[[#This Row],[total_short]]/nyse_spy_short_volume[[#This Row],[total_reported]]</f>
        <v>0.63379923510902192</v>
      </c>
      <c r="F955" s="9">
        <f>nyse_spy_short_volume[[#This Row],[total_long]]/nyse_spy_short_volume[[#This Row],[total_reported]]</f>
        <v>0.36620076489097803</v>
      </c>
      <c r="G955" s="8">
        <v>8781139</v>
      </c>
      <c r="H955" s="9">
        <f>nyse_spy_short_volume[[#This Row],[Off-Exchange]]/nyse_spy_short_volume[[#This Row],[total_reported]]</f>
        <v>0.25133454067028527</v>
      </c>
      <c r="I955" s="8">
        <v>3844</v>
      </c>
      <c r="J955" s="8" t="s">
        <v>9128</v>
      </c>
      <c r="K955" s="8" t="s">
        <v>9129</v>
      </c>
      <c r="L955" s="8" t="s">
        <v>9130</v>
      </c>
      <c r="M955" s="8" t="s">
        <v>9131</v>
      </c>
      <c r="N955" s="8">
        <v>317059</v>
      </c>
      <c r="O955" s="8">
        <v>616570</v>
      </c>
      <c r="P955" s="8">
        <v>1184658</v>
      </c>
      <c r="Q955" s="8">
        <v>5399636</v>
      </c>
      <c r="R955" s="8">
        <v>84638</v>
      </c>
      <c r="S955" s="8">
        <v>181773</v>
      </c>
      <c r="T955" s="8">
        <v>907</v>
      </c>
    </row>
    <row r="956" spans="1:20">
      <c r="A956" s="1">
        <v>44351</v>
      </c>
      <c r="B956" s="8">
        <v>39220792</v>
      </c>
      <c r="C956" s="8">
        <v>21503812</v>
      </c>
      <c r="D956" s="8">
        <v>17716980</v>
      </c>
      <c r="E956" s="9">
        <f>nyse_spy_short_volume[[#This Row],[total_short]]/nyse_spy_short_volume[[#This Row],[total_reported]]</f>
        <v>0.54827582268099018</v>
      </c>
      <c r="F956" s="9">
        <f>nyse_spy_short_volume[[#This Row],[total_long]]/nyse_spy_short_volume[[#This Row],[total_reported]]</f>
        <v>0.45172417731900977</v>
      </c>
      <c r="G956" s="8">
        <v>7869839</v>
      </c>
      <c r="H956" s="9">
        <f>nyse_spy_short_volume[[#This Row],[Off-Exchange]]/nyse_spy_short_volume[[#This Row],[total_reported]]</f>
        <v>0.20065477005155838</v>
      </c>
      <c r="I956" s="8">
        <v>89442</v>
      </c>
      <c r="J956" s="8" t="s">
        <v>9132</v>
      </c>
      <c r="K956" s="8" t="s">
        <v>9133</v>
      </c>
      <c r="L956" s="8" t="s">
        <v>9134</v>
      </c>
      <c r="M956" s="8" t="s">
        <v>9135</v>
      </c>
      <c r="N956" s="8">
        <v>327455</v>
      </c>
      <c r="O956" s="8">
        <v>703956</v>
      </c>
      <c r="P956" s="8">
        <v>1101635</v>
      </c>
      <c r="Q956" s="8">
        <v>4981130</v>
      </c>
      <c r="R956" s="8">
        <v>87752</v>
      </c>
      <c r="S956" s="8">
        <v>405856</v>
      </c>
      <c r="T956" s="8">
        <v>718</v>
      </c>
    </row>
    <row r="957" spans="1:20">
      <c r="A957" s="1">
        <v>44350</v>
      </c>
      <c r="B957" s="8">
        <v>44445366</v>
      </c>
      <c r="C957" s="8">
        <v>17952527</v>
      </c>
      <c r="D957" s="8">
        <v>26492839</v>
      </c>
      <c r="E957" s="9">
        <f>nyse_spy_short_volume[[#This Row],[total_short]]/nyse_spy_short_volume[[#This Row],[total_reported]]</f>
        <v>0.40392348214659768</v>
      </c>
      <c r="F957" s="9">
        <f>nyse_spy_short_volume[[#This Row],[total_long]]/nyse_spy_short_volume[[#This Row],[total_reported]]</f>
        <v>0.59607651785340232</v>
      </c>
      <c r="G957" s="8">
        <v>5553304</v>
      </c>
      <c r="H957" s="9">
        <f>nyse_spy_short_volume[[#This Row],[Off-Exchange]]/nyse_spy_short_volume[[#This Row],[total_reported]]</f>
        <v>0.12494674922915473</v>
      </c>
      <c r="I957" s="8">
        <v>31037</v>
      </c>
      <c r="J957" s="8" t="s">
        <v>9136</v>
      </c>
      <c r="K957" s="8" t="s">
        <v>9137</v>
      </c>
      <c r="L957" s="8" t="s">
        <v>9138</v>
      </c>
      <c r="M957" s="8" t="s">
        <v>9139</v>
      </c>
      <c r="N957" s="8">
        <v>494203</v>
      </c>
      <c r="O957" s="8">
        <v>420670</v>
      </c>
      <c r="P957" s="8">
        <v>928345</v>
      </c>
      <c r="Q957" s="8">
        <v>4718243</v>
      </c>
      <c r="R957" s="8">
        <v>120240</v>
      </c>
      <c r="S957" s="8">
        <v>115375</v>
      </c>
      <c r="T957" s="8">
        <v>503</v>
      </c>
    </row>
    <row r="958" spans="1:20">
      <c r="A958" s="1">
        <v>44349</v>
      </c>
      <c r="B958" s="8">
        <v>35103097</v>
      </c>
      <c r="C958" s="8">
        <v>13736170</v>
      </c>
      <c r="D958" s="8">
        <v>21366927</v>
      </c>
      <c r="E958" s="9">
        <f>nyse_spy_short_volume[[#This Row],[total_short]]/nyse_spy_short_volume[[#This Row],[total_reported]]</f>
        <v>0.3913093480042516</v>
      </c>
      <c r="F958" s="9">
        <f>nyse_spy_short_volume[[#This Row],[total_long]]/nyse_spy_short_volume[[#This Row],[total_reported]]</f>
        <v>0.60869065199574846</v>
      </c>
      <c r="G958" s="8">
        <v>3773926</v>
      </c>
      <c r="H958" s="9">
        <f>nyse_spy_short_volume[[#This Row],[Off-Exchange]]/nyse_spy_short_volume[[#This Row],[total_reported]]</f>
        <v>0.10750977328296703</v>
      </c>
      <c r="I958" s="8">
        <v>30284</v>
      </c>
      <c r="J958" s="8" t="s">
        <v>9140</v>
      </c>
      <c r="K958" s="8" t="s">
        <v>9141</v>
      </c>
      <c r="L958" s="8" t="s">
        <v>9142</v>
      </c>
      <c r="M958" s="8" t="s">
        <v>9143</v>
      </c>
      <c r="N958" s="8">
        <v>317972</v>
      </c>
      <c r="O958" s="8">
        <v>418219</v>
      </c>
      <c r="P958" s="8">
        <v>734476</v>
      </c>
      <c r="Q958" s="8">
        <v>3518546</v>
      </c>
      <c r="R958" s="8">
        <v>88707</v>
      </c>
      <c r="S958" s="8">
        <v>127334</v>
      </c>
      <c r="T958" s="8">
        <v>1474</v>
      </c>
    </row>
    <row r="959" spans="1:20">
      <c r="A959" s="1">
        <v>44348</v>
      </c>
      <c r="B959" s="8">
        <v>40742203</v>
      </c>
      <c r="C959" s="8">
        <v>16955555</v>
      </c>
      <c r="D959" s="8">
        <v>23786648</v>
      </c>
      <c r="E959" s="9">
        <f>nyse_spy_short_volume[[#This Row],[total_short]]/nyse_spy_short_volume[[#This Row],[total_reported]]</f>
        <v>0.41616686755991078</v>
      </c>
      <c r="F959" s="9">
        <f>nyse_spy_short_volume[[#This Row],[total_long]]/nyse_spy_short_volume[[#This Row],[total_reported]]</f>
        <v>0.58383313244008916</v>
      </c>
      <c r="G959" s="8">
        <v>6512295</v>
      </c>
      <c r="H959" s="9">
        <f>nyse_spy_short_volume[[#This Row],[Off-Exchange]]/nyse_spy_short_volume[[#This Row],[total_reported]]</f>
        <v>0.15984150390689478</v>
      </c>
      <c r="I959" s="8">
        <v>48769</v>
      </c>
      <c r="J959" s="8" t="s">
        <v>9144</v>
      </c>
      <c r="K959" s="8" t="s">
        <v>9145</v>
      </c>
      <c r="L959" s="8" t="s">
        <v>9146</v>
      </c>
      <c r="M959" s="8" t="s">
        <v>9147</v>
      </c>
      <c r="N959" s="8">
        <v>262952</v>
      </c>
      <c r="O959" s="8">
        <v>729067</v>
      </c>
      <c r="P959" s="8">
        <v>848851</v>
      </c>
      <c r="Q959" s="8">
        <v>3365121</v>
      </c>
      <c r="R959" s="8">
        <v>79425</v>
      </c>
      <c r="S959" s="8">
        <v>153556</v>
      </c>
      <c r="T959" s="8">
        <v>927</v>
      </c>
    </row>
    <row r="960" spans="1:20">
      <c r="A960" s="1">
        <v>44344</v>
      </c>
      <c r="B960" s="8">
        <v>42949521</v>
      </c>
      <c r="C960" s="8">
        <v>25651363</v>
      </c>
      <c r="D960" s="8">
        <v>17298158</v>
      </c>
      <c r="E960" s="9">
        <f>nyse_spy_short_volume[[#This Row],[total_short]]/nyse_spy_short_volume[[#This Row],[total_reported]]</f>
        <v>0.59724444889618211</v>
      </c>
      <c r="F960" s="9">
        <f>nyse_spy_short_volume[[#This Row],[total_long]]/nyse_spy_short_volume[[#This Row],[total_reported]]</f>
        <v>0.40275555110381789</v>
      </c>
      <c r="G960" s="8">
        <v>9292950</v>
      </c>
      <c r="H960" s="9">
        <f>nyse_spy_short_volume[[#This Row],[Off-Exchange]]/nyse_spy_short_volume[[#This Row],[total_reported]]</f>
        <v>0.21636911852870255</v>
      </c>
      <c r="I960" s="8">
        <v>19979</v>
      </c>
      <c r="J960" s="8" t="s">
        <v>9148</v>
      </c>
      <c r="K960" s="8" t="s">
        <v>9149</v>
      </c>
      <c r="L960" s="8" t="s">
        <v>9150</v>
      </c>
      <c r="M960" s="8" t="s">
        <v>9151</v>
      </c>
      <c r="N960" s="8">
        <v>369240</v>
      </c>
      <c r="O960" s="8">
        <v>625119</v>
      </c>
      <c r="P960" s="8">
        <v>1253098</v>
      </c>
      <c r="Q960" s="8">
        <v>4607107</v>
      </c>
      <c r="R960" s="8">
        <v>109873</v>
      </c>
      <c r="S960" s="8">
        <v>271022</v>
      </c>
      <c r="T960" s="8">
        <v>510</v>
      </c>
    </row>
    <row r="961" spans="1:20">
      <c r="A961" s="1">
        <v>44343</v>
      </c>
      <c r="B961" s="8">
        <v>43096888</v>
      </c>
      <c r="C961" s="8">
        <v>23114259</v>
      </c>
      <c r="D961" s="8">
        <v>19982629</v>
      </c>
      <c r="E961" s="9">
        <f>nyse_spy_short_volume[[#This Row],[total_short]]/nyse_spy_short_volume[[#This Row],[total_reported]]</f>
        <v>0.53633243773889194</v>
      </c>
      <c r="F961" s="9">
        <f>nyse_spy_short_volume[[#This Row],[total_long]]/nyse_spy_short_volume[[#This Row],[total_reported]]</f>
        <v>0.46366756226110806</v>
      </c>
      <c r="G961" s="8">
        <v>7862345</v>
      </c>
      <c r="H961" s="9">
        <f>nyse_spy_short_volume[[#This Row],[Off-Exchange]]/nyse_spy_short_volume[[#This Row],[total_reported]]</f>
        <v>0.18243417018880806</v>
      </c>
      <c r="I961" s="8">
        <v>20880</v>
      </c>
      <c r="J961" s="8" t="s">
        <v>9152</v>
      </c>
      <c r="K961" s="8" t="s">
        <v>9153</v>
      </c>
      <c r="L961" s="8" t="s">
        <v>9154</v>
      </c>
      <c r="M961" s="8" t="s">
        <v>9155</v>
      </c>
      <c r="N961" s="8">
        <v>509001</v>
      </c>
      <c r="O961" s="8">
        <v>547949</v>
      </c>
      <c r="P961" s="8">
        <v>1138562</v>
      </c>
      <c r="Q961" s="8">
        <v>4660882</v>
      </c>
      <c r="R961" s="8">
        <v>155406</v>
      </c>
      <c r="S961" s="8">
        <v>271965</v>
      </c>
      <c r="T961" s="8">
        <v>271</v>
      </c>
    </row>
    <row r="962" spans="1:20">
      <c r="A962" s="1">
        <v>44342</v>
      </c>
      <c r="B962" s="8">
        <v>32186311</v>
      </c>
      <c r="C962" s="8">
        <v>13773012</v>
      </c>
      <c r="D962" s="8">
        <v>18413299</v>
      </c>
      <c r="E962" s="9">
        <f>nyse_spy_short_volume[[#This Row],[total_short]]/nyse_spy_short_volume[[#This Row],[total_reported]]</f>
        <v>0.42791520904647939</v>
      </c>
      <c r="F962" s="9">
        <f>nyse_spy_short_volume[[#This Row],[total_long]]/nyse_spy_short_volume[[#This Row],[total_reported]]</f>
        <v>0.57208479095352061</v>
      </c>
      <c r="G962" s="8">
        <v>4823654</v>
      </c>
      <c r="H962" s="9">
        <f>nyse_spy_short_volume[[#This Row],[Off-Exchange]]/nyse_spy_short_volume[[#This Row],[total_reported]]</f>
        <v>0.14986663118988691</v>
      </c>
      <c r="I962" s="8">
        <v>117973</v>
      </c>
      <c r="J962" s="8" t="s">
        <v>9156</v>
      </c>
      <c r="K962" s="8" t="s">
        <v>9157</v>
      </c>
      <c r="L962" s="8" t="s">
        <v>9158</v>
      </c>
      <c r="M962" s="8" t="s">
        <v>9159</v>
      </c>
      <c r="N962" s="8">
        <v>308374</v>
      </c>
      <c r="O962" s="8">
        <v>260137</v>
      </c>
      <c r="P962" s="8">
        <v>588278</v>
      </c>
      <c r="Q962" s="8">
        <v>2931177</v>
      </c>
      <c r="R962" s="8">
        <v>99427</v>
      </c>
      <c r="S962" s="8">
        <v>173186</v>
      </c>
      <c r="T962" s="8">
        <v>630</v>
      </c>
    </row>
    <row r="963" spans="1:20">
      <c r="A963" s="1">
        <v>44341</v>
      </c>
      <c r="B963" s="8">
        <v>44262674</v>
      </c>
      <c r="C963" s="8">
        <v>16820780</v>
      </c>
      <c r="D963" s="8">
        <v>27441894</v>
      </c>
      <c r="E963" s="9">
        <f>nyse_spy_short_volume[[#This Row],[total_short]]/nyse_spy_short_volume[[#This Row],[total_reported]]</f>
        <v>0.38002177636172635</v>
      </c>
      <c r="F963" s="9">
        <f>nyse_spy_short_volume[[#This Row],[total_long]]/nyse_spy_short_volume[[#This Row],[total_reported]]</f>
        <v>0.6199782236382736</v>
      </c>
      <c r="G963" s="8">
        <v>6890112</v>
      </c>
      <c r="H963" s="9">
        <f>nyse_spy_short_volume[[#This Row],[Off-Exchange]]/nyse_spy_short_volume[[#This Row],[total_reported]]</f>
        <v>0.15566416073281067</v>
      </c>
      <c r="I963" s="8">
        <v>22822</v>
      </c>
      <c r="J963" s="8" t="s">
        <v>9160</v>
      </c>
      <c r="K963" s="8" t="s">
        <v>9161</v>
      </c>
      <c r="L963" s="8" t="s">
        <v>9162</v>
      </c>
      <c r="M963" s="8" t="s">
        <v>9163</v>
      </c>
      <c r="N963" s="8">
        <v>238534</v>
      </c>
      <c r="O963" s="8">
        <v>326696</v>
      </c>
      <c r="P963" s="8">
        <v>707372</v>
      </c>
      <c r="Q963" s="8">
        <v>3355712</v>
      </c>
      <c r="R963" s="8">
        <v>111491</v>
      </c>
      <c r="S963" s="8">
        <v>198690</v>
      </c>
      <c r="T963" s="8">
        <v>1399</v>
      </c>
    </row>
    <row r="964" spans="1:20">
      <c r="A964" s="1">
        <v>44340</v>
      </c>
      <c r="B964" s="8">
        <v>37825689</v>
      </c>
      <c r="C964" s="8">
        <v>19704428</v>
      </c>
      <c r="D964" s="8">
        <v>18121261</v>
      </c>
      <c r="E964" s="9">
        <f>nyse_spy_short_volume[[#This Row],[total_short]]/nyse_spy_short_volume[[#This Row],[total_reported]]</f>
        <v>0.52092714028289078</v>
      </c>
      <c r="F964" s="9">
        <f>nyse_spy_short_volume[[#This Row],[total_long]]/nyse_spy_short_volume[[#This Row],[total_reported]]</f>
        <v>0.47907285971710917</v>
      </c>
      <c r="G964" s="8">
        <v>7248315</v>
      </c>
      <c r="H964" s="9">
        <f>nyse_spy_short_volume[[#This Row],[Off-Exchange]]/nyse_spy_short_volume[[#This Row],[total_reported]]</f>
        <v>0.1916241367077279</v>
      </c>
      <c r="I964" s="8">
        <v>29055</v>
      </c>
      <c r="J964" s="8" t="s">
        <v>9164</v>
      </c>
      <c r="K964" s="8" t="s">
        <v>9165</v>
      </c>
      <c r="L964" s="8" t="s">
        <v>9166</v>
      </c>
      <c r="M964" s="8" t="s">
        <v>9167</v>
      </c>
      <c r="N964" s="8">
        <v>261023</v>
      </c>
      <c r="O964" s="8">
        <v>582692</v>
      </c>
      <c r="P964" s="8">
        <v>816847</v>
      </c>
      <c r="Q964" s="8">
        <v>4459031</v>
      </c>
      <c r="R964" s="8">
        <v>85986</v>
      </c>
      <c r="S964" s="8">
        <v>291932</v>
      </c>
      <c r="T964" s="8">
        <v>448</v>
      </c>
    </row>
    <row r="965" spans="1:20">
      <c r="A965" s="1">
        <v>44337</v>
      </c>
      <c r="B965" s="8">
        <v>57597090</v>
      </c>
      <c r="C965" s="8">
        <v>33140539</v>
      </c>
      <c r="D965" s="8">
        <v>24456551</v>
      </c>
      <c r="E965" s="9">
        <f>nyse_spy_short_volume[[#This Row],[total_short]]/nyse_spy_short_volume[[#This Row],[total_reported]]</f>
        <v>0.57538564882357768</v>
      </c>
      <c r="F965" s="9">
        <f>nyse_spy_short_volume[[#This Row],[total_long]]/nyse_spy_short_volume[[#This Row],[total_reported]]</f>
        <v>0.42461435117642227</v>
      </c>
      <c r="G965" s="8">
        <v>12590613</v>
      </c>
      <c r="H965" s="9">
        <f>nyse_spy_short_volume[[#This Row],[Off-Exchange]]/nyse_spy_short_volume[[#This Row],[total_reported]]</f>
        <v>0.21859807500691442</v>
      </c>
      <c r="I965" s="8">
        <v>1301134</v>
      </c>
      <c r="J965" s="8" t="s">
        <v>9168</v>
      </c>
      <c r="K965" s="8" t="s">
        <v>9169</v>
      </c>
      <c r="L965" s="8" t="s">
        <v>9170</v>
      </c>
      <c r="M965" s="8" t="s">
        <v>9171</v>
      </c>
      <c r="N965" s="8">
        <v>607093</v>
      </c>
      <c r="O965" s="8">
        <v>1022900</v>
      </c>
      <c r="P965" s="8">
        <v>1459704</v>
      </c>
      <c r="Q965" s="8">
        <v>6248934</v>
      </c>
      <c r="R965" s="8">
        <v>128747</v>
      </c>
      <c r="S965" s="8">
        <v>264955</v>
      </c>
      <c r="T965" s="8">
        <v>1328</v>
      </c>
    </row>
    <row r="966" spans="1:20">
      <c r="A966" s="1">
        <v>44336</v>
      </c>
      <c r="B966" s="8">
        <v>58840755</v>
      </c>
      <c r="C966" s="8">
        <v>32999285</v>
      </c>
      <c r="D966" s="8">
        <v>25841470</v>
      </c>
      <c r="E966" s="9">
        <f>nyse_spy_short_volume[[#This Row],[total_short]]/nyse_spy_short_volume[[#This Row],[total_reported]]</f>
        <v>0.56082361621634524</v>
      </c>
      <c r="F966" s="9">
        <f>nyse_spy_short_volume[[#This Row],[total_long]]/nyse_spy_short_volume[[#This Row],[total_reported]]</f>
        <v>0.4391763837836547</v>
      </c>
      <c r="G966" s="8">
        <v>9460203</v>
      </c>
      <c r="H966" s="9">
        <f>nyse_spy_short_volume[[#This Row],[Off-Exchange]]/nyse_spy_short_volume[[#This Row],[total_reported]]</f>
        <v>0.16077637005167592</v>
      </c>
      <c r="I966" s="8">
        <v>1012447</v>
      </c>
      <c r="J966" s="8" t="s">
        <v>9172</v>
      </c>
      <c r="K966" s="8" t="s">
        <v>9173</v>
      </c>
      <c r="L966" s="8" t="s">
        <v>9174</v>
      </c>
      <c r="M966" s="8" t="s">
        <v>9175</v>
      </c>
      <c r="N966" s="8">
        <v>515626</v>
      </c>
      <c r="O966" s="8">
        <v>1070261</v>
      </c>
      <c r="P966" s="8">
        <v>1800828</v>
      </c>
      <c r="Q966" s="8">
        <v>7527944</v>
      </c>
      <c r="R966" s="8">
        <v>155239</v>
      </c>
      <c r="S966" s="8">
        <v>488338</v>
      </c>
      <c r="T966" s="8">
        <v>86</v>
      </c>
    </row>
    <row r="967" spans="1:20">
      <c r="A967" s="1">
        <v>44335</v>
      </c>
      <c r="B967" s="8">
        <v>80683537</v>
      </c>
      <c r="C967" s="8">
        <v>41967029</v>
      </c>
      <c r="D967" s="8">
        <v>38716508</v>
      </c>
      <c r="E967" s="9">
        <f>nyse_spy_short_volume[[#This Row],[total_short]]/nyse_spy_short_volume[[#This Row],[total_reported]]</f>
        <v>0.52014364466941998</v>
      </c>
      <c r="F967" s="9">
        <f>nyse_spy_short_volume[[#This Row],[total_long]]/nyse_spy_short_volume[[#This Row],[total_reported]]</f>
        <v>0.47985635533058002</v>
      </c>
      <c r="G967" s="8">
        <v>11829829</v>
      </c>
      <c r="H967" s="9">
        <f>nyse_spy_short_volume[[#This Row],[Off-Exchange]]/nyse_spy_short_volume[[#This Row],[total_reported]]</f>
        <v>0.14662010913081314</v>
      </c>
      <c r="I967" s="8">
        <v>28053</v>
      </c>
      <c r="J967" s="8" t="s">
        <v>9176</v>
      </c>
      <c r="K967" s="8" t="s">
        <v>9177</v>
      </c>
      <c r="L967" s="8" t="s">
        <v>9178</v>
      </c>
      <c r="M967" s="8" t="s">
        <v>9179</v>
      </c>
      <c r="N967" s="8">
        <v>899338</v>
      </c>
      <c r="O967" s="8">
        <v>1120215</v>
      </c>
      <c r="P967" s="8">
        <v>2393580</v>
      </c>
      <c r="Q967" s="8">
        <v>9399725</v>
      </c>
      <c r="R967" s="8">
        <v>273935</v>
      </c>
      <c r="S967" s="8">
        <v>506081</v>
      </c>
      <c r="T967" s="8">
        <v>358</v>
      </c>
    </row>
    <row r="968" spans="1:20">
      <c r="A968" s="1">
        <v>44334</v>
      </c>
      <c r="B968" s="8">
        <v>44086172</v>
      </c>
      <c r="C968" s="8">
        <v>27122529</v>
      </c>
      <c r="D968" s="8">
        <v>16963643</v>
      </c>
      <c r="E968" s="9">
        <f>nyse_spy_short_volume[[#This Row],[total_short]]/nyse_spy_short_volume[[#This Row],[total_reported]]</f>
        <v>0.61521624059353575</v>
      </c>
      <c r="F968" s="9">
        <f>nyse_spy_short_volume[[#This Row],[total_long]]/nyse_spy_short_volume[[#This Row],[total_reported]]</f>
        <v>0.38478375940646425</v>
      </c>
      <c r="G968" s="8">
        <v>7771995</v>
      </c>
      <c r="H968" s="9">
        <f>nyse_spy_short_volume[[#This Row],[Off-Exchange]]/nyse_spy_short_volume[[#This Row],[total_reported]]</f>
        <v>0.17629099210518889</v>
      </c>
      <c r="I968" s="8">
        <v>19432</v>
      </c>
      <c r="J968" s="8" t="s">
        <v>9180</v>
      </c>
      <c r="K968" s="8" t="s">
        <v>9181</v>
      </c>
      <c r="L968" s="8" t="s">
        <v>9182</v>
      </c>
      <c r="M968" s="8" t="s">
        <v>9183</v>
      </c>
      <c r="N968" s="8">
        <v>620596</v>
      </c>
      <c r="O968" s="8">
        <v>974620</v>
      </c>
      <c r="P968" s="8">
        <v>1728267</v>
      </c>
      <c r="Q968" s="8">
        <v>6420669</v>
      </c>
      <c r="R968" s="8">
        <v>115485</v>
      </c>
      <c r="S968" s="8">
        <v>214613</v>
      </c>
      <c r="T968" s="8">
        <v>77</v>
      </c>
    </row>
    <row r="969" spans="1:20">
      <c r="A969" s="1">
        <v>44333</v>
      </c>
      <c r="B969" s="8">
        <v>48186414</v>
      </c>
      <c r="C969" s="8">
        <v>26323778</v>
      </c>
      <c r="D969" s="8">
        <v>21862636</v>
      </c>
      <c r="E969" s="9">
        <f>nyse_spy_short_volume[[#This Row],[total_short]]/nyse_spy_short_volume[[#This Row],[total_reported]]</f>
        <v>0.54629045440069479</v>
      </c>
      <c r="F969" s="9">
        <f>nyse_spy_short_volume[[#This Row],[total_long]]/nyse_spy_short_volume[[#This Row],[total_reported]]</f>
        <v>0.45370954559930521</v>
      </c>
      <c r="G969" s="8">
        <v>4691263</v>
      </c>
      <c r="H969" s="9">
        <f>nyse_spy_short_volume[[#This Row],[Off-Exchange]]/nyse_spy_short_volume[[#This Row],[total_reported]]</f>
        <v>9.7356549503766765E-2</v>
      </c>
      <c r="I969" s="8">
        <v>40701</v>
      </c>
      <c r="J969" s="8" t="s">
        <v>9184</v>
      </c>
      <c r="K969" s="8" t="s">
        <v>9185</v>
      </c>
      <c r="L969" s="8" t="s">
        <v>9186</v>
      </c>
      <c r="M969" s="8" t="s">
        <v>9187</v>
      </c>
      <c r="N969" s="8">
        <v>764655</v>
      </c>
      <c r="O969" s="8">
        <v>1368730</v>
      </c>
      <c r="P969" s="8">
        <v>1831480</v>
      </c>
      <c r="Q969" s="8">
        <v>6449208</v>
      </c>
      <c r="R969" s="8">
        <v>126313</v>
      </c>
      <c r="S969" s="8">
        <v>164866</v>
      </c>
      <c r="T969" s="8">
        <v>702</v>
      </c>
    </row>
    <row r="970" spans="1:20">
      <c r="A970" s="1">
        <v>44330</v>
      </c>
      <c r="B970" s="8">
        <v>57360428</v>
      </c>
      <c r="C970" s="8">
        <v>28937623</v>
      </c>
      <c r="D970" s="8">
        <v>28422805</v>
      </c>
      <c r="E970" s="9">
        <f>nyse_spy_short_volume[[#This Row],[total_short]]/nyse_spy_short_volume[[#This Row],[total_reported]]</f>
        <v>0.50448757111784448</v>
      </c>
      <c r="F970" s="9">
        <f>nyse_spy_short_volume[[#This Row],[total_long]]/nyse_spy_short_volume[[#This Row],[total_reported]]</f>
        <v>0.49551242888215546</v>
      </c>
      <c r="G970" s="8">
        <v>7886900</v>
      </c>
      <c r="H970" s="9">
        <f>nyse_spy_short_volume[[#This Row],[Off-Exchange]]/nyse_spy_short_volume[[#This Row],[total_reported]]</f>
        <v>0.13749723066919933</v>
      </c>
      <c r="I970" s="8">
        <v>16827</v>
      </c>
      <c r="J970" s="8" t="s">
        <v>9188</v>
      </c>
      <c r="K970" s="8" t="s">
        <v>9189</v>
      </c>
      <c r="L970" s="8" t="s">
        <v>9190</v>
      </c>
      <c r="M970" s="8" t="s">
        <v>9191</v>
      </c>
      <c r="N970" s="8">
        <v>792356</v>
      </c>
      <c r="O970" s="8">
        <v>1336082</v>
      </c>
      <c r="P970" s="8">
        <v>1558005</v>
      </c>
      <c r="Q970" s="8">
        <v>7162438</v>
      </c>
      <c r="R970" s="8">
        <v>145902</v>
      </c>
      <c r="S970" s="8">
        <v>486318</v>
      </c>
      <c r="T970" s="8">
        <v>1024</v>
      </c>
    </row>
    <row r="971" spans="1:20">
      <c r="A971" s="1">
        <v>44329</v>
      </c>
      <c r="B971" s="8">
        <v>78538434</v>
      </c>
      <c r="C971" s="8">
        <v>31023554</v>
      </c>
      <c r="D971" s="8">
        <v>47514880</v>
      </c>
      <c r="E971" s="9">
        <f>nyse_spy_short_volume[[#This Row],[total_short]]/nyse_spy_short_volume[[#This Row],[total_reported]]</f>
        <v>0.39501111010183881</v>
      </c>
      <c r="F971" s="9">
        <f>nyse_spy_short_volume[[#This Row],[total_long]]/nyse_spy_short_volume[[#This Row],[total_reported]]</f>
        <v>0.60498888989816124</v>
      </c>
      <c r="G971" s="8">
        <v>10434698</v>
      </c>
      <c r="H971" s="9">
        <f>nyse_spy_short_volume[[#This Row],[Off-Exchange]]/nyse_spy_short_volume[[#This Row],[total_reported]]</f>
        <v>0.13286103972992383</v>
      </c>
      <c r="I971" s="8">
        <v>22490</v>
      </c>
      <c r="J971" s="8" t="s">
        <v>9192</v>
      </c>
      <c r="K971" s="8" t="s">
        <v>9193</v>
      </c>
      <c r="L971" s="8" t="s">
        <v>9194</v>
      </c>
      <c r="M971" s="8" t="s">
        <v>9195</v>
      </c>
      <c r="N971" s="8">
        <v>866037</v>
      </c>
      <c r="O971" s="8">
        <v>1224865</v>
      </c>
      <c r="P971" s="8">
        <v>1358178</v>
      </c>
      <c r="Q971" s="8">
        <v>6719498</v>
      </c>
      <c r="R971" s="8">
        <v>187686</v>
      </c>
      <c r="S971" s="8">
        <v>462208</v>
      </c>
      <c r="T971" s="8">
        <v>1549</v>
      </c>
    </row>
    <row r="972" spans="1:20">
      <c r="A972" s="1">
        <v>44328</v>
      </c>
      <c r="B972" s="8">
        <v>97428037</v>
      </c>
      <c r="C972" s="8">
        <v>46921739</v>
      </c>
      <c r="D972" s="8">
        <v>50506298</v>
      </c>
      <c r="E972" s="9">
        <f>nyse_spy_short_volume[[#This Row],[total_short]]/nyse_spy_short_volume[[#This Row],[total_reported]]</f>
        <v>0.48160406844695025</v>
      </c>
      <c r="F972" s="9">
        <f>nyse_spy_short_volume[[#This Row],[total_long]]/nyse_spy_short_volume[[#This Row],[total_reported]]</f>
        <v>0.51839593155304975</v>
      </c>
      <c r="G972" s="8">
        <v>10708713</v>
      </c>
      <c r="H972" s="9">
        <f>nyse_spy_short_volume[[#This Row],[Off-Exchange]]/nyse_spy_short_volume[[#This Row],[total_reported]]</f>
        <v>0.10991407945538305</v>
      </c>
      <c r="I972" s="8">
        <v>68269</v>
      </c>
      <c r="J972" s="8" t="s">
        <v>9196</v>
      </c>
      <c r="K972" s="8" t="s">
        <v>9197</v>
      </c>
      <c r="L972" s="8" t="s">
        <v>9198</v>
      </c>
      <c r="M972" s="8" t="s">
        <v>9199</v>
      </c>
      <c r="N972" s="8">
        <v>893139</v>
      </c>
      <c r="O972" s="8">
        <v>1699484</v>
      </c>
      <c r="P972" s="8">
        <v>2558451</v>
      </c>
      <c r="Q972" s="8">
        <v>11882118</v>
      </c>
      <c r="R972" s="8">
        <v>213706</v>
      </c>
      <c r="S972" s="8">
        <v>1084595</v>
      </c>
      <c r="T972" s="8">
        <v>134</v>
      </c>
    </row>
    <row r="973" spans="1:20">
      <c r="A973" s="1">
        <v>44327</v>
      </c>
      <c r="B973" s="8">
        <v>86723966</v>
      </c>
      <c r="C973" s="8">
        <v>47214225</v>
      </c>
      <c r="D973" s="8">
        <v>39509741</v>
      </c>
      <c r="E973" s="9">
        <f>nyse_spy_short_volume[[#This Row],[total_short]]/nyse_spy_short_volume[[#This Row],[total_reported]]</f>
        <v>0.54441957832048404</v>
      </c>
      <c r="F973" s="9">
        <f>nyse_spy_short_volume[[#This Row],[total_long]]/nyse_spy_short_volume[[#This Row],[total_reported]]</f>
        <v>0.4555804216795159</v>
      </c>
      <c r="G973" s="8">
        <v>13079720</v>
      </c>
      <c r="H973" s="9">
        <f>nyse_spy_short_volume[[#This Row],[Off-Exchange]]/nyse_spy_short_volume[[#This Row],[total_reported]]</f>
        <v>0.15082013200364938</v>
      </c>
      <c r="I973" s="8">
        <v>30061</v>
      </c>
      <c r="J973" s="8" t="s">
        <v>9200</v>
      </c>
      <c r="K973" s="8" t="s">
        <v>9201</v>
      </c>
      <c r="L973" s="8" t="s">
        <v>9202</v>
      </c>
      <c r="M973" s="8" t="s">
        <v>9203</v>
      </c>
      <c r="N973" s="8">
        <v>1261831</v>
      </c>
      <c r="O973" s="8">
        <v>1847738</v>
      </c>
      <c r="P973" s="8">
        <v>2727788</v>
      </c>
      <c r="Q973" s="8">
        <v>10996924</v>
      </c>
      <c r="R973" s="8">
        <v>304020</v>
      </c>
      <c r="S973" s="8">
        <v>540767</v>
      </c>
      <c r="T973" s="8">
        <v>122</v>
      </c>
    </row>
    <row r="974" spans="1:20">
      <c r="A974" s="1">
        <v>44326</v>
      </c>
      <c r="B974" s="8">
        <v>59248988</v>
      </c>
      <c r="C974" s="8">
        <v>38852575</v>
      </c>
      <c r="D974" s="8">
        <v>20396413</v>
      </c>
      <c r="E974" s="9">
        <f>nyse_spy_short_volume[[#This Row],[total_short]]/nyse_spy_short_volume[[#This Row],[total_reported]]</f>
        <v>0.65575086278266892</v>
      </c>
      <c r="F974" s="9">
        <f>nyse_spy_short_volume[[#This Row],[total_long]]/nyse_spy_short_volume[[#This Row],[total_reported]]</f>
        <v>0.34424913721733102</v>
      </c>
      <c r="G974" s="8">
        <v>9882184</v>
      </c>
      <c r="H974" s="9">
        <f>nyse_spy_short_volume[[#This Row],[Off-Exchange]]/nyse_spy_short_volume[[#This Row],[total_reported]]</f>
        <v>0.16679076442622109</v>
      </c>
      <c r="I974" s="8">
        <v>18093</v>
      </c>
      <c r="J974" s="8" t="s">
        <v>9204</v>
      </c>
      <c r="K974" s="8" t="s">
        <v>9205</v>
      </c>
      <c r="L974" s="8" t="s">
        <v>9206</v>
      </c>
      <c r="M974" s="8" t="s">
        <v>9207</v>
      </c>
      <c r="N974" s="8">
        <v>1437004</v>
      </c>
      <c r="O974" s="8">
        <v>1997593</v>
      </c>
      <c r="P974" s="8">
        <v>2480422</v>
      </c>
      <c r="Q974" s="8">
        <v>8834161</v>
      </c>
      <c r="R974" s="8">
        <v>134136</v>
      </c>
      <c r="S974" s="8">
        <v>206545</v>
      </c>
      <c r="T974" s="8">
        <v>375</v>
      </c>
    </row>
    <row r="975" spans="1:20">
      <c r="A975" s="1">
        <v>44323</v>
      </c>
      <c r="B975" s="8">
        <v>48209118</v>
      </c>
      <c r="C975" s="8">
        <v>32682838</v>
      </c>
      <c r="D975" s="8">
        <v>15526280</v>
      </c>
      <c r="E975" s="9">
        <f>nyse_spy_short_volume[[#This Row],[total_short]]/nyse_spy_short_volume[[#This Row],[total_reported]]</f>
        <v>0.67793893263095995</v>
      </c>
      <c r="F975" s="9">
        <f>nyse_spy_short_volume[[#This Row],[total_long]]/nyse_spy_short_volume[[#This Row],[total_reported]]</f>
        <v>0.32206106736904</v>
      </c>
      <c r="G975" s="8">
        <v>7993159</v>
      </c>
      <c r="H975" s="9">
        <f>nyse_spy_short_volume[[#This Row],[Off-Exchange]]/nyse_spy_short_volume[[#This Row],[total_reported]]</f>
        <v>0.16580180952491186</v>
      </c>
      <c r="I975" s="8">
        <v>17968</v>
      </c>
      <c r="J975" s="8" t="s">
        <v>9208</v>
      </c>
      <c r="K975" s="8" t="s">
        <v>9209</v>
      </c>
      <c r="L975" s="8" t="s">
        <v>9210</v>
      </c>
      <c r="M975" s="8" t="s">
        <v>9211</v>
      </c>
      <c r="N975" s="8">
        <v>925650</v>
      </c>
      <c r="O975" s="8">
        <v>1459076</v>
      </c>
      <c r="P975" s="8">
        <v>2092209</v>
      </c>
      <c r="Q975" s="8">
        <v>7994109</v>
      </c>
      <c r="R975" s="8">
        <v>166785</v>
      </c>
      <c r="S975" s="8">
        <v>389285</v>
      </c>
      <c r="T975" s="8">
        <v>242</v>
      </c>
    </row>
    <row r="976" spans="1:20">
      <c r="A976" s="1">
        <v>44322</v>
      </c>
      <c r="B976" s="8">
        <v>53177677</v>
      </c>
      <c r="C976" s="8">
        <v>33175752</v>
      </c>
      <c r="D976" s="8">
        <v>20001925</v>
      </c>
      <c r="E976" s="9">
        <f>nyse_spy_short_volume[[#This Row],[total_short]]/nyse_spy_short_volume[[#This Row],[total_reported]]</f>
        <v>0.62386613841744154</v>
      </c>
      <c r="F976" s="9">
        <f>nyse_spy_short_volume[[#This Row],[total_long]]/nyse_spy_short_volume[[#This Row],[total_reported]]</f>
        <v>0.3761338615825584</v>
      </c>
      <c r="G976" s="8">
        <v>9116342</v>
      </c>
      <c r="H976" s="9">
        <f>nyse_spy_short_volume[[#This Row],[Off-Exchange]]/nyse_spy_short_volume[[#This Row],[total_reported]]</f>
        <v>0.17143174569284025</v>
      </c>
      <c r="I976" s="8">
        <v>28583</v>
      </c>
      <c r="J976" s="8" t="s">
        <v>9212</v>
      </c>
      <c r="K976" s="8" t="s">
        <v>9213</v>
      </c>
      <c r="L976" s="8" t="s">
        <v>9214</v>
      </c>
      <c r="M976" s="8" t="s">
        <v>9215</v>
      </c>
      <c r="N976" s="8">
        <v>711634</v>
      </c>
      <c r="O976" s="8">
        <v>1281384</v>
      </c>
      <c r="P976" s="8">
        <v>2209559</v>
      </c>
      <c r="Q976" s="8">
        <v>7303453</v>
      </c>
      <c r="R976" s="8">
        <v>188144</v>
      </c>
      <c r="S976" s="8">
        <v>282298</v>
      </c>
      <c r="T976" s="8">
        <v>117</v>
      </c>
    </row>
    <row r="977" spans="1:20">
      <c r="A977" s="1">
        <v>44321</v>
      </c>
      <c r="B977" s="8">
        <v>41209691</v>
      </c>
      <c r="C977" s="8">
        <v>23461635</v>
      </c>
      <c r="D977" s="8">
        <v>17748056</v>
      </c>
      <c r="E977" s="9">
        <f>nyse_spy_short_volume[[#This Row],[total_short]]/nyse_spy_short_volume[[#This Row],[total_reported]]</f>
        <v>0.56932324486490327</v>
      </c>
      <c r="F977" s="9">
        <f>nyse_spy_short_volume[[#This Row],[total_long]]/nyse_spy_short_volume[[#This Row],[total_reported]]</f>
        <v>0.43067675513509673</v>
      </c>
      <c r="G977" s="8">
        <v>7250469</v>
      </c>
      <c r="H977" s="9">
        <f>nyse_spy_short_volume[[#This Row],[Off-Exchange]]/nyse_spy_short_volume[[#This Row],[total_reported]]</f>
        <v>0.17594087274277306</v>
      </c>
      <c r="I977" s="8">
        <v>27699</v>
      </c>
      <c r="J977" s="8" t="s">
        <v>9216</v>
      </c>
      <c r="K977" s="8" t="s">
        <v>9217</v>
      </c>
      <c r="L977" s="8" t="s">
        <v>9218</v>
      </c>
      <c r="M977" s="8" t="s">
        <v>9219</v>
      </c>
      <c r="N977" s="8">
        <v>494317</v>
      </c>
      <c r="O977" s="8">
        <v>979103</v>
      </c>
      <c r="P977" s="8">
        <v>1432745</v>
      </c>
      <c r="Q977" s="8">
        <v>5597644</v>
      </c>
      <c r="R977" s="8">
        <v>122049</v>
      </c>
      <c r="S977" s="8">
        <v>238126</v>
      </c>
      <c r="T977" s="8">
        <v>981</v>
      </c>
    </row>
    <row r="978" spans="1:20">
      <c r="A978" s="1">
        <v>44320</v>
      </c>
      <c r="B978" s="8">
        <v>74380824</v>
      </c>
      <c r="C978" s="8">
        <v>43088917</v>
      </c>
      <c r="D978" s="8">
        <v>31291907</v>
      </c>
      <c r="E978" s="9">
        <f>nyse_spy_short_volume[[#This Row],[total_short]]/nyse_spy_short_volume[[#This Row],[total_reported]]</f>
        <v>0.57930142048439792</v>
      </c>
      <c r="F978" s="9">
        <f>nyse_spy_short_volume[[#This Row],[total_long]]/nyse_spy_short_volume[[#This Row],[total_reported]]</f>
        <v>0.42069857951560202</v>
      </c>
      <c r="G978" s="8">
        <v>13067577</v>
      </c>
      <c r="H978" s="9">
        <f>nyse_spy_short_volume[[#This Row],[Off-Exchange]]/nyse_spy_short_volume[[#This Row],[total_reported]]</f>
        <v>0.17568475713579079</v>
      </c>
      <c r="I978" s="8">
        <v>36568</v>
      </c>
      <c r="J978" s="8" t="s">
        <v>9220</v>
      </c>
      <c r="K978" s="8" t="s">
        <v>9221</v>
      </c>
      <c r="L978" s="8" t="s">
        <v>9222</v>
      </c>
      <c r="M978" s="8" t="s">
        <v>9223</v>
      </c>
      <c r="N978" s="8">
        <v>951313</v>
      </c>
      <c r="O978" s="8">
        <v>1254803</v>
      </c>
      <c r="P978" s="8">
        <v>2422612</v>
      </c>
      <c r="Q978" s="8">
        <v>8604855</v>
      </c>
      <c r="R978" s="8">
        <v>194507</v>
      </c>
      <c r="S978" s="8">
        <v>555655</v>
      </c>
      <c r="T978" s="8">
        <v>107</v>
      </c>
    </row>
    <row r="979" spans="1:20">
      <c r="A979" s="1">
        <v>44319</v>
      </c>
      <c r="B979" s="8">
        <v>52346946</v>
      </c>
      <c r="C979" s="8">
        <v>23276861</v>
      </c>
      <c r="D979" s="8">
        <v>29070085</v>
      </c>
      <c r="E979" s="9">
        <f>nyse_spy_short_volume[[#This Row],[total_short]]/nyse_spy_short_volume[[#This Row],[total_reported]]</f>
        <v>0.44466511952769888</v>
      </c>
      <c r="F979" s="9">
        <f>nyse_spy_short_volume[[#This Row],[total_long]]/nyse_spy_short_volume[[#This Row],[total_reported]]</f>
        <v>0.55533488047230106</v>
      </c>
      <c r="G979" s="8">
        <v>11268833</v>
      </c>
      <c r="H979" s="9">
        <f>nyse_spy_short_volume[[#This Row],[Off-Exchange]]/nyse_spy_short_volume[[#This Row],[total_reported]]</f>
        <v>0.21527202370124898</v>
      </c>
      <c r="I979" s="8">
        <v>32616</v>
      </c>
      <c r="J979" s="8" t="s">
        <v>9224</v>
      </c>
      <c r="K979" s="8" t="s">
        <v>9225</v>
      </c>
      <c r="L979" s="8" t="s">
        <v>9226</v>
      </c>
      <c r="M979" s="8" t="s">
        <v>9227</v>
      </c>
      <c r="N979" s="8">
        <v>277342</v>
      </c>
      <c r="O979" s="8">
        <v>826279</v>
      </c>
      <c r="P979" s="8">
        <v>952902</v>
      </c>
      <c r="Q979" s="8">
        <v>3680497</v>
      </c>
      <c r="R979" s="8">
        <v>109437</v>
      </c>
      <c r="S979" s="8">
        <v>171327</v>
      </c>
      <c r="T979" s="8">
        <v>107</v>
      </c>
    </row>
    <row r="980" spans="1:20">
      <c r="A980" s="1">
        <v>44316</v>
      </c>
      <c r="B980" s="8">
        <v>61838375</v>
      </c>
      <c r="C980" s="8">
        <v>42698943</v>
      </c>
      <c r="D980" s="8">
        <v>19139432</v>
      </c>
      <c r="E980" s="9">
        <f>nyse_spy_short_volume[[#This Row],[total_short]]/nyse_spy_short_volume[[#This Row],[total_reported]]</f>
        <v>0.69049264312006908</v>
      </c>
      <c r="F980" s="9">
        <f>nyse_spy_short_volume[[#This Row],[total_long]]/nyse_spy_short_volume[[#This Row],[total_reported]]</f>
        <v>0.30950735687993097</v>
      </c>
      <c r="G980" s="8">
        <v>15878544</v>
      </c>
      <c r="H980" s="9">
        <f>nyse_spy_short_volume[[#This Row],[Off-Exchange]]/nyse_spy_short_volume[[#This Row],[total_reported]]</f>
        <v>0.25677492333846097</v>
      </c>
      <c r="I980" s="8">
        <v>13142</v>
      </c>
      <c r="J980" s="8" t="s">
        <v>9228</v>
      </c>
      <c r="K980" s="8" t="s">
        <v>9229</v>
      </c>
      <c r="L980" s="8" t="s">
        <v>9230</v>
      </c>
      <c r="M980" s="8" t="s">
        <v>9231</v>
      </c>
      <c r="N980" s="8">
        <v>958970</v>
      </c>
      <c r="O980" s="8">
        <v>1479318</v>
      </c>
      <c r="P980" s="8">
        <v>2069652</v>
      </c>
      <c r="Q980" s="8">
        <v>7722705</v>
      </c>
      <c r="R980" s="8">
        <v>140047</v>
      </c>
      <c r="S980" s="8">
        <v>326256</v>
      </c>
      <c r="T980" s="8">
        <v>272</v>
      </c>
    </row>
    <row r="981" spans="1:20">
      <c r="A981" s="1">
        <v>44315</v>
      </c>
      <c r="B981" s="8">
        <v>59872883</v>
      </c>
      <c r="C981" s="8">
        <v>38175325</v>
      </c>
      <c r="D981" s="8">
        <v>21697558</v>
      </c>
      <c r="E981" s="9">
        <f>nyse_spy_short_volume[[#This Row],[total_short]]/nyse_spy_short_volume[[#This Row],[total_reported]]</f>
        <v>0.63760625991569508</v>
      </c>
      <c r="F981" s="9">
        <f>nyse_spy_short_volume[[#This Row],[total_long]]/nyse_spy_short_volume[[#This Row],[total_reported]]</f>
        <v>0.36239374008430492</v>
      </c>
      <c r="G981" s="8">
        <v>14117648</v>
      </c>
      <c r="H981" s="9">
        <f>nyse_spy_short_volume[[#This Row],[Off-Exchange]]/nyse_spy_short_volume[[#This Row],[total_reported]]</f>
        <v>0.23579368977438417</v>
      </c>
      <c r="I981" s="8">
        <v>23814</v>
      </c>
      <c r="J981" s="8" t="s">
        <v>9232</v>
      </c>
      <c r="K981" s="8" t="s">
        <v>9233</v>
      </c>
      <c r="L981" s="8" t="s">
        <v>9234</v>
      </c>
      <c r="M981" s="8" t="s">
        <v>9235</v>
      </c>
      <c r="N981" s="8">
        <v>695322</v>
      </c>
      <c r="O981" s="8">
        <v>1354639</v>
      </c>
      <c r="P981" s="8">
        <v>1832643</v>
      </c>
      <c r="Q981" s="8">
        <v>7844483</v>
      </c>
      <c r="R981" s="8">
        <v>144265</v>
      </c>
      <c r="S981" s="8">
        <v>302603</v>
      </c>
      <c r="T981" s="8">
        <v>378</v>
      </c>
    </row>
    <row r="982" spans="1:20">
      <c r="A982" s="1">
        <v>44314</v>
      </c>
      <c r="B982" s="8">
        <v>37676696</v>
      </c>
      <c r="C982" s="8">
        <v>27130258</v>
      </c>
      <c r="D982" s="8">
        <v>10546438</v>
      </c>
      <c r="E982" s="9">
        <f>nyse_spy_short_volume[[#This Row],[total_short]]/nyse_spy_short_volume[[#This Row],[total_reported]]</f>
        <v>0.72008060367076776</v>
      </c>
      <c r="F982" s="9">
        <f>nyse_spy_short_volume[[#This Row],[total_long]]/nyse_spy_short_volume[[#This Row],[total_reported]]</f>
        <v>0.27991939632923224</v>
      </c>
      <c r="G982" s="8">
        <v>7026311</v>
      </c>
      <c r="H982" s="9">
        <f>nyse_spy_short_volume[[#This Row],[Off-Exchange]]/nyse_spy_short_volume[[#This Row],[total_reported]]</f>
        <v>0.18648957435121169</v>
      </c>
      <c r="I982" s="8">
        <v>26760</v>
      </c>
      <c r="J982" s="8" t="s">
        <v>9236</v>
      </c>
      <c r="K982" s="8" t="s">
        <v>9237</v>
      </c>
      <c r="L982" s="8" t="s">
        <v>9238</v>
      </c>
      <c r="M982" s="8" t="s">
        <v>9239</v>
      </c>
      <c r="N982" s="8">
        <v>528370</v>
      </c>
      <c r="O982" s="8">
        <v>1174454</v>
      </c>
      <c r="P982" s="8">
        <v>1775378</v>
      </c>
      <c r="Q982" s="8">
        <v>6228359</v>
      </c>
      <c r="R982" s="8">
        <v>106403</v>
      </c>
      <c r="S982" s="8">
        <v>193033</v>
      </c>
      <c r="T982" s="8">
        <v>590</v>
      </c>
    </row>
    <row r="983" spans="1:20">
      <c r="A983" s="1">
        <v>44313</v>
      </c>
      <c r="B983" s="8">
        <v>40985292</v>
      </c>
      <c r="C983" s="8">
        <v>28497864</v>
      </c>
      <c r="D983" s="8">
        <v>12487428</v>
      </c>
      <c r="E983" s="9">
        <f>nyse_spy_short_volume[[#This Row],[total_short]]/nyse_spy_short_volume[[#This Row],[total_reported]]</f>
        <v>0.69531928673339694</v>
      </c>
      <c r="F983" s="9">
        <f>nyse_spy_short_volume[[#This Row],[total_long]]/nyse_spy_short_volume[[#This Row],[total_reported]]</f>
        <v>0.30468071326660306</v>
      </c>
      <c r="G983" s="8">
        <v>11339794</v>
      </c>
      <c r="H983" s="9">
        <f>nyse_spy_short_volume[[#This Row],[Off-Exchange]]/nyse_spy_short_volume[[#This Row],[total_reported]]</f>
        <v>0.27667959520698304</v>
      </c>
      <c r="I983" s="8">
        <v>20769</v>
      </c>
      <c r="J983" s="8" t="s">
        <v>9240</v>
      </c>
      <c r="K983" s="8" t="s">
        <v>9241</v>
      </c>
      <c r="L983" s="8" t="s">
        <v>9242</v>
      </c>
      <c r="M983" s="8" t="s">
        <v>9243</v>
      </c>
      <c r="N983" s="8">
        <v>499537</v>
      </c>
      <c r="O983" s="8">
        <v>814647</v>
      </c>
      <c r="P983" s="8">
        <v>1462963</v>
      </c>
      <c r="Q983" s="8">
        <v>5111860</v>
      </c>
      <c r="R983" s="8">
        <v>96811</v>
      </c>
      <c r="S983" s="8">
        <v>107269</v>
      </c>
      <c r="T983" s="8">
        <v>97</v>
      </c>
    </row>
    <row r="984" spans="1:20">
      <c r="A984" s="1">
        <v>44312</v>
      </c>
      <c r="B984" s="8">
        <v>38981823</v>
      </c>
      <c r="C984" s="8">
        <v>27058823</v>
      </c>
      <c r="D984" s="8">
        <v>11923000</v>
      </c>
      <c r="E984" s="9">
        <f>nyse_spy_short_volume[[#This Row],[total_short]]/nyse_spy_short_volume[[#This Row],[total_reported]]</f>
        <v>0.69413949675981035</v>
      </c>
      <c r="F984" s="9">
        <f>nyse_spy_short_volume[[#This Row],[total_long]]/nyse_spy_short_volume[[#This Row],[total_reported]]</f>
        <v>0.30586050324018965</v>
      </c>
      <c r="G984" s="8">
        <v>9046260</v>
      </c>
      <c r="H984" s="9">
        <f>nyse_spy_short_volume[[#This Row],[Off-Exchange]]/nyse_spy_short_volume[[#This Row],[total_reported]]</f>
        <v>0.23206354407796681</v>
      </c>
      <c r="I984" s="8">
        <v>16546</v>
      </c>
      <c r="J984" s="8" t="s">
        <v>9244</v>
      </c>
      <c r="K984" s="8" t="s">
        <v>9245</v>
      </c>
      <c r="L984" s="8" t="s">
        <v>9246</v>
      </c>
      <c r="M984" s="8" t="s">
        <v>9247</v>
      </c>
      <c r="N984" s="8">
        <v>584866</v>
      </c>
      <c r="O984" s="8">
        <v>874754</v>
      </c>
      <c r="P984" s="8">
        <v>1289087</v>
      </c>
      <c r="Q984" s="8">
        <v>5744069</v>
      </c>
      <c r="R984" s="8">
        <v>72267</v>
      </c>
      <c r="S984" s="8">
        <v>172348</v>
      </c>
      <c r="T984" s="8">
        <v>201</v>
      </c>
    </row>
    <row r="985" spans="1:20">
      <c r="A985" s="1">
        <v>44309</v>
      </c>
      <c r="B985" s="8">
        <v>51165429</v>
      </c>
      <c r="C985" s="8">
        <v>32179125</v>
      </c>
      <c r="D985" s="8">
        <v>18986304</v>
      </c>
      <c r="E985" s="9">
        <f>nyse_spy_short_volume[[#This Row],[total_short]]/nyse_spy_short_volume[[#This Row],[total_reported]]</f>
        <v>0.62892319343203396</v>
      </c>
      <c r="F985" s="9">
        <f>nyse_spy_short_volume[[#This Row],[total_long]]/nyse_spy_short_volume[[#This Row],[total_reported]]</f>
        <v>0.37107680656796604</v>
      </c>
      <c r="G985" s="8">
        <v>12463480</v>
      </c>
      <c r="H985" s="9">
        <f>nyse_spy_short_volume[[#This Row],[Off-Exchange]]/nyse_spy_short_volume[[#This Row],[total_reported]]</f>
        <v>0.24359182056306025</v>
      </c>
      <c r="I985" s="8">
        <v>22509</v>
      </c>
      <c r="J985" s="8" t="s">
        <v>9248</v>
      </c>
      <c r="K985" s="8" t="s">
        <v>9249</v>
      </c>
      <c r="L985" s="8" t="s">
        <v>9250</v>
      </c>
      <c r="M985" s="8" t="s">
        <v>9251</v>
      </c>
      <c r="N985" s="8">
        <v>446625</v>
      </c>
      <c r="O985" s="8">
        <v>1136061</v>
      </c>
      <c r="P985" s="8">
        <v>1624998</v>
      </c>
      <c r="Q985" s="8">
        <v>6932424</v>
      </c>
      <c r="R985" s="8">
        <v>92744</v>
      </c>
      <c r="S985" s="8">
        <v>354517</v>
      </c>
      <c r="T985" s="8">
        <v>1265</v>
      </c>
    </row>
    <row r="986" spans="1:20">
      <c r="A986" s="1">
        <v>44308</v>
      </c>
      <c r="B986" s="8">
        <v>74411181</v>
      </c>
      <c r="C986" s="8">
        <v>45342399</v>
      </c>
      <c r="D986" s="8">
        <v>29068782</v>
      </c>
      <c r="E986" s="9">
        <f>nyse_spy_short_volume[[#This Row],[total_short]]/nyse_spy_short_volume[[#This Row],[total_reported]]</f>
        <v>0.60934927238958891</v>
      </c>
      <c r="F986" s="9">
        <f>nyse_spy_short_volume[[#This Row],[total_long]]/nyse_spy_short_volume[[#This Row],[total_reported]]</f>
        <v>0.39065072761041114</v>
      </c>
      <c r="G986" s="8">
        <v>14276051</v>
      </c>
      <c r="H986" s="9">
        <f>nyse_spy_short_volume[[#This Row],[Off-Exchange]]/nyse_spy_short_volume[[#This Row],[total_reported]]</f>
        <v>0.19185357372570125</v>
      </c>
      <c r="I986" s="8">
        <v>33592</v>
      </c>
      <c r="J986" s="8" t="s">
        <v>9252</v>
      </c>
      <c r="K986" s="8" t="s">
        <v>9253</v>
      </c>
      <c r="L986" s="8" t="s">
        <v>9254</v>
      </c>
      <c r="M986" s="8" t="s">
        <v>9255</v>
      </c>
      <c r="N986" s="8">
        <v>1069452</v>
      </c>
      <c r="O986" s="8">
        <v>1611019</v>
      </c>
      <c r="P986" s="8">
        <v>2685020</v>
      </c>
      <c r="Q986" s="8">
        <v>9503114</v>
      </c>
      <c r="R986" s="8">
        <v>160803</v>
      </c>
      <c r="S986" s="8">
        <v>421888</v>
      </c>
      <c r="T986" s="8">
        <v>13930</v>
      </c>
    </row>
    <row r="987" spans="1:20">
      <c r="A987" s="1">
        <v>44307</v>
      </c>
      <c r="B987" s="8">
        <v>44994685</v>
      </c>
      <c r="C987" s="8">
        <v>29649752</v>
      </c>
      <c r="D987" s="8">
        <v>15344933</v>
      </c>
      <c r="E987" s="9">
        <f>nyse_spy_short_volume[[#This Row],[total_short]]/nyse_spy_short_volume[[#This Row],[total_reported]]</f>
        <v>0.65896120841828321</v>
      </c>
      <c r="F987" s="9">
        <f>nyse_spy_short_volume[[#This Row],[total_long]]/nyse_spy_short_volume[[#This Row],[total_reported]]</f>
        <v>0.34103879158171679</v>
      </c>
      <c r="G987" s="8">
        <v>6156235</v>
      </c>
      <c r="H987" s="9">
        <f>nyse_spy_short_volume[[#This Row],[Off-Exchange]]/nyse_spy_short_volume[[#This Row],[total_reported]]</f>
        <v>0.13682138234771507</v>
      </c>
      <c r="I987" s="8">
        <v>43496</v>
      </c>
      <c r="J987" s="8" t="s">
        <v>9256</v>
      </c>
      <c r="K987" s="8" t="s">
        <v>9257</v>
      </c>
      <c r="L987" s="8" t="s">
        <v>9258</v>
      </c>
      <c r="M987" s="8" t="s">
        <v>9259</v>
      </c>
      <c r="N987" s="8">
        <v>735572</v>
      </c>
      <c r="O987" s="8">
        <v>1343627</v>
      </c>
      <c r="P987" s="8">
        <v>1940244</v>
      </c>
      <c r="Q987" s="8">
        <v>7129363</v>
      </c>
      <c r="R987" s="8">
        <v>123515</v>
      </c>
      <c r="S987" s="8">
        <v>288104</v>
      </c>
      <c r="T987" s="8">
        <v>857</v>
      </c>
    </row>
    <row r="988" spans="1:20">
      <c r="A988" s="1">
        <v>44306</v>
      </c>
      <c r="B988" s="8">
        <v>60327813</v>
      </c>
      <c r="C988" s="8">
        <v>37417631</v>
      </c>
      <c r="D988" s="8">
        <v>22910182</v>
      </c>
      <c r="E988" s="9">
        <f>nyse_spy_short_volume[[#This Row],[total_short]]/nyse_spy_short_volume[[#This Row],[total_reported]]</f>
        <v>0.62023847938926613</v>
      </c>
      <c r="F988" s="9">
        <f>nyse_spy_short_volume[[#This Row],[total_long]]/nyse_spy_short_volume[[#This Row],[total_reported]]</f>
        <v>0.37976152061073387</v>
      </c>
      <c r="G988" s="8">
        <v>16489903</v>
      </c>
      <c r="H988" s="9">
        <f>nyse_spy_short_volume[[#This Row],[Off-Exchange]]/nyse_spy_short_volume[[#This Row],[total_reported]]</f>
        <v>0.27333831909338402</v>
      </c>
      <c r="I988" s="8">
        <v>46132</v>
      </c>
      <c r="J988" s="8" t="s">
        <v>9260</v>
      </c>
      <c r="K988" s="8" t="s">
        <v>9261</v>
      </c>
      <c r="L988" s="8" t="s">
        <v>9262</v>
      </c>
      <c r="M988" s="8" t="s">
        <v>9263</v>
      </c>
      <c r="N988" s="8">
        <v>680945</v>
      </c>
      <c r="O988" s="8">
        <v>986661</v>
      </c>
      <c r="P988" s="8">
        <v>1705614</v>
      </c>
      <c r="Q988" s="8">
        <v>6111400</v>
      </c>
      <c r="R988" s="8">
        <v>170570</v>
      </c>
      <c r="S988" s="8">
        <v>396420</v>
      </c>
      <c r="T988" s="8">
        <v>275</v>
      </c>
    </row>
    <row r="989" spans="1:20">
      <c r="A989" s="1">
        <v>44305</v>
      </c>
      <c r="B989" s="8">
        <v>57118291</v>
      </c>
      <c r="C989" s="8">
        <v>36900929</v>
      </c>
      <c r="D989" s="8">
        <v>20217362</v>
      </c>
      <c r="E989" s="9">
        <f>nyse_spy_short_volume[[#This Row],[total_short]]/nyse_spy_short_volume[[#This Row],[total_reported]]</f>
        <v>0.64604399665949386</v>
      </c>
      <c r="F989" s="9">
        <f>nyse_spy_short_volume[[#This Row],[total_long]]/nyse_spy_short_volume[[#This Row],[total_reported]]</f>
        <v>0.35395600334050609</v>
      </c>
      <c r="G989" s="8">
        <v>10209580</v>
      </c>
      <c r="H989" s="9">
        <f>nyse_spy_short_volume[[#This Row],[Off-Exchange]]/nyse_spy_short_volume[[#This Row],[total_reported]]</f>
        <v>0.17874449359838165</v>
      </c>
      <c r="I989" s="8">
        <v>32902</v>
      </c>
      <c r="J989" s="8" t="s">
        <v>9264</v>
      </c>
      <c r="K989" s="8" t="s">
        <v>9265</v>
      </c>
      <c r="L989" s="8" t="s">
        <v>9266</v>
      </c>
      <c r="M989" s="8" t="s">
        <v>9267</v>
      </c>
      <c r="N989" s="8">
        <v>915157</v>
      </c>
      <c r="O989" s="8">
        <v>1658215</v>
      </c>
      <c r="P989" s="8">
        <v>2092329</v>
      </c>
      <c r="Q989" s="8">
        <v>8041698</v>
      </c>
      <c r="R989" s="8">
        <v>112746</v>
      </c>
      <c r="S989" s="8">
        <v>192508</v>
      </c>
      <c r="T989" s="8">
        <v>76</v>
      </c>
    </row>
    <row r="990" spans="1:20">
      <c r="A990" s="1">
        <v>44302</v>
      </c>
      <c r="B990" s="8">
        <v>57516187</v>
      </c>
      <c r="C990" s="8">
        <v>33016906</v>
      </c>
      <c r="D990" s="8">
        <v>24499281</v>
      </c>
      <c r="E990" s="9">
        <f>nyse_spy_short_volume[[#This Row],[total_short]]/nyse_spy_short_volume[[#This Row],[total_reported]]</f>
        <v>0.57404545958514253</v>
      </c>
      <c r="F990" s="9">
        <f>nyse_spy_short_volume[[#This Row],[total_long]]/nyse_spy_short_volume[[#This Row],[total_reported]]</f>
        <v>0.42595454041485747</v>
      </c>
      <c r="G990" s="8">
        <v>14210094</v>
      </c>
      <c r="H990" s="9">
        <f>nyse_spy_short_volume[[#This Row],[Off-Exchange]]/nyse_spy_short_volume[[#This Row],[total_reported]]</f>
        <v>0.24706251824377717</v>
      </c>
      <c r="I990" s="8">
        <v>41839</v>
      </c>
      <c r="J990" s="8" t="s">
        <v>9268</v>
      </c>
      <c r="K990" s="8" t="s">
        <v>9269</v>
      </c>
      <c r="L990" s="8" t="s">
        <v>9270</v>
      </c>
      <c r="M990" s="8" t="s">
        <v>9271</v>
      </c>
      <c r="N990" s="8">
        <v>492341</v>
      </c>
      <c r="O990" s="8">
        <v>1178282</v>
      </c>
      <c r="P990" s="8">
        <v>1574433</v>
      </c>
      <c r="Q990" s="8">
        <v>6265248</v>
      </c>
      <c r="R990" s="8">
        <v>139257</v>
      </c>
      <c r="S990" s="8">
        <v>202698</v>
      </c>
      <c r="T990" s="8">
        <v>76</v>
      </c>
    </row>
    <row r="991" spans="1:20">
      <c r="A991" s="1">
        <v>44301</v>
      </c>
      <c r="B991" s="8">
        <v>44468831</v>
      </c>
      <c r="C991" s="8">
        <v>27294040</v>
      </c>
      <c r="D991" s="8">
        <v>17174791</v>
      </c>
      <c r="E991" s="9">
        <f>nyse_spy_short_volume[[#This Row],[total_short]]/nyse_spy_short_volume[[#This Row],[total_reported]]</f>
        <v>0.61377912093079312</v>
      </c>
      <c r="F991" s="9">
        <f>nyse_spy_short_volume[[#This Row],[total_long]]/nyse_spy_short_volume[[#This Row],[total_reported]]</f>
        <v>0.38622087906920693</v>
      </c>
      <c r="G991" s="8">
        <v>9749320</v>
      </c>
      <c r="H991" s="9">
        <f>nyse_spy_short_volume[[#This Row],[Off-Exchange]]/nyse_spy_short_volume[[#This Row],[total_reported]]</f>
        <v>0.2192394038871856</v>
      </c>
      <c r="I991" s="8">
        <v>16831</v>
      </c>
      <c r="J991" s="8" t="s">
        <v>9272</v>
      </c>
      <c r="K991" s="8" t="s">
        <v>9273</v>
      </c>
      <c r="L991" s="8" t="s">
        <v>9274</v>
      </c>
      <c r="M991" s="8" t="s">
        <v>9275</v>
      </c>
      <c r="N991" s="8">
        <v>498434</v>
      </c>
      <c r="O991" s="8">
        <v>790728</v>
      </c>
      <c r="P991" s="8">
        <v>1663614</v>
      </c>
      <c r="Q991" s="8">
        <v>5477964</v>
      </c>
      <c r="R991" s="8">
        <v>104243</v>
      </c>
      <c r="S991" s="8">
        <v>248642</v>
      </c>
      <c r="T991" s="8">
        <v>257</v>
      </c>
    </row>
    <row r="992" spans="1:20">
      <c r="A992" s="1">
        <v>44300</v>
      </c>
      <c r="B992" s="8">
        <v>43667501</v>
      </c>
      <c r="C992" s="8">
        <v>30353052</v>
      </c>
      <c r="D992" s="8">
        <v>13314449</v>
      </c>
      <c r="E992" s="9">
        <f>nyse_spy_short_volume[[#This Row],[total_short]]/nyse_spy_short_volume[[#This Row],[total_reported]]</f>
        <v>0.69509477998294433</v>
      </c>
      <c r="F992" s="9">
        <f>nyse_spy_short_volume[[#This Row],[total_long]]/nyse_spy_short_volume[[#This Row],[total_reported]]</f>
        <v>0.30490522001705572</v>
      </c>
      <c r="G992" s="8">
        <v>7645848</v>
      </c>
      <c r="H992" s="9">
        <f>nyse_spy_short_volume[[#This Row],[Off-Exchange]]/nyse_spy_short_volume[[#This Row],[total_reported]]</f>
        <v>0.17509241025722996</v>
      </c>
      <c r="I992" s="8">
        <v>22290</v>
      </c>
      <c r="J992" s="8" t="s">
        <v>9276</v>
      </c>
      <c r="K992" s="8" t="s">
        <v>9277</v>
      </c>
      <c r="L992" s="8" t="s">
        <v>9278</v>
      </c>
      <c r="M992" s="8" t="s">
        <v>9279</v>
      </c>
      <c r="N992" s="8">
        <v>628084</v>
      </c>
      <c r="O992" s="8">
        <v>1370063</v>
      </c>
      <c r="P992" s="8">
        <v>2000931</v>
      </c>
      <c r="Q992" s="8">
        <v>7582634</v>
      </c>
      <c r="R992" s="8">
        <v>115281</v>
      </c>
      <c r="S992" s="8">
        <v>178541</v>
      </c>
      <c r="T992" s="8">
        <v>311</v>
      </c>
    </row>
    <row r="993" spans="1:20">
      <c r="A993" s="1">
        <v>44299</v>
      </c>
      <c r="B993" s="8">
        <v>42271955</v>
      </c>
      <c r="C993" s="8">
        <v>23085033</v>
      </c>
      <c r="D993" s="8">
        <v>19186922</v>
      </c>
      <c r="E993" s="9">
        <f>nyse_spy_short_volume[[#This Row],[total_short]]/nyse_spy_short_volume[[#This Row],[total_reported]]</f>
        <v>0.5461075315773779</v>
      </c>
      <c r="F993" s="9">
        <f>nyse_spy_short_volume[[#This Row],[total_long]]/nyse_spy_short_volume[[#This Row],[total_reported]]</f>
        <v>0.45389246842262204</v>
      </c>
      <c r="G993" s="8">
        <v>5513712</v>
      </c>
      <c r="H993" s="9">
        <f>nyse_spy_short_volume[[#This Row],[Off-Exchange]]/nyse_spy_short_volume[[#This Row],[total_reported]]</f>
        <v>0.13043427965420573</v>
      </c>
      <c r="I993" s="8">
        <v>25028</v>
      </c>
      <c r="J993" s="8" t="s">
        <v>9280</v>
      </c>
      <c r="K993" s="8" t="s">
        <v>9281</v>
      </c>
      <c r="L993" s="8" t="s">
        <v>9282</v>
      </c>
      <c r="M993" s="8" t="s">
        <v>9283</v>
      </c>
      <c r="N993" s="8">
        <v>446516</v>
      </c>
      <c r="O993" s="8">
        <v>669915</v>
      </c>
      <c r="P993" s="8">
        <v>1564047</v>
      </c>
      <c r="Q993" s="8">
        <v>6102938</v>
      </c>
      <c r="R993" s="8">
        <v>69812</v>
      </c>
      <c r="S993" s="8">
        <v>172269</v>
      </c>
      <c r="T993" s="8">
        <v>1222</v>
      </c>
    </row>
    <row r="994" spans="1:20">
      <c r="A994" s="1">
        <v>44298</v>
      </c>
      <c r="B994" s="8">
        <v>42048386</v>
      </c>
      <c r="C994" s="8">
        <v>27567841</v>
      </c>
      <c r="D994" s="8">
        <v>14480545</v>
      </c>
      <c r="E994" s="9">
        <f>nyse_spy_short_volume[[#This Row],[total_short]]/nyse_spy_short_volume[[#This Row],[total_reported]]</f>
        <v>0.65562185906493531</v>
      </c>
      <c r="F994" s="9">
        <f>nyse_spy_short_volume[[#This Row],[total_long]]/nyse_spy_short_volume[[#This Row],[total_reported]]</f>
        <v>0.34437814093506469</v>
      </c>
      <c r="G994" s="8">
        <v>9027218</v>
      </c>
      <c r="H994" s="9">
        <f>nyse_spy_short_volume[[#This Row],[Off-Exchange]]/nyse_spy_short_volume[[#This Row],[total_reported]]</f>
        <v>0.2146864329108851</v>
      </c>
      <c r="I994" s="8">
        <v>22984</v>
      </c>
      <c r="J994" s="8" t="s">
        <v>9284</v>
      </c>
      <c r="K994" s="8" t="s">
        <v>9285</v>
      </c>
      <c r="L994" s="8" t="s">
        <v>9286</v>
      </c>
      <c r="M994" s="8" t="s">
        <v>9287</v>
      </c>
      <c r="N994" s="8">
        <v>623459</v>
      </c>
      <c r="O994" s="8">
        <v>1077575</v>
      </c>
      <c r="P994" s="8">
        <v>1371387</v>
      </c>
      <c r="Q994" s="8">
        <v>6033976</v>
      </c>
      <c r="R994" s="8">
        <v>58146</v>
      </c>
      <c r="S994" s="8">
        <v>126589</v>
      </c>
      <c r="T994" s="8">
        <v>89</v>
      </c>
    </row>
    <row r="995" spans="1:20">
      <c r="A995" s="1">
        <v>44295</v>
      </c>
      <c r="B995" s="8">
        <v>43722254</v>
      </c>
      <c r="C995" s="8">
        <v>29385863</v>
      </c>
      <c r="D995" s="8">
        <v>14336391</v>
      </c>
      <c r="E995" s="9">
        <f>nyse_spy_short_volume[[#This Row],[total_short]]/nyse_spy_short_volume[[#This Row],[total_reported]]</f>
        <v>0.67210311252480259</v>
      </c>
      <c r="F995" s="9">
        <f>nyse_spy_short_volume[[#This Row],[total_long]]/nyse_spy_short_volume[[#This Row],[total_reported]]</f>
        <v>0.32789688747519741</v>
      </c>
      <c r="G995" s="8">
        <v>8678770</v>
      </c>
      <c r="H995" s="9">
        <f>nyse_spy_short_volume[[#This Row],[Off-Exchange]]/nyse_spy_short_volume[[#This Row],[total_reported]]</f>
        <v>0.19849777186693074</v>
      </c>
      <c r="I995" s="8">
        <v>13259</v>
      </c>
      <c r="J995" s="8" t="s">
        <v>9288</v>
      </c>
      <c r="K995" s="8" t="s">
        <v>9289</v>
      </c>
      <c r="L995" s="8" t="s">
        <v>9290</v>
      </c>
      <c r="M995" s="8" t="s">
        <v>9291</v>
      </c>
      <c r="N995" s="8">
        <v>638513</v>
      </c>
      <c r="O995" s="8">
        <v>978319</v>
      </c>
      <c r="P995" s="8">
        <v>1642034</v>
      </c>
      <c r="Q995" s="8">
        <v>6335206</v>
      </c>
      <c r="R995" s="8">
        <v>101656</v>
      </c>
      <c r="S995" s="8">
        <v>213850</v>
      </c>
      <c r="T995" s="8">
        <v>102</v>
      </c>
    </row>
    <row r="996" spans="1:20">
      <c r="A996" s="1">
        <v>44294</v>
      </c>
      <c r="B996" s="8">
        <v>42284413</v>
      </c>
      <c r="C996" s="8">
        <v>29657547</v>
      </c>
      <c r="D996" s="8">
        <v>12626866</v>
      </c>
      <c r="E996" s="9">
        <f>nyse_spy_short_volume[[#This Row],[total_short]]/nyse_spy_short_volume[[#This Row],[total_reported]]</f>
        <v>0.70138249288218801</v>
      </c>
      <c r="F996" s="9">
        <f>nyse_spy_short_volume[[#This Row],[total_long]]/nyse_spy_short_volume[[#This Row],[total_reported]]</f>
        <v>0.29861750711781193</v>
      </c>
      <c r="G996" s="8">
        <v>9871813</v>
      </c>
      <c r="H996" s="9">
        <f>nyse_spy_short_volume[[#This Row],[Off-Exchange]]/nyse_spy_short_volume[[#This Row],[total_reported]]</f>
        <v>0.23346222164654384</v>
      </c>
      <c r="I996" s="8">
        <v>510255</v>
      </c>
      <c r="J996" s="8" t="s">
        <v>9292</v>
      </c>
      <c r="K996" s="8" t="s">
        <v>9293</v>
      </c>
      <c r="L996" s="8" t="s">
        <v>9294</v>
      </c>
      <c r="M996" s="8" t="s">
        <v>9295</v>
      </c>
      <c r="N996" s="8">
        <v>404315</v>
      </c>
      <c r="O996" s="8">
        <v>1147273</v>
      </c>
      <c r="P996" s="8">
        <v>1600010</v>
      </c>
      <c r="Q996" s="8">
        <v>6598481</v>
      </c>
      <c r="R996" s="8">
        <v>67300</v>
      </c>
      <c r="S996" s="8">
        <v>165401</v>
      </c>
      <c r="T996" s="8">
        <v>128</v>
      </c>
    </row>
    <row r="997" spans="1:20">
      <c r="A997" s="1">
        <v>44293</v>
      </c>
      <c r="B997" s="8">
        <v>41099988</v>
      </c>
      <c r="C997" s="8">
        <v>30286372</v>
      </c>
      <c r="D997" s="8">
        <v>10813616</v>
      </c>
      <c r="E997" s="9">
        <f>nyse_spy_short_volume[[#This Row],[total_short]]/nyse_spy_short_volume[[#This Row],[total_reported]]</f>
        <v>0.73689491101554583</v>
      </c>
      <c r="F997" s="9">
        <f>nyse_spy_short_volume[[#This Row],[total_long]]/nyse_spy_short_volume[[#This Row],[total_reported]]</f>
        <v>0.26310508898445423</v>
      </c>
      <c r="G997" s="8">
        <v>9157541</v>
      </c>
      <c r="H997" s="9">
        <f>nyse_spy_short_volume[[#This Row],[Off-Exchange]]/nyse_spy_short_volume[[#This Row],[total_reported]]</f>
        <v>0.22281128159940095</v>
      </c>
      <c r="I997" s="8">
        <v>12221</v>
      </c>
      <c r="J997" s="8" t="s">
        <v>9296</v>
      </c>
      <c r="K997" s="8" t="s">
        <v>9297</v>
      </c>
      <c r="L997" s="8" t="s">
        <v>9298</v>
      </c>
      <c r="M997" s="8" t="s">
        <v>9299</v>
      </c>
      <c r="N997" s="8">
        <v>939681</v>
      </c>
      <c r="O997" s="8">
        <v>1323685</v>
      </c>
      <c r="P997" s="8">
        <v>1634303</v>
      </c>
      <c r="Q997" s="8">
        <v>6669177</v>
      </c>
      <c r="R997" s="8">
        <v>71537</v>
      </c>
      <c r="S997" s="8">
        <v>227041</v>
      </c>
      <c r="T997" s="8">
        <v>169</v>
      </c>
    </row>
    <row r="998" spans="1:20">
      <c r="A998" s="1">
        <v>44292</v>
      </c>
      <c r="B998" s="8">
        <v>45111500</v>
      </c>
      <c r="C998" s="8">
        <v>33062542</v>
      </c>
      <c r="D998" s="8">
        <v>12048958</v>
      </c>
      <c r="E998" s="9">
        <f>nyse_spy_short_volume[[#This Row],[total_short]]/nyse_spy_short_volume[[#This Row],[total_reported]]</f>
        <v>0.73290717444554054</v>
      </c>
      <c r="F998" s="9">
        <f>nyse_spy_short_volume[[#This Row],[total_long]]/nyse_spy_short_volume[[#This Row],[total_reported]]</f>
        <v>0.26709282555445951</v>
      </c>
      <c r="G998" s="8">
        <v>9844510</v>
      </c>
      <c r="H998" s="9">
        <f>nyse_spy_short_volume[[#This Row],[Off-Exchange]]/nyse_spy_short_volume[[#This Row],[total_reported]]</f>
        <v>0.21822617292708069</v>
      </c>
      <c r="I998" s="8">
        <v>17739</v>
      </c>
      <c r="J998" s="8" t="s">
        <v>9300</v>
      </c>
      <c r="K998" s="8" t="s">
        <v>9301</v>
      </c>
      <c r="L998" s="8" t="s">
        <v>9302</v>
      </c>
      <c r="M998" s="8" t="s">
        <v>9303</v>
      </c>
      <c r="N998" s="8">
        <v>599382</v>
      </c>
      <c r="O998" s="8">
        <v>1255424</v>
      </c>
      <c r="P998" s="8">
        <v>1911697</v>
      </c>
      <c r="Q998" s="8">
        <v>7664800</v>
      </c>
      <c r="R998" s="8">
        <v>84876</v>
      </c>
      <c r="S998" s="8">
        <v>205173</v>
      </c>
      <c r="T998" s="8">
        <v>748</v>
      </c>
    </row>
    <row r="999" spans="1:20">
      <c r="A999" s="1">
        <v>44291</v>
      </c>
      <c r="B999" s="8">
        <v>70249277</v>
      </c>
      <c r="C999" s="8">
        <v>52654300</v>
      </c>
      <c r="D999" s="8">
        <v>17594977</v>
      </c>
      <c r="E999" s="9">
        <f>nyse_spy_short_volume[[#This Row],[total_short]]/nyse_spy_short_volume[[#This Row],[total_reported]]</f>
        <v>0.74953511621194335</v>
      </c>
      <c r="F999" s="9">
        <f>nyse_spy_short_volume[[#This Row],[total_long]]/nyse_spy_short_volume[[#This Row],[total_reported]]</f>
        <v>0.25046488378805665</v>
      </c>
      <c r="G999" s="8">
        <v>19479267</v>
      </c>
      <c r="H999" s="9">
        <f>nyse_spy_short_volume[[#This Row],[Off-Exchange]]/nyse_spy_short_volume[[#This Row],[total_reported]]</f>
        <v>0.27728779329643494</v>
      </c>
      <c r="I999" s="8">
        <v>13348</v>
      </c>
      <c r="J999" s="8" t="s">
        <v>9304</v>
      </c>
      <c r="K999" s="8" t="s">
        <v>9305</v>
      </c>
      <c r="L999" s="8" t="s">
        <v>9306</v>
      </c>
      <c r="M999" s="8" t="s">
        <v>9307</v>
      </c>
      <c r="N999" s="8">
        <v>1192345</v>
      </c>
      <c r="O999" s="8">
        <v>2175377</v>
      </c>
      <c r="P999" s="8">
        <v>2552286</v>
      </c>
      <c r="Q999" s="8">
        <v>11051240</v>
      </c>
      <c r="R999" s="8">
        <v>170770</v>
      </c>
      <c r="S999" s="8">
        <v>457214</v>
      </c>
      <c r="T999" s="8">
        <v>122</v>
      </c>
    </row>
    <row r="1000" spans="1:20">
      <c r="A1000" s="1">
        <v>44287</v>
      </c>
      <c r="B1000" s="8">
        <v>76503080</v>
      </c>
      <c r="C1000" s="8">
        <v>39443124</v>
      </c>
      <c r="D1000" s="8">
        <v>37059956</v>
      </c>
      <c r="E1000" s="9">
        <f>nyse_spy_short_volume[[#This Row],[total_short]]/nyse_spy_short_volume[[#This Row],[total_reported]]</f>
        <v>0.5155756343404736</v>
      </c>
      <c r="F1000" s="9">
        <f>nyse_spy_short_volume[[#This Row],[total_long]]/nyse_spy_short_volume[[#This Row],[total_reported]]</f>
        <v>0.4844243656595264</v>
      </c>
      <c r="G1000" s="8">
        <v>13408386</v>
      </c>
      <c r="H1000" s="9">
        <f>nyse_spy_short_volume[[#This Row],[Off-Exchange]]/nyse_spy_short_volume[[#This Row],[total_reported]]</f>
        <v>0.17526596314815038</v>
      </c>
      <c r="I1000" s="8">
        <v>14196</v>
      </c>
      <c r="J1000" s="8" t="s">
        <v>9308</v>
      </c>
      <c r="K1000" s="8" t="s">
        <v>9309</v>
      </c>
      <c r="L1000" s="8" t="s">
        <v>9310</v>
      </c>
      <c r="M1000" s="8" t="s">
        <v>9311</v>
      </c>
      <c r="N1000" s="8">
        <v>769313</v>
      </c>
      <c r="O1000" s="8">
        <v>1604545</v>
      </c>
      <c r="P1000" s="8">
        <v>2228289</v>
      </c>
      <c r="Q1000" s="8">
        <v>8653820</v>
      </c>
      <c r="R1000" s="8">
        <v>129242</v>
      </c>
      <c r="S1000" s="8">
        <v>570446</v>
      </c>
      <c r="T1000" s="8">
        <v>165</v>
      </c>
    </row>
    <row r="1001" spans="1:20">
      <c r="A1001" s="1">
        <v>44286</v>
      </c>
      <c r="B1001" s="8">
        <v>74260718</v>
      </c>
      <c r="C1001" s="8">
        <v>52826121</v>
      </c>
      <c r="D1001" s="8">
        <v>21434597</v>
      </c>
      <c r="E1001" s="9">
        <f>nyse_spy_short_volume[[#This Row],[total_short]]/nyse_spy_short_volume[[#This Row],[total_reported]]</f>
        <v>0.71136022412279931</v>
      </c>
      <c r="F1001" s="9">
        <f>nyse_spy_short_volume[[#This Row],[total_long]]/nyse_spy_short_volume[[#This Row],[total_reported]]</f>
        <v>0.28863977587720063</v>
      </c>
      <c r="G1001" s="8">
        <v>20468800</v>
      </c>
      <c r="H1001" s="9">
        <f>nyse_spy_short_volume[[#This Row],[Off-Exchange]]/nyse_spy_short_volume[[#This Row],[total_reported]]</f>
        <v>0.27563428621845537</v>
      </c>
      <c r="I1001" s="8">
        <v>5459</v>
      </c>
      <c r="J1001" s="8" t="s">
        <v>9312</v>
      </c>
      <c r="K1001" s="8" t="s">
        <v>9313</v>
      </c>
      <c r="L1001" s="8" t="s">
        <v>9314</v>
      </c>
      <c r="M1001" s="8" t="s">
        <v>9315</v>
      </c>
      <c r="N1001" s="8">
        <v>962302</v>
      </c>
      <c r="O1001" s="8">
        <v>2310568</v>
      </c>
      <c r="P1001" s="8">
        <v>2486354</v>
      </c>
      <c r="Q1001" s="8">
        <v>10669308</v>
      </c>
      <c r="R1001" s="8">
        <v>289268</v>
      </c>
      <c r="S1001" s="8">
        <v>399468</v>
      </c>
      <c r="T1001" s="8">
        <v>137</v>
      </c>
    </row>
    <row r="1002" spans="1:20">
      <c r="A1002" s="1">
        <v>44285</v>
      </c>
      <c r="B1002" s="8">
        <v>52963791</v>
      </c>
      <c r="C1002" s="8">
        <v>39736317</v>
      </c>
      <c r="D1002" s="8">
        <v>13227474</v>
      </c>
      <c r="E1002" s="9">
        <f>nyse_spy_short_volume[[#This Row],[total_short]]/nyse_spy_short_volume[[#This Row],[total_reported]]</f>
        <v>0.75025439549823769</v>
      </c>
      <c r="F1002" s="9">
        <f>nyse_spy_short_volume[[#This Row],[total_long]]/nyse_spy_short_volume[[#This Row],[total_reported]]</f>
        <v>0.24974560450176234</v>
      </c>
      <c r="G1002" s="8">
        <v>11998447</v>
      </c>
      <c r="H1002" s="9">
        <f>nyse_spy_short_volume[[#This Row],[Off-Exchange]]/nyse_spy_short_volume[[#This Row],[total_reported]]</f>
        <v>0.22654056240045203</v>
      </c>
      <c r="I1002" s="8">
        <v>15683</v>
      </c>
      <c r="J1002" s="8" t="s">
        <v>9316</v>
      </c>
      <c r="K1002" s="8" t="s">
        <v>9317</v>
      </c>
      <c r="L1002" s="8" t="s">
        <v>9318</v>
      </c>
      <c r="M1002" s="8" t="s">
        <v>9319</v>
      </c>
      <c r="N1002" s="8">
        <v>818168</v>
      </c>
      <c r="O1002" s="8">
        <v>2320480</v>
      </c>
      <c r="P1002" s="8">
        <v>2310781</v>
      </c>
      <c r="Q1002" s="8">
        <v>8644250</v>
      </c>
      <c r="R1002" s="8">
        <v>274663</v>
      </c>
      <c r="S1002" s="8">
        <v>320681</v>
      </c>
      <c r="T1002" s="8">
        <v>116</v>
      </c>
    </row>
    <row r="1003" spans="1:20">
      <c r="A1003" s="1">
        <v>44284</v>
      </c>
      <c r="B1003" s="8">
        <v>77502744</v>
      </c>
      <c r="C1003" s="8">
        <v>63734382</v>
      </c>
      <c r="D1003" s="8">
        <v>13768362</v>
      </c>
      <c r="E1003" s="9">
        <f>nyse_spy_short_volume[[#This Row],[total_short]]/nyse_spy_short_volume[[#This Row],[total_reported]]</f>
        <v>0.82235000608494579</v>
      </c>
      <c r="F1003" s="9">
        <f>nyse_spy_short_volume[[#This Row],[total_long]]/nyse_spy_short_volume[[#This Row],[total_reported]]</f>
        <v>0.17764999391505415</v>
      </c>
      <c r="G1003" s="8">
        <v>18489864</v>
      </c>
      <c r="H1003" s="9">
        <f>nyse_spy_short_volume[[#This Row],[Off-Exchange]]/nyse_spy_short_volume[[#This Row],[total_reported]]</f>
        <v>0.2385704433897205</v>
      </c>
      <c r="I1003" s="8">
        <v>27126</v>
      </c>
      <c r="J1003" s="8" t="s">
        <v>9320</v>
      </c>
      <c r="K1003" s="8" t="s">
        <v>9321</v>
      </c>
      <c r="L1003" s="8" t="s">
        <v>9322</v>
      </c>
      <c r="M1003" s="8" t="s">
        <v>9323</v>
      </c>
      <c r="N1003" s="8">
        <v>1426120</v>
      </c>
      <c r="O1003" s="8">
        <v>2766305</v>
      </c>
      <c r="P1003" s="8">
        <v>3095847</v>
      </c>
      <c r="Q1003" s="8">
        <v>15494660</v>
      </c>
      <c r="R1003" s="8">
        <v>411646</v>
      </c>
      <c r="S1003" s="8">
        <v>445075</v>
      </c>
      <c r="T1003" s="8">
        <v>8</v>
      </c>
    </row>
    <row r="1004" spans="1:20">
      <c r="A1004" s="1">
        <v>44281</v>
      </c>
      <c r="B1004" s="8">
        <v>82978438</v>
      </c>
      <c r="C1004" s="8">
        <v>57236088</v>
      </c>
      <c r="D1004" s="8">
        <v>25742350</v>
      </c>
      <c r="E1004" s="9">
        <f>nyse_spy_short_volume[[#This Row],[total_short]]/nyse_spy_short_volume[[#This Row],[total_reported]]</f>
        <v>0.6897706124571783</v>
      </c>
      <c r="F1004" s="9">
        <f>nyse_spy_short_volume[[#This Row],[total_long]]/nyse_spy_short_volume[[#This Row],[total_reported]]</f>
        <v>0.31022938754282164</v>
      </c>
      <c r="G1004" s="8">
        <v>18330178</v>
      </c>
      <c r="H1004" s="9">
        <f>nyse_spy_short_volume[[#This Row],[Off-Exchange]]/nyse_spy_short_volume[[#This Row],[total_reported]]</f>
        <v>0.22090290492091452</v>
      </c>
      <c r="I1004" s="8">
        <v>31454</v>
      </c>
      <c r="J1004" s="8" t="s">
        <v>9324</v>
      </c>
      <c r="K1004" s="8" t="s">
        <v>9325</v>
      </c>
      <c r="L1004" s="8" t="s">
        <v>9326</v>
      </c>
      <c r="M1004" s="8" t="s">
        <v>9327</v>
      </c>
      <c r="N1004" s="8">
        <v>1563942</v>
      </c>
      <c r="O1004" s="8">
        <v>2832202</v>
      </c>
      <c r="P1004" s="8">
        <v>3626411</v>
      </c>
      <c r="Q1004" s="8">
        <v>12197463</v>
      </c>
      <c r="R1004" s="8">
        <v>447671</v>
      </c>
      <c r="S1004" s="8">
        <v>659737</v>
      </c>
      <c r="T1004" s="8">
        <v>1971</v>
      </c>
    </row>
    <row r="1005" spans="1:20">
      <c r="A1005" s="1">
        <v>44280</v>
      </c>
      <c r="B1005" s="8">
        <v>81298442</v>
      </c>
      <c r="C1005" s="8">
        <v>53846144</v>
      </c>
      <c r="D1005" s="8">
        <v>27452298</v>
      </c>
      <c r="E1005" s="9">
        <f>nyse_spy_short_volume[[#This Row],[total_short]]/nyse_spy_short_volume[[#This Row],[total_reported]]</f>
        <v>0.66232688690393349</v>
      </c>
      <c r="F1005" s="9">
        <f>nyse_spy_short_volume[[#This Row],[total_long]]/nyse_spy_short_volume[[#This Row],[total_reported]]</f>
        <v>0.33767311309606646</v>
      </c>
      <c r="G1005" s="8">
        <v>15123619</v>
      </c>
      <c r="H1005" s="9">
        <f>nyse_spy_short_volume[[#This Row],[Off-Exchange]]/nyse_spy_short_volume[[#This Row],[total_reported]]</f>
        <v>0.18602593884886504</v>
      </c>
      <c r="I1005" s="8">
        <v>29006</v>
      </c>
      <c r="J1005" s="8" t="s">
        <v>9328</v>
      </c>
      <c r="K1005" s="8" t="s">
        <v>9329</v>
      </c>
      <c r="L1005" s="8" t="s">
        <v>9330</v>
      </c>
      <c r="M1005" s="8" t="s">
        <v>9331</v>
      </c>
      <c r="N1005" s="8">
        <v>1368884</v>
      </c>
      <c r="O1005" s="8">
        <v>3205164</v>
      </c>
      <c r="P1005" s="8">
        <v>3522109</v>
      </c>
      <c r="Q1005" s="8">
        <v>11980684</v>
      </c>
      <c r="R1005" s="8">
        <v>632000</v>
      </c>
      <c r="S1005" s="8">
        <v>524623</v>
      </c>
      <c r="T1005" s="8">
        <v>896</v>
      </c>
    </row>
    <row r="1006" spans="1:20">
      <c r="A1006" s="1">
        <v>44279</v>
      </c>
      <c r="B1006" s="8">
        <v>68263006</v>
      </c>
      <c r="C1006" s="8">
        <v>46309278</v>
      </c>
      <c r="D1006" s="8">
        <v>21953728</v>
      </c>
      <c r="E1006" s="9">
        <f>nyse_spy_short_volume[[#This Row],[total_short]]/nyse_spy_short_volume[[#This Row],[total_reported]]</f>
        <v>0.67839494205690265</v>
      </c>
      <c r="F1006" s="9">
        <f>nyse_spy_short_volume[[#This Row],[total_long]]/nyse_spy_short_volume[[#This Row],[total_reported]]</f>
        <v>0.32160505794309729</v>
      </c>
      <c r="G1006" s="8">
        <v>15402957</v>
      </c>
      <c r="H1006" s="9">
        <f>nyse_spy_short_volume[[#This Row],[Off-Exchange]]/nyse_spy_short_volume[[#This Row],[total_reported]]</f>
        <v>0.22564135250650991</v>
      </c>
      <c r="I1006" s="8">
        <v>24047</v>
      </c>
      <c r="J1006" s="8" t="s">
        <v>9332</v>
      </c>
      <c r="K1006" s="8" t="s">
        <v>9333</v>
      </c>
      <c r="L1006" s="8" t="s">
        <v>9334</v>
      </c>
      <c r="M1006" s="8" t="s">
        <v>9335</v>
      </c>
      <c r="N1006" s="8">
        <v>833231</v>
      </c>
      <c r="O1006" s="8">
        <v>2405060</v>
      </c>
      <c r="P1006" s="8">
        <v>2734398</v>
      </c>
      <c r="Q1006" s="8">
        <v>10059988</v>
      </c>
      <c r="R1006" s="8">
        <v>235529</v>
      </c>
      <c r="S1006" s="8">
        <v>501728</v>
      </c>
      <c r="T1006" s="8">
        <v>8</v>
      </c>
    </row>
    <row r="1007" spans="1:20">
      <c r="A1007" s="1">
        <v>44278</v>
      </c>
      <c r="B1007" s="8">
        <v>65393814</v>
      </c>
      <c r="C1007" s="8">
        <v>42789318</v>
      </c>
      <c r="D1007" s="8">
        <v>22604496</v>
      </c>
      <c r="E1007" s="9">
        <f>nyse_spy_short_volume[[#This Row],[total_short]]/nyse_spy_short_volume[[#This Row],[total_reported]]</f>
        <v>0.65433280891064105</v>
      </c>
      <c r="F1007" s="9">
        <f>nyse_spy_short_volume[[#This Row],[total_long]]/nyse_spy_short_volume[[#This Row],[total_reported]]</f>
        <v>0.345667191089359</v>
      </c>
      <c r="G1007" s="8">
        <v>13507908</v>
      </c>
      <c r="H1007" s="9">
        <f>nyse_spy_short_volume[[#This Row],[Off-Exchange]]/nyse_spy_short_volume[[#This Row],[total_reported]]</f>
        <v>0.20656247393675495</v>
      </c>
      <c r="I1007" s="8">
        <v>29749</v>
      </c>
      <c r="J1007" s="8" t="s">
        <v>9336</v>
      </c>
      <c r="K1007" s="8" t="s">
        <v>9337</v>
      </c>
      <c r="L1007" s="8" t="s">
        <v>9338</v>
      </c>
      <c r="M1007" s="8" t="s">
        <v>9339</v>
      </c>
      <c r="N1007" s="8">
        <v>931237</v>
      </c>
      <c r="O1007" s="8">
        <v>1178132</v>
      </c>
      <c r="P1007" s="8">
        <v>2474437</v>
      </c>
      <c r="Q1007" s="8">
        <v>9130286</v>
      </c>
      <c r="R1007" s="8">
        <v>226240</v>
      </c>
      <c r="S1007" s="8">
        <v>329526</v>
      </c>
      <c r="T1007" s="8">
        <v>112</v>
      </c>
    </row>
    <row r="1008" spans="1:20">
      <c r="A1008" s="1">
        <v>44277</v>
      </c>
      <c r="B1008" s="8">
        <v>51349844</v>
      </c>
      <c r="C1008" s="8">
        <v>40078779</v>
      </c>
      <c r="D1008" s="8">
        <v>11271065</v>
      </c>
      <c r="E1008" s="9">
        <f>nyse_spy_short_volume[[#This Row],[total_short]]/nyse_spy_short_volume[[#This Row],[total_reported]]</f>
        <v>0.78050439646905256</v>
      </c>
      <c r="F1008" s="9">
        <f>nyse_spy_short_volume[[#This Row],[total_long]]/nyse_spy_short_volume[[#This Row],[total_reported]]</f>
        <v>0.21949560353094744</v>
      </c>
      <c r="G1008" s="8">
        <v>15294528</v>
      </c>
      <c r="H1008" s="9">
        <f>nyse_spy_short_volume[[#This Row],[Off-Exchange]]/nyse_spy_short_volume[[#This Row],[total_reported]]</f>
        <v>0.29784955140272673</v>
      </c>
      <c r="I1008" s="8">
        <v>41136</v>
      </c>
      <c r="J1008" s="8" t="s">
        <v>9340</v>
      </c>
      <c r="K1008" s="8" t="s">
        <v>9341</v>
      </c>
      <c r="L1008" s="8" t="s">
        <v>9342</v>
      </c>
      <c r="M1008" s="8" t="s">
        <v>9343</v>
      </c>
      <c r="N1008" s="8">
        <v>687793</v>
      </c>
      <c r="O1008" s="8">
        <v>1644838</v>
      </c>
      <c r="P1008" s="8">
        <v>2465207</v>
      </c>
      <c r="Q1008" s="8">
        <v>8179882</v>
      </c>
      <c r="R1008" s="8">
        <v>154014</v>
      </c>
      <c r="S1008" s="8">
        <v>347277</v>
      </c>
      <c r="T1008" s="8">
        <v>103</v>
      </c>
    </row>
    <row r="1009" spans="1:20">
      <c r="A1009" s="1">
        <v>44274</v>
      </c>
      <c r="B1009" s="8">
        <v>79117102</v>
      </c>
      <c r="C1009" s="8">
        <v>50739499</v>
      </c>
      <c r="D1009" s="8">
        <v>28377603</v>
      </c>
      <c r="E1009" s="9">
        <f>nyse_spy_short_volume[[#This Row],[total_short]]/nyse_spy_short_volume[[#This Row],[total_reported]]</f>
        <v>0.64132150593685799</v>
      </c>
      <c r="F1009" s="9">
        <f>nyse_spy_short_volume[[#This Row],[total_long]]/nyse_spy_short_volume[[#This Row],[total_reported]]</f>
        <v>0.35867849406314201</v>
      </c>
      <c r="G1009" s="8">
        <v>13309627</v>
      </c>
      <c r="H1009" s="9">
        <f>nyse_spy_short_volume[[#This Row],[Off-Exchange]]/nyse_spy_short_volume[[#This Row],[total_reported]]</f>
        <v>0.16822692772543665</v>
      </c>
      <c r="I1009" s="8">
        <v>19669</v>
      </c>
      <c r="J1009" s="8" t="s">
        <v>9344</v>
      </c>
      <c r="K1009" s="8" t="s">
        <v>9345</v>
      </c>
      <c r="L1009" s="8" t="s">
        <v>9346</v>
      </c>
      <c r="M1009" s="8" t="s">
        <v>9347</v>
      </c>
      <c r="N1009" s="8">
        <v>1120329</v>
      </c>
      <c r="O1009" s="8">
        <v>2483292</v>
      </c>
      <c r="P1009" s="8">
        <v>3542303</v>
      </c>
      <c r="Q1009" s="8">
        <v>11160691</v>
      </c>
      <c r="R1009" s="8">
        <v>233793</v>
      </c>
      <c r="S1009" s="8">
        <v>314545</v>
      </c>
      <c r="T1009" s="8">
        <v>7</v>
      </c>
    </row>
    <row r="1010" spans="1:20">
      <c r="A1010" s="1">
        <v>44273</v>
      </c>
      <c r="B1010" s="8">
        <v>83115997</v>
      </c>
      <c r="C1010" s="8">
        <v>63923592</v>
      </c>
      <c r="D1010" s="8">
        <v>19192405</v>
      </c>
      <c r="E1010" s="9">
        <f>nyse_spy_short_volume[[#This Row],[total_short]]/nyse_spy_short_volume[[#This Row],[total_reported]]</f>
        <v>0.76908891557903103</v>
      </c>
      <c r="F1010" s="9">
        <f>nyse_spy_short_volume[[#This Row],[total_long]]/nyse_spy_short_volume[[#This Row],[total_reported]]</f>
        <v>0.23091108442096892</v>
      </c>
      <c r="G1010" s="8">
        <v>20828429</v>
      </c>
      <c r="H1010" s="9">
        <f>nyse_spy_short_volume[[#This Row],[Off-Exchange]]/nyse_spy_short_volume[[#This Row],[total_reported]]</f>
        <v>0.25059470801992545</v>
      </c>
      <c r="I1010" s="8">
        <v>541815</v>
      </c>
      <c r="J1010" s="8" t="s">
        <v>9348</v>
      </c>
      <c r="K1010" s="8" t="s">
        <v>9349</v>
      </c>
      <c r="L1010" s="8" t="s">
        <v>9350</v>
      </c>
      <c r="M1010" s="8" t="s">
        <v>9351</v>
      </c>
      <c r="N1010" s="8">
        <v>1483071</v>
      </c>
      <c r="O1010" s="8">
        <v>2472604</v>
      </c>
      <c r="P1010" s="8">
        <v>3341890</v>
      </c>
      <c r="Q1010" s="8">
        <v>14178116</v>
      </c>
      <c r="R1010" s="8">
        <v>322350</v>
      </c>
      <c r="S1010" s="8">
        <v>407648</v>
      </c>
      <c r="T1010" s="8">
        <v>44</v>
      </c>
    </row>
    <row r="1011" spans="1:20">
      <c r="A1011" s="1">
        <v>44272</v>
      </c>
      <c r="B1011" s="8">
        <v>67930666</v>
      </c>
      <c r="C1011" s="8">
        <v>46747296</v>
      </c>
      <c r="D1011" s="8">
        <v>21183370</v>
      </c>
      <c r="E1011" s="9">
        <f>nyse_spy_short_volume[[#This Row],[total_short]]/nyse_spy_short_volume[[#This Row],[total_reported]]</f>
        <v>0.68816189730864707</v>
      </c>
      <c r="F1011" s="9">
        <f>nyse_spy_short_volume[[#This Row],[total_long]]/nyse_spy_short_volume[[#This Row],[total_reported]]</f>
        <v>0.31183810269135298</v>
      </c>
      <c r="G1011" s="8">
        <v>11228033</v>
      </c>
      <c r="H1011" s="9">
        <f>nyse_spy_short_volume[[#This Row],[Off-Exchange]]/nyse_spy_short_volume[[#This Row],[total_reported]]</f>
        <v>0.16528666154988086</v>
      </c>
      <c r="I1011" s="8">
        <v>11406</v>
      </c>
      <c r="J1011" s="8" t="s">
        <v>9352</v>
      </c>
      <c r="K1011" s="8" t="s">
        <v>9353</v>
      </c>
      <c r="L1011" s="8" t="s">
        <v>9354</v>
      </c>
      <c r="M1011" s="8" t="s">
        <v>9355</v>
      </c>
      <c r="N1011" s="8">
        <v>706902</v>
      </c>
      <c r="O1011" s="8">
        <v>1171208</v>
      </c>
      <c r="P1011" s="8">
        <v>3523722</v>
      </c>
      <c r="Q1011" s="8">
        <v>10726624</v>
      </c>
      <c r="R1011" s="8">
        <v>306041</v>
      </c>
      <c r="S1011" s="8">
        <v>382349</v>
      </c>
      <c r="T1011" s="8">
        <v>476</v>
      </c>
    </row>
    <row r="1012" spans="1:20">
      <c r="A1012" s="1">
        <v>44271</v>
      </c>
      <c r="B1012" s="8">
        <v>52976352</v>
      </c>
      <c r="C1012" s="8">
        <v>34488098</v>
      </c>
      <c r="D1012" s="8">
        <v>18488254</v>
      </c>
      <c r="E1012" s="9">
        <f>nyse_spy_short_volume[[#This Row],[total_short]]/nyse_spy_short_volume[[#This Row],[total_reported]]</f>
        <v>0.65100930316983696</v>
      </c>
      <c r="F1012" s="9">
        <f>nyse_spy_short_volume[[#This Row],[total_long]]/nyse_spy_short_volume[[#This Row],[total_reported]]</f>
        <v>0.34899069683016304</v>
      </c>
      <c r="G1012" s="8">
        <v>6656376</v>
      </c>
      <c r="H1012" s="9">
        <f>nyse_spy_short_volume[[#This Row],[Off-Exchange]]/nyse_spy_short_volume[[#This Row],[total_reported]]</f>
        <v>0.12564806274316509</v>
      </c>
      <c r="I1012" s="8">
        <v>19547</v>
      </c>
      <c r="J1012" s="8" t="s">
        <v>9356</v>
      </c>
      <c r="K1012" s="8" t="s">
        <v>9357</v>
      </c>
      <c r="L1012" s="8" t="s">
        <v>9358</v>
      </c>
      <c r="M1012" s="8" t="s">
        <v>9359</v>
      </c>
      <c r="N1012" s="8">
        <v>898671</v>
      </c>
      <c r="O1012" s="8">
        <v>1624975</v>
      </c>
      <c r="P1012" s="8">
        <v>2161720</v>
      </c>
      <c r="Q1012" s="8">
        <v>8068398</v>
      </c>
      <c r="R1012" s="8">
        <v>239375</v>
      </c>
      <c r="S1012" s="8">
        <v>264199</v>
      </c>
      <c r="T1012" s="8">
        <v>253</v>
      </c>
    </row>
    <row r="1013" spans="1:20">
      <c r="A1013" s="1">
        <v>44270</v>
      </c>
      <c r="B1013" s="8">
        <v>53520069</v>
      </c>
      <c r="C1013" s="8">
        <v>35329281</v>
      </c>
      <c r="D1013" s="8">
        <v>18190788</v>
      </c>
      <c r="E1013" s="9">
        <f>nyse_spy_short_volume[[#This Row],[total_short]]/nyse_spy_short_volume[[#This Row],[total_reported]]</f>
        <v>0.66011277003398483</v>
      </c>
      <c r="F1013" s="9">
        <f>nyse_spy_short_volume[[#This Row],[total_long]]/nyse_spy_short_volume[[#This Row],[total_reported]]</f>
        <v>0.33988722996601517</v>
      </c>
      <c r="G1013" s="8">
        <v>8163123</v>
      </c>
      <c r="H1013" s="9">
        <f>nyse_spy_short_volume[[#This Row],[Off-Exchange]]/nyse_spy_short_volume[[#This Row],[total_reported]]</f>
        <v>0.1525245230905812</v>
      </c>
      <c r="I1013" s="8">
        <v>22358</v>
      </c>
      <c r="J1013" s="8" t="s">
        <v>9360</v>
      </c>
      <c r="K1013" s="8" t="s">
        <v>9361</v>
      </c>
      <c r="L1013" s="8" t="s">
        <v>9362</v>
      </c>
      <c r="M1013" s="8" t="s">
        <v>9363</v>
      </c>
      <c r="N1013" s="8">
        <v>805101</v>
      </c>
      <c r="O1013" s="8">
        <v>1956238</v>
      </c>
      <c r="P1013" s="8">
        <v>2127203</v>
      </c>
      <c r="Q1013" s="8">
        <v>8546741</v>
      </c>
      <c r="R1013" s="8">
        <v>229993</v>
      </c>
      <c r="S1013" s="8">
        <v>380496</v>
      </c>
      <c r="T1013" s="8">
        <v>155</v>
      </c>
    </row>
    <row r="1014" spans="1:20">
      <c r="A1014" s="1">
        <v>44267</v>
      </c>
      <c r="B1014" s="8">
        <v>48152487</v>
      </c>
      <c r="C1014" s="8">
        <v>29551455</v>
      </c>
      <c r="D1014" s="8">
        <v>18601032</v>
      </c>
      <c r="E1014" s="9">
        <f>nyse_spy_short_volume[[#This Row],[total_short]]/nyse_spy_short_volume[[#This Row],[total_reported]]</f>
        <v>0.61370568460981045</v>
      </c>
      <c r="F1014" s="9">
        <f>nyse_spy_short_volume[[#This Row],[total_long]]/nyse_spy_short_volume[[#This Row],[total_reported]]</f>
        <v>0.38629431539018949</v>
      </c>
      <c r="G1014" s="8">
        <v>8097354</v>
      </c>
      <c r="H1014" s="9">
        <f>nyse_spy_short_volume[[#This Row],[Off-Exchange]]/nyse_spy_short_volume[[#This Row],[total_reported]]</f>
        <v>0.16816066011294495</v>
      </c>
      <c r="I1014" s="8">
        <v>39450</v>
      </c>
      <c r="J1014" s="8" t="s">
        <v>9364</v>
      </c>
      <c r="K1014" s="8" t="s">
        <v>9365</v>
      </c>
      <c r="L1014" s="8" t="s">
        <v>9366</v>
      </c>
      <c r="M1014" s="8" t="s">
        <v>9367</v>
      </c>
      <c r="N1014" s="8">
        <v>643598</v>
      </c>
      <c r="O1014" s="8">
        <v>505382</v>
      </c>
      <c r="P1014" s="8">
        <v>1282746</v>
      </c>
      <c r="Q1014" s="8">
        <v>7814834</v>
      </c>
      <c r="R1014" s="8">
        <v>238071</v>
      </c>
      <c r="S1014" s="8">
        <v>250113</v>
      </c>
      <c r="T1014" s="8">
        <v>3</v>
      </c>
    </row>
    <row r="1015" spans="1:20">
      <c r="A1015" s="1">
        <v>44266</v>
      </c>
      <c r="B1015" s="8">
        <v>64057383</v>
      </c>
      <c r="C1015" s="8">
        <v>45489336</v>
      </c>
      <c r="D1015" s="8">
        <v>18568047</v>
      </c>
      <c r="E1015" s="9">
        <f>nyse_spy_short_volume[[#This Row],[total_short]]/nyse_spy_short_volume[[#This Row],[total_reported]]</f>
        <v>0.71013416205279567</v>
      </c>
      <c r="F1015" s="9">
        <f>nyse_spy_short_volume[[#This Row],[total_long]]/nyse_spy_short_volume[[#This Row],[total_reported]]</f>
        <v>0.28986583794720433</v>
      </c>
      <c r="G1015" s="8">
        <v>13890966</v>
      </c>
      <c r="H1015" s="9">
        <f>nyse_spy_short_volume[[#This Row],[Off-Exchange]]/nyse_spy_short_volume[[#This Row],[total_reported]]</f>
        <v>0.2168519122924519</v>
      </c>
      <c r="I1015" s="8">
        <v>1266901</v>
      </c>
      <c r="J1015" s="8" t="s">
        <v>9368</v>
      </c>
      <c r="K1015" s="8" t="s">
        <v>9369</v>
      </c>
      <c r="L1015" s="8" t="s">
        <v>9370</v>
      </c>
      <c r="M1015" s="8" t="s">
        <v>9371</v>
      </c>
      <c r="N1015" s="8">
        <v>1085015</v>
      </c>
      <c r="O1015" s="8">
        <v>1955459</v>
      </c>
      <c r="P1015" s="8">
        <v>2527828</v>
      </c>
      <c r="Q1015" s="8">
        <v>9757876</v>
      </c>
      <c r="R1015" s="8">
        <v>293279</v>
      </c>
      <c r="S1015" s="8">
        <v>524594</v>
      </c>
      <c r="T1015" s="8">
        <v>21</v>
      </c>
    </row>
    <row r="1016" spans="1:20">
      <c r="A1016" s="1">
        <v>44265</v>
      </c>
      <c r="B1016" s="8">
        <v>81006325</v>
      </c>
      <c r="C1016" s="8">
        <v>58538070</v>
      </c>
      <c r="D1016" s="8">
        <v>22468255</v>
      </c>
      <c r="E1016" s="9">
        <f>nyse_spy_short_volume[[#This Row],[total_short]]/nyse_spy_short_volume[[#This Row],[total_reported]]</f>
        <v>0.72263579418026924</v>
      </c>
      <c r="F1016" s="9">
        <f>nyse_spy_short_volume[[#This Row],[total_long]]/nyse_spy_short_volume[[#This Row],[total_reported]]</f>
        <v>0.27736420581973076</v>
      </c>
      <c r="G1016" s="8">
        <v>8928026</v>
      </c>
      <c r="H1016" s="9">
        <f>nyse_spy_short_volume[[#This Row],[Off-Exchange]]/nyse_spy_short_volume[[#This Row],[total_reported]]</f>
        <v>0.11021393699812947</v>
      </c>
      <c r="I1016" s="8">
        <v>1267797</v>
      </c>
      <c r="J1016" s="8" t="s">
        <v>9372</v>
      </c>
      <c r="K1016" s="8" t="s">
        <v>9373</v>
      </c>
      <c r="L1016" s="8" t="s">
        <v>9374</v>
      </c>
      <c r="M1016" s="8" t="s">
        <v>9375</v>
      </c>
      <c r="N1016" s="8">
        <v>1465155</v>
      </c>
      <c r="O1016" s="8">
        <v>3024079</v>
      </c>
      <c r="P1016" s="8">
        <v>4183657</v>
      </c>
      <c r="Q1016" s="8">
        <v>13720329</v>
      </c>
      <c r="R1016" s="8">
        <v>465777</v>
      </c>
      <c r="S1016" s="8">
        <v>453724</v>
      </c>
      <c r="T1016" s="8">
        <v>3</v>
      </c>
    </row>
    <row r="1017" spans="1:20">
      <c r="A1017" s="1">
        <v>44264</v>
      </c>
      <c r="B1017" s="8">
        <v>80596564</v>
      </c>
      <c r="C1017" s="8">
        <v>49146004</v>
      </c>
      <c r="D1017" s="8">
        <v>31450560</v>
      </c>
      <c r="E1017" s="9">
        <f>nyse_spy_short_volume[[#This Row],[total_short]]/nyse_spy_short_volume[[#This Row],[total_reported]]</f>
        <v>0.6097779056685344</v>
      </c>
      <c r="F1017" s="9">
        <f>nyse_spy_short_volume[[#This Row],[total_long]]/nyse_spy_short_volume[[#This Row],[total_reported]]</f>
        <v>0.39022209433146554</v>
      </c>
      <c r="G1017" s="8">
        <v>13002845</v>
      </c>
      <c r="H1017" s="9">
        <f>nyse_spy_short_volume[[#This Row],[Off-Exchange]]/nyse_spy_short_volume[[#This Row],[total_reported]]</f>
        <v>0.16133249799582028</v>
      </c>
      <c r="I1017" s="8">
        <v>21437</v>
      </c>
      <c r="J1017" s="8" t="s">
        <v>9376</v>
      </c>
      <c r="K1017" s="8" t="s">
        <v>9377</v>
      </c>
      <c r="L1017" s="8" t="s">
        <v>9378</v>
      </c>
      <c r="M1017" s="8" t="s">
        <v>9379</v>
      </c>
      <c r="N1017" s="8">
        <v>954986</v>
      </c>
      <c r="O1017" s="8">
        <v>2077270</v>
      </c>
      <c r="P1017" s="8">
        <v>3576804</v>
      </c>
      <c r="Q1017" s="8">
        <v>13704678</v>
      </c>
      <c r="R1017" s="8">
        <v>542055</v>
      </c>
      <c r="S1017" s="8">
        <v>520268</v>
      </c>
      <c r="T1017" s="8">
        <v>321</v>
      </c>
    </row>
    <row r="1018" spans="1:20">
      <c r="A1018" s="1">
        <v>44263</v>
      </c>
      <c r="B1018" s="8">
        <v>81490345</v>
      </c>
      <c r="C1018" s="8">
        <v>47628112</v>
      </c>
      <c r="D1018" s="8">
        <v>33862233</v>
      </c>
      <c r="E1018" s="9">
        <f>nyse_spy_short_volume[[#This Row],[total_short]]/nyse_spy_short_volume[[#This Row],[total_reported]]</f>
        <v>0.58446325144408207</v>
      </c>
      <c r="F1018" s="9">
        <f>nyse_spy_short_volume[[#This Row],[total_long]]/nyse_spy_short_volume[[#This Row],[total_reported]]</f>
        <v>0.41553674855591788</v>
      </c>
      <c r="G1018" s="8">
        <v>7287382</v>
      </c>
      <c r="H1018" s="9">
        <f>nyse_spy_short_volume[[#This Row],[Off-Exchange]]/nyse_spy_short_volume[[#This Row],[total_reported]]</f>
        <v>8.9426324063298548E-2</v>
      </c>
      <c r="I1018" s="8">
        <v>17284</v>
      </c>
      <c r="J1018" s="8" t="s">
        <v>9380</v>
      </c>
      <c r="K1018" s="8" t="s">
        <v>9381</v>
      </c>
      <c r="L1018" s="8" t="s">
        <v>9382</v>
      </c>
      <c r="M1018" s="8" t="s">
        <v>9383</v>
      </c>
      <c r="N1018" s="8">
        <v>981121</v>
      </c>
      <c r="O1018" s="8">
        <v>3684082</v>
      </c>
      <c r="P1018" s="8">
        <v>3793127</v>
      </c>
      <c r="Q1018" s="8">
        <v>12917685</v>
      </c>
      <c r="R1018" s="8">
        <v>432366</v>
      </c>
      <c r="S1018" s="8">
        <v>559982</v>
      </c>
      <c r="T1018" s="8">
        <v>10</v>
      </c>
    </row>
    <row r="1019" spans="1:20">
      <c r="A1019" s="1">
        <v>44260</v>
      </c>
      <c r="B1019" s="8">
        <v>107217679</v>
      </c>
      <c r="C1019" s="8">
        <v>46085243</v>
      </c>
      <c r="D1019" s="8">
        <v>61132436</v>
      </c>
      <c r="E1019" s="9">
        <f>nyse_spy_short_volume[[#This Row],[total_short]]/nyse_spy_short_volume[[#This Row],[total_reported]]</f>
        <v>0.42982876919020041</v>
      </c>
      <c r="F1019" s="9">
        <f>nyse_spy_short_volume[[#This Row],[total_long]]/nyse_spy_short_volume[[#This Row],[total_reported]]</f>
        <v>0.57017123080979959</v>
      </c>
      <c r="G1019" s="8">
        <v>13742439</v>
      </c>
      <c r="H1019" s="9">
        <f>nyse_spy_short_volume[[#This Row],[Off-Exchange]]/nyse_spy_short_volume[[#This Row],[total_reported]]</f>
        <v>0.1281732558303188</v>
      </c>
      <c r="I1019" s="8">
        <v>19720</v>
      </c>
      <c r="J1019" s="8" t="s">
        <v>9384</v>
      </c>
      <c r="K1019" s="8" t="s">
        <v>9385</v>
      </c>
      <c r="L1019" s="8" t="s">
        <v>9386</v>
      </c>
      <c r="M1019" s="8" t="s">
        <v>9387</v>
      </c>
      <c r="N1019" s="8">
        <v>1204642</v>
      </c>
      <c r="O1019" s="8">
        <v>1030935</v>
      </c>
      <c r="P1019" s="8">
        <v>2216793</v>
      </c>
      <c r="Q1019" s="8">
        <v>11639545</v>
      </c>
      <c r="R1019" s="8">
        <v>665113</v>
      </c>
      <c r="S1019" s="8">
        <v>519499</v>
      </c>
      <c r="T1019" s="8">
        <v>106</v>
      </c>
    </row>
    <row r="1020" spans="1:20">
      <c r="A1020" s="1">
        <v>44259</v>
      </c>
      <c r="B1020" s="8">
        <v>135050421</v>
      </c>
      <c r="C1020" s="8">
        <v>66669951</v>
      </c>
      <c r="D1020" s="8">
        <v>68380470</v>
      </c>
      <c r="E1020" s="9">
        <f>nyse_spy_short_volume[[#This Row],[total_short]]/nyse_spy_short_volume[[#This Row],[total_reported]]</f>
        <v>0.49366710970860284</v>
      </c>
      <c r="F1020" s="9">
        <f>nyse_spy_short_volume[[#This Row],[total_long]]/nyse_spy_short_volume[[#This Row],[total_reported]]</f>
        <v>0.50633289029139716</v>
      </c>
      <c r="G1020" s="8">
        <v>13953822</v>
      </c>
      <c r="H1020" s="9">
        <f>nyse_spy_short_volume[[#This Row],[Off-Exchange]]/nyse_spy_short_volume[[#This Row],[total_reported]]</f>
        <v>0.10332305443164816</v>
      </c>
      <c r="I1020" s="8">
        <v>54203</v>
      </c>
      <c r="J1020" s="8" t="s">
        <v>9388</v>
      </c>
      <c r="K1020" s="8" t="s">
        <v>9389</v>
      </c>
      <c r="L1020" s="8" t="s">
        <v>9390</v>
      </c>
      <c r="M1020" s="8" t="s">
        <v>9391</v>
      </c>
      <c r="N1020" s="8">
        <v>1314710</v>
      </c>
      <c r="O1020" s="8">
        <v>1439131</v>
      </c>
      <c r="P1020" s="8">
        <v>3381379</v>
      </c>
      <c r="Q1020" s="8">
        <v>18007323</v>
      </c>
      <c r="R1020" s="8">
        <v>747043</v>
      </c>
      <c r="S1020" s="8">
        <v>597125</v>
      </c>
      <c r="T1020" s="8">
        <v>105</v>
      </c>
    </row>
    <row r="1021" spans="1:20">
      <c r="A1021" s="1">
        <v>44258</v>
      </c>
      <c r="B1021" s="8">
        <v>84766064</v>
      </c>
      <c r="C1021" s="8">
        <v>44195989</v>
      </c>
      <c r="D1021" s="8">
        <v>40570075</v>
      </c>
      <c r="E1021" s="9">
        <f>nyse_spy_short_volume[[#This Row],[total_short]]/nyse_spy_short_volume[[#This Row],[total_reported]]</f>
        <v>0.52138776904870798</v>
      </c>
      <c r="F1021" s="9">
        <f>nyse_spy_short_volume[[#This Row],[total_long]]/nyse_spy_short_volume[[#This Row],[total_reported]]</f>
        <v>0.47861223095129202</v>
      </c>
      <c r="G1021" s="8">
        <v>10179094</v>
      </c>
      <c r="H1021" s="9">
        <f>nyse_spy_short_volume[[#This Row],[Off-Exchange]]/nyse_spy_short_volume[[#This Row],[total_reported]]</f>
        <v>0.1200845423234468</v>
      </c>
      <c r="I1021" s="8">
        <v>13111</v>
      </c>
      <c r="J1021" s="8" t="s">
        <v>9392</v>
      </c>
      <c r="K1021" s="8" t="s">
        <v>9393</v>
      </c>
      <c r="L1021" s="8" t="s">
        <v>9394</v>
      </c>
      <c r="M1021" s="8" t="s">
        <v>9395</v>
      </c>
      <c r="N1021" s="8">
        <v>556342</v>
      </c>
      <c r="O1021" s="8">
        <v>1707472</v>
      </c>
      <c r="P1021" s="8">
        <v>2651901</v>
      </c>
      <c r="Q1021" s="8">
        <v>12203705</v>
      </c>
      <c r="R1021" s="8">
        <v>436392</v>
      </c>
      <c r="S1021" s="8">
        <v>392983</v>
      </c>
      <c r="T1021" s="8">
        <v>1118</v>
      </c>
    </row>
    <row r="1022" spans="1:20">
      <c r="A1022" s="1">
        <v>44257</v>
      </c>
      <c r="B1022" s="8">
        <v>57156046</v>
      </c>
      <c r="C1022" s="8">
        <v>38901723</v>
      </c>
      <c r="D1022" s="8">
        <v>18254323</v>
      </c>
      <c r="E1022" s="9">
        <f>nyse_spy_short_volume[[#This Row],[total_short]]/nyse_spy_short_volume[[#This Row],[total_reported]]</f>
        <v>0.68062306129433792</v>
      </c>
      <c r="F1022" s="9">
        <f>nyse_spy_short_volume[[#This Row],[total_long]]/nyse_spy_short_volume[[#This Row],[total_reported]]</f>
        <v>0.31937693870566203</v>
      </c>
      <c r="G1022" s="8">
        <v>11863594</v>
      </c>
      <c r="H1022" s="9">
        <f>nyse_spy_short_volume[[#This Row],[Off-Exchange]]/nyse_spy_short_volume[[#This Row],[total_reported]]</f>
        <v>0.20756498796295322</v>
      </c>
      <c r="I1022" s="8">
        <v>34355</v>
      </c>
      <c r="J1022" s="8" t="s">
        <v>9396</v>
      </c>
      <c r="K1022" s="8" t="s">
        <v>9397</v>
      </c>
      <c r="L1022" s="8" t="s">
        <v>9398</v>
      </c>
      <c r="M1022" s="8" t="s">
        <v>9399</v>
      </c>
      <c r="N1022" s="8">
        <v>680259</v>
      </c>
      <c r="O1022" s="8">
        <v>1676230</v>
      </c>
      <c r="P1022" s="8">
        <v>2621090</v>
      </c>
      <c r="Q1022" s="8">
        <v>9150058</v>
      </c>
      <c r="R1022" s="8">
        <v>523909</v>
      </c>
      <c r="S1022" s="8">
        <v>150454</v>
      </c>
      <c r="T1022" s="8">
        <v>14</v>
      </c>
    </row>
    <row r="1023" spans="1:20">
      <c r="A1023" s="1">
        <v>44256</v>
      </c>
      <c r="B1023" s="8">
        <v>74081293</v>
      </c>
      <c r="C1023" s="8">
        <v>48384251</v>
      </c>
      <c r="D1023" s="8">
        <v>25697042</v>
      </c>
      <c r="E1023" s="9">
        <f>nyse_spy_short_volume[[#This Row],[total_short]]/nyse_spy_short_volume[[#This Row],[total_reported]]</f>
        <v>0.65312373799955137</v>
      </c>
      <c r="F1023" s="9">
        <f>nyse_spy_short_volume[[#This Row],[total_long]]/nyse_spy_short_volume[[#This Row],[total_reported]]</f>
        <v>0.34687626200044863</v>
      </c>
      <c r="G1023" s="8">
        <v>13239860</v>
      </c>
      <c r="H1023" s="9">
        <f>nyse_spy_short_volume[[#This Row],[Off-Exchange]]/nyse_spy_short_volume[[#This Row],[total_reported]]</f>
        <v>0.17872069268553398</v>
      </c>
      <c r="I1023" s="8">
        <v>895</v>
      </c>
      <c r="J1023" s="8" t="s">
        <v>9400</v>
      </c>
      <c r="K1023" s="8" t="s">
        <v>9401</v>
      </c>
      <c r="L1023" s="8" t="s">
        <v>9402</v>
      </c>
      <c r="M1023" s="8" t="s">
        <v>9403</v>
      </c>
      <c r="N1023" s="8">
        <v>815363</v>
      </c>
      <c r="O1023" s="8">
        <v>2263043</v>
      </c>
      <c r="P1023" s="8">
        <v>3201091</v>
      </c>
      <c r="Q1023" s="8">
        <v>11761841</v>
      </c>
      <c r="R1023" s="8">
        <v>514548</v>
      </c>
      <c r="S1023" s="8">
        <v>403074</v>
      </c>
      <c r="T1023" s="8">
        <v>139</v>
      </c>
    </row>
    <row r="1024" spans="1:20">
      <c r="A1024" s="1">
        <v>44253</v>
      </c>
      <c r="B1024" s="8">
        <v>106378148</v>
      </c>
      <c r="C1024" s="8">
        <v>55139606</v>
      </c>
      <c r="D1024" s="8">
        <v>51238542</v>
      </c>
      <c r="E1024" s="9">
        <f>nyse_spy_short_volume[[#This Row],[total_short]]/nyse_spy_short_volume[[#This Row],[total_reported]]</f>
        <v>0.51833583340819211</v>
      </c>
      <c r="F1024" s="9">
        <f>nyse_spy_short_volume[[#This Row],[total_long]]/nyse_spy_short_volume[[#This Row],[total_reported]]</f>
        <v>0.48166416659180794</v>
      </c>
      <c r="G1024" s="8">
        <v>15171232</v>
      </c>
      <c r="H1024" s="9">
        <f>nyse_spy_short_volume[[#This Row],[Off-Exchange]]/nyse_spy_short_volume[[#This Row],[total_reported]]</f>
        <v>0.14261605682400111</v>
      </c>
      <c r="I1024" s="8">
        <v>274326</v>
      </c>
      <c r="J1024" s="8" t="s">
        <v>9404</v>
      </c>
      <c r="K1024" s="8" t="s">
        <v>9405</v>
      </c>
      <c r="L1024" s="8" t="s">
        <v>9406</v>
      </c>
      <c r="M1024" s="8" t="s">
        <v>9407</v>
      </c>
      <c r="N1024" s="8">
        <v>1016835</v>
      </c>
      <c r="O1024" s="8">
        <v>1433449</v>
      </c>
      <c r="P1024" s="8">
        <v>3127392</v>
      </c>
      <c r="Q1024" s="8">
        <v>14411237</v>
      </c>
      <c r="R1024" s="8">
        <v>771192</v>
      </c>
      <c r="S1024" s="8">
        <v>326662</v>
      </c>
      <c r="T1024" s="8">
        <v>398</v>
      </c>
    </row>
    <row r="1025" spans="1:20">
      <c r="A1025" s="1">
        <v>44252</v>
      </c>
      <c r="B1025" s="8">
        <v>108610922</v>
      </c>
      <c r="C1025" s="8">
        <v>63215147</v>
      </c>
      <c r="D1025" s="8">
        <v>45395775</v>
      </c>
      <c r="E1025" s="9">
        <f>nyse_spy_short_volume[[#This Row],[total_short]]/nyse_spy_short_volume[[#This Row],[total_reported]]</f>
        <v>0.58203305741203448</v>
      </c>
      <c r="F1025" s="9">
        <f>nyse_spy_short_volume[[#This Row],[total_long]]/nyse_spy_short_volume[[#This Row],[total_reported]]</f>
        <v>0.41796694258796552</v>
      </c>
      <c r="G1025" s="8">
        <v>14321119</v>
      </c>
      <c r="H1025" s="9">
        <f>nyse_spy_short_volume[[#This Row],[Off-Exchange]]/nyse_spy_short_volume[[#This Row],[total_reported]]</f>
        <v>0.13185707971432192</v>
      </c>
      <c r="I1025" s="8">
        <v>32397</v>
      </c>
      <c r="J1025" s="8" t="s">
        <v>9408</v>
      </c>
      <c r="K1025" s="8" t="s">
        <v>9409</v>
      </c>
      <c r="L1025" s="8" t="s">
        <v>9410</v>
      </c>
      <c r="M1025" s="8" t="s">
        <v>9411</v>
      </c>
      <c r="N1025" s="8">
        <v>1563214</v>
      </c>
      <c r="O1025" s="8">
        <v>1750243</v>
      </c>
      <c r="P1025" s="8">
        <v>3720729</v>
      </c>
      <c r="Q1025" s="8">
        <v>15207214</v>
      </c>
      <c r="R1025" s="8">
        <v>801426</v>
      </c>
      <c r="S1025" s="8">
        <v>390910</v>
      </c>
      <c r="T1025" s="8">
        <v>41</v>
      </c>
    </row>
    <row r="1026" spans="1:20">
      <c r="A1026" s="1">
        <v>44251</v>
      </c>
      <c r="B1026" s="8">
        <v>53547518</v>
      </c>
      <c r="C1026" s="8">
        <v>30448343</v>
      </c>
      <c r="D1026" s="8">
        <v>23099175</v>
      </c>
      <c r="E1026" s="9">
        <f>nyse_spy_short_volume[[#This Row],[total_short]]/nyse_spy_short_volume[[#This Row],[total_reported]]</f>
        <v>0.56862286315492716</v>
      </c>
      <c r="F1026" s="9">
        <f>nyse_spy_short_volume[[#This Row],[total_long]]/nyse_spy_short_volume[[#This Row],[total_reported]]</f>
        <v>0.43137713684507284</v>
      </c>
      <c r="G1026" s="8">
        <v>11251182</v>
      </c>
      <c r="H1026" s="9">
        <f>nyse_spy_short_volume[[#This Row],[Off-Exchange]]/nyse_spy_short_volume[[#This Row],[total_reported]]</f>
        <v>0.2101158451452409</v>
      </c>
      <c r="I1026" s="8">
        <v>19771</v>
      </c>
      <c r="J1026" s="8" t="s">
        <v>9412</v>
      </c>
      <c r="K1026" s="8" t="s">
        <v>9413</v>
      </c>
      <c r="L1026" s="8" t="s">
        <v>9414</v>
      </c>
      <c r="M1026" s="8" t="s">
        <v>9415</v>
      </c>
      <c r="N1026" s="8">
        <v>459560</v>
      </c>
      <c r="O1026" s="8">
        <v>1014350</v>
      </c>
      <c r="P1026" s="8">
        <v>1259379</v>
      </c>
      <c r="Q1026" s="8">
        <v>7395397</v>
      </c>
      <c r="R1026" s="8">
        <v>470281</v>
      </c>
      <c r="S1026" s="8">
        <v>273260</v>
      </c>
      <c r="T1026" s="8">
        <v>145</v>
      </c>
    </row>
    <row r="1027" spans="1:20">
      <c r="A1027" s="1">
        <v>44250</v>
      </c>
      <c r="B1027" s="8">
        <v>80040135</v>
      </c>
      <c r="C1027" s="8">
        <v>38121456</v>
      </c>
      <c r="D1027" s="8">
        <v>41918679</v>
      </c>
      <c r="E1027" s="9">
        <f>nyse_spy_short_volume[[#This Row],[total_short]]/nyse_spy_short_volume[[#This Row],[total_reported]]</f>
        <v>0.47627925665042919</v>
      </c>
      <c r="F1027" s="9">
        <f>nyse_spy_short_volume[[#This Row],[total_long]]/nyse_spy_short_volume[[#This Row],[total_reported]]</f>
        <v>0.52372074334957086</v>
      </c>
      <c r="G1027" s="8">
        <v>13763180</v>
      </c>
      <c r="H1027" s="9">
        <f>nyse_spy_short_volume[[#This Row],[Off-Exchange]]/nyse_spy_short_volume[[#This Row],[total_reported]]</f>
        <v>0.17195348308695382</v>
      </c>
      <c r="I1027" s="8">
        <v>38672</v>
      </c>
      <c r="J1027" s="8" t="s">
        <v>9416</v>
      </c>
      <c r="K1027" s="8" t="s">
        <v>9417</v>
      </c>
      <c r="L1027" s="8" t="s">
        <v>9418</v>
      </c>
      <c r="M1027" s="8" t="s">
        <v>9419</v>
      </c>
      <c r="N1027" s="8">
        <v>579147</v>
      </c>
      <c r="O1027" s="8">
        <v>1050814</v>
      </c>
      <c r="P1027" s="8">
        <v>1392484</v>
      </c>
      <c r="Q1027" s="8">
        <v>7904800</v>
      </c>
      <c r="R1027" s="8">
        <v>904619</v>
      </c>
      <c r="S1027" s="8">
        <v>384549</v>
      </c>
      <c r="T1027" s="8">
        <v>155</v>
      </c>
    </row>
    <row r="1028" spans="1:20">
      <c r="A1028" s="1">
        <v>44249</v>
      </c>
      <c r="B1028" s="8">
        <v>48253330</v>
      </c>
      <c r="C1028" s="8">
        <v>29629679</v>
      </c>
      <c r="D1028" s="8">
        <v>18623651</v>
      </c>
      <c r="E1028" s="9">
        <f>nyse_spy_short_volume[[#This Row],[total_short]]/nyse_spy_short_volume[[#This Row],[total_reported]]</f>
        <v>0.61404423280217135</v>
      </c>
      <c r="F1028" s="9">
        <f>nyse_spy_short_volume[[#This Row],[total_long]]/nyse_spy_short_volume[[#This Row],[total_reported]]</f>
        <v>0.38595576719782865</v>
      </c>
      <c r="G1028" s="8">
        <v>10549783</v>
      </c>
      <c r="H1028" s="9">
        <f>nyse_spy_short_volume[[#This Row],[Off-Exchange]]/nyse_spy_short_volume[[#This Row],[total_reported]]</f>
        <v>0.21863326323799828</v>
      </c>
      <c r="I1028" s="8">
        <v>29920</v>
      </c>
      <c r="J1028" s="8" t="s">
        <v>9420</v>
      </c>
      <c r="K1028" s="8" t="s">
        <v>9421</v>
      </c>
      <c r="L1028" s="8" t="s">
        <v>9422</v>
      </c>
      <c r="M1028" s="8" t="s">
        <v>9423</v>
      </c>
      <c r="N1028" s="8">
        <v>604130</v>
      </c>
      <c r="O1028" s="8">
        <v>881191</v>
      </c>
      <c r="P1028" s="8">
        <v>1189131</v>
      </c>
      <c r="Q1028" s="8">
        <v>6650800</v>
      </c>
      <c r="R1028" s="8">
        <v>169421</v>
      </c>
      <c r="S1028" s="8">
        <v>177152</v>
      </c>
      <c r="T1028" s="8">
        <v>289</v>
      </c>
    </row>
    <row r="1029" spans="1:20">
      <c r="A1029" s="1">
        <v>44246</v>
      </c>
      <c r="B1029" s="8">
        <v>57433744</v>
      </c>
      <c r="C1029" s="8">
        <v>30628225</v>
      </c>
      <c r="D1029" s="8">
        <v>26805519</v>
      </c>
      <c r="E1029" s="9">
        <f>nyse_spy_short_volume[[#This Row],[total_short]]/nyse_spy_short_volume[[#This Row],[total_reported]]</f>
        <v>0.5332792687170107</v>
      </c>
      <c r="F1029" s="9">
        <f>nyse_spy_short_volume[[#This Row],[total_long]]/nyse_spy_short_volume[[#This Row],[total_reported]]</f>
        <v>0.4667207312829893</v>
      </c>
      <c r="G1029" s="8">
        <v>11289390</v>
      </c>
      <c r="H1029" s="9">
        <f>nyse_spy_short_volume[[#This Row],[Off-Exchange]]/nyse_spy_short_volume[[#This Row],[total_reported]]</f>
        <v>0.19656371348522916</v>
      </c>
      <c r="I1029" s="8">
        <v>467455</v>
      </c>
      <c r="J1029" s="8" t="s">
        <v>9424</v>
      </c>
      <c r="K1029" s="8" t="s">
        <v>9425</v>
      </c>
      <c r="L1029" s="8" t="s">
        <v>9426</v>
      </c>
      <c r="M1029" s="8" t="s">
        <v>9427</v>
      </c>
      <c r="N1029" s="8">
        <v>473304</v>
      </c>
      <c r="O1029" s="8">
        <v>924395</v>
      </c>
      <c r="P1029" s="8">
        <v>1300306</v>
      </c>
      <c r="Q1029" s="8">
        <v>6483278</v>
      </c>
      <c r="R1029" s="8">
        <v>206630</v>
      </c>
      <c r="S1029" s="8">
        <v>98787</v>
      </c>
      <c r="T1029" s="8">
        <v>173</v>
      </c>
    </row>
    <row r="1030" spans="1:20">
      <c r="A1030" s="1">
        <v>44245</v>
      </c>
      <c r="B1030" s="8">
        <v>44511967</v>
      </c>
      <c r="C1030" s="8">
        <v>22558654</v>
      </c>
      <c r="D1030" s="8">
        <v>21953313</v>
      </c>
      <c r="E1030" s="9">
        <f>nyse_spy_short_volume[[#This Row],[total_short]]/nyse_spy_short_volume[[#This Row],[total_reported]]</f>
        <v>0.50679975567019986</v>
      </c>
      <c r="F1030" s="9">
        <f>nyse_spy_short_volume[[#This Row],[total_long]]/nyse_spy_short_volume[[#This Row],[total_reported]]</f>
        <v>0.49320024432980014</v>
      </c>
      <c r="G1030" s="8">
        <v>7818409</v>
      </c>
      <c r="H1030" s="9">
        <f>nyse_spy_short_volume[[#This Row],[Off-Exchange]]/nyse_spy_short_volume[[#This Row],[total_reported]]</f>
        <v>0.17564734894775599</v>
      </c>
      <c r="I1030" s="8">
        <v>17890</v>
      </c>
      <c r="J1030" s="8" t="s">
        <v>9428</v>
      </c>
      <c r="K1030" s="8" t="s">
        <v>9429</v>
      </c>
      <c r="L1030" s="8" t="s">
        <v>9430</v>
      </c>
      <c r="M1030" s="8" t="s">
        <v>9431</v>
      </c>
      <c r="N1030" s="8">
        <v>384659</v>
      </c>
      <c r="O1030" s="8">
        <v>619005</v>
      </c>
      <c r="P1030" s="8">
        <v>922096</v>
      </c>
      <c r="Q1030" s="8">
        <v>5516160</v>
      </c>
      <c r="R1030" s="8">
        <v>140707</v>
      </c>
      <c r="S1030" s="8">
        <v>93170</v>
      </c>
      <c r="T1030" s="8">
        <v>1510</v>
      </c>
    </row>
    <row r="1031" spans="1:20">
      <c r="A1031" s="1">
        <v>44244</v>
      </c>
      <c r="B1031" s="8">
        <v>37925793</v>
      </c>
      <c r="C1031" s="8">
        <v>22050860</v>
      </c>
      <c r="D1031" s="8">
        <v>15874933</v>
      </c>
      <c r="E1031" s="9">
        <f>nyse_spy_short_volume[[#This Row],[total_short]]/nyse_spy_short_volume[[#This Row],[total_reported]]</f>
        <v>0.58142119796941361</v>
      </c>
      <c r="F1031" s="9">
        <f>nyse_spy_short_volume[[#This Row],[total_long]]/nyse_spy_short_volume[[#This Row],[total_reported]]</f>
        <v>0.41857880203058639</v>
      </c>
      <c r="G1031" s="8">
        <v>7668071</v>
      </c>
      <c r="H1031" s="9">
        <f>nyse_spy_short_volume[[#This Row],[Off-Exchange]]/nyse_spy_short_volume[[#This Row],[total_reported]]</f>
        <v>0.20218617445916029</v>
      </c>
      <c r="I1031" s="8">
        <v>15802</v>
      </c>
      <c r="J1031" s="8" t="s">
        <v>9432</v>
      </c>
      <c r="K1031" s="8" t="s">
        <v>9433</v>
      </c>
      <c r="L1031" s="8" t="s">
        <v>9434</v>
      </c>
      <c r="M1031" s="8" t="s">
        <v>9435</v>
      </c>
      <c r="N1031" s="8">
        <v>336009</v>
      </c>
      <c r="O1031" s="8">
        <v>467396</v>
      </c>
      <c r="P1031" s="8">
        <v>944696</v>
      </c>
      <c r="Q1031" s="8">
        <v>5316896</v>
      </c>
      <c r="R1031" s="8">
        <v>129124</v>
      </c>
      <c r="S1031" s="8">
        <v>95988</v>
      </c>
      <c r="T1031" s="8">
        <v>1530</v>
      </c>
    </row>
    <row r="1032" spans="1:20">
      <c r="A1032" s="1">
        <v>44243</v>
      </c>
      <c r="B1032" s="8">
        <v>36557948</v>
      </c>
      <c r="C1032" s="8">
        <v>20942961</v>
      </c>
      <c r="D1032" s="8">
        <v>15614987</v>
      </c>
      <c r="E1032" s="9">
        <f>nyse_spy_short_volume[[#This Row],[total_short]]/nyse_spy_short_volume[[#This Row],[total_reported]]</f>
        <v>0.57287025519047186</v>
      </c>
      <c r="F1032" s="9">
        <f>nyse_spy_short_volume[[#This Row],[total_long]]/nyse_spy_short_volume[[#This Row],[total_reported]]</f>
        <v>0.42712974480952814</v>
      </c>
      <c r="G1032" s="8">
        <v>6100765</v>
      </c>
      <c r="H1032" s="9">
        <f>nyse_spy_short_volume[[#This Row],[Off-Exchange]]/nyse_spy_short_volume[[#This Row],[total_reported]]</f>
        <v>0.1668793062455256</v>
      </c>
      <c r="I1032" s="8">
        <v>25306</v>
      </c>
      <c r="J1032" s="8" t="s">
        <v>9436</v>
      </c>
      <c r="K1032" s="8" t="s">
        <v>9437</v>
      </c>
      <c r="L1032" s="8" t="s">
        <v>9438</v>
      </c>
      <c r="M1032" s="8" t="s">
        <v>9439</v>
      </c>
      <c r="N1032" s="8">
        <v>453001</v>
      </c>
      <c r="O1032" s="8">
        <v>524891</v>
      </c>
      <c r="P1032" s="8">
        <v>968048</v>
      </c>
      <c r="Q1032" s="8">
        <v>5054889</v>
      </c>
      <c r="R1032" s="8">
        <v>93762</v>
      </c>
      <c r="S1032" s="8">
        <v>145175</v>
      </c>
      <c r="T1032" s="8">
        <v>11264</v>
      </c>
    </row>
    <row r="1033" spans="1:20">
      <c r="A1033" s="1">
        <v>44239</v>
      </c>
      <c r="B1033" s="8">
        <v>33931962</v>
      </c>
      <c r="C1033" s="8">
        <v>18788293</v>
      </c>
      <c r="D1033" s="8">
        <v>15143669</v>
      </c>
      <c r="E1033" s="9">
        <f>nyse_spy_short_volume[[#This Row],[total_short]]/nyse_spy_short_volume[[#This Row],[total_reported]]</f>
        <v>0.55370488155091058</v>
      </c>
      <c r="F1033" s="9">
        <f>nyse_spy_short_volume[[#This Row],[total_long]]/nyse_spy_short_volume[[#This Row],[total_reported]]</f>
        <v>0.44629511844908937</v>
      </c>
      <c r="G1033" s="8">
        <v>7020416</v>
      </c>
      <c r="H1033" s="9">
        <f>nyse_spy_short_volume[[#This Row],[Off-Exchange]]/nyse_spy_short_volume[[#This Row],[total_reported]]</f>
        <v>0.20689684846399392</v>
      </c>
      <c r="I1033" s="8">
        <v>32092</v>
      </c>
      <c r="J1033" s="8" t="s">
        <v>9440</v>
      </c>
      <c r="K1033" s="8" t="s">
        <v>9441</v>
      </c>
      <c r="L1033" s="8" t="s">
        <v>9442</v>
      </c>
      <c r="M1033" s="8" t="s">
        <v>9443</v>
      </c>
      <c r="N1033" s="8">
        <v>253545</v>
      </c>
      <c r="O1033" s="8">
        <v>459498</v>
      </c>
      <c r="P1033" s="8">
        <v>660745</v>
      </c>
      <c r="Q1033" s="8">
        <v>4762206</v>
      </c>
      <c r="R1033" s="8">
        <v>107996</v>
      </c>
      <c r="S1033" s="8">
        <v>152277</v>
      </c>
      <c r="T1033" s="8">
        <v>432</v>
      </c>
    </row>
    <row r="1034" spans="1:20">
      <c r="A1034" s="1">
        <v>44238</v>
      </c>
      <c r="B1034" s="8">
        <v>32921461</v>
      </c>
      <c r="C1034" s="8">
        <v>17369356</v>
      </c>
      <c r="D1034" s="8">
        <v>15552105</v>
      </c>
      <c r="E1034" s="9">
        <f>nyse_spy_short_volume[[#This Row],[total_short]]/nyse_spy_short_volume[[#This Row],[total_reported]]</f>
        <v>0.52759979273094837</v>
      </c>
      <c r="F1034" s="9">
        <f>nyse_spy_short_volume[[#This Row],[total_long]]/nyse_spy_short_volume[[#This Row],[total_reported]]</f>
        <v>0.47240020726905163</v>
      </c>
      <c r="G1034" s="8">
        <v>8416840</v>
      </c>
      <c r="H1034" s="9">
        <f>nyse_spy_short_volume[[#This Row],[Off-Exchange]]/nyse_spy_short_volume[[#This Row],[total_reported]]</f>
        <v>0.25566423069741651</v>
      </c>
      <c r="I1034" s="8">
        <v>22027</v>
      </c>
      <c r="J1034" s="8" t="s">
        <v>9444</v>
      </c>
      <c r="K1034" s="8" t="s">
        <v>9445</v>
      </c>
      <c r="L1034" s="8" t="s">
        <v>9446</v>
      </c>
      <c r="M1034" s="8" t="s">
        <v>9447</v>
      </c>
      <c r="N1034" s="8">
        <v>175645</v>
      </c>
      <c r="O1034" s="8">
        <v>260238</v>
      </c>
      <c r="P1034" s="8">
        <v>483983</v>
      </c>
      <c r="Q1034" s="8">
        <v>3551804</v>
      </c>
      <c r="R1034" s="8">
        <v>102777</v>
      </c>
      <c r="S1034" s="8">
        <v>77761</v>
      </c>
      <c r="T1034" s="8">
        <v>223</v>
      </c>
    </row>
    <row r="1035" spans="1:20">
      <c r="A1035" s="1">
        <v>44237</v>
      </c>
      <c r="B1035" s="8">
        <v>45008869</v>
      </c>
      <c r="C1035" s="8">
        <v>26317459</v>
      </c>
      <c r="D1035" s="8">
        <v>18691410</v>
      </c>
      <c r="E1035" s="9">
        <f>nyse_spy_short_volume[[#This Row],[total_short]]/nyse_spy_short_volume[[#This Row],[total_reported]]</f>
        <v>0.58471718096271208</v>
      </c>
      <c r="F1035" s="9">
        <f>nyse_spy_short_volume[[#This Row],[total_long]]/nyse_spy_short_volume[[#This Row],[total_reported]]</f>
        <v>0.41528281903728798</v>
      </c>
      <c r="G1035" s="8">
        <v>11636515</v>
      </c>
      <c r="H1035" s="9">
        <f>nyse_spy_short_volume[[#This Row],[Off-Exchange]]/nyse_spy_short_volume[[#This Row],[total_reported]]</f>
        <v>0.25853826720240403</v>
      </c>
      <c r="I1035" s="8">
        <v>29674</v>
      </c>
      <c r="J1035" s="8" t="s">
        <v>9448</v>
      </c>
      <c r="K1035" s="8" t="s">
        <v>9449</v>
      </c>
      <c r="L1035" s="8" t="s">
        <v>9450</v>
      </c>
      <c r="M1035" s="8" t="s">
        <v>9451</v>
      </c>
      <c r="N1035" s="8">
        <v>294755</v>
      </c>
      <c r="O1035" s="8">
        <v>341347</v>
      </c>
      <c r="P1035" s="8">
        <v>1062233</v>
      </c>
      <c r="Q1035" s="8">
        <v>5357150</v>
      </c>
      <c r="R1035" s="8">
        <v>125719</v>
      </c>
      <c r="S1035" s="8">
        <v>83496</v>
      </c>
      <c r="T1035" s="8">
        <v>478</v>
      </c>
    </row>
    <row r="1036" spans="1:20">
      <c r="A1036" s="1">
        <v>44236</v>
      </c>
      <c r="B1036" s="8">
        <v>26021012</v>
      </c>
      <c r="C1036" s="8">
        <v>17048289</v>
      </c>
      <c r="D1036" s="8">
        <v>8972723</v>
      </c>
      <c r="E1036" s="9">
        <f>nyse_spy_short_volume[[#This Row],[total_short]]/nyse_spy_short_volume[[#This Row],[total_reported]]</f>
        <v>0.65517394173600929</v>
      </c>
      <c r="F1036" s="9">
        <f>nyse_spy_short_volume[[#This Row],[total_long]]/nyse_spy_short_volume[[#This Row],[total_reported]]</f>
        <v>0.34482605826399065</v>
      </c>
      <c r="G1036" s="8">
        <v>5574576</v>
      </c>
      <c r="H1036" s="9">
        <f>nyse_spy_short_volume[[#This Row],[Off-Exchange]]/nyse_spy_short_volume[[#This Row],[total_reported]]</f>
        <v>0.21423363549426902</v>
      </c>
      <c r="I1036" s="8">
        <v>19638</v>
      </c>
      <c r="J1036" s="8" t="s">
        <v>9452</v>
      </c>
      <c r="K1036" s="8" t="s">
        <v>9453</v>
      </c>
      <c r="L1036" s="8" t="s">
        <v>9454</v>
      </c>
      <c r="M1036" s="8" t="s">
        <v>9455</v>
      </c>
      <c r="N1036" s="8">
        <v>283160</v>
      </c>
      <c r="O1036" s="8">
        <v>442666</v>
      </c>
      <c r="P1036" s="8">
        <v>713607</v>
      </c>
      <c r="Q1036" s="8">
        <v>4041280</v>
      </c>
      <c r="R1036" s="8">
        <v>75347</v>
      </c>
      <c r="S1036" s="8">
        <v>75420</v>
      </c>
      <c r="T1036" s="8">
        <v>11988</v>
      </c>
    </row>
    <row r="1037" spans="1:20">
      <c r="A1037" s="1">
        <v>44235</v>
      </c>
      <c r="B1037" s="8">
        <v>28975678</v>
      </c>
      <c r="C1037" s="8">
        <v>17349778</v>
      </c>
      <c r="D1037" s="8">
        <v>11625900</v>
      </c>
      <c r="E1037" s="9">
        <f>nyse_spy_short_volume[[#This Row],[total_short]]/nyse_spy_short_volume[[#This Row],[total_reported]]</f>
        <v>0.59877038942798855</v>
      </c>
      <c r="F1037" s="9">
        <f>nyse_spy_short_volume[[#This Row],[total_long]]/nyse_spy_short_volume[[#This Row],[total_reported]]</f>
        <v>0.40122961057201145</v>
      </c>
      <c r="G1037" s="8">
        <v>6543888</v>
      </c>
      <c r="H1037" s="9">
        <f>nyse_spy_short_volume[[#This Row],[Off-Exchange]]/nyse_spy_short_volume[[#This Row],[total_reported]]</f>
        <v>0.22584072062092905</v>
      </c>
      <c r="I1037" s="8">
        <v>20198</v>
      </c>
      <c r="J1037" s="8" t="s">
        <v>9456</v>
      </c>
      <c r="K1037" s="8" t="s">
        <v>9457</v>
      </c>
      <c r="L1037" s="8" t="s">
        <v>9458</v>
      </c>
      <c r="M1037" s="8" t="s">
        <v>9459</v>
      </c>
      <c r="N1037" s="8">
        <v>313603</v>
      </c>
      <c r="O1037" s="8">
        <v>408857</v>
      </c>
      <c r="P1037" s="8">
        <v>709319</v>
      </c>
      <c r="Q1037" s="8">
        <v>3822513</v>
      </c>
      <c r="R1037" s="8">
        <v>68444</v>
      </c>
      <c r="S1037" s="8">
        <v>151989</v>
      </c>
      <c r="T1037" s="8">
        <v>584</v>
      </c>
    </row>
    <row r="1038" spans="1:20">
      <c r="A1038" s="1">
        <v>44232</v>
      </c>
      <c r="B1038" s="8">
        <v>33877381</v>
      </c>
      <c r="C1038" s="8">
        <v>20842262</v>
      </c>
      <c r="D1038" s="8">
        <v>13035119</v>
      </c>
      <c r="E1038" s="9">
        <f>nyse_spy_short_volume[[#This Row],[total_short]]/nyse_spy_short_volume[[#This Row],[total_reported]]</f>
        <v>0.61522648400713154</v>
      </c>
      <c r="F1038" s="9">
        <f>nyse_spy_short_volume[[#This Row],[total_long]]/nyse_spy_short_volume[[#This Row],[total_reported]]</f>
        <v>0.38477351599286852</v>
      </c>
      <c r="G1038" s="8">
        <v>9475753</v>
      </c>
      <c r="H1038" s="9">
        <f>nyse_spy_short_volume[[#This Row],[Off-Exchange]]/nyse_spy_short_volume[[#This Row],[total_reported]]</f>
        <v>0.27970736580847261</v>
      </c>
      <c r="I1038" s="8">
        <v>11987</v>
      </c>
      <c r="J1038" s="8" t="s">
        <v>9460</v>
      </c>
      <c r="K1038" s="8" t="s">
        <v>9461</v>
      </c>
      <c r="L1038" s="8" t="s">
        <v>9462</v>
      </c>
      <c r="M1038" s="8" t="s">
        <v>9463</v>
      </c>
      <c r="N1038" s="8">
        <v>218462</v>
      </c>
      <c r="O1038" s="8">
        <v>303296</v>
      </c>
      <c r="P1038" s="8">
        <v>612189</v>
      </c>
      <c r="Q1038" s="8">
        <v>4471088</v>
      </c>
      <c r="R1038" s="8">
        <v>95378</v>
      </c>
      <c r="S1038" s="8">
        <v>192899</v>
      </c>
      <c r="T1038" s="8">
        <v>856</v>
      </c>
    </row>
    <row r="1039" spans="1:20">
      <c r="A1039" s="1">
        <v>44231</v>
      </c>
      <c r="B1039" s="8">
        <v>34488447</v>
      </c>
      <c r="C1039" s="8">
        <v>24434840</v>
      </c>
      <c r="D1039" s="8">
        <v>10053607</v>
      </c>
      <c r="E1039" s="9">
        <f>nyse_spy_short_volume[[#This Row],[total_short]]/nyse_spy_short_volume[[#This Row],[total_reported]]</f>
        <v>0.70849348478926866</v>
      </c>
      <c r="F1039" s="9">
        <f>nyse_spy_short_volume[[#This Row],[total_long]]/nyse_spy_short_volume[[#This Row],[total_reported]]</f>
        <v>0.29150651521073129</v>
      </c>
      <c r="G1039" s="8">
        <v>9565731</v>
      </c>
      <c r="H1039" s="9">
        <f>nyse_spy_short_volume[[#This Row],[Off-Exchange]]/nyse_spy_short_volume[[#This Row],[total_reported]]</f>
        <v>0.27736044478894628</v>
      </c>
      <c r="I1039" s="8">
        <v>21068</v>
      </c>
      <c r="J1039" s="8" t="s">
        <v>9464</v>
      </c>
      <c r="K1039" s="8" t="s">
        <v>9465</v>
      </c>
      <c r="L1039" s="8" t="s">
        <v>9466</v>
      </c>
      <c r="M1039" s="8" t="s">
        <v>9467</v>
      </c>
      <c r="N1039" s="8">
        <v>275741</v>
      </c>
      <c r="O1039" s="8">
        <v>605386</v>
      </c>
      <c r="P1039" s="8">
        <v>908476</v>
      </c>
      <c r="Q1039" s="8">
        <v>5389621</v>
      </c>
      <c r="R1039" s="8">
        <v>90838</v>
      </c>
      <c r="S1039" s="8">
        <v>174286</v>
      </c>
      <c r="T1039" s="8">
        <v>768</v>
      </c>
    </row>
    <row r="1040" spans="1:20">
      <c r="A1040" s="1">
        <v>44230</v>
      </c>
      <c r="B1040" s="8">
        <v>36627913</v>
      </c>
      <c r="C1040" s="8">
        <v>24982218</v>
      </c>
      <c r="D1040" s="8">
        <v>11645695</v>
      </c>
      <c r="E1040" s="9">
        <f>nyse_spy_short_volume[[#This Row],[total_short]]/nyse_spy_short_volume[[#This Row],[total_reported]]</f>
        <v>0.68205409355427926</v>
      </c>
      <c r="F1040" s="9">
        <f>nyse_spy_short_volume[[#This Row],[total_long]]/nyse_spy_short_volume[[#This Row],[total_reported]]</f>
        <v>0.31794590644572079</v>
      </c>
      <c r="G1040" s="8">
        <v>8300997</v>
      </c>
      <c r="H1040" s="9">
        <f>nyse_spy_short_volume[[#This Row],[Off-Exchange]]/nyse_spy_short_volume[[#This Row],[total_reported]]</f>
        <v>0.22663035701761114</v>
      </c>
      <c r="I1040" s="8">
        <v>22818</v>
      </c>
      <c r="J1040" s="8" t="s">
        <v>9468</v>
      </c>
      <c r="K1040" s="8" t="s">
        <v>9469</v>
      </c>
      <c r="L1040" s="8" t="s">
        <v>9470</v>
      </c>
      <c r="M1040" s="8" t="s">
        <v>9471</v>
      </c>
      <c r="N1040" s="8">
        <v>437887</v>
      </c>
      <c r="O1040" s="8">
        <v>523650</v>
      </c>
      <c r="P1040" s="8">
        <v>1061239</v>
      </c>
      <c r="Q1040" s="8">
        <v>5462312</v>
      </c>
      <c r="R1040" s="8">
        <v>116003</v>
      </c>
      <c r="S1040" s="8">
        <v>186543</v>
      </c>
      <c r="T1040" s="8">
        <v>845</v>
      </c>
    </row>
    <row r="1041" spans="1:20">
      <c r="A1041" s="1">
        <v>44229</v>
      </c>
      <c r="B1041" s="8">
        <v>46206501</v>
      </c>
      <c r="C1041" s="8">
        <v>28467888</v>
      </c>
      <c r="D1041" s="8">
        <v>17738613</v>
      </c>
      <c r="E1041" s="9">
        <f>nyse_spy_short_volume[[#This Row],[total_short]]/nyse_spy_short_volume[[#This Row],[total_reported]]</f>
        <v>0.61610135768557761</v>
      </c>
      <c r="F1041" s="9">
        <f>nyse_spy_short_volume[[#This Row],[total_long]]/nyse_spy_short_volume[[#This Row],[total_reported]]</f>
        <v>0.38389864231442239</v>
      </c>
      <c r="G1041" s="8">
        <v>9023788</v>
      </c>
      <c r="H1041" s="9">
        <f>nyse_spy_short_volume[[#This Row],[Off-Exchange]]/nyse_spy_short_volume[[#This Row],[total_reported]]</f>
        <v>0.19529260612051105</v>
      </c>
      <c r="I1041" s="8">
        <v>11408</v>
      </c>
      <c r="J1041" s="8" t="s">
        <v>9472</v>
      </c>
      <c r="K1041" s="8" t="s">
        <v>9473</v>
      </c>
      <c r="L1041" s="8" t="s">
        <v>9474</v>
      </c>
      <c r="M1041" s="8" t="s">
        <v>9475</v>
      </c>
      <c r="N1041" s="8">
        <v>358591</v>
      </c>
      <c r="O1041" s="8">
        <v>871593</v>
      </c>
      <c r="P1041" s="8">
        <v>1186317</v>
      </c>
      <c r="Q1041" s="8">
        <v>6676447</v>
      </c>
      <c r="R1041" s="8">
        <v>149053</v>
      </c>
      <c r="S1041" s="8">
        <v>404188</v>
      </c>
      <c r="T1041" s="8">
        <v>50</v>
      </c>
    </row>
    <row r="1042" spans="1:20">
      <c r="A1042" s="1">
        <v>44228</v>
      </c>
      <c r="B1042" s="8">
        <v>55182793</v>
      </c>
      <c r="C1042" s="8">
        <v>32045604</v>
      </c>
      <c r="D1042" s="8">
        <v>23137189</v>
      </c>
      <c r="E1042" s="9">
        <f>nyse_spy_short_volume[[#This Row],[total_short]]/nyse_spy_short_volume[[#This Row],[total_reported]]</f>
        <v>0.58071732614186455</v>
      </c>
      <c r="F1042" s="9">
        <f>nyse_spy_short_volume[[#This Row],[total_long]]/nyse_spy_short_volume[[#This Row],[total_reported]]</f>
        <v>0.41928267385813545</v>
      </c>
      <c r="G1042" s="8">
        <v>11421767</v>
      </c>
      <c r="H1042" s="9">
        <f>nyse_spy_short_volume[[#This Row],[Off-Exchange]]/nyse_spy_short_volume[[#This Row],[total_reported]]</f>
        <v>0.20698058903977551</v>
      </c>
      <c r="I1042" s="8">
        <v>13871</v>
      </c>
      <c r="J1042" s="8" t="s">
        <v>9476</v>
      </c>
      <c r="K1042" s="8" t="s">
        <v>9477</v>
      </c>
      <c r="L1042" s="8" t="s">
        <v>9478</v>
      </c>
      <c r="M1042" s="8" t="s">
        <v>9479</v>
      </c>
      <c r="N1042" s="8">
        <v>477860</v>
      </c>
      <c r="O1042" s="8">
        <v>943430</v>
      </c>
      <c r="P1042" s="8">
        <v>1210080</v>
      </c>
      <c r="Q1042" s="8">
        <v>6921112</v>
      </c>
      <c r="R1042" s="8">
        <v>151616</v>
      </c>
      <c r="S1042" s="8">
        <v>339816</v>
      </c>
      <c r="T1042" s="8">
        <v>8960</v>
      </c>
    </row>
    <row r="1043" spans="1:20">
      <c r="A1043" s="1">
        <v>44225</v>
      </c>
      <c r="B1043" s="8">
        <v>86348155</v>
      </c>
      <c r="C1043" s="8">
        <v>52581595</v>
      </c>
      <c r="D1043" s="8">
        <v>33766560</v>
      </c>
      <c r="E1043" s="9">
        <f>nyse_spy_short_volume[[#This Row],[total_short]]/nyse_spy_short_volume[[#This Row],[total_reported]]</f>
        <v>0.60894867991099522</v>
      </c>
      <c r="F1043" s="9">
        <f>nyse_spy_short_volume[[#This Row],[total_long]]/nyse_spy_short_volume[[#This Row],[total_reported]]</f>
        <v>0.39105132008900478</v>
      </c>
      <c r="G1043" s="8">
        <v>15671806</v>
      </c>
      <c r="H1043" s="9">
        <f>nyse_spy_short_volume[[#This Row],[Off-Exchange]]/nyse_spy_short_volume[[#This Row],[total_reported]]</f>
        <v>0.18149555135254483</v>
      </c>
      <c r="I1043" s="8">
        <v>26985</v>
      </c>
      <c r="J1043" s="8" t="s">
        <v>9480</v>
      </c>
      <c r="K1043" s="8" t="s">
        <v>9481</v>
      </c>
      <c r="L1043" s="8" t="s">
        <v>9482</v>
      </c>
      <c r="M1043" s="8" t="s">
        <v>9483</v>
      </c>
      <c r="N1043" s="8">
        <v>1316800</v>
      </c>
      <c r="O1043" s="8">
        <v>1553571</v>
      </c>
      <c r="P1043" s="8">
        <v>2381603</v>
      </c>
      <c r="Q1043" s="8">
        <v>11641202</v>
      </c>
      <c r="R1043" s="8">
        <v>191532</v>
      </c>
      <c r="S1043" s="8">
        <v>401995</v>
      </c>
      <c r="T1043" s="8">
        <v>2063</v>
      </c>
    </row>
    <row r="1044" spans="1:20">
      <c r="A1044" s="1">
        <v>44224</v>
      </c>
      <c r="B1044" s="8">
        <v>64907168</v>
      </c>
      <c r="C1044" s="8">
        <v>31899384</v>
      </c>
      <c r="D1044" s="8">
        <v>33007784</v>
      </c>
      <c r="E1044" s="9">
        <f>nyse_spy_short_volume[[#This Row],[total_short]]/nyse_spy_short_volume[[#This Row],[total_reported]]</f>
        <v>0.49146165181632945</v>
      </c>
      <c r="F1044" s="9">
        <f>nyse_spy_short_volume[[#This Row],[total_long]]/nyse_spy_short_volume[[#This Row],[total_reported]]</f>
        <v>0.50853834818367061</v>
      </c>
      <c r="G1044" s="8">
        <v>11890776</v>
      </c>
      <c r="H1044" s="9">
        <f>nyse_spy_short_volume[[#This Row],[Off-Exchange]]/nyse_spy_short_volume[[#This Row],[total_reported]]</f>
        <v>0.18319665402748739</v>
      </c>
      <c r="I1044" s="8">
        <v>11806</v>
      </c>
      <c r="J1044" s="8" t="s">
        <v>9484</v>
      </c>
      <c r="K1044" s="8" t="s">
        <v>9485</v>
      </c>
      <c r="L1044" s="8" t="s">
        <v>9486</v>
      </c>
      <c r="M1044" s="8" t="s">
        <v>9487</v>
      </c>
      <c r="N1044" s="8">
        <v>390792</v>
      </c>
      <c r="O1044" s="8">
        <v>334252</v>
      </c>
      <c r="P1044" s="8">
        <v>1194101</v>
      </c>
      <c r="Q1044" s="8">
        <v>7621778</v>
      </c>
      <c r="R1044" s="8">
        <v>101634</v>
      </c>
      <c r="S1044" s="8">
        <v>323917</v>
      </c>
      <c r="T1044" s="8">
        <v>241</v>
      </c>
    </row>
    <row r="1045" spans="1:20">
      <c r="A1045" s="1">
        <v>44223</v>
      </c>
      <c r="B1045" s="8">
        <v>81938087</v>
      </c>
      <c r="C1045" s="8">
        <v>48106612</v>
      </c>
      <c r="D1045" s="8">
        <v>33831475</v>
      </c>
      <c r="E1045" s="9">
        <f>nyse_spy_short_volume[[#This Row],[total_short]]/nyse_spy_short_volume[[#This Row],[total_reported]]</f>
        <v>0.58710928899279768</v>
      </c>
      <c r="F1045" s="9">
        <f>nyse_spy_short_volume[[#This Row],[total_long]]/nyse_spy_short_volume[[#This Row],[total_reported]]</f>
        <v>0.41289071100720232</v>
      </c>
      <c r="G1045" s="8">
        <v>15693214</v>
      </c>
      <c r="H1045" s="9">
        <f>nyse_spy_short_volume[[#This Row],[Off-Exchange]]/nyse_spy_short_volume[[#This Row],[total_reported]]</f>
        <v>0.19152526712028314</v>
      </c>
      <c r="I1045" s="8">
        <v>75715</v>
      </c>
      <c r="J1045" s="8" t="s">
        <v>9488</v>
      </c>
      <c r="K1045" s="8" t="s">
        <v>9489</v>
      </c>
      <c r="L1045" s="8" t="s">
        <v>3519</v>
      </c>
      <c r="M1045" s="8" t="s">
        <v>9490</v>
      </c>
      <c r="N1045" s="8">
        <v>987526</v>
      </c>
      <c r="O1045" s="8">
        <v>1127437</v>
      </c>
      <c r="P1045" s="8">
        <v>1815032</v>
      </c>
      <c r="Q1045" s="8">
        <v>9898716</v>
      </c>
      <c r="R1045" s="8">
        <v>231055</v>
      </c>
      <c r="S1045" s="8">
        <v>733508</v>
      </c>
      <c r="T1045" s="8">
        <v>1752</v>
      </c>
    </row>
    <row r="1046" spans="1:20">
      <c r="A1046" s="1">
        <v>44222</v>
      </c>
      <c r="B1046" s="8">
        <v>31869316</v>
      </c>
      <c r="C1046" s="8">
        <v>12980724</v>
      </c>
      <c r="D1046" s="8">
        <v>18888592</v>
      </c>
      <c r="E1046" s="9">
        <f>nyse_spy_short_volume[[#This Row],[total_short]]/nyse_spy_short_volume[[#This Row],[total_reported]]</f>
        <v>0.4073110323422065</v>
      </c>
      <c r="F1046" s="9">
        <f>nyse_spy_short_volume[[#This Row],[total_long]]/nyse_spy_short_volume[[#This Row],[total_reported]]</f>
        <v>0.59268896765779344</v>
      </c>
      <c r="G1046" s="8">
        <v>3547205</v>
      </c>
      <c r="H1046" s="9">
        <f>nyse_spy_short_volume[[#This Row],[Off-Exchange]]/nyse_spy_short_volume[[#This Row],[total_reported]]</f>
        <v>0.11130471077571918</v>
      </c>
      <c r="I1046" s="8">
        <v>22582</v>
      </c>
      <c r="J1046" s="8" t="s">
        <v>9491</v>
      </c>
      <c r="K1046" s="8" t="s">
        <v>9492</v>
      </c>
      <c r="L1046" s="8" t="s">
        <v>9493</v>
      </c>
      <c r="M1046" s="8" t="s">
        <v>9494</v>
      </c>
      <c r="N1046" s="8">
        <v>194728</v>
      </c>
      <c r="O1046" s="8">
        <v>359637</v>
      </c>
      <c r="P1046" s="8">
        <v>580619</v>
      </c>
      <c r="Q1046" s="8">
        <v>3237699</v>
      </c>
      <c r="R1046" s="8">
        <v>85714</v>
      </c>
      <c r="S1046" s="8">
        <v>97932</v>
      </c>
      <c r="T1046" s="8">
        <v>1483</v>
      </c>
    </row>
    <row r="1047" spans="1:20">
      <c r="A1047" s="1">
        <v>44221</v>
      </c>
      <c r="B1047" s="8">
        <v>51658882</v>
      </c>
      <c r="C1047" s="8">
        <v>29532629</v>
      </c>
      <c r="D1047" s="8">
        <v>22126253</v>
      </c>
      <c r="E1047" s="9">
        <f>nyse_spy_short_volume[[#This Row],[total_short]]/nyse_spy_short_volume[[#This Row],[total_reported]]</f>
        <v>0.57168540736131301</v>
      </c>
      <c r="F1047" s="9">
        <f>nyse_spy_short_volume[[#This Row],[total_long]]/nyse_spy_short_volume[[#This Row],[total_reported]]</f>
        <v>0.42831459263868699</v>
      </c>
      <c r="G1047" s="8">
        <v>6565231</v>
      </c>
      <c r="H1047" s="9">
        <f>nyse_spy_short_volume[[#This Row],[Off-Exchange]]/nyse_spy_short_volume[[#This Row],[total_reported]]</f>
        <v>0.12708813558915194</v>
      </c>
      <c r="I1047" s="8">
        <v>23223</v>
      </c>
      <c r="J1047" s="8" t="s">
        <v>9495</v>
      </c>
      <c r="K1047" s="8" t="s">
        <v>9496</v>
      </c>
      <c r="L1047" s="8" t="s">
        <v>9497</v>
      </c>
      <c r="M1047" s="8" t="s">
        <v>9498</v>
      </c>
      <c r="N1047" s="8">
        <v>925734</v>
      </c>
      <c r="O1047" s="8">
        <v>705790</v>
      </c>
      <c r="P1047" s="8">
        <v>1644277</v>
      </c>
      <c r="Q1047" s="8">
        <v>6942547</v>
      </c>
      <c r="R1047" s="8">
        <v>189336</v>
      </c>
      <c r="S1047" s="8">
        <v>216160</v>
      </c>
      <c r="T1047" s="8">
        <v>1153</v>
      </c>
    </row>
    <row r="1048" spans="1:20">
      <c r="A1048" s="1">
        <v>44218</v>
      </c>
      <c r="B1048" s="8">
        <v>34449332</v>
      </c>
      <c r="C1048" s="8">
        <v>17155801</v>
      </c>
      <c r="D1048" s="8">
        <v>17293531</v>
      </c>
      <c r="E1048" s="9">
        <f>nyse_spy_short_volume[[#This Row],[total_short]]/nyse_spy_short_volume[[#This Row],[total_reported]]</f>
        <v>0.49800097720327346</v>
      </c>
      <c r="F1048" s="9">
        <f>nyse_spy_short_volume[[#This Row],[total_long]]/nyse_spy_short_volume[[#This Row],[total_reported]]</f>
        <v>0.50199902279672648</v>
      </c>
      <c r="G1048" s="8">
        <v>3610341</v>
      </c>
      <c r="H1048" s="9">
        <f>nyse_spy_short_volume[[#This Row],[Off-Exchange]]/nyse_spy_short_volume[[#This Row],[total_reported]]</f>
        <v>0.10480148062087241</v>
      </c>
      <c r="I1048" s="8">
        <v>27208</v>
      </c>
      <c r="J1048" s="8" t="s">
        <v>9499</v>
      </c>
      <c r="K1048" s="8" t="s">
        <v>9500</v>
      </c>
      <c r="L1048" s="8" t="s">
        <v>9501</v>
      </c>
      <c r="M1048" s="8" t="s">
        <v>9502</v>
      </c>
      <c r="N1048" s="8">
        <v>564721</v>
      </c>
      <c r="O1048" s="8">
        <v>630641</v>
      </c>
      <c r="P1048" s="8">
        <v>864704</v>
      </c>
      <c r="Q1048" s="8">
        <v>4500845</v>
      </c>
      <c r="R1048" s="8">
        <v>116113</v>
      </c>
      <c r="S1048" s="8">
        <v>115202</v>
      </c>
      <c r="T1048" s="8">
        <v>2042</v>
      </c>
    </row>
    <row r="1049" spans="1:20">
      <c r="A1049" s="1">
        <v>44217</v>
      </c>
      <c r="B1049" s="8">
        <v>36140719</v>
      </c>
      <c r="C1049" s="8">
        <v>16199022</v>
      </c>
      <c r="D1049" s="8">
        <v>19941697</v>
      </c>
      <c r="E1049" s="9">
        <f>nyse_spy_short_volume[[#This Row],[total_short]]/nyse_spy_short_volume[[#This Row],[total_reported]]</f>
        <v>0.44822080047715707</v>
      </c>
      <c r="F1049" s="9">
        <f>nyse_spy_short_volume[[#This Row],[total_long]]/nyse_spy_short_volume[[#This Row],[total_reported]]</f>
        <v>0.55177919952284293</v>
      </c>
      <c r="G1049" s="8">
        <v>4066590</v>
      </c>
      <c r="H1049" s="9">
        <f>nyse_spy_short_volume[[#This Row],[Off-Exchange]]/nyse_spy_short_volume[[#This Row],[total_reported]]</f>
        <v>0.11252100435522602</v>
      </c>
      <c r="I1049" s="8">
        <v>20934</v>
      </c>
      <c r="J1049" s="8" t="s">
        <v>9503</v>
      </c>
      <c r="K1049" s="8" t="s">
        <v>9504</v>
      </c>
      <c r="L1049" s="8" t="s">
        <v>9505</v>
      </c>
      <c r="M1049" s="8" t="s">
        <v>9506</v>
      </c>
      <c r="N1049" s="8">
        <v>412742</v>
      </c>
      <c r="O1049" s="8">
        <v>483403</v>
      </c>
      <c r="P1049" s="8">
        <v>870823</v>
      </c>
      <c r="Q1049" s="8">
        <v>4196760</v>
      </c>
      <c r="R1049" s="8">
        <v>96511</v>
      </c>
      <c r="S1049" s="8">
        <v>88684</v>
      </c>
      <c r="T1049" s="8">
        <v>6156</v>
      </c>
    </row>
    <row r="1050" spans="1:20">
      <c r="A1050" s="1">
        <v>44216</v>
      </c>
      <c r="B1050" s="8">
        <v>45845834</v>
      </c>
      <c r="C1050" s="8">
        <v>22581329</v>
      </c>
      <c r="D1050" s="8">
        <v>23264505</v>
      </c>
      <c r="E1050" s="9">
        <f>nyse_spy_short_volume[[#This Row],[total_short]]/nyse_spy_short_volume[[#This Row],[total_reported]]</f>
        <v>0.49254920305299715</v>
      </c>
      <c r="F1050" s="9">
        <f>nyse_spy_short_volume[[#This Row],[total_long]]/nyse_spy_short_volume[[#This Row],[total_reported]]</f>
        <v>0.5074507969470029</v>
      </c>
      <c r="G1050" s="8">
        <v>6822055</v>
      </c>
      <c r="H1050" s="9">
        <f>nyse_spy_short_volume[[#This Row],[Off-Exchange]]/nyse_spy_short_volume[[#This Row],[total_reported]]</f>
        <v>0.14880425122160501</v>
      </c>
      <c r="I1050" s="8">
        <v>24737</v>
      </c>
      <c r="J1050" s="8" t="s">
        <v>9507</v>
      </c>
      <c r="K1050" s="8" t="s">
        <v>9508</v>
      </c>
      <c r="L1050" s="8" t="s">
        <v>9509</v>
      </c>
      <c r="M1050" s="8" t="s">
        <v>9510</v>
      </c>
      <c r="N1050" s="8">
        <v>531479</v>
      </c>
      <c r="O1050" s="8">
        <v>750709</v>
      </c>
      <c r="P1050" s="8">
        <v>1043754</v>
      </c>
      <c r="Q1050" s="8">
        <v>5464761</v>
      </c>
      <c r="R1050" s="8">
        <v>121168</v>
      </c>
      <c r="S1050" s="8">
        <v>276293</v>
      </c>
      <c r="T1050" s="8">
        <v>1914</v>
      </c>
    </row>
    <row r="1051" spans="1:20">
      <c r="A1051" s="1">
        <v>44215</v>
      </c>
      <c r="B1051" s="8">
        <v>36724019</v>
      </c>
      <c r="C1051" s="8">
        <v>15446884</v>
      </c>
      <c r="D1051" s="8">
        <v>21277135</v>
      </c>
      <c r="E1051" s="9">
        <f>nyse_spy_short_volume[[#This Row],[total_short]]/nyse_spy_short_volume[[#This Row],[total_reported]]</f>
        <v>0.42062073870509653</v>
      </c>
      <c r="F1051" s="9">
        <f>nyse_spy_short_volume[[#This Row],[total_long]]/nyse_spy_short_volume[[#This Row],[total_reported]]</f>
        <v>0.57937926129490347</v>
      </c>
      <c r="G1051" s="8">
        <v>4606832</v>
      </c>
      <c r="H1051" s="9">
        <f>nyse_spy_short_volume[[#This Row],[Off-Exchange]]/nyse_spy_short_volume[[#This Row],[total_reported]]</f>
        <v>0.12544465789542261</v>
      </c>
      <c r="I1051" s="8">
        <v>21270</v>
      </c>
      <c r="J1051" s="8" t="s">
        <v>9511</v>
      </c>
      <c r="K1051" s="8" t="s">
        <v>9512</v>
      </c>
      <c r="L1051" s="8" t="s">
        <v>9513</v>
      </c>
      <c r="M1051" s="8" t="s">
        <v>9514</v>
      </c>
      <c r="N1051" s="8">
        <v>273458</v>
      </c>
      <c r="O1051" s="8">
        <v>357827</v>
      </c>
      <c r="P1051" s="8">
        <v>634367</v>
      </c>
      <c r="Q1051" s="8">
        <v>4116601</v>
      </c>
      <c r="R1051" s="8">
        <v>132700</v>
      </c>
      <c r="S1051" s="8">
        <v>176493</v>
      </c>
      <c r="T1051" s="8">
        <v>523</v>
      </c>
    </row>
    <row r="1052" spans="1:20">
      <c r="A1052" s="1">
        <v>44211</v>
      </c>
      <c r="B1052" s="8">
        <v>70687510</v>
      </c>
      <c r="C1052" s="8">
        <v>31262598</v>
      </c>
      <c r="D1052" s="8">
        <v>39424912</v>
      </c>
      <c r="E1052" s="9">
        <f>nyse_spy_short_volume[[#This Row],[total_short]]/nyse_spy_short_volume[[#This Row],[total_reported]]</f>
        <v>0.44226480746032787</v>
      </c>
      <c r="F1052" s="9">
        <f>nyse_spy_short_volume[[#This Row],[total_long]]/nyse_spy_short_volume[[#This Row],[total_reported]]</f>
        <v>0.55773519253967219</v>
      </c>
      <c r="G1052" s="8">
        <v>12090024</v>
      </c>
      <c r="H1052" s="9">
        <f>nyse_spy_short_volume[[#This Row],[Off-Exchange]]/nyse_spy_short_volume[[#This Row],[total_reported]]</f>
        <v>0.17103479808526287</v>
      </c>
      <c r="I1052" s="8">
        <v>15380</v>
      </c>
      <c r="J1052" s="8" t="s">
        <v>9515</v>
      </c>
      <c r="K1052" s="8" t="s">
        <v>9516</v>
      </c>
      <c r="L1052" s="8" t="s">
        <v>3658</v>
      </c>
      <c r="M1052" s="8" t="s">
        <v>9517</v>
      </c>
      <c r="N1052" s="8">
        <v>733828</v>
      </c>
      <c r="O1052" s="8">
        <v>625769</v>
      </c>
      <c r="P1052" s="8">
        <v>1182824</v>
      </c>
      <c r="Q1052" s="8">
        <v>5982049</v>
      </c>
      <c r="R1052" s="8">
        <v>112262</v>
      </c>
      <c r="S1052" s="8">
        <v>207254</v>
      </c>
      <c r="T1052" s="8">
        <v>636</v>
      </c>
    </row>
    <row r="1053" spans="1:20">
      <c r="A1053" s="1">
        <v>44210</v>
      </c>
      <c r="B1053" s="8">
        <v>35376995</v>
      </c>
      <c r="C1053" s="8">
        <v>16510156</v>
      </c>
      <c r="D1053" s="8">
        <v>18866839</v>
      </c>
      <c r="E1053" s="9">
        <f>nyse_spy_short_volume[[#This Row],[total_short]]/nyse_spy_short_volume[[#This Row],[total_reported]]</f>
        <v>0.46669187137008106</v>
      </c>
      <c r="F1053" s="9">
        <f>nyse_spy_short_volume[[#This Row],[total_long]]/nyse_spy_short_volume[[#This Row],[total_reported]]</f>
        <v>0.53330812862991894</v>
      </c>
      <c r="G1053" s="8">
        <v>7181672</v>
      </c>
      <c r="H1053" s="9">
        <f>nyse_spy_short_volume[[#This Row],[Off-Exchange]]/nyse_spy_short_volume[[#This Row],[total_reported]]</f>
        <v>0.20300401433191259</v>
      </c>
      <c r="I1053" s="8">
        <v>31920</v>
      </c>
      <c r="J1053" s="8" t="s">
        <v>9518</v>
      </c>
      <c r="K1053" s="8" t="s">
        <v>9519</v>
      </c>
      <c r="L1053" s="8" t="s">
        <v>9520</v>
      </c>
      <c r="M1053" s="8" t="s">
        <v>9521</v>
      </c>
      <c r="N1053" s="8">
        <v>197292</v>
      </c>
      <c r="O1053" s="8">
        <v>285951</v>
      </c>
      <c r="P1053" s="8">
        <v>551813</v>
      </c>
      <c r="Q1053" s="8">
        <v>3120368</v>
      </c>
      <c r="R1053" s="8">
        <v>52230</v>
      </c>
      <c r="S1053" s="8">
        <v>97688</v>
      </c>
      <c r="T1053" s="8">
        <v>13582</v>
      </c>
    </row>
    <row r="1054" spans="1:20">
      <c r="A1054" s="1">
        <v>44209</v>
      </c>
      <c r="B1054" s="8">
        <v>32964026</v>
      </c>
      <c r="C1054" s="8">
        <v>15895757</v>
      </c>
      <c r="D1054" s="8">
        <v>17068269</v>
      </c>
      <c r="E1054" s="9">
        <f>nyse_spy_short_volume[[#This Row],[total_short]]/nyse_spy_short_volume[[#This Row],[total_reported]]</f>
        <v>0.48221527916523305</v>
      </c>
      <c r="F1054" s="9">
        <f>nyse_spy_short_volume[[#This Row],[total_long]]/nyse_spy_short_volume[[#This Row],[total_reported]]</f>
        <v>0.51778472083476701</v>
      </c>
      <c r="G1054" s="8">
        <v>5846576</v>
      </c>
      <c r="H1054" s="9">
        <f>nyse_spy_short_volume[[#This Row],[Off-Exchange]]/nyse_spy_short_volume[[#This Row],[total_reported]]</f>
        <v>0.17736231612000306</v>
      </c>
      <c r="I1054" s="8">
        <v>33597</v>
      </c>
      <c r="J1054" s="8" t="s">
        <v>9522</v>
      </c>
      <c r="K1054" s="8" t="s">
        <v>9523</v>
      </c>
      <c r="L1054" s="8" t="s">
        <v>9524</v>
      </c>
      <c r="M1054" s="8" t="s">
        <v>9525</v>
      </c>
      <c r="N1054" s="8">
        <v>349387</v>
      </c>
      <c r="O1054" s="8">
        <v>267023</v>
      </c>
      <c r="P1054" s="8">
        <v>561957</v>
      </c>
      <c r="Q1054" s="8">
        <v>3216380</v>
      </c>
      <c r="R1054" s="8">
        <v>84057</v>
      </c>
      <c r="S1054" s="8">
        <v>114412</v>
      </c>
      <c r="T1054" s="8">
        <v>22557</v>
      </c>
    </row>
    <row r="1055" spans="1:20">
      <c r="A1055" s="1">
        <v>44208</v>
      </c>
      <c r="B1055" s="8">
        <v>39437113</v>
      </c>
      <c r="C1055" s="8">
        <v>16449133</v>
      </c>
      <c r="D1055" s="8">
        <v>22987980</v>
      </c>
      <c r="E1055" s="9">
        <f>nyse_spy_short_volume[[#This Row],[total_short]]/nyse_spy_short_volume[[#This Row],[total_reported]]</f>
        <v>0.41709779820850479</v>
      </c>
      <c r="F1055" s="9">
        <f>nyse_spy_short_volume[[#This Row],[total_long]]/nyse_spy_short_volume[[#This Row],[total_reported]]</f>
        <v>0.58290220179149521</v>
      </c>
      <c r="G1055" s="8">
        <v>6726871</v>
      </c>
      <c r="H1055" s="9">
        <f>nyse_spy_short_volume[[#This Row],[Off-Exchange]]/nyse_spy_short_volume[[#This Row],[total_reported]]</f>
        <v>0.17057209537625129</v>
      </c>
      <c r="I1055" s="8">
        <v>44348</v>
      </c>
      <c r="J1055" s="8" t="s">
        <v>9526</v>
      </c>
      <c r="K1055" s="8" t="s">
        <v>9527</v>
      </c>
      <c r="L1055" s="8" t="s">
        <v>9528</v>
      </c>
      <c r="M1055" s="8" t="s">
        <v>9529</v>
      </c>
      <c r="N1055" s="8">
        <v>308830</v>
      </c>
      <c r="O1055" s="8">
        <v>250166</v>
      </c>
      <c r="P1055" s="8">
        <v>608962</v>
      </c>
      <c r="Q1055" s="8">
        <v>3091882</v>
      </c>
      <c r="R1055" s="8">
        <v>92882</v>
      </c>
      <c r="S1055" s="8">
        <v>43253</v>
      </c>
      <c r="T1055" s="8">
        <v>20255</v>
      </c>
    </row>
    <row r="1056" spans="1:20">
      <c r="A1056" s="1">
        <v>44207</v>
      </c>
      <c r="B1056" s="8">
        <v>38139752</v>
      </c>
      <c r="C1056" s="8">
        <v>18944412</v>
      </c>
      <c r="D1056" s="8">
        <v>19195340</v>
      </c>
      <c r="E1056" s="9">
        <f>nyse_spy_short_volume[[#This Row],[total_short]]/nyse_spy_short_volume[[#This Row],[total_reported]]</f>
        <v>0.49671041384852216</v>
      </c>
      <c r="F1056" s="9">
        <f>nyse_spy_short_volume[[#This Row],[total_long]]/nyse_spy_short_volume[[#This Row],[total_reported]]</f>
        <v>0.5032895861514779</v>
      </c>
      <c r="G1056" s="8">
        <v>7326189</v>
      </c>
      <c r="H1056" s="9">
        <f>nyse_spy_short_volume[[#This Row],[Off-Exchange]]/nyse_spy_short_volume[[#This Row],[total_reported]]</f>
        <v>0.1920880083331428</v>
      </c>
      <c r="I1056" s="8">
        <v>69408</v>
      </c>
      <c r="J1056" s="8" t="s">
        <v>9530</v>
      </c>
      <c r="K1056" s="8" t="s">
        <v>9531</v>
      </c>
      <c r="L1056" s="8" t="s">
        <v>9532</v>
      </c>
      <c r="M1056" s="8" t="s">
        <v>9533</v>
      </c>
      <c r="N1056" s="8">
        <v>548373</v>
      </c>
      <c r="O1056" s="8">
        <v>239118</v>
      </c>
      <c r="P1056" s="8">
        <v>768615</v>
      </c>
      <c r="Q1056" s="8">
        <v>4227798</v>
      </c>
      <c r="R1056" s="8">
        <v>139523</v>
      </c>
      <c r="S1056" s="8">
        <v>25943</v>
      </c>
      <c r="T1056" s="8">
        <v>4273</v>
      </c>
    </row>
    <row r="1057" spans="1:20">
      <c r="A1057" s="1">
        <v>44204</v>
      </c>
      <c r="B1057" s="8">
        <v>53096611</v>
      </c>
      <c r="C1057" s="8">
        <v>28092026</v>
      </c>
      <c r="D1057" s="8">
        <v>25004585</v>
      </c>
      <c r="E1057" s="9">
        <f>nyse_spy_short_volume[[#This Row],[total_short]]/nyse_spy_short_volume[[#This Row],[total_reported]]</f>
        <v>0.52907380472926979</v>
      </c>
      <c r="F1057" s="9">
        <f>nyse_spy_short_volume[[#This Row],[total_long]]/nyse_spy_short_volume[[#This Row],[total_reported]]</f>
        <v>0.47092619527073015</v>
      </c>
      <c r="G1057" s="8">
        <v>10302545</v>
      </c>
      <c r="H1057" s="9">
        <f>nyse_spy_short_volume[[#This Row],[Off-Exchange]]/nyse_spy_short_volume[[#This Row],[total_reported]]</f>
        <v>0.19403394691235568</v>
      </c>
      <c r="I1057" s="8">
        <v>277807</v>
      </c>
      <c r="J1057" s="8" t="s">
        <v>9534</v>
      </c>
      <c r="K1057" s="8" t="s">
        <v>9535</v>
      </c>
      <c r="L1057" s="8" t="s">
        <v>9536</v>
      </c>
      <c r="M1057" s="8" t="s">
        <v>9537</v>
      </c>
      <c r="N1057" s="8">
        <v>744173</v>
      </c>
      <c r="O1057" s="8">
        <v>418984</v>
      </c>
      <c r="P1057" s="8">
        <v>1169574</v>
      </c>
      <c r="Q1057" s="8">
        <v>5502999</v>
      </c>
      <c r="R1057" s="8">
        <v>180487</v>
      </c>
      <c r="S1057" s="8">
        <v>128720</v>
      </c>
      <c r="T1057" s="8">
        <v>18813</v>
      </c>
    </row>
    <row r="1058" spans="1:20">
      <c r="A1058" s="1">
        <v>44203</v>
      </c>
      <c r="B1058" s="8">
        <v>50738087</v>
      </c>
      <c r="C1058" s="8">
        <v>25412070</v>
      </c>
      <c r="D1058" s="8">
        <v>25326017</v>
      </c>
      <c r="E1058" s="9">
        <f>nyse_spy_short_volume[[#This Row],[total_short]]/nyse_spy_short_volume[[#This Row],[total_reported]]</f>
        <v>0.50084801186926897</v>
      </c>
      <c r="F1058" s="9">
        <f>nyse_spy_short_volume[[#This Row],[total_long]]/nyse_spy_short_volume[[#This Row],[total_reported]]</f>
        <v>0.49915198813073108</v>
      </c>
      <c r="G1058" s="8">
        <v>11467875</v>
      </c>
      <c r="H1058" s="9">
        <f>nyse_spy_short_volume[[#This Row],[Off-Exchange]]/nyse_spy_short_volume[[#This Row],[total_reported]]</f>
        <v>0.2260210362286619</v>
      </c>
      <c r="I1058" s="8">
        <v>23999</v>
      </c>
      <c r="J1058" s="8" t="s">
        <v>9538</v>
      </c>
      <c r="K1058" s="8" t="s">
        <v>9539</v>
      </c>
      <c r="L1058" s="8" t="s">
        <v>9540</v>
      </c>
      <c r="M1058" s="8" t="s">
        <v>9541</v>
      </c>
      <c r="N1058" s="8">
        <v>420436</v>
      </c>
      <c r="O1058" s="8">
        <v>276368</v>
      </c>
      <c r="P1058" s="8">
        <v>791470</v>
      </c>
      <c r="Q1058" s="8">
        <v>5189085</v>
      </c>
      <c r="R1058" s="8">
        <v>79657</v>
      </c>
      <c r="S1058" s="8">
        <v>274222</v>
      </c>
      <c r="T1058" s="8">
        <v>30816</v>
      </c>
    </row>
    <row r="1059" spans="1:20">
      <c r="A1059" s="1">
        <v>44202</v>
      </c>
      <c r="B1059" s="8">
        <v>77100141</v>
      </c>
      <c r="C1059" s="8">
        <v>42664113</v>
      </c>
      <c r="D1059" s="8">
        <v>34436028</v>
      </c>
      <c r="E1059" s="9">
        <f>nyse_spy_short_volume[[#This Row],[total_short]]/nyse_spy_short_volume[[#This Row],[total_reported]]</f>
        <v>0.55335972731878658</v>
      </c>
      <c r="F1059" s="9">
        <f>nyse_spy_short_volume[[#This Row],[total_long]]/nyse_spy_short_volume[[#This Row],[total_reported]]</f>
        <v>0.44664027268121337</v>
      </c>
      <c r="G1059" s="8">
        <v>19707546</v>
      </c>
      <c r="H1059" s="9">
        <f>nyse_spy_short_volume[[#This Row],[Off-Exchange]]/nyse_spy_short_volume[[#This Row],[total_reported]]</f>
        <v>0.25560972709505164</v>
      </c>
      <c r="I1059" s="8">
        <v>50445</v>
      </c>
      <c r="J1059" s="8" t="s">
        <v>9542</v>
      </c>
      <c r="K1059" s="8" t="s">
        <v>9543</v>
      </c>
      <c r="L1059" s="8" t="s">
        <v>9544</v>
      </c>
      <c r="M1059" s="8" t="s">
        <v>9545</v>
      </c>
      <c r="N1059" s="8">
        <v>1045863</v>
      </c>
      <c r="O1059" s="8">
        <v>376625</v>
      </c>
      <c r="P1059" s="8">
        <v>1385651</v>
      </c>
      <c r="Q1059" s="8">
        <v>7039410</v>
      </c>
      <c r="R1059" s="8">
        <v>159704</v>
      </c>
      <c r="S1059" s="8">
        <v>90209</v>
      </c>
      <c r="T1059" s="8">
        <v>6597</v>
      </c>
    </row>
    <row r="1060" spans="1:20">
      <c r="A1060" s="1">
        <v>44201</v>
      </c>
      <c r="B1060" s="8">
        <v>46888873</v>
      </c>
      <c r="C1060" s="8">
        <v>23950121</v>
      </c>
      <c r="D1060" s="8">
        <v>22938752</v>
      </c>
      <c r="E1060" s="9">
        <f>nyse_spy_short_volume[[#This Row],[total_short]]/nyse_spy_short_volume[[#This Row],[total_reported]]</f>
        <v>0.51078474417587305</v>
      </c>
      <c r="F1060" s="9">
        <f>nyse_spy_short_volume[[#This Row],[total_long]]/nyse_spy_short_volume[[#This Row],[total_reported]]</f>
        <v>0.48921525582412695</v>
      </c>
      <c r="G1060" s="8">
        <v>11039984</v>
      </c>
      <c r="H1060" s="9">
        <f>nyse_spy_short_volume[[#This Row],[Off-Exchange]]/nyse_spy_short_volume[[#This Row],[total_reported]]</f>
        <v>0.23544997551977845</v>
      </c>
      <c r="I1060" s="8">
        <v>299516</v>
      </c>
      <c r="J1060" s="8" t="s">
        <v>9546</v>
      </c>
      <c r="K1060" s="8" t="s">
        <v>9547</v>
      </c>
      <c r="L1060" s="8" t="s">
        <v>9548</v>
      </c>
      <c r="M1060" s="8" t="s">
        <v>9549</v>
      </c>
      <c r="N1060" s="8">
        <v>445056</v>
      </c>
      <c r="O1060" s="8">
        <v>161867</v>
      </c>
      <c r="P1060" s="8">
        <v>717609</v>
      </c>
      <c r="Q1060" s="8">
        <v>4393204</v>
      </c>
      <c r="R1060" s="8">
        <v>88600</v>
      </c>
      <c r="S1060" s="8">
        <v>70136</v>
      </c>
      <c r="T1060" s="8">
        <v>50315</v>
      </c>
    </row>
    <row r="1061" spans="1:20">
      <c r="A1061" s="1">
        <v>44200</v>
      </c>
      <c r="B1061" s="8">
        <v>78551261</v>
      </c>
      <c r="C1061" s="8">
        <v>41198321</v>
      </c>
      <c r="D1061" s="8">
        <v>37352940</v>
      </c>
      <c r="E1061" s="9">
        <f>nyse_spy_short_volume[[#This Row],[total_short]]/nyse_spy_short_volume[[#This Row],[total_reported]]</f>
        <v>0.52447688904701351</v>
      </c>
      <c r="F1061" s="9">
        <f>nyse_spy_short_volume[[#This Row],[total_long]]/nyse_spy_short_volume[[#This Row],[total_reported]]</f>
        <v>0.47552311095298649</v>
      </c>
      <c r="G1061" s="8">
        <v>14014452</v>
      </c>
      <c r="H1061" s="9">
        <f>nyse_spy_short_volume[[#This Row],[Off-Exchange]]/nyse_spy_short_volume[[#This Row],[total_reported]]</f>
        <v>0.17841154707879228</v>
      </c>
      <c r="I1061" s="8">
        <v>96249</v>
      </c>
      <c r="J1061" s="8" t="s">
        <v>9550</v>
      </c>
      <c r="K1061" s="8" t="s">
        <v>9551</v>
      </c>
      <c r="L1061" s="8" t="s">
        <v>9552</v>
      </c>
      <c r="M1061" s="8" t="s">
        <v>9553</v>
      </c>
      <c r="N1061" s="8">
        <v>1163794</v>
      </c>
      <c r="O1061" s="8">
        <v>756606</v>
      </c>
      <c r="P1061" s="8">
        <v>1648764</v>
      </c>
      <c r="Q1061" s="8">
        <v>9009549</v>
      </c>
      <c r="R1061" s="8">
        <v>196406</v>
      </c>
      <c r="S1061" s="8">
        <v>238505</v>
      </c>
      <c r="T1061" s="8">
        <v>40928</v>
      </c>
    </row>
    <row r="1062" spans="1:20">
      <c r="A1062" s="1">
        <v>44196</v>
      </c>
      <c r="B1062" s="8">
        <v>45921797</v>
      </c>
      <c r="C1062" s="8">
        <v>29648872</v>
      </c>
      <c r="D1062" s="8">
        <v>16272925</v>
      </c>
      <c r="E1062" s="9">
        <f>nyse_spy_short_volume[[#This Row],[total_short]]/nyse_spy_short_volume[[#This Row],[total_reported]]</f>
        <v>0.64563832290796463</v>
      </c>
      <c r="F1062" s="9">
        <f>nyse_spy_short_volume[[#This Row],[total_long]]/nyse_spy_short_volume[[#This Row],[total_reported]]</f>
        <v>0.35436167709203542</v>
      </c>
      <c r="G1062" s="8">
        <v>10728755</v>
      </c>
      <c r="H1062" s="9">
        <f>nyse_spy_short_volume[[#This Row],[Off-Exchange]]/nyse_spy_short_volume[[#This Row],[total_reported]]</f>
        <v>0.23363099227149148</v>
      </c>
      <c r="I1062" s="8">
        <v>14862</v>
      </c>
      <c r="J1062" s="8" t="s">
        <v>9554</v>
      </c>
      <c r="K1062" s="8" t="s">
        <v>9555</v>
      </c>
      <c r="L1062" s="8" t="s">
        <v>9556</v>
      </c>
      <c r="M1062" s="8" t="s">
        <v>9557</v>
      </c>
      <c r="N1062" s="8">
        <v>501478</v>
      </c>
      <c r="O1062" s="8">
        <v>747513</v>
      </c>
      <c r="P1062" s="8">
        <v>1355071</v>
      </c>
      <c r="Q1062" s="8">
        <v>6143185</v>
      </c>
      <c r="R1062" s="8">
        <v>136702</v>
      </c>
      <c r="S1062" s="8">
        <v>103443</v>
      </c>
      <c r="T1062" s="8">
        <v>51171</v>
      </c>
    </row>
    <row r="1063" spans="1:20">
      <c r="A1063" s="1">
        <v>44195</v>
      </c>
      <c r="B1063" s="8">
        <v>34956873</v>
      </c>
      <c r="C1063" s="8">
        <v>21213460</v>
      </c>
      <c r="D1063" s="8">
        <v>13743413</v>
      </c>
      <c r="E1063" s="9">
        <f>nyse_spy_short_volume[[#This Row],[total_short]]/nyse_spy_short_volume[[#This Row],[total_reported]]</f>
        <v>0.6068466135400612</v>
      </c>
      <c r="F1063" s="9">
        <f>nyse_spy_short_volume[[#This Row],[total_long]]/nyse_spy_short_volume[[#This Row],[total_reported]]</f>
        <v>0.3931533864599388</v>
      </c>
      <c r="G1063" s="8">
        <v>9000272</v>
      </c>
      <c r="H1063" s="9">
        <f>nyse_spy_short_volume[[#This Row],[Off-Exchange]]/nyse_spy_short_volume[[#This Row],[total_reported]]</f>
        <v>0.257467880493773</v>
      </c>
      <c r="I1063" s="8">
        <v>22156</v>
      </c>
      <c r="J1063" s="8" t="s">
        <v>9558</v>
      </c>
      <c r="K1063" s="8" t="s">
        <v>9559</v>
      </c>
      <c r="L1063" s="8" t="s">
        <v>9560</v>
      </c>
      <c r="M1063" s="8" t="s">
        <v>9561</v>
      </c>
      <c r="N1063" s="8">
        <v>333679</v>
      </c>
      <c r="O1063" s="8">
        <v>478636</v>
      </c>
      <c r="P1063" s="8">
        <v>785494</v>
      </c>
      <c r="Q1063" s="8">
        <v>4418713</v>
      </c>
      <c r="R1063" s="8">
        <v>112186</v>
      </c>
      <c r="S1063" s="8">
        <v>37551</v>
      </c>
      <c r="T1063" s="8">
        <v>40116</v>
      </c>
    </row>
    <row r="1064" spans="1:20">
      <c r="A1064" s="1">
        <v>44194</v>
      </c>
      <c r="B1064" s="8">
        <v>38904221</v>
      </c>
      <c r="C1064" s="8">
        <v>19360671</v>
      </c>
      <c r="D1064" s="8">
        <v>19543550</v>
      </c>
      <c r="E1064" s="9">
        <f>nyse_spy_short_volume[[#This Row],[total_short]]/nyse_spy_short_volume[[#This Row],[total_reported]]</f>
        <v>0.49764962521675987</v>
      </c>
      <c r="F1064" s="9">
        <f>nyse_spy_short_volume[[#This Row],[total_long]]/nyse_spy_short_volume[[#This Row],[total_reported]]</f>
        <v>0.50235037478324007</v>
      </c>
      <c r="G1064" s="8">
        <v>8208739</v>
      </c>
      <c r="H1064" s="9">
        <f>nyse_spy_short_volume[[#This Row],[Off-Exchange]]/nyse_spy_short_volume[[#This Row],[total_reported]]</f>
        <v>0.21099867286894139</v>
      </c>
      <c r="I1064" s="8">
        <v>25960</v>
      </c>
      <c r="J1064" s="8" t="s">
        <v>9562</v>
      </c>
      <c r="K1064" s="8" t="s">
        <v>9563</v>
      </c>
      <c r="L1064" s="8" t="s">
        <v>9564</v>
      </c>
      <c r="M1064" s="8" t="s">
        <v>9565</v>
      </c>
      <c r="N1064" s="8">
        <v>320024</v>
      </c>
      <c r="O1064" s="8">
        <v>474600</v>
      </c>
      <c r="P1064" s="8">
        <v>638954</v>
      </c>
      <c r="Q1064" s="8">
        <v>3810481</v>
      </c>
      <c r="R1064" s="8">
        <v>115761</v>
      </c>
      <c r="S1064" s="8">
        <v>25646</v>
      </c>
      <c r="T1064" s="8">
        <v>39837</v>
      </c>
    </row>
    <row r="1065" spans="1:20">
      <c r="A1065" s="1">
        <v>44193</v>
      </c>
      <c r="B1065" s="8">
        <v>27721279</v>
      </c>
      <c r="C1065" s="8">
        <v>15746158</v>
      </c>
      <c r="D1065" s="8">
        <v>11975121</v>
      </c>
      <c r="E1065" s="9">
        <f>nyse_spy_short_volume[[#This Row],[total_short]]/nyse_spy_short_volume[[#This Row],[total_reported]]</f>
        <v>0.56801700960478774</v>
      </c>
      <c r="F1065" s="9">
        <f>nyse_spy_short_volume[[#This Row],[total_long]]/nyse_spy_short_volume[[#This Row],[total_reported]]</f>
        <v>0.43198299039521226</v>
      </c>
      <c r="G1065" s="8">
        <v>6049248</v>
      </c>
      <c r="H1065" s="9">
        <f>nyse_spy_short_volume[[#This Row],[Off-Exchange]]/nyse_spy_short_volume[[#This Row],[total_reported]]</f>
        <v>0.21821677131130926</v>
      </c>
      <c r="I1065" s="8">
        <v>18406</v>
      </c>
      <c r="J1065" s="8" t="s">
        <v>9566</v>
      </c>
      <c r="K1065" s="8" t="s">
        <v>9567</v>
      </c>
      <c r="L1065" s="8" t="s">
        <v>9568</v>
      </c>
      <c r="M1065" s="8" t="s">
        <v>9569</v>
      </c>
      <c r="N1065" s="8">
        <v>293958</v>
      </c>
      <c r="O1065" s="8">
        <v>225761</v>
      </c>
      <c r="P1065" s="8">
        <v>551362</v>
      </c>
      <c r="Q1065" s="8">
        <v>3888776</v>
      </c>
      <c r="R1065" s="8">
        <v>65199</v>
      </c>
      <c r="S1065" s="8">
        <v>53633</v>
      </c>
      <c r="T1065" s="8">
        <v>30444</v>
      </c>
    </row>
    <row r="1066" spans="1:20">
      <c r="A1066" s="1">
        <v>44189</v>
      </c>
      <c r="B1066" s="8">
        <v>21289331</v>
      </c>
      <c r="C1066" s="8">
        <v>11587932</v>
      </c>
      <c r="D1066" s="8">
        <v>9701399</v>
      </c>
      <c r="E1066" s="9">
        <f>nyse_spy_short_volume[[#This Row],[total_short]]/nyse_spy_short_volume[[#This Row],[total_reported]]</f>
        <v>0.54430700523186948</v>
      </c>
      <c r="F1066" s="9">
        <f>nyse_spy_short_volume[[#This Row],[total_long]]/nyse_spy_short_volume[[#This Row],[total_reported]]</f>
        <v>0.45569299476813058</v>
      </c>
      <c r="G1066" s="8">
        <v>5581725</v>
      </c>
      <c r="H1066" s="9">
        <f>nyse_spy_short_volume[[#This Row],[Off-Exchange]]/nyse_spy_short_volume[[#This Row],[total_reported]]</f>
        <v>0.26218414284601049</v>
      </c>
      <c r="I1066" s="8">
        <v>9195</v>
      </c>
      <c r="J1066" s="8" t="s">
        <v>9570</v>
      </c>
      <c r="K1066" s="8" t="s">
        <v>9571</v>
      </c>
      <c r="L1066" s="8" t="s">
        <v>9572</v>
      </c>
      <c r="M1066" s="8" t="s">
        <v>9573</v>
      </c>
      <c r="N1066" s="8">
        <v>189617</v>
      </c>
      <c r="O1066" s="8">
        <v>240299</v>
      </c>
      <c r="P1066" s="8">
        <v>411412</v>
      </c>
      <c r="Q1066" s="8">
        <v>1925979</v>
      </c>
      <c r="R1066" s="8">
        <v>37096</v>
      </c>
      <c r="S1066" s="8">
        <v>29918</v>
      </c>
      <c r="T1066" s="8">
        <v>7863</v>
      </c>
    </row>
    <row r="1067" spans="1:20">
      <c r="A1067" s="1">
        <v>44188</v>
      </c>
      <c r="B1067" s="8">
        <v>32252962</v>
      </c>
      <c r="C1067" s="8">
        <v>17881380</v>
      </c>
      <c r="D1067" s="8">
        <v>14371582</v>
      </c>
      <c r="E1067" s="9">
        <f>nyse_spy_short_volume[[#This Row],[total_short]]/nyse_spy_short_volume[[#This Row],[total_reported]]</f>
        <v>0.55441047554019995</v>
      </c>
      <c r="F1067" s="9">
        <f>nyse_spy_short_volume[[#This Row],[total_long]]/nyse_spy_short_volume[[#This Row],[total_reported]]</f>
        <v>0.44558952445979999</v>
      </c>
      <c r="G1067" s="8">
        <v>6158943</v>
      </c>
      <c r="H1067" s="9">
        <f>nyse_spy_short_volume[[#This Row],[Off-Exchange]]/nyse_spy_short_volume[[#This Row],[total_reported]]</f>
        <v>0.19095743826566999</v>
      </c>
      <c r="I1067" s="8">
        <v>36553</v>
      </c>
      <c r="J1067" s="8" t="s">
        <v>9574</v>
      </c>
      <c r="K1067" s="8" t="s">
        <v>9575</v>
      </c>
      <c r="L1067" s="8" t="s">
        <v>9576</v>
      </c>
      <c r="M1067" s="8" t="s">
        <v>9577</v>
      </c>
      <c r="N1067" s="8">
        <v>277841</v>
      </c>
      <c r="O1067" s="8">
        <v>517585</v>
      </c>
      <c r="P1067" s="8">
        <v>751134</v>
      </c>
      <c r="Q1067" s="8">
        <v>3905931</v>
      </c>
      <c r="R1067" s="8">
        <v>54143</v>
      </c>
      <c r="S1067" s="8">
        <v>74729</v>
      </c>
      <c r="T1067" s="8">
        <v>47314</v>
      </c>
    </row>
    <row r="1068" spans="1:20">
      <c r="A1068" s="1">
        <v>44187</v>
      </c>
      <c r="B1068" s="8">
        <v>35271630</v>
      </c>
      <c r="C1068" s="8">
        <v>17697161</v>
      </c>
      <c r="D1068" s="8">
        <v>17574469</v>
      </c>
      <c r="E1068" s="9">
        <f>nyse_spy_short_volume[[#This Row],[total_short]]/nyse_spy_short_volume[[#This Row],[total_reported]]</f>
        <v>0.50173924482650789</v>
      </c>
      <c r="F1068" s="9">
        <f>nyse_spy_short_volume[[#This Row],[total_long]]/nyse_spy_short_volume[[#This Row],[total_reported]]</f>
        <v>0.49826075517349211</v>
      </c>
      <c r="G1068" s="8">
        <v>5708337</v>
      </c>
      <c r="H1068" s="9">
        <f>nyse_spy_short_volume[[#This Row],[Off-Exchange]]/nyse_spy_short_volume[[#This Row],[total_reported]]</f>
        <v>0.16183933092970185</v>
      </c>
      <c r="I1068" s="8">
        <v>26175</v>
      </c>
      <c r="J1068" s="8" t="s">
        <v>9578</v>
      </c>
      <c r="K1068" s="8" t="s">
        <v>9579</v>
      </c>
      <c r="L1068" s="8" t="s">
        <v>9580</v>
      </c>
      <c r="M1068" s="8" t="s">
        <v>9581</v>
      </c>
      <c r="N1068" s="8">
        <v>383770</v>
      </c>
      <c r="O1068" s="8">
        <v>292341</v>
      </c>
      <c r="P1068" s="8">
        <v>754778</v>
      </c>
      <c r="Q1068" s="8">
        <v>3822591</v>
      </c>
      <c r="R1068" s="8">
        <v>61830</v>
      </c>
      <c r="S1068" s="8">
        <v>17057</v>
      </c>
      <c r="T1068" s="8">
        <v>48662</v>
      </c>
    </row>
    <row r="1069" spans="1:20">
      <c r="A1069" s="1">
        <v>44186</v>
      </c>
      <c r="B1069" s="8">
        <v>62748518</v>
      </c>
      <c r="C1069" s="8">
        <v>37731823</v>
      </c>
      <c r="D1069" s="8">
        <v>25016695</v>
      </c>
      <c r="E1069" s="9">
        <f>nyse_spy_short_volume[[#This Row],[total_short]]/nyse_spy_short_volume[[#This Row],[total_reported]]</f>
        <v>0.60131815384070109</v>
      </c>
      <c r="F1069" s="9">
        <f>nyse_spy_short_volume[[#This Row],[total_long]]/nyse_spy_short_volume[[#This Row],[total_reported]]</f>
        <v>0.39868184615929891</v>
      </c>
      <c r="G1069" s="8">
        <v>9977278</v>
      </c>
      <c r="H1069" s="9">
        <f>nyse_spy_short_volume[[#This Row],[Off-Exchange]]/nyse_spy_short_volume[[#This Row],[total_reported]]</f>
        <v>0.15900420150161954</v>
      </c>
      <c r="I1069" s="8">
        <v>9825</v>
      </c>
      <c r="J1069" s="8" t="s">
        <v>9582</v>
      </c>
      <c r="K1069" s="8" t="s">
        <v>9583</v>
      </c>
      <c r="L1069" s="8" t="s">
        <v>9584</v>
      </c>
      <c r="M1069" s="8" t="s">
        <v>9585</v>
      </c>
      <c r="N1069" s="8">
        <v>1090404</v>
      </c>
      <c r="O1069" s="8">
        <v>918281</v>
      </c>
      <c r="P1069" s="8">
        <v>1919064</v>
      </c>
      <c r="Q1069" s="8">
        <v>8041768</v>
      </c>
      <c r="R1069" s="8">
        <v>104508</v>
      </c>
      <c r="S1069" s="8">
        <v>132611</v>
      </c>
      <c r="T1069" s="8">
        <v>57272</v>
      </c>
    </row>
    <row r="1070" spans="1:20">
      <c r="A1070" s="1">
        <v>44183</v>
      </c>
      <c r="B1070" s="8">
        <v>85941996</v>
      </c>
      <c r="C1070" s="8">
        <v>52153301</v>
      </c>
      <c r="D1070" s="8">
        <v>33788695</v>
      </c>
      <c r="E1070" s="9">
        <f>nyse_spy_short_volume[[#This Row],[total_short]]/nyse_spy_short_volume[[#This Row],[total_reported]]</f>
        <v>0.60684302701091564</v>
      </c>
      <c r="F1070" s="9">
        <f>nyse_spy_short_volume[[#This Row],[total_long]]/nyse_spy_short_volume[[#This Row],[total_reported]]</f>
        <v>0.39315697298908442</v>
      </c>
      <c r="G1070" s="8">
        <v>25433710</v>
      </c>
      <c r="H1070" s="9">
        <f>nyse_spy_short_volume[[#This Row],[Off-Exchange]]/nyse_spy_short_volume[[#This Row],[total_reported]]</f>
        <v>0.29594041544019994</v>
      </c>
      <c r="I1070" s="8">
        <v>591317</v>
      </c>
      <c r="J1070" s="8" t="s">
        <v>9586</v>
      </c>
      <c r="K1070" s="8" t="s">
        <v>9587</v>
      </c>
      <c r="L1070" s="8" t="s">
        <v>9588</v>
      </c>
      <c r="M1070" s="8" t="s">
        <v>9589</v>
      </c>
      <c r="N1070" s="8">
        <v>780898</v>
      </c>
      <c r="O1070" s="8">
        <v>710067</v>
      </c>
      <c r="P1070" s="8">
        <v>1775430</v>
      </c>
      <c r="Q1070" s="8">
        <v>9502467</v>
      </c>
      <c r="R1070" s="8">
        <v>132777</v>
      </c>
      <c r="S1070" s="8">
        <v>163332</v>
      </c>
      <c r="T1070" s="8">
        <v>51846</v>
      </c>
    </row>
    <row r="1071" spans="1:20">
      <c r="A1071" s="1">
        <v>44182</v>
      </c>
      <c r="B1071" s="8">
        <v>47331212</v>
      </c>
      <c r="C1071" s="8">
        <v>30566642</v>
      </c>
      <c r="D1071" s="8">
        <v>16764570</v>
      </c>
      <c r="E1071" s="9">
        <f>nyse_spy_short_volume[[#This Row],[total_short]]/nyse_spy_short_volume[[#This Row],[total_reported]]</f>
        <v>0.64580306965306533</v>
      </c>
      <c r="F1071" s="9">
        <f>nyse_spy_short_volume[[#This Row],[total_long]]/nyse_spy_short_volume[[#This Row],[total_reported]]</f>
        <v>0.35419693034693472</v>
      </c>
      <c r="G1071" s="8">
        <v>18541529</v>
      </c>
      <c r="H1071" s="9">
        <f>nyse_spy_short_volume[[#This Row],[Off-Exchange]]/nyse_spy_short_volume[[#This Row],[total_reported]]</f>
        <v>0.3917400002349401</v>
      </c>
      <c r="I1071" s="8">
        <v>27380</v>
      </c>
      <c r="J1071" s="8" t="s">
        <v>9590</v>
      </c>
      <c r="K1071" s="8" t="s">
        <v>9591</v>
      </c>
      <c r="L1071" s="8" t="s">
        <v>9592</v>
      </c>
      <c r="M1071" s="8" t="s">
        <v>9593</v>
      </c>
      <c r="N1071" s="8">
        <v>332933</v>
      </c>
      <c r="O1071" s="8">
        <v>265162</v>
      </c>
      <c r="P1071" s="8">
        <v>657264</v>
      </c>
      <c r="Q1071" s="8">
        <v>4775364</v>
      </c>
      <c r="R1071" s="8">
        <v>52161</v>
      </c>
      <c r="S1071" s="8">
        <v>55230</v>
      </c>
      <c r="T1071" s="8">
        <v>66808</v>
      </c>
    </row>
    <row r="1072" spans="1:20">
      <c r="A1072" s="1">
        <v>44181</v>
      </c>
      <c r="B1072" s="8">
        <v>41946792</v>
      </c>
      <c r="C1072" s="8">
        <v>24743833</v>
      </c>
      <c r="D1072" s="8">
        <v>17202959</v>
      </c>
      <c r="E1072" s="9">
        <f>nyse_spy_short_volume[[#This Row],[total_short]]/nyse_spy_short_volume[[#This Row],[total_reported]]</f>
        <v>0.58988618247612357</v>
      </c>
      <c r="F1072" s="9">
        <f>nyse_spy_short_volume[[#This Row],[total_long]]/nyse_spy_short_volume[[#This Row],[total_reported]]</f>
        <v>0.41011381752387643</v>
      </c>
      <c r="G1072" s="8">
        <v>10578684</v>
      </c>
      <c r="H1072" s="9">
        <f>nyse_spy_short_volume[[#This Row],[Off-Exchange]]/nyse_spy_short_volume[[#This Row],[total_reported]]</f>
        <v>0.25219292097474344</v>
      </c>
      <c r="I1072" s="8">
        <v>41658</v>
      </c>
      <c r="J1072" s="8" t="s">
        <v>9594</v>
      </c>
      <c r="K1072" s="8" t="s">
        <v>9595</v>
      </c>
      <c r="L1072" s="8" t="s">
        <v>9596</v>
      </c>
      <c r="M1072" s="8" t="s">
        <v>9597</v>
      </c>
      <c r="N1072" s="8">
        <v>666813</v>
      </c>
      <c r="O1072" s="8">
        <v>434199</v>
      </c>
      <c r="P1072" s="8">
        <v>931836</v>
      </c>
      <c r="Q1072" s="8">
        <v>4636032</v>
      </c>
      <c r="R1072" s="8">
        <v>77129</v>
      </c>
      <c r="S1072" s="8">
        <v>54700</v>
      </c>
      <c r="T1072" s="8">
        <v>16816</v>
      </c>
    </row>
    <row r="1073" spans="1:20">
      <c r="A1073" s="1">
        <v>44180</v>
      </c>
      <c r="B1073" s="8">
        <v>45324124</v>
      </c>
      <c r="C1073" s="8">
        <v>27681032</v>
      </c>
      <c r="D1073" s="8">
        <v>17643092</v>
      </c>
      <c r="E1073" s="9">
        <f>nyse_spy_short_volume[[#This Row],[total_short]]/nyse_spy_short_volume[[#This Row],[total_reported]]</f>
        <v>0.61073506903299446</v>
      </c>
      <c r="F1073" s="9">
        <f>nyse_spy_short_volume[[#This Row],[total_long]]/nyse_spy_short_volume[[#This Row],[total_reported]]</f>
        <v>0.38926493096700554</v>
      </c>
      <c r="G1073" s="8">
        <v>15019054</v>
      </c>
      <c r="H1073" s="9">
        <f>nyse_spy_short_volume[[#This Row],[Off-Exchange]]/nyse_spy_short_volume[[#This Row],[total_reported]]</f>
        <v>0.33136997860124112</v>
      </c>
      <c r="I1073" s="8">
        <v>27300</v>
      </c>
      <c r="J1073" s="8" t="s">
        <v>9598</v>
      </c>
      <c r="K1073" s="8" t="s">
        <v>9599</v>
      </c>
      <c r="L1073" s="8" t="s">
        <v>9600</v>
      </c>
      <c r="M1073" s="8" t="s">
        <v>9601</v>
      </c>
      <c r="N1073" s="8">
        <v>332822</v>
      </c>
      <c r="O1073" s="8">
        <v>593432</v>
      </c>
      <c r="P1073" s="8">
        <v>720417</v>
      </c>
      <c r="Q1073" s="8">
        <v>4427438</v>
      </c>
      <c r="R1073" s="8">
        <v>90696</v>
      </c>
      <c r="S1073" s="8">
        <v>50697</v>
      </c>
      <c r="T1073" s="8">
        <v>27645</v>
      </c>
    </row>
    <row r="1074" spans="1:20">
      <c r="A1074" s="1">
        <v>44179</v>
      </c>
      <c r="B1074" s="8">
        <v>47216576</v>
      </c>
      <c r="C1074" s="8">
        <v>25882763</v>
      </c>
      <c r="D1074" s="8">
        <v>21333813</v>
      </c>
      <c r="E1074" s="9">
        <f>nyse_spy_short_volume[[#This Row],[total_short]]/nyse_spy_short_volume[[#This Row],[total_reported]]</f>
        <v>0.54817111261943263</v>
      </c>
      <c r="F1074" s="9">
        <f>nyse_spy_short_volume[[#This Row],[total_long]]/nyse_spy_short_volume[[#This Row],[total_reported]]</f>
        <v>0.45182888738056737</v>
      </c>
      <c r="G1074" s="8">
        <v>9344442</v>
      </c>
      <c r="H1074" s="9">
        <f>nyse_spy_short_volume[[#This Row],[Off-Exchange]]/nyse_spy_short_volume[[#This Row],[total_reported]]</f>
        <v>0.19790596421053488</v>
      </c>
      <c r="I1074" s="8">
        <v>15745</v>
      </c>
      <c r="J1074" s="8" t="s">
        <v>9602</v>
      </c>
      <c r="K1074" s="8" t="s">
        <v>9603</v>
      </c>
      <c r="L1074" s="8" t="s">
        <v>9604</v>
      </c>
      <c r="M1074" s="8" t="s">
        <v>9605</v>
      </c>
      <c r="N1074" s="8">
        <v>409659</v>
      </c>
      <c r="O1074" s="8">
        <v>518362</v>
      </c>
      <c r="P1074" s="8">
        <v>1108725</v>
      </c>
      <c r="Q1074" s="8">
        <v>6017805</v>
      </c>
      <c r="R1074" s="8">
        <v>93423</v>
      </c>
      <c r="S1074" s="8">
        <v>135754</v>
      </c>
      <c r="T1074" s="8">
        <v>13511</v>
      </c>
    </row>
    <row r="1075" spans="1:20">
      <c r="A1075" s="1">
        <v>44176</v>
      </c>
      <c r="B1075" s="8">
        <v>40443530</v>
      </c>
      <c r="C1075" s="8">
        <v>22133789</v>
      </c>
      <c r="D1075" s="8">
        <v>18309741</v>
      </c>
      <c r="E1075" s="9">
        <f>nyse_spy_short_volume[[#This Row],[total_short]]/nyse_spy_short_volume[[#This Row],[total_reported]]</f>
        <v>0.54727638759524699</v>
      </c>
      <c r="F1075" s="9">
        <f>nyse_spy_short_volume[[#This Row],[total_long]]/nyse_spy_short_volume[[#This Row],[total_reported]]</f>
        <v>0.45272361240475301</v>
      </c>
      <c r="G1075" s="8">
        <v>8485269</v>
      </c>
      <c r="H1075" s="9">
        <f>nyse_spy_short_volume[[#This Row],[Off-Exchange]]/nyse_spy_short_volume[[#This Row],[total_reported]]</f>
        <v>0.20980535081878363</v>
      </c>
      <c r="I1075" s="8">
        <v>23329</v>
      </c>
      <c r="J1075" s="8" t="s">
        <v>9606</v>
      </c>
      <c r="K1075" s="8" t="s">
        <v>9607</v>
      </c>
      <c r="L1075" s="8" t="s">
        <v>9608</v>
      </c>
      <c r="M1075" s="8" t="s">
        <v>9609</v>
      </c>
      <c r="N1075" s="8">
        <v>411773</v>
      </c>
      <c r="O1075" s="8">
        <v>396265</v>
      </c>
      <c r="P1075" s="8">
        <v>665408</v>
      </c>
      <c r="Q1075" s="8">
        <v>4220807</v>
      </c>
      <c r="R1075" s="8">
        <v>78014</v>
      </c>
      <c r="S1075" s="8">
        <v>79251</v>
      </c>
      <c r="T1075" s="8">
        <v>8830</v>
      </c>
    </row>
    <row r="1076" spans="1:20">
      <c r="A1076" s="1">
        <v>44175</v>
      </c>
      <c r="B1076" s="8">
        <v>42358442</v>
      </c>
      <c r="C1076" s="8">
        <v>21068971</v>
      </c>
      <c r="D1076" s="8">
        <v>21289471</v>
      </c>
      <c r="E1076" s="9">
        <f>nyse_spy_short_volume[[#This Row],[total_short]]/nyse_spy_short_volume[[#This Row],[total_reported]]</f>
        <v>0.49739721305141488</v>
      </c>
      <c r="F1076" s="9">
        <f>nyse_spy_short_volume[[#This Row],[total_long]]/nyse_spy_short_volume[[#This Row],[total_reported]]</f>
        <v>0.50260278694858518</v>
      </c>
      <c r="G1076" s="8">
        <v>9875510</v>
      </c>
      <c r="H1076" s="9">
        <f>nyse_spy_short_volume[[#This Row],[Off-Exchange]]/nyse_spy_short_volume[[#This Row],[total_reported]]</f>
        <v>0.23314148334350918</v>
      </c>
      <c r="I1076" s="8">
        <v>28379</v>
      </c>
      <c r="J1076" s="8" t="s">
        <v>9610</v>
      </c>
      <c r="K1076" s="8" t="s">
        <v>9611</v>
      </c>
      <c r="L1076" s="8" t="s">
        <v>9612</v>
      </c>
      <c r="M1076" s="8" t="s">
        <v>7521</v>
      </c>
      <c r="N1076" s="8">
        <v>231248</v>
      </c>
      <c r="O1076" s="8">
        <v>435585</v>
      </c>
      <c r="P1076" s="8">
        <v>637600</v>
      </c>
      <c r="Q1076" s="8">
        <v>3971686</v>
      </c>
      <c r="R1076" s="8">
        <v>78343</v>
      </c>
      <c r="S1076" s="8">
        <v>52285</v>
      </c>
      <c r="T1076" s="8">
        <v>33624</v>
      </c>
    </row>
    <row r="1077" spans="1:20">
      <c r="A1077" s="1">
        <v>44174</v>
      </c>
      <c r="B1077" s="8">
        <v>50925469</v>
      </c>
      <c r="C1077" s="8">
        <v>31167719</v>
      </c>
      <c r="D1077" s="8">
        <v>19757750</v>
      </c>
      <c r="E1077" s="9">
        <f>nyse_spy_short_volume[[#This Row],[total_short]]/nyse_spy_short_volume[[#This Row],[total_reported]]</f>
        <v>0.61202615532122051</v>
      </c>
      <c r="F1077" s="9">
        <f>nyse_spy_short_volume[[#This Row],[total_long]]/nyse_spy_short_volume[[#This Row],[total_reported]]</f>
        <v>0.38797384467877949</v>
      </c>
      <c r="G1077" s="8">
        <v>11181572</v>
      </c>
      <c r="H1077" s="9">
        <f>nyse_spy_short_volume[[#This Row],[Off-Exchange]]/nyse_spy_short_volume[[#This Row],[total_reported]]</f>
        <v>0.21956738385659247</v>
      </c>
      <c r="I1077" s="8">
        <v>279927</v>
      </c>
      <c r="J1077" s="8" t="s">
        <v>9613</v>
      </c>
      <c r="K1077" s="8" t="s">
        <v>9614</v>
      </c>
      <c r="L1077" s="8" t="s">
        <v>9615</v>
      </c>
      <c r="M1077" s="8" t="s">
        <v>9616</v>
      </c>
      <c r="N1077" s="8">
        <v>753778</v>
      </c>
      <c r="O1077" s="8">
        <v>752404</v>
      </c>
      <c r="P1077" s="8">
        <v>1338296</v>
      </c>
      <c r="Q1077" s="8">
        <v>6886594</v>
      </c>
      <c r="R1077" s="8">
        <v>172551</v>
      </c>
      <c r="S1077" s="8">
        <v>91247</v>
      </c>
      <c r="T1077" s="8">
        <v>18881</v>
      </c>
    </row>
    <row r="1078" spans="1:20">
      <c r="A1078" s="1">
        <v>44173</v>
      </c>
      <c r="B1078" s="8">
        <v>29966455</v>
      </c>
      <c r="C1078" s="8">
        <v>15989344</v>
      </c>
      <c r="D1078" s="8">
        <v>13977111</v>
      </c>
      <c r="E1078" s="9">
        <f>nyse_spy_short_volume[[#This Row],[total_short]]/nyse_spy_short_volume[[#This Row],[total_reported]]</f>
        <v>0.53357475884284611</v>
      </c>
      <c r="F1078" s="9">
        <f>nyse_spy_short_volume[[#This Row],[total_long]]/nyse_spy_short_volume[[#This Row],[total_reported]]</f>
        <v>0.46642524115715389</v>
      </c>
      <c r="G1078" s="8">
        <v>5380075</v>
      </c>
      <c r="H1078" s="9">
        <f>nyse_spy_short_volume[[#This Row],[Off-Exchange]]/nyse_spy_short_volume[[#This Row],[total_reported]]</f>
        <v>0.17953658515830451</v>
      </c>
      <c r="I1078" s="8">
        <v>11716</v>
      </c>
      <c r="J1078" s="8" t="s">
        <v>9617</v>
      </c>
      <c r="K1078" s="8" t="s">
        <v>9618</v>
      </c>
      <c r="L1078" s="8" t="s">
        <v>9619</v>
      </c>
      <c r="M1078" s="8" t="s">
        <v>9620</v>
      </c>
      <c r="N1078" s="8">
        <v>340808</v>
      </c>
      <c r="O1078" s="8">
        <v>457929</v>
      </c>
      <c r="P1078" s="8">
        <v>641617</v>
      </c>
      <c r="Q1078" s="8">
        <v>3813374</v>
      </c>
      <c r="R1078" s="8">
        <v>96958</v>
      </c>
      <c r="S1078" s="8">
        <v>52240</v>
      </c>
      <c r="T1078" s="8">
        <v>11549</v>
      </c>
    </row>
    <row r="1079" spans="1:20">
      <c r="A1079" s="1">
        <v>44172</v>
      </c>
      <c r="B1079" s="8">
        <v>34521161</v>
      </c>
      <c r="C1079" s="8">
        <v>20370136</v>
      </c>
      <c r="D1079" s="8">
        <v>14151025</v>
      </c>
      <c r="E1079" s="9">
        <f>nyse_spy_short_volume[[#This Row],[total_short]]/nyse_spy_short_volume[[#This Row],[total_reported]]</f>
        <v>0.59007679376716216</v>
      </c>
      <c r="F1079" s="9">
        <f>nyse_spy_short_volume[[#This Row],[total_long]]/nyse_spy_short_volume[[#This Row],[total_reported]]</f>
        <v>0.4099232062328379</v>
      </c>
      <c r="G1079" s="8">
        <v>6461560</v>
      </c>
      <c r="H1079" s="9">
        <f>nyse_spy_short_volume[[#This Row],[Off-Exchange]]/nyse_spy_short_volume[[#This Row],[total_reported]]</f>
        <v>0.18717678701478205</v>
      </c>
      <c r="I1079" s="8">
        <v>25277</v>
      </c>
      <c r="J1079" s="8" t="s">
        <v>9621</v>
      </c>
      <c r="K1079" s="8" t="s">
        <v>9622</v>
      </c>
      <c r="L1079" s="8" t="s">
        <v>9623</v>
      </c>
      <c r="M1079" s="8" t="s">
        <v>9624</v>
      </c>
      <c r="N1079" s="8">
        <v>642148</v>
      </c>
      <c r="O1079" s="8">
        <v>576035</v>
      </c>
      <c r="P1079" s="8">
        <v>989410</v>
      </c>
      <c r="Q1079" s="8">
        <v>4674875</v>
      </c>
      <c r="R1079" s="8">
        <v>110701</v>
      </c>
      <c r="S1079" s="8">
        <v>101401</v>
      </c>
      <c r="T1079" s="8">
        <v>17005</v>
      </c>
    </row>
    <row r="1080" spans="1:20">
      <c r="A1080" s="1">
        <v>44169</v>
      </c>
      <c r="B1080" s="8">
        <v>34572072</v>
      </c>
      <c r="C1080" s="8">
        <v>18850024</v>
      </c>
      <c r="D1080" s="8">
        <v>15722048</v>
      </c>
      <c r="E1080" s="9">
        <f>nyse_spy_short_volume[[#This Row],[total_short]]/nyse_spy_short_volume[[#This Row],[total_reported]]</f>
        <v>0.54523848035489453</v>
      </c>
      <c r="F1080" s="9">
        <f>nyse_spy_short_volume[[#This Row],[total_long]]/nyse_spy_short_volume[[#This Row],[total_reported]]</f>
        <v>0.45476151964510547</v>
      </c>
      <c r="G1080" s="8">
        <v>6968609</v>
      </c>
      <c r="H1080" s="9">
        <f>nyse_spy_short_volume[[#This Row],[Off-Exchange]]/nyse_spy_short_volume[[#This Row],[total_reported]]</f>
        <v>0.20156758322150897</v>
      </c>
      <c r="I1080" s="8">
        <v>14942</v>
      </c>
      <c r="J1080" s="8" t="s">
        <v>9625</v>
      </c>
      <c r="K1080" s="8" t="s">
        <v>9626</v>
      </c>
      <c r="L1080" s="8" t="s">
        <v>9627</v>
      </c>
      <c r="M1080" s="8" t="s">
        <v>9628</v>
      </c>
      <c r="N1080" s="8">
        <v>392047</v>
      </c>
      <c r="O1080" s="8">
        <v>340608</v>
      </c>
      <c r="P1080" s="8">
        <v>650812</v>
      </c>
      <c r="Q1080" s="8">
        <v>4289358</v>
      </c>
      <c r="R1080" s="8">
        <v>103390</v>
      </c>
      <c r="S1080" s="8">
        <v>107180</v>
      </c>
      <c r="T1080" s="8">
        <v>788</v>
      </c>
    </row>
    <row r="1081" spans="1:20">
      <c r="A1081" s="1">
        <v>44168</v>
      </c>
      <c r="B1081" s="8">
        <v>44204695</v>
      </c>
      <c r="C1081" s="8">
        <v>27942480</v>
      </c>
      <c r="D1081" s="8">
        <v>16262215</v>
      </c>
      <c r="E1081" s="9">
        <f>nyse_spy_short_volume[[#This Row],[total_short]]/nyse_spy_short_volume[[#This Row],[total_reported]]</f>
        <v>0.63211566101745531</v>
      </c>
      <c r="F1081" s="9">
        <f>nyse_spy_short_volume[[#This Row],[total_long]]/nyse_spy_short_volume[[#This Row],[total_reported]]</f>
        <v>0.36788433898254475</v>
      </c>
      <c r="G1081" s="8">
        <v>9620319</v>
      </c>
      <c r="H1081" s="9">
        <f>nyse_spy_short_volume[[#This Row],[Off-Exchange]]/nyse_spy_short_volume[[#This Row],[total_reported]]</f>
        <v>0.21763115886219778</v>
      </c>
      <c r="I1081" s="8">
        <v>26746</v>
      </c>
      <c r="J1081" s="8" t="s">
        <v>9629</v>
      </c>
      <c r="K1081" s="8" t="s">
        <v>9630</v>
      </c>
      <c r="L1081" s="8" t="s">
        <v>9631</v>
      </c>
      <c r="M1081" s="8" t="s">
        <v>9632</v>
      </c>
      <c r="N1081" s="8">
        <v>559394</v>
      </c>
      <c r="O1081" s="8">
        <v>669176</v>
      </c>
      <c r="P1081" s="8">
        <v>1378187</v>
      </c>
      <c r="Q1081" s="8">
        <v>6168273</v>
      </c>
      <c r="R1081" s="8">
        <v>147843</v>
      </c>
      <c r="S1081" s="8">
        <v>59077</v>
      </c>
      <c r="T1081" s="8">
        <v>5431</v>
      </c>
    </row>
    <row r="1082" spans="1:20">
      <c r="A1082" s="1">
        <v>44167</v>
      </c>
      <c r="B1082" s="8">
        <v>32331538</v>
      </c>
      <c r="C1082" s="8">
        <v>15206174</v>
      </c>
      <c r="D1082" s="8">
        <v>17125364</v>
      </c>
      <c r="E1082" s="9">
        <f>nyse_spy_short_volume[[#This Row],[total_short]]/nyse_spy_short_volume[[#This Row],[total_reported]]</f>
        <v>0.470320156127432</v>
      </c>
      <c r="F1082" s="9">
        <f>nyse_spy_short_volume[[#This Row],[total_long]]/nyse_spy_short_volume[[#This Row],[total_reported]]</f>
        <v>0.52967984387256806</v>
      </c>
      <c r="G1082" s="8">
        <v>3654314</v>
      </c>
      <c r="H1082" s="9">
        <f>nyse_spy_short_volume[[#This Row],[Off-Exchange]]/nyse_spy_short_volume[[#This Row],[total_reported]]</f>
        <v>0.11302629649106083</v>
      </c>
      <c r="I1082" s="8">
        <v>9215</v>
      </c>
      <c r="J1082" s="8" t="s">
        <v>9633</v>
      </c>
      <c r="K1082" s="8" t="s">
        <v>9634</v>
      </c>
      <c r="L1082" s="8" t="s">
        <v>9635</v>
      </c>
      <c r="M1082" s="8" t="s">
        <v>9636</v>
      </c>
      <c r="N1082" s="8">
        <v>472936</v>
      </c>
      <c r="O1082" s="8">
        <v>220399</v>
      </c>
      <c r="P1082" s="8">
        <v>828782</v>
      </c>
      <c r="Q1082" s="8">
        <v>4481670</v>
      </c>
      <c r="R1082" s="8">
        <v>92951</v>
      </c>
      <c r="S1082" s="8">
        <v>30279</v>
      </c>
      <c r="T1082" s="8">
        <v>16334</v>
      </c>
    </row>
    <row r="1083" spans="1:20">
      <c r="A1083" s="1">
        <v>44166</v>
      </c>
      <c r="B1083" s="8">
        <v>56100994</v>
      </c>
      <c r="C1083" s="8">
        <v>26648731</v>
      </c>
      <c r="D1083" s="8">
        <v>29452263</v>
      </c>
      <c r="E1083" s="9">
        <f>nyse_spy_short_volume[[#This Row],[total_short]]/nyse_spy_short_volume[[#This Row],[total_reported]]</f>
        <v>0.47501352649830053</v>
      </c>
      <c r="F1083" s="9">
        <f>nyse_spy_short_volume[[#This Row],[total_long]]/nyse_spy_short_volume[[#This Row],[total_reported]]</f>
        <v>0.52498647350169947</v>
      </c>
      <c r="G1083" s="8">
        <v>11978769</v>
      </c>
      <c r="H1083" s="9">
        <f>nyse_spy_short_volume[[#This Row],[Off-Exchange]]/nyse_spy_short_volume[[#This Row],[total_reported]]</f>
        <v>0.21352151086663457</v>
      </c>
      <c r="I1083" s="8">
        <v>22344</v>
      </c>
      <c r="J1083" s="8" t="s">
        <v>9637</v>
      </c>
      <c r="K1083" s="8" t="s">
        <v>9638</v>
      </c>
      <c r="L1083" s="8" t="s">
        <v>9639</v>
      </c>
      <c r="M1083" s="8" t="s">
        <v>9640</v>
      </c>
      <c r="N1083" s="8">
        <v>322484</v>
      </c>
      <c r="O1083" s="8">
        <v>569005</v>
      </c>
      <c r="P1083" s="8">
        <v>876157</v>
      </c>
      <c r="Q1083" s="8">
        <v>5216611</v>
      </c>
      <c r="R1083" s="8">
        <v>99066</v>
      </c>
      <c r="S1083" s="8">
        <v>92745</v>
      </c>
      <c r="T1083" s="8">
        <v>80</v>
      </c>
    </row>
    <row r="1084" spans="1:20">
      <c r="A1084" s="1">
        <v>44165</v>
      </c>
      <c r="B1084" s="8">
        <v>60656309</v>
      </c>
      <c r="C1084" s="8">
        <v>38664008</v>
      </c>
      <c r="D1084" s="8">
        <v>21992301</v>
      </c>
      <c r="E1084" s="9">
        <f>nyse_spy_short_volume[[#This Row],[total_short]]/nyse_spy_short_volume[[#This Row],[total_reported]]</f>
        <v>0.63742764169840926</v>
      </c>
      <c r="F1084" s="9">
        <f>nyse_spy_short_volume[[#This Row],[total_long]]/nyse_spy_short_volume[[#This Row],[total_reported]]</f>
        <v>0.36257235830159068</v>
      </c>
      <c r="G1084" s="8">
        <v>17795699</v>
      </c>
      <c r="H1084" s="9">
        <f>nyse_spy_short_volume[[#This Row],[Off-Exchange]]/nyse_spy_short_volume[[#This Row],[total_reported]]</f>
        <v>0.29338578778342744</v>
      </c>
      <c r="I1084" s="8">
        <v>11828</v>
      </c>
      <c r="J1084" s="8" t="s">
        <v>9641</v>
      </c>
      <c r="K1084" s="8" t="s">
        <v>9642</v>
      </c>
      <c r="L1084" s="8" t="s">
        <v>9643</v>
      </c>
      <c r="M1084" s="8" t="s">
        <v>9644</v>
      </c>
      <c r="N1084" s="8">
        <v>969384</v>
      </c>
      <c r="O1084" s="8">
        <v>415629</v>
      </c>
      <c r="P1084" s="8">
        <v>1482677</v>
      </c>
      <c r="Q1084" s="8">
        <v>6947354</v>
      </c>
      <c r="R1084" s="8">
        <v>147246</v>
      </c>
      <c r="S1084" s="8">
        <v>33881</v>
      </c>
      <c r="T1084" s="8">
        <v>45913</v>
      </c>
    </row>
    <row r="1085" spans="1:20">
      <c r="A1085" s="1">
        <v>44162</v>
      </c>
      <c r="B1085" s="8">
        <v>23523044</v>
      </c>
      <c r="C1085" s="8">
        <v>13015097</v>
      </c>
      <c r="D1085" s="8">
        <v>10507947</v>
      </c>
      <c r="E1085" s="9">
        <f>nyse_spy_short_volume[[#This Row],[total_short]]/nyse_spy_short_volume[[#This Row],[total_reported]]</f>
        <v>0.55329135974068666</v>
      </c>
      <c r="F1085" s="9">
        <f>nyse_spy_short_volume[[#This Row],[total_long]]/nyse_spy_short_volume[[#This Row],[total_reported]]</f>
        <v>0.44670864025931339</v>
      </c>
      <c r="G1085" s="8">
        <v>7782122</v>
      </c>
      <c r="H1085" s="9">
        <f>nyse_spy_short_volume[[#This Row],[Off-Exchange]]/nyse_spy_short_volume[[#This Row],[total_reported]]</f>
        <v>0.33082971744643253</v>
      </c>
      <c r="I1085" s="8">
        <v>5508</v>
      </c>
      <c r="J1085" s="8" t="s">
        <v>9645</v>
      </c>
      <c r="K1085" s="8" t="s">
        <v>9646</v>
      </c>
      <c r="L1085" s="8" t="s">
        <v>9647</v>
      </c>
      <c r="M1085" s="8" t="s">
        <v>9648</v>
      </c>
      <c r="N1085" s="8">
        <v>208697</v>
      </c>
      <c r="O1085" s="8">
        <v>171418</v>
      </c>
      <c r="P1085" s="8">
        <v>319304</v>
      </c>
      <c r="Q1085" s="8">
        <v>1964846</v>
      </c>
      <c r="R1085" s="8">
        <v>47409</v>
      </c>
      <c r="S1085" s="8">
        <v>15128</v>
      </c>
      <c r="T1085" s="8">
        <v>10147</v>
      </c>
    </row>
    <row r="1086" spans="1:20">
      <c r="A1086" s="1">
        <v>44160</v>
      </c>
      <c r="B1086" s="8">
        <v>30442240</v>
      </c>
      <c r="C1086" s="8">
        <v>16287267</v>
      </c>
      <c r="D1086" s="8">
        <v>14154973</v>
      </c>
      <c r="E1086" s="9">
        <f>nyse_spy_short_volume[[#This Row],[total_short]]/nyse_spy_short_volume[[#This Row],[total_reported]]</f>
        <v>0.53502196290417525</v>
      </c>
      <c r="F1086" s="9">
        <f>nyse_spy_short_volume[[#This Row],[total_long]]/nyse_spy_short_volume[[#This Row],[total_reported]]</f>
        <v>0.46497803709582475</v>
      </c>
      <c r="G1086" s="8">
        <v>7230393</v>
      </c>
      <c r="H1086" s="9">
        <f>nyse_spy_short_volume[[#This Row],[Off-Exchange]]/nyse_spy_short_volume[[#This Row],[total_reported]]</f>
        <v>0.2375118585228945</v>
      </c>
      <c r="I1086" s="8">
        <v>28954</v>
      </c>
      <c r="J1086" s="8" t="s">
        <v>9649</v>
      </c>
      <c r="K1086" s="8" t="s">
        <v>9650</v>
      </c>
      <c r="L1086" s="8" t="s">
        <v>9651</v>
      </c>
      <c r="M1086" s="8" t="s">
        <v>9652</v>
      </c>
      <c r="N1086" s="8">
        <v>273279</v>
      </c>
      <c r="O1086" s="8">
        <v>232083</v>
      </c>
      <c r="P1086" s="8">
        <v>559721</v>
      </c>
      <c r="Q1086" s="8">
        <v>3337453</v>
      </c>
      <c r="R1086" s="8">
        <v>73087</v>
      </c>
      <c r="S1086" s="8">
        <v>29746</v>
      </c>
      <c r="T1086" s="8">
        <v>226</v>
      </c>
    </row>
    <row r="1087" spans="1:20">
      <c r="A1087" s="1">
        <v>44159</v>
      </c>
      <c r="B1087" s="8">
        <v>46853666</v>
      </c>
      <c r="C1087" s="8">
        <v>28885269</v>
      </c>
      <c r="D1087" s="8">
        <v>17968397</v>
      </c>
      <c r="E1087" s="9">
        <f>nyse_spy_short_volume[[#This Row],[total_short]]/nyse_spy_short_volume[[#This Row],[total_reported]]</f>
        <v>0.61649965661171524</v>
      </c>
      <c r="F1087" s="9">
        <f>nyse_spy_short_volume[[#This Row],[total_long]]/nyse_spy_short_volume[[#This Row],[total_reported]]</f>
        <v>0.3835003433882847</v>
      </c>
      <c r="G1087" s="8">
        <v>11359764</v>
      </c>
      <c r="H1087" s="9">
        <f>nyse_spy_short_volume[[#This Row],[Off-Exchange]]/nyse_spy_short_volume[[#This Row],[total_reported]]</f>
        <v>0.24245197803732157</v>
      </c>
      <c r="I1087" s="8">
        <v>42428</v>
      </c>
      <c r="J1087" s="8" t="s">
        <v>9653</v>
      </c>
      <c r="K1087" s="8" t="s">
        <v>9654</v>
      </c>
      <c r="L1087" s="8" t="s">
        <v>9655</v>
      </c>
      <c r="M1087" s="8" t="s">
        <v>9656</v>
      </c>
      <c r="N1087" s="8">
        <v>675852</v>
      </c>
      <c r="O1087" s="8">
        <v>491560</v>
      </c>
      <c r="P1087" s="8">
        <v>1247507</v>
      </c>
      <c r="Q1087" s="8">
        <v>5831661</v>
      </c>
      <c r="R1087" s="8">
        <v>167614</v>
      </c>
      <c r="S1087" s="8">
        <v>60343</v>
      </c>
      <c r="T1087" s="8">
        <v>10963</v>
      </c>
    </row>
    <row r="1088" spans="1:20">
      <c r="A1088" s="1">
        <v>44158</v>
      </c>
      <c r="B1088" s="8">
        <v>43626204</v>
      </c>
      <c r="C1088" s="8">
        <v>26963711</v>
      </c>
      <c r="D1088" s="8">
        <v>16662493</v>
      </c>
      <c r="E1088" s="9">
        <f>nyse_spy_short_volume[[#This Row],[total_short]]/nyse_spy_short_volume[[#This Row],[total_reported]]</f>
        <v>0.61806227743307673</v>
      </c>
      <c r="F1088" s="9">
        <f>nyse_spy_short_volume[[#This Row],[total_long]]/nyse_spy_short_volume[[#This Row],[total_reported]]</f>
        <v>0.38193772256692332</v>
      </c>
      <c r="G1088" s="8">
        <v>11142802</v>
      </c>
      <c r="H1088" s="9">
        <f>nyse_spy_short_volume[[#This Row],[Off-Exchange]]/nyse_spy_short_volume[[#This Row],[total_reported]]</f>
        <v>0.25541534624465606</v>
      </c>
      <c r="I1088" s="8">
        <v>10770</v>
      </c>
      <c r="J1088" s="8" t="s">
        <v>9657</v>
      </c>
      <c r="K1088" s="8" t="s">
        <v>9658</v>
      </c>
      <c r="L1088" s="8" t="s">
        <v>9659</v>
      </c>
      <c r="M1088" s="8" t="s">
        <v>9660</v>
      </c>
      <c r="N1088" s="8">
        <v>522370</v>
      </c>
      <c r="O1088" s="8">
        <v>316859</v>
      </c>
      <c r="P1088" s="8">
        <v>959775</v>
      </c>
      <c r="Q1088" s="8">
        <v>5291414</v>
      </c>
      <c r="R1088" s="8">
        <v>110496</v>
      </c>
      <c r="S1088" s="8">
        <v>33490</v>
      </c>
      <c r="T1088" s="8">
        <v>4694</v>
      </c>
    </row>
    <row r="1089" spans="1:20">
      <c r="A1089" s="1">
        <v>44155</v>
      </c>
      <c r="B1089" s="8">
        <v>43844178</v>
      </c>
      <c r="C1089" s="8">
        <v>26456800</v>
      </c>
      <c r="D1089" s="8">
        <v>17387378</v>
      </c>
      <c r="E1089" s="9">
        <f>nyse_spy_short_volume[[#This Row],[total_short]]/nyse_spy_short_volume[[#This Row],[total_reported]]</f>
        <v>0.60342789412085684</v>
      </c>
      <c r="F1089" s="9">
        <f>nyse_spy_short_volume[[#This Row],[total_long]]/nyse_spy_short_volume[[#This Row],[total_reported]]</f>
        <v>0.39657210587914316</v>
      </c>
      <c r="G1089" s="8">
        <v>13210811</v>
      </c>
      <c r="H1089" s="9">
        <f>nyse_spy_short_volume[[#This Row],[Off-Exchange]]/nyse_spy_short_volume[[#This Row],[total_reported]]</f>
        <v>0.30131277635083042</v>
      </c>
      <c r="I1089" s="8">
        <v>68958</v>
      </c>
      <c r="J1089" s="8" t="s">
        <v>9661</v>
      </c>
      <c r="K1089" s="8" t="s">
        <v>9662</v>
      </c>
      <c r="L1089" s="8" t="s">
        <v>9663</v>
      </c>
      <c r="M1089" s="8" t="s">
        <v>9664</v>
      </c>
      <c r="N1089" s="8">
        <v>479889</v>
      </c>
      <c r="O1089" s="8">
        <v>249077</v>
      </c>
      <c r="P1089" s="8">
        <v>804092</v>
      </c>
      <c r="Q1089" s="8">
        <v>5039018</v>
      </c>
      <c r="R1089" s="8">
        <v>118175</v>
      </c>
      <c r="S1089" s="8">
        <v>31713</v>
      </c>
      <c r="T1089" s="8">
        <v>47</v>
      </c>
    </row>
    <row r="1090" spans="1:20">
      <c r="A1090" s="1">
        <v>44154</v>
      </c>
      <c r="B1090" s="8">
        <v>43261069</v>
      </c>
      <c r="C1090" s="8">
        <v>21615046</v>
      </c>
      <c r="D1090" s="8">
        <v>21646023</v>
      </c>
      <c r="E1090" s="9">
        <f>nyse_spy_short_volume[[#This Row],[total_short]]/nyse_spy_short_volume[[#This Row],[total_reported]]</f>
        <v>0.49964197602236782</v>
      </c>
      <c r="F1090" s="9">
        <f>nyse_spy_short_volume[[#This Row],[total_long]]/nyse_spy_short_volume[[#This Row],[total_reported]]</f>
        <v>0.50035802397763218</v>
      </c>
      <c r="G1090" s="8">
        <v>10647448</v>
      </c>
      <c r="H1090" s="9">
        <f>nyse_spy_short_volume[[#This Row],[Off-Exchange]]/nyse_spy_short_volume[[#This Row],[total_reported]]</f>
        <v>0.24612077893868042</v>
      </c>
      <c r="I1090" s="8">
        <v>39463</v>
      </c>
      <c r="J1090" s="8" t="s">
        <v>9665</v>
      </c>
      <c r="K1090" s="8" t="s">
        <v>9666</v>
      </c>
      <c r="L1090" s="8" t="s">
        <v>9667</v>
      </c>
      <c r="M1090" s="8" t="s">
        <v>9668</v>
      </c>
      <c r="N1090" s="8">
        <v>367176</v>
      </c>
      <c r="O1090" s="8">
        <v>377651</v>
      </c>
      <c r="P1090" s="8">
        <v>590147</v>
      </c>
      <c r="Q1090" s="8">
        <v>4058911</v>
      </c>
      <c r="R1090" s="8">
        <v>102910</v>
      </c>
      <c r="S1090" s="8">
        <v>14908</v>
      </c>
      <c r="T1090" s="8">
        <v>121</v>
      </c>
    </row>
    <row r="1091" spans="1:20">
      <c r="A1091" s="1">
        <v>44153</v>
      </c>
      <c r="B1091" s="8">
        <v>48046145</v>
      </c>
      <c r="C1091" s="8">
        <v>22528863</v>
      </c>
      <c r="D1091" s="8">
        <v>25517282</v>
      </c>
      <c r="E1091" s="9">
        <f>nyse_spy_short_volume[[#This Row],[total_short]]/nyse_spy_short_volume[[#This Row],[total_reported]]</f>
        <v>0.46890053301883011</v>
      </c>
      <c r="F1091" s="9">
        <f>nyse_spy_short_volume[[#This Row],[total_long]]/nyse_spy_short_volume[[#This Row],[total_reported]]</f>
        <v>0.53109946698116983</v>
      </c>
      <c r="G1091" s="8">
        <v>11610374</v>
      </c>
      <c r="H1091" s="9">
        <f>nyse_spy_short_volume[[#This Row],[Off-Exchange]]/nyse_spy_short_volume[[#This Row],[total_reported]]</f>
        <v>0.24165047997086966</v>
      </c>
      <c r="I1091" s="8">
        <v>25463</v>
      </c>
      <c r="J1091" s="8" t="s">
        <v>9669</v>
      </c>
      <c r="K1091" s="8" t="s">
        <v>9670</v>
      </c>
      <c r="L1091" s="8" t="s">
        <v>9671</v>
      </c>
      <c r="M1091" s="8" t="s">
        <v>9672</v>
      </c>
      <c r="N1091" s="8">
        <v>202697</v>
      </c>
      <c r="O1091" s="8">
        <v>274139</v>
      </c>
      <c r="P1091" s="8">
        <v>414364</v>
      </c>
      <c r="Q1091" s="8">
        <v>4612082</v>
      </c>
      <c r="R1091" s="8">
        <v>89933</v>
      </c>
      <c r="S1091" s="8">
        <v>28417</v>
      </c>
      <c r="T1091" s="8">
        <v>237</v>
      </c>
    </row>
    <row r="1092" spans="1:20">
      <c r="A1092" s="1">
        <v>44152</v>
      </c>
      <c r="B1092" s="8">
        <v>48628239</v>
      </c>
      <c r="C1092" s="8">
        <v>23997819</v>
      </c>
      <c r="D1092" s="8">
        <v>24630420</v>
      </c>
      <c r="E1092" s="9">
        <f>nyse_spy_short_volume[[#This Row],[total_short]]/nyse_spy_short_volume[[#This Row],[total_reported]]</f>
        <v>0.49349553867249851</v>
      </c>
      <c r="F1092" s="9">
        <f>nyse_spy_short_volume[[#This Row],[total_long]]/nyse_spy_short_volume[[#This Row],[total_reported]]</f>
        <v>0.50650446132750149</v>
      </c>
      <c r="G1092" s="8">
        <v>12688574</v>
      </c>
      <c r="H1092" s="9">
        <f>nyse_spy_short_volume[[#This Row],[Off-Exchange]]/nyse_spy_short_volume[[#This Row],[total_reported]]</f>
        <v>0.26093015624110921</v>
      </c>
      <c r="I1092" s="8">
        <v>221125</v>
      </c>
      <c r="J1092" s="8" t="s">
        <v>9673</v>
      </c>
      <c r="K1092" s="8" t="s">
        <v>9674</v>
      </c>
      <c r="L1092" s="8" t="s">
        <v>9675</v>
      </c>
      <c r="M1092" s="8" t="s">
        <v>9676</v>
      </c>
      <c r="N1092" s="8">
        <v>281098</v>
      </c>
      <c r="O1092" s="8">
        <v>289057</v>
      </c>
      <c r="P1092" s="8">
        <v>603465</v>
      </c>
      <c r="Q1092" s="8">
        <v>3963339</v>
      </c>
      <c r="R1092" s="8">
        <v>111380</v>
      </c>
      <c r="S1092" s="8">
        <v>50208</v>
      </c>
      <c r="T1092" s="8">
        <v>40</v>
      </c>
    </row>
    <row r="1093" spans="1:20">
      <c r="A1093" s="1">
        <v>44151</v>
      </c>
      <c r="B1093" s="8">
        <v>52700177</v>
      </c>
      <c r="C1093" s="8">
        <v>24072160</v>
      </c>
      <c r="D1093" s="8">
        <v>28628017</v>
      </c>
      <c r="E1093" s="9">
        <f>nyse_spy_short_volume[[#This Row],[total_short]]/nyse_spy_short_volume[[#This Row],[total_reported]]</f>
        <v>0.45677569545923918</v>
      </c>
      <c r="F1093" s="9">
        <f>nyse_spy_short_volume[[#This Row],[total_long]]/nyse_spy_short_volume[[#This Row],[total_reported]]</f>
        <v>0.54322430454076087</v>
      </c>
      <c r="G1093" s="8">
        <v>6827526</v>
      </c>
      <c r="H1093" s="9">
        <f>nyse_spy_short_volume[[#This Row],[Off-Exchange]]/nyse_spy_short_volume[[#This Row],[total_reported]]</f>
        <v>0.12955413793012499</v>
      </c>
      <c r="I1093" s="8">
        <v>193967</v>
      </c>
      <c r="J1093" s="8" t="s">
        <v>9677</v>
      </c>
      <c r="K1093" s="8" t="s">
        <v>9678</v>
      </c>
      <c r="L1093" s="8" t="s">
        <v>9679</v>
      </c>
      <c r="M1093" s="8" t="s">
        <v>9680</v>
      </c>
      <c r="N1093" s="8">
        <v>367508</v>
      </c>
      <c r="O1093" s="8">
        <v>269133</v>
      </c>
      <c r="P1093" s="8">
        <v>988213</v>
      </c>
      <c r="Q1093" s="8">
        <v>7367835</v>
      </c>
      <c r="R1093" s="8">
        <v>180087</v>
      </c>
      <c r="S1093" s="8">
        <v>89600</v>
      </c>
      <c r="T1093" s="8">
        <v>27129</v>
      </c>
    </row>
    <row r="1094" spans="1:20">
      <c r="A1094" s="1">
        <v>44148</v>
      </c>
      <c r="B1094" s="8">
        <v>43763381</v>
      </c>
      <c r="C1094" s="8">
        <v>15978021</v>
      </c>
      <c r="D1094" s="8">
        <v>27785360</v>
      </c>
      <c r="E1094" s="9">
        <f>nyse_spy_short_volume[[#This Row],[total_short]]/nyse_spy_short_volume[[#This Row],[total_reported]]</f>
        <v>0.36510024214079806</v>
      </c>
      <c r="F1094" s="9">
        <f>nyse_spy_short_volume[[#This Row],[total_long]]/nyse_spy_short_volume[[#This Row],[total_reported]]</f>
        <v>0.63489975785920194</v>
      </c>
      <c r="G1094" s="8">
        <v>5410530</v>
      </c>
      <c r="H1094" s="9">
        <f>nyse_spy_short_volume[[#This Row],[Off-Exchange]]/nyse_spy_short_volume[[#This Row],[total_reported]]</f>
        <v>0.12363144428900501</v>
      </c>
      <c r="I1094" s="8">
        <v>12510</v>
      </c>
      <c r="J1094" s="8" t="s">
        <v>9681</v>
      </c>
      <c r="K1094" s="8" t="s">
        <v>9682</v>
      </c>
      <c r="L1094" s="8" t="s">
        <v>9683</v>
      </c>
      <c r="M1094" s="8" t="s">
        <v>9684</v>
      </c>
      <c r="N1094" s="8">
        <v>327755</v>
      </c>
      <c r="O1094" s="8">
        <v>160226</v>
      </c>
      <c r="P1094" s="8">
        <v>608294</v>
      </c>
      <c r="Q1094" s="8">
        <v>3950857</v>
      </c>
      <c r="R1094" s="8">
        <v>93336</v>
      </c>
      <c r="S1094" s="8">
        <v>25219</v>
      </c>
      <c r="T1094" s="8">
        <v>31627</v>
      </c>
    </row>
    <row r="1095" spans="1:20">
      <c r="A1095" s="1">
        <v>44147</v>
      </c>
      <c r="B1095" s="8">
        <v>50125143</v>
      </c>
      <c r="C1095" s="8">
        <v>21087564</v>
      </c>
      <c r="D1095" s="8">
        <v>29037579</v>
      </c>
      <c r="E1095" s="9">
        <f>nyse_spy_short_volume[[#This Row],[total_short]]/nyse_spy_short_volume[[#This Row],[total_reported]]</f>
        <v>0.4206983309753351</v>
      </c>
      <c r="F1095" s="9">
        <f>nyse_spy_short_volume[[#This Row],[total_long]]/nyse_spy_short_volume[[#This Row],[total_reported]]</f>
        <v>0.57930166902466496</v>
      </c>
      <c r="G1095" s="8">
        <v>5085137</v>
      </c>
      <c r="H1095" s="9">
        <f>nyse_spy_short_volume[[#This Row],[Off-Exchange]]/nyse_spy_short_volume[[#This Row],[total_reported]]</f>
        <v>0.10144882778688531</v>
      </c>
      <c r="I1095" s="8">
        <v>34963</v>
      </c>
      <c r="J1095" s="8" t="s">
        <v>9685</v>
      </c>
      <c r="K1095" s="8" t="s">
        <v>9686</v>
      </c>
      <c r="L1095" s="8" t="s">
        <v>9687</v>
      </c>
      <c r="M1095" s="8" t="s">
        <v>9688</v>
      </c>
      <c r="N1095" s="8">
        <v>401941</v>
      </c>
      <c r="O1095" s="8">
        <v>235147</v>
      </c>
      <c r="P1095" s="8">
        <v>928035</v>
      </c>
      <c r="Q1095" s="8">
        <v>5403950</v>
      </c>
      <c r="R1095" s="8">
        <v>110036</v>
      </c>
      <c r="S1095" s="8">
        <v>46823</v>
      </c>
      <c r="T1095" s="8">
        <v>640</v>
      </c>
    </row>
    <row r="1096" spans="1:20">
      <c r="A1096" s="1">
        <v>44146</v>
      </c>
      <c r="B1096" s="8">
        <v>40485244</v>
      </c>
      <c r="C1096" s="8">
        <v>18626402</v>
      </c>
      <c r="D1096" s="8">
        <v>21858842</v>
      </c>
      <c r="E1096" s="9">
        <f>nyse_spy_short_volume[[#This Row],[total_short]]/nyse_spy_short_volume[[#This Row],[total_reported]]</f>
        <v>0.46007878821231757</v>
      </c>
      <c r="F1096" s="9">
        <f>nyse_spy_short_volume[[#This Row],[total_long]]/nyse_spy_short_volume[[#This Row],[total_reported]]</f>
        <v>0.53992121178768249</v>
      </c>
      <c r="G1096" s="8">
        <v>7472285</v>
      </c>
      <c r="H1096" s="9">
        <f>nyse_spy_short_volume[[#This Row],[Off-Exchange]]/nyse_spy_short_volume[[#This Row],[total_reported]]</f>
        <v>0.1845681107911811</v>
      </c>
      <c r="I1096" s="8">
        <v>19121</v>
      </c>
      <c r="J1096" s="8" t="s">
        <v>9689</v>
      </c>
      <c r="K1096" s="8" t="s">
        <v>9690</v>
      </c>
      <c r="L1096" s="8" t="s">
        <v>9691</v>
      </c>
      <c r="M1096" s="8" t="s">
        <v>9692</v>
      </c>
      <c r="N1096" s="8">
        <v>266293</v>
      </c>
      <c r="O1096" s="8">
        <v>249446</v>
      </c>
      <c r="P1096" s="8">
        <v>610148</v>
      </c>
      <c r="Q1096" s="8">
        <v>4468713</v>
      </c>
      <c r="R1096" s="8">
        <v>93685</v>
      </c>
      <c r="S1096" s="8">
        <v>17107</v>
      </c>
      <c r="T1096" s="8">
        <v>6992</v>
      </c>
    </row>
    <row r="1097" spans="1:20">
      <c r="A1097" s="1">
        <v>44145</v>
      </c>
      <c r="B1097" s="8">
        <v>60096101</v>
      </c>
      <c r="C1097" s="8">
        <v>26844715</v>
      </c>
      <c r="D1097" s="8">
        <v>33251386</v>
      </c>
      <c r="E1097" s="9">
        <f>nyse_spy_short_volume[[#This Row],[total_short]]/nyse_spy_short_volume[[#This Row],[total_reported]]</f>
        <v>0.44669645040699063</v>
      </c>
      <c r="F1097" s="9">
        <f>nyse_spy_short_volume[[#This Row],[total_long]]/nyse_spy_short_volume[[#This Row],[total_reported]]</f>
        <v>0.55330354959300942</v>
      </c>
      <c r="G1097" s="8">
        <v>11718189</v>
      </c>
      <c r="H1097" s="9">
        <f>nyse_spy_short_volume[[#This Row],[Off-Exchange]]/nyse_spy_short_volume[[#This Row],[total_reported]]</f>
        <v>0.19499083642714193</v>
      </c>
      <c r="I1097" s="8">
        <v>35698</v>
      </c>
      <c r="J1097" s="8" t="s">
        <v>9693</v>
      </c>
      <c r="K1097" s="8" t="s">
        <v>9694</v>
      </c>
      <c r="L1097" s="8" t="s">
        <v>9695</v>
      </c>
      <c r="M1097" s="8" t="s">
        <v>9696</v>
      </c>
      <c r="N1097" s="8">
        <v>474328</v>
      </c>
      <c r="O1097" s="8">
        <v>363820</v>
      </c>
      <c r="P1097" s="8">
        <v>944445</v>
      </c>
      <c r="Q1097" s="8">
        <v>5234690</v>
      </c>
      <c r="R1097" s="8">
        <v>136998</v>
      </c>
      <c r="S1097" s="8">
        <v>72912</v>
      </c>
      <c r="T1097" s="8">
        <v>1421</v>
      </c>
    </row>
    <row r="1098" spans="1:20">
      <c r="A1098" s="1">
        <v>44144</v>
      </c>
      <c r="B1098" s="8">
        <v>124862255</v>
      </c>
      <c r="C1098" s="8">
        <v>79112990</v>
      </c>
      <c r="D1098" s="8">
        <v>45749265</v>
      </c>
      <c r="E1098" s="9">
        <f>nyse_spy_short_volume[[#This Row],[total_short]]/nyse_spy_short_volume[[#This Row],[total_reported]]</f>
        <v>0.63360212419677986</v>
      </c>
      <c r="F1098" s="9">
        <f>nyse_spy_short_volume[[#This Row],[total_long]]/nyse_spy_short_volume[[#This Row],[total_reported]]</f>
        <v>0.36639787580322014</v>
      </c>
      <c r="G1098" s="8">
        <v>41710245</v>
      </c>
      <c r="H1098" s="9">
        <f>nyse_spy_short_volume[[#This Row],[Off-Exchange]]/nyse_spy_short_volume[[#This Row],[total_reported]]</f>
        <v>0.33405006981493324</v>
      </c>
      <c r="I1098" s="8">
        <v>286240</v>
      </c>
      <c r="J1098" s="8" t="s">
        <v>9697</v>
      </c>
      <c r="K1098" s="8" t="s">
        <v>9698</v>
      </c>
      <c r="L1098" s="8" t="s">
        <v>9699</v>
      </c>
      <c r="M1098" s="8" t="s">
        <v>9700</v>
      </c>
      <c r="N1098" s="8">
        <v>1330664</v>
      </c>
      <c r="O1098" s="8">
        <v>579767</v>
      </c>
      <c r="P1098" s="8">
        <v>1853037</v>
      </c>
      <c r="Q1098" s="8">
        <v>11282826</v>
      </c>
      <c r="R1098" s="8">
        <v>181350</v>
      </c>
      <c r="S1098" s="8">
        <v>148606</v>
      </c>
      <c r="T1098" s="8">
        <v>2675</v>
      </c>
    </row>
    <row r="1099" spans="1:20">
      <c r="A1099" s="1">
        <v>44141</v>
      </c>
      <c r="B1099" s="8">
        <v>50652708</v>
      </c>
      <c r="C1099" s="8">
        <v>27917023</v>
      </c>
      <c r="D1099" s="8">
        <v>22735685</v>
      </c>
      <c r="E1099" s="9">
        <f>nyse_spy_short_volume[[#This Row],[total_short]]/nyse_spy_short_volume[[#This Row],[total_reported]]</f>
        <v>0.55114571564466008</v>
      </c>
      <c r="F1099" s="9">
        <f>nyse_spy_short_volume[[#This Row],[total_long]]/nyse_spy_short_volume[[#This Row],[total_reported]]</f>
        <v>0.44885428435533992</v>
      </c>
      <c r="G1099" s="8">
        <v>12022415</v>
      </c>
      <c r="H1099" s="9">
        <f>nyse_spy_short_volume[[#This Row],[Off-Exchange]]/nyse_spy_short_volume[[#This Row],[total_reported]]</f>
        <v>0.23734989647542634</v>
      </c>
      <c r="I1099" s="8">
        <v>16697</v>
      </c>
      <c r="J1099" s="8" t="s">
        <v>9701</v>
      </c>
      <c r="K1099" s="8" t="s">
        <v>9702</v>
      </c>
      <c r="L1099" s="8" t="s">
        <v>9703</v>
      </c>
      <c r="M1099" s="8" t="s">
        <v>9704</v>
      </c>
      <c r="N1099" s="8">
        <v>439330</v>
      </c>
      <c r="O1099" s="8">
        <v>460991</v>
      </c>
      <c r="P1099" s="8">
        <v>819032</v>
      </c>
      <c r="Q1099" s="8">
        <v>5798441</v>
      </c>
      <c r="R1099" s="8">
        <v>116443</v>
      </c>
      <c r="S1099" s="8">
        <v>106800</v>
      </c>
      <c r="T1099" s="8">
        <v>5480</v>
      </c>
    </row>
    <row r="1100" spans="1:20">
      <c r="A1100" s="1">
        <v>44140</v>
      </c>
      <c r="B1100" s="8">
        <v>60546322</v>
      </c>
      <c r="C1100" s="8">
        <v>29884658</v>
      </c>
      <c r="D1100" s="8">
        <v>30661664</v>
      </c>
      <c r="E1100" s="9">
        <f>nyse_spy_short_volume[[#This Row],[total_short]]/nyse_spy_short_volume[[#This Row],[total_reported]]</f>
        <v>0.49358337571686023</v>
      </c>
      <c r="F1100" s="9">
        <f>nyse_spy_short_volume[[#This Row],[total_long]]/nyse_spy_short_volume[[#This Row],[total_reported]]</f>
        <v>0.50641662428313983</v>
      </c>
      <c r="G1100" s="8">
        <v>12724419</v>
      </c>
      <c r="H1100" s="9">
        <f>nyse_spy_short_volume[[#This Row],[Off-Exchange]]/nyse_spy_short_volume[[#This Row],[total_reported]]</f>
        <v>0.21016006554452638</v>
      </c>
      <c r="I1100" s="8">
        <v>20209</v>
      </c>
      <c r="J1100" s="8" t="s">
        <v>9705</v>
      </c>
      <c r="K1100" s="8" t="s">
        <v>9706</v>
      </c>
      <c r="L1100" s="8" t="s">
        <v>9707</v>
      </c>
      <c r="M1100" s="8" t="s">
        <v>9708</v>
      </c>
      <c r="N1100" s="8">
        <v>523614</v>
      </c>
      <c r="O1100" s="8">
        <v>166187</v>
      </c>
      <c r="P1100" s="8">
        <v>807881</v>
      </c>
      <c r="Q1100" s="8">
        <v>6895764</v>
      </c>
      <c r="R1100" s="8">
        <v>203640</v>
      </c>
      <c r="S1100" s="8">
        <v>98101</v>
      </c>
      <c r="T1100" s="8">
        <v>201</v>
      </c>
    </row>
    <row r="1101" spans="1:20">
      <c r="A1101" s="1">
        <v>44139</v>
      </c>
      <c r="B1101" s="8">
        <v>90617573</v>
      </c>
      <c r="C1101" s="8">
        <v>49562994</v>
      </c>
      <c r="D1101" s="8">
        <v>41054579</v>
      </c>
      <c r="E1101" s="9">
        <f>nyse_spy_short_volume[[#This Row],[total_short]]/nyse_spy_short_volume[[#This Row],[total_reported]]</f>
        <v>0.54694682674849393</v>
      </c>
      <c r="F1101" s="9">
        <f>nyse_spy_short_volume[[#This Row],[total_long]]/nyse_spy_short_volume[[#This Row],[total_reported]]</f>
        <v>0.45305317325150607</v>
      </c>
      <c r="G1101" s="8">
        <v>20490060</v>
      </c>
      <c r="H1101" s="9">
        <f>nyse_spy_short_volume[[#This Row],[Off-Exchange]]/nyse_spy_short_volume[[#This Row],[total_reported]]</f>
        <v>0.2261157446801185</v>
      </c>
      <c r="I1101" s="8">
        <v>27671</v>
      </c>
      <c r="J1101" s="8" t="s">
        <v>9709</v>
      </c>
      <c r="K1101" s="8" t="s">
        <v>9710</v>
      </c>
      <c r="L1101" s="8" t="s">
        <v>9711</v>
      </c>
      <c r="M1101" s="8" t="s">
        <v>9712</v>
      </c>
      <c r="N1101" s="8">
        <v>702402</v>
      </c>
      <c r="O1101" s="8">
        <v>214340</v>
      </c>
      <c r="P1101" s="8">
        <v>1413395</v>
      </c>
      <c r="Q1101" s="8">
        <v>10427215</v>
      </c>
      <c r="R1101" s="8">
        <v>218040</v>
      </c>
      <c r="S1101" s="8">
        <v>937697</v>
      </c>
      <c r="T1101" s="8">
        <v>1342</v>
      </c>
    </row>
    <row r="1102" spans="1:20">
      <c r="A1102" s="1">
        <v>44138</v>
      </c>
      <c r="B1102" s="8">
        <v>68545316</v>
      </c>
      <c r="C1102" s="8">
        <v>40634007</v>
      </c>
      <c r="D1102" s="8">
        <v>27911309</v>
      </c>
      <c r="E1102" s="9">
        <f>nyse_spy_short_volume[[#This Row],[total_short]]/nyse_spy_short_volume[[#This Row],[total_reported]]</f>
        <v>0.59280501383931183</v>
      </c>
      <c r="F1102" s="9">
        <f>nyse_spy_short_volume[[#This Row],[total_long]]/nyse_spy_short_volume[[#This Row],[total_reported]]</f>
        <v>0.40719498616068822</v>
      </c>
      <c r="G1102" s="8">
        <v>15999704</v>
      </c>
      <c r="H1102" s="9">
        <f>nyse_spy_short_volume[[#This Row],[Off-Exchange]]/nyse_spy_short_volume[[#This Row],[total_reported]]</f>
        <v>0.23341790414971608</v>
      </c>
      <c r="I1102" s="8">
        <v>39348</v>
      </c>
      <c r="J1102" s="8" t="s">
        <v>9713</v>
      </c>
      <c r="K1102" s="8" t="s">
        <v>9714</v>
      </c>
      <c r="L1102" s="8" t="s">
        <v>9715</v>
      </c>
      <c r="M1102" s="8" t="s">
        <v>9716</v>
      </c>
      <c r="N1102" s="8">
        <v>772334</v>
      </c>
      <c r="O1102" s="8">
        <v>249239</v>
      </c>
      <c r="P1102" s="8">
        <v>1391175</v>
      </c>
      <c r="Q1102" s="8">
        <v>9295116</v>
      </c>
      <c r="R1102" s="8">
        <v>214381</v>
      </c>
      <c r="S1102" s="8">
        <v>1039864</v>
      </c>
      <c r="T1102" s="8">
        <v>10277</v>
      </c>
    </row>
    <row r="1103" spans="1:20">
      <c r="A1103" s="1">
        <v>44137</v>
      </c>
      <c r="B1103" s="8">
        <v>60858184</v>
      </c>
      <c r="C1103" s="8">
        <v>33947304</v>
      </c>
      <c r="D1103" s="8">
        <v>26910880</v>
      </c>
      <c r="E1103" s="9">
        <f>nyse_spy_short_volume[[#This Row],[total_short]]/nyse_spy_short_volume[[#This Row],[total_reported]]</f>
        <v>0.55781000629266231</v>
      </c>
      <c r="F1103" s="9">
        <f>nyse_spy_short_volume[[#This Row],[total_long]]/nyse_spy_short_volume[[#This Row],[total_reported]]</f>
        <v>0.44218999370733769</v>
      </c>
      <c r="G1103" s="8">
        <v>14508957</v>
      </c>
      <c r="H1103" s="9">
        <f>nyse_spy_short_volume[[#This Row],[Off-Exchange]]/nyse_spy_short_volume[[#This Row],[total_reported]]</f>
        <v>0.23840601290370414</v>
      </c>
      <c r="I1103" s="8">
        <v>48931</v>
      </c>
      <c r="J1103" s="8" t="s">
        <v>9717</v>
      </c>
      <c r="K1103" s="8" t="s">
        <v>9718</v>
      </c>
      <c r="L1103" s="8" t="s">
        <v>9719</v>
      </c>
      <c r="M1103" s="8" t="s">
        <v>9720</v>
      </c>
      <c r="N1103" s="8">
        <v>540923</v>
      </c>
      <c r="O1103" s="8">
        <v>151026</v>
      </c>
      <c r="P1103" s="8">
        <v>970100</v>
      </c>
      <c r="Q1103" s="8">
        <v>7158522</v>
      </c>
      <c r="R1103" s="8">
        <v>163149</v>
      </c>
      <c r="S1103" s="8">
        <v>510642</v>
      </c>
      <c r="T1103" s="8">
        <v>216</v>
      </c>
    </row>
    <row r="1104" spans="1:20">
      <c r="A1104" s="1">
        <v>44134</v>
      </c>
      <c r="B1104" s="8">
        <v>81246946</v>
      </c>
      <c r="C1104" s="8">
        <v>46239582</v>
      </c>
      <c r="D1104" s="8">
        <v>35007364</v>
      </c>
      <c r="E1104" s="9">
        <f>nyse_spy_short_volume[[#This Row],[total_short]]/nyse_spy_short_volume[[#This Row],[total_reported]]</f>
        <v>0.56912393974783992</v>
      </c>
      <c r="F1104" s="9">
        <f>nyse_spy_short_volume[[#This Row],[total_long]]/nyse_spy_short_volume[[#This Row],[total_reported]]</f>
        <v>0.43087606025216013</v>
      </c>
      <c r="G1104" s="8">
        <v>13949312</v>
      </c>
      <c r="H1104" s="9">
        <f>nyse_spy_short_volume[[#This Row],[Off-Exchange]]/nyse_spy_short_volume[[#This Row],[total_reported]]</f>
        <v>0.1716902934419221</v>
      </c>
      <c r="I1104" s="8">
        <v>28892</v>
      </c>
      <c r="J1104" s="8" t="s">
        <v>9721</v>
      </c>
      <c r="K1104" s="8" t="s">
        <v>9722</v>
      </c>
      <c r="L1104" s="8" t="s">
        <v>9723</v>
      </c>
      <c r="M1104" s="8" t="s">
        <v>9724</v>
      </c>
      <c r="N1104" s="8">
        <v>641237</v>
      </c>
      <c r="O1104" s="8">
        <v>2750942</v>
      </c>
      <c r="P1104" s="8">
        <v>1502370</v>
      </c>
      <c r="Q1104" s="8">
        <v>10404805</v>
      </c>
      <c r="R1104" s="8">
        <v>146914</v>
      </c>
      <c r="S1104" s="8">
        <v>1030686</v>
      </c>
      <c r="T1104" s="8">
        <v>358</v>
      </c>
    </row>
    <row r="1105" spans="1:20">
      <c r="A1105" s="1">
        <v>44133</v>
      </c>
      <c r="B1105" s="8">
        <v>66128517</v>
      </c>
      <c r="C1105" s="8">
        <v>37335148</v>
      </c>
      <c r="D1105" s="8">
        <v>28793369</v>
      </c>
      <c r="E1105" s="9">
        <f>nyse_spy_short_volume[[#This Row],[total_short]]/nyse_spy_short_volume[[#This Row],[total_reported]]</f>
        <v>0.56458468590789657</v>
      </c>
      <c r="F1105" s="9">
        <f>nyse_spy_short_volume[[#This Row],[total_long]]/nyse_spy_short_volume[[#This Row],[total_reported]]</f>
        <v>0.43541531409210343</v>
      </c>
      <c r="G1105" s="8">
        <v>11215919</v>
      </c>
      <c r="H1105" s="9">
        <f>nyse_spy_short_volume[[#This Row],[Off-Exchange]]/nyse_spy_short_volume[[#This Row],[total_reported]]</f>
        <v>0.16960790153512742</v>
      </c>
      <c r="I1105" s="8">
        <v>37304</v>
      </c>
      <c r="J1105" s="8" t="s">
        <v>9725</v>
      </c>
      <c r="K1105" s="8" t="s">
        <v>9726</v>
      </c>
      <c r="L1105" s="8" t="s">
        <v>9727</v>
      </c>
      <c r="M1105" s="8" t="s">
        <v>9728</v>
      </c>
      <c r="N1105" s="8">
        <v>394785</v>
      </c>
      <c r="O1105" s="8">
        <v>2020588</v>
      </c>
      <c r="P1105" s="8">
        <v>1400853</v>
      </c>
      <c r="Q1105" s="8">
        <v>7749534</v>
      </c>
      <c r="R1105" s="8">
        <v>152013</v>
      </c>
      <c r="S1105" s="8">
        <v>1000611</v>
      </c>
      <c r="T1105" s="8">
        <v>6053</v>
      </c>
    </row>
    <row r="1106" spans="1:20">
      <c r="A1106" s="1">
        <v>44132</v>
      </c>
      <c r="B1106" s="8">
        <v>93038502</v>
      </c>
      <c r="C1106" s="8">
        <v>44440592</v>
      </c>
      <c r="D1106" s="8">
        <v>48597910</v>
      </c>
      <c r="E1106" s="9">
        <f>nyse_spy_short_volume[[#This Row],[total_short]]/nyse_spy_short_volume[[#This Row],[total_reported]]</f>
        <v>0.4776580775128989</v>
      </c>
      <c r="F1106" s="9">
        <f>nyse_spy_short_volume[[#This Row],[total_long]]/nyse_spy_short_volume[[#This Row],[total_reported]]</f>
        <v>0.5223419224871011</v>
      </c>
      <c r="G1106" s="8">
        <v>12879377</v>
      </c>
      <c r="H1106" s="9">
        <f>nyse_spy_short_volume[[#This Row],[Off-Exchange]]/nyse_spy_short_volume[[#This Row],[total_reported]]</f>
        <v>0.13843061445679769</v>
      </c>
      <c r="I1106" s="8">
        <v>67307</v>
      </c>
      <c r="J1106" s="8" t="s">
        <v>9729</v>
      </c>
      <c r="K1106" s="8" t="s">
        <v>9730</v>
      </c>
      <c r="L1106" s="8" t="s">
        <v>9731</v>
      </c>
      <c r="M1106" s="8" t="s">
        <v>9732</v>
      </c>
      <c r="N1106" s="8">
        <v>405182</v>
      </c>
      <c r="O1106" s="8">
        <v>1104189</v>
      </c>
      <c r="P1106" s="8">
        <v>1593780</v>
      </c>
      <c r="Q1106" s="8">
        <v>10913146</v>
      </c>
      <c r="R1106" s="8">
        <v>182027</v>
      </c>
      <c r="S1106" s="8">
        <v>1904340</v>
      </c>
      <c r="T1106" s="8">
        <v>2669</v>
      </c>
    </row>
    <row r="1107" spans="1:20">
      <c r="A1107" s="1">
        <v>44131</v>
      </c>
      <c r="B1107" s="8">
        <v>42564172</v>
      </c>
      <c r="C1107" s="8">
        <v>17072637</v>
      </c>
      <c r="D1107" s="8">
        <v>25491535</v>
      </c>
      <c r="E1107" s="9">
        <f>nyse_spy_short_volume[[#This Row],[total_short]]/nyse_spy_short_volume[[#This Row],[total_reported]]</f>
        <v>0.40110346795892093</v>
      </c>
      <c r="F1107" s="9">
        <f>nyse_spy_short_volume[[#This Row],[total_long]]/nyse_spy_short_volume[[#This Row],[total_reported]]</f>
        <v>0.59889653204107907</v>
      </c>
      <c r="G1107" s="8">
        <v>3731027</v>
      </c>
      <c r="H1107" s="9">
        <f>nyse_spy_short_volume[[#This Row],[Off-Exchange]]/nyse_spy_short_volume[[#This Row],[total_reported]]</f>
        <v>8.7656515437443489E-2</v>
      </c>
      <c r="I1107" s="8">
        <v>45514</v>
      </c>
      <c r="J1107" s="8" t="s">
        <v>9733</v>
      </c>
      <c r="K1107" s="8" t="s">
        <v>9734</v>
      </c>
      <c r="L1107" s="8" t="s">
        <v>9735</v>
      </c>
      <c r="M1107" s="8" t="s">
        <v>9736</v>
      </c>
      <c r="N1107" s="8">
        <v>113514</v>
      </c>
      <c r="O1107" s="8">
        <v>630122</v>
      </c>
      <c r="P1107" s="8">
        <v>799498</v>
      </c>
      <c r="Q1107" s="8">
        <v>4727463</v>
      </c>
      <c r="R1107" s="8">
        <v>58200</v>
      </c>
      <c r="S1107" s="8">
        <v>382102</v>
      </c>
      <c r="T1107" s="8">
        <v>43542</v>
      </c>
    </row>
    <row r="1108" spans="1:20">
      <c r="A1108" s="1">
        <v>44130</v>
      </c>
      <c r="B1108" s="8">
        <v>67743860</v>
      </c>
      <c r="C1108" s="8">
        <v>31235206</v>
      </c>
      <c r="D1108" s="8">
        <v>36508654</v>
      </c>
      <c r="E1108" s="9">
        <f>nyse_spy_short_volume[[#This Row],[total_short]]/nyse_spy_short_volume[[#This Row],[total_reported]]</f>
        <v>0.46107803718300078</v>
      </c>
      <c r="F1108" s="9">
        <f>nyse_spy_short_volume[[#This Row],[total_long]]/nyse_spy_short_volume[[#This Row],[total_reported]]</f>
        <v>0.53892196281699922</v>
      </c>
      <c r="G1108" s="8">
        <v>7536845</v>
      </c>
      <c r="H1108" s="9">
        <f>nyse_spy_short_volume[[#This Row],[Off-Exchange]]/nyse_spy_short_volume[[#This Row],[total_reported]]</f>
        <v>0.11125502739288845</v>
      </c>
      <c r="I1108" s="8">
        <v>31783</v>
      </c>
      <c r="J1108" s="8" t="s">
        <v>9737</v>
      </c>
      <c r="K1108" s="8" t="s">
        <v>9738</v>
      </c>
      <c r="L1108" s="8" t="s">
        <v>9739</v>
      </c>
      <c r="M1108" s="8" t="s">
        <v>9740</v>
      </c>
      <c r="N1108" s="8">
        <v>480429</v>
      </c>
      <c r="O1108" s="8">
        <v>1229009</v>
      </c>
      <c r="P1108" s="8">
        <v>1363588</v>
      </c>
      <c r="Q1108" s="8">
        <v>8054044</v>
      </c>
      <c r="R1108" s="8">
        <v>166248</v>
      </c>
      <c r="S1108" s="8">
        <v>1022958</v>
      </c>
      <c r="T1108" s="8">
        <v>516</v>
      </c>
    </row>
    <row r="1109" spans="1:20">
      <c r="A1109" s="1">
        <v>44127</v>
      </c>
      <c r="B1109" s="8">
        <v>33330693</v>
      </c>
      <c r="C1109" s="8">
        <v>14599216</v>
      </c>
      <c r="D1109" s="8">
        <v>18731477</v>
      </c>
      <c r="E1109" s="9">
        <f>nyse_spy_short_volume[[#This Row],[total_short]]/nyse_spy_short_volume[[#This Row],[total_reported]]</f>
        <v>0.43801117486516106</v>
      </c>
      <c r="F1109" s="9">
        <f>nyse_spy_short_volume[[#This Row],[total_long]]/nyse_spy_short_volume[[#This Row],[total_reported]]</f>
        <v>0.56198882513483894</v>
      </c>
      <c r="G1109" s="8">
        <v>4880758</v>
      </c>
      <c r="H1109" s="9">
        <f>nyse_spy_short_volume[[#This Row],[Off-Exchange]]/nyse_spy_short_volume[[#This Row],[total_reported]]</f>
        <v>0.14643433906399725</v>
      </c>
      <c r="I1109" s="8">
        <v>12863</v>
      </c>
      <c r="J1109" s="8" t="s">
        <v>9741</v>
      </c>
      <c r="K1109" s="8" t="s">
        <v>9742</v>
      </c>
      <c r="L1109" s="8" t="s">
        <v>9743</v>
      </c>
      <c r="M1109" s="8" t="s">
        <v>9744</v>
      </c>
      <c r="N1109" s="8">
        <v>260704</v>
      </c>
      <c r="O1109" s="8">
        <v>161101</v>
      </c>
      <c r="P1109" s="8">
        <v>557425</v>
      </c>
      <c r="Q1109" s="8">
        <v>3136951</v>
      </c>
      <c r="R1109" s="8">
        <v>96098</v>
      </c>
      <c r="S1109" s="8">
        <v>255024</v>
      </c>
      <c r="T1109" s="8">
        <v>13</v>
      </c>
    </row>
    <row r="1110" spans="1:20">
      <c r="A1110" s="1">
        <v>44126</v>
      </c>
      <c r="B1110" s="8">
        <v>39382635</v>
      </c>
      <c r="C1110" s="8">
        <v>15644444</v>
      </c>
      <c r="D1110" s="8">
        <v>23738191</v>
      </c>
      <c r="E1110" s="9">
        <f>nyse_spy_short_volume[[#This Row],[total_short]]/nyse_spy_short_volume[[#This Row],[total_reported]]</f>
        <v>0.39724218554700569</v>
      </c>
      <c r="F1110" s="9">
        <f>nyse_spy_short_volume[[#This Row],[total_long]]/nyse_spy_short_volume[[#This Row],[total_reported]]</f>
        <v>0.60275781445299437</v>
      </c>
      <c r="G1110" s="8">
        <v>4961199</v>
      </c>
      <c r="H1110" s="9">
        <f>nyse_spy_short_volume[[#This Row],[Off-Exchange]]/nyse_spy_short_volume[[#This Row],[total_reported]]</f>
        <v>0.12597427774957159</v>
      </c>
      <c r="I1110" s="8">
        <v>18670</v>
      </c>
      <c r="J1110" s="8" t="s">
        <v>9745</v>
      </c>
      <c r="K1110" s="8" t="s">
        <v>9746</v>
      </c>
      <c r="L1110" s="8" t="s">
        <v>9747</v>
      </c>
      <c r="M1110" s="8" t="s">
        <v>9748</v>
      </c>
      <c r="N1110" s="8">
        <v>182190</v>
      </c>
      <c r="O1110" s="8">
        <v>213202</v>
      </c>
      <c r="P1110" s="8">
        <v>616567</v>
      </c>
      <c r="Q1110" s="8">
        <v>3818247</v>
      </c>
      <c r="R1110" s="8">
        <v>145157</v>
      </c>
      <c r="S1110" s="8">
        <v>257603</v>
      </c>
      <c r="T1110" s="8">
        <v>323</v>
      </c>
    </row>
    <row r="1111" spans="1:20">
      <c r="A1111" s="1">
        <v>44125</v>
      </c>
      <c r="B1111" s="8">
        <v>45461835</v>
      </c>
      <c r="C1111" s="8">
        <v>19405566</v>
      </c>
      <c r="D1111" s="8">
        <v>26056269</v>
      </c>
      <c r="E1111" s="9">
        <f>nyse_spy_short_volume[[#This Row],[total_short]]/nyse_spy_short_volume[[#This Row],[total_reported]]</f>
        <v>0.42685399742443303</v>
      </c>
      <c r="F1111" s="9">
        <f>nyse_spy_short_volume[[#This Row],[total_long]]/nyse_spy_short_volume[[#This Row],[total_reported]]</f>
        <v>0.57314600257556692</v>
      </c>
      <c r="G1111" s="8">
        <v>5173200</v>
      </c>
      <c r="H1111" s="9">
        <f>nyse_spy_short_volume[[#This Row],[Off-Exchange]]/nyse_spy_short_volume[[#This Row],[total_reported]]</f>
        <v>0.11379215115271964</v>
      </c>
      <c r="I1111" s="8">
        <v>20709</v>
      </c>
      <c r="J1111" s="8" t="s">
        <v>9749</v>
      </c>
      <c r="K1111" s="8" t="s">
        <v>9750</v>
      </c>
      <c r="L1111" s="8" t="s">
        <v>9751</v>
      </c>
      <c r="M1111" s="8" t="s">
        <v>9752</v>
      </c>
      <c r="N1111" s="8">
        <v>214850</v>
      </c>
      <c r="O1111" s="8">
        <v>296319</v>
      </c>
      <c r="P1111" s="8">
        <v>845128</v>
      </c>
      <c r="Q1111" s="8">
        <v>5084216</v>
      </c>
      <c r="R1111" s="8">
        <v>151385</v>
      </c>
      <c r="S1111" s="8">
        <v>357021</v>
      </c>
      <c r="T1111" s="8">
        <v>529</v>
      </c>
    </row>
    <row r="1112" spans="1:20">
      <c r="A1112" s="1">
        <v>44124</v>
      </c>
      <c r="B1112" s="8">
        <v>43305463</v>
      </c>
      <c r="C1112" s="8">
        <v>19625871</v>
      </c>
      <c r="D1112" s="8">
        <v>23679592</v>
      </c>
      <c r="E1112" s="9">
        <f>nyse_spy_short_volume[[#This Row],[total_short]]/nyse_spy_short_volume[[#This Row],[total_reported]]</f>
        <v>0.45319619374580983</v>
      </c>
      <c r="F1112" s="9">
        <f>nyse_spy_short_volume[[#This Row],[total_long]]/nyse_spy_short_volume[[#This Row],[total_reported]]</f>
        <v>0.54680380625419012</v>
      </c>
      <c r="G1112" s="8">
        <v>4424217</v>
      </c>
      <c r="H1112" s="9">
        <f>nyse_spy_short_volume[[#This Row],[Off-Exchange]]/nyse_spy_short_volume[[#This Row],[total_reported]]</f>
        <v>0.10216302271147638</v>
      </c>
      <c r="I1112" s="8">
        <v>17742</v>
      </c>
      <c r="J1112" s="8" t="s">
        <v>9753</v>
      </c>
      <c r="K1112" s="8" t="s">
        <v>9754</v>
      </c>
      <c r="L1112" s="8" t="s">
        <v>9755</v>
      </c>
      <c r="M1112" s="8" t="s">
        <v>9756</v>
      </c>
      <c r="N1112" s="8">
        <v>356371</v>
      </c>
      <c r="O1112" s="8">
        <v>206437</v>
      </c>
      <c r="P1112" s="8">
        <v>754215</v>
      </c>
      <c r="Q1112" s="8">
        <v>5241777</v>
      </c>
      <c r="R1112" s="8">
        <v>138293</v>
      </c>
      <c r="S1112" s="8">
        <v>312949</v>
      </c>
      <c r="T1112" s="8">
        <v>6</v>
      </c>
    </row>
    <row r="1113" spans="1:20">
      <c r="A1113" s="1">
        <v>44123</v>
      </c>
      <c r="B1113" s="8">
        <v>47591664</v>
      </c>
      <c r="C1113" s="8">
        <v>19413177</v>
      </c>
      <c r="D1113" s="8">
        <v>28178487</v>
      </c>
      <c r="E1113" s="9">
        <f>nyse_spy_short_volume[[#This Row],[total_short]]/nyse_spy_short_volume[[#This Row],[total_reported]]</f>
        <v>0.40791128883411176</v>
      </c>
      <c r="F1113" s="9">
        <f>nyse_spy_short_volume[[#This Row],[total_long]]/nyse_spy_short_volume[[#This Row],[total_reported]]</f>
        <v>0.59208871116588824</v>
      </c>
      <c r="G1113" s="8">
        <v>5228520</v>
      </c>
      <c r="H1113" s="9">
        <f>nyse_spy_short_volume[[#This Row],[Off-Exchange]]/nyse_spy_short_volume[[#This Row],[total_reported]]</f>
        <v>0.10986209685797076</v>
      </c>
      <c r="I1113" s="8">
        <v>31663</v>
      </c>
      <c r="J1113" s="8" t="s">
        <v>9757</v>
      </c>
      <c r="K1113" s="8" t="s">
        <v>9758</v>
      </c>
      <c r="L1113" s="8" t="s">
        <v>9759</v>
      </c>
      <c r="M1113" s="8" t="s">
        <v>9760</v>
      </c>
      <c r="N1113" s="8">
        <v>205542</v>
      </c>
      <c r="O1113" s="8">
        <v>210950</v>
      </c>
      <c r="P1113" s="8">
        <v>722080</v>
      </c>
      <c r="Q1113" s="8">
        <v>4967366</v>
      </c>
      <c r="R1113" s="8">
        <v>102380</v>
      </c>
      <c r="S1113" s="8">
        <v>819921</v>
      </c>
      <c r="T1113" s="8">
        <v>768</v>
      </c>
    </row>
    <row r="1114" spans="1:20">
      <c r="A1114" s="1">
        <v>44120</v>
      </c>
      <c r="B1114" s="8">
        <v>56364564</v>
      </c>
      <c r="C1114" s="8">
        <v>31450793</v>
      </c>
      <c r="D1114" s="8">
        <v>24913771</v>
      </c>
      <c r="E1114" s="9">
        <f>nyse_spy_short_volume[[#This Row],[total_short]]/nyse_spy_short_volume[[#This Row],[total_reported]]</f>
        <v>0.55798875690762018</v>
      </c>
      <c r="F1114" s="9">
        <f>nyse_spy_short_volume[[#This Row],[total_long]]/nyse_spy_short_volume[[#This Row],[total_reported]]</f>
        <v>0.44201124309237982</v>
      </c>
      <c r="G1114" s="8">
        <v>18530073</v>
      </c>
      <c r="H1114" s="9">
        <f>nyse_spy_short_volume[[#This Row],[Off-Exchange]]/nyse_spy_short_volume[[#This Row],[total_reported]]</f>
        <v>0.32875394902371641</v>
      </c>
      <c r="I1114" s="8">
        <v>27335</v>
      </c>
      <c r="J1114" s="8" t="s">
        <v>9761</v>
      </c>
      <c r="K1114" s="8" t="s">
        <v>9762</v>
      </c>
      <c r="L1114" s="8" t="s">
        <v>9763</v>
      </c>
      <c r="M1114" s="8" t="s">
        <v>9764</v>
      </c>
      <c r="N1114" s="8">
        <v>285526</v>
      </c>
      <c r="O1114" s="8">
        <v>174946</v>
      </c>
      <c r="P1114" s="8">
        <v>745786</v>
      </c>
      <c r="Q1114" s="8">
        <v>4204552</v>
      </c>
      <c r="R1114" s="8">
        <v>104224</v>
      </c>
      <c r="S1114" s="8">
        <v>235383</v>
      </c>
      <c r="T1114" s="8">
        <v>1858</v>
      </c>
    </row>
    <row r="1115" spans="1:20">
      <c r="A1115" s="1">
        <v>44119</v>
      </c>
      <c r="B1115" s="8">
        <v>44772503</v>
      </c>
      <c r="C1115" s="8">
        <v>28143895</v>
      </c>
      <c r="D1115" s="8">
        <v>16628608</v>
      </c>
      <c r="E1115" s="9">
        <f>nyse_spy_short_volume[[#This Row],[total_short]]/nyse_spy_short_volume[[#This Row],[total_reported]]</f>
        <v>0.62859775786937799</v>
      </c>
      <c r="F1115" s="9">
        <f>nyse_spy_short_volume[[#This Row],[total_long]]/nyse_spy_short_volume[[#This Row],[total_reported]]</f>
        <v>0.37140224213062201</v>
      </c>
      <c r="G1115" s="8">
        <v>10391034</v>
      </c>
      <c r="H1115" s="9">
        <f>nyse_spy_short_volume[[#This Row],[Off-Exchange]]/nyse_spy_short_volume[[#This Row],[total_reported]]</f>
        <v>0.2320851706682559</v>
      </c>
      <c r="I1115" s="8">
        <v>39492</v>
      </c>
      <c r="J1115" s="8" t="s">
        <v>9765</v>
      </c>
      <c r="K1115" s="8" t="s">
        <v>9766</v>
      </c>
      <c r="L1115" s="8" t="s">
        <v>9767</v>
      </c>
      <c r="M1115" s="8" t="s">
        <v>9768</v>
      </c>
      <c r="N1115" s="8">
        <v>295986</v>
      </c>
      <c r="O1115" s="8">
        <v>268865</v>
      </c>
      <c r="P1115" s="8">
        <v>1133734</v>
      </c>
      <c r="Q1115" s="8">
        <v>5999175</v>
      </c>
      <c r="R1115" s="8">
        <v>114618</v>
      </c>
      <c r="S1115" s="8">
        <v>279802</v>
      </c>
      <c r="T1115" s="8">
        <v>1978</v>
      </c>
    </row>
    <row r="1116" spans="1:20">
      <c r="A1116" s="1">
        <v>44118</v>
      </c>
      <c r="B1116" s="8">
        <v>41179383</v>
      </c>
      <c r="C1116" s="8">
        <v>23040240</v>
      </c>
      <c r="D1116" s="8">
        <v>18139143</v>
      </c>
      <c r="E1116" s="9">
        <f>nyse_spy_short_volume[[#This Row],[total_short]]/nyse_spy_short_volume[[#This Row],[total_reported]]</f>
        <v>0.55950911163481976</v>
      </c>
      <c r="F1116" s="9">
        <f>nyse_spy_short_volume[[#This Row],[total_long]]/nyse_spy_short_volume[[#This Row],[total_reported]]</f>
        <v>0.44049088836518024</v>
      </c>
      <c r="G1116" s="8">
        <v>6404573</v>
      </c>
      <c r="H1116" s="9">
        <f>nyse_spy_short_volume[[#This Row],[Off-Exchange]]/nyse_spy_short_volume[[#This Row],[total_reported]]</f>
        <v>0.15552862946003829</v>
      </c>
      <c r="I1116" s="8">
        <v>281661</v>
      </c>
      <c r="J1116" s="8" t="s">
        <v>9769</v>
      </c>
      <c r="K1116" s="8" t="s">
        <v>9770</v>
      </c>
      <c r="L1116" s="8" t="s">
        <v>9771</v>
      </c>
      <c r="M1116" s="8" t="s">
        <v>9772</v>
      </c>
      <c r="N1116" s="8">
        <v>344293</v>
      </c>
      <c r="O1116" s="8">
        <v>255817</v>
      </c>
      <c r="P1116" s="8">
        <v>990184</v>
      </c>
      <c r="Q1116" s="8">
        <v>5595434</v>
      </c>
      <c r="R1116" s="8">
        <v>98461</v>
      </c>
      <c r="S1116" s="8">
        <v>101911</v>
      </c>
      <c r="T1116" s="8">
        <v>1551</v>
      </c>
    </row>
    <row r="1117" spans="1:20">
      <c r="A1117" s="1">
        <v>44117</v>
      </c>
      <c r="B1117" s="8">
        <v>55912622</v>
      </c>
      <c r="C1117" s="8">
        <v>33776585</v>
      </c>
      <c r="D1117" s="8">
        <v>22136037</v>
      </c>
      <c r="E1117" s="9">
        <f>nyse_spy_short_volume[[#This Row],[total_short]]/nyse_spy_short_volume[[#This Row],[total_reported]]</f>
        <v>0.60409588732934039</v>
      </c>
      <c r="F1117" s="9">
        <f>nyse_spy_short_volume[[#This Row],[total_long]]/nyse_spy_short_volume[[#This Row],[total_reported]]</f>
        <v>0.39590411267065961</v>
      </c>
      <c r="G1117" s="8">
        <v>17407298</v>
      </c>
      <c r="H1117" s="9">
        <f>nyse_spy_short_volume[[#This Row],[Off-Exchange]]/nyse_spy_short_volume[[#This Row],[total_reported]]</f>
        <v>0.31133038261020918</v>
      </c>
      <c r="I1117" s="8">
        <v>22070</v>
      </c>
      <c r="J1117" s="8" t="s">
        <v>9773</v>
      </c>
      <c r="K1117" s="8" t="s">
        <v>9774</v>
      </c>
      <c r="L1117" s="8" t="s">
        <v>9775</v>
      </c>
      <c r="M1117" s="8" t="s">
        <v>9776</v>
      </c>
      <c r="N1117" s="8">
        <v>384844</v>
      </c>
      <c r="O1117" s="8">
        <v>249659</v>
      </c>
      <c r="P1117" s="8">
        <v>947636</v>
      </c>
      <c r="Q1117" s="8">
        <v>5836930</v>
      </c>
      <c r="R1117" s="8">
        <v>135253</v>
      </c>
      <c r="S1117" s="8">
        <v>147304</v>
      </c>
      <c r="T1117" s="8">
        <v>48828</v>
      </c>
    </row>
    <row r="1118" spans="1:20">
      <c r="A1118" s="1">
        <v>44116</v>
      </c>
      <c r="B1118" s="8">
        <v>55369156</v>
      </c>
      <c r="C1118" s="8">
        <v>38094533</v>
      </c>
      <c r="D1118" s="8">
        <v>17274623</v>
      </c>
      <c r="E1118" s="9">
        <f>nyse_spy_short_volume[[#This Row],[total_short]]/nyse_spy_short_volume[[#This Row],[total_reported]]</f>
        <v>0.6880099996467347</v>
      </c>
      <c r="F1118" s="9">
        <f>nyse_spy_short_volume[[#This Row],[total_long]]/nyse_spy_short_volume[[#This Row],[total_reported]]</f>
        <v>0.3119900003532653</v>
      </c>
      <c r="G1118" s="8">
        <v>16973384</v>
      </c>
      <c r="H1118" s="9">
        <f>nyse_spy_short_volume[[#This Row],[Off-Exchange]]/nyse_spy_short_volume[[#This Row],[total_reported]]</f>
        <v>0.30654944424292829</v>
      </c>
      <c r="I1118" s="8">
        <v>38965</v>
      </c>
      <c r="J1118" s="8" t="s">
        <v>9777</v>
      </c>
      <c r="K1118" s="8" t="s">
        <v>9778</v>
      </c>
      <c r="L1118" s="8" t="s">
        <v>9779</v>
      </c>
      <c r="M1118" s="8" t="s">
        <v>9780</v>
      </c>
      <c r="N1118" s="8">
        <v>480661</v>
      </c>
      <c r="O1118" s="8">
        <v>343530</v>
      </c>
      <c r="P1118" s="8">
        <v>1112961</v>
      </c>
      <c r="Q1118" s="8">
        <v>6667918</v>
      </c>
      <c r="R1118" s="8">
        <v>152174</v>
      </c>
      <c r="S1118" s="8">
        <v>496143</v>
      </c>
      <c r="T1118" s="8">
        <v>29221</v>
      </c>
    </row>
    <row r="1119" spans="1:20">
      <c r="A1119" s="1">
        <v>44113</v>
      </c>
      <c r="B1119" s="8">
        <v>41938261</v>
      </c>
      <c r="C1119" s="8">
        <v>27480353</v>
      </c>
      <c r="D1119" s="8">
        <v>14457908</v>
      </c>
      <c r="E1119" s="9">
        <f>nyse_spy_short_volume[[#This Row],[total_short]]/nyse_spy_short_volume[[#This Row],[total_reported]]</f>
        <v>0.65525733172388811</v>
      </c>
      <c r="F1119" s="9">
        <f>nyse_spy_short_volume[[#This Row],[total_long]]/nyse_spy_short_volume[[#This Row],[total_reported]]</f>
        <v>0.34474266827611189</v>
      </c>
      <c r="G1119" s="8">
        <v>10823153</v>
      </c>
      <c r="H1119" s="9">
        <f>nyse_spy_short_volume[[#This Row],[Off-Exchange]]/nyse_spy_short_volume[[#This Row],[total_reported]]</f>
        <v>0.25807348091996468</v>
      </c>
      <c r="I1119" s="8">
        <v>24745</v>
      </c>
      <c r="J1119" s="8" t="s">
        <v>9781</v>
      </c>
      <c r="K1119" s="8" t="s">
        <v>9782</v>
      </c>
      <c r="L1119" s="8" t="s">
        <v>9671</v>
      </c>
      <c r="M1119" s="8" t="s">
        <v>9783</v>
      </c>
      <c r="N1119" s="8">
        <v>438426</v>
      </c>
      <c r="O1119" s="8">
        <v>190536</v>
      </c>
      <c r="P1119" s="8">
        <v>795394</v>
      </c>
      <c r="Q1119" s="8">
        <v>5730992</v>
      </c>
      <c r="R1119" s="8">
        <v>116172</v>
      </c>
      <c r="S1119" s="8">
        <v>364392</v>
      </c>
      <c r="T1119" s="8">
        <v>36219</v>
      </c>
    </row>
    <row r="1120" spans="1:20">
      <c r="A1120" s="1">
        <v>44112</v>
      </c>
      <c r="B1120" s="8">
        <v>31552116</v>
      </c>
      <c r="C1120" s="8">
        <v>17237877</v>
      </c>
      <c r="D1120" s="8">
        <v>14314239</v>
      </c>
      <c r="E1120" s="9">
        <f>nyse_spy_short_volume[[#This Row],[total_short]]/nyse_spy_short_volume[[#This Row],[total_reported]]</f>
        <v>0.54633030000270033</v>
      </c>
      <c r="F1120" s="9">
        <f>nyse_spy_short_volume[[#This Row],[total_long]]/nyse_spy_short_volume[[#This Row],[total_reported]]</f>
        <v>0.45366969999729972</v>
      </c>
      <c r="G1120" s="8">
        <v>4945373</v>
      </c>
      <c r="H1120" s="9">
        <f>nyse_spy_short_volume[[#This Row],[Off-Exchange]]/nyse_spy_short_volume[[#This Row],[total_reported]]</f>
        <v>0.15673665119638885</v>
      </c>
      <c r="I1120" s="8">
        <v>22325</v>
      </c>
      <c r="J1120" s="8" t="s">
        <v>9784</v>
      </c>
      <c r="K1120" s="8" t="s">
        <v>9785</v>
      </c>
      <c r="L1120" s="8" t="s">
        <v>9786</v>
      </c>
      <c r="M1120" s="8" t="s">
        <v>9787</v>
      </c>
      <c r="N1120" s="8">
        <v>273602</v>
      </c>
      <c r="O1120" s="8">
        <v>279335</v>
      </c>
      <c r="P1120" s="8">
        <v>571634</v>
      </c>
      <c r="Q1120" s="8">
        <v>4230779</v>
      </c>
      <c r="R1120" s="8">
        <v>77162</v>
      </c>
      <c r="S1120" s="8">
        <v>314271</v>
      </c>
      <c r="T1120" s="8">
        <v>20595</v>
      </c>
    </row>
    <row r="1121" spans="1:20">
      <c r="A1121" s="1">
        <v>44111</v>
      </c>
      <c r="B1121" s="8">
        <v>37200668</v>
      </c>
      <c r="C1121" s="8">
        <v>18717917</v>
      </c>
      <c r="D1121" s="8">
        <v>18482751</v>
      </c>
      <c r="E1121" s="9">
        <f>nyse_spy_short_volume[[#This Row],[total_short]]/nyse_spy_short_volume[[#This Row],[total_reported]]</f>
        <v>0.50316077657530234</v>
      </c>
      <c r="F1121" s="9">
        <f>nyse_spy_short_volume[[#This Row],[total_long]]/nyse_spy_short_volume[[#This Row],[total_reported]]</f>
        <v>0.49683922342469766</v>
      </c>
      <c r="G1121" s="8">
        <v>5495151</v>
      </c>
      <c r="H1121" s="9">
        <f>nyse_spy_short_volume[[#This Row],[Off-Exchange]]/nyse_spy_short_volume[[#This Row],[total_reported]]</f>
        <v>0.14771646036033548</v>
      </c>
      <c r="I1121" s="8">
        <v>15795</v>
      </c>
      <c r="J1121" s="8" t="s">
        <v>9788</v>
      </c>
      <c r="K1121" s="8" t="s">
        <v>9789</v>
      </c>
      <c r="L1121" s="8" t="s">
        <v>9790</v>
      </c>
      <c r="M1121" s="8" t="s">
        <v>9791</v>
      </c>
      <c r="N1121" s="8">
        <v>421901</v>
      </c>
      <c r="O1121" s="8">
        <v>205403</v>
      </c>
      <c r="P1121" s="8">
        <v>694149</v>
      </c>
      <c r="Q1121" s="8">
        <v>4932911</v>
      </c>
      <c r="R1121" s="8">
        <v>111417</v>
      </c>
      <c r="S1121" s="8">
        <v>348083</v>
      </c>
      <c r="T1121" s="8">
        <v>1060</v>
      </c>
    </row>
    <row r="1122" spans="1:20">
      <c r="A1122" s="1">
        <v>44110</v>
      </c>
      <c r="B1122" s="8">
        <v>67102672</v>
      </c>
      <c r="C1122" s="8">
        <v>35212688</v>
      </c>
      <c r="D1122" s="8">
        <v>31889984</v>
      </c>
      <c r="E1122" s="9">
        <f>nyse_spy_short_volume[[#This Row],[total_short]]/nyse_spy_short_volume[[#This Row],[total_reported]]</f>
        <v>0.52475835835568518</v>
      </c>
      <c r="F1122" s="9">
        <f>nyse_spy_short_volume[[#This Row],[total_long]]/nyse_spy_short_volume[[#This Row],[total_reported]]</f>
        <v>0.47524164164431487</v>
      </c>
      <c r="G1122" s="8">
        <v>9762165</v>
      </c>
      <c r="H1122" s="9">
        <f>nyse_spy_short_volume[[#This Row],[Off-Exchange]]/nyse_spy_short_volume[[#This Row],[total_reported]]</f>
        <v>0.14548101750702266</v>
      </c>
      <c r="I1122" s="8">
        <v>292062</v>
      </c>
      <c r="J1122" s="8" t="s">
        <v>9792</v>
      </c>
      <c r="K1122" s="8" t="s">
        <v>9793</v>
      </c>
      <c r="L1122" s="8" t="s">
        <v>9794</v>
      </c>
      <c r="M1122" s="8" t="s">
        <v>9795</v>
      </c>
      <c r="N1122" s="8">
        <v>744313</v>
      </c>
      <c r="O1122" s="8">
        <v>399109</v>
      </c>
      <c r="P1122" s="8">
        <v>1094224</v>
      </c>
      <c r="Q1122" s="8">
        <v>9338708</v>
      </c>
      <c r="R1122" s="8">
        <v>173317</v>
      </c>
      <c r="S1122" s="8">
        <v>506446</v>
      </c>
      <c r="T1122" s="8">
        <v>4364</v>
      </c>
    </row>
    <row r="1123" spans="1:20">
      <c r="A1123" s="1">
        <v>44109</v>
      </c>
      <c r="B1123" s="8">
        <v>34021462</v>
      </c>
      <c r="C1123" s="8">
        <v>18480794</v>
      </c>
      <c r="D1123" s="8">
        <v>15540668</v>
      </c>
      <c r="E1123" s="9">
        <f>nyse_spy_short_volume[[#This Row],[total_short]]/nyse_spy_short_volume[[#This Row],[total_reported]]</f>
        <v>0.54320987146290189</v>
      </c>
      <c r="F1123" s="9">
        <f>nyse_spy_short_volume[[#This Row],[total_long]]/nyse_spy_short_volume[[#This Row],[total_reported]]</f>
        <v>0.45679012853709816</v>
      </c>
      <c r="G1123" s="8">
        <v>5995790</v>
      </c>
      <c r="H1123" s="9">
        <f>nyse_spy_short_volume[[#This Row],[Off-Exchange]]/nyse_spy_short_volume[[#This Row],[total_reported]]</f>
        <v>0.17623551862644821</v>
      </c>
      <c r="I1123" s="8">
        <v>25649</v>
      </c>
      <c r="J1123" s="8" t="s">
        <v>9796</v>
      </c>
      <c r="K1123" s="8" t="s">
        <v>9797</v>
      </c>
      <c r="L1123" s="8" t="s">
        <v>9798</v>
      </c>
      <c r="M1123" s="8" t="s">
        <v>9799</v>
      </c>
      <c r="N1123" s="8">
        <v>423920</v>
      </c>
      <c r="O1123" s="8">
        <v>264586</v>
      </c>
      <c r="P1123" s="8">
        <v>553864</v>
      </c>
      <c r="Q1123" s="8">
        <v>4728804</v>
      </c>
      <c r="R1123" s="8">
        <v>118963</v>
      </c>
      <c r="S1123" s="8">
        <v>427118</v>
      </c>
      <c r="T1123" s="8">
        <v>12835</v>
      </c>
    </row>
    <row r="1124" spans="1:20">
      <c r="A1124" s="1">
        <v>44106</v>
      </c>
      <c r="B1124" s="8">
        <v>65306102</v>
      </c>
      <c r="C1124" s="8">
        <v>34529343</v>
      </c>
      <c r="D1124" s="8">
        <v>30776759</v>
      </c>
      <c r="E1124" s="9">
        <f>nyse_spy_short_volume[[#This Row],[total_short]]/nyse_spy_short_volume[[#This Row],[total_reported]]</f>
        <v>0.5287307302463099</v>
      </c>
      <c r="F1124" s="9">
        <f>nyse_spy_short_volume[[#This Row],[total_long]]/nyse_spy_short_volume[[#This Row],[total_reported]]</f>
        <v>0.4712692697536901</v>
      </c>
      <c r="G1124" s="8">
        <v>7601614</v>
      </c>
      <c r="H1124" s="9">
        <f>nyse_spy_short_volume[[#This Row],[Off-Exchange]]/nyse_spy_short_volume[[#This Row],[total_reported]]</f>
        <v>0.11639975082267198</v>
      </c>
      <c r="I1124" s="8">
        <v>28645</v>
      </c>
      <c r="J1124" s="8" t="s">
        <v>9800</v>
      </c>
      <c r="K1124" s="8" t="s">
        <v>9801</v>
      </c>
      <c r="L1124" s="8" t="s">
        <v>9802</v>
      </c>
      <c r="M1124" s="8" t="s">
        <v>9803</v>
      </c>
      <c r="N1124" s="8">
        <v>766702</v>
      </c>
      <c r="O1124" s="8">
        <v>495910</v>
      </c>
      <c r="P1124" s="8">
        <v>1021446</v>
      </c>
      <c r="Q1124" s="8">
        <v>11221114</v>
      </c>
      <c r="R1124" s="8">
        <v>198751</v>
      </c>
      <c r="S1124" s="8">
        <v>675711</v>
      </c>
      <c r="T1124" s="8">
        <v>225333</v>
      </c>
    </row>
    <row r="1125" spans="1:20">
      <c r="A1125" s="1">
        <v>44105</v>
      </c>
      <c r="B1125" s="8">
        <v>68028116</v>
      </c>
      <c r="C1125" s="8">
        <v>36515315</v>
      </c>
      <c r="D1125" s="8">
        <v>31512801</v>
      </c>
      <c r="E1125" s="9">
        <f>nyse_spy_short_volume[[#This Row],[total_short]]/nyse_spy_short_volume[[#This Row],[total_reported]]</f>
        <v>0.53676798869455677</v>
      </c>
      <c r="F1125" s="9">
        <f>nyse_spy_short_volume[[#This Row],[total_long]]/nyse_spy_short_volume[[#This Row],[total_reported]]</f>
        <v>0.46323201130544317</v>
      </c>
      <c r="G1125" s="8">
        <v>17244274</v>
      </c>
      <c r="H1125" s="9">
        <f>nyse_spy_short_volume[[#This Row],[Off-Exchange]]/nyse_spy_short_volume[[#This Row],[total_reported]]</f>
        <v>0.2534874550987124</v>
      </c>
      <c r="I1125" s="8">
        <v>30896</v>
      </c>
      <c r="J1125" s="8" t="s">
        <v>9804</v>
      </c>
      <c r="K1125" s="8" t="s">
        <v>9805</v>
      </c>
      <c r="L1125" s="8" t="s">
        <v>9806</v>
      </c>
      <c r="M1125" s="8" t="s">
        <v>9807</v>
      </c>
      <c r="N1125" s="8">
        <v>413418</v>
      </c>
      <c r="O1125" s="8">
        <v>369209</v>
      </c>
      <c r="P1125" s="8">
        <v>1075013</v>
      </c>
      <c r="Q1125" s="8">
        <v>6762479</v>
      </c>
      <c r="R1125" s="8">
        <v>166688</v>
      </c>
      <c r="S1125" s="8">
        <v>657330</v>
      </c>
      <c r="T1125" s="8">
        <v>480543</v>
      </c>
    </row>
    <row r="1126" spans="1:20">
      <c r="A1126" s="1">
        <v>44104</v>
      </c>
      <c r="B1126" s="8">
        <v>69838094</v>
      </c>
      <c r="C1126" s="8">
        <v>36026124</v>
      </c>
      <c r="D1126" s="8">
        <v>33811970</v>
      </c>
      <c r="E1126" s="9">
        <f>nyse_spy_short_volume[[#This Row],[total_short]]/nyse_spy_short_volume[[#This Row],[total_reported]]</f>
        <v>0.51585205060149553</v>
      </c>
      <c r="F1126" s="9">
        <f>nyse_spy_short_volume[[#This Row],[total_long]]/nyse_spy_short_volume[[#This Row],[total_reported]]</f>
        <v>0.48414794939850447</v>
      </c>
      <c r="G1126" s="8">
        <v>9734501</v>
      </c>
      <c r="H1126" s="9">
        <f>nyse_spy_short_volume[[#This Row],[Off-Exchange]]/nyse_spy_short_volume[[#This Row],[total_reported]]</f>
        <v>0.13938669345701216</v>
      </c>
      <c r="I1126" s="8">
        <v>28284</v>
      </c>
      <c r="J1126" s="8" t="s">
        <v>9808</v>
      </c>
      <c r="K1126" s="8" t="s">
        <v>9809</v>
      </c>
      <c r="L1126" s="8" t="s">
        <v>9810</v>
      </c>
      <c r="M1126" s="8" t="s">
        <v>9811</v>
      </c>
      <c r="N1126" s="8">
        <v>622245</v>
      </c>
      <c r="O1126" s="8">
        <v>499492</v>
      </c>
      <c r="P1126" s="8">
        <v>1476944</v>
      </c>
      <c r="Q1126" s="8">
        <v>8941800</v>
      </c>
      <c r="R1126" s="8">
        <v>215669</v>
      </c>
      <c r="S1126" s="8">
        <v>833249</v>
      </c>
      <c r="T1126" s="8">
        <v>981841</v>
      </c>
    </row>
    <row r="1127" spans="1:20">
      <c r="A1127" s="1">
        <v>44103</v>
      </c>
      <c r="B1127" s="8">
        <v>37101954</v>
      </c>
      <c r="C1127" s="8">
        <v>15891037</v>
      </c>
      <c r="D1127" s="8">
        <v>21210917</v>
      </c>
      <c r="E1127" s="9">
        <f>nyse_spy_short_volume[[#This Row],[total_short]]/nyse_spy_short_volume[[#This Row],[total_reported]]</f>
        <v>0.42830727998854184</v>
      </c>
      <c r="F1127" s="9">
        <f>nyse_spy_short_volume[[#This Row],[total_long]]/nyse_spy_short_volume[[#This Row],[total_reported]]</f>
        <v>0.57169272001145821</v>
      </c>
      <c r="G1127" s="8">
        <v>4289662</v>
      </c>
      <c r="H1127" s="9">
        <f>nyse_spy_short_volume[[#This Row],[Off-Exchange]]/nyse_spy_short_volume[[#This Row],[total_reported]]</f>
        <v>0.11561822323428032</v>
      </c>
      <c r="I1127" s="8">
        <v>42741</v>
      </c>
      <c r="J1127" s="8" t="s">
        <v>9812</v>
      </c>
      <c r="K1127" s="8" t="s">
        <v>9813</v>
      </c>
      <c r="L1127" s="8" t="s">
        <v>9814</v>
      </c>
      <c r="M1127" s="8" t="s">
        <v>9815</v>
      </c>
      <c r="N1127" s="8">
        <v>254050</v>
      </c>
      <c r="O1127" s="8">
        <v>222437</v>
      </c>
      <c r="P1127" s="8">
        <v>597781</v>
      </c>
      <c r="Q1127" s="8">
        <v>4272762</v>
      </c>
      <c r="R1127" s="8">
        <v>152368</v>
      </c>
      <c r="S1127" s="8">
        <v>317165</v>
      </c>
      <c r="T1127" s="8">
        <v>324784</v>
      </c>
    </row>
    <row r="1128" spans="1:20">
      <c r="A1128" s="1">
        <v>44102</v>
      </c>
      <c r="B1128" s="8">
        <v>48312841</v>
      </c>
      <c r="C1128" s="8">
        <v>29313716</v>
      </c>
      <c r="D1128" s="8">
        <v>18999125</v>
      </c>
      <c r="E1128" s="9">
        <f>nyse_spy_short_volume[[#This Row],[total_short]]/nyse_spy_short_volume[[#This Row],[total_reported]]</f>
        <v>0.60674792442862135</v>
      </c>
      <c r="F1128" s="9">
        <f>nyse_spy_short_volume[[#This Row],[total_long]]/nyse_spy_short_volume[[#This Row],[total_reported]]</f>
        <v>0.39325207557137865</v>
      </c>
      <c r="G1128" s="8">
        <v>12045708</v>
      </c>
      <c r="H1128" s="9">
        <f>nyse_spy_short_volume[[#This Row],[Off-Exchange]]/nyse_spy_short_volume[[#This Row],[total_reported]]</f>
        <v>0.24932725442496748</v>
      </c>
      <c r="I1128" s="8">
        <v>27609</v>
      </c>
      <c r="J1128" s="8" t="s">
        <v>9816</v>
      </c>
      <c r="K1128" s="8" t="s">
        <v>9817</v>
      </c>
      <c r="L1128" s="8" t="s">
        <v>9818</v>
      </c>
      <c r="M1128" s="8" t="s">
        <v>9819</v>
      </c>
      <c r="N1128" s="8">
        <v>376785</v>
      </c>
      <c r="O1128" s="8">
        <v>307714</v>
      </c>
      <c r="P1128" s="8">
        <v>976331</v>
      </c>
      <c r="Q1128" s="8">
        <v>6362692</v>
      </c>
      <c r="R1128" s="8">
        <v>126652</v>
      </c>
      <c r="S1128" s="8">
        <v>729141</v>
      </c>
      <c r="T1128" s="8">
        <v>644541</v>
      </c>
    </row>
    <row r="1129" spans="1:20">
      <c r="A1129" s="1">
        <v>44099</v>
      </c>
      <c r="B1129" s="8">
        <v>50671940</v>
      </c>
      <c r="C1129" s="8">
        <v>26079379</v>
      </c>
      <c r="D1129" s="8">
        <v>24592561</v>
      </c>
      <c r="E1129" s="9">
        <f>nyse_spy_short_volume[[#This Row],[total_short]]/nyse_spy_short_volume[[#This Row],[total_reported]]</f>
        <v>0.51467101910840596</v>
      </c>
      <c r="F1129" s="9">
        <f>nyse_spy_short_volume[[#This Row],[total_long]]/nyse_spy_short_volume[[#This Row],[total_reported]]</f>
        <v>0.48532898089159404</v>
      </c>
      <c r="G1129" s="8">
        <v>8472461</v>
      </c>
      <c r="H1129" s="9">
        <f>nyse_spy_short_volume[[#This Row],[Off-Exchange]]/nyse_spy_short_volume[[#This Row],[total_reported]]</f>
        <v>0.16720222276865657</v>
      </c>
      <c r="I1129" s="8">
        <v>27231</v>
      </c>
      <c r="J1129" s="8" t="s">
        <v>9820</v>
      </c>
      <c r="K1129" s="8" t="s">
        <v>9821</v>
      </c>
      <c r="L1129" s="8" t="s">
        <v>9822</v>
      </c>
      <c r="M1129" s="8" t="s">
        <v>9823</v>
      </c>
      <c r="N1129" s="8">
        <v>374117</v>
      </c>
      <c r="O1129" s="8">
        <v>210582</v>
      </c>
      <c r="P1129" s="8">
        <v>1029184</v>
      </c>
      <c r="Q1129" s="8">
        <v>6464902</v>
      </c>
      <c r="R1129" s="8">
        <v>116710</v>
      </c>
      <c r="S1129" s="8">
        <v>701741</v>
      </c>
      <c r="T1129" s="8">
        <v>5408</v>
      </c>
    </row>
    <row r="1130" spans="1:20">
      <c r="A1130" s="1">
        <v>44098</v>
      </c>
      <c r="B1130" s="8">
        <v>57091714</v>
      </c>
      <c r="C1130" s="8">
        <v>25308062</v>
      </c>
      <c r="D1130" s="8">
        <v>31783652</v>
      </c>
      <c r="E1130" s="9">
        <f>nyse_spy_short_volume[[#This Row],[total_short]]/nyse_spy_short_volume[[#This Row],[total_reported]]</f>
        <v>0.44328782982413173</v>
      </c>
      <c r="F1130" s="9">
        <f>nyse_spy_short_volume[[#This Row],[total_long]]/nyse_spy_short_volume[[#This Row],[total_reported]]</f>
        <v>0.55671217017586827</v>
      </c>
      <c r="G1130" s="8">
        <v>7554261</v>
      </c>
      <c r="H1130" s="9">
        <f>nyse_spy_short_volume[[#This Row],[Off-Exchange]]/nyse_spy_short_volume[[#This Row],[total_reported]]</f>
        <v>0.13231799276511474</v>
      </c>
      <c r="I1130" s="8">
        <v>29108</v>
      </c>
      <c r="J1130" s="8" t="s">
        <v>9824</v>
      </c>
      <c r="K1130" s="8" t="s">
        <v>9825</v>
      </c>
      <c r="L1130" s="8" t="s">
        <v>9826</v>
      </c>
      <c r="M1130" s="8" t="s">
        <v>9827</v>
      </c>
      <c r="N1130" s="8">
        <v>400159</v>
      </c>
      <c r="O1130" s="8">
        <v>322398</v>
      </c>
      <c r="P1130" s="8">
        <v>896622</v>
      </c>
      <c r="Q1130" s="8">
        <v>7012496</v>
      </c>
      <c r="R1130" s="8">
        <v>150215</v>
      </c>
      <c r="S1130" s="8">
        <v>501562</v>
      </c>
      <c r="T1130" s="8">
        <v>5221</v>
      </c>
    </row>
    <row r="1131" spans="1:20">
      <c r="A1131" s="1">
        <v>44097</v>
      </c>
      <c r="B1131" s="8">
        <v>66830451</v>
      </c>
      <c r="C1131" s="8">
        <v>34044392</v>
      </c>
      <c r="D1131" s="8">
        <v>32786059</v>
      </c>
      <c r="E1131" s="9">
        <f>nyse_spy_short_volume[[#This Row],[total_short]]/nyse_spy_short_volume[[#This Row],[total_reported]]</f>
        <v>0.50941436860870504</v>
      </c>
      <c r="F1131" s="9">
        <f>nyse_spy_short_volume[[#This Row],[total_long]]/nyse_spy_short_volume[[#This Row],[total_reported]]</f>
        <v>0.49058563139129496</v>
      </c>
      <c r="G1131" s="8">
        <v>10216183</v>
      </c>
      <c r="H1131" s="9">
        <f>nyse_spy_short_volume[[#This Row],[Off-Exchange]]/nyse_spy_short_volume[[#This Row],[total_reported]]</f>
        <v>0.15286718624717946</v>
      </c>
      <c r="I1131" s="8">
        <v>33670</v>
      </c>
      <c r="J1131" s="8" t="s">
        <v>9828</v>
      </c>
      <c r="K1131" s="8" t="s">
        <v>9829</v>
      </c>
      <c r="L1131" s="8" t="s">
        <v>9830</v>
      </c>
      <c r="M1131" s="8" t="s">
        <v>9831</v>
      </c>
      <c r="N1131" s="8">
        <v>398778</v>
      </c>
      <c r="O1131" s="8">
        <v>436266</v>
      </c>
      <c r="P1131" s="8">
        <v>1642251</v>
      </c>
      <c r="Q1131" s="8">
        <v>8729940</v>
      </c>
      <c r="R1131" s="8">
        <v>161199</v>
      </c>
      <c r="S1131" s="8">
        <v>1165884</v>
      </c>
      <c r="T1131" s="8">
        <v>10567</v>
      </c>
    </row>
    <row r="1132" spans="1:20">
      <c r="A1132" s="1">
        <v>44096</v>
      </c>
      <c r="B1132" s="8">
        <v>48562933</v>
      </c>
      <c r="C1132" s="8">
        <v>23929789</v>
      </c>
      <c r="D1132" s="8">
        <v>24633144</v>
      </c>
      <c r="E1132" s="9">
        <f>nyse_spy_short_volume[[#This Row],[total_short]]/nyse_spy_short_volume[[#This Row],[total_reported]]</f>
        <v>0.49275831424761762</v>
      </c>
      <c r="F1132" s="9">
        <f>nyse_spy_short_volume[[#This Row],[total_long]]/nyse_spy_short_volume[[#This Row],[total_reported]]</f>
        <v>0.50724168575238238</v>
      </c>
      <c r="G1132" s="8">
        <v>5728813</v>
      </c>
      <c r="H1132" s="9">
        <f>nyse_spy_short_volume[[#This Row],[Off-Exchange]]/nyse_spy_short_volume[[#This Row],[total_reported]]</f>
        <v>0.11796678343130552</v>
      </c>
      <c r="I1132" s="8">
        <v>29359</v>
      </c>
      <c r="J1132" s="8" t="s">
        <v>9832</v>
      </c>
      <c r="K1132" s="8" t="s">
        <v>9833</v>
      </c>
      <c r="L1132" s="8" t="s">
        <v>9834</v>
      </c>
      <c r="M1132" s="8" t="s">
        <v>9835</v>
      </c>
      <c r="N1132" s="8">
        <v>491884</v>
      </c>
      <c r="O1132" s="8">
        <v>427718</v>
      </c>
      <c r="P1132" s="8">
        <v>1099132</v>
      </c>
      <c r="Q1132" s="8">
        <v>6501814</v>
      </c>
      <c r="R1132" s="8">
        <v>123336</v>
      </c>
      <c r="S1132" s="8">
        <v>832934</v>
      </c>
      <c r="T1132" s="8">
        <v>4496</v>
      </c>
    </row>
    <row r="1133" spans="1:20">
      <c r="A1133" s="1">
        <v>44095</v>
      </c>
      <c r="B1133" s="8">
        <v>72569430</v>
      </c>
      <c r="C1133" s="8">
        <v>35083296</v>
      </c>
      <c r="D1133" s="8">
        <v>37486134</v>
      </c>
      <c r="E1133" s="9">
        <f>nyse_spy_short_volume[[#This Row],[total_short]]/nyse_spy_short_volume[[#This Row],[total_reported]]</f>
        <v>0.48344455785307944</v>
      </c>
      <c r="F1133" s="9">
        <f>nyse_spy_short_volume[[#This Row],[total_long]]/nyse_spy_short_volume[[#This Row],[total_reported]]</f>
        <v>0.51655544214692051</v>
      </c>
      <c r="G1133" s="8">
        <v>7429574</v>
      </c>
      <c r="H1133" s="9">
        <f>nyse_spy_short_volume[[#This Row],[Off-Exchange]]/nyse_spy_short_volume[[#This Row],[total_reported]]</f>
        <v>0.1023788391337785</v>
      </c>
      <c r="I1133" s="8">
        <v>35472</v>
      </c>
      <c r="J1133" s="8" t="s">
        <v>9836</v>
      </c>
      <c r="K1133" s="8" t="s">
        <v>9837</v>
      </c>
      <c r="L1133" s="8" t="s">
        <v>9838</v>
      </c>
      <c r="M1133" s="8" t="s">
        <v>9839</v>
      </c>
      <c r="N1133" s="8">
        <v>598297</v>
      </c>
      <c r="O1133" s="8">
        <v>290584</v>
      </c>
      <c r="P1133" s="8">
        <v>1339305</v>
      </c>
      <c r="Q1133" s="8">
        <v>10946375</v>
      </c>
      <c r="R1133" s="8">
        <v>212451</v>
      </c>
      <c r="S1133" s="8">
        <v>1484599</v>
      </c>
      <c r="T1133" s="8">
        <v>18585</v>
      </c>
    </row>
    <row r="1134" spans="1:20">
      <c r="A1134" s="1">
        <v>44092</v>
      </c>
      <c r="B1134" s="8">
        <v>77216587</v>
      </c>
      <c r="C1134" s="8">
        <v>38588304</v>
      </c>
      <c r="D1134" s="8">
        <v>38628283</v>
      </c>
      <c r="E1134" s="9">
        <f>nyse_spy_short_volume[[#This Row],[total_short]]/nyse_spy_short_volume[[#This Row],[total_reported]]</f>
        <v>0.49974112427424433</v>
      </c>
      <c r="F1134" s="9">
        <f>nyse_spy_short_volume[[#This Row],[total_long]]/nyse_spy_short_volume[[#This Row],[total_reported]]</f>
        <v>0.50025887572575567</v>
      </c>
      <c r="G1134" s="8">
        <v>17803127</v>
      </c>
      <c r="H1134" s="9">
        <f>nyse_spy_short_volume[[#This Row],[Off-Exchange]]/nyse_spy_short_volume[[#This Row],[total_reported]]</f>
        <v>0.23056091562296066</v>
      </c>
      <c r="I1134" s="8">
        <v>35692</v>
      </c>
      <c r="J1134" s="8" t="s">
        <v>9840</v>
      </c>
      <c r="K1134" s="8" t="s">
        <v>9841</v>
      </c>
      <c r="L1134" s="8" t="s">
        <v>9842</v>
      </c>
      <c r="M1134" s="8" t="s">
        <v>9843</v>
      </c>
      <c r="N1134" s="8">
        <v>350695</v>
      </c>
      <c r="O1134" s="8">
        <v>331375</v>
      </c>
      <c r="P1134" s="8">
        <v>1031435</v>
      </c>
      <c r="Q1134" s="8">
        <v>8236038</v>
      </c>
      <c r="R1134" s="8">
        <v>193205</v>
      </c>
      <c r="S1134" s="8">
        <v>886761</v>
      </c>
      <c r="T1134" s="8">
        <v>1769</v>
      </c>
    </row>
    <row r="1135" spans="1:20">
      <c r="A1135" s="1">
        <v>44091</v>
      </c>
      <c r="B1135" s="8">
        <v>68552104</v>
      </c>
      <c r="C1135" s="8">
        <v>38014281</v>
      </c>
      <c r="D1135" s="8">
        <v>30537823</v>
      </c>
      <c r="E1135" s="9">
        <f>nyse_spy_short_volume[[#This Row],[total_short]]/nyse_spy_short_volume[[#This Row],[total_reported]]</f>
        <v>0.55453120738642825</v>
      </c>
      <c r="F1135" s="9">
        <f>nyse_spy_short_volume[[#This Row],[total_long]]/nyse_spy_short_volume[[#This Row],[total_reported]]</f>
        <v>0.4454687926135717</v>
      </c>
      <c r="G1135" s="8">
        <v>15264816</v>
      </c>
      <c r="H1135" s="9">
        <f>nyse_spy_short_volume[[#This Row],[Off-Exchange]]/nyse_spy_short_volume[[#This Row],[total_reported]]</f>
        <v>0.22267465342858039</v>
      </c>
      <c r="I1135" s="8">
        <v>291617</v>
      </c>
      <c r="J1135" s="8" t="s">
        <v>9844</v>
      </c>
      <c r="K1135" s="8" t="s">
        <v>9845</v>
      </c>
      <c r="L1135" s="8" t="s">
        <v>9846</v>
      </c>
      <c r="M1135" s="8" t="s">
        <v>9847</v>
      </c>
      <c r="N1135" s="8">
        <v>505422</v>
      </c>
      <c r="O1135" s="8">
        <v>322610</v>
      </c>
      <c r="P1135" s="8">
        <v>1297758</v>
      </c>
      <c r="Q1135" s="8">
        <v>7885886</v>
      </c>
      <c r="R1135" s="8">
        <v>230178</v>
      </c>
      <c r="S1135" s="8">
        <v>913245</v>
      </c>
      <c r="T1135" s="8">
        <v>1429</v>
      </c>
    </row>
    <row r="1136" spans="1:20">
      <c r="A1136" s="1">
        <v>44090</v>
      </c>
      <c r="B1136" s="8">
        <v>60210153</v>
      </c>
      <c r="C1136" s="8">
        <v>32484548</v>
      </c>
      <c r="D1136" s="8">
        <v>27725605</v>
      </c>
      <c r="E1136" s="9">
        <f>nyse_spy_short_volume[[#This Row],[total_short]]/nyse_spy_short_volume[[#This Row],[total_reported]]</f>
        <v>0.53951943952044101</v>
      </c>
      <c r="F1136" s="9">
        <f>nyse_spy_short_volume[[#This Row],[total_long]]/nyse_spy_short_volume[[#This Row],[total_reported]]</f>
        <v>0.46048056047955899</v>
      </c>
      <c r="G1136" s="8">
        <v>13662567</v>
      </c>
      <c r="H1136" s="9">
        <f>nyse_spy_short_volume[[#This Row],[Off-Exchange]]/nyse_spy_short_volume[[#This Row],[total_reported]]</f>
        <v>0.22691467002251264</v>
      </c>
      <c r="I1136" s="8">
        <v>41894</v>
      </c>
      <c r="J1136" s="8" t="s">
        <v>9848</v>
      </c>
      <c r="K1136" s="8" t="s">
        <v>9849</v>
      </c>
      <c r="L1136" s="8" t="s">
        <v>9850</v>
      </c>
      <c r="M1136" s="8" t="s">
        <v>9851</v>
      </c>
      <c r="N1136" s="8">
        <v>536382</v>
      </c>
      <c r="O1136" s="8">
        <v>364689</v>
      </c>
      <c r="P1136" s="8">
        <v>925485</v>
      </c>
      <c r="Q1136" s="8">
        <v>6234401</v>
      </c>
      <c r="R1136" s="8">
        <v>138954</v>
      </c>
      <c r="S1136" s="8">
        <v>535834</v>
      </c>
      <c r="T1136" s="8">
        <v>2551</v>
      </c>
    </row>
    <row r="1137" spans="1:20">
      <c r="A1137" s="1">
        <v>44089</v>
      </c>
      <c r="B1137" s="8">
        <v>39451463</v>
      </c>
      <c r="C1137" s="8">
        <v>17345338</v>
      </c>
      <c r="D1137" s="8">
        <v>22106125</v>
      </c>
      <c r="E1137" s="9">
        <f>nyse_spy_short_volume[[#This Row],[total_short]]/nyse_spy_short_volume[[#This Row],[total_reported]]</f>
        <v>0.43966273189919469</v>
      </c>
      <c r="F1137" s="9">
        <f>nyse_spy_short_volume[[#This Row],[total_long]]/nyse_spy_short_volume[[#This Row],[total_reported]]</f>
        <v>0.56033726810080531</v>
      </c>
      <c r="G1137" s="8">
        <v>4227907</v>
      </c>
      <c r="H1137" s="9">
        <f>nyse_spy_short_volume[[#This Row],[Off-Exchange]]/nyse_spy_short_volume[[#This Row],[total_reported]]</f>
        <v>0.10716730581068692</v>
      </c>
      <c r="I1137" s="8">
        <v>32378</v>
      </c>
      <c r="J1137" s="8" t="s">
        <v>9852</v>
      </c>
      <c r="K1137" s="8" t="s">
        <v>9853</v>
      </c>
      <c r="L1137" s="8" t="s">
        <v>9854</v>
      </c>
      <c r="M1137" s="8" t="s">
        <v>9855</v>
      </c>
      <c r="N1137" s="8">
        <v>348586</v>
      </c>
      <c r="O1137" s="8">
        <v>235029</v>
      </c>
      <c r="P1137" s="8">
        <v>721366</v>
      </c>
      <c r="Q1137" s="8">
        <v>4887225</v>
      </c>
      <c r="R1137" s="8">
        <v>130757</v>
      </c>
      <c r="S1137" s="8">
        <v>422180</v>
      </c>
      <c r="T1137" s="8">
        <v>1533</v>
      </c>
    </row>
    <row r="1138" spans="1:20">
      <c r="A1138" s="1">
        <v>44088</v>
      </c>
      <c r="B1138" s="8">
        <v>45968036</v>
      </c>
      <c r="C1138" s="8">
        <v>25080894</v>
      </c>
      <c r="D1138" s="8">
        <v>20887142</v>
      </c>
      <c r="E1138" s="9">
        <f>nyse_spy_short_volume[[#This Row],[total_short]]/nyse_spy_short_volume[[#This Row],[total_reported]]</f>
        <v>0.54561595801047491</v>
      </c>
      <c r="F1138" s="9">
        <f>nyse_spy_short_volume[[#This Row],[total_long]]/nyse_spy_short_volume[[#This Row],[total_reported]]</f>
        <v>0.45438404198952509</v>
      </c>
      <c r="G1138" s="8">
        <v>8266401</v>
      </c>
      <c r="H1138" s="9">
        <f>nyse_spy_short_volume[[#This Row],[Off-Exchange]]/nyse_spy_short_volume[[#This Row],[total_reported]]</f>
        <v>0.17982932749182498</v>
      </c>
      <c r="I1138" s="8">
        <v>32555</v>
      </c>
      <c r="J1138" s="8" t="s">
        <v>9856</v>
      </c>
      <c r="K1138" s="8" t="s">
        <v>9857</v>
      </c>
      <c r="L1138" s="8" t="s">
        <v>9858</v>
      </c>
      <c r="M1138" s="8" t="s">
        <v>9859</v>
      </c>
      <c r="N1138" s="8">
        <v>502290</v>
      </c>
      <c r="O1138" s="8">
        <v>298618</v>
      </c>
      <c r="P1138" s="8">
        <v>877114</v>
      </c>
      <c r="Q1138" s="8">
        <v>5995981</v>
      </c>
      <c r="R1138" s="8">
        <v>116083</v>
      </c>
      <c r="S1138" s="8">
        <v>677814</v>
      </c>
      <c r="T1138" s="8">
        <v>490</v>
      </c>
    </row>
    <row r="1139" spans="1:20">
      <c r="A1139" s="1">
        <v>44085</v>
      </c>
      <c r="B1139" s="8">
        <v>59426544</v>
      </c>
      <c r="C1139" s="8">
        <v>32487274</v>
      </c>
      <c r="D1139" s="8">
        <v>26939270</v>
      </c>
      <c r="E1139" s="9">
        <f>nyse_spy_short_volume[[#This Row],[total_short]]/nyse_spy_short_volume[[#This Row],[total_reported]]</f>
        <v>0.54667951075869392</v>
      </c>
      <c r="F1139" s="9">
        <f>nyse_spy_short_volume[[#This Row],[total_long]]/nyse_spy_short_volume[[#This Row],[total_reported]]</f>
        <v>0.45332048924130602</v>
      </c>
      <c r="G1139" s="8">
        <v>10594275</v>
      </c>
      <c r="H1139" s="9">
        <f>nyse_spy_short_volume[[#This Row],[Off-Exchange]]/nyse_spy_short_volume[[#This Row],[total_reported]]</f>
        <v>0.1782751324054786</v>
      </c>
      <c r="I1139" s="8">
        <v>44692</v>
      </c>
      <c r="J1139" s="8" t="s">
        <v>9860</v>
      </c>
      <c r="K1139" s="8" t="s">
        <v>9861</v>
      </c>
      <c r="L1139" s="8" t="s">
        <v>9862</v>
      </c>
      <c r="M1139" s="8" t="s">
        <v>9863</v>
      </c>
      <c r="N1139" s="8">
        <v>476887</v>
      </c>
      <c r="O1139" s="8">
        <v>516610</v>
      </c>
      <c r="P1139" s="8">
        <v>1147087</v>
      </c>
      <c r="Q1139" s="8">
        <v>7525993</v>
      </c>
      <c r="R1139" s="8">
        <v>173723</v>
      </c>
      <c r="S1139" s="8">
        <v>474932</v>
      </c>
      <c r="T1139" s="8">
        <v>200</v>
      </c>
    </row>
    <row r="1140" spans="1:20">
      <c r="A1140" s="1">
        <v>44084</v>
      </c>
      <c r="B1140" s="8">
        <v>63835666</v>
      </c>
      <c r="C1140" s="8">
        <v>26005530</v>
      </c>
      <c r="D1140" s="8">
        <v>37830136</v>
      </c>
      <c r="E1140" s="9">
        <f>nyse_spy_short_volume[[#This Row],[total_short]]/nyse_spy_short_volume[[#This Row],[total_reported]]</f>
        <v>0.40738244980478466</v>
      </c>
      <c r="F1140" s="9">
        <f>nyse_spy_short_volume[[#This Row],[total_long]]/nyse_spy_short_volume[[#This Row],[total_reported]]</f>
        <v>0.59261755019521534</v>
      </c>
      <c r="G1140" s="8">
        <v>5567184</v>
      </c>
      <c r="H1140" s="9">
        <f>nyse_spy_short_volume[[#This Row],[Off-Exchange]]/nyse_spy_short_volume[[#This Row],[total_reported]]</f>
        <v>8.7211183791831987E-2</v>
      </c>
      <c r="I1140" s="8">
        <v>32915</v>
      </c>
      <c r="J1140" s="8" t="s">
        <v>9864</v>
      </c>
      <c r="K1140" s="8" t="s">
        <v>9865</v>
      </c>
      <c r="L1140" s="8" t="s">
        <v>9866</v>
      </c>
      <c r="M1140" s="8" t="s">
        <v>9867</v>
      </c>
      <c r="N1140" s="8">
        <v>723976</v>
      </c>
      <c r="O1140" s="8">
        <v>464375</v>
      </c>
      <c r="P1140" s="8">
        <v>903545</v>
      </c>
      <c r="Q1140" s="8">
        <v>7539197</v>
      </c>
      <c r="R1140" s="8">
        <v>147960</v>
      </c>
      <c r="S1140" s="8">
        <v>276185</v>
      </c>
      <c r="T1140" s="8">
        <v>706</v>
      </c>
    </row>
    <row r="1141" spans="1:20">
      <c r="A1141" s="1">
        <v>44083</v>
      </c>
      <c r="B1141" s="8">
        <v>67970481</v>
      </c>
      <c r="C1141" s="8">
        <v>34361565</v>
      </c>
      <c r="D1141" s="8">
        <v>33608916</v>
      </c>
      <c r="E1141" s="9">
        <f>nyse_spy_short_volume[[#This Row],[total_short]]/nyse_spy_short_volume[[#This Row],[total_reported]]</f>
        <v>0.5055365872723484</v>
      </c>
      <c r="F1141" s="9">
        <f>nyse_spy_short_volume[[#This Row],[total_long]]/nyse_spy_short_volume[[#This Row],[total_reported]]</f>
        <v>0.4944634127276516</v>
      </c>
      <c r="G1141" s="8">
        <v>12392990</v>
      </c>
      <c r="H1141" s="9">
        <f>nyse_spy_short_volume[[#This Row],[Off-Exchange]]/nyse_spy_short_volume[[#This Row],[total_reported]]</f>
        <v>0.18232900249742237</v>
      </c>
      <c r="I1141" s="8">
        <v>39039</v>
      </c>
      <c r="J1141" s="8" t="s">
        <v>9868</v>
      </c>
      <c r="K1141" s="8" t="s">
        <v>9869</v>
      </c>
      <c r="L1141" s="8" t="s">
        <v>9870</v>
      </c>
      <c r="M1141" s="8" t="s">
        <v>9871</v>
      </c>
      <c r="N1141" s="8">
        <v>492273</v>
      </c>
      <c r="O1141" s="8">
        <v>351780</v>
      </c>
      <c r="P1141" s="8">
        <v>1199311</v>
      </c>
      <c r="Q1141" s="8">
        <v>7261203</v>
      </c>
      <c r="R1141" s="8">
        <v>149136</v>
      </c>
      <c r="S1141" s="8">
        <v>738891</v>
      </c>
      <c r="T1141" s="8">
        <v>13063</v>
      </c>
    </row>
    <row r="1142" spans="1:20">
      <c r="A1142" s="1">
        <v>44082</v>
      </c>
      <c r="B1142" s="8">
        <v>80830178</v>
      </c>
      <c r="C1142" s="8">
        <v>39802515</v>
      </c>
      <c r="D1142" s="8">
        <v>41027663</v>
      </c>
      <c r="E1142" s="9">
        <f>nyse_spy_short_volume[[#This Row],[total_short]]/nyse_spy_short_volume[[#This Row],[total_reported]]</f>
        <v>0.49242146912011009</v>
      </c>
      <c r="F1142" s="9">
        <f>nyse_spy_short_volume[[#This Row],[total_long]]/nyse_spy_short_volume[[#This Row],[total_reported]]</f>
        <v>0.50757853087988991</v>
      </c>
      <c r="G1142" s="8">
        <v>14276906</v>
      </c>
      <c r="H1142" s="9">
        <f>nyse_spy_short_volume[[#This Row],[Off-Exchange]]/nyse_spy_short_volume[[#This Row],[total_reported]]</f>
        <v>0.17662841222494896</v>
      </c>
      <c r="I1142" s="8">
        <v>31691</v>
      </c>
      <c r="J1142" s="8" t="s">
        <v>9872</v>
      </c>
      <c r="K1142" s="8" t="s">
        <v>9873</v>
      </c>
      <c r="L1142" s="8" t="s">
        <v>9874</v>
      </c>
      <c r="M1142" s="8" t="s">
        <v>9875</v>
      </c>
      <c r="N1142" s="8">
        <v>888283</v>
      </c>
      <c r="O1142" s="8">
        <v>352562</v>
      </c>
      <c r="P1142" s="8">
        <v>1067553</v>
      </c>
      <c r="Q1142" s="8">
        <v>9409602</v>
      </c>
      <c r="R1142" s="8">
        <v>209070</v>
      </c>
      <c r="S1142" s="8">
        <v>791172</v>
      </c>
      <c r="T1142" s="8">
        <v>3079</v>
      </c>
    </row>
    <row r="1143" spans="1:20">
      <c r="A1143" s="1">
        <v>44078</v>
      </c>
      <c r="B1143" s="8">
        <v>97363386</v>
      </c>
      <c r="C1143" s="8">
        <v>45526649</v>
      </c>
      <c r="D1143" s="8">
        <v>51836737</v>
      </c>
      <c r="E1143" s="9">
        <f>nyse_spy_short_volume[[#This Row],[total_short]]/nyse_spy_short_volume[[#This Row],[total_reported]]</f>
        <v>0.46759516970784071</v>
      </c>
      <c r="F1143" s="9">
        <f>nyse_spy_short_volume[[#This Row],[total_long]]/nyse_spy_short_volume[[#This Row],[total_reported]]</f>
        <v>0.53240483029215935</v>
      </c>
      <c r="G1143" s="8">
        <v>14105791</v>
      </c>
      <c r="H1143" s="9">
        <f>nyse_spy_short_volume[[#This Row],[Off-Exchange]]/nyse_spy_short_volume[[#This Row],[total_reported]]</f>
        <v>0.14487777777161528</v>
      </c>
      <c r="I1143" s="8">
        <v>52689</v>
      </c>
      <c r="J1143" s="8" t="s">
        <v>9876</v>
      </c>
      <c r="K1143" s="8" t="s">
        <v>9877</v>
      </c>
      <c r="L1143" s="8" t="s">
        <v>9878</v>
      </c>
      <c r="M1143" s="8" t="s">
        <v>9879</v>
      </c>
      <c r="N1143" s="8">
        <v>1932996</v>
      </c>
      <c r="O1143" s="8">
        <v>321619</v>
      </c>
      <c r="P1143" s="8">
        <v>1370396</v>
      </c>
      <c r="Q1143" s="8">
        <v>10255767</v>
      </c>
      <c r="R1143" s="8">
        <v>211062</v>
      </c>
      <c r="S1143" s="8">
        <v>573523</v>
      </c>
      <c r="T1143" s="8">
        <v>2636</v>
      </c>
    </row>
    <row r="1144" spans="1:20">
      <c r="A1144" s="1">
        <v>44077</v>
      </c>
      <c r="B1144" s="8">
        <v>104508935</v>
      </c>
      <c r="C1144" s="8">
        <v>51380509</v>
      </c>
      <c r="D1144" s="8">
        <v>53128426</v>
      </c>
      <c r="E1144" s="9">
        <f>nyse_spy_short_volume[[#This Row],[total_short]]/nyse_spy_short_volume[[#This Row],[total_reported]]</f>
        <v>0.49163747578137695</v>
      </c>
      <c r="F1144" s="9">
        <f>nyse_spy_short_volume[[#This Row],[total_long]]/nyse_spy_short_volume[[#This Row],[total_reported]]</f>
        <v>0.50836252421862305</v>
      </c>
      <c r="G1144" s="8">
        <v>15971963</v>
      </c>
      <c r="H1144" s="9">
        <f>nyse_spy_short_volume[[#This Row],[Off-Exchange]]/nyse_spy_short_volume[[#This Row],[total_reported]]</f>
        <v>0.15282868397807325</v>
      </c>
      <c r="I1144" s="8">
        <v>323208</v>
      </c>
      <c r="J1144" s="8" t="s">
        <v>9880</v>
      </c>
      <c r="K1144" s="8" t="s">
        <v>9881</v>
      </c>
      <c r="L1144" s="8" t="s">
        <v>9882</v>
      </c>
      <c r="M1144" s="8" t="s">
        <v>9883</v>
      </c>
      <c r="N1144" s="8">
        <v>1281076</v>
      </c>
      <c r="O1144" s="8">
        <v>571257</v>
      </c>
      <c r="P1144" s="8">
        <v>1865223</v>
      </c>
      <c r="Q1144" s="8">
        <v>12876241</v>
      </c>
      <c r="R1144" s="8">
        <v>297644</v>
      </c>
      <c r="S1144" s="8">
        <v>1255130</v>
      </c>
      <c r="T1144" s="8">
        <v>4493</v>
      </c>
    </row>
    <row r="1145" spans="1:20">
      <c r="A1145" s="1">
        <v>44076</v>
      </c>
      <c r="B1145" s="8">
        <v>51570922</v>
      </c>
      <c r="C1145" s="8">
        <v>33722716</v>
      </c>
      <c r="D1145" s="8">
        <v>17848206</v>
      </c>
      <c r="E1145" s="9">
        <f>nyse_spy_short_volume[[#This Row],[total_short]]/nyse_spy_short_volume[[#This Row],[total_reported]]</f>
        <v>0.65390950349889032</v>
      </c>
      <c r="F1145" s="9">
        <f>nyse_spy_short_volume[[#This Row],[total_long]]/nyse_spy_short_volume[[#This Row],[total_reported]]</f>
        <v>0.34609049650110968</v>
      </c>
      <c r="G1145" s="8">
        <v>11802544</v>
      </c>
      <c r="H1145" s="9">
        <f>nyse_spy_short_volume[[#This Row],[Off-Exchange]]/nyse_spy_short_volume[[#This Row],[total_reported]]</f>
        <v>0.22886044193664018</v>
      </c>
      <c r="I1145" s="8">
        <v>35548</v>
      </c>
      <c r="J1145" s="8" t="s">
        <v>9884</v>
      </c>
      <c r="K1145" s="8" t="s">
        <v>9885</v>
      </c>
      <c r="L1145" s="8" t="s">
        <v>9886</v>
      </c>
      <c r="M1145" s="8" t="s">
        <v>9887</v>
      </c>
      <c r="N1145" s="8">
        <v>843987</v>
      </c>
      <c r="O1145" s="8">
        <v>520228</v>
      </c>
      <c r="P1145" s="8">
        <v>1653570</v>
      </c>
      <c r="Q1145" s="8">
        <v>6675754</v>
      </c>
      <c r="R1145" s="8">
        <v>262144</v>
      </c>
      <c r="S1145" s="8">
        <v>366301</v>
      </c>
      <c r="T1145" s="8">
        <v>33630</v>
      </c>
    </row>
    <row r="1146" spans="1:20">
      <c r="A1146" s="1">
        <v>44075</v>
      </c>
      <c r="B1146" s="8">
        <v>40062579</v>
      </c>
      <c r="C1146" s="8">
        <v>23414689</v>
      </c>
      <c r="D1146" s="8">
        <v>16647890</v>
      </c>
      <c r="E1146" s="9">
        <f>nyse_spy_short_volume[[#This Row],[total_short]]/nyse_spy_short_volume[[#This Row],[total_reported]]</f>
        <v>0.58445286310699074</v>
      </c>
      <c r="F1146" s="9">
        <f>nyse_spy_short_volume[[#This Row],[total_long]]/nyse_spy_short_volume[[#This Row],[total_reported]]</f>
        <v>0.41554713689300932</v>
      </c>
      <c r="G1146" s="8">
        <v>7742470</v>
      </c>
      <c r="H1146" s="9">
        <f>nyse_spy_short_volume[[#This Row],[Off-Exchange]]/nyse_spy_short_volume[[#This Row],[total_reported]]</f>
        <v>0.19325940049940368</v>
      </c>
      <c r="I1146" s="8">
        <v>48185</v>
      </c>
      <c r="J1146" s="8" t="s">
        <v>9888</v>
      </c>
      <c r="K1146" s="8" t="s">
        <v>9889</v>
      </c>
      <c r="L1146" s="8" t="s">
        <v>9890</v>
      </c>
      <c r="M1146" s="8" t="s">
        <v>9891</v>
      </c>
      <c r="N1146" s="8">
        <v>473352</v>
      </c>
      <c r="O1146" s="8">
        <v>396481</v>
      </c>
      <c r="P1146" s="8">
        <v>1099980</v>
      </c>
      <c r="Q1146" s="8">
        <v>5478821</v>
      </c>
      <c r="R1146" s="8">
        <v>149509</v>
      </c>
      <c r="S1146" s="8">
        <v>269704</v>
      </c>
      <c r="T1146" s="8">
        <v>10219</v>
      </c>
    </row>
    <row r="1147" spans="1:20">
      <c r="A1147" s="1">
        <v>44074</v>
      </c>
      <c r="B1147" s="8">
        <v>45178268</v>
      </c>
      <c r="C1147" s="8">
        <v>19541670</v>
      </c>
      <c r="D1147" s="8">
        <v>25636598</v>
      </c>
      <c r="E1147" s="9">
        <f>nyse_spy_short_volume[[#This Row],[total_short]]/nyse_spy_short_volume[[#This Row],[total_reported]]</f>
        <v>0.43254579834711682</v>
      </c>
      <c r="F1147" s="9">
        <f>nyse_spy_short_volume[[#This Row],[total_long]]/nyse_spy_short_volume[[#This Row],[total_reported]]</f>
        <v>0.56745420165288318</v>
      </c>
      <c r="G1147" s="8">
        <v>5447658</v>
      </c>
      <c r="H1147" s="9">
        <f>nyse_spy_short_volume[[#This Row],[Off-Exchange]]/nyse_spy_short_volume[[#This Row],[total_reported]]</f>
        <v>0.12058138218136207</v>
      </c>
      <c r="I1147" s="8">
        <v>56251</v>
      </c>
      <c r="J1147" s="8" t="s">
        <v>9892</v>
      </c>
      <c r="K1147" s="8" t="s">
        <v>9893</v>
      </c>
      <c r="L1147" s="8" t="s">
        <v>9894</v>
      </c>
      <c r="M1147" s="8" t="s">
        <v>9895</v>
      </c>
      <c r="N1147" s="8">
        <v>349517</v>
      </c>
      <c r="O1147" s="8">
        <v>348360</v>
      </c>
      <c r="P1147" s="8">
        <v>879487</v>
      </c>
      <c r="Q1147" s="8">
        <v>6071272</v>
      </c>
      <c r="R1147" s="8">
        <v>101994</v>
      </c>
      <c r="S1147" s="8">
        <v>84466</v>
      </c>
      <c r="T1147" s="8">
        <v>152</v>
      </c>
    </row>
    <row r="1148" spans="1:20">
      <c r="A1148" s="1">
        <v>44071</v>
      </c>
      <c r="B1148" s="8">
        <v>37689961</v>
      </c>
      <c r="C1148" s="8">
        <v>16539690</v>
      </c>
      <c r="D1148" s="8">
        <v>21150271</v>
      </c>
      <c r="E1148" s="9">
        <f>nyse_spy_short_volume[[#This Row],[total_short]]/nyse_spy_short_volume[[#This Row],[total_reported]]</f>
        <v>0.43883542357605515</v>
      </c>
      <c r="F1148" s="9">
        <f>nyse_spy_short_volume[[#This Row],[total_long]]/nyse_spy_short_volume[[#This Row],[total_reported]]</f>
        <v>0.56116457642394479</v>
      </c>
      <c r="G1148" s="8">
        <v>6452924</v>
      </c>
      <c r="H1148" s="9">
        <f>nyse_spy_short_volume[[#This Row],[Off-Exchange]]/nyse_spy_short_volume[[#This Row],[total_reported]]</f>
        <v>0.17121068392721339</v>
      </c>
      <c r="I1148" s="8">
        <v>26578</v>
      </c>
      <c r="J1148" s="8" t="s">
        <v>9896</v>
      </c>
      <c r="K1148" s="8" t="s">
        <v>9897</v>
      </c>
      <c r="L1148" s="8" t="s">
        <v>9898</v>
      </c>
      <c r="M1148" s="8" t="s">
        <v>9899</v>
      </c>
      <c r="N1148" s="8">
        <v>396173</v>
      </c>
      <c r="O1148" s="8">
        <v>232304</v>
      </c>
      <c r="P1148" s="8">
        <v>528585</v>
      </c>
      <c r="Q1148" s="8">
        <v>3585692</v>
      </c>
      <c r="R1148" s="8">
        <v>68368</v>
      </c>
      <c r="S1148" s="8">
        <v>83329</v>
      </c>
      <c r="T1148" s="8">
        <v>202</v>
      </c>
    </row>
    <row r="1149" spans="1:20">
      <c r="A1149" s="1">
        <v>44070</v>
      </c>
      <c r="B1149" s="8">
        <v>44272793</v>
      </c>
      <c r="C1149" s="8">
        <v>24706706</v>
      </c>
      <c r="D1149" s="8">
        <v>19566087</v>
      </c>
      <c r="E1149" s="9">
        <f>nyse_spy_short_volume[[#This Row],[total_short]]/nyse_spy_short_volume[[#This Row],[total_reported]]</f>
        <v>0.55805618588373229</v>
      </c>
      <c r="F1149" s="9">
        <f>nyse_spy_short_volume[[#This Row],[total_long]]/nyse_spy_short_volume[[#This Row],[total_reported]]</f>
        <v>0.44194381411626776</v>
      </c>
      <c r="G1149" s="8">
        <v>8048330</v>
      </c>
      <c r="H1149" s="9">
        <f>nyse_spy_short_volume[[#This Row],[Off-Exchange]]/nyse_spy_short_volume[[#This Row],[total_reported]]</f>
        <v>0.18178952477653715</v>
      </c>
      <c r="I1149" s="8">
        <v>33196</v>
      </c>
      <c r="J1149" s="8" t="s">
        <v>9900</v>
      </c>
      <c r="K1149" s="8" t="s">
        <v>9901</v>
      </c>
      <c r="L1149" s="8" t="s">
        <v>9902</v>
      </c>
      <c r="M1149" s="8" t="s">
        <v>9903</v>
      </c>
      <c r="N1149" s="8">
        <v>488109</v>
      </c>
      <c r="O1149" s="8">
        <v>247579</v>
      </c>
      <c r="P1149" s="8">
        <v>879450</v>
      </c>
      <c r="Q1149" s="8">
        <v>6065559</v>
      </c>
      <c r="R1149" s="8">
        <v>146273</v>
      </c>
      <c r="S1149" s="8">
        <v>177754</v>
      </c>
      <c r="T1149" s="8">
        <v>438</v>
      </c>
    </row>
    <row r="1150" spans="1:20">
      <c r="A1150" s="1">
        <v>44069</v>
      </c>
      <c r="B1150" s="8">
        <v>37122278</v>
      </c>
      <c r="C1150" s="8">
        <v>21630469</v>
      </c>
      <c r="D1150" s="8">
        <v>15491809</v>
      </c>
      <c r="E1150" s="9">
        <f>nyse_spy_short_volume[[#This Row],[total_short]]/nyse_spy_short_volume[[#This Row],[total_reported]]</f>
        <v>0.58268161776063421</v>
      </c>
      <c r="F1150" s="9">
        <f>nyse_spy_short_volume[[#This Row],[total_long]]/nyse_spy_short_volume[[#This Row],[total_reported]]</f>
        <v>0.41731838223936579</v>
      </c>
      <c r="G1150" s="8">
        <v>6794316</v>
      </c>
      <c r="H1150" s="9">
        <f>nyse_spy_short_volume[[#This Row],[Off-Exchange]]/nyse_spy_short_volume[[#This Row],[total_reported]]</f>
        <v>0.18302529817809132</v>
      </c>
      <c r="I1150" s="8">
        <v>20568</v>
      </c>
      <c r="J1150" s="8" t="s">
        <v>9904</v>
      </c>
      <c r="K1150" s="8" t="s">
        <v>9905</v>
      </c>
      <c r="L1150" s="8" t="s">
        <v>9906</v>
      </c>
      <c r="M1150" s="8" t="s">
        <v>9907</v>
      </c>
      <c r="N1150" s="8">
        <v>402581</v>
      </c>
      <c r="O1150" s="8">
        <v>323142</v>
      </c>
      <c r="P1150" s="8">
        <v>798577</v>
      </c>
      <c r="Q1150" s="8">
        <v>5140069</v>
      </c>
      <c r="R1150" s="8">
        <v>153349</v>
      </c>
      <c r="S1150" s="8">
        <v>195849</v>
      </c>
      <c r="T1150" s="8">
        <v>326</v>
      </c>
    </row>
    <row r="1151" spans="1:20">
      <c r="A1151" s="1">
        <v>44068</v>
      </c>
      <c r="B1151" s="8">
        <v>27173390</v>
      </c>
      <c r="C1151" s="8">
        <v>17717543</v>
      </c>
      <c r="D1151" s="8">
        <v>9455847</v>
      </c>
      <c r="E1151" s="9">
        <f>nyse_spy_short_volume[[#This Row],[total_short]]/nyse_spy_short_volume[[#This Row],[total_reported]]</f>
        <v>0.65201813244501328</v>
      </c>
      <c r="F1151" s="9">
        <f>nyse_spy_short_volume[[#This Row],[total_long]]/nyse_spy_short_volume[[#This Row],[total_reported]]</f>
        <v>0.34798186755498672</v>
      </c>
      <c r="G1151" s="8">
        <v>6120249</v>
      </c>
      <c r="H1151" s="9">
        <f>nyse_spy_short_volume[[#This Row],[Off-Exchange]]/nyse_spy_short_volume[[#This Row],[total_reported]]</f>
        <v>0.22522949841738554</v>
      </c>
      <c r="I1151" s="8">
        <v>40158</v>
      </c>
      <c r="J1151" s="8" t="s">
        <v>9908</v>
      </c>
      <c r="K1151" s="8" t="s">
        <v>9909</v>
      </c>
      <c r="L1151" s="8" t="s">
        <v>9910</v>
      </c>
      <c r="M1151" s="8" t="s">
        <v>9911</v>
      </c>
      <c r="N1151" s="8">
        <v>302205</v>
      </c>
      <c r="O1151" s="8">
        <v>246833</v>
      </c>
      <c r="P1151" s="8">
        <v>636644</v>
      </c>
      <c r="Q1151" s="8">
        <v>4175235</v>
      </c>
      <c r="R1151" s="8">
        <v>101875</v>
      </c>
      <c r="S1151" s="8">
        <v>159163</v>
      </c>
      <c r="T1151" s="8">
        <v>9361</v>
      </c>
    </row>
    <row r="1152" spans="1:20">
      <c r="A1152" s="1">
        <v>44067</v>
      </c>
      <c r="B1152" s="8">
        <v>33363696</v>
      </c>
      <c r="C1152" s="8">
        <v>20767520</v>
      </c>
      <c r="D1152" s="8">
        <v>12596176</v>
      </c>
      <c r="E1152" s="9">
        <f>nyse_spy_short_volume[[#This Row],[total_short]]/nyse_spy_short_volume[[#This Row],[total_reported]]</f>
        <v>0.62245861489686272</v>
      </c>
      <c r="F1152" s="9">
        <f>nyse_spy_short_volume[[#This Row],[total_long]]/nyse_spy_short_volume[[#This Row],[total_reported]]</f>
        <v>0.37754138510313723</v>
      </c>
      <c r="G1152" s="8">
        <v>7289439</v>
      </c>
      <c r="H1152" s="9">
        <f>nyse_spy_short_volume[[#This Row],[Off-Exchange]]/nyse_spy_short_volume[[#This Row],[total_reported]]</f>
        <v>0.21848415715093436</v>
      </c>
      <c r="I1152" s="8">
        <v>34773</v>
      </c>
      <c r="J1152" s="8" t="s">
        <v>9912</v>
      </c>
      <c r="K1152" s="8" t="s">
        <v>9913</v>
      </c>
      <c r="L1152" s="8" t="s">
        <v>9914</v>
      </c>
      <c r="M1152" s="8" t="s">
        <v>9915</v>
      </c>
      <c r="N1152" s="8">
        <v>432021</v>
      </c>
      <c r="O1152" s="8">
        <v>350863</v>
      </c>
      <c r="P1152" s="8">
        <v>842732</v>
      </c>
      <c r="Q1152" s="8">
        <v>4178198</v>
      </c>
      <c r="R1152" s="8">
        <v>123939</v>
      </c>
      <c r="S1152" s="8">
        <v>216034</v>
      </c>
      <c r="T1152" s="8">
        <v>263</v>
      </c>
    </row>
    <row r="1153" spans="1:20">
      <c r="A1153" s="1">
        <v>44064</v>
      </c>
      <c r="B1153" s="8">
        <v>36957222</v>
      </c>
      <c r="C1153" s="8">
        <v>25606210</v>
      </c>
      <c r="D1153" s="8">
        <v>11351012</v>
      </c>
      <c r="E1153" s="9">
        <f>nyse_spy_short_volume[[#This Row],[total_short]]/nyse_spy_short_volume[[#This Row],[total_reported]]</f>
        <v>0.69286078915779981</v>
      </c>
      <c r="F1153" s="9">
        <f>nyse_spy_short_volume[[#This Row],[total_long]]/nyse_spy_short_volume[[#This Row],[total_reported]]</f>
        <v>0.30713921084220019</v>
      </c>
      <c r="G1153" s="8">
        <v>11339907</v>
      </c>
      <c r="H1153" s="9">
        <f>nyse_spy_short_volume[[#This Row],[Off-Exchange]]/nyse_spy_short_volume[[#This Row],[total_reported]]</f>
        <v>0.30683872830052</v>
      </c>
      <c r="I1153" s="8">
        <v>37088</v>
      </c>
      <c r="J1153" s="8" t="s">
        <v>9916</v>
      </c>
      <c r="K1153" s="8" t="s">
        <v>9917</v>
      </c>
      <c r="L1153" s="8" t="s">
        <v>9918</v>
      </c>
      <c r="M1153" s="8" t="s">
        <v>9919</v>
      </c>
      <c r="N1153" s="8">
        <v>382178</v>
      </c>
      <c r="O1153" s="8">
        <v>314060</v>
      </c>
      <c r="P1153" s="8">
        <v>957665</v>
      </c>
      <c r="Q1153" s="8">
        <v>5042492</v>
      </c>
      <c r="R1153" s="8">
        <v>110500</v>
      </c>
      <c r="S1153" s="8">
        <v>169974</v>
      </c>
      <c r="T1153" s="8">
        <v>8994</v>
      </c>
    </row>
    <row r="1154" spans="1:20">
      <c r="A1154" s="1">
        <v>44063</v>
      </c>
      <c r="B1154" s="8">
        <v>30725499</v>
      </c>
      <c r="C1154" s="8">
        <v>19144885</v>
      </c>
      <c r="D1154" s="8">
        <v>11580614</v>
      </c>
      <c r="E1154" s="9">
        <f>nyse_spy_short_volume[[#This Row],[total_short]]/nyse_spy_short_volume[[#This Row],[total_reported]]</f>
        <v>0.62309435560346793</v>
      </c>
      <c r="F1154" s="9">
        <f>nyse_spy_short_volume[[#This Row],[total_long]]/nyse_spy_short_volume[[#This Row],[total_reported]]</f>
        <v>0.37690564439653201</v>
      </c>
      <c r="G1154" s="8">
        <v>5413684</v>
      </c>
      <c r="H1154" s="9">
        <f>nyse_spy_short_volume[[#This Row],[Off-Exchange]]/nyse_spy_short_volume[[#This Row],[total_reported]]</f>
        <v>0.17619515308766831</v>
      </c>
      <c r="I1154" s="8">
        <v>41525</v>
      </c>
      <c r="J1154" s="8" t="s">
        <v>9920</v>
      </c>
      <c r="K1154" s="8" t="s">
        <v>9921</v>
      </c>
      <c r="L1154" s="8" t="s">
        <v>9922</v>
      </c>
      <c r="M1154" s="8" t="s">
        <v>9923</v>
      </c>
      <c r="N1154" s="8">
        <v>398704</v>
      </c>
      <c r="O1154" s="8">
        <v>293363</v>
      </c>
      <c r="P1154" s="8">
        <v>736612</v>
      </c>
      <c r="Q1154" s="8">
        <v>4804757</v>
      </c>
      <c r="R1154" s="8">
        <v>122400</v>
      </c>
      <c r="S1154" s="8">
        <v>204228</v>
      </c>
      <c r="T1154" s="8">
        <v>116</v>
      </c>
    </row>
    <row r="1155" spans="1:20">
      <c r="A1155" s="1">
        <v>44062</v>
      </c>
      <c r="B1155" s="8">
        <v>48666036</v>
      </c>
      <c r="C1155" s="8">
        <v>29690747</v>
      </c>
      <c r="D1155" s="8">
        <v>18975289</v>
      </c>
      <c r="E1155" s="9">
        <f>nyse_spy_short_volume[[#This Row],[total_short]]/nyse_spy_short_volume[[#This Row],[total_reported]]</f>
        <v>0.61009174858622139</v>
      </c>
      <c r="F1155" s="9">
        <f>nyse_spy_short_volume[[#This Row],[total_long]]/nyse_spy_short_volume[[#This Row],[total_reported]]</f>
        <v>0.38990825141377861</v>
      </c>
      <c r="G1155" s="8">
        <v>12119934</v>
      </c>
      <c r="H1155" s="9">
        <f>nyse_spy_short_volume[[#This Row],[Off-Exchange]]/nyse_spy_short_volume[[#This Row],[total_reported]]</f>
        <v>0.24904296704995657</v>
      </c>
      <c r="I1155" s="8">
        <v>83716</v>
      </c>
      <c r="J1155" s="8" t="s">
        <v>9924</v>
      </c>
      <c r="K1155" s="8" t="s">
        <v>9925</v>
      </c>
      <c r="L1155" s="8" t="s">
        <v>9926</v>
      </c>
      <c r="M1155" s="8" t="s">
        <v>9927</v>
      </c>
      <c r="N1155" s="8">
        <v>367293</v>
      </c>
      <c r="O1155" s="8">
        <v>424203</v>
      </c>
      <c r="P1155" s="8">
        <v>1210933</v>
      </c>
      <c r="Q1155" s="8">
        <v>6179764</v>
      </c>
      <c r="R1155" s="8">
        <v>201263</v>
      </c>
      <c r="S1155" s="8">
        <v>256031</v>
      </c>
      <c r="T1155" s="8">
        <v>3458</v>
      </c>
    </row>
    <row r="1156" spans="1:20">
      <c r="A1156" s="1">
        <v>44061</v>
      </c>
      <c r="B1156" s="8">
        <v>28191264</v>
      </c>
      <c r="C1156" s="8">
        <v>11810947</v>
      </c>
      <c r="D1156" s="8">
        <v>16380317</v>
      </c>
      <c r="E1156" s="9">
        <f>nyse_spy_short_volume[[#This Row],[total_short]]/nyse_spy_short_volume[[#This Row],[total_reported]]</f>
        <v>0.41895769554710283</v>
      </c>
      <c r="F1156" s="9">
        <f>nyse_spy_short_volume[[#This Row],[total_long]]/nyse_spy_short_volume[[#This Row],[total_reported]]</f>
        <v>0.58104230445289717</v>
      </c>
      <c r="G1156" s="8">
        <v>3757363</v>
      </c>
      <c r="H1156" s="9">
        <f>nyse_spy_short_volume[[#This Row],[Off-Exchange]]/nyse_spy_short_volume[[#This Row],[total_reported]]</f>
        <v>0.13328111148191155</v>
      </c>
      <c r="I1156" s="8">
        <v>54568</v>
      </c>
      <c r="J1156" s="8" t="s">
        <v>9928</v>
      </c>
      <c r="K1156" s="8" t="s">
        <v>9929</v>
      </c>
      <c r="L1156" s="8" t="s">
        <v>9930</v>
      </c>
      <c r="M1156" s="8" t="s">
        <v>9931</v>
      </c>
      <c r="N1156" s="8">
        <v>141091</v>
      </c>
      <c r="O1156" s="8">
        <v>190116</v>
      </c>
      <c r="P1156" s="8">
        <v>427701</v>
      </c>
      <c r="Q1156" s="8">
        <v>3179502</v>
      </c>
      <c r="R1156" s="8">
        <v>70940</v>
      </c>
      <c r="S1156" s="8">
        <v>122952</v>
      </c>
      <c r="T1156" s="8">
        <v>4498</v>
      </c>
    </row>
    <row r="1157" spans="1:20">
      <c r="A1157" s="1">
        <v>44060</v>
      </c>
      <c r="B1157" s="8">
        <v>23523577</v>
      </c>
      <c r="C1157" s="8">
        <v>9489217</v>
      </c>
      <c r="D1157" s="8">
        <v>14034360</v>
      </c>
      <c r="E1157" s="9">
        <f>nyse_spy_short_volume[[#This Row],[total_short]]/nyse_spy_short_volume[[#This Row],[total_reported]]</f>
        <v>0.40339175457882109</v>
      </c>
      <c r="F1157" s="9">
        <f>nyse_spy_short_volume[[#This Row],[total_long]]/nyse_spy_short_volume[[#This Row],[total_reported]]</f>
        <v>0.59660824542117896</v>
      </c>
      <c r="G1157" s="8">
        <v>2778119</v>
      </c>
      <c r="H1157" s="9">
        <f>nyse_spy_short_volume[[#This Row],[Off-Exchange]]/nyse_spy_short_volume[[#This Row],[total_reported]]</f>
        <v>0.1180993434799478</v>
      </c>
      <c r="I1157" s="8">
        <v>24516</v>
      </c>
      <c r="J1157" s="8" t="s">
        <v>9932</v>
      </c>
      <c r="K1157" s="8" t="s">
        <v>9933</v>
      </c>
      <c r="L1157" s="8" t="s">
        <v>9934</v>
      </c>
      <c r="M1157" s="8" t="s">
        <v>9935</v>
      </c>
      <c r="N1157" s="8">
        <v>182316</v>
      </c>
      <c r="O1157" s="8">
        <v>122696</v>
      </c>
      <c r="P1157" s="8">
        <v>339507</v>
      </c>
      <c r="Q1157" s="8">
        <v>2584145</v>
      </c>
      <c r="R1157" s="8">
        <v>41566</v>
      </c>
      <c r="S1157" s="8">
        <v>70972</v>
      </c>
      <c r="T1157" s="8">
        <v>432</v>
      </c>
    </row>
    <row r="1158" spans="1:20">
      <c r="A1158" s="1">
        <v>44057</v>
      </c>
      <c r="B1158" s="8">
        <v>34488462</v>
      </c>
      <c r="C1158" s="8">
        <v>19295457</v>
      </c>
      <c r="D1158" s="8">
        <v>15193005</v>
      </c>
      <c r="E1158" s="9">
        <f>nyse_spy_short_volume[[#This Row],[total_short]]/nyse_spy_short_volume[[#This Row],[total_reported]]</f>
        <v>0.55947571683538688</v>
      </c>
      <c r="F1158" s="9">
        <f>nyse_spy_short_volume[[#This Row],[total_long]]/nyse_spy_short_volume[[#This Row],[total_reported]]</f>
        <v>0.44052428316461312</v>
      </c>
      <c r="G1158" s="8">
        <v>9104619</v>
      </c>
      <c r="H1158" s="9">
        <f>nyse_spy_short_volume[[#This Row],[Off-Exchange]]/nyse_spy_short_volume[[#This Row],[total_reported]]</f>
        <v>0.26399028753442239</v>
      </c>
      <c r="I1158" s="8">
        <v>34723</v>
      </c>
      <c r="J1158" s="8" t="s">
        <v>9936</v>
      </c>
      <c r="K1158" s="8" t="s">
        <v>9937</v>
      </c>
      <c r="L1158" s="8" t="s">
        <v>9938</v>
      </c>
      <c r="M1158" s="8" t="s">
        <v>9939</v>
      </c>
      <c r="N1158" s="8">
        <v>264436</v>
      </c>
      <c r="O1158" s="8">
        <v>199397</v>
      </c>
      <c r="P1158" s="8">
        <v>577629</v>
      </c>
      <c r="Q1158" s="8">
        <v>3923670</v>
      </c>
      <c r="R1158" s="8">
        <v>75697</v>
      </c>
      <c r="S1158" s="8">
        <v>158952</v>
      </c>
      <c r="T1158" s="8">
        <v>10766</v>
      </c>
    </row>
    <row r="1159" spans="1:20">
      <c r="A1159" s="1">
        <v>44056</v>
      </c>
      <c r="B1159" s="8">
        <v>30661874</v>
      </c>
      <c r="C1159" s="8">
        <v>19058788</v>
      </c>
      <c r="D1159" s="8">
        <v>11603086</v>
      </c>
      <c r="E1159" s="9">
        <f>nyse_spy_short_volume[[#This Row],[total_short]]/nyse_spy_short_volume[[#This Row],[total_reported]]</f>
        <v>0.62157935943510823</v>
      </c>
      <c r="F1159" s="9">
        <f>nyse_spy_short_volume[[#This Row],[total_long]]/nyse_spy_short_volume[[#This Row],[total_reported]]</f>
        <v>0.37842064056489177</v>
      </c>
      <c r="G1159" s="8">
        <v>8529002</v>
      </c>
      <c r="H1159" s="9">
        <f>nyse_spy_short_volume[[#This Row],[Off-Exchange]]/nyse_spy_short_volume[[#This Row],[total_reported]]</f>
        <v>0.27816310249008264</v>
      </c>
      <c r="I1159" s="8">
        <v>37036</v>
      </c>
      <c r="J1159" s="8" t="s">
        <v>9940</v>
      </c>
      <c r="K1159" s="8" t="s">
        <v>9941</v>
      </c>
      <c r="L1159" s="8" t="s">
        <v>9942</v>
      </c>
      <c r="M1159" s="8" t="s">
        <v>9943</v>
      </c>
      <c r="N1159" s="8">
        <v>222322</v>
      </c>
      <c r="O1159" s="8">
        <v>239970</v>
      </c>
      <c r="P1159" s="8">
        <v>607774</v>
      </c>
      <c r="Q1159" s="8">
        <v>3885338</v>
      </c>
      <c r="R1159" s="8">
        <v>94022</v>
      </c>
      <c r="S1159" s="8">
        <v>129873</v>
      </c>
      <c r="T1159" s="8">
        <v>242</v>
      </c>
    </row>
    <row r="1160" spans="1:20">
      <c r="A1160" s="1">
        <v>44055</v>
      </c>
      <c r="B1160" s="8">
        <v>39005013</v>
      </c>
      <c r="C1160" s="8">
        <v>24055897</v>
      </c>
      <c r="D1160" s="8">
        <v>14949116</v>
      </c>
      <c r="E1160" s="9">
        <f>nyse_spy_short_volume[[#This Row],[total_short]]/nyse_spy_short_volume[[#This Row],[total_reported]]</f>
        <v>0.61673859716442092</v>
      </c>
      <c r="F1160" s="9">
        <f>nyse_spy_short_volume[[#This Row],[total_long]]/nyse_spy_short_volume[[#This Row],[total_reported]]</f>
        <v>0.38326140283557913</v>
      </c>
      <c r="G1160" s="8">
        <v>9865931</v>
      </c>
      <c r="H1160" s="9">
        <f>nyse_spy_short_volume[[#This Row],[Off-Exchange]]/nyse_spy_short_volume[[#This Row],[total_reported]]</f>
        <v>0.25294007721520306</v>
      </c>
      <c r="I1160" s="8">
        <v>45883</v>
      </c>
      <c r="J1160" s="8" t="s">
        <v>9944</v>
      </c>
      <c r="K1160" s="8" t="s">
        <v>9945</v>
      </c>
      <c r="L1160" s="8" t="s">
        <v>9946</v>
      </c>
      <c r="M1160" s="8" t="s">
        <v>9947</v>
      </c>
      <c r="N1160" s="8">
        <v>418845</v>
      </c>
      <c r="O1160" s="8">
        <v>323255</v>
      </c>
      <c r="P1160" s="8">
        <v>923342</v>
      </c>
      <c r="Q1160" s="8">
        <v>5257158</v>
      </c>
      <c r="R1160" s="8">
        <v>119704</v>
      </c>
      <c r="S1160" s="8">
        <v>215020</v>
      </c>
      <c r="T1160" s="8">
        <v>763</v>
      </c>
    </row>
    <row r="1161" spans="1:20">
      <c r="A1161" s="1">
        <v>44054</v>
      </c>
      <c r="B1161" s="8">
        <v>49171147</v>
      </c>
      <c r="C1161" s="8">
        <v>26009360</v>
      </c>
      <c r="D1161" s="8">
        <v>23161787</v>
      </c>
      <c r="E1161" s="9">
        <f>nyse_spy_short_volume[[#This Row],[total_short]]/nyse_spy_short_volume[[#This Row],[total_reported]]</f>
        <v>0.52895573088827885</v>
      </c>
      <c r="F1161" s="9">
        <f>nyse_spy_short_volume[[#This Row],[total_long]]/nyse_spy_short_volume[[#This Row],[total_reported]]</f>
        <v>0.47104426911172115</v>
      </c>
      <c r="G1161" s="8">
        <v>8287346</v>
      </c>
      <c r="H1161" s="9">
        <f>nyse_spy_short_volume[[#This Row],[Off-Exchange]]/nyse_spy_short_volume[[#This Row],[total_reported]]</f>
        <v>0.16854083147582463</v>
      </c>
      <c r="I1161" s="8">
        <v>60869</v>
      </c>
      <c r="J1161" s="8" t="s">
        <v>9948</v>
      </c>
      <c r="K1161" s="8" t="s">
        <v>9949</v>
      </c>
      <c r="L1161" s="8" t="s">
        <v>9950</v>
      </c>
      <c r="M1161" s="8" t="s">
        <v>9951</v>
      </c>
      <c r="N1161" s="8">
        <v>879302</v>
      </c>
      <c r="O1161" s="8">
        <v>422688</v>
      </c>
      <c r="P1161" s="8">
        <v>1154334</v>
      </c>
      <c r="Q1161" s="8">
        <v>6140566</v>
      </c>
      <c r="R1161" s="8">
        <v>166664</v>
      </c>
      <c r="S1161" s="8">
        <v>241963</v>
      </c>
      <c r="T1161" s="8">
        <v>470</v>
      </c>
    </row>
    <row r="1162" spans="1:20">
      <c r="A1162" s="1">
        <v>44053</v>
      </c>
      <c r="B1162" s="8">
        <v>31742706</v>
      </c>
      <c r="C1162" s="8">
        <v>17099284</v>
      </c>
      <c r="D1162" s="8">
        <v>14643422</v>
      </c>
      <c r="E1162" s="9">
        <f>nyse_spy_short_volume[[#This Row],[total_short]]/nyse_spy_short_volume[[#This Row],[total_reported]]</f>
        <v>0.53868387906185444</v>
      </c>
      <c r="F1162" s="9">
        <f>nyse_spy_short_volume[[#This Row],[total_long]]/nyse_spy_short_volume[[#This Row],[total_reported]]</f>
        <v>0.46131612093814561</v>
      </c>
      <c r="G1162" s="8">
        <v>7646744</v>
      </c>
      <c r="H1162" s="9">
        <f>nyse_spy_short_volume[[#This Row],[Off-Exchange]]/nyse_spy_short_volume[[#This Row],[total_reported]]</f>
        <v>0.24089767268108775</v>
      </c>
      <c r="I1162" s="8">
        <v>24458</v>
      </c>
      <c r="J1162" s="8" t="s">
        <v>9952</v>
      </c>
      <c r="K1162" s="8" t="s">
        <v>9953</v>
      </c>
      <c r="L1162" s="8" t="s">
        <v>9954</v>
      </c>
      <c r="M1162" s="8" t="s">
        <v>9955</v>
      </c>
      <c r="N1162" s="8">
        <v>209058</v>
      </c>
      <c r="O1162" s="8">
        <v>217451</v>
      </c>
      <c r="P1162" s="8">
        <v>526070</v>
      </c>
      <c r="Q1162" s="8">
        <v>3414137</v>
      </c>
      <c r="R1162" s="8">
        <v>94494</v>
      </c>
      <c r="S1162" s="8">
        <v>125504</v>
      </c>
      <c r="T1162" s="8">
        <v>333</v>
      </c>
    </row>
    <row r="1163" spans="1:20">
      <c r="A1163" s="1">
        <v>44050</v>
      </c>
      <c r="B1163" s="8">
        <v>40624829</v>
      </c>
      <c r="C1163" s="8">
        <v>23229882</v>
      </c>
      <c r="D1163" s="8">
        <v>17394947</v>
      </c>
      <c r="E1163" s="9">
        <f>nyse_spy_short_volume[[#This Row],[total_short]]/nyse_spy_short_volume[[#This Row],[total_reported]]</f>
        <v>0.57181488690081628</v>
      </c>
      <c r="F1163" s="9">
        <f>nyse_spy_short_volume[[#This Row],[total_long]]/nyse_spy_short_volume[[#This Row],[total_reported]]</f>
        <v>0.42818511309918378</v>
      </c>
      <c r="G1163" s="8">
        <v>7004767</v>
      </c>
      <c r="H1163" s="9">
        <f>nyse_spy_short_volume[[#This Row],[Off-Exchange]]/nyse_spy_short_volume[[#This Row],[total_reported]]</f>
        <v>0.17242575962596668</v>
      </c>
      <c r="I1163" s="8">
        <v>52609</v>
      </c>
      <c r="J1163" s="8" t="s">
        <v>9956</v>
      </c>
      <c r="K1163" s="8" t="s">
        <v>9957</v>
      </c>
      <c r="L1163" s="8" t="s">
        <v>9958</v>
      </c>
      <c r="M1163" s="8" t="s">
        <v>9959</v>
      </c>
      <c r="N1163" s="8">
        <v>508952</v>
      </c>
      <c r="O1163" s="8">
        <v>357248</v>
      </c>
      <c r="P1163" s="8">
        <v>967674</v>
      </c>
      <c r="Q1163" s="8">
        <v>5736736</v>
      </c>
      <c r="R1163" s="8">
        <v>147356</v>
      </c>
      <c r="S1163" s="8">
        <v>169437</v>
      </c>
      <c r="T1163" s="8">
        <v>3150</v>
      </c>
    </row>
    <row r="1164" spans="1:20">
      <c r="A1164" s="1">
        <v>44049</v>
      </c>
      <c r="B1164" s="8">
        <v>31376446</v>
      </c>
      <c r="C1164" s="8">
        <v>18807432</v>
      </c>
      <c r="D1164" s="8">
        <v>12569014</v>
      </c>
      <c r="E1164" s="9">
        <f>nyse_spy_short_volume[[#This Row],[total_short]]/nyse_spy_short_volume[[#This Row],[total_reported]]</f>
        <v>0.59941243823471912</v>
      </c>
      <c r="F1164" s="9">
        <f>nyse_spy_short_volume[[#This Row],[total_long]]/nyse_spy_short_volume[[#This Row],[total_reported]]</f>
        <v>0.40058756176528088</v>
      </c>
      <c r="G1164" s="8">
        <v>5632829</v>
      </c>
      <c r="H1164" s="9">
        <f>nyse_spy_short_volume[[#This Row],[Off-Exchange]]/nyse_spy_short_volume[[#This Row],[total_reported]]</f>
        <v>0.17952412456146244</v>
      </c>
      <c r="I1164" s="8">
        <v>30288</v>
      </c>
      <c r="J1164" s="8" t="s">
        <v>9960</v>
      </c>
      <c r="K1164" s="8" t="s">
        <v>9961</v>
      </c>
      <c r="L1164" s="8" t="s">
        <v>9962</v>
      </c>
      <c r="M1164" s="8" t="s">
        <v>9963</v>
      </c>
      <c r="N1164" s="8">
        <v>369919</v>
      </c>
      <c r="O1164" s="8">
        <v>260431</v>
      </c>
      <c r="P1164" s="8">
        <v>958289</v>
      </c>
      <c r="Q1164" s="8">
        <v>5144128</v>
      </c>
      <c r="R1164" s="8">
        <v>123557</v>
      </c>
      <c r="S1164" s="8">
        <v>124321</v>
      </c>
      <c r="T1164" s="8">
        <v>1235</v>
      </c>
    </row>
    <row r="1165" spans="1:20">
      <c r="A1165" s="1">
        <v>44048</v>
      </c>
      <c r="B1165" s="8">
        <v>30848303</v>
      </c>
      <c r="C1165" s="8">
        <v>19490153</v>
      </c>
      <c r="D1165" s="8">
        <v>11358150</v>
      </c>
      <c r="E1165" s="9">
        <f>nyse_spy_short_volume[[#This Row],[total_short]]/nyse_spy_short_volume[[#This Row],[total_reported]]</f>
        <v>0.63180632659112557</v>
      </c>
      <c r="F1165" s="9">
        <f>nyse_spy_short_volume[[#This Row],[total_long]]/nyse_spy_short_volume[[#This Row],[total_reported]]</f>
        <v>0.36819367340887438</v>
      </c>
      <c r="G1165" s="8">
        <v>7303346</v>
      </c>
      <c r="H1165" s="9">
        <f>nyse_spy_short_volume[[#This Row],[Off-Exchange]]/nyse_spy_short_volume[[#This Row],[total_reported]]</f>
        <v>0.23675033274926013</v>
      </c>
      <c r="I1165" s="8">
        <v>31044</v>
      </c>
      <c r="J1165" s="8" t="s">
        <v>9964</v>
      </c>
      <c r="K1165" s="8" t="s">
        <v>9965</v>
      </c>
      <c r="L1165" s="8" t="s">
        <v>9966</v>
      </c>
      <c r="M1165" s="8" t="s">
        <v>9967</v>
      </c>
      <c r="N1165" s="8">
        <v>439596</v>
      </c>
      <c r="O1165" s="8">
        <v>350640</v>
      </c>
      <c r="P1165" s="8">
        <v>939253</v>
      </c>
      <c r="Q1165" s="8">
        <v>4036800</v>
      </c>
      <c r="R1165" s="8">
        <v>104623</v>
      </c>
      <c r="S1165" s="8">
        <v>130508</v>
      </c>
      <c r="T1165" s="8">
        <v>4028</v>
      </c>
    </row>
    <row r="1166" spans="1:20">
      <c r="A1166" s="1">
        <v>44047</v>
      </c>
      <c r="B1166" s="8">
        <v>31630727</v>
      </c>
      <c r="C1166" s="8">
        <v>19384062</v>
      </c>
      <c r="D1166" s="8">
        <v>12246665</v>
      </c>
      <c r="E1166" s="9">
        <f>nyse_spy_short_volume[[#This Row],[total_short]]/nyse_spy_short_volume[[#This Row],[total_reported]]</f>
        <v>0.6128237899811787</v>
      </c>
      <c r="F1166" s="9">
        <f>nyse_spy_short_volume[[#This Row],[total_long]]/nyse_spy_short_volume[[#This Row],[total_reported]]</f>
        <v>0.38717621001882124</v>
      </c>
      <c r="G1166" s="8">
        <v>6928689</v>
      </c>
      <c r="H1166" s="9">
        <f>nyse_spy_short_volume[[#This Row],[Off-Exchange]]/nyse_spy_short_volume[[#This Row],[total_reported]]</f>
        <v>0.21904931239803624</v>
      </c>
      <c r="I1166" s="8">
        <v>32039</v>
      </c>
      <c r="J1166" s="8" t="s">
        <v>9968</v>
      </c>
      <c r="K1166" s="8" t="s">
        <v>9969</v>
      </c>
      <c r="L1166" s="8" t="s">
        <v>9970</v>
      </c>
      <c r="M1166" s="8" t="s">
        <v>9971</v>
      </c>
      <c r="N1166" s="8">
        <v>438883</v>
      </c>
      <c r="O1166" s="8">
        <v>458007</v>
      </c>
      <c r="P1166" s="8">
        <v>985698</v>
      </c>
      <c r="Q1166" s="8">
        <v>4353582</v>
      </c>
      <c r="R1166" s="8">
        <v>83663</v>
      </c>
      <c r="S1166" s="8">
        <v>190981</v>
      </c>
      <c r="T1166" s="8">
        <v>219</v>
      </c>
    </row>
    <row r="1167" spans="1:20">
      <c r="A1167" s="1">
        <v>44046</v>
      </c>
      <c r="B1167" s="8">
        <v>38620513</v>
      </c>
      <c r="C1167" s="8">
        <v>26155708</v>
      </c>
      <c r="D1167" s="8">
        <v>12464805</v>
      </c>
      <c r="E1167" s="9">
        <f>nyse_spy_short_volume[[#This Row],[total_short]]/nyse_spy_short_volume[[#This Row],[total_reported]]</f>
        <v>0.67724910852427056</v>
      </c>
      <c r="F1167" s="9">
        <f>nyse_spy_short_volume[[#This Row],[total_long]]/nyse_spy_short_volume[[#This Row],[total_reported]]</f>
        <v>0.3227508914757295</v>
      </c>
      <c r="G1167" s="8">
        <v>10664912</v>
      </c>
      <c r="H1167" s="9">
        <f>nyse_spy_short_volume[[#This Row],[Off-Exchange]]/nyse_spy_short_volume[[#This Row],[total_reported]]</f>
        <v>0.2761463059799335</v>
      </c>
      <c r="I1167" s="8">
        <v>45817</v>
      </c>
      <c r="J1167" s="8" t="s">
        <v>9972</v>
      </c>
      <c r="K1167" s="8" t="s">
        <v>9973</v>
      </c>
      <c r="L1167" s="8" t="s">
        <v>9974</v>
      </c>
      <c r="M1167" s="8" t="s">
        <v>9975</v>
      </c>
      <c r="N1167" s="8">
        <v>710248</v>
      </c>
      <c r="O1167" s="8">
        <v>325479</v>
      </c>
      <c r="P1167" s="8">
        <v>916369</v>
      </c>
      <c r="Q1167" s="8">
        <v>5831077</v>
      </c>
      <c r="R1167" s="8">
        <v>112506</v>
      </c>
      <c r="S1167" s="8">
        <v>132263</v>
      </c>
      <c r="T1167" s="8">
        <v>435</v>
      </c>
    </row>
    <row r="1168" spans="1:20">
      <c r="A1168" s="1">
        <v>44043</v>
      </c>
      <c r="B1168" s="8">
        <v>54998339</v>
      </c>
      <c r="C1168" s="8">
        <v>36121734</v>
      </c>
      <c r="D1168" s="8">
        <v>18876605</v>
      </c>
      <c r="E1168" s="9">
        <f>nyse_spy_short_volume[[#This Row],[total_short]]/nyse_spy_short_volume[[#This Row],[total_reported]]</f>
        <v>0.65677863471476838</v>
      </c>
      <c r="F1168" s="9">
        <f>nyse_spy_short_volume[[#This Row],[total_long]]/nyse_spy_short_volume[[#This Row],[total_reported]]</f>
        <v>0.34322136528523162</v>
      </c>
      <c r="G1168" s="8">
        <v>11413580</v>
      </c>
      <c r="H1168" s="9">
        <f>nyse_spy_short_volume[[#This Row],[Off-Exchange]]/nyse_spy_short_volume[[#This Row],[total_reported]]</f>
        <v>0.20752590364592646</v>
      </c>
      <c r="I1168" s="8">
        <v>50983</v>
      </c>
      <c r="J1168" s="8" t="s">
        <v>9976</v>
      </c>
      <c r="K1168" s="8" t="s">
        <v>9977</v>
      </c>
      <c r="L1168" s="8" t="s">
        <v>9978</v>
      </c>
      <c r="M1168" s="8" t="s">
        <v>9979</v>
      </c>
      <c r="N1168" s="8">
        <v>590166</v>
      </c>
      <c r="O1168" s="8">
        <v>617530</v>
      </c>
      <c r="P1168" s="8">
        <v>2198179</v>
      </c>
      <c r="Q1168" s="8">
        <v>9244308</v>
      </c>
      <c r="R1168" s="8">
        <v>254817</v>
      </c>
      <c r="S1168" s="8">
        <v>284962</v>
      </c>
      <c r="T1168" s="8">
        <v>432</v>
      </c>
    </row>
    <row r="1169" spans="1:20">
      <c r="A1169" s="1">
        <v>44042</v>
      </c>
      <c r="B1169" s="8">
        <v>44382525</v>
      </c>
      <c r="C1169" s="8">
        <v>26719547</v>
      </c>
      <c r="D1169" s="8">
        <v>17662978</v>
      </c>
      <c r="E1169" s="9">
        <f>nyse_spy_short_volume[[#This Row],[total_short]]/nyse_spy_short_volume[[#This Row],[total_reported]]</f>
        <v>0.60202854614513257</v>
      </c>
      <c r="F1169" s="9">
        <f>nyse_spy_short_volume[[#This Row],[total_long]]/nyse_spy_short_volume[[#This Row],[total_reported]]</f>
        <v>0.39797145385486743</v>
      </c>
      <c r="G1169" s="8">
        <v>9555123</v>
      </c>
      <c r="H1169" s="9">
        <f>nyse_spy_short_volume[[#This Row],[Off-Exchange]]/nyse_spy_short_volume[[#This Row],[total_reported]]</f>
        <v>0.21529020712543959</v>
      </c>
      <c r="I1169" s="8">
        <v>301638</v>
      </c>
      <c r="J1169" s="8" t="s">
        <v>9980</v>
      </c>
      <c r="K1169" s="8" t="s">
        <v>9981</v>
      </c>
      <c r="L1169" s="8" t="s">
        <v>9982</v>
      </c>
      <c r="M1169" s="8" t="s">
        <v>9983</v>
      </c>
      <c r="N1169" s="8">
        <v>398014</v>
      </c>
      <c r="O1169" s="8">
        <v>345866</v>
      </c>
      <c r="P1169" s="8">
        <v>1112120</v>
      </c>
      <c r="Q1169" s="8">
        <v>5779522</v>
      </c>
      <c r="R1169" s="8">
        <v>126759</v>
      </c>
      <c r="S1169" s="8">
        <v>257592</v>
      </c>
      <c r="T1169" s="8">
        <v>1680</v>
      </c>
    </row>
    <row r="1170" spans="1:20">
      <c r="A1170" s="1">
        <v>44041</v>
      </c>
      <c r="B1170" s="8">
        <v>36622005</v>
      </c>
      <c r="C1170" s="8">
        <v>17573800</v>
      </c>
      <c r="D1170" s="8">
        <v>19048205</v>
      </c>
      <c r="E1170" s="9">
        <f>nyse_spy_short_volume[[#This Row],[total_short]]/nyse_spy_short_volume[[#This Row],[total_reported]]</f>
        <v>0.47986995796652859</v>
      </c>
      <c r="F1170" s="9">
        <f>nyse_spy_short_volume[[#This Row],[total_long]]/nyse_spy_short_volume[[#This Row],[total_reported]]</f>
        <v>0.52013004203347135</v>
      </c>
      <c r="G1170" s="8">
        <v>7072967</v>
      </c>
      <c r="H1170" s="9">
        <f>nyse_spy_short_volume[[#This Row],[Off-Exchange]]/nyse_spy_short_volume[[#This Row],[total_reported]]</f>
        <v>0.19313434641276467</v>
      </c>
      <c r="I1170" s="8">
        <v>60520</v>
      </c>
      <c r="J1170" s="8" t="s">
        <v>9984</v>
      </c>
      <c r="K1170" s="8" t="s">
        <v>9985</v>
      </c>
      <c r="L1170" s="8" t="s">
        <v>9986</v>
      </c>
      <c r="M1170" s="8" t="s">
        <v>9987</v>
      </c>
      <c r="N1170" s="8">
        <v>335635</v>
      </c>
      <c r="O1170" s="8">
        <v>202871</v>
      </c>
      <c r="P1170" s="8">
        <v>641975</v>
      </c>
      <c r="Q1170" s="8">
        <v>4030520</v>
      </c>
      <c r="R1170" s="8">
        <v>136539</v>
      </c>
      <c r="S1170" s="8">
        <v>121822</v>
      </c>
      <c r="T1170" s="8">
        <v>144</v>
      </c>
    </row>
    <row r="1171" spans="1:20">
      <c r="A1171" s="1">
        <v>44040</v>
      </c>
      <c r="B1171" s="8">
        <v>41460089</v>
      </c>
      <c r="C1171" s="8">
        <v>23570813</v>
      </c>
      <c r="D1171" s="8">
        <v>17889276</v>
      </c>
      <c r="E1171" s="9">
        <f>nyse_spy_short_volume[[#This Row],[total_short]]/nyse_spy_short_volume[[#This Row],[total_reported]]</f>
        <v>0.56851814765761843</v>
      </c>
      <c r="F1171" s="9">
        <f>nyse_spy_short_volume[[#This Row],[total_long]]/nyse_spy_short_volume[[#This Row],[total_reported]]</f>
        <v>0.43148185234238162</v>
      </c>
      <c r="G1171" s="8">
        <v>11040879</v>
      </c>
      <c r="H1171" s="9">
        <f>nyse_spy_short_volume[[#This Row],[Off-Exchange]]/nyse_spy_short_volume[[#This Row],[total_reported]]</f>
        <v>0.26630138203514225</v>
      </c>
      <c r="I1171" s="8">
        <v>55428</v>
      </c>
      <c r="J1171" s="8" t="s">
        <v>9988</v>
      </c>
      <c r="K1171" s="8" t="s">
        <v>9989</v>
      </c>
      <c r="L1171" s="8" t="s">
        <v>9990</v>
      </c>
      <c r="M1171" s="8" t="s">
        <v>9991</v>
      </c>
      <c r="N1171" s="8">
        <v>282141</v>
      </c>
      <c r="O1171" s="8">
        <v>313147</v>
      </c>
      <c r="P1171" s="8">
        <v>822180</v>
      </c>
      <c r="Q1171" s="8">
        <v>5872203</v>
      </c>
      <c r="R1171" s="8">
        <v>120996</v>
      </c>
      <c r="S1171" s="8">
        <v>134313</v>
      </c>
      <c r="T1171" s="8">
        <v>127</v>
      </c>
    </row>
    <row r="1172" spans="1:20">
      <c r="A1172" s="1">
        <v>44039</v>
      </c>
      <c r="B1172" s="8">
        <v>35965803</v>
      </c>
      <c r="C1172" s="8">
        <v>19294157</v>
      </c>
      <c r="D1172" s="8">
        <v>16671646</v>
      </c>
      <c r="E1172" s="9">
        <f>nyse_spy_short_volume[[#This Row],[total_short]]/nyse_spy_short_volume[[#This Row],[total_reported]]</f>
        <v>0.53645839632720005</v>
      </c>
      <c r="F1172" s="9">
        <f>nyse_spy_short_volume[[#This Row],[total_long]]/nyse_spy_short_volume[[#This Row],[total_reported]]</f>
        <v>0.46354160367279995</v>
      </c>
      <c r="G1172" s="8">
        <v>7881620</v>
      </c>
      <c r="H1172" s="9">
        <f>nyse_spy_short_volume[[#This Row],[Off-Exchange]]/nyse_spy_short_volume[[#This Row],[total_reported]]</f>
        <v>0.21914205557985178</v>
      </c>
      <c r="I1172" s="8">
        <v>55410</v>
      </c>
      <c r="J1172" s="8" t="s">
        <v>9992</v>
      </c>
      <c r="K1172" s="8" t="s">
        <v>9993</v>
      </c>
      <c r="L1172" s="8" t="s">
        <v>9994</v>
      </c>
      <c r="M1172" s="8" t="s">
        <v>9995</v>
      </c>
      <c r="N1172" s="8">
        <v>259579</v>
      </c>
      <c r="O1172" s="8">
        <v>279208</v>
      </c>
      <c r="P1172" s="8">
        <v>735374</v>
      </c>
      <c r="Q1172" s="8">
        <v>5037153</v>
      </c>
      <c r="R1172" s="8">
        <v>169048</v>
      </c>
      <c r="S1172" s="8">
        <v>167141</v>
      </c>
      <c r="T1172" s="8">
        <v>40</v>
      </c>
    </row>
    <row r="1173" spans="1:20">
      <c r="A1173" s="1">
        <v>44036</v>
      </c>
      <c r="B1173" s="8">
        <v>48373500</v>
      </c>
      <c r="C1173" s="8">
        <v>23131487</v>
      </c>
      <c r="D1173" s="8">
        <v>25242013</v>
      </c>
      <c r="E1173" s="9">
        <f>nyse_spy_short_volume[[#This Row],[total_short]]/nyse_spy_short_volume[[#This Row],[total_reported]]</f>
        <v>0.4781851013468118</v>
      </c>
      <c r="F1173" s="9">
        <f>nyse_spy_short_volume[[#This Row],[total_long]]/nyse_spy_short_volume[[#This Row],[total_reported]]</f>
        <v>0.5218148986531882</v>
      </c>
      <c r="G1173" s="8">
        <v>10225899</v>
      </c>
      <c r="H1173" s="9">
        <f>nyse_spy_short_volume[[#This Row],[Off-Exchange]]/nyse_spy_short_volume[[#This Row],[total_reported]]</f>
        <v>0.2113946478960588</v>
      </c>
      <c r="I1173" s="8">
        <v>36371</v>
      </c>
      <c r="J1173" s="8" t="s">
        <v>9996</v>
      </c>
      <c r="K1173" s="8" t="s">
        <v>9997</v>
      </c>
      <c r="L1173" s="8" t="s">
        <v>9998</v>
      </c>
      <c r="M1173" s="8" t="s">
        <v>9999</v>
      </c>
      <c r="N1173" s="8">
        <v>329627</v>
      </c>
      <c r="O1173" s="8">
        <v>209870</v>
      </c>
      <c r="P1173" s="8">
        <v>584536</v>
      </c>
      <c r="Q1173" s="8">
        <v>5662900</v>
      </c>
      <c r="R1173" s="8">
        <v>138573</v>
      </c>
      <c r="S1173" s="8">
        <v>154751</v>
      </c>
      <c r="T1173" s="8">
        <v>303</v>
      </c>
    </row>
    <row r="1174" spans="1:20">
      <c r="A1174" s="1">
        <v>44035</v>
      </c>
      <c r="B1174" s="8">
        <v>55501637</v>
      </c>
      <c r="C1174" s="8">
        <v>36663229</v>
      </c>
      <c r="D1174" s="8">
        <v>18838408</v>
      </c>
      <c r="E1174" s="9">
        <f>nyse_spy_short_volume[[#This Row],[total_short]]/nyse_spy_short_volume[[#This Row],[total_reported]]</f>
        <v>0.6605792366088229</v>
      </c>
      <c r="F1174" s="9">
        <f>nyse_spy_short_volume[[#This Row],[total_long]]/nyse_spy_short_volume[[#This Row],[total_reported]]</f>
        <v>0.3394207633911771</v>
      </c>
      <c r="G1174" s="8">
        <v>13013735</v>
      </c>
      <c r="H1174" s="9">
        <f>nyse_spy_short_volume[[#This Row],[Off-Exchange]]/nyse_spy_short_volume[[#This Row],[total_reported]]</f>
        <v>0.23447479576142952</v>
      </c>
      <c r="I1174" s="8">
        <v>86297</v>
      </c>
      <c r="J1174" s="8" t="s">
        <v>10000</v>
      </c>
      <c r="K1174" s="8" t="s">
        <v>10001</v>
      </c>
      <c r="L1174" s="8" t="s">
        <v>10002</v>
      </c>
      <c r="M1174" s="8" t="s">
        <v>10003</v>
      </c>
      <c r="N1174" s="8">
        <v>692705</v>
      </c>
      <c r="O1174" s="8">
        <v>477271</v>
      </c>
      <c r="P1174" s="8">
        <v>1368460</v>
      </c>
      <c r="Q1174" s="8">
        <v>9649848</v>
      </c>
      <c r="R1174" s="8">
        <v>401194</v>
      </c>
      <c r="S1174" s="8">
        <v>307026</v>
      </c>
      <c r="T1174" s="8">
        <v>15</v>
      </c>
    </row>
    <row r="1175" spans="1:20">
      <c r="A1175" s="1">
        <v>44034</v>
      </c>
      <c r="B1175" s="8">
        <v>38020704</v>
      </c>
      <c r="C1175" s="8">
        <v>25092031</v>
      </c>
      <c r="D1175" s="8">
        <v>12928673</v>
      </c>
      <c r="E1175" s="9">
        <f>nyse_spy_short_volume[[#This Row],[total_short]]/nyse_spy_short_volume[[#This Row],[total_reported]]</f>
        <v>0.65995703288397811</v>
      </c>
      <c r="F1175" s="9">
        <f>nyse_spy_short_volume[[#This Row],[total_long]]/nyse_spy_short_volume[[#This Row],[total_reported]]</f>
        <v>0.34004296711602183</v>
      </c>
      <c r="G1175" s="8">
        <v>7932818</v>
      </c>
      <c r="H1175" s="9">
        <f>nyse_spy_short_volume[[#This Row],[Off-Exchange]]/nyse_spy_short_volume[[#This Row],[total_reported]]</f>
        <v>0.20864469000889621</v>
      </c>
      <c r="I1175" s="8">
        <v>58653</v>
      </c>
      <c r="J1175" s="8" t="s">
        <v>10004</v>
      </c>
      <c r="K1175" s="8" t="s">
        <v>10005</v>
      </c>
      <c r="L1175" s="8" t="s">
        <v>10006</v>
      </c>
      <c r="M1175" s="8" t="s">
        <v>10007</v>
      </c>
      <c r="N1175" s="8">
        <v>455293</v>
      </c>
      <c r="O1175" s="8">
        <v>316805</v>
      </c>
      <c r="P1175" s="8">
        <v>1195219</v>
      </c>
      <c r="Q1175" s="8">
        <v>7278177</v>
      </c>
      <c r="R1175" s="8">
        <v>126307</v>
      </c>
      <c r="S1175" s="8">
        <v>123603</v>
      </c>
      <c r="T1175" s="8">
        <v>716</v>
      </c>
    </row>
    <row r="1176" spans="1:20">
      <c r="A1176" s="1">
        <v>44033</v>
      </c>
      <c r="B1176" s="8">
        <v>40955215</v>
      </c>
      <c r="C1176" s="8">
        <v>25316170</v>
      </c>
      <c r="D1176" s="8">
        <v>15639045</v>
      </c>
      <c r="E1176" s="9">
        <f>nyse_spy_short_volume[[#This Row],[total_short]]/nyse_spy_short_volume[[#This Row],[total_reported]]</f>
        <v>0.61814276887570974</v>
      </c>
      <c r="F1176" s="9">
        <f>nyse_spy_short_volume[[#This Row],[total_long]]/nyse_spy_short_volume[[#This Row],[total_reported]]</f>
        <v>0.38185723112429026</v>
      </c>
      <c r="G1176" s="8">
        <v>7231833</v>
      </c>
      <c r="H1176" s="9">
        <f>nyse_spy_short_volume[[#This Row],[Off-Exchange]]/nyse_spy_short_volume[[#This Row],[total_reported]]</f>
        <v>0.17657905104392688</v>
      </c>
      <c r="I1176" s="8">
        <v>321269</v>
      </c>
      <c r="J1176" s="8" t="s">
        <v>10008</v>
      </c>
      <c r="K1176" s="8" t="s">
        <v>10009</v>
      </c>
      <c r="L1176" s="8" t="s">
        <v>10010</v>
      </c>
      <c r="M1176" s="8" t="s">
        <v>10011</v>
      </c>
      <c r="N1176" s="8">
        <v>560185</v>
      </c>
      <c r="O1176" s="8">
        <v>354953</v>
      </c>
      <c r="P1176" s="8">
        <v>1162271</v>
      </c>
      <c r="Q1176" s="8">
        <v>6943654</v>
      </c>
      <c r="R1176" s="8">
        <v>222817</v>
      </c>
      <c r="S1176" s="8">
        <v>210918</v>
      </c>
      <c r="T1176" s="8">
        <v>835</v>
      </c>
    </row>
    <row r="1177" spans="1:20">
      <c r="A1177" s="1">
        <v>44032</v>
      </c>
      <c r="B1177" s="8">
        <v>39950918</v>
      </c>
      <c r="C1177" s="8">
        <v>21066451</v>
      </c>
      <c r="D1177" s="8">
        <v>18884467</v>
      </c>
      <c r="E1177" s="9">
        <f>nyse_spy_short_volume[[#This Row],[total_short]]/nyse_spy_short_volume[[#This Row],[total_reported]]</f>
        <v>0.52730830866014144</v>
      </c>
      <c r="F1177" s="9">
        <f>nyse_spy_short_volume[[#This Row],[total_long]]/nyse_spy_short_volume[[#This Row],[total_reported]]</f>
        <v>0.47269169133985856</v>
      </c>
      <c r="G1177" s="8">
        <v>7229857</v>
      </c>
      <c r="H1177" s="9">
        <f>nyse_spy_short_volume[[#This Row],[Off-Exchange]]/nyse_spy_short_volume[[#This Row],[total_reported]]</f>
        <v>0.18096848237629984</v>
      </c>
      <c r="I1177" s="8">
        <v>87465</v>
      </c>
      <c r="J1177" s="8" t="s">
        <v>10012</v>
      </c>
      <c r="K1177" s="8" t="s">
        <v>10013</v>
      </c>
      <c r="L1177" s="8" t="s">
        <v>10014</v>
      </c>
      <c r="M1177" s="8" t="s">
        <v>10015</v>
      </c>
      <c r="N1177" s="8">
        <v>415004</v>
      </c>
      <c r="O1177" s="8">
        <v>298281</v>
      </c>
      <c r="P1177" s="8">
        <v>824557</v>
      </c>
      <c r="Q1177" s="8">
        <v>6183590</v>
      </c>
      <c r="R1177" s="8">
        <v>200800</v>
      </c>
      <c r="S1177" s="8">
        <v>71989</v>
      </c>
      <c r="T1177" s="8">
        <v>3760</v>
      </c>
    </row>
    <row r="1178" spans="1:20">
      <c r="A1178" s="1">
        <v>44029</v>
      </c>
      <c r="B1178" s="8">
        <v>43895974</v>
      </c>
      <c r="C1178" s="8">
        <v>22058995</v>
      </c>
      <c r="D1178" s="8">
        <v>21836979</v>
      </c>
      <c r="E1178" s="9">
        <f>nyse_spy_short_volume[[#This Row],[total_short]]/nyse_spy_short_volume[[#This Row],[total_reported]]</f>
        <v>0.50252888795678619</v>
      </c>
      <c r="F1178" s="9">
        <f>nyse_spy_short_volume[[#This Row],[total_long]]/nyse_spy_short_volume[[#This Row],[total_reported]]</f>
        <v>0.49747111204321381</v>
      </c>
      <c r="G1178" s="8">
        <v>9185465</v>
      </c>
      <c r="H1178" s="9">
        <f>nyse_spy_short_volume[[#This Row],[Off-Exchange]]/nyse_spy_short_volume[[#This Row],[total_reported]]</f>
        <v>0.20925529525782935</v>
      </c>
      <c r="I1178" s="8">
        <v>61368</v>
      </c>
      <c r="J1178" s="8" t="s">
        <v>10016</v>
      </c>
      <c r="K1178" s="8" t="s">
        <v>10017</v>
      </c>
      <c r="L1178" s="8" t="s">
        <v>10018</v>
      </c>
      <c r="M1178" s="8" t="s">
        <v>10019</v>
      </c>
      <c r="N1178" s="8">
        <v>318732</v>
      </c>
      <c r="O1178" s="8">
        <v>286111</v>
      </c>
      <c r="P1178" s="8">
        <v>767754</v>
      </c>
      <c r="Q1178" s="8">
        <v>5030743</v>
      </c>
      <c r="R1178" s="8">
        <v>170879</v>
      </c>
      <c r="S1178" s="8">
        <v>130260</v>
      </c>
      <c r="T1178" s="8">
        <v>1754</v>
      </c>
    </row>
    <row r="1179" spans="1:20">
      <c r="A1179" s="1">
        <v>44028</v>
      </c>
      <c r="B1179" s="8">
        <v>39623629</v>
      </c>
      <c r="C1179" s="8">
        <v>19232472</v>
      </c>
      <c r="D1179" s="8">
        <v>20391157</v>
      </c>
      <c r="E1179" s="9">
        <f>nyse_spy_short_volume[[#This Row],[total_short]]/nyse_spy_short_volume[[#This Row],[total_reported]]</f>
        <v>0.485378863203065</v>
      </c>
      <c r="F1179" s="9">
        <f>nyse_spy_short_volume[[#This Row],[total_long]]/nyse_spy_short_volume[[#This Row],[total_reported]]</f>
        <v>0.514621136796935</v>
      </c>
      <c r="G1179" s="8">
        <v>7468579</v>
      </c>
      <c r="H1179" s="9">
        <f>nyse_spy_short_volume[[#This Row],[Off-Exchange]]/nyse_spy_short_volume[[#This Row],[total_reported]]</f>
        <v>0.18848801052523484</v>
      </c>
      <c r="I1179" s="8">
        <v>71995</v>
      </c>
      <c r="J1179" s="8" t="s">
        <v>10020</v>
      </c>
      <c r="K1179" s="8" t="s">
        <v>10021</v>
      </c>
      <c r="L1179" s="8" t="s">
        <v>10022</v>
      </c>
      <c r="M1179" s="8" t="s">
        <v>10023</v>
      </c>
      <c r="N1179" s="8">
        <v>350677</v>
      </c>
      <c r="O1179" s="8">
        <v>139484</v>
      </c>
      <c r="P1179" s="8">
        <v>537679</v>
      </c>
      <c r="Q1179" s="8">
        <v>5035787</v>
      </c>
      <c r="R1179" s="8">
        <v>131995</v>
      </c>
      <c r="S1179" s="8">
        <v>102735</v>
      </c>
      <c r="T1179" s="8">
        <v>597</v>
      </c>
    </row>
    <row r="1180" spans="1:20">
      <c r="A1180" s="1">
        <v>44027</v>
      </c>
      <c r="B1180" s="8">
        <v>63073316</v>
      </c>
      <c r="C1180" s="8">
        <v>39349872</v>
      </c>
      <c r="D1180" s="8">
        <v>23723444</v>
      </c>
      <c r="E1180" s="9">
        <f>nyse_spy_short_volume[[#This Row],[total_short]]/nyse_spy_short_volume[[#This Row],[total_reported]]</f>
        <v>0.62387511067279233</v>
      </c>
      <c r="F1180" s="9">
        <f>nyse_spy_short_volume[[#This Row],[total_long]]/nyse_spy_short_volume[[#This Row],[total_reported]]</f>
        <v>0.37612488932720772</v>
      </c>
      <c r="G1180" s="8">
        <v>14712682</v>
      </c>
      <c r="H1180" s="9">
        <f>nyse_spy_short_volume[[#This Row],[Off-Exchange]]/nyse_spy_short_volume[[#This Row],[total_reported]]</f>
        <v>0.23326317582541561</v>
      </c>
      <c r="I1180" s="8">
        <v>90964</v>
      </c>
      <c r="J1180" s="8" t="s">
        <v>10024</v>
      </c>
      <c r="K1180" s="8" t="s">
        <v>10025</v>
      </c>
      <c r="L1180" s="8" t="s">
        <v>10026</v>
      </c>
      <c r="M1180" s="8" t="s">
        <v>10027</v>
      </c>
      <c r="N1180" s="8">
        <v>782874</v>
      </c>
      <c r="O1180" s="8">
        <v>602676</v>
      </c>
      <c r="P1180" s="8">
        <v>1370426</v>
      </c>
      <c r="Q1180" s="8">
        <v>10086794</v>
      </c>
      <c r="R1180" s="8">
        <v>227717</v>
      </c>
      <c r="S1180" s="8">
        <v>147935</v>
      </c>
      <c r="T1180" s="8">
        <v>2120</v>
      </c>
    </row>
    <row r="1181" spans="1:20">
      <c r="A1181" s="1">
        <v>44026</v>
      </c>
      <c r="B1181" s="8">
        <v>63985218</v>
      </c>
      <c r="C1181" s="8">
        <v>35485526</v>
      </c>
      <c r="D1181" s="8">
        <v>28499692</v>
      </c>
      <c r="E1181" s="9">
        <f>nyse_spy_short_volume[[#This Row],[total_short]]/nyse_spy_short_volume[[#This Row],[total_reported]]</f>
        <v>0.5545894365789299</v>
      </c>
      <c r="F1181" s="9">
        <f>nyse_spy_short_volume[[#This Row],[total_long]]/nyse_spy_short_volume[[#This Row],[total_reported]]</f>
        <v>0.44541056342107016</v>
      </c>
      <c r="G1181" s="8">
        <v>10292406</v>
      </c>
      <c r="H1181" s="9">
        <f>nyse_spy_short_volume[[#This Row],[Off-Exchange]]/nyse_spy_short_volume[[#This Row],[total_reported]]</f>
        <v>0.16085599645843202</v>
      </c>
      <c r="I1181" s="8">
        <v>98018</v>
      </c>
      <c r="J1181" s="8" t="s">
        <v>10028</v>
      </c>
      <c r="K1181" s="8" t="s">
        <v>10029</v>
      </c>
      <c r="L1181" s="8" t="s">
        <v>10030</v>
      </c>
      <c r="M1181" s="8" t="s">
        <v>10031</v>
      </c>
      <c r="N1181" s="8">
        <v>839879</v>
      </c>
      <c r="O1181" s="8">
        <v>417091</v>
      </c>
      <c r="P1181" s="8">
        <v>1181015</v>
      </c>
      <c r="Q1181" s="8">
        <v>11678023</v>
      </c>
      <c r="R1181" s="8">
        <v>186359</v>
      </c>
      <c r="S1181" s="8">
        <v>131146</v>
      </c>
      <c r="T1181" s="8">
        <v>310</v>
      </c>
    </row>
    <row r="1182" spans="1:20">
      <c r="A1182" s="1">
        <v>44025</v>
      </c>
      <c r="B1182" s="8">
        <v>71439412</v>
      </c>
      <c r="C1182" s="8">
        <v>42593148</v>
      </c>
      <c r="D1182" s="8">
        <v>28846264</v>
      </c>
      <c r="E1182" s="9">
        <f>nyse_spy_short_volume[[#This Row],[total_short]]/nyse_spy_short_volume[[#This Row],[total_reported]]</f>
        <v>0.59621358585650175</v>
      </c>
      <c r="F1182" s="9">
        <f>nyse_spy_short_volume[[#This Row],[total_long]]/nyse_spy_short_volume[[#This Row],[total_reported]]</f>
        <v>0.40378641414349825</v>
      </c>
      <c r="G1182" s="8">
        <v>12439780</v>
      </c>
      <c r="H1182" s="9">
        <f>nyse_spy_short_volume[[#This Row],[Off-Exchange]]/nyse_spy_short_volume[[#This Row],[total_reported]]</f>
        <v>0.17413049256340463</v>
      </c>
      <c r="I1182" s="8">
        <v>118266</v>
      </c>
      <c r="J1182" s="8" t="s">
        <v>10032</v>
      </c>
      <c r="K1182" s="8" t="s">
        <v>10033</v>
      </c>
      <c r="L1182" s="8" t="s">
        <v>10034</v>
      </c>
      <c r="M1182" s="8" t="s">
        <v>10035</v>
      </c>
      <c r="N1182" s="8">
        <v>1497708</v>
      </c>
      <c r="O1182" s="8">
        <v>789296</v>
      </c>
      <c r="P1182" s="8">
        <v>1667245</v>
      </c>
      <c r="Q1182" s="8">
        <v>11331248</v>
      </c>
      <c r="R1182" s="8">
        <v>206438</v>
      </c>
      <c r="S1182" s="8">
        <v>152255</v>
      </c>
      <c r="T1182" s="8">
        <v>1691</v>
      </c>
    </row>
    <row r="1183" spans="1:20">
      <c r="A1183" s="1">
        <v>44022</v>
      </c>
      <c r="B1183" s="8">
        <v>41303044</v>
      </c>
      <c r="C1183" s="8">
        <v>20851098</v>
      </c>
      <c r="D1183" s="8">
        <v>20451946</v>
      </c>
      <c r="E1183" s="9">
        <f>nyse_spy_short_volume[[#This Row],[total_short]]/nyse_spy_short_volume[[#This Row],[total_reported]]</f>
        <v>0.50483199252820199</v>
      </c>
      <c r="F1183" s="9">
        <f>nyse_spy_short_volume[[#This Row],[total_long]]/nyse_spy_short_volume[[#This Row],[total_reported]]</f>
        <v>0.49516800747179796</v>
      </c>
      <c r="G1183" s="8">
        <v>8155020</v>
      </c>
      <c r="H1183" s="9">
        <f>nyse_spy_short_volume[[#This Row],[Off-Exchange]]/nyse_spy_short_volume[[#This Row],[total_reported]]</f>
        <v>0.19744355888151974</v>
      </c>
      <c r="I1183" s="8">
        <v>50895</v>
      </c>
      <c r="J1183" s="8" t="s">
        <v>10036</v>
      </c>
      <c r="K1183" s="8" t="s">
        <v>10037</v>
      </c>
      <c r="L1183" s="8" t="s">
        <v>10038</v>
      </c>
      <c r="M1183" s="8" t="s">
        <v>10039</v>
      </c>
      <c r="N1183" s="8">
        <v>503084</v>
      </c>
      <c r="O1183" s="8">
        <v>218170</v>
      </c>
      <c r="P1183" s="8">
        <v>476582</v>
      </c>
      <c r="Q1183" s="8">
        <v>5587011</v>
      </c>
      <c r="R1183" s="8">
        <v>56070</v>
      </c>
      <c r="S1183" s="8">
        <v>83482</v>
      </c>
      <c r="T1183" s="8">
        <v>1688</v>
      </c>
    </row>
    <row r="1184" spans="1:20">
      <c r="A1184" s="1">
        <v>44021</v>
      </c>
      <c r="B1184" s="8">
        <v>53666239</v>
      </c>
      <c r="C1184" s="8">
        <v>31989520</v>
      </c>
      <c r="D1184" s="8">
        <v>21676719</v>
      </c>
      <c r="E1184" s="9">
        <f>nyse_spy_short_volume[[#This Row],[total_short]]/nyse_spy_short_volume[[#This Row],[total_reported]]</f>
        <v>0.59608276257257375</v>
      </c>
      <c r="F1184" s="9">
        <f>nyse_spy_short_volume[[#This Row],[total_long]]/nyse_spy_short_volume[[#This Row],[total_reported]]</f>
        <v>0.40391723742742619</v>
      </c>
      <c r="G1184" s="8">
        <v>9695864</v>
      </c>
      <c r="H1184" s="9">
        <f>nyse_spy_short_volume[[#This Row],[Off-Exchange]]/nyse_spy_short_volume[[#This Row],[total_reported]]</f>
        <v>0.18066971303876914</v>
      </c>
      <c r="I1184" s="8">
        <v>96737</v>
      </c>
      <c r="J1184" s="8" t="s">
        <v>10040</v>
      </c>
      <c r="K1184" s="8" t="s">
        <v>10041</v>
      </c>
      <c r="L1184" s="8" t="s">
        <v>10042</v>
      </c>
      <c r="M1184" s="8" t="s">
        <v>10043</v>
      </c>
      <c r="N1184" s="8">
        <v>647902</v>
      </c>
      <c r="O1184" s="8">
        <v>778926</v>
      </c>
      <c r="P1184" s="8">
        <v>952114</v>
      </c>
      <c r="Q1184" s="8">
        <v>6440461</v>
      </c>
      <c r="R1184" s="8">
        <v>95059</v>
      </c>
      <c r="S1184" s="8">
        <v>60287</v>
      </c>
      <c r="T1184" s="8">
        <v>228</v>
      </c>
    </row>
    <row r="1185" spans="1:20">
      <c r="A1185" s="1">
        <v>44020</v>
      </c>
      <c r="B1185" s="8">
        <v>34325118</v>
      </c>
      <c r="C1185" s="8">
        <v>17760629</v>
      </c>
      <c r="D1185" s="8">
        <v>16564489</v>
      </c>
      <c r="E1185" s="9">
        <f>nyse_spy_short_volume[[#This Row],[total_short]]/nyse_spy_short_volume[[#This Row],[total_reported]]</f>
        <v>0.51742368372921543</v>
      </c>
      <c r="F1185" s="9">
        <f>nyse_spy_short_volume[[#This Row],[total_long]]/nyse_spy_short_volume[[#This Row],[total_reported]]</f>
        <v>0.48257631627078457</v>
      </c>
      <c r="G1185" s="8">
        <v>7724766</v>
      </c>
      <c r="H1185" s="9">
        <f>nyse_spy_short_volume[[#This Row],[Off-Exchange]]/nyse_spy_short_volume[[#This Row],[total_reported]]</f>
        <v>0.2250470340699193</v>
      </c>
      <c r="I1185" s="8">
        <v>76245</v>
      </c>
      <c r="J1185" s="8" t="s">
        <v>10044</v>
      </c>
      <c r="K1185" s="8" t="s">
        <v>10045</v>
      </c>
      <c r="L1185" s="8" t="s">
        <v>10046</v>
      </c>
      <c r="M1185" s="8" t="s">
        <v>10047</v>
      </c>
      <c r="N1185" s="8">
        <v>289557</v>
      </c>
      <c r="O1185" s="8">
        <v>261050</v>
      </c>
      <c r="P1185" s="8">
        <v>351943</v>
      </c>
      <c r="Q1185" s="8">
        <v>2814868</v>
      </c>
      <c r="R1185" s="8">
        <v>107801</v>
      </c>
      <c r="S1185" s="8">
        <v>38150</v>
      </c>
      <c r="T1185" s="8">
        <v>451</v>
      </c>
    </row>
    <row r="1186" spans="1:20">
      <c r="A1186" s="1">
        <v>44019</v>
      </c>
      <c r="B1186" s="8">
        <v>58552995</v>
      </c>
      <c r="C1186" s="8">
        <v>38321731</v>
      </c>
      <c r="D1186" s="8">
        <v>20231264</v>
      </c>
      <c r="E1186" s="9">
        <f>nyse_spy_short_volume[[#This Row],[total_short]]/nyse_spy_short_volume[[#This Row],[total_reported]]</f>
        <v>0.65447943354562821</v>
      </c>
      <c r="F1186" s="9">
        <f>nyse_spy_short_volume[[#This Row],[total_long]]/nyse_spy_short_volume[[#This Row],[total_reported]]</f>
        <v>0.34552056645437179</v>
      </c>
      <c r="G1186" s="8">
        <v>12752406</v>
      </c>
      <c r="H1186" s="9">
        <f>nyse_spy_short_volume[[#This Row],[Off-Exchange]]/nyse_spy_short_volume[[#This Row],[total_reported]]</f>
        <v>0.21779254844265439</v>
      </c>
      <c r="I1186" s="8">
        <v>76110</v>
      </c>
      <c r="J1186" s="8" t="s">
        <v>10048</v>
      </c>
      <c r="K1186" s="8" t="s">
        <v>10049</v>
      </c>
      <c r="L1186" s="8" t="s">
        <v>10050</v>
      </c>
      <c r="M1186" s="8" t="s">
        <v>10051</v>
      </c>
      <c r="N1186" s="8">
        <v>552709</v>
      </c>
      <c r="O1186" s="8">
        <v>582073</v>
      </c>
      <c r="P1186" s="8">
        <v>1496263</v>
      </c>
      <c r="Q1186" s="8">
        <v>8996512</v>
      </c>
      <c r="R1186" s="8">
        <v>305659</v>
      </c>
      <c r="S1186" s="8">
        <v>257760</v>
      </c>
      <c r="T1186" s="8">
        <v>1116</v>
      </c>
    </row>
    <row r="1187" spans="1:20">
      <c r="A1187" s="1">
        <v>44018</v>
      </c>
      <c r="B1187" s="8">
        <v>43428420</v>
      </c>
      <c r="C1187" s="8">
        <v>28543441</v>
      </c>
      <c r="D1187" s="8">
        <v>14884979</v>
      </c>
      <c r="E1187" s="9">
        <f>nyse_spy_short_volume[[#This Row],[total_short]]/nyse_spy_short_volume[[#This Row],[total_reported]]</f>
        <v>0.657252577920173</v>
      </c>
      <c r="F1187" s="9">
        <f>nyse_spy_short_volume[[#This Row],[total_long]]/nyse_spy_short_volume[[#This Row],[total_reported]]</f>
        <v>0.342747422079827</v>
      </c>
      <c r="G1187" s="8">
        <v>12796189</v>
      </c>
      <c r="H1187" s="9">
        <f>nyse_spy_short_volume[[#This Row],[Off-Exchange]]/nyse_spy_short_volume[[#This Row],[total_reported]]</f>
        <v>0.29465011621422099</v>
      </c>
      <c r="I1187" s="8">
        <v>336406</v>
      </c>
      <c r="J1187" s="8" t="s">
        <v>10052</v>
      </c>
      <c r="K1187" s="8" t="s">
        <v>10053</v>
      </c>
      <c r="L1187" s="8" t="s">
        <v>10054</v>
      </c>
      <c r="M1187" s="8" t="s">
        <v>10055</v>
      </c>
      <c r="N1187" s="8">
        <v>367909</v>
      </c>
      <c r="O1187" s="8">
        <v>299254</v>
      </c>
      <c r="P1187" s="8">
        <v>997600</v>
      </c>
      <c r="Q1187" s="8">
        <v>5813867</v>
      </c>
      <c r="R1187" s="8">
        <v>124671</v>
      </c>
      <c r="S1187" s="8">
        <v>97848</v>
      </c>
      <c r="T1187" s="8">
        <v>14162</v>
      </c>
    </row>
    <row r="1188" spans="1:20">
      <c r="A1188" s="1">
        <v>44014</v>
      </c>
      <c r="B1188" s="8">
        <v>49148297</v>
      </c>
      <c r="C1188" s="8">
        <v>30007369</v>
      </c>
      <c r="D1188" s="8">
        <v>19140928</v>
      </c>
      <c r="E1188" s="9">
        <f>nyse_spy_short_volume[[#This Row],[total_short]]/nyse_spy_short_volume[[#This Row],[total_reported]]</f>
        <v>0.61054748244888324</v>
      </c>
      <c r="F1188" s="9">
        <f>nyse_spy_short_volume[[#This Row],[total_long]]/nyse_spy_short_volume[[#This Row],[total_reported]]</f>
        <v>0.38945251755111676</v>
      </c>
      <c r="G1188" s="8">
        <v>11988510</v>
      </c>
      <c r="H1188" s="9">
        <f>nyse_spy_short_volume[[#This Row],[Off-Exchange]]/nyse_spy_short_volume[[#This Row],[total_reported]]</f>
        <v>0.2439252371246963</v>
      </c>
      <c r="I1188" s="8">
        <v>93689</v>
      </c>
      <c r="J1188" s="8" t="s">
        <v>10056</v>
      </c>
      <c r="K1188" s="8" t="s">
        <v>10057</v>
      </c>
      <c r="L1188" s="8" t="s">
        <v>10058</v>
      </c>
      <c r="M1188" s="8" t="s">
        <v>10059</v>
      </c>
      <c r="N1188" s="8">
        <v>491316</v>
      </c>
      <c r="O1188" s="8">
        <v>350216</v>
      </c>
      <c r="P1188" s="8">
        <v>960821</v>
      </c>
      <c r="Q1188" s="8">
        <v>6566498</v>
      </c>
      <c r="R1188" s="8">
        <v>129403</v>
      </c>
      <c r="S1188" s="8">
        <v>125305</v>
      </c>
      <c r="T1188" s="8">
        <v>9742</v>
      </c>
    </row>
    <row r="1189" spans="1:20">
      <c r="A1189" s="1">
        <v>44013</v>
      </c>
      <c r="B1189" s="8">
        <v>52348345</v>
      </c>
      <c r="C1189" s="8">
        <v>37123676</v>
      </c>
      <c r="D1189" s="8">
        <v>15224669</v>
      </c>
      <c r="E1189" s="9">
        <f>nyse_spy_short_volume[[#This Row],[total_short]]/nyse_spy_short_volume[[#This Row],[total_reported]]</f>
        <v>0.70916618280864463</v>
      </c>
      <c r="F1189" s="9">
        <f>nyse_spy_short_volume[[#This Row],[total_long]]/nyse_spy_short_volume[[#This Row],[total_reported]]</f>
        <v>0.29083381719135531</v>
      </c>
      <c r="G1189" s="8">
        <v>13019262</v>
      </c>
      <c r="H1189" s="9">
        <f>nyse_spy_short_volume[[#This Row],[Off-Exchange]]/nyse_spy_short_volume[[#This Row],[total_reported]]</f>
        <v>0.24870436687157924</v>
      </c>
      <c r="I1189" s="8">
        <v>151478</v>
      </c>
      <c r="J1189" s="8" t="s">
        <v>10060</v>
      </c>
      <c r="K1189" s="8" t="s">
        <v>10061</v>
      </c>
      <c r="L1189" s="8" t="s">
        <v>10062</v>
      </c>
      <c r="M1189" s="8" t="s">
        <v>10063</v>
      </c>
      <c r="N1189" s="8">
        <v>511956</v>
      </c>
      <c r="O1189" s="8">
        <v>878263</v>
      </c>
      <c r="P1189" s="8">
        <v>1505644</v>
      </c>
      <c r="Q1189" s="8">
        <v>9345192</v>
      </c>
      <c r="R1189" s="8">
        <v>126126</v>
      </c>
      <c r="S1189" s="8">
        <v>208229</v>
      </c>
      <c r="T1189" s="8">
        <v>16579</v>
      </c>
    </row>
    <row r="1190" spans="1:20">
      <c r="A1190" s="1">
        <v>44012</v>
      </c>
      <c r="B1190" s="8">
        <v>71866186</v>
      </c>
      <c r="C1190" s="8">
        <v>52062027</v>
      </c>
      <c r="D1190" s="8">
        <v>19804159</v>
      </c>
      <c r="E1190" s="9">
        <f>nyse_spy_short_volume[[#This Row],[total_short]]/nyse_spy_short_volume[[#This Row],[total_reported]]</f>
        <v>0.72443008176334833</v>
      </c>
      <c r="F1190" s="9">
        <f>nyse_spy_short_volume[[#This Row],[total_long]]/nyse_spy_short_volume[[#This Row],[total_reported]]</f>
        <v>0.27556991823665167</v>
      </c>
      <c r="G1190" s="8">
        <v>15797261</v>
      </c>
      <c r="H1190" s="9">
        <f>nyse_spy_short_volume[[#This Row],[Off-Exchange]]/nyse_spy_short_volume[[#This Row],[total_reported]]</f>
        <v>0.2198149349403348</v>
      </c>
      <c r="I1190" s="8">
        <v>124514</v>
      </c>
      <c r="J1190" s="8" t="s">
        <v>10064</v>
      </c>
      <c r="K1190" s="8" t="s">
        <v>10065</v>
      </c>
      <c r="L1190" s="8" t="s">
        <v>10066</v>
      </c>
      <c r="M1190" s="8" t="s">
        <v>10067</v>
      </c>
      <c r="N1190" s="8">
        <v>703155</v>
      </c>
      <c r="O1190" s="8">
        <v>1208393</v>
      </c>
      <c r="P1190" s="8">
        <v>2629605</v>
      </c>
      <c r="Q1190" s="8">
        <v>13806372</v>
      </c>
      <c r="R1190" s="8">
        <v>152620</v>
      </c>
      <c r="S1190" s="8">
        <v>125405</v>
      </c>
      <c r="T1190" s="8">
        <v>30219</v>
      </c>
    </row>
    <row r="1191" spans="1:20">
      <c r="A1191" s="1">
        <v>44011</v>
      </c>
      <c r="B1191" s="8">
        <v>56318493</v>
      </c>
      <c r="C1191" s="8">
        <v>31489826</v>
      </c>
      <c r="D1191" s="8">
        <v>24828667</v>
      </c>
      <c r="E1191" s="9">
        <f>nyse_spy_short_volume[[#This Row],[total_short]]/nyse_spy_short_volume[[#This Row],[total_reported]]</f>
        <v>0.55913829228349554</v>
      </c>
      <c r="F1191" s="9">
        <f>nyse_spy_short_volume[[#This Row],[total_long]]/nyse_spy_short_volume[[#This Row],[total_reported]]</f>
        <v>0.4408617077165044</v>
      </c>
      <c r="G1191" s="8">
        <v>11817971</v>
      </c>
      <c r="H1191" s="9">
        <f>nyse_spy_short_volume[[#This Row],[Off-Exchange]]/nyse_spy_short_volume[[#This Row],[total_reported]]</f>
        <v>0.20984174771864011</v>
      </c>
      <c r="I1191" s="8">
        <v>349243</v>
      </c>
      <c r="J1191" s="8" t="s">
        <v>10068</v>
      </c>
      <c r="K1191" s="8" t="s">
        <v>10069</v>
      </c>
      <c r="L1191" s="8" t="s">
        <v>10070</v>
      </c>
      <c r="M1191" s="8" t="s">
        <v>10071</v>
      </c>
      <c r="N1191" s="8">
        <v>366188</v>
      </c>
      <c r="O1191" s="8">
        <v>377295</v>
      </c>
      <c r="P1191" s="8">
        <v>1232469</v>
      </c>
      <c r="Q1191" s="8">
        <v>7093497</v>
      </c>
      <c r="R1191" s="8">
        <v>125599</v>
      </c>
      <c r="S1191" s="8">
        <v>129348</v>
      </c>
      <c r="T1191" s="8">
        <v>9929</v>
      </c>
    </row>
    <row r="1192" spans="1:20">
      <c r="A1192" s="1">
        <v>44008</v>
      </c>
      <c r="B1192" s="8">
        <v>89225138</v>
      </c>
      <c r="C1192" s="8">
        <v>55300298</v>
      </c>
      <c r="D1192" s="8">
        <v>33924840</v>
      </c>
      <c r="E1192" s="9">
        <f>nyse_spy_short_volume[[#This Row],[total_short]]/nyse_spy_short_volume[[#This Row],[total_reported]]</f>
        <v>0.61978383266832271</v>
      </c>
      <c r="F1192" s="9">
        <f>nyse_spy_short_volume[[#This Row],[total_long]]/nyse_spy_short_volume[[#This Row],[total_reported]]</f>
        <v>0.38021616733167729</v>
      </c>
      <c r="G1192" s="8">
        <v>20060331</v>
      </c>
      <c r="H1192" s="9">
        <f>nyse_spy_short_volume[[#This Row],[Off-Exchange]]/nyse_spy_short_volume[[#This Row],[total_reported]]</f>
        <v>0.22482824291064699</v>
      </c>
      <c r="I1192" s="8">
        <v>127745</v>
      </c>
      <c r="J1192" s="8" t="s">
        <v>10072</v>
      </c>
      <c r="K1192" s="8" t="s">
        <v>10073</v>
      </c>
      <c r="L1192" s="8" t="s">
        <v>10074</v>
      </c>
      <c r="M1192" s="8" t="s">
        <v>10075</v>
      </c>
      <c r="N1192" s="8">
        <v>754080</v>
      </c>
      <c r="O1192" s="8">
        <v>769841</v>
      </c>
      <c r="P1192" s="8">
        <v>1807979</v>
      </c>
      <c r="Q1192" s="8">
        <v>14127775</v>
      </c>
      <c r="R1192" s="8">
        <v>196051</v>
      </c>
      <c r="S1192" s="8">
        <v>228146</v>
      </c>
      <c r="T1192" s="8">
        <v>15295</v>
      </c>
    </row>
    <row r="1193" spans="1:20">
      <c r="A1193" s="1">
        <v>44007</v>
      </c>
      <c r="B1193" s="8">
        <v>66951209</v>
      </c>
      <c r="C1193" s="8">
        <v>38081566</v>
      </c>
      <c r="D1193" s="8">
        <v>28869643</v>
      </c>
      <c r="E1193" s="9">
        <f>nyse_spy_short_volume[[#This Row],[total_short]]/nyse_spy_short_volume[[#This Row],[total_reported]]</f>
        <v>0.56879579276902981</v>
      </c>
      <c r="F1193" s="9">
        <f>nyse_spy_short_volume[[#This Row],[total_long]]/nyse_spy_short_volume[[#This Row],[total_reported]]</f>
        <v>0.43120420723097025</v>
      </c>
      <c r="G1193" s="8">
        <v>14132617</v>
      </c>
      <c r="H1193" s="9">
        <f>nyse_spy_short_volume[[#This Row],[Off-Exchange]]/nyse_spy_short_volume[[#This Row],[total_reported]]</f>
        <v>0.21108830163171513</v>
      </c>
      <c r="I1193" s="8">
        <v>122896</v>
      </c>
      <c r="J1193" s="8" t="s">
        <v>10076</v>
      </c>
      <c r="K1193" s="8" t="s">
        <v>10077</v>
      </c>
      <c r="L1193" s="8" t="s">
        <v>10078</v>
      </c>
      <c r="M1193" s="8" t="s">
        <v>10079</v>
      </c>
      <c r="N1193" s="8">
        <v>428315</v>
      </c>
      <c r="O1193" s="8">
        <v>479869</v>
      </c>
      <c r="P1193" s="8">
        <v>1433325</v>
      </c>
      <c r="Q1193" s="8">
        <v>9347560</v>
      </c>
      <c r="R1193" s="8">
        <v>183392</v>
      </c>
      <c r="S1193" s="8">
        <v>39391</v>
      </c>
      <c r="T1193" s="8">
        <v>10633</v>
      </c>
    </row>
    <row r="1194" spans="1:20">
      <c r="A1194" s="1">
        <v>44006</v>
      </c>
      <c r="B1194" s="8">
        <v>92289208</v>
      </c>
      <c r="C1194" s="8">
        <v>49994777</v>
      </c>
      <c r="D1194" s="8">
        <v>42294431</v>
      </c>
      <c r="E1194" s="9">
        <f>nyse_spy_short_volume[[#This Row],[total_short]]/nyse_spy_short_volume[[#This Row],[total_reported]]</f>
        <v>0.54171856150287911</v>
      </c>
      <c r="F1194" s="9">
        <f>nyse_spy_short_volume[[#This Row],[total_long]]/nyse_spy_short_volume[[#This Row],[total_reported]]</f>
        <v>0.45828143849712094</v>
      </c>
      <c r="G1194" s="8">
        <v>14445473</v>
      </c>
      <c r="H1194" s="9">
        <f>nyse_spy_short_volume[[#This Row],[Off-Exchange]]/nyse_spy_short_volume[[#This Row],[total_reported]]</f>
        <v>0.15652396756942588</v>
      </c>
      <c r="I1194" s="8">
        <v>147742</v>
      </c>
      <c r="J1194" s="8" t="s">
        <v>10080</v>
      </c>
      <c r="K1194" s="8" t="s">
        <v>10081</v>
      </c>
      <c r="L1194" s="8" t="s">
        <v>10082</v>
      </c>
      <c r="M1194" s="8" t="s">
        <v>10083</v>
      </c>
      <c r="N1194" s="8">
        <v>972335</v>
      </c>
      <c r="O1194" s="8">
        <v>688375</v>
      </c>
      <c r="P1194" s="8">
        <v>1619744</v>
      </c>
      <c r="Q1194" s="8">
        <v>12556355</v>
      </c>
      <c r="R1194" s="8">
        <v>193786</v>
      </c>
      <c r="S1194" s="8">
        <v>88281</v>
      </c>
      <c r="T1194" s="8">
        <v>22381</v>
      </c>
    </row>
    <row r="1195" spans="1:20">
      <c r="A1195" s="1">
        <v>44005</v>
      </c>
      <c r="B1195" s="8">
        <v>50065683</v>
      </c>
      <c r="C1195" s="8">
        <v>28651379</v>
      </c>
      <c r="D1195" s="8">
        <v>21414304</v>
      </c>
      <c r="E1195" s="9">
        <f>nyse_spy_short_volume[[#This Row],[total_short]]/nyse_spy_short_volume[[#This Row],[total_reported]]</f>
        <v>0.57227580416709789</v>
      </c>
      <c r="F1195" s="9">
        <f>nyse_spy_short_volume[[#This Row],[total_long]]/nyse_spy_short_volume[[#This Row],[total_reported]]</f>
        <v>0.42772419583290217</v>
      </c>
      <c r="G1195" s="8">
        <v>10977744</v>
      </c>
      <c r="H1195" s="9">
        <f>nyse_spy_short_volume[[#This Row],[Off-Exchange]]/nyse_spy_short_volume[[#This Row],[total_reported]]</f>
        <v>0.21926683792569054</v>
      </c>
      <c r="I1195" s="8">
        <v>115463</v>
      </c>
      <c r="J1195" s="8" t="s">
        <v>10084</v>
      </c>
      <c r="K1195" s="8" t="s">
        <v>10085</v>
      </c>
      <c r="L1195" s="8" t="s">
        <v>10086</v>
      </c>
      <c r="M1195" s="8" t="s">
        <v>10087</v>
      </c>
      <c r="N1195" s="8">
        <v>439057</v>
      </c>
      <c r="O1195" s="8">
        <v>250496</v>
      </c>
      <c r="P1195" s="8">
        <v>815252</v>
      </c>
      <c r="Q1195" s="8">
        <v>7494493</v>
      </c>
      <c r="R1195" s="8">
        <v>124172</v>
      </c>
      <c r="S1195" s="8">
        <v>106985</v>
      </c>
      <c r="T1195" s="8">
        <v>17472</v>
      </c>
    </row>
    <row r="1196" spans="1:20">
      <c r="A1196" s="1">
        <v>44004</v>
      </c>
      <c r="B1196" s="8">
        <v>53701383</v>
      </c>
      <c r="C1196" s="8">
        <v>32469243</v>
      </c>
      <c r="D1196" s="8">
        <v>21232140</v>
      </c>
      <c r="E1196" s="9">
        <f>nyse_spy_short_volume[[#This Row],[total_short]]/nyse_spy_short_volume[[#This Row],[total_reported]]</f>
        <v>0.60462582499970252</v>
      </c>
      <c r="F1196" s="9">
        <f>nyse_spy_short_volume[[#This Row],[total_long]]/nyse_spy_short_volume[[#This Row],[total_reported]]</f>
        <v>0.39537417500029748</v>
      </c>
      <c r="G1196" s="8">
        <v>10303244</v>
      </c>
      <c r="H1196" s="9">
        <f>nyse_spy_short_volume[[#This Row],[Off-Exchange]]/nyse_spy_short_volume[[#This Row],[total_reported]]</f>
        <v>0.1918617999093245</v>
      </c>
      <c r="I1196" s="8">
        <v>96296</v>
      </c>
      <c r="J1196" s="8" t="s">
        <v>10088</v>
      </c>
      <c r="K1196" s="8" t="s">
        <v>10089</v>
      </c>
      <c r="L1196" s="8" t="s">
        <v>10090</v>
      </c>
      <c r="M1196" s="8" t="s">
        <v>10091</v>
      </c>
      <c r="N1196" s="8">
        <v>327437</v>
      </c>
      <c r="O1196" s="8">
        <v>360379</v>
      </c>
      <c r="P1196" s="8">
        <v>1044024</v>
      </c>
      <c r="Q1196" s="8">
        <v>8441175</v>
      </c>
      <c r="R1196" s="8">
        <v>165544</v>
      </c>
      <c r="S1196" s="8">
        <v>216724</v>
      </c>
      <c r="T1196" s="8">
        <v>7912</v>
      </c>
    </row>
    <row r="1197" spans="1:20">
      <c r="A1197" s="1">
        <v>44001</v>
      </c>
      <c r="B1197" s="8">
        <v>94402705</v>
      </c>
      <c r="C1197" s="8">
        <v>50204893</v>
      </c>
      <c r="D1197" s="8">
        <v>44197812</v>
      </c>
      <c r="E1197" s="9">
        <f>nyse_spy_short_volume[[#This Row],[total_short]]/nyse_spy_short_volume[[#This Row],[total_reported]]</f>
        <v>0.53181625462956805</v>
      </c>
      <c r="F1197" s="9">
        <f>nyse_spy_short_volume[[#This Row],[total_long]]/nyse_spy_short_volume[[#This Row],[total_reported]]</f>
        <v>0.46818374537043189</v>
      </c>
      <c r="G1197" s="8">
        <v>20374514</v>
      </c>
      <c r="H1197" s="9">
        <f>nyse_spy_short_volume[[#This Row],[Off-Exchange]]/nyse_spy_short_volume[[#This Row],[total_reported]]</f>
        <v>0.21582553169424543</v>
      </c>
      <c r="I1197" s="8">
        <v>187697</v>
      </c>
      <c r="J1197" s="8" t="s">
        <v>10092</v>
      </c>
      <c r="K1197" s="8" t="s">
        <v>10093</v>
      </c>
      <c r="L1197" s="8" t="s">
        <v>10094</v>
      </c>
      <c r="M1197" s="8" t="s">
        <v>10095</v>
      </c>
      <c r="N1197" s="8">
        <v>425688</v>
      </c>
      <c r="O1197" s="8">
        <v>642192</v>
      </c>
      <c r="P1197" s="8">
        <v>1654720</v>
      </c>
      <c r="Q1197" s="8">
        <v>11581359</v>
      </c>
      <c r="R1197" s="8">
        <v>285203</v>
      </c>
      <c r="S1197" s="8">
        <v>154749</v>
      </c>
      <c r="T1197" s="8">
        <v>12005</v>
      </c>
    </row>
    <row r="1198" spans="1:20">
      <c r="A1198" s="1">
        <v>44000</v>
      </c>
      <c r="B1198" s="8">
        <v>53993557</v>
      </c>
      <c r="C1198" s="8">
        <v>29784270</v>
      </c>
      <c r="D1198" s="8">
        <v>24209287</v>
      </c>
      <c r="E1198" s="9">
        <f>nyse_spy_short_volume[[#This Row],[total_short]]/nyse_spy_short_volume[[#This Row],[total_reported]]</f>
        <v>0.55162637275406767</v>
      </c>
      <c r="F1198" s="9">
        <f>nyse_spy_short_volume[[#This Row],[total_long]]/nyse_spy_short_volume[[#This Row],[total_reported]]</f>
        <v>0.44837362724593233</v>
      </c>
      <c r="G1198" s="8">
        <v>10981421</v>
      </c>
      <c r="H1198" s="9">
        <f>nyse_spy_short_volume[[#This Row],[Off-Exchange]]/nyse_spy_short_volume[[#This Row],[total_reported]]</f>
        <v>0.20338391486228624</v>
      </c>
      <c r="I1198" s="8">
        <v>69302</v>
      </c>
      <c r="J1198" s="8" t="s">
        <v>10096</v>
      </c>
      <c r="K1198" s="8" t="s">
        <v>10097</v>
      </c>
      <c r="L1198" s="8" t="s">
        <v>10098</v>
      </c>
      <c r="M1198" s="8" t="s">
        <v>10099</v>
      </c>
      <c r="N1198" s="8">
        <v>284737</v>
      </c>
      <c r="O1198" s="8">
        <v>285110</v>
      </c>
      <c r="P1198" s="8">
        <v>989665</v>
      </c>
      <c r="Q1198" s="8">
        <v>6383518</v>
      </c>
      <c r="R1198" s="8">
        <v>129387</v>
      </c>
      <c r="S1198" s="8">
        <v>140816</v>
      </c>
      <c r="T1198" s="8">
        <v>13620</v>
      </c>
    </row>
    <row r="1199" spans="1:20">
      <c r="A1199" s="1">
        <v>43999</v>
      </c>
      <c r="B1199" s="8">
        <v>62644802</v>
      </c>
      <c r="C1199" s="8">
        <v>32970094</v>
      </c>
      <c r="D1199" s="8">
        <v>29674708</v>
      </c>
      <c r="E1199" s="9">
        <f>nyse_spy_short_volume[[#This Row],[total_short]]/nyse_spy_short_volume[[#This Row],[total_reported]]</f>
        <v>0.5263021503364318</v>
      </c>
      <c r="F1199" s="9">
        <f>nyse_spy_short_volume[[#This Row],[total_long]]/nyse_spy_short_volume[[#This Row],[total_reported]]</f>
        <v>0.47369784966356826</v>
      </c>
      <c r="G1199" s="8">
        <v>16604202</v>
      </c>
      <c r="H1199" s="9">
        <f>nyse_spy_short_volume[[#This Row],[Off-Exchange]]/nyse_spy_short_volume[[#This Row],[total_reported]]</f>
        <v>0.26505314838412292</v>
      </c>
      <c r="I1199" s="8">
        <v>113242</v>
      </c>
      <c r="J1199" s="8" t="s">
        <v>10100</v>
      </c>
      <c r="K1199" s="8" t="s">
        <v>10101</v>
      </c>
      <c r="L1199" s="8" t="s">
        <v>10102</v>
      </c>
      <c r="M1199" s="8" t="s">
        <v>10103</v>
      </c>
      <c r="N1199" s="8">
        <v>272336</v>
      </c>
      <c r="O1199" s="8">
        <v>322450</v>
      </c>
      <c r="P1199" s="8">
        <v>905408</v>
      </c>
      <c r="Q1199" s="8">
        <v>5966862</v>
      </c>
      <c r="R1199" s="8">
        <v>162876</v>
      </c>
      <c r="S1199" s="8">
        <v>105416</v>
      </c>
      <c r="T1199" s="8">
        <v>5472</v>
      </c>
    </row>
    <row r="1200" spans="1:20">
      <c r="A1200" s="1">
        <v>43998</v>
      </c>
      <c r="B1200" s="8">
        <v>93714749</v>
      </c>
      <c r="C1200" s="8">
        <v>46211721</v>
      </c>
      <c r="D1200" s="8">
        <v>47503028</v>
      </c>
      <c r="E1200" s="9">
        <f>nyse_spy_short_volume[[#This Row],[total_short]]/nyse_spy_short_volume[[#This Row],[total_reported]]</f>
        <v>0.4931104387848278</v>
      </c>
      <c r="F1200" s="9">
        <f>nyse_spy_short_volume[[#This Row],[total_long]]/nyse_spy_short_volume[[#This Row],[total_reported]]</f>
        <v>0.50688956121517226</v>
      </c>
      <c r="G1200" s="8">
        <v>14575440</v>
      </c>
      <c r="H1200" s="9">
        <f>nyse_spy_short_volume[[#This Row],[Off-Exchange]]/nyse_spy_short_volume[[#This Row],[total_reported]]</f>
        <v>0.15552984087915553</v>
      </c>
      <c r="I1200" s="8">
        <v>135150</v>
      </c>
      <c r="J1200" s="8" t="s">
        <v>10104</v>
      </c>
      <c r="K1200" s="8" t="s">
        <v>10105</v>
      </c>
      <c r="L1200" s="8" t="s">
        <v>10106</v>
      </c>
      <c r="M1200" s="8" t="s">
        <v>10107</v>
      </c>
      <c r="N1200" s="8">
        <v>770878</v>
      </c>
      <c r="O1200" s="8">
        <v>668391</v>
      </c>
      <c r="P1200" s="8">
        <v>1227130</v>
      </c>
      <c r="Q1200" s="8">
        <v>10891666</v>
      </c>
      <c r="R1200" s="8">
        <v>250014</v>
      </c>
      <c r="S1200" s="8">
        <v>79393</v>
      </c>
      <c r="T1200" s="8">
        <v>17517</v>
      </c>
    </row>
    <row r="1201" spans="1:20">
      <c r="A1201" s="1">
        <v>43997</v>
      </c>
      <c r="B1201" s="8">
        <v>101726746</v>
      </c>
      <c r="C1201" s="8">
        <v>55778018</v>
      </c>
      <c r="D1201" s="8">
        <v>45948728</v>
      </c>
      <c r="E1201" s="9">
        <f>nyse_spy_short_volume[[#This Row],[total_short]]/nyse_spy_short_volume[[#This Row],[total_reported]]</f>
        <v>0.5483122206622042</v>
      </c>
      <c r="F1201" s="9">
        <f>nyse_spy_short_volume[[#This Row],[total_long]]/nyse_spy_short_volume[[#This Row],[total_reported]]</f>
        <v>0.4516877793377958</v>
      </c>
      <c r="G1201" s="8">
        <v>20975206</v>
      </c>
      <c r="H1201" s="9">
        <f>nyse_spy_short_volume[[#This Row],[Off-Exchange]]/nyse_spy_short_volume[[#This Row],[total_reported]]</f>
        <v>0.20619165386455987</v>
      </c>
      <c r="I1201" s="8">
        <v>101547</v>
      </c>
      <c r="J1201" s="8" t="s">
        <v>10108</v>
      </c>
      <c r="K1201" s="8" t="s">
        <v>10109</v>
      </c>
      <c r="L1201" s="8" t="s">
        <v>10110</v>
      </c>
      <c r="M1201" s="8" t="s">
        <v>10111</v>
      </c>
      <c r="N1201" s="8">
        <v>527840</v>
      </c>
      <c r="O1201" s="8">
        <v>1186863</v>
      </c>
      <c r="P1201" s="8">
        <v>2087145</v>
      </c>
      <c r="Q1201" s="8">
        <v>12069950</v>
      </c>
      <c r="R1201" s="8">
        <v>233572</v>
      </c>
      <c r="S1201" s="8">
        <v>304999</v>
      </c>
      <c r="T1201" s="8">
        <v>8696</v>
      </c>
    </row>
    <row r="1202" spans="1:20">
      <c r="A1202" s="1">
        <v>43994</v>
      </c>
      <c r="B1202" s="8">
        <v>135996652</v>
      </c>
      <c r="C1202" s="8">
        <v>54719671</v>
      </c>
      <c r="D1202" s="8">
        <v>81276981</v>
      </c>
      <c r="E1202" s="9">
        <f>nyse_spy_short_volume[[#This Row],[total_short]]/nyse_spy_short_volume[[#This Row],[total_reported]]</f>
        <v>0.40236042722581139</v>
      </c>
      <c r="F1202" s="9">
        <f>nyse_spy_short_volume[[#This Row],[total_long]]/nyse_spy_short_volume[[#This Row],[total_reported]]</f>
        <v>0.59763957277418855</v>
      </c>
      <c r="G1202" s="8">
        <v>17199055</v>
      </c>
      <c r="H1202" s="9">
        <f>nyse_spy_short_volume[[#This Row],[Off-Exchange]]/nyse_spy_short_volume[[#This Row],[total_reported]]</f>
        <v>0.12646675301977287</v>
      </c>
      <c r="I1202" s="8">
        <v>175493</v>
      </c>
      <c r="J1202" s="8" t="s">
        <v>10112</v>
      </c>
      <c r="K1202" s="8" t="s">
        <v>10113</v>
      </c>
      <c r="L1202" s="8" t="s">
        <v>10114</v>
      </c>
      <c r="M1202" s="8" t="s">
        <v>10115</v>
      </c>
      <c r="N1202" s="8">
        <v>933387</v>
      </c>
      <c r="O1202" s="8">
        <v>976311</v>
      </c>
      <c r="P1202" s="8">
        <v>1544634</v>
      </c>
      <c r="Q1202" s="8">
        <v>12739288</v>
      </c>
      <c r="R1202" s="8">
        <v>215672</v>
      </c>
      <c r="S1202" s="8">
        <v>299864</v>
      </c>
      <c r="T1202" s="8">
        <v>4730</v>
      </c>
    </row>
    <row r="1203" spans="1:20">
      <c r="A1203" s="1">
        <v>43993</v>
      </c>
      <c r="B1203" s="8">
        <v>143185868</v>
      </c>
      <c r="C1203" s="8">
        <v>71145187</v>
      </c>
      <c r="D1203" s="8">
        <v>72040681</v>
      </c>
      <c r="E1203" s="9">
        <f>nyse_spy_short_volume[[#This Row],[total_short]]/nyse_spy_short_volume[[#This Row],[total_reported]]</f>
        <v>0.4968729665416422</v>
      </c>
      <c r="F1203" s="9">
        <f>nyse_spy_short_volume[[#This Row],[total_long]]/nyse_spy_short_volume[[#This Row],[total_reported]]</f>
        <v>0.50312703345835774</v>
      </c>
      <c r="G1203" s="8">
        <v>22029414</v>
      </c>
      <c r="H1203" s="9">
        <f>nyse_spy_short_volume[[#This Row],[Off-Exchange]]/nyse_spy_short_volume[[#This Row],[total_reported]]</f>
        <v>0.15385187314714605</v>
      </c>
      <c r="I1203" s="8">
        <v>268487</v>
      </c>
      <c r="J1203" s="8" t="s">
        <v>10116</v>
      </c>
      <c r="K1203" s="8" t="s">
        <v>10117</v>
      </c>
      <c r="L1203" s="8" t="s">
        <v>10118</v>
      </c>
      <c r="M1203" s="8" t="s">
        <v>10119</v>
      </c>
      <c r="N1203" s="8">
        <v>1390648</v>
      </c>
      <c r="O1203" s="8">
        <v>1242068</v>
      </c>
      <c r="P1203" s="8">
        <v>1657864</v>
      </c>
      <c r="Q1203" s="8">
        <v>18416681</v>
      </c>
      <c r="R1203" s="8">
        <v>327407</v>
      </c>
      <c r="S1203" s="8">
        <v>362193</v>
      </c>
      <c r="T1203" s="8">
        <v>21391</v>
      </c>
    </row>
    <row r="1204" spans="1:20">
      <c r="A1204" s="1">
        <v>43992</v>
      </c>
      <c r="B1204" s="8">
        <v>68604354</v>
      </c>
      <c r="C1204" s="8">
        <v>34989590</v>
      </c>
      <c r="D1204" s="8">
        <v>33614764</v>
      </c>
      <c r="E1204" s="9">
        <f>nyse_spy_short_volume[[#This Row],[total_short]]/nyse_spy_short_volume[[#This Row],[total_reported]]</f>
        <v>0.51001996170680364</v>
      </c>
      <c r="F1204" s="9">
        <f>nyse_spy_short_volume[[#This Row],[total_long]]/nyse_spy_short_volume[[#This Row],[total_reported]]</f>
        <v>0.48998003829319636</v>
      </c>
      <c r="G1204" s="8">
        <v>13970549</v>
      </c>
      <c r="H1204" s="9">
        <f>nyse_spy_short_volume[[#This Row],[Off-Exchange]]/nyse_spy_short_volume[[#This Row],[total_reported]]</f>
        <v>0.20363939291666533</v>
      </c>
      <c r="I1204" s="8">
        <v>107321</v>
      </c>
      <c r="J1204" s="8" t="s">
        <v>10120</v>
      </c>
      <c r="K1204" s="8" t="s">
        <v>10121</v>
      </c>
      <c r="L1204" s="8" t="s">
        <v>10122</v>
      </c>
      <c r="M1204" s="8" t="s">
        <v>10123</v>
      </c>
      <c r="N1204" s="8">
        <v>504505</v>
      </c>
      <c r="O1204" s="8">
        <v>645780</v>
      </c>
      <c r="P1204" s="8">
        <v>902868</v>
      </c>
      <c r="Q1204" s="8">
        <v>7886765</v>
      </c>
      <c r="R1204" s="8">
        <v>181449</v>
      </c>
      <c r="S1204" s="8">
        <v>173049</v>
      </c>
      <c r="T1204" s="8">
        <v>8252</v>
      </c>
    </row>
    <row r="1205" spans="1:20">
      <c r="A1205" s="1">
        <v>43991</v>
      </c>
      <c r="B1205" s="8">
        <v>56737699</v>
      </c>
      <c r="C1205" s="8">
        <v>36952207</v>
      </c>
      <c r="D1205" s="8">
        <v>19785492</v>
      </c>
      <c r="E1205" s="9">
        <f>nyse_spy_short_volume[[#This Row],[total_short]]/nyse_spy_short_volume[[#This Row],[total_reported]]</f>
        <v>0.65128138171412275</v>
      </c>
      <c r="F1205" s="9">
        <f>nyse_spy_short_volume[[#This Row],[total_long]]/nyse_spy_short_volume[[#This Row],[total_reported]]</f>
        <v>0.34871861828587725</v>
      </c>
      <c r="G1205" s="8">
        <v>14629838</v>
      </c>
      <c r="H1205" s="9">
        <f>nyse_spy_short_volume[[#This Row],[Off-Exchange]]/nyse_spy_short_volume[[#This Row],[total_reported]]</f>
        <v>0.2578503932632164</v>
      </c>
      <c r="I1205" s="8">
        <v>327076</v>
      </c>
      <c r="J1205" s="8" t="s">
        <v>10124</v>
      </c>
      <c r="K1205" s="8" t="s">
        <v>10125</v>
      </c>
      <c r="L1205" s="8" t="s">
        <v>10126</v>
      </c>
      <c r="M1205" s="8" t="s">
        <v>10127</v>
      </c>
      <c r="N1205" s="8">
        <v>742586</v>
      </c>
      <c r="O1205" s="8">
        <v>897409</v>
      </c>
      <c r="P1205" s="8">
        <v>1414396</v>
      </c>
      <c r="Q1205" s="8">
        <v>7446272</v>
      </c>
      <c r="R1205" s="8">
        <v>155575</v>
      </c>
      <c r="S1205" s="8">
        <v>145696</v>
      </c>
      <c r="T1205" s="8">
        <v>12410</v>
      </c>
    </row>
    <row r="1206" spans="1:20">
      <c r="A1206" s="1">
        <v>43990</v>
      </c>
      <c r="B1206" s="8">
        <v>54751851</v>
      </c>
      <c r="C1206" s="8">
        <v>33491725</v>
      </c>
      <c r="D1206" s="8">
        <v>21260126</v>
      </c>
      <c r="E1206" s="9">
        <f>nyse_spy_short_volume[[#This Row],[total_short]]/nyse_spy_short_volume[[#This Row],[total_reported]]</f>
        <v>0.61170032406758268</v>
      </c>
      <c r="F1206" s="9">
        <f>nyse_spy_short_volume[[#This Row],[total_long]]/nyse_spy_short_volume[[#This Row],[total_reported]]</f>
        <v>0.38829967593241732</v>
      </c>
      <c r="G1206" s="8">
        <v>9327848</v>
      </c>
      <c r="H1206" s="9">
        <f>nyse_spy_short_volume[[#This Row],[Off-Exchange]]/nyse_spy_short_volume[[#This Row],[total_reported]]</f>
        <v>0.17036589320057874</v>
      </c>
      <c r="I1206" s="8">
        <v>60178</v>
      </c>
      <c r="J1206" s="8" t="s">
        <v>10128</v>
      </c>
      <c r="K1206" s="8" t="s">
        <v>10129</v>
      </c>
      <c r="L1206" s="8" t="s">
        <v>10130</v>
      </c>
      <c r="M1206" s="8" t="s">
        <v>10131</v>
      </c>
      <c r="N1206" s="8">
        <v>793400</v>
      </c>
      <c r="O1206" s="8">
        <v>1040157</v>
      </c>
      <c r="P1206" s="8">
        <v>1770141</v>
      </c>
      <c r="Q1206" s="8">
        <v>8315847</v>
      </c>
      <c r="R1206" s="8">
        <v>181632</v>
      </c>
      <c r="S1206" s="8">
        <v>163503</v>
      </c>
      <c r="T1206" s="8">
        <v>13632</v>
      </c>
    </row>
    <row r="1207" spans="1:20">
      <c r="A1207" s="1">
        <v>43987</v>
      </c>
      <c r="B1207" s="8">
        <v>103004738</v>
      </c>
      <c r="C1207" s="8">
        <v>59282184</v>
      </c>
      <c r="D1207" s="8">
        <v>43722554</v>
      </c>
      <c r="E1207" s="9">
        <f>nyse_spy_short_volume[[#This Row],[total_short]]/nyse_spy_short_volume[[#This Row],[total_reported]]</f>
        <v>0.57552871014535278</v>
      </c>
      <c r="F1207" s="9">
        <f>nyse_spy_short_volume[[#This Row],[total_long]]/nyse_spy_short_volume[[#This Row],[total_reported]]</f>
        <v>0.42447128985464727</v>
      </c>
      <c r="G1207" s="8">
        <v>27418864</v>
      </c>
      <c r="H1207" s="9">
        <f>nyse_spy_short_volume[[#This Row],[Off-Exchange]]/nyse_spy_short_volume[[#This Row],[total_reported]]</f>
        <v>0.2661903183521519</v>
      </c>
      <c r="I1207" s="8">
        <v>611317</v>
      </c>
      <c r="J1207" s="8" t="s">
        <v>10132</v>
      </c>
      <c r="K1207" s="8" t="s">
        <v>10133</v>
      </c>
      <c r="L1207" s="8" t="s">
        <v>10134</v>
      </c>
      <c r="M1207" s="8" t="s">
        <v>10135</v>
      </c>
      <c r="N1207" s="8">
        <v>689196</v>
      </c>
      <c r="O1207" s="8">
        <v>1357848</v>
      </c>
      <c r="P1207" s="8">
        <v>2231491</v>
      </c>
      <c r="Q1207" s="8">
        <v>10236132</v>
      </c>
      <c r="R1207" s="8">
        <v>237220</v>
      </c>
      <c r="S1207" s="8">
        <v>225860</v>
      </c>
      <c r="T1207" s="8">
        <v>14953</v>
      </c>
    </row>
    <row r="1208" spans="1:20">
      <c r="A1208" s="1">
        <v>43986</v>
      </c>
      <c r="B1208" s="8">
        <v>57454500</v>
      </c>
      <c r="C1208" s="8">
        <v>35881351</v>
      </c>
      <c r="D1208" s="8">
        <v>21573149</v>
      </c>
      <c r="E1208" s="9">
        <f>nyse_spy_short_volume[[#This Row],[total_short]]/nyse_spy_short_volume[[#This Row],[total_reported]]</f>
        <v>0.62451767920702472</v>
      </c>
      <c r="F1208" s="9">
        <f>nyse_spy_short_volume[[#This Row],[total_long]]/nyse_spy_short_volume[[#This Row],[total_reported]]</f>
        <v>0.37548232079297533</v>
      </c>
      <c r="G1208" s="8">
        <v>12535616</v>
      </c>
      <c r="H1208" s="9">
        <f>nyse_spy_short_volume[[#This Row],[Off-Exchange]]/nyse_spy_short_volume[[#This Row],[total_reported]]</f>
        <v>0.21818336248683742</v>
      </c>
      <c r="I1208" s="8">
        <v>97355</v>
      </c>
      <c r="J1208" s="8" t="s">
        <v>10136</v>
      </c>
      <c r="K1208" s="8" t="s">
        <v>10137</v>
      </c>
      <c r="L1208" s="8" t="s">
        <v>10138</v>
      </c>
      <c r="M1208" s="8" t="s">
        <v>10139</v>
      </c>
      <c r="N1208" s="8">
        <v>523507</v>
      </c>
      <c r="O1208" s="8">
        <v>1017540</v>
      </c>
      <c r="P1208" s="8">
        <v>1378149</v>
      </c>
      <c r="Q1208" s="8">
        <v>7814313</v>
      </c>
      <c r="R1208" s="8">
        <v>234036</v>
      </c>
      <c r="S1208" s="8">
        <v>153271</v>
      </c>
      <c r="T1208" s="8">
        <v>28231</v>
      </c>
    </row>
    <row r="1209" spans="1:20">
      <c r="A1209" s="1">
        <v>43985</v>
      </c>
      <c r="B1209" s="8">
        <v>68045789</v>
      </c>
      <c r="C1209" s="8">
        <v>38255038</v>
      </c>
      <c r="D1209" s="8">
        <v>29790751</v>
      </c>
      <c r="E1209" s="9">
        <f>nyse_spy_short_volume[[#This Row],[total_short]]/nyse_spy_short_volume[[#This Row],[total_reported]]</f>
        <v>0.56219552395813943</v>
      </c>
      <c r="F1209" s="9">
        <f>nyse_spy_short_volume[[#This Row],[total_long]]/nyse_spy_short_volume[[#This Row],[total_reported]]</f>
        <v>0.43780447604186057</v>
      </c>
      <c r="G1209" s="8">
        <v>12062302</v>
      </c>
      <c r="H1209" s="9">
        <f>nyse_spy_short_volume[[#This Row],[Off-Exchange]]/nyse_spy_short_volume[[#This Row],[total_reported]]</f>
        <v>0.17726742796677691</v>
      </c>
      <c r="I1209" s="8">
        <v>63399</v>
      </c>
      <c r="J1209" s="8" t="s">
        <v>10140</v>
      </c>
      <c r="K1209" s="8" t="s">
        <v>10141</v>
      </c>
      <c r="L1209" s="8" t="s">
        <v>10142</v>
      </c>
      <c r="M1209" s="8" t="s">
        <v>10143</v>
      </c>
      <c r="N1209" s="8">
        <v>538242</v>
      </c>
      <c r="O1209" s="8">
        <v>1214974</v>
      </c>
      <c r="P1209" s="8">
        <v>1920371</v>
      </c>
      <c r="Q1209" s="8">
        <v>8401515</v>
      </c>
      <c r="R1209" s="8">
        <v>233957</v>
      </c>
      <c r="S1209" s="8">
        <v>188069</v>
      </c>
      <c r="T1209" s="8">
        <v>20851</v>
      </c>
    </row>
    <row r="1210" spans="1:20">
      <c r="A1210" s="1">
        <v>43984</v>
      </c>
      <c r="B1210" s="8">
        <v>56149428</v>
      </c>
      <c r="C1210" s="8">
        <v>30531846</v>
      </c>
      <c r="D1210" s="8">
        <v>25617582</v>
      </c>
      <c r="E1210" s="9">
        <f>nyse_spy_short_volume[[#This Row],[total_short]]/nyse_spy_short_volume[[#This Row],[total_reported]]</f>
        <v>0.54376058826458573</v>
      </c>
      <c r="F1210" s="9">
        <f>nyse_spy_short_volume[[#This Row],[total_long]]/nyse_spy_short_volume[[#This Row],[total_reported]]</f>
        <v>0.45623941173541427</v>
      </c>
      <c r="G1210" s="8">
        <v>8642152</v>
      </c>
      <c r="H1210" s="9">
        <f>nyse_spy_short_volume[[#This Row],[Off-Exchange]]/nyse_spy_short_volume[[#This Row],[total_reported]]</f>
        <v>0.1539134468119604</v>
      </c>
      <c r="I1210" s="8">
        <v>86981</v>
      </c>
      <c r="J1210" s="8" t="s">
        <v>10144</v>
      </c>
      <c r="K1210" s="8" t="s">
        <v>10145</v>
      </c>
      <c r="L1210" s="8" t="s">
        <v>10146</v>
      </c>
      <c r="M1210" s="8" t="s">
        <v>10147</v>
      </c>
      <c r="N1210" s="8">
        <v>287352</v>
      </c>
      <c r="O1210" s="8">
        <v>891696</v>
      </c>
      <c r="P1210" s="8">
        <v>1377631</v>
      </c>
      <c r="Q1210" s="8">
        <v>7241101</v>
      </c>
      <c r="R1210" s="8">
        <v>203073</v>
      </c>
      <c r="S1210" s="8">
        <v>149466</v>
      </c>
      <c r="T1210" s="8">
        <v>17193</v>
      </c>
    </row>
    <row r="1211" spans="1:20">
      <c r="A1211" s="1">
        <v>43983</v>
      </c>
      <c r="B1211" s="8">
        <v>41004934</v>
      </c>
      <c r="C1211" s="8">
        <v>27460685</v>
      </c>
      <c r="D1211" s="8">
        <v>13544249</v>
      </c>
      <c r="E1211" s="9">
        <f>nyse_spy_short_volume[[#This Row],[total_short]]/nyse_spy_short_volume[[#This Row],[total_reported]]</f>
        <v>0.66969221313708249</v>
      </c>
      <c r="F1211" s="9">
        <f>nyse_spy_short_volume[[#This Row],[total_long]]/nyse_spy_short_volume[[#This Row],[total_reported]]</f>
        <v>0.33030778686291751</v>
      </c>
      <c r="G1211" s="8">
        <v>10090372</v>
      </c>
      <c r="H1211" s="9">
        <f>nyse_spy_short_volume[[#This Row],[Off-Exchange]]/nyse_spy_short_volume[[#This Row],[total_reported]]</f>
        <v>0.24607702087753636</v>
      </c>
      <c r="I1211" s="8">
        <v>63860</v>
      </c>
      <c r="J1211" s="8" t="s">
        <v>10148</v>
      </c>
      <c r="K1211" s="8" t="s">
        <v>10149</v>
      </c>
      <c r="L1211" s="8" t="s">
        <v>10150</v>
      </c>
      <c r="M1211" s="8" t="s">
        <v>10151</v>
      </c>
      <c r="N1211" s="8">
        <v>291524</v>
      </c>
      <c r="O1211" s="8">
        <v>937768</v>
      </c>
      <c r="P1211" s="8">
        <v>1054833</v>
      </c>
      <c r="Q1211" s="8">
        <v>6019143</v>
      </c>
      <c r="R1211" s="8">
        <v>128589</v>
      </c>
      <c r="S1211" s="8">
        <v>132353</v>
      </c>
      <c r="T1211" s="8">
        <v>7300</v>
      </c>
    </row>
    <row r="1212" spans="1:20">
      <c r="A1212" s="1">
        <v>43980</v>
      </c>
      <c r="B1212" s="8">
        <v>87631984</v>
      </c>
      <c r="C1212" s="8">
        <v>43844018</v>
      </c>
      <c r="D1212" s="8">
        <v>43787966</v>
      </c>
      <c r="E1212" s="9">
        <f>nyse_spy_short_volume[[#This Row],[total_short]]/nyse_spy_short_volume[[#This Row],[total_reported]]</f>
        <v>0.50031981473796139</v>
      </c>
      <c r="F1212" s="9">
        <f>nyse_spy_short_volume[[#This Row],[total_long]]/nyse_spy_short_volume[[#This Row],[total_reported]]</f>
        <v>0.49968018526203856</v>
      </c>
      <c r="G1212" s="8">
        <v>15970671</v>
      </c>
      <c r="H1212" s="9">
        <f>nyse_spy_short_volume[[#This Row],[Off-Exchange]]/nyse_spy_short_volume[[#This Row],[total_reported]]</f>
        <v>0.18224705491091014</v>
      </c>
      <c r="I1212" s="8">
        <v>88669</v>
      </c>
      <c r="J1212" s="8" t="s">
        <v>10152</v>
      </c>
      <c r="K1212" s="8" t="s">
        <v>10153</v>
      </c>
      <c r="L1212" s="8" t="s">
        <v>10154</v>
      </c>
      <c r="M1212" s="8" t="s">
        <v>10155</v>
      </c>
      <c r="N1212" s="8">
        <v>590633</v>
      </c>
      <c r="O1212" s="8">
        <v>707733</v>
      </c>
      <c r="P1212" s="8">
        <v>1226830</v>
      </c>
      <c r="Q1212" s="8">
        <v>10853865</v>
      </c>
      <c r="R1212" s="8">
        <v>317777</v>
      </c>
      <c r="S1212" s="8">
        <v>172261</v>
      </c>
      <c r="T1212" s="8">
        <v>14354</v>
      </c>
    </row>
    <row r="1213" spans="1:20">
      <c r="A1213" s="1">
        <v>43979</v>
      </c>
      <c r="B1213" s="8">
        <v>68868570</v>
      </c>
      <c r="C1213" s="8">
        <v>45355144</v>
      </c>
      <c r="D1213" s="8">
        <v>23513426</v>
      </c>
      <c r="E1213" s="9">
        <f>nyse_spy_short_volume[[#This Row],[total_short]]/nyse_spy_short_volume[[#This Row],[total_reported]]</f>
        <v>0.65857537044837722</v>
      </c>
      <c r="F1213" s="9">
        <f>nyse_spy_short_volume[[#This Row],[total_long]]/nyse_spy_short_volume[[#This Row],[total_reported]]</f>
        <v>0.34142462955162273</v>
      </c>
      <c r="G1213" s="8">
        <v>16949316</v>
      </c>
      <c r="H1213" s="9">
        <f>nyse_spy_short_volume[[#This Row],[Off-Exchange]]/nyse_spy_short_volume[[#This Row],[total_reported]]</f>
        <v>0.24611104891534702</v>
      </c>
      <c r="I1213" s="8">
        <v>67063</v>
      </c>
      <c r="J1213" s="8" t="s">
        <v>10156</v>
      </c>
      <c r="K1213" s="8" t="s">
        <v>10157</v>
      </c>
      <c r="L1213" s="8" t="s">
        <v>10158</v>
      </c>
      <c r="M1213" s="8" t="s">
        <v>10159</v>
      </c>
      <c r="N1213" s="8">
        <v>564129</v>
      </c>
      <c r="O1213" s="8">
        <v>750315</v>
      </c>
      <c r="P1213" s="8">
        <v>1557834</v>
      </c>
      <c r="Q1213" s="8">
        <v>10813896</v>
      </c>
      <c r="R1213" s="8">
        <v>193986</v>
      </c>
      <c r="S1213" s="8">
        <v>171046</v>
      </c>
      <c r="T1213" s="8">
        <v>12718</v>
      </c>
    </row>
    <row r="1214" spans="1:20">
      <c r="A1214" s="1">
        <v>43978</v>
      </c>
      <c r="B1214" s="8">
        <v>78679592</v>
      </c>
      <c r="C1214" s="8">
        <v>46565257</v>
      </c>
      <c r="D1214" s="8">
        <v>32114335</v>
      </c>
      <c r="E1214" s="9">
        <f>nyse_spy_short_volume[[#This Row],[total_short]]/nyse_spy_short_volume[[#This Row],[total_reported]]</f>
        <v>0.59183399171668305</v>
      </c>
      <c r="F1214" s="9">
        <f>nyse_spy_short_volume[[#This Row],[total_long]]/nyse_spy_short_volume[[#This Row],[total_reported]]</f>
        <v>0.40816600828331695</v>
      </c>
      <c r="G1214" s="8">
        <v>16727997</v>
      </c>
      <c r="H1214" s="9">
        <f>nyse_spy_short_volume[[#This Row],[Off-Exchange]]/nyse_spy_short_volume[[#This Row],[total_reported]]</f>
        <v>0.2126090969053322</v>
      </c>
      <c r="I1214" s="8">
        <v>82637</v>
      </c>
      <c r="J1214" s="8" t="s">
        <v>10160</v>
      </c>
      <c r="K1214" s="8" t="s">
        <v>10161</v>
      </c>
      <c r="L1214" s="8" t="s">
        <v>10162</v>
      </c>
      <c r="M1214" s="8" t="s">
        <v>10163</v>
      </c>
      <c r="N1214" s="8">
        <v>688368</v>
      </c>
      <c r="O1214" s="8">
        <v>966020</v>
      </c>
      <c r="P1214" s="8">
        <v>1908612</v>
      </c>
      <c r="Q1214" s="8">
        <v>10175401</v>
      </c>
      <c r="R1214" s="8">
        <v>222720</v>
      </c>
      <c r="S1214" s="8">
        <v>209675</v>
      </c>
      <c r="T1214" s="8">
        <v>12696</v>
      </c>
    </row>
    <row r="1215" spans="1:20">
      <c r="A1215" s="1">
        <v>43977</v>
      </c>
      <c r="B1215" s="8">
        <v>69231055</v>
      </c>
      <c r="C1215" s="8">
        <v>38547974</v>
      </c>
      <c r="D1215" s="8">
        <v>30683081</v>
      </c>
      <c r="E1215" s="9">
        <f>nyse_spy_short_volume[[#This Row],[total_short]]/nyse_spy_short_volume[[#This Row],[total_reported]]</f>
        <v>0.55680177053491386</v>
      </c>
      <c r="F1215" s="9">
        <f>nyse_spy_short_volume[[#This Row],[total_long]]/nyse_spy_short_volume[[#This Row],[total_reported]]</f>
        <v>0.44319822946508614</v>
      </c>
      <c r="G1215" s="8">
        <v>17426974</v>
      </c>
      <c r="H1215" s="9">
        <f>nyse_spy_short_volume[[#This Row],[Off-Exchange]]/nyse_spy_short_volume[[#This Row],[total_reported]]</f>
        <v>0.25172191872563549</v>
      </c>
      <c r="I1215" s="8">
        <v>83656</v>
      </c>
      <c r="J1215" s="8" t="s">
        <v>10164</v>
      </c>
      <c r="K1215" s="8" t="s">
        <v>10165</v>
      </c>
      <c r="L1215" s="8" t="s">
        <v>10166</v>
      </c>
      <c r="M1215" s="8" t="s">
        <v>10167</v>
      </c>
      <c r="N1215" s="8">
        <v>600780</v>
      </c>
      <c r="O1215" s="8">
        <v>939816</v>
      </c>
      <c r="P1215" s="8">
        <v>1104960</v>
      </c>
      <c r="Q1215" s="8">
        <v>8329369</v>
      </c>
      <c r="R1215" s="8">
        <v>270441</v>
      </c>
      <c r="S1215" s="8">
        <v>120434</v>
      </c>
      <c r="T1215" s="8">
        <v>33255</v>
      </c>
    </row>
    <row r="1216" spans="1:20">
      <c r="A1216" s="1">
        <v>43973</v>
      </c>
      <c r="B1216" s="8">
        <v>46372044</v>
      </c>
      <c r="C1216" s="8">
        <v>27460279</v>
      </c>
      <c r="D1216" s="8">
        <v>18911765</v>
      </c>
      <c r="E1216" s="9">
        <f>nyse_spy_short_volume[[#This Row],[total_short]]/nyse_spy_short_volume[[#This Row],[total_reported]]</f>
        <v>0.59217314207672189</v>
      </c>
      <c r="F1216" s="9">
        <f>nyse_spy_short_volume[[#This Row],[total_long]]/nyse_spy_short_volume[[#This Row],[total_reported]]</f>
        <v>0.40782685792327811</v>
      </c>
      <c r="G1216" s="8">
        <v>9983068</v>
      </c>
      <c r="H1216" s="9">
        <f>nyse_spy_short_volume[[#This Row],[Off-Exchange]]/nyse_spy_short_volume[[#This Row],[total_reported]]</f>
        <v>0.21528203501230181</v>
      </c>
      <c r="I1216" s="8">
        <v>49182</v>
      </c>
      <c r="J1216" s="8" t="s">
        <v>10168</v>
      </c>
      <c r="K1216" s="8" t="s">
        <v>10169</v>
      </c>
      <c r="L1216" s="8" t="s">
        <v>10170</v>
      </c>
      <c r="M1216" s="8" t="s">
        <v>10171</v>
      </c>
      <c r="N1216" s="8">
        <v>534774</v>
      </c>
      <c r="O1216" s="8">
        <v>782523</v>
      </c>
      <c r="P1216" s="8">
        <v>1040153</v>
      </c>
      <c r="Q1216" s="8">
        <v>5577272</v>
      </c>
      <c r="R1216" s="8">
        <v>202519</v>
      </c>
      <c r="S1216" s="8">
        <v>158701</v>
      </c>
      <c r="T1216" s="8">
        <v>3515</v>
      </c>
    </row>
    <row r="1217" spans="1:20">
      <c r="A1217" s="1">
        <v>43972</v>
      </c>
      <c r="B1217" s="8">
        <v>59507538</v>
      </c>
      <c r="C1217" s="8">
        <v>32753676</v>
      </c>
      <c r="D1217" s="8">
        <v>26753862</v>
      </c>
      <c r="E1217" s="9">
        <f>nyse_spy_short_volume[[#This Row],[total_short]]/nyse_spy_short_volume[[#This Row],[total_reported]]</f>
        <v>0.55041221836467169</v>
      </c>
      <c r="F1217" s="9">
        <f>nyse_spy_short_volume[[#This Row],[total_long]]/nyse_spy_short_volume[[#This Row],[total_reported]]</f>
        <v>0.44958778163532831</v>
      </c>
      <c r="G1217" s="8">
        <v>10774333</v>
      </c>
      <c r="H1217" s="9">
        <f>nyse_spy_short_volume[[#This Row],[Off-Exchange]]/nyse_spy_short_volume[[#This Row],[total_reported]]</f>
        <v>0.18105828878351513</v>
      </c>
      <c r="I1217" s="8">
        <v>81874</v>
      </c>
      <c r="J1217" s="8" t="s">
        <v>10172</v>
      </c>
      <c r="K1217" s="8" t="s">
        <v>10173</v>
      </c>
      <c r="L1217" s="8" t="s">
        <v>10174</v>
      </c>
      <c r="M1217" s="8" t="s">
        <v>10175</v>
      </c>
      <c r="N1217" s="8">
        <v>575535</v>
      </c>
      <c r="O1217" s="8">
        <v>780946</v>
      </c>
      <c r="P1217" s="8">
        <v>1160365</v>
      </c>
      <c r="Q1217" s="8">
        <v>8036182</v>
      </c>
      <c r="R1217" s="8">
        <v>170307</v>
      </c>
      <c r="S1217" s="8">
        <v>167599</v>
      </c>
      <c r="T1217" s="8">
        <v>56251</v>
      </c>
    </row>
    <row r="1218" spans="1:20">
      <c r="A1218" s="1">
        <v>43971</v>
      </c>
      <c r="B1218" s="8">
        <v>58823472</v>
      </c>
      <c r="C1218" s="8">
        <v>35282906</v>
      </c>
      <c r="D1218" s="8">
        <v>23540566</v>
      </c>
      <c r="E1218" s="9">
        <f>nyse_spy_short_volume[[#This Row],[total_short]]/nyse_spy_short_volume[[#This Row],[total_reported]]</f>
        <v>0.59980998741454772</v>
      </c>
      <c r="F1218" s="9">
        <f>nyse_spy_short_volume[[#This Row],[total_long]]/nyse_spy_short_volume[[#This Row],[total_reported]]</f>
        <v>0.40019001258545228</v>
      </c>
      <c r="G1218" s="8">
        <v>15124581</v>
      </c>
      <c r="H1218" s="9">
        <f>nyse_spy_short_volume[[#This Row],[Off-Exchange]]/nyse_spy_short_volume[[#This Row],[total_reported]]</f>
        <v>0.25711812794729288</v>
      </c>
      <c r="I1218" s="8">
        <v>71748</v>
      </c>
      <c r="J1218" s="8" t="s">
        <v>10176</v>
      </c>
      <c r="K1218" s="8" t="s">
        <v>10177</v>
      </c>
      <c r="L1218" s="8" t="s">
        <v>10178</v>
      </c>
      <c r="M1218" s="8" t="s">
        <v>10179</v>
      </c>
      <c r="N1218" s="8">
        <v>507015</v>
      </c>
      <c r="O1218" s="8">
        <v>514883</v>
      </c>
      <c r="P1218" s="8">
        <v>989688</v>
      </c>
      <c r="Q1218" s="8">
        <v>6953376</v>
      </c>
      <c r="R1218" s="8">
        <v>190760</v>
      </c>
      <c r="S1218" s="8">
        <v>164988</v>
      </c>
      <c r="T1218" s="8">
        <v>17383</v>
      </c>
    </row>
    <row r="1219" spans="1:20">
      <c r="A1219" s="1">
        <v>43970</v>
      </c>
      <c r="B1219" s="8">
        <v>68721286</v>
      </c>
      <c r="C1219" s="8">
        <v>44507753</v>
      </c>
      <c r="D1219" s="8">
        <v>24213533</v>
      </c>
      <c r="E1219" s="9">
        <f>nyse_spy_short_volume[[#This Row],[total_short]]/nyse_spy_short_volume[[#This Row],[total_reported]]</f>
        <v>0.64765599700797216</v>
      </c>
      <c r="F1219" s="9">
        <f>nyse_spy_short_volume[[#This Row],[total_long]]/nyse_spy_short_volume[[#This Row],[total_reported]]</f>
        <v>0.35234400299202784</v>
      </c>
      <c r="G1219" s="8">
        <v>15485986</v>
      </c>
      <c r="H1219" s="9">
        <f>nyse_spy_short_volume[[#This Row],[Off-Exchange]]/nyse_spy_short_volume[[#This Row],[total_reported]]</f>
        <v>0.22534482256341942</v>
      </c>
      <c r="I1219" s="8">
        <v>98300</v>
      </c>
      <c r="J1219" s="8" t="s">
        <v>10180</v>
      </c>
      <c r="K1219" s="8" t="s">
        <v>10181</v>
      </c>
      <c r="L1219" s="8" t="s">
        <v>10182</v>
      </c>
      <c r="M1219" s="8" t="s">
        <v>10183</v>
      </c>
      <c r="N1219" s="8">
        <v>890486</v>
      </c>
      <c r="O1219" s="8">
        <v>566958</v>
      </c>
      <c r="P1219" s="8">
        <v>1609796</v>
      </c>
      <c r="Q1219" s="8">
        <v>10698626</v>
      </c>
      <c r="R1219" s="8">
        <v>245726</v>
      </c>
      <c r="S1219" s="8">
        <v>206573</v>
      </c>
      <c r="T1219" s="8">
        <v>11145</v>
      </c>
    </row>
    <row r="1220" spans="1:20">
      <c r="A1220" s="1">
        <v>43969</v>
      </c>
      <c r="B1220" s="8">
        <v>89008421</v>
      </c>
      <c r="C1220" s="8">
        <v>57753199</v>
      </c>
      <c r="D1220" s="8">
        <v>31255222</v>
      </c>
      <c r="E1220" s="9">
        <f>nyse_spy_short_volume[[#This Row],[total_short]]/nyse_spy_short_volume[[#This Row],[total_reported]]</f>
        <v>0.64885095534949444</v>
      </c>
      <c r="F1220" s="9">
        <f>nyse_spy_short_volume[[#This Row],[total_long]]/nyse_spy_short_volume[[#This Row],[total_reported]]</f>
        <v>0.35114904465050562</v>
      </c>
      <c r="G1220" s="8">
        <v>25855345</v>
      </c>
      <c r="H1220" s="9">
        <f>nyse_spy_short_volume[[#This Row],[Off-Exchange]]/nyse_spy_short_volume[[#This Row],[total_reported]]</f>
        <v>0.29048200956176945</v>
      </c>
      <c r="I1220" s="8">
        <v>164136</v>
      </c>
      <c r="J1220" s="8" t="s">
        <v>10184</v>
      </c>
      <c r="K1220" s="8" t="s">
        <v>10185</v>
      </c>
      <c r="L1220" s="8" t="s">
        <v>10186</v>
      </c>
      <c r="M1220" s="8" t="s">
        <v>10187</v>
      </c>
      <c r="N1220" s="8">
        <v>1023065</v>
      </c>
      <c r="O1220" s="8">
        <v>1154609</v>
      </c>
      <c r="P1220" s="8">
        <v>1470182</v>
      </c>
      <c r="Q1220" s="8">
        <v>11820011</v>
      </c>
      <c r="R1220" s="8">
        <v>239157</v>
      </c>
      <c r="S1220" s="8">
        <v>264253</v>
      </c>
      <c r="T1220" s="8">
        <v>70038</v>
      </c>
    </row>
    <row r="1221" spans="1:20">
      <c r="A1221" s="1">
        <v>43966</v>
      </c>
      <c r="B1221" s="8">
        <v>80558642</v>
      </c>
      <c r="C1221" s="8">
        <v>53167128</v>
      </c>
      <c r="D1221" s="8">
        <v>27391514</v>
      </c>
      <c r="E1221" s="9">
        <f>nyse_spy_short_volume[[#This Row],[total_short]]/nyse_spy_short_volume[[#This Row],[total_reported]]</f>
        <v>0.65998044008735901</v>
      </c>
      <c r="F1221" s="9">
        <f>nyse_spy_short_volume[[#This Row],[total_long]]/nyse_spy_short_volume[[#This Row],[total_reported]]</f>
        <v>0.34001955991264105</v>
      </c>
      <c r="G1221" s="8">
        <v>19357306</v>
      </c>
      <c r="H1221" s="9">
        <f>nyse_spy_short_volume[[#This Row],[Off-Exchange]]/nyse_spy_short_volume[[#This Row],[total_reported]]</f>
        <v>0.24028838519894613</v>
      </c>
      <c r="I1221" s="8">
        <v>93021</v>
      </c>
      <c r="J1221" s="8" t="s">
        <v>10188</v>
      </c>
      <c r="K1221" s="8" t="s">
        <v>10189</v>
      </c>
      <c r="L1221" s="8" t="s">
        <v>10190</v>
      </c>
      <c r="M1221" s="8" t="s">
        <v>10191</v>
      </c>
      <c r="N1221" s="8">
        <v>767732</v>
      </c>
      <c r="O1221" s="8">
        <v>999944</v>
      </c>
      <c r="P1221" s="8">
        <v>1554197</v>
      </c>
      <c r="Q1221" s="8">
        <v>11453823</v>
      </c>
      <c r="R1221" s="8">
        <v>236907</v>
      </c>
      <c r="S1221" s="8">
        <v>210805</v>
      </c>
      <c r="T1221" s="8">
        <v>14893</v>
      </c>
    </row>
    <row r="1222" spans="1:20">
      <c r="A1222" s="1">
        <v>43965</v>
      </c>
      <c r="B1222" s="8">
        <v>93305628</v>
      </c>
      <c r="C1222" s="8">
        <v>56318643</v>
      </c>
      <c r="D1222" s="8">
        <v>36986985</v>
      </c>
      <c r="E1222" s="9">
        <f>nyse_spy_short_volume[[#This Row],[total_short]]/nyse_spy_short_volume[[#This Row],[total_reported]]</f>
        <v>0.60359320447422526</v>
      </c>
      <c r="F1222" s="9">
        <f>nyse_spy_short_volume[[#This Row],[total_long]]/nyse_spy_short_volume[[#This Row],[total_reported]]</f>
        <v>0.39640679552577474</v>
      </c>
      <c r="G1222" s="8">
        <v>19392479</v>
      </c>
      <c r="H1222" s="9">
        <f>nyse_spy_short_volume[[#This Row],[Off-Exchange]]/nyse_spy_short_volume[[#This Row],[total_reported]]</f>
        <v>0.2078382560160251</v>
      </c>
      <c r="I1222" s="8">
        <v>176714</v>
      </c>
      <c r="J1222" s="8" t="s">
        <v>10192</v>
      </c>
      <c r="K1222" s="8" t="s">
        <v>10193</v>
      </c>
      <c r="L1222" s="8" t="s">
        <v>10194</v>
      </c>
      <c r="M1222" s="8" t="s">
        <v>10195</v>
      </c>
      <c r="N1222" s="8">
        <v>858109</v>
      </c>
      <c r="O1222" s="8">
        <v>686831</v>
      </c>
      <c r="P1222" s="8">
        <v>1716155</v>
      </c>
      <c r="Q1222" s="8">
        <v>13657285</v>
      </c>
      <c r="R1222" s="8">
        <v>253902</v>
      </c>
      <c r="S1222" s="8">
        <v>209162</v>
      </c>
      <c r="T1222" s="8">
        <v>33827</v>
      </c>
    </row>
    <row r="1223" spans="1:20">
      <c r="A1223" s="1">
        <v>43964</v>
      </c>
      <c r="B1223" s="8">
        <v>106403807</v>
      </c>
      <c r="C1223" s="8">
        <v>48732593</v>
      </c>
      <c r="D1223" s="8">
        <v>57671214</v>
      </c>
      <c r="E1223" s="9">
        <f>nyse_spy_short_volume[[#This Row],[total_short]]/nyse_spy_short_volume[[#This Row],[total_reported]]</f>
        <v>0.45799670494872424</v>
      </c>
      <c r="F1223" s="9">
        <f>nyse_spy_short_volume[[#This Row],[total_long]]/nyse_spy_short_volume[[#This Row],[total_reported]]</f>
        <v>0.54200329505127576</v>
      </c>
      <c r="G1223" s="8">
        <v>18686845</v>
      </c>
      <c r="H1223" s="9">
        <f>nyse_spy_short_volume[[#This Row],[Off-Exchange]]/nyse_spy_short_volume[[#This Row],[total_reported]]</f>
        <v>0.17562195871431555</v>
      </c>
      <c r="I1223" s="8">
        <v>195950</v>
      </c>
      <c r="J1223" s="8" t="s">
        <v>10196</v>
      </c>
      <c r="K1223" s="8" t="s">
        <v>10197</v>
      </c>
      <c r="L1223" s="8" t="s">
        <v>10198</v>
      </c>
      <c r="M1223" s="8" t="s">
        <v>10199</v>
      </c>
      <c r="N1223" s="8">
        <v>659075</v>
      </c>
      <c r="O1223" s="8">
        <v>687821</v>
      </c>
      <c r="P1223" s="8">
        <v>1262406</v>
      </c>
      <c r="Q1223" s="8">
        <v>11700550</v>
      </c>
      <c r="R1223" s="8">
        <v>242272</v>
      </c>
      <c r="S1223" s="8">
        <v>331622</v>
      </c>
      <c r="T1223" s="8">
        <v>11096</v>
      </c>
    </row>
    <row r="1224" spans="1:20">
      <c r="A1224" s="1">
        <v>43963</v>
      </c>
      <c r="B1224" s="8">
        <v>68953765</v>
      </c>
      <c r="C1224" s="8">
        <v>34753242</v>
      </c>
      <c r="D1224" s="8">
        <v>34200523</v>
      </c>
      <c r="E1224" s="9">
        <f>nyse_spy_short_volume[[#This Row],[total_short]]/nyse_spy_short_volume[[#This Row],[total_reported]]</f>
        <v>0.50400789572549087</v>
      </c>
      <c r="F1224" s="9">
        <f>nyse_spy_short_volume[[#This Row],[total_long]]/nyse_spy_short_volume[[#This Row],[total_reported]]</f>
        <v>0.49599210427450918</v>
      </c>
      <c r="G1224" s="8">
        <v>11687424</v>
      </c>
      <c r="H1224" s="9">
        <f>nyse_spy_short_volume[[#This Row],[Off-Exchange]]/nyse_spy_short_volume[[#This Row],[total_reported]]</f>
        <v>0.1694965314801882</v>
      </c>
      <c r="I1224" s="8">
        <v>992382</v>
      </c>
      <c r="J1224" s="8" t="s">
        <v>10200</v>
      </c>
      <c r="K1224" s="8" t="s">
        <v>10201</v>
      </c>
      <c r="L1224" s="8" t="s">
        <v>10202</v>
      </c>
      <c r="M1224" s="8" t="s">
        <v>10203</v>
      </c>
      <c r="N1224" s="8">
        <v>602123</v>
      </c>
      <c r="O1224" s="8">
        <v>743428</v>
      </c>
      <c r="P1224" s="8">
        <v>1100298</v>
      </c>
      <c r="Q1224" s="8">
        <v>7463933</v>
      </c>
      <c r="R1224" s="8">
        <v>215019</v>
      </c>
      <c r="S1224" s="8">
        <v>174364</v>
      </c>
      <c r="T1224" s="8">
        <v>20916</v>
      </c>
    </row>
    <row r="1225" spans="1:20">
      <c r="A1225" s="1">
        <v>43962</v>
      </c>
      <c r="B1225" s="8">
        <v>53921798</v>
      </c>
      <c r="C1225" s="8">
        <v>31003105</v>
      </c>
      <c r="D1225" s="8">
        <v>22918693</v>
      </c>
      <c r="E1225" s="9">
        <f>nyse_spy_short_volume[[#This Row],[total_short]]/nyse_spy_short_volume[[#This Row],[total_reported]]</f>
        <v>0.57496422875216435</v>
      </c>
      <c r="F1225" s="9">
        <f>nyse_spy_short_volume[[#This Row],[total_long]]/nyse_spy_short_volume[[#This Row],[total_reported]]</f>
        <v>0.42503577124783559</v>
      </c>
      <c r="G1225" s="8">
        <v>8332007</v>
      </c>
      <c r="H1225" s="9">
        <f>nyse_spy_short_volume[[#This Row],[Off-Exchange]]/nyse_spy_short_volume[[#This Row],[total_reported]]</f>
        <v>0.15452019979007375</v>
      </c>
      <c r="I1225" s="8">
        <v>77896</v>
      </c>
      <c r="J1225" s="8" t="s">
        <v>10204</v>
      </c>
      <c r="K1225" s="8" t="s">
        <v>10205</v>
      </c>
      <c r="L1225" s="8" t="s">
        <v>10206</v>
      </c>
      <c r="M1225" s="8" t="s">
        <v>10207</v>
      </c>
      <c r="N1225" s="8">
        <v>750144</v>
      </c>
      <c r="O1225" s="8">
        <v>531406</v>
      </c>
      <c r="P1225" s="8">
        <v>1056948</v>
      </c>
      <c r="Q1225" s="8">
        <v>7841281</v>
      </c>
      <c r="R1225" s="8">
        <v>165543</v>
      </c>
      <c r="S1225" s="8">
        <v>168879</v>
      </c>
      <c r="T1225" s="8">
        <v>25485</v>
      </c>
    </row>
    <row r="1226" spans="1:20">
      <c r="A1226" s="1">
        <v>43959</v>
      </c>
      <c r="B1226" s="8">
        <v>53283821</v>
      </c>
      <c r="C1226" s="8">
        <v>34453788</v>
      </c>
      <c r="D1226" s="8">
        <v>18830033</v>
      </c>
      <c r="E1226" s="9">
        <f>nyse_spy_short_volume[[#This Row],[total_short]]/nyse_spy_short_volume[[#This Row],[total_reported]]</f>
        <v>0.64660880832851686</v>
      </c>
      <c r="F1226" s="9">
        <f>nyse_spy_short_volume[[#This Row],[total_long]]/nyse_spy_short_volume[[#This Row],[total_reported]]</f>
        <v>0.3533911916714832</v>
      </c>
      <c r="G1226" s="8">
        <v>14447560</v>
      </c>
      <c r="H1226" s="9">
        <f>nyse_spy_short_volume[[#This Row],[Off-Exchange]]/nyse_spy_short_volume[[#This Row],[total_reported]]</f>
        <v>0.27114346773291653</v>
      </c>
      <c r="I1226" s="8">
        <v>318177</v>
      </c>
      <c r="J1226" s="8" t="s">
        <v>10208</v>
      </c>
      <c r="K1226" s="8" t="s">
        <v>10209</v>
      </c>
      <c r="L1226" s="8" t="s">
        <v>10210</v>
      </c>
      <c r="M1226" s="8" t="s">
        <v>10211</v>
      </c>
      <c r="N1226" s="8">
        <v>471859</v>
      </c>
      <c r="O1226" s="8">
        <v>617865</v>
      </c>
      <c r="P1226" s="8">
        <v>1068846</v>
      </c>
      <c r="Q1226" s="8">
        <v>6904964</v>
      </c>
      <c r="R1226" s="8">
        <v>179925</v>
      </c>
      <c r="S1226" s="8">
        <v>189683</v>
      </c>
      <c r="T1226" s="8">
        <v>27051</v>
      </c>
    </row>
    <row r="1227" spans="1:20">
      <c r="A1227" s="1">
        <v>43958</v>
      </c>
      <c r="B1227" s="8">
        <v>59708695</v>
      </c>
      <c r="C1227" s="8">
        <v>35642451</v>
      </c>
      <c r="D1227" s="8">
        <v>24066244</v>
      </c>
      <c r="E1227" s="9">
        <f>nyse_spy_short_volume[[#This Row],[total_short]]/nyse_spy_short_volume[[#This Row],[total_reported]]</f>
        <v>0.59693903877818799</v>
      </c>
      <c r="F1227" s="9">
        <f>nyse_spy_short_volume[[#This Row],[total_long]]/nyse_spy_short_volume[[#This Row],[total_reported]]</f>
        <v>0.40306096122181201</v>
      </c>
      <c r="G1227" s="8">
        <v>15659283</v>
      </c>
      <c r="H1227" s="9">
        <f>nyse_spy_short_volume[[#This Row],[Off-Exchange]]/nyse_spy_short_volume[[#This Row],[total_reported]]</f>
        <v>0.2622613507128233</v>
      </c>
      <c r="I1227" s="8">
        <v>351974</v>
      </c>
      <c r="J1227" s="8" t="s">
        <v>10212</v>
      </c>
      <c r="K1227" s="8" t="s">
        <v>10213</v>
      </c>
      <c r="L1227" s="8" t="s">
        <v>10214</v>
      </c>
      <c r="M1227" s="8" t="s">
        <v>10215</v>
      </c>
      <c r="N1227" s="8">
        <v>474950</v>
      </c>
      <c r="O1227" s="8">
        <v>764038</v>
      </c>
      <c r="P1227" s="8">
        <v>1117695</v>
      </c>
      <c r="Q1227" s="8">
        <v>7080888</v>
      </c>
      <c r="R1227" s="8">
        <v>176789</v>
      </c>
      <c r="S1227" s="8">
        <v>186040</v>
      </c>
      <c r="T1227" s="8">
        <v>23303</v>
      </c>
    </row>
    <row r="1228" spans="1:20">
      <c r="A1228" s="1">
        <v>43957</v>
      </c>
      <c r="B1228" s="8">
        <v>54886982</v>
      </c>
      <c r="C1228" s="8">
        <v>30866650</v>
      </c>
      <c r="D1228" s="8">
        <v>24020332</v>
      </c>
      <c r="E1228" s="9">
        <f>nyse_spy_short_volume[[#This Row],[total_short]]/nyse_spy_short_volume[[#This Row],[total_reported]]</f>
        <v>0.56236741163870152</v>
      </c>
      <c r="F1228" s="9">
        <f>nyse_spy_short_volume[[#This Row],[total_long]]/nyse_spy_short_volume[[#This Row],[total_reported]]</f>
        <v>0.43763258836129848</v>
      </c>
      <c r="G1228" s="8">
        <v>12650863</v>
      </c>
      <c r="H1228" s="9">
        <f>nyse_spy_short_volume[[#This Row],[Off-Exchange]]/nyse_spy_short_volume[[#This Row],[total_reported]]</f>
        <v>0.23048931712077009</v>
      </c>
      <c r="I1228" s="8">
        <v>111002</v>
      </c>
      <c r="J1228" s="8" t="s">
        <v>10216</v>
      </c>
      <c r="K1228" s="8" t="s">
        <v>10217</v>
      </c>
      <c r="L1228" s="8" t="s">
        <v>10218</v>
      </c>
      <c r="M1228" s="8" t="s">
        <v>10219</v>
      </c>
      <c r="N1228" s="8">
        <v>356213</v>
      </c>
      <c r="O1228" s="8">
        <v>618819</v>
      </c>
      <c r="P1228" s="8">
        <v>857225</v>
      </c>
      <c r="Q1228" s="8">
        <v>6373110</v>
      </c>
      <c r="R1228" s="8">
        <v>274300</v>
      </c>
      <c r="S1228" s="8">
        <v>166046</v>
      </c>
      <c r="T1228" s="8">
        <v>7258</v>
      </c>
    </row>
    <row r="1229" spans="1:20">
      <c r="A1229" s="1">
        <v>43956</v>
      </c>
      <c r="B1229" s="8">
        <v>61564629</v>
      </c>
      <c r="C1229" s="8">
        <v>32773795</v>
      </c>
      <c r="D1229" s="8">
        <v>28790834</v>
      </c>
      <c r="E1229" s="9">
        <f>nyse_spy_short_volume[[#This Row],[total_short]]/nyse_spy_short_volume[[#This Row],[total_reported]]</f>
        <v>0.53234780315170904</v>
      </c>
      <c r="F1229" s="9">
        <f>nyse_spy_short_volume[[#This Row],[total_long]]/nyse_spy_short_volume[[#This Row],[total_reported]]</f>
        <v>0.4676521968482909</v>
      </c>
      <c r="G1229" s="8">
        <v>12487023</v>
      </c>
      <c r="H1229" s="9">
        <f>nyse_spy_short_volume[[#This Row],[Off-Exchange]]/nyse_spy_short_volume[[#This Row],[total_reported]]</f>
        <v>0.20282787702659591</v>
      </c>
      <c r="I1229" s="8">
        <v>587008</v>
      </c>
      <c r="J1229" s="8" t="s">
        <v>10220</v>
      </c>
      <c r="K1229" s="8" t="s">
        <v>10221</v>
      </c>
      <c r="L1229" s="8" t="s">
        <v>10222</v>
      </c>
      <c r="M1229" s="8" t="s">
        <v>10223</v>
      </c>
      <c r="N1229" s="8">
        <v>697918</v>
      </c>
      <c r="O1229" s="8">
        <v>722050</v>
      </c>
      <c r="P1229" s="8">
        <v>1049783</v>
      </c>
      <c r="Q1229" s="8">
        <v>6918423</v>
      </c>
      <c r="R1229" s="8">
        <v>177042</v>
      </c>
      <c r="S1229" s="8">
        <v>247128</v>
      </c>
      <c r="T1229" s="8">
        <v>22563</v>
      </c>
    </row>
    <row r="1230" spans="1:20">
      <c r="A1230" s="1">
        <v>43955</v>
      </c>
      <c r="B1230" s="8">
        <v>58964685</v>
      </c>
      <c r="C1230" s="8">
        <v>35490174</v>
      </c>
      <c r="D1230" s="8">
        <v>23474511</v>
      </c>
      <c r="E1230" s="9">
        <f>nyse_spy_short_volume[[#This Row],[total_short]]/nyse_spy_short_volume[[#This Row],[total_reported]]</f>
        <v>0.60188863893701794</v>
      </c>
      <c r="F1230" s="9">
        <f>nyse_spy_short_volume[[#This Row],[total_long]]/nyse_spy_short_volume[[#This Row],[total_reported]]</f>
        <v>0.39811136106298201</v>
      </c>
      <c r="G1230" s="8">
        <v>12819294</v>
      </c>
      <c r="H1230" s="9">
        <f>nyse_spy_short_volume[[#This Row],[Off-Exchange]]/nyse_spy_short_volume[[#This Row],[total_reported]]</f>
        <v>0.2174063000590947</v>
      </c>
      <c r="I1230" s="8">
        <v>340305</v>
      </c>
      <c r="J1230" s="8" t="s">
        <v>10224</v>
      </c>
      <c r="K1230" s="8" t="s">
        <v>10225</v>
      </c>
      <c r="L1230" s="8" t="s">
        <v>10226</v>
      </c>
      <c r="M1230" s="8" t="s">
        <v>10227</v>
      </c>
      <c r="N1230" s="8">
        <v>264098</v>
      </c>
      <c r="O1230" s="8">
        <v>925223</v>
      </c>
      <c r="P1230" s="8">
        <v>1076748</v>
      </c>
      <c r="Q1230" s="8">
        <v>8116259</v>
      </c>
      <c r="R1230" s="8">
        <v>182608</v>
      </c>
      <c r="S1230" s="8">
        <v>240558</v>
      </c>
      <c r="T1230" s="8">
        <v>133</v>
      </c>
    </row>
    <row r="1231" spans="1:20">
      <c r="A1231" s="1">
        <v>43952</v>
      </c>
      <c r="B1231" s="8">
        <v>94549699</v>
      </c>
      <c r="C1231" s="8">
        <v>56749866</v>
      </c>
      <c r="D1231" s="8">
        <v>37799833</v>
      </c>
      <c r="E1231" s="9">
        <f>nyse_spy_short_volume[[#This Row],[total_short]]/nyse_spy_short_volume[[#This Row],[total_reported]]</f>
        <v>0.60021202182780087</v>
      </c>
      <c r="F1231" s="9">
        <f>nyse_spy_short_volume[[#This Row],[total_long]]/nyse_spy_short_volume[[#This Row],[total_reported]]</f>
        <v>0.39978797817219913</v>
      </c>
      <c r="G1231" s="8">
        <v>22260269</v>
      </c>
      <c r="H1231" s="9">
        <f>nyse_spy_short_volume[[#This Row],[Off-Exchange]]/nyse_spy_short_volume[[#This Row],[total_reported]]</f>
        <v>0.23543458345647403</v>
      </c>
      <c r="I1231" s="8">
        <v>102151</v>
      </c>
      <c r="J1231" s="8" t="s">
        <v>10228</v>
      </c>
      <c r="K1231" s="8" t="s">
        <v>10229</v>
      </c>
      <c r="L1231" s="8" t="s">
        <v>10230</v>
      </c>
      <c r="M1231" s="8" t="s">
        <v>10231</v>
      </c>
      <c r="N1231" s="8">
        <v>862909</v>
      </c>
      <c r="O1231" s="8">
        <v>1671248</v>
      </c>
      <c r="P1231" s="8">
        <v>1841102</v>
      </c>
      <c r="Q1231" s="8">
        <v>12273600</v>
      </c>
      <c r="R1231" s="8">
        <v>228636</v>
      </c>
      <c r="S1231" s="8">
        <v>143270</v>
      </c>
      <c r="T1231" s="8">
        <v>900</v>
      </c>
    </row>
    <row r="1232" spans="1:20">
      <c r="A1232" s="1">
        <v>43951</v>
      </c>
      <c r="B1232" s="8">
        <v>88933119</v>
      </c>
      <c r="C1232" s="8">
        <v>52985640</v>
      </c>
      <c r="D1232" s="8">
        <v>35947479</v>
      </c>
      <c r="E1232" s="9">
        <f>nyse_spy_short_volume[[#This Row],[total_short]]/nyse_spy_short_volume[[#This Row],[total_reported]]</f>
        <v>0.59579199060813326</v>
      </c>
      <c r="F1232" s="9">
        <f>nyse_spy_short_volume[[#This Row],[total_long]]/nyse_spy_short_volume[[#This Row],[total_reported]]</f>
        <v>0.40420800939186674</v>
      </c>
      <c r="G1232" s="8">
        <v>16255125</v>
      </c>
      <c r="H1232" s="9">
        <f>nyse_spy_short_volume[[#This Row],[Off-Exchange]]/nyse_spy_short_volume[[#This Row],[total_reported]]</f>
        <v>0.18277920737267744</v>
      </c>
      <c r="I1232" s="8">
        <v>123201</v>
      </c>
      <c r="J1232" s="8" t="s">
        <v>10232</v>
      </c>
      <c r="K1232" s="8" t="s">
        <v>10233</v>
      </c>
      <c r="L1232" s="8" t="s">
        <v>10234</v>
      </c>
      <c r="M1232" s="8" t="s">
        <v>10235</v>
      </c>
      <c r="N1232" s="8">
        <v>665513</v>
      </c>
      <c r="O1232" s="8">
        <v>990258</v>
      </c>
      <c r="P1232" s="8">
        <v>2533595</v>
      </c>
      <c r="Q1232" s="8">
        <v>13469753</v>
      </c>
      <c r="R1232" s="8">
        <v>239726</v>
      </c>
      <c r="S1232" s="8">
        <v>129347</v>
      </c>
      <c r="T1232" s="8">
        <v>200</v>
      </c>
    </row>
    <row r="1233" spans="1:20">
      <c r="A1233" s="1">
        <v>43950</v>
      </c>
      <c r="B1233" s="8">
        <v>87420756</v>
      </c>
      <c r="C1233" s="8">
        <v>42448117</v>
      </c>
      <c r="D1233" s="8">
        <v>44972639</v>
      </c>
      <c r="E1233" s="9">
        <f>nyse_spy_short_volume[[#This Row],[total_short]]/nyse_spy_short_volume[[#This Row],[total_reported]]</f>
        <v>0.48556108345711402</v>
      </c>
      <c r="F1233" s="9">
        <f>nyse_spy_short_volume[[#This Row],[total_long]]/nyse_spy_short_volume[[#This Row],[total_reported]]</f>
        <v>0.51443891654288598</v>
      </c>
      <c r="G1233" s="8">
        <v>15470923</v>
      </c>
      <c r="H1233" s="9">
        <f>nyse_spy_short_volume[[#This Row],[Off-Exchange]]/nyse_spy_short_volume[[#This Row],[total_reported]]</f>
        <v>0.17697082143741699</v>
      </c>
      <c r="I1233" s="8">
        <v>113956</v>
      </c>
      <c r="J1233" s="8" t="s">
        <v>10236</v>
      </c>
      <c r="K1233" s="8" t="s">
        <v>10237</v>
      </c>
      <c r="L1233" s="8" t="s">
        <v>10238</v>
      </c>
      <c r="M1233" s="8" t="s">
        <v>10239</v>
      </c>
      <c r="N1233" s="8">
        <v>462424</v>
      </c>
      <c r="O1233" s="8">
        <v>945333</v>
      </c>
      <c r="P1233" s="8">
        <v>1520651</v>
      </c>
      <c r="Q1233" s="8">
        <v>8954816</v>
      </c>
      <c r="R1233" s="8">
        <v>218483</v>
      </c>
      <c r="S1233" s="8">
        <v>215563</v>
      </c>
      <c r="T1233" s="8">
        <v>1100</v>
      </c>
    </row>
    <row r="1234" spans="1:20">
      <c r="A1234" s="1">
        <v>43949</v>
      </c>
      <c r="B1234" s="8">
        <v>80443925</v>
      </c>
      <c r="C1234" s="8">
        <v>46958401</v>
      </c>
      <c r="D1234" s="8">
        <v>33485524</v>
      </c>
      <c r="E1234" s="9">
        <f>nyse_spy_short_volume[[#This Row],[total_short]]/nyse_spy_short_volume[[#This Row],[total_reported]]</f>
        <v>0.58374079832628756</v>
      </c>
      <c r="F1234" s="9">
        <f>nyse_spy_short_volume[[#This Row],[total_long]]/nyse_spy_short_volume[[#This Row],[total_reported]]</f>
        <v>0.41625920167371244</v>
      </c>
      <c r="G1234" s="8">
        <v>20669891</v>
      </c>
      <c r="H1234" s="9">
        <f>nyse_spy_short_volume[[#This Row],[Off-Exchange]]/nyse_spy_short_volume[[#This Row],[total_reported]]</f>
        <v>0.25694781799868666</v>
      </c>
      <c r="I1234" s="8">
        <v>398390</v>
      </c>
      <c r="J1234" s="8" t="s">
        <v>10240</v>
      </c>
      <c r="K1234" s="8" t="s">
        <v>10241</v>
      </c>
      <c r="L1234" s="8" t="s">
        <v>10242</v>
      </c>
      <c r="M1234" s="8" t="s">
        <v>10243</v>
      </c>
      <c r="N1234" s="8">
        <v>818316</v>
      </c>
      <c r="O1234" s="8">
        <v>1055905</v>
      </c>
      <c r="P1234" s="8">
        <v>1285416</v>
      </c>
      <c r="Q1234" s="8">
        <v>9966491</v>
      </c>
      <c r="R1234" s="8">
        <v>172907</v>
      </c>
      <c r="S1234" s="8">
        <v>153577</v>
      </c>
      <c r="T1234" s="8">
        <v>500</v>
      </c>
    </row>
    <row r="1235" spans="1:20">
      <c r="A1235" s="1">
        <v>43948</v>
      </c>
      <c r="B1235" s="8">
        <v>57650467</v>
      </c>
      <c r="C1235" s="8">
        <v>32726780</v>
      </c>
      <c r="D1235" s="8">
        <v>24923687</v>
      </c>
      <c r="E1235" s="9">
        <f>nyse_spy_short_volume[[#This Row],[total_short]]/nyse_spy_short_volume[[#This Row],[total_reported]]</f>
        <v>0.56767588717017681</v>
      </c>
      <c r="F1235" s="9">
        <f>nyse_spy_short_volume[[#This Row],[total_long]]/nyse_spy_short_volume[[#This Row],[total_reported]]</f>
        <v>0.43232411282982319</v>
      </c>
      <c r="G1235" s="8">
        <v>14558246</v>
      </c>
      <c r="H1235" s="9">
        <f>nyse_spy_short_volume[[#This Row],[Off-Exchange]]/nyse_spy_short_volume[[#This Row],[total_reported]]</f>
        <v>0.25252607233866814</v>
      </c>
      <c r="I1235" s="8">
        <v>332736</v>
      </c>
      <c r="J1235" s="8" t="s">
        <v>10244</v>
      </c>
      <c r="K1235" s="8" t="s">
        <v>10245</v>
      </c>
      <c r="L1235" s="8" t="s">
        <v>10246</v>
      </c>
      <c r="M1235" s="8" t="s">
        <v>10247</v>
      </c>
      <c r="N1235" s="8">
        <v>402706</v>
      </c>
      <c r="O1235" s="8">
        <v>853898</v>
      </c>
      <c r="P1235" s="8">
        <v>902163</v>
      </c>
      <c r="Q1235" s="8">
        <v>6432923</v>
      </c>
      <c r="R1235" s="8">
        <v>184192</v>
      </c>
      <c r="S1235" s="8">
        <v>151597</v>
      </c>
      <c r="T1235" s="8">
        <v>624</v>
      </c>
    </row>
    <row r="1236" spans="1:20">
      <c r="A1236" s="1">
        <v>43945</v>
      </c>
      <c r="B1236" s="8">
        <v>62540379</v>
      </c>
      <c r="C1236" s="8">
        <v>39514063</v>
      </c>
      <c r="D1236" s="8">
        <v>23026316</v>
      </c>
      <c r="E1236" s="9">
        <f>nyse_spy_short_volume[[#This Row],[total_short]]/nyse_spy_short_volume[[#This Row],[total_reported]]</f>
        <v>0.63181681390194322</v>
      </c>
      <c r="F1236" s="9">
        <f>nyse_spy_short_volume[[#This Row],[total_long]]/nyse_spy_short_volume[[#This Row],[total_reported]]</f>
        <v>0.36818318609805673</v>
      </c>
      <c r="G1236" s="8">
        <v>18351905</v>
      </c>
      <c r="H1236" s="9">
        <f>nyse_spy_short_volume[[#This Row],[Off-Exchange]]/nyse_spy_short_volume[[#This Row],[total_reported]]</f>
        <v>0.29344089839941651</v>
      </c>
      <c r="I1236" s="8">
        <v>345971</v>
      </c>
      <c r="J1236" s="8" t="s">
        <v>10248</v>
      </c>
      <c r="K1236" s="8" t="s">
        <v>10249</v>
      </c>
      <c r="L1236" s="8" t="s">
        <v>10250</v>
      </c>
      <c r="M1236" s="8" t="s">
        <v>10251</v>
      </c>
      <c r="N1236" s="8">
        <v>555736</v>
      </c>
      <c r="O1236" s="8">
        <v>605981</v>
      </c>
      <c r="P1236" s="8">
        <v>986490</v>
      </c>
      <c r="Q1236" s="8">
        <v>7712944</v>
      </c>
      <c r="R1236" s="8">
        <v>89927</v>
      </c>
      <c r="S1236" s="8">
        <v>124656</v>
      </c>
      <c r="T1236" s="8">
        <v>600</v>
      </c>
    </row>
    <row r="1237" spans="1:20">
      <c r="A1237" s="1">
        <v>43944</v>
      </c>
      <c r="B1237" s="8">
        <v>80113311</v>
      </c>
      <c r="C1237" s="8">
        <v>48930290</v>
      </c>
      <c r="D1237" s="8">
        <v>31183021</v>
      </c>
      <c r="E1237" s="9">
        <f>nyse_spy_short_volume[[#This Row],[total_short]]/nyse_spy_short_volume[[#This Row],[total_reported]]</f>
        <v>0.61076354714636627</v>
      </c>
      <c r="F1237" s="9">
        <f>nyse_spy_short_volume[[#This Row],[total_long]]/nyse_spy_short_volume[[#This Row],[total_reported]]</f>
        <v>0.38923645285363379</v>
      </c>
      <c r="G1237" s="8">
        <v>18520822</v>
      </c>
      <c r="H1237" s="9">
        <f>nyse_spy_short_volume[[#This Row],[Off-Exchange]]/nyse_spy_short_volume[[#This Row],[total_reported]]</f>
        <v>0.23118283052862465</v>
      </c>
      <c r="I1237" s="8">
        <v>155066</v>
      </c>
      <c r="J1237" s="8" t="s">
        <v>10252</v>
      </c>
      <c r="K1237" s="8" t="s">
        <v>10253</v>
      </c>
      <c r="L1237" s="8" t="s">
        <v>10254</v>
      </c>
      <c r="M1237" s="8" t="s">
        <v>10255</v>
      </c>
      <c r="N1237" s="8">
        <v>432638</v>
      </c>
      <c r="O1237" s="8">
        <v>529316</v>
      </c>
      <c r="P1237" s="8">
        <v>1422173</v>
      </c>
      <c r="Q1237" s="8">
        <v>12002052</v>
      </c>
      <c r="R1237" s="8">
        <v>394830</v>
      </c>
      <c r="S1237" s="8">
        <v>139248</v>
      </c>
      <c r="T1237" s="8">
        <v>1200</v>
      </c>
    </row>
    <row r="1238" spans="1:20">
      <c r="A1238" s="1">
        <v>43943</v>
      </c>
      <c r="B1238" s="8">
        <v>71431595</v>
      </c>
      <c r="C1238" s="8">
        <v>34333566</v>
      </c>
      <c r="D1238" s="8">
        <v>37098029</v>
      </c>
      <c r="E1238" s="9">
        <f>nyse_spy_short_volume[[#This Row],[total_short]]/nyse_spy_short_volume[[#This Row],[total_reported]]</f>
        <v>0.4806495781033589</v>
      </c>
      <c r="F1238" s="9">
        <f>nyse_spy_short_volume[[#This Row],[total_long]]/nyse_spy_short_volume[[#This Row],[total_reported]]</f>
        <v>0.51935042189664116</v>
      </c>
      <c r="G1238" s="8">
        <v>13276584</v>
      </c>
      <c r="H1238" s="9">
        <f>nyse_spy_short_volume[[#This Row],[Off-Exchange]]/nyse_spy_short_volume[[#This Row],[total_reported]]</f>
        <v>0.18586430836382695</v>
      </c>
      <c r="I1238" s="8">
        <v>131870</v>
      </c>
      <c r="J1238" s="8" t="s">
        <v>10256</v>
      </c>
      <c r="K1238" s="8" t="s">
        <v>10257</v>
      </c>
      <c r="L1238" s="8" t="s">
        <v>10258</v>
      </c>
      <c r="M1238" s="8" t="s">
        <v>10259</v>
      </c>
      <c r="N1238" s="8">
        <v>421144</v>
      </c>
      <c r="O1238" s="8">
        <v>517727</v>
      </c>
      <c r="P1238" s="8">
        <v>1147305</v>
      </c>
      <c r="Q1238" s="8">
        <v>7891276</v>
      </c>
      <c r="R1238" s="8">
        <v>231685</v>
      </c>
      <c r="S1238" s="8">
        <v>107795</v>
      </c>
      <c r="T1238" s="8">
        <v>300</v>
      </c>
    </row>
    <row r="1239" spans="1:20">
      <c r="A1239" s="1">
        <v>43942</v>
      </c>
      <c r="B1239" s="8">
        <v>96493678</v>
      </c>
      <c r="C1239" s="8">
        <v>56073668</v>
      </c>
      <c r="D1239" s="8">
        <v>40420010</v>
      </c>
      <c r="E1239" s="9">
        <f>nyse_spy_short_volume[[#This Row],[total_short]]/nyse_spy_short_volume[[#This Row],[total_reported]]</f>
        <v>0.58111235017904495</v>
      </c>
      <c r="F1239" s="9">
        <f>nyse_spy_short_volume[[#This Row],[total_long]]/nyse_spy_short_volume[[#This Row],[total_reported]]</f>
        <v>0.41888764982095511</v>
      </c>
      <c r="G1239" s="8">
        <v>20437000</v>
      </c>
      <c r="H1239" s="9">
        <f>nyse_spy_short_volume[[#This Row],[Off-Exchange]]/nyse_spy_short_volume[[#This Row],[total_reported]]</f>
        <v>0.21179625881811656</v>
      </c>
      <c r="I1239" s="8">
        <v>202907</v>
      </c>
      <c r="J1239" s="8" t="s">
        <v>10260</v>
      </c>
      <c r="K1239" s="8" t="s">
        <v>10261</v>
      </c>
      <c r="L1239" s="8" t="s">
        <v>10262</v>
      </c>
      <c r="M1239" s="8" t="s">
        <v>10263</v>
      </c>
      <c r="N1239" s="8">
        <v>1382897</v>
      </c>
      <c r="O1239" s="8">
        <v>909923</v>
      </c>
      <c r="P1239" s="8">
        <v>1431606</v>
      </c>
      <c r="Q1239" s="8">
        <v>13461575</v>
      </c>
      <c r="R1239" s="8">
        <v>148186</v>
      </c>
      <c r="S1239" s="8">
        <v>200458</v>
      </c>
      <c r="T1239" s="8">
        <v>104</v>
      </c>
    </row>
    <row r="1240" spans="1:20">
      <c r="A1240" s="1">
        <v>43941</v>
      </c>
      <c r="B1240" s="8">
        <v>77205634</v>
      </c>
      <c r="C1240" s="8">
        <v>48129551</v>
      </c>
      <c r="D1240" s="8">
        <v>29076083</v>
      </c>
      <c r="E1240" s="9">
        <f>nyse_spy_short_volume[[#This Row],[total_short]]/nyse_spy_short_volume[[#This Row],[total_reported]]</f>
        <v>0.62339428493003501</v>
      </c>
      <c r="F1240" s="9">
        <f>nyse_spy_short_volume[[#This Row],[total_long]]/nyse_spy_short_volume[[#This Row],[total_reported]]</f>
        <v>0.37660571506996499</v>
      </c>
      <c r="G1240" s="8">
        <v>21971411</v>
      </c>
      <c r="H1240" s="9">
        <f>nyse_spy_short_volume[[#This Row],[Off-Exchange]]/nyse_spy_short_volume[[#This Row],[total_reported]]</f>
        <v>0.28458300076908893</v>
      </c>
      <c r="I1240" s="8">
        <v>159930</v>
      </c>
      <c r="J1240" s="8" t="s">
        <v>10264</v>
      </c>
      <c r="K1240" s="8" t="s">
        <v>10265</v>
      </c>
      <c r="L1240" s="8" t="s">
        <v>10266</v>
      </c>
      <c r="M1240" s="8" t="s">
        <v>10267</v>
      </c>
      <c r="N1240" s="8">
        <v>970340</v>
      </c>
      <c r="O1240" s="8">
        <v>830333</v>
      </c>
      <c r="P1240" s="8">
        <v>1092351</v>
      </c>
      <c r="Q1240" s="8">
        <v>8813555</v>
      </c>
      <c r="R1240" s="8">
        <v>279166</v>
      </c>
      <c r="S1240" s="8">
        <v>117595</v>
      </c>
      <c r="T1240" s="8">
        <v>200</v>
      </c>
    </row>
    <row r="1241" spans="1:20">
      <c r="A1241" s="1">
        <v>43938</v>
      </c>
      <c r="B1241" s="8">
        <v>112303444</v>
      </c>
      <c r="C1241" s="8">
        <v>68998579</v>
      </c>
      <c r="D1241" s="8">
        <v>43304865</v>
      </c>
      <c r="E1241" s="9">
        <f>nyse_spy_short_volume[[#This Row],[total_short]]/nyse_spy_short_volume[[#This Row],[total_reported]]</f>
        <v>0.61439414983568985</v>
      </c>
      <c r="F1241" s="9">
        <f>nyse_spy_short_volume[[#This Row],[total_long]]/nyse_spy_short_volume[[#This Row],[total_reported]]</f>
        <v>0.3856058501643102</v>
      </c>
      <c r="G1241" s="8">
        <v>35037512</v>
      </c>
      <c r="H1241" s="9">
        <f>nyse_spy_short_volume[[#This Row],[Off-Exchange]]/nyse_spy_short_volume[[#This Row],[total_reported]]</f>
        <v>0.311989648331711</v>
      </c>
      <c r="I1241" s="8">
        <v>177258</v>
      </c>
      <c r="J1241" s="8" t="s">
        <v>10268</v>
      </c>
      <c r="K1241" s="8" t="s">
        <v>10269</v>
      </c>
      <c r="L1241" s="8" t="s">
        <v>10270</v>
      </c>
      <c r="M1241" s="8" t="s">
        <v>10271</v>
      </c>
      <c r="N1241" s="8">
        <v>890000</v>
      </c>
      <c r="O1241" s="8">
        <v>1169665</v>
      </c>
      <c r="P1241" s="8">
        <v>1548828</v>
      </c>
      <c r="Q1241" s="8">
        <v>12088628</v>
      </c>
      <c r="R1241" s="8">
        <v>263317</v>
      </c>
      <c r="S1241" s="8">
        <v>214106</v>
      </c>
      <c r="T1241" s="8">
        <v>500</v>
      </c>
    </row>
    <row r="1242" spans="1:20">
      <c r="A1242" s="1">
        <v>43937</v>
      </c>
      <c r="B1242" s="8">
        <v>96846362</v>
      </c>
      <c r="C1242" s="8">
        <v>60359108</v>
      </c>
      <c r="D1242" s="8">
        <v>36487254</v>
      </c>
      <c r="E1242" s="9">
        <f>nyse_spy_short_volume[[#This Row],[total_short]]/nyse_spy_short_volume[[#This Row],[total_reported]]</f>
        <v>0.62324600277705833</v>
      </c>
      <c r="F1242" s="9">
        <f>nyse_spy_short_volume[[#This Row],[total_long]]/nyse_spy_short_volume[[#This Row],[total_reported]]</f>
        <v>0.37675399722294162</v>
      </c>
      <c r="G1242" s="8">
        <v>25751489</v>
      </c>
      <c r="H1242" s="9">
        <f>nyse_spy_short_volume[[#This Row],[Off-Exchange]]/nyse_spy_short_volume[[#This Row],[total_reported]]</f>
        <v>0.26590042690503957</v>
      </c>
      <c r="I1242" s="8">
        <v>146508</v>
      </c>
      <c r="J1242" s="8" t="s">
        <v>10272</v>
      </c>
      <c r="K1242" s="8" t="s">
        <v>10273</v>
      </c>
      <c r="L1242" s="8" t="s">
        <v>10274</v>
      </c>
      <c r="M1242" s="8" t="s">
        <v>10275</v>
      </c>
      <c r="N1242" s="8">
        <v>707099</v>
      </c>
      <c r="O1242" s="8">
        <v>904260</v>
      </c>
      <c r="P1242" s="8">
        <v>1540608</v>
      </c>
      <c r="Q1242" s="8">
        <v>12322967</v>
      </c>
      <c r="R1242" s="8">
        <v>279940</v>
      </c>
      <c r="S1242" s="8">
        <v>264399</v>
      </c>
      <c r="T1242" s="8">
        <v>1701</v>
      </c>
    </row>
    <row r="1243" spans="1:20">
      <c r="A1243" s="1">
        <v>43936</v>
      </c>
      <c r="B1243" s="8">
        <v>92455620</v>
      </c>
      <c r="C1243" s="8">
        <v>58262309</v>
      </c>
      <c r="D1243" s="8">
        <v>34193311</v>
      </c>
      <c r="E1243" s="9">
        <f>nyse_spy_short_volume[[#This Row],[total_short]]/nyse_spy_short_volume[[#This Row],[total_reported]]</f>
        <v>0.63016514301672522</v>
      </c>
      <c r="F1243" s="9">
        <f>nyse_spy_short_volume[[#This Row],[total_long]]/nyse_spy_short_volume[[#This Row],[total_reported]]</f>
        <v>0.36983485698327478</v>
      </c>
      <c r="G1243" s="8">
        <v>24813230</v>
      </c>
      <c r="H1243" s="9">
        <f>nyse_spy_short_volume[[#This Row],[Off-Exchange]]/nyse_spy_short_volume[[#This Row],[total_reported]]</f>
        <v>0.26837989945878898</v>
      </c>
      <c r="I1243" s="8">
        <v>145218</v>
      </c>
      <c r="J1243" s="8" t="s">
        <v>10276</v>
      </c>
      <c r="K1243" s="8" t="s">
        <v>10277</v>
      </c>
      <c r="L1243" s="8" t="s">
        <v>10278</v>
      </c>
      <c r="M1243" s="8" t="s">
        <v>10279</v>
      </c>
      <c r="N1243" s="8">
        <v>1061907</v>
      </c>
      <c r="O1243" s="8">
        <v>1396755</v>
      </c>
      <c r="P1243" s="8">
        <v>1647039</v>
      </c>
      <c r="Q1243" s="8">
        <v>10931239</v>
      </c>
      <c r="R1243" s="8">
        <v>189341</v>
      </c>
      <c r="S1243" s="8">
        <v>179717</v>
      </c>
      <c r="T1243" s="8">
        <v>1560</v>
      </c>
    </row>
    <row r="1244" spans="1:20">
      <c r="A1244" s="1">
        <v>43935</v>
      </c>
      <c r="B1244" s="8">
        <v>104004130</v>
      </c>
      <c r="C1244" s="8">
        <v>59499347</v>
      </c>
      <c r="D1244" s="8">
        <v>44504783</v>
      </c>
      <c r="E1244" s="9">
        <f>nyse_spy_short_volume[[#This Row],[total_short]]/nyse_spy_short_volume[[#This Row],[total_reported]]</f>
        <v>0.57208638733865669</v>
      </c>
      <c r="F1244" s="9">
        <f>nyse_spy_short_volume[[#This Row],[total_long]]/nyse_spy_short_volume[[#This Row],[total_reported]]</f>
        <v>0.42791361266134337</v>
      </c>
      <c r="G1244" s="8">
        <v>25351752</v>
      </c>
      <c r="H1244" s="9">
        <f>nyse_spy_short_volume[[#This Row],[Off-Exchange]]/nyse_spy_short_volume[[#This Row],[total_reported]]</f>
        <v>0.24375716618176604</v>
      </c>
      <c r="I1244" s="8">
        <v>411448</v>
      </c>
      <c r="J1244" s="8" t="s">
        <v>10280</v>
      </c>
      <c r="K1244" s="8" t="s">
        <v>10281</v>
      </c>
      <c r="L1244" s="8" t="s">
        <v>10282</v>
      </c>
      <c r="M1244" s="8" t="s">
        <v>10283</v>
      </c>
      <c r="N1244" s="8">
        <v>862389</v>
      </c>
      <c r="O1244" s="8">
        <v>1406817</v>
      </c>
      <c r="P1244" s="8">
        <v>1739623</v>
      </c>
      <c r="Q1244" s="8">
        <v>11713930</v>
      </c>
      <c r="R1244" s="8">
        <v>200376</v>
      </c>
      <c r="S1244" s="8">
        <v>276891</v>
      </c>
      <c r="T1244" s="8">
        <v>1036</v>
      </c>
    </row>
    <row r="1245" spans="1:20">
      <c r="A1245" s="1">
        <v>43934</v>
      </c>
      <c r="B1245" s="8">
        <v>89492708</v>
      </c>
      <c r="C1245" s="8">
        <v>59327120</v>
      </c>
      <c r="D1245" s="8">
        <v>30165588</v>
      </c>
      <c r="E1245" s="9">
        <f>nyse_spy_short_volume[[#This Row],[total_short]]/nyse_spy_short_volume[[#This Row],[total_reported]]</f>
        <v>0.66292686103542653</v>
      </c>
      <c r="F1245" s="9">
        <f>nyse_spy_short_volume[[#This Row],[total_long]]/nyse_spy_short_volume[[#This Row],[total_reported]]</f>
        <v>0.33707313896457353</v>
      </c>
      <c r="G1245" s="8">
        <v>26244837</v>
      </c>
      <c r="H1245" s="9">
        <f>nyse_spy_short_volume[[#This Row],[Off-Exchange]]/nyse_spy_short_volume[[#This Row],[total_reported]]</f>
        <v>0.2932622957392238</v>
      </c>
      <c r="I1245" s="8">
        <v>182189</v>
      </c>
      <c r="J1245" s="8" t="s">
        <v>10284</v>
      </c>
      <c r="K1245" s="8" t="s">
        <v>10285</v>
      </c>
      <c r="L1245" s="8" t="s">
        <v>10286</v>
      </c>
      <c r="M1245" s="8" t="s">
        <v>10287</v>
      </c>
      <c r="N1245" s="8">
        <v>1227080</v>
      </c>
      <c r="O1245" s="8">
        <v>1333296</v>
      </c>
      <c r="P1245" s="8">
        <v>1868251</v>
      </c>
      <c r="Q1245" s="8">
        <v>12422050</v>
      </c>
      <c r="R1245" s="8">
        <v>150158</v>
      </c>
      <c r="S1245" s="8">
        <v>217213</v>
      </c>
      <c r="T1245" s="8">
        <v>700</v>
      </c>
    </row>
    <row r="1246" spans="1:20">
      <c r="A1246" s="1">
        <v>43930</v>
      </c>
      <c r="B1246" s="8">
        <v>142400381</v>
      </c>
      <c r="C1246" s="8">
        <v>87539954</v>
      </c>
      <c r="D1246" s="8">
        <v>54860427</v>
      </c>
      <c r="E1246" s="9">
        <f>nyse_spy_short_volume[[#This Row],[total_short]]/nyse_spy_short_volume[[#This Row],[total_reported]]</f>
        <v>0.61474522318869362</v>
      </c>
      <c r="F1246" s="9">
        <f>nyse_spy_short_volume[[#This Row],[total_long]]/nyse_spy_short_volume[[#This Row],[total_reported]]</f>
        <v>0.38525477681130643</v>
      </c>
      <c r="G1246" s="8">
        <v>38688614</v>
      </c>
      <c r="H1246" s="9">
        <f>nyse_spy_short_volume[[#This Row],[Off-Exchange]]/nyse_spy_short_volume[[#This Row],[total_reported]]</f>
        <v>0.271688978135529</v>
      </c>
      <c r="I1246" s="8">
        <v>198111</v>
      </c>
      <c r="J1246" s="8" t="s">
        <v>10288</v>
      </c>
      <c r="K1246" s="8" t="s">
        <v>10289</v>
      </c>
      <c r="L1246" s="8" t="s">
        <v>10290</v>
      </c>
      <c r="M1246" s="8" t="s">
        <v>10291</v>
      </c>
      <c r="N1246" s="8">
        <v>1213616</v>
      </c>
      <c r="O1246" s="8">
        <v>1207201</v>
      </c>
      <c r="P1246" s="8">
        <v>1828720</v>
      </c>
      <c r="Q1246" s="8">
        <v>16829237</v>
      </c>
      <c r="R1246" s="8">
        <v>233726</v>
      </c>
      <c r="S1246" s="8">
        <v>237100</v>
      </c>
      <c r="T1246" s="8">
        <v>819</v>
      </c>
    </row>
    <row r="1247" spans="1:20">
      <c r="A1247" s="1">
        <v>43929</v>
      </c>
      <c r="B1247" s="8">
        <v>118324842</v>
      </c>
      <c r="C1247" s="8">
        <v>74445152</v>
      </c>
      <c r="D1247" s="8">
        <v>43879690</v>
      </c>
      <c r="E1247" s="9">
        <f>nyse_spy_short_volume[[#This Row],[total_short]]/nyse_spy_short_volume[[#This Row],[total_reported]]</f>
        <v>0.62915910760311855</v>
      </c>
      <c r="F1247" s="9">
        <f>nyse_spy_short_volume[[#This Row],[total_long]]/nyse_spy_short_volume[[#This Row],[total_reported]]</f>
        <v>0.37084089239688145</v>
      </c>
      <c r="G1247" s="8">
        <v>33668951</v>
      </c>
      <c r="H1247" s="9">
        <f>nyse_spy_short_volume[[#This Row],[Off-Exchange]]/nyse_spy_short_volume[[#This Row],[total_reported]]</f>
        <v>0.28454676491349129</v>
      </c>
      <c r="I1247" s="8">
        <v>250997</v>
      </c>
      <c r="J1247" s="8" t="s">
        <v>10292</v>
      </c>
      <c r="K1247" s="8" t="s">
        <v>10293</v>
      </c>
      <c r="L1247" s="8" t="s">
        <v>10294</v>
      </c>
      <c r="M1247" s="8" t="s">
        <v>10295</v>
      </c>
      <c r="N1247" s="8">
        <v>1114287</v>
      </c>
      <c r="O1247" s="8">
        <v>730051</v>
      </c>
      <c r="P1247" s="8">
        <v>1642862</v>
      </c>
      <c r="Q1247" s="8">
        <v>15088404</v>
      </c>
      <c r="R1247" s="8">
        <v>232670</v>
      </c>
      <c r="S1247" s="8">
        <v>305322</v>
      </c>
      <c r="T1247" s="8">
        <v>400</v>
      </c>
    </row>
    <row r="1248" spans="1:20">
      <c r="A1248" s="1">
        <v>43928</v>
      </c>
      <c r="B1248" s="8">
        <v>153484648</v>
      </c>
      <c r="C1248" s="8">
        <v>91076297</v>
      </c>
      <c r="D1248" s="8">
        <v>62408351</v>
      </c>
      <c r="E1248" s="9">
        <f>nyse_spy_short_volume[[#This Row],[total_short]]/nyse_spy_short_volume[[#This Row],[total_reported]]</f>
        <v>0.59339027184008653</v>
      </c>
      <c r="F1248" s="9">
        <f>nyse_spy_short_volume[[#This Row],[total_long]]/nyse_spy_short_volume[[#This Row],[total_reported]]</f>
        <v>0.40660972815991342</v>
      </c>
      <c r="G1248" s="8">
        <v>39302912</v>
      </c>
      <c r="H1248" s="9">
        <f>nyse_spy_short_volume[[#This Row],[Off-Exchange]]/nyse_spy_short_volume[[#This Row],[total_reported]]</f>
        <v>0.2560706397163578</v>
      </c>
      <c r="I1248" s="8">
        <v>274531</v>
      </c>
      <c r="J1248" s="8" t="s">
        <v>10296</v>
      </c>
      <c r="K1248" s="8" t="s">
        <v>10297</v>
      </c>
      <c r="L1248" s="8" t="s">
        <v>10298</v>
      </c>
      <c r="M1248" s="8" t="s">
        <v>10299</v>
      </c>
      <c r="N1248" s="8">
        <v>1515354</v>
      </c>
      <c r="O1248" s="8">
        <v>758250</v>
      </c>
      <c r="P1248" s="8">
        <v>1717285</v>
      </c>
      <c r="Q1248" s="8">
        <v>18700186</v>
      </c>
      <c r="R1248" s="8">
        <v>214856</v>
      </c>
      <c r="S1248" s="8">
        <v>303563</v>
      </c>
      <c r="T1248" s="8">
        <v>600</v>
      </c>
    </row>
    <row r="1249" spans="1:20">
      <c r="A1249" s="1">
        <v>43927</v>
      </c>
      <c r="B1249" s="8">
        <v>135305203</v>
      </c>
      <c r="C1249" s="8">
        <v>86842818</v>
      </c>
      <c r="D1249" s="8">
        <v>48462385</v>
      </c>
      <c r="E1249" s="9">
        <f>nyse_spy_short_volume[[#This Row],[total_short]]/nyse_spy_short_volume[[#This Row],[total_reported]]</f>
        <v>0.64182910985322572</v>
      </c>
      <c r="F1249" s="9">
        <f>nyse_spy_short_volume[[#This Row],[total_long]]/nyse_spy_short_volume[[#This Row],[total_reported]]</f>
        <v>0.35817089014677433</v>
      </c>
      <c r="G1249" s="8">
        <v>36062066</v>
      </c>
      <c r="H1249" s="9">
        <f>nyse_spy_short_volume[[#This Row],[Off-Exchange]]/nyse_spy_short_volume[[#This Row],[total_reported]]</f>
        <v>0.26652386752636559</v>
      </c>
      <c r="I1249" s="8">
        <v>764612</v>
      </c>
      <c r="J1249" s="8" t="s">
        <v>10300</v>
      </c>
      <c r="K1249" s="8" t="s">
        <v>10301</v>
      </c>
      <c r="L1249" s="8" t="s">
        <v>10302</v>
      </c>
      <c r="M1249" s="8" t="s">
        <v>10303</v>
      </c>
      <c r="N1249" s="8">
        <v>1484233</v>
      </c>
      <c r="O1249" s="8">
        <v>828796</v>
      </c>
      <c r="P1249" s="8">
        <v>2136161</v>
      </c>
      <c r="Q1249" s="8">
        <v>17920505</v>
      </c>
      <c r="R1249" s="8">
        <v>453187</v>
      </c>
      <c r="S1249" s="8">
        <v>490094</v>
      </c>
      <c r="T1249" s="8">
        <v>200</v>
      </c>
    </row>
    <row r="1250" spans="1:20">
      <c r="A1250" s="1">
        <v>43924</v>
      </c>
      <c r="B1250" s="8">
        <v>98725451</v>
      </c>
      <c r="C1250" s="8">
        <v>63237527</v>
      </c>
      <c r="D1250" s="8">
        <v>35487924</v>
      </c>
      <c r="E1250" s="9">
        <f>nyse_spy_short_volume[[#This Row],[total_short]]/nyse_spy_short_volume[[#This Row],[total_reported]]</f>
        <v>0.64053925669075951</v>
      </c>
      <c r="F1250" s="9">
        <f>nyse_spy_short_volume[[#This Row],[total_long]]/nyse_spy_short_volume[[#This Row],[total_reported]]</f>
        <v>0.35946074330924049</v>
      </c>
      <c r="G1250" s="8">
        <v>24248465</v>
      </c>
      <c r="H1250" s="9">
        <f>nyse_spy_short_volume[[#This Row],[Off-Exchange]]/nyse_spy_short_volume[[#This Row],[total_reported]]</f>
        <v>0.24561513525017981</v>
      </c>
      <c r="I1250" s="8">
        <v>324327</v>
      </c>
      <c r="J1250" s="8" t="s">
        <v>10304</v>
      </c>
      <c r="K1250" s="8" t="s">
        <v>10305</v>
      </c>
      <c r="L1250" s="8" t="s">
        <v>10306</v>
      </c>
      <c r="M1250" s="8" t="s">
        <v>10307</v>
      </c>
      <c r="N1250" s="8">
        <v>1137525</v>
      </c>
      <c r="O1250" s="8">
        <v>554686</v>
      </c>
      <c r="P1250" s="8">
        <v>1638080</v>
      </c>
      <c r="Q1250" s="8">
        <v>14724580</v>
      </c>
      <c r="R1250" s="8">
        <v>169301</v>
      </c>
      <c r="S1250" s="8">
        <v>239053</v>
      </c>
      <c r="T1250" s="8">
        <v>100</v>
      </c>
    </row>
    <row r="1251" spans="1:20">
      <c r="A1251" s="1">
        <v>43923</v>
      </c>
      <c r="B1251" s="8">
        <v>129682915</v>
      </c>
      <c r="C1251" s="8">
        <v>89459922</v>
      </c>
      <c r="D1251" s="8">
        <v>40222993</v>
      </c>
      <c r="E1251" s="9">
        <f>nyse_spy_short_volume[[#This Row],[total_short]]/nyse_spy_short_volume[[#This Row],[total_reported]]</f>
        <v>0.68983583535271398</v>
      </c>
      <c r="F1251" s="9">
        <f>nyse_spy_short_volume[[#This Row],[total_long]]/nyse_spy_short_volume[[#This Row],[total_reported]]</f>
        <v>0.31016416464728602</v>
      </c>
      <c r="G1251" s="8">
        <v>30957416</v>
      </c>
      <c r="H1251" s="9">
        <f>nyse_spy_short_volume[[#This Row],[Off-Exchange]]/nyse_spy_short_volume[[#This Row],[total_reported]]</f>
        <v>0.23871622564930778</v>
      </c>
      <c r="I1251" s="8">
        <v>257613</v>
      </c>
      <c r="J1251" s="8" t="s">
        <v>10308</v>
      </c>
      <c r="K1251" s="8" t="s">
        <v>10309</v>
      </c>
      <c r="L1251" s="8" t="s">
        <v>10310</v>
      </c>
      <c r="M1251" s="8" t="s">
        <v>10311</v>
      </c>
      <c r="N1251" s="8">
        <v>1644980</v>
      </c>
      <c r="O1251" s="8">
        <v>1111774</v>
      </c>
      <c r="P1251" s="8">
        <v>2537819</v>
      </c>
      <c r="Q1251" s="8">
        <v>21957149</v>
      </c>
      <c r="R1251" s="8">
        <v>178936</v>
      </c>
      <c r="S1251" s="8">
        <v>237374</v>
      </c>
      <c r="T1251" s="8">
        <v>2549</v>
      </c>
    </row>
    <row r="1252" spans="1:20">
      <c r="A1252" s="1">
        <v>43922</v>
      </c>
      <c r="B1252" s="8">
        <v>142945293</v>
      </c>
      <c r="C1252" s="8">
        <v>79642527</v>
      </c>
      <c r="D1252" s="8">
        <v>63302766</v>
      </c>
      <c r="E1252" s="9">
        <f>nyse_spy_short_volume[[#This Row],[total_short]]/nyse_spy_short_volume[[#This Row],[total_reported]]</f>
        <v>0.55715389663092996</v>
      </c>
      <c r="F1252" s="9">
        <f>nyse_spy_short_volume[[#This Row],[total_long]]/nyse_spy_short_volume[[#This Row],[total_reported]]</f>
        <v>0.44284610336906999</v>
      </c>
      <c r="G1252" s="8">
        <v>28069553</v>
      </c>
      <c r="H1252" s="9">
        <f>nyse_spy_short_volume[[#This Row],[Off-Exchange]]/nyse_spy_short_volume[[#This Row],[total_reported]]</f>
        <v>0.19636570334638442</v>
      </c>
      <c r="I1252" s="8">
        <v>216123</v>
      </c>
      <c r="J1252" s="8" t="s">
        <v>10312</v>
      </c>
      <c r="K1252" s="8" t="s">
        <v>10313</v>
      </c>
      <c r="L1252" s="8" t="s">
        <v>10314</v>
      </c>
      <c r="M1252" s="8" t="s">
        <v>10315</v>
      </c>
      <c r="N1252" s="8">
        <v>1580285</v>
      </c>
      <c r="O1252" s="8">
        <v>800236</v>
      </c>
      <c r="P1252" s="8">
        <v>2578441</v>
      </c>
      <c r="Q1252" s="8">
        <v>20234686</v>
      </c>
      <c r="R1252" s="8">
        <v>183720</v>
      </c>
      <c r="S1252" s="8">
        <v>324071</v>
      </c>
      <c r="T1252" s="8">
        <v>0</v>
      </c>
    </row>
    <row r="1253" spans="1:20">
      <c r="A1253" s="1">
        <v>43921</v>
      </c>
      <c r="B1253" s="8">
        <v>141799699</v>
      </c>
      <c r="C1253" s="8">
        <v>75299880</v>
      </c>
      <c r="D1253" s="8">
        <v>66499819</v>
      </c>
      <c r="E1253" s="9">
        <f>nyse_spy_short_volume[[#This Row],[total_short]]/nyse_spy_short_volume[[#This Row],[total_reported]]</f>
        <v>0.53102990014104334</v>
      </c>
      <c r="F1253" s="9">
        <f>nyse_spy_short_volume[[#This Row],[total_long]]/nyse_spy_short_volume[[#This Row],[total_reported]]</f>
        <v>0.46897009985895666</v>
      </c>
      <c r="G1253" s="8">
        <v>28616232</v>
      </c>
      <c r="H1253" s="9">
        <f>nyse_spy_short_volume[[#This Row],[Off-Exchange]]/nyse_spy_short_volume[[#This Row],[total_reported]]</f>
        <v>0.20180742414692995</v>
      </c>
      <c r="I1253" s="8">
        <v>230707</v>
      </c>
      <c r="J1253" s="8" t="s">
        <v>10316</v>
      </c>
      <c r="K1253" s="8" t="s">
        <v>10317</v>
      </c>
      <c r="L1253" s="8" t="s">
        <v>10318</v>
      </c>
      <c r="M1253" s="8" t="s">
        <v>10319</v>
      </c>
      <c r="N1253" s="8">
        <v>1477688</v>
      </c>
      <c r="O1253" s="8">
        <v>779153</v>
      </c>
      <c r="P1253" s="8">
        <v>2128637</v>
      </c>
      <c r="Q1253" s="8">
        <v>18743161</v>
      </c>
      <c r="R1253" s="8">
        <v>192968</v>
      </c>
      <c r="S1253" s="8">
        <v>292579</v>
      </c>
      <c r="T1253" s="8">
        <v>1100</v>
      </c>
    </row>
    <row r="1254" spans="1:20">
      <c r="A1254" s="1">
        <v>43920</v>
      </c>
      <c r="B1254" s="8">
        <v>117511830</v>
      </c>
      <c r="C1254" s="8">
        <v>60482876</v>
      </c>
      <c r="D1254" s="8">
        <v>57028954</v>
      </c>
      <c r="E1254" s="9">
        <f>nyse_spy_short_volume[[#This Row],[total_short]]/nyse_spy_short_volume[[#This Row],[total_reported]]</f>
        <v>0.51469606081362196</v>
      </c>
      <c r="F1254" s="9">
        <f>nyse_spy_short_volume[[#This Row],[total_long]]/nyse_spy_short_volume[[#This Row],[total_reported]]</f>
        <v>0.4853039391863781</v>
      </c>
      <c r="G1254" s="8">
        <v>29797063</v>
      </c>
      <c r="H1254" s="9">
        <f>nyse_spy_short_volume[[#This Row],[Off-Exchange]]/nyse_spy_short_volume[[#This Row],[total_reported]]</f>
        <v>0.25356649624127203</v>
      </c>
      <c r="I1254" s="8">
        <v>185989</v>
      </c>
      <c r="J1254" s="8" t="s">
        <v>10320</v>
      </c>
      <c r="K1254" s="8" t="s">
        <v>10321</v>
      </c>
      <c r="L1254" s="8" t="s">
        <v>10322</v>
      </c>
      <c r="M1254" s="8" t="s">
        <v>10323</v>
      </c>
      <c r="N1254" s="8">
        <v>828413</v>
      </c>
      <c r="O1254" s="8">
        <v>700023</v>
      </c>
      <c r="P1254" s="8">
        <v>1647525</v>
      </c>
      <c r="Q1254" s="8">
        <v>11994034</v>
      </c>
      <c r="R1254" s="8">
        <v>168279</v>
      </c>
      <c r="S1254" s="8">
        <v>337345</v>
      </c>
      <c r="T1254" s="8">
        <v>490</v>
      </c>
    </row>
    <row r="1255" spans="1:20">
      <c r="A1255" s="1">
        <v>43917</v>
      </c>
      <c r="B1255" s="8">
        <v>161656111</v>
      </c>
      <c r="C1255" s="8">
        <v>100171602</v>
      </c>
      <c r="D1255" s="8">
        <v>61484509</v>
      </c>
      <c r="E1255" s="9">
        <f>nyse_spy_short_volume[[#This Row],[total_short]]/nyse_spy_short_volume[[#This Row],[total_reported]]</f>
        <v>0.61965861593688842</v>
      </c>
      <c r="F1255" s="9">
        <f>nyse_spy_short_volume[[#This Row],[total_long]]/nyse_spy_short_volume[[#This Row],[total_reported]]</f>
        <v>0.38034138406311158</v>
      </c>
      <c r="G1255" s="8">
        <v>40280915</v>
      </c>
      <c r="H1255" s="9">
        <f>nyse_spy_short_volume[[#This Row],[Off-Exchange]]/nyse_spy_short_volume[[#This Row],[total_reported]]</f>
        <v>0.24917656840080732</v>
      </c>
      <c r="I1255" s="8">
        <v>229552</v>
      </c>
      <c r="J1255" s="8" t="s">
        <v>10324</v>
      </c>
      <c r="K1255" s="8" t="s">
        <v>10325</v>
      </c>
      <c r="L1255" s="8" t="s">
        <v>10326</v>
      </c>
      <c r="M1255" s="8" t="s">
        <v>10327</v>
      </c>
      <c r="N1255" s="8">
        <v>2205664</v>
      </c>
      <c r="O1255" s="8">
        <v>1046493</v>
      </c>
      <c r="P1255" s="8">
        <v>2144640</v>
      </c>
      <c r="Q1255" s="8">
        <v>23655903</v>
      </c>
      <c r="R1255" s="8">
        <v>157680</v>
      </c>
      <c r="S1255" s="8">
        <v>298911</v>
      </c>
      <c r="T1255" s="8">
        <v>568</v>
      </c>
    </row>
    <row r="1256" spans="1:20">
      <c r="A1256" s="1">
        <v>43916</v>
      </c>
      <c r="B1256" s="8">
        <v>191525833</v>
      </c>
      <c r="C1256" s="8">
        <v>112979697</v>
      </c>
      <c r="D1256" s="8">
        <v>78546136</v>
      </c>
      <c r="E1256" s="9">
        <f>nyse_spy_short_volume[[#This Row],[total_short]]/nyse_spy_short_volume[[#This Row],[total_reported]]</f>
        <v>0.5898927326424942</v>
      </c>
      <c r="F1256" s="9">
        <f>nyse_spy_short_volume[[#This Row],[total_long]]/nyse_spy_short_volume[[#This Row],[total_reported]]</f>
        <v>0.41010726735750574</v>
      </c>
      <c r="G1256" s="8">
        <v>39607453</v>
      </c>
      <c r="H1256" s="9">
        <f>nyse_spy_short_volume[[#This Row],[Off-Exchange]]/nyse_spy_short_volume[[#This Row],[total_reported]]</f>
        <v>0.2067995339302349</v>
      </c>
      <c r="I1256" s="8">
        <v>489385</v>
      </c>
      <c r="J1256" s="8" t="s">
        <v>10328</v>
      </c>
      <c r="K1256" s="8" t="s">
        <v>10329</v>
      </c>
      <c r="L1256" s="8" t="s">
        <v>10330</v>
      </c>
      <c r="M1256" s="8" t="s">
        <v>10331</v>
      </c>
      <c r="N1256" s="8">
        <v>2111441</v>
      </c>
      <c r="O1256" s="8">
        <v>1193202</v>
      </c>
      <c r="P1256" s="8">
        <v>2811858</v>
      </c>
      <c r="Q1256" s="8">
        <v>27368067</v>
      </c>
      <c r="R1256" s="8">
        <v>324720</v>
      </c>
      <c r="S1256" s="8">
        <v>346141</v>
      </c>
      <c r="T1256" s="8">
        <v>1215</v>
      </c>
    </row>
    <row r="1257" spans="1:20">
      <c r="A1257" s="1">
        <v>43915</v>
      </c>
      <c r="B1257" s="8">
        <v>235115003</v>
      </c>
      <c r="C1257" s="8">
        <v>150720839</v>
      </c>
      <c r="D1257" s="8">
        <v>84394164</v>
      </c>
      <c r="E1257" s="9">
        <f>nyse_spy_short_volume[[#This Row],[total_short]]/nyse_spy_short_volume[[#This Row],[total_reported]]</f>
        <v>0.64105155807517733</v>
      </c>
      <c r="F1257" s="9">
        <f>nyse_spy_short_volume[[#This Row],[total_long]]/nyse_spy_short_volume[[#This Row],[total_reported]]</f>
        <v>0.35894844192482261</v>
      </c>
      <c r="G1257" s="8">
        <v>64406081</v>
      </c>
      <c r="H1257" s="9">
        <f>nyse_spy_short_volume[[#This Row],[Off-Exchange]]/nyse_spy_short_volume[[#This Row],[total_reported]]</f>
        <v>0.2739343732990106</v>
      </c>
      <c r="I1257" s="8">
        <v>187746</v>
      </c>
      <c r="J1257" s="8" t="s">
        <v>10332</v>
      </c>
      <c r="K1257" s="8" t="s">
        <v>10333</v>
      </c>
      <c r="L1257" s="8" t="s">
        <v>10334</v>
      </c>
      <c r="M1257" s="8" t="s">
        <v>10335</v>
      </c>
      <c r="N1257" s="8">
        <v>2678543</v>
      </c>
      <c r="O1257" s="8">
        <v>814291</v>
      </c>
      <c r="P1257" s="8">
        <v>2697484</v>
      </c>
      <c r="Q1257" s="8">
        <v>35474655</v>
      </c>
      <c r="R1257" s="8">
        <v>360934</v>
      </c>
      <c r="S1257" s="8">
        <v>501880</v>
      </c>
      <c r="T1257" s="8">
        <v>1061</v>
      </c>
    </row>
    <row r="1258" spans="1:20">
      <c r="A1258" s="1">
        <v>43914</v>
      </c>
      <c r="B1258" s="8">
        <v>180085787</v>
      </c>
      <c r="C1258" s="8">
        <v>104874099</v>
      </c>
      <c r="D1258" s="8">
        <v>75211688</v>
      </c>
      <c r="E1258" s="9">
        <f>nyse_spy_short_volume[[#This Row],[total_short]]/nyse_spy_short_volume[[#This Row],[total_reported]]</f>
        <v>0.58235633553912836</v>
      </c>
      <c r="F1258" s="9">
        <f>nyse_spy_short_volume[[#This Row],[total_long]]/nyse_spy_short_volume[[#This Row],[total_reported]]</f>
        <v>0.41764366446087164</v>
      </c>
      <c r="G1258" s="8">
        <v>36460417</v>
      </c>
      <c r="H1258" s="9">
        <f>nyse_spy_short_volume[[#This Row],[Off-Exchange]]/nyse_spy_short_volume[[#This Row],[total_reported]]</f>
        <v>0.202461380253179</v>
      </c>
      <c r="I1258" s="8">
        <v>206203</v>
      </c>
      <c r="J1258" s="8" t="s">
        <v>10336</v>
      </c>
      <c r="K1258" s="8" t="s">
        <v>10337</v>
      </c>
      <c r="L1258" s="8" t="s">
        <v>10338</v>
      </c>
      <c r="M1258" s="8" t="s">
        <v>10339</v>
      </c>
      <c r="N1258" s="8">
        <v>1318673</v>
      </c>
      <c r="O1258" s="8">
        <v>385639</v>
      </c>
      <c r="P1258" s="8">
        <v>2153906</v>
      </c>
      <c r="Q1258" s="8">
        <v>29423342</v>
      </c>
      <c r="R1258" s="8">
        <v>199944</v>
      </c>
      <c r="S1258" s="8">
        <v>381772</v>
      </c>
      <c r="T1258" s="8">
        <v>41776</v>
      </c>
    </row>
    <row r="1259" spans="1:20">
      <c r="A1259" s="1">
        <v>43913</v>
      </c>
      <c r="B1259" s="8">
        <v>231712191</v>
      </c>
      <c r="C1259" s="8">
        <v>126621836</v>
      </c>
      <c r="D1259" s="8">
        <v>105090355</v>
      </c>
      <c r="E1259" s="9">
        <f>nyse_spy_short_volume[[#This Row],[total_short]]/nyse_spy_short_volume[[#This Row],[total_reported]]</f>
        <v>0.54646169221195617</v>
      </c>
      <c r="F1259" s="9">
        <f>nyse_spy_short_volume[[#This Row],[total_long]]/nyse_spy_short_volume[[#This Row],[total_reported]]</f>
        <v>0.45353830778804383</v>
      </c>
      <c r="G1259" s="8">
        <v>45890611</v>
      </c>
      <c r="H1259" s="9">
        <f>nyse_spy_short_volume[[#This Row],[Off-Exchange]]/nyse_spy_short_volume[[#This Row],[total_reported]]</f>
        <v>0.19805004994320735</v>
      </c>
      <c r="I1259" s="8">
        <v>355166</v>
      </c>
      <c r="J1259" s="8" t="s">
        <v>10340</v>
      </c>
      <c r="K1259" s="8" t="s">
        <v>10341</v>
      </c>
      <c r="L1259" s="8" t="s">
        <v>10342</v>
      </c>
      <c r="M1259" s="8" t="s">
        <v>10343</v>
      </c>
      <c r="N1259" s="8">
        <v>3877414</v>
      </c>
      <c r="O1259" s="8">
        <v>750715</v>
      </c>
      <c r="P1259" s="8">
        <v>2793145</v>
      </c>
      <c r="Q1259" s="8">
        <v>25049674</v>
      </c>
      <c r="R1259" s="8">
        <v>291286</v>
      </c>
      <c r="S1259" s="8">
        <v>246407</v>
      </c>
      <c r="T1259" s="8">
        <v>455</v>
      </c>
    </row>
    <row r="1260" spans="1:20">
      <c r="A1260" s="1">
        <v>43910</v>
      </c>
      <c r="B1260" s="8">
        <v>249429142</v>
      </c>
      <c r="C1260" s="8">
        <v>142017960</v>
      </c>
      <c r="D1260" s="8">
        <v>107411182</v>
      </c>
      <c r="E1260" s="9">
        <f>nyse_spy_short_volume[[#This Row],[total_short]]/nyse_spy_short_volume[[#This Row],[total_reported]]</f>
        <v>0.569371962158295</v>
      </c>
      <c r="F1260" s="9">
        <f>nyse_spy_short_volume[[#This Row],[total_long]]/nyse_spy_short_volume[[#This Row],[total_reported]]</f>
        <v>0.43062803784170495</v>
      </c>
      <c r="G1260" s="8">
        <v>64137749</v>
      </c>
      <c r="H1260" s="9">
        <f>nyse_spy_short_volume[[#This Row],[Off-Exchange]]/nyse_spy_short_volume[[#This Row],[total_reported]]</f>
        <v>0.25713815348809566</v>
      </c>
      <c r="I1260" s="8">
        <v>3595286</v>
      </c>
      <c r="J1260" s="8" t="s">
        <v>10344</v>
      </c>
      <c r="K1260" s="8" t="s">
        <v>10345</v>
      </c>
      <c r="L1260" s="8" t="s">
        <v>10346</v>
      </c>
      <c r="M1260" s="8" t="s">
        <v>10347</v>
      </c>
      <c r="N1260" s="8">
        <v>1830312</v>
      </c>
      <c r="O1260" s="8">
        <v>1025061</v>
      </c>
      <c r="P1260" s="8">
        <v>2970416</v>
      </c>
      <c r="Q1260" s="8">
        <v>24461756</v>
      </c>
      <c r="R1260" s="8">
        <v>367066</v>
      </c>
      <c r="S1260" s="8">
        <v>370079</v>
      </c>
      <c r="T1260" s="8">
        <v>502</v>
      </c>
    </row>
    <row r="1261" spans="1:20">
      <c r="A1261" s="1">
        <v>43909</v>
      </c>
      <c r="B1261" s="8">
        <v>211411556</v>
      </c>
      <c r="C1261" s="8">
        <v>108386987</v>
      </c>
      <c r="D1261" s="8">
        <v>103024569</v>
      </c>
      <c r="E1261" s="9">
        <f>nyse_spy_short_volume[[#This Row],[total_short]]/nyse_spy_short_volume[[#This Row],[total_reported]]</f>
        <v>0.51268241457907815</v>
      </c>
      <c r="F1261" s="9">
        <f>nyse_spy_short_volume[[#This Row],[total_long]]/nyse_spy_short_volume[[#This Row],[total_reported]]</f>
        <v>0.48731758542092185</v>
      </c>
      <c r="G1261" s="8">
        <v>31720887</v>
      </c>
      <c r="H1261" s="9">
        <f>nyse_spy_short_volume[[#This Row],[Off-Exchange]]/nyse_spy_short_volume[[#This Row],[total_reported]]</f>
        <v>0.15004329753856974</v>
      </c>
      <c r="I1261" s="8">
        <v>238728</v>
      </c>
      <c r="J1261" s="8" t="s">
        <v>10348</v>
      </c>
      <c r="K1261" s="8" t="s">
        <v>10349</v>
      </c>
      <c r="L1261" s="8" t="s">
        <v>10350</v>
      </c>
      <c r="M1261" s="8" t="s">
        <v>10351</v>
      </c>
      <c r="N1261" s="8">
        <v>1866652</v>
      </c>
      <c r="O1261" s="8">
        <v>566526</v>
      </c>
      <c r="P1261" s="8">
        <v>2061344</v>
      </c>
      <c r="Q1261" s="8">
        <v>28105022</v>
      </c>
      <c r="R1261" s="8">
        <v>297827</v>
      </c>
      <c r="S1261" s="8">
        <v>152487</v>
      </c>
      <c r="T1261" s="8">
        <v>1087</v>
      </c>
    </row>
    <row r="1262" spans="1:20">
      <c r="A1262" s="1">
        <v>43908</v>
      </c>
      <c r="B1262" s="8">
        <v>230449000</v>
      </c>
      <c r="C1262" s="8">
        <v>126442137</v>
      </c>
      <c r="D1262" s="8">
        <v>104006863</v>
      </c>
      <c r="E1262" s="9">
        <f>nyse_spy_short_volume[[#This Row],[total_short]]/nyse_spy_short_volume[[#This Row],[total_reported]]</f>
        <v>0.54867730821136129</v>
      </c>
      <c r="F1262" s="9">
        <f>nyse_spy_short_volume[[#This Row],[total_long]]/nyse_spy_short_volume[[#This Row],[total_reported]]</f>
        <v>0.45132269178863871</v>
      </c>
      <c r="G1262" s="8">
        <v>39018152</v>
      </c>
      <c r="H1262" s="9">
        <f>nyse_spy_short_volume[[#This Row],[Off-Exchange]]/nyse_spy_short_volume[[#This Row],[total_reported]]</f>
        <v>0.16931360951880894</v>
      </c>
      <c r="I1262" s="8">
        <v>281193</v>
      </c>
      <c r="J1262" s="8" t="s">
        <v>10352</v>
      </c>
      <c r="K1262" s="8" t="s">
        <v>10353</v>
      </c>
      <c r="L1262" s="8" t="s">
        <v>10354</v>
      </c>
      <c r="M1262" s="8" t="s">
        <v>10355</v>
      </c>
      <c r="N1262" s="8">
        <v>2309938</v>
      </c>
      <c r="O1262" s="8">
        <v>1148655</v>
      </c>
      <c r="P1262" s="8">
        <v>2939377</v>
      </c>
      <c r="Q1262" s="8">
        <v>31797661</v>
      </c>
      <c r="R1262" s="8">
        <v>433764</v>
      </c>
      <c r="S1262" s="8">
        <v>382458</v>
      </c>
      <c r="T1262" s="8">
        <v>1117</v>
      </c>
    </row>
    <row r="1263" spans="1:20">
      <c r="A1263" s="1">
        <v>43907</v>
      </c>
      <c r="B1263" s="8">
        <v>185050306</v>
      </c>
      <c r="C1263" s="8">
        <v>82160355</v>
      </c>
      <c r="D1263" s="8">
        <v>102889951</v>
      </c>
      <c r="E1263" s="9">
        <f>nyse_spy_short_volume[[#This Row],[total_short]]/nyse_spy_short_volume[[#This Row],[total_reported]]</f>
        <v>0.44398929553783067</v>
      </c>
      <c r="F1263" s="9">
        <f>nyse_spy_short_volume[[#This Row],[total_long]]/nyse_spy_short_volume[[#This Row],[total_reported]]</f>
        <v>0.55601070446216938</v>
      </c>
      <c r="G1263" s="8">
        <v>27149698</v>
      </c>
      <c r="H1263" s="9">
        <f>nyse_spy_short_volume[[#This Row],[Off-Exchange]]/nyse_spy_short_volume[[#This Row],[total_reported]]</f>
        <v>0.14671522888484173</v>
      </c>
      <c r="I1263" s="8">
        <v>540486</v>
      </c>
      <c r="J1263" s="8" t="s">
        <v>10356</v>
      </c>
      <c r="K1263" s="8" t="s">
        <v>10357</v>
      </c>
      <c r="L1263" s="8" t="s">
        <v>10358</v>
      </c>
      <c r="M1263" s="8" t="s">
        <v>10359</v>
      </c>
      <c r="N1263" s="8">
        <v>1331705</v>
      </c>
      <c r="O1263" s="8">
        <v>543821</v>
      </c>
      <c r="P1263" s="8">
        <v>2004098</v>
      </c>
      <c r="Q1263" s="8">
        <v>21505875</v>
      </c>
      <c r="R1263" s="8">
        <v>502488</v>
      </c>
      <c r="S1263" s="8">
        <v>293946</v>
      </c>
      <c r="T1263" s="8">
        <v>4993</v>
      </c>
    </row>
    <row r="1264" spans="1:20">
      <c r="A1264" s="1">
        <v>43906</v>
      </c>
      <c r="B1264" s="8">
        <v>213796090</v>
      </c>
      <c r="C1264" s="8">
        <v>112775299</v>
      </c>
      <c r="D1264" s="8">
        <v>101020791</v>
      </c>
      <c r="E1264" s="9">
        <f>nyse_spy_short_volume[[#This Row],[total_short]]/nyse_spy_short_volume[[#This Row],[total_reported]]</f>
        <v>0.5274899975953723</v>
      </c>
      <c r="F1264" s="9">
        <f>nyse_spy_short_volume[[#This Row],[total_long]]/nyse_spy_short_volume[[#This Row],[total_reported]]</f>
        <v>0.4725100024046277</v>
      </c>
      <c r="G1264" s="8">
        <v>36638808</v>
      </c>
      <c r="H1264" s="9">
        <f>nyse_spy_short_volume[[#This Row],[Off-Exchange]]/nyse_spy_short_volume[[#This Row],[total_reported]]</f>
        <v>0.17137267571170267</v>
      </c>
      <c r="I1264" s="8">
        <v>941792</v>
      </c>
      <c r="J1264" s="8" t="s">
        <v>10360</v>
      </c>
      <c r="K1264" s="8" t="s">
        <v>10361</v>
      </c>
      <c r="L1264" s="8" t="s">
        <v>10362</v>
      </c>
      <c r="M1264" s="8" t="s">
        <v>10363</v>
      </c>
      <c r="N1264" s="8">
        <v>2398299</v>
      </c>
      <c r="O1264" s="8">
        <v>640518</v>
      </c>
      <c r="P1264" s="8">
        <v>3261540</v>
      </c>
      <c r="Q1264" s="8">
        <v>29110994</v>
      </c>
      <c r="R1264" s="8">
        <v>658663</v>
      </c>
      <c r="S1264" s="8">
        <v>365388</v>
      </c>
      <c r="T1264" s="8">
        <v>5241</v>
      </c>
    </row>
    <row r="1265" spans="1:20">
      <c r="A1265" s="1">
        <v>43903</v>
      </c>
      <c r="B1265" s="8">
        <v>227090295</v>
      </c>
      <c r="C1265" s="8">
        <v>144340623</v>
      </c>
      <c r="D1265" s="8">
        <v>82749672</v>
      </c>
      <c r="E1265" s="9">
        <f>nyse_spy_short_volume[[#This Row],[total_short]]/nyse_spy_short_volume[[#This Row],[total_reported]]</f>
        <v>0.63560894577198912</v>
      </c>
      <c r="F1265" s="9">
        <f>nyse_spy_short_volume[[#This Row],[total_long]]/nyse_spy_short_volume[[#This Row],[total_reported]]</f>
        <v>0.36439105422801094</v>
      </c>
      <c r="G1265" s="8">
        <v>40138483</v>
      </c>
      <c r="H1265" s="9">
        <f>nyse_spy_short_volume[[#This Row],[Off-Exchange]]/nyse_spy_short_volume[[#This Row],[total_reported]]</f>
        <v>0.17675120374474831</v>
      </c>
      <c r="I1265" s="8">
        <v>155123</v>
      </c>
      <c r="J1265" s="8" t="s">
        <v>10364</v>
      </c>
      <c r="K1265" s="8" t="s">
        <v>10365</v>
      </c>
      <c r="L1265" s="8" t="s">
        <v>10366</v>
      </c>
      <c r="M1265" s="8" t="s">
        <v>10367</v>
      </c>
      <c r="N1265" s="8">
        <v>2632101</v>
      </c>
      <c r="O1265" s="8">
        <v>1268912</v>
      </c>
      <c r="P1265" s="8">
        <v>3853691</v>
      </c>
      <c r="Q1265" s="8">
        <v>37789434</v>
      </c>
      <c r="R1265" s="8">
        <v>820821</v>
      </c>
      <c r="S1265" s="8">
        <v>166358</v>
      </c>
      <c r="T1265" s="8">
        <v>426</v>
      </c>
    </row>
    <row r="1266" spans="1:20">
      <c r="A1266" s="1">
        <v>43902</v>
      </c>
      <c r="B1266" s="8">
        <v>276444174</v>
      </c>
      <c r="C1266" s="8">
        <v>181466846</v>
      </c>
      <c r="D1266" s="8">
        <v>94977328</v>
      </c>
      <c r="E1266" s="9">
        <f>nyse_spy_short_volume[[#This Row],[total_short]]/nyse_spy_short_volume[[#This Row],[total_reported]]</f>
        <v>0.65643215906586627</v>
      </c>
      <c r="F1266" s="9">
        <f>nyse_spy_short_volume[[#This Row],[total_long]]/nyse_spy_short_volume[[#This Row],[total_reported]]</f>
        <v>0.34356784093413378</v>
      </c>
      <c r="G1266" s="8">
        <v>49157183</v>
      </c>
      <c r="H1266" s="9">
        <f>nyse_spy_short_volume[[#This Row],[Off-Exchange]]/nyse_spy_short_volume[[#This Row],[total_reported]]</f>
        <v>0.1778195658411669</v>
      </c>
      <c r="I1266" s="8">
        <v>819393</v>
      </c>
      <c r="J1266" s="8" t="s">
        <v>10368</v>
      </c>
      <c r="K1266" s="8" t="s">
        <v>10369</v>
      </c>
      <c r="L1266" s="8" t="s">
        <v>10370</v>
      </c>
      <c r="M1266" s="8" t="s">
        <v>10371</v>
      </c>
      <c r="N1266" s="8">
        <v>2732257</v>
      </c>
      <c r="O1266" s="8">
        <v>1529919</v>
      </c>
      <c r="P1266" s="8">
        <v>3832380</v>
      </c>
      <c r="Q1266" s="8">
        <v>42032245</v>
      </c>
      <c r="R1266" s="8">
        <v>673539</v>
      </c>
      <c r="S1266" s="8">
        <v>363511</v>
      </c>
      <c r="T1266" s="8">
        <v>743</v>
      </c>
    </row>
    <row r="1267" spans="1:20">
      <c r="A1267" s="1">
        <v>43901</v>
      </c>
      <c r="B1267" s="8">
        <v>188200649</v>
      </c>
      <c r="C1267" s="8">
        <v>109938676</v>
      </c>
      <c r="D1267" s="8">
        <v>78261973</v>
      </c>
      <c r="E1267" s="9">
        <f>nyse_spy_short_volume[[#This Row],[total_short]]/nyse_spy_short_volume[[#This Row],[total_reported]]</f>
        <v>0.58415673157428905</v>
      </c>
      <c r="F1267" s="9">
        <f>nyse_spy_short_volume[[#This Row],[total_long]]/nyse_spy_short_volume[[#This Row],[total_reported]]</f>
        <v>0.4158432684257109</v>
      </c>
      <c r="G1267" s="8">
        <v>37198743</v>
      </c>
      <c r="H1267" s="9">
        <f>nyse_spy_short_volume[[#This Row],[Off-Exchange]]/nyse_spy_short_volume[[#This Row],[total_reported]]</f>
        <v>0.19765470096758275</v>
      </c>
      <c r="I1267" s="8">
        <v>1899636</v>
      </c>
      <c r="J1267" s="8" t="s">
        <v>10372</v>
      </c>
      <c r="K1267" s="8" t="s">
        <v>10373</v>
      </c>
      <c r="L1267" s="8" t="s">
        <v>10374</v>
      </c>
      <c r="M1267" s="8" t="s">
        <v>10375</v>
      </c>
      <c r="N1267" s="8">
        <v>1248597</v>
      </c>
      <c r="O1267" s="8">
        <v>541827</v>
      </c>
      <c r="P1267" s="8">
        <v>2051077</v>
      </c>
      <c r="Q1267" s="8">
        <v>25286167</v>
      </c>
      <c r="R1267" s="8">
        <v>348364</v>
      </c>
      <c r="S1267" s="8">
        <v>314760</v>
      </c>
      <c r="T1267" s="8">
        <v>13403</v>
      </c>
    </row>
    <row r="1268" spans="1:20">
      <c r="A1268" s="1">
        <v>43900</v>
      </c>
      <c r="B1268" s="8">
        <v>198909933</v>
      </c>
      <c r="C1268" s="8">
        <v>120950649</v>
      </c>
      <c r="D1268" s="8">
        <v>77959284</v>
      </c>
      <c r="E1268" s="9">
        <f>nyse_spy_short_volume[[#This Row],[total_short]]/nyse_spy_short_volume[[#This Row],[total_reported]]</f>
        <v>0.6080674161204408</v>
      </c>
      <c r="F1268" s="9">
        <f>nyse_spy_short_volume[[#This Row],[total_long]]/nyse_spy_short_volume[[#This Row],[total_reported]]</f>
        <v>0.3919325838795592</v>
      </c>
      <c r="G1268" s="8">
        <v>36091902</v>
      </c>
      <c r="H1268" s="9">
        <f>nyse_spy_short_volume[[#This Row],[Off-Exchange]]/nyse_spy_short_volume[[#This Row],[total_reported]]</f>
        <v>0.18144846491904454</v>
      </c>
      <c r="I1268" s="8">
        <v>145458</v>
      </c>
      <c r="J1268" s="8" t="s">
        <v>10376</v>
      </c>
      <c r="K1268" s="8" t="s">
        <v>10377</v>
      </c>
      <c r="L1268" s="8" t="s">
        <v>10378</v>
      </c>
      <c r="M1268" s="8" t="s">
        <v>10379</v>
      </c>
      <c r="N1268" s="8">
        <v>2361739</v>
      </c>
      <c r="O1268" s="8">
        <v>638588</v>
      </c>
      <c r="P1268" s="8">
        <v>3064212</v>
      </c>
      <c r="Q1268" s="8">
        <v>29152667</v>
      </c>
      <c r="R1268" s="8">
        <v>391120</v>
      </c>
      <c r="S1268" s="8">
        <v>286545</v>
      </c>
      <c r="T1268" s="8">
        <v>3511</v>
      </c>
    </row>
    <row r="1269" spans="1:20">
      <c r="A1269" s="1">
        <v>43899</v>
      </c>
      <c r="B1269" s="8">
        <v>227367814</v>
      </c>
      <c r="C1269" s="8">
        <v>148606504</v>
      </c>
      <c r="D1269" s="8">
        <v>78761310</v>
      </c>
      <c r="E1269" s="9">
        <f>nyse_spy_short_volume[[#This Row],[total_short]]/nyse_spy_short_volume[[#This Row],[total_reported]]</f>
        <v>0.65359516540894391</v>
      </c>
      <c r="F1269" s="9">
        <f>nyse_spy_short_volume[[#This Row],[total_long]]/nyse_spy_short_volume[[#This Row],[total_reported]]</f>
        <v>0.34640483459105603</v>
      </c>
      <c r="G1269" s="8">
        <v>41628879</v>
      </c>
      <c r="H1269" s="9">
        <f>nyse_spy_short_volume[[#This Row],[Off-Exchange]]/nyse_spy_short_volume[[#This Row],[total_reported]]</f>
        <v>0.18309046591792452</v>
      </c>
      <c r="I1269" s="8">
        <v>646203</v>
      </c>
      <c r="J1269" s="8" t="s">
        <v>10380</v>
      </c>
      <c r="K1269" s="8" t="s">
        <v>10381</v>
      </c>
      <c r="L1269" s="8" t="s">
        <v>10382</v>
      </c>
      <c r="M1269" s="8" t="s">
        <v>10383</v>
      </c>
      <c r="N1269" s="8">
        <v>2406537</v>
      </c>
      <c r="O1269" s="8">
        <v>805747</v>
      </c>
      <c r="P1269" s="8">
        <v>3466240</v>
      </c>
      <c r="Q1269" s="8">
        <v>36356190</v>
      </c>
      <c r="R1269" s="8">
        <v>512922</v>
      </c>
      <c r="S1269" s="8">
        <v>363154</v>
      </c>
      <c r="T1269" s="8">
        <v>904</v>
      </c>
    </row>
    <row r="1270" spans="1:20">
      <c r="A1270" s="1">
        <v>43896</v>
      </c>
      <c r="B1270" s="8">
        <v>165718839</v>
      </c>
      <c r="C1270" s="8">
        <v>113095427</v>
      </c>
      <c r="D1270" s="8">
        <v>52623412</v>
      </c>
      <c r="E1270" s="9">
        <f>nyse_spy_short_volume[[#This Row],[total_short]]/nyse_spy_short_volume[[#This Row],[total_reported]]</f>
        <v>0.68245365271959213</v>
      </c>
      <c r="F1270" s="9">
        <f>nyse_spy_short_volume[[#This Row],[total_long]]/nyse_spy_short_volume[[#This Row],[total_reported]]</f>
        <v>0.31754634728040787</v>
      </c>
      <c r="G1270" s="8">
        <v>29622356</v>
      </c>
      <c r="H1270" s="9">
        <f>nyse_spy_short_volume[[#This Row],[Off-Exchange]]/nyse_spy_short_volume[[#This Row],[total_reported]]</f>
        <v>0.17875068506846103</v>
      </c>
      <c r="I1270" s="8">
        <v>53958</v>
      </c>
      <c r="J1270" s="8" t="s">
        <v>10384</v>
      </c>
      <c r="K1270" s="8" t="s">
        <v>10385</v>
      </c>
      <c r="L1270" s="8" t="s">
        <v>10386</v>
      </c>
      <c r="M1270" s="8" t="s">
        <v>10387</v>
      </c>
      <c r="N1270" s="8">
        <v>1639848</v>
      </c>
      <c r="O1270" s="8">
        <v>1065068</v>
      </c>
      <c r="P1270" s="8">
        <v>3078911</v>
      </c>
      <c r="Q1270" s="8">
        <v>25539065</v>
      </c>
      <c r="R1270" s="8">
        <v>329752</v>
      </c>
      <c r="S1270" s="8">
        <v>320634</v>
      </c>
      <c r="T1270" s="8">
        <v>405</v>
      </c>
    </row>
    <row r="1271" spans="1:20">
      <c r="A1271" s="1">
        <v>43895</v>
      </c>
      <c r="B1271" s="8">
        <v>138615926</v>
      </c>
      <c r="C1271" s="8">
        <v>92491109</v>
      </c>
      <c r="D1271" s="8">
        <v>46124817</v>
      </c>
      <c r="E1271" s="9">
        <f>nyse_spy_short_volume[[#This Row],[total_short]]/nyse_spy_short_volume[[#This Row],[total_reported]]</f>
        <v>0.66724734789853801</v>
      </c>
      <c r="F1271" s="9">
        <f>nyse_spy_short_volume[[#This Row],[total_long]]/nyse_spy_short_volume[[#This Row],[total_reported]]</f>
        <v>0.33275265210146199</v>
      </c>
      <c r="G1271" s="8">
        <v>29312898</v>
      </c>
      <c r="H1271" s="9">
        <f>nyse_spy_short_volume[[#This Row],[Off-Exchange]]/nyse_spy_short_volume[[#This Row],[total_reported]]</f>
        <v>0.21146847152325052</v>
      </c>
      <c r="I1271" s="8">
        <v>57867</v>
      </c>
      <c r="J1271" s="8" t="s">
        <v>10388</v>
      </c>
      <c r="K1271" s="8" t="s">
        <v>10389</v>
      </c>
      <c r="L1271" s="8" t="s">
        <v>10390</v>
      </c>
      <c r="M1271" s="8" t="s">
        <v>10391</v>
      </c>
      <c r="N1271" s="8">
        <v>1033078</v>
      </c>
      <c r="O1271" s="8">
        <v>626199</v>
      </c>
      <c r="P1271" s="8">
        <v>2489207</v>
      </c>
      <c r="Q1271" s="8">
        <v>23749032</v>
      </c>
      <c r="R1271" s="8">
        <v>487539</v>
      </c>
      <c r="S1271" s="8">
        <v>320541</v>
      </c>
      <c r="T1271" s="8">
        <v>4973</v>
      </c>
    </row>
    <row r="1272" spans="1:20">
      <c r="A1272" s="1">
        <v>43894</v>
      </c>
      <c r="B1272" s="8">
        <v>124664662</v>
      </c>
      <c r="C1272" s="8">
        <v>71672884</v>
      </c>
      <c r="D1272" s="8">
        <v>52991778</v>
      </c>
      <c r="E1272" s="9">
        <f>nyse_spy_short_volume[[#This Row],[total_short]]/nyse_spy_short_volume[[#This Row],[total_reported]]</f>
        <v>0.57492542674202252</v>
      </c>
      <c r="F1272" s="9">
        <f>nyse_spy_short_volume[[#This Row],[total_long]]/nyse_spy_short_volume[[#This Row],[total_reported]]</f>
        <v>0.42507457325797748</v>
      </c>
      <c r="G1272" s="8">
        <v>23220615</v>
      </c>
      <c r="H1272" s="9">
        <f>nyse_spy_short_volume[[#This Row],[Off-Exchange]]/nyse_spy_short_volume[[#This Row],[total_reported]]</f>
        <v>0.1862646128218757</v>
      </c>
      <c r="I1272" s="8">
        <v>35881</v>
      </c>
      <c r="J1272" s="8" t="s">
        <v>10392</v>
      </c>
      <c r="K1272" s="8" t="s">
        <v>10393</v>
      </c>
      <c r="L1272" s="8" t="s">
        <v>10394</v>
      </c>
      <c r="M1272" s="8" t="s">
        <v>10395</v>
      </c>
      <c r="N1272" s="8">
        <v>1224235</v>
      </c>
      <c r="O1272" s="8">
        <v>574085</v>
      </c>
      <c r="P1272" s="8">
        <v>2291704</v>
      </c>
      <c r="Q1272" s="8">
        <v>16336726</v>
      </c>
      <c r="R1272" s="8">
        <v>242395</v>
      </c>
      <c r="S1272" s="8">
        <v>347864</v>
      </c>
      <c r="T1272" s="8">
        <v>571</v>
      </c>
    </row>
    <row r="1273" spans="1:20">
      <c r="A1273" s="1">
        <v>43893</v>
      </c>
      <c r="B1273" s="8">
        <v>214993758</v>
      </c>
      <c r="C1273" s="8">
        <v>147882715</v>
      </c>
      <c r="D1273" s="8">
        <v>67111043</v>
      </c>
      <c r="E1273" s="9">
        <f>nyse_spy_short_volume[[#This Row],[total_short]]/nyse_spy_short_volume[[#This Row],[total_reported]]</f>
        <v>0.68784655134034167</v>
      </c>
      <c r="F1273" s="9">
        <f>nyse_spy_short_volume[[#This Row],[total_long]]/nyse_spy_short_volume[[#This Row],[total_reported]]</f>
        <v>0.31215344865965827</v>
      </c>
      <c r="G1273" s="8">
        <v>33688179</v>
      </c>
      <c r="H1273" s="9">
        <f>nyse_spy_short_volume[[#This Row],[Off-Exchange]]/nyse_spy_short_volume[[#This Row],[total_reported]]</f>
        <v>0.15669375387168216</v>
      </c>
      <c r="I1273" s="8">
        <v>1046505</v>
      </c>
      <c r="J1273" s="8" t="s">
        <v>10396</v>
      </c>
      <c r="K1273" s="8" t="s">
        <v>10397</v>
      </c>
      <c r="L1273" s="8" t="s">
        <v>10398</v>
      </c>
      <c r="M1273" s="8" t="s">
        <v>10399</v>
      </c>
      <c r="N1273" s="8">
        <v>3785956</v>
      </c>
      <c r="O1273" s="8">
        <v>1995626</v>
      </c>
      <c r="P1273" s="8">
        <v>5034400</v>
      </c>
      <c r="Q1273" s="8">
        <v>36379485</v>
      </c>
      <c r="R1273" s="8">
        <v>1895339</v>
      </c>
      <c r="S1273" s="8">
        <v>397751</v>
      </c>
      <c r="T1273" s="8">
        <v>20015</v>
      </c>
    </row>
    <row r="1274" spans="1:20">
      <c r="A1274" s="1">
        <v>43892</v>
      </c>
      <c r="B1274" s="8">
        <v>173143804</v>
      </c>
      <c r="C1274" s="8">
        <v>98655237</v>
      </c>
      <c r="D1274" s="8">
        <v>74488567</v>
      </c>
      <c r="E1274" s="9">
        <f>nyse_spy_short_volume[[#This Row],[total_short]]/nyse_spy_short_volume[[#This Row],[total_reported]]</f>
        <v>0.56978785680370059</v>
      </c>
      <c r="F1274" s="9">
        <f>nyse_spy_short_volume[[#This Row],[total_long]]/nyse_spy_short_volume[[#This Row],[total_reported]]</f>
        <v>0.43021214319629941</v>
      </c>
      <c r="G1274" s="8">
        <v>31811538</v>
      </c>
      <c r="H1274" s="9">
        <f>nyse_spy_short_volume[[#This Row],[Off-Exchange]]/nyse_spy_short_volume[[#This Row],[total_reported]]</f>
        <v>0.18372900020147415</v>
      </c>
      <c r="I1274" s="8">
        <v>65998</v>
      </c>
      <c r="J1274" s="8" t="s">
        <v>10400</v>
      </c>
      <c r="K1274" s="8" t="s">
        <v>10401</v>
      </c>
      <c r="L1274" s="8" t="s">
        <v>10402</v>
      </c>
      <c r="M1274" s="8" t="s">
        <v>10403</v>
      </c>
      <c r="N1274" s="8">
        <v>1574933</v>
      </c>
      <c r="O1274" s="8">
        <v>749592</v>
      </c>
      <c r="P1274" s="8">
        <v>3008814</v>
      </c>
      <c r="Q1274" s="8">
        <v>23875815</v>
      </c>
      <c r="R1274" s="8">
        <v>616802</v>
      </c>
      <c r="S1274" s="8">
        <v>371420</v>
      </c>
      <c r="T1274" s="8">
        <v>25109</v>
      </c>
    </row>
    <row r="1275" spans="1:20">
      <c r="A1275" s="1">
        <v>43889</v>
      </c>
      <c r="B1275" s="8">
        <v>276012116</v>
      </c>
      <c r="C1275" s="8">
        <v>188740028</v>
      </c>
      <c r="D1275" s="8">
        <v>87272088</v>
      </c>
      <c r="E1275" s="9">
        <f>nyse_spy_short_volume[[#This Row],[total_short]]/nyse_spy_short_volume[[#This Row],[total_reported]]</f>
        <v>0.68381066286235059</v>
      </c>
      <c r="F1275" s="9">
        <f>nyse_spy_short_volume[[#This Row],[total_long]]/nyse_spy_short_volume[[#This Row],[total_reported]]</f>
        <v>0.31618933713764941</v>
      </c>
      <c r="G1275" s="8">
        <v>63163990</v>
      </c>
      <c r="H1275" s="9">
        <f>nyse_spy_short_volume[[#This Row],[Off-Exchange]]/nyse_spy_short_volume[[#This Row],[total_reported]]</f>
        <v>0.22884499026847069</v>
      </c>
      <c r="I1275" s="8">
        <v>6935760</v>
      </c>
      <c r="J1275" s="8" t="s">
        <v>10404</v>
      </c>
      <c r="K1275" s="8" t="s">
        <v>10405</v>
      </c>
      <c r="L1275" s="8" t="s">
        <v>10406</v>
      </c>
      <c r="M1275" s="8" t="s">
        <v>10407</v>
      </c>
      <c r="N1275" s="8">
        <v>3684227</v>
      </c>
      <c r="O1275" s="8">
        <v>1714593</v>
      </c>
      <c r="P1275" s="8">
        <v>5078175</v>
      </c>
      <c r="Q1275" s="8">
        <v>37566467</v>
      </c>
      <c r="R1275" s="8">
        <v>1355899</v>
      </c>
      <c r="S1275" s="8">
        <v>589860</v>
      </c>
      <c r="T1275" s="8">
        <v>572</v>
      </c>
    </row>
    <row r="1276" spans="1:20">
      <c r="A1276" s="1">
        <v>43888</v>
      </c>
      <c r="B1276" s="8">
        <v>208407793</v>
      </c>
      <c r="C1276" s="8">
        <v>109148463</v>
      </c>
      <c r="D1276" s="8">
        <v>99259330</v>
      </c>
      <c r="E1276" s="9">
        <f>nyse_spy_short_volume[[#This Row],[total_short]]/nyse_spy_short_volume[[#This Row],[total_reported]]</f>
        <v>0.52372543957605266</v>
      </c>
      <c r="F1276" s="9">
        <f>nyse_spy_short_volume[[#This Row],[total_long]]/nyse_spy_short_volume[[#This Row],[total_reported]]</f>
        <v>0.47627456042394728</v>
      </c>
      <c r="G1276" s="8">
        <v>28333366</v>
      </c>
      <c r="H1276" s="9">
        <f>nyse_spy_short_volume[[#This Row],[Off-Exchange]]/nyse_spy_short_volume[[#This Row],[total_reported]]</f>
        <v>0.13595156683992138</v>
      </c>
      <c r="I1276" s="8">
        <v>173615</v>
      </c>
      <c r="J1276" s="8" t="s">
        <v>10408</v>
      </c>
      <c r="K1276" s="8" t="s">
        <v>10409</v>
      </c>
      <c r="L1276" s="8" t="s">
        <v>10410</v>
      </c>
      <c r="M1276" s="8" t="s">
        <v>10411</v>
      </c>
      <c r="N1276" s="8">
        <v>1583406</v>
      </c>
      <c r="O1276" s="8">
        <v>916179</v>
      </c>
      <c r="P1276" s="8">
        <v>3466207</v>
      </c>
      <c r="Q1276" s="8">
        <v>29223199</v>
      </c>
      <c r="R1276" s="8">
        <v>667873</v>
      </c>
      <c r="S1276" s="8">
        <v>431491</v>
      </c>
      <c r="T1276" s="8">
        <v>114</v>
      </c>
    </row>
    <row r="1277" spans="1:20">
      <c r="A1277" s="1">
        <v>43887</v>
      </c>
      <c r="B1277" s="8">
        <v>139301056</v>
      </c>
      <c r="C1277" s="8">
        <v>69345981</v>
      </c>
      <c r="D1277" s="8">
        <v>69955075</v>
      </c>
      <c r="E1277" s="9">
        <f>nyse_spy_short_volume[[#This Row],[total_short]]/nyse_spy_short_volume[[#This Row],[total_reported]]</f>
        <v>0.49781374952390883</v>
      </c>
      <c r="F1277" s="9">
        <f>nyse_spy_short_volume[[#This Row],[total_long]]/nyse_spy_short_volume[[#This Row],[total_reported]]</f>
        <v>0.50218625047609111</v>
      </c>
      <c r="G1277" s="8">
        <v>18597896</v>
      </c>
      <c r="H1277" s="9">
        <f>nyse_spy_short_volume[[#This Row],[Off-Exchange]]/nyse_spy_short_volume[[#This Row],[total_reported]]</f>
        <v>0.13350865050154392</v>
      </c>
      <c r="I1277" s="8">
        <v>105077</v>
      </c>
      <c r="J1277" s="8" t="s">
        <v>10412</v>
      </c>
      <c r="K1277" s="8" t="s">
        <v>10413</v>
      </c>
      <c r="L1277" s="8" t="s">
        <v>10414</v>
      </c>
      <c r="M1277" s="8" t="s">
        <v>10415</v>
      </c>
      <c r="N1277" s="8">
        <v>878969</v>
      </c>
      <c r="O1277" s="8">
        <v>877221</v>
      </c>
      <c r="P1277" s="8">
        <v>2520939</v>
      </c>
      <c r="Q1277" s="8">
        <v>18076426</v>
      </c>
      <c r="R1277" s="8">
        <v>418623</v>
      </c>
      <c r="S1277" s="8">
        <v>363881</v>
      </c>
      <c r="T1277" s="8">
        <v>2319</v>
      </c>
    </row>
    <row r="1278" spans="1:20">
      <c r="A1278" s="1">
        <v>43886</v>
      </c>
      <c r="B1278" s="8">
        <v>157006998</v>
      </c>
      <c r="C1278" s="8">
        <v>76420322</v>
      </c>
      <c r="D1278" s="8">
        <v>80586676</v>
      </c>
      <c r="E1278" s="9">
        <f>nyse_spy_short_volume[[#This Row],[total_short]]/nyse_spy_short_volume[[#This Row],[total_reported]]</f>
        <v>0.48673194808807185</v>
      </c>
      <c r="F1278" s="9">
        <f>nyse_spy_short_volume[[#This Row],[total_long]]/nyse_spy_short_volume[[#This Row],[total_reported]]</f>
        <v>0.51326805191192815</v>
      </c>
      <c r="G1278" s="8">
        <v>19836448</v>
      </c>
      <c r="H1278" s="9">
        <f>nyse_spy_short_volume[[#This Row],[Off-Exchange]]/nyse_spy_short_volume[[#This Row],[total_reported]]</f>
        <v>0.12634117111136664</v>
      </c>
      <c r="I1278" s="8">
        <v>432924</v>
      </c>
      <c r="J1278" s="8" t="s">
        <v>10416</v>
      </c>
      <c r="K1278" s="8" t="s">
        <v>10417</v>
      </c>
      <c r="L1278" s="8" t="s">
        <v>10418</v>
      </c>
      <c r="M1278" s="8" t="s">
        <v>10419</v>
      </c>
      <c r="N1278" s="8">
        <v>1488921</v>
      </c>
      <c r="O1278" s="8">
        <v>1100644</v>
      </c>
      <c r="P1278" s="8">
        <v>3248462</v>
      </c>
      <c r="Q1278" s="8">
        <v>22441150</v>
      </c>
      <c r="R1278" s="8">
        <v>413941</v>
      </c>
      <c r="S1278" s="8">
        <v>357528</v>
      </c>
      <c r="T1278" s="8">
        <v>521</v>
      </c>
    </row>
    <row r="1279" spans="1:20">
      <c r="A1279" s="1">
        <v>43885</v>
      </c>
      <c r="B1279" s="8">
        <v>112327276</v>
      </c>
      <c r="C1279" s="8">
        <v>62610104</v>
      </c>
      <c r="D1279" s="8">
        <v>49717172</v>
      </c>
      <c r="E1279" s="9">
        <f>nyse_spy_short_volume[[#This Row],[total_short]]/nyse_spy_short_volume[[#This Row],[total_reported]]</f>
        <v>0.55739003231948758</v>
      </c>
      <c r="F1279" s="9">
        <f>nyse_spy_short_volume[[#This Row],[total_long]]/nyse_spy_short_volume[[#This Row],[total_reported]]</f>
        <v>0.44260996768051242</v>
      </c>
      <c r="G1279" s="8">
        <v>15964620</v>
      </c>
      <c r="H1279" s="9">
        <f>nyse_spy_short_volume[[#This Row],[Off-Exchange]]/nyse_spy_short_volume[[#This Row],[total_reported]]</f>
        <v>0.14212594276745391</v>
      </c>
      <c r="I1279" s="8">
        <v>2349558</v>
      </c>
      <c r="J1279" s="8" t="s">
        <v>10420</v>
      </c>
      <c r="K1279" s="8" t="s">
        <v>10421</v>
      </c>
      <c r="L1279" s="8" t="s">
        <v>10422</v>
      </c>
      <c r="M1279" s="8" t="s">
        <v>10423</v>
      </c>
      <c r="N1279" s="8">
        <v>927178</v>
      </c>
      <c r="O1279" s="8">
        <v>1579167</v>
      </c>
      <c r="P1279" s="8">
        <v>3171536</v>
      </c>
      <c r="Q1279" s="8">
        <v>16073099</v>
      </c>
      <c r="R1279" s="8">
        <v>267984</v>
      </c>
      <c r="S1279" s="8">
        <v>251851</v>
      </c>
      <c r="T1279" s="8">
        <v>1037</v>
      </c>
    </row>
    <row r="1280" spans="1:20">
      <c r="A1280" s="1">
        <v>43882</v>
      </c>
      <c r="B1280" s="8">
        <v>78906739</v>
      </c>
      <c r="C1280" s="8">
        <v>43790502</v>
      </c>
      <c r="D1280" s="8">
        <v>35116237</v>
      </c>
      <c r="E1280" s="9">
        <f>nyse_spy_short_volume[[#This Row],[total_short]]/nyse_spy_short_volume[[#This Row],[total_reported]]</f>
        <v>0.55496529897148583</v>
      </c>
      <c r="F1280" s="9">
        <f>nyse_spy_short_volume[[#This Row],[total_long]]/nyse_spy_short_volume[[#This Row],[total_reported]]</f>
        <v>0.44503470102851417</v>
      </c>
      <c r="G1280" s="8">
        <v>16864989</v>
      </c>
      <c r="H1280" s="9">
        <f>nyse_spy_short_volume[[#This Row],[Off-Exchange]]/nyse_spy_short_volume[[#This Row],[total_reported]]</f>
        <v>0.21373318950615866</v>
      </c>
      <c r="I1280" s="8">
        <v>44826</v>
      </c>
      <c r="J1280" s="8" t="s">
        <v>10424</v>
      </c>
      <c r="K1280" s="8" t="s">
        <v>10425</v>
      </c>
      <c r="L1280" s="8" t="s">
        <v>10426</v>
      </c>
      <c r="M1280" s="8" t="s">
        <v>10427</v>
      </c>
      <c r="N1280" s="8">
        <v>643504</v>
      </c>
      <c r="O1280" s="8">
        <v>713635</v>
      </c>
      <c r="P1280" s="8">
        <v>2381276</v>
      </c>
      <c r="Q1280" s="8">
        <v>9803840</v>
      </c>
      <c r="R1280" s="8">
        <v>389859</v>
      </c>
      <c r="S1280" s="8">
        <v>310624</v>
      </c>
      <c r="T1280" s="8">
        <v>122</v>
      </c>
    </row>
    <row r="1281" spans="1:20">
      <c r="A1281" s="1">
        <v>43881</v>
      </c>
      <c r="B1281" s="8">
        <v>55433702</v>
      </c>
      <c r="C1281" s="8">
        <v>27373465</v>
      </c>
      <c r="D1281" s="8">
        <v>28060237</v>
      </c>
      <c r="E1281" s="9">
        <f>nyse_spy_short_volume[[#This Row],[total_short]]/nyse_spy_short_volume[[#This Row],[total_reported]]</f>
        <v>0.49380546513021989</v>
      </c>
      <c r="F1281" s="9">
        <f>nyse_spy_short_volume[[#This Row],[total_long]]/nyse_spy_short_volume[[#This Row],[total_reported]]</f>
        <v>0.50619453486978017</v>
      </c>
      <c r="G1281" s="8">
        <v>7692814</v>
      </c>
      <c r="H1281" s="9">
        <f>nyse_spy_short_volume[[#This Row],[Off-Exchange]]/nyse_spy_short_volume[[#This Row],[total_reported]]</f>
        <v>0.13877503616843054</v>
      </c>
      <c r="I1281" s="8">
        <v>58713</v>
      </c>
      <c r="J1281" s="8" t="s">
        <v>10428</v>
      </c>
      <c r="K1281" s="8" t="s">
        <v>10429</v>
      </c>
      <c r="L1281" s="8" t="s">
        <v>10430</v>
      </c>
      <c r="M1281" s="8" t="s">
        <v>10431</v>
      </c>
      <c r="N1281" s="8">
        <v>294875</v>
      </c>
      <c r="O1281" s="8">
        <v>629018</v>
      </c>
      <c r="P1281" s="8">
        <v>1624717</v>
      </c>
      <c r="Q1281" s="8">
        <v>7364710</v>
      </c>
      <c r="R1281" s="8">
        <v>201159</v>
      </c>
      <c r="S1281" s="8">
        <v>139645</v>
      </c>
      <c r="T1281" s="8">
        <v>617</v>
      </c>
    </row>
    <row r="1282" spans="1:20">
      <c r="A1282" s="1">
        <v>43880</v>
      </c>
      <c r="B1282" s="8">
        <v>30662308</v>
      </c>
      <c r="C1282" s="8">
        <v>14849396</v>
      </c>
      <c r="D1282" s="8">
        <v>15812912</v>
      </c>
      <c r="E1282" s="9">
        <f>nyse_spy_short_volume[[#This Row],[total_short]]/nyse_spy_short_volume[[#This Row],[total_reported]]</f>
        <v>0.48428826688454113</v>
      </c>
      <c r="F1282" s="9">
        <f>nyse_spy_short_volume[[#This Row],[total_long]]/nyse_spy_short_volume[[#This Row],[total_reported]]</f>
        <v>0.51571173311545893</v>
      </c>
      <c r="G1282" s="8">
        <v>4545480</v>
      </c>
      <c r="H1282" s="9">
        <f>nyse_spy_short_volume[[#This Row],[Off-Exchange]]/nyse_spy_short_volume[[#This Row],[total_reported]]</f>
        <v>0.14824324378973691</v>
      </c>
      <c r="I1282" s="8">
        <v>49991</v>
      </c>
      <c r="J1282" s="8" t="s">
        <v>10432</v>
      </c>
      <c r="K1282" s="8" t="s">
        <v>10433</v>
      </c>
      <c r="L1282" s="8" t="s">
        <v>10434</v>
      </c>
      <c r="M1282" s="8" t="s">
        <v>10435</v>
      </c>
      <c r="N1282" s="8">
        <v>211712</v>
      </c>
      <c r="O1282" s="8">
        <v>432628</v>
      </c>
      <c r="P1282" s="8">
        <v>833866</v>
      </c>
      <c r="Q1282" s="8">
        <v>3762243</v>
      </c>
      <c r="R1282" s="8">
        <v>99793</v>
      </c>
      <c r="S1282" s="8">
        <v>79882</v>
      </c>
      <c r="T1282" s="8">
        <v>1672</v>
      </c>
    </row>
    <row r="1283" spans="1:20">
      <c r="A1283" s="1">
        <v>43879</v>
      </c>
      <c r="B1283" s="8">
        <v>40644145</v>
      </c>
      <c r="C1283" s="8">
        <v>20704586</v>
      </c>
      <c r="D1283" s="8">
        <v>19939559</v>
      </c>
      <c r="E1283" s="9">
        <f>nyse_spy_short_volume[[#This Row],[total_short]]/nyse_spy_short_volume[[#This Row],[total_reported]]</f>
        <v>0.50941128174796146</v>
      </c>
      <c r="F1283" s="9">
        <f>nyse_spy_short_volume[[#This Row],[total_long]]/nyse_spy_short_volume[[#This Row],[total_reported]]</f>
        <v>0.49058871825203854</v>
      </c>
      <c r="G1283" s="8">
        <v>5651425</v>
      </c>
      <c r="H1283" s="9">
        <f>nyse_spy_short_volume[[#This Row],[Off-Exchange]]/nyse_spy_short_volume[[#This Row],[total_reported]]</f>
        <v>0.13904647274533638</v>
      </c>
      <c r="I1283" s="8">
        <v>548733</v>
      </c>
      <c r="J1283" s="8" t="s">
        <v>10436</v>
      </c>
      <c r="K1283" s="8" t="s">
        <v>10437</v>
      </c>
      <c r="L1283" s="8" t="s">
        <v>10438</v>
      </c>
      <c r="M1283" s="8" t="s">
        <v>10439</v>
      </c>
      <c r="N1283" s="8">
        <v>319161</v>
      </c>
      <c r="O1283" s="8">
        <v>645058</v>
      </c>
      <c r="P1283" s="8">
        <v>1337156</v>
      </c>
      <c r="Q1283" s="8">
        <v>5148863</v>
      </c>
      <c r="R1283" s="8">
        <v>107862</v>
      </c>
      <c r="S1283" s="8">
        <v>84825</v>
      </c>
      <c r="T1283" s="8">
        <v>784</v>
      </c>
    </row>
    <row r="1284" spans="1:20">
      <c r="A1284" s="1">
        <v>43875</v>
      </c>
      <c r="B1284" s="8">
        <v>43517403</v>
      </c>
      <c r="C1284" s="8">
        <v>23544765</v>
      </c>
      <c r="D1284" s="8">
        <v>19972638</v>
      </c>
      <c r="E1284" s="9">
        <f>nyse_spy_short_volume[[#This Row],[total_short]]/nyse_spy_short_volume[[#This Row],[total_reported]]</f>
        <v>0.54104251119948499</v>
      </c>
      <c r="F1284" s="9">
        <f>nyse_spy_short_volume[[#This Row],[total_long]]/nyse_spy_short_volume[[#This Row],[total_reported]]</f>
        <v>0.45895748880051507</v>
      </c>
      <c r="G1284" s="8">
        <v>8735160</v>
      </c>
      <c r="H1284" s="9">
        <f>nyse_spy_short_volume[[#This Row],[Off-Exchange]]/nyse_spy_short_volume[[#This Row],[total_reported]]</f>
        <v>0.20072797083042845</v>
      </c>
      <c r="I1284" s="8">
        <v>522869</v>
      </c>
      <c r="J1284" s="8" t="s">
        <v>10440</v>
      </c>
      <c r="K1284" s="8" t="s">
        <v>10441</v>
      </c>
      <c r="L1284" s="8" t="s">
        <v>10442</v>
      </c>
      <c r="M1284" s="8" t="s">
        <v>10443</v>
      </c>
      <c r="N1284" s="8">
        <v>181507</v>
      </c>
      <c r="O1284" s="8">
        <v>485661</v>
      </c>
      <c r="P1284" s="8">
        <v>1068633</v>
      </c>
      <c r="Q1284" s="8">
        <v>6119113</v>
      </c>
      <c r="R1284" s="8">
        <v>99210</v>
      </c>
      <c r="S1284" s="8">
        <v>75418</v>
      </c>
      <c r="T1284" s="8">
        <v>939</v>
      </c>
    </row>
    <row r="1285" spans="1:20">
      <c r="A1285" s="1">
        <v>43874</v>
      </c>
      <c r="B1285" s="8">
        <v>39228553</v>
      </c>
      <c r="C1285" s="8">
        <v>18938884</v>
      </c>
      <c r="D1285" s="8">
        <v>20289669</v>
      </c>
      <c r="E1285" s="9">
        <f>nyse_spy_short_volume[[#This Row],[total_short]]/nyse_spy_short_volume[[#This Row],[total_reported]]</f>
        <v>0.48278314012754941</v>
      </c>
      <c r="F1285" s="9">
        <f>nyse_spy_short_volume[[#This Row],[total_long]]/nyse_spy_short_volume[[#This Row],[total_reported]]</f>
        <v>0.51721685987245059</v>
      </c>
      <c r="G1285" s="8">
        <v>4430580</v>
      </c>
      <c r="H1285" s="9">
        <f>nyse_spy_short_volume[[#This Row],[Off-Exchange]]/nyse_spy_short_volume[[#This Row],[total_reported]]</f>
        <v>0.11294273331978368</v>
      </c>
      <c r="I1285" s="8">
        <v>558103</v>
      </c>
      <c r="J1285" s="8" t="s">
        <v>10444</v>
      </c>
      <c r="K1285" s="8" t="s">
        <v>10445</v>
      </c>
      <c r="L1285" s="8" t="s">
        <v>10446</v>
      </c>
      <c r="M1285" s="8" t="s">
        <v>10447</v>
      </c>
      <c r="N1285" s="8">
        <v>292924</v>
      </c>
      <c r="O1285" s="8">
        <v>568898</v>
      </c>
      <c r="P1285" s="8">
        <v>1135981</v>
      </c>
      <c r="Q1285" s="8">
        <v>4897429</v>
      </c>
      <c r="R1285" s="8">
        <v>114468</v>
      </c>
      <c r="S1285" s="8">
        <v>85841</v>
      </c>
      <c r="T1285" s="8">
        <v>903</v>
      </c>
    </row>
    <row r="1286" spans="1:20">
      <c r="A1286" s="1">
        <v>43873</v>
      </c>
      <c r="B1286" s="8">
        <v>30090742</v>
      </c>
      <c r="C1286" s="8">
        <v>12674631</v>
      </c>
      <c r="D1286" s="8">
        <v>17416111</v>
      </c>
      <c r="E1286" s="9">
        <f>nyse_spy_short_volume[[#This Row],[total_short]]/nyse_spy_short_volume[[#This Row],[total_reported]]</f>
        <v>0.42121364105943282</v>
      </c>
      <c r="F1286" s="9">
        <f>nyse_spy_short_volume[[#This Row],[total_long]]/nyse_spy_short_volume[[#This Row],[total_reported]]</f>
        <v>0.57878635894056718</v>
      </c>
      <c r="G1286" s="8">
        <v>3382844</v>
      </c>
      <c r="H1286" s="9">
        <f>nyse_spy_short_volume[[#This Row],[Off-Exchange]]/nyse_spy_short_volume[[#This Row],[total_reported]]</f>
        <v>0.11242142184463248</v>
      </c>
      <c r="I1286" s="8">
        <v>30414</v>
      </c>
      <c r="J1286" s="8" t="s">
        <v>10448</v>
      </c>
      <c r="K1286" s="8" t="s">
        <v>10449</v>
      </c>
      <c r="L1286" s="8" t="s">
        <v>10450</v>
      </c>
      <c r="M1286" s="8" t="s">
        <v>10451</v>
      </c>
      <c r="N1286" s="8">
        <v>169234</v>
      </c>
      <c r="O1286" s="8">
        <v>285691</v>
      </c>
      <c r="P1286" s="8">
        <v>635689</v>
      </c>
      <c r="Q1286" s="8">
        <v>3196460</v>
      </c>
      <c r="R1286" s="8">
        <v>59948</v>
      </c>
      <c r="S1286" s="8">
        <v>65735</v>
      </c>
      <c r="T1286" s="8">
        <v>754</v>
      </c>
    </row>
    <row r="1287" spans="1:20">
      <c r="A1287" s="1">
        <v>43872</v>
      </c>
      <c r="B1287" s="8">
        <v>41101337</v>
      </c>
      <c r="C1287" s="8">
        <v>21582435</v>
      </c>
      <c r="D1287" s="8">
        <v>19518902</v>
      </c>
      <c r="E1287" s="9">
        <f>nyse_spy_short_volume[[#This Row],[total_short]]/nyse_spy_short_volume[[#This Row],[total_reported]]</f>
        <v>0.52510299117520187</v>
      </c>
      <c r="F1287" s="9">
        <f>nyse_spy_short_volume[[#This Row],[total_long]]/nyse_spy_short_volume[[#This Row],[total_reported]]</f>
        <v>0.47489700882479807</v>
      </c>
      <c r="G1287" s="8">
        <v>6103018</v>
      </c>
      <c r="H1287" s="9">
        <f>nyse_spy_short_volume[[#This Row],[Off-Exchange]]/nyse_spy_short_volume[[#This Row],[total_reported]]</f>
        <v>0.14848709179460512</v>
      </c>
      <c r="I1287" s="8">
        <v>1285769</v>
      </c>
      <c r="J1287" s="8" t="s">
        <v>10452</v>
      </c>
      <c r="K1287" s="8" t="s">
        <v>10453</v>
      </c>
      <c r="L1287" s="8" t="s">
        <v>10454</v>
      </c>
      <c r="M1287" s="8" t="s">
        <v>10455</v>
      </c>
      <c r="N1287" s="8">
        <v>368266</v>
      </c>
      <c r="O1287" s="8">
        <v>636356</v>
      </c>
      <c r="P1287" s="8">
        <v>1305237</v>
      </c>
      <c r="Q1287" s="8">
        <v>5494885</v>
      </c>
      <c r="R1287" s="8">
        <v>104242</v>
      </c>
      <c r="S1287" s="8">
        <v>98941</v>
      </c>
      <c r="T1287" s="8">
        <v>7546</v>
      </c>
    </row>
    <row r="1288" spans="1:20">
      <c r="A1288" s="1">
        <v>43871</v>
      </c>
      <c r="B1288" s="8">
        <v>29137742</v>
      </c>
      <c r="C1288" s="8">
        <v>16160069</v>
      </c>
      <c r="D1288" s="8">
        <v>12977673</v>
      </c>
      <c r="E1288" s="9">
        <f>nyse_spy_short_volume[[#This Row],[total_short]]/nyse_spy_short_volume[[#This Row],[total_reported]]</f>
        <v>0.55460951641345446</v>
      </c>
      <c r="F1288" s="9">
        <f>nyse_spy_short_volume[[#This Row],[total_long]]/nyse_spy_short_volume[[#This Row],[total_reported]]</f>
        <v>0.44539048358654559</v>
      </c>
      <c r="G1288" s="8">
        <v>3861639</v>
      </c>
      <c r="H1288" s="9">
        <f>nyse_spy_short_volume[[#This Row],[Off-Exchange]]/nyse_spy_short_volume[[#This Row],[total_reported]]</f>
        <v>0.13253048228651348</v>
      </c>
      <c r="I1288" s="8">
        <v>25409</v>
      </c>
      <c r="J1288" s="8" t="s">
        <v>10456</v>
      </c>
      <c r="K1288" s="8" t="s">
        <v>10457</v>
      </c>
      <c r="L1288" s="8" t="s">
        <v>10458</v>
      </c>
      <c r="M1288" s="8" t="s">
        <v>10459</v>
      </c>
      <c r="N1288" s="8">
        <v>321877</v>
      </c>
      <c r="O1288" s="8">
        <v>453210</v>
      </c>
      <c r="P1288" s="8">
        <v>1006285</v>
      </c>
      <c r="Q1288" s="8">
        <v>4390863</v>
      </c>
      <c r="R1288" s="8">
        <v>92899</v>
      </c>
      <c r="S1288" s="8">
        <v>76903</v>
      </c>
      <c r="T1288" s="8">
        <v>13723</v>
      </c>
    </row>
    <row r="1289" spans="1:20">
      <c r="A1289" s="1">
        <v>43868</v>
      </c>
      <c r="B1289" s="8">
        <v>44493089</v>
      </c>
      <c r="C1289" s="8">
        <v>22775302</v>
      </c>
      <c r="D1289" s="8">
        <v>21717787</v>
      </c>
      <c r="E1289" s="9">
        <f>nyse_spy_short_volume[[#This Row],[total_short]]/nyse_spy_short_volume[[#This Row],[total_reported]]</f>
        <v>0.51188403664218507</v>
      </c>
      <c r="F1289" s="9">
        <f>nyse_spy_short_volume[[#This Row],[total_long]]/nyse_spy_short_volume[[#This Row],[total_reported]]</f>
        <v>0.48811596335781499</v>
      </c>
      <c r="G1289" s="8">
        <v>7596944</v>
      </c>
      <c r="H1289" s="9">
        <f>nyse_spy_short_volume[[#This Row],[Off-Exchange]]/nyse_spy_short_volume[[#This Row],[total_reported]]</f>
        <v>0.17074435987125999</v>
      </c>
      <c r="I1289" s="8">
        <v>36072</v>
      </c>
      <c r="J1289" s="8" t="s">
        <v>10460</v>
      </c>
      <c r="K1289" s="8" t="s">
        <v>10461</v>
      </c>
      <c r="L1289" s="8" t="s">
        <v>10462</v>
      </c>
      <c r="M1289" s="8" t="s">
        <v>10463</v>
      </c>
      <c r="N1289" s="8">
        <v>404998</v>
      </c>
      <c r="O1289" s="8">
        <v>435644</v>
      </c>
      <c r="P1289" s="8">
        <v>1261288</v>
      </c>
      <c r="Q1289" s="8">
        <v>5387160</v>
      </c>
      <c r="R1289" s="8">
        <v>98747</v>
      </c>
      <c r="S1289" s="8">
        <v>78313</v>
      </c>
      <c r="T1289" s="8">
        <v>3377</v>
      </c>
    </row>
    <row r="1290" spans="1:20">
      <c r="A1290" s="1">
        <v>43867</v>
      </c>
      <c r="B1290" s="8">
        <v>36633242</v>
      </c>
      <c r="C1290" s="8">
        <v>18751762</v>
      </c>
      <c r="D1290" s="8">
        <v>17881480</v>
      </c>
      <c r="E1290" s="9">
        <f>nyse_spy_short_volume[[#This Row],[total_short]]/nyse_spy_short_volume[[#This Row],[total_reported]]</f>
        <v>0.51187830986948957</v>
      </c>
      <c r="F1290" s="9">
        <f>nyse_spy_short_volume[[#This Row],[total_long]]/nyse_spy_short_volume[[#This Row],[total_reported]]</f>
        <v>0.48812169013051043</v>
      </c>
      <c r="G1290" s="8">
        <v>5708722</v>
      </c>
      <c r="H1290" s="9">
        <f>nyse_spy_short_volume[[#This Row],[Off-Exchange]]/nyse_spy_short_volume[[#This Row],[total_reported]]</f>
        <v>0.15583447405501266</v>
      </c>
      <c r="I1290" s="8">
        <v>22910</v>
      </c>
      <c r="J1290" s="8" t="s">
        <v>10464</v>
      </c>
      <c r="K1290" s="8" t="s">
        <v>10465</v>
      </c>
      <c r="L1290" s="8" t="s">
        <v>10466</v>
      </c>
      <c r="M1290" s="8" t="s">
        <v>10467</v>
      </c>
      <c r="N1290" s="8">
        <v>329624</v>
      </c>
      <c r="O1290" s="8">
        <v>563276</v>
      </c>
      <c r="P1290" s="8">
        <v>1037550</v>
      </c>
      <c r="Q1290" s="8">
        <v>4764585</v>
      </c>
      <c r="R1290" s="8">
        <v>99927</v>
      </c>
      <c r="S1290" s="8">
        <v>73178</v>
      </c>
      <c r="T1290" s="8">
        <v>2216</v>
      </c>
    </row>
    <row r="1291" spans="1:20">
      <c r="A1291" s="1">
        <v>43866</v>
      </c>
      <c r="B1291" s="8">
        <v>43500273</v>
      </c>
      <c r="C1291" s="8">
        <v>26956757</v>
      </c>
      <c r="D1291" s="8">
        <v>16543516</v>
      </c>
      <c r="E1291" s="9">
        <f>nyse_spy_short_volume[[#This Row],[total_short]]/nyse_spy_short_volume[[#This Row],[total_reported]]</f>
        <v>0.61969167411891879</v>
      </c>
      <c r="F1291" s="9">
        <f>nyse_spy_short_volume[[#This Row],[total_long]]/nyse_spy_short_volume[[#This Row],[total_reported]]</f>
        <v>0.38030832588108127</v>
      </c>
      <c r="G1291" s="8">
        <v>7638961</v>
      </c>
      <c r="H1291" s="9">
        <f>nyse_spy_short_volume[[#This Row],[Off-Exchange]]/nyse_spy_short_volume[[#This Row],[total_reported]]</f>
        <v>0.1756071967640295</v>
      </c>
      <c r="I1291" s="8">
        <v>23935</v>
      </c>
      <c r="J1291" s="8" t="s">
        <v>10468</v>
      </c>
      <c r="K1291" s="8" t="s">
        <v>10469</v>
      </c>
      <c r="L1291" s="8" t="s">
        <v>10470</v>
      </c>
      <c r="M1291" s="8" t="s">
        <v>10471</v>
      </c>
      <c r="N1291" s="8">
        <v>573169</v>
      </c>
      <c r="O1291" s="8">
        <v>735272</v>
      </c>
      <c r="P1291" s="8">
        <v>1610638</v>
      </c>
      <c r="Q1291" s="8">
        <v>6721603</v>
      </c>
      <c r="R1291" s="8">
        <v>159470</v>
      </c>
      <c r="S1291" s="8">
        <v>118639</v>
      </c>
      <c r="T1291" s="8">
        <v>3421</v>
      </c>
    </row>
    <row r="1292" spans="1:20">
      <c r="A1292" s="1">
        <v>43865</v>
      </c>
      <c r="B1292" s="8">
        <v>45235186</v>
      </c>
      <c r="C1292" s="8">
        <v>21011159</v>
      </c>
      <c r="D1292" s="8">
        <v>24224027</v>
      </c>
      <c r="E1292" s="9">
        <f>nyse_spy_short_volume[[#This Row],[total_short]]/nyse_spy_short_volume[[#This Row],[total_reported]]</f>
        <v>0.46448706986636462</v>
      </c>
      <c r="F1292" s="9">
        <f>nyse_spy_short_volume[[#This Row],[total_long]]/nyse_spy_short_volume[[#This Row],[total_reported]]</f>
        <v>0.53551293013363532</v>
      </c>
      <c r="G1292" s="8">
        <v>5964251</v>
      </c>
      <c r="H1292" s="9">
        <f>nyse_spy_short_volume[[#This Row],[Off-Exchange]]/nyse_spy_short_volume[[#This Row],[total_reported]]</f>
        <v>0.13184981708707907</v>
      </c>
      <c r="I1292" s="8">
        <v>66998</v>
      </c>
      <c r="J1292" s="8" t="s">
        <v>10472</v>
      </c>
      <c r="K1292" s="8" t="s">
        <v>10473</v>
      </c>
      <c r="L1292" s="8" t="s">
        <v>10474</v>
      </c>
      <c r="M1292" s="8" t="s">
        <v>10475</v>
      </c>
      <c r="N1292" s="8">
        <v>463719</v>
      </c>
      <c r="O1292" s="8">
        <v>493489</v>
      </c>
      <c r="P1292" s="8">
        <v>1172249</v>
      </c>
      <c r="Q1292" s="8">
        <v>4576184</v>
      </c>
      <c r="R1292" s="8">
        <v>85935</v>
      </c>
      <c r="S1292" s="8">
        <v>115472</v>
      </c>
      <c r="T1292" s="8">
        <v>7574</v>
      </c>
    </row>
    <row r="1293" spans="1:20">
      <c r="A1293" s="1">
        <v>43864</v>
      </c>
      <c r="B1293" s="8">
        <v>50688320</v>
      </c>
      <c r="C1293" s="8">
        <v>20110119</v>
      </c>
      <c r="D1293" s="8">
        <v>30578201</v>
      </c>
      <c r="E1293" s="9">
        <f>nyse_spy_short_volume[[#This Row],[total_short]]/nyse_spy_short_volume[[#This Row],[total_reported]]</f>
        <v>0.39674068897923626</v>
      </c>
      <c r="F1293" s="9">
        <f>nyse_spy_short_volume[[#This Row],[total_long]]/nyse_spy_short_volume[[#This Row],[total_reported]]</f>
        <v>0.6032593110207638</v>
      </c>
      <c r="G1293" s="8">
        <v>5609578</v>
      </c>
      <c r="H1293" s="9">
        <f>nyse_spy_short_volume[[#This Row],[Off-Exchange]]/nyse_spy_short_volume[[#This Row],[total_reported]]</f>
        <v>0.11066805922942406</v>
      </c>
      <c r="I1293" s="8">
        <v>52596</v>
      </c>
      <c r="J1293" s="8" t="s">
        <v>10476</v>
      </c>
      <c r="K1293" s="8" t="s">
        <v>10477</v>
      </c>
      <c r="L1293" s="8" t="s">
        <v>10478</v>
      </c>
      <c r="M1293" s="8" t="s">
        <v>10479</v>
      </c>
      <c r="N1293" s="8">
        <v>599173</v>
      </c>
      <c r="O1293" s="8">
        <v>525075</v>
      </c>
      <c r="P1293" s="8">
        <v>1134326</v>
      </c>
      <c r="Q1293" s="8">
        <v>4620049</v>
      </c>
      <c r="R1293" s="8">
        <v>123970</v>
      </c>
      <c r="S1293" s="8">
        <v>126481</v>
      </c>
      <c r="T1293" s="8">
        <v>2223</v>
      </c>
    </row>
    <row r="1294" spans="1:20">
      <c r="A1294" s="1">
        <v>43861</v>
      </c>
      <c r="B1294" s="8">
        <v>79387838</v>
      </c>
      <c r="C1294" s="8">
        <v>41026565</v>
      </c>
      <c r="D1294" s="8">
        <v>38361273</v>
      </c>
      <c r="E1294" s="9">
        <f>nyse_spy_short_volume[[#This Row],[total_short]]/nyse_spy_short_volume[[#This Row],[total_reported]]</f>
        <v>0.51678652591597218</v>
      </c>
      <c r="F1294" s="9">
        <f>nyse_spy_short_volume[[#This Row],[total_long]]/nyse_spy_short_volume[[#This Row],[total_reported]]</f>
        <v>0.48321347408402782</v>
      </c>
      <c r="G1294" s="8">
        <v>10911320</v>
      </c>
      <c r="H1294" s="9">
        <f>nyse_spy_short_volume[[#This Row],[Off-Exchange]]/nyse_spy_short_volume[[#This Row],[total_reported]]</f>
        <v>0.1374432189474665</v>
      </c>
      <c r="I1294" s="8">
        <v>75967</v>
      </c>
      <c r="J1294" s="8" t="s">
        <v>10480</v>
      </c>
      <c r="K1294" s="8" t="s">
        <v>10481</v>
      </c>
      <c r="L1294" s="8" t="s">
        <v>10482</v>
      </c>
      <c r="M1294" s="8" t="s">
        <v>10483</v>
      </c>
      <c r="N1294" s="8">
        <v>395478</v>
      </c>
      <c r="O1294" s="8">
        <v>926942</v>
      </c>
      <c r="P1294" s="8">
        <v>2494867</v>
      </c>
      <c r="Q1294" s="8">
        <v>10622409</v>
      </c>
      <c r="R1294" s="8">
        <v>241268</v>
      </c>
      <c r="S1294" s="8">
        <v>108371</v>
      </c>
      <c r="T1294" s="8">
        <v>5652</v>
      </c>
    </row>
    <row r="1295" spans="1:20">
      <c r="A1295" s="1">
        <v>43860</v>
      </c>
      <c r="B1295" s="8">
        <v>56399254</v>
      </c>
      <c r="C1295" s="8">
        <v>31735093</v>
      </c>
      <c r="D1295" s="8">
        <v>24664161</v>
      </c>
      <c r="E1295" s="9">
        <f>nyse_spy_short_volume[[#This Row],[total_short]]/nyse_spy_short_volume[[#This Row],[total_reported]]</f>
        <v>0.56268639652574126</v>
      </c>
      <c r="F1295" s="9">
        <f>nyse_spy_short_volume[[#This Row],[total_long]]/nyse_spy_short_volume[[#This Row],[total_reported]]</f>
        <v>0.43731360347425874</v>
      </c>
      <c r="G1295" s="8">
        <v>9119653</v>
      </c>
      <c r="H1295" s="9">
        <f>nyse_spy_short_volume[[#This Row],[Off-Exchange]]/nyse_spy_short_volume[[#This Row],[total_reported]]</f>
        <v>0.16169811395023062</v>
      </c>
      <c r="I1295" s="8">
        <v>57609</v>
      </c>
      <c r="J1295" s="8" t="s">
        <v>10484</v>
      </c>
      <c r="K1295" s="8" t="s">
        <v>10485</v>
      </c>
      <c r="L1295" s="8" t="s">
        <v>10486</v>
      </c>
      <c r="M1295" s="8" t="s">
        <v>10487</v>
      </c>
      <c r="N1295" s="8">
        <v>466292</v>
      </c>
      <c r="O1295" s="8">
        <v>772268</v>
      </c>
      <c r="P1295" s="8">
        <v>1966957</v>
      </c>
      <c r="Q1295" s="8">
        <v>8067743</v>
      </c>
      <c r="R1295" s="8">
        <v>127650</v>
      </c>
      <c r="S1295" s="8">
        <v>75357</v>
      </c>
      <c r="T1295" s="8">
        <v>2499</v>
      </c>
    </row>
    <row r="1296" spans="1:20">
      <c r="A1296" s="1">
        <v>43859</v>
      </c>
      <c r="B1296" s="8">
        <v>36187189</v>
      </c>
      <c r="C1296" s="8">
        <v>20141765</v>
      </c>
      <c r="D1296" s="8">
        <v>16045424</v>
      </c>
      <c r="E1296" s="9">
        <f>nyse_spy_short_volume[[#This Row],[total_short]]/nyse_spy_short_volume[[#This Row],[total_reported]]</f>
        <v>0.55659932580007798</v>
      </c>
      <c r="F1296" s="9">
        <f>nyse_spy_short_volume[[#This Row],[total_long]]/nyse_spy_short_volume[[#This Row],[total_reported]]</f>
        <v>0.44340067419992196</v>
      </c>
      <c r="G1296" s="8">
        <v>5183102</v>
      </c>
      <c r="H1296" s="9">
        <f>nyse_spy_short_volume[[#This Row],[Off-Exchange]]/nyse_spy_short_volume[[#This Row],[total_reported]]</f>
        <v>0.14323030175126342</v>
      </c>
      <c r="I1296" s="8">
        <v>27412</v>
      </c>
      <c r="J1296" s="8" t="s">
        <v>10488</v>
      </c>
      <c r="K1296" s="8" t="s">
        <v>10489</v>
      </c>
      <c r="L1296" s="8" t="s">
        <v>10490</v>
      </c>
      <c r="M1296" s="8" t="s">
        <v>10491</v>
      </c>
      <c r="N1296" s="8">
        <v>239675</v>
      </c>
      <c r="O1296" s="8">
        <v>413757</v>
      </c>
      <c r="P1296" s="8">
        <v>1156137</v>
      </c>
      <c r="Q1296" s="8">
        <v>5677383</v>
      </c>
      <c r="R1296" s="8">
        <v>91183</v>
      </c>
      <c r="S1296" s="8">
        <v>66414</v>
      </c>
      <c r="T1296" s="8">
        <v>2043</v>
      </c>
    </row>
    <row r="1297" spans="1:20">
      <c r="A1297" s="1">
        <v>43858</v>
      </c>
      <c r="B1297" s="8">
        <v>46617852</v>
      </c>
      <c r="C1297" s="8">
        <v>25038666</v>
      </c>
      <c r="D1297" s="8">
        <v>21579186</v>
      </c>
      <c r="E1297" s="9">
        <f>nyse_spy_short_volume[[#This Row],[total_short]]/nyse_spy_short_volume[[#This Row],[total_reported]]</f>
        <v>0.53710466968748372</v>
      </c>
      <c r="F1297" s="9">
        <f>nyse_spy_short_volume[[#This Row],[total_long]]/nyse_spy_short_volume[[#This Row],[total_reported]]</f>
        <v>0.46289533031251634</v>
      </c>
      <c r="G1297" s="8">
        <v>6839494</v>
      </c>
      <c r="H1297" s="9">
        <f>nyse_spy_short_volume[[#This Row],[Off-Exchange]]/nyse_spy_short_volume[[#This Row],[total_reported]]</f>
        <v>0.14671405280535019</v>
      </c>
      <c r="I1297" s="8">
        <v>9401</v>
      </c>
      <c r="J1297" s="8" t="s">
        <v>10492</v>
      </c>
      <c r="K1297" s="8" t="s">
        <v>10493</v>
      </c>
      <c r="L1297" s="8" t="s">
        <v>10494</v>
      </c>
      <c r="M1297" s="8" t="s">
        <v>10495</v>
      </c>
      <c r="N1297" s="8">
        <v>339043</v>
      </c>
      <c r="O1297" s="8">
        <v>608010</v>
      </c>
      <c r="P1297" s="8">
        <v>1369524</v>
      </c>
      <c r="Q1297" s="8">
        <v>6923613</v>
      </c>
      <c r="R1297" s="8">
        <v>127176</v>
      </c>
      <c r="S1297" s="8">
        <v>93899</v>
      </c>
      <c r="T1297" s="8">
        <v>1938</v>
      </c>
    </row>
    <row r="1298" spans="1:20">
      <c r="A1298" s="1">
        <v>43857</v>
      </c>
      <c r="B1298" s="8">
        <v>58764890</v>
      </c>
      <c r="C1298" s="8">
        <v>30403520</v>
      </c>
      <c r="D1298" s="8">
        <v>28361370</v>
      </c>
      <c r="E1298" s="9">
        <f>nyse_spy_short_volume[[#This Row],[total_short]]/nyse_spy_short_volume[[#This Row],[total_reported]]</f>
        <v>0.51737559621059448</v>
      </c>
      <c r="F1298" s="9">
        <f>nyse_spy_short_volume[[#This Row],[total_long]]/nyse_spy_short_volume[[#This Row],[total_reported]]</f>
        <v>0.48262440378940552</v>
      </c>
      <c r="G1298" s="8">
        <v>9244886</v>
      </c>
      <c r="H1298" s="9">
        <f>nyse_spy_short_volume[[#This Row],[Off-Exchange]]/nyse_spy_short_volume[[#This Row],[total_reported]]</f>
        <v>0.15731988947822415</v>
      </c>
      <c r="I1298" s="8">
        <v>19071</v>
      </c>
      <c r="J1298" s="8" t="s">
        <v>10496</v>
      </c>
      <c r="K1298" s="8" t="s">
        <v>10497</v>
      </c>
      <c r="L1298" s="8" t="s">
        <v>10498</v>
      </c>
      <c r="M1298" s="8" t="s">
        <v>10499</v>
      </c>
      <c r="N1298" s="8">
        <v>467753</v>
      </c>
      <c r="O1298" s="8">
        <v>813055</v>
      </c>
      <c r="P1298" s="8">
        <v>1939979</v>
      </c>
      <c r="Q1298" s="8">
        <v>7619458</v>
      </c>
      <c r="R1298" s="8">
        <v>138761</v>
      </c>
      <c r="S1298" s="8">
        <v>123734</v>
      </c>
      <c r="T1298" s="8">
        <v>9229</v>
      </c>
    </row>
    <row r="1299" spans="1:20">
      <c r="A1299" s="1">
        <v>43854</v>
      </c>
      <c r="B1299" s="8">
        <v>61944498</v>
      </c>
      <c r="C1299" s="8">
        <v>32228003</v>
      </c>
      <c r="D1299" s="8">
        <v>29716495</v>
      </c>
      <c r="E1299" s="9">
        <f>nyse_spy_short_volume[[#This Row],[total_short]]/nyse_spy_short_volume[[#This Row],[total_reported]]</f>
        <v>0.52027224435655284</v>
      </c>
      <c r="F1299" s="9">
        <f>nyse_spy_short_volume[[#This Row],[total_long]]/nyse_spy_short_volume[[#This Row],[total_reported]]</f>
        <v>0.47972775564344716</v>
      </c>
      <c r="G1299" s="8">
        <v>11616951</v>
      </c>
      <c r="H1299" s="9">
        <f>nyse_spy_short_volume[[#This Row],[Off-Exchange]]/nyse_spy_short_volume[[#This Row],[total_reported]]</f>
        <v>0.18753806028099543</v>
      </c>
      <c r="I1299" s="8">
        <v>1050972</v>
      </c>
      <c r="J1299" s="8" t="s">
        <v>10500</v>
      </c>
      <c r="K1299" s="8" t="s">
        <v>10501</v>
      </c>
      <c r="L1299" s="8" t="s">
        <v>10502</v>
      </c>
      <c r="M1299" s="8" t="s">
        <v>10503</v>
      </c>
      <c r="N1299" s="8">
        <v>201421</v>
      </c>
      <c r="O1299" s="8">
        <v>626043</v>
      </c>
      <c r="P1299" s="8">
        <v>1826788</v>
      </c>
      <c r="Q1299" s="8">
        <v>6362047</v>
      </c>
      <c r="R1299" s="8">
        <v>184333</v>
      </c>
      <c r="S1299" s="8">
        <v>134447</v>
      </c>
      <c r="T1299" s="8">
        <v>15894</v>
      </c>
    </row>
    <row r="1300" spans="1:20">
      <c r="A1300" s="1">
        <v>43853</v>
      </c>
      <c r="B1300" s="8">
        <v>33929397</v>
      </c>
      <c r="C1300" s="8">
        <v>19997974</v>
      </c>
      <c r="D1300" s="8">
        <v>13931423</v>
      </c>
      <c r="E1300" s="9">
        <f>nyse_spy_short_volume[[#This Row],[total_short]]/nyse_spy_short_volume[[#This Row],[total_reported]]</f>
        <v>0.58939962888229347</v>
      </c>
      <c r="F1300" s="9">
        <f>nyse_spy_short_volume[[#This Row],[total_long]]/nyse_spy_short_volume[[#This Row],[total_reported]]</f>
        <v>0.41060037111770659</v>
      </c>
      <c r="G1300" s="8">
        <v>5847284</v>
      </c>
      <c r="H1300" s="9">
        <f>nyse_spy_short_volume[[#This Row],[Off-Exchange]]/nyse_spy_short_volume[[#This Row],[total_reported]]</f>
        <v>0.17233680869718965</v>
      </c>
      <c r="I1300" s="8">
        <v>36338</v>
      </c>
      <c r="J1300" s="8" t="s">
        <v>10504</v>
      </c>
      <c r="K1300" s="8" t="s">
        <v>10505</v>
      </c>
      <c r="L1300" s="8" t="s">
        <v>10506</v>
      </c>
      <c r="M1300" s="8" t="s">
        <v>10507</v>
      </c>
      <c r="N1300" s="8">
        <v>330517</v>
      </c>
      <c r="O1300" s="8">
        <v>513694</v>
      </c>
      <c r="P1300" s="8">
        <v>1223720</v>
      </c>
      <c r="Q1300" s="8">
        <v>5131135</v>
      </c>
      <c r="R1300" s="8">
        <v>198752</v>
      </c>
      <c r="S1300" s="8">
        <v>77320</v>
      </c>
      <c r="T1300" s="8">
        <v>15374</v>
      </c>
    </row>
    <row r="1301" spans="1:20">
      <c r="A1301" s="1">
        <v>43852</v>
      </c>
      <c r="B1301" s="8">
        <v>37628737</v>
      </c>
      <c r="C1301" s="8">
        <v>18652649</v>
      </c>
      <c r="D1301" s="8">
        <v>18976088</v>
      </c>
      <c r="E1301" s="9">
        <f>nyse_spy_short_volume[[#This Row],[total_short]]/nyse_spy_short_volume[[#This Row],[total_reported]]</f>
        <v>0.49570223417278131</v>
      </c>
      <c r="F1301" s="9">
        <f>nyse_spy_short_volume[[#This Row],[total_long]]/nyse_spy_short_volume[[#This Row],[total_reported]]</f>
        <v>0.50429776582721875</v>
      </c>
      <c r="G1301" s="8">
        <v>6514406</v>
      </c>
      <c r="H1301" s="9">
        <f>nyse_spy_short_volume[[#This Row],[Off-Exchange]]/nyse_spy_short_volume[[#This Row],[total_reported]]</f>
        <v>0.17312316382024728</v>
      </c>
      <c r="I1301" s="8">
        <v>16941</v>
      </c>
      <c r="J1301" s="8" t="s">
        <v>10508</v>
      </c>
      <c r="K1301" s="8" t="s">
        <v>10509</v>
      </c>
      <c r="L1301" s="8" t="s">
        <v>10510</v>
      </c>
      <c r="M1301" s="8" t="s">
        <v>10511</v>
      </c>
      <c r="N1301" s="8">
        <v>359830</v>
      </c>
      <c r="O1301" s="8">
        <v>442375</v>
      </c>
      <c r="P1301" s="8">
        <v>1054613</v>
      </c>
      <c r="Q1301" s="8">
        <v>4357283</v>
      </c>
      <c r="R1301" s="8">
        <v>73506</v>
      </c>
      <c r="S1301" s="8">
        <v>86636</v>
      </c>
      <c r="T1301" s="8">
        <v>31367</v>
      </c>
    </row>
    <row r="1302" spans="1:20">
      <c r="A1302" s="1">
        <v>43851</v>
      </c>
      <c r="B1302" s="8">
        <v>54940540</v>
      </c>
      <c r="C1302" s="8">
        <v>24351414</v>
      </c>
      <c r="D1302" s="8">
        <v>30589126</v>
      </c>
      <c r="E1302" s="9">
        <f>nyse_spy_short_volume[[#This Row],[total_short]]/nyse_spy_short_volume[[#This Row],[total_reported]]</f>
        <v>0.44323215607272881</v>
      </c>
      <c r="F1302" s="9">
        <f>nyse_spy_short_volume[[#This Row],[total_long]]/nyse_spy_short_volume[[#This Row],[total_reported]]</f>
        <v>0.55676784392727119</v>
      </c>
      <c r="G1302" s="8">
        <v>7271614</v>
      </c>
      <c r="H1302" s="9">
        <f>nyse_spy_short_volume[[#This Row],[Off-Exchange]]/nyse_spy_short_volume[[#This Row],[total_reported]]</f>
        <v>0.13235425061348141</v>
      </c>
      <c r="I1302" s="8">
        <v>29694</v>
      </c>
      <c r="J1302" s="8" t="s">
        <v>10512</v>
      </c>
      <c r="K1302" s="8" t="s">
        <v>10513</v>
      </c>
      <c r="L1302" s="8" t="s">
        <v>10514</v>
      </c>
      <c r="M1302" s="8" t="s">
        <v>10515</v>
      </c>
      <c r="N1302" s="8">
        <v>337096</v>
      </c>
      <c r="O1302" s="8">
        <v>614786</v>
      </c>
      <c r="P1302" s="8">
        <v>1482399</v>
      </c>
      <c r="Q1302" s="8">
        <v>6148835</v>
      </c>
      <c r="R1302" s="8">
        <v>83279</v>
      </c>
      <c r="S1302" s="8">
        <v>54908</v>
      </c>
      <c r="T1302" s="8">
        <v>21000</v>
      </c>
    </row>
    <row r="1303" spans="1:20">
      <c r="A1303" s="1">
        <v>43847</v>
      </c>
      <c r="B1303" s="8">
        <v>63096697</v>
      </c>
      <c r="C1303" s="8">
        <v>41960357</v>
      </c>
      <c r="D1303" s="8">
        <v>21136340</v>
      </c>
      <c r="E1303" s="9">
        <f>nyse_spy_short_volume[[#This Row],[total_short]]/nyse_spy_short_volume[[#This Row],[total_reported]]</f>
        <v>0.66501669651582551</v>
      </c>
      <c r="F1303" s="9">
        <f>nyse_spy_short_volume[[#This Row],[total_long]]/nyse_spy_short_volume[[#This Row],[total_reported]]</f>
        <v>0.33498330348417443</v>
      </c>
      <c r="G1303" s="8">
        <v>19345561</v>
      </c>
      <c r="H1303" s="9">
        <f>nyse_spy_short_volume[[#This Row],[Off-Exchange]]/nyse_spy_short_volume[[#This Row],[total_reported]]</f>
        <v>0.30660180199289988</v>
      </c>
      <c r="I1303" s="8">
        <v>16643</v>
      </c>
      <c r="J1303" s="8" t="s">
        <v>10516</v>
      </c>
      <c r="K1303" s="8" t="s">
        <v>10517</v>
      </c>
      <c r="L1303" s="8" t="s">
        <v>10518</v>
      </c>
      <c r="M1303" s="8" t="s">
        <v>10519</v>
      </c>
      <c r="N1303" s="8">
        <v>343493</v>
      </c>
      <c r="O1303" s="8">
        <v>546775</v>
      </c>
      <c r="P1303" s="8">
        <v>1399949</v>
      </c>
      <c r="Q1303" s="8">
        <v>11226177</v>
      </c>
      <c r="R1303" s="8">
        <v>126680</v>
      </c>
      <c r="S1303" s="8">
        <v>114751</v>
      </c>
      <c r="T1303" s="8">
        <v>60009</v>
      </c>
    </row>
    <row r="1304" spans="1:20">
      <c r="A1304" s="1">
        <v>43846</v>
      </c>
      <c r="B1304" s="8">
        <v>36801225</v>
      </c>
      <c r="C1304" s="8">
        <v>17428018</v>
      </c>
      <c r="D1304" s="8">
        <v>19373207</v>
      </c>
      <c r="E1304" s="9">
        <f>nyse_spy_short_volume[[#This Row],[total_short]]/nyse_spy_short_volume[[#This Row],[total_reported]]</f>
        <v>0.47357168137745415</v>
      </c>
      <c r="F1304" s="9">
        <f>nyse_spy_short_volume[[#This Row],[total_long]]/nyse_spy_short_volume[[#This Row],[total_reported]]</f>
        <v>0.5264283186225458</v>
      </c>
      <c r="G1304" s="8">
        <v>5744099</v>
      </c>
      <c r="H1304" s="9">
        <f>nyse_spy_short_volume[[#This Row],[Off-Exchange]]/nyse_spy_short_volume[[#This Row],[total_reported]]</f>
        <v>0.1560844509931395</v>
      </c>
      <c r="I1304" s="8">
        <v>10219</v>
      </c>
      <c r="J1304" s="8" t="s">
        <v>10520</v>
      </c>
      <c r="K1304" s="8" t="s">
        <v>10521</v>
      </c>
      <c r="L1304" s="8" t="s">
        <v>10522</v>
      </c>
      <c r="M1304" s="8" t="s">
        <v>10523</v>
      </c>
      <c r="N1304" s="8">
        <v>208981</v>
      </c>
      <c r="O1304" s="8">
        <v>365051</v>
      </c>
      <c r="P1304" s="8">
        <v>902124</v>
      </c>
      <c r="Q1304" s="8">
        <v>3993699</v>
      </c>
      <c r="R1304" s="8">
        <v>62309</v>
      </c>
      <c r="S1304" s="8">
        <v>57206</v>
      </c>
      <c r="T1304" s="8">
        <v>16102</v>
      </c>
    </row>
    <row r="1305" spans="1:20">
      <c r="A1305" s="1">
        <v>43845</v>
      </c>
      <c r="B1305" s="8">
        <v>49718610</v>
      </c>
      <c r="C1305" s="8">
        <v>24313774</v>
      </c>
      <c r="D1305" s="8">
        <v>25404836</v>
      </c>
      <c r="E1305" s="9">
        <f>nyse_spy_short_volume[[#This Row],[total_short]]/nyse_spy_short_volume[[#This Row],[total_reported]]</f>
        <v>0.48902762969439412</v>
      </c>
      <c r="F1305" s="9">
        <f>nyse_spy_short_volume[[#This Row],[total_long]]/nyse_spy_short_volume[[#This Row],[total_reported]]</f>
        <v>0.51097237030560594</v>
      </c>
      <c r="G1305" s="8">
        <v>9408324</v>
      </c>
      <c r="H1305" s="9">
        <f>nyse_spy_short_volume[[#This Row],[Off-Exchange]]/nyse_spy_short_volume[[#This Row],[total_reported]]</f>
        <v>0.189231436679344</v>
      </c>
      <c r="I1305" s="8">
        <v>17577</v>
      </c>
      <c r="J1305" s="8" t="s">
        <v>10524</v>
      </c>
      <c r="K1305" s="8" t="s">
        <v>10525</v>
      </c>
      <c r="L1305" s="8" t="s">
        <v>10526</v>
      </c>
      <c r="M1305" s="8" t="s">
        <v>10527</v>
      </c>
      <c r="N1305" s="8">
        <v>236312</v>
      </c>
      <c r="O1305" s="8">
        <v>426045</v>
      </c>
      <c r="P1305" s="8">
        <v>1096480</v>
      </c>
      <c r="Q1305" s="8">
        <v>5655493</v>
      </c>
      <c r="R1305" s="8">
        <v>88348</v>
      </c>
      <c r="S1305" s="8">
        <v>65969</v>
      </c>
      <c r="T1305" s="8">
        <v>73612</v>
      </c>
    </row>
    <row r="1306" spans="1:20">
      <c r="A1306" s="1">
        <v>43844</v>
      </c>
      <c r="B1306" s="8">
        <v>45474319</v>
      </c>
      <c r="C1306" s="8">
        <v>17555930</v>
      </c>
      <c r="D1306" s="8">
        <v>27918389</v>
      </c>
      <c r="E1306" s="9">
        <f>nyse_spy_short_volume[[#This Row],[total_short]]/nyse_spy_short_volume[[#This Row],[total_reported]]</f>
        <v>0.38606251585647716</v>
      </c>
      <c r="F1306" s="9">
        <f>nyse_spy_short_volume[[#This Row],[total_long]]/nyse_spy_short_volume[[#This Row],[total_reported]]</f>
        <v>0.61393748414352289</v>
      </c>
      <c r="G1306" s="8">
        <v>4774287</v>
      </c>
      <c r="H1306" s="9">
        <f>nyse_spy_short_volume[[#This Row],[Off-Exchange]]/nyse_spy_short_volume[[#This Row],[total_reported]]</f>
        <v>0.1049886420509123</v>
      </c>
      <c r="I1306" s="8">
        <v>21184</v>
      </c>
      <c r="J1306" s="8" t="s">
        <v>10528</v>
      </c>
      <c r="K1306" s="8" t="s">
        <v>10529</v>
      </c>
      <c r="L1306" s="8" t="s">
        <v>10530</v>
      </c>
      <c r="M1306" s="8" t="s">
        <v>10531</v>
      </c>
      <c r="N1306" s="8">
        <v>171834</v>
      </c>
      <c r="O1306" s="8">
        <v>364584</v>
      </c>
      <c r="P1306" s="8">
        <v>1038086</v>
      </c>
      <c r="Q1306" s="8">
        <v>4993936</v>
      </c>
      <c r="R1306" s="8">
        <v>84148</v>
      </c>
      <c r="S1306" s="8">
        <v>36307</v>
      </c>
      <c r="T1306" s="8">
        <v>37652</v>
      </c>
    </row>
    <row r="1307" spans="1:20">
      <c r="A1307" s="1">
        <v>43843</v>
      </c>
      <c r="B1307" s="8">
        <v>33857631</v>
      </c>
      <c r="C1307" s="8">
        <v>17151571</v>
      </c>
      <c r="D1307" s="8">
        <v>16706060</v>
      </c>
      <c r="E1307" s="9">
        <f>nyse_spy_short_volume[[#This Row],[total_short]]/nyse_spy_short_volume[[#This Row],[total_reported]]</f>
        <v>0.5065791815145011</v>
      </c>
      <c r="F1307" s="9">
        <f>nyse_spy_short_volume[[#This Row],[total_long]]/nyse_spy_short_volume[[#This Row],[total_reported]]</f>
        <v>0.4934208184854989</v>
      </c>
      <c r="G1307" s="8">
        <v>4429194</v>
      </c>
      <c r="H1307" s="9">
        <f>nyse_spy_short_volume[[#This Row],[Off-Exchange]]/nyse_spy_short_volume[[#This Row],[total_reported]]</f>
        <v>0.13081818984913623</v>
      </c>
      <c r="I1307" s="8">
        <v>21788</v>
      </c>
      <c r="J1307" s="8" t="s">
        <v>10532</v>
      </c>
      <c r="K1307" s="8" t="s">
        <v>10533</v>
      </c>
      <c r="L1307" s="8" t="s">
        <v>10534</v>
      </c>
      <c r="M1307" s="8" t="s">
        <v>10535</v>
      </c>
      <c r="N1307" s="8">
        <v>309394</v>
      </c>
      <c r="O1307" s="8">
        <v>363910</v>
      </c>
      <c r="P1307" s="8">
        <v>957683</v>
      </c>
      <c r="Q1307" s="8">
        <v>6010738</v>
      </c>
      <c r="R1307" s="8">
        <v>66786</v>
      </c>
      <c r="S1307" s="8">
        <v>60508</v>
      </c>
      <c r="T1307" s="8">
        <v>19119</v>
      </c>
    </row>
    <row r="1308" spans="1:20">
      <c r="A1308" s="1">
        <v>43840</v>
      </c>
      <c r="B1308" s="8">
        <v>38640572</v>
      </c>
      <c r="C1308" s="8">
        <v>14422879</v>
      </c>
      <c r="D1308" s="8">
        <v>24217693</v>
      </c>
      <c r="E1308" s="9">
        <f>nyse_spy_short_volume[[#This Row],[total_short]]/nyse_spy_short_volume[[#This Row],[total_reported]]</f>
        <v>0.37325738863285979</v>
      </c>
      <c r="F1308" s="9">
        <f>nyse_spy_short_volume[[#This Row],[total_long]]/nyse_spy_short_volume[[#This Row],[total_reported]]</f>
        <v>0.62674261136714027</v>
      </c>
      <c r="G1308" s="8">
        <v>4403322</v>
      </c>
      <c r="H1308" s="9">
        <f>nyse_spy_short_volume[[#This Row],[Off-Exchange]]/nyse_spy_short_volume[[#This Row],[total_reported]]</f>
        <v>0.11395592177051624</v>
      </c>
      <c r="I1308" s="8">
        <v>31768</v>
      </c>
      <c r="J1308" s="8" t="s">
        <v>10536</v>
      </c>
      <c r="K1308" s="8" t="s">
        <v>10537</v>
      </c>
      <c r="L1308" s="8" t="s">
        <v>10538</v>
      </c>
      <c r="M1308" s="8" t="s">
        <v>10539</v>
      </c>
      <c r="N1308" s="8">
        <v>174034</v>
      </c>
      <c r="O1308" s="8">
        <v>297327</v>
      </c>
      <c r="P1308" s="8">
        <v>865537</v>
      </c>
      <c r="Q1308" s="8">
        <v>3586053</v>
      </c>
      <c r="R1308" s="8">
        <v>88929</v>
      </c>
      <c r="S1308" s="8">
        <v>57011</v>
      </c>
      <c r="T1308" s="8">
        <v>13160</v>
      </c>
    </row>
    <row r="1309" spans="1:20">
      <c r="A1309" s="1">
        <v>43839</v>
      </c>
      <c r="B1309" s="8">
        <v>36545555</v>
      </c>
      <c r="C1309" s="8">
        <v>17663268</v>
      </c>
      <c r="D1309" s="8">
        <v>18882287</v>
      </c>
      <c r="E1309" s="9">
        <f>nyse_spy_short_volume[[#This Row],[total_short]]/nyse_spy_short_volume[[#This Row],[total_reported]]</f>
        <v>0.48332192519719569</v>
      </c>
      <c r="F1309" s="9">
        <f>nyse_spy_short_volume[[#This Row],[total_long]]/nyse_spy_short_volume[[#This Row],[total_reported]]</f>
        <v>0.51667807480280437</v>
      </c>
      <c r="G1309" s="8">
        <v>4725736</v>
      </c>
      <c r="H1309" s="9">
        <f>nyse_spy_short_volume[[#This Row],[Off-Exchange]]/nyse_spy_short_volume[[#This Row],[total_reported]]</f>
        <v>0.1293108286356576</v>
      </c>
      <c r="I1309" s="8">
        <v>20266</v>
      </c>
      <c r="J1309" s="8" t="s">
        <v>10540</v>
      </c>
      <c r="K1309" s="8" t="s">
        <v>10541</v>
      </c>
      <c r="L1309" s="8" t="s">
        <v>10542</v>
      </c>
      <c r="M1309" s="8" t="s">
        <v>10543</v>
      </c>
      <c r="N1309" s="8">
        <v>366831</v>
      </c>
      <c r="O1309" s="8">
        <v>369896</v>
      </c>
      <c r="P1309" s="8">
        <v>1066958</v>
      </c>
      <c r="Q1309" s="8">
        <v>4505625</v>
      </c>
      <c r="R1309" s="8">
        <v>91670</v>
      </c>
      <c r="S1309" s="8">
        <v>89335</v>
      </c>
      <c r="T1309" s="8">
        <v>21402</v>
      </c>
    </row>
    <row r="1310" spans="1:20">
      <c r="A1310" s="1">
        <v>43838</v>
      </c>
      <c r="B1310" s="8">
        <v>48046475</v>
      </c>
      <c r="C1310" s="8">
        <v>23992564</v>
      </c>
      <c r="D1310" s="8">
        <v>24053911</v>
      </c>
      <c r="E1310" s="9">
        <f>nyse_spy_short_volume[[#This Row],[total_short]]/nyse_spy_short_volume[[#This Row],[total_reported]]</f>
        <v>0.49936158688020299</v>
      </c>
      <c r="F1310" s="9">
        <f>nyse_spy_short_volume[[#This Row],[total_long]]/nyse_spy_short_volume[[#This Row],[total_reported]]</f>
        <v>0.50063841311979707</v>
      </c>
      <c r="G1310" s="8">
        <v>8013259</v>
      </c>
      <c r="H1310" s="9">
        <f>nyse_spy_short_volume[[#This Row],[Off-Exchange]]/nyse_spy_short_volume[[#This Row],[total_reported]]</f>
        <v>0.16678141320461073</v>
      </c>
      <c r="I1310" s="8">
        <v>16808</v>
      </c>
      <c r="J1310" s="8" t="s">
        <v>10544</v>
      </c>
      <c r="K1310" s="8" t="s">
        <v>10545</v>
      </c>
      <c r="L1310" s="8" t="s">
        <v>10546</v>
      </c>
      <c r="M1310" s="8" t="s">
        <v>10547</v>
      </c>
      <c r="N1310" s="8">
        <v>264394</v>
      </c>
      <c r="O1310" s="8">
        <v>442430</v>
      </c>
      <c r="P1310" s="8">
        <v>1341582</v>
      </c>
      <c r="Q1310" s="8">
        <v>5799389</v>
      </c>
      <c r="R1310" s="8">
        <v>99718</v>
      </c>
      <c r="S1310" s="8">
        <v>96474</v>
      </c>
      <c r="T1310" s="8">
        <v>22570</v>
      </c>
    </row>
    <row r="1311" spans="1:20">
      <c r="A1311" s="1">
        <v>43837</v>
      </c>
      <c r="B1311" s="8">
        <v>29427073</v>
      </c>
      <c r="C1311" s="8">
        <v>13949320</v>
      </c>
      <c r="D1311" s="8">
        <v>15477753</v>
      </c>
      <c r="E1311" s="9">
        <f>nyse_spy_short_volume[[#This Row],[total_short]]/nyse_spy_short_volume[[#This Row],[total_reported]]</f>
        <v>0.47403015583642993</v>
      </c>
      <c r="F1311" s="9">
        <f>nyse_spy_short_volume[[#This Row],[total_long]]/nyse_spy_short_volume[[#This Row],[total_reported]]</f>
        <v>0.52596984416357007</v>
      </c>
      <c r="G1311" s="8">
        <v>3259105</v>
      </c>
      <c r="H1311" s="9">
        <f>nyse_spy_short_volume[[#This Row],[Off-Exchange]]/nyse_spy_short_volume[[#This Row],[total_reported]]</f>
        <v>0.1107519256162514</v>
      </c>
      <c r="I1311" s="8">
        <v>537563</v>
      </c>
      <c r="J1311" s="8" t="s">
        <v>10548</v>
      </c>
      <c r="K1311" s="8" t="s">
        <v>10549</v>
      </c>
      <c r="L1311" s="8" t="s">
        <v>10550</v>
      </c>
      <c r="M1311" s="8" t="s">
        <v>10551</v>
      </c>
      <c r="N1311" s="8">
        <v>195467</v>
      </c>
      <c r="O1311" s="8">
        <v>403330</v>
      </c>
      <c r="P1311" s="8">
        <v>728462</v>
      </c>
      <c r="Q1311" s="8">
        <v>3501488</v>
      </c>
      <c r="R1311" s="8">
        <v>44300</v>
      </c>
      <c r="S1311" s="8">
        <v>51340</v>
      </c>
      <c r="T1311" s="8">
        <v>26531</v>
      </c>
    </row>
    <row r="1312" spans="1:20">
      <c r="A1312" s="1">
        <v>43836</v>
      </c>
      <c r="B1312" s="8">
        <v>35684826</v>
      </c>
      <c r="C1312" s="8">
        <v>18737591</v>
      </c>
      <c r="D1312" s="8">
        <v>16947235</v>
      </c>
      <c r="E1312" s="9">
        <f>nyse_spy_short_volume[[#This Row],[total_short]]/nyse_spy_short_volume[[#This Row],[total_reported]]</f>
        <v>0.5250856764721229</v>
      </c>
      <c r="F1312" s="9">
        <f>nyse_spy_short_volume[[#This Row],[total_long]]/nyse_spy_short_volume[[#This Row],[total_reported]]</f>
        <v>0.4749143235278771</v>
      </c>
      <c r="G1312" s="8">
        <v>6148911</v>
      </c>
      <c r="H1312" s="9">
        <f>nyse_spy_short_volume[[#This Row],[Off-Exchange]]/nyse_spy_short_volume[[#This Row],[total_reported]]</f>
        <v>0.17231164304962562</v>
      </c>
      <c r="I1312" s="8">
        <v>14863</v>
      </c>
      <c r="J1312" s="8" t="s">
        <v>10552</v>
      </c>
      <c r="K1312" s="8" t="s">
        <v>10553</v>
      </c>
      <c r="L1312" s="8" t="s">
        <v>3522</v>
      </c>
      <c r="M1312" s="8" t="s">
        <v>10554</v>
      </c>
      <c r="N1312" s="8">
        <v>393006</v>
      </c>
      <c r="O1312" s="8">
        <v>419303</v>
      </c>
      <c r="P1312" s="8">
        <v>1055167</v>
      </c>
      <c r="Q1312" s="8">
        <v>4265529</v>
      </c>
      <c r="R1312" s="8">
        <v>98312</v>
      </c>
      <c r="S1312" s="8">
        <v>78816</v>
      </c>
      <c r="T1312" s="8">
        <v>41381</v>
      </c>
    </row>
    <row r="1313" spans="1:20">
      <c r="A1313" s="1">
        <v>43833</v>
      </c>
      <c r="B1313" s="8">
        <v>50436014</v>
      </c>
      <c r="C1313" s="8">
        <v>27661949</v>
      </c>
      <c r="D1313" s="8">
        <v>22774065</v>
      </c>
      <c r="E1313" s="9">
        <f>nyse_spy_short_volume[[#This Row],[total_short]]/nyse_spy_short_volume[[#This Row],[total_reported]]</f>
        <v>0.54845628760432974</v>
      </c>
      <c r="F1313" s="9">
        <f>nyse_spy_short_volume[[#This Row],[total_long]]/nyse_spy_short_volume[[#This Row],[total_reported]]</f>
        <v>0.45154371239567026</v>
      </c>
      <c r="G1313" s="8">
        <v>5827218</v>
      </c>
      <c r="H1313" s="9">
        <f>nyse_spy_short_volume[[#This Row],[Off-Exchange]]/nyse_spy_short_volume[[#This Row],[total_reported]]</f>
        <v>0.11553684634951525</v>
      </c>
      <c r="I1313" s="8">
        <v>38227</v>
      </c>
      <c r="J1313" s="8" t="s">
        <v>10555</v>
      </c>
      <c r="K1313" s="8" t="s">
        <v>10556</v>
      </c>
      <c r="L1313" s="8" t="s">
        <v>10557</v>
      </c>
      <c r="M1313" s="8" t="s">
        <v>10558</v>
      </c>
      <c r="N1313" s="8">
        <v>425154</v>
      </c>
      <c r="O1313" s="8">
        <v>710222</v>
      </c>
      <c r="P1313" s="8">
        <v>1981380</v>
      </c>
      <c r="Q1313" s="8">
        <v>8159648</v>
      </c>
      <c r="R1313" s="8">
        <v>91123</v>
      </c>
      <c r="S1313" s="8">
        <v>111272</v>
      </c>
      <c r="T1313" s="8">
        <v>73170</v>
      </c>
    </row>
    <row r="1314" spans="1:20">
      <c r="A1314" s="1">
        <v>43832</v>
      </c>
      <c r="B1314" s="8">
        <v>39736327</v>
      </c>
      <c r="C1314" s="8">
        <v>22622042</v>
      </c>
      <c r="D1314" s="8">
        <v>17114285</v>
      </c>
      <c r="E1314" s="9">
        <f>nyse_spy_short_volume[[#This Row],[total_short]]/nyse_spy_short_volume[[#This Row],[total_reported]]</f>
        <v>0.56930380102821276</v>
      </c>
      <c r="F1314" s="9">
        <f>nyse_spy_short_volume[[#This Row],[total_long]]/nyse_spy_short_volume[[#This Row],[total_reported]]</f>
        <v>0.43069619897178718</v>
      </c>
      <c r="G1314" s="8">
        <v>5775845</v>
      </c>
      <c r="H1314" s="9">
        <f>nyse_spy_short_volume[[#This Row],[Off-Exchange]]/nyse_spy_short_volume[[#This Row],[total_reported]]</f>
        <v>0.14535427494342898</v>
      </c>
      <c r="I1314" s="8">
        <v>19562</v>
      </c>
      <c r="J1314" s="8" t="s">
        <v>10559</v>
      </c>
      <c r="K1314" s="8" t="s">
        <v>10560</v>
      </c>
      <c r="L1314" s="8" t="s">
        <v>10561</v>
      </c>
      <c r="M1314" s="8" t="s">
        <v>10562</v>
      </c>
      <c r="N1314" s="8">
        <v>387850</v>
      </c>
      <c r="O1314" s="8">
        <v>588781</v>
      </c>
      <c r="P1314" s="8">
        <v>1661482</v>
      </c>
      <c r="Q1314" s="8">
        <v>5253741</v>
      </c>
      <c r="R1314" s="8">
        <v>119207</v>
      </c>
      <c r="S1314" s="8">
        <v>283017</v>
      </c>
      <c r="T1314" s="8">
        <v>70730</v>
      </c>
    </row>
  </sheetData>
  <pageMargins left="0.7" right="0.7" top="0.78740157499999996" bottom="0.78740157499999996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B1C07C-1C8D-4F6D-B49E-13D81581922A}">
  <sheetPr>
    <tabColor rgb="FFFFFF00"/>
  </sheetPr>
  <dimension ref="A1:T1314"/>
  <sheetViews>
    <sheetView topLeftCell="A1280" workbookViewId="0">
      <selection activeCell="B2" sqref="B2:B1314"/>
    </sheetView>
  </sheetViews>
  <sheetFormatPr baseColWidth="10" defaultRowHeight="14.25"/>
  <cols>
    <col min="1" max="1" width="10" bestFit="1" customWidth="1"/>
    <col min="2" max="2" width="18.73046875" style="9" customWidth="1"/>
    <col min="3" max="3" width="18.73046875" style="12" customWidth="1"/>
    <col min="4" max="4" width="14.265625" bestFit="1" customWidth="1"/>
    <col min="5" max="5" width="10.59765625" bestFit="1" customWidth="1"/>
    <col min="6" max="6" width="8.73046875" bestFit="1" customWidth="1"/>
    <col min="7" max="7" width="11.3984375" bestFit="1" customWidth="1"/>
    <col min="8" max="8" width="15.1328125" bestFit="1" customWidth="1"/>
    <col min="9" max="9" width="7.73046875" bestFit="1" customWidth="1"/>
    <col min="10" max="10" width="13.59765625" bestFit="1" customWidth="1"/>
    <col min="11" max="11" width="13.265625" bestFit="1" customWidth="1"/>
    <col min="12" max="12" width="8.73046875" bestFit="1" customWidth="1"/>
    <col min="13" max="13" width="11.1328125" bestFit="1" customWidth="1"/>
    <col min="14" max="14" width="10.59765625" bestFit="1" customWidth="1"/>
    <col min="15" max="15" width="12" bestFit="1" customWidth="1"/>
    <col min="16" max="16" width="13" bestFit="1" customWidth="1"/>
    <col min="17" max="17" width="11.59765625" bestFit="1" customWidth="1"/>
    <col min="18" max="18" width="12" bestFit="1" customWidth="1"/>
    <col min="19" max="19" width="8.73046875" bestFit="1" customWidth="1"/>
    <col min="20" max="20" width="6.73046875" bestFit="1" customWidth="1"/>
  </cols>
  <sheetData>
    <row r="1" spans="1:20" s="2" customFormat="1" ht="18.399999999999999" thickBot="1">
      <c r="A1" s="3" t="s">
        <v>0</v>
      </c>
      <c r="B1" s="11" t="s">
        <v>3527</v>
      </c>
      <c r="C1" s="17" t="s">
        <v>10593</v>
      </c>
      <c r="D1" s="3" t="s">
        <v>7044</v>
      </c>
      <c r="E1" s="3" t="s">
        <v>7045</v>
      </c>
      <c r="F1" s="3" t="s">
        <v>7034</v>
      </c>
      <c r="G1" s="3" t="s">
        <v>7035</v>
      </c>
      <c r="H1" s="3" t="s">
        <v>7036</v>
      </c>
      <c r="I1" s="3" t="s">
        <v>7038</v>
      </c>
      <c r="J1" s="3" t="s">
        <v>7037</v>
      </c>
      <c r="K1" s="3" t="s">
        <v>7042</v>
      </c>
      <c r="L1" s="3" t="s">
        <v>7041</v>
      </c>
      <c r="M1" s="3" t="s">
        <v>7043</v>
      </c>
      <c r="N1" s="3" t="s">
        <v>7046</v>
      </c>
      <c r="O1" s="3" t="s">
        <v>7039</v>
      </c>
      <c r="P1" s="3" t="s">
        <v>7047</v>
      </c>
      <c r="Q1" s="3" t="s">
        <v>7048</v>
      </c>
      <c r="R1" s="3" t="s">
        <v>7049</v>
      </c>
      <c r="S1" s="3" t="s">
        <v>7040</v>
      </c>
      <c r="T1" s="3" t="s">
        <v>7050</v>
      </c>
    </row>
    <row r="2" spans="1:20">
      <c r="A2" s="1">
        <v>45740</v>
      </c>
      <c r="B2" s="9">
        <f>nyse_spy_volume_by_exchange[[#This Row],[Off Exchange]]/SUM(nyse_spy_volume_by_exchange[[#This Row],[NYSE National]:[LTSE]])</f>
        <v>0.50924476669109209</v>
      </c>
      <c r="C2" s="12">
        <f>SUM(nyse_spy_volume_by_exchange[[#This Row],[NYSE National]:[LTSE]])</f>
        <v>64401463</v>
      </c>
      <c r="D2">
        <v>17002</v>
      </c>
      <c r="E2">
        <v>213152</v>
      </c>
      <c r="F2">
        <v>1573953</v>
      </c>
      <c r="G2">
        <v>89729</v>
      </c>
      <c r="H2">
        <v>106012</v>
      </c>
      <c r="I2">
        <v>1028407</v>
      </c>
      <c r="J2">
        <v>274319</v>
      </c>
      <c r="K2">
        <v>32796108</v>
      </c>
      <c r="L2">
        <v>745450</v>
      </c>
      <c r="M2">
        <v>12306090</v>
      </c>
      <c r="N2">
        <v>3411692</v>
      </c>
      <c r="O2">
        <v>542581</v>
      </c>
      <c r="P2">
        <v>6894685</v>
      </c>
      <c r="Q2">
        <v>691055</v>
      </c>
      <c r="R2">
        <v>2798967</v>
      </c>
      <c r="S2">
        <v>912261</v>
      </c>
      <c r="T2">
        <v>0</v>
      </c>
    </row>
    <row r="3" spans="1:20">
      <c r="A3" s="1">
        <v>45737</v>
      </c>
      <c r="B3" s="9">
        <f>nyse_spy_volume_by_exchange[[#This Row],[Off Exchange]]/SUM(nyse_spy_volume_by_exchange[[#This Row],[NYSE National]:[LTSE]])</f>
        <v>0.57790553358480468</v>
      </c>
      <c r="C3" s="12">
        <f>SUM(nyse_spy_volume_by_exchange[[#This Row],[NYSE National]:[LTSE]])</f>
        <v>91380582</v>
      </c>
      <c r="D3">
        <v>11780</v>
      </c>
      <c r="E3">
        <v>189796</v>
      </c>
      <c r="F3">
        <v>1320740</v>
      </c>
      <c r="G3">
        <v>67473</v>
      </c>
      <c r="H3">
        <v>84071</v>
      </c>
      <c r="I3">
        <v>924605</v>
      </c>
      <c r="J3">
        <v>357863</v>
      </c>
      <c r="K3">
        <v>52809344</v>
      </c>
      <c r="L3">
        <v>1690578</v>
      </c>
      <c r="M3">
        <v>15316561</v>
      </c>
      <c r="N3">
        <v>4037713</v>
      </c>
      <c r="O3">
        <v>1168516</v>
      </c>
      <c r="P3">
        <v>7548015</v>
      </c>
      <c r="Q3">
        <v>1831444</v>
      </c>
      <c r="R3">
        <v>3020490</v>
      </c>
      <c r="S3">
        <v>1001593</v>
      </c>
      <c r="T3">
        <v>0</v>
      </c>
    </row>
    <row r="4" spans="1:20">
      <c r="A4" s="1">
        <v>45736</v>
      </c>
      <c r="B4" s="9">
        <f>nyse_spy_volume_by_exchange[[#This Row],[Off Exchange]]/SUM(nyse_spy_volume_by_exchange[[#This Row],[NYSE National]:[LTSE]])</f>
        <v>0.4235851406726362</v>
      </c>
      <c r="C4" s="12">
        <f>SUM(nyse_spy_volume_by_exchange[[#This Row],[NYSE National]:[LTSE]])</f>
        <v>62987481</v>
      </c>
      <c r="D4">
        <v>15799</v>
      </c>
      <c r="E4">
        <v>189206</v>
      </c>
      <c r="F4">
        <v>1431808</v>
      </c>
      <c r="G4">
        <v>115163</v>
      </c>
      <c r="H4">
        <v>51729</v>
      </c>
      <c r="I4">
        <v>774123</v>
      </c>
      <c r="J4">
        <v>283969</v>
      </c>
      <c r="K4">
        <v>26680561</v>
      </c>
      <c r="L4">
        <v>3610244</v>
      </c>
      <c r="M4">
        <v>13083606</v>
      </c>
      <c r="N4">
        <v>3710698</v>
      </c>
      <c r="O4">
        <v>548923</v>
      </c>
      <c r="P4">
        <v>7758852</v>
      </c>
      <c r="Q4">
        <v>454409</v>
      </c>
      <c r="R4">
        <v>3294671</v>
      </c>
      <c r="S4">
        <v>983720</v>
      </c>
      <c r="T4">
        <v>0</v>
      </c>
    </row>
    <row r="5" spans="1:20">
      <c r="A5" s="1">
        <v>45735</v>
      </c>
      <c r="B5" s="9">
        <f>nyse_spy_volume_by_exchange[[#This Row],[Off Exchange]]/SUM(nyse_spy_volume_by_exchange[[#This Row],[NYSE National]:[LTSE]])</f>
        <v>0.54293566214344391</v>
      </c>
      <c r="C5" s="12">
        <f>SUM(nyse_spy_volume_by_exchange[[#This Row],[NYSE National]:[LTSE]])</f>
        <v>80972281</v>
      </c>
      <c r="D5">
        <v>16823</v>
      </c>
      <c r="E5">
        <v>199549</v>
      </c>
      <c r="F5">
        <v>1918898</v>
      </c>
      <c r="G5">
        <v>122812</v>
      </c>
      <c r="H5">
        <v>24098</v>
      </c>
      <c r="I5">
        <v>1007580</v>
      </c>
      <c r="J5">
        <v>270740</v>
      </c>
      <c r="K5">
        <v>43962739</v>
      </c>
      <c r="L5">
        <v>2156557</v>
      </c>
      <c r="M5">
        <v>14129437</v>
      </c>
      <c r="N5">
        <v>3854564</v>
      </c>
      <c r="O5">
        <v>451150</v>
      </c>
      <c r="P5">
        <v>8366689</v>
      </c>
      <c r="Q5">
        <v>364279</v>
      </c>
      <c r="R5">
        <v>3104881</v>
      </c>
      <c r="S5">
        <v>1021485</v>
      </c>
      <c r="T5">
        <v>0</v>
      </c>
    </row>
    <row r="6" spans="1:20">
      <c r="A6" s="1">
        <v>45734</v>
      </c>
      <c r="B6" s="9">
        <f>nyse_spy_volume_by_exchange[[#This Row],[Off Exchange]]/SUM(nyse_spy_volume_by_exchange[[#This Row],[NYSE National]:[LTSE]])</f>
        <v>0.53732500259609861</v>
      </c>
      <c r="C6" s="12">
        <f>SUM(nyse_spy_volume_by_exchange[[#This Row],[NYSE National]:[LTSE]])</f>
        <v>67293284</v>
      </c>
      <c r="D6">
        <v>26225</v>
      </c>
      <c r="E6">
        <v>165793</v>
      </c>
      <c r="F6">
        <v>1467353</v>
      </c>
      <c r="G6">
        <v>107169</v>
      </c>
      <c r="H6">
        <v>39877</v>
      </c>
      <c r="I6">
        <v>984856</v>
      </c>
      <c r="J6">
        <v>366286</v>
      </c>
      <c r="K6">
        <v>36158364</v>
      </c>
      <c r="L6">
        <v>789918</v>
      </c>
      <c r="M6">
        <v>12151115</v>
      </c>
      <c r="N6">
        <v>3278935</v>
      </c>
      <c r="O6">
        <v>445261</v>
      </c>
      <c r="P6">
        <v>7235353</v>
      </c>
      <c r="Q6">
        <v>409053</v>
      </c>
      <c r="R6">
        <v>2756070</v>
      </c>
      <c r="S6">
        <v>757221</v>
      </c>
      <c r="T6">
        <v>154435</v>
      </c>
    </row>
    <row r="7" spans="1:20">
      <c r="A7" s="1">
        <v>45733</v>
      </c>
      <c r="B7" s="9">
        <f>nyse_spy_volume_by_exchange[[#This Row],[Off Exchange]]/SUM(nyse_spy_volume_by_exchange[[#This Row],[NYSE National]:[LTSE]])</f>
        <v>0.40803416239597634</v>
      </c>
      <c r="C7" s="12">
        <f>SUM(nyse_spy_volume_by_exchange[[#This Row],[NYSE National]:[LTSE]])</f>
        <v>49038715</v>
      </c>
      <c r="D7">
        <v>26129</v>
      </c>
      <c r="E7">
        <v>225171</v>
      </c>
      <c r="F7">
        <v>1329830</v>
      </c>
      <c r="G7">
        <v>134753</v>
      </c>
      <c r="H7">
        <v>40602</v>
      </c>
      <c r="I7">
        <v>1140417</v>
      </c>
      <c r="J7">
        <v>354091</v>
      </c>
      <c r="K7">
        <v>20009471</v>
      </c>
      <c r="L7">
        <v>622316</v>
      </c>
      <c r="M7">
        <v>11155608</v>
      </c>
      <c r="N7">
        <v>3226584</v>
      </c>
      <c r="O7">
        <v>280902</v>
      </c>
      <c r="P7">
        <v>6964889</v>
      </c>
      <c r="Q7">
        <v>285982</v>
      </c>
      <c r="R7">
        <v>2512737</v>
      </c>
      <c r="S7">
        <v>729233</v>
      </c>
      <c r="T7">
        <v>0</v>
      </c>
    </row>
    <row r="8" spans="1:20">
      <c r="A8" s="1">
        <v>45730</v>
      </c>
      <c r="B8" s="9">
        <f>nyse_spy_volume_by_exchange[[#This Row],[Off Exchange]]/SUM(nyse_spy_volume_by_exchange[[#This Row],[NYSE National]:[LTSE]])</f>
        <v>0.40342168503237369</v>
      </c>
      <c r="C8" s="12">
        <f>SUM(nyse_spy_volume_by_exchange[[#This Row],[NYSE National]:[LTSE]])</f>
        <v>63465748</v>
      </c>
      <c r="D8">
        <v>23142</v>
      </c>
      <c r="E8">
        <v>205371</v>
      </c>
      <c r="F8">
        <v>1945819</v>
      </c>
      <c r="G8">
        <v>88651</v>
      </c>
      <c r="H8">
        <v>50098</v>
      </c>
      <c r="I8">
        <v>1296759</v>
      </c>
      <c r="J8">
        <v>369160</v>
      </c>
      <c r="K8">
        <v>25603459</v>
      </c>
      <c r="L8">
        <v>2159786</v>
      </c>
      <c r="M8">
        <v>13912174</v>
      </c>
      <c r="N8">
        <v>4040294</v>
      </c>
      <c r="O8">
        <v>516569</v>
      </c>
      <c r="P8">
        <v>8759082</v>
      </c>
      <c r="Q8">
        <v>418217</v>
      </c>
      <c r="R8">
        <v>3238803</v>
      </c>
      <c r="S8">
        <v>838364</v>
      </c>
      <c r="T8">
        <v>0</v>
      </c>
    </row>
    <row r="9" spans="1:20">
      <c r="A9" s="1">
        <v>45729</v>
      </c>
      <c r="B9" s="9">
        <f>nyse_spy_volume_by_exchange[[#This Row],[Off Exchange]]/SUM(nyse_spy_volume_by_exchange[[#This Row],[NYSE National]:[LTSE]])</f>
        <v>0.42542199324379432</v>
      </c>
      <c r="C9" s="12">
        <f>SUM(nyse_spy_volume_by_exchange[[#This Row],[NYSE National]:[LTSE]])</f>
        <v>74180690</v>
      </c>
      <c r="D9">
        <v>15362</v>
      </c>
      <c r="E9">
        <v>274126</v>
      </c>
      <c r="F9">
        <v>2169237</v>
      </c>
      <c r="G9">
        <v>138619</v>
      </c>
      <c r="H9">
        <v>60575</v>
      </c>
      <c r="I9">
        <v>1018954</v>
      </c>
      <c r="J9">
        <v>696974</v>
      </c>
      <c r="K9">
        <v>31558097</v>
      </c>
      <c r="L9">
        <v>1540491</v>
      </c>
      <c r="M9">
        <v>17923679</v>
      </c>
      <c r="N9">
        <v>4327499</v>
      </c>
      <c r="O9">
        <v>504394</v>
      </c>
      <c r="P9">
        <v>9414954</v>
      </c>
      <c r="Q9">
        <v>511100</v>
      </c>
      <c r="R9">
        <v>3188409</v>
      </c>
      <c r="S9">
        <v>838220</v>
      </c>
      <c r="T9">
        <v>0</v>
      </c>
    </row>
    <row r="10" spans="1:20">
      <c r="A10" s="1">
        <v>45728</v>
      </c>
      <c r="B10" s="9">
        <f>nyse_spy_volume_by_exchange[[#This Row],[Off Exchange]]/SUM(nyse_spy_volume_by_exchange[[#This Row],[NYSE National]:[LTSE]])</f>
        <v>0.37246653953185027</v>
      </c>
      <c r="C10" s="12">
        <f>SUM(nyse_spy_volume_by_exchange[[#This Row],[NYSE National]:[LTSE]])</f>
        <v>69651521</v>
      </c>
      <c r="D10">
        <v>18480</v>
      </c>
      <c r="E10">
        <v>249033</v>
      </c>
      <c r="F10">
        <v>2181148</v>
      </c>
      <c r="G10">
        <v>105547</v>
      </c>
      <c r="H10">
        <v>89024</v>
      </c>
      <c r="I10">
        <v>1132263</v>
      </c>
      <c r="J10">
        <v>758646</v>
      </c>
      <c r="K10">
        <v>25942861</v>
      </c>
      <c r="L10">
        <v>364625</v>
      </c>
      <c r="M10">
        <v>16235171</v>
      </c>
      <c r="N10">
        <v>4564536</v>
      </c>
      <c r="O10">
        <v>1046972</v>
      </c>
      <c r="P10">
        <v>11013254</v>
      </c>
      <c r="Q10">
        <v>905324</v>
      </c>
      <c r="R10">
        <v>4090875</v>
      </c>
      <c r="S10">
        <v>953762</v>
      </c>
      <c r="T10">
        <v>0</v>
      </c>
    </row>
    <row r="11" spans="1:20">
      <c r="A11" s="1">
        <v>45727</v>
      </c>
      <c r="B11" s="9">
        <f>nyse_spy_volume_by_exchange[[#This Row],[Off Exchange]]/SUM(nyse_spy_volume_by_exchange[[#This Row],[NYSE National]:[LTSE]])</f>
        <v>0.34361476350859649</v>
      </c>
      <c r="C11" s="12">
        <f>SUM(nyse_spy_volume_by_exchange[[#This Row],[NYSE National]:[LTSE]])</f>
        <v>88207054</v>
      </c>
      <c r="D11">
        <v>42284</v>
      </c>
      <c r="E11">
        <v>531944</v>
      </c>
      <c r="F11">
        <v>3142095</v>
      </c>
      <c r="G11">
        <v>113475</v>
      </c>
      <c r="H11">
        <v>138495</v>
      </c>
      <c r="I11">
        <v>1587148</v>
      </c>
      <c r="J11">
        <v>1171722</v>
      </c>
      <c r="K11">
        <v>30309246</v>
      </c>
      <c r="L11">
        <v>3628733</v>
      </c>
      <c r="M11">
        <v>20545367</v>
      </c>
      <c r="N11">
        <v>5814736</v>
      </c>
      <c r="O11">
        <v>1111614</v>
      </c>
      <c r="P11">
        <v>13135356</v>
      </c>
      <c r="Q11">
        <v>761770</v>
      </c>
      <c r="R11">
        <v>4580277</v>
      </c>
      <c r="S11">
        <v>1592792</v>
      </c>
      <c r="T11">
        <v>0</v>
      </c>
    </row>
    <row r="12" spans="1:20">
      <c r="A12" s="1">
        <v>45726</v>
      </c>
      <c r="B12" s="9">
        <f>nyse_spy_volume_by_exchange[[#This Row],[Off Exchange]]/SUM(nyse_spy_volume_by_exchange[[#This Row],[NYSE National]:[LTSE]])</f>
        <v>0.42364218667212422</v>
      </c>
      <c r="C12" s="12">
        <f>SUM(nyse_spy_volume_by_exchange[[#This Row],[NYSE National]:[LTSE]])</f>
        <v>100352841</v>
      </c>
      <c r="D12">
        <v>26463</v>
      </c>
      <c r="E12">
        <v>324471</v>
      </c>
      <c r="F12">
        <v>3223266</v>
      </c>
      <c r="G12">
        <v>181268</v>
      </c>
      <c r="H12">
        <v>210540</v>
      </c>
      <c r="I12">
        <v>1820484</v>
      </c>
      <c r="J12">
        <v>882185</v>
      </c>
      <c r="K12">
        <v>42513697</v>
      </c>
      <c r="L12">
        <v>1929923</v>
      </c>
      <c r="M12">
        <v>21306059</v>
      </c>
      <c r="N12">
        <v>5947938</v>
      </c>
      <c r="O12">
        <v>1519504</v>
      </c>
      <c r="P12">
        <v>13525564</v>
      </c>
      <c r="Q12">
        <v>746412</v>
      </c>
      <c r="R12">
        <v>4830782</v>
      </c>
      <c r="S12">
        <v>1364285</v>
      </c>
      <c r="T12">
        <v>0</v>
      </c>
    </row>
    <row r="13" spans="1:20">
      <c r="A13" s="1">
        <v>45723</v>
      </c>
      <c r="B13" s="9">
        <f>nyse_spy_volume_by_exchange[[#This Row],[Off Exchange]]/SUM(nyse_spy_volume_by_exchange[[#This Row],[NYSE National]:[LTSE]])</f>
        <v>0.36849183819463427</v>
      </c>
      <c r="C13" s="12">
        <f>SUM(nyse_spy_volume_by_exchange[[#This Row],[NYSE National]:[LTSE]])</f>
        <v>82513852</v>
      </c>
      <c r="D13">
        <v>39211</v>
      </c>
      <c r="E13">
        <v>375031</v>
      </c>
      <c r="F13">
        <v>2787314</v>
      </c>
      <c r="G13">
        <v>172729</v>
      </c>
      <c r="H13">
        <v>120582</v>
      </c>
      <c r="I13">
        <v>1350334</v>
      </c>
      <c r="J13">
        <v>1116357</v>
      </c>
      <c r="K13">
        <v>30405681</v>
      </c>
      <c r="L13">
        <v>1357134</v>
      </c>
      <c r="M13">
        <v>18882660</v>
      </c>
      <c r="N13">
        <v>5542901</v>
      </c>
      <c r="O13">
        <v>1002754</v>
      </c>
      <c r="P13">
        <v>12446562</v>
      </c>
      <c r="Q13">
        <v>762523</v>
      </c>
      <c r="R13">
        <v>4525161</v>
      </c>
      <c r="S13">
        <v>1356487</v>
      </c>
      <c r="T13">
        <v>270431</v>
      </c>
    </row>
    <row r="14" spans="1:20">
      <c r="A14" s="1">
        <v>45722</v>
      </c>
      <c r="B14" s="9">
        <f>nyse_spy_volume_by_exchange[[#This Row],[Off Exchange]]/SUM(nyse_spy_volume_by_exchange[[#This Row],[NYSE National]:[LTSE]])</f>
        <v>0.39843146903402349</v>
      </c>
      <c r="C14" s="12">
        <f>SUM(nyse_spy_volume_by_exchange[[#This Row],[NYSE National]:[LTSE]])</f>
        <v>80435135</v>
      </c>
      <c r="D14">
        <v>33899</v>
      </c>
      <c r="E14">
        <v>425778</v>
      </c>
      <c r="F14">
        <v>2694937</v>
      </c>
      <c r="G14">
        <v>157501</v>
      </c>
      <c r="H14">
        <v>103586</v>
      </c>
      <c r="I14">
        <v>1476769</v>
      </c>
      <c r="J14">
        <v>906203</v>
      </c>
      <c r="K14">
        <v>32047889</v>
      </c>
      <c r="L14">
        <v>308677</v>
      </c>
      <c r="M14">
        <v>18397718</v>
      </c>
      <c r="N14">
        <v>5596823</v>
      </c>
      <c r="O14">
        <v>725269</v>
      </c>
      <c r="P14">
        <v>10976779</v>
      </c>
      <c r="Q14">
        <v>657782</v>
      </c>
      <c r="R14">
        <v>4252074</v>
      </c>
      <c r="S14">
        <v>1095943</v>
      </c>
      <c r="T14">
        <v>577508</v>
      </c>
    </row>
    <row r="15" spans="1:20">
      <c r="A15" s="1">
        <v>45721</v>
      </c>
      <c r="B15" s="9">
        <f>nyse_spy_volume_by_exchange[[#This Row],[Off Exchange]]/SUM(nyse_spy_volume_by_exchange[[#This Row],[NYSE National]:[LTSE]])</f>
        <v>0.32138503059288842</v>
      </c>
      <c r="C15" s="12">
        <f>SUM(nyse_spy_volume_by_exchange[[#This Row],[NYSE National]:[LTSE]])</f>
        <v>71213936</v>
      </c>
      <c r="D15">
        <v>27767</v>
      </c>
      <c r="E15">
        <v>337782</v>
      </c>
      <c r="F15">
        <v>2332006</v>
      </c>
      <c r="G15">
        <v>93977</v>
      </c>
      <c r="H15">
        <v>92985</v>
      </c>
      <c r="I15">
        <v>1207779</v>
      </c>
      <c r="J15">
        <v>957385</v>
      </c>
      <c r="K15">
        <v>22887093</v>
      </c>
      <c r="L15">
        <v>3222039</v>
      </c>
      <c r="M15">
        <v>17224361</v>
      </c>
      <c r="N15">
        <v>4975462</v>
      </c>
      <c r="O15">
        <v>1033428</v>
      </c>
      <c r="P15">
        <v>10742857</v>
      </c>
      <c r="Q15">
        <v>792771</v>
      </c>
      <c r="R15">
        <v>4021232</v>
      </c>
      <c r="S15">
        <v>1265012</v>
      </c>
      <c r="T15">
        <v>0</v>
      </c>
    </row>
    <row r="16" spans="1:20">
      <c r="A16" s="1">
        <v>45720</v>
      </c>
      <c r="B16" s="9">
        <f>nyse_spy_volume_by_exchange[[#This Row],[Off Exchange]]/SUM(nyse_spy_volume_by_exchange[[#This Row],[NYSE National]:[LTSE]])</f>
        <v>0.41539971544939397</v>
      </c>
      <c r="C16" s="12">
        <f>SUM(nyse_spy_volume_by_exchange[[#This Row],[NYSE National]:[LTSE]])</f>
        <v>110144204</v>
      </c>
      <c r="D16">
        <v>51065</v>
      </c>
      <c r="E16">
        <v>471161</v>
      </c>
      <c r="F16">
        <v>3119393</v>
      </c>
      <c r="G16">
        <v>162644</v>
      </c>
      <c r="H16">
        <v>112541</v>
      </c>
      <c r="I16">
        <v>2371205</v>
      </c>
      <c r="J16">
        <v>1070794</v>
      </c>
      <c r="K16">
        <v>45753871</v>
      </c>
      <c r="L16">
        <v>2272151</v>
      </c>
      <c r="M16">
        <v>21022749</v>
      </c>
      <c r="N16">
        <v>6856283</v>
      </c>
      <c r="O16">
        <v>1459065</v>
      </c>
      <c r="P16">
        <v>15645803</v>
      </c>
      <c r="Q16">
        <v>2585802</v>
      </c>
      <c r="R16">
        <v>5684549</v>
      </c>
      <c r="S16">
        <v>1505128</v>
      </c>
      <c r="T16">
        <v>0</v>
      </c>
    </row>
    <row r="17" spans="1:20">
      <c r="A17" s="1">
        <v>45719</v>
      </c>
      <c r="B17" s="9">
        <f>nyse_spy_volume_by_exchange[[#This Row],[Off Exchange]]/SUM(nyse_spy_volume_by_exchange[[#This Row],[NYSE National]:[LTSE]])</f>
        <v>0.34741947729210065</v>
      </c>
      <c r="C17" s="12">
        <f>SUM(nyse_spy_volume_by_exchange[[#This Row],[NYSE National]:[LTSE]])</f>
        <v>74234960</v>
      </c>
      <c r="D17">
        <v>45920</v>
      </c>
      <c r="E17">
        <v>374514</v>
      </c>
      <c r="F17">
        <v>2510527</v>
      </c>
      <c r="G17">
        <v>168945</v>
      </c>
      <c r="H17">
        <v>84475</v>
      </c>
      <c r="I17">
        <v>2033681</v>
      </c>
      <c r="J17">
        <v>917733</v>
      </c>
      <c r="K17">
        <v>25790671</v>
      </c>
      <c r="L17">
        <v>1968544</v>
      </c>
      <c r="M17">
        <v>17035830</v>
      </c>
      <c r="N17">
        <v>5183207</v>
      </c>
      <c r="O17">
        <v>861931</v>
      </c>
      <c r="P17">
        <v>10772891</v>
      </c>
      <c r="Q17">
        <v>764368</v>
      </c>
      <c r="R17">
        <v>4490822</v>
      </c>
      <c r="S17">
        <v>1098089</v>
      </c>
      <c r="T17">
        <v>132812</v>
      </c>
    </row>
    <row r="18" spans="1:20">
      <c r="A18" s="1">
        <v>45716</v>
      </c>
      <c r="B18" s="9">
        <f>nyse_spy_volume_by_exchange[[#This Row],[Off Exchange]]/SUM(nyse_spy_volume_by_exchange[[#This Row],[NYSE National]:[LTSE]])</f>
        <v>0.44144386035275052</v>
      </c>
      <c r="C18" s="12">
        <f>SUM(nyse_spy_volume_by_exchange[[#This Row],[NYSE National]:[LTSE]])</f>
        <v>90722818</v>
      </c>
      <c r="D18">
        <v>22586</v>
      </c>
      <c r="E18">
        <v>371646</v>
      </c>
      <c r="F18">
        <v>2546465</v>
      </c>
      <c r="G18">
        <v>119347</v>
      </c>
      <c r="H18">
        <v>114673</v>
      </c>
      <c r="I18">
        <v>1490853</v>
      </c>
      <c r="J18">
        <v>755479</v>
      </c>
      <c r="K18">
        <v>40049031</v>
      </c>
      <c r="L18">
        <v>1450688</v>
      </c>
      <c r="M18">
        <v>18953324</v>
      </c>
      <c r="N18">
        <v>5144603</v>
      </c>
      <c r="O18">
        <v>1184606</v>
      </c>
      <c r="P18">
        <v>11742430</v>
      </c>
      <c r="Q18">
        <v>1610913</v>
      </c>
      <c r="R18">
        <v>3972333</v>
      </c>
      <c r="S18">
        <v>1193841</v>
      </c>
      <c r="T18">
        <v>0</v>
      </c>
    </row>
    <row r="19" spans="1:20">
      <c r="A19" s="1">
        <v>45715</v>
      </c>
      <c r="B19" s="9">
        <f>nyse_spy_volume_by_exchange[[#This Row],[Off Exchange]]/SUM(nyse_spy_volume_by_exchange[[#This Row],[NYSE National]:[LTSE]])</f>
        <v>0.43613704004055559</v>
      </c>
      <c r="C19" s="12">
        <f>SUM(nyse_spy_volume_by_exchange[[#This Row],[NYSE National]:[LTSE]])</f>
        <v>74209260</v>
      </c>
      <c r="D19">
        <v>36070</v>
      </c>
      <c r="E19">
        <v>322074</v>
      </c>
      <c r="F19">
        <v>2104252</v>
      </c>
      <c r="G19">
        <v>114815</v>
      </c>
      <c r="H19">
        <v>201300</v>
      </c>
      <c r="I19">
        <v>1334937</v>
      </c>
      <c r="J19">
        <v>643080</v>
      </c>
      <c r="K19">
        <v>32365407</v>
      </c>
      <c r="L19">
        <v>418442</v>
      </c>
      <c r="M19">
        <v>14846826</v>
      </c>
      <c r="N19">
        <v>4647456</v>
      </c>
      <c r="O19">
        <v>922493</v>
      </c>
      <c r="P19">
        <v>10194295</v>
      </c>
      <c r="Q19">
        <v>966919</v>
      </c>
      <c r="R19">
        <v>4021439</v>
      </c>
      <c r="S19">
        <v>1069455</v>
      </c>
      <c r="T19">
        <v>0</v>
      </c>
    </row>
    <row r="20" spans="1:20">
      <c r="A20" s="1">
        <v>45714</v>
      </c>
      <c r="B20" s="9">
        <f>nyse_spy_volume_by_exchange[[#This Row],[Off Exchange]]/SUM(nyse_spy_volume_by_exchange[[#This Row],[NYSE National]:[LTSE]])</f>
        <v>0.34079547020799505</v>
      </c>
      <c r="C20" s="12">
        <f>SUM(nyse_spy_volume_by_exchange[[#This Row],[NYSE National]:[LTSE]])</f>
        <v>43321371</v>
      </c>
      <c r="D20">
        <v>16409</v>
      </c>
      <c r="E20">
        <v>251367</v>
      </c>
      <c r="F20">
        <v>1300103</v>
      </c>
      <c r="G20">
        <v>73103</v>
      </c>
      <c r="H20">
        <v>97606</v>
      </c>
      <c r="I20">
        <v>1049765</v>
      </c>
      <c r="J20">
        <v>431697</v>
      </c>
      <c r="K20">
        <v>14763727</v>
      </c>
      <c r="L20">
        <v>1146357</v>
      </c>
      <c r="M20">
        <v>10526005</v>
      </c>
      <c r="N20">
        <v>3044537</v>
      </c>
      <c r="O20">
        <v>807466</v>
      </c>
      <c r="P20">
        <v>6199878</v>
      </c>
      <c r="Q20">
        <v>293350</v>
      </c>
      <c r="R20">
        <v>2527265</v>
      </c>
      <c r="S20">
        <v>792736</v>
      </c>
      <c r="T20">
        <v>0</v>
      </c>
    </row>
    <row r="21" spans="1:20">
      <c r="A21" s="1">
        <v>45713</v>
      </c>
      <c r="B21" s="9">
        <f>nyse_spy_volume_by_exchange[[#This Row],[Off Exchange]]/SUM(nyse_spy_volume_by_exchange[[#This Row],[NYSE National]:[LTSE]])</f>
        <v>0.42141262755840875</v>
      </c>
      <c r="C21" s="12">
        <f>SUM(nyse_spy_volume_by_exchange[[#This Row],[NYSE National]:[LTSE]])</f>
        <v>58265563</v>
      </c>
      <c r="D21">
        <v>13928</v>
      </c>
      <c r="E21">
        <v>315932</v>
      </c>
      <c r="F21">
        <v>1421210</v>
      </c>
      <c r="G21">
        <v>129360</v>
      </c>
      <c r="H21">
        <v>78172</v>
      </c>
      <c r="I21">
        <v>1368586</v>
      </c>
      <c r="J21">
        <v>400781</v>
      </c>
      <c r="K21">
        <v>24553844</v>
      </c>
      <c r="L21">
        <v>1207396</v>
      </c>
      <c r="M21">
        <v>12719753</v>
      </c>
      <c r="N21">
        <v>3577592</v>
      </c>
      <c r="O21">
        <v>789753</v>
      </c>
      <c r="P21">
        <v>7375921</v>
      </c>
      <c r="Q21">
        <v>363630</v>
      </c>
      <c r="R21">
        <v>3280193</v>
      </c>
      <c r="S21">
        <v>669512</v>
      </c>
      <c r="T21">
        <v>0</v>
      </c>
    </row>
    <row r="22" spans="1:20">
      <c r="A22" s="1">
        <v>45712</v>
      </c>
      <c r="B22" s="9">
        <f>nyse_spy_volume_by_exchange[[#This Row],[Off Exchange]]/SUM(nyse_spy_volume_by_exchange[[#This Row],[NYSE National]:[LTSE]])</f>
        <v>0.41423930307399826</v>
      </c>
      <c r="C22" s="12">
        <f>SUM(nyse_spy_volume_by_exchange[[#This Row],[NYSE National]:[LTSE]])</f>
        <v>50731584</v>
      </c>
      <c r="D22">
        <v>12116</v>
      </c>
      <c r="E22">
        <v>232167</v>
      </c>
      <c r="F22">
        <v>1404018</v>
      </c>
      <c r="G22">
        <v>113886</v>
      </c>
      <c r="H22">
        <v>62411</v>
      </c>
      <c r="I22">
        <v>1180194</v>
      </c>
      <c r="J22">
        <v>358414</v>
      </c>
      <c r="K22">
        <v>21015016</v>
      </c>
      <c r="L22">
        <v>328917</v>
      </c>
      <c r="M22">
        <v>11189618</v>
      </c>
      <c r="N22">
        <v>3410899</v>
      </c>
      <c r="O22">
        <v>790839</v>
      </c>
      <c r="P22">
        <v>6652929</v>
      </c>
      <c r="Q22">
        <v>394856</v>
      </c>
      <c r="R22">
        <v>2817196</v>
      </c>
      <c r="S22">
        <v>577970</v>
      </c>
      <c r="T22">
        <v>190138</v>
      </c>
    </row>
    <row r="23" spans="1:20">
      <c r="A23" s="1">
        <v>45709</v>
      </c>
      <c r="B23" s="9">
        <f>nyse_spy_volume_by_exchange[[#This Row],[Off Exchange]]/SUM(nyse_spy_volume_by_exchange[[#This Row],[NYSE National]:[LTSE]])</f>
        <v>0.4665808686611379</v>
      </c>
      <c r="C23" s="12">
        <f>SUM(nyse_spy_volume_by_exchange[[#This Row],[NYSE National]:[LTSE]])</f>
        <v>76715070</v>
      </c>
      <c r="D23">
        <v>16533</v>
      </c>
      <c r="E23">
        <v>233209</v>
      </c>
      <c r="F23">
        <v>1561761</v>
      </c>
      <c r="G23">
        <v>90536</v>
      </c>
      <c r="H23">
        <v>91228</v>
      </c>
      <c r="I23">
        <v>1223794</v>
      </c>
      <c r="J23">
        <v>364202</v>
      </c>
      <c r="K23">
        <v>35793784</v>
      </c>
      <c r="L23">
        <v>7372995</v>
      </c>
      <c r="M23">
        <v>12807473</v>
      </c>
      <c r="N23">
        <v>4230278</v>
      </c>
      <c r="O23">
        <v>972766</v>
      </c>
      <c r="P23">
        <v>7284451</v>
      </c>
      <c r="Q23">
        <v>500016</v>
      </c>
      <c r="R23">
        <v>2948962</v>
      </c>
      <c r="S23">
        <v>998779</v>
      </c>
      <c r="T23">
        <v>224303</v>
      </c>
    </row>
    <row r="24" spans="1:20">
      <c r="A24" s="1">
        <v>45708</v>
      </c>
      <c r="B24" s="9">
        <f>nyse_spy_volume_by_exchange[[#This Row],[Off Exchange]]/SUM(nyse_spy_volume_by_exchange[[#This Row],[NYSE National]:[LTSE]])</f>
        <v>0.38640121014033502</v>
      </c>
      <c r="C24" s="12">
        <f>SUM(nyse_spy_volume_by_exchange[[#This Row],[NYSE National]:[LTSE]])</f>
        <v>36693265</v>
      </c>
      <c r="D24">
        <v>13449</v>
      </c>
      <c r="E24">
        <v>167560</v>
      </c>
      <c r="F24">
        <v>793681</v>
      </c>
      <c r="G24">
        <v>85100</v>
      </c>
      <c r="H24">
        <v>38705</v>
      </c>
      <c r="I24">
        <v>733951</v>
      </c>
      <c r="J24">
        <v>166775</v>
      </c>
      <c r="K24">
        <v>14178322</v>
      </c>
      <c r="L24">
        <v>3424487</v>
      </c>
      <c r="M24">
        <v>7227580</v>
      </c>
      <c r="N24">
        <v>2477646</v>
      </c>
      <c r="O24">
        <v>384542</v>
      </c>
      <c r="P24">
        <v>4513786</v>
      </c>
      <c r="Q24">
        <v>409627</v>
      </c>
      <c r="R24">
        <v>1621136</v>
      </c>
      <c r="S24">
        <v>456918</v>
      </c>
      <c r="T24">
        <v>0</v>
      </c>
    </row>
    <row r="25" spans="1:20">
      <c r="A25" s="1">
        <v>45707</v>
      </c>
      <c r="B25" s="9">
        <f>nyse_spy_volume_by_exchange[[#This Row],[Off Exchange]]/SUM(nyse_spy_volume_by_exchange[[#This Row],[NYSE National]:[LTSE]])</f>
        <v>0.4347751008265115</v>
      </c>
      <c r="C25" s="12">
        <f>SUM(nyse_spy_volume_by_exchange[[#This Row],[NYSE National]:[LTSE]])</f>
        <v>31010941</v>
      </c>
      <c r="D25">
        <v>6995</v>
      </c>
      <c r="E25">
        <v>103119</v>
      </c>
      <c r="F25">
        <v>601866</v>
      </c>
      <c r="G25">
        <v>36781</v>
      </c>
      <c r="H25">
        <v>32204</v>
      </c>
      <c r="I25">
        <v>671686</v>
      </c>
      <c r="J25">
        <v>136579</v>
      </c>
      <c r="K25">
        <v>13482785</v>
      </c>
      <c r="L25">
        <v>1916238</v>
      </c>
      <c r="M25">
        <v>5909237</v>
      </c>
      <c r="N25">
        <v>2036003</v>
      </c>
      <c r="O25">
        <v>298068</v>
      </c>
      <c r="P25">
        <v>3835603</v>
      </c>
      <c r="Q25">
        <v>94593</v>
      </c>
      <c r="R25">
        <v>1380268</v>
      </c>
      <c r="S25">
        <v>468916</v>
      </c>
      <c r="T25">
        <v>0</v>
      </c>
    </row>
    <row r="26" spans="1:20">
      <c r="A26" s="1">
        <v>45706</v>
      </c>
      <c r="B26" s="9">
        <f>nyse_spy_volume_by_exchange[[#This Row],[Off Exchange]]/SUM(nyse_spy_volume_by_exchange[[#This Row],[NYSE National]:[LTSE]])</f>
        <v>0.4083529674789757</v>
      </c>
      <c r="C26" s="12">
        <f>SUM(nyse_spy_volume_by_exchange[[#This Row],[NYSE National]:[LTSE]])</f>
        <v>26747620</v>
      </c>
      <c r="D26">
        <v>8337</v>
      </c>
      <c r="E26">
        <v>110012</v>
      </c>
      <c r="F26">
        <v>611620</v>
      </c>
      <c r="G26">
        <v>42385</v>
      </c>
      <c r="H26">
        <v>27208</v>
      </c>
      <c r="I26">
        <v>555308</v>
      </c>
      <c r="J26">
        <v>130851</v>
      </c>
      <c r="K26">
        <v>10922470</v>
      </c>
      <c r="L26">
        <v>133616</v>
      </c>
      <c r="M26">
        <v>5980952</v>
      </c>
      <c r="N26">
        <v>2111762</v>
      </c>
      <c r="O26">
        <v>249584</v>
      </c>
      <c r="P26">
        <v>3659628</v>
      </c>
      <c r="Q26">
        <v>89615</v>
      </c>
      <c r="R26">
        <v>1656666</v>
      </c>
      <c r="S26">
        <v>457606</v>
      </c>
      <c r="T26">
        <v>0</v>
      </c>
    </row>
    <row r="27" spans="1:20">
      <c r="A27" s="1">
        <v>45702</v>
      </c>
      <c r="B27" s="9">
        <f>nyse_spy_volume_by_exchange[[#This Row],[Off Exchange]]/SUM(nyse_spy_volume_by_exchange[[#This Row],[NYSE National]:[LTSE]])</f>
        <v>0.37328449149318255</v>
      </c>
      <c r="C27" s="12">
        <f>SUM(nyse_spy_volume_by_exchange[[#This Row],[NYSE National]:[LTSE]])</f>
        <v>26910534</v>
      </c>
      <c r="D27">
        <v>10434</v>
      </c>
      <c r="E27">
        <v>112622</v>
      </c>
      <c r="F27">
        <v>679138</v>
      </c>
      <c r="G27">
        <v>38600</v>
      </c>
      <c r="H27">
        <v>24934</v>
      </c>
      <c r="I27">
        <v>667639</v>
      </c>
      <c r="J27">
        <v>132616</v>
      </c>
      <c r="K27">
        <v>10045285</v>
      </c>
      <c r="L27">
        <v>1722212</v>
      </c>
      <c r="M27">
        <v>5626305</v>
      </c>
      <c r="N27">
        <v>1816610</v>
      </c>
      <c r="O27">
        <v>273843</v>
      </c>
      <c r="P27">
        <v>3456133</v>
      </c>
      <c r="Q27">
        <v>290495</v>
      </c>
      <c r="R27">
        <v>1312924</v>
      </c>
      <c r="S27">
        <v>532821</v>
      </c>
      <c r="T27">
        <v>167923</v>
      </c>
    </row>
    <row r="28" spans="1:20">
      <c r="A28" s="1">
        <v>45701</v>
      </c>
      <c r="B28" s="9">
        <f>nyse_spy_volume_by_exchange[[#This Row],[Off Exchange]]/SUM(nyse_spy_volume_by_exchange[[#This Row],[NYSE National]:[LTSE]])</f>
        <v>0.34594227242126641</v>
      </c>
      <c r="C28" s="12">
        <f>SUM(nyse_spy_volume_by_exchange[[#This Row],[NYSE National]:[LTSE]])</f>
        <v>41013707</v>
      </c>
      <c r="D28">
        <v>30765</v>
      </c>
      <c r="E28">
        <v>171171</v>
      </c>
      <c r="F28">
        <v>979548</v>
      </c>
      <c r="G28">
        <v>61751</v>
      </c>
      <c r="H28">
        <v>41086</v>
      </c>
      <c r="I28">
        <v>798986</v>
      </c>
      <c r="J28">
        <v>265304</v>
      </c>
      <c r="K28">
        <v>14188375</v>
      </c>
      <c r="L28">
        <v>1114930</v>
      </c>
      <c r="M28">
        <v>10255090</v>
      </c>
      <c r="N28">
        <v>3026884</v>
      </c>
      <c r="O28">
        <v>387636</v>
      </c>
      <c r="P28">
        <v>6497807</v>
      </c>
      <c r="Q28">
        <v>170043</v>
      </c>
      <c r="R28">
        <v>2325984</v>
      </c>
      <c r="S28">
        <v>698347</v>
      </c>
      <c r="T28">
        <v>0</v>
      </c>
    </row>
    <row r="29" spans="1:20">
      <c r="A29" s="1">
        <v>45700</v>
      </c>
      <c r="B29" s="9">
        <f>nyse_spy_volume_by_exchange[[#This Row],[Off Exchange]]/SUM(nyse_spy_volume_by_exchange[[#This Row],[NYSE National]:[LTSE]])</f>
        <v>0.31442531342281288</v>
      </c>
      <c r="C29" s="12">
        <f>SUM(nyse_spy_volume_by_exchange[[#This Row],[NYSE National]:[LTSE]])</f>
        <v>45174041</v>
      </c>
      <c r="D29">
        <v>31317</v>
      </c>
      <c r="E29">
        <v>202848</v>
      </c>
      <c r="F29">
        <v>939675</v>
      </c>
      <c r="G29">
        <v>96473</v>
      </c>
      <c r="H29">
        <v>49866</v>
      </c>
      <c r="I29">
        <v>875672</v>
      </c>
      <c r="J29">
        <v>377204</v>
      </c>
      <c r="K29">
        <v>14203862</v>
      </c>
      <c r="L29">
        <v>7572744</v>
      </c>
      <c r="M29">
        <v>9220138</v>
      </c>
      <c r="N29">
        <v>2757346</v>
      </c>
      <c r="O29">
        <v>404387</v>
      </c>
      <c r="P29">
        <v>5455126</v>
      </c>
      <c r="Q29">
        <v>214620</v>
      </c>
      <c r="R29">
        <v>2109454</v>
      </c>
      <c r="S29">
        <v>663309</v>
      </c>
      <c r="T29">
        <v>0</v>
      </c>
    </row>
    <row r="30" spans="1:20">
      <c r="A30" s="1">
        <v>45699</v>
      </c>
      <c r="B30" s="9">
        <f>nyse_spy_volume_by_exchange[[#This Row],[Off Exchange]]/SUM(nyse_spy_volume_by_exchange[[#This Row],[NYSE National]:[LTSE]])</f>
        <v>0.40050572659057526</v>
      </c>
      <c r="C30" s="12">
        <f>SUM(nyse_spy_volume_by_exchange[[#This Row],[NYSE National]:[LTSE]])</f>
        <v>30403780</v>
      </c>
      <c r="D30">
        <v>15089</v>
      </c>
      <c r="E30">
        <v>174633</v>
      </c>
      <c r="F30">
        <v>535460</v>
      </c>
      <c r="G30">
        <v>55944</v>
      </c>
      <c r="H30">
        <v>14259</v>
      </c>
      <c r="I30">
        <v>634394</v>
      </c>
      <c r="J30">
        <v>112989</v>
      </c>
      <c r="K30">
        <v>12176888</v>
      </c>
      <c r="L30">
        <v>1366013</v>
      </c>
      <c r="M30">
        <v>6456194</v>
      </c>
      <c r="N30">
        <v>1993633</v>
      </c>
      <c r="O30">
        <v>234207</v>
      </c>
      <c r="P30">
        <v>4066086</v>
      </c>
      <c r="Q30">
        <v>73765</v>
      </c>
      <c r="R30">
        <v>2073146</v>
      </c>
      <c r="S30">
        <v>421080</v>
      </c>
      <c r="T30">
        <v>0</v>
      </c>
    </row>
    <row r="31" spans="1:20">
      <c r="A31" s="1">
        <v>45698</v>
      </c>
      <c r="B31" s="9">
        <f>nyse_spy_volume_by_exchange[[#This Row],[Off Exchange]]/SUM(nyse_spy_volume_by_exchange[[#This Row],[NYSE National]:[LTSE]])</f>
        <v>0.37227981653700781</v>
      </c>
      <c r="C31" s="12">
        <f>SUM(nyse_spy_volume_by_exchange[[#This Row],[NYSE National]:[LTSE]])</f>
        <v>26047324</v>
      </c>
      <c r="D31">
        <v>6080</v>
      </c>
      <c r="E31">
        <v>73082</v>
      </c>
      <c r="F31">
        <v>653889</v>
      </c>
      <c r="G31">
        <v>39723</v>
      </c>
      <c r="H31">
        <v>20800</v>
      </c>
      <c r="I31">
        <v>541655</v>
      </c>
      <c r="J31">
        <v>115306</v>
      </c>
      <c r="K31">
        <v>9696893</v>
      </c>
      <c r="L31">
        <v>1064779</v>
      </c>
      <c r="M31">
        <v>5812125</v>
      </c>
      <c r="N31">
        <v>1775583</v>
      </c>
      <c r="O31">
        <v>249912</v>
      </c>
      <c r="P31">
        <v>3760700</v>
      </c>
      <c r="Q31">
        <v>130895</v>
      </c>
      <c r="R31">
        <v>1710605</v>
      </c>
      <c r="S31">
        <v>395297</v>
      </c>
      <c r="T31">
        <v>0</v>
      </c>
    </row>
    <row r="32" spans="1:20">
      <c r="A32" s="1">
        <v>45695</v>
      </c>
      <c r="B32" s="9">
        <f>nyse_spy_volume_by_exchange[[#This Row],[Off Exchange]]/SUM(nyse_spy_volume_by_exchange[[#This Row],[NYSE National]:[LTSE]])</f>
        <v>0.4080427526125755</v>
      </c>
      <c r="C32" s="12">
        <f>SUM(nyse_spy_volume_by_exchange[[#This Row],[NYSE National]:[LTSE]])</f>
        <v>50830110</v>
      </c>
      <c r="D32">
        <v>10847</v>
      </c>
      <c r="E32">
        <v>218284</v>
      </c>
      <c r="F32">
        <v>1691444</v>
      </c>
      <c r="G32">
        <v>88648</v>
      </c>
      <c r="H32">
        <v>64163</v>
      </c>
      <c r="I32">
        <v>688992</v>
      </c>
      <c r="J32">
        <v>616981</v>
      </c>
      <c r="K32">
        <v>20740858</v>
      </c>
      <c r="L32">
        <v>491726</v>
      </c>
      <c r="M32">
        <v>10588713</v>
      </c>
      <c r="N32">
        <v>3343508</v>
      </c>
      <c r="O32">
        <v>316986</v>
      </c>
      <c r="P32">
        <v>7432145</v>
      </c>
      <c r="Q32">
        <v>406059</v>
      </c>
      <c r="R32">
        <v>2845615</v>
      </c>
      <c r="S32">
        <v>998922</v>
      </c>
      <c r="T32">
        <v>286219</v>
      </c>
    </row>
    <row r="33" spans="1:20">
      <c r="A33" s="1">
        <v>45694</v>
      </c>
      <c r="B33" s="9">
        <f>nyse_spy_volume_by_exchange[[#This Row],[Off Exchange]]/SUM(nyse_spy_volume_by_exchange[[#This Row],[NYSE National]:[LTSE]])</f>
        <v>0.42295795054002294</v>
      </c>
      <c r="C33" s="12">
        <f>SUM(nyse_spy_volume_by_exchange[[#This Row],[NYSE National]:[LTSE]])</f>
        <v>35768759</v>
      </c>
      <c r="D33">
        <v>27637</v>
      </c>
      <c r="E33">
        <v>105361</v>
      </c>
      <c r="F33">
        <v>668359</v>
      </c>
      <c r="G33">
        <v>49521</v>
      </c>
      <c r="H33">
        <v>37816</v>
      </c>
      <c r="I33">
        <v>683777</v>
      </c>
      <c r="J33">
        <v>228372</v>
      </c>
      <c r="K33">
        <v>15128681</v>
      </c>
      <c r="L33">
        <v>1274208</v>
      </c>
      <c r="M33">
        <v>7402265</v>
      </c>
      <c r="N33">
        <v>2578095</v>
      </c>
      <c r="O33">
        <v>337348</v>
      </c>
      <c r="P33">
        <v>4541868</v>
      </c>
      <c r="Q33">
        <v>266195</v>
      </c>
      <c r="R33">
        <v>1862618</v>
      </c>
      <c r="S33">
        <v>576638</v>
      </c>
      <c r="T33">
        <v>0</v>
      </c>
    </row>
    <row r="34" spans="1:20">
      <c r="A34" s="1">
        <v>45693</v>
      </c>
      <c r="B34" s="9">
        <f>nyse_spy_volume_by_exchange[[#This Row],[Off Exchange]]/SUM(nyse_spy_volume_by_exchange[[#This Row],[NYSE National]:[LTSE]])</f>
        <v>0.40946404549819398</v>
      </c>
      <c r="C34" s="12">
        <f>SUM(nyse_spy_volume_by_exchange[[#This Row],[NYSE National]:[LTSE]])</f>
        <v>30659151</v>
      </c>
      <c r="D34">
        <v>17112</v>
      </c>
      <c r="E34">
        <v>106758</v>
      </c>
      <c r="F34">
        <v>653266</v>
      </c>
      <c r="G34">
        <v>44693</v>
      </c>
      <c r="H34">
        <v>33604</v>
      </c>
      <c r="I34">
        <v>735756</v>
      </c>
      <c r="J34">
        <v>162923</v>
      </c>
      <c r="K34">
        <v>12553820</v>
      </c>
      <c r="L34">
        <v>498937</v>
      </c>
      <c r="M34">
        <v>7359684</v>
      </c>
      <c r="N34">
        <v>2051111</v>
      </c>
      <c r="O34">
        <v>303914</v>
      </c>
      <c r="P34">
        <v>3966248</v>
      </c>
      <c r="Q34">
        <v>92116</v>
      </c>
      <c r="R34">
        <v>1560747</v>
      </c>
      <c r="S34">
        <v>518462</v>
      </c>
      <c r="T34">
        <v>0</v>
      </c>
    </row>
    <row r="35" spans="1:20">
      <c r="A35" s="1">
        <v>45692</v>
      </c>
      <c r="B35" s="9">
        <f>nyse_spy_volume_by_exchange[[#This Row],[Off Exchange]]/SUM(nyse_spy_volume_by_exchange[[#This Row],[NYSE National]:[LTSE]])</f>
        <v>0.36491444284181435</v>
      </c>
      <c r="C35" s="12">
        <f>SUM(nyse_spy_volume_by_exchange[[#This Row],[NYSE National]:[LTSE]])</f>
        <v>33451263</v>
      </c>
      <c r="D35">
        <v>22927</v>
      </c>
      <c r="E35">
        <v>154637</v>
      </c>
      <c r="F35">
        <v>793504</v>
      </c>
      <c r="G35">
        <v>55636</v>
      </c>
      <c r="H35">
        <v>33126</v>
      </c>
      <c r="I35">
        <v>760544</v>
      </c>
      <c r="J35">
        <v>258458</v>
      </c>
      <c r="K35">
        <v>12206849</v>
      </c>
      <c r="L35">
        <v>387317</v>
      </c>
      <c r="M35">
        <v>8310387</v>
      </c>
      <c r="N35">
        <v>2489161</v>
      </c>
      <c r="O35">
        <v>369771</v>
      </c>
      <c r="P35">
        <v>5087509</v>
      </c>
      <c r="Q35">
        <v>134211</v>
      </c>
      <c r="R35">
        <v>1840971</v>
      </c>
      <c r="S35">
        <v>546255</v>
      </c>
      <c r="T35">
        <v>0</v>
      </c>
    </row>
    <row r="36" spans="1:20">
      <c r="A36" s="1">
        <v>45691</v>
      </c>
      <c r="B36" s="9">
        <f>nyse_spy_volume_by_exchange[[#This Row],[Off Exchange]]/SUM(nyse_spy_volume_by_exchange[[#This Row],[NYSE National]:[LTSE]])</f>
        <v>0.36477791841148499</v>
      </c>
      <c r="C36" s="12">
        <f>SUM(nyse_spy_volume_by_exchange[[#This Row],[NYSE National]:[LTSE]])</f>
        <v>66015468</v>
      </c>
      <c r="D36">
        <v>27541</v>
      </c>
      <c r="E36">
        <v>381075</v>
      </c>
      <c r="F36">
        <v>1861020</v>
      </c>
      <c r="G36">
        <v>157838</v>
      </c>
      <c r="H36">
        <v>67367</v>
      </c>
      <c r="I36">
        <v>1473504</v>
      </c>
      <c r="J36">
        <v>864945</v>
      </c>
      <c r="K36">
        <v>24080985</v>
      </c>
      <c r="L36">
        <v>398741</v>
      </c>
      <c r="M36">
        <v>14896497</v>
      </c>
      <c r="N36">
        <v>4681617</v>
      </c>
      <c r="O36">
        <v>720810</v>
      </c>
      <c r="P36">
        <v>9773606</v>
      </c>
      <c r="Q36">
        <v>860001</v>
      </c>
      <c r="R36">
        <v>4333916</v>
      </c>
      <c r="S36">
        <v>1002258</v>
      </c>
      <c r="T36">
        <v>433747</v>
      </c>
    </row>
    <row r="37" spans="1:20">
      <c r="A37" s="1">
        <v>45688</v>
      </c>
      <c r="B37" s="9">
        <f>nyse_spy_volume_by_exchange[[#This Row],[Off Exchange]]/SUM(nyse_spy_volume_by_exchange[[#This Row],[NYSE National]:[LTSE]])</f>
        <v>0.43148860756070012</v>
      </c>
      <c r="C37" s="12">
        <f>SUM(nyse_spy_volume_by_exchange[[#This Row],[NYSE National]:[LTSE]])</f>
        <v>66698929</v>
      </c>
      <c r="D37">
        <v>19356</v>
      </c>
      <c r="E37">
        <v>250165</v>
      </c>
      <c r="F37">
        <v>1687019</v>
      </c>
      <c r="G37">
        <v>71542</v>
      </c>
      <c r="H37">
        <v>94113</v>
      </c>
      <c r="I37">
        <v>1086481</v>
      </c>
      <c r="J37">
        <v>576615</v>
      </c>
      <c r="K37">
        <v>28779828</v>
      </c>
      <c r="L37">
        <v>1878296</v>
      </c>
      <c r="M37">
        <v>13937287</v>
      </c>
      <c r="N37">
        <v>3967036</v>
      </c>
      <c r="O37">
        <v>467298</v>
      </c>
      <c r="P37">
        <v>8595902</v>
      </c>
      <c r="Q37">
        <v>609162</v>
      </c>
      <c r="R37">
        <v>3282895</v>
      </c>
      <c r="S37">
        <v>996760</v>
      </c>
      <c r="T37">
        <v>399174</v>
      </c>
    </row>
    <row r="38" spans="1:20">
      <c r="A38" s="1">
        <v>45687</v>
      </c>
      <c r="B38" s="9">
        <f>nyse_spy_volume_by_exchange[[#This Row],[Off Exchange]]/SUM(nyse_spy_volume_by_exchange[[#This Row],[NYSE National]:[LTSE]])</f>
        <v>0.36227384198637413</v>
      </c>
      <c r="C38" s="12">
        <f>SUM(nyse_spy_volume_by_exchange[[#This Row],[NYSE National]:[LTSE]])</f>
        <v>39280777</v>
      </c>
      <c r="D38">
        <v>25694</v>
      </c>
      <c r="E38">
        <v>253979</v>
      </c>
      <c r="F38">
        <v>1225630</v>
      </c>
      <c r="G38">
        <v>54347</v>
      </c>
      <c r="H38">
        <v>98912</v>
      </c>
      <c r="I38">
        <v>884764</v>
      </c>
      <c r="J38">
        <v>404366</v>
      </c>
      <c r="K38">
        <v>14230398</v>
      </c>
      <c r="L38">
        <v>700870</v>
      </c>
      <c r="M38">
        <v>9187942</v>
      </c>
      <c r="N38">
        <v>2873812</v>
      </c>
      <c r="O38">
        <v>476132</v>
      </c>
      <c r="P38">
        <v>5633752</v>
      </c>
      <c r="Q38">
        <v>434823</v>
      </c>
      <c r="R38">
        <v>2154049</v>
      </c>
      <c r="S38">
        <v>641307</v>
      </c>
      <c r="T38">
        <v>0</v>
      </c>
    </row>
    <row r="39" spans="1:20">
      <c r="A39" s="1">
        <v>45686</v>
      </c>
      <c r="B39" s="9">
        <f>nyse_spy_volume_by_exchange[[#This Row],[Off Exchange]]/SUM(nyse_spy_volume_by_exchange[[#This Row],[NYSE National]:[LTSE]])</f>
        <v>0.40336233797677151</v>
      </c>
      <c r="C39" s="12">
        <f>SUM(nyse_spy_volume_by_exchange[[#This Row],[NYSE National]:[LTSE]])</f>
        <v>37176691</v>
      </c>
      <c r="D39">
        <v>11897</v>
      </c>
      <c r="E39">
        <v>172081</v>
      </c>
      <c r="F39">
        <v>1034944</v>
      </c>
      <c r="G39">
        <v>79948</v>
      </c>
      <c r="H39">
        <v>61725</v>
      </c>
      <c r="I39">
        <v>693842</v>
      </c>
      <c r="J39">
        <v>365893</v>
      </c>
      <c r="K39">
        <v>14995677</v>
      </c>
      <c r="L39">
        <v>397582</v>
      </c>
      <c r="M39">
        <v>9117578</v>
      </c>
      <c r="N39">
        <v>2259332</v>
      </c>
      <c r="O39">
        <v>243488</v>
      </c>
      <c r="P39">
        <v>4949544</v>
      </c>
      <c r="Q39">
        <v>232400</v>
      </c>
      <c r="R39">
        <v>2068776</v>
      </c>
      <c r="S39">
        <v>491984</v>
      </c>
      <c r="T39">
        <v>0</v>
      </c>
    </row>
    <row r="40" spans="1:20">
      <c r="A40" s="1">
        <v>45685</v>
      </c>
      <c r="B40" s="9">
        <f>nyse_spy_volume_by_exchange[[#This Row],[Off Exchange]]/SUM(nyse_spy_volume_by_exchange[[#This Row],[NYSE National]:[LTSE]])</f>
        <v>0.39151037006386208</v>
      </c>
      <c r="C40" s="12">
        <f>SUM(nyse_spy_volume_by_exchange[[#This Row],[NYSE National]:[LTSE]])</f>
        <v>44433574</v>
      </c>
      <c r="D40">
        <v>14758</v>
      </c>
      <c r="E40">
        <v>140689</v>
      </c>
      <c r="F40">
        <v>1008307</v>
      </c>
      <c r="G40">
        <v>48899</v>
      </c>
      <c r="H40">
        <v>60193</v>
      </c>
      <c r="I40">
        <v>836062</v>
      </c>
      <c r="J40">
        <v>253810</v>
      </c>
      <c r="K40">
        <v>17396205</v>
      </c>
      <c r="L40">
        <v>3343674</v>
      </c>
      <c r="M40">
        <v>9196419</v>
      </c>
      <c r="N40">
        <v>2823454</v>
      </c>
      <c r="O40">
        <v>580898</v>
      </c>
      <c r="P40">
        <v>5527752</v>
      </c>
      <c r="Q40">
        <v>523301</v>
      </c>
      <c r="R40">
        <v>2092092</v>
      </c>
      <c r="S40">
        <v>587061</v>
      </c>
      <c r="T40">
        <v>0</v>
      </c>
    </row>
    <row r="41" spans="1:20">
      <c r="A41" s="1">
        <v>45684</v>
      </c>
      <c r="B41" s="9">
        <f>nyse_spy_volume_by_exchange[[#This Row],[Off Exchange]]/SUM(nyse_spy_volume_by_exchange[[#This Row],[NYSE National]:[LTSE]])</f>
        <v>0.42551705200091133</v>
      </c>
      <c r="C41" s="12">
        <f>SUM(nyse_spy_volume_by_exchange[[#This Row],[NYSE National]:[LTSE]])</f>
        <v>70360863</v>
      </c>
      <c r="D41">
        <v>25470</v>
      </c>
      <c r="E41">
        <v>339588</v>
      </c>
      <c r="F41">
        <v>2055929</v>
      </c>
      <c r="G41">
        <v>128334</v>
      </c>
      <c r="H41">
        <v>157649</v>
      </c>
      <c r="I41">
        <v>1204513</v>
      </c>
      <c r="J41">
        <v>430847</v>
      </c>
      <c r="K41">
        <v>29939747</v>
      </c>
      <c r="L41">
        <v>836905</v>
      </c>
      <c r="M41">
        <v>15266883</v>
      </c>
      <c r="N41">
        <v>4163841</v>
      </c>
      <c r="O41">
        <v>912979</v>
      </c>
      <c r="P41">
        <v>9687610</v>
      </c>
      <c r="Q41">
        <v>378648</v>
      </c>
      <c r="R41">
        <v>3862634</v>
      </c>
      <c r="S41">
        <v>969286</v>
      </c>
      <c r="T41">
        <v>0</v>
      </c>
    </row>
    <row r="42" spans="1:20">
      <c r="A42" s="1">
        <v>45681</v>
      </c>
      <c r="B42" s="9">
        <f>nyse_spy_volume_by_exchange[[#This Row],[Off Exchange]]/SUM(nyse_spy_volume_by_exchange[[#This Row],[NYSE National]:[LTSE]])</f>
        <v>0.39491095347747845</v>
      </c>
      <c r="C42" s="12">
        <f>SUM(nyse_spy_volume_by_exchange[[#This Row],[NYSE National]:[LTSE]])</f>
        <v>34897657</v>
      </c>
      <c r="D42">
        <v>13754</v>
      </c>
      <c r="E42">
        <v>101541</v>
      </c>
      <c r="F42">
        <v>700517</v>
      </c>
      <c r="G42">
        <v>39786</v>
      </c>
      <c r="H42">
        <v>29162</v>
      </c>
      <c r="I42">
        <v>736956</v>
      </c>
      <c r="J42">
        <v>163742</v>
      </c>
      <c r="K42">
        <v>13781467</v>
      </c>
      <c r="L42">
        <v>4126102</v>
      </c>
      <c r="M42">
        <v>6043306</v>
      </c>
      <c r="N42">
        <v>2007168</v>
      </c>
      <c r="O42">
        <v>278385</v>
      </c>
      <c r="P42">
        <v>4095749</v>
      </c>
      <c r="Q42">
        <v>150350</v>
      </c>
      <c r="R42">
        <v>1849432</v>
      </c>
      <c r="S42">
        <v>536694</v>
      </c>
      <c r="T42">
        <v>243546</v>
      </c>
    </row>
    <row r="43" spans="1:20">
      <c r="A43" s="1">
        <v>45680</v>
      </c>
      <c r="B43" s="9">
        <f>nyse_spy_volume_by_exchange[[#This Row],[Off Exchange]]/SUM(nyse_spy_volume_by_exchange[[#This Row],[NYSE National]:[LTSE]])</f>
        <v>0.53450124430764834</v>
      </c>
      <c r="C43" s="12">
        <f>SUM(nyse_spy_volume_by_exchange[[#This Row],[NYSE National]:[LTSE]])</f>
        <v>41277975</v>
      </c>
      <c r="D43">
        <v>21773</v>
      </c>
      <c r="E43">
        <v>119258</v>
      </c>
      <c r="F43">
        <v>752030</v>
      </c>
      <c r="G43">
        <v>61117</v>
      </c>
      <c r="H43">
        <v>32858</v>
      </c>
      <c r="I43">
        <v>678720</v>
      </c>
      <c r="J43">
        <v>168371</v>
      </c>
      <c r="K43">
        <v>22063129</v>
      </c>
      <c r="L43">
        <v>1333993</v>
      </c>
      <c r="M43">
        <v>6406440</v>
      </c>
      <c r="N43">
        <v>2078112</v>
      </c>
      <c r="O43">
        <v>520225</v>
      </c>
      <c r="P43">
        <v>3987508</v>
      </c>
      <c r="Q43">
        <v>422123</v>
      </c>
      <c r="R43">
        <v>1779453</v>
      </c>
      <c r="S43">
        <v>596943</v>
      </c>
      <c r="T43">
        <v>255922</v>
      </c>
    </row>
    <row r="44" spans="1:20">
      <c r="A44" s="1">
        <v>45679</v>
      </c>
      <c r="B44" s="9">
        <f>nyse_spy_volume_by_exchange[[#This Row],[Off Exchange]]/SUM(nyse_spy_volume_by_exchange[[#This Row],[NYSE National]:[LTSE]])</f>
        <v>0.50461396124165581</v>
      </c>
      <c r="C44" s="12">
        <f>SUM(nyse_spy_volume_by_exchange[[#This Row],[NYSE National]:[LTSE]])</f>
        <v>48236426</v>
      </c>
      <c r="D44">
        <v>64861</v>
      </c>
      <c r="E44">
        <v>142410</v>
      </c>
      <c r="F44">
        <v>912764</v>
      </c>
      <c r="G44">
        <v>47200</v>
      </c>
      <c r="H44">
        <v>70808</v>
      </c>
      <c r="I44">
        <v>806468</v>
      </c>
      <c r="J44">
        <v>172586</v>
      </c>
      <c r="K44">
        <v>24340774</v>
      </c>
      <c r="L44">
        <v>2660385</v>
      </c>
      <c r="M44">
        <v>8105768</v>
      </c>
      <c r="N44">
        <v>2504586</v>
      </c>
      <c r="O44">
        <v>640694</v>
      </c>
      <c r="P44">
        <v>4732804</v>
      </c>
      <c r="Q44">
        <v>596124</v>
      </c>
      <c r="R44">
        <v>1821342</v>
      </c>
      <c r="S44">
        <v>616852</v>
      </c>
      <c r="T44">
        <v>0</v>
      </c>
    </row>
    <row r="45" spans="1:20">
      <c r="A45" s="1">
        <v>45678</v>
      </c>
      <c r="B45" s="9">
        <f>nyse_spy_volume_by_exchange[[#This Row],[Off Exchange]]/SUM(nyse_spy_volume_by_exchange[[#This Row],[NYSE National]:[LTSE]])</f>
        <v>0.49478999239324634</v>
      </c>
      <c r="C45" s="12">
        <f>SUM(nyse_spy_volume_by_exchange[[#This Row],[NYSE National]:[LTSE]])</f>
        <v>42512222</v>
      </c>
      <c r="D45">
        <v>15625</v>
      </c>
      <c r="E45">
        <v>138001</v>
      </c>
      <c r="F45">
        <v>782516</v>
      </c>
      <c r="G45">
        <v>71658</v>
      </c>
      <c r="H45">
        <v>51212</v>
      </c>
      <c r="I45">
        <v>668452</v>
      </c>
      <c r="J45">
        <v>180539</v>
      </c>
      <c r="K45">
        <v>21034622</v>
      </c>
      <c r="L45">
        <v>592908</v>
      </c>
      <c r="M45">
        <v>8608705</v>
      </c>
      <c r="N45">
        <v>2470258</v>
      </c>
      <c r="O45">
        <v>543738</v>
      </c>
      <c r="P45">
        <v>4706274</v>
      </c>
      <c r="Q45">
        <v>192245</v>
      </c>
      <c r="R45">
        <v>1900681</v>
      </c>
      <c r="S45">
        <v>554788</v>
      </c>
      <c r="T45">
        <v>0</v>
      </c>
    </row>
    <row r="46" spans="1:20">
      <c r="A46" s="1">
        <v>45674</v>
      </c>
      <c r="B46" s="9">
        <f>nyse_spy_volume_by_exchange[[#This Row],[Off Exchange]]/SUM(nyse_spy_volume_by_exchange[[#This Row],[NYSE National]:[LTSE]])</f>
        <v>0.52204877518940596</v>
      </c>
      <c r="C46" s="12">
        <f>SUM(nyse_spy_volume_by_exchange[[#This Row],[NYSE National]:[LTSE]])</f>
        <v>62531546</v>
      </c>
      <c r="D46">
        <v>20632</v>
      </c>
      <c r="E46">
        <v>141524</v>
      </c>
      <c r="F46">
        <v>895660</v>
      </c>
      <c r="G46">
        <v>96355</v>
      </c>
      <c r="H46">
        <v>69996</v>
      </c>
      <c r="I46">
        <v>822039</v>
      </c>
      <c r="J46">
        <v>283140</v>
      </c>
      <c r="K46">
        <v>32644517</v>
      </c>
      <c r="L46">
        <v>4374771</v>
      </c>
      <c r="M46">
        <v>10020816</v>
      </c>
      <c r="N46">
        <v>2981394</v>
      </c>
      <c r="O46">
        <v>864858</v>
      </c>
      <c r="P46">
        <v>6121254</v>
      </c>
      <c r="Q46">
        <v>180115</v>
      </c>
      <c r="R46">
        <v>2313025</v>
      </c>
      <c r="S46">
        <v>701450</v>
      </c>
      <c r="T46">
        <v>0</v>
      </c>
    </row>
    <row r="47" spans="1:20">
      <c r="A47" s="1">
        <v>45673</v>
      </c>
      <c r="B47" s="9">
        <f>nyse_spy_volume_by_exchange[[#This Row],[Off Exchange]]/SUM(nyse_spy_volume_by_exchange[[#This Row],[NYSE National]:[LTSE]])</f>
        <v>0.48493353204983508</v>
      </c>
      <c r="C47" s="12">
        <f>SUM(nyse_spy_volume_by_exchange[[#This Row],[NYSE National]:[LTSE]])</f>
        <v>44417046</v>
      </c>
      <c r="D47">
        <v>17177</v>
      </c>
      <c r="E47">
        <v>125809</v>
      </c>
      <c r="F47">
        <v>836192</v>
      </c>
      <c r="G47">
        <v>53152</v>
      </c>
      <c r="H47">
        <v>66851</v>
      </c>
      <c r="I47">
        <v>726295</v>
      </c>
      <c r="J47">
        <v>171264</v>
      </c>
      <c r="K47">
        <v>21539315</v>
      </c>
      <c r="L47">
        <v>2405816</v>
      </c>
      <c r="M47">
        <v>8564629</v>
      </c>
      <c r="N47">
        <v>2150034</v>
      </c>
      <c r="O47">
        <v>441151</v>
      </c>
      <c r="P47">
        <v>4767743</v>
      </c>
      <c r="Q47">
        <v>183778</v>
      </c>
      <c r="R47">
        <v>1799020</v>
      </c>
      <c r="S47">
        <v>568820</v>
      </c>
      <c r="T47">
        <v>0</v>
      </c>
    </row>
    <row r="48" spans="1:20">
      <c r="A48" s="1">
        <v>45672</v>
      </c>
      <c r="B48" s="9">
        <f>nyse_spy_volume_by_exchange[[#This Row],[Off Exchange]]/SUM(nyse_spy_volume_by_exchange[[#This Row],[NYSE National]:[LTSE]])</f>
        <v>0.39612513188941895</v>
      </c>
      <c r="C48" s="12">
        <f>SUM(nyse_spy_volume_by_exchange[[#This Row],[NYSE National]:[LTSE]])</f>
        <v>56895201</v>
      </c>
      <c r="D48">
        <v>37398</v>
      </c>
      <c r="E48">
        <v>188416</v>
      </c>
      <c r="F48">
        <v>1353246</v>
      </c>
      <c r="G48">
        <v>86087</v>
      </c>
      <c r="H48">
        <v>136284</v>
      </c>
      <c r="I48">
        <v>1059949</v>
      </c>
      <c r="J48">
        <v>545260</v>
      </c>
      <c r="K48">
        <v>22537619</v>
      </c>
      <c r="L48">
        <v>961534</v>
      </c>
      <c r="M48">
        <v>13046459</v>
      </c>
      <c r="N48">
        <v>3686161</v>
      </c>
      <c r="O48">
        <v>698742</v>
      </c>
      <c r="P48">
        <v>7556680</v>
      </c>
      <c r="Q48">
        <v>1242767</v>
      </c>
      <c r="R48">
        <v>2809546</v>
      </c>
      <c r="S48">
        <v>949053</v>
      </c>
      <c r="T48">
        <v>0</v>
      </c>
    </row>
    <row r="49" spans="1:20">
      <c r="A49" s="1">
        <v>45671</v>
      </c>
      <c r="B49" s="9">
        <f>nyse_spy_volume_by_exchange[[#This Row],[Off Exchange]]/SUM(nyse_spy_volume_by_exchange[[#This Row],[NYSE National]:[LTSE]])</f>
        <v>0.38510363882091891</v>
      </c>
      <c r="C49" s="12">
        <f>SUM(nyse_spy_volume_by_exchange[[#This Row],[NYSE National]:[LTSE]])</f>
        <v>48420080</v>
      </c>
      <c r="D49">
        <v>28425</v>
      </c>
      <c r="E49">
        <v>200101</v>
      </c>
      <c r="F49">
        <v>1203322</v>
      </c>
      <c r="G49">
        <v>99669</v>
      </c>
      <c r="H49">
        <v>135978</v>
      </c>
      <c r="I49">
        <v>911647</v>
      </c>
      <c r="J49">
        <v>333645</v>
      </c>
      <c r="K49">
        <v>18646749</v>
      </c>
      <c r="L49">
        <v>1579718</v>
      </c>
      <c r="M49">
        <v>11238791</v>
      </c>
      <c r="N49">
        <v>3038568</v>
      </c>
      <c r="O49">
        <v>563245</v>
      </c>
      <c r="P49">
        <v>6581439</v>
      </c>
      <c r="Q49">
        <v>399297</v>
      </c>
      <c r="R49">
        <v>2623590</v>
      </c>
      <c r="S49">
        <v>835896</v>
      </c>
      <c r="T49">
        <v>0</v>
      </c>
    </row>
    <row r="50" spans="1:20">
      <c r="A50" s="1">
        <v>45670</v>
      </c>
      <c r="B50" s="9">
        <f>nyse_spy_volume_by_exchange[[#This Row],[Off Exchange]]/SUM(nyse_spy_volume_by_exchange[[#This Row],[NYSE National]:[LTSE]])</f>
        <v>0.38869371398334329</v>
      </c>
      <c r="C50" s="12">
        <f>SUM(nyse_spy_volume_by_exchange[[#This Row],[NYSE National]:[LTSE]])</f>
        <v>48209465</v>
      </c>
      <c r="D50">
        <v>40634</v>
      </c>
      <c r="E50">
        <v>214213</v>
      </c>
      <c r="F50">
        <v>1063167</v>
      </c>
      <c r="G50">
        <v>68809</v>
      </c>
      <c r="H50">
        <v>101003</v>
      </c>
      <c r="I50">
        <v>717379</v>
      </c>
      <c r="J50">
        <v>327721</v>
      </c>
      <c r="K50">
        <v>18738716</v>
      </c>
      <c r="L50">
        <v>1691127</v>
      </c>
      <c r="M50">
        <v>11970524</v>
      </c>
      <c r="N50">
        <v>2944713</v>
      </c>
      <c r="O50">
        <v>518747</v>
      </c>
      <c r="P50">
        <v>6454756</v>
      </c>
      <c r="Q50">
        <v>282381</v>
      </c>
      <c r="R50">
        <v>2291315</v>
      </c>
      <c r="S50">
        <v>784260</v>
      </c>
      <c r="T50">
        <v>0</v>
      </c>
    </row>
    <row r="51" spans="1:20">
      <c r="A51" s="1">
        <v>45667</v>
      </c>
      <c r="B51" s="9">
        <f>nyse_spy_volume_by_exchange[[#This Row],[Off Exchange]]/SUM(nyse_spy_volume_by_exchange[[#This Row],[NYSE National]:[LTSE]])</f>
        <v>0.40957184602124563</v>
      </c>
      <c r="C51" s="12">
        <f>SUM(nyse_spy_volume_by_exchange[[#This Row],[NYSE National]:[LTSE]])</f>
        <v>73439794</v>
      </c>
      <c r="D51">
        <v>29452</v>
      </c>
      <c r="E51">
        <v>251454</v>
      </c>
      <c r="F51">
        <v>1645156</v>
      </c>
      <c r="G51">
        <v>133886</v>
      </c>
      <c r="H51">
        <v>137954</v>
      </c>
      <c r="I51">
        <v>1016306</v>
      </c>
      <c r="J51">
        <v>542958</v>
      </c>
      <c r="K51">
        <v>30078872</v>
      </c>
      <c r="L51">
        <v>1276647</v>
      </c>
      <c r="M51">
        <v>16413053</v>
      </c>
      <c r="N51">
        <v>4241172</v>
      </c>
      <c r="O51">
        <v>1114234</v>
      </c>
      <c r="P51">
        <v>11044971</v>
      </c>
      <c r="Q51">
        <v>539871</v>
      </c>
      <c r="R51">
        <v>3921756</v>
      </c>
      <c r="S51">
        <v>1052052</v>
      </c>
      <c r="T51">
        <v>0</v>
      </c>
    </row>
    <row r="52" spans="1:20">
      <c r="A52" s="1">
        <v>45665</v>
      </c>
      <c r="B52" s="9">
        <f>nyse_spy_volume_by_exchange[[#This Row],[Off Exchange]]/SUM(nyse_spy_volume_by_exchange[[#This Row],[NYSE National]:[LTSE]])</f>
        <v>0.37612214200264094</v>
      </c>
      <c r="C52" s="12">
        <f>SUM(nyse_spy_volume_by_exchange[[#This Row],[NYSE National]:[LTSE]])</f>
        <v>47680240</v>
      </c>
      <c r="D52">
        <v>9813</v>
      </c>
      <c r="E52">
        <v>189720</v>
      </c>
      <c r="F52">
        <v>924917</v>
      </c>
      <c r="G52">
        <v>50160</v>
      </c>
      <c r="H52">
        <v>83994</v>
      </c>
      <c r="I52">
        <v>735512</v>
      </c>
      <c r="J52">
        <v>332942</v>
      </c>
      <c r="K52">
        <v>17933594</v>
      </c>
      <c r="L52">
        <v>4295636</v>
      </c>
      <c r="M52">
        <v>9764468</v>
      </c>
      <c r="N52">
        <v>2852615</v>
      </c>
      <c r="O52">
        <v>677507</v>
      </c>
      <c r="P52">
        <v>6137427</v>
      </c>
      <c r="Q52">
        <v>347979</v>
      </c>
      <c r="R52">
        <v>2210155</v>
      </c>
      <c r="S52">
        <v>802398</v>
      </c>
      <c r="T52">
        <v>331403</v>
      </c>
    </row>
    <row r="53" spans="1:20">
      <c r="A53" s="1">
        <v>45664</v>
      </c>
      <c r="B53" s="9">
        <f>nyse_spy_volume_by_exchange[[#This Row],[Off Exchange]]/SUM(nyse_spy_volume_by_exchange[[#This Row],[NYSE National]:[LTSE]])</f>
        <v>0.49204125520239872</v>
      </c>
      <c r="C53" s="12">
        <f>SUM(nyse_spy_volume_by_exchange[[#This Row],[NYSE National]:[LTSE]])</f>
        <v>61496632</v>
      </c>
      <c r="D53">
        <v>12077</v>
      </c>
      <c r="E53">
        <v>200219</v>
      </c>
      <c r="F53">
        <v>1563651</v>
      </c>
      <c r="G53">
        <v>75039</v>
      </c>
      <c r="H53">
        <v>72044</v>
      </c>
      <c r="I53">
        <v>924580</v>
      </c>
      <c r="J53">
        <v>403193</v>
      </c>
      <c r="K53">
        <v>30258880</v>
      </c>
      <c r="L53">
        <v>189836</v>
      </c>
      <c r="M53">
        <v>12267249</v>
      </c>
      <c r="N53">
        <v>3327701</v>
      </c>
      <c r="O53">
        <v>533152</v>
      </c>
      <c r="P53">
        <v>7439465</v>
      </c>
      <c r="Q53">
        <v>339922</v>
      </c>
      <c r="R53">
        <v>2629643</v>
      </c>
      <c r="S53">
        <v>854323</v>
      </c>
      <c r="T53">
        <v>405658</v>
      </c>
    </row>
    <row r="54" spans="1:20">
      <c r="A54" s="1">
        <v>45663</v>
      </c>
      <c r="B54" s="9">
        <f>nyse_spy_volume_by_exchange[[#This Row],[Off Exchange]]/SUM(nyse_spy_volume_by_exchange[[#This Row],[NYSE National]:[LTSE]])</f>
        <v>0.43420019637971313</v>
      </c>
      <c r="C54" s="12">
        <f>SUM(nyse_spy_volume_by_exchange[[#This Row],[NYSE National]:[LTSE]])</f>
        <v>47778866</v>
      </c>
      <c r="D54">
        <v>24637</v>
      </c>
      <c r="E54">
        <v>202258</v>
      </c>
      <c r="F54">
        <v>1114890</v>
      </c>
      <c r="G54">
        <v>122001</v>
      </c>
      <c r="H54">
        <v>104928</v>
      </c>
      <c r="I54">
        <v>787134</v>
      </c>
      <c r="J54">
        <v>260017</v>
      </c>
      <c r="K54">
        <v>20745593</v>
      </c>
      <c r="L54">
        <v>1862271</v>
      </c>
      <c r="M54">
        <v>9646078</v>
      </c>
      <c r="N54">
        <v>2790793</v>
      </c>
      <c r="O54">
        <v>577579</v>
      </c>
      <c r="P54">
        <v>6403860</v>
      </c>
      <c r="Q54">
        <v>328200</v>
      </c>
      <c r="R54">
        <v>2160983</v>
      </c>
      <c r="S54">
        <v>647644</v>
      </c>
      <c r="T54">
        <v>0</v>
      </c>
    </row>
    <row r="55" spans="1:20">
      <c r="A55" s="1">
        <v>45660</v>
      </c>
      <c r="B55" s="9">
        <f>nyse_spy_volume_by_exchange[[#This Row],[Off Exchange]]/SUM(nyse_spy_volume_by_exchange[[#This Row],[NYSE National]:[LTSE]])</f>
        <v>0.3296692597073097</v>
      </c>
      <c r="C55" s="12">
        <f>SUM(nyse_spy_volume_by_exchange[[#This Row],[NYSE National]:[LTSE]])</f>
        <v>37908263</v>
      </c>
      <c r="D55">
        <v>26812</v>
      </c>
      <c r="E55">
        <v>130374</v>
      </c>
      <c r="F55">
        <v>1201118</v>
      </c>
      <c r="G55">
        <v>108122</v>
      </c>
      <c r="H55">
        <v>65309</v>
      </c>
      <c r="I55">
        <v>596181</v>
      </c>
      <c r="J55">
        <v>259493</v>
      </c>
      <c r="K55">
        <v>12497189</v>
      </c>
      <c r="L55">
        <v>1690824</v>
      </c>
      <c r="M55">
        <v>9221250</v>
      </c>
      <c r="N55">
        <v>2481223</v>
      </c>
      <c r="O55">
        <v>562871</v>
      </c>
      <c r="P55">
        <v>6287583</v>
      </c>
      <c r="Q55">
        <v>214028</v>
      </c>
      <c r="R55">
        <v>1962111</v>
      </c>
      <c r="S55">
        <v>603775</v>
      </c>
      <c r="T55">
        <v>0</v>
      </c>
    </row>
    <row r="56" spans="1:20">
      <c r="A56" s="1">
        <v>45659</v>
      </c>
      <c r="B56" s="9">
        <f>nyse_spy_volume_by_exchange[[#This Row],[Off Exchange]]/SUM(nyse_spy_volume_by_exchange[[#This Row],[NYSE National]:[LTSE]])</f>
        <v>0.34383070945950944</v>
      </c>
      <c r="C56" s="12">
        <f>SUM(nyse_spy_volume_by_exchange[[#This Row],[NYSE National]:[LTSE]])</f>
        <v>50686825</v>
      </c>
      <c r="D56">
        <v>47762</v>
      </c>
      <c r="E56">
        <v>230108</v>
      </c>
      <c r="F56">
        <v>1300400</v>
      </c>
      <c r="G56">
        <v>101239</v>
      </c>
      <c r="H56">
        <v>94530</v>
      </c>
      <c r="I56">
        <v>744108</v>
      </c>
      <c r="J56">
        <v>344859</v>
      </c>
      <c r="K56">
        <v>17427687</v>
      </c>
      <c r="L56">
        <v>421457</v>
      </c>
      <c r="M56">
        <v>13044399</v>
      </c>
      <c r="N56">
        <v>3317919</v>
      </c>
      <c r="O56">
        <v>770443</v>
      </c>
      <c r="P56">
        <v>8487824</v>
      </c>
      <c r="Q56">
        <v>280015</v>
      </c>
      <c r="R56">
        <v>2868088</v>
      </c>
      <c r="S56">
        <v>769484</v>
      </c>
      <c r="T56">
        <v>436503</v>
      </c>
    </row>
    <row r="57" spans="1:20">
      <c r="A57" s="1">
        <v>45657</v>
      </c>
      <c r="B57" s="9">
        <f>nyse_spy_volume_by_exchange[[#This Row],[Off Exchange]]/SUM(nyse_spy_volume_by_exchange[[#This Row],[NYSE National]:[LTSE]])</f>
        <v>0.4096721968773101</v>
      </c>
      <c r="C57" s="12">
        <f>SUM(nyse_spy_volume_by_exchange[[#This Row],[NYSE National]:[LTSE]])</f>
        <v>57051775</v>
      </c>
      <c r="D57">
        <v>25396</v>
      </c>
      <c r="E57">
        <v>207199</v>
      </c>
      <c r="F57">
        <v>1112852</v>
      </c>
      <c r="G57">
        <v>150252</v>
      </c>
      <c r="H57">
        <v>101083</v>
      </c>
      <c r="I57">
        <v>1216032</v>
      </c>
      <c r="J57">
        <v>238918</v>
      </c>
      <c r="K57">
        <v>23372526</v>
      </c>
      <c r="L57">
        <v>889276</v>
      </c>
      <c r="M57">
        <v>13023917</v>
      </c>
      <c r="N57">
        <v>3627715</v>
      </c>
      <c r="O57">
        <v>909206</v>
      </c>
      <c r="P57">
        <v>7786317</v>
      </c>
      <c r="Q57">
        <v>254010</v>
      </c>
      <c r="R57">
        <v>3008971</v>
      </c>
      <c r="S57">
        <v>754734</v>
      </c>
      <c r="T57">
        <v>373371</v>
      </c>
    </row>
    <row r="58" spans="1:20">
      <c r="A58" s="1">
        <v>45656</v>
      </c>
      <c r="B58" s="9">
        <f>nyse_spy_volume_by_exchange[[#This Row],[Off Exchange]]/SUM(nyse_spy_volume_by_exchange[[#This Row],[NYSE National]:[LTSE]])</f>
        <v>0.47532720575882204</v>
      </c>
      <c r="C58" s="12">
        <f>SUM(nyse_spy_volume_by_exchange[[#This Row],[NYSE National]:[LTSE]])</f>
        <v>56576709</v>
      </c>
      <c r="D58">
        <v>12500</v>
      </c>
      <c r="E58">
        <v>209729</v>
      </c>
      <c r="F58">
        <v>1084751</v>
      </c>
      <c r="G58">
        <v>108180</v>
      </c>
      <c r="H58">
        <v>110921</v>
      </c>
      <c r="I58">
        <v>679803</v>
      </c>
      <c r="J58">
        <v>287520</v>
      </c>
      <c r="K58">
        <v>26892449</v>
      </c>
      <c r="L58">
        <v>2683355</v>
      </c>
      <c r="M58">
        <v>10585281</v>
      </c>
      <c r="N58">
        <v>2839866</v>
      </c>
      <c r="O58">
        <v>664890</v>
      </c>
      <c r="P58">
        <v>6379306</v>
      </c>
      <c r="Q58">
        <v>294231</v>
      </c>
      <c r="R58">
        <v>2549667</v>
      </c>
      <c r="S58">
        <v>712459</v>
      </c>
      <c r="T58">
        <v>481801</v>
      </c>
    </row>
    <row r="59" spans="1:20">
      <c r="A59" s="1">
        <v>45653</v>
      </c>
      <c r="B59" s="9">
        <f>nyse_spy_volume_by_exchange[[#This Row],[Off Exchange]]/SUM(nyse_spy_volume_by_exchange[[#This Row],[NYSE National]:[LTSE]])</f>
        <v>0.49098325177652852</v>
      </c>
      <c r="C59" s="12">
        <f>SUM(nyse_spy_volume_by_exchange[[#This Row],[NYSE National]:[LTSE]])</f>
        <v>65179928</v>
      </c>
      <c r="D59">
        <v>20131</v>
      </c>
      <c r="E59">
        <v>256175</v>
      </c>
      <c r="F59">
        <v>1828036</v>
      </c>
      <c r="G59">
        <v>90049</v>
      </c>
      <c r="H59">
        <v>90047</v>
      </c>
      <c r="I59">
        <v>1148065</v>
      </c>
      <c r="J59">
        <v>342230</v>
      </c>
      <c r="K59">
        <v>32002253</v>
      </c>
      <c r="L59">
        <v>1004251</v>
      </c>
      <c r="M59">
        <v>10941671</v>
      </c>
      <c r="N59">
        <v>3904246</v>
      </c>
      <c r="O59">
        <v>769982</v>
      </c>
      <c r="P59">
        <v>7181531</v>
      </c>
      <c r="Q59">
        <v>1776504</v>
      </c>
      <c r="R59">
        <v>2949235</v>
      </c>
      <c r="S59">
        <v>875522</v>
      </c>
      <c r="T59">
        <v>0</v>
      </c>
    </row>
    <row r="60" spans="1:20">
      <c r="A60" s="1">
        <v>45652</v>
      </c>
      <c r="B60" s="9">
        <f>nyse_spy_volume_by_exchange[[#This Row],[Off Exchange]]/SUM(nyse_spy_volume_by_exchange[[#This Row],[NYSE National]:[LTSE]])</f>
        <v>0.60148167840324784</v>
      </c>
      <c r="C60" s="12">
        <f>SUM(nyse_spy_volume_by_exchange[[#This Row],[NYSE National]:[LTSE]])</f>
        <v>41332451</v>
      </c>
      <c r="D60">
        <v>33991</v>
      </c>
      <c r="E60">
        <v>164036</v>
      </c>
      <c r="F60">
        <v>808327</v>
      </c>
      <c r="G60">
        <v>72851</v>
      </c>
      <c r="H60">
        <v>34150</v>
      </c>
      <c r="I60">
        <v>479114</v>
      </c>
      <c r="J60">
        <v>157894</v>
      </c>
      <c r="K60">
        <v>24860712</v>
      </c>
      <c r="L60">
        <v>86664</v>
      </c>
      <c r="M60">
        <v>6848200</v>
      </c>
      <c r="N60">
        <v>1613447</v>
      </c>
      <c r="O60">
        <v>291694</v>
      </c>
      <c r="P60">
        <v>3605203</v>
      </c>
      <c r="Q60">
        <v>155627</v>
      </c>
      <c r="R60">
        <v>1483116</v>
      </c>
      <c r="S60">
        <v>446160</v>
      </c>
      <c r="T60">
        <v>191265</v>
      </c>
    </row>
    <row r="61" spans="1:20">
      <c r="A61" s="1">
        <v>45650</v>
      </c>
      <c r="B61" s="9">
        <f>nyse_spy_volume_by_exchange[[#This Row],[Off Exchange]]/SUM(nyse_spy_volume_by_exchange[[#This Row],[NYSE National]:[LTSE]])</f>
        <v>0.53849028014059908</v>
      </c>
      <c r="C61" s="12">
        <f>SUM(nyse_spy_volume_by_exchange[[#This Row],[NYSE National]:[LTSE]])</f>
        <v>33160099</v>
      </c>
      <c r="D61">
        <v>13584</v>
      </c>
      <c r="E61">
        <v>75367</v>
      </c>
      <c r="F61">
        <v>591971</v>
      </c>
      <c r="G61">
        <v>49642</v>
      </c>
      <c r="H61">
        <v>52679</v>
      </c>
      <c r="I61">
        <v>349441</v>
      </c>
      <c r="J61">
        <v>158552</v>
      </c>
      <c r="K61">
        <v>17856391</v>
      </c>
      <c r="L61">
        <v>605003</v>
      </c>
      <c r="M61">
        <v>5277526</v>
      </c>
      <c r="N61">
        <v>1636894</v>
      </c>
      <c r="O61">
        <v>280828</v>
      </c>
      <c r="P61">
        <v>3681338</v>
      </c>
      <c r="Q61">
        <v>684129</v>
      </c>
      <c r="R61">
        <v>1411479</v>
      </c>
      <c r="S61">
        <v>435275</v>
      </c>
      <c r="T61">
        <v>0</v>
      </c>
    </row>
    <row r="62" spans="1:20">
      <c r="A62" s="1">
        <v>45649</v>
      </c>
      <c r="B62" s="9">
        <f>nyse_spy_volume_by_exchange[[#This Row],[Off Exchange]]/SUM(nyse_spy_volume_by_exchange[[#This Row],[NYSE National]:[LTSE]])</f>
        <v>0.52746740155431704</v>
      </c>
      <c r="C62" s="12">
        <f>SUM(nyse_spy_volume_by_exchange[[#This Row],[NYSE National]:[LTSE]])</f>
        <v>57638561</v>
      </c>
      <c r="D62">
        <v>44829</v>
      </c>
      <c r="E62">
        <v>243266</v>
      </c>
      <c r="F62">
        <v>1127616</v>
      </c>
      <c r="G62">
        <v>122612</v>
      </c>
      <c r="H62">
        <v>92372</v>
      </c>
      <c r="I62">
        <v>94006</v>
      </c>
      <c r="J62">
        <v>269432</v>
      </c>
      <c r="K62">
        <v>30402462</v>
      </c>
      <c r="L62">
        <v>364644</v>
      </c>
      <c r="M62">
        <v>11512416</v>
      </c>
      <c r="N62">
        <v>3080086</v>
      </c>
      <c r="O62">
        <v>481155</v>
      </c>
      <c r="P62">
        <v>6049741</v>
      </c>
      <c r="Q62">
        <v>349925</v>
      </c>
      <c r="R62">
        <v>2266573</v>
      </c>
      <c r="S62">
        <v>757942</v>
      </c>
      <c r="T62">
        <v>379484</v>
      </c>
    </row>
    <row r="63" spans="1:20">
      <c r="A63" s="1">
        <v>45646</v>
      </c>
      <c r="B63" s="9">
        <f>nyse_spy_volume_by_exchange[[#This Row],[Off Exchange]]/SUM(nyse_spy_volume_by_exchange[[#This Row],[NYSE National]:[LTSE]])</f>
        <v>0.50693063325792675</v>
      </c>
      <c r="C63" s="12">
        <f>SUM(nyse_spy_volume_by_exchange[[#This Row],[NYSE National]:[LTSE]])</f>
        <v>130145106</v>
      </c>
      <c r="D63">
        <v>135564</v>
      </c>
      <c r="E63">
        <v>458425</v>
      </c>
      <c r="F63">
        <v>2214496</v>
      </c>
      <c r="G63">
        <v>237699</v>
      </c>
      <c r="H63">
        <v>280093</v>
      </c>
      <c r="I63">
        <v>1741089</v>
      </c>
      <c r="J63">
        <v>618732</v>
      </c>
      <c r="K63">
        <v>65974541</v>
      </c>
      <c r="L63">
        <v>3926555</v>
      </c>
      <c r="M63">
        <v>22298125</v>
      </c>
      <c r="N63">
        <v>6980825</v>
      </c>
      <c r="O63">
        <v>1601813</v>
      </c>
      <c r="P63">
        <v>13325470</v>
      </c>
      <c r="Q63">
        <v>3575697</v>
      </c>
      <c r="R63">
        <v>5182059</v>
      </c>
      <c r="S63">
        <v>1593923</v>
      </c>
      <c r="T63">
        <v>0</v>
      </c>
    </row>
    <row r="64" spans="1:20">
      <c r="A64" s="1">
        <v>45645</v>
      </c>
      <c r="B64" s="9">
        <f>nyse_spy_volume_by_exchange[[#This Row],[Off Exchange]]/SUM(nyse_spy_volume_by_exchange[[#This Row],[NYSE National]:[LTSE]])</f>
        <v>0.48967637191844005</v>
      </c>
      <c r="C64" s="12">
        <f>SUM(nyse_spy_volume_by_exchange[[#This Row],[NYSE National]:[LTSE]])</f>
        <v>85972731</v>
      </c>
      <c r="D64">
        <v>88557</v>
      </c>
      <c r="E64">
        <v>427471</v>
      </c>
      <c r="F64">
        <v>1894592</v>
      </c>
      <c r="G64">
        <v>262924</v>
      </c>
      <c r="H64">
        <v>168557</v>
      </c>
      <c r="I64">
        <v>1310529</v>
      </c>
      <c r="J64">
        <v>567741</v>
      </c>
      <c r="K64">
        <v>42098815</v>
      </c>
      <c r="L64">
        <v>271153</v>
      </c>
      <c r="M64">
        <v>15766034</v>
      </c>
      <c r="N64">
        <v>6423227</v>
      </c>
      <c r="O64">
        <v>1228925</v>
      </c>
      <c r="P64">
        <v>9259070</v>
      </c>
      <c r="Q64">
        <v>1163326</v>
      </c>
      <c r="R64">
        <v>3675492</v>
      </c>
      <c r="S64">
        <v>1366318</v>
      </c>
      <c r="T64">
        <v>0</v>
      </c>
    </row>
    <row r="65" spans="1:20">
      <c r="A65" s="1">
        <v>45644</v>
      </c>
      <c r="B65" s="9">
        <f>nyse_spy_volume_by_exchange[[#This Row],[Off Exchange]]/SUM(nyse_spy_volume_by_exchange[[#This Row],[NYSE National]:[LTSE]])</f>
        <v>0.49861385439453981</v>
      </c>
      <c r="C65" s="12">
        <f>SUM(nyse_spy_volume_by_exchange[[#This Row],[NYSE National]:[LTSE]])</f>
        <v>108248729</v>
      </c>
      <c r="D65">
        <v>83343</v>
      </c>
      <c r="E65">
        <v>608686</v>
      </c>
      <c r="F65">
        <v>2884285</v>
      </c>
      <c r="G65">
        <v>231888</v>
      </c>
      <c r="H65">
        <v>102054</v>
      </c>
      <c r="I65">
        <v>1561527</v>
      </c>
      <c r="J65">
        <v>612700</v>
      </c>
      <c r="K65">
        <v>53974316</v>
      </c>
      <c r="L65">
        <v>1101046</v>
      </c>
      <c r="M65">
        <v>19268748</v>
      </c>
      <c r="N65">
        <v>6357324</v>
      </c>
      <c r="O65">
        <v>847380</v>
      </c>
      <c r="P65">
        <v>13154744</v>
      </c>
      <c r="Q65">
        <v>1508429</v>
      </c>
      <c r="R65">
        <v>4591600</v>
      </c>
      <c r="S65">
        <v>1360659</v>
      </c>
      <c r="T65">
        <v>0</v>
      </c>
    </row>
    <row r="66" spans="1:20">
      <c r="A66" s="1">
        <v>45643</v>
      </c>
      <c r="B66" s="9">
        <f>nyse_spy_volume_by_exchange[[#This Row],[Off Exchange]]/SUM(nyse_spy_volume_by_exchange[[#This Row],[NYSE National]:[LTSE]])</f>
        <v>0.54787522017531654</v>
      </c>
      <c r="C66" s="12">
        <f>SUM(nyse_spy_volume_by_exchange[[#This Row],[NYSE National]:[LTSE]])</f>
        <v>56520868</v>
      </c>
      <c r="D66">
        <v>71040</v>
      </c>
      <c r="E66">
        <v>170046</v>
      </c>
      <c r="F66">
        <v>975908</v>
      </c>
      <c r="G66">
        <v>75695</v>
      </c>
      <c r="H66">
        <v>81769</v>
      </c>
      <c r="I66">
        <v>1134815</v>
      </c>
      <c r="J66">
        <v>146220</v>
      </c>
      <c r="K66">
        <v>30966383</v>
      </c>
      <c r="L66">
        <v>1083450</v>
      </c>
      <c r="M66">
        <v>8295448</v>
      </c>
      <c r="N66">
        <v>4040160</v>
      </c>
      <c r="O66">
        <v>496990</v>
      </c>
      <c r="P66">
        <v>6114152</v>
      </c>
      <c r="Q66">
        <v>232807</v>
      </c>
      <c r="R66">
        <v>1792704</v>
      </c>
      <c r="S66">
        <v>685593</v>
      </c>
      <c r="T66">
        <v>157688</v>
      </c>
    </row>
    <row r="67" spans="1:20">
      <c r="A67" s="1">
        <v>45642</v>
      </c>
      <c r="B67" s="9">
        <f>nyse_spy_volume_by_exchange[[#This Row],[Off Exchange]]/SUM(nyse_spy_volume_by_exchange[[#This Row],[NYSE National]:[LTSE]])</f>
        <v>0.53252120026695771</v>
      </c>
      <c r="C67" s="12">
        <f>SUM(nyse_spy_volume_by_exchange[[#This Row],[NYSE National]:[LTSE]])</f>
        <v>43801689</v>
      </c>
      <c r="D67">
        <v>51680</v>
      </c>
      <c r="E67">
        <v>98602</v>
      </c>
      <c r="F67">
        <v>883920</v>
      </c>
      <c r="G67">
        <v>111696</v>
      </c>
      <c r="H67">
        <v>21050</v>
      </c>
      <c r="I67">
        <v>855514</v>
      </c>
      <c r="J67">
        <v>102917</v>
      </c>
      <c r="K67">
        <v>23325328</v>
      </c>
      <c r="L67">
        <v>556669</v>
      </c>
      <c r="M67">
        <v>7077837</v>
      </c>
      <c r="N67">
        <v>2730652</v>
      </c>
      <c r="O67">
        <v>368849</v>
      </c>
      <c r="P67">
        <v>4651105</v>
      </c>
      <c r="Q67">
        <v>745305</v>
      </c>
      <c r="R67">
        <v>1728309</v>
      </c>
      <c r="S67">
        <v>492256</v>
      </c>
      <c r="T67">
        <v>0</v>
      </c>
    </row>
    <row r="68" spans="1:20">
      <c r="A68" s="1">
        <v>45639</v>
      </c>
      <c r="B68" s="9">
        <f>nyse_spy_volume_by_exchange[[#This Row],[Off Exchange]]/SUM(nyse_spy_volume_by_exchange[[#This Row],[NYSE National]:[LTSE]])</f>
        <v>0.47510750939717067</v>
      </c>
      <c r="C68" s="12">
        <f>SUM(nyse_spy_volume_by_exchange[[#This Row],[NYSE National]:[LTSE]])</f>
        <v>36357752</v>
      </c>
      <c r="D68">
        <v>25950</v>
      </c>
      <c r="E68">
        <v>150636</v>
      </c>
      <c r="F68">
        <v>885242</v>
      </c>
      <c r="G68">
        <v>60476</v>
      </c>
      <c r="H68">
        <v>47583</v>
      </c>
      <c r="I68">
        <v>696804</v>
      </c>
      <c r="J68">
        <v>153232</v>
      </c>
      <c r="K68">
        <v>17273841</v>
      </c>
      <c r="L68">
        <v>1062157</v>
      </c>
      <c r="M68">
        <v>6677478</v>
      </c>
      <c r="N68">
        <v>2257632</v>
      </c>
      <c r="O68">
        <v>427659</v>
      </c>
      <c r="P68">
        <v>4369935</v>
      </c>
      <c r="Q68">
        <v>143859</v>
      </c>
      <c r="R68">
        <v>1638942</v>
      </c>
      <c r="S68">
        <v>486326</v>
      </c>
      <c r="T68">
        <v>0</v>
      </c>
    </row>
    <row r="69" spans="1:20">
      <c r="A69" s="1">
        <v>45638</v>
      </c>
      <c r="B69" s="9">
        <f>nyse_spy_volume_by_exchange[[#This Row],[Off Exchange]]/SUM(nyse_spy_volume_by_exchange[[#This Row],[NYSE National]:[LTSE]])</f>
        <v>0.45409909151491462</v>
      </c>
      <c r="C69" s="12">
        <f>SUM(nyse_spy_volume_by_exchange[[#This Row],[NYSE National]:[LTSE]])</f>
        <v>31543831</v>
      </c>
      <c r="D69">
        <v>62883</v>
      </c>
      <c r="E69">
        <v>196531</v>
      </c>
      <c r="F69">
        <v>728893</v>
      </c>
      <c r="G69">
        <v>77496</v>
      </c>
      <c r="H69">
        <v>45447</v>
      </c>
      <c r="I69">
        <v>758423</v>
      </c>
      <c r="J69">
        <v>109985</v>
      </c>
      <c r="K69">
        <v>14324025</v>
      </c>
      <c r="L69">
        <v>1071700</v>
      </c>
      <c r="M69">
        <v>5933758</v>
      </c>
      <c r="N69">
        <v>1749749</v>
      </c>
      <c r="O69">
        <v>325184</v>
      </c>
      <c r="P69">
        <v>3718194</v>
      </c>
      <c r="Q69">
        <v>213116</v>
      </c>
      <c r="R69">
        <v>1686037</v>
      </c>
      <c r="S69">
        <v>541181</v>
      </c>
      <c r="T69">
        <v>1229</v>
      </c>
    </row>
    <row r="70" spans="1:20">
      <c r="A70" s="1">
        <v>45637</v>
      </c>
      <c r="B70" s="9">
        <f>nyse_spy_volume_by_exchange[[#This Row],[Off Exchange]]/SUM(nyse_spy_volume_by_exchange[[#This Row],[NYSE National]:[LTSE]])</f>
        <v>0.42068343448971734</v>
      </c>
      <c r="C70" s="12">
        <f>SUM(nyse_spy_volume_by_exchange[[#This Row],[NYSE National]:[LTSE]])</f>
        <v>28780520</v>
      </c>
      <c r="D70">
        <v>51428</v>
      </c>
      <c r="E70">
        <v>178605</v>
      </c>
      <c r="F70">
        <v>742967</v>
      </c>
      <c r="G70">
        <v>66595</v>
      </c>
      <c r="H70">
        <v>37193</v>
      </c>
      <c r="I70">
        <v>731222</v>
      </c>
      <c r="J70">
        <v>108587</v>
      </c>
      <c r="K70">
        <v>12107488</v>
      </c>
      <c r="L70">
        <v>977703</v>
      </c>
      <c r="M70">
        <v>5411492</v>
      </c>
      <c r="N70">
        <v>1900677</v>
      </c>
      <c r="O70">
        <v>356332</v>
      </c>
      <c r="P70">
        <v>3603269</v>
      </c>
      <c r="Q70">
        <v>233111</v>
      </c>
      <c r="R70">
        <v>1567367</v>
      </c>
      <c r="S70">
        <v>576401</v>
      </c>
      <c r="T70">
        <v>130083</v>
      </c>
    </row>
    <row r="71" spans="1:20">
      <c r="A71" s="1">
        <v>45636</v>
      </c>
      <c r="B71" s="9">
        <f>nyse_spy_volume_by_exchange[[#This Row],[Off Exchange]]/SUM(nyse_spy_volume_by_exchange[[#This Row],[NYSE National]:[LTSE]])</f>
        <v>0.51360667119515302</v>
      </c>
      <c r="C71" s="12">
        <f>SUM(nyse_spy_volume_by_exchange[[#This Row],[NYSE National]:[LTSE]])</f>
        <v>37289870</v>
      </c>
      <c r="D71">
        <v>72829</v>
      </c>
      <c r="E71">
        <v>182317</v>
      </c>
      <c r="F71">
        <v>736626</v>
      </c>
      <c r="G71">
        <v>91411</v>
      </c>
      <c r="H71">
        <v>42077</v>
      </c>
      <c r="I71">
        <v>866800</v>
      </c>
      <c r="J71">
        <v>98145</v>
      </c>
      <c r="K71">
        <v>19152326</v>
      </c>
      <c r="L71">
        <v>488524</v>
      </c>
      <c r="M71">
        <v>6087647</v>
      </c>
      <c r="N71">
        <v>2363193</v>
      </c>
      <c r="O71">
        <v>499198</v>
      </c>
      <c r="P71">
        <v>3965194</v>
      </c>
      <c r="Q71">
        <v>248902</v>
      </c>
      <c r="R71">
        <v>1596127</v>
      </c>
      <c r="S71">
        <v>639101</v>
      </c>
      <c r="T71">
        <v>159453</v>
      </c>
    </row>
    <row r="72" spans="1:20">
      <c r="A72" s="1">
        <v>45635</v>
      </c>
      <c r="B72" s="9">
        <f>nyse_spy_volume_by_exchange[[#This Row],[Off Exchange]]/SUM(nyse_spy_volume_by_exchange[[#This Row],[NYSE National]:[LTSE]])</f>
        <v>0.43034105255353211</v>
      </c>
      <c r="C72" s="12">
        <f>SUM(nyse_spy_volume_by_exchange[[#This Row],[NYSE National]:[LTSE]])</f>
        <v>34742974</v>
      </c>
      <c r="D72">
        <v>44198</v>
      </c>
      <c r="E72">
        <v>146120</v>
      </c>
      <c r="F72">
        <v>761216</v>
      </c>
      <c r="G72">
        <v>104288</v>
      </c>
      <c r="H72">
        <v>30773</v>
      </c>
      <c r="I72">
        <v>1070578</v>
      </c>
      <c r="J72">
        <v>96707</v>
      </c>
      <c r="K72">
        <v>14951328</v>
      </c>
      <c r="L72">
        <v>943458</v>
      </c>
      <c r="M72">
        <v>6188354</v>
      </c>
      <c r="N72">
        <v>2554749</v>
      </c>
      <c r="O72">
        <v>421578</v>
      </c>
      <c r="P72">
        <v>4547260</v>
      </c>
      <c r="Q72">
        <v>257636</v>
      </c>
      <c r="R72">
        <v>2047934</v>
      </c>
      <c r="S72">
        <v>576797</v>
      </c>
      <c r="T72">
        <v>0</v>
      </c>
    </row>
    <row r="73" spans="1:20">
      <c r="A73" s="1">
        <v>45632</v>
      </c>
      <c r="B73" s="9">
        <f>nyse_spy_volume_by_exchange[[#This Row],[Off Exchange]]/SUM(nyse_spy_volume_by_exchange[[#This Row],[NYSE National]:[LTSE]])</f>
        <v>0.50406871633367789</v>
      </c>
      <c r="C73" s="12">
        <f>SUM(nyse_spy_volume_by_exchange[[#This Row],[NYSE National]:[LTSE]])</f>
        <v>32069697</v>
      </c>
      <c r="D73">
        <v>53482</v>
      </c>
      <c r="E73">
        <v>129704</v>
      </c>
      <c r="F73">
        <v>609677</v>
      </c>
      <c r="G73">
        <v>56057</v>
      </c>
      <c r="H73">
        <v>35140</v>
      </c>
      <c r="I73">
        <v>734753</v>
      </c>
      <c r="J73">
        <v>151062</v>
      </c>
      <c r="K73">
        <v>16165331</v>
      </c>
      <c r="L73">
        <v>1371514</v>
      </c>
      <c r="M73">
        <v>4900193</v>
      </c>
      <c r="N73">
        <v>1836588</v>
      </c>
      <c r="O73">
        <v>454990</v>
      </c>
      <c r="P73">
        <v>3363747</v>
      </c>
      <c r="Q73">
        <v>236060</v>
      </c>
      <c r="R73">
        <v>1430503</v>
      </c>
      <c r="S73">
        <v>540896</v>
      </c>
      <c r="T73">
        <v>0</v>
      </c>
    </row>
    <row r="74" spans="1:20">
      <c r="A74" s="1">
        <v>45631</v>
      </c>
      <c r="B74" s="9">
        <f>nyse_spy_volume_by_exchange[[#This Row],[Off Exchange]]/SUM(nyse_spy_volume_by_exchange[[#This Row],[NYSE National]:[LTSE]])</f>
        <v>0.42736182278211143</v>
      </c>
      <c r="C74" s="12">
        <f>SUM(nyse_spy_volume_by_exchange[[#This Row],[NYSE National]:[LTSE]])</f>
        <v>28818716</v>
      </c>
      <c r="D74">
        <v>59156</v>
      </c>
      <c r="E74">
        <v>132299</v>
      </c>
      <c r="F74">
        <v>679867</v>
      </c>
      <c r="G74">
        <v>54649</v>
      </c>
      <c r="H74">
        <v>39726</v>
      </c>
      <c r="I74">
        <v>849183</v>
      </c>
      <c r="J74">
        <v>141764</v>
      </c>
      <c r="K74">
        <v>12316019</v>
      </c>
      <c r="L74">
        <v>346377</v>
      </c>
      <c r="M74">
        <v>5204609</v>
      </c>
      <c r="N74">
        <v>2053433</v>
      </c>
      <c r="O74">
        <v>371957</v>
      </c>
      <c r="P74">
        <v>3781822</v>
      </c>
      <c r="Q74">
        <v>189313</v>
      </c>
      <c r="R74">
        <v>1832426</v>
      </c>
      <c r="S74">
        <v>633613</v>
      </c>
      <c r="T74">
        <v>132503</v>
      </c>
    </row>
    <row r="75" spans="1:20">
      <c r="A75" s="1">
        <v>45630</v>
      </c>
      <c r="B75" s="9">
        <f>nyse_spy_volume_by_exchange[[#This Row],[Off Exchange]]/SUM(nyse_spy_volume_by_exchange[[#This Row],[NYSE National]:[LTSE]])</f>
        <v>0.5032053102293168</v>
      </c>
      <c r="C75" s="12">
        <f>SUM(nyse_spy_volume_by_exchange[[#This Row],[NYSE National]:[LTSE]])</f>
        <v>42788058</v>
      </c>
      <c r="D75">
        <v>61466</v>
      </c>
      <c r="E75">
        <v>155656</v>
      </c>
      <c r="F75">
        <v>999474</v>
      </c>
      <c r="G75">
        <v>85925</v>
      </c>
      <c r="H75">
        <v>55224</v>
      </c>
      <c r="I75">
        <v>692429</v>
      </c>
      <c r="J75">
        <v>205688</v>
      </c>
      <c r="K75">
        <v>21531178</v>
      </c>
      <c r="L75">
        <v>1363607</v>
      </c>
      <c r="M75">
        <v>6651389</v>
      </c>
      <c r="N75">
        <v>2621214</v>
      </c>
      <c r="O75">
        <v>427536</v>
      </c>
      <c r="P75">
        <v>4552831</v>
      </c>
      <c r="Q75">
        <v>494555</v>
      </c>
      <c r="R75">
        <v>1957315</v>
      </c>
      <c r="S75">
        <v>676621</v>
      </c>
      <c r="T75">
        <v>255950</v>
      </c>
    </row>
    <row r="76" spans="1:20">
      <c r="A76" s="1">
        <v>45629</v>
      </c>
      <c r="B76" s="9">
        <f>nyse_spy_volume_by_exchange[[#This Row],[Off Exchange]]/SUM(nyse_spy_volume_by_exchange[[#This Row],[NYSE National]:[LTSE]])</f>
        <v>0.45593301712458362</v>
      </c>
      <c r="C76" s="12">
        <f>SUM(nyse_spy_volume_by_exchange[[#This Row],[NYSE National]:[LTSE]])</f>
        <v>26906698</v>
      </c>
      <c r="D76">
        <v>50317</v>
      </c>
      <c r="E76">
        <v>177653</v>
      </c>
      <c r="F76">
        <v>559497</v>
      </c>
      <c r="G76">
        <v>49771</v>
      </c>
      <c r="H76">
        <v>32712</v>
      </c>
      <c r="I76">
        <v>595330</v>
      </c>
      <c r="J76">
        <v>162181</v>
      </c>
      <c r="K76">
        <v>12267652</v>
      </c>
      <c r="L76">
        <v>294765</v>
      </c>
      <c r="M76">
        <v>5300735</v>
      </c>
      <c r="N76">
        <v>1814417</v>
      </c>
      <c r="O76">
        <v>289290</v>
      </c>
      <c r="P76">
        <v>3172799</v>
      </c>
      <c r="Q76">
        <v>213409</v>
      </c>
      <c r="R76">
        <v>1405717</v>
      </c>
      <c r="S76">
        <v>520453</v>
      </c>
      <c r="T76">
        <v>0</v>
      </c>
    </row>
    <row r="77" spans="1:20">
      <c r="A77" s="1">
        <v>45628</v>
      </c>
      <c r="B77" s="9">
        <f>nyse_spy_volume_by_exchange[[#This Row],[Off Exchange]]/SUM(nyse_spy_volume_by_exchange[[#This Row],[NYSE National]:[LTSE]])</f>
        <v>0.4418870332864217</v>
      </c>
      <c r="C77" s="12">
        <f>SUM(nyse_spy_volume_by_exchange[[#This Row],[NYSE National]:[LTSE]])</f>
        <v>31741952</v>
      </c>
      <c r="D77">
        <v>17425</v>
      </c>
      <c r="E77">
        <v>125106</v>
      </c>
      <c r="F77">
        <v>713904</v>
      </c>
      <c r="G77">
        <v>68073</v>
      </c>
      <c r="H77">
        <v>36063</v>
      </c>
      <c r="I77">
        <v>509725</v>
      </c>
      <c r="J77">
        <v>146484</v>
      </c>
      <c r="K77">
        <v>14026357</v>
      </c>
      <c r="L77">
        <v>1137299</v>
      </c>
      <c r="M77">
        <v>6138499</v>
      </c>
      <c r="N77">
        <v>2147912</v>
      </c>
      <c r="O77">
        <v>391296</v>
      </c>
      <c r="P77">
        <v>3695536</v>
      </c>
      <c r="Q77">
        <v>254520</v>
      </c>
      <c r="R77">
        <v>1735691</v>
      </c>
      <c r="S77">
        <v>475274</v>
      </c>
      <c r="T77">
        <v>122788</v>
      </c>
    </row>
    <row r="78" spans="1:20">
      <c r="A78" s="1">
        <v>45625</v>
      </c>
      <c r="B78" s="9">
        <f>nyse_spy_volume_by_exchange[[#This Row],[Off Exchange]]/SUM(nyse_spy_volume_by_exchange[[#This Row],[NYSE National]:[LTSE]])</f>
        <v>0.44212536188145052</v>
      </c>
      <c r="C78" s="12">
        <f>SUM(nyse_spy_volume_by_exchange[[#This Row],[NYSE National]:[LTSE]])</f>
        <v>30177355</v>
      </c>
      <c r="D78">
        <v>8382</v>
      </c>
      <c r="E78">
        <v>90325</v>
      </c>
      <c r="F78">
        <v>501108</v>
      </c>
      <c r="G78">
        <v>51919</v>
      </c>
      <c r="H78">
        <v>32522</v>
      </c>
      <c r="I78">
        <v>483126</v>
      </c>
      <c r="J78">
        <v>146932</v>
      </c>
      <c r="K78">
        <v>13342174</v>
      </c>
      <c r="L78">
        <v>1188141</v>
      </c>
      <c r="M78">
        <v>6145914</v>
      </c>
      <c r="N78">
        <v>1907082</v>
      </c>
      <c r="O78">
        <v>441489</v>
      </c>
      <c r="P78">
        <v>3496218</v>
      </c>
      <c r="Q78">
        <v>351303</v>
      </c>
      <c r="R78">
        <v>1483208</v>
      </c>
      <c r="S78">
        <v>398428</v>
      </c>
      <c r="T78">
        <v>109084</v>
      </c>
    </row>
    <row r="79" spans="1:20">
      <c r="A79" s="1">
        <v>45623</v>
      </c>
      <c r="B79" s="9">
        <f>nyse_spy_volume_by_exchange[[#This Row],[Off Exchange]]/SUM(nyse_spy_volume_by_exchange[[#This Row],[NYSE National]:[LTSE]])</f>
        <v>0.41013453943277561</v>
      </c>
      <c r="C79" s="12">
        <f>SUM(nyse_spy_volume_by_exchange[[#This Row],[NYSE National]:[LTSE]])</f>
        <v>33860779</v>
      </c>
      <c r="D79">
        <v>37971</v>
      </c>
      <c r="E79">
        <v>131495</v>
      </c>
      <c r="F79">
        <v>779989</v>
      </c>
      <c r="G79">
        <v>48449</v>
      </c>
      <c r="H79">
        <v>84321</v>
      </c>
      <c r="I79">
        <v>532245</v>
      </c>
      <c r="J79">
        <v>191507</v>
      </c>
      <c r="K79">
        <v>13887475</v>
      </c>
      <c r="L79">
        <v>2449167</v>
      </c>
      <c r="M79">
        <v>6039937</v>
      </c>
      <c r="N79">
        <v>2395744</v>
      </c>
      <c r="O79">
        <v>400130</v>
      </c>
      <c r="P79">
        <v>3996541</v>
      </c>
      <c r="Q79">
        <v>213662</v>
      </c>
      <c r="R79">
        <v>1964512</v>
      </c>
      <c r="S79">
        <v>498138</v>
      </c>
      <c r="T79">
        <v>209496</v>
      </c>
    </row>
    <row r="80" spans="1:20">
      <c r="A80" s="1">
        <v>45622</v>
      </c>
      <c r="B80" s="9">
        <f>nyse_spy_volume_by_exchange[[#This Row],[Off Exchange]]/SUM(nyse_spy_volume_by_exchange[[#This Row],[NYSE National]:[LTSE]])</f>
        <v>0.46049723952200078</v>
      </c>
      <c r="C80" s="12">
        <f>SUM(nyse_spy_volume_by_exchange[[#This Row],[NYSE National]:[LTSE]])</f>
        <v>45971205</v>
      </c>
      <c r="D80">
        <v>17629</v>
      </c>
      <c r="E80">
        <v>176355</v>
      </c>
      <c r="F80">
        <v>856764</v>
      </c>
      <c r="G80">
        <v>59950</v>
      </c>
      <c r="H80">
        <v>57189</v>
      </c>
      <c r="I80">
        <v>720718</v>
      </c>
      <c r="J80">
        <v>231780</v>
      </c>
      <c r="K80">
        <v>21169613</v>
      </c>
      <c r="L80">
        <v>752915</v>
      </c>
      <c r="M80">
        <v>9075411</v>
      </c>
      <c r="N80">
        <v>2992827</v>
      </c>
      <c r="O80">
        <v>648083</v>
      </c>
      <c r="P80">
        <v>5233459</v>
      </c>
      <c r="Q80">
        <v>601977</v>
      </c>
      <c r="R80">
        <v>2246417</v>
      </c>
      <c r="S80">
        <v>873384</v>
      </c>
      <c r="T80">
        <v>256734</v>
      </c>
    </row>
    <row r="81" spans="1:20">
      <c r="A81" s="1">
        <v>45621</v>
      </c>
      <c r="B81" s="9">
        <f>nyse_spy_volume_by_exchange[[#This Row],[Off Exchange]]/SUM(nyse_spy_volume_by_exchange[[#This Row],[NYSE National]:[LTSE]])</f>
        <v>0.36517195581317913</v>
      </c>
      <c r="C81" s="12">
        <f>SUM(nyse_spy_volume_by_exchange[[#This Row],[NYSE National]:[LTSE]])</f>
        <v>42441252</v>
      </c>
      <c r="D81">
        <v>22302</v>
      </c>
      <c r="E81">
        <v>253224</v>
      </c>
      <c r="F81">
        <v>1076797</v>
      </c>
      <c r="G81">
        <v>88660</v>
      </c>
      <c r="H81">
        <v>82423</v>
      </c>
      <c r="I81">
        <v>736572</v>
      </c>
      <c r="J81">
        <v>315983</v>
      </c>
      <c r="K81">
        <v>15498355</v>
      </c>
      <c r="L81">
        <v>387451</v>
      </c>
      <c r="M81">
        <v>9921608</v>
      </c>
      <c r="N81">
        <v>3120825</v>
      </c>
      <c r="O81">
        <v>907048</v>
      </c>
      <c r="P81">
        <v>5873781</v>
      </c>
      <c r="Q81">
        <v>321674</v>
      </c>
      <c r="R81">
        <v>2660376</v>
      </c>
      <c r="S81">
        <v>921217</v>
      </c>
      <c r="T81">
        <v>252956</v>
      </c>
    </row>
    <row r="82" spans="1:20">
      <c r="A82" s="1">
        <v>45618</v>
      </c>
      <c r="B82" s="9">
        <f>nyse_spy_volume_by_exchange[[#This Row],[Off Exchange]]/SUM(nyse_spy_volume_by_exchange[[#This Row],[NYSE National]:[LTSE]])</f>
        <v>0.46024750920893959</v>
      </c>
      <c r="C82" s="12">
        <f>SUM(nyse_spy_volume_by_exchange[[#This Row],[NYSE National]:[LTSE]])</f>
        <v>38276394</v>
      </c>
      <c r="D82">
        <v>16508</v>
      </c>
      <c r="E82">
        <v>226209</v>
      </c>
      <c r="F82">
        <v>887050</v>
      </c>
      <c r="G82">
        <v>41127</v>
      </c>
      <c r="H82">
        <v>62554</v>
      </c>
      <c r="I82">
        <v>674357</v>
      </c>
      <c r="J82">
        <v>232418</v>
      </c>
      <c r="K82">
        <v>17616615</v>
      </c>
      <c r="L82">
        <v>893401</v>
      </c>
      <c r="M82">
        <v>7568414</v>
      </c>
      <c r="N82">
        <v>2082434</v>
      </c>
      <c r="O82">
        <v>613880</v>
      </c>
      <c r="P82">
        <v>4350507</v>
      </c>
      <c r="Q82">
        <v>257175</v>
      </c>
      <c r="R82">
        <v>1987944</v>
      </c>
      <c r="S82">
        <v>530300</v>
      </c>
      <c r="T82">
        <v>235501</v>
      </c>
    </row>
    <row r="83" spans="1:20">
      <c r="A83" s="1">
        <v>45617</v>
      </c>
      <c r="B83" s="9">
        <f>nyse_spy_volume_by_exchange[[#This Row],[Off Exchange]]/SUM(nyse_spy_volume_by_exchange[[#This Row],[NYSE National]:[LTSE]])</f>
        <v>0.42229785785962437</v>
      </c>
      <c r="C83" s="12">
        <f>SUM(nyse_spy_volume_by_exchange[[#This Row],[NYSE National]:[LTSE]])</f>
        <v>47123289</v>
      </c>
      <c r="D83">
        <v>31920</v>
      </c>
      <c r="E83">
        <v>330905</v>
      </c>
      <c r="F83">
        <v>1458812</v>
      </c>
      <c r="G83">
        <v>70290</v>
      </c>
      <c r="H83">
        <v>91308</v>
      </c>
      <c r="I83">
        <v>747147</v>
      </c>
      <c r="J83">
        <v>404342</v>
      </c>
      <c r="K83">
        <v>19900064</v>
      </c>
      <c r="L83">
        <v>674583</v>
      </c>
      <c r="M83">
        <v>9187816</v>
      </c>
      <c r="N83">
        <v>3174504</v>
      </c>
      <c r="O83">
        <v>743125</v>
      </c>
      <c r="P83">
        <v>6455052</v>
      </c>
      <c r="Q83">
        <v>368543</v>
      </c>
      <c r="R83">
        <v>2423143</v>
      </c>
      <c r="S83">
        <v>772103</v>
      </c>
      <c r="T83">
        <v>289632</v>
      </c>
    </row>
    <row r="84" spans="1:20">
      <c r="A84" s="1">
        <v>45616</v>
      </c>
      <c r="B84" s="9">
        <f>nyse_spy_volume_by_exchange[[#This Row],[Off Exchange]]/SUM(nyse_spy_volume_by_exchange[[#This Row],[NYSE National]:[LTSE]])</f>
        <v>0.48089382058233643</v>
      </c>
      <c r="C84" s="12">
        <f>SUM(nyse_spy_volume_by_exchange[[#This Row],[NYSE National]:[LTSE]])</f>
        <v>50034650</v>
      </c>
      <c r="D84">
        <v>14770</v>
      </c>
      <c r="E84">
        <v>226820</v>
      </c>
      <c r="F84">
        <v>1387906</v>
      </c>
      <c r="G84">
        <v>60053</v>
      </c>
      <c r="H84">
        <v>72710</v>
      </c>
      <c r="I84">
        <v>748523</v>
      </c>
      <c r="J84">
        <v>366630</v>
      </c>
      <c r="K84">
        <v>24061354</v>
      </c>
      <c r="L84">
        <v>1004971</v>
      </c>
      <c r="M84">
        <v>8313032</v>
      </c>
      <c r="N84">
        <v>2860830</v>
      </c>
      <c r="O84">
        <v>611738</v>
      </c>
      <c r="P84">
        <v>5789354</v>
      </c>
      <c r="Q84">
        <v>1225028</v>
      </c>
      <c r="R84">
        <v>2357385</v>
      </c>
      <c r="S84">
        <v>660749</v>
      </c>
      <c r="T84">
        <v>272797</v>
      </c>
    </row>
    <row r="85" spans="1:20">
      <c r="A85" s="1">
        <v>45615</v>
      </c>
      <c r="B85" s="9">
        <f>nyse_spy_volume_by_exchange[[#This Row],[Off Exchange]]/SUM(nyse_spy_volume_by_exchange[[#This Row],[NYSE National]:[LTSE]])</f>
        <v>0.54575745187879643</v>
      </c>
      <c r="C85" s="12">
        <f>SUM(nyse_spy_volume_by_exchange[[#This Row],[NYSE National]:[LTSE]])</f>
        <v>49422704</v>
      </c>
      <c r="D85">
        <v>12389</v>
      </c>
      <c r="E85">
        <v>179030</v>
      </c>
      <c r="F85">
        <v>879450</v>
      </c>
      <c r="G85">
        <v>53393</v>
      </c>
      <c r="H85">
        <v>47524</v>
      </c>
      <c r="I85">
        <v>592020</v>
      </c>
      <c r="J85">
        <v>248104</v>
      </c>
      <c r="K85">
        <v>26972809</v>
      </c>
      <c r="L85">
        <v>713546</v>
      </c>
      <c r="M85">
        <v>8022441</v>
      </c>
      <c r="N85">
        <v>2591196</v>
      </c>
      <c r="O85">
        <v>685802</v>
      </c>
      <c r="P85">
        <v>4961267</v>
      </c>
      <c r="Q85">
        <v>359249</v>
      </c>
      <c r="R85">
        <v>2121543</v>
      </c>
      <c r="S85">
        <v>801452</v>
      </c>
      <c r="T85">
        <v>181489</v>
      </c>
    </row>
    <row r="86" spans="1:20">
      <c r="A86" s="1">
        <v>45614</v>
      </c>
      <c r="B86" s="9">
        <f>nyse_spy_volume_by_exchange[[#This Row],[Off Exchange]]/SUM(nyse_spy_volume_by_exchange[[#This Row],[NYSE National]:[LTSE]])</f>
        <v>0.4215163299183588</v>
      </c>
      <c r="C86" s="12">
        <f>SUM(nyse_spy_volume_by_exchange[[#This Row],[NYSE National]:[LTSE]])</f>
        <v>37125997</v>
      </c>
      <c r="D86">
        <v>15528</v>
      </c>
      <c r="E86">
        <v>164689</v>
      </c>
      <c r="F86">
        <v>770747</v>
      </c>
      <c r="G86">
        <v>60694</v>
      </c>
      <c r="H86">
        <v>58828</v>
      </c>
      <c r="I86">
        <v>637963</v>
      </c>
      <c r="J86">
        <v>138918</v>
      </c>
      <c r="K86">
        <v>15649214</v>
      </c>
      <c r="L86">
        <v>3080275</v>
      </c>
      <c r="M86">
        <v>6105694</v>
      </c>
      <c r="N86">
        <v>2388061</v>
      </c>
      <c r="O86">
        <v>562545</v>
      </c>
      <c r="P86">
        <v>4435040</v>
      </c>
      <c r="Q86">
        <v>377743</v>
      </c>
      <c r="R86">
        <v>1986115</v>
      </c>
      <c r="S86">
        <v>497904</v>
      </c>
      <c r="T86">
        <v>196039</v>
      </c>
    </row>
    <row r="87" spans="1:20">
      <c r="A87" s="1">
        <v>45611</v>
      </c>
      <c r="B87" s="9">
        <f>nyse_spy_volume_by_exchange[[#This Row],[Off Exchange]]/SUM(nyse_spy_volume_by_exchange[[#This Row],[NYSE National]:[LTSE]])</f>
        <v>0.57288813675412775</v>
      </c>
      <c r="C87" s="12">
        <f>SUM(nyse_spy_volume_by_exchange[[#This Row],[NYSE National]:[LTSE]])</f>
        <v>78162116</v>
      </c>
      <c r="D87">
        <v>12349</v>
      </c>
      <c r="E87">
        <v>264327</v>
      </c>
      <c r="F87">
        <v>1667714</v>
      </c>
      <c r="G87">
        <v>67906</v>
      </c>
      <c r="H87">
        <v>94816</v>
      </c>
      <c r="I87">
        <v>954365</v>
      </c>
      <c r="J87">
        <v>362179</v>
      </c>
      <c r="K87">
        <v>44778149</v>
      </c>
      <c r="L87">
        <v>3476980</v>
      </c>
      <c r="M87">
        <v>10351485</v>
      </c>
      <c r="N87">
        <v>3841130</v>
      </c>
      <c r="O87">
        <v>805239</v>
      </c>
      <c r="P87">
        <v>6828728</v>
      </c>
      <c r="Q87">
        <v>547412</v>
      </c>
      <c r="R87">
        <v>2770158</v>
      </c>
      <c r="S87">
        <v>1040690</v>
      </c>
      <c r="T87">
        <v>298489</v>
      </c>
    </row>
    <row r="88" spans="1:20">
      <c r="A88" s="1">
        <v>45610</v>
      </c>
      <c r="B88" s="9">
        <f>nyse_spy_volume_by_exchange[[#This Row],[Off Exchange]]/SUM(nyse_spy_volume_by_exchange[[#This Row],[NYSE National]:[LTSE]])</f>
        <v>0.39857357198527438</v>
      </c>
      <c r="C88" s="12">
        <f>SUM(nyse_spy_volume_by_exchange[[#This Row],[NYSE National]:[LTSE]])</f>
        <v>38901227</v>
      </c>
      <c r="D88">
        <v>11563</v>
      </c>
      <c r="E88">
        <v>222499</v>
      </c>
      <c r="F88">
        <v>955880</v>
      </c>
      <c r="G88">
        <v>73894</v>
      </c>
      <c r="H88">
        <v>59621</v>
      </c>
      <c r="I88">
        <v>608776</v>
      </c>
      <c r="J88">
        <v>215035</v>
      </c>
      <c r="K88">
        <v>15505001</v>
      </c>
      <c r="L88">
        <v>2269650</v>
      </c>
      <c r="M88">
        <v>7644043</v>
      </c>
      <c r="N88">
        <v>2568866</v>
      </c>
      <c r="O88">
        <v>688822</v>
      </c>
      <c r="P88">
        <v>4931130</v>
      </c>
      <c r="Q88">
        <v>278032</v>
      </c>
      <c r="R88">
        <v>2056025</v>
      </c>
      <c r="S88">
        <v>608469</v>
      </c>
      <c r="T88">
        <v>203921</v>
      </c>
    </row>
    <row r="89" spans="1:20">
      <c r="A89" s="1">
        <v>45609</v>
      </c>
      <c r="B89" s="9">
        <f>nyse_spy_volume_by_exchange[[#This Row],[Off Exchange]]/SUM(nyse_spy_volume_by_exchange[[#This Row],[NYSE National]:[LTSE]])</f>
        <v>0.45813155501539476</v>
      </c>
      <c r="C89" s="12">
        <f>SUM(nyse_spy_volume_by_exchange[[#This Row],[NYSE National]:[LTSE]])</f>
        <v>47475575</v>
      </c>
      <c r="D89">
        <v>12737</v>
      </c>
      <c r="E89">
        <v>231524</v>
      </c>
      <c r="F89">
        <v>1238002</v>
      </c>
      <c r="G89">
        <v>52456</v>
      </c>
      <c r="H89">
        <v>81094</v>
      </c>
      <c r="I89">
        <v>932260</v>
      </c>
      <c r="J89">
        <v>287539</v>
      </c>
      <c r="K89">
        <v>21750059</v>
      </c>
      <c r="L89">
        <v>1769085</v>
      </c>
      <c r="M89">
        <v>7731153</v>
      </c>
      <c r="N89">
        <v>3075649</v>
      </c>
      <c r="O89">
        <v>733452</v>
      </c>
      <c r="P89">
        <v>5261657</v>
      </c>
      <c r="Q89">
        <v>880869</v>
      </c>
      <c r="R89">
        <v>2405832</v>
      </c>
      <c r="S89">
        <v>778865</v>
      </c>
      <c r="T89">
        <v>253342</v>
      </c>
    </row>
    <row r="90" spans="1:20">
      <c r="A90" s="1">
        <v>45608</v>
      </c>
      <c r="B90" s="9">
        <f>nyse_spy_volume_by_exchange[[#This Row],[Off Exchange]]/SUM(nyse_spy_volume_by_exchange[[#This Row],[NYSE National]:[LTSE]])</f>
        <v>0.45677505497326876</v>
      </c>
      <c r="C90" s="12">
        <f>SUM(nyse_spy_volume_by_exchange[[#This Row],[NYSE National]:[LTSE]])</f>
        <v>43065931</v>
      </c>
      <c r="D90">
        <v>14169</v>
      </c>
      <c r="E90">
        <v>158965</v>
      </c>
      <c r="F90">
        <v>918441</v>
      </c>
      <c r="G90">
        <v>50482</v>
      </c>
      <c r="H90">
        <v>52917</v>
      </c>
      <c r="I90">
        <v>758918</v>
      </c>
      <c r="J90">
        <v>190831</v>
      </c>
      <c r="K90">
        <v>19671443</v>
      </c>
      <c r="L90">
        <v>2743006</v>
      </c>
      <c r="M90">
        <v>7311357</v>
      </c>
      <c r="N90">
        <v>2854178</v>
      </c>
      <c r="O90">
        <v>622386</v>
      </c>
      <c r="P90">
        <v>4911029</v>
      </c>
      <c r="Q90">
        <v>224057</v>
      </c>
      <c r="R90">
        <v>1828928</v>
      </c>
      <c r="S90">
        <v>545523</v>
      </c>
      <c r="T90">
        <v>209301</v>
      </c>
    </row>
    <row r="91" spans="1:20">
      <c r="A91" s="1">
        <v>45607</v>
      </c>
      <c r="B91" s="9">
        <f>nyse_spy_volume_by_exchange[[#This Row],[Off Exchange]]/SUM(nyse_spy_volume_by_exchange[[#This Row],[NYSE National]:[LTSE]])</f>
        <v>0.43686502607779565</v>
      </c>
      <c r="C91" s="12">
        <f>SUM(nyse_spy_volume_by_exchange[[#This Row],[NYSE National]:[LTSE]])</f>
        <v>37740920</v>
      </c>
      <c r="D91">
        <v>15487</v>
      </c>
      <c r="E91">
        <v>138143</v>
      </c>
      <c r="F91">
        <v>757848</v>
      </c>
      <c r="G91">
        <v>43358</v>
      </c>
      <c r="H91">
        <v>62928</v>
      </c>
      <c r="I91">
        <v>869569</v>
      </c>
      <c r="J91">
        <v>201984</v>
      </c>
      <c r="K91">
        <v>16487688</v>
      </c>
      <c r="L91">
        <v>2673227</v>
      </c>
      <c r="M91">
        <v>6206054</v>
      </c>
      <c r="N91">
        <v>2465440</v>
      </c>
      <c r="O91">
        <v>496957</v>
      </c>
      <c r="P91">
        <v>4299791</v>
      </c>
      <c r="Q91">
        <v>227024</v>
      </c>
      <c r="R91">
        <v>2011137</v>
      </c>
      <c r="S91">
        <v>534233</v>
      </c>
      <c r="T91">
        <v>250052</v>
      </c>
    </row>
    <row r="92" spans="1:20">
      <c r="A92" s="1">
        <v>45604</v>
      </c>
      <c r="B92" s="9">
        <f>nyse_spy_volume_by_exchange[[#This Row],[Off Exchange]]/SUM(nyse_spy_volume_by_exchange[[#This Row],[NYSE National]:[LTSE]])</f>
        <v>0.46752163611199871</v>
      </c>
      <c r="C92" s="12">
        <f>SUM(nyse_spy_volume_by_exchange[[#This Row],[NYSE National]:[LTSE]])</f>
        <v>46526497</v>
      </c>
      <c r="D92">
        <v>8799</v>
      </c>
      <c r="E92">
        <v>203005</v>
      </c>
      <c r="F92">
        <v>916674</v>
      </c>
      <c r="G92">
        <v>58883</v>
      </c>
      <c r="H92">
        <v>90579</v>
      </c>
      <c r="I92">
        <v>754842</v>
      </c>
      <c r="J92">
        <v>228998</v>
      </c>
      <c r="K92">
        <v>21752144</v>
      </c>
      <c r="L92">
        <v>1452556</v>
      </c>
      <c r="M92">
        <v>7934557</v>
      </c>
      <c r="N92">
        <v>3111661</v>
      </c>
      <c r="O92">
        <v>590669</v>
      </c>
      <c r="P92">
        <v>5750455</v>
      </c>
      <c r="Q92">
        <v>401397</v>
      </c>
      <c r="R92">
        <v>2284554</v>
      </c>
      <c r="S92">
        <v>676937</v>
      </c>
      <c r="T92">
        <v>309787</v>
      </c>
    </row>
    <row r="93" spans="1:20">
      <c r="A93" s="1">
        <v>45603</v>
      </c>
      <c r="B93" s="9">
        <f>nyse_spy_volume_by_exchange[[#This Row],[Off Exchange]]/SUM(nyse_spy_volume_by_exchange[[#This Row],[NYSE National]:[LTSE]])</f>
        <v>0.46427555169880175</v>
      </c>
      <c r="C93" s="12">
        <f>SUM(nyse_spy_volume_by_exchange[[#This Row],[NYSE National]:[LTSE]])</f>
        <v>47263697</v>
      </c>
      <c r="D93">
        <v>20049</v>
      </c>
      <c r="E93">
        <v>220089</v>
      </c>
      <c r="F93">
        <v>1022097</v>
      </c>
      <c r="G93">
        <v>76848</v>
      </c>
      <c r="H93">
        <v>58360</v>
      </c>
      <c r="I93">
        <v>931015</v>
      </c>
      <c r="J93">
        <v>230727</v>
      </c>
      <c r="K93">
        <v>21943379</v>
      </c>
      <c r="L93">
        <v>2441331</v>
      </c>
      <c r="M93">
        <v>9185285</v>
      </c>
      <c r="N93">
        <v>2557670</v>
      </c>
      <c r="O93">
        <v>370207</v>
      </c>
      <c r="P93">
        <v>5106710</v>
      </c>
      <c r="Q93">
        <v>343637</v>
      </c>
      <c r="R93">
        <v>1900116</v>
      </c>
      <c r="S93">
        <v>660960</v>
      </c>
      <c r="T93">
        <v>195217</v>
      </c>
    </row>
    <row r="94" spans="1:20">
      <c r="A94" s="1">
        <v>45602</v>
      </c>
      <c r="B94" s="9">
        <f>nyse_spy_volume_by_exchange[[#This Row],[Off Exchange]]/SUM(nyse_spy_volume_by_exchange[[#This Row],[NYSE National]:[LTSE]])</f>
        <v>0.36718579236253551</v>
      </c>
      <c r="C94" s="12">
        <f>SUM(nyse_spy_volume_by_exchange[[#This Row],[NYSE National]:[LTSE]])</f>
        <v>68259512</v>
      </c>
      <c r="D94">
        <v>25317</v>
      </c>
      <c r="E94">
        <v>469717</v>
      </c>
      <c r="F94">
        <v>2220213</v>
      </c>
      <c r="G94">
        <v>158065</v>
      </c>
      <c r="H94">
        <v>198335</v>
      </c>
      <c r="I94">
        <v>1350029</v>
      </c>
      <c r="J94">
        <v>722435</v>
      </c>
      <c r="K94">
        <v>25063923</v>
      </c>
      <c r="L94">
        <v>1222195</v>
      </c>
      <c r="M94">
        <v>15484468</v>
      </c>
      <c r="N94">
        <v>4454185</v>
      </c>
      <c r="O94">
        <v>1291024</v>
      </c>
      <c r="P94">
        <v>9594259</v>
      </c>
      <c r="Q94">
        <v>699778</v>
      </c>
      <c r="R94">
        <v>3588694</v>
      </c>
      <c r="S94">
        <v>1265695</v>
      </c>
      <c r="T94">
        <v>451180</v>
      </c>
    </row>
    <row r="95" spans="1:20">
      <c r="A95" s="1">
        <v>45601</v>
      </c>
      <c r="B95" s="9">
        <f>nyse_spy_volume_by_exchange[[#This Row],[Off Exchange]]/SUM(nyse_spy_volume_by_exchange[[#This Row],[NYSE National]:[LTSE]])</f>
        <v>0.39897456067939363</v>
      </c>
      <c r="C95" s="12">
        <f>SUM(nyse_spy_volume_by_exchange[[#This Row],[NYSE National]:[LTSE]])</f>
        <v>39931373</v>
      </c>
      <c r="D95">
        <v>17444</v>
      </c>
      <c r="E95">
        <v>225961</v>
      </c>
      <c r="F95">
        <v>1015497</v>
      </c>
      <c r="G95">
        <v>90232</v>
      </c>
      <c r="H95">
        <v>73910</v>
      </c>
      <c r="I95">
        <v>766644</v>
      </c>
      <c r="J95">
        <v>271379</v>
      </c>
      <c r="K95">
        <v>15931602</v>
      </c>
      <c r="L95">
        <v>3150255</v>
      </c>
      <c r="M95">
        <v>7125807</v>
      </c>
      <c r="N95">
        <v>2504505</v>
      </c>
      <c r="O95">
        <v>710426</v>
      </c>
      <c r="P95">
        <v>4826620</v>
      </c>
      <c r="Q95">
        <v>389200</v>
      </c>
      <c r="R95">
        <v>1792175</v>
      </c>
      <c r="S95">
        <v>727083</v>
      </c>
      <c r="T95">
        <v>312633</v>
      </c>
    </row>
    <row r="96" spans="1:20">
      <c r="A96" s="1">
        <v>45600</v>
      </c>
      <c r="B96" s="9">
        <f>nyse_spy_volume_by_exchange[[#This Row],[Off Exchange]]/SUM(nyse_spy_volume_by_exchange[[#This Row],[NYSE National]:[LTSE]])</f>
        <v>0.40741828292271876</v>
      </c>
      <c r="C96" s="12">
        <f>SUM(nyse_spy_volume_by_exchange[[#This Row],[NYSE National]:[LTSE]])</f>
        <v>38445177</v>
      </c>
      <c r="D96">
        <v>7668</v>
      </c>
      <c r="E96">
        <v>155654</v>
      </c>
      <c r="F96">
        <v>897986</v>
      </c>
      <c r="G96">
        <v>54243</v>
      </c>
      <c r="H96">
        <v>85660</v>
      </c>
      <c r="I96">
        <v>701018</v>
      </c>
      <c r="J96">
        <v>207632</v>
      </c>
      <c r="K96">
        <v>15663268</v>
      </c>
      <c r="L96">
        <v>4517251</v>
      </c>
      <c r="M96">
        <v>6270953</v>
      </c>
      <c r="N96">
        <v>2134345</v>
      </c>
      <c r="O96">
        <v>497988</v>
      </c>
      <c r="P96">
        <v>4500525</v>
      </c>
      <c r="Q96">
        <v>271449</v>
      </c>
      <c r="R96">
        <v>1793960</v>
      </c>
      <c r="S96">
        <v>457413</v>
      </c>
      <c r="T96">
        <v>228164</v>
      </c>
    </row>
    <row r="97" spans="1:20">
      <c r="A97" s="1">
        <v>45597</v>
      </c>
      <c r="B97" s="9">
        <f>nyse_spy_volume_by_exchange[[#This Row],[Off Exchange]]/SUM(nyse_spy_volume_by_exchange[[#This Row],[NYSE National]:[LTSE]])</f>
        <v>0.41367576820271568</v>
      </c>
      <c r="C97" s="12">
        <f>SUM(nyse_spy_volume_by_exchange[[#This Row],[NYSE National]:[LTSE]])</f>
        <v>46057537</v>
      </c>
      <c r="D97">
        <v>15792</v>
      </c>
      <c r="E97">
        <v>191779</v>
      </c>
      <c r="F97">
        <v>1145099</v>
      </c>
      <c r="G97">
        <v>51249</v>
      </c>
      <c r="H97">
        <v>88175</v>
      </c>
      <c r="I97">
        <v>825087</v>
      </c>
      <c r="J97">
        <v>312754</v>
      </c>
      <c r="K97">
        <v>19052887</v>
      </c>
      <c r="L97">
        <v>1812878</v>
      </c>
      <c r="M97">
        <v>9129879</v>
      </c>
      <c r="N97">
        <v>2875632</v>
      </c>
      <c r="O97">
        <v>646002</v>
      </c>
      <c r="P97">
        <v>6066157</v>
      </c>
      <c r="Q97">
        <v>417367</v>
      </c>
      <c r="R97">
        <v>2263911</v>
      </c>
      <c r="S97">
        <v>858941</v>
      </c>
      <c r="T97">
        <v>303948</v>
      </c>
    </row>
    <row r="98" spans="1:20">
      <c r="A98" s="1">
        <v>45596</v>
      </c>
      <c r="B98" s="9">
        <f>nyse_spy_volume_by_exchange[[#This Row],[Off Exchange]]/SUM(nyse_spy_volume_by_exchange[[#This Row],[NYSE National]:[LTSE]])</f>
        <v>0.42793738450671792</v>
      </c>
      <c r="C98" s="12">
        <f>SUM(nyse_spy_volume_by_exchange[[#This Row],[NYSE National]:[LTSE]])</f>
        <v>60182613</v>
      </c>
      <c r="D98">
        <v>25308</v>
      </c>
      <c r="E98">
        <v>347565</v>
      </c>
      <c r="F98">
        <v>1835924</v>
      </c>
      <c r="G98">
        <v>132614</v>
      </c>
      <c r="H98">
        <v>100170</v>
      </c>
      <c r="I98">
        <v>1253356</v>
      </c>
      <c r="J98">
        <v>506417</v>
      </c>
      <c r="K98">
        <v>25754390</v>
      </c>
      <c r="L98">
        <v>1184373</v>
      </c>
      <c r="M98">
        <v>12204546</v>
      </c>
      <c r="N98">
        <v>3844879</v>
      </c>
      <c r="O98">
        <v>178918</v>
      </c>
      <c r="P98">
        <v>7707853</v>
      </c>
      <c r="Q98">
        <v>497770</v>
      </c>
      <c r="R98">
        <v>3245170</v>
      </c>
      <c r="S98">
        <v>1062914</v>
      </c>
      <c r="T98">
        <v>300446</v>
      </c>
    </row>
    <row r="99" spans="1:20">
      <c r="A99" s="1">
        <v>45595</v>
      </c>
      <c r="B99" s="9">
        <f>nyse_spy_volume_by_exchange[[#This Row],[Off Exchange]]/SUM(nyse_spy_volume_by_exchange[[#This Row],[NYSE National]:[LTSE]])</f>
        <v>0.40858691089926774</v>
      </c>
      <c r="C99" s="12">
        <f>SUM(nyse_spy_volume_by_exchange[[#This Row],[NYSE National]:[LTSE]])</f>
        <v>41453161</v>
      </c>
      <c r="D99">
        <v>15115</v>
      </c>
      <c r="E99">
        <v>270282</v>
      </c>
      <c r="F99">
        <v>1182478</v>
      </c>
      <c r="G99">
        <v>128707</v>
      </c>
      <c r="H99">
        <v>65852</v>
      </c>
      <c r="I99">
        <v>844091</v>
      </c>
      <c r="J99">
        <v>326371</v>
      </c>
      <c r="K99">
        <v>16937219</v>
      </c>
      <c r="L99">
        <v>1666339</v>
      </c>
      <c r="M99">
        <v>7401403</v>
      </c>
      <c r="N99">
        <v>2977465</v>
      </c>
      <c r="O99">
        <v>186941</v>
      </c>
      <c r="P99">
        <v>5341493</v>
      </c>
      <c r="Q99">
        <v>455928</v>
      </c>
      <c r="R99">
        <v>2602145</v>
      </c>
      <c r="S99">
        <v>862232</v>
      </c>
      <c r="T99">
        <v>189100</v>
      </c>
    </row>
    <row r="100" spans="1:20">
      <c r="A100" s="1">
        <v>45594</v>
      </c>
      <c r="B100" s="9">
        <f>nyse_spy_volume_by_exchange[[#This Row],[Off Exchange]]/SUM(nyse_spy_volume_by_exchange[[#This Row],[NYSE National]:[LTSE]])</f>
        <v>0.39339059208174854</v>
      </c>
      <c r="C100" s="12">
        <f>SUM(nyse_spy_volume_by_exchange[[#This Row],[NYSE National]:[LTSE]])</f>
        <v>42896036</v>
      </c>
      <c r="D100">
        <v>10241</v>
      </c>
      <c r="E100">
        <v>112142</v>
      </c>
      <c r="F100">
        <v>1165319</v>
      </c>
      <c r="G100">
        <v>36927</v>
      </c>
      <c r="H100">
        <v>83053</v>
      </c>
      <c r="I100">
        <v>802413</v>
      </c>
      <c r="J100">
        <v>266850</v>
      </c>
      <c r="K100">
        <v>16874897</v>
      </c>
      <c r="L100">
        <v>5957671</v>
      </c>
      <c r="M100">
        <v>7059178</v>
      </c>
      <c r="N100">
        <v>2450753</v>
      </c>
      <c r="O100">
        <v>65575</v>
      </c>
      <c r="P100">
        <v>4648618</v>
      </c>
      <c r="Q100">
        <v>411009</v>
      </c>
      <c r="R100">
        <v>1956825</v>
      </c>
      <c r="S100">
        <v>790993</v>
      </c>
      <c r="T100">
        <v>203572</v>
      </c>
    </row>
    <row r="101" spans="1:20">
      <c r="A101" s="1">
        <v>45593</v>
      </c>
      <c r="B101" s="9">
        <f>nyse_spy_volume_by_exchange[[#This Row],[Off Exchange]]/SUM(nyse_spy_volume_by_exchange[[#This Row],[NYSE National]:[LTSE]])</f>
        <v>0.3424813135920407</v>
      </c>
      <c r="C101" s="12">
        <f>SUM(nyse_spy_volume_by_exchange[[#This Row],[NYSE National]:[LTSE]])</f>
        <v>30225579</v>
      </c>
      <c r="D101">
        <v>12686</v>
      </c>
      <c r="E101">
        <v>99510</v>
      </c>
      <c r="F101">
        <v>934264</v>
      </c>
      <c r="G101">
        <v>76598</v>
      </c>
      <c r="H101">
        <v>88926</v>
      </c>
      <c r="I101">
        <v>643101</v>
      </c>
      <c r="J101">
        <v>254998</v>
      </c>
      <c r="K101">
        <v>10351696</v>
      </c>
      <c r="L101">
        <v>759712</v>
      </c>
      <c r="M101">
        <v>6747683</v>
      </c>
      <c r="N101">
        <v>2491680</v>
      </c>
      <c r="O101">
        <v>127124</v>
      </c>
      <c r="P101">
        <v>4442425</v>
      </c>
      <c r="Q101">
        <v>337695</v>
      </c>
      <c r="R101">
        <v>1970671</v>
      </c>
      <c r="S101">
        <v>672256</v>
      </c>
      <c r="T101">
        <v>214554</v>
      </c>
    </row>
    <row r="102" spans="1:20">
      <c r="A102" s="1">
        <v>45590</v>
      </c>
      <c r="B102" s="9">
        <f>nyse_spy_volume_by_exchange[[#This Row],[Off Exchange]]/SUM(nyse_spy_volume_by_exchange[[#This Row],[NYSE National]:[LTSE]])</f>
        <v>0.47439204270274588</v>
      </c>
      <c r="C102" s="12">
        <f>SUM(nyse_spy_volume_by_exchange[[#This Row],[NYSE National]:[LTSE]])</f>
        <v>47493714</v>
      </c>
      <c r="D102">
        <v>14978</v>
      </c>
      <c r="E102">
        <v>165397</v>
      </c>
      <c r="F102">
        <v>1013848</v>
      </c>
      <c r="G102">
        <v>92774</v>
      </c>
      <c r="H102">
        <v>106094</v>
      </c>
      <c r="I102">
        <v>773465</v>
      </c>
      <c r="J102">
        <v>376703</v>
      </c>
      <c r="K102">
        <v>22530640</v>
      </c>
      <c r="L102">
        <v>956653</v>
      </c>
      <c r="M102">
        <v>8902290</v>
      </c>
      <c r="N102">
        <v>3176759</v>
      </c>
      <c r="O102">
        <v>93167</v>
      </c>
      <c r="P102">
        <v>5672611</v>
      </c>
      <c r="Q102">
        <v>312116</v>
      </c>
      <c r="R102">
        <v>2207643</v>
      </c>
      <c r="S102">
        <v>787269</v>
      </c>
      <c r="T102">
        <v>311307</v>
      </c>
    </row>
    <row r="103" spans="1:20">
      <c r="A103" s="1">
        <v>45589</v>
      </c>
      <c r="B103" s="9">
        <f>nyse_spy_volume_by_exchange[[#This Row],[Off Exchange]]/SUM(nyse_spy_volume_by_exchange[[#This Row],[NYSE National]:[LTSE]])</f>
        <v>0.4072519097717433</v>
      </c>
      <c r="C103" s="12">
        <f>SUM(nyse_spy_volume_by_exchange[[#This Row],[NYSE National]:[LTSE]])</f>
        <v>34980882</v>
      </c>
      <c r="D103">
        <v>11057</v>
      </c>
      <c r="E103">
        <v>153069</v>
      </c>
      <c r="F103">
        <v>924481</v>
      </c>
      <c r="G103">
        <v>86102</v>
      </c>
      <c r="H103">
        <v>105472</v>
      </c>
      <c r="I103">
        <v>663254</v>
      </c>
      <c r="J103">
        <v>318697</v>
      </c>
      <c r="K103">
        <v>14246031</v>
      </c>
      <c r="L103">
        <v>437034</v>
      </c>
      <c r="M103">
        <v>7047416</v>
      </c>
      <c r="N103">
        <v>2611509</v>
      </c>
      <c r="O103">
        <v>75988</v>
      </c>
      <c r="P103">
        <v>4994721</v>
      </c>
      <c r="Q103">
        <v>263402</v>
      </c>
      <c r="R103">
        <v>1981532</v>
      </c>
      <c r="S103">
        <v>775502</v>
      </c>
      <c r="T103">
        <v>285615</v>
      </c>
    </row>
    <row r="104" spans="1:20">
      <c r="A104" s="1">
        <v>45588</v>
      </c>
      <c r="B104" s="9">
        <f>nyse_spy_volume_by_exchange[[#This Row],[Off Exchange]]/SUM(nyse_spy_volume_by_exchange[[#This Row],[NYSE National]:[LTSE]])</f>
        <v>0.3990224785204422</v>
      </c>
      <c r="C104" s="12">
        <f>SUM(nyse_spy_volume_by_exchange[[#This Row],[NYSE National]:[LTSE]])</f>
        <v>49311653</v>
      </c>
      <c r="D104">
        <v>7785</v>
      </c>
      <c r="E104">
        <v>197150</v>
      </c>
      <c r="F104">
        <v>1308292</v>
      </c>
      <c r="G104">
        <v>47087</v>
      </c>
      <c r="H104">
        <v>104645</v>
      </c>
      <c r="I104">
        <v>752582</v>
      </c>
      <c r="J104">
        <v>341862</v>
      </c>
      <c r="K104">
        <v>19676458</v>
      </c>
      <c r="L104">
        <v>1566489</v>
      </c>
      <c r="M104">
        <v>10411325</v>
      </c>
      <c r="N104">
        <v>3678173</v>
      </c>
      <c r="O104">
        <v>127435</v>
      </c>
      <c r="P104">
        <v>6503103</v>
      </c>
      <c r="Q104">
        <v>476926</v>
      </c>
      <c r="R104">
        <v>2897353</v>
      </c>
      <c r="S104">
        <v>1072220</v>
      </c>
      <c r="T104">
        <v>142768</v>
      </c>
    </row>
    <row r="105" spans="1:20">
      <c r="A105" s="1">
        <v>45587</v>
      </c>
      <c r="B105" s="9">
        <f>nyse_spy_volume_by_exchange[[#This Row],[Off Exchange]]/SUM(nyse_spy_volume_by_exchange[[#This Row],[NYSE National]:[LTSE]])</f>
        <v>0.41913780375408627</v>
      </c>
      <c r="C105" s="12">
        <f>SUM(nyse_spy_volume_by_exchange[[#This Row],[NYSE National]:[LTSE]])</f>
        <v>34183285</v>
      </c>
      <c r="D105">
        <v>11195</v>
      </c>
      <c r="E105">
        <v>131155</v>
      </c>
      <c r="F105">
        <v>699830</v>
      </c>
      <c r="G105">
        <v>73221</v>
      </c>
      <c r="H105">
        <v>85115</v>
      </c>
      <c r="I105">
        <v>354661</v>
      </c>
      <c r="J105">
        <v>289797</v>
      </c>
      <c r="K105">
        <v>14327507</v>
      </c>
      <c r="L105">
        <v>1093726</v>
      </c>
      <c r="M105">
        <v>7129418</v>
      </c>
      <c r="N105">
        <v>2389104</v>
      </c>
      <c r="O105">
        <v>92887</v>
      </c>
      <c r="P105">
        <v>4668392</v>
      </c>
      <c r="Q105">
        <v>195126</v>
      </c>
      <c r="R105">
        <v>1785466</v>
      </c>
      <c r="S105">
        <v>622877</v>
      </c>
      <c r="T105">
        <v>233808</v>
      </c>
    </row>
    <row r="106" spans="1:20">
      <c r="A106" s="1">
        <v>45586</v>
      </c>
      <c r="B106" s="9">
        <f>nyse_spy_volume_by_exchange[[#This Row],[Off Exchange]]/SUM(nyse_spy_volume_by_exchange[[#This Row],[NYSE National]:[LTSE]])</f>
        <v>0.39686596784807848</v>
      </c>
      <c r="C106" s="12">
        <f>SUM(nyse_spy_volume_by_exchange[[#This Row],[NYSE National]:[LTSE]])</f>
        <v>36426812</v>
      </c>
      <c r="D106">
        <v>9276</v>
      </c>
      <c r="E106">
        <v>116918</v>
      </c>
      <c r="F106">
        <v>857625</v>
      </c>
      <c r="G106">
        <v>61204</v>
      </c>
      <c r="H106">
        <v>83687</v>
      </c>
      <c r="I106">
        <v>561603</v>
      </c>
      <c r="J106">
        <v>223102</v>
      </c>
      <c r="K106">
        <v>14456562</v>
      </c>
      <c r="L106">
        <v>3217089</v>
      </c>
      <c r="M106">
        <v>6353200</v>
      </c>
      <c r="N106">
        <v>2547851</v>
      </c>
      <c r="O106">
        <v>66582</v>
      </c>
      <c r="P106">
        <v>4799621</v>
      </c>
      <c r="Q106">
        <v>224206</v>
      </c>
      <c r="R106">
        <v>1915457</v>
      </c>
      <c r="S106">
        <v>724814</v>
      </c>
      <c r="T106">
        <v>208015</v>
      </c>
    </row>
    <row r="107" spans="1:20">
      <c r="A107" s="1">
        <v>45583</v>
      </c>
      <c r="B107" s="9">
        <f>nyse_spy_volume_by_exchange[[#This Row],[Off Exchange]]/SUM(nyse_spy_volume_by_exchange[[#This Row],[NYSE National]:[LTSE]])</f>
        <v>0.46994476766755139</v>
      </c>
      <c r="C107" s="12">
        <f>SUM(nyse_spy_volume_by_exchange[[#This Row],[NYSE National]:[LTSE]])</f>
        <v>37417395</v>
      </c>
      <c r="D107">
        <v>13504</v>
      </c>
      <c r="E107">
        <v>131092</v>
      </c>
      <c r="F107">
        <v>675504</v>
      </c>
      <c r="G107">
        <v>51186</v>
      </c>
      <c r="H107">
        <v>42267</v>
      </c>
      <c r="I107">
        <v>538888</v>
      </c>
      <c r="J107">
        <v>151048</v>
      </c>
      <c r="K107">
        <v>17584109</v>
      </c>
      <c r="L107">
        <v>4664112</v>
      </c>
      <c r="M107">
        <v>5832233</v>
      </c>
      <c r="N107">
        <v>1877153</v>
      </c>
      <c r="O107">
        <v>62367</v>
      </c>
      <c r="P107">
        <v>3477832</v>
      </c>
      <c r="Q107">
        <v>153443</v>
      </c>
      <c r="R107">
        <v>1417288</v>
      </c>
      <c r="S107">
        <v>543543</v>
      </c>
      <c r="T107">
        <v>201826</v>
      </c>
    </row>
    <row r="108" spans="1:20">
      <c r="A108" s="1">
        <v>45582</v>
      </c>
      <c r="B108" s="9">
        <f>nyse_spy_volume_by_exchange[[#This Row],[Off Exchange]]/SUM(nyse_spy_volume_by_exchange[[#This Row],[NYSE National]:[LTSE]])</f>
        <v>0.37993038557748965</v>
      </c>
      <c r="C108" s="12">
        <f>SUM(nyse_spy_volume_by_exchange[[#This Row],[NYSE National]:[LTSE]])</f>
        <v>34393735</v>
      </c>
      <c r="D108">
        <v>13292</v>
      </c>
      <c r="E108">
        <v>126531</v>
      </c>
      <c r="F108">
        <v>929204</v>
      </c>
      <c r="G108">
        <v>93999</v>
      </c>
      <c r="H108">
        <v>75555</v>
      </c>
      <c r="I108">
        <v>565059</v>
      </c>
      <c r="J108">
        <v>307308</v>
      </c>
      <c r="K108">
        <v>13067225</v>
      </c>
      <c r="L108">
        <v>1168913</v>
      </c>
      <c r="M108">
        <v>7911870</v>
      </c>
      <c r="N108">
        <v>2388830</v>
      </c>
      <c r="O108">
        <v>63634</v>
      </c>
      <c r="P108">
        <v>4551646</v>
      </c>
      <c r="Q108">
        <v>222526</v>
      </c>
      <c r="R108">
        <v>1904322</v>
      </c>
      <c r="S108">
        <v>701401</v>
      </c>
      <c r="T108">
        <v>302420</v>
      </c>
    </row>
    <row r="109" spans="1:20">
      <c r="A109" s="1">
        <v>45581</v>
      </c>
      <c r="B109" s="9">
        <f>nyse_spy_volume_by_exchange[[#This Row],[Off Exchange]]/SUM(nyse_spy_volume_by_exchange[[#This Row],[NYSE National]:[LTSE]])</f>
        <v>0.3977598442271833</v>
      </c>
      <c r="C109" s="12">
        <f>SUM(nyse_spy_volume_by_exchange[[#This Row],[NYSE National]:[LTSE]])</f>
        <v>30818214</v>
      </c>
      <c r="D109">
        <v>14701</v>
      </c>
      <c r="E109">
        <v>74828</v>
      </c>
      <c r="F109">
        <v>663301</v>
      </c>
      <c r="G109">
        <v>47529</v>
      </c>
      <c r="H109">
        <v>55337</v>
      </c>
      <c r="I109">
        <v>439136</v>
      </c>
      <c r="J109">
        <v>202458</v>
      </c>
      <c r="K109">
        <v>12258248</v>
      </c>
      <c r="L109">
        <v>1003365</v>
      </c>
      <c r="M109">
        <v>6278181</v>
      </c>
      <c r="N109">
        <v>2353089</v>
      </c>
      <c r="O109">
        <v>47623</v>
      </c>
      <c r="P109">
        <v>4768634</v>
      </c>
      <c r="Q109">
        <v>254757</v>
      </c>
      <c r="R109">
        <v>1537477</v>
      </c>
      <c r="S109">
        <v>556070</v>
      </c>
      <c r="T109">
        <v>263480</v>
      </c>
    </row>
    <row r="110" spans="1:20">
      <c r="A110" s="1">
        <v>45580</v>
      </c>
      <c r="B110" s="9">
        <f>nyse_spy_volume_by_exchange[[#This Row],[Off Exchange]]/SUM(nyse_spy_volume_by_exchange[[#This Row],[NYSE National]:[LTSE]])</f>
        <v>0.4884263205183933</v>
      </c>
      <c r="C110" s="12">
        <f>SUM(nyse_spy_volume_by_exchange[[#This Row],[NYSE National]:[LTSE]])</f>
        <v>54228476</v>
      </c>
      <c r="D110">
        <v>7928</v>
      </c>
      <c r="E110">
        <v>187659</v>
      </c>
      <c r="F110">
        <v>1277229</v>
      </c>
      <c r="G110">
        <v>61572</v>
      </c>
      <c r="H110">
        <v>77478</v>
      </c>
      <c r="I110">
        <v>820884</v>
      </c>
      <c r="J110">
        <v>336645</v>
      </c>
      <c r="K110">
        <v>26486615</v>
      </c>
      <c r="L110">
        <v>766666</v>
      </c>
      <c r="M110">
        <v>9048866</v>
      </c>
      <c r="N110">
        <v>3924441</v>
      </c>
      <c r="O110">
        <v>140452</v>
      </c>
      <c r="P110">
        <v>7115578</v>
      </c>
      <c r="Q110">
        <v>317448</v>
      </c>
      <c r="R110">
        <v>2512780</v>
      </c>
      <c r="S110">
        <v>835359</v>
      </c>
      <c r="T110">
        <v>310876</v>
      </c>
    </row>
    <row r="111" spans="1:20">
      <c r="A111" s="1">
        <v>45579</v>
      </c>
      <c r="B111" s="9">
        <f>nyse_spy_volume_by_exchange[[#This Row],[Off Exchange]]/SUM(nyse_spy_volume_by_exchange[[#This Row],[NYSE National]:[LTSE]])</f>
        <v>0.43791497046641475</v>
      </c>
      <c r="C111" s="12">
        <f>SUM(nyse_spy_volume_by_exchange[[#This Row],[NYSE National]:[LTSE]])</f>
        <v>36216734</v>
      </c>
      <c r="D111">
        <v>7111</v>
      </c>
      <c r="E111">
        <v>146711</v>
      </c>
      <c r="F111">
        <v>808810</v>
      </c>
      <c r="G111">
        <v>93726</v>
      </c>
      <c r="H111">
        <v>79701</v>
      </c>
      <c r="I111">
        <v>592130</v>
      </c>
      <c r="J111">
        <v>142737</v>
      </c>
      <c r="K111">
        <v>15859850</v>
      </c>
      <c r="L111">
        <v>499423</v>
      </c>
      <c r="M111">
        <v>6843124</v>
      </c>
      <c r="N111">
        <v>2753003</v>
      </c>
      <c r="O111">
        <v>109381</v>
      </c>
      <c r="P111">
        <v>4929894</v>
      </c>
      <c r="Q111">
        <v>260965</v>
      </c>
      <c r="R111">
        <v>2283232</v>
      </c>
      <c r="S111">
        <v>569211</v>
      </c>
      <c r="T111">
        <v>237725</v>
      </c>
    </row>
    <row r="112" spans="1:20">
      <c r="A112" s="1">
        <v>45576</v>
      </c>
      <c r="B112" s="9">
        <f>nyse_spy_volume_by_exchange[[#This Row],[Off Exchange]]/SUM(nyse_spy_volume_by_exchange[[#This Row],[NYSE National]:[LTSE]])</f>
        <v>0.40275223752882411</v>
      </c>
      <c r="C112" s="12">
        <f>SUM(nyse_spy_volume_by_exchange[[#This Row],[NYSE National]:[LTSE]])</f>
        <v>42361242</v>
      </c>
      <c r="D112">
        <v>9003</v>
      </c>
      <c r="E112">
        <v>132248</v>
      </c>
      <c r="F112">
        <v>1032537</v>
      </c>
      <c r="G112">
        <v>72323</v>
      </c>
      <c r="H112">
        <v>109435</v>
      </c>
      <c r="I112">
        <v>521282</v>
      </c>
      <c r="J112">
        <v>218936</v>
      </c>
      <c r="K112">
        <v>17061085</v>
      </c>
      <c r="L112">
        <v>3904111</v>
      </c>
      <c r="M112">
        <v>7513007</v>
      </c>
      <c r="N112">
        <v>2820942</v>
      </c>
      <c r="O112">
        <v>29400</v>
      </c>
      <c r="P112">
        <v>5204238</v>
      </c>
      <c r="Q112">
        <v>416587</v>
      </c>
      <c r="R112">
        <v>2157450</v>
      </c>
      <c r="S112">
        <v>859891</v>
      </c>
      <c r="T112">
        <v>298767</v>
      </c>
    </row>
    <row r="113" spans="1:20">
      <c r="A113" s="1">
        <v>45575</v>
      </c>
      <c r="B113" s="9">
        <f>nyse_spy_volume_by_exchange[[#This Row],[Off Exchange]]/SUM(nyse_spy_volume_by_exchange[[#This Row],[NYSE National]:[LTSE]])</f>
        <v>0.42031121999491827</v>
      </c>
      <c r="C113" s="12">
        <f>SUM(nyse_spy_volume_by_exchange[[#This Row],[NYSE National]:[LTSE]])</f>
        <v>44535956</v>
      </c>
      <c r="D113">
        <v>27242</v>
      </c>
      <c r="E113">
        <v>139798</v>
      </c>
      <c r="F113">
        <v>1048984</v>
      </c>
      <c r="G113">
        <v>74915</v>
      </c>
      <c r="H113">
        <v>77792</v>
      </c>
      <c r="I113">
        <v>622945</v>
      </c>
      <c r="J113">
        <v>276678</v>
      </c>
      <c r="K113">
        <v>18718962</v>
      </c>
      <c r="L113">
        <v>2263954</v>
      </c>
      <c r="M113">
        <v>9171588</v>
      </c>
      <c r="N113">
        <v>2690295</v>
      </c>
      <c r="O113">
        <v>68771</v>
      </c>
      <c r="P113">
        <v>5771136</v>
      </c>
      <c r="Q113">
        <v>222511</v>
      </c>
      <c r="R113">
        <v>2211215</v>
      </c>
      <c r="S113">
        <v>672188</v>
      </c>
      <c r="T113">
        <v>476982</v>
      </c>
    </row>
    <row r="114" spans="1:20">
      <c r="A114" s="1">
        <v>45574</v>
      </c>
      <c r="B114" s="9">
        <f>nyse_spy_volume_by_exchange[[#This Row],[Off Exchange]]/SUM(nyse_spy_volume_by_exchange[[#This Row],[NYSE National]:[LTSE]])</f>
        <v>0.38893575347872317</v>
      </c>
      <c r="C114" s="12">
        <f>SUM(nyse_spy_volume_by_exchange[[#This Row],[NYSE National]:[LTSE]])</f>
        <v>37911827</v>
      </c>
      <c r="D114">
        <v>7003</v>
      </c>
      <c r="E114">
        <v>151555</v>
      </c>
      <c r="F114">
        <v>1054356</v>
      </c>
      <c r="G114">
        <v>85193</v>
      </c>
      <c r="H114">
        <v>99719</v>
      </c>
      <c r="I114">
        <v>564712</v>
      </c>
      <c r="J114">
        <v>282205</v>
      </c>
      <c r="K114">
        <v>14745265</v>
      </c>
      <c r="L114">
        <v>1657402</v>
      </c>
      <c r="M114">
        <v>7594151</v>
      </c>
      <c r="N114">
        <v>2785534</v>
      </c>
      <c r="O114">
        <v>63143</v>
      </c>
      <c r="P114">
        <v>5353162</v>
      </c>
      <c r="Q114">
        <v>288740</v>
      </c>
      <c r="R114">
        <v>2135176</v>
      </c>
      <c r="S114">
        <v>899557</v>
      </c>
      <c r="T114">
        <v>144954</v>
      </c>
    </row>
    <row r="115" spans="1:20">
      <c r="A115" s="1">
        <v>45573</v>
      </c>
      <c r="B115" s="9">
        <f>nyse_spy_volume_by_exchange[[#This Row],[Off Exchange]]/SUM(nyse_spy_volume_by_exchange[[#This Row],[NYSE National]:[LTSE]])</f>
        <v>0.39452958267643329</v>
      </c>
      <c r="C115" s="12">
        <f>SUM(nyse_spy_volume_by_exchange[[#This Row],[NYSE National]:[LTSE]])</f>
        <v>37452426</v>
      </c>
      <c r="D115">
        <v>13549</v>
      </c>
      <c r="E115">
        <v>159780</v>
      </c>
      <c r="F115">
        <v>965463</v>
      </c>
      <c r="G115">
        <v>63967</v>
      </c>
      <c r="H115">
        <v>78648</v>
      </c>
      <c r="I115">
        <v>653989</v>
      </c>
      <c r="J115">
        <v>251221</v>
      </c>
      <c r="K115">
        <v>14776090</v>
      </c>
      <c r="L115">
        <v>665518</v>
      </c>
      <c r="M115">
        <v>7458919</v>
      </c>
      <c r="N115">
        <v>2660657</v>
      </c>
      <c r="O115">
        <v>72608</v>
      </c>
      <c r="P115">
        <v>6164107</v>
      </c>
      <c r="Q115">
        <v>483565</v>
      </c>
      <c r="R115">
        <v>2140302</v>
      </c>
      <c r="S115">
        <v>810218</v>
      </c>
      <c r="T115">
        <v>33825</v>
      </c>
    </row>
    <row r="116" spans="1:20">
      <c r="A116" s="1">
        <v>45572</v>
      </c>
      <c r="B116" s="9">
        <f>nyse_spy_volume_by_exchange[[#This Row],[Off Exchange]]/SUM(nyse_spy_volume_by_exchange[[#This Row],[NYSE National]:[LTSE]])</f>
        <v>0.4612078958778581</v>
      </c>
      <c r="C116" s="12">
        <f>SUM(nyse_spy_volume_by_exchange[[#This Row],[NYSE National]:[LTSE]])</f>
        <v>49964704</v>
      </c>
      <c r="D116">
        <v>8654</v>
      </c>
      <c r="E116">
        <v>149877</v>
      </c>
      <c r="F116">
        <v>1269041</v>
      </c>
      <c r="G116">
        <v>59770</v>
      </c>
      <c r="H116">
        <v>95723</v>
      </c>
      <c r="I116">
        <v>622312</v>
      </c>
      <c r="J116">
        <v>448026</v>
      </c>
      <c r="K116">
        <v>23044116</v>
      </c>
      <c r="L116">
        <v>1318463</v>
      </c>
      <c r="M116">
        <v>9132028</v>
      </c>
      <c r="N116">
        <v>3119266</v>
      </c>
      <c r="O116">
        <v>62081</v>
      </c>
      <c r="P116">
        <v>7066638</v>
      </c>
      <c r="Q116">
        <v>516313</v>
      </c>
      <c r="R116">
        <v>2157645</v>
      </c>
      <c r="S116">
        <v>894751</v>
      </c>
      <c r="T116">
        <v>0</v>
      </c>
    </row>
    <row r="117" spans="1:20">
      <c r="A117" s="1">
        <v>45569</v>
      </c>
      <c r="B117" s="9">
        <f>nyse_spy_volume_by_exchange[[#This Row],[Off Exchange]]/SUM(nyse_spy_volume_by_exchange[[#This Row],[NYSE National]:[LTSE]])</f>
        <v>0.36238070447080878</v>
      </c>
      <c r="C117" s="12">
        <f>SUM(nyse_spy_volume_by_exchange[[#This Row],[NYSE National]:[LTSE]])</f>
        <v>43049392</v>
      </c>
      <c r="D117">
        <v>15127</v>
      </c>
      <c r="E117">
        <v>161171</v>
      </c>
      <c r="F117">
        <v>1441709</v>
      </c>
      <c r="G117">
        <v>117260</v>
      </c>
      <c r="H117">
        <v>91159</v>
      </c>
      <c r="I117">
        <v>677404</v>
      </c>
      <c r="J117">
        <v>509058</v>
      </c>
      <c r="K117">
        <v>15600269</v>
      </c>
      <c r="L117">
        <v>270080</v>
      </c>
      <c r="M117">
        <v>9535543</v>
      </c>
      <c r="N117">
        <v>3174279</v>
      </c>
      <c r="O117">
        <v>69193</v>
      </c>
      <c r="P117">
        <v>7473719</v>
      </c>
      <c r="Q117">
        <v>462609</v>
      </c>
      <c r="R117">
        <v>2433137</v>
      </c>
      <c r="S117">
        <v>1017675</v>
      </c>
      <c r="T117">
        <v>0</v>
      </c>
    </row>
    <row r="118" spans="1:20">
      <c r="A118" s="1">
        <v>45568</v>
      </c>
      <c r="B118" s="9">
        <f>nyse_spy_volume_by_exchange[[#This Row],[Off Exchange]]/SUM(nyse_spy_volume_by_exchange[[#This Row],[NYSE National]:[LTSE]])</f>
        <v>0.3069221939671124</v>
      </c>
      <c r="C118" s="12">
        <f>SUM(nyse_spy_volume_by_exchange[[#This Row],[NYSE National]:[LTSE]])</f>
        <v>40845316</v>
      </c>
      <c r="D118">
        <v>9578</v>
      </c>
      <c r="E118">
        <v>183323</v>
      </c>
      <c r="F118">
        <v>1243023</v>
      </c>
      <c r="G118">
        <v>54408</v>
      </c>
      <c r="H118">
        <v>88660</v>
      </c>
      <c r="I118">
        <v>751132</v>
      </c>
      <c r="J118">
        <v>537869</v>
      </c>
      <c r="K118">
        <v>12536334</v>
      </c>
      <c r="L118">
        <v>3166407</v>
      </c>
      <c r="M118">
        <v>8995438</v>
      </c>
      <c r="N118">
        <v>2998744</v>
      </c>
      <c r="O118">
        <v>91128</v>
      </c>
      <c r="P118">
        <v>6167373</v>
      </c>
      <c r="Q118">
        <v>356057</v>
      </c>
      <c r="R118">
        <v>2771807</v>
      </c>
      <c r="S118">
        <v>894035</v>
      </c>
      <c r="T118">
        <v>0</v>
      </c>
    </row>
    <row r="119" spans="1:20">
      <c r="A119" s="1">
        <v>45567</v>
      </c>
      <c r="B119" s="9">
        <f>nyse_spy_volume_by_exchange[[#This Row],[Off Exchange]]/SUM(nyse_spy_volume_by_exchange[[#This Row],[NYSE National]:[LTSE]])</f>
        <v>0.39203736203465095</v>
      </c>
      <c r="C119" s="12">
        <f>SUM(nyse_spy_volume_by_exchange[[#This Row],[NYSE National]:[LTSE]])</f>
        <v>38408829</v>
      </c>
      <c r="D119">
        <v>7331</v>
      </c>
      <c r="E119">
        <v>123810</v>
      </c>
      <c r="F119">
        <v>1422647</v>
      </c>
      <c r="G119">
        <v>46969</v>
      </c>
      <c r="H119">
        <v>88164</v>
      </c>
      <c r="I119">
        <v>397194</v>
      </c>
      <c r="J119">
        <v>292642</v>
      </c>
      <c r="K119">
        <v>15057696</v>
      </c>
      <c r="L119">
        <v>2109716</v>
      </c>
      <c r="M119">
        <v>6903975</v>
      </c>
      <c r="N119">
        <v>2813768</v>
      </c>
      <c r="O119">
        <v>45960</v>
      </c>
      <c r="P119">
        <v>5407028</v>
      </c>
      <c r="Q119">
        <v>215457</v>
      </c>
      <c r="R119">
        <v>2771548</v>
      </c>
      <c r="S119">
        <v>704924</v>
      </c>
      <c r="T119">
        <v>0</v>
      </c>
    </row>
    <row r="120" spans="1:20">
      <c r="A120" s="1">
        <v>45566</v>
      </c>
      <c r="B120" s="9">
        <f>nyse_spy_volume_by_exchange[[#This Row],[Off Exchange]]/SUM(nyse_spy_volume_by_exchange[[#This Row],[NYSE National]:[LTSE]])</f>
        <v>0.37497402059765877</v>
      </c>
      <c r="C120" s="12">
        <f>SUM(nyse_spy_volume_by_exchange[[#This Row],[NYSE National]:[LTSE]])</f>
        <v>72773999</v>
      </c>
      <c r="D120">
        <v>29556</v>
      </c>
      <c r="E120">
        <v>329517</v>
      </c>
      <c r="F120">
        <v>2897748</v>
      </c>
      <c r="G120">
        <v>108772</v>
      </c>
      <c r="H120">
        <v>362509</v>
      </c>
      <c r="I120">
        <v>1049644</v>
      </c>
      <c r="J120">
        <v>848158</v>
      </c>
      <c r="K120">
        <v>27288359</v>
      </c>
      <c r="L120">
        <v>970905</v>
      </c>
      <c r="M120">
        <v>14272347</v>
      </c>
      <c r="N120">
        <v>5458769</v>
      </c>
      <c r="O120">
        <v>175666</v>
      </c>
      <c r="P120">
        <v>11701420</v>
      </c>
      <c r="Q120">
        <v>747880</v>
      </c>
      <c r="R120">
        <v>4744411</v>
      </c>
      <c r="S120">
        <v>1788338</v>
      </c>
      <c r="T120">
        <v>0</v>
      </c>
    </row>
    <row r="121" spans="1:20">
      <c r="A121" s="1">
        <v>45565</v>
      </c>
      <c r="B121" s="9">
        <f>nyse_spy_volume_by_exchange[[#This Row],[Off Exchange]]/SUM(nyse_spy_volume_by_exchange[[#This Row],[NYSE National]:[LTSE]])</f>
        <v>0.37577100146755976</v>
      </c>
      <c r="C121" s="12">
        <f>SUM(nyse_spy_volume_by_exchange[[#This Row],[NYSE National]:[LTSE]])</f>
        <v>63837265</v>
      </c>
      <c r="D121">
        <v>11939</v>
      </c>
      <c r="E121">
        <v>170075</v>
      </c>
      <c r="F121">
        <v>1440483</v>
      </c>
      <c r="G121">
        <v>137381</v>
      </c>
      <c r="H121">
        <v>132329</v>
      </c>
      <c r="I121">
        <v>816468</v>
      </c>
      <c r="J121">
        <v>350418</v>
      </c>
      <c r="K121">
        <v>23988193</v>
      </c>
      <c r="L121">
        <v>7271260</v>
      </c>
      <c r="M121">
        <v>12883756</v>
      </c>
      <c r="N121">
        <v>4236586</v>
      </c>
      <c r="O121">
        <v>140641</v>
      </c>
      <c r="P121">
        <v>7869168</v>
      </c>
      <c r="Q121">
        <v>409870</v>
      </c>
      <c r="R121">
        <v>3051123</v>
      </c>
      <c r="S121">
        <v>927575</v>
      </c>
      <c r="T121">
        <v>0</v>
      </c>
    </row>
    <row r="122" spans="1:20">
      <c r="A122" s="1">
        <v>45562</v>
      </c>
      <c r="B122" s="9">
        <f>nyse_spy_volume_by_exchange[[#This Row],[Off Exchange]]/SUM(nyse_spy_volume_by_exchange[[#This Row],[NYSE National]:[LTSE]])</f>
        <v>0.43064221072796538</v>
      </c>
      <c r="C122" s="12">
        <f>SUM(nyse_spy_volume_by_exchange[[#This Row],[NYSE National]:[LTSE]])</f>
        <v>42213932</v>
      </c>
      <c r="D122">
        <v>14241</v>
      </c>
      <c r="E122">
        <v>150128</v>
      </c>
      <c r="F122">
        <v>963794</v>
      </c>
      <c r="G122">
        <v>81056</v>
      </c>
      <c r="H122">
        <v>98208</v>
      </c>
      <c r="I122">
        <v>633680</v>
      </c>
      <c r="J122">
        <v>258003</v>
      </c>
      <c r="K122">
        <v>18179101</v>
      </c>
      <c r="L122">
        <v>1340870</v>
      </c>
      <c r="M122">
        <v>8400137</v>
      </c>
      <c r="N122">
        <v>2997448</v>
      </c>
      <c r="O122">
        <v>89537</v>
      </c>
      <c r="P122">
        <v>5869956</v>
      </c>
      <c r="Q122">
        <v>289815</v>
      </c>
      <c r="R122">
        <v>2158622</v>
      </c>
      <c r="S122">
        <v>689336</v>
      </c>
      <c r="T122">
        <v>0</v>
      </c>
    </row>
    <row r="123" spans="1:20">
      <c r="A123" s="1">
        <v>45561</v>
      </c>
      <c r="B123" s="9">
        <f>nyse_spy_volume_by_exchange[[#This Row],[Off Exchange]]/SUM(nyse_spy_volume_by_exchange[[#This Row],[NYSE National]:[LTSE]])</f>
        <v>0.42492957113292323</v>
      </c>
      <c r="C123" s="12">
        <f>SUM(nyse_spy_volume_by_exchange[[#This Row],[NYSE National]:[LTSE]])</f>
        <v>48380375</v>
      </c>
      <c r="D123">
        <v>7693</v>
      </c>
      <c r="E123">
        <v>182598</v>
      </c>
      <c r="F123">
        <v>1090801</v>
      </c>
      <c r="G123">
        <v>82944</v>
      </c>
      <c r="H123">
        <v>95616</v>
      </c>
      <c r="I123">
        <v>643492</v>
      </c>
      <c r="J123">
        <v>269406</v>
      </c>
      <c r="K123">
        <v>20558252</v>
      </c>
      <c r="L123">
        <v>2225980</v>
      </c>
      <c r="M123">
        <v>8881429</v>
      </c>
      <c r="N123">
        <v>3518921</v>
      </c>
      <c r="O123">
        <v>115071</v>
      </c>
      <c r="P123">
        <v>6842101</v>
      </c>
      <c r="Q123">
        <v>319009</v>
      </c>
      <c r="R123">
        <v>2739339</v>
      </c>
      <c r="S123">
        <v>807723</v>
      </c>
      <c r="T123">
        <v>0</v>
      </c>
    </row>
    <row r="124" spans="1:20">
      <c r="A124" s="1">
        <v>45560</v>
      </c>
      <c r="B124" s="9">
        <f>nyse_spy_volume_by_exchange[[#This Row],[Off Exchange]]/SUM(nyse_spy_volume_by_exchange[[#This Row],[NYSE National]:[LTSE]])</f>
        <v>0.41817667787693291</v>
      </c>
      <c r="C124" s="12">
        <f>SUM(nyse_spy_volume_by_exchange[[#This Row],[NYSE National]:[LTSE]])</f>
        <v>38649989</v>
      </c>
      <c r="D124">
        <v>11953</v>
      </c>
      <c r="E124">
        <v>148230</v>
      </c>
      <c r="F124">
        <v>888915</v>
      </c>
      <c r="G124">
        <v>123431</v>
      </c>
      <c r="H124">
        <v>93538</v>
      </c>
      <c r="I124">
        <v>558329</v>
      </c>
      <c r="J124">
        <v>277297</v>
      </c>
      <c r="K124">
        <v>16162524</v>
      </c>
      <c r="L124">
        <v>163129</v>
      </c>
      <c r="M124">
        <v>7869272</v>
      </c>
      <c r="N124">
        <v>3446336</v>
      </c>
      <c r="O124">
        <v>70705</v>
      </c>
      <c r="P124">
        <v>5550549</v>
      </c>
      <c r="Q124">
        <v>252878</v>
      </c>
      <c r="R124">
        <v>2357013</v>
      </c>
      <c r="S124">
        <v>675890</v>
      </c>
      <c r="T124">
        <v>0</v>
      </c>
    </row>
    <row r="125" spans="1:20">
      <c r="A125" s="1">
        <v>45559</v>
      </c>
      <c r="B125" s="9">
        <f>nyse_spy_volume_by_exchange[[#This Row],[Off Exchange]]/SUM(nyse_spy_volume_by_exchange[[#This Row],[NYSE National]:[LTSE]])</f>
        <v>0.39872080607169363</v>
      </c>
      <c r="C125" s="12">
        <f>SUM(nyse_spy_volume_by_exchange[[#This Row],[NYSE National]:[LTSE]])</f>
        <v>47805574</v>
      </c>
      <c r="D125">
        <v>13602</v>
      </c>
      <c r="E125">
        <v>229329</v>
      </c>
      <c r="F125">
        <v>866853</v>
      </c>
      <c r="G125">
        <v>79052</v>
      </c>
      <c r="H125">
        <v>85812</v>
      </c>
      <c r="I125">
        <v>698992</v>
      </c>
      <c r="J125">
        <v>353723</v>
      </c>
      <c r="K125">
        <v>19061077</v>
      </c>
      <c r="L125">
        <v>3694276</v>
      </c>
      <c r="M125">
        <v>9081648</v>
      </c>
      <c r="N125">
        <v>3408869</v>
      </c>
      <c r="O125">
        <v>126068</v>
      </c>
      <c r="P125">
        <v>6315005</v>
      </c>
      <c r="Q125">
        <v>388420</v>
      </c>
      <c r="R125">
        <v>2656521</v>
      </c>
      <c r="S125">
        <v>746327</v>
      </c>
      <c r="T125">
        <v>0</v>
      </c>
    </row>
    <row r="126" spans="1:20">
      <c r="A126" s="1">
        <v>45558</v>
      </c>
      <c r="B126" s="9">
        <f>nyse_spy_volume_by_exchange[[#This Row],[Off Exchange]]/SUM(nyse_spy_volume_by_exchange[[#This Row],[NYSE National]:[LTSE]])</f>
        <v>0.49610261691776741</v>
      </c>
      <c r="C126" s="12">
        <f>SUM(nyse_spy_volume_by_exchange[[#This Row],[NYSE National]:[LTSE]])</f>
        <v>44965685</v>
      </c>
      <c r="D126">
        <v>13916</v>
      </c>
      <c r="E126">
        <v>111177</v>
      </c>
      <c r="F126">
        <v>884845</v>
      </c>
      <c r="G126">
        <v>45309</v>
      </c>
      <c r="H126">
        <v>74363</v>
      </c>
      <c r="I126">
        <v>504447</v>
      </c>
      <c r="J126">
        <v>244954</v>
      </c>
      <c r="K126">
        <v>22307594</v>
      </c>
      <c r="L126">
        <v>3039460</v>
      </c>
      <c r="M126">
        <v>7443425</v>
      </c>
      <c r="N126">
        <v>2294968</v>
      </c>
      <c r="O126">
        <v>71720</v>
      </c>
      <c r="P126">
        <v>5072207</v>
      </c>
      <c r="Q126">
        <v>242833</v>
      </c>
      <c r="R126">
        <v>1999223</v>
      </c>
      <c r="S126">
        <v>615244</v>
      </c>
      <c r="T126">
        <v>0</v>
      </c>
    </row>
    <row r="127" spans="1:20">
      <c r="A127" s="1">
        <v>45555</v>
      </c>
      <c r="B127" s="9">
        <f>nyse_spy_volume_by_exchange[[#This Row],[Off Exchange]]/SUM(nyse_spy_volume_by_exchange[[#This Row],[NYSE National]:[LTSE]])</f>
        <v>0.56892191312073426</v>
      </c>
      <c r="C127" s="12">
        <f>SUM(nyse_spy_volume_by_exchange[[#This Row],[NYSE National]:[LTSE]])</f>
        <v>88118056</v>
      </c>
      <c r="D127">
        <v>64473</v>
      </c>
      <c r="E127">
        <v>190815</v>
      </c>
      <c r="F127">
        <v>1358807</v>
      </c>
      <c r="G127">
        <v>117120</v>
      </c>
      <c r="H127">
        <v>178342</v>
      </c>
      <c r="I127">
        <v>1153580</v>
      </c>
      <c r="J127">
        <v>421156</v>
      </c>
      <c r="K127">
        <v>50132293</v>
      </c>
      <c r="L127">
        <v>4862217</v>
      </c>
      <c r="M127">
        <v>12675238</v>
      </c>
      <c r="N127">
        <v>4061493</v>
      </c>
      <c r="O127">
        <v>65074</v>
      </c>
      <c r="P127">
        <v>8398142</v>
      </c>
      <c r="Q127">
        <v>508064</v>
      </c>
      <c r="R127">
        <v>2818007</v>
      </c>
      <c r="S127">
        <v>1103861</v>
      </c>
      <c r="T127">
        <v>9374</v>
      </c>
    </row>
    <row r="128" spans="1:20">
      <c r="A128" s="1">
        <v>45554</v>
      </c>
      <c r="B128" s="9">
        <f>nyse_spy_volume_by_exchange[[#This Row],[Off Exchange]]/SUM(nyse_spy_volume_by_exchange[[#This Row],[NYSE National]:[LTSE]])</f>
        <v>0.45060807195369851</v>
      </c>
      <c r="C128" s="12">
        <f>SUM(nyse_spy_volume_by_exchange[[#This Row],[NYSE National]:[LTSE]])</f>
        <v>75315100</v>
      </c>
      <c r="D128">
        <v>12821</v>
      </c>
      <c r="E128">
        <v>194444</v>
      </c>
      <c r="F128">
        <v>1832787</v>
      </c>
      <c r="G128">
        <v>116523</v>
      </c>
      <c r="H128">
        <v>260475</v>
      </c>
      <c r="I128">
        <v>1040019</v>
      </c>
      <c r="J128">
        <v>487775</v>
      </c>
      <c r="K128">
        <v>33937592</v>
      </c>
      <c r="L128">
        <v>3287837</v>
      </c>
      <c r="M128">
        <v>13351689</v>
      </c>
      <c r="N128">
        <v>4722401</v>
      </c>
      <c r="O128">
        <v>50257</v>
      </c>
      <c r="P128">
        <v>10333470</v>
      </c>
      <c r="Q128">
        <v>608366</v>
      </c>
      <c r="R128">
        <v>3810054</v>
      </c>
      <c r="S128">
        <v>1268590</v>
      </c>
      <c r="T128">
        <v>0</v>
      </c>
    </row>
    <row r="129" spans="1:20">
      <c r="A129" s="1">
        <v>45553</v>
      </c>
      <c r="B129" s="9">
        <f>nyse_spy_volume_by_exchange[[#This Row],[Off Exchange]]/SUM(nyse_spy_volume_by_exchange[[#This Row],[NYSE National]:[LTSE]])</f>
        <v>0.37629680050565961</v>
      </c>
      <c r="C129" s="12">
        <f>SUM(nyse_spy_volume_by_exchange[[#This Row],[NYSE National]:[LTSE]])</f>
        <v>59105371</v>
      </c>
      <c r="D129">
        <v>19956</v>
      </c>
      <c r="E129">
        <v>245027</v>
      </c>
      <c r="F129">
        <v>1645835</v>
      </c>
      <c r="G129">
        <v>114974</v>
      </c>
      <c r="H129">
        <v>82021</v>
      </c>
      <c r="I129">
        <v>654172</v>
      </c>
      <c r="J129">
        <v>708680</v>
      </c>
      <c r="K129">
        <v>22241162</v>
      </c>
      <c r="L129">
        <v>881241</v>
      </c>
      <c r="M129">
        <v>12378943</v>
      </c>
      <c r="N129">
        <v>4772522</v>
      </c>
      <c r="O129">
        <v>142162</v>
      </c>
      <c r="P129">
        <v>9853854</v>
      </c>
      <c r="Q129">
        <v>436733</v>
      </c>
      <c r="R129">
        <v>3959439</v>
      </c>
      <c r="S129">
        <v>968650</v>
      </c>
      <c r="T129">
        <v>0</v>
      </c>
    </row>
    <row r="130" spans="1:20">
      <c r="A130" s="1">
        <v>45552</v>
      </c>
      <c r="B130" s="9">
        <f>nyse_spy_volume_by_exchange[[#This Row],[Off Exchange]]/SUM(nyse_spy_volume_by_exchange[[#This Row],[NYSE National]:[LTSE]])</f>
        <v>0.45444649793638742</v>
      </c>
      <c r="C130" s="12">
        <f>SUM(nyse_spy_volume_by_exchange[[#This Row],[NYSE National]:[LTSE]])</f>
        <v>49491848</v>
      </c>
      <c r="D130">
        <v>10430</v>
      </c>
      <c r="E130">
        <v>122251</v>
      </c>
      <c r="F130">
        <v>1083783</v>
      </c>
      <c r="G130">
        <v>62273</v>
      </c>
      <c r="H130">
        <v>149211</v>
      </c>
      <c r="I130">
        <v>756844</v>
      </c>
      <c r="J130">
        <v>400796</v>
      </c>
      <c r="K130">
        <v>22491397</v>
      </c>
      <c r="L130">
        <v>676225</v>
      </c>
      <c r="M130">
        <v>9233671</v>
      </c>
      <c r="N130">
        <v>3569342</v>
      </c>
      <c r="O130">
        <v>62689</v>
      </c>
      <c r="P130">
        <v>6706232</v>
      </c>
      <c r="Q130">
        <v>346603</v>
      </c>
      <c r="R130">
        <v>2945028</v>
      </c>
      <c r="S130">
        <v>875073</v>
      </c>
      <c r="T130">
        <v>0</v>
      </c>
    </row>
    <row r="131" spans="1:20">
      <c r="A131" s="1">
        <v>45551</v>
      </c>
      <c r="B131" s="9">
        <f>nyse_spy_volume_by_exchange[[#This Row],[Off Exchange]]/SUM(nyse_spy_volume_by_exchange[[#This Row],[NYSE National]:[LTSE]])</f>
        <v>0.46989620830219053</v>
      </c>
      <c r="C131" s="12">
        <f>SUM(nyse_spy_volume_by_exchange[[#This Row],[NYSE National]:[LTSE]])</f>
        <v>36672490</v>
      </c>
      <c r="D131">
        <v>5612</v>
      </c>
      <c r="E131">
        <v>138880</v>
      </c>
      <c r="F131">
        <v>937366</v>
      </c>
      <c r="G131">
        <v>83605</v>
      </c>
      <c r="H131">
        <v>93117</v>
      </c>
      <c r="I131">
        <v>488997</v>
      </c>
      <c r="J131">
        <v>328584</v>
      </c>
      <c r="K131">
        <v>17232264</v>
      </c>
      <c r="L131">
        <v>1586801</v>
      </c>
      <c r="M131">
        <v>5719077</v>
      </c>
      <c r="N131">
        <v>2274902</v>
      </c>
      <c r="O131">
        <v>42737</v>
      </c>
      <c r="P131">
        <v>4742892</v>
      </c>
      <c r="Q131">
        <v>316009</v>
      </c>
      <c r="R131">
        <v>1969647</v>
      </c>
      <c r="S131">
        <v>712000</v>
      </c>
      <c r="T131">
        <v>0</v>
      </c>
    </row>
    <row r="132" spans="1:20">
      <c r="A132" s="1">
        <v>45548</v>
      </c>
      <c r="B132" s="9">
        <f>nyse_spy_volume_by_exchange[[#This Row],[Off Exchange]]/SUM(nyse_spy_volume_by_exchange[[#This Row],[NYSE National]:[LTSE]])</f>
        <v>0.38788824182853554</v>
      </c>
      <c r="C132" s="12">
        <f>SUM(nyse_spy_volume_by_exchange[[#This Row],[NYSE National]:[LTSE]])</f>
        <v>39318503</v>
      </c>
      <c r="D132">
        <v>13888</v>
      </c>
      <c r="E132">
        <v>122299</v>
      </c>
      <c r="F132">
        <v>1280948</v>
      </c>
      <c r="G132">
        <v>61102</v>
      </c>
      <c r="H132">
        <v>93285</v>
      </c>
      <c r="I132">
        <v>756298</v>
      </c>
      <c r="J132">
        <v>373927</v>
      </c>
      <c r="K132">
        <v>15251185</v>
      </c>
      <c r="L132">
        <v>1535233</v>
      </c>
      <c r="M132">
        <v>7843030</v>
      </c>
      <c r="N132">
        <v>2786425</v>
      </c>
      <c r="O132">
        <v>80137</v>
      </c>
      <c r="P132">
        <v>5570186</v>
      </c>
      <c r="Q132">
        <v>339800</v>
      </c>
      <c r="R132">
        <v>2227535</v>
      </c>
      <c r="S132">
        <v>983225</v>
      </c>
      <c r="T132">
        <v>0</v>
      </c>
    </row>
    <row r="133" spans="1:20">
      <c r="A133" s="1">
        <v>45547</v>
      </c>
      <c r="B133" s="9">
        <f>nyse_spy_volume_by_exchange[[#This Row],[Off Exchange]]/SUM(nyse_spy_volume_by_exchange[[#This Row],[NYSE National]:[LTSE]])</f>
        <v>0.40630607060333579</v>
      </c>
      <c r="C133" s="12">
        <f>SUM(nyse_spy_volume_by_exchange[[#This Row],[NYSE National]:[LTSE]])</f>
        <v>51893837</v>
      </c>
      <c r="D133">
        <v>9329</v>
      </c>
      <c r="E133">
        <v>161706</v>
      </c>
      <c r="F133">
        <v>1521295</v>
      </c>
      <c r="G133">
        <v>60994</v>
      </c>
      <c r="H133">
        <v>112161</v>
      </c>
      <c r="I133">
        <v>940507</v>
      </c>
      <c r="J133">
        <v>435315</v>
      </c>
      <c r="K133">
        <v>21084781</v>
      </c>
      <c r="L133">
        <v>1150817</v>
      </c>
      <c r="M133">
        <v>10472198</v>
      </c>
      <c r="N133">
        <v>3862287</v>
      </c>
      <c r="O133">
        <v>77997</v>
      </c>
      <c r="P133">
        <v>7674835</v>
      </c>
      <c r="Q133">
        <v>465656</v>
      </c>
      <c r="R133">
        <v>2781370</v>
      </c>
      <c r="S133">
        <v>1082589</v>
      </c>
      <c r="T133">
        <v>0</v>
      </c>
    </row>
    <row r="134" spans="1:20">
      <c r="A134" s="1">
        <v>45546</v>
      </c>
      <c r="B134" s="9">
        <f>nyse_spy_volume_by_exchange[[#This Row],[Off Exchange]]/SUM(nyse_spy_volume_by_exchange[[#This Row],[NYSE National]:[LTSE]])</f>
        <v>0.44131655997428726</v>
      </c>
      <c r="C134" s="12">
        <f>SUM(nyse_spy_volume_by_exchange[[#This Row],[NYSE National]:[LTSE]])</f>
        <v>75246705</v>
      </c>
      <c r="D134">
        <v>15730</v>
      </c>
      <c r="E134">
        <v>240061</v>
      </c>
      <c r="F134">
        <v>1812457</v>
      </c>
      <c r="G134">
        <v>126524</v>
      </c>
      <c r="H134">
        <v>158860</v>
      </c>
      <c r="I134">
        <v>1231612</v>
      </c>
      <c r="J134">
        <v>572999</v>
      </c>
      <c r="K134">
        <v>33207617</v>
      </c>
      <c r="L134">
        <v>615350</v>
      </c>
      <c r="M134">
        <v>14517347</v>
      </c>
      <c r="N134">
        <v>5037951</v>
      </c>
      <c r="O134">
        <v>106573</v>
      </c>
      <c r="P134">
        <v>11265807</v>
      </c>
      <c r="Q134">
        <v>613441</v>
      </c>
      <c r="R134">
        <v>4227407</v>
      </c>
      <c r="S134">
        <v>1496131</v>
      </c>
      <c r="T134">
        <v>838</v>
      </c>
    </row>
    <row r="135" spans="1:20">
      <c r="A135" s="1">
        <v>45545</v>
      </c>
      <c r="B135" s="9">
        <f>nyse_spy_volume_by_exchange[[#This Row],[Off Exchange]]/SUM(nyse_spy_volume_by_exchange[[#This Row],[NYSE National]:[LTSE]])</f>
        <v>0.34442897779352588</v>
      </c>
      <c r="C135" s="12">
        <f>SUM(nyse_spy_volume_by_exchange[[#This Row],[NYSE National]:[LTSE]])</f>
        <v>36395152</v>
      </c>
      <c r="D135">
        <v>28088</v>
      </c>
      <c r="E135">
        <v>197837</v>
      </c>
      <c r="F135">
        <v>1119092</v>
      </c>
      <c r="G135">
        <v>69501</v>
      </c>
      <c r="H135">
        <v>111932</v>
      </c>
      <c r="I135">
        <v>819534</v>
      </c>
      <c r="J135">
        <v>344313</v>
      </c>
      <c r="K135">
        <v>12535545</v>
      </c>
      <c r="L135">
        <v>125609</v>
      </c>
      <c r="M135">
        <v>8103584</v>
      </c>
      <c r="N135">
        <v>2979506</v>
      </c>
      <c r="O135">
        <v>113880</v>
      </c>
      <c r="P135">
        <v>6300627</v>
      </c>
      <c r="Q135">
        <v>272697</v>
      </c>
      <c r="R135">
        <v>2359371</v>
      </c>
      <c r="S135">
        <v>914036</v>
      </c>
      <c r="T135">
        <v>0</v>
      </c>
    </row>
    <row r="136" spans="1:20">
      <c r="A136" s="1">
        <v>45544</v>
      </c>
      <c r="B136" s="9">
        <f>nyse_spy_volume_by_exchange[[#This Row],[Off Exchange]]/SUM(nyse_spy_volume_by_exchange[[#This Row],[NYSE National]:[LTSE]])</f>
        <v>0.35863963387561887</v>
      </c>
      <c r="C136" s="12">
        <f>SUM(nyse_spy_volume_by_exchange[[#This Row],[NYSE National]:[LTSE]])</f>
        <v>40445053</v>
      </c>
      <c r="D136">
        <v>13853</v>
      </c>
      <c r="E136">
        <v>139123</v>
      </c>
      <c r="F136">
        <v>1228447</v>
      </c>
      <c r="G136">
        <v>97765</v>
      </c>
      <c r="H136">
        <v>103094</v>
      </c>
      <c r="I136">
        <v>664187</v>
      </c>
      <c r="J136">
        <v>256620</v>
      </c>
      <c r="K136">
        <v>14505199</v>
      </c>
      <c r="L136">
        <v>516887</v>
      </c>
      <c r="M136">
        <v>9742759</v>
      </c>
      <c r="N136">
        <v>2942922</v>
      </c>
      <c r="O136">
        <v>68195</v>
      </c>
      <c r="P136">
        <v>6868761</v>
      </c>
      <c r="Q136">
        <v>290291</v>
      </c>
      <c r="R136">
        <v>2154981</v>
      </c>
      <c r="S136">
        <v>851969</v>
      </c>
      <c r="T136">
        <v>0</v>
      </c>
    </row>
    <row r="137" spans="1:20">
      <c r="A137" s="1">
        <v>45541</v>
      </c>
      <c r="B137" s="9">
        <f>nyse_spy_volume_by_exchange[[#This Row],[Off Exchange]]/SUM(nyse_spy_volume_by_exchange[[#This Row],[NYSE National]:[LTSE]])</f>
        <v>0.33907766325731176</v>
      </c>
      <c r="C137" s="12">
        <f>SUM(nyse_spy_volume_by_exchange[[#This Row],[NYSE National]:[LTSE]])</f>
        <v>68700093</v>
      </c>
      <c r="D137">
        <v>32551</v>
      </c>
      <c r="E137">
        <v>279535</v>
      </c>
      <c r="F137">
        <v>2344042</v>
      </c>
      <c r="G137">
        <v>169066</v>
      </c>
      <c r="H137">
        <v>237091</v>
      </c>
      <c r="I137">
        <v>1096849</v>
      </c>
      <c r="J137">
        <v>789924</v>
      </c>
      <c r="K137">
        <v>23294667</v>
      </c>
      <c r="L137">
        <v>2960688</v>
      </c>
      <c r="M137">
        <v>14220535</v>
      </c>
      <c r="N137">
        <v>4927961</v>
      </c>
      <c r="O137">
        <v>170989</v>
      </c>
      <c r="P137">
        <v>11488088</v>
      </c>
      <c r="Q137">
        <v>596978</v>
      </c>
      <c r="R137">
        <v>4443086</v>
      </c>
      <c r="S137">
        <v>1628248</v>
      </c>
      <c r="T137">
        <v>19795</v>
      </c>
    </row>
    <row r="138" spans="1:20">
      <c r="A138" s="1">
        <v>45540</v>
      </c>
      <c r="B138" s="9">
        <f>nyse_spy_volume_by_exchange[[#This Row],[Off Exchange]]/SUM(nyse_spy_volume_by_exchange[[#This Row],[NYSE National]:[LTSE]])</f>
        <v>0.36379545852590128</v>
      </c>
      <c r="C138" s="12">
        <f>SUM(nyse_spy_volume_by_exchange[[#This Row],[NYSE National]:[LTSE]])</f>
        <v>44353176</v>
      </c>
      <c r="D138">
        <v>19913</v>
      </c>
      <c r="E138">
        <v>206544</v>
      </c>
      <c r="F138">
        <v>1260963</v>
      </c>
      <c r="G138">
        <v>81307</v>
      </c>
      <c r="H138">
        <v>163660</v>
      </c>
      <c r="I138">
        <v>681039</v>
      </c>
      <c r="J138">
        <v>513936</v>
      </c>
      <c r="K138">
        <v>16135484</v>
      </c>
      <c r="L138">
        <v>202317</v>
      </c>
      <c r="M138">
        <v>10233913</v>
      </c>
      <c r="N138">
        <v>3357810</v>
      </c>
      <c r="O138">
        <v>75302</v>
      </c>
      <c r="P138">
        <v>7230518</v>
      </c>
      <c r="Q138">
        <v>430653</v>
      </c>
      <c r="R138">
        <v>2752670</v>
      </c>
      <c r="S138">
        <v>1007147</v>
      </c>
      <c r="T138">
        <v>0</v>
      </c>
    </row>
    <row r="139" spans="1:20">
      <c r="A139" s="1">
        <v>45539</v>
      </c>
      <c r="B139" s="9">
        <f>nyse_spy_volume_by_exchange[[#This Row],[Off Exchange]]/SUM(nyse_spy_volume_by_exchange[[#This Row],[NYSE National]:[LTSE]])</f>
        <v>0.38296352982304049</v>
      </c>
      <c r="C139" s="12">
        <f>SUM(nyse_spy_volume_by_exchange[[#This Row],[NYSE National]:[LTSE]])</f>
        <v>47690912</v>
      </c>
      <c r="D139">
        <v>21254</v>
      </c>
      <c r="E139">
        <v>219331</v>
      </c>
      <c r="F139">
        <v>1471786</v>
      </c>
      <c r="G139">
        <v>77233</v>
      </c>
      <c r="H139">
        <v>201939</v>
      </c>
      <c r="I139">
        <v>857093</v>
      </c>
      <c r="J139">
        <v>470649</v>
      </c>
      <c r="K139">
        <v>18263880</v>
      </c>
      <c r="L139">
        <v>339983</v>
      </c>
      <c r="M139">
        <v>10243498</v>
      </c>
      <c r="N139">
        <v>3766033</v>
      </c>
      <c r="O139">
        <v>110910</v>
      </c>
      <c r="P139">
        <v>7278382</v>
      </c>
      <c r="Q139">
        <v>439436</v>
      </c>
      <c r="R139">
        <v>2893686</v>
      </c>
      <c r="S139">
        <v>1035819</v>
      </c>
      <c r="T139">
        <v>0</v>
      </c>
    </row>
    <row r="140" spans="1:20">
      <c r="A140" s="1">
        <v>45538</v>
      </c>
      <c r="B140" s="9">
        <f>nyse_spy_volume_by_exchange[[#This Row],[Off Exchange]]/SUM(nyse_spy_volume_by_exchange[[#This Row],[NYSE National]:[LTSE]])</f>
        <v>0.41033400306122025</v>
      </c>
      <c r="C140" s="12">
        <f>SUM(nyse_spy_volume_by_exchange[[#This Row],[NYSE National]:[LTSE]])</f>
        <v>60596750</v>
      </c>
      <c r="D140">
        <v>28420</v>
      </c>
      <c r="E140">
        <v>249340</v>
      </c>
      <c r="F140">
        <v>1858170</v>
      </c>
      <c r="G140">
        <v>98150</v>
      </c>
      <c r="H140">
        <v>167506</v>
      </c>
      <c r="I140">
        <v>812421</v>
      </c>
      <c r="J140">
        <v>402677</v>
      </c>
      <c r="K140">
        <v>24864907</v>
      </c>
      <c r="L140">
        <v>940676</v>
      </c>
      <c r="M140">
        <v>12797759</v>
      </c>
      <c r="N140">
        <v>4492217</v>
      </c>
      <c r="O140">
        <v>139525</v>
      </c>
      <c r="P140">
        <v>8461344</v>
      </c>
      <c r="Q140">
        <v>567710</v>
      </c>
      <c r="R140">
        <v>3353707</v>
      </c>
      <c r="S140">
        <v>1362221</v>
      </c>
      <c r="T140">
        <v>0</v>
      </c>
    </row>
    <row r="141" spans="1:20">
      <c r="A141" s="1">
        <v>45534</v>
      </c>
      <c r="B141" s="9">
        <f>nyse_spy_volume_by_exchange[[#This Row],[Off Exchange]]/SUM(nyse_spy_volume_by_exchange[[#This Row],[NYSE National]:[LTSE]])</f>
        <v>0.48380722154443223</v>
      </c>
      <c r="C141" s="12">
        <f>SUM(nyse_spy_volume_by_exchange[[#This Row],[NYSE National]:[LTSE]])</f>
        <v>62738214</v>
      </c>
      <c r="D141">
        <v>13317</v>
      </c>
      <c r="E141">
        <v>182807</v>
      </c>
      <c r="F141">
        <v>1271274</v>
      </c>
      <c r="G141">
        <v>67913</v>
      </c>
      <c r="H141">
        <v>172449</v>
      </c>
      <c r="I141">
        <v>944527</v>
      </c>
      <c r="J141">
        <v>427386</v>
      </c>
      <c r="K141">
        <v>30353201</v>
      </c>
      <c r="L141">
        <v>817328</v>
      </c>
      <c r="M141">
        <v>12700864</v>
      </c>
      <c r="N141">
        <v>3684255</v>
      </c>
      <c r="O141">
        <v>124205</v>
      </c>
      <c r="P141">
        <v>7998042</v>
      </c>
      <c r="Q141">
        <v>411512</v>
      </c>
      <c r="R141">
        <v>2756068</v>
      </c>
      <c r="S141">
        <v>813066</v>
      </c>
      <c r="T141">
        <v>0</v>
      </c>
    </row>
    <row r="142" spans="1:20">
      <c r="A142" s="1">
        <v>45533</v>
      </c>
      <c r="B142" s="9">
        <f>nyse_spy_volume_by_exchange[[#This Row],[Off Exchange]]/SUM(nyse_spy_volume_by_exchange[[#This Row],[NYSE National]:[LTSE]])</f>
        <v>0.34201874629203116</v>
      </c>
      <c r="C142" s="12">
        <f>SUM(nyse_spy_volume_by_exchange[[#This Row],[NYSE National]:[LTSE]])</f>
        <v>38715603</v>
      </c>
      <c r="D142">
        <v>13273</v>
      </c>
      <c r="E142">
        <v>185214</v>
      </c>
      <c r="F142">
        <v>1069156</v>
      </c>
      <c r="G142">
        <v>81311</v>
      </c>
      <c r="H142">
        <v>112219</v>
      </c>
      <c r="I142">
        <v>673660</v>
      </c>
      <c r="J142">
        <v>389650</v>
      </c>
      <c r="K142">
        <v>13241462</v>
      </c>
      <c r="L142">
        <v>274981</v>
      </c>
      <c r="M142">
        <v>8971078</v>
      </c>
      <c r="N142">
        <v>3244476</v>
      </c>
      <c r="O142">
        <v>97158</v>
      </c>
      <c r="P142">
        <v>6617876</v>
      </c>
      <c r="Q142">
        <v>344907</v>
      </c>
      <c r="R142">
        <v>2546346</v>
      </c>
      <c r="S142">
        <v>852836</v>
      </c>
      <c r="T142">
        <v>0</v>
      </c>
    </row>
    <row r="143" spans="1:20">
      <c r="A143" s="1">
        <v>45532</v>
      </c>
      <c r="B143" s="9">
        <f>nyse_spy_volume_by_exchange[[#This Row],[Off Exchange]]/SUM(nyse_spy_volume_by_exchange[[#This Row],[NYSE National]:[LTSE]])</f>
        <v>0.41857446273023058</v>
      </c>
      <c r="C143" s="12">
        <f>SUM(nyse_spy_volume_by_exchange[[#This Row],[NYSE National]:[LTSE]])</f>
        <v>41076106</v>
      </c>
      <c r="D143">
        <v>8850</v>
      </c>
      <c r="E143">
        <v>159222</v>
      </c>
      <c r="F143">
        <v>1037117</v>
      </c>
      <c r="G143">
        <v>85975</v>
      </c>
      <c r="H143">
        <v>113984</v>
      </c>
      <c r="I143">
        <v>626457</v>
      </c>
      <c r="J143">
        <v>375581</v>
      </c>
      <c r="K143">
        <v>17193409</v>
      </c>
      <c r="L143">
        <v>418483</v>
      </c>
      <c r="M143">
        <v>8497950</v>
      </c>
      <c r="N143">
        <v>3072424</v>
      </c>
      <c r="O143">
        <v>94410</v>
      </c>
      <c r="P143">
        <v>6069078</v>
      </c>
      <c r="Q143">
        <v>310074</v>
      </c>
      <c r="R143">
        <v>2197336</v>
      </c>
      <c r="S143">
        <v>815756</v>
      </c>
      <c r="T143">
        <v>0</v>
      </c>
    </row>
    <row r="144" spans="1:20">
      <c r="A144" s="1">
        <v>45531</v>
      </c>
      <c r="B144" s="9">
        <f>nyse_spy_volume_by_exchange[[#This Row],[Off Exchange]]/SUM(nyse_spy_volume_by_exchange[[#This Row],[NYSE National]:[LTSE]])</f>
        <v>0.35285896759429625</v>
      </c>
      <c r="C144" s="12">
        <f>SUM(nyse_spy_volume_by_exchange[[#This Row],[NYSE National]:[LTSE]])</f>
        <v>32694337</v>
      </c>
      <c r="D144">
        <v>7160</v>
      </c>
      <c r="E144">
        <v>152728</v>
      </c>
      <c r="F144">
        <v>835804</v>
      </c>
      <c r="G144">
        <v>61989</v>
      </c>
      <c r="H144">
        <v>64036</v>
      </c>
      <c r="I144">
        <v>474357</v>
      </c>
      <c r="J144">
        <v>189866</v>
      </c>
      <c r="K144">
        <v>11536490</v>
      </c>
      <c r="L144">
        <v>2397175</v>
      </c>
      <c r="M144">
        <v>6884532</v>
      </c>
      <c r="N144">
        <v>2405267</v>
      </c>
      <c r="O144">
        <v>84606</v>
      </c>
      <c r="P144">
        <v>5063579</v>
      </c>
      <c r="Q144">
        <v>302481</v>
      </c>
      <c r="R144">
        <v>1643201</v>
      </c>
      <c r="S144">
        <v>591066</v>
      </c>
      <c r="T144">
        <v>0</v>
      </c>
    </row>
    <row r="145" spans="1:20">
      <c r="A145" s="1">
        <v>45530</v>
      </c>
      <c r="B145" s="9">
        <f>nyse_spy_volume_by_exchange[[#This Row],[Off Exchange]]/SUM(nyse_spy_volume_by_exchange[[#This Row],[NYSE National]:[LTSE]])</f>
        <v>0.37856925933907554</v>
      </c>
      <c r="C145" s="12">
        <f>SUM(nyse_spy_volume_by_exchange[[#This Row],[NYSE National]:[LTSE]])</f>
        <v>35832294</v>
      </c>
      <c r="D145">
        <v>9454</v>
      </c>
      <c r="E145">
        <v>90397</v>
      </c>
      <c r="F145">
        <v>1003896</v>
      </c>
      <c r="G145">
        <v>53838</v>
      </c>
      <c r="H145">
        <v>74905</v>
      </c>
      <c r="I145">
        <v>712177</v>
      </c>
      <c r="J145">
        <v>194560</v>
      </c>
      <c r="K145">
        <v>13565005</v>
      </c>
      <c r="L145">
        <v>748457</v>
      </c>
      <c r="M145">
        <v>8293612</v>
      </c>
      <c r="N145">
        <v>2851119</v>
      </c>
      <c r="O145">
        <v>68821</v>
      </c>
      <c r="P145">
        <v>5022679</v>
      </c>
      <c r="Q145">
        <v>351601</v>
      </c>
      <c r="R145">
        <v>2026426</v>
      </c>
      <c r="S145">
        <v>760892</v>
      </c>
      <c r="T145">
        <v>4455</v>
      </c>
    </row>
    <row r="146" spans="1:20">
      <c r="A146" s="1">
        <v>45527</v>
      </c>
      <c r="B146" s="9">
        <f>nyse_spy_volume_by_exchange[[#This Row],[Off Exchange]]/SUM(nyse_spy_volume_by_exchange[[#This Row],[NYSE National]:[LTSE]])</f>
        <v>0.39248674519285137</v>
      </c>
      <c r="C146" s="12">
        <f>SUM(nyse_spy_volume_by_exchange[[#This Row],[NYSE National]:[LTSE]])</f>
        <v>50839857</v>
      </c>
      <c r="D146">
        <v>13836</v>
      </c>
      <c r="E146">
        <v>196456</v>
      </c>
      <c r="F146">
        <v>1745420</v>
      </c>
      <c r="G146">
        <v>87285</v>
      </c>
      <c r="H146">
        <v>171314</v>
      </c>
      <c r="I146">
        <v>698159</v>
      </c>
      <c r="J146">
        <v>377398</v>
      </c>
      <c r="K146">
        <v>19953970</v>
      </c>
      <c r="L146">
        <v>526864</v>
      </c>
      <c r="M146">
        <v>10476360</v>
      </c>
      <c r="N146">
        <v>3942175</v>
      </c>
      <c r="O146">
        <v>144844</v>
      </c>
      <c r="P146">
        <v>8077292</v>
      </c>
      <c r="Q146">
        <v>423582</v>
      </c>
      <c r="R146">
        <v>2949886</v>
      </c>
      <c r="S146">
        <v>1055016</v>
      </c>
      <c r="T146">
        <v>0</v>
      </c>
    </row>
    <row r="147" spans="1:20">
      <c r="A147" s="1">
        <v>45526</v>
      </c>
      <c r="B147" s="9">
        <f>nyse_spy_volume_by_exchange[[#This Row],[Off Exchange]]/SUM(nyse_spy_volume_by_exchange[[#This Row],[NYSE National]:[LTSE]])</f>
        <v>0.45378193102783748</v>
      </c>
      <c r="C147" s="12">
        <f>SUM(nyse_spy_volume_by_exchange[[#This Row],[NYSE National]:[LTSE]])</f>
        <v>56374164</v>
      </c>
      <c r="D147">
        <v>16576</v>
      </c>
      <c r="E147">
        <v>204214</v>
      </c>
      <c r="F147">
        <v>1296213</v>
      </c>
      <c r="G147">
        <v>67620</v>
      </c>
      <c r="H147">
        <v>150611</v>
      </c>
      <c r="I147">
        <v>847928</v>
      </c>
      <c r="J147">
        <v>371782</v>
      </c>
      <c r="K147">
        <v>25581577</v>
      </c>
      <c r="L147">
        <v>2255088</v>
      </c>
      <c r="M147">
        <v>9807879</v>
      </c>
      <c r="N147">
        <v>3852240</v>
      </c>
      <c r="O147">
        <v>136247</v>
      </c>
      <c r="P147">
        <v>7386396</v>
      </c>
      <c r="Q147">
        <v>405980</v>
      </c>
      <c r="R147">
        <v>2948737</v>
      </c>
      <c r="S147">
        <v>1032444</v>
      </c>
      <c r="T147">
        <v>12632</v>
      </c>
    </row>
    <row r="148" spans="1:20">
      <c r="A148" s="1">
        <v>45525</v>
      </c>
      <c r="B148" s="9">
        <f>nyse_spy_volume_by_exchange[[#This Row],[Off Exchange]]/SUM(nyse_spy_volume_by_exchange[[#This Row],[NYSE National]:[LTSE]])</f>
        <v>0.45134681043757474</v>
      </c>
      <c r="C148" s="12">
        <f>SUM(nyse_spy_volume_by_exchange[[#This Row],[NYSE National]:[LTSE]])</f>
        <v>41537657</v>
      </c>
      <c r="D148">
        <v>6314</v>
      </c>
      <c r="E148">
        <v>163438</v>
      </c>
      <c r="F148">
        <v>1174706</v>
      </c>
      <c r="G148">
        <v>43887</v>
      </c>
      <c r="H148">
        <v>153508</v>
      </c>
      <c r="I148">
        <v>638108</v>
      </c>
      <c r="J148">
        <v>257490</v>
      </c>
      <c r="K148">
        <v>18747889</v>
      </c>
      <c r="L148">
        <v>1405537</v>
      </c>
      <c r="M148">
        <v>7537964</v>
      </c>
      <c r="N148">
        <v>2812064</v>
      </c>
      <c r="O148">
        <v>66347</v>
      </c>
      <c r="P148">
        <v>5296885</v>
      </c>
      <c r="Q148">
        <v>370027</v>
      </c>
      <c r="R148">
        <v>2002031</v>
      </c>
      <c r="S148">
        <v>861362</v>
      </c>
      <c r="T148">
        <v>100</v>
      </c>
    </row>
    <row r="149" spans="1:20">
      <c r="A149" s="1">
        <v>45524</v>
      </c>
      <c r="B149" s="9">
        <f>nyse_spy_volume_by_exchange[[#This Row],[Off Exchange]]/SUM(nyse_spy_volume_by_exchange[[#This Row],[NYSE National]:[LTSE]])</f>
        <v>0.43135378890648751</v>
      </c>
      <c r="C149" s="12">
        <f>SUM(nyse_spy_volume_by_exchange[[#This Row],[NYSE National]:[LTSE]])</f>
        <v>33759569</v>
      </c>
      <c r="D149">
        <v>35198</v>
      </c>
      <c r="E149">
        <v>116683</v>
      </c>
      <c r="F149">
        <v>881593</v>
      </c>
      <c r="G149">
        <v>88565</v>
      </c>
      <c r="H149">
        <v>99394</v>
      </c>
      <c r="I149">
        <v>562923</v>
      </c>
      <c r="J149">
        <v>184214</v>
      </c>
      <c r="K149">
        <v>14562318</v>
      </c>
      <c r="L149">
        <v>659568</v>
      </c>
      <c r="M149">
        <v>7084879</v>
      </c>
      <c r="N149">
        <v>2431777</v>
      </c>
      <c r="O149">
        <v>85998</v>
      </c>
      <c r="P149">
        <v>4413440</v>
      </c>
      <c r="Q149">
        <v>261373</v>
      </c>
      <c r="R149">
        <v>1658355</v>
      </c>
      <c r="S149">
        <v>633291</v>
      </c>
      <c r="T149">
        <v>0</v>
      </c>
    </row>
    <row r="150" spans="1:20">
      <c r="A150" s="1">
        <v>45523</v>
      </c>
      <c r="B150" s="9">
        <f>nyse_spy_volume_by_exchange[[#This Row],[Off Exchange]]/SUM(nyse_spy_volume_by_exchange[[#This Row],[NYSE National]:[LTSE]])</f>
        <v>0.42791243487126102</v>
      </c>
      <c r="C150" s="12">
        <f>SUM(nyse_spy_volume_by_exchange[[#This Row],[NYSE National]:[LTSE]])</f>
        <v>40020543</v>
      </c>
      <c r="D150">
        <v>9542</v>
      </c>
      <c r="E150">
        <v>110004</v>
      </c>
      <c r="F150">
        <v>1070360</v>
      </c>
      <c r="G150">
        <v>58252</v>
      </c>
      <c r="H150">
        <v>86918</v>
      </c>
      <c r="I150">
        <v>632519</v>
      </c>
      <c r="J150">
        <v>185682</v>
      </c>
      <c r="K150">
        <v>17125288</v>
      </c>
      <c r="L150">
        <v>1436261</v>
      </c>
      <c r="M150">
        <v>7410009</v>
      </c>
      <c r="N150">
        <v>3104124</v>
      </c>
      <c r="O150">
        <v>86756</v>
      </c>
      <c r="P150">
        <v>5462002</v>
      </c>
      <c r="Q150">
        <v>274290</v>
      </c>
      <c r="R150">
        <v>2092037</v>
      </c>
      <c r="S150">
        <v>876499</v>
      </c>
      <c r="T150">
        <v>0</v>
      </c>
    </row>
    <row r="151" spans="1:20">
      <c r="A151" s="1">
        <v>45520</v>
      </c>
      <c r="B151" s="9">
        <f>nyse_spy_volume_by_exchange[[#This Row],[Off Exchange]]/SUM(nyse_spy_volume_by_exchange[[#This Row],[NYSE National]:[LTSE]])</f>
        <v>0.43858618047300091</v>
      </c>
      <c r="C151" s="12">
        <f>SUM(nyse_spy_volume_by_exchange[[#This Row],[NYSE National]:[LTSE]])</f>
        <v>44458772</v>
      </c>
      <c r="D151">
        <v>12131</v>
      </c>
      <c r="E151">
        <v>122815</v>
      </c>
      <c r="F151">
        <v>1093391</v>
      </c>
      <c r="G151">
        <v>64612</v>
      </c>
      <c r="H151">
        <v>116814</v>
      </c>
      <c r="I151">
        <v>497168</v>
      </c>
      <c r="J151">
        <v>262530</v>
      </c>
      <c r="K151">
        <v>19499003</v>
      </c>
      <c r="L151">
        <v>4373601</v>
      </c>
      <c r="M151">
        <v>7822330</v>
      </c>
      <c r="N151">
        <v>2679612</v>
      </c>
      <c r="O151">
        <v>73544</v>
      </c>
      <c r="P151">
        <v>4750368</v>
      </c>
      <c r="Q151">
        <v>254282</v>
      </c>
      <c r="R151">
        <v>2047296</v>
      </c>
      <c r="S151">
        <v>789275</v>
      </c>
      <c r="T151">
        <v>0</v>
      </c>
    </row>
    <row r="152" spans="1:20">
      <c r="A152" s="1">
        <v>45519</v>
      </c>
      <c r="B152" s="9">
        <f>nyse_spy_volume_by_exchange[[#This Row],[Off Exchange]]/SUM(nyse_spy_volume_by_exchange[[#This Row],[NYSE National]:[LTSE]])</f>
        <v>0.37731084063919268</v>
      </c>
      <c r="C152" s="12">
        <f>SUM(nyse_spy_volume_by_exchange[[#This Row],[NYSE National]:[LTSE]])</f>
        <v>60849447</v>
      </c>
      <c r="D152">
        <v>18546</v>
      </c>
      <c r="E152">
        <v>188668</v>
      </c>
      <c r="F152">
        <v>2366717</v>
      </c>
      <c r="G152">
        <v>96493</v>
      </c>
      <c r="H152">
        <v>238909</v>
      </c>
      <c r="I152">
        <v>1054828</v>
      </c>
      <c r="J152">
        <v>420608</v>
      </c>
      <c r="K152">
        <v>22959156</v>
      </c>
      <c r="L152">
        <v>1073245</v>
      </c>
      <c r="M152">
        <v>12777815</v>
      </c>
      <c r="N152">
        <v>5191397</v>
      </c>
      <c r="O152">
        <v>158571</v>
      </c>
      <c r="P152">
        <v>8732043</v>
      </c>
      <c r="Q152">
        <v>488010</v>
      </c>
      <c r="R152">
        <v>3695651</v>
      </c>
      <c r="S152">
        <v>1388790</v>
      </c>
      <c r="T152">
        <v>0</v>
      </c>
    </row>
    <row r="153" spans="1:20">
      <c r="A153" s="1">
        <v>45518</v>
      </c>
      <c r="B153" s="9">
        <f>nyse_spy_volume_by_exchange[[#This Row],[Off Exchange]]/SUM(nyse_spy_volume_by_exchange[[#This Row],[NYSE National]:[LTSE]])</f>
        <v>0.39004424136105387</v>
      </c>
      <c r="C153" s="12">
        <f>SUM(nyse_spy_volume_by_exchange[[#This Row],[NYSE National]:[LTSE]])</f>
        <v>42446931</v>
      </c>
      <c r="D153">
        <v>13731</v>
      </c>
      <c r="E153">
        <v>207963</v>
      </c>
      <c r="F153">
        <v>1354063</v>
      </c>
      <c r="G153">
        <v>71751</v>
      </c>
      <c r="H153">
        <v>206103</v>
      </c>
      <c r="I153">
        <v>627760</v>
      </c>
      <c r="J153">
        <v>408137</v>
      </c>
      <c r="K153">
        <v>16556181</v>
      </c>
      <c r="L153">
        <v>724748</v>
      </c>
      <c r="M153">
        <v>8292691</v>
      </c>
      <c r="N153">
        <v>3329570</v>
      </c>
      <c r="O153">
        <v>83358</v>
      </c>
      <c r="P153">
        <v>6338961</v>
      </c>
      <c r="Q153">
        <v>342154</v>
      </c>
      <c r="R153">
        <v>2927486</v>
      </c>
      <c r="S153">
        <v>955384</v>
      </c>
      <c r="T153">
        <v>6890</v>
      </c>
    </row>
    <row r="154" spans="1:20">
      <c r="A154" s="1">
        <v>45517</v>
      </c>
      <c r="B154" s="9">
        <f>nyse_spy_volume_by_exchange[[#This Row],[Off Exchange]]/SUM(nyse_spy_volume_by_exchange[[#This Row],[NYSE National]:[LTSE]])</f>
        <v>0.42310951754698739</v>
      </c>
      <c r="C154" s="12">
        <f>SUM(nyse_spy_volume_by_exchange[[#This Row],[NYSE National]:[LTSE]])</f>
        <v>52459347</v>
      </c>
      <c r="D154">
        <v>41525</v>
      </c>
      <c r="E154">
        <v>204336</v>
      </c>
      <c r="F154">
        <v>1723800</v>
      </c>
      <c r="G154">
        <v>100985</v>
      </c>
      <c r="H154">
        <v>192934</v>
      </c>
      <c r="I154">
        <v>859713</v>
      </c>
      <c r="J154">
        <v>442720</v>
      </c>
      <c r="K154">
        <v>22196049</v>
      </c>
      <c r="L154">
        <v>501261</v>
      </c>
      <c r="M154">
        <v>10399736</v>
      </c>
      <c r="N154">
        <v>3865293</v>
      </c>
      <c r="O154">
        <v>99033</v>
      </c>
      <c r="P154">
        <v>7809555</v>
      </c>
      <c r="Q154">
        <v>358352</v>
      </c>
      <c r="R154">
        <v>2562453</v>
      </c>
      <c r="S154">
        <v>1099464</v>
      </c>
      <c r="T154">
        <v>2138</v>
      </c>
    </row>
    <row r="155" spans="1:20">
      <c r="A155" s="1">
        <v>45516</v>
      </c>
      <c r="B155" s="9">
        <f>nyse_spy_volume_by_exchange[[#This Row],[Off Exchange]]/SUM(nyse_spy_volume_by_exchange[[#This Row],[NYSE National]:[LTSE]])</f>
        <v>0.37526890419463516</v>
      </c>
      <c r="C155" s="12">
        <f>SUM(nyse_spy_volume_by_exchange[[#This Row],[NYSE National]:[LTSE]])</f>
        <v>42545822</v>
      </c>
      <c r="D155">
        <v>14218</v>
      </c>
      <c r="E155">
        <v>172034</v>
      </c>
      <c r="F155">
        <v>1277264</v>
      </c>
      <c r="G155">
        <v>49209</v>
      </c>
      <c r="H155">
        <v>110401</v>
      </c>
      <c r="I155">
        <v>512980</v>
      </c>
      <c r="J155">
        <v>379470</v>
      </c>
      <c r="K155">
        <v>15966124</v>
      </c>
      <c r="L155">
        <v>284695</v>
      </c>
      <c r="M155">
        <v>9223403</v>
      </c>
      <c r="N155">
        <v>3185327</v>
      </c>
      <c r="O155">
        <v>92264</v>
      </c>
      <c r="P155">
        <v>7335750</v>
      </c>
      <c r="Q155">
        <v>449811</v>
      </c>
      <c r="R155">
        <v>2666428</v>
      </c>
      <c r="S155">
        <v>826444</v>
      </c>
      <c r="T155">
        <v>0</v>
      </c>
    </row>
    <row r="156" spans="1:20">
      <c r="A156" s="1">
        <v>45513</v>
      </c>
      <c r="B156" s="9">
        <f>nyse_spy_volume_by_exchange[[#This Row],[Off Exchange]]/SUM(nyse_spy_volume_by_exchange[[#This Row],[NYSE National]:[LTSE]])</f>
        <v>0.37126970667185644</v>
      </c>
      <c r="C156" s="12">
        <f>SUM(nyse_spy_volume_by_exchange[[#This Row],[NYSE National]:[LTSE]])</f>
        <v>45751764</v>
      </c>
      <c r="D156">
        <v>14655</v>
      </c>
      <c r="E156">
        <v>168811</v>
      </c>
      <c r="F156">
        <v>1296175</v>
      </c>
      <c r="G156">
        <v>67095</v>
      </c>
      <c r="H156">
        <v>88753</v>
      </c>
      <c r="I156">
        <v>463391</v>
      </c>
      <c r="J156">
        <v>428313</v>
      </c>
      <c r="K156">
        <v>16986244</v>
      </c>
      <c r="L156">
        <v>609404</v>
      </c>
      <c r="M156">
        <v>10761461</v>
      </c>
      <c r="N156">
        <v>3490413</v>
      </c>
      <c r="O156">
        <v>81237</v>
      </c>
      <c r="P156">
        <v>7512125</v>
      </c>
      <c r="Q156">
        <v>407353</v>
      </c>
      <c r="R156">
        <v>2386352</v>
      </c>
      <c r="S156">
        <v>989982</v>
      </c>
      <c r="T156">
        <v>0</v>
      </c>
    </row>
    <row r="157" spans="1:20">
      <c r="A157" s="1">
        <v>45512</v>
      </c>
      <c r="B157" s="9">
        <f>nyse_spy_volume_by_exchange[[#This Row],[Off Exchange]]/SUM(nyse_spy_volume_by_exchange[[#This Row],[NYSE National]:[LTSE]])</f>
        <v>0.33640786408281298</v>
      </c>
      <c r="C157" s="12">
        <f>SUM(nyse_spy_volume_by_exchange[[#This Row],[NYSE National]:[LTSE]])</f>
        <v>63276648</v>
      </c>
      <c r="D157">
        <v>37906</v>
      </c>
      <c r="E157">
        <v>270702</v>
      </c>
      <c r="F157">
        <v>2295430</v>
      </c>
      <c r="G157">
        <v>128220</v>
      </c>
      <c r="H157">
        <v>206066</v>
      </c>
      <c r="I157">
        <v>869810</v>
      </c>
      <c r="J157">
        <v>627007</v>
      </c>
      <c r="K157">
        <v>21286762</v>
      </c>
      <c r="L157">
        <v>419948</v>
      </c>
      <c r="M157">
        <v>15050559</v>
      </c>
      <c r="N157">
        <v>5066713</v>
      </c>
      <c r="O157">
        <v>109972</v>
      </c>
      <c r="P157">
        <v>10956224</v>
      </c>
      <c r="Q157">
        <v>658904</v>
      </c>
      <c r="R157">
        <v>3976546</v>
      </c>
      <c r="S157">
        <v>1315879</v>
      </c>
      <c r="T157">
        <v>0</v>
      </c>
    </row>
    <row r="158" spans="1:20">
      <c r="A158" s="1">
        <v>45511</v>
      </c>
      <c r="B158" s="9">
        <f>nyse_spy_volume_by_exchange[[#This Row],[Off Exchange]]/SUM(nyse_spy_volume_by_exchange[[#This Row],[NYSE National]:[LTSE]])</f>
        <v>0.35660729359883947</v>
      </c>
      <c r="C158" s="12">
        <f>SUM(nyse_spy_volume_by_exchange[[#This Row],[NYSE National]:[LTSE]])</f>
        <v>70699227</v>
      </c>
      <c r="D158">
        <v>27814</v>
      </c>
      <c r="E158">
        <v>358994</v>
      </c>
      <c r="F158">
        <v>2147479</v>
      </c>
      <c r="G158">
        <v>112516</v>
      </c>
      <c r="H158">
        <v>145810</v>
      </c>
      <c r="I158">
        <v>769811</v>
      </c>
      <c r="J158">
        <v>737010</v>
      </c>
      <c r="K158">
        <v>25211860</v>
      </c>
      <c r="L158">
        <v>436302</v>
      </c>
      <c r="M158">
        <v>17135708</v>
      </c>
      <c r="N158">
        <v>5720481</v>
      </c>
      <c r="O158">
        <v>182124</v>
      </c>
      <c r="P158">
        <v>10793725</v>
      </c>
      <c r="Q158">
        <v>755213</v>
      </c>
      <c r="R158">
        <v>4557829</v>
      </c>
      <c r="S158">
        <v>1606551</v>
      </c>
      <c r="T158">
        <v>0</v>
      </c>
    </row>
    <row r="159" spans="1:20">
      <c r="A159" s="1">
        <v>45510</v>
      </c>
      <c r="B159" s="9">
        <f>nyse_spy_volume_by_exchange[[#This Row],[Off Exchange]]/SUM(nyse_spy_volume_by_exchange[[#This Row],[NYSE National]:[LTSE]])</f>
        <v>0.37051289895477857</v>
      </c>
      <c r="C159" s="12">
        <f>SUM(nyse_spy_volume_by_exchange[[#This Row],[NYSE National]:[LTSE]])</f>
        <v>84825090</v>
      </c>
      <c r="D159">
        <v>27756</v>
      </c>
      <c r="E159">
        <v>390135</v>
      </c>
      <c r="F159">
        <v>2717365</v>
      </c>
      <c r="G159">
        <v>151909</v>
      </c>
      <c r="H159">
        <v>221207</v>
      </c>
      <c r="I159">
        <v>774935</v>
      </c>
      <c r="J159">
        <v>1142352</v>
      </c>
      <c r="K159">
        <v>31428790</v>
      </c>
      <c r="L159">
        <v>2148617</v>
      </c>
      <c r="M159">
        <v>19370878</v>
      </c>
      <c r="N159">
        <v>6544557</v>
      </c>
      <c r="O159">
        <v>161058</v>
      </c>
      <c r="P159">
        <v>12289012</v>
      </c>
      <c r="Q159">
        <v>927857</v>
      </c>
      <c r="R159">
        <v>4619739</v>
      </c>
      <c r="S159">
        <v>1908923</v>
      </c>
      <c r="T159">
        <v>0</v>
      </c>
    </row>
    <row r="160" spans="1:20">
      <c r="A160" s="1">
        <v>45509</v>
      </c>
      <c r="B160" s="9">
        <f>nyse_spy_volume_by_exchange[[#This Row],[Off Exchange]]/SUM(nyse_spy_volume_by_exchange[[#This Row],[NYSE National]:[LTSE]])</f>
        <v>0.35134629027801312</v>
      </c>
      <c r="C160" s="12">
        <f>SUM(nyse_spy_volume_by_exchange[[#This Row],[NYSE National]:[LTSE]])</f>
        <v>146363569</v>
      </c>
      <c r="D160">
        <v>70379</v>
      </c>
      <c r="E160">
        <v>756799</v>
      </c>
      <c r="F160">
        <v>4773497</v>
      </c>
      <c r="G160">
        <v>292506</v>
      </c>
      <c r="H160">
        <v>361043</v>
      </c>
      <c r="I160">
        <v>1484386</v>
      </c>
      <c r="J160">
        <v>1964218</v>
      </c>
      <c r="K160">
        <v>51424297</v>
      </c>
      <c r="L160">
        <v>363842</v>
      </c>
      <c r="M160">
        <v>34725146</v>
      </c>
      <c r="N160">
        <v>11963452</v>
      </c>
      <c r="O160">
        <v>497026</v>
      </c>
      <c r="P160">
        <v>23221604</v>
      </c>
      <c r="Q160">
        <v>1194605</v>
      </c>
      <c r="R160">
        <v>10252803</v>
      </c>
      <c r="S160">
        <v>3017966</v>
      </c>
      <c r="T160">
        <v>0</v>
      </c>
    </row>
    <row r="161" spans="1:20">
      <c r="A161" s="1">
        <v>45506</v>
      </c>
      <c r="B161" s="9">
        <f>nyse_spy_volume_by_exchange[[#This Row],[Off Exchange]]/SUM(nyse_spy_volume_by_exchange[[#This Row],[NYSE National]:[LTSE]])</f>
        <v>0.31604680414683201</v>
      </c>
      <c r="C161" s="12">
        <f>SUM(nyse_spy_volume_by_exchange[[#This Row],[NYSE National]:[LTSE]])</f>
        <v>82810782</v>
      </c>
      <c r="D161">
        <v>18735</v>
      </c>
      <c r="E161">
        <v>393356</v>
      </c>
      <c r="F161">
        <v>3076049</v>
      </c>
      <c r="G161">
        <v>126906</v>
      </c>
      <c r="H161">
        <v>375597</v>
      </c>
      <c r="I161">
        <v>1236956</v>
      </c>
      <c r="J161">
        <v>969187</v>
      </c>
      <c r="K161">
        <v>26172083</v>
      </c>
      <c r="L161">
        <v>4158061</v>
      </c>
      <c r="M161">
        <v>18009740</v>
      </c>
      <c r="N161">
        <v>6597502</v>
      </c>
      <c r="O161">
        <v>217044</v>
      </c>
      <c r="P161">
        <v>13084453</v>
      </c>
      <c r="Q161">
        <v>846914</v>
      </c>
      <c r="R161">
        <v>5469767</v>
      </c>
      <c r="S161">
        <v>2058432</v>
      </c>
      <c r="T161">
        <v>0</v>
      </c>
    </row>
    <row r="162" spans="1:20">
      <c r="A162" s="1">
        <v>45505</v>
      </c>
      <c r="B162" s="9">
        <f>nyse_spy_volume_by_exchange[[#This Row],[Off Exchange]]/SUM(nyse_spy_volume_by_exchange[[#This Row],[NYSE National]:[LTSE]])</f>
        <v>0.37565787722793231</v>
      </c>
      <c r="C162" s="12">
        <f>SUM(nyse_spy_volume_by_exchange[[#This Row],[NYSE National]:[LTSE]])</f>
        <v>76427254</v>
      </c>
      <c r="D162">
        <v>23733</v>
      </c>
      <c r="E162">
        <v>358392</v>
      </c>
      <c r="F162">
        <v>2501063</v>
      </c>
      <c r="G162">
        <v>106650</v>
      </c>
      <c r="H162">
        <v>301470</v>
      </c>
      <c r="I162">
        <v>1145235</v>
      </c>
      <c r="J162">
        <v>719253</v>
      </c>
      <c r="K162">
        <v>28710500</v>
      </c>
      <c r="L162">
        <v>313475</v>
      </c>
      <c r="M162">
        <v>16919912</v>
      </c>
      <c r="N162">
        <v>6115563</v>
      </c>
      <c r="O162">
        <v>168720</v>
      </c>
      <c r="P162">
        <v>12132640</v>
      </c>
      <c r="Q162">
        <v>730256</v>
      </c>
      <c r="R162">
        <v>4287487</v>
      </c>
      <c r="S162">
        <v>1892905</v>
      </c>
      <c r="T162">
        <v>0</v>
      </c>
    </row>
    <row r="163" spans="1:20">
      <c r="A163" s="1">
        <v>45504</v>
      </c>
      <c r="B163" s="9">
        <f>nyse_spy_volume_by_exchange[[#This Row],[Off Exchange]]/SUM(nyse_spy_volume_by_exchange[[#This Row],[NYSE National]:[LTSE]])</f>
        <v>0.37581743734865569</v>
      </c>
      <c r="C163" s="12">
        <f>SUM(nyse_spy_volume_by_exchange[[#This Row],[NYSE National]:[LTSE]])</f>
        <v>65663595</v>
      </c>
      <c r="D163">
        <v>39424</v>
      </c>
      <c r="E163">
        <v>339120</v>
      </c>
      <c r="F163">
        <v>2327385</v>
      </c>
      <c r="G163">
        <v>141269</v>
      </c>
      <c r="H163">
        <v>246404</v>
      </c>
      <c r="I163">
        <v>993224</v>
      </c>
      <c r="J163">
        <v>526815</v>
      </c>
      <c r="K163">
        <v>24677524</v>
      </c>
      <c r="L163">
        <v>169041</v>
      </c>
      <c r="M163">
        <v>15628373</v>
      </c>
      <c r="N163">
        <v>5219232</v>
      </c>
      <c r="O163">
        <v>230576</v>
      </c>
      <c r="P163">
        <v>9704890</v>
      </c>
      <c r="Q163">
        <v>512175</v>
      </c>
      <c r="R163">
        <v>3537071</v>
      </c>
      <c r="S163">
        <v>1371072</v>
      </c>
      <c r="T163">
        <v>0</v>
      </c>
    </row>
    <row r="164" spans="1:20">
      <c r="A164" s="1">
        <v>45503</v>
      </c>
      <c r="B164" s="9">
        <f>nyse_spy_volume_by_exchange[[#This Row],[Off Exchange]]/SUM(nyse_spy_volume_by_exchange[[#This Row],[NYSE National]:[LTSE]])</f>
        <v>0.41058614441051977</v>
      </c>
      <c r="C164" s="12">
        <f>SUM(nyse_spy_volume_by_exchange[[#This Row],[NYSE National]:[LTSE]])</f>
        <v>46780110</v>
      </c>
      <c r="D164">
        <v>19436</v>
      </c>
      <c r="E164">
        <v>207554</v>
      </c>
      <c r="F164">
        <v>1226615</v>
      </c>
      <c r="G164">
        <v>96666</v>
      </c>
      <c r="H164">
        <v>151618</v>
      </c>
      <c r="I164">
        <v>743518</v>
      </c>
      <c r="J164">
        <v>346245</v>
      </c>
      <c r="K164">
        <v>19207265</v>
      </c>
      <c r="L164">
        <v>183310</v>
      </c>
      <c r="M164">
        <v>9783507</v>
      </c>
      <c r="N164">
        <v>3933661</v>
      </c>
      <c r="O164">
        <v>103365</v>
      </c>
      <c r="P164">
        <v>7102372</v>
      </c>
      <c r="Q164">
        <v>370322</v>
      </c>
      <c r="R164">
        <v>2401769</v>
      </c>
      <c r="S164">
        <v>902887</v>
      </c>
      <c r="T164">
        <v>0</v>
      </c>
    </row>
    <row r="165" spans="1:20">
      <c r="A165" s="1">
        <v>45502</v>
      </c>
      <c r="B165" s="9">
        <f>nyse_spy_volume_by_exchange[[#This Row],[Off Exchange]]/SUM(nyse_spy_volume_by_exchange[[#This Row],[NYSE National]:[LTSE]])</f>
        <v>0.44412511361246426</v>
      </c>
      <c r="C165" s="12">
        <f>SUM(nyse_spy_volume_by_exchange[[#This Row],[NYSE National]:[LTSE]])</f>
        <v>39517011</v>
      </c>
      <c r="D165">
        <v>8311</v>
      </c>
      <c r="E165">
        <v>118204</v>
      </c>
      <c r="F165">
        <v>785480</v>
      </c>
      <c r="G165">
        <v>56524</v>
      </c>
      <c r="H165">
        <v>107254</v>
      </c>
      <c r="I165">
        <v>551816</v>
      </c>
      <c r="J165">
        <v>166188</v>
      </c>
      <c r="K165">
        <v>17550497</v>
      </c>
      <c r="L165">
        <v>1597016</v>
      </c>
      <c r="M165">
        <v>7507947</v>
      </c>
      <c r="N165">
        <v>3002883</v>
      </c>
      <c r="O165">
        <v>65677</v>
      </c>
      <c r="P165">
        <v>5210366</v>
      </c>
      <c r="Q165">
        <v>307063</v>
      </c>
      <c r="R165">
        <v>1780537</v>
      </c>
      <c r="S165">
        <v>701248</v>
      </c>
      <c r="T165">
        <v>0</v>
      </c>
    </row>
    <row r="166" spans="1:20">
      <c r="A166" s="1">
        <v>45499</v>
      </c>
      <c r="B166" s="9">
        <f>nyse_spy_volume_by_exchange[[#This Row],[Off Exchange]]/SUM(nyse_spy_volume_by_exchange[[#This Row],[NYSE National]:[LTSE]])</f>
        <v>0.38336141322152428</v>
      </c>
      <c r="C166" s="12">
        <f>SUM(nyse_spy_volume_by_exchange[[#This Row],[NYSE National]:[LTSE]])</f>
        <v>56104212</v>
      </c>
      <c r="D166">
        <v>17485</v>
      </c>
      <c r="E166">
        <v>168500</v>
      </c>
      <c r="F166">
        <v>1294607</v>
      </c>
      <c r="G166">
        <v>92887</v>
      </c>
      <c r="H166">
        <v>158901</v>
      </c>
      <c r="I166">
        <v>678034</v>
      </c>
      <c r="J166">
        <v>386847</v>
      </c>
      <c r="K166">
        <v>21508190</v>
      </c>
      <c r="L166">
        <v>1709651</v>
      </c>
      <c r="M166">
        <v>11868017</v>
      </c>
      <c r="N166">
        <v>4713681</v>
      </c>
      <c r="O166">
        <v>87235</v>
      </c>
      <c r="P166">
        <v>8694141</v>
      </c>
      <c r="Q166">
        <v>456804</v>
      </c>
      <c r="R166">
        <v>3307595</v>
      </c>
      <c r="S166">
        <v>961637</v>
      </c>
      <c r="T166">
        <v>0</v>
      </c>
    </row>
    <row r="167" spans="1:20">
      <c r="A167" s="1">
        <v>45498</v>
      </c>
      <c r="B167" s="9">
        <f>nyse_spy_volume_by_exchange[[#This Row],[Off Exchange]]/SUM(nyse_spy_volume_by_exchange[[#This Row],[NYSE National]:[LTSE]])</f>
        <v>0.34656511503165477</v>
      </c>
      <c r="C167" s="12">
        <f>SUM(nyse_spy_volume_by_exchange[[#This Row],[NYSE National]:[LTSE]])</f>
        <v>61159035</v>
      </c>
      <c r="D167">
        <v>28199</v>
      </c>
      <c r="E167">
        <v>252406</v>
      </c>
      <c r="F167">
        <v>1718072</v>
      </c>
      <c r="G167">
        <v>120624</v>
      </c>
      <c r="H167">
        <v>177634</v>
      </c>
      <c r="I167">
        <v>1014214</v>
      </c>
      <c r="J167">
        <v>457919</v>
      </c>
      <c r="K167">
        <v>21195588</v>
      </c>
      <c r="L167">
        <v>973708</v>
      </c>
      <c r="M167">
        <v>13909933</v>
      </c>
      <c r="N167">
        <v>5405556</v>
      </c>
      <c r="O167">
        <v>133885</v>
      </c>
      <c r="P167">
        <v>9283357</v>
      </c>
      <c r="Q167">
        <v>705853</v>
      </c>
      <c r="R167">
        <v>4175510</v>
      </c>
      <c r="S167">
        <v>1606577</v>
      </c>
      <c r="T167">
        <v>0</v>
      </c>
    </row>
    <row r="168" spans="1:20">
      <c r="A168" s="1">
        <v>45497</v>
      </c>
      <c r="B168" s="9">
        <f>nyse_spy_volume_by_exchange[[#This Row],[Off Exchange]]/SUM(nyse_spy_volume_by_exchange[[#This Row],[NYSE National]:[LTSE]])</f>
        <v>0.43543878489419019</v>
      </c>
      <c r="C168" s="12">
        <f>SUM(nyse_spy_volume_by_exchange[[#This Row],[NYSE National]:[LTSE]])</f>
        <v>74578855</v>
      </c>
      <c r="D168">
        <v>17634</v>
      </c>
      <c r="E168">
        <v>188260</v>
      </c>
      <c r="F168">
        <v>1875913</v>
      </c>
      <c r="G168">
        <v>125828</v>
      </c>
      <c r="H168">
        <v>190542</v>
      </c>
      <c r="I168">
        <v>1116332</v>
      </c>
      <c r="J168">
        <v>386916</v>
      </c>
      <c r="K168">
        <v>32474526</v>
      </c>
      <c r="L168">
        <v>2998980</v>
      </c>
      <c r="M168">
        <v>12932649</v>
      </c>
      <c r="N168">
        <v>5935754</v>
      </c>
      <c r="O168">
        <v>133708</v>
      </c>
      <c r="P168">
        <v>10134139</v>
      </c>
      <c r="Q168">
        <v>460122</v>
      </c>
      <c r="R168">
        <v>3992491</v>
      </c>
      <c r="S168">
        <v>1615061</v>
      </c>
      <c r="T168">
        <v>0</v>
      </c>
    </row>
    <row r="169" spans="1:20">
      <c r="A169" s="1">
        <v>45496</v>
      </c>
      <c r="B169" s="9">
        <f>nyse_spy_volume_by_exchange[[#This Row],[Off Exchange]]/SUM(nyse_spy_volume_by_exchange[[#This Row],[NYSE National]:[LTSE]])</f>
        <v>0.41808479278903765</v>
      </c>
      <c r="C169" s="12">
        <f>SUM(nyse_spy_volume_by_exchange[[#This Row],[NYSE National]:[LTSE]])</f>
        <v>34422479</v>
      </c>
      <c r="D169">
        <v>15066</v>
      </c>
      <c r="E169">
        <v>99171</v>
      </c>
      <c r="F169">
        <v>629652</v>
      </c>
      <c r="G169">
        <v>75678</v>
      </c>
      <c r="H169">
        <v>70081</v>
      </c>
      <c r="I169">
        <v>371903</v>
      </c>
      <c r="J169">
        <v>157065</v>
      </c>
      <c r="K169">
        <v>14391515</v>
      </c>
      <c r="L169">
        <v>2032370</v>
      </c>
      <c r="M169">
        <v>6790803</v>
      </c>
      <c r="N169">
        <v>2610671</v>
      </c>
      <c r="O169">
        <v>89101</v>
      </c>
      <c r="P169">
        <v>4491066</v>
      </c>
      <c r="Q169">
        <v>237757</v>
      </c>
      <c r="R169">
        <v>1555097</v>
      </c>
      <c r="S169">
        <v>805483</v>
      </c>
      <c r="T169">
        <v>0</v>
      </c>
    </row>
    <row r="170" spans="1:20">
      <c r="A170" s="1">
        <v>45495</v>
      </c>
      <c r="B170" s="9">
        <f>nyse_spy_volume_by_exchange[[#This Row],[Off Exchange]]/SUM(nyse_spy_volume_by_exchange[[#This Row],[NYSE National]:[LTSE]])</f>
        <v>0.4134389606579833</v>
      </c>
      <c r="C170" s="12">
        <f>SUM(nyse_spy_volume_by_exchange[[#This Row],[NYSE National]:[LTSE]])</f>
        <v>43347117</v>
      </c>
      <c r="D170">
        <v>11551</v>
      </c>
      <c r="E170">
        <v>136088</v>
      </c>
      <c r="F170">
        <v>1072001</v>
      </c>
      <c r="G170">
        <v>88211</v>
      </c>
      <c r="H170">
        <v>99036</v>
      </c>
      <c r="I170">
        <v>573487</v>
      </c>
      <c r="J170">
        <v>183468</v>
      </c>
      <c r="K170">
        <v>17921387</v>
      </c>
      <c r="L170">
        <v>1190790</v>
      </c>
      <c r="M170">
        <v>8383294</v>
      </c>
      <c r="N170">
        <v>3813755</v>
      </c>
      <c r="O170">
        <v>98015</v>
      </c>
      <c r="P170">
        <v>6457384</v>
      </c>
      <c r="Q170">
        <v>312702</v>
      </c>
      <c r="R170">
        <v>2046399</v>
      </c>
      <c r="S170">
        <v>959549</v>
      </c>
      <c r="T170">
        <v>0</v>
      </c>
    </row>
    <row r="171" spans="1:20">
      <c r="A171" s="1">
        <v>45492</v>
      </c>
      <c r="B171" s="9">
        <f>nyse_spy_volume_by_exchange[[#This Row],[Off Exchange]]/SUM(nyse_spy_volume_by_exchange[[#This Row],[NYSE National]:[LTSE]])</f>
        <v>0.48352466687789386</v>
      </c>
      <c r="C171" s="12">
        <f>SUM(nyse_spy_volume_by_exchange[[#This Row],[NYSE National]:[LTSE]])</f>
        <v>68573879</v>
      </c>
      <c r="D171">
        <v>22049</v>
      </c>
      <c r="E171">
        <v>176624</v>
      </c>
      <c r="F171">
        <v>1294080</v>
      </c>
      <c r="G171">
        <v>99472</v>
      </c>
      <c r="H171">
        <v>125067</v>
      </c>
      <c r="I171">
        <v>1017532</v>
      </c>
      <c r="J171">
        <v>376521</v>
      </c>
      <c r="K171">
        <v>33157162</v>
      </c>
      <c r="L171">
        <v>4112016</v>
      </c>
      <c r="M171">
        <v>10114420</v>
      </c>
      <c r="N171">
        <v>4559845</v>
      </c>
      <c r="O171">
        <v>99549</v>
      </c>
      <c r="P171">
        <v>8083984</v>
      </c>
      <c r="Q171">
        <v>491625</v>
      </c>
      <c r="R171">
        <v>3558101</v>
      </c>
      <c r="S171">
        <v>1285832</v>
      </c>
      <c r="T171">
        <v>0</v>
      </c>
    </row>
    <row r="172" spans="1:20">
      <c r="A172" s="1">
        <v>45491</v>
      </c>
      <c r="B172" s="9">
        <f>nyse_spy_volume_by_exchange[[#This Row],[Off Exchange]]/SUM(nyse_spy_volume_by_exchange[[#This Row],[NYSE National]:[LTSE]])</f>
        <v>0.41558203593411375</v>
      </c>
      <c r="C172" s="12">
        <f>SUM(nyse_spy_volume_by_exchange[[#This Row],[NYSE National]:[LTSE]])</f>
        <v>56971156</v>
      </c>
      <c r="D172">
        <v>16758</v>
      </c>
      <c r="E172">
        <v>180172</v>
      </c>
      <c r="F172">
        <v>1492141</v>
      </c>
      <c r="G172">
        <v>122256</v>
      </c>
      <c r="H172">
        <v>143020</v>
      </c>
      <c r="I172">
        <v>912544</v>
      </c>
      <c r="J172">
        <v>281225</v>
      </c>
      <c r="K172">
        <v>23676189</v>
      </c>
      <c r="L172">
        <v>346081</v>
      </c>
      <c r="M172">
        <v>10729852</v>
      </c>
      <c r="N172">
        <v>4624050</v>
      </c>
      <c r="O172">
        <v>113795</v>
      </c>
      <c r="P172">
        <v>9193198</v>
      </c>
      <c r="Q172">
        <v>434125</v>
      </c>
      <c r="R172">
        <v>3431762</v>
      </c>
      <c r="S172">
        <v>1272787</v>
      </c>
      <c r="T172">
        <v>1201</v>
      </c>
    </row>
    <row r="173" spans="1:20">
      <c r="A173" s="1">
        <v>45490</v>
      </c>
      <c r="B173" s="9">
        <f>nyse_spy_volume_by_exchange[[#This Row],[Off Exchange]]/SUM(nyse_spy_volume_by_exchange[[#This Row],[NYSE National]:[LTSE]])</f>
        <v>0.46271759380065353</v>
      </c>
      <c r="C173" s="12">
        <f>SUM(nyse_spy_volume_by_exchange[[#This Row],[NYSE National]:[LTSE]])</f>
        <v>57177640</v>
      </c>
      <c r="D173">
        <v>19703</v>
      </c>
      <c r="E173">
        <v>189593</v>
      </c>
      <c r="F173">
        <v>1435848</v>
      </c>
      <c r="G173">
        <v>82167</v>
      </c>
      <c r="H173">
        <v>95684</v>
      </c>
      <c r="I173">
        <v>982386</v>
      </c>
      <c r="J173">
        <v>229250</v>
      </c>
      <c r="K173">
        <v>26457100</v>
      </c>
      <c r="L173">
        <v>835099</v>
      </c>
      <c r="M173">
        <v>10110284</v>
      </c>
      <c r="N173">
        <v>4486799</v>
      </c>
      <c r="O173">
        <v>151896</v>
      </c>
      <c r="P173">
        <v>7773289</v>
      </c>
      <c r="Q173">
        <v>368900</v>
      </c>
      <c r="R173">
        <v>2883237</v>
      </c>
      <c r="S173">
        <v>1076405</v>
      </c>
      <c r="T173">
        <v>0</v>
      </c>
    </row>
    <row r="174" spans="1:20">
      <c r="A174" s="1">
        <v>45489</v>
      </c>
      <c r="B174" s="9">
        <f>nyse_spy_volume_by_exchange[[#This Row],[Off Exchange]]/SUM(nyse_spy_volume_by_exchange[[#This Row],[NYSE National]:[LTSE]])</f>
        <v>0.40873157141532951</v>
      </c>
      <c r="C174" s="12">
        <f>SUM(nyse_spy_volume_by_exchange[[#This Row],[NYSE National]:[LTSE]])</f>
        <v>36475061</v>
      </c>
      <c r="D174">
        <v>8677</v>
      </c>
      <c r="E174">
        <v>130788</v>
      </c>
      <c r="F174">
        <v>741270</v>
      </c>
      <c r="G174">
        <v>79460</v>
      </c>
      <c r="H174">
        <v>70801</v>
      </c>
      <c r="I174">
        <v>506481</v>
      </c>
      <c r="J174">
        <v>155025</v>
      </c>
      <c r="K174">
        <v>14908509</v>
      </c>
      <c r="L174">
        <v>1570782</v>
      </c>
      <c r="M174">
        <v>6966712</v>
      </c>
      <c r="N174">
        <v>2632315</v>
      </c>
      <c r="O174">
        <v>70899</v>
      </c>
      <c r="P174">
        <v>5835083</v>
      </c>
      <c r="Q174">
        <v>213821</v>
      </c>
      <c r="R174">
        <v>1920548</v>
      </c>
      <c r="S174">
        <v>663890</v>
      </c>
      <c r="T174">
        <v>0</v>
      </c>
    </row>
    <row r="175" spans="1:20">
      <c r="A175" s="1">
        <v>45488</v>
      </c>
      <c r="B175" s="9">
        <f>nyse_spy_volume_by_exchange[[#This Row],[Off Exchange]]/SUM(nyse_spy_volume_by_exchange[[#This Row],[NYSE National]:[LTSE]])</f>
        <v>0.40385180930961101</v>
      </c>
      <c r="C175" s="12">
        <f>SUM(nyse_spy_volume_by_exchange[[#This Row],[NYSE National]:[LTSE]])</f>
        <v>40583629</v>
      </c>
      <c r="D175">
        <v>11455</v>
      </c>
      <c r="E175">
        <v>138429</v>
      </c>
      <c r="F175">
        <v>909174</v>
      </c>
      <c r="G175">
        <v>119459</v>
      </c>
      <c r="H175">
        <v>138551</v>
      </c>
      <c r="I175">
        <v>583907</v>
      </c>
      <c r="J175">
        <v>188506</v>
      </c>
      <c r="K175">
        <v>16389772</v>
      </c>
      <c r="L175">
        <v>68714</v>
      </c>
      <c r="M175">
        <v>8875758</v>
      </c>
      <c r="N175">
        <v>3281541</v>
      </c>
      <c r="O175">
        <v>127527</v>
      </c>
      <c r="P175">
        <v>6450351</v>
      </c>
      <c r="Q175">
        <v>298427</v>
      </c>
      <c r="R175">
        <v>2268472</v>
      </c>
      <c r="S175">
        <v>733586</v>
      </c>
      <c r="T175">
        <v>0</v>
      </c>
    </row>
    <row r="176" spans="1:20">
      <c r="A176" s="1">
        <v>45485</v>
      </c>
      <c r="B176" s="9">
        <f>nyse_spy_volume_by_exchange[[#This Row],[Off Exchange]]/SUM(nyse_spy_volume_by_exchange[[#This Row],[NYSE National]:[LTSE]])</f>
        <v>0.39817710936441941</v>
      </c>
      <c r="C176" s="12">
        <f>SUM(nyse_spy_volume_by_exchange[[#This Row],[NYSE National]:[LTSE]])</f>
        <v>53111579</v>
      </c>
      <c r="D176">
        <v>10929</v>
      </c>
      <c r="E176">
        <v>152877</v>
      </c>
      <c r="F176">
        <v>1321713</v>
      </c>
      <c r="G176">
        <v>93301</v>
      </c>
      <c r="H176">
        <v>129116</v>
      </c>
      <c r="I176">
        <v>672739</v>
      </c>
      <c r="J176">
        <v>334748</v>
      </c>
      <c r="K176">
        <v>21147815</v>
      </c>
      <c r="L176">
        <v>1598389</v>
      </c>
      <c r="M176">
        <v>10290237</v>
      </c>
      <c r="N176">
        <v>4213479</v>
      </c>
      <c r="O176">
        <v>125688</v>
      </c>
      <c r="P176">
        <v>8120771</v>
      </c>
      <c r="Q176">
        <v>471756</v>
      </c>
      <c r="R176">
        <v>3378053</v>
      </c>
      <c r="S176">
        <v>1049968</v>
      </c>
      <c r="T176">
        <v>0</v>
      </c>
    </row>
    <row r="177" spans="1:20">
      <c r="A177" s="1">
        <v>45484</v>
      </c>
      <c r="B177" s="9">
        <f>nyse_spy_volume_by_exchange[[#This Row],[Off Exchange]]/SUM(nyse_spy_volume_by_exchange[[#This Row],[NYSE National]:[LTSE]])</f>
        <v>0.39023809167900636</v>
      </c>
      <c r="C177" s="12">
        <f>SUM(nyse_spy_volume_by_exchange[[#This Row],[NYSE National]:[LTSE]])</f>
        <v>53785836</v>
      </c>
      <c r="D177">
        <v>9005</v>
      </c>
      <c r="E177">
        <v>255779</v>
      </c>
      <c r="F177">
        <v>1178919</v>
      </c>
      <c r="G177">
        <v>101679</v>
      </c>
      <c r="H177">
        <v>101583</v>
      </c>
      <c r="I177">
        <v>902603</v>
      </c>
      <c r="J177">
        <v>326948</v>
      </c>
      <c r="K177">
        <v>20989282</v>
      </c>
      <c r="L177">
        <v>2026644</v>
      </c>
      <c r="M177">
        <v>10369860</v>
      </c>
      <c r="N177">
        <v>4326679</v>
      </c>
      <c r="O177">
        <v>222189</v>
      </c>
      <c r="P177">
        <v>8249156</v>
      </c>
      <c r="Q177">
        <v>480095</v>
      </c>
      <c r="R177">
        <v>3247354</v>
      </c>
      <c r="S177">
        <v>998061</v>
      </c>
      <c r="T177">
        <v>0</v>
      </c>
    </row>
    <row r="178" spans="1:20">
      <c r="A178" s="1">
        <v>45483</v>
      </c>
      <c r="B178" s="9">
        <f>nyse_spy_volume_by_exchange[[#This Row],[Off Exchange]]/SUM(nyse_spy_volume_by_exchange[[#This Row],[NYSE National]:[LTSE]])</f>
        <v>0.42684957012027869</v>
      </c>
      <c r="C178" s="12">
        <f>SUM(nyse_spy_volume_by_exchange[[#This Row],[NYSE National]:[LTSE]])</f>
        <v>38700709</v>
      </c>
      <c r="D178">
        <v>29391</v>
      </c>
      <c r="E178">
        <v>152323</v>
      </c>
      <c r="F178">
        <v>736183</v>
      </c>
      <c r="G178">
        <v>92800</v>
      </c>
      <c r="H178">
        <v>69513</v>
      </c>
      <c r="I178">
        <v>566521</v>
      </c>
      <c r="J178">
        <v>183461</v>
      </c>
      <c r="K178">
        <v>16519381</v>
      </c>
      <c r="L178">
        <v>1059028</v>
      </c>
      <c r="M178">
        <v>7290924</v>
      </c>
      <c r="N178">
        <v>3098203</v>
      </c>
      <c r="O178">
        <v>101160</v>
      </c>
      <c r="P178">
        <v>5688267</v>
      </c>
      <c r="Q178">
        <v>295631</v>
      </c>
      <c r="R178">
        <v>2003551</v>
      </c>
      <c r="S178">
        <v>814372</v>
      </c>
      <c r="T178">
        <v>0</v>
      </c>
    </row>
    <row r="179" spans="1:20">
      <c r="A179" s="1">
        <v>45482</v>
      </c>
      <c r="B179" s="9">
        <f>nyse_spy_volume_by_exchange[[#This Row],[Off Exchange]]/SUM(nyse_spy_volume_by_exchange[[#This Row],[NYSE National]:[LTSE]])</f>
        <v>0.44179477000744771</v>
      </c>
      <c r="C179" s="12">
        <f>SUM(nyse_spy_volume_by_exchange[[#This Row],[NYSE National]:[LTSE]])</f>
        <v>27314341</v>
      </c>
      <c r="D179">
        <v>3398</v>
      </c>
      <c r="E179">
        <v>151218</v>
      </c>
      <c r="F179">
        <v>575756</v>
      </c>
      <c r="G179">
        <v>64388</v>
      </c>
      <c r="H179">
        <v>50029</v>
      </c>
      <c r="I179">
        <v>403756</v>
      </c>
      <c r="J179">
        <v>128854</v>
      </c>
      <c r="K179">
        <v>12067333</v>
      </c>
      <c r="L179">
        <v>135711</v>
      </c>
      <c r="M179">
        <v>4966032</v>
      </c>
      <c r="N179">
        <v>2071245</v>
      </c>
      <c r="O179">
        <v>97186</v>
      </c>
      <c r="P179">
        <v>4088667</v>
      </c>
      <c r="Q179">
        <v>217131</v>
      </c>
      <c r="R179">
        <v>1809483</v>
      </c>
      <c r="S179">
        <v>484154</v>
      </c>
      <c r="T179">
        <v>0</v>
      </c>
    </row>
    <row r="180" spans="1:20">
      <c r="A180" s="1">
        <v>45481</v>
      </c>
      <c r="B180" s="9">
        <f>nyse_spy_volume_by_exchange[[#This Row],[Off Exchange]]/SUM(nyse_spy_volume_by_exchange[[#This Row],[NYSE National]:[LTSE]])</f>
        <v>0.48563248797303754</v>
      </c>
      <c r="C180" s="12">
        <f>SUM(nyse_spy_volume_by_exchange[[#This Row],[NYSE National]:[LTSE]])</f>
        <v>36110323</v>
      </c>
      <c r="D180">
        <v>12243</v>
      </c>
      <c r="E180">
        <v>123397</v>
      </c>
      <c r="F180">
        <v>647887</v>
      </c>
      <c r="G180">
        <v>64051</v>
      </c>
      <c r="H180">
        <v>75642</v>
      </c>
      <c r="I180">
        <v>516316</v>
      </c>
      <c r="J180">
        <v>149337</v>
      </c>
      <c r="K180">
        <v>17536346</v>
      </c>
      <c r="L180">
        <v>1165899</v>
      </c>
      <c r="M180">
        <v>6787256</v>
      </c>
      <c r="N180">
        <v>2228461</v>
      </c>
      <c r="O180">
        <v>74504</v>
      </c>
      <c r="P180">
        <v>4362419</v>
      </c>
      <c r="Q180">
        <v>275366</v>
      </c>
      <c r="R180">
        <v>1515032</v>
      </c>
      <c r="S180">
        <v>576167</v>
      </c>
      <c r="T180">
        <v>0</v>
      </c>
    </row>
    <row r="181" spans="1:20">
      <c r="A181" s="1">
        <v>45478</v>
      </c>
      <c r="B181" s="9">
        <f>nyse_spy_volume_by_exchange[[#This Row],[Off Exchange]]/SUM(nyse_spy_volume_by_exchange[[#This Row],[NYSE National]:[LTSE]])</f>
        <v>0.45401449309626873</v>
      </c>
      <c r="C181" s="12">
        <f>SUM(nyse_spy_volume_by_exchange[[#This Row],[NYSE National]:[LTSE]])</f>
        <v>41492997</v>
      </c>
      <c r="D181">
        <v>9487</v>
      </c>
      <c r="E181">
        <v>136645</v>
      </c>
      <c r="F181">
        <v>954959</v>
      </c>
      <c r="G181">
        <v>95488</v>
      </c>
      <c r="H181">
        <v>71657</v>
      </c>
      <c r="I181">
        <v>438956</v>
      </c>
      <c r="J181">
        <v>244318</v>
      </c>
      <c r="K181">
        <v>18838422</v>
      </c>
      <c r="L181">
        <v>1076845</v>
      </c>
      <c r="M181">
        <v>7247060</v>
      </c>
      <c r="N181">
        <v>3152313</v>
      </c>
      <c r="O181">
        <v>108360</v>
      </c>
      <c r="P181">
        <v>5591123</v>
      </c>
      <c r="Q181">
        <v>377620</v>
      </c>
      <c r="R181">
        <v>2287668</v>
      </c>
      <c r="S181">
        <v>862076</v>
      </c>
      <c r="T181">
        <v>0</v>
      </c>
    </row>
    <row r="182" spans="1:20">
      <c r="A182" s="1">
        <v>45476</v>
      </c>
      <c r="B182" s="9">
        <f>nyse_spy_volume_by_exchange[[#This Row],[Off Exchange]]/SUM(nyse_spy_volume_by_exchange[[#This Row],[NYSE National]:[LTSE]])</f>
        <v>0.47826879543937861</v>
      </c>
      <c r="C182" s="12">
        <f>SUM(nyse_spy_volume_by_exchange[[#This Row],[NYSE National]:[LTSE]])</f>
        <v>32924636</v>
      </c>
      <c r="D182">
        <v>8467</v>
      </c>
      <c r="E182">
        <v>126610</v>
      </c>
      <c r="F182">
        <v>898666</v>
      </c>
      <c r="G182">
        <v>64761</v>
      </c>
      <c r="H182">
        <v>43596</v>
      </c>
      <c r="I182">
        <v>557810</v>
      </c>
      <c r="J182">
        <v>106494</v>
      </c>
      <c r="K182">
        <v>15746826</v>
      </c>
      <c r="L182">
        <v>695455</v>
      </c>
      <c r="M182">
        <v>5671541</v>
      </c>
      <c r="N182">
        <v>2201131</v>
      </c>
      <c r="O182">
        <v>145770</v>
      </c>
      <c r="P182">
        <v>4171454</v>
      </c>
      <c r="Q182">
        <v>268163</v>
      </c>
      <c r="R182">
        <v>1692104</v>
      </c>
      <c r="S182">
        <v>525788</v>
      </c>
      <c r="T182">
        <v>0</v>
      </c>
    </row>
    <row r="183" spans="1:20">
      <c r="A183" s="1">
        <v>45475</v>
      </c>
      <c r="B183" s="9">
        <f>nyse_spy_volume_by_exchange[[#This Row],[Off Exchange]]/SUM(nyse_spy_volume_by_exchange[[#This Row],[NYSE National]:[LTSE]])</f>
        <v>0.46728020628416461</v>
      </c>
      <c r="C183" s="12">
        <f>SUM(nyse_spy_volume_by_exchange[[#This Row],[NYSE National]:[LTSE]])</f>
        <v>40435096</v>
      </c>
      <c r="D183">
        <v>15990</v>
      </c>
      <c r="E183">
        <v>143578</v>
      </c>
      <c r="F183">
        <v>916122</v>
      </c>
      <c r="G183">
        <v>64285</v>
      </c>
      <c r="H183">
        <v>60401</v>
      </c>
      <c r="I183">
        <v>365169</v>
      </c>
      <c r="J183">
        <v>169668</v>
      </c>
      <c r="K183">
        <v>18894520</v>
      </c>
      <c r="L183">
        <v>1389035</v>
      </c>
      <c r="M183">
        <v>7246454</v>
      </c>
      <c r="N183">
        <v>2940716</v>
      </c>
      <c r="O183">
        <v>108483</v>
      </c>
      <c r="P183">
        <v>5256208</v>
      </c>
      <c r="Q183">
        <v>379511</v>
      </c>
      <c r="R183">
        <v>1819428</v>
      </c>
      <c r="S183">
        <v>665528</v>
      </c>
      <c r="T183">
        <v>0</v>
      </c>
    </row>
    <row r="184" spans="1:20">
      <c r="A184" s="1">
        <v>45474</v>
      </c>
      <c r="B184" s="9">
        <f>nyse_spy_volume_by_exchange[[#This Row],[Off Exchange]]/SUM(nyse_spy_volume_by_exchange[[#This Row],[NYSE National]:[LTSE]])</f>
        <v>0.5031743406776551</v>
      </c>
      <c r="C184" s="12">
        <f>SUM(nyse_spy_volume_by_exchange[[#This Row],[NYSE National]:[LTSE]])</f>
        <v>40369328</v>
      </c>
      <c r="D184">
        <v>16013</v>
      </c>
      <c r="E184">
        <v>121680</v>
      </c>
      <c r="F184">
        <v>815167</v>
      </c>
      <c r="G184">
        <v>98624</v>
      </c>
      <c r="H184">
        <v>72285</v>
      </c>
      <c r="I184">
        <v>703421</v>
      </c>
      <c r="J184">
        <v>176182</v>
      </c>
      <c r="K184">
        <v>20312810</v>
      </c>
      <c r="L184">
        <v>180291</v>
      </c>
      <c r="M184">
        <v>6375614</v>
      </c>
      <c r="N184">
        <v>3021564</v>
      </c>
      <c r="O184">
        <v>97323</v>
      </c>
      <c r="P184">
        <v>5176124</v>
      </c>
      <c r="Q184">
        <v>448816</v>
      </c>
      <c r="R184">
        <v>2042617</v>
      </c>
      <c r="S184">
        <v>710797</v>
      </c>
      <c r="T184">
        <v>0</v>
      </c>
    </row>
    <row r="185" spans="1:20">
      <c r="A185" s="1">
        <v>45471</v>
      </c>
      <c r="B185" s="9">
        <f>nyse_spy_volume_by_exchange[[#This Row],[Off Exchange]]/SUM(nyse_spy_volume_by_exchange[[#This Row],[NYSE National]:[LTSE]])</f>
        <v>0.4396882625472292</v>
      </c>
      <c r="C185" s="12">
        <f>SUM(nyse_spy_volume_by_exchange[[#This Row],[NYSE National]:[LTSE]])</f>
        <v>76146513</v>
      </c>
      <c r="D185">
        <v>41987</v>
      </c>
      <c r="E185">
        <v>263988</v>
      </c>
      <c r="F185">
        <v>1737864</v>
      </c>
      <c r="G185">
        <v>153689</v>
      </c>
      <c r="H185">
        <v>209198</v>
      </c>
      <c r="I185">
        <v>1011331</v>
      </c>
      <c r="J185">
        <v>370199</v>
      </c>
      <c r="K185">
        <v>33480728</v>
      </c>
      <c r="L185">
        <v>2889994</v>
      </c>
      <c r="M185">
        <v>13955783</v>
      </c>
      <c r="N185">
        <v>5615108</v>
      </c>
      <c r="O185">
        <v>213853</v>
      </c>
      <c r="P185">
        <v>10478594</v>
      </c>
      <c r="Q185">
        <v>669245</v>
      </c>
      <c r="R185">
        <v>3698879</v>
      </c>
      <c r="S185">
        <v>1356073</v>
      </c>
      <c r="T185">
        <v>0</v>
      </c>
    </row>
    <row r="186" spans="1:20">
      <c r="A186" s="1">
        <v>45470</v>
      </c>
      <c r="B186" s="9">
        <f>nyse_spy_volume_by_exchange[[#This Row],[Off Exchange]]/SUM(nyse_spy_volume_by_exchange[[#This Row],[NYSE National]:[LTSE]])</f>
        <v>0.40414887203952254</v>
      </c>
      <c r="C186" s="12">
        <f>SUM(nyse_spy_volume_by_exchange[[#This Row],[NYSE National]:[LTSE]])</f>
        <v>35041476</v>
      </c>
      <c r="D186">
        <v>6516</v>
      </c>
      <c r="E186">
        <v>150849</v>
      </c>
      <c r="F186">
        <v>659208</v>
      </c>
      <c r="G186">
        <v>182941</v>
      </c>
      <c r="H186">
        <v>71343</v>
      </c>
      <c r="I186">
        <v>375022</v>
      </c>
      <c r="J186">
        <v>110472</v>
      </c>
      <c r="K186">
        <v>14161973</v>
      </c>
      <c r="L186">
        <v>1738373</v>
      </c>
      <c r="M186">
        <v>6974148</v>
      </c>
      <c r="N186">
        <v>2843353</v>
      </c>
      <c r="O186">
        <v>170524</v>
      </c>
      <c r="P186">
        <v>4952552</v>
      </c>
      <c r="Q186">
        <v>243755</v>
      </c>
      <c r="R186">
        <v>1893636</v>
      </c>
      <c r="S186">
        <v>506811</v>
      </c>
      <c r="T186">
        <v>0</v>
      </c>
    </row>
    <row r="187" spans="1:20">
      <c r="A187" s="1">
        <v>45469</v>
      </c>
      <c r="B187" s="9">
        <f>nyse_spy_volume_by_exchange[[#This Row],[Off Exchange]]/SUM(nyse_spy_volume_by_exchange[[#This Row],[NYSE National]:[LTSE]])</f>
        <v>0.48397191823790897</v>
      </c>
      <c r="C187" s="12">
        <f>SUM(nyse_spy_volume_by_exchange[[#This Row],[NYSE National]:[LTSE]])</f>
        <v>38788734</v>
      </c>
      <c r="D187">
        <v>7214</v>
      </c>
      <c r="E187">
        <v>96497</v>
      </c>
      <c r="F187">
        <v>865716</v>
      </c>
      <c r="G187">
        <v>65089</v>
      </c>
      <c r="H187">
        <v>84929</v>
      </c>
      <c r="I187">
        <v>341132</v>
      </c>
      <c r="J187">
        <v>219855</v>
      </c>
      <c r="K187">
        <v>18772658</v>
      </c>
      <c r="L187">
        <v>473003</v>
      </c>
      <c r="M187">
        <v>7314962</v>
      </c>
      <c r="N187">
        <v>2825139</v>
      </c>
      <c r="O187">
        <v>84302</v>
      </c>
      <c r="P187">
        <v>4747222</v>
      </c>
      <c r="Q187">
        <v>423640</v>
      </c>
      <c r="R187">
        <v>1755196</v>
      </c>
      <c r="S187">
        <v>712180</v>
      </c>
      <c r="T187">
        <v>0</v>
      </c>
    </row>
    <row r="188" spans="1:20">
      <c r="A188" s="1">
        <v>45468</v>
      </c>
      <c r="B188" s="9">
        <f>nyse_spy_volume_by_exchange[[#This Row],[Off Exchange]]/SUM(nyse_spy_volume_by_exchange[[#This Row],[NYSE National]:[LTSE]])</f>
        <v>0.47844667829767717</v>
      </c>
      <c r="C188" s="12">
        <f>SUM(nyse_spy_volume_by_exchange[[#This Row],[NYSE National]:[LTSE]])</f>
        <v>38277557</v>
      </c>
      <c r="D188">
        <v>16187</v>
      </c>
      <c r="E188">
        <v>137167</v>
      </c>
      <c r="F188">
        <v>907142</v>
      </c>
      <c r="G188">
        <v>69981</v>
      </c>
      <c r="H188">
        <v>59566</v>
      </c>
      <c r="I188">
        <v>414830</v>
      </c>
      <c r="J188">
        <v>219846</v>
      </c>
      <c r="K188">
        <v>18313770</v>
      </c>
      <c r="L188">
        <v>1366533</v>
      </c>
      <c r="M188">
        <v>6547069</v>
      </c>
      <c r="N188">
        <v>2771109</v>
      </c>
      <c r="O188">
        <v>70598</v>
      </c>
      <c r="P188">
        <v>4454282</v>
      </c>
      <c r="Q188">
        <v>400969</v>
      </c>
      <c r="R188">
        <v>1823207</v>
      </c>
      <c r="S188">
        <v>705301</v>
      </c>
      <c r="T188">
        <v>0</v>
      </c>
    </row>
    <row r="189" spans="1:20">
      <c r="A189" s="1">
        <v>45467</v>
      </c>
      <c r="B189" s="9">
        <f>nyse_spy_volume_by_exchange[[#This Row],[Off Exchange]]/SUM(nyse_spy_volume_by_exchange[[#This Row],[NYSE National]:[LTSE]])</f>
        <v>0.41610454562856197</v>
      </c>
      <c r="C189" s="12">
        <f>SUM(nyse_spy_volume_by_exchange[[#This Row],[NYSE National]:[LTSE]])</f>
        <v>45528599</v>
      </c>
      <c r="D189">
        <v>7438</v>
      </c>
      <c r="E189">
        <v>175916</v>
      </c>
      <c r="F189">
        <v>882578</v>
      </c>
      <c r="G189">
        <v>154937</v>
      </c>
      <c r="H189">
        <v>118597</v>
      </c>
      <c r="I189">
        <v>792068</v>
      </c>
      <c r="J189">
        <v>252950</v>
      </c>
      <c r="K189">
        <v>18944657</v>
      </c>
      <c r="L189">
        <v>1562120</v>
      </c>
      <c r="M189">
        <v>9090292</v>
      </c>
      <c r="N189">
        <v>3622000</v>
      </c>
      <c r="O189">
        <v>420632</v>
      </c>
      <c r="P189">
        <v>6098103</v>
      </c>
      <c r="Q189">
        <v>399310</v>
      </c>
      <c r="R189">
        <v>2320251</v>
      </c>
      <c r="S189">
        <v>686750</v>
      </c>
      <c r="T189">
        <v>0</v>
      </c>
    </row>
    <row r="190" spans="1:20">
      <c r="A190" s="1">
        <v>45464</v>
      </c>
      <c r="B190" s="9">
        <f>nyse_spy_volume_by_exchange[[#This Row],[Off Exchange]]/SUM(nyse_spy_volume_by_exchange[[#This Row],[NYSE National]:[LTSE]])</f>
        <v>0.55928366916060412</v>
      </c>
      <c r="C190" s="12">
        <f>SUM(nyse_spy_volume_by_exchange[[#This Row],[NYSE National]:[LTSE]])</f>
        <v>68429275</v>
      </c>
      <c r="D190">
        <v>15014</v>
      </c>
      <c r="E190">
        <v>220441</v>
      </c>
      <c r="F190">
        <v>1175883</v>
      </c>
      <c r="G190">
        <v>114242</v>
      </c>
      <c r="H190">
        <v>109924</v>
      </c>
      <c r="I190">
        <v>1055859</v>
      </c>
      <c r="J190">
        <v>218845</v>
      </c>
      <c r="K190">
        <v>38271376</v>
      </c>
      <c r="L190">
        <v>1776090</v>
      </c>
      <c r="M190">
        <v>11716384</v>
      </c>
      <c r="N190">
        <v>3826031</v>
      </c>
      <c r="O190">
        <v>147996</v>
      </c>
      <c r="P190">
        <v>6052016</v>
      </c>
      <c r="Q190">
        <v>391749</v>
      </c>
      <c r="R190">
        <v>2540117</v>
      </c>
      <c r="S190">
        <v>797308</v>
      </c>
      <c r="T190">
        <v>0</v>
      </c>
    </row>
    <row r="191" spans="1:20">
      <c r="A191" s="1">
        <v>45463</v>
      </c>
      <c r="B191" s="9">
        <f>nyse_spy_volume_by_exchange[[#This Row],[Off Exchange]]/SUM(nyse_spy_volume_by_exchange[[#This Row],[NYSE National]:[LTSE]])</f>
        <v>0.53530219966940495</v>
      </c>
      <c r="C191" s="12">
        <f>SUM(nyse_spy_volume_by_exchange[[#This Row],[NYSE National]:[LTSE]])</f>
        <v>70328932</v>
      </c>
      <c r="D191">
        <v>9529</v>
      </c>
      <c r="E191">
        <v>217515</v>
      </c>
      <c r="F191">
        <v>1087809</v>
      </c>
      <c r="G191">
        <v>162476</v>
      </c>
      <c r="H191">
        <v>130378</v>
      </c>
      <c r="I191">
        <v>918152</v>
      </c>
      <c r="J191">
        <v>195485</v>
      </c>
      <c r="K191">
        <v>37647232</v>
      </c>
      <c r="L191">
        <v>1973798</v>
      </c>
      <c r="M191">
        <v>10041496</v>
      </c>
      <c r="N191">
        <v>4961864</v>
      </c>
      <c r="O191">
        <v>229884</v>
      </c>
      <c r="P191">
        <v>8543650</v>
      </c>
      <c r="Q191">
        <v>381941</v>
      </c>
      <c r="R191">
        <v>2973305</v>
      </c>
      <c r="S191">
        <v>854418</v>
      </c>
      <c r="T191">
        <v>0</v>
      </c>
    </row>
    <row r="192" spans="1:20">
      <c r="A192" s="1">
        <v>45461</v>
      </c>
      <c r="B192" s="9">
        <f>nyse_spy_volume_by_exchange[[#This Row],[Off Exchange]]/SUM(nyse_spy_volume_by_exchange[[#This Row],[NYSE National]:[LTSE]])</f>
        <v>0.52973303671659122</v>
      </c>
      <c r="C192" s="12">
        <f>SUM(nyse_spy_volume_by_exchange[[#This Row],[NYSE National]:[LTSE]])</f>
        <v>41384942</v>
      </c>
      <c r="D192">
        <v>16744</v>
      </c>
      <c r="E192">
        <v>120148</v>
      </c>
      <c r="F192">
        <v>721985</v>
      </c>
      <c r="G192">
        <v>103964</v>
      </c>
      <c r="H192">
        <v>53520</v>
      </c>
      <c r="I192">
        <v>566920</v>
      </c>
      <c r="J192">
        <v>138632</v>
      </c>
      <c r="K192">
        <v>21922971</v>
      </c>
      <c r="L192">
        <v>735669</v>
      </c>
      <c r="M192">
        <v>6957790</v>
      </c>
      <c r="N192">
        <v>2568959</v>
      </c>
      <c r="O192">
        <v>86849</v>
      </c>
      <c r="P192">
        <v>4728978</v>
      </c>
      <c r="Q192">
        <v>245863</v>
      </c>
      <c r="R192">
        <v>1889003</v>
      </c>
      <c r="S192">
        <v>526947</v>
      </c>
      <c r="T192">
        <v>0</v>
      </c>
    </row>
    <row r="193" spans="1:20">
      <c r="A193" s="1">
        <v>45460</v>
      </c>
      <c r="B193" s="9">
        <f>nyse_spy_volume_by_exchange[[#This Row],[Off Exchange]]/SUM(nyse_spy_volume_by_exchange[[#This Row],[NYSE National]:[LTSE]])</f>
        <v>0.485586510486608</v>
      </c>
      <c r="C193" s="12">
        <f>SUM(nyse_spy_volume_by_exchange[[#This Row],[NYSE National]:[LTSE]])</f>
        <v>55838456</v>
      </c>
      <c r="D193">
        <v>3782</v>
      </c>
      <c r="E193">
        <v>165764</v>
      </c>
      <c r="F193">
        <v>1337560</v>
      </c>
      <c r="G193">
        <v>79942</v>
      </c>
      <c r="H193">
        <v>106246</v>
      </c>
      <c r="I193">
        <v>712017</v>
      </c>
      <c r="J193">
        <v>244850</v>
      </c>
      <c r="K193">
        <v>27114401</v>
      </c>
      <c r="L193">
        <v>1741055</v>
      </c>
      <c r="M193">
        <v>10154471</v>
      </c>
      <c r="N193">
        <v>3378584</v>
      </c>
      <c r="O193">
        <v>97345</v>
      </c>
      <c r="P193">
        <v>6677096</v>
      </c>
      <c r="Q193">
        <v>493508</v>
      </c>
      <c r="R193">
        <v>2712375</v>
      </c>
      <c r="S193">
        <v>819460</v>
      </c>
      <c r="T193">
        <v>0</v>
      </c>
    </row>
    <row r="194" spans="1:20">
      <c r="A194" s="1">
        <v>45457</v>
      </c>
      <c r="B194" s="9">
        <f>nyse_spy_volume_by_exchange[[#This Row],[Off Exchange]]/SUM(nyse_spy_volume_by_exchange[[#This Row],[NYSE National]:[LTSE]])</f>
        <v>0.48730901149772904</v>
      </c>
      <c r="C194" s="12">
        <f>SUM(nyse_spy_volume_by_exchange[[#This Row],[NYSE National]:[LTSE]])</f>
        <v>41014969</v>
      </c>
      <c r="D194">
        <v>5647</v>
      </c>
      <c r="E194">
        <v>147676</v>
      </c>
      <c r="F194">
        <v>921355</v>
      </c>
      <c r="G194">
        <v>57322</v>
      </c>
      <c r="H194">
        <v>93465</v>
      </c>
      <c r="I194">
        <v>609688</v>
      </c>
      <c r="J194">
        <v>152017</v>
      </c>
      <c r="K194">
        <v>19986964</v>
      </c>
      <c r="L194">
        <v>758177</v>
      </c>
      <c r="M194">
        <v>7590983</v>
      </c>
      <c r="N194">
        <v>2577149</v>
      </c>
      <c r="O194">
        <v>81123</v>
      </c>
      <c r="P194">
        <v>4974589</v>
      </c>
      <c r="Q194">
        <v>377579</v>
      </c>
      <c r="R194">
        <v>1996030</v>
      </c>
      <c r="S194">
        <v>685205</v>
      </c>
      <c r="T194">
        <v>0</v>
      </c>
    </row>
    <row r="195" spans="1:20">
      <c r="A195" s="1">
        <v>45456</v>
      </c>
      <c r="B195" s="9">
        <f>nyse_spy_volume_by_exchange[[#This Row],[Off Exchange]]/SUM(nyse_spy_volume_by_exchange[[#This Row],[NYSE National]:[LTSE]])</f>
        <v>0.46787512281814991</v>
      </c>
      <c r="C195" s="12">
        <f>SUM(nyse_spy_volume_by_exchange[[#This Row],[NYSE National]:[LTSE]])</f>
        <v>44910911</v>
      </c>
      <c r="D195">
        <v>8429</v>
      </c>
      <c r="E195">
        <v>147390</v>
      </c>
      <c r="F195">
        <v>1122066</v>
      </c>
      <c r="G195">
        <v>80669</v>
      </c>
      <c r="H195">
        <v>133279</v>
      </c>
      <c r="I195">
        <v>632544</v>
      </c>
      <c r="J195">
        <v>307815</v>
      </c>
      <c r="K195">
        <v>21012698</v>
      </c>
      <c r="L195">
        <v>870274</v>
      </c>
      <c r="M195">
        <v>8376648</v>
      </c>
      <c r="N195">
        <v>3167740</v>
      </c>
      <c r="O195">
        <v>96437</v>
      </c>
      <c r="P195">
        <v>5565448</v>
      </c>
      <c r="Q195">
        <v>444562</v>
      </c>
      <c r="R195">
        <v>2221643</v>
      </c>
      <c r="S195">
        <v>723269</v>
      </c>
      <c r="T195">
        <v>0</v>
      </c>
    </row>
    <row r="196" spans="1:20">
      <c r="A196" s="1">
        <v>45455</v>
      </c>
      <c r="B196" s="9">
        <f>nyse_spy_volume_by_exchange[[#This Row],[Off Exchange]]/SUM(nyse_spy_volume_by_exchange[[#This Row],[NYSE National]:[LTSE]])</f>
        <v>0.43063749331138063</v>
      </c>
      <c r="C196" s="12">
        <f>SUM(nyse_spy_volume_by_exchange[[#This Row],[NYSE National]:[LTSE]])</f>
        <v>63251095</v>
      </c>
      <c r="D196">
        <v>23007</v>
      </c>
      <c r="E196">
        <v>215302</v>
      </c>
      <c r="F196">
        <v>1856344</v>
      </c>
      <c r="G196">
        <v>116853</v>
      </c>
      <c r="H196">
        <v>145454</v>
      </c>
      <c r="I196">
        <v>866073</v>
      </c>
      <c r="J196">
        <v>512048</v>
      </c>
      <c r="K196">
        <v>27238293</v>
      </c>
      <c r="L196">
        <v>1001801</v>
      </c>
      <c r="M196">
        <v>12266200</v>
      </c>
      <c r="N196">
        <v>4550563</v>
      </c>
      <c r="O196">
        <v>139080</v>
      </c>
      <c r="P196">
        <v>9127757</v>
      </c>
      <c r="Q196">
        <v>601149</v>
      </c>
      <c r="R196">
        <v>3551429</v>
      </c>
      <c r="S196">
        <v>1039742</v>
      </c>
      <c r="T196">
        <v>0</v>
      </c>
    </row>
    <row r="197" spans="1:20">
      <c r="A197" s="1">
        <v>45454</v>
      </c>
      <c r="B197" s="9">
        <f>nyse_spy_volume_by_exchange[[#This Row],[Off Exchange]]/SUM(nyse_spy_volume_by_exchange[[#This Row],[NYSE National]:[LTSE]])</f>
        <v>0.43035124128648378</v>
      </c>
      <c r="C197" s="12">
        <f>SUM(nyse_spy_volume_by_exchange[[#This Row],[NYSE National]:[LTSE]])</f>
        <v>36465474</v>
      </c>
      <c r="D197">
        <v>4977</v>
      </c>
      <c r="E197">
        <v>112391</v>
      </c>
      <c r="F197">
        <v>948032</v>
      </c>
      <c r="G197">
        <v>69531</v>
      </c>
      <c r="H197">
        <v>101052</v>
      </c>
      <c r="I197">
        <v>492135</v>
      </c>
      <c r="J197">
        <v>171243</v>
      </c>
      <c r="K197">
        <v>15692962</v>
      </c>
      <c r="L197">
        <v>610444</v>
      </c>
      <c r="M197">
        <v>6809886</v>
      </c>
      <c r="N197">
        <v>2865174</v>
      </c>
      <c r="O197">
        <v>70017</v>
      </c>
      <c r="P197">
        <v>5541284</v>
      </c>
      <c r="Q197">
        <v>300423</v>
      </c>
      <c r="R197">
        <v>2031925</v>
      </c>
      <c r="S197">
        <v>637765</v>
      </c>
      <c r="T197">
        <v>6233</v>
      </c>
    </row>
    <row r="198" spans="1:20">
      <c r="A198" s="1">
        <v>45453</v>
      </c>
      <c r="B198" s="9">
        <f>nyse_spy_volume_by_exchange[[#This Row],[Off Exchange]]/SUM(nyse_spy_volume_by_exchange[[#This Row],[NYSE National]:[LTSE]])</f>
        <v>0.33611849780854519</v>
      </c>
      <c r="C198" s="12">
        <f>SUM(nyse_spy_volume_by_exchange[[#This Row],[NYSE National]:[LTSE]])</f>
        <v>35730146</v>
      </c>
      <c r="D198">
        <v>6348</v>
      </c>
      <c r="E198">
        <v>117829</v>
      </c>
      <c r="F198">
        <v>850631</v>
      </c>
      <c r="G198">
        <v>55504</v>
      </c>
      <c r="H198">
        <v>81941</v>
      </c>
      <c r="I198">
        <v>837823</v>
      </c>
      <c r="J198">
        <v>174390</v>
      </c>
      <c r="K198">
        <v>12009563</v>
      </c>
      <c r="L198">
        <v>1030107</v>
      </c>
      <c r="M198">
        <v>7963665</v>
      </c>
      <c r="N198">
        <v>3459079</v>
      </c>
      <c r="O198">
        <v>79804</v>
      </c>
      <c r="P198">
        <v>5990449</v>
      </c>
      <c r="Q198">
        <v>283766</v>
      </c>
      <c r="R198">
        <v>2251022</v>
      </c>
      <c r="S198">
        <v>538225</v>
      </c>
      <c r="T198">
        <v>0</v>
      </c>
    </row>
    <row r="199" spans="1:20">
      <c r="A199" s="1">
        <v>45450</v>
      </c>
      <c r="B199" s="9">
        <f>nyse_spy_volume_by_exchange[[#This Row],[Off Exchange]]/SUM(nyse_spy_volume_by_exchange[[#This Row],[NYSE National]:[LTSE]])</f>
        <v>0.4297892691033659</v>
      </c>
      <c r="C199" s="12">
        <f>SUM(nyse_spy_volume_by_exchange[[#This Row],[NYSE National]:[LTSE]])</f>
        <v>43225223</v>
      </c>
      <c r="D199">
        <v>13839</v>
      </c>
      <c r="E199">
        <v>137598</v>
      </c>
      <c r="F199">
        <v>956019</v>
      </c>
      <c r="G199">
        <v>101415</v>
      </c>
      <c r="H199">
        <v>111782</v>
      </c>
      <c r="I199">
        <v>625522</v>
      </c>
      <c r="J199">
        <v>228400</v>
      </c>
      <c r="K199">
        <v>18577737</v>
      </c>
      <c r="L199">
        <v>1144386</v>
      </c>
      <c r="M199">
        <v>8731801</v>
      </c>
      <c r="N199">
        <v>3115892</v>
      </c>
      <c r="O199">
        <v>72296</v>
      </c>
      <c r="P199">
        <v>6319809</v>
      </c>
      <c r="Q199">
        <v>341305</v>
      </c>
      <c r="R199">
        <v>2044939</v>
      </c>
      <c r="S199">
        <v>702483</v>
      </c>
      <c r="T199">
        <v>0</v>
      </c>
    </row>
    <row r="200" spans="1:20">
      <c r="A200" s="1">
        <v>45449</v>
      </c>
      <c r="B200" s="9">
        <f>nyse_spy_volume_by_exchange[[#This Row],[Off Exchange]]/SUM(nyse_spy_volume_by_exchange[[#This Row],[NYSE National]:[LTSE]])</f>
        <v>0.39753364425153398</v>
      </c>
      <c r="C200" s="12">
        <f>SUM(nyse_spy_volume_by_exchange[[#This Row],[NYSE National]:[LTSE]])</f>
        <v>30808532</v>
      </c>
      <c r="D200">
        <v>2391</v>
      </c>
      <c r="E200">
        <v>137103</v>
      </c>
      <c r="F200">
        <v>869596</v>
      </c>
      <c r="G200">
        <v>65253</v>
      </c>
      <c r="H200">
        <v>72572</v>
      </c>
      <c r="I200">
        <v>658256</v>
      </c>
      <c r="J200">
        <v>146560</v>
      </c>
      <c r="K200">
        <v>12247428</v>
      </c>
      <c r="L200">
        <v>733017</v>
      </c>
      <c r="M200">
        <v>6248458</v>
      </c>
      <c r="N200">
        <v>2476042</v>
      </c>
      <c r="O200">
        <v>83896</v>
      </c>
      <c r="P200">
        <v>4703779</v>
      </c>
      <c r="Q200">
        <v>207052</v>
      </c>
      <c r="R200">
        <v>1612654</v>
      </c>
      <c r="S200">
        <v>544475</v>
      </c>
      <c r="T200">
        <v>0</v>
      </c>
    </row>
    <row r="201" spans="1:20">
      <c r="A201" s="1">
        <v>45448</v>
      </c>
      <c r="B201" s="9">
        <f>nyse_spy_volume_by_exchange[[#This Row],[Off Exchange]]/SUM(nyse_spy_volume_by_exchange[[#This Row],[NYSE National]:[LTSE]])</f>
        <v>0.42676915404351962</v>
      </c>
      <c r="C201" s="12">
        <f>SUM(nyse_spy_volume_by_exchange[[#This Row],[NYSE National]:[LTSE]])</f>
        <v>47610156</v>
      </c>
      <c r="D201">
        <v>9703</v>
      </c>
      <c r="E201">
        <v>149457</v>
      </c>
      <c r="F201">
        <v>1297532</v>
      </c>
      <c r="G201">
        <v>102121</v>
      </c>
      <c r="H201">
        <v>96378</v>
      </c>
      <c r="I201">
        <v>842379</v>
      </c>
      <c r="J201">
        <v>321982</v>
      </c>
      <c r="K201">
        <v>20318546</v>
      </c>
      <c r="L201">
        <v>739610</v>
      </c>
      <c r="M201">
        <v>9334433</v>
      </c>
      <c r="N201">
        <v>3538209</v>
      </c>
      <c r="O201">
        <v>168533</v>
      </c>
      <c r="P201">
        <v>7107067</v>
      </c>
      <c r="Q201">
        <v>424685</v>
      </c>
      <c r="R201">
        <v>2351832</v>
      </c>
      <c r="S201">
        <v>807689</v>
      </c>
      <c r="T201">
        <v>0</v>
      </c>
    </row>
    <row r="202" spans="1:20">
      <c r="A202" s="1">
        <v>45447</v>
      </c>
      <c r="B202" s="9">
        <f>nyse_spy_volume_by_exchange[[#This Row],[Off Exchange]]/SUM(nyse_spy_volume_by_exchange[[#This Row],[NYSE National]:[LTSE]])</f>
        <v>0.41817576295829517</v>
      </c>
      <c r="C202" s="12">
        <f>SUM(nyse_spy_volume_by_exchange[[#This Row],[NYSE National]:[LTSE]])</f>
        <v>34632758</v>
      </c>
      <c r="D202">
        <v>7529</v>
      </c>
      <c r="E202">
        <v>150359</v>
      </c>
      <c r="F202">
        <v>940961</v>
      </c>
      <c r="G202">
        <v>129864</v>
      </c>
      <c r="H202">
        <v>86501</v>
      </c>
      <c r="I202">
        <v>566637</v>
      </c>
      <c r="J202">
        <v>203741</v>
      </c>
      <c r="K202">
        <v>14482580</v>
      </c>
      <c r="L202">
        <v>34828</v>
      </c>
      <c r="M202">
        <v>7041731</v>
      </c>
      <c r="N202">
        <v>2869951</v>
      </c>
      <c r="O202">
        <v>88650</v>
      </c>
      <c r="P202">
        <v>5259404</v>
      </c>
      <c r="Q202">
        <v>357916</v>
      </c>
      <c r="R202">
        <v>1774354</v>
      </c>
      <c r="S202">
        <v>637752</v>
      </c>
      <c r="T202">
        <v>0</v>
      </c>
    </row>
    <row r="203" spans="1:20">
      <c r="A203" s="1">
        <v>45446</v>
      </c>
      <c r="B203" s="9">
        <f>nyse_spy_volume_by_exchange[[#This Row],[Off Exchange]]/SUM(nyse_spy_volume_by_exchange[[#This Row],[NYSE National]:[LTSE]])</f>
        <v>0.36626578854979058</v>
      </c>
      <c r="C203" s="12">
        <f>SUM(nyse_spy_volume_by_exchange[[#This Row],[NYSE National]:[LTSE]])</f>
        <v>46977953</v>
      </c>
      <c r="D203">
        <v>8322</v>
      </c>
      <c r="E203">
        <v>234593</v>
      </c>
      <c r="F203">
        <v>1261086</v>
      </c>
      <c r="G203">
        <v>178747</v>
      </c>
      <c r="H203">
        <v>189273</v>
      </c>
      <c r="I203">
        <v>591461</v>
      </c>
      <c r="J203">
        <v>360485</v>
      </c>
      <c r="K203">
        <v>17206417</v>
      </c>
      <c r="L203">
        <v>1628344</v>
      </c>
      <c r="M203">
        <v>9381770</v>
      </c>
      <c r="N203">
        <v>4330937</v>
      </c>
      <c r="O203">
        <v>140194</v>
      </c>
      <c r="P203">
        <v>7103782</v>
      </c>
      <c r="Q203">
        <v>715000</v>
      </c>
      <c r="R203">
        <v>2692377</v>
      </c>
      <c r="S203">
        <v>955165</v>
      </c>
      <c r="T203">
        <v>0</v>
      </c>
    </row>
    <row r="204" spans="1:20">
      <c r="A204" s="1">
        <v>45443</v>
      </c>
      <c r="B204" s="9">
        <f>nyse_spy_volume_by_exchange[[#This Row],[Off Exchange]]/SUM(nyse_spy_volume_by_exchange[[#This Row],[NYSE National]:[LTSE]])</f>
        <v>0.47488474903896688</v>
      </c>
      <c r="C204" s="12">
        <f>SUM(nyse_spy_volume_by_exchange[[#This Row],[NYSE National]:[LTSE]])</f>
        <v>91081670</v>
      </c>
      <c r="D204">
        <v>12560</v>
      </c>
      <c r="E204">
        <v>251505</v>
      </c>
      <c r="F204">
        <v>1747126</v>
      </c>
      <c r="G204">
        <v>251424</v>
      </c>
      <c r="H204">
        <v>221872</v>
      </c>
      <c r="I204">
        <v>1409524</v>
      </c>
      <c r="J204">
        <v>521510</v>
      </c>
      <c r="K204">
        <v>43253296</v>
      </c>
      <c r="L204">
        <v>899716</v>
      </c>
      <c r="M204">
        <v>17571599</v>
      </c>
      <c r="N204">
        <v>6232875</v>
      </c>
      <c r="O204">
        <v>266770</v>
      </c>
      <c r="P204">
        <v>11574462</v>
      </c>
      <c r="Q204">
        <v>799700</v>
      </c>
      <c r="R204">
        <v>4549806</v>
      </c>
      <c r="S204">
        <v>1517925</v>
      </c>
      <c r="T204">
        <v>0</v>
      </c>
    </row>
    <row r="205" spans="1:20">
      <c r="A205" s="1">
        <v>45442</v>
      </c>
      <c r="B205" s="9">
        <f>nyse_spy_volume_by_exchange[[#This Row],[Off Exchange]]/SUM(nyse_spy_volume_by_exchange[[#This Row],[NYSE National]:[LTSE]])</f>
        <v>0.46286558221907198</v>
      </c>
      <c r="C205" s="12">
        <f>SUM(nyse_spy_volume_by_exchange[[#This Row],[NYSE National]:[LTSE]])</f>
        <v>46461197</v>
      </c>
      <c r="D205">
        <v>11258</v>
      </c>
      <c r="E205">
        <v>180742</v>
      </c>
      <c r="F205">
        <v>1054713</v>
      </c>
      <c r="G205">
        <v>150066</v>
      </c>
      <c r="H205">
        <v>135757</v>
      </c>
      <c r="I205">
        <v>825434</v>
      </c>
      <c r="J205">
        <v>206003</v>
      </c>
      <c r="K205">
        <v>21505289</v>
      </c>
      <c r="L205">
        <v>164848</v>
      </c>
      <c r="M205">
        <v>8654501</v>
      </c>
      <c r="N205">
        <v>3471791</v>
      </c>
      <c r="O205">
        <v>128551</v>
      </c>
      <c r="P205">
        <v>6471486</v>
      </c>
      <c r="Q205">
        <v>407516</v>
      </c>
      <c r="R205">
        <v>2285371</v>
      </c>
      <c r="S205">
        <v>807871</v>
      </c>
      <c r="T205">
        <v>0</v>
      </c>
    </row>
    <row r="206" spans="1:20">
      <c r="A206" s="1">
        <v>45441</v>
      </c>
      <c r="B206" s="9">
        <f>nyse_spy_volume_by_exchange[[#This Row],[Off Exchange]]/SUM(nyse_spy_volume_by_exchange[[#This Row],[NYSE National]:[LTSE]])</f>
        <v>0.47387116968645981</v>
      </c>
      <c r="C206" s="12">
        <f>SUM(nyse_spy_volume_by_exchange[[#This Row],[NYSE National]:[LTSE]])</f>
        <v>45154528</v>
      </c>
      <c r="D206">
        <v>7045</v>
      </c>
      <c r="E206">
        <v>172941</v>
      </c>
      <c r="F206">
        <v>1057107</v>
      </c>
      <c r="G206">
        <v>131622</v>
      </c>
      <c r="H206">
        <v>102498</v>
      </c>
      <c r="I206">
        <v>744863</v>
      </c>
      <c r="J206">
        <v>206849</v>
      </c>
      <c r="K206">
        <v>21397429</v>
      </c>
      <c r="L206">
        <v>761952</v>
      </c>
      <c r="M206">
        <v>8169524</v>
      </c>
      <c r="N206">
        <v>2828356</v>
      </c>
      <c r="O206">
        <v>122154</v>
      </c>
      <c r="P206">
        <v>6107080</v>
      </c>
      <c r="Q206">
        <v>314933</v>
      </c>
      <c r="R206">
        <v>2272607</v>
      </c>
      <c r="S206">
        <v>757568</v>
      </c>
      <c r="T206">
        <v>0</v>
      </c>
    </row>
    <row r="207" spans="1:20">
      <c r="A207" s="1">
        <v>45440</v>
      </c>
      <c r="B207" s="9">
        <f>nyse_spy_volume_by_exchange[[#This Row],[Off Exchange]]/SUM(nyse_spy_volume_by_exchange[[#This Row],[NYSE National]:[LTSE]])</f>
        <v>0.41725966207774851</v>
      </c>
      <c r="C207" s="12">
        <f>SUM(nyse_spy_volume_by_exchange[[#This Row],[NYSE National]:[LTSE]])</f>
        <v>36266863</v>
      </c>
      <c r="D207">
        <v>4396</v>
      </c>
      <c r="E207">
        <v>136628</v>
      </c>
      <c r="F207">
        <v>902276</v>
      </c>
      <c r="G207">
        <v>120093</v>
      </c>
      <c r="H207">
        <v>55919</v>
      </c>
      <c r="I207">
        <v>743236</v>
      </c>
      <c r="J207">
        <v>188217</v>
      </c>
      <c r="K207">
        <v>15132699</v>
      </c>
      <c r="L207">
        <v>1325448</v>
      </c>
      <c r="M207">
        <v>6641346</v>
      </c>
      <c r="N207">
        <v>2425345</v>
      </c>
      <c r="O207">
        <v>98609</v>
      </c>
      <c r="P207">
        <v>5333589</v>
      </c>
      <c r="Q207">
        <v>324130</v>
      </c>
      <c r="R207">
        <v>2194164</v>
      </c>
      <c r="S207">
        <v>640768</v>
      </c>
      <c r="T207">
        <v>0</v>
      </c>
    </row>
    <row r="208" spans="1:20">
      <c r="A208" s="1">
        <v>45436</v>
      </c>
      <c r="B208" s="9">
        <f>nyse_spy_volume_by_exchange[[#This Row],[Off Exchange]]/SUM(nyse_spy_volume_by_exchange[[#This Row],[NYSE National]:[LTSE]])</f>
        <v>0.45563460161549851</v>
      </c>
      <c r="C208" s="12">
        <f>SUM(nyse_spy_volume_by_exchange[[#This Row],[NYSE National]:[LTSE]])</f>
        <v>41357884</v>
      </c>
      <c r="D208">
        <v>13059</v>
      </c>
      <c r="E208">
        <v>175915</v>
      </c>
      <c r="F208">
        <v>1278595</v>
      </c>
      <c r="G208">
        <v>110852</v>
      </c>
      <c r="H208">
        <v>115851</v>
      </c>
      <c r="I208">
        <v>652720</v>
      </c>
      <c r="J208">
        <v>191389</v>
      </c>
      <c r="K208">
        <v>18844083</v>
      </c>
      <c r="L208">
        <v>1052233</v>
      </c>
      <c r="M208">
        <v>7037329</v>
      </c>
      <c r="N208">
        <v>2620593</v>
      </c>
      <c r="O208">
        <v>107033</v>
      </c>
      <c r="P208">
        <v>5585097</v>
      </c>
      <c r="Q208">
        <v>485321</v>
      </c>
      <c r="R208">
        <v>2222243</v>
      </c>
      <c r="S208">
        <v>865571</v>
      </c>
      <c r="T208">
        <v>0</v>
      </c>
    </row>
    <row r="209" spans="1:20">
      <c r="A209" s="1">
        <v>45435</v>
      </c>
      <c r="B209" s="9">
        <f>nyse_spy_volume_by_exchange[[#This Row],[Off Exchange]]/SUM(nyse_spy_volume_by_exchange[[#This Row],[NYSE National]:[LTSE]])</f>
        <v>0.41595839768087073</v>
      </c>
      <c r="C209" s="12">
        <f>SUM(nyse_spy_volume_by_exchange[[#This Row],[NYSE National]:[LTSE]])</f>
        <v>57258731</v>
      </c>
      <c r="D209">
        <v>11936</v>
      </c>
      <c r="E209">
        <v>177938</v>
      </c>
      <c r="F209">
        <v>1345232</v>
      </c>
      <c r="G209">
        <v>125663</v>
      </c>
      <c r="H209">
        <v>137265</v>
      </c>
      <c r="I209">
        <v>837318</v>
      </c>
      <c r="J209">
        <v>304807</v>
      </c>
      <c r="K209">
        <v>23817250</v>
      </c>
      <c r="L209">
        <v>2602144</v>
      </c>
      <c r="M209">
        <v>10983544</v>
      </c>
      <c r="N209">
        <v>3821869</v>
      </c>
      <c r="O209">
        <v>148011</v>
      </c>
      <c r="P209">
        <v>8160738</v>
      </c>
      <c r="Q209">
        <v>639011</v>
      </c>
      <c r="R209">
        <v>3073531</v>
      </c>
      <c r="S209">
        <v>1072474</v>
      </c>
      <c r="T209">
        <v>0</v>
      </c>
    </row>
    <row r="210" spans="1:20">
      <c r="A210" s="1">
        <v>45434</v>
      </c>
      <c r="B210" s="9">
        <f>nyse_spy_volume_by_exchange[[#This Row],[Off Exchange]]/SUM(nyse_spy_volume_by_exchange[[#This Row],[NYSE National]:[LTSE]])</f>
        <v>0.45797985560883886</v>
      </c>
      <c r="C210" s="12">
        <f>SUM(nyse_spy_volume_by_exchange[[#This Row],[NYSE National]:[LTSE]])</f>
        <v>48383294</v>
      </c>
      <c r="D210">
        <v>18072</v>
      </c>
      <c r="E210">
        <v>184102</v>
      </c>
      <c r="F210">
        <v>999704</v>
      </c>
      <c r="G210">
        <v>146559</v>
      </c>
      <c r="H210">
        <v>147958</v>
      </c>
      <c r="I210">
        <v>539969</v>
      </c>
      <c r="J210">
        <v>251514</v>
      </c>
      <c r="K210">
        <v>22158574</v>
      </c>
      <c r="L210">
        <v>1736635</v>
      </c>
      <c r="M210">
        <v>8724954</v>
      </c>
      <c r="N210">
        <v>3101890</v>
      </c>
      <c r="O210">
        <v>98608</v>
      </c>
      <c r="P210">
        <v>6999382</v>
      </c>
      <c r="Q210">
        <v>357126</v>
      </c>
      <c r="R210">
        <v>2127058</v>
      </c>
      <c r="S210">
        <v>790062</v>
      </c>
      <c r="T210">
        <v>1127</v>
      </c>
    </row>
    <row r="211" spans="1:20">
      <c r="A211" s="1">
        <v>45433</v>
      </c>
      <c r="B211" s="9">
        <f>nyse_spy_volume_by_exchange[[#This Row],[Off Exchange]]/SUM(nyse_spy_volume_by_exchange[[#This Row],[NYSE National]:[LTSE]])</f>
        <v>0.43268171800402278</v>
      </c>
      <c r="C211" s="12">
        <f>SUM(nyse_spy_volume_by_exchange[[#This Row],[NYSE National]:[LTSE]])</f>
        <v>33430562</v>
      </c>
      <c r="D211">
        <v>16554</v>
      </c>
      <c r="E211">
        <v>217821</v>
      </c>
      <c r="F211">
        <v>747496</v>
      </c>
      <c r="G211">
        <v>123219</v>
      </c>
      <c r="H211">
        <v>63385</v>
      </c>
      <c r="I211">
        <v>634789</v>
      </c>
      <c r="J211">
        <v>130304</v>
      </c>
      <c r="K211">
        <v>14464793</v>
      </c>
      <c r="L211">
        <v>909894</v>
      </c>
      <c r="M211">
        <v>6401125</v>
      </c>
      <c r="N211">
        <v>2189884</v>
      </c>
      <c r="O211">
        <v>184299</v>
      </c>
      <c r="P211">
        <v>4917293</v>
      </c>
      <c r="Q211">
        <v>272520</v>
      </c>
      <c r="R211">
        <v>1586593</v>
      </c>
      <c r="S211">
        <v>570593</v>
      </c>
      <c r="T211">
        <v>0</v>
      </c>
    </row>
    <row r="212" spans="1:20">
      <c r="A212" s="1">
        <v>45432</v>
      </c>
      <c r="B212" s="9">
        <f>nyse_spy_volume_by_exchange[[#This Row],[Off Exchange]]/SUM(nyse_spy_volume_by_exchange[[#This Row],[NYSE National]:[LTSE]])</f>
        <v>0.40172681316362518</v>
      </c>
      <c r="C212" s="12">
        <f>SUM(nyse_spy_volume_by_exchange[[#This Row],[NYSE National]:[LTSE]])</f>
        <v>37742126</v>
      </c>
      <c r="D212">
        <v>14316</v>
      </c>
      <c r="E212">
        <v>151674</v>
      </c>
      <c r="F212">
        <v>827977</v>
      </c>
      <c r="G212">
        <v>105599</v>
      </c>
      <c r="H212">
        <v>83400</v>
      </c>
      <c r="I212">
        <v>721511</v>
      </c>
      <c r="J212">
        <v>153958</v>
      </c>
      <c r="K212">
        <v>15162024</v>
      </c>
      <c r="L212">
        <v>1385606</v>
      </c>
      <c r="M212">
        <v>7898764</v>
      </c>
      <c r="N212">
        <v>2529200</v>
      </c>
      <c r="O212">
        <v>208232</v>
      </c>
      <c r="P212">
        <v>5708596</v>
      </c>
      <c r="Q212">
        <v>312807</v>
      </c>
      <c r="R212">
        <v>1832376</v>
      </c>
      <c r="S212">
        <v>646086</v>
      </c>
      <c r="T212">
        <v>0</v>
      </c>
    </row>
    <row r="213" spans="1:20">
      <c r="A213" s="1">
        <v>45429</v>
      </c>
      <c r="B213" s="9">
        <f>nyse_spy_volume_by_exchange[[#This Row],[Off Exchange]]/SUM(nyse_spy_volume_by_exchange[[#This Row],[NYSE National]:[LTSE]])</f>
        <v>0.47251680438634297</v>
      </c>
      <c r="C213" s="12">
        <f>SUM(nyse_spy_volume_by_exchange[[#This Row],[NYSE National]:[LTSE]])</f>
        <v>59348939</v>
      </c>
      <c r="D213">
        <v>22102</v>
      </c>
      <c r="E213">
        <v>163319</v>
      </c>
      <c r="F213">
        <v>1208872</v>
      </c>
      <c r="G213">
        <v>103564</v>
      </c>
      <c r="H213">
        <v>149893</v>
      </c>
      <c r="I213">
        <v>668182</v>
      </c>
      <c r="J213">
        <v>350871</v>
      </c>
      <c r="K213">
        <v>28043371</v>
      </c>
      <c r="L213">
        <v>4481775</v>
      </c>
      <c r="M213">
        <v>9183647</v>
      </c>
      <c r="N213">
        <v>3235294</v>
      </c>
      <c r="O213">
        <v>187243</v>
      </c>
      <c r="P213">
        <v>7393277</v>
      </c>
      <c r="Q213">
        <v>602026</v>
      </c>
      <c r="R213">
        <v>2636439</v>
      </c>
      <c r="S213">
        <v>919064</v>
      </c>
      <c r="T213">
        <v>0</v>
      </c>
    </row>
    <row r="214" spans="1:20">
      <c r="A214" s="1">
        <v>45428</v>
      </c>
      <c r="B214" s="9">
        <f>nyse_spy_volume_by_exchange[[#This Row],[Off Exchange]]/SUM(nyse_spy_volume_by_exchange[[#This Row],[NYSE National]:[LTSE]])</f>
        <v>0.3953463902052673</v>
      </c>
      <c r="C214" s="12">
        <f>SUM(nyse_spy_volume_by_exchange[[#This Row],[NYSE National]:[LTSE]])</f>
        <v>51377492</v>
      </c>
      <c r="D214">
        <v>12244</v>
      </c>
      <c r="E214">
        <v>142761</v>
      </c>
      <c r="F214">
        <v>1553727</v>
      </c>
      <c r="G214">
        <v>111036</v>
      </c>
      <c r="H214">
        <v>228633</v>
      </c>
      <c r="I214">
        <v>671843</v>
      </c>
      <c r="J214">
        <v>370000</v>
      </c>
      <c r="K214">
        <v>20311906</v>
      </c>
      <c r="L214">
        <v>880078</v>
      </c>
      <c r="M214">
        <v>10330607</v>
      </c>
      <c r="N214">
        <v>3260749</v>
      </c>
      <c r="O214">
        <v>144669</v>
      </c>
      <c r="P214">
        <v>8077268</v>
      </c>
      <c r="Q214">
        <v>1228833</v>
      </c>
      <c r="R214">
        <v>2752926</v>
      </c>
      <c r="S214">
        <v>1300212</v>
      </c>
      <c r="T214">
        <v>0</v>
      </c>
    </row>
    <row r="215" spans="1:20">
      <c r="A215" s="1">
        <v>45427</v>
      </c>
      <c r="B215" s="9">
        <f>nyse_spy_volume_by_exchange[[#This Row],[Off Exchange]]/SUM(nyse_spy_volume_by_exchange[[#This Row],[NYSE National]:[LTSE]])</f>
        <v>0.33457120973324989</v>
      </c>
      <c r="C215" s="12">
        <f>SUM(nyse_spy_volume_by_exchange[[#This Row],[NYSE National]:[LTSE]])</f>
        <v>59971254</v>
      </c>
      <c r="D215">
        <v>41230</v>
      </c>
      <c r="E215">
        <v>312725</v>
      </c>
      <c r="F215">
        <v>2190905</v>
      </c>
      <c r="G215">
        <v>136738</v>
      </c>
      <c r="H215">
        <v>167774</v>
      </c>
      <c r="I215">
        <v>869659</v>
      </c>
      <c r="J215">
        <v>757720</v>
      </c>
      <c r="K215">
        <v>20064655</v>
      </c>
      <c r="L215">
        <v>1547390</v>
      </c>
      <c r="M215">
        <v>12447049</v>
      </c>
      <c r="N215">
        <v>4601438</v>
      </c>
      <c r="O215">
        <v>264230</v>
      </c>
      <c r="P215">
        <v>10211038</v>
      </c>
      <c r="Q215">
        <v>1223992</v>
      </c>
      <c r="R215">
        <v>3775902</v>
      </c>
      <c r="S215">
        <v>1358809</v>
      </c>
      <c r="T215">
        <v>0</v>
      </c>
    </row>
    <row r="216" spans="1:20">
      <c r="A216" s="1">
        <v>45426</v>
      </c>
      <c r="B216" s="9">
        <f>nyse_spy_volume_by_exchange[[#This Row],[Off Exchange]]/SUM(nyse_spy_volume_by_exchange[[#This Row],[NYSE National]:[LTSE]])</f>
        <v>0.40259340950020661</v>
      </c>
      <c r="C216" s="12">
        <f>SUM(nyse_spy_volume_by_exchange[[#This Row],[NYSE National]:[LTSE]])</f>
        <v>57765270</v>
      </c>
      <c r="D216">
        <v>17408</v>
      </c>
      <c r="E216">
        <v>164995</v>
      </c>
      <c r="F216">
        <v>1643592</v>
      </c>
      <c r="G216">
        <v>102945</v>
      </c>
      <c r="H216">
        <v>115952</v>
      </c>
      <c r="I216">
        <v>714436</v>
      </c>
      <c r="J216">
        <v>416027</v>
      </c>
      <c r="K216">
        <v>23255917</v>
      </c>
      <c r="L216">
        <v>2433322</v>
      </c>
      <c r="M216">
        <v>10455498</v>
      </c>
      <c r="N216">
        <v>3830525</v>
      </c>
      <c r="O216">
        <v>210366</v>
      </c>
      <c r="P216">
        <v>9453037</v>
      </c>
      <c r="Q216">
        <v>863930</v>
      </c>
      <c r="R216">
        <v>2940487</v>
      </c>
      <c r="S216">
        <v>1137373</v>
      </c>
      <c r="T216">
        <v>9460</v>
      </c>
    </row>
    <row r="217" spans="1:20">
      <c r="A217" s="1">
        <v>45425</v>
      </c>
      <c r="B217" s="9">
        <f>nyse_spy_volume_by_exchange[[#This Row],[Off Exchange]]/SUM(nyse_spy_volume_by_exchange[[#This Row],[NYSE National]:[LTSE]])</f>
        <v>0.33959660727058349</v>
      </c>
      <c r="C217" s="12">
        <f>SUM(nyse_spy_volume_by_exchange[[#This Row],[NYSE National]:[LTSE]])</f>
        <v>36652024</v>
      </c>
      <c r="D217">
        <v>11648</v>
      </c>
      <c r="E217">
        <v>207200</v>
      </c>
      <c r="F217">
        <v>1095071</v>
      </c>
      <c r="G217">
        <v>102582</v>
      </c>
      <c r="H217">
        <v>90439</v>
      </c>
      <c r="I217">
        <v>563646</v>
      </c>
      <c r="J217">
        <v>378403</v>
      </c>
      <c r="K217">
        <v>12446903</v>
      </c>
      <c r="L217">
        <v>377767</v>
      </c>
      <c r="M217">
        <v>7862023</v>
      </c>
      <c r="N217">
        <v>2706808</v>
      </c>
      <c r="O217">
        <v>137997</v>
      </c>
      <c r="P217">
        <v>6264956</v>
      </c>
      <c r="Q217">
        <v>916869</v>
      </c>
      <c r="R217">
        <v>2400521</v>
      </c>
      <c r="S217">
        <v>1089191</v>
      </c>
      <c r="T217">
        <v>0</v>
      </c>
    </row>
    <row r="218" spans="1:20">
      <c r="A218" s="1">
        <v>45422</v>
      </c>
      <c r="B218" s="9">
        <f>nyse_spy_volume_by_exchange[[#This Row],[Off Exchange]]/SUM(nyse_spy_volume_by_exchange[[#This Row],[NYSE National]:[LTSE]])</f>
        <v>0.43115663639589547</v>
      </c>
      <c r="C218" s="12">
        <f>SUM(nyse_spy_volume_by_exchange[[#This Row],[NYSE National]:[LTSE]])</f>
        <v>52357327</v>
      </c>
      <c r="D218">
        <v>23518</v>
      </c>
      <c r="E218">
        <v>217799</v>
      </c>
      <c r="F218">
        <v>1439064</v>
      </c>
      <c r="G218">
        <v>179908</v>
      </c>
      <c r="H218">
        <v>106478</v>
      </c>
      <c r="I218">
        <v>696594</v>
      </c>
      <c r="J218">
        <v>461235</v>
      </c>
      <c r="K218">
        <v>22574209</v>
      </c>
      <c r="L218">
        <v>240422</v>
      </c>
      <c r="M218">
        <v>9881730</v>
      </c>
      <c r="N218">
        <v>3467339</v>
      </c>
      <c r="O218">
        <v>247221</v>
      </c>
      <c r="P218">
        <v>7868977</v>
      </c>
      <c r="Q218">
        <v>932537</v>
      </c>
      <c r="R218">
        <v>2787363</v>
      </c>
      <c r="S218">
        <v>1232933</v>
      </c>
      <c r="T218">
        <v>0</v>
      </c>
    </row>
    <row r="219" spans="1:20">
      <c r="A219" s="1">
        <v>45421</v>
      </c>
      <c r="B219" s="9">
        <f>nyse_spy_volume_by_exchange[[#This Row],[Off Exchange]]/SUM(nyse_spy_volume_by_exchange[[#This Row],[NYSE National]:[LTSE]])</f>
        <v>0.3268178860717838</v>
      </c>
      <c r="C219" s="12">
        <f>SUM(nyse_spy_volume_by_exchange[[#This Row],[NYSE National]:[LTSE]])</f>
        <v>43612304</v>
      </c>
      <c r="D219">
        <v>22680</v>
      </c>
      <c r="E219">
        <v>273561</v>
      </c>
      <c r="F219">
        <v>1448867</v>
      </c>
      <c r="G219">
        <v>144728</v>
      </c>
      <c r="H219">
        <v>83021</v>
      </c>
      <c r="I219">
        <v>795324</v>
      </c>
      <c r="J219">
        <v>377413</v>
      </c>
      <c r="K219">
        <v>14253281</v>
      </c>
      <c r="L219">
        <v>753655</v>
      </c>
      <c r="M219">
        <v>8997548</v>
      </c>
      <c r="N219">
        <v>3610878</v>
      </c>
      <c r="O219">
        <v>323331</v>
      </c>
      <c r="P219">
        <v>7404480</v>
      </c>
      <c r="Q219">
        <v>1033518</v>
      </c>
      <c r="R219">
        <v>3060566</v>
      </c>
      <c r="S219">
        <v>1029453</v>
      </c>
      <c r="T219">
        <v>0</v>
      </c>
    </row>
    <row r="220" spans="1:20">
      <c r="A220" s="1">
        <v>45420</v>
      </c>
      <c r="B220" s="9">
        <f>nyse_spy_volume_by_exchange[[#This Row],[Off Exchange]]/SUM(nyse_spy_volume_by_exchange[[#This Row],[NYSE National]:[LTSE]])</f>
        <v>0.394255574966829</v>
      </c>
      <c r="C220" s="12">
        <f>SUM(nyse_spy_volume_by_exchange[[#This Row],[NYSE National]:[LTSE]])</f>
        <v>42025407</v>
      </c>
      <c r="D220">
        <v>12914</v>
      </c>
      <c r="E220">
        <v>162302</v>
      </c>
      <c r="F220">
        <v>1178794</v>
      </c>
      <c r="G220">
        <v>166116</v>
      </c>
      <c r="H220">
        <v>99822</v>
      </c>
      <c r="I220">
        <v>446405</v>
      </c>
      <c r="J220">
        <v>252918</v>
      </c>
      <c r="K220">
        <v>16568751</v>
      </c>
      <c r="L220">
        <v>1230361</v>
      </c>
      <c r="M220">
        <v>7633390</v>
      </c>
      <c r="N220">
        <v>3012368</v>
      </c>
      <c r="O220">
        <v>118077</v>
      </c>
      <c r="P220">
        <v>6785867</v>
      </c>
      <c r="Q220">
        <v>1031921</v>
      </c>
      <c r="R220">
        <v>2141294</v>
      </c>
      <c r="S220">
        <v>1184107</v>
      </c>
      <c r="T220">
        <v>0</v>
      </c>
    </row>
    <row r="221" spans="1:20">
      <c r="A221" s="1">
        <v>45419</v>
      </c>
      <c r="B221" s="9">
        <f>nyse_spy_volume_by_exchange[[#This Row],[Off Exchange]]/SUM(nyse_spy_volume_by_exchange[[#This Row],[NYSE National]:[LTSE]])</f>
        <v>0.35235046226765115</v>
      </c>
      <c r="C221" s="12">
        <f>SUM(nyse_spy_volume_by_exchange[[#This Row],[NYSE National]:[LTSE]])</f>
        <v>53465887</v>
      </c>
      <c r="D221">
        <v>10147</v>
      </c>
      <c r="E221">
        <v>245556</v>
      </c>
      <c r="F221">
        <v>1593018</v>
      </c>
      <c r="G221">
        <v>169572</v>
      </c>
      <c r="H221">
        <v>122718</v>
      </c>
      <c r="I221">
        <v>859250</v>
      </c>
      <c r="J221">
        <v>413010</v>
      </c>
      <c r="K221">
        <v>18838730</v>
      </c>
      <c r="L221">
        <v>1665695</v>
      </c>
      <c r="M221">
        <v>12023736</v>
      </c>
      <c r="N221">
        <v>3959752</v>
      </c>
      <c r="O221">
        <v>151132</v>
      </c>
      <c r="P221">
        <v>8379483</v>
      </c>
      <c r="Q221">
        <v>1103237</v>
      </c>
      <c r="R221">
        <v>2846221</v>
      </c>
      <c r="S221">
        <v>1084630</v>
      </c>
      <c r="T221">
        <v>0</v>
      </c>
    </row>
    <row r="222" spans="1:20">
      <c r="A222" s="1">
        <v>45418</v>
      </c>
      <c r="B222" s="9">
        <f>nyse_spy_volume_by_exchange[[#This Row],[Off Exchange]]/SUM(nyse_spy_volume_by_exchange[[#This Row],[NYSE National]:[LTSE]])</f>
        <v>0.37364230251810854</v>
      </c>
      <c r="C222" s="12">
        <f>SUM(nyse_spy_volume_by_exchange[[#This Row],[NYSE National]:[LTSE]])</f>
        <v>47478176</v>
      </c>
      <c r="D222">
        <v>18975</v>
      </c>
      <c r="E222">
        <v>196385</v>
      </c>
      <c r="F222">
        <v>1636909</v>
      </c>
      <c r="G222">
        <v>143648</v>
      </c>
      <c r="H222">
        <v>131906</v>
      </c>
      <c r="I222">
        <v>820011</v>
      </c>
      <c r="J222">
        <v>609793</v>
      </c>
      <c r="K222">
        <v>17739855</v>
      </c>
      <c r="L222">
        <v>607354</v>
      </c>
      <c r="M222">
        <v>9003229</v>
      </c>
      <c r="N222">
        <v>3798261</v>
      </c>
      <c r="O222">
        <v>135885</v>
      </c>
      <c r="P222">
        <v>7890835</v>
      </c>
      <c r="Q222">
        <v>969082</v>
      </c>
      <c r="R222">
        <v>2657427</v>
      </c>
      <c r="S222">
        <v>1118621</v>
      </c>
      <c r="T222">
        <v>0</v>
      </c>
    </row>
    <row r="223" spans="1:20">
      <c r="A223" s="1">
        <v>45415</v>
      </c>
      <c r="B223" s="9">
        <f>nyse_spy_volume_by_exchange[[#This Row],[Off Exchange]]/SUM(nyse_spy_volume_by_exchange[[#This Row],[NYSE National]:[LTSE]])</f>
        <v>0.35089220834375029</v>
      </c>
      <c r="C223" s="12">
        <f>SUM(nyse_spy_volume_by_exchange[[#This Row],[NYSE National]:[LTSE]])</f>
        <v>72921813</v>
      </c>
      <c r="D223">
        <v>23878</v>
      </c>
      <c r="E223">
        <v>348499</v>
      </c>
      <c r="F223">
        <v>2578407</v>
      </c>
      <c r="G223">
        <v>201896</v>
      </c>
      <c r="H223">
        <v>215469</v>
      </c>
      <c r="I223">
        <v>753740</v>
      </c>
      <c r="J223">
        <v>955794</v>
      </c>
      <c r="K223">
        <v>25587696</v>
      </c>
      <c r="L223">
        <v>2059469</v>
      </c>
      <c r="M223">
        <v>14852332</v>
      </c>
      <c r="N223">
        <v>5409199</v>
      </c>
      <c r="O223">
        <v>227299</v>
      </c>
      <c r="P223">
        <v>11599094</v>
      </c>
      <c r="Q223">
        <v>1463892</v>
      </c>
      <c r="R223">
        <v>4980452</v>
      </c>
      <c r="S223">
        <v>1664697</v>
      </c>
      <c r="T223">
        <v>0</v>
      </c>
    </row>
    <row r="224" spans="1:20">
      <c r="A224" s="1">
        <v>45414</v>
      </c>
      <c r="B224" s="9">
        <f>nyse_spy_volume_by_exchange[[#This Row],[Off Exchange]]/SUM(nyse_spy_volume_by_exchange[[#This Row],[NYSE National]:[LTSE]])</f>
        <v>0.36194211258500425</v>
      </c>
      <c r="C224" s="12">
        <f>SUM(nyse_spy_volume_by_exchange[[#This Row],[NYSE National]:[LTSE]])</f>
        <v>62671135</v>
      </c>
      <c r="D224">
        <v>12594</v>
      </c>
      <c r="E224">
        <v>253007</v>
      </c>
      <c r="F224">
        <v>2246728</v>
      </c>
      <c r="G224">
        <v>184212</v>
      </c>
      <c r="H224">
        <v>160899</v>
      </c>
      <c r="I224">
        <v>523135</v>
      </c>
      <c r="J224">
        <v>692674</v>
      </c>
      <c r="K224">
        <v>22683323</v>
      </c>
      <c r="L224">
        <v>206807</v>
      </c>
      <c r="M224">
        <v>13113846</v>
      </c>
      <c r="N224">
        <v>4766029</v>
      </c>
      <c r="O224">
        <v>167029</v>
      </c>
      <c r="P224">
        <v>11269948</v>
      </c>
      <c r="Q224">
        <v>1283923</v>
      </c>
      <c r="R224">
        <v>4021074</v>
      </c>
      <c r="S224">
        <v>1073814</v>
      </c>
      <c r="T224">
        <v>12093</v>
      </c>
    </row>
    <row r="225" spans="1:20">
      <c r="A225" s="1">
        <v>45413</v>
      </c>
      <c r="B225" s="9">
        <f>nyse_spy_volume_by_exchange[[#This Row],[Off Exchange]]/SUM(nyse_spy_volume_by_exchange[[#This Row],[NYSE National]:[LTSE]])</f>
        <v>0.31182120904991045</v>
      </c>
      <c r="C225" s="12">
        <f>SUM(nyse_spy_volume_by_exchange[[#This Row],[NYSE National]:[LTSE]])</f>
        <v>80244330</v>
      </c>
      <c r="D225">
        <v>34910</v>
      </c>
      <c r="E225">
        <v>604340</v>
      </c>
      <c r="F225">
        <v>3416412</v>
      </c>
      <c r="G225">
        <v>197525</v>
      </c>
      <c r="H225">
        <v>224479</v>
      </c>
      <c r="I225">
        <v>954484</v>
      </c>
      <c r="J225">
        <v>1329107</v>
      </c>
      <c r="K225">
        <v>25021884</v>
      </c>
      <c r="L225">
        <v>155517</v>
      </c>
      <c r="M225">
        <v>17074759</v>
      </c>
      <c r="N225">
        <v>6454944</v>
      </c>
      <c r="O225">
        <v>579035</v>
      </c>
      <c r="P225">
        <v>15326658</v>
      </c>
      <c r="Q225">
        <v>2069196</v>
      </c>
      <c r="R225">
        <v>5007199</v>
      </c>
      <c r="S225">
        <v>1793881</v>
      </c>
      <c r="T225">
        <v>0</v>
      </c>
    </row>
    <row r="226" spans="1:20">
      <c r="A226" s="1">
        <v>45412</v>
      </c>
      <c r="B226" s="9">
        <f>nyse_spy_volume_by_exchange[[#This Row],[Off Exchange]]/SUM(nyse_spy_volume_by_exchange[[#This Row],[NYSE National]:[LTSE]])</f>
        <v>0.40117790743674969</v>
      </c>
      <c r="C226" s="12">
        <f>SUM(nyse_spy_volume_by_exchange[[#This Row],[NYSE National]:[LTSE]])</f>
        <v>77491488</v>
      </c>
      <c r="D226">
        <v>20552</v>
      </c>
      <c r="E226">
        <v>490150</v>
      </c>
      <c r="F226">
        <v>2014071</v>
      </c>
      <c r="G226">
        <v>187945</v>
      </c>
      <c r="H226">
        <v>230806</v>
      </c>
      <c r="I226">
        <v>744989</v>
      </c>
      <c r="J226">
        <v>1218671</v>
      </c>
      <c r="K226">
        <v>31087873</v>
      </c>
      <c r="L226">
        <v>820143</v>
      </c>
      <c r="M226">
        <v>15464913</v>
      </c>
      <c r="N226">
        <v>5404732</v>
      </c>
      <c r="O226">
        <v>421502</v>
      </c>
      <c r="P226">
        <v>12007659</v>
      </c>
      <c r="Q226">
        <v>1550475</v>
      </c>
      <c r="R226">
        <v>4240255</v>
      </c>
      <c r="S226">
        <v>1586752</v>
      </c>
      <c r="T226">
        <v>0</v>
      </c>
    </row>
    <row r="227" spans="1:20">
      <c r="A227" s="1">
        <v>45411</v>
      </c>
      <c r="B227" s="9">
        <f>nyse_spy_volume_by_exchange[[#This Row],[Off Exchange]]/SUM(nyse_spy_volume_by_exchange[[#This Row],[NYSE National]:[LTSE]])</f>
        <v>0.36690696705479436</v>
      </c>
      <c r="C227" s="12">
        <f>SUM(nyse_spy_volume_by_exchange[[#This Row],[NYSE National]:[LTSE]])</f>
        <v>46404142</v>
      </c>
      <c r="D227">
        <v>15575</v>
      </c>
      <c r="E227">
        <v>197239</v>
      </c>
      <c r="F227">
        <v>1633393</v>
      </c>
      <c r="G227">
        <v>161637</v>
      </c>
      <c r="H227">
        <v>143195</v>
      </c>
      <c r="I227">
        <v>452168</v>
      </c>
      <c r="J227">
        <v>523797</v>
      </c>
      <c r="K227">
        <v>17026003</v>
      </c>
      <c r="L227">
        <v>439337</v>
      </c>
      <c r="M227">
        <v>9292118</v>
      </c>
      <c r="N227">
        <v>3560003</v>
      </c>
      <c r="O227">
        <v>219981</v>
      </c>
      <c r="P227">
        <v>8299196</v>
      </c>
      <c r="Q227">
        <v>887358</v>
      </c>
      <c r="R227">
        <v>2481114</v>
      </c>
      <c r="S227">
        <v>1072028</v>
      </c>
      <c r="T227">
        <v>0</v>
      </c>
    </row>
    <row r="228" spans="1:20">
      <c r="A228" s="1">
        <v>45408</v>
      </c>
      <c r="B228" s="9">
        <f>nyse_spy_volume_by_exchange[[#This Row],[Off Exchange]]/SUM(nyse_spy_volume_by_exchange[[#This Row],[NYSE National]:[LTSE]])</f>
        <v>0.37722029916620325</v>
      </c>
      <c r="C228" s="12">
        <f>SUM(nyse_spy_volume_by_exchange[[#This Row],[NYSE National]:[LTSE]])</f>
        <v>64376122</v>
      </c>
      <c r="D228">
        <v>19028</v>
      </c>
      <c r="E228">
        <v>286890</v>
      </c>
      <c r="F228">
        <v>2158938</v>
      </c>
      <c r="G228">
        <v>194149</v>
      </c>
      <c r="H228">
        <v>189946</v>
      </c>
      <c r="I228">
        <v>585586</v>
      </c>
      <c r="J228">
        <v>704719</v>
      </c>
      <c r="K228">
        <v>24283980</v>
      </c>
      <c r="L228">
        <v>202033</v>
      </c>
      <c r="M228">
        <v>13534218</v>
      </c>
      <c r="N228">
        <v>5256788</v>
      </c>
      <c r="O228">
        <v>234131</v>
      </c>
      <c r="P228">
        <v>10916331</v>
      </c>
      <c r="Q228">
        <v>1263366</v>
      </c>
      <c r="R228">
        <v>3061512</v>
      </c>
      <c r="S228">
        <v>1484507</v>
      </c>
      <c r="T228">
        <v>0</v>
      </c>
    </row>
    <row r="229" spans="1:20">
      <c r="A229" s="1">
        <v>45407</v>
      </c>
      <c r="B229" s="9">
        <f>nyse_spy_volume_by_exchange[[#This Row],[Off Exchange]]/SUM(nyse_spy_volume_by_exchange[[#This Row],[NYSE National]:[LTSE]])</f>
        <v>0.33723362489341308</v>
      </c>
      <c r="C229" s="12">
        <f>SUM(nyse_spy_volume_by_exchange[[#This Row],[NYSE National]:[LTSE]])</f>
        <v>69116115</v>
      </c>
      <c r="D229">
        <v>25358</v>
      </c>
      <c r="E229">
        <v>293028</v>
      </c>
      <c r="F229">
        <v>2517509</v>
      </c>
      <c r="G229">
        <v>129833</v>
      </c>
      <c r="H229">
        <v>201618</v>
      </c>
      <c r="I229">
        <v>904074</v>
      </c>
      <c r="J229">
        <v>860429</v>
      </c>
      <c r="K229">
        <v>23308278</v>
      </c>
      <c r="L229">
        <v>339450</v>
      </c>
      <c r="M229">
        <v>13887902</v>
      </c>
      <c r="N229">
        <v>5839238</v>
      </c>
      <c r="O229">
        <v>182484</v>
      </c>
      <c r="P229">
        <v>13182882</v>
      </c>
      <c r="Q229">
        <v>1785454</v>
      </c>
      <c r="R229">
        <v>3992276</v>
      </c>
      <c r="S229">
        <v>1666025</v>
      </c>
      <c r="T229">
        <v>277</v>
      </c>
    </row>
    <row r="230" spans="1:20">
      <c r="A230" s="1">
        <v>45406</v>
      </c>
      <c r="B230" s="9">
        <f>nyse_spy_volume_by_exchange[[#This Row],[Off Exchange]]/SUM(nyse_spy_volume_by_exchange[[#This Row],[NYSE National]:[LTSE]])</f>
        <v>0.37107409882252085</v>
      </c>
      <c r="C230" s="12">
        <f>SUM(nyse_spy_volume_by_exchange[[#This Row],[NYSE National]:[LTSE]])</f>
        <v>55927191</v>
      </c>
      <c r="D230">
        <v>23329</v>
      </c>
      <c r="E230">
        <v>235132</v>
      </c>
      <c r="F230">
        <v>1767388</v>
      </c>
      <c r="G230">
        <v>153176</v>
      </c>
      <c r="H230">
        <v>174733</v>
      </c>
      <c r="I230">
        <v>547604</v>
      </c>
      <c r="J230">
        <v>484132</v>
      </c>
      <c r="K230">
        <v>20753132</v>
      </c>
      <c r="L230">
        <v>1070215</v>
      </c>
      <c r="M230">
        <v>10628930</v>
      </c>
      <c r="N230">
        <v>4366337</v>
      </c>
      <c r="O230">
        <v>205547</v>
      </c>
      <c r="P230">
        <v>10104239</v>
      </c>
      <c r="Q230">
        <v>1231763</v>
      </c>
      <c r="R230">
        <v>2930036</v>
      </c>
      <c r="S230">
        <v>1251498</v>
      </c>
      <c r="T230">
        <v>0</v>
      </c>
    </row>
    <row r="231" spans="1:20">
      <c r="A231" s="1">
        <v>45405</v>
      </c>
      <c r="B231" s="9">
        <f>nyse_spy_volume_by_exchange[[#This Row],[Off Exchange]]/SUM(nyse_spy_volume_by_exchange[[#This Row],[NYSE National]:[LTSE]])</f>
        <v>0.39058281648856824</v>
      </c>
      <c r="C231" s="12">
        <f>SUM(nyse_spy_volume_by_exchange[[#This Row],[NYSE National]:[LTSE]])</f>
        <v>64639815</v>
      </c>
      <c r="D231">
        <v>16031</v>
      </c>
      <c r="E231">
        <v>267770</v>
      </c>
      <c r="F231">
        <v>2364435</v>
      </c>
      <c r="G231">
        <v>135970</v>
      </c>
      <c r="H231">
        <v>192312</v>
      </c>
      <c r="I231">
        <v>725640</v>
      </c>
      <c r="J231">
        <v>475002</v>
      </c>
      <c r="K231">
        <v>25247201</v>
      </c>
      <c r="L231">
        <v>108950</v>
      </c>
      <c r="M231">
        <v>12712104</v>
      </c>
      <c r="N231">
        <v>5307805</v>
      </c>
      <c r="O231">
        <v>190327</v>
      </c>
      <c r="P231">
        <v>11051455</v>
      </c>
      <c r="Q231">
        <v>1284032</v>
      </c>
      <c r="R231">
        <v>3334310</v>
      </c>
      <c r="S231">
        <v>1226471</v>
      </c>
      <c r="T231">
        <v>0</v>
      </c>
    </row>
    <row r="232" spans="1:20">
      <c r="A232" s="1">
        <v>45404</v>
      </c>
      <c r="B232" s="9">
        <f>nyse_spy_volume_by_exchange[[#This Row],[Off Exchange]]/SUM(nyse_spy_volume_by_exchange[[#This Row],[NYSE National]:[LTSE]])</f>
        <v>0.32956592075636171</v>
      </c>
      <c r="C232" s="12">
        <f>SUM(nyse_spy_volume_by_exchange[[#This Row],[NYSE National]:[LTSE]])</f>
        <v>67959020</v>
      </c>
      <c r="D232">
        <v>10881</v>
      </c>
      <c r="E232">
        <v>268474</v>
      </c>
      <c r="F232">
        <v>2514667</v>
      </c>
      <c r="G232">
        <v>169383</v>
      </c>
      <c r="H232">
        <v>203454</v>
      </c>
      <c r="I232">
        <v>809102</v>
      </c>
      <c r="J232">
        <v>802596</v>
      </c>
      <c r="K232">
        <v>22396977</v>
      </c>
      <c r="L232">
        <v>766902</v>
      </c>
      <c r="M232">
        <v>15358381</v>
      </c>
      <c r="N232">
        <v>5592519</v>
      </c>
      <c r="O232">
        <v>244786</v>
      </c>
      <c r="P232">
        <v>12516857</v>
      </c>
      <c r="Q232">
        <v>1411152</v>
      </c>
      <c r="R232">
        <v>3377396</v>
      </c>
      <c r="S232">
        <v>1480943</v>
      </c>
      <c r="T232">
        <v>34550</v>
      </c>
    </row>
    <row r="233" spans="1:20">
      <c r="A233" s="1">
        <v>45401</v>
      </c>
      <c r="B233" s="9">
        <f>nyse_spy_volume_by_exchange[[#This Row],[Off Exchange]]/SUM(nyse_spy_volume_by_exchange[[#This Row],[NYSE National]:[LTSE]])</f>
        <v>0.4313011816237875</v>
      </c>
      <c r="C233" s="12">
        <f>SUM(nyse_spy_volume_by_exchange[[#This Row],[NYSE National]:[LTSE]])</f>
        <v>106775017</v>
      </c>
      <c r="D233">
        <v>40530</v>
      </c>
      <c r="E233">
        <v>421926</v>
      </c>
      <c r="F233">
        <v>3819456</v>
      </c>
      <c r="G233">
        <v>171930</v>
      </c>
      <c r="H233">
        <v>245645</v>
      </c>
      <c r="I233">
        <v>1039006</v>
      </c>
      <c r="J233">
        <v>1015611</v>
      </c>
      <c r="K233">
        <v>46052191</v>
      </c>
      <c r="L233">
        <v>1680800</v>
      </c>
      <c r="M233">
        <v>19364137</v>
      </c>
      <c r="N233">
        <v>7351530</v>
      </c>
      <c r="O233">
        <v>266180</v>
      </c>
      <c r="P233">
        <v>15947033</v>
      </c>
      <c r="Q233">
        <v>2695370</v>
      </c>
      <c r="R233">
        <v>4815528</v>
      </c>
      <c r="S233">
        <v>1848144</v>
      </c>
      <c r="T233">
        <v>0</v>
      </c>
    </row>
    <row r="234" spans="1:20">
      <c r="A234" s="1">
        <v>45400</v>
      </c>
      <c r="B234" s="9">
        <f>nyse_spy_volume_by_exchange[[#This Row],[Off Exchange]]/SUM(nyse_spy_volume_by_exchange[[#This Row],[NYSE National]:[LTSE]])</f>
        <v>0.37732785839140009</v>
      </c>
      <c r="C234" s="12">
        <f>SUM(nyse_spy_volume_by_exchange[[#This Row],[NYSE National]:[LTSE]])</f>
        <v>74573211</v>
      </c>
      <c r="D234">
        <v>17998</v>
      </c>
      <c r="E234">
        <v>288673</v>
      </c>
      <c r="F234">
        <v>2254653</v>
      </c>
      <c r="G234">
        <v>152658</v>
      </c>
      <c r="H234">
        <v>144870</v>
      </c>
      <c r="I234">
        <v>745123</v>
      </c>
      <c r="J234">
        <v>695882</v>
      </c>
      <c r="K234">
        <v>28138550</v>
      </c>
      <c r="L234">
        <v>2037154</v>
      </c>
      <c r="M234">
        <v>14476780</v>
      </c>
      <c r="N234">
        <v>5619283</v>
      </c>
      <c r="O234">
        <v>158066</v>
      </c>
      <c r="P234">
        <v>13331498</v>
      </c>
      <c r="Q234">
        <v>1559229</v>
      </c>
      <c r="R234">
        <v>3608636</v>
      </c>
      <c r="S234">
        <v>1344158</v>
      </c>
      <c r="T234">
        <v>0</v>
      </c>
    </row>
    <row r="235" spans="1:20">
      <c r="A235" s="1">
        <v>45399</v>
      </c>
      <c r="B235" s="9">
        <f>nyse_spy_volume_by_exchange[[#This Row],[Off Exchange]]/SUM(nyse_spy_volume_by_exchange[[#This Row],[NYSE National]:[LTSE]])</f>
        <v>0.33973547014166683</v>
      </c>
      <c r="C235" s="12">
        <f>SUM(nyse_spy_volume_by_exchange[[#This Row],[NYSE National]:[LTSE]])</f>
        <v>75931315</v>
      </c>
      <c r="D235">
        <v>33420</v>
      </c>
      <c r="E235">
        <v>293555</v>
      </c>
      <c r="F235">
        <v>2981797</v>
      </c>
      <c r="G235">
        <v>199543</v>
      </c>
      <c r="H235">
        <v>187781</v>
      </c>
      <c r="I235">
        <v>832959</v>
      </c>
      <c r="J235">
        <v>688996</v>
      </c>
      <c r="K235">
        <v>25796561</v>
      </c>
      <c r="L235">
        <v>375061</v>
      </c>
      <c r="M235">
        <v>16517232</v>
      </c>
      <c r="N235">
        <v>6563970</v>
      </c>
      <c r="O235">
        <v>180430</v>
      </c>
      <c r="P235">
        <v>13521835</v>
      </c>
      <c r="Q235">
        <v>1634724</v>
      </c>
      <c r="R235">
        <v>4408041</v>
      </c>
      <c r="S235">
        <v>1655734</v>
      </c>
      <c r="T235">
        <v>59676</v>
      </c>
    </row>
    <row r="236" spans="1:20">
      <c r="A236" s="1">
        <v>45398</v>
      </c>
      <c r="B236" s="9">
        <f>nyse_spy_volume_by_exchange[[#This Row],[Off Exchange]]/SUM(nyse_spy_volume_by_exchange[[#This Row],[NYSE National]:[LTSE]])</f>
        <v>0.32685652642804841</v>
      </c>
      <c r="C236" s="12">
        <f>SUM(nyse_spy_volume_by_exchange[[#This Row],[NYSE National]:[LTSE]])</f>
        <v>73386728</v>
      </c>
      <c r="D236">
        <v>37473</v>
      </c>
      <c r="E236">
        <v>425323</v>
      </c>
      <c r="F236">
        <v>2498627</v>
      </c>
      <c r="G236">
        <v>201363</v>
      </c>
      <c r="H236">
        <v>133705</v>
      </c>
      <c r="I236">
        <v>880096</v>
      </c>
      <c r="J236">
        <v>1039953</v>
      </c>
      <c r="K236">
        <v>23986931</v>
      </c>
      <c r="L236">
        <v>611135</v>
      </c>
      <c r="M236">
        <v>15938611</v>
      </c>
      <c r="N236">
        <v>5983773</v>
      </c>
      <c r="O236">
        <v>294490</v>
      </c>
      <c r="P236">
        <v>13115859</v>
      </c>
      <c r="Q236">
        <v>1438163</v>
      </c>
      <c r="R236">
        <v>4960547</v>
      </c>
      <c r="S236">
        <v>1751833</v>
      </c>
      <c r="T236">
        <v>88846</v>
      </c>
    </row>
    <row r="237" spans="1:20">
      <c r="A237" s="1">
        <v>45397</v>
      </c>
      <c r="B237" s="9">
        <f>nyse_spy_volume_by_exchange[[#This Row],[Off Exchange]]/SUM(nyse_spy_volume_by_exchange[[#This Row],[NYSE National]:[LTSE]])</f>
        <v>0.32668135401276954</v>
      </c>
      <c r="C237" s="12">
        <f>SUM(nyse_spy_volume_by_exchange[[#This Row],[NYSE National]:[LTSE]])</f>
        <v>92188200</v>
      </c>
      <c r="D237">
        <v>33558</v>
      </c>
      <c r="E237">
        <v>316807</v>
      </c>
      <c r="F237">
        <v>3025942</v>
      </c>
      <c r="G237">
        <v>145521</v>
      </c>
      <c r="H237">
        <v>257024</v>
      </c>
      <c r="I237">
        <v>1127341</v>
      </c>
      <c r="J237">
        <v>1470013</v>
      </c>
      <c r="K237">
        <v>30116166</v>
      </c>
      <c r="L237">
        <v>2002732</v>
      </c>
      <c r="M237">
        <v>18973466</v>
      </c>
      <c r="N237">
        <v>7939834</v>
      </c>
      <c r="O237">
        <v>231059</v>
      </c>
      <c r="P237">
        <v>15421078</v>
      </c>
      <c r="Q237">
        <v>1768587</v>
      </c>
      <c r="R237">
        <v>6943328</v>
      </c>
      <c r="S237">
        <v>2412947</v>
      </c>
      <c r="T237">
        <v>2797</v>
      </c>
    </row>
    <row r="238" spans="1:20">
      <c r="A238" s="1">
        <v>45394</v>
      </c>
      <c r="B238" s="9">
        <f>nyse_spy_volume_by_exchange[[#This Row],[Off Exchange]]/SUM(nyse_spy_volume_by_exchange[[#This Row],[NYSE National]:[LTSE]])</f>
        <v>0.37333757939598422</v>
      </c>
      <c r="C238" s="12">
        <f>SUM(nyse_spy_volume_by_exchange[[#This Row],[NYSE National]:[LTSE]])</f>
        <v>92562616</v>
      </c>
      <c r="D238">
        <v>26408</v>
      </c>
      <c r="E238">
        <v>303672</v>
      </c>
      <c r="F238">
        <v>3483167</v>
      </c>
      <c r="G238">
        <v>126347</v>
      </c>
      <c r="H238">
        <v>226285</v>
      </c>
      <c r="I238">
        <v>1054092</v>
      </c>
      <c r="J238">
        <v>1322129</v>
      </c>
      <c r="K238">
        <v>34557103</v>
      </c>
      <c r="L238">
        <v>468801</v>
      </c>
      <c r="M238">
        <v>18226783</v>
      </c>
      <c r="N238">
        <v>7195636</v>
      </c>
      <c r="O238">
        <v>278014</v>
      </c>
      <c r="P238">
        <v>14813287</v>
      </c>
      <c r="Q238">
        <v>1493805</v>
      </c>
      <c r="R238">
        <v>6932138</v>
      </c>
      <c r="S238">
        <v>2054949</v>
      </c>
      <c r="T238">
        <v>0</v>
      </c>
    </row>
    <row r="239" spans="1:20">
      <c r="A239" s="1">
        <v>45393</v>
      </c>
      <c r="B239" s="9">
        <f>nyse_spy_volume_by_exchange[[#This Row],[Off Exchange]]/SUM(nyse_spy_volume_by_exchange[[#This Row],[NYSE National]:[LTSE]])</f>
        <v>0.32972461668887254</v>
      </c>
      <c r="C239" s="12">
        <f>SUM(nyse_spy_volume_by_exchange[[#This Row],[NYSE National]:[LTSE]])</f>
        <v>70171391</v>
      </c>
      <c r="D239">
        <v>25946</v>
      </c>
      <c r="E239">
        <v>315321</v>
      </c>
      <c r="F239">
        <v>2361135</v>
      </c>
      <c r="G239">
        <v>209311</v>
      </c>
      <c r="H239">
        <v>177946</v>
      </c>
      <c r="I239">
        <v>769668</v>
      </c>
      <c r="J239">
        <v>872012</v>
      </c>
      <c r="K239">
        <v>23137235</v>
      </c>
      <c r="L239">
        <v>2244172</v>
      </c>
      <c r="M239">
        <v>14016678</v>
      </c>
      <c r="N239">
        <v>5650207</v>
      </c>
      <c r="O239">
        <v>375183</v>
      </c>
      <c r="P239">
        <v>12694782</v>
      </c>
      <c r="Q239">
        <v>1327643</v>
      </c>
      <c r="R239">
        <v>4238774</v>
      </c>
      <c r="S239">
        <v>1755378</v>
      </c>
      <c r="T239">
        <v>0</v>
      </c>
    </row>
    <row r="240" spans="1:20">
      <c r="A240" s="1">
        <v>45392</v>
      </c>
      <c r="B240" s="9">
        <f>nyse_spy_volume_by_exchange[[#This Row],[Off Exchange]]/SUM(nyse_spy_volume_by_exchange[[#This Row],[NYSE National]:[LTSE]])</f>
        <v>0.29990278062517423</v>
      </c>
      <c r="C240" s="12">
        <f>SUM(nyse_spy_volume_by_exchange[[#This Row],[NYSE National]:[LTSE]])</f>
        <v>82619334</v>
      </c>
      <c r="D240">
        <v>24977</v>
      </c>
      <c r="E240">
        <v>486626</v>
      </c>
      <c r="F240">
        <v>3403014</v>
      </c>
      <c r="G240">
        <v>182224</v>
      </c>
      <c r="H240">
        <v>237497</v>
      </c>
      <c r="I240">
        <v>898847</v>
      </c>
      <c r="J240">
        <v>1497507</v>
      </c>
      <c r="K240">
        <v>24777768</v>
      </c>
      <c r="L240">
        <v>1907925</v>
      </c>
      <c r="M240">
        <v>16174281</v>
      </c>
      <c r="N240">
        <v>7341984</v>
      </c>
      <c r="O240">
        <v>366226</v>
      </c>
      <c r="P240">
        <v>14887914</v>
      </c>
      <c r="Q240">
        <v>1999405</v>
      </c>
      <c r="R240">
        <v>5908945</v>
      </c>
      <c r="S240">
        <v>2524194</v>
      </c>
      <c r="T240">
        <v>0</v>
      </c>
    </row>
    <row r="241" spans="1:20">
      <c r="A241" s="1">
        <v>45391</v>
      </c>
      <c r="B241" s="9">
        <f>nyse_spy_volume_by_exchange[[#This Row],[Off Exchange]]/SUM(nyse_spy_volume_by_exchange[[#This Row],[NYSE National]:[LTSE]])</f>
        <v>0.38257610843828421</v>
      </c>
      <c r="C241" s="12">
        <f>SUM(nyse_spy_volume_by_exchange[[#This Row],[NYSE National]:[LTSE]])</f>
        <v>68078982</v>
      </c>
      <c r="D241">
        <v>21151</v>
      </c>
      <c r="E241">
        <v>336700</v>
      </c>
      <c r="F241">
        <v>2183907</v>
      </c>
      <c r="G241">
        <v>139236</v>
      </c>
      <c r="H241">
        <v>110295</v>
      </c>
      <c r="I241">
        <v>688458</v>
      </c>
      <c r="J241">
        <v>980060</v>
      </c>
      <c r="K241">
        <v>26045392</v>
      </c>
      <c r="L241">
        <v>2221940</v>
      </c>
      <c r="M241">
        <v>11543295</v>
      </c>
      <c r="N241">
        <v>5669498</v>
      </c>
      <c r="O241">
        <v>245493</v>
      </c>
      <c r="P241">
        <v>10928301</v>
      </c>
      <c r="Q241">
        <v>1012473</v>
      </c>
      <c r="R241">
        <v>4435253</v>
      </c>
      <c r="S241">
        <v>1517530</v>
      </c>
      <c r="T241">
        <v>0</v>
      </c>
    </row>
    <row r="242" spans="1:20">
      <c r="A242" s="1">
        <v>45390</v>
      </c>
      <c r="B242" s="9">
        <f>nyse_spy_volume_by_exchange[[#This Row],[Off Exchange]]/SUM(nyse_spy_volume_by_exchange[[#This Row],[NYSE National]:[LTSE]])</f>
        <v>0.33552158526603754</v>
      </c>
      <c r="C242" s="12">
        <f>SUM(nyse_spy_volume_by_exchange[[#This Row],[NYSE National]:[LTSE]])</f>
        <v>48404847</v>
      </c>
      <c r="D242">
        <v>12239</v>
      </c>
      <c r="E242">
        <v>211010</v>
      </c>
      <c r="F242">
        <v>1700475</v>
      </c>
      <c r="G242">
        <v>87297</v>
      </c>
      <c r="H242">
        <v>80878</v>
      </c>
      <c r="I242">
        <v>475966</v>
      </c>
      <c r="J242">
        <v>439506</v>
      </c>
      <c r="K242">
        <v>16240871</v>
      </c>
      <c r="L242">
        <v>287592</v>
      </c>
      <c r="M242">
        <v>9179323</v>
      </c>
      <c r="N242">
        <v>4541527</v>
      </c>
      <c r="O242">
        <v>251574</v>
      </c>
      <c r="P242">
        <v>9251202</v>
      </c>
      <c r="Q242">
        <v>843667</v>
      </c>
      <c r="R242">
        <v>3642086</v>
      </c>
      <c r="S242">
        <v>1159634</v>
      </c>
      <c r="T242">
        <v>0</v>
      </c>
    </row>
    <row r="243" spans="1:20">
      <c r="A243" s="1">
        <v>45387</v>
      </c>
      <c r="B243" s="9">
        <f>nyse_spy_volume_by_exchange[[#This Row],[Off Exchange]]/SUM(nyse_spy_volume_by_exchange[[#This Row],[NYSE National]:[LTSE]])</f>
        <v>0.30716062549510825</v>
      </c>
      <c r="C243" s="12">
        <f>SUM(nyse_spy_volume_by_exchange[[#This Row],[NYSE National]:[LTSE]])</f>
        <v>75749849</v>
      </c>
      <c r="D243">
        <v>11342</v>
      </c>
      <c r="E243">
        <v>310332</v>
      </c>
      <c r="F243">
        <v>2492958</v>
      </c>
      <c r="G243">
        <v>181375</v>
      </c>
      <c r="H243">
        <v>125994</v>
      </c>
      <c r="I243">
        <v>854635</v>
      </c>
      <c r="J243">
        <v>1394134</v>
      </c>
      <c r="K243">
        <v>23267371</v>
      </c>
      <c r="L243">
        <v>741566</v>
      </c>
      <c r="M243">
        <v>14942730</v>
      </c>
      <c r="N243">
        <v>7519124</v>
      </c>
      <c r="O243">
        <v>294398</v>
      </c>
      <c r="P243">
        <v>15195001</v>
      </c>
      <c r="Q243">
        <v>1424352</v>
      </c>
      <c r="R243">
        <v>5015678</v>
      </c>
      <c r="S243">
        <v>1976709</v>
      </c>
      <c r="T243">
        <v>2150</v>
      </c>
    </row>
    <row r="244" spans="1:20">
      <c r="A244" s="1">
        <v>45386</v>
      </c>
      <c r="B244" s="9">
        <f>nyse_spy_volume_by_exchange[[#This Row],[Off Exchange]]/SUM(nyse_spy_volume_by_exchange[[#This Row],[NYSE National]:[LTSE]])</f>
        <v>0.33230730645225254</v>
      </c>
      <c r="C244" s="12">
        <f>SUM(nyse_spy_volume_by_exchange[[#This Row],[NYSE National]:[LTSE]])</f>
        <v>96903569</v>
      </c>
      <c r="D244">
        <v>42708</v>
      </c>
      <c r="E244">
        <v>433345</v>
      </c>
      <c r="F244">
        <v>3481873</v>
      </c>
      <c r="G244">
        <v>228092</v>
      </c>
      <c r="H244">
        <v>260757</v>
      </c>
      <c r="I244">
        <v>1038323</v>
      </c>
      <c r="J244">
        <v>1570542</v>
      </c>
      <c r="K244">
        <v>32201764</v>
      </c>
      <c r="L244">
        <v>1414371</v>
      </c>
      <c r="M244">
        <v>19100393</v>
      </c>
      <c r="N244">
        <v>7949944</v>
      </c>
      <c r="O244">
        <v>552160</v>
      </c>
      <c r="P244">
        <v>17835605</v>
      </c>
      <c r="Q244">
        <v>1573472</v>
      </c>
      <c r="R244">
        <v>6676785</v>
      </c>
      <c r="S244">
        <v>2543435</v>
      </c>
      <c r="T244">
        <v>0</v>
      </c>
    </row>
    <row r="245" spans="1:20">
      <c r="A245" s="1">
        <v>45385</v>
      </c>
      <c r="B245" s="9">
        <f>nyse_spy_volume_by_exchange[[#This Row],[Off Exchange]]/SUM(nyse_spy_volume_by_exchange[[#This Row],[NYSE National]:[LTSE]])</f>
        <v>0.35964340800288963</v>
      </c>
      <c r="C245" s="12">
        <f>SUM(nyse_spy_volume_by_exchange[[#This Row],[NYSE National]:[LTSE]])</f>
        <v>59152309</v>
      </c>
      <c r="D245">
        <v>14407</v>
      </c>
      <c r="E245">
        <v>214630</v>
      </c>
      <c r="F245">
        <v>1755713</v>
      </c>
      <c r="G245">
        <v>195671</v>
      </c>
      <c r="H245">
        <v>97312</v>
      </c>
      <c r="I245">
        <v>634103</v>
      </c>
      <c r="J245">
        <v>734130</v>
      </c>
      <c r="K245">
        <v>21273738</v>
      </c>
      <c r="L245">
        <v>1364170</v>
      </c>
      <c r="M245">
        <v>11551353</v>
      </c>
      <c r="N245">
        <v>4956900</v>
      </c>
      <c r="O245">
        <v>252927</v>
      </c>
      <c r="P245">
        <v>9938524</v>
      </c>
      <c r="Q245">
        <v>1012056</v>
      </c>
      <c r="R245">
        <v>3777219</v>
      </c>
      <c r="S245">
        <v>1379382</v>
      </c>
      <c r="T245">
        <v>74</v>
      </c>
    </row>
    <row r="246" spans="1:20">
      <c r="A246" s="1">
        <v>45384</v>
      </c>
      <c r="B246" s="9">
        <f>nyse_spy_volume_by_exchange[[#This Row],[Off Exchange]]/SUM(nyse_spy_volume_by_exchange[[#This Row],[NYSE National]:[LTSE]])</f>
        <v>0.40018625988075801</v>
      </c>
      <c r="C246" s="12">
        <f>SUM(nyse_spy_volume_by_exchange[[#This Row],[NYSE National]:[LTSE]])</f>
        <v>74485176</v>
      </c>
      <c r="D246">
        <v>49961</v>
      </c>
      <c r="E246">
        <v>330345</v>
      </c>
      <c r="F246">
        <v>2333986</v>
      </c>
      <c r="G246">
        <v>267150</v>
      </c>
      <c r="H246">
        <v>224162</v>
      </c>
      <c r="I246">
        <v>815547</v>
      </c>
      <c r="J246">
        <v>724750</v>
      </c>
      <c r="K246">
        <v>29807944</v>
      </c>
      <c r="L246">
        <v>1605845</v>
      </c>
      <c r="M246">
        <v>12856667</v>
      </c>
      <c r="N246">
        <v>6026000</v>
      </c>
      <c r="O246">
        <v>426347</v>
      </c>
      <c r="P246">
        <v>11663529</v>
      </c>
      <c r="Q246">
        <v>1288726</v>
      </c>
      <c r="R246">
        <v>4415399</v>
      </c>
      <c r="S246">
        <v>1642132</v>
      </c>
      <c r="T246">
        <v>6686</v>
      </c>
    </row>
    <row r="247" spans="1:20">
      <c r="A247" s="1">
        <v>45383</v>
      </c>
      <c r="B247" s="9">
        <f>nyse_spy_volume_by_exchange[[#This Row],[Off Exchange]]/SUM(nyse_spy_volume_by_exchange[[#This Row],[NYSE National]:[LTSE]])</f>
        <v>0.41887078542214223</v>
      </c>
      <c r="C247" s="12">
        <f>SUM(nyse_spy_volume_by_exchange[[#This Row],[NYSE National]:[LTSE]])</f>
        <v>63245836</v>
      </c>
      <c r="D247">
        <v>11673</v>
      </c>
      <c r="E247">
        <v>181169</v>
      </c>
      <c r="F247">
        <v>1395715</v>
      </c>
      <c r="G247">
        <v>138030</v>
      </c>
      <c r="H247">
        <v>115910</v>
      </c>
      <c r="I247">
        <v>713866</v>
      </c>
      <c r="J247">
        <v>783470</v>
      </c>
      <c r="K247">
        <v>26491833</v>
      </c>
      <c r="L247">
        <v>8917980</v>
      </c>
      <c r="M247">
        <v>8386931</v>
      </c>
      <c r="N247">
        <v>3587611</v>
      </c>
      <c r="O247">
        <v>251660</v>
      </c>
      <c r="P247">
        <v>7808744</v>
      </c>
      <c r="Q247">
        <v>761293</v>
      </c>
      <c r="R247">
        <v>2668652</v>
      </c>
      <c r="S247">
        <v>1031299</v>
      </c>
      <c r="T247">
        <v>0</v>
      </c>
    </row>
    <row r="248" spans="1:20">
      <c r="A248" s="1">
        <v>45379</v>
      </c>
      <c r="B248" s="9">
        <f>nyse_spy_volume_by_exchange[[#This Row],[Off Exchange]]/SUM(nyse_spy_volume_by_exchange[[#This Row],[NYSE National]:[LTSE]])</f>
        <v>0.48433691383118466</v>
      </c>
      <c r="C248" s="12">
        <f>SUM(nyse_spy_volume_by_exchange[[#This Row],[NYSE National]:[LTSE]])</f>
        <v>96868745</v>
      </c>
      <c r="D248">
        <v>19998</v>
      </c>
      <c r="E248">
        <v>382838</v>
      </c>
      <c r="F248">
        <v>1958638</v>
      </c>
      <c r="G248">
        <v>252998</v>
      </c>
      <c r="H248">
        <v>164555</v>
      </c>
      <c r="I248">
        <v>1017125</v>
      </c>
      <c r="J248">
        <v>543224</v>
      </c>
      <c r="K248">
        <v>46917109</v>
      </c>
      <c r="L248">
        <v>5462878</v>
      </c>
      <c r="M248">
        <v>15230480</v>
      </c>
      <c r="N248">
        <v>6298009</v>
      </c>
      <c r="O248">
        <v>429729</v>
      </c>
      <c r="P248">
        <v>11775470</v>
      </c>
      <c r="Q248">
        <v>923500</v>
      </c>
      <c r="R248">
        <v>4243073</v>
      </c>
      <c r="S248">
        <v>1249121</v>
      </c>
      <c r="T248">
        <v>0</v>
      </c>
    </row>
    <row r="249" spans="1:20">
      <c r="A249" s="1">
        <v>45378</v>
      </c>
      <c r="B249" s="9">
        <f>nyse_spy_volume_by_exchange[[#This Row],[Off Exchange]]/SUM(nyse_spy_volume_by_exchange[[#This Row],[NYSE National]:[LTSE]])</f>
        <v>0.42596353667902898</v>
      </c>
      <c r="C249" s="12">
        <f>SUM(nyse_spy_volume_by_exchange[[#This Row],[NYSE National]:[LTSE]])</f>
        <v>84171653</v>
      </c>
      <c r="D249">
        <v>20125</v>
      </c>
      <c r="E249">
        <v>303435</v>
      </c>
      <c r="F249">
        <v>1910847</v>
      </c>
      <c r="G249">
        <v>220146</v>
      </c>
      <c r="H249">
        <v>145466</v>
      </c>
      <c r="I249">
        <v>872480</v>
      </c>
      <c r="J249">
        <v>746094</v>
      </c>
      <c r="K249">
        <v>35854055</v>
      </c>
      <c r="L249">
        <v>3037809</v>
      </c>
      <c r="M249">
        <v>14445309</v>
      </c>
      <c r="N249">
        <v>6226323</v>
      </c>
      <c r="O249">
        <v>360866</v>
      </c>
      <c r="P249">
        <v>12661597</v>
      </c>
      <c r="Q249">
        <v>1331570</v>
      </c>
      <c r="R249">
        <v>4381418</v>
      </c>
      <c r="S249">
        <v>1654113</v>
      </c>
      <c r="T249">
        <v>0</v>
      </c>
    </row>
    <row r="250" spans="1:20">
      <c r="A250" s="1">
        <v>45377</v>
      </c>
      <c r="B250" s="9">
        <f>nyse_spy_volume_by_exchange[[#This Row],[Off Exchange]]/SUM(nyse_spy_volume_by_exchange[[#This Row],[NYSE National]:[LTSE]])</f>
        <v>0.42294641962393648</v>
      </c>
      <c r="C250" s="12">
        <f>SUM(nyse_spy_volume_by_exchange[[#This Row],[NYSE National]:[LTSE]])</f>
        <v>65461280</v>
      </c>
      <c r="D250">
        <v>20973</v>
      </c>
      <c r="E250">
        <v>223301</v>
      </c>
      <c r="F250">
        <v>1534567</v>
      </c>
      <c r="G250">
        <v>128088</v>
      </c>
      <c r="H250">
        <v>182259</v>
      </c>
      <c r="I250">
        <v>856545</v>
      </c>
      <c r="J250">
        <v>344906</v>
      </c>
      <c r="K250">
        <v>27686614</v>
      </c>
      <c r="L250">
        <v>3422852</v>
      </c>
      <c r="M250">
        <v>11887394</v>
      </c>
      <c r="N250">
        <v>4399623</v>
      </c>
      <c r="O250">
        <v>225943</v>
      </c>
      <c r="P250">
        <v>9148893</v>
      </c>
      <c r="Q250">
        <v>871271</v>
      </c>
      <c r="R250">
        <v>3424971</v>
      </c>
      <c r="S250">
        <v>1103080</v>
      </c>
      <c r="T250">
        <v>0</v>
      </c>
    </row>
    <row r="251" spans="1:20">
      <c r="A251" s="1">
        <v>45376</v>
      </c>
      <c r="B251" s="9">
        <f>nyse_spy_volume_by_exchange[[#This Row],[Off Exchange]]/SUM(nyse_spy_volume_by_exchange[[#This Row],[NYSE National]:[LTSE]])</f>
        <v>0.37966570329376315</v>
      </c>
      <c r="C251" s="12">
        <f>SUM(nyse_spy_volume_by_exchange[[#This Row],[NYSE National]:[LTSE]])</f>
        <v>48715646</v>
      </c>
      <c r="D251">
        <v>12728</v>
      </c>
      <c r="E251">
        <v>152514</v>
      </c>
      <c r="F251">
        <v>1513730</v>
      </c>
      <c r="G251">
        <v>111223</v>
      </c>
      <c r="H251">
        <v>136436</v>
      </c>
      <c r="I251">
        <v>719998</v>
      </c>
      <c r="J251">
        <v>328475</v>
      </c>
      <c r="K251">
        <v>18495660</v>
      </c>
      <c r="L251">
        <v>864486</v>
      </c>
      <c r="M251">
        <v>8926324</v>
      </c>
      <c r="N251">
        <v>4009810</v>
      </c>
      <c r="O251">
        <v>145050</v>
      </c>
      <c r="P251">
        <v>8429960</v>
      </c>
      <c r="Q251">
        <v>1051321</v>
      </c>
      <c r="R251">
        <v>2611202</v>
      </c>
      <c r="S251">
        <v>1206729</v>
      </c>
      <c r="T251">
        <v>0</v>
      </c>
    </row>
    <row r="252" spans="1:20">
      <c r="A252" s="1">
        <v>45373</v>
      </c>
      <c r="B252" s="9">
        <f>nyse_spy_volume_by_exchange[[#This Row],[Off Exchange]]/SUM(nyse_spy_volume_by_exchange[[#This Row],[NYSE National]:[LTSE]])</f>
        <v>0.51465776335801139</v>
      </c>
      <c r="C252" s="12">
        <f>SUM(nyse_spy_volume_by_exchange[[#This Row],[NYSE National]:[LTSE]])</f>
        <v>79220886</v>
      </c>
      <c r="D252">
        <v>12436</v>
      </c>
      <c r="E252">
        <v>148427</v>
      </c>
      <c r="F252">
        <v>1661923</v>
      </c>
      <c r="G252">
        <v>99651</v>
      </c>
      <c r="H252">
        <v>212184</v>
      </c>
      <c r="I252">
        <v>736691</v>
      </c>
      <c r="J252">
        <v>450944</v>
      </c>
      <c r="K252">
        <v>40771644</v>
      </c>
      <c r="L252">
        <v>882565</v>
      </c>
      <c r="M252">
        <v>12853451</v>
      </c>
      <c r="N252">
        <v>5203766</v>
      </c>
      <c r="O252">
        <v>267500</v>
      </c>
      <c r="P252">
        <v>10096694</v>
      </c>
      <c r="Q252">
        <v>769945</v>
      </c>
      <c r="R252">
        <v>3777983</v>
      </c>
      <c r="S252">
        <v>1275082</v>
      </c>
      <c r="T252">
        <v>0</v>
      </c>
    </row>
    <row r="253" spans="1:20">
      <c r="A253" s="1">
        <v>45372</v>
      </c>
      <c r="B253" s="9">
        <f>nyse_spy_volume_by_exchange[[#This Row],[Off Exchange]]/SUM(nyse_spy_volume_by_exchange[[#This Row],[NYSE National]:[LTSE]])</f>
        <v>0.38438045802336984</v>
      </c>
      <c r="C253" s="12">
        <f>SUM(nyse_spy_volume_by_exchange[[#This Row],[NYSE National]:[LTSE]])</f>
        <v>60370413</v>
      </c>
      <c r="D253">
        <v>19771</v>
      </c>
      <c r="E253">
        <v>224365</v>
      </c>
      <c r="F253">
        <v>2052438</v>
      </c>
      <c r="G253">
        <v>157873</v>
      </c>
      <c r="H253">
        <v>132629</v>
      </c>
      <c r="I253">
        <v>817128</v>
      </c>
      <c r="J253">
        <v>503467</v>
      </c>
      <c r="K253">
        <v>23205207</v>
      </c>
      <c r="L253">
        <v>771086</v>
      </c>
      <c r="M253">
        <v>11257575</v>
      </c>
      <c r="N253">
        <v>5410784</v>
      </c>
      <c r="O253">
        <v>263950</v>
      </c>
      <c r="P253">
        <v>9386805</v>
      </c>
      <c r="Q253">
        <v>1108632</v>
      </c>
      <c r="R253">
        <v>3632928</v>
      </c>
      <c r="S253">
        <v>1425775</v>
      </c>
      <c r="T253">
        <v>0</v>
      </c>
    </row>
    <row r="254" spans="1:20">
      <c r="A254" s="1">
        <v>45371</v>
      </c>
      <c r="B254" s="9">
        <f>nyse_spy_volume_by_exchange[[#This Row],[Off Exchange]]/SUM(nyse_spy_volume_by_exchange[[#This Row],[NYSE National]:[LTSE]])</f>
        <v>0.38086541654024075</v>
      </c>
      <c r="C254" s="12">
        <f>SUM(nyse_spy_volume_by_exchange[[#This Row],[NYSE National]:[LTSE]])</f>
        <v>69589495</v>
      </c>
      <c r="D254">
        <v>28488</v>
      </c>
      <c r="E254">
        <v>257332</v>
      </c>
      <c r="F254">
        <v>2100777</v>
      </c>
      <c r="G254">
        <v>120479</v>
      </c>
      <c r="H254">
        <v>121584</v>
      </c>
      <c r="I254">
        <v>986352</v>
      </c>
      <c r="J254">
        <v>583624</v>
      </c>
      <c r="K254">
        <v>26504232</v>
      </c>
      <c r="L254">
        <v>311081</v>
      </c>
      <c r="M254">
        <v>13423129</v>
      </c>
      <c r="N254">
        <v>5234478</v>
      </c>
      <c r="O254">
        <v>303229</v>
      </c>
      <c r="P254">
        <v>12871723</v>
      </c>
      <c r="Q254">
        <v>1420042</v>
      </c>
      <c r="R254">
        <v>3821673</v>
      </c>
      <c r="S254">
        <v>1501272</v>
      </c>
      <c r="T254">
        <v>0</v>
      </c>
    </row>
    <row r="255" spans="1:20">
      <c r="A255" s="1">
        <v>45370</v>
      </c>
      <c r="B255" s="9">
        <f>nyse_spy_volume_by_exchange[[#This Row],[Off Exchange]]/SUM(nyse_spy_volume_by_exchange[[#This Row],[NYSE National]:[LTSE]])</f>
        <v>0.37191874445893436</v>
      </c>
      <c r="C255" s="12">
        <f>SUM(nyse_spy_volume_by_exchange[[#This Row],[NYSE National]:[LTSE]])</f>
        <v>60748694</v>
      </c>
      <c r="D255">
        <v>18540</v>
      </c>
      <c r="E255">
        <v>222016</v>
      </c>
      <c r="F255">
        <v>1920602</v>
      </c>
      <c r="G255">
        <v>134385</v>
      </c>
      <c r="H255">
        <v>121117</v>
      </c>
      <c r="I255">
        <v>698861</v>
      </c>
      <c r="J255">
        <v>541626</v>
      </c>
      <c r="K255">
        <v>22593578</v>
      </c>
      <c r="L255">
        <v>1163762</v>
      </c>
      <c r="M255">
        <v>12345366</v>
      </c>
      <c r="N255">
        <v>5412536</v>
      </c>
      <c r="O255">
        <v>324638</v>
      </c>
      <c r="P255">
        <v>9476021</v>
      </c>
      <c r="Q255">
        <v>1044106</v>
      </c>
      <c r="R255">
        <v>3342731</v>
      </c>
      <c r="S255">
        <v>1388809</v>
      </c>
      <c r="T255">
        <v>0</v>
      </c>
    </row>
    <row r="256" spans="1:20">
      <c r="A256" s="1">
        <v>45369</v>
      </c>
      <c r="B256" s="9">
        <f>nyse_spy_volume_by_exchange[[#This Row],[Off Exchange]]/SUM(nyse_spy_volume_by_exchange[[#This Row],[NYSE National]:[LTSE]])</f>
        <v>0.44475717644916418</v>
      </c>
      <c r="C256" s="12">
        <f>SUM(nyse_spy_volume_by_exchange[[#This Row],[NYSE National]:[LTSE]])</f>
        <v>89025817</v>
      </c>
      <c r="D256">
        <v>16122</v>
      </c>
      <c r="E256">
        <v>299933</v>
      </c>
      <c r="F256">
        <v>2430596</v>
      </c>
      <c r="G256">
        <v>212053</v>
      </c>
      <c r="H256">
        <v>148767</v>
      </c>
      <c r="I256">
        <v>933941</v>
      </c>
      <c r="J256">
        <v>478623</v>
      </c>
      <c r="K256">
        <v>39594871</v>
      </c>
      <c r="L256">
        <v>2425960</v>
      </c>
      <c r="M256">
        <v>17170982</v>
      </c>
      <c r="N256">
        <v>6734832</v>
      </c>
      <c r="O256">
        <v>408849</v>
      </c>
      <c r="P256">
        <v>10546037</v>
      </c>
      <c r="Q256">
        <v>1554753</v>
      </c>
      <c r="R256">
        <v>4319600</v>
      </c>
      <c r="S256">
        <v>1749898</v>
      </c>
      <c r="T256">
        <v>0</v>
      </c>
    </row>
    <row r="257" spans="1:20">
      <c r="A257" s="1">
        <v>45366</v>
      </c>
      <c r="B257" s="9">
        <f>nyse_spy_volume_by_exchange[[#This Row],[Off Exchange]]/SUM(nyse_spy_volume_by_exchange[[#This Row],[NYSE National]:[LTSE]])</f>
        <v>0.48524236586980085</v>
      </c>
      <c r="C257" s="12">
        <f>SUM(nyse_spy_volume_by_exchange[[#This Row],[NYSE National]:[LTSE]])</f>
        <v>108227883</v>
      </c>
      <c r="D257">
        <v>30974</v>
      </c>
      <c r="E257">
        <v>368867</v>
      </c>
      <c r="F257">
        <v>2718494</v>
      </c>
      <c r="G257">
        <v>281955</v>
      </c>
      <c r="H257">
        <v>176000</v>
      </c>
      <c r="I257">
        <v>943977</v>
      </c>
      <c r="J257">
        <v>1049632</v>
      </c>
      <c r="K257">
        <v>52516754</v>
      </c>
      <c r="L257">
        <v>2155310</v>
      </c>
      <c r="M257">
        <v>17068935</v>
      </c>
      <c r="N257">
        <v>8203195</v>
      </c>
      <c r="O257">
        <v>365614</v>
      </c>
      <c r="P257">
        <v>13874227</v>
      </c>
      <c r="Q257">
        <v>1722189</v>
      </c>
      <c r="R257">
        <v>4846051</v>
      </c>
      <c r="S257">
        <v>1900300</v>
      </c>
      <c r="T257">
        <v>5409</v>
      </c>
    </row>
    <row r="258" spans="1:20">
      <c r="A258" s="1">
        <v>45365</v>
      </c>
      <c r="B258" s="9">
        <f>nyse_spy_volume_by_exchange[[#This Row],[Off Exchange]]/SUM(nyse_spy_volume_by_exchange[[#This Row],[NYSE National]:[LTSE]])</f>
        <v>0.41369197149227238</v>
      </c>
      <c r="C258" s="12">
        <f>SUM(nyse_spy_volume_by_exchange[[#This Row],[NYSE National]:[LTSE]])</f>
        <v>110144591</v>
      </c>
      <c r="D258">
        <v>34449</v>
      </c>
      <c r="E258">
        <v>430209</v>
      </c>
      <c r="F258">
        <v>2929897</v>
      </c>
      <c r="G258">
        <v>257599</v>
      </c>
      <c r="H258">
        <v>116224</v>
      </c>
      <c r="I258">
        <v>1294266</v>
      </c>
      <c r="J258">
        <v>1077425</v>
      </c>
      <c r="K258">
        <v>45565933</v>
      </c>
      <c r="L258">
        <v>3463204</v>
      </c>
      <c r="M258">
        <v>19531569</v>
      </c>
      <c r="N258">
        <v>8439834</v>
      </c>
      <c r="O258">
        <v>432007</v>
      </c>
      <c r="P258">
        <v>16490401</v>
      </c>
      <c r="Q258">
        <v>1602006</v>
      </c>
      <c r="R258">
        <v>6474326</v>
      </c>
      <c r="S258">
        <v>2005242</v>
      </c>
      <c r="T258">
        <v>0</v>
      </c>
    </row>
    <row r="259" spans="1:20">
      <c r="A259" s="1">
        <v>45364</v>
      </c>
      <c r="B259" s="9">
        <f>nyse_spy_volume_by_exchange[[#This Row],[Off Exchange]]/SUM(nyse_spy_volume_by_exchange[[#This Row],[NYSE National]:[LTSE]])</f>
        <v>0.3871762725113278</v>
      </c>
      <c r="C259" s="12">
        <f>SUM(nyse_spy_volume_by_exchange[[#This Row],[NYSE National]:[LTSE]])</f>
        <v>55101592</v>
      </c>
      <c r="D259">
        <v>11785</v>
      </c>
      <c r="E259">
        <v>247772</v>
      </c>
      <c r="F259">
        <v>1732548</v>
      </c>
      <c r="G259">
        <v>144129</v>
      </c>
      <c r="H259">
        <v>82905</v>
      </c>
      <c r="I259">
        <v>703671</v>
      </c>
      <c r="J259">
        <v>560675</v>
      </c>
      <c r="K259">
        <v>21334029</v>
      </c>
      <c r="L259">
        <v>1016024</v>
      </c>
      <c r="M259">
        <v>8796227</v>
      </c>
      <c r="N259">
        <v>4960538</v>
      </c>
      <c r="O259">
        <v>237731</v>
      </c>
      <c r="P259">
        <v>8903674</v>
      </c>
      <c r="Q259">
        <v>1077900</v>
      </c>
      <c r="R259">
        <v>3912693</v>
      </c>
      <c r="S259">
        <v>1379291</v>
      </c>
      <c r="T259">
        <v>0</v>
      </c>
    </row>
    <row r="260" spans="1:20">
      <c r="A260" s="1">
        <v>45363</v>
      </c>
      <c r="B260" s="9">
        <f>nyse_spy_volume_by_exchange[[#This Row],[Off Exchange]]/SUM(nyse_spy_volume_by_exchange[[#This Row],[NYSE National]:[LTSE]])</f>
        <v>0.35595330005719283</v>
      </c>
      <c r="C260" s="12">
        <f>SUM(nyse_spy_volume_by_exchange[[#This Row],[NYSE National]:[LTSE]])</f>
        <v>73685829</v>
      </c>
      <c r="D260">
        <v>21347</v>
      </c>
      <c r="E260">
        <v>379627</v>
      </c>
      <c r="F260">
        <v>2510187</v>
      </c>
      <c r="G260">
        <v>251456</v>
      </c>
      <c r="H260">
        <v>143558</v>
      </c>
      <c r="I260">
        <v>1093691</v>
      </c>
      <c r="J260">
        <v>810313</v>
      </c>
      <c r="K260">
        <v>26228714</v>
      </c>
      <c r="L260">
        <v>882982</v>
      </c>
      <c r="M260">
        <v>13504015</v>
      </c>
      <c r="N260">
        <v>6864414</v>
      </c>
      <c r="O260">
        <v>354047</v>
      </c>
      <c r="P260">
        <v>12472177</v>
      </c>
      <c r="Q260">
        <v>1575053</v>
      </c>
      <c r="R260">
        <v>4649514</v>
      </c>
      <c r="S260">
        <v>1944734</v>
      </c>
      <c r="T260">
        <v>0</v>
      </c>
    </row>
    <row r="261" spans="1:20">
      <c r="A261" s="1">
        <v>45362</v>
      </c>
      <c r="B261" s="9">
        <f>nyse_spy_volume_by_exchange[[#This Row],[Off Exchange]]/SUM(nyse_spy_volume_by_exchange[[#This Row],[NYSE National]:[LTSE]])</f>
        <v>0.36919719995529787</v>
      </c>
      <c r="C261" s="12">
        <f>SUM(nyse_spy_volume_by_exchange[[#This Row],[NYSE National]:[LTSE]])</f>
        <v>62556287</v>
      </c>
      <c r="D261">
        <v>13803</v>
      </c>
      <c r="E261">
        <v>379109</v>
      </c>
      <c r="F261">
        <v>1897479</v>
      </c>
      <c r="G261">
        <v>166648</v>
      </c>
      <c r="H261">
        <v>75305</v>
      </c>
      <c r="I261">
        <v>700116</v>
      </c>
      <c r="J261">
        <v>596992</v>
      </c>
      <c r="K261">
        <v>23095606</v>
      </c>
      <c r="L261">
        <v>1363957</v>
      </c>
      <c r="M261">
        <v>10647139</v>
      </c>
      <c r="N261">
        <v>5764172</v>
      </c>
      <c r="O261">
        <v>245417</v>
      </c>
      <c r="P261">
        <v>10298567</v>
      </c>
      <c r="Q261">
        <v>1329364</v>
      </c>
      <c r="R261">
        <v>4378345</v>
      </c>
      <c r="S261">
        <v>1604268</v>
      </c>
      <c r="T261">
        <v>0</v>
      </c>
    </row>
    <row r="262" spans="1:20">
      <c r="A262" s="1">
        <v>45359</v>
      </c>
      <c r="B262" s="9">
        <f>nyse_spy_volume_by_exchange[[#This Row],[Off Exchange]]/SUM(nyse_spy_volume_by_exchange[[#This Row],[NYSE National]:[LTSE]])</f>
        <v>0.34611991537653741</v>
      </c>
      <c r="C262" s="12">
        <f>SUM(nyse_spy_volume_by_exchange[[#This Row],[NYSE National]:[LTSE]])</f>
        <v>86543847</v>
      </c>
      <c r="D262">
        <v>10544</v>
      </c>
      <c r="E262">
        <v>556333</v>
      </c>
      <c r="F262">
        <v>3353691</v>
      </c>
      <c r="G262">
        <v>229909</v>
      </c>
      <c r="H262">
        <v>196629</v>
      </c>
      <c r="I262">
        <v>1006823</v>
      </c>
      <c r="J262">
        <v>1302839</v>
      </c>
      <c r="K262">
        <v>29954549</v>
      </c>
      <c r="L262">
        <v>272512</v>
      </c>
      <c r="M262">
        <v>14786375</v>
      </c>
      <c r="N262">
        <v>8469468</v>
      </c>
      <c r="O262">
        <v>564675</v>
      </c>
      <c r="P262">
        <v>14453436</v>
      </c>
      <c r="Q262">
        <v>2108353</v>
      </c>
      <c r="R262">
        <v>6382056</v>
      </c>
      <c r="S262">
        <v>2895655</v>
      </c>
      <c r="T262">
        <v>0</v>
      </c>
    </row>
    <row r="263" spans="1:20">
      <c r="A263" s="1">
        <v>45358</v>
      </c>
      <c r="B263" s="9">
        <f>nyse_spy_volume_by_exchange[[#This Row],[Off Exchange]]/SUM(nyse_spy_volume_by_exchange[[#This Row],[NYSE National]:[LTSE]])</f>
        <v>0.31009674200578868</v>
      </c>
      <c r="C263" s="12">
        <f>SUM(nyse_spy_volume_by_exchange[[#This Row],[NYSE National]:[LTSE]])</f>
        <v>58620761</v>
      </c>
      <c r="D263">
        <v>24741</v>
      </c>
      <c r="E263">
        <v>346315</v>
      </c>
      <c r="F263">
        <v>2224311</v>
      </c>
      <c r="G263">
        <v>204409</v>
      </c>
      <c r="H263">
        <v>311550</v>
      </c>
      <c r="I263">
        <v>757673</v>
      </c>
      <c r="J263">
        <v>613717</v>
      </c>
      <c r="K263">
        <v>18178107</v>
      </c>
      <c r="L263">
        <v>769102</v>
      </c>
      <c r="M263">
        <v>11126286</v>
      </c>
      <c r="N263">
        <v>5778676</v>
      </c>
      <c r="O263">
        <v>354695</v>
      </c>
      <c r="P263">
        <v>10805005</v>
      </c>
      <c r="Q263">
        <v>1408203</v>
      </c>
      <c r="R263">
        <v>4068572</v>
      </c>
      <c r="S263">
        <v>1649399</v>
      </c>
      <c r="T263">
        <v>0</v>
      </c>
    </row>
    <row r="264" spans="1:20">
      <c r="A264" s="1">
        <v>45357</v>
      </c>
      <c r="B264" s="9">
        <f>nyse_spy_volume_by_exchange[[#This Row],[Off Exchange]]/SUM(nyse_spy_volume_by_exchange[[#This Row],[NYSE National]:[LTSE]])</f>
        <v>0.33176103441784666</v>
      </c>
      <c r="C264" s="12">
        <f>SUM(nyse_spy_volume_by_exchange[[#This Row],[NYSE National]:[LTSE]])</f>
        <v>68363167</v>
      </c>
      <c r="D264">
        <v>21448</v>
      </c>
      <c r="E264">
        <v>433821</v>
      </c>
      <c r="F264">
        <v>2447508</v>
      </c>
      <c r="G264">
        <v>210513</v>
      </c>
      <c r="H264">
        <v>129837</v>
      </c>
      <c r="I264">
        <v>815141</v>
      </c>
      <c r="J264">
        <v>802447</v>
      </c>
      <c r="K264">
        <v>22680235</v>
      </c>
      <c r="L264">
        <v>432692</v>
      </c>
      <c r="M264">
        <v>13058693</v>
      </c>
      <c r="N264">
        <v>6451282</v>
      </c>
      <c r="O264">
        <v>326538</v>
      </c>
      <c r="P264">
        <v>12535053</v>
      </c>
      <c r="Q264">
        <v>1396384</v>
      </c>
      <c r="R264">
        <v>4980994</v>
      </c>
      <c r="S264">
        <v>1640581</v>
      </c>
      <c r="T264">
        <v>0</v>
      </c>
    </row>
    <row r="265" spans="1:20">
      <c r="A265" s="1">
        <v>45356</v>
      </c>
      <c r="B265" s="9">
        <f>nyse_spy_volume_by_exchange[[#This Row],[Off Exchange]]/SUM(nyse_spy_volume_by_exchange[[#This Row],[NYSE National]:[LTSE]])</f>
        <v>0.34054106486349911</v>
      </c>
      <c r="C265" s="12">
        <f>SUM(nyse_spy_volume_by_exchange[[#This Row],[NYSE National]:[LTSE]])</f>
        <v>73299160</v>
      </c>
      <c r="D265">
        <v>13668</v>
      </c>
      <c r="E265">
        <v>727942</v>
      </c>
      <c r="F265">
        <v>2609013</v>
      </c>
      <c r="G265">
        <v>290114</v>
      </c>
      <c r="H265">
        <v>181543</v>
      </c>
      <c r="I265">
        <v>1569200</v>
      </c>
      <c r="J265">
        <v>619957</v>
      </c>
      <c r="K265">
        <v>24961374</v>
      </c>
      <c r="L265">
        <v>1760020</v>
      </c>
      <c r="M265">
        <v>13834787</v>
      </c>
      <c r="N265">
        <v>6844163</v>
      </c>
      <c r="O265">
        <v>435576</v>
      </c>
      <c r="P265">
        <v>11575817</v>
      </c>
      <c r="Q265">
        <v>1405420</v>
      </c>
      <c r="R265">
        <v>4889479</v>
      </c>
      <c r="S265">
        <v>1581087</v>
      </c>
      <c r="T265">
        <v>0</v>
      </c>
    </row>
    <row r="266" spans="1:20">
      <c r="A266" s="1">
        <v>45355</v>
      </c>
      <c r="B266" s="9">
        <f>nyse_spy_volume_by_exchange[[#This Row],[Off Exchange]]/SUM(nyse_spy_volume_by_exchange[[#This Row],[NYSE National]:[LTSE]])</f>
        <v>0.34124555715991861</v>
      </c>
      <c r="C266" s="12">
        <f>SUM(nyse_spy_volume_by_exchange[[#This Row],[NYSE National]:[LTSE]])</f>
        <v>50283714</v>
      </c>
      <c r="D266">
        <v>24568</v>
      </c>
      <c r="E266">
        <v>378932</v>
      </c>
      <c r="F266">
        <v>1736486</v>
      </c>
      <c r="G266">
        <v>192651</v>
      </c>
      <c r="H266">
        <v>105616</v>
      </c>
      <c r="I266">
        <v>1196231</v>
      </c>
      <c r="J266">
        <v>395544</v>
      </c>
      <c r="K266">
        <v>17159094</v>
      </c>
      <c r="L266">
        <v>835512</v>
      </c>
      <c r="M266">
        <v>9417808</v>
      </c>
      <c r="N266">
        <v>4521144</v>
      </c>
      <c r="O266">
        <v>291790</v>
      </c>
      <c r="P266">
        <v>8624969</v>
      </c>
      <c r="Q266">
        <v>731951</v>
      </c>
      <c r="R266">
        <v>3386744</v>
      </c>
      <c r="S266">
        <v>1284674</v>
      </c>
      <c r="T266">
        <v>0</v>
      </c>
    </row>
    <row r="267" spans="1:20">
      <c r="A267" s="1">
        <v>45352</v>
      </c>
      <c r="B267" s="9">
        <f>nyse_spy_volume_by_exchange[[#This Row],[Off Exchange]]/SUM(nyse_spy_volume_by_exchange[[#This Row],[NYSE National]:[LTSE]])</f>
        <v>0.43297551524883626</v>
      </c>
      <c r="C267" s="12">
        <f>SUM(nyse_spy_volume_by_exchange[[#This Row],[NYSE National]:[LTSE]])</f>
        <v>77997362</v>
      </c>
      <c r="D267">
        <v>26212</v>
      </c>
      <c r="E267">
        <v>1295993</v>
      </c>
      <c r="F267">
        <v>2427022</v>
      </c>
      <c r="G267">
        <v>333617</v>
      </c>
      <c r="H267">
        <v>210786</v>
      </c>
      <c r="I267">
        <v>1239371</v>
      </c>
      <c r="J267">
        <v>696333</v>
      </c>
      <c r="K267">
        <v>33770948</v>
      </c>
      <c r="L267">
        <v>1428835</v>
      </c>
      <c r="M267">
        <v>11820240</v>
      </c>
      <c r="N267">
        <v>6116054</v>
      </c>
      <c r="O267">
        <v>571265</v>
      </c>
      <c r="P267">
        <v>10408586</v>
      </c>
      <c r="Q267">
        <v>1534329</v>
      </c>
      <c r="R267">
        <v>4354942</v>
      </c>
      <c r="S267">
        <v>1762829</v>
      </c>
      <c r="T267">
        <v>0</v>
      </c>
    </row>
    <row r="268" spans="1:20">
      <c r="A268" s="1">
        <v>45351</v>
      </c>
      <c r="B268" s="9">
        <f>nyse_spy_volume_by_exchange[[#This Row],[Off Exchange]]/SUM(nyse_spy_volume_by_exchange[[#This Row],[NYSE National]:[LTSE]])</f>
        <v>0.37545670476436543</v>
      </c>
      <c r="C268" s="12">
        <f>SUM(nyse_spy_volume_by_exchange[[#This Row],[NYSE National]:[LTSE]])</f>
        <v>83903493</v>
      </c>
      <c r="D268">
        <v>25190</v>
      </c>
      <c r="E268">
        <v>924042</v>
      </c>
      <c r="F268">
        <v>2076280</v>
      </c>
      <c r="G268">
        <v>249351</v>
      </c>
      <c r="H268">
        <v>231809</v>
      </c>
      <c r="I268">
        <v>1115035</v>
      </c>
      <c r="J268">
        <v>691711</v>
      </c>
      <c r="K268">
        <v>31502129</v>
      </c>
      <c r="L268">
        <v>1481813</v>
      </c>
      <c r="M268">
        <v>16499778</v>
      </c>
      <c r="N268">
        <v>7007942</v>
      </c>
      <c r="O268">
        <v>443344</v>
      </c>
      <c r="P268">
        <v>13111739</v>
      </c>
      <c r="Q268">
        <v>1884833</v>
      </c>
      <c r="R268">
        <v>5012713</v>
      </c>
      <c r="S268">
        <v>1645784</v>
      </c>
      <c r="T268">
        <v>0</v>
      </c>
    </row>
    <row r="269" spans="1:20">
      <c r="A269" s="1">
        <v>45350</v>
      </c>
      <c r="B269" s="9">
        <f>nyse_spy_volume_by_exchange[[#This Row],[Off Exchange]]/SUM(nyse_spy_volume_by_exchange[[#This Row],[NYSE National]:[LTSE]])</f>
        <v>0.37855612536274419</v>
      </c>
      <c r="C269" s="12">
        <f>SUM(nyse_spy_volume_by_exchange[[#This Row],[NYSE National]:[LTSE]])</f>
        <v>56473684</v>
      </c>
      <c r="D269">
        <v>26911</v>
      </c>
      <c r="E269">
        <v>1150441</v>
      </c>
      <c r="F269">
        <v>1466901</v>
      </c>
      <c r="G269">
        <v>268900</v>
      </c>
      <c r="H269">
        <v>119675</v>
      </c>
      <c r="I269">
        <v>1070115</v>
      </c>
      <c r="J269">
        <v>479761</v>
      </c>
      <c r="K269">
        <v>21378459</v>
      </c>
      <c r="L269">
        <v>3278165</v>
      </c>
      <c r="M269">
        <v>9092338</v>
      </c>
      <c r="N269">
        <v>4262776</v>
      </c>
      <c r="O269">
        <v>347664</v>
      </c>
      <c r="P269">
        <v>8380744</v>
      </c>
      <c r="Q269">
        <v>691596</v>
      </c>
      <c r="R269">
        <v>3330021</v>
      </c>
      <c r="S269">
        <v>1129217</v>
      </c>
      <c r="T269">
        <v>0</v>
      </c>
    </row>
    <row r="270" spans="1:20">
      <c r="A270" s="1">
        <v>45349</v>
      </c>
      <c r="B270" s="9">
        <f>nyse_spy_volume_by_exchange[[#This Row],[Off Exchange]]/SUM(nyse_spy_volume_by_exchange[[#This Row],[NYSE National]:[LTSE]])</f>
        <v>0.41668154325024725</v>
      </c>
      <c r="C270" s="12">
        <f>SUM(nyse_spy_volume_by_exchange[[#This Row],[NYSE National]:[LTSE]])</f>
        <v>49641774</v>
      </c>
      <c r="D270">
        <v>15653</v>
      </c>
      <c r="E270">
        <v>732740</v>
      </c>
      <c r="F270">
        <v>1343640</v>
      </c>
      <c r="G270">
        <v>202975</v>
      </c>
      <c r="H270">
        <v>103287</v>
      </c>
      <c r="I270">
        <v>660815</v>
      </c>
      <c r="J270">
        <v>328314</v>
      </c>
      <c r="K270">
        <v>20684811</v>
      </c>
      <c r="L270">
        <v>729461</v>
      </c>
      <c r="M270">
        <v>8448447</v>
      </c>
      <c r="N270">
        <v>4021604</v>
      </c>
      <c r="O270">
        <v>254840</v>
      </c>
      <c r="P270">
        <v>7494276</v>
      </c>
      <c r="Q270">
        <v>759737</v>
      </c>
      <c r="R270">
        <v>2833069</v>
      </c>
      <c r="S270">
        <v>1028105</v>
      </c>
      <c r="T270">
        <v>0</v>
      </c>
    </row>
    <row r="271" spans="1:20">
      <c r="A271" s="1">
        <v>45348</v>
      </c>
      <c r="B271" s="9">
        <f>nyse_spy_volume_by_exchange[[#This Row],[Off Exchange]]/SUM(nyse_spy_volume_by_exchange[[#This Row],[NYSE National]:[LTSE]])</f>
        <v>0.39168431013625293</v>
      </c>
      <c r="C271" s="12">
        <f>SUM(nyse_spy_volume_by_exchange[[#This Row],[NYSE National]:[LTSE]])</f>
        <v>50372273</v>
      </c>
      <c r="D271">
        <v>15864</v>
      </c>
      <c r="E271">
        <v>1175280</v>
      </c>
      <c r="F271">
        <v>1462958</v>
      </c>
      <c r="G271">
        <v>231209</v>
      </c>
      <c r="H271">
        <v>142971</v>
      </c>
      <c r="I271">
        <v>870857</v>
      </c>
      <c r="J271">
        <v>424504</v>
      </c>
      <c r="K271">
        <v>19730029</v>
      </c>
      <c r="L271">
        <v>1069275</v>
      </c>
      <c r="M271">
        <v>7760451</v>
      </c>
      <c r="N271">
        <v>4425970</v>
      </c>
      <c r="O271">
        <v>391300</v>
      </c>
      <c r="P271">
        <v>8046720</v>
      </c>
      <c r="Q271">
        <v>784471</v>
      </c>
      <c r="R271">
        <v>2709771</v>
      </c>
      <c r="S271">
        <v>1130643</v>
      </c>
      <c r="T271">
        <v>0</v>
      </c>
    </row>
    <row r="272" spans="1:20">
      <c r="A272" s="1">
        <v>45345</v>
      </c>
      <c r="B272" s="9">
        <f>nyse_spy_volume_by_exchange[[#This Row],[Off Exchange]]/SUM(nyse_spy_volume_by_exchange[[#This Row],[NYSE National]:[LTSE]])</f>
        <v>0.35979095291520025</v>
      </c>
      <c r="C272" s="12">
        <f>SUM(nyse_spy_volume_by_exchange[[#This Row],[NYSE National]:[LTSE]])</f>
        <v>63407342</v>
      </c>
      <c r="D272">
        <v>21647</v>
      </c>
      <c r="E272">
        <v>1414455</v>
      </c>
      <c r="F272">
        <v>2021891</v>
      </c>
      <c r="G272">
        <v>208957</v>
      </c>
      <c r="H272">
        <v>244952</v>
      </c>
      <c r="I272">
        <v>1162330</v>
      </c>
      <c r="J272">
        <v>553662</v>
      </c>
      <c r="K272">
        <v>22813388</v>
      </c>
      <c r="L272">
        <v>2629176</v>
      </c>
      <c r="M272">
        <v>10871186</v>
      </c>
      <c r="N272">
        <v>5321571</v>
      </c>
      <c r="O272">
        <v>518753</v>
      </c>
      <c r="P272">
        <v>9457727</v>
      </c>
      <c r="Q272">
        <v>1084683</v>
      </c>
      <c r="R272">
        <v>3694271</v>
      </c>
      <c r="S272">
        <v>1388693</v>
      </c>
      <c r="T272">
        <v>0</v>
      </c>
    </row>
    <row r="273" spans="1:20">
      <c r="A273" s="1">
        <v>45344</v>
      </c>
      <c r="B273" s="9">
        <f>nyse_spy_volume_by_exchange[[#This Row],[Off Exchange]]/SUM(nyse_spy_volume_by_exchange[[#This Row],[NYSE National]:[LTSE]])</f>
        <v>0.30465631885143446</v>
      </c>
      <c r="C273" s="12">
        <f>SUM(nyse_spy_volume_by_exchange[[#This Row],[NYSE National]:[LTSE]])</f>
        <v>75756410</v>
      </c>
      <c r="D273">
        <v>48440</v>
      </c>
      <c r="E273">
        <v>2057529</v>
      </c>
      <c r="F273">
        <v>3213392</v>
      </c>
      <c r="G273">
        <v>431963</v>
      </c>
      <c r="H273">
        <v>261321</v>
      </c>
      <c r="I273">
        <v>1696264</v>
      </c>
      <c r="J273">
        <v>723989</v>
      </c>
      <c r="K273">
        <v>23079669</v>
      </c>
      <c r="L273">
        <v>2138893</v>
      </c>
      <c r="M273">
        <v>14387338</v>
      </c>
      <c r="N273">
        <v>6536094</v>
      </c>
      <c r="O273">
        <v>858166</v>
      </c>
      <c r="P273">
        <v>12359937</v>
      </c>
      <c r="Q273">
        <v>1618975</v>
      </c>
      <c r="R273">
        <v>4489888</v>
      </c>
      <c r="S273">
        <v>1854552</v>
      </c>
      <c r="T273">
        <v>0</v>
      </c>
    </row>
    <row r="274" spans="1:20">
      <c r="A274" s="1">
        <v>45343</v>
      </c>
      <c r="B274" s="9">
        <f>nyse_spy_volume_by_exchange[[#This Row],[Off Exchange]]/SUM(nyse_spy_volume_by_exchange[[#This Row],[NYSE National]:[LTSE]])</f>
        <v>0.36806892942463298</v>
      </c>
      <c r="C274" s="12">
        <f>SUM(nyse_spy_volume_by_exchange[[#This Row],[NYSE National]:[LTSE]])</f>
        <v>59593824</v>
      </c>
      <c r="D274">
        <v>17751</v>
      </c>
      <c r="E274">
        <v>921539</v>
      </c>
      <c r="F274">
        <v>1787787</v>
      </c>
      <c r="G274">
        <v>223502</v>
      </c>
      <c r="H274">
        <v>146234</v>
      </c>
      <c r="I274">
        <v>879158</v>
      </c>
      <c r="J274">
        <v>516047</v>
      </c>
      <c r="K274">
        <v>21934635</v>
      </c>
      <c r="L274">
        <v>817810</v>
      </c>
      <c r="M274">
        <v>12024032</v>
      </c>
      <c r="N274">
        <v>4986029</v>
      </c>
      <c r="O274">
        <v>409624</v>
      </c>
      <c r="P274">
        <v>8955509</v>
      </c>
      <c r="Q274">
        <v>1033924</v>
      </c>
      <c r="R274">
        <v>3501487</v>
      </c>
      <c r="S274">
        <v>1437756</v>
      </c>
      <c r="T274">
        <v>1000</v>
      </c>
    </row>
    <row r="275" spans="1:20">
      <c r="A275" s="1">
        <v>45342</v>
      </c>
      <c r="B275" s="9">
        <f>nyse_spy_volume_by_exchange[[#This Row],[Off Exchange]]/SUM(nyse_spy_volume_by_exchange[[#This Row],[NYSE National]:[LTSE]])</f>
        <v>0.38202709373917704</v>
      </c>
      <c r="C275" s="12">
        <f>SUM(nyse_spy_volume_by_exchange[[#This Row],[NYSE National]:[LTSE]])</f>
        <v>71713911</v>
      </c>
      <c r="D275">
        <v>20503</v>
      </c>
      <c r="E275">
        <v>1715689</v>
      </c>
      <c r="F275">
        <v>2452802</v>
      </c>
      <c r="G275">
        <v>321454</v>
      </c>
      <c r="H275">
        <v>210858</v>
      </c>
      <c r="I275">
        <v>1354728</v>
      </c>
      <c r="J275">
        <v>692047</v>
      </c>
      <c r="K275">
        <v>27396657</v>
      </c>
      <c r="L275">
        <v>676915</v>
      </c>
      <c r="M275">
        <v>12406160</v>
      </c>
      <c r="N275">
        <v>6026120</v>
      </c>
      <c r="O275">
        <v>563838</v>
      </c>
      <c r="P275">
        <v>10879594</v>
      </c>
      <c r="Q275">
        <v>1436952</v>
      </c>
      <c r="R275">
        <v>4055590</v>
      </c>
      <c r="S275">
        <v>1504004</v>
      </c>
      <c r="T275">
        <v>0</v>
      </c>
    </row>
    <row r="276" spans="1:20">
      <c r="A276" s="1">
        <v>45338</v>
      </c>
      <c r="B276" s="9">
        <f>nyse_spy_volume_by_exchange[[#This Row],[Off Exchange]]/SUM(nyse_spy_volume_by_exchange[[#This Row],[NYSE National]:[LTSE]])</f>
        <v>0.41629484860424421</v>
      </c>
      <c r="C276" s="12">
        <f>SUM(nyse_spy_volume_by_exchange[[#This Row],[NYSE National]:[LTSE]])</f>
        <v>75552184</v>
      </c>
      <c r="D276">
        <v>42550</v>
      </c>
      <c r="E276">
        <v>1277353</v>
      </c>
      <c r="F276">
        <v>2007340</v>
      </c>
      <c r="G276">
        <v>314892</v>
      </c>
      <c r="H276">
        <v>216442</v>
      </c>
      <c r="I276">
        <v>1077734</v>
      </c>
      <c r="J276">
        <v>586353</v>
      </c>
      <c r="K276">
        <v>31451985</v>
      </c>
      <c r="L276">
        <v>3348212</v>
      </c>
      <c r="M276">
        <v>11152603</v>
      </c>
      <c r="N276">
        <v>5816234</v>
      </c>
      <c r="O276">
        <v>429442</v>
      </c>
      <c r="P276">
        <v>10981597</v>
      </c>
      <c r="Q276">
        <v>1139405</v>
      </c>
      <c r="R276">
        <v>4143811</v>
      </c>
      <c r="S276">
        <v>1566231</v>
      </c>
      <c r="T276">
        <v>0</v>
      </c>
    </row>
    <row r="277" spans="1:20">
      <c r="A277" s="1">
        <v>45337</v>
      </c>
      <c r="B277" s="9">
        <f>nyse_spy_volume_by_exchange[[#This Row],[Off Exchange]]/SUM(nyse_spy_volume_by_exchange[[#This Row],[NYSE National]:[LTSE]])</f>
        <v>0.33440456268232238</v>
      </c>
      <c r="C277" s="12">
        <f>SUM(nyse_spy_volume_by_exchange[[#This Row],[NYSE National]:[LTSE]])</f>
        <v>61666533</v>
      </c>
      <c r="D277">
        <v>41138</v>
      </c>
      <c r="E277">
        <v>1046450</v>
      </c>
      <c r="F277">
        <v>2047412</v>
      </c>
      <c r="G277">
        <v>326114</v>
      </c>
      <c r="H277">
        <v>175674</v>
      </c>
      <c r="I277">
        <v>1002836</v>
      </c>
      <c r="J277">
        <v>508586</v>
      </c>
      <c r="K277">
        <v>20621570</v>
      </c>
      <c r="L277">
        <v>2048202</v>
      </c>
      <c r="M277">
        <v>10635023</v>
      </c>
      <c r="N277">
        <v>5621597</v>
      </c>
      <c r="O277">
        <v>458546</v>
      </c>
      <c r="P277">
        <v>10530138</v>
      </c>
      <c r="Q277">
        <v>1301488</v>
      </c>
      <c r="R277">
        <v>3872368</v>
      </c>
      <c r="S277">
        <v>1429391</v>
      </c>
      <c r="T277">
        <v>0</v>
      </c>
    </row>
    <row r="278" spans="1:20">
      <c r="A278" s="1">
        <v>45336</v>
      </c>
      <c r="B278" s="9">
        <f>nyse_spy_volume_by_exchange[[#This Row],[Off Exchange]]/SUM(nyse_spy_volume_by_exchange[[#This Row],[NYSE National]:[LTSE]])</f>
        <v>0.36493710834039672</v>
      </c>
      <c r="C278" s="12">
        <f>SUM(nyse_spy_volume_by_exchange[[#This Row],[NYSE National]:[LTSE]])</f>
        <v>68436181</v>
      </c>
      <c r="D278">
        <v>29331</v>
      </c>
      <c r="E278">
        <v>1509848</v>
      </c>
      <c r="F278">
        <v>2383486</v>
      </c>
      <c r="G278">
        <v>441381</v>
      </c>
      <c r="H278">
        <v>202261</v>
      </c>
      <c r="I278">
        <v>1543742</v>
      </c>
      <c r="J278">
        <v>624432</v>
      </c>
      <c r="K278">
        <v>24974902</v>
      </c>
      <c r="L278">
        <v>1048050</v>
      </c>
      <c r="M278">
        <v>11193917</v>
      </c>
      <c r="N278">
        <v>5560050</v>
      </c>
      <c r="O278">
        <v>706565</v>
      </c>
      <c r="P278">
        <v>11425547</v>
      </c>
      <c r="Q278">
        <v>1471398</v>
      </c>
      <c r="R278">
        <v>3526518</v>
      </c>
      <c r="S278">
        <v>1794753</v>
      </c>
      <c r="T278">
        <v>0</v>
      </c>
    </row>
    <row r="279" spans="1:20">
      <c r="A279" s="1">
        <v>45335</v>
      </c>
      <c r="B279" s="9">
        <f>nyse_spy_volume_by_exchange[[#This Row],[Off Exchange]]/SUM(nyse_spy_volume_by_exchange[[#This Row],[NYSE National]:[LTSE]])</f>
        <v>0.36165052192371039</v>
      </c>
      <c r="C279" s="12">
        <f>SUM(nyse_spy_volume_by_exchange[[#This Row],[NYSE National]:[LTSE]])</f>
        <v>113087792</v>
      </c>
      <c r="D279">
        <v>85047</v>
      </c>
      <c r="E279">
        <v>2687513</v>
      </c>
      <c r="F279">
        <v>3937671</v>
      </c>
      <c r="G279">
        <v>612126</v>
      </c>
      <c r="H279">
        <v>336326</v>
      </c>
      <c r="I279">
        <v>2318963</v>
      </c>
      <c r="J279">
        <v>1092618</v>
      </c>
      <c r="K279">
        <v>40898259</v>
      </c>
      <c r="L279">
        <v>3530768</v>
      </c>
      <c r="M279">
        <v>20386920</v>
      </c>
      <c r="N279">
        <v>8747419</v>
      </c>
      <c r="O279">
        <v>989866</v>
      </c>
      <c r="P279">
        <v>15689941</v>
      </c>
      <c r="Q279">
        <v>2633379</v>
      </c>
      <c r="R279">
        <v>6361526</v>
      </c>
      <c r="S279">
        <v>2779450</v>
      </c>
      <c r="T279">
        <v>0</v>
      </c>
    </row>
    <row r="280" spans="1:20">
      <c r="A280" s="1">
        <v>45334</v>
      </c>
      <c r="B280" s="9">
        <f>nyse_spy_volume_by_exchange[[#This Row],[Off Exchange]]/SUM(nyse_spy_volume_by_exchange[[#This Row],[NYSE National]:[LTSE]])</f>
        <v>0.42375414630886299</v>
      </c>
      <c r="C280" s="12">
        <f>SUM(nyse_spy_volume_by_exchange[[#This Row],[NYSE National]:[LTSE]])</f>
        <v>56500856</v>
      </c>
      <c r="D280">
        <v>24785</v>
      </c>
      <c r="E280">
        <v>1025110</v>
      </c>
      <c r="F280">
        <v>1333965</v>
      </c>
      <c r="G280">
        <v>213932</v>
      </c>
      <c r="H280">
        <v>117275</v>
      </c>
      <c r="I280">
        <v>965629</v>
      </c>
      <c r="J280">
        <v>389120</v>
      </c>
      <c r="K280">
        <v>23942472</v>
      </c>
      <c r="L280">
        <v>526136</v>
      </c>
      <c r="M280">
        <v>10116096</v>
      </c>
      <c r="N280">
        <v>4173637</v>
      </c>
      <c r="O280">
        <v>449217</v>
      </c>
      <c r="P280">
        <v>8306436</v>
      </c>
      <c r="Q280">
        <v>764803</v>
      </c>
      <c r="R280">
        <v>2978481</v>
      </c>
      <c r="S280">
        <v>1164157</v>
      </c>
      <c r="T280">
        <v>9605</v>
      </c>
    </row>
    <row r="281" spans="1:20">
      <c r="A281" s="1">
        <v>45331</v>
      </c>
      <c r="B281" s="9">
        <f>nyse_spy_volume_by_exchange[[#This Row],[Off Exchange]]/SUM(nyse_spy_volume_by_exchange[[#This Row],[NYSE National]:[LTSE]])</f>
        <v>0.40502331010821585</v>
      </c>
      <c r="C281" s="12">
        <f>SUM(nyse_spy_volume_by_exchange[[#This Row],[NYSE National]:[LTSE]])</f>
        <v>64379581</v>
      </c>
      <c r="D281">
        <v>37214</v>
      </c>
      <c r="E281">
        <v>1052941</v>
      </c>
      <c r="F281">
        <v>2185266</v>
      </c>
      <c r="G281">
        <v>286995</v>
      </c>
      <c r="H281">
        <v>147759</v>
      </c>
      <c r="I281">
        <v>1113952</v>
      </c>
      <c r="J281">
        <v>521453</v>
      </c>
      <c r="K281">
        <v>26075231</v>
      </c>
      <c r="L281">
        <v>1243742</v>
      </c>
      <c r="M281">
        <v>9481927</v>
      </c>
      <c r="N281">
        <v>4994247</v>
      </c>
      <c r="O281">
        <v>568460</v>
      </c>
      <c r="P281">
        <v>10577166</v>
      </c>
      <c r="Q281">
        <v>1111249</v>
      </c>
      <c r="R281">
        <v>3500398</v>
      </c>
      <c r="S281">
        <v>1481581</v>
      </c>
      <c r="T281">
        <v>0</v>
      </c>
    </row>
    <row r="282" spans="1:20">
      <c r="A282" s="1">
        <v>45330</v>
      </c>
      <c r="B282" s="9">
        <f>nyse_spy_volume_by_exchange[[#This Row],[Off Exchange]]/SUM(nyse_spy_volume_by_exchange[[#This Row],[NYSE National]:[LTSE]])</f>
        <v>0.38103177910558866</v>
      </c>
      <c r="C282" s="12">
        <f>SUM(nyse_spy_volume_by_exchange[[#This Row],[NYSE National]:[LTSE]])</f>
        <v>52326394</v>
      </c>
      <c r="D282">
        <v>54320</v>
      </c>
      <c r="E282">
        <v>1068517</v>
      </c>
      <c r="F282">
        <v>1387022</v>
      </c>
      <c r="G282">
        <v>296318</v>
      </c>
      <c r="H282">
        <v>143558</v>
      </c>
      <c r="I282">
        <v>860189</v>
      </c>
      <c r="J282">
        <v>383663</v>
      </c>
      <c r="K282">
        <v>19938019</v>
      </c>
      <c r="L282">
        <v>1565291</v>
      </c>
      <c r="M282">
        <v>8502039</v>
      </c>
      <c r="N282">
        <v>4271448</v>
      </c>
      <c r="O282">
        <v>607952</v>
      </c>
      <c r="P282">
        <v>8684655</v>
      </c>
      <c r="Q282">
        <v>685056</v>
      </c>
      <c r="R282">
        <v>2810169</v>
      </c>
      <c r="S282">
        <v>1068178</v>
      </c>
      <c r="T282">
        <v>0</v>
      </c>
    </row>
    <row r="283" spans="1:20">
      <c r="A283" s="1">
        <v>45329</v>
      </c>
      <c r="B283" s="9">
        <f>nyse_spy_volume_by_exchange[[#This Row],[Off Exchange]]/SUM(nyse_spy_volume_by_exchange[[#This Row],[NYSE National]:[LTSE]])</f>
        <v>0.40748403573395103</v>
      </c>
      <c r="C283" s="12">
        <f>SUM(nyse_spy_volume_by_exchange[[#This Row],[NYSE National]:[LTSE]])</f>
        <v>70878924</v>
      </c>
      <c r="D283">
        <v>29302</v>
      </c>
      <c r="E283">
        <v>1757221</v>
      </c>
      <c r="F283">
        <v>2178276</v>
      </c>
      <c r="G283">
        <v>342377</v>
      </c>
      <c r="H283">
        <v>223457</v>
      </c>
      <c r="I283">
        <v>1233275</v>
      </c>
      <c r="J283">
        <v>571602</v>
      </c>
      <c r="K283">
        <v>28882030</v>
      </c>
      <c r="L283">
        <v>1628218</v>
      </c>
      <c r="M283">
        <v>11438204</v>
      </c>
      <c r="N283">
        <v>4916199</v>
      </c>
      <c r="O283">
        <v>700973</v>
      </c>
      <c r="P283">
        <v>10945402</v>
      </c>
      <c r="Q283">
        <v>1263692</v>
      </c>
      <c r="R283">
        <v>3250778</v>
      </c>
      <c r="S283">
        <v>1517918</v>
      </c>
      <c r="T283">
        <v>0</v>
      </c>
    </row>
    <row r="284" spans="1:20">
      <c r="A284" s="1">
        <v>45328</v>
      </c>
      <c r="B284" s="9">
        <f>nyse_spy_volume_by_exchange[[#This Row],[Off Exchange]]/SUM(nyse_spy_volume_by_exchange[[#This Row],[NYSE National]:[LTSE]])</f>
        <v>0.36844888984861229</v>
      </c>
      <c r="C284" s="12">
        <f>SUM(nyse_spy_volume_by_exchange[[#This Row],[NYSE National]:[LTSE]])</f>
        <v>55909627</v>
      </c>
      <c r="D284">
        <v>19051</v>
      </c>
      <c r="E284">
        <v>1467113</v>
      </c>
      <c r="F284">
        <v>1452782</v>
      </c>
      <c r="G284">
        <v>315630</v>
      </c>
      <c r="H284">
        <v>128473</v>
      </c>
      <c r="I284">
        <v>779324</v>
      </c>
      <c r="J284">
        <v>521900</v>
      </c>
      <c r="K284">
        <v>20599840</v>
      </c>
      <c r="L284">
        <v>1728198</v>
      </c>
      <c r="M284">
        <v>10037700</v>
      </c>
      <c r="N284">
        <v>4481842</v>
      </c>
      <c r="O284">
        <v>459656</v>
      </c>
      <c r="P284">
        <v>9327078</v>
      </c>
      <c r="Q284">
        <v>769752</v>
      </c>
      <c r="R284">
        <v>2589455</v>
      </c>
      <c r="S284">
        <v>1225661</v>
      </c>
      <c r="T284">
        <v>6172</v>
      </c>
    </row>
    <row r="285" spans="1:20">
      <c r="A285" s="1">
        <v>45327</v>
      </c>
      <c r="B285" s="9">
        <f>nyse_spy_volume_by_exchange[[#This Row],[Off Exchange]]/SUM(nyse_spy_volume_by_exchange[[#This Row],[NYSE National]:[LTSE]])</f>
        <v>0.45678571953636582</v>
      </c>
      <c r="C285" s="12">
        <f>SUM(nyse_spy_volume_by_exchange[[#This Row],[NYSE National]:[LTSE]])</f>
        <v>75636872</v>
      </c>
      <c r="D285">
        <v>38902</v>
      </c>
      <c r="E285">
        <v>1689323</v>
      </c>
      <c r="F285">
        <v>2167754</v>
      </c>
      <c r="G285">
        <v>372566</v>
      </c>
      <c r="H285">
        <v>169647</v>
      </c>
      <c r="I285">
        <v>1001811</v>
      </c>
      <c r="J285">
        <v>658591</v>
      </c>
      <c r="K285">
        <v>34549843</v>
      </c>
      <c r="L285">
        <v>97470</v>
      </c>
      <c r="M285">
        <v>11517523</v>
      </c>
      <c r="N285">
        <v>5626999</v>
      </c>
      <c r="O285">
        <v>725685</v>
      </c>
      <c r="P285">
        <v>10779639</v>
      </c>
      <c r="Q285">
        <v>1264484</v>
      </c>
      <c r="R285">
        <v>3428053</v>
      </c>
      <c r="S285">
        <v>1548582</v>
      </c>
      <c r="T285">
        <v>0</v>
      </c>
    </row>
    <row r="286" spans="1:20">
      <c r="A286" s="1">
        <v>45324</v>
      </c>
      <c r="B286" s="9">
        <f>nyse_spy_volume_by_exchange[[#This Row],[Off Exchange]]/SUM(nyse_spy_volume_by_exchange[[#This Row],[NYSE National]:[LTSE]])</f>
        <v>0.38948236138943693</v>
      </c>
      <c r="C286" s="12">
        <f>SUM(nyse_spy_volume_by_exchange[[#This Row],[NYSE National]:[LTSE]])</f>
        <v>99228224</v>
      </c>
      <c r="D286">
        <v>40739</v>
      </c>
      <c r="E286">
        <v>2049308</v>
      </c>
      <c r="F286">
        <v>3257094</v>
      </c>
      <c r="G286">
        <v>371155</v>
      </c>
      <c r="H286">
        <v>258323</v>
      </c>
      <c r="I286">
        <v>1267077</v>
      </c>
      <c r="J286">
        <v>1072592</v>
      </c>
      <c r="K286">
        <v>38647643</v>
      </c>
      <c r="L286">
        <v>1793915</v>
      </c>
      <c r="M286">
        <v>18739319</v>
      </c>
      <c r="N286">
        <v>7932995</v>
      </c>
      <c r="O286">
        <v>651625</v>
      </c>
      <c r="P286">
        <v>13987975</v>
      </c>
      <c r="Q286">
        <v>1730942</v>
      </c>
      <c r="R286">
        <v>5150561</v>
      </c>
      <c r="S286">
        <v>2276961</v>
      </c>
      <c r="T286">
        <v>0</v>
      </c>
    </row>
    <row r="287" spans="1:20">
      <c r="A287" s="1">
        <v>45323</v>
      </c>
      <c r="B287" s="9">
        <f>nyse_spy_volume_by_exchange[[#This Row],[Off Exchange]]/SUM(nyse_spy_volume_by_exchange[[#This Row],[NYSE National]:[LTSE]])</f>
        <v>0.34373217740864082</v>
      </c>
      <c r="C287" s="12">
        <f>SUM(nyse_spy_volume_by_exchange[[#This Row],[NYSE National]:[LTSE]])</f>
        <v>91883033</v>
      </c>
      <c r="D287">
        <v>33703</v>
      </c>
      <c r="E287">
        <v>1482663</v>
      </c>
      <c r="F287">
        <v>2808444</v>
      </c>
      <c r="G287">
        <v>488479</v>
      </c>
      <c r="H287">
        <v>316285</v>
      </c>
      <c r="I287">
        <v>1647836</v>
      </c>
      <c r="J287">
        <v>1047115</v>
      </c>
      <c r="K287">
        <v>31583155</v>
      </c>
      <c r="L287">
        <v>3082612</v>
      </c>
      <c r="M287">
        <v>17377052</v>
      </c>
      <c r="N287">
        <v>7225326</v>
      </c>
      <c r="O287">
        <v>714652</v>
      </c>
      <c r="P287">
        <v>14716461</v>
      </c>
      <c r="Q287">
        <v>1618704</v>
      </c>
      <c r="R287">
        <v>5551384</v>
      </c>
      <c r="S287">
        <v>2189162</v>
      </c>
      <c r="T287">
        <v>0</v>
      </c>
    </row>
    <row r="288" spans="1:20">
      <c r="A288" s="1">
        <v>45322</v>
      </c>
      <c r="B288" s="9">
        <f>nyse_spy_volume_by_exchange[[#This Row],[Off Exchange]]/SUM(nyse_spy_volume_by_exchange[[#This Row],[NYSE National]:[LTSE]])</f>
        <v>0.40211484791837204</v>
      </c>
      <c r="C288" s="12">
        <f>SUM(nyse_spy_volume_by_exchange[[#This Row],[NYSE National]:[LTSE]])</f>
        <v>126001117</v>
      </c>
      <c r="D288">
        <v>39707</v>
      </c>
      <c r="E288">
        <v>1965959</v>
      </c>
      <c r="F288">
        <v>3586058</v>
      </c>
      <c r="G288">
        <v>402374</v>
      </c>
      <c r="H288">
        <v>357914</v>
      </c>
      <c r="I288">
        <v>1913134</v>
      </c>
      <c r="J288">
        <v>1460077</v>
      </c>
      <c r="K288">
        <v>50666920</v>
      </c>
      <c r="L288">
        <v>483995</v>
      </c>
      <c r="M288">
        <v>24598454</v>
      </c>
      <c r="N288">
        <v>9238773</v>
      </c>
      <c r="O288">
        <v>745876</v>
      </c>
      <c r="P288">
        <v>18290121</v>
      </c>
      <c r="Q288">
        <v>2803393</v>
      </c>
      <c r="R288">
        <v>6603814</v>
      </c>
      <c r="S288">
        <v>2841996</v>
      </c>
      <c r="T288">
        <v>2552</v>
      </c>
    </row>
    <row r="289" spans="1:20">
      <c r="A289" s="1">
        <v>45321</v>
      </c>
      <c r="B289" s="9">
        <f>nyse_spy_volume_by_exchange[[#This Row],[Off Exchange]]/SUM(nyse_spy_volume_by_exchange[[#This Row],[NYSE National]:[LTSE]])</f>
        <v>0.3667381866879072</v>
      </c>
      <c r="C289" s="12">
        <f>SUM(nyse_spy_volume_by_exchange[[#This Row],[NYSE National]:[LTSE]])</f>
        <v>59559080</v>
      </c>
      <c r="D289">
        <v>16624</v>
      </c>
      <c r="E289">
        <v>1107897</v>
      </c>
      <c r="F289">
        <v>1643647</v>
      </c>
      <c r="G289">
        <v>253421</v>
      </c>
      <c r="H289">
        <v>136407</v>
      </c>
      <c r="I289">
        <v>855606</v>
      </c>
      <c r="J289">
        <v>364338</v>
      </c>
      <c r="K289">
        <v>21842589</v>
      </c>
      <c r="L289">
        <v>2038686</v>
      </c>
      <c r="M289">
        <v>11600645</v>
      </c>
      <c r="N289">
        <v>4579074</v>
      </c>
      <c r="O289">
        <v>533912</v>
      </c>
      <c r="P289">
        <v>9409822</v>
      </c>
      <c r="Q289">
        <v>760191</v>
      </c>
      <c r="R289">
        <v>3119959</v>
      </c>
      <c r="S289">
        <v>1231657</v>
      </c>
      <c r="T289">
        <v>64605</v>
      </c>
    </row>
    <row r="290" spans="1:20">
      <c r="A290" s="1">
        <v>45320</v>
      </c>
      <c r="B290" s="9">
        <f>nyse_spy_volume_by_exchange[[#This Row],[Off Exchange]]/SUM(nyse_spy_volume_by_exchange[[#This Row],[NYSE National]:[LTSE]])</f>
        <v>0.41366966626981444</v>
      </c>
      <c r="C290" s="12">
        <f>SUM(nyse_spy_volume_by_exchange[[#This Row],[NYSE National]:[LTSE]])</f>
        <v>61313333</v>
      </c>
      <c r="D290">
        <v>31422</v>
      </c>
      <c r="E290">
        <v>1158796</v>
      </c>
      <c r="F290">
        <v>1963269</v>
      </c>
      <c r="G290">
        <v>335574</v>
      </c>
      <c r="H290">
        <v>131736</v>
      </c>
      <c r="I290">
        <v>933254</v>
      </c>
      <c r="J290">
        <v>466933</v>
      </c>
      <c r="K290">
        <v>25363466</v>
      </c>
      <c r="L290">
        <v>1268618</v>
      </c>
      <c r="M290">
        <v>10599017</v>
      </c>
      <c r="N290">
        <v>4497046</v>
      </c>
      <c r="O290">
        <v>534023</v>
      </c>
      <c r="P290">
        <v>8841003</v>
      </c>
      <c r="Q290">
        <v>992604</v>
      </c>
      <c r="R290">
        <v>2923147</v>
      </c>
      <c r="S290">
        <v>1273425</v>
      </c>
      <c r="T290">
        <v>0</v>
      </c>
    </row>
    <row r="291" spans="1:20">
      <c r="A291" s="1">
        <v>45317</v>
      </c>
      <c r="B291" s="9">
        <f>nyse_spy_volume_by_exchange[[#This Row],[Off Exchange]]/SUM(nyse_spy_volume_by_exchange[[#This Row],[NYSE National]:[LTSE]])</f>
        <v>0.47325627970230078</v>
      </c>
      <c r="C291" s="12">
        <f>SUM(nyse_spy_volume_by_exchange[[#This Row],[NYSE National]:[LTSE]])</f>
        <v>77567013</v>
      </c>
      <c r="D291">
        <v>23070</v>
      </c>
      <c r="E291">
        <v>1282645</v>
      </c>
      <c r="F291">
        <v>1907558</v>
      </c>
      <c r="G291">
        <v>251583</v>
      </c>
      <c r="H291">
        <v>128032</v>
      </c>
      <c r="I291">
        <v>966297</v>
      </c>
      <c r="J291">
        <v>502445</v>
      </c>
      <c r="K291">
        <v>36709076</v>
      </c>
      <c r="L291">
        <v>1401503</v>
      </c>
      <c r="M291">
        <v>12064661</v>
      </c>
      <c r="N291">
        <v>5615720</v>
      </c>
      <c r="O291">
        <v>562777</v>
      </c>
      <c r="P291">
        <v>10196227</v>
      </c>
      <c r="Q291">
        <v>1002611</v>
      </c>
      <c r="R291">
        <v>3449863</v>
      </c>
      <c r="S291">
        <v>1502945</v>
      </c>
      <c r="T291">
        <v>0</v>
      </c>
    </row>
    <row r="292" spans="1:20">
      <c r="A292" s="1">
        <v>45316</v>
      </c>
      <c r="B292" s="9">
        <f>nyse_spy_volume_by_exchange[[#This Row],[Off Exchange]]/SUM(nyse_spy_volume_by_exchange[[#This Row],[NYSE National]:[LTSE]])</f>
        <v>0.37435773461588745</v>
      </c>
      <c r="C292" s="12">
        <f>SUM(nyse_spy_volume_by_exchange[[#This Row],[NYSE National]:[LTSE]])</f>
        <v>72521229</v>
      </c>
      <c r="D292">
        <v>36297</v>
      </c>
      <c r="E292">
        <v>1577981</v>
      </c>
      <c r="F292">
        <v>1796223</v>
      </c>
      <c r="G292">
        <v>338770</v>
      </c>
      <c r="H292">
        <v>176748</v>
      </c>
      <c r="I292">
        <v>1336091</v>
      </c>
      <c r="J292">
        <v>500243</v>
      </c>
      <c r="K292">
        <v>27148883</v>
      </c>
      <c r="L292">
        <v>877572</v>
      </c>
      <c r="M292">
        <v>12834039</v>
      </c>
      <c r="N292">
        <v>6201252</v>
      </c>
      <c r="O292">
        <v>742997</v>
      </c>
      <c r="P292">
        <v>12333385</v>
      </c>
      <c r="Q292">
        <v>1072253</v>
      </c>
      <c r="R292">
        <v>4152562</v>
      </c>
      <c r="S292">
        <v>1395933</v>
      </c>
      <c r="T292">
        <v>0</v>
      </c>
    </row>
    <row r="293" spans="1:20">
      <c r="A293" s="1">
        <v>45315</v>
      </c>
      <c r="B293" s="9">
        <f>nyse_spy_volume_by_exchange[[#This Row],[Off Exchange]]/SUM(nyse_spy_volume_by_exchange[[#This Row],[NYSE National]:[LTSE]])</f>
        <v>0.3669426595113649</v>
      </c>
      <c r="C293" s="12">
        <f>SUM(nyse_spy_volume_by_exchange[[#This Row],[NYSE National]:[LTSE]])</f>
        <v>81726998</v>
      </c>
      <c r="D293">
        <v>33983</v>
      </c>
      <c r="E293">
        <v>1760346</v>
      </c>
      <c r="F293">
        <v>2312174</v>
      </c>
      <c r="G293">
        <v>464727</v>
      </c>
      <c r="H293">
        <v>154066</v>
      </c>
      <c r="I293">
        <v>1099465</v>
      </c>
      <c r="J293">
        <v>834287</v>
      </c>
      <c r="K293">
        <v>29989122</v>
      </c>
      <c r="L293">
        <v>1272525</v>
      </c>
      <c r="M293">
        <v>15387898</v>
      </c>
      <c r="N293">
        <v>5950654</v>
      </c>
      <c r="O293">
        <v>715589</v>
      </c>
      <c r="P293">
        <v>14319390</v>
      </c>
      <c r="Q293">
        <v>1750431</v>
      </c>
      <c r="R293">
        <v>4021970</v>
      </c>
      <c r="S293">
        <v>1660371</v>
      </c>
      <c r="T293">
        <v>0</v>
      </c>
    </row>
    <row r="294" spans="1:20">
      <c r="A294" s="1">
        <v>45314</v>
      </c>
      <c r="B294" s="9">
        <f>nyse_spy_volume_by_exchange[[#This Row],[Off Exchange]]/SUM(nyse_spy_volume_by_exchange[[#This Row],[NYSE National]:[LTSE]])</f>
        <v>0.38837428321231032</v>
      </c>
      <c r="C294" s="12">
        <f>SUM(nyse_spy_volume_by_exchange[[#This Row],[NYSE National]:[LTSE]])</f>
        <v>49931975</v>
      </c>
      <c r="D294">
        <v>20371</v>
      </c>
      <c r="E294">
        <v>918974</v>
      </c>
      <c r="F294">
        <v>1286081</v>
      </c>
      <c r="G294">
        <v>229273</v>
      </c>
      <c r="H294">
        <v>119552</v>
      </c>
      <c r="I294">
        <v>912751</v>
      </c>
      <c r="J294">
        <v>405081</v>
      </c>
      <c r="K294">
        <v>19392295</v>
      </c>
      <c r="L294">
        <v>1483818</v>
      </c>
      <c r="M294">
        <v>8944503</v>
      </c>
      <c r="N294">
        <v>3305502</v>
      </c>
      <c r="O294">
        <v>339430</v>
      </c>
      <c r="P294">
        <v>8518590</v>
      </c>
      <c r="Q294">
        <v>765578</v>
      </c>
      <c r="R294">
        <v>2305581</v>
      </c>
      <c r="S294">
        <v>984595</v>
      </c>
      <c r="T294">
        <v>0</v>
      </c>
    </row>
    <row r="295" spans="1:20">
      <c r="A295" s="1">
        <v>45313</v>
      </c>
      <c r="B295" s="9">
        <f>nyse_spy_volume_by_exchange[[#This Row],[Off Exchange]]/SUM(nyse_spy_volume_by_exchange[[#This Row],[NYSE National]:[LTSE]])</f>
        <v>0.43572248521118118</v>
      </c>
      <c r="C295" s="12">
        <f>SUM(nyse_spy_volume_by_exchange[[#This Row],[NYSE National]:[LTSE]])</f>
        <v>75983756</v>
      </c>
      <c r="D295">
        <v>23180</v>
      </c>
      <c r="E295">
        <v>1295427</v>
      </c>
      <c r="F295">
        <v>1999180</v>
      </c>
      <c r="G295">
        <v>309867</v>
      </c>
      <c r="H295">
        <v>198997</v>
      </c>
      <c r="I295">
        <v>1008688</v>
      </c>
      <c r="J295">
        <v>543556</v>
      </c>
      <c r="K295">
        <v>33107831</v>
      </c>
      <c r="L295">
        <v>783682</v>
      </c>
      <c r="M295">
        <v>12584611</v>
      </c>
      <c r="N295">
        <v>5223977</v>
      </c>
      <c r="O295">
        <v>528237</v>
      </c>
      <c r="P295">
        <v>12453553</v>
      </c>
      <c r="Q295">
        <v>1020779</v>
      </c>
      <c r="R295">
        <v>3638497</v>
      </c>
      <c r="S295">
        <v>1263694</v>
      </c>
      <c r="T295">
        <v>0</v>
      </c>
    </row>
    <row r="296" spans="1:20">
      <c r="A296" s="1">
        <v>45310</v>
      </c>
      <c r="B296" s="9">
        <f>nyse_spy_volume_by_exchange[[#This Row],[Off Exchange]]/SUM(nyse_spy_volume_by_exchange[[#This Row],[NYSE National]:[LTSE]])</f>
        <v>0.48473322485423054</v>
      </c>
      <c r="C296" s="12">
        <f>SUM(nyse_spy_volume_by_exchange[[#This Row],[NYSE National]:[LTSE]])</f>
        <v>111531773</v>
      </c>
      <c r="D296">
        <v>41086</v>
      </c>
      <c r="E296">
        <v>1871034</v>
      </c>
      <c r="F296">
        <v>2835582</v>
      </c>
      <c r="G296">
        <v>520965</v>
      </c>
      <c r="H296">
        <v>271474</v>
      </c>
      <c r="I296">
        <v>1259826</v>
      </c>
      <c r="J296">
        <v>875824</v>
      </c>
      <c r="K296">
        <v>54063156</v>
      </c>
      <c r="L296">
        <v>2922194</v>
      </c>
      <c r="M296">
        <v>17051748</v>
      </c>
      <c r="N296">
        <v>6784448</v>
      </c>
      <c r="O296">
        <v>1289061</v>
      </c>
      <c r="P296">
        <v>13602994</v>
      </c>
      <c r="Q296">
        <v>1602885</v>
      </c>
      <c r="R296">
        <v>4668624</v>
      </c>
      <c r="S296">
        <v>1870872</v>
      </c>
      <c r="T296">
        <v>0</v>
      </c>
    </row>
    <row r="297" spans="1:20">
      <c r="A297" s="1">
        <v>45309</v>
      </c>
      <c r="B297" s="9">
        <f>nyse_spy_volume_by_exchange[[#This Row],[Off Exchange]]/SUM(nyse_spy_volume_by_exchange[[#This Row],[NYSE National]:[LTSE]])</f>
        <v>0.46024607925661765</v>
      </c>
      <c r="C297" s="12">
        <f>SUM(nyse_spy_volume_by_exchange[[#This Row],[NYSE National]:[LTSE]])</f>
        <v>91918028</v>
      </c>
      <c r="D297">
        <v>69195</v>
      </c>
      <c r="E297">
        <v>1661015</v>
      </c>
      <c r="F297">
        <v>2532821</v>
      </c>
      <c r="G297">
        <v>498380</v>
      </c>
      <c r="H297">
        <v>212876</v>
      </c>
      <c r="I297">
        <v>1269238</v>
      </c>
      <c r="J297">
        <v>672361</v>
      </c>
      <c r="K297">
        <v>42304912</v>
      </c>
      <c r="L297">
        <v>2426706</v>
      </c>
      <c r="M297">
        <v>13882830</v>
      </c>
      <c r="N297">
        <v>6506887</v>
      </c>
      <c r="O297">
        <v>820076</v>
      </c>
      <c r="P297">
        <v>11793159</v>
      </c>
      <c r="Q297">
        <v>1392486</v>
      </c>
      <c r="R297">
        <v>4208818</v>
      </c>
      <c r="S297">
        <v>1666268</v>
      </c>
      <c r="T297">
        <v>0</v>
      </c>
    </row>
    <row r="298" spans="1:20">
      <c r="A298" s="1">
        <v>45308</v>
      </c>
      <c r="B298" s="9">
        <f>nyse_spy_volume_by_exchange[[#This Row],[Off Exchange]]/SUM(nyse_spy_volume_by_exchange[[#This Row],[NYSE National]:[LTSE]])</f>
        <v>0.37136163396394495</v>
      </c>
      <c r="C298" s="12">
        <f>SUM(nyse_spy_volume_by_exchange[[#This Row],[NYSE National]:[LTSE]])</f>
        <v>69004705</v>
      </c>
      <c r="D298">
        <v>24350</v>
      </c>
      <c r="E298">
        <v>1239258</v>
      </c>
      <c r="F298">
        <v>2637418</v>
      </c>
      <c r="G298">
        <v>252081</v>
      </c>
      <c r="H298">
        <v>204300</v>
      </c>
      <c r="I298">
        <v>1236836</v>
      </c>
      <c r="J298">
        <v>622667</v>
      </c>
      <c r="K298">
        <v>25625700</v>
      </c>
      <c r="L298">
        <v>2500090</v>
      </c>
      <c r="M298">
        <v>10730965</v>
      </c>
      <c r="N298">
        <v>5542111</v>
      </c>
      <c r="O298">
        <v>620570</v>
      </c>
      <c r="P298">
        <v>11440105</v>
      </c>
      <c r="Q298">
        <v>1073976</v>
      </c>
      <c r="R298">
        <v>3833374</v>
      </c>
      <c r="S298">
        <v>1420904</v>
      </c>
      <c r="T298">
        <v>0</v>
      </c>
    </row>
    <row r="299" spans="1:20">
      <c r="A299" s="1">
        <v>45307</v>
      </c>
      <c r="B299" s="9">
        <f>nyse_spy_volume_by_exchange[[#This Row],[Off Exchange]]/SUM(nyse_spy_volume_by_exchange[[#This Row],[NYSE National]:[LTSE]])</f>
        <v>0.41028585169964327</v>
      </c>
      <c r="C299" s="12">
        <f>SUM(nyse_spy_volume_by_exchange[[#This Row],[NYSE National]:[LTSE]])</f>
        <v>84940443</v>
      </c>
      <c r="D299">
        <v>32617</v>
      </c>
      <c r="E299">
        <v>1275536</v>
      </c>
      <c r="F299">
        <v>2467907</v>
      </c>
      <c r="G299">
        <v>295473</v>
      </c>
      <c r="H299">
        <v>211815</v>
      </c>
      <c r="I299">
        <v>1896533</v>
      </c>
      <c r="J299">
        <v>683972</v>
      </c>
      <c r="K299">
        <v>34849862</v>
      </c>
      <c r="L299">
        <v>3098429</v>
      </c>
      <c r="M299">
        <v>12678224</v>
      </c>
      <c r="N299">
        <v>7165657</v>
      </c>
      <c r="O299">
        <v>500662</v>
      </c>
      <c r="P299">
        <v>11640203</v>
      </c>
      <c r="Q299">
        <v>1710552</v>
      </c>
      <c r="R299">
        <v>4891458</v>
      </c>
      <c r="S299">
        <v>1541543</v>
      </c>
      <c r="T299">
        <v>0</v>
      </c>
    </row>
    <row r="300" spans="1:20">
      <c r="A300" s="1">
        <v>45303</v>
      </c>
      <c r="B300" s="9">
        <f>nyse_spy_volume_by_exchange[[#This Row],[Off Exchange]]/SUM(nyse_spy_volume_by_exchange[[#This Row],[NYSE National]:[LTSE]])</f>
        <v>0.36133065217395799</v>
      </c>
      <c r="C300" s="12">
        <f>SUM(nyse_spy_volume_by_exchange[[#This Row],[NYSE National]:[LTSE]])</f>
        <v>58028628</v>
      </c>
      <c r="D300">
        <v>21575</v>
      </c>
      <c r="E300">
        <v>1253502</v>
      </c>
      <c r="F300">
        <v>1572766</v>
      </c>
      <c r="G300">
        <v>248347</v>
      </c>
      <c r="H300">
        <v>189963</v>
      </c>
      <c r="I300">
        <v>1042199</v>
      </c>
      <c r="J300">
        <v>628358</v>
      </c>
      <c r="K300">
        <v>20967522</v>
      </c>
      <c r="L300">
        <v>557624</v>
      </c>
      <c r="M300">
        <v>10673898</v>
      </c>
      <c r="N300">
        <v>4956578</v>
      </c>
      <c r="O300">
        <v>532839</v>
      </c>
      <c r="P300">
        <v>9691940</v>
      </c>
      <c r="Q300">
        <v>910955</v>
      </c>
      <c r="R300">
        <v>3383952</v>
      </c>
      <c r="S300">
        <v>1396610</v>
      </c>
      <c r="T300">
        <v>0</v>
      </c>
    </row>
    <row r="301" spans="1:20">
      <c r="A301" s="1">
        <v>45302</v>
      </c>
      <c r="B301" s="9">
        <f>nyse_spy_volume_by_exchange[[#This Row],[Off Exchange]]/SUM(nyse_spy_volume_by_exchange[[#This Row],[NYSE National]:[LTSE]])</f>
        <v>0.35900577540317824</v>
      </c>
      <c r="C301" s="12">
        <f>SUM(nyse_spy_volume_by_exchange[[#This Row],[NYSE National]:[LTSE]])</f>
        <v>77904691</v>
      </c>
      <c r="D301">
        <v>32068</v>
      </c>
      <c r="E301">
        <v>2076687</v>
      </c>
      <c r="F301">
        <v>2171704</v>
      </c>
      <c r="G301">
        <v>314168</v>
      </c>
      <c r="H301">
        <v>242446</v>
      </c>
      <c r="I301">
        <v>1204997</v>
      </c>
      <c r="J301">
        <v>858983</v>
      </c>
      <c r="K301">
        <v>27968234</v>
      </c>
      <c r="L301">
        <v>2478580</v>
      </c>
      <c r="M301">
        <v>13587936</v>
      </c>
      <c r="N301">
        <v>6796533</v>
      </c>
      <c r="O301">
        <v>878908</v>
      </c>
      <c r="P301">
        <v>12313855</v>
      </c>
      <c r="Q301">
        <v>1174697</v>
      </c>
      <c r="R301">
        <v>3960832</v>
      </c>
      <c r="S301">
        <v>1844063</v>
      </c>
      <c r="T301">
        <v>0</v>
      </c>
    </row>
    <row r="302" spans="1:20">
      <c r="A302" s="1">
        <v>45301</v>
      </c>
      <c r="B302" s="9">
        <f>nyse_spy_volume_by_exchange[[#This Row],[Off Exchange]]/SUM(nyse_spy_volume_by_exchange[[#This Row],[NYSE National]:[LTSE]])</f>
        <v>0.37575103803533388</v>
      </c>
      <c r="C302" s="12">
        <f>SUM(nyse_spy_volume_by_exchange[[#This Row],[NYSE National]:[LTSE]])</f>
        <v>67285041</v>
      </c>
      <c r="D302">
        <v>30910</v>
      </c>
      <c r="E302">
        <v>1258339</v>
      </c>
      <c r="F302">
        <v>2120977</v>
      </c>
      <c r="G302">
        <v>330492</v>
      </c>
      <c r="H302">
        <v>189009</v>
      </c>
      <c r="I302">
        <v>1095654</v>
      </c>
      <c r="J302">
        <v>470449</v>
      </c>
      <c r="K302">
        <v>25282424</v>
      </c>
      <c r="L302">
        <v>2304649</v>
      </c>
      <c r="M302">
        <v>11768634</v>
      </c>
      <c r="N302">
        <v>5440567</v>
      </c>
      <c r="O302">
        <v>527639</v>
      </c>
      <c r="P302">
        <v>10888894</v>
      </c>
      <c r="Q302">
        <v>830585</v>
      </c>
      <c r="R302">
        <v>3540420</v>
      </c>
      <c r="S302">
        <v>1200133</v>
      </c>
      <c r="T302">
        <v>5266</v>
      </c>
    </row>
    <row r="303" spans="1:20">
      <c r="A303" s="1">
        <v>45300</v>
      </c>
      <c r="B303" s="9">
        <f>nyse_spy_volume_by_exchange[[#This Row],[Off Exchange]]/SUM(nyse_spy_volume_by_exchange[[#This Row],[NYSE National]:[LTSE]])</f>
        <v>0.4066722509359702</v>
      </c>
      <c r="C303" s="12">
        <f>SUM(nyse_spy_volume_by_exchange[[#This Row],[NYSE National]:[LTSE]])</f>
        <v>65938797</v>
      </c>
      <c r="D303">
        <v>39121</v>
      </c>
      <c r="E303">
        <v>1570576</v>
      </c>
      <c r="F303">
        <v>1838555</v>
      </c>
      <c r="G303">
        <v>399395</v>
      </c>
      <c r="H303">
        <v>190026</v>
      </c>
      <c r="I303">
        <v>1029474</v>
      </c>
      <c r="J303">
        <v>588039</v>
      </c>
      <c r="K303">
        <v>26815479</v>
      </c>
      <c r="L303">
        <v>1611202</v>
      </c>
      <c r="M303">
        <v>10427935</v>
      </c>
      <c r="N303">
        <v>5066574</v>
      </c>
      <c r="O303">
        <v>968764</v>
      </c>
      <c r="P303">
        <v>10025798</v>
      </c>
      <c r="Q303">
        <v>778184</v>
      </c>
      <c r="R303">
        <v>3430698</v>
      </c>
      <c r="S303">
        <v>1158977</v>
      </c>
      <c r="T303">
        <v>0</v>
      </c>
    </row>
    <row r="304" spans="1:20">
      <c r="A304" s="1">
        <v>45299</v>
      </c>
      <c r="B304" s="9">
        <f>nyse_spy_volume_by_exchange[[#This Row],[Off Exchange]]/SUM(nyse_spy_volume_by_exchange[[#This Row],[NYSE National]:[LTSE]])</f>
        <v>0.35716647390447115</v>
      </c>
      <c r="C304" s="12">
        <f>SUM(nyse_spy_volume_by_exchange[[#This Row],[NYSE National]:[LTSE]])</f>
        <v>74828815</v>
      </c>
      <c r="D304">
        <v>34524</v>
      </c>
      <c r="E304">
        <v>1214207</v>
      </c>
      <c r="F304">
        <v>2630593</v>
      </c>
      <c r="G304">
        <v>415491</v>
      </c>
      <c r="H304">
        <v>311262</v>
      </c>
      <c r="I304">
        <v>1822914</v>
      </c>
      <c r="J304">
        <v>725228</v>
      </c>
      <c r="K304">
        <v>26726344</v>
      </c>
      <c r="L304">
        <v>1691336</v>
      </c>
      <c r="M304">
        <v>11990054</v>
      </c>
      <c r="N304">
        <v>6404401</v>
      </c>
      <c r="O304">
        <v>748145</v>
      </c>
      <c r="P304">
        <v>12511935</v>
      </c>
      <c r="Q304">
        <v>1287948</v>
      </c>
      <c r="R304">
        <v>4615264</v>
      </c>
      <c r="S304">
        <v>1699169</v>
      </c>
      <c r="T304">
        <v>0</v>
      </c>
    </row>
    <row r="305" spans="1:20">
      <c r="A305" s="1">
        <v>45296</v>
      </c>
      <c r="B305" s="9">
        <f>nyse_spy_volume_by_exchange[[#This Row],[Off Exchange]]/SUM(nyse_spy_volume_by_exchange[[#This Row],[NYSE National]:[LTSE]])</f>
        <v>0.40040516159970585</v>
      </c>
      <c r="C305" s="12">
        <f>SUM(nyse_spy_volume_by_exchange[[#This Row],[NYSE National]:[LTSE]])</f>
        <v>86173517</v>
      </c>
      <c r="D305">
        <v>44010</v>
      </c>
      <c r="E305">
        <v>1638082</v>
      </c>
      <c r="F305">
        <v>2447285</v>
      </c>
      <c r="G305">
        <v>307311</v>
      </c>
      <c r="H305">
        <v>421636</v>
      </c>
      <c r="I305">
        <v>1430573</v>
      </c>
      <c r="J305">
        <v>1009671</v>
      </c>
      <c r="K305">
        <v>34504321</v>
      </c>
      <c r="L305">
        <v>2438430</v>
      </c>
      <c r="M305">
        <v>13614023</v>
      </c>
      <c r="N305">
        <v>6829853</v>
      </c>
      <c r="O305">
        <v>566296</v>
      </c>
      <c r="P305">
        <v>12947067</v>
      </c>
      <c r="Q305">
        <v>1338715</v>
      </c>
      <c r="R305">
        <v>4789580</v>
      </c>
      <c r="S305">
        <v>1846664</v>
      </c>
      <c r="T305">
        <v>0</v>
      </c>
    </row>
    <row r="306" spans="1:20">
      <c r="A306" s="1">
        <v>45295</v>
      </c>
      <c r="B306" s="9">
        <f>nyse_spy_volume_by_exchange[[#This Row],[Off Exchange]]/SUM(nyse_spy_volume_by_exchange[[#This Row],[NYSE National]:[LTSE]])</f>
        <v>0.45495572125677403</v>
      </c>
      <c r="C306" s="12">
        <f>SUM(nyse_spy_volume_by_exchange[[#This Row],[NYSE National]:[LTSE]])</f>
        <v>84305690</v>
      </c>
      <c r="D306">
        <v>28054</v>
      </c>
      <c r="E306">
        <v>1505891</v>
      </c>
      <c r="F306">
        <v>1978706</v>
      </c>
      <c r="G306">
        <v>433137</v>
      </c>
      <c r="H306">
        <v>186594</v>
      </c>
      <c r="I306">
        <v>1813162</v>
      </c>
      <c r="J306">
        <v>618148</v>
      </c>
      <c r="K306">
        <v>38355356</v>
      </c>
      <c r="L306">
        <v>1584923</v>
      </c>
      <c r="M306">
        <v>12592309</v>
      </c>
      <c r="N306">
        <v>6478930</v>
      </c>
      <c r="O306">
        <v>674032</v>
      </c>
      <c r="P306">
        <v>11348048</v>
      </c>
      <c r="Q306">
        <v>1174341</v>
      </c>
      <c r="R306">
        <v>4111139</v>
      </c>
      <c r="S306">
        <v>1422820</v>
      </c>
      <c r="T306">
        <v>100</v>
      </c>
    </row>
    <row r="307" spans="1:20">
      <c r="A307" s="1">
        <v>45294</v>
      </c>
      <c r="B307" s="9">
        <f>nyse_spy_volume_by_exchange[[#This Row],[Off Exchange]]/SUM(nyse_spy_volume_by_exchange[[#This Row],[NYSE National]:[LTSE]])</f>
        <v>0.41923054423003336</v>
      </c>
      <c r="C307" s="12">
        <f>SUM(nyse_spy_volume_by_exchange[[#This Row],[NYSE National]:[LTSE]])</f>
        <v>103503935</v>
      </c>
      <c r="D307">
        <v>37337</v>
      </c>
      <c r="E307">
        <v>1510459</v>
      </c>
      <c r="F307">
        <v>2631662</v>
      </c>
      <c r="G307">
        <v>394434</v>
      </c>
      <c r="H307">
        <v>183283</v>
      </c>
      <c r="I307">
        <v>1605792</v>
      </c>
      <c r="J307">
        <v>821109</v>
      </c>
      <c r="K307">
        <v>43392011</v>
      </c>
      <c r="L307">
        <v>2739525</v>
      </c>
      <c r="M307">
        <v>17763405</v>
      </c>
      <c r="N307">
        <v>7753335</v>
      </c>
      <c r="O307">
        <v>628330</v>
      </c>
      <c r="P307">
        <v>15539775</v>
      </c>
      <c r="Q307">
        <v>1523637</v>
      </c>
      <c r="R307">
        <v>4971743</v>
      </c>
      <c r="S307">
        <v>2002596</v>
      </c>
      <c r="T307">
        <v>5502</v>
      </c>
    </row>
    <row r="308" spans="1:20">
      <c r="A308" s="1">
        <v>45293</v>
      </c>
      <c r="B308" s="9">
        <f>nyse_spy_volume_by_exchange[[#This Row],[Off Exchange]]/SUM(nyse_spy_volume_by_exchange[[#This Row],[NYSE National]:[LTSE]])</f>
        <v>0.45745839011187617</v>
      </c>
      <c r="C308" s="12">
        <f>SUM(nyse_spy_volume_by_exchange[[#This Row],[NYSE National]:[LTSE]])</f>
        <v>124263492</v>
      </c>
      <c r="D308">
        <v>32649</v>
      </c>
      <c r="E308">
        <v>1700690</v>
      </c>
      <c r="F308">
        <v>2991356</v>
      </c>
      <c r="G308">
        <v>650203</v>
      </c>
      <c r="H308">
        <v>237478</v>
      </c>
      <c r="I308">
        <v>1993224</v>
      </c>
      <c r="J308">
        <v>910357</v>
      </c>
      <c r="K308">
        <v>56845377</v>
      </c>
      <c r="L308">
        <v>3024169</v>
      </c>
      <c r="M308">
        <v>20453027</v>
      </c>
      <c r="N308">
        <v>8318460</v>
      </c>
      <c r="O308">
        <v>883654</v>
      </c>
      <c r="P308">
        <v>16344507</v>
      </c>
      <c r="Q308">
        <v>1888345</v>
      </c>
      <c r="R308">
        <v>6102813</v>
      </c>
      <c r="S308">
        <v>1887183</v>
      </c>
      <c r="T308">
        <v>0</v>
      </c>
    </row>
    <row r="309" spans="1:20">
      <c r="A309" s="1">
        <v>45289</v>
      </c>
      <c r="B309" s="9">
        <f>nyse_spy_volume_by_exchange[[#This Row],[Off Exchange]]/SUM(nyse_spy_volume_by_exchange[[#This Row],[NYSE National]:[LTSE]])</f>
        <v>0.48017780895332235</v>
      </c>
      <c r="C309" s="12">
        <f>SUM(nyse_spy_volume_by_exchange[[#This Row],[NYSE National]:[LTSE]])</f>
        <v>122443553</v>
      </c>
      <c r="D309">
        <v>30513</v>
      </c>
      <c r="E309">
        <v>1842504</v>
      </c>
      <c r="F309">
        <v>2700194</v>
      </c>
      <c r="G309">
        <v>438812</v>
      </c>
      <c r="H309">
        <v>171423</v>
      </c>
      <c r="I309">
        <v>4804196</v>
      </c>
      <c r="J309">
        <v>819431</v>
      </c>
      <c r="K309">
        <v>58794677</v>
      </c>
      <c r="L309">
        <v>6658761</v>
      </c>
      <c r="M309">
        <v>15208518</v>
      </c>
      <c r="N309">
        <v>6522872</v>
      </c>
      <c r="O309">
        <v>683759</v>
      </c>
      <c r="P309">
        <v>14704603</v>
      </c>
      <c r="Q309">
        <v>1203473</v>
      </c>
      <c r="R309">
        <v>5579211</v>
      </c>
      <c r="S309">
        <v>2280606</v>
      </c>
      <c r="T309">
        <v>0</v>
      </c>
    </row>
    <row r="310" spans="1:20">
      <c r="A310" s="1">
        <v>45288</v>
      </c>
      <c r="B310" s="9">
        <f>nyse_spy_volume_by_exchange[[#This Row],[Off Exchange]]/SUM(nyse_spy_volume_by_exchange[[#This Row],[NYSE National]:[LTSE]])</f>
        <v>0.50730895367763229</v>
      </c>
      <c r="C310" s="12">
        <f>SUM(nyse_spy_volume_by_exchange[[#This Row],[NYSE National]:[LTSE]])</f>
        <v>78029021</v>
      </c>
      <c r="D310">
        <v>14918</v>
      </c>
      <c r="E310">
        <v>543307</v>
      </c>
      <c r="F310">
        <v>1372749</v>
      </c>
      <c r="G310">
        <v>370198</v>
      </c>
      <c r="H310">
        <v>156696</v>
      </c>
      <c r="I310">
        <v>1113637</v>
      </c>
      <c r="J310">
        <v>354515</v>
      </c>
      <c r="K310">
        <v>39584821</v>
      </c>
      <c r="L310">
        <v>8772976</v>
      </c>
      <c r="M310">
        <v>9078703</v>
      </c>
      <c r="N310">
        <v>4242030</v>
      </c>
      <c r="O310">
        <v>311277</v>
      </c>
      <c r="P310">
        <v>7473544</v>
      </c>
      <c r="Q310">
        <v>646058</v>
      </c>
      <c r="R310">
        <v>3048456</v>
      </c>
      <c r="S310">
        <v>945136</v>
      </c>
      <c r="T310">
        <v>0</v>
      </c>
    </row>
    <row r="311" spans="1:20">
      <c r="A311" s="1">
        <v>45287</v>
      </c>
      <c r="B311" s="9">
        <f>nyse_spy_volume_by_exchange[[#This Row],[Off Exchange]]/SUM(nyse_spy_volume_by_exchange[[#This Row],[NYSE National]:[LTSE]])</f>
        <v>0.43449867603013809</v>
      </c>
      <c r="C311" s="12">
        <f>SUM(nyse_spy_volume_by_exchange[[#This Row],[NYSE National]:[LTSE]])</f>
        <v>67999282</v>
      </c>
      <c r="D311">
        <v>15982</v>
      </c>
      <c r="E311">
        <v>792666</v>
      </c>
      <c r="F311">
        <v>1721230</v>
      </c>
      <c r="G311">
        <v>167718</v>
      </c>
      <c r="H311">
        <v>115586</v>
      </c>
      <c r="I311">
        <v>1056295</v>
      </c>
      <c r="J311">
        <v>379849</v>
      </c>
      <c r="K311">
        <v>29545598</v>
      </c>
      <c r="L311">
        <v>3126150</v>
      </c>
      <c r="M311">
        <v>12681186</v>
      </c>
      <c r="N311">
        <v>4628562</v>
      </c>
      <c r="O311">
        <v>464672</v>
      </c>
      <c r="P311">
        <v>8322947</v>
      </c>
      <c r="Q311">
        <v>586543</v>
      </c>
      <c r="R311">
        <v>3311552</v>
      </c>
      <c r="S311">
        <v>1082746</v>
      </c>
      <c r="T311">
        <v>0</v>
      </c>
    </row>
    <row r="312" spans="1:20">
      <c r="A312" s="1">
        <v>45286</v>
      </c>
      <c r="B312" s="9">
        <f>nyse_spy_volume_by_exchange[[#This Row],[Off Exchange]]/SUM(nyse_spy_volume_by_exchange[[#This Row],[NYSE National]:[LTSE]])</f>
        <v>0.43449345364811776</v>
      </c>
      <c r="C312" s="12">
        <f>SUM(nyse_spy_volume_by_exchange[[#This Row],[NYSE National]:[LTSE]])</f>
        <v>55371527</v>
      </c>
      <c r="D312">
        <v>17244</v>
      </c>
      <c r="E312">
        <v>840868</v>
      </c>
      <c r="F312">
        <v>1491757</v>
      </c>
      <c r="G312">
        <v>181484</v>
      </c>
      <c r="H312">
        <v>101956</v>
      </c>
      <c r="I312">
        <v>1050828</v>
      </c>
      <c r="J312">
        <v>260938</v>
      </c>
      <c r="K312">
        <v>24058566</v>
      </c>
      <c r="L312">
        <v>3800435</v>
      </c>
      <c r="M312">
        <v>8667992</v>
      </c>
      <c r="N312">
        <v>3743413</v>
      </c>
      <c r="O312">
        <v>366216</v>
      </c>
      <c r="P312">
        <v>6629344</v>
      </c>
      <c r="Q312">
        <v>589355</v>
      </c>
      <c r="R312">
        <v>2675762</v>
      </c>
      <c r="S312">
        <v>895369</v>
      </c>
      <c r="T312">
        <v>0</v>
      </c>
    </row>
    <row r="313" spans="1:20">
      <c r="A313" s="1">
        <v>45282</v>
      </c>
      <c r="B313" s="9">
        <f>nyse_spy_volume_by_exchange[[#This Row],[Off Exchange]]/SUM(nyse_spy_volume_by_exchange[[#This Row],[NYSE National]:[LTSE]])</f>
        <v>0.40017371414456793</v>
      </c>
      <c r="C313" s="12">
        <f>SUM(nyse_spy_volume_by_exchange[[#This Row],[NYSE National]:[LTSE]])</f>
        <v>67172423</v>
      </c>
      <c r="D313">
        <v>35002</v>
      </c>
      <c r="E313">
        <v>1213870</v>
      </c>
      <c r="F313">
        <v>2246029</v>
      </c>
      <c r="G313">
        <v>297160</v>
      </c>
      <c r="H313">
        <v>219524</v>
      </c>
      <c r="I313">
        <v>1448462</v>
      </c>
      <c r="J313">
        <v>512902</v>
      </c>
      <c r="K313">
        <v>26880638</v>
      </c>
      <c r="L313">
        <v>2196263</v>
      </c>
      <c r="M313">
        <v>11147355</v>
      </c>
      <c r="N313">
        <v>5231791</v>
      </c>
      <c r="O313">
        <v>540605</v>
      </c>
      <c r="P313">
        <v>8891244</v>
      </c>
      <c r="Q313">
        <v>1109440</v>
      </c>
      <c r="R313">
        <v>3796379</v>
      </c>
      <c r="S313">
        <v>1405759</v>
      </c>
      <c r="T313">
        <v>0</v>
      </c>
    </row>
    <row r="314" spans="1:20">
      <c r="A314" s="1">
        <v>45281</v>
      </c>
      <c r="B314" s="9">
        <f>nyse_spy_volume_by_exchange[[#This Row],[Off Exchange]]/SUM(nyse_spy_volume_by_exchange[[#This Row],[NYSE National]:[LTSE]])</f>
        <v>0.41297999304874178</v>
      </c>
      <c r="C314" s="12">
        <f>SUM(nyse_spy_volume_by_exchange[[#This Row],[NYSE National]:[LTSE]])</f>
        <v>86692219</v>
      </c>
      <c r="D314">
        <v>52647</v>
      </c>
      <c r="E314">
        <v>1587783</v>
      </c>
      <c r="F314">
        <v>3020222</v>
      </c>
      <c r="G314">
        <v>333048</v>
      </c>
      <c r="H314">
        <v>288874</v>
      </c>
      <c r="I314">
        <v>1767046</v>
      </c>
      <c r="J314">
        <v>792121</v>
      </c>
      <c r="K314">
        <v>35802152</v>
      </c>
      <c r="L314">
        <v>149520</v>
      </c>
      <c r="M314">
        <v>15627839</v>
      </c>
      <c r="N314">
        <v>6763695</v>
      </c>
      <c r="O314">
        <v>614012</v>
      </c>
      <c r="P314">
        <v>11007574</v>
      </c>
      <c r="Q314">
        <v>1599396</v>
      </c>
      <c r="R314">
        <v>5430290</v>
      </c>
      <c r="S314">
        <v>1856000</v>
      </c>
      <c r="T314">
        <v>0</v>
      </c>
    </row>
    <row r="315" spans="1:20">
      <c r="A315" s="1">
        <v>45280</v>
      </c>
      <c r="B315" s="9">
        <f>nyse_spy_volume_by_exchange[[#This Row],[Off Exchange]]/SUM(nyse_spy_volume_by_exchange[[#This Row],[NYSE National]:[LTSE]])</f>
        <v>0.40886226319593355</v>
      </c>
      <c r="C315" s="12">
        <f>SUM(nyse_spy_volume_by_exchange[[#This Row],[NYSE National]:[LTSE]])</f>
        <v>103055346</v>
      </c>
      <c r="D315">
        <v>40754</v>
      </c>
      <c r="E315">
        <v>2146264</v>
      </c>
      <c r="F315">
        <v>3980885</v>
      </c>
      <c r="G315">
        <v>444015</v>
      </c>
      <c r="H315">
        <v>254951</v>
      </c>
      <c r="I315">
        <v>2062548</v>
      </c>
      <c r="J315">
        <v>983639</v>
      </c>
      <c r="K315">
        <v>42135442</v>
      </c>
      <c r="L315">
        <v>674795</v>
      </c>
      <c r="M315">
        <v>19561401</v>
      </c>
      <c r="N315">
        <v>6916279</v>
      </c>
      <c r="O315">
        <v>814475</v>
      </c>
      <c r="P315">
        <v>13644619</v>
      </c>
      <c r="Q315">
        <v>1796863</v>
      </c>
      <c r="R315">
        <v>5372497</v>
      </c>
      <c r="S315">
        <v>2223919</v>
      </c>
      <c r="T315">
        <v>2000</v>
      </c>
    </row>
    <row r="316" spans="1:20">
      <c r="A316" s="1">
        <v>45279</v>
      </c>
      <c r="B316" s="9">
        <f>nyse_spy_volume_by_exchange[[#This Row],[Off Exchange]]/SUM(nyse_spy_volume_by_exchange[[#This Row],[NYSE National]:[LTSE]])</f>
        <v>0.40681376797935997</v>
      </c>
      <c r="C316" s="12">
        <f>SUM(nyse_spy_volume_by_exchange[[#This Row],[NYSE National]:[LTSE]])</f>
        <v>55766237</v>
      </c>
      <c r="D316">
        <v>46444</v>
      </c>
      <c r="E316">
        <v>1167229</v>
      </c>
      <c r="F316">
        <v>1911047</v>
      </c>
      <c r="G316">
        <v>235182</v>
      </c>
      <c r="H316">
        <v>195220</v>
      </c>
      <c r="I316">
        <v>1271895</v>
      </c>
      <c r="J316">
        <v>362332</v>
      </c>
      <c r="K316">
        <v>22686473</v>
      </c>
      <c r="L316">
        <v>927212</v>
      </c>
      <c r="M316">
        <v>9517912</v>
      </c>
      <c r="N316">
        <v>4290861</v>
      </c>
      <c r="O316">
        <v>506953</v>
      </c>
      <c r="P316">
        <v>7945536</v>
      </c>
      <c r="Q316">
        <v>606392</v>
      </c>
      <c r="R316">
        <v>2965704</v>
      </c>
      <c r="S316">
        <v>1129845</v>
      </c>
      <c r="T316">
        <v>0</v>
      </c>
    </row>
    <row r="317" spans="1:20">
      <c r="A317" s="1">
        <v>45278</v>
      </c>
      <c r="B317" s="9">
        <f>nyse_spy_volume_by_exchange[[#This Row],[Off Exchange]]/SUM(nyse_spy_volume_by_exchange[[#This Row],[NYSE National]:[LTSE]])</f>
        <v>0.46979594961890647</v>
      </c>
      <c r="C317" s="12">
        <f>SUM(nyse_spy_volume_by_exchange[[#This Row],[NYSE National]:[LTSE]])</f>
        <v>70422608</v>
      </c>
      <c r="D317">
        <v>52296</v>
      </c>
      <c r="E317">
        <v>1265848</v>
      </c>
      <c r="F317">
        <v>2043020</v>
      </c>
      <c r="G317">
        <v>253111</v>
      </c>
      <c r="H317">
        <v>274933</v>
      </c>
      <c r="I317">
        <v>1634777</v>
      </c>
      <c r="J317">
        <v>481172</v>
      </c>
      <c r="K317">
        <v>33084256</v>
      </c>
      <c r="L317">
        <v>1157085</v>
      </c>
      <c r="M317">
        <v>10998518</v>
      </c>
      <c r="N317">
        <v>4617588</v>
      </c>
      <c r="O317">
        <v>514378</v>
      </c>
      <c r="P317">
        <v>8361140</v>
      </c>
      <c r="Q317">
        <v>772379</v>
      </c>
      <c r="R317">
        <v>3598418</v>
      </c>
      <c r="S317">
        <v>1313689</v>
      </c>
      <c r="T317">
        <v>0</v>
      </c>
    </row>
    <row r="318" spans="1:20">
      <c r="A318" s="1">
        <v>45275</v>
      </c>
      <c r="B318" s="9">
        <f>nyse_spy_volume_by_exchange[[#This Row],[Off Exchange]]/SUM(nyse_spy_volume_by_exchange[[#This Row],[NYSE National]:[LTSE]])</f>
        <v>0.54333177865461868</v>
      </c>
      <c r="C318" s="12">
        <f>SUM(nyse_spy_volume_by_exchange[[#This Row],[NYSE National]:[LTSE]])</f>
        <v>148740271</v>
      </c>
      <c r="D318">
        <v>45444</v>
      </c>
      <c r="E318">
        <v>1615176</v>
      </c>
      <c r="F318">
        <v>2705197</v>
      </c>
      <c r="G318">
        <v>570265</v>
      </c>
      <c r="H318">
        <v>271961</v>
      </c>
      <c r="I318">
        <v>2715787</v>
      </c>
      <c r="J318">
        <v>1042744</v>
      </c>
      <c r="K318">
        <v>80815316</v>
      </c>
      <c r="L318">
        <v>4400676</v>
      </c>
      <c r="M318">
        <v>20629776</v>
      </c>
      <c r="N318">
        <v>8076723</v>
      </c>
      <c r="O318">
        <v>995154</v>
      </c>
      <c r="P318">
        <v>15129179</v>
      </c>
      <c r="Q318">
        <v>1061447</v>
      </c>
      <c r="R318">
        <v>6285102</v>
      </c>
      <c r="S318">
        <v>2372444</v>
      </c>
      <c r="T318">
        <v>7880</v>
      </c>
    </row>
    <row r="319" spans="1:20">
      <c r="A319" s="1">
        <v>45274</v>
      </c>
      <c r="B319" s="9">
        <f>nyse_spy_volume_by_exchange[[#This Row],[Off Exchange]]/SUM(nyse_spy_volume_by_exchange[[#This Row],[NYSE National]:[LTSE]])</f>
        <v>0.44051497340483065</v>
      </c>
      <c r="C319" s="12">
        <f>SUM(nyse_spy_volume_by_exchange[[#This Row],[NYSE National]:[LTSE]])</f>
        <v>118988902</v>
      </c>
      <c r="D319">
        <v>75245</v>
      </c>
      <c r="E319">
        <v>1915034</v>
      </c>
      <c r="F319">
        <v>3024233</v>
      </c>
      <c r="G319">
        <v>765629</v>
      </c>
      <c r="H319">
        <v>289905</v>
      </c>
      <c r="I319">
        <v>2638450</v>
      </c>
      <c r="J319">
        <v>909098</v>
      </c>
      <c r="K319">
        <v>52416393</v>
      </c>
      <c r="L319">
        <v>3819494</v>
      </c>
      <c r="M319">
        <v>18585516</v>
      </c>
      <c r="N319">
        <v>8478390</v>
      </c>
      <c r="O319">
        <v>1160031</v>
      </c>
      <c r="P319">
        <v>14597498</v>
      </c>
      <c r="Q319">
        <v>1833507</v>
      </c>
      <c r="R319">
        <v>6078909</v>
      </c>
      <c r="S319">
        <v>2401570</v>
      </c>
      <c r="T319">
        <v>0</v>
      </c>
    </row>
    <row r="320" spans="1:20">
      <c r="A320" s="1">
        <v>45273</v>
      </c>
      <c r="B320" s="9">
        <f>nyse_spy_volume_by_exchange[[#This Row],[Off Exchange]]/SUM(nyse_spy_volume_by_exchange[[#This Row],[NYSE National]:[LTSE]])</f>
        <v>0.34407377782902104</v>
      </c>
      <c r="C320" s="12">
        <f>SUM(nyse_spy_volume_by_exchange[[#This Row],[NYSE National]:[LTSE]])</f>
        <v>93913742</v>
      </c>
      <c r="D320">
        <v>54889</v>
      </c>
      <c r="E320">
        <v>1916922</v>
      </c>
      <c r="F320">
        <v>3456971</v>
      </c>
      <c r="G320">
        <v>515337</v>
      </c>
      <c r="H320">
        <v>330312</v>
      </c>
      <c r="I320">
        <v>2125431</v>
      </c>
      <c r="J320">
        <v>965417</v>
      </c>
      <c r="K320">
        <v>32313256</v>
      </c>
      <c r="L320">
        <v>3189836</v>
      </c>
      <c r="M320">
        <v>17496617</v>
      </c>
      <c r="N320">
        <v>7883418</v>
      </c>
      <c r="O320">
        <v>904954</v>
      </c>
      <c r="P320">
        <v>11621212</v>
      </c>
      <c r="Q320">
        <v>2300261</v>
      </c>
      <c r="R320">
        <v>6048955</v>
      </c>
      <c r="S320">
        <v>2789954</v>
      </c>
      <c r="T320">
        <v>0</v>
      </c>
    </row>
    <row r="321" spans="1:20">
      <c r="A321" s="1">
        <v>45272</v>
      </c>
      <c r="B321" s="9">
        <f>nyse_spy_volume_by_exchange[[#This Row],[Off Exchange]]/SUM(nyse_spy_volume_by_exchange[[#This Row],[NYSE National]:[LTSE]])</f>
        <v>0.37934659172896129</v>
      </c>
      <c r="C321" s="12">
        <f>SUM(nyse_spy_volume_by_exchange[[#This Row],[NYSE National]:[LTSE]])</f>
        <v>68573757</v>
      </c>
      <c r="D321">
        <v>70208</v>
      </c>
      <c r="E321">
        <v>1175865</v>
      </c>
      <c r="F321">
        <v>1930064</v>
      </c>
      <c r="G321">
        <v>402703</v>
      </c>
      <c r="H321">
        <v>139976</v>
      </c>
      <c r="I321">
        <v>1557390</v>
      </c>
      <c r="J321">
        <v>533542</v>
      </c>
      <c r="K321">
        <v>26013221</v>
      </c>
      <c r="L321">
        <v>3587989</v>
      </c>
      <c r="M321">
        <v>12090773</v>
      </c>
      <c r="N321">
        <v>5377077</v>
      </c>
      <c r="O321">
        <v>615971</v>
      </c>
      <c r="P321">
        <v>8702111</v>
      </c>
      <c r="Q321">
        <v>816302</v>
      </c>
      <c r="R321">
        <v>3826339</v>
      </c>
      <c r="S321">
        <v>1712726</v>
      </c>
      <c r="T321">
        <v>21500</v>
      </c>
    </row>
    <row r="322" spans="1:20">
      <c r="A322" s="1">
        <v>45271</v>
      </c>
      <c r="B322" s="9">
        <f>nyse_spy_volume_by_exchange[[#This Row],[Off Exchange]]/SUM(nyse_spy_volume_by_exchange[[#This Row],[NYSE National]:[LTSE]])</f>
        <v>0.37155445516312874</v>
      </c>
      <c r="C322" s="12">
        <f>SUM(nyse_spy_volume_by_exchange[[#This Row],[NYSE National]:[LTSE]])</f>
        <v>65734125</v>
      </c>
      <c r="D322">
        <v>55000</v>
      </c>
      <c r="E322">
        <v>1382994</v>
      </c>
      <c r="F322">
        <v>1910850</v>
      </c>
      <c r="G322">
        <v>348684</v>
      </c>
      <c r="H322">
        <v>111183</v>
      </c>
      <c r="I322">
        <v>1730039</v>
      </c>
      <c r="J322">
        <v>515359</v>
      </c>
      <c r="K322">
        <v>24423807</v>
      </c>
      <c r="L322">
        <v>2331541</v>
      </c>
      <c r="M322">
        <v>11423532</v>
      </c>
      <c r="N322">
        <v>5067914</v>
      </c>
      <c r="O322">
        <v>697287</v>
      </c>
      <c r="P322">
        <v>9549050</v>
      </c>
      <c r="Q322">
        <v>838875</v>
      </c>
      <c r="R322">
        <v>3889851</v>
      </c>
      <c r="S322">
        <v>1458159</v>
      </c>
      <c r="T322">
        <v>0</v>
      </c>
    </row>
    <row r="323" spans="1:20">
      <c r="A323" s="1">
        <v>45268</v>
      </c>
      <c r="B323" s="9">
        <f>nyse_spy_volume_by_exchange[[#This Row],[Off Exchange]]/SUM(nyse_spy_volume_by_exchange[[#This Row],[NYSE National]:[LTSE]])</f>
        <v>0.42679619701260124</v>
      </c>
      <c r="C323" s="12">
        <f>SUM(nyse_spy_volume_by_exchange[[#This Row],[NYSE National]:[LTSE]])</f>
        <v>83629412</v>
      </c>
      <c r="D323">
        <v>43367</v>
      </c>
      <c r="E323">
        <v>1683504</v>
      </c>
      <c r="F323">
        <v>2461607</v>
      </c>
      <c r="G323">
        <v>559166</v>
      </c>
      <c r="H323">
        <v>260766</v>
      </c>
      <c r="I323">
        <v>1657930</v>
      </c>
      <c r="J323">
        <v>705934</v>
      </c>
      <c r="K323">
        <v>35692715</v>
      </c>
      <c r="L323">
        <v>2394201</v>
      </c>
      <c r="M323">
        <v>12108431</v>
      </c>
      <c r="N323">
        <v>5994545</v>
      </c>
      <c r="O323">
        <v>916489</v>
      </c>
      <c r="P323">
        <v>11542146</v>
      </c>
      <c r="Q323">
        <v>1218463</v>
      </c>
      <c r="R323">
        <v>4641413</v>
      </c>
      <c r="S323">
        <v>1748735</v>
      </c>
      <c r="T323">
        <v>0</v>
      </c>
    </row>
    <row r="324" spans="1:20">
      <c r="A324" s="1">
        <v>45267</v>
      </c>
      <c r="B324" s="9">
        <f>nyse_spy_volume_by_exchange[[#This Row],[Off Exchange]]/SUM(nyse_spy_volume_by_exchange[[#This Row],[NYSE National]:[LTSE]])</f>
        <v>0.3483699724284029</v>
      </c>
      <c r="C324" s="12">
        <f>SUM(nyse_spy_volume_by_exchange[[#This Row],[NYSE National]:[LTSE]])</f>
        <v>66986689</v>
      </c>
      <c r="D324">
        <v>50917</v>
      </c>
      <c r="E324">
        <v>1262607</v>
      </c>
      <c r="F324">
        <v>2286784</v>
      </c>
      <c r="G324">
        <v>459731</v>
      </c>
      <c r="H324">
        <v>219590</v>
      </c>
      <c r="I324">
        <v>1582667</v>
      </c>
      <c r="J324">
        <v>646600</v>
      </c>
      <c r="K324">
        <v>23336151</v>
      </c>
      <c r="L324">
        <v>3468914</v>
      </c>
      <c r="M324">
        <v>12119198</v>
      </c>
      <c r="N324">
        <v>4928664</v>
      </c>
      <c r="O324">
        <v>871582</v>
      </c>
      <c r="P324">
        <v>9719850</v>
      </c>
      <c r="Q324">
        <v>651379</v>
      </c>
      <c r="R324">
        <v>4029967</v>
      </c>
      <c r="S324">
        <v>1352088</v>
      </c>
      <c r="T324">
        <v>0</v>
      </c>
    </row>
    <row r="325" spans="1:20">
      <c r="A325" s="1">
        <v>45266</v>
      </c>
      <c r="B325" s="9">
        <f>nyse_spy_volume_by_exchange[[#This Row],[Off Exchange]]/SUM(nyse_spy_volume_by_exchange[[#This Row],[NYSE National]:[LTSE]])</f>
        <v>0.39206398804022446</v>
      </c>
      <c r="C325" s="12">
        <f>SUM(nyse_spy_volume_by_exchange[[#This Row],[NYSE National]:[LTSE]])</f>
        <v>69111665</v>
      </c>
      <c r="D325">
        <v>39824</v>
      </c>
      <c r="E325">
        <v>1695021</v>
      </c>
      <c r="F325">
        <v>2111367</v>
      </c>
      <c r="G325">
        <v>428018</v>
      </c>
      <c r="H325">
        <v>219808</v>
      </c>
      <c r="I325">
        <v>1503644</v>
      </c>
      <c r="J325">
        <v>609258</v>
      </c>
      <c r="K325">
        <v>27096195</v>
      </c>
      <c r="L325">
        <v>1580600</v>
      </c>
      <c r="M325">
        <v>10941603</v>
      </c>
      <c r="N325">
        <v>5603315</v>
      </c>
      <c r="O325">
        <v>765696</v>
      </c>
      <c r="P325">
        <v>10096151</v>
      </c>
      <c r="Q325">
        <v>802682</v>
      </c>
      <c r="R325">
        <v>3904587</v>
      </c>
      <c r="S325">
        <v>1713896</v>
      </c>
      <c r="T325">
        <v>0</v>
      </c>
    </row>
    <row r="326" spans="1:20">
      <c r="A326" s="1">
        <v>45265</v>
      </c>
      <c r="B326" s="9">
        <f>nyse_spy_volume_by_exchange[[#This Row],[Off Exchange]]/SUM(nyse_spy_volume_by_exchange[[#This Row],[NYSE National]:[LTSE]])</f>
        <v>0.38800319007660578</v>
      </c>
      <c r="C326" s="12">
        <f>SUM(nyse_spy_volume_by_exchange[[#This Row],[NYSE National]:[LTSE]])</f>
        <v>70088599</v>
      </c>
      <c r="D326">
        <v>31686</v>
      </c>
      <c r="E326">
        <v>1095361</v>
      </c>
      <c r="F326">
        <v>2221520</v>
      </c>
      <c r="G326">
        <v>281304</v>
      </c>
      <c r="H326">
        <v>185932</v>
      </c>
      <c r="I326">
        <v>1538630</v>
      </c>
      <c r="J326">
        <v>500305</v>
      </c>
      <c r="K326">
        <v>27194600</v>
      </c>
      <c r="L326">
        <v>777401</v>
      </c>
      <c r="M326">
        <v>11256671</v>
      </c>
      <c r="N326">
        <v>5701760</v>
      </c>
      <c r="O326">
        <v>600357</v>
      </c>
      <c r="P326">
        <v>11011076</v>
      </c>
      <c r="Q326">
        <v>931591</v>
      </c>
      <c r="R326">
        <v>4945469</v>
      </c>
      <c r="S326">
        <v>1814936</v>
      </c>
      <c r="T326">
        <v>0</v>
      </c>
    </row>
    <row r="327" spans="1:20">
      <c r="A327" s="1">
        <v>45264</v>
      </c>
      <c r="B327" s="9">
        <f>nyse_spy_volume_by_exchange[[#This Row],[Off Exchange]]/SUM(nyse_spy_volume_by_exchange[[#This Row],[NYSE National]:[LTSE]])</f>
        <v>0.365006963908722</v>
      </c>
      <c r="C327" s="12">
        <f>SUM(nyse_spy_volume_by_exchange[[#This Row],[NYSE National]:[LTSE]])</f>
        <v>72574903</v>
      </c>
      <c r="D327">
        <v>77519</v>
      </c>
      <c r="E327">
        <v>1512074</v>
      </c>
      <c r="F327">
        <v>2510203</v>
      </c>
      <c r="G327">
        <v>462608</v>
      </c>
      <c r="H327">
        <v>224729</v>
      </c>
      <c r="I327">
        <v>1615568</v>
      </c>
      <c r="J327">
        <v>638060</v>
      </c>
      <c r="K327">
        <v>26490345</v>
      </c>
      <c r="L327">
        <v>673341</v>
      </c>
      <c r="M327">
        <v>12342539</v>
      </c>
      <c r="N327">
        <v>5428382</v>
      </c>
      <c r="O327">
        <v>842214</v>
      </c>
      <c r="P327">
        <v>11899741</v>
      </c>
      <c r="Q327">
        <v>1503364</v>
      </c>
      <c r="R327">
        <v>4699059</v>
      </c>
      <c r="S327">
        <v>1655157</v>
      </c>
      <c r="T327">
        <v>0</v>
      </c>
    </row>
    <row r="328" spans="1:20">
      <c r="A328" s="1">
        <v>45261</v>
      </c>
      <c r="B328" s="9">
        <f>nyse_spy_volume_by_exchange[[#This Row],[Off Exchange]]/SUM(nyse_spy_volume_by_exchange[[#This Row],[NYSE National]:[LTSE]])</f>
        <v>0.35973987165266091</v>
      </c>
      <c r="C328" s="12">
        <f>SUM(nyse_spy_volume_by_exchange[[#This Row],[NYSE National]:[LTSE]])</f>
        <v>89583470</v>
      </c>
      <c r="D328">
        <v>68977</v>
      </c>
      <c r="E328">
        <v>1145878</v>
      </c>
      <c r="F328">
        <v>3131724</v>
      </c>
      <c r="G328">
        <v>357467</v>
      </c>
      <c r="H328">
        <v>312996</v>
      </c>
      <c r="I328">
        <v>1746738</v>
      </c>
      <c r="J328">
        <v>1028819</v>
      </c>
      <c r="K328">
        <v>32226746</v>
      </c>
      <c r="L328">
        <v>1465569</v>
      </c>
      <c r="M328">
        <v>17838089</v>
      </c>
      <c r="N328">
        <v>7005844</v>
      </c>
      <c r="O328">
        <v>687129</v>
      </c>
      <c r="P328">
        <v>13139037</v>
      </c>
      <c r="Q328">
        <v>1632865</v>
      </c>
      <c r="R328">
        <v>5625926</v>
      </c>
      <c r="S328">
        <v>2169666</v>
      </c>
      <c r="T328">
        <v>0</v>
      </c>
    </row>
    <row r="329" spans="1:20">
      <c r="A329" s="1">
        <v>45260</v>
      </c>
      <c r="B329" s="9">
        <f>nyse_spy_volume_by_exchange[[#This Row],[Off Exchange]]/SUM(nyse_spy_volume_by_exchange[[#This Row],[NYSE National]:[LTSE]])</f>
        <v>0.38763039274887617</v>
      </c>
      <c r="C329" s="12">
        <f>SUM(nyse_spy_volume_by_exchange[[#This Row],[NYSE National]:[LTSE]])</f>
        <v>81973500</v>
      </c>
      <c r="D329">
        <v>54775</v>
      </c>
      <c r="E329">
        <v>1310581</v>
      </c>
      <c r="F329">
        <v>2065575</v>
      </c>
      <c r="G329">
        <v>366027</v>
      </c>
      <c r="H329">
        <v>188016</v>
      </c>
      <c r="I329">
        <v>1611023</v>
      </c>
      <c r="J329">
        <v>643995</v>
      </c>
      <c r="K329">
        <v>31775420</v>
      </c>
      <c r="L329">
        <v>304783</v>
      </c>
      <c r="M329">
        <v>15541051</v>
      </c>
      <c r="N329">
        <v>6392678</v>
      </c>
      <c r="O329">
        <v>832689</v>
      </c>
      <c r="P329">
        <v>12857605</v>
      </c>
      <c r="Q329">
        <v>1052439</v>
      </c>
      <c r="R329">
        <v>5095504</v>
      </c>
      <c r="S329">
        <v>1881339</v>
      </c>
      <c r="T329">
        <v>0</v>
      </c>
    </row>
    <row r="330" spans="1:20">
      <c r="A330" s="1">
        <v>45259</v>
      </c>
      <c r="B330" s="9">
        <f>nyse_spy_volume_by_exchange[[#This Row],[Off Exchange]]/SUM(nyse_spy_volume_by_exchange[[#This Row],[NYSE National]:[LTSE]])</f>
        <v>0.35527305381255403</v>
      </c>
      <c r="C330" s="12">
        <f>SUM(nyse_spy_volume_by_exchange[[#This Row],[NYSE National]:[LTSE]])</f>
        <v>63141400</v>
      </c>
      <c r="D330">
        <v>63386</v>
      </c>
      <c r="E330">
        <v>1263731</v>
      </c>
      <c r="F330">
        <v>2033307</v>
      </c>
      <c r="G330">
        <v>281977</v>
      </c>
      <c r="H330">
        <v>188263</v>
      </c>
      <c r="I330">
        <v>1593894</v>
      </c>
      <c r="J330">
        <v>559316</v>
      </c>
      <c r="K330">
        <v>22432438</v>
      </c>
      <c r="L330">
        <v>2510502</v>
      </c>
      <c r="M330">
        <v>9849333</v>
      </c>
      <c r="N330">
        <v>4567838</v>
      </c>
      <c r="O330">
        <v>710723</v>
      </c>
      <c r="P330">
        <v>9294017</v>
      </c>
      <c r="Q330">
        <v>1744194</v>
      </c>
      <c r="R330">
        <v>4334737</v>
      </c>
      <c r="S330">
        <v>1713744</v>
      </c>
      <c r="T330">
        <v>0</v>
      </c>
    </row>
    <row r="331" spans="1:20">
      <c r="A331" s="1">
        <v>45258</v>
      </c>
      <c r="B331" s="9">
        <f>nyse_spy_volume_by_exchange[[#This Row],[Off Exchange]]/SUM(nyse_spy_volume_by_exchange[[#This Row],[NYSE National]:[LTSE]])</f>
        <v>0.34600094367443612</v>
      </c>
      <c r="C331" s="12">
        <f>SUM(nyse_spy_volume_by_exchange[[#This Row],[NYSE National]:[LTSE]])</f>
        <v>62101926</v>
      </c>
      <c r="D331">
        <v>52387</v>
      </c>
      <c r="E331">
        <v>1053339</v>
      </c>
      <c r="F331">
        <v>1981000</v>
      </c>
      <c r="G331">
        <v>280734</v>
      </c>
      <c r="H331">
        <v>174290</v>
      </c>
      <c r="I331">
        <v>1077915</v>
      </c>
      <c r="J331">
        <v>481764</v>
      </c>
      <c r="K331">
        <v>21487325</v>
      </c>
      <c r="L331">
        <v>1869048</v>
      </c>
      <c r="M331">
        <v>11427463</v>
      </c>
      <c r="N331">
        <v>4875956</v>
      </c>
      <c r="O331">
        <v>622656</v>
      </c>
      <c r="P331">
        <v>9768475</v>
      </c>
      <c r="Q331">
        <v>1175748</v>
      </c>
      <c r="R331">
        <v>4250865</v>
      </c>
      <c r="S331">
        <v>1522961</v>
      </c>
      <c r="T331">
        <v>0</v>
      </c>
    </row>
    <row r="332" spans="1:20">
      <c r="A332" s="1">
        <v>45257</v>
      </c>
      <c r="B332" s="9">
        <f>nyse_spy_volume_by_exchange[[#This Row],[Off Exchange]]/SUM(nyse_spy_volume_by_exchange[[#This Row],[NYSE National]:[LTSE]])</f>
        <v>0.35647183779371494</v>
      </c>
      <c r="C332" s="12">
        <f>SUM(nyse_spy_volume_by_exchange[[#This Row],[NYSE National]:[LTSE]])</f>
        <v>50494073</v>
      </c>
      <c r="D332">
        <v>29684</v>
      </c>
      <c r="E332">
        <v>1029910</v>
      </c>
      <c r="F332">
        <v>1565685</v>
      </c>
      <c r="G332">
        <v>330433</v>
      </c>
      <c r="H332">
        <v>180407</v>
      </c>
      <c r="I332">
        <v>1011189</v>
      </c>
      <c r="J332">
        <v>329732</v>
      </c>
      <c r="K332">
        <v>17999715</v>
      </c>
      <c r="L332">
        <v>1624647</v>
      </c>
      <c r="M332">
        <v>8660242</v>
      </c>
      <c r="N332">
        <v>4119016</v>
      </c>
      <c r="O332">
        <v>535244</v>
      </c>
      <c r="P332">
        <v>7789693</v>
      </c>
      <c r="Q332">
        <v>901515</v>
      </c>
      <c r="R332">
        <v>3223660</v>
      </c>
      <c r="S332">
        <v>1163301</v>
      </c>
      <c r="T332">
        <v>0</v>
      </c>
    </row>
    <row r="333" spans="1:20">
      <c r="A333" s="1">
        <v>45254</v>
      </c>
      <c r="B333" s="9">
        <f>nyse_spy_volume_by_exchange[[#This Row],[Off Exchange]]/SUM(nyse_spy_volume_by_exchange[[#This Row],[NYSE National]:[LTSE]])</f>
        <v>0.48610229435703561</v>
      </c>
      <c r="C333" s="12">
        <f>SUM(nyse_spy_volume_by_exchange[[#This Row],[NYSE National]:[LTSE]])</f>
        <v>30007579</v>
      </c>
      <c r="D333">
        <v>17543</v>
      </c>
      <c r="E333">
        <v>343951</v>
      </c>
      <c r="F333">
        <v>786838</v>
      </c>
      <c r="G333">
        <v>121917</v>
      </c>
      <c r="H333">
        <v>78947</v>
      </c>
      <c r="I333">
        <v>425499</v>
      </c>
      <c r="J333">
        <v>137010</v>
      </c>
      <c r="K333">
        <v>14586753</v>
      </c>
      <c r="L333">
        <v>2009903</v>
      </c>
      <c r="M333">
        <v>3913966</v>
      </c>
      <c r="N333">
        <v>1737113</v>
      </c>
      <c r="O333">
        <v>215382</v>
      </c>
      <c r="P333">
        <v>3547353</v>
      </c>
      <c r="Q333">
        <v>299364</v>
      </c>
      <c r="R333">
        <v>1294198</v>
      </c>
      <c r="S333">
        <v>491842</v>
      </c>
      <c r="T333">
        <v>0</v>
      </c>
    </row>
    <row r="334" spans="1:20">
      <c r="A334" s="1">
        <v>45252</v>
      </c>
      <c r="B334" s="9">
        <f>nyse_spy_volume_by_exchange[[#This Row],[Off Exchange]]/SUM(nyse_spy_volume_by_exchange[[#This Row],[NYSE National]:[LTSE]])</f>
        <v>0.32792977597434253</v>
      </c>
      <c r="C334" s="12">
        <f>SUM(nyse_spy_volume_by_exchange[[#This Row],[NYSE National]:[LTSE]])</f>
        <v>59420917</v>
      </c>
      <c r="D334">
        <v>43281</v>
      </c>
      <c r="E334">
        <v>1088063</v>
      </c>
      <c r="F334">
        <v>2030511</v>
      </c>
      <c r="G334">
        <v>437417</v>
      </c>
      <c r="H334">
        <v>234594</v>
      </c>
      <c r="I334">
        <v>1156215</v>
      </c>
      <c r="J334">
        <v>417617</v>
      </c>
      <c r="K334">
        <v>19485888</v>
      </c>
      <c r="L334">
        <v>1679841</v>
      </c>
      <c r="M334">
        <v>10521392</v>
      </c>
      <c r="N334">
        <v>5010964</v>
      </c>
      <c r="O334">
        <v>595965</v>
      </c>
      <c r="P334">
        <v>9620326</v>
      </c>
      <c r="Q334">
        <v>1324478</v>
      </c>
      <c r="R334">
        <v>4192107</v>
      </c>
      <c r="S334">
        <v>1582258</v>
      </c>
      <c r="T334">
        <v>0</v>
      </c>
    </row>
    <row r="335" spans="1:20">
      <c r="A335" s="1">
        <v>45251</v>
      </c>
      <c r="B335" s="9">
        <f>nyse_spy_volume_by_exchange[[#This Row],[Off Exchange]]/SUM(nyse_spy_volume_by_exchange[[#This Row],[NYSE National]:[LTSE]])</f>
        <v>0.36179309582797997</v>
      </c>
      <c r="C335" s="12">
        <f>SUM(nyse_spy_volume_by_exchange[[#This Row],[NYSE National]:[LTSE]])</f>
        <v>49269514</v>
      </c>
      <c r="D335">
        <v>25428</v>
      </c>
      <c r="E335">
        <v>924692</v>
      </c>
      <c r="F335">
        <v>1775864</v>
      </c>
      <c r="G335">
        <v>316324</v>
      </c>
      <c r="H335">
        <v>219744</v>
      </c>
      <c r="I335">
        <v>1107989</v>
      </c>
      <c r="J335">
        <v>384893</v>
      </c>
      <c r="K335">
        <v>17825370</v>
      </c>
      <c r="L335">
        <v>239876</v>
      </c>
      <c r="M335">
        <v>8600863</v>
      </c>
      <c r="N335">
        <v>3557523</v>
      </c>
      <c r="O335">
        <v>513639</v>
      </c>
      <c r="P335">
        <v>8526603</v>
      </c>
      <c r="Q335">
        <v>965925</v>
      </c>
      <c r="R335">
        <v>3102236</v>
      </c>
      <c r="S335">
        <v>1182545</v>
      </c>
      <c r="T335">
        <v>0</v>
      </c>
    </row>
    <row r="336" spans="1:20">
      <c r="A336" s="1">
        <v>45250</v>
      </c>
      <c r="B336" s="9">
        <f>nyse_spy_volume_by_exchange[[#This Row],[Off Exchange]]/SUM(nyse_spy_volume_by_exchange[[#This Row],[NYSE National]:[LTSE]])</f>
        <v>0.36502152463994025</v>
      </c>
      <c r="C336" s="12">
        <f>SUM(nyse_spy_volume_by_exchange[[#This Row],[NYSE National]:[LTSE]])</f>
        <v>70126144</v>
      </c>
      <c r="D336">
        <v>66782</v>
      </c>
      <c r="E336">
        <v>1344126</v>
      </c>
      <c r="F336">
        <v>2489137</v>
      </c>
      <c r="G336">
        <v>407287</v>
      </c>
      <c r="H336">
        <v>256478</v>
      </c>
      <c r="I336">
        <v>1614890</v>
      </c>
      <c r="J336">
        <v>325722</v>
      </c>
      <c r="K336">
        <v>25597552</v>
      </c>
      <c r="L336">
        <v>1738094</v>
      </c>
      <c r="M336">
        <v>11884151</v>
      </c>
      <c r="N336">
        <v>5524032</v>
      </c>
      <c r="O336">
        <v>732497</v>
      </c>
      <c r="P336">
        <v>10513702</v>
      </c>
      <c r="Q336">
        <v>1589419</v>
      </c>
      <c r="R336">
        <v>4578089</v>
      </c>
      <c r="S336">
        <v>1464186</v>
      </c>
      <c r="T336">
        <v>0</v>
      </c>
    </row>
    <row r="337" spans="1:20">
      <c r="A337" s="1">
        <v>45247</v>
      </c>
      <c r="B337" s="9">
        <f>nyse_spy_volume_by_exchange[[#This Row],[Off Exchange]]/SUM(nyse_spy_volume_by_exchange[[#This Row],[NYSE National]:[LTSE]])</f>
        <v>0.49582326418732986</v>
      </c>
      <c r="C337" s="12">
        <f>SUM(nyse_spy_volume_by_exchange[[#This Row],[NYSE National]:[LTSE]])</f>
        <v>83193914</v>
      </c>
      <c r="D337">
        <v>41415</v>
      </c>
      <c r="E337">
        <v>1185489</v>
      </c>
      <c r="F337">
        <v>1994683</v>
      </c>
      <c r="G337">
        <v>341004</v>
      </c>
      <c r="H337">
        <v>134634</v>
      </c>
      <c r="I337">
        <v>1093495</v>
      </c>
      <c r="J337">
        <v>411686</v>
      </c>
      <c r="K337">
        <v>41249478</v>
      </c>
      <c r="L337">
        <v>4900374</v>
      </c>
      <c r="M337">
        <v>10630326</v>
      </c>
      <c r="N337">
        <v>5136549</v>
      </c>
      <c r="O337">
        <v>669431</v>
      </c>
      <c r="P337">
        <v>9267556</v>
      </c>
      <c r="Q337">
        <v>1149581</v>
      </c>
      <c r="R337">
        <v>3703976</v>
      </c>
      <c r="S337">
        <v>1284237</v>
      </c>
      <c r="T337">
        <v>0</v>
      </c>
    </row>
    <row r="338" spans="1:20">
      <c r="A338" s="1">
        <v>45246</v>
      </c>
      <c r="B338" s="9">
        <f>nyse_spy_volume_by_exchange[[#This Row],[Off Exchange]]/SUM(nyse_spy_volume_by_exchange[[#This Row],[NYSE National]:[LTSE]])</f>
        <v>0.33801595526372102</v>
      </c>
      <c r="C338" s="12">
        <f>SUM(nyse_spy_volume_by_exchange[[#This Row],[NYSE National]:[LTSE]])</f>
        <v>66687710</v>
      </c>
      <c r="D338">
        <v>42042</v>
      </c>
      <c r="E338">
        <v>1116982</v>
      </c>
      <c r="F338">
        <v>2435879</v>
      </c>
      <c r="G338">
        <v>345682</v>
      </c>
      <c r="H338">
        <v>254021</v>
      </c>
      <c r="I338">
        <v>1380300</v>
      </c>
      <c r="J338">
        <v>442974</v>
      </c>
      <c r="K338">
        <v>22541510</v>
      </c>
      <c r="L338">
        <v>857205</v>
      </c>
      <c r="M338">
        <v>11906333</v>
      </c>
      <c r="N338">
        <v>5827569</v>
      </c>
      <c r="O338">
        <v>595770</v>
      </c>
      <c r="P338">
        <v>11580951</v>
      </c>
      <c r="Q338">
        <v>1283763</v>
      </c>
      <c r="R338">
        <v>4582153</v>
      </c>
      <c r="S338">
        <v>1494576</v>
      </c>
      <c r="T338">
        <v>0</v>
      </c>
    </row>
    <row r="339" spans="1:20">
      <c r="A339" s="1">
        <v>45245</v>
      </c>
      <c r="B339" s="9">
        <f>nyse_spy_volume_by_exchange[[#This Row],[Off Exchange]]/SUM(nyse_spy_volume_by_exchange[[#This Row],[NYSE National]:[LTSE]])</f>
        <v>0.34161876496523375</v>
      </c>
      <c r="C339" s="12">
        <f>SUM(nyse_spy_volume_by_exchange[[#This Row],[NYSE National]:[LTSE]])</f>
        <v>77327977</v>
      </c>
      <c r="D339">
        <v>61278</v>
      </c>
      <c r="E339">
        <v>1288114</v>
      </c>
      <c r="F339">
        <v>2886156</v>
      </c>
      <c r="G339">
        <v>467804</v>
      </c>
      <c r="H339">
        <v>198517</v>
      </c>
      <c r="I339">
        <v>1597032</v>
      </c>
      <c r="J339">
        <v>685793</v>
      </c>
      <c r="K339">
        <v>26416688</v>
      </c>
      <c r="L339">
        <v>3013464</v>
      </c>
      <c r="M339">
        <v>13427648</v>
      </c>
      <c r="N339">
        <v>6637216</v>
      </c>
      <c r="O339">
        <v>690732</v>
      </c>
      <c r="P339">
        <v>11776266</v>
      </c>
      <c r="Q339">
        <v>1427563</v>
      </c>
      <c r="R339">
        <v>5101305</v>
      </c>
      <c r="S339">
        <v>1652401</v>
      </c>
      <c r="T339">
        <v>0</v>
      </c>
    </row>
    <row r="340" spans="1:20">
      <c r="A340" s="1">
        <v>45244</v>
      </c>
      <c r="B340" s="9">
        <f>nyse_spy_volume_by_exchange[[#This Row],[Off Exchange]]/SUM(nyse_spy_volume_by_exchange[[#This Row],[NYSE National]:[LTSE]])</f>
        <v>0.33836625423631572</v>
      </c>
      <c r="C340" s="12">
        <f>SUM(nyse_spy_volume_by_exchange[[#This Row],[NYSE National]:[LTSE]])</f>
        <v>97658267</v>
      </c>
      <c r="D340">
        <v>49348</v>
      </c>
      <c r="E340">
        <v>2066555</v>
      </c>
      <c r="F340">
        <v>4320656</v>
      </c>
      <c r="G340">
        <v>749841</v>
      </c>
      <c r="H340">
        <v>348146</v>
      </c>
      <c r="I340">
        <v>2112608</v>
      </c>
      <c r="J340">
        <v>1095740</v>
      </c>
      <c r="K340">
        <v>33044262</v>
      </c>
      <c r="L340">
        <v>2524022</v>
      </c>
      <c r="M340">
        <v>17705966</v>
      </c>
      <c r="N340">
        <v>7257014</v>
      </c>
      <c r="O340">
        <v>1133261</v>
      </c>
      <c r="P340">
        <v>14488350</v>
      </c>
      <c r="Q340">
        <v>2570308</v>
      </c>
      <c r="R340">
        <v>5804070</v>
      </c>
      <c r="S340">
        <v>2388120</v>
      </c>
      <c r="T340">
        <v>0</v>
      </c>
    </row>
    <row r="341" spans="1:20">
      <c r="A341" s="1">
        <v>45243</v>
      </c>
      <c r="B341" s="9">
        <f>nyse_spy_volume_by_exchange[[#This Row],[Off Exchange]]/SUM(nyse_spy_volume_by_exchange[[#This Row],[NYSE National]:[LTSE]])</f>
        <v>0.38573943604325611</v>
      </c>
      <c r="C341" s="12">
        <f>SUM(nyse_spy_volume_by_exchange[[#This Row],[NYSE National]:[LTSE]])</f>
        <v>52224821</v>
      </c>
      <c r="D341">
        <v>43310</v>
      </c>
      <c r="E341">
        <v>830951</v>
      </c>
      <c r="F341">
        <v>2033080</v>
      </c>
      <c r="G341">
        <v>349739</v>
      </c>
      <c r="H341">
        <v>160428</v>
      </c>
      <c r="I341">
        <v>1128989</v>
      </c>
      <c r="J341">
        <v>301964</v>
      </c>
      <c r="K341">
        <v>20145173</v>
      </c>
      <c r="L341">
        <v>1248374</v>
      </c>
      <c r="M341">
        <v>8478576</v>
      </c>
      <c r="N341">
        <v>4435350</v>
      </c>
      <c r="O341">
        <v>517661</v>
      </c>
      <c r="P341">
        <v>7073766</v>
      </c>
      <c r="Q341">
        <v>1106183</v>
      </c>
      <c r="R341">
        <v>3261172</v>
      </c>
      <c r="S341">
        <v>1110105</v>
      </c>
      <c r="T341">
        <v>0</v>
      </c>
    </row>
    <row r="342" spans="1:20">
      <c r="A342" s="1">
        <v>45240</v>
      </c>
      <c r="B342" s="9">
        <f>nyse_spy_volume_by_exchange[[#This Row],[Off Exchange]]/SUM(nyse_spy_volume_by_exchange[[#This Row],[NYSE National]:[LTSE]])</f>
        <v>0.35934037041364264</v>
      </c>
      <c r="C342" s="12">
        <f>SUM(nyse_spy_volume_by_exchange[[#This Row],[NYSE National]:[LTSE]])</f>
        <v>89562144</v>
      </c>
      <c r="D342">
        <v>64987</v>
      </c>
      <c r="E342">
        <v>1579196</v>
      </c>
      <c r="F342">
        <v>3293073</v>
      </c>
      <c r="G342">
        <v>424507</v>
      </c>
      <c r="H342">
        <v>278388</v>
      </c>
      <c r="I342">
        <v>1803808</v>
      </c>
      <c r="J342">
        <v>626131</v>
      </c>
      <c r="K342">
        <v>32183294</v>
      </c>
      <c r="L342">
        <v>1854529</v>
      </c>
      <c r="M342">
        <v>16689544</v>
      </c>
      <c r="N342">
        <v>7515969</v>
      </c>
      <c r="O342">
        <v>954346</v>
      </c>
      <c r="P342">
        <v>13067389</v>
      </c>
      <c r="Q342">
        <v>1749773</v>
      </c>
      <c r="R342">
        <v>5772214</v>
      </c>
      <c r="S342">
        <v>1704996</v>
      </c>
      <c r="T342">
        <v>0</v>
      </c>
    </row>
    <row r="343" spans="1:20">
      <c r="A343" s="1">
        <v>45239</v>
      </c>
      <c r="B343" s="9">
        <f>nyse_spy_volume_by_exchange[[#This Row],[Off Exchange]]/SUM(nyse_spy_volume_by_exchange[[#This Row],[NYSE National]:[LTSE]])</f>
        <v>0.35211541009848801</v>
      </c>
      <c r="C343" s="12">
        <f>SUM(nyse_spy_volume_by_exchange[[#This Row],[NYSE National]:[LTSE]])</f>
        <v>84279072</v>
      </c>
      <c r="D343">
        <v>35788</v>
      </c>
      <c r="E343">
        <v>1194546</v>
      </c>
      <c r="F343">
        <v>3282260</v>
      </c>
      <c r="G343">
        <v>446498</v>
      </c>
      <c r="H343">
        <v>253165</v>
      </c>
      <c r="I343">
        <v>1108757</v>
      </c>
      <c r="J343">
        <v>717390</v>
      </c>
      <c r="K343">
        <v>29675960</v>
      </c>
      <c r="L343">
        <v>976677</v>
      </c>
      <c r="M343">
        <v>15927858</v>
      </c>
      <c r="N343">
        <v>7085001</v>
      </c>
      <c r="O343">
        <v>792174</v>
      </c>
      <c r="P343">
        <v>12836541</v>
      </c>
      <c r="Q343">
        <v>2130395</v>
      </c>
      <c r="R343">
        <v>5662230</v>
      </c>
      <c r="S343">
        <v>2153832</v>
      </c>
      <c r="T343">
        <v>0</v>
      </c>
    </row>
    <row r="344" spans="1:20">
      <c r="A344" s="1">
        <v>45238</v>
      </c>
      <c r="B344" s="9">
        <f>nyse_spy_volume_by_exchange[[#This Row],[Off Exchange]]/SUM(nyse_spy_volume_by_exchange[[#This Row],[NYSE National]:[LTSE]])</f>
        <v>0.34049833747688735</v>
      </c>
      <c r="C344" s="12">
        <f>SUM(nyse_spy_volume_by_exchange[[#This Row],[NYSE National]:[LTSE]])</f>
        <v>61746510</v>
      </c>
      <c r="D344">
        <v>33332</v>
      </c>
      <c r="E344">
        <v>698004</v>
      </c>
      <c r="F344">
        <v>2252963</v>
      </c>
      <c r="G344">
        <v>229493</v>
      </c>
      <c r="H344">
        <v>248414</v>
      </c>
      <c r="I344">
        <v>949779</v>
      </c>
      <c r="J344">
        <v>561915</v>
      </c>
      <c r="K344">
        <v>21024584</v>
      </c>
      <c r="L344">
        <v>1134797</v>
      </c>
      <c r="M344">
        <v>11717268</v>
      </c>
      <c r="N344">
        <v>5507515</v>
      </c>
      <c r="O344">
        <v>463270</v>
      </c>
      <c r="P344">
        <v>9722414</v>
      </c>
      <c r="Q344">
        <v>1276775</v>
      </c>
      <c r="R344">
        <v>4472357</v>
      </c>
      <c r="S344">
        <v>1453630</v>
      </c>
      <c r="T344">
        <v>0</v>
      </c>
    </row>
    <row r="345" spans="1:20">
      <c r="A345" s="1">
        <v>45237</v>
      </c>
      <c r="B345" s="9">
        <f>nyse_spy_volume_by_exchange[[#This Row],[Off Exchange]]/SUM(nyse_spy_volume_by_exchange[[#This Row],[NYSE National]:[LTSE]])</f>
        <v>0.30718510936459825</v>
      </c>
      <c r="C345" s="12">
        <f>SUM(nyse_spy_volume_by_exchange[[#This Row],[NYSE National]:[LTSE]])</f>
        <v>64269655</v>
      </c>
      <c r="D345">
        <v>44015</v>
      </c>
      <c r="E345">
        <v>760529</v>
      </c>
      <c r="F345">
        <v>2366772</v>
      </c>
      <c r="G345">
        <v>268814</v>
      </c>
      <c r="H345">
        <v>198696</v>
      </c>
      <c r="I345">
        <v>1150615</v>
      </c>
      <c r="J345">
        <v>537565</v>
      </c>
      <c r="K345">
        <v>19742681</v>
      </c>
      <c r="L345">
        <v>3243569</v>
      </c>
      <c r="M345">
        <v>11128201</v>
      </c>
      <c r="N345">
        <v>6153656</v>
      </c>
      <c r="O345">
        <v>496670</v>
      </c>
      <c r="P345">
        <v>11069333</v>
      </c>
      <c r="Q345">
        <v>1491204</v>
      </c>
      <c r="R345">
        <v>4104540</v>
      </c>
      <c r="S345">
        <v>1512795</v>
      </c>
      <c r="T345">
        <v>0</v>
      </c>
    </row>
    <row r="346" spans="1:20">
      <c r="A346" s="1">
        <v>45236</v>
      </c>
      <c r="B346" s="9">
        <f>nyse_spy_volume_by_exchange[[#This Row],[Off Exchange]]/SUM(nyse_spy_volume_by_exchange[[#This Row],[NYSE National]:[LTSE]])</f>
        <v>0.35946240442024485</v>
      </c>
      <c r="C346" s="12">
        <f>SUM(nyse_spy_volume_by_exchange[[#This Row],[NYSE National]:[LTSE]])</f>
        <v>67821763</v>
      </c>
      <c r="D346">
        <v>48341</v>
      </c>
      <c r="E346">
        <v>997477</v>
      </c>
      <c r="F346">
        <v>2063855</v>
      </c>
      <c r="G346">
        <v>346423</v>
      </c>
      <c r="H346">
        <v>296752</v>
      </c>
      <c r="I346">
        <v>1262709</v>
      </c>
      <c r="J346">
        <v>486080</v>
      </c>
      <c r="K346">
        <v>24379374</v>
      </c>
      <c r="L346">
        <v>1580358</v>
      </c>
      <c r="M346">
        <v>10958013</v>
      </c>
      <c r="N346">
        <v>5952652</v>
      </c>
      <c r="O346">
        <v>698011</v>
      </c>
      <c r="P346">
        <v>11523890</v>
      </c>
      <c r="Q346">
        <v>1362354</v>
      </c>
      <c r="R346">
        <v>4419253</v>
      </c>
      <c r="S346">
        <v>1446221</v>
      </c>
      <c r="T346">
        <v>0</v>
      </c>
    </row>
    <row r="347" spans="1:20">
      <c r="A347" s="1">
        <v>45233</v>
      </c>
      <c r="B347" s="9">
        <f>nyse_spy_volume_by_exchange[[#This Row],[Off Exchange]]/SUM(nyse_spy_volume_by_exchange[[#This Row],[NYSE National]:[LTSE]])</f>
        <v>0.35348999167977624</v>
      </c>
      <c r="C347" s="12">
        <f>SUM(nyse_spy_volume_by_exchange[[#This Row],[NYSE National]:[LTSE]])</f>
        <v>100803779</v>
      </c>
      <c r="D347">
        <v>56706</v>
      </c>
      <c r="E347">
        <v>1728785</v>
      </c>
      <c r="F347">
        <v>3951721</v>
      </c>
      <c r="G347">
        <v>799967</v>
      </c>
      <c r="H347">
        <v>604904</v>
      </c>
      <c r="I347">
        <v>1459897</v>
      </c>
      <c r="J347">
        <v>888889</v>
      </c>
      <c r="K347">
        <v>35633127</v>
      </c>
      <c r="L347">
        <v>4934565</v>
      </c>
      <c r="M347">
        <v>16651689</v>
      </c>
      <c r="N347">
        <v>8005876</v>
      </c>
      <c r="O347">
        <v>1127534</v>
      </c>
      <c r="P347">
        <v>14751641</v>
      </c>
      <c r="Q347">
        <v>1819796</v>
      </c>
      <c r="R347">
        <v>6340989</v>
      </c>
      <c r="S347">
        <v>2045693</v>
      </c>
      <c r="T347">
        <v>2000</v>
      </c>
    </row>
    <row r="348" spans="1:20">
      <c r="A348" s="1">
        <v>45232</v>
      </c>
      <c r="B348" s="9">
        <f>nyse_spy_volume_by_exchange[[#This Row],[Off Exchange]]/SUM(nyse_spy_volume_by_exchange[[#This Row],[NYSE National]:[LTSE]])</f>
        <v>0.35029173195263602</v>
      </c>
      <c r="C348" s="12">
        <f>SUM(nyse_spy_volume_by_exchange[[#This Row],[NYSE National]:[LTSE]])</f>
        <v>95089344</v>
      </c>
      <c r="D348">
        <v>64164</v>
      </c>
      <c r="E348">
        <v>1447475</v>
      </c>
      <c r="F348">
        <v>3724722</v>
      </c>
      <c r="G348">
        <v>631100</v>
      </c>
      <c r="H348">
        <v>416877</v>
      </c>
      <c r="I348">
        <v>1387052</v>
      </c>
      <c r="J348">
        <v>918698</v>
      </c>
      <c r="K348">
        <v>33309011</v>
      </c>
      <c r="L348">
        <v>2798799</v>
      </c>
      <c r="M348">
        <v>16489736</v>
      </c>
      <c r="N348">
        <v>7652856</v>
      </c>
      <c r="O348">
        <v>1004819</v>
      </c>
      <c r="P348">
        <v>15008751</v>
      </c>
      <c r="Q348">
        <v>1952626</v>
      </c>
      <c r="R348">
        <v>6239967</v>
      </c>
      <c r="S348">
        <v>2042691</v>
      </c>
      <c r="T348">
        <v>0</v>
      </c>
    </row>
    <row r="349" spans="1:20">
      <c r="A349" s="1">
        <v>45231</v>
      </c>
      <c r="B349" s="9">
        <f>nyse_spy_volume_by_exchange[[#This Row],[Off Exchange]]/SUM(nyse_spy_volume_by_exchange[[#This Row],[NYSE National]:[LTSE]])</f>
        <v>0.32624387788854003</v>
      </c>
      <c r="C349" s="12">
        <f>SUM(nyse_spy_volume_by_exchange[[#This Row],[NYSE National]:[LTSE]])</f>
        <v>98512785</v>
      </c>
      <c r="D349">
        <v>55604</v>
      </c>
      <c r="E349">
        <v>1194612</v>
      </c>
      <c r="F349">
        <v>4087735</v>
      </c>
      <c r="G349">
        <v>422472</v>
      </c>
      <c r="H349">
        <v>295938</v>
      </c>
      <c r="I349">
        <v>1581606</v>
      </c>
      <c r="J349">
        <v>1378801</v>
      </c>
      <c r="K349">
        <v>32139193</v>
      </c>
      <c r="L349">
        <v>1852085</v>
      </c>
      <c r="M349">
        <v>16795629</v>
      </c>
      <c r="N349">
        <v>8785439</v>
      </c>
      <c r="O349">
        <v>785321</v>
      </c>
      <c r="P349">
        <v>17332837</v>
      </c>
      <c r="Q349">
        <v>1800863</v>
      </c>
      <c r="R349">
        <v>7071085</v>
      </c>
      <c r="S349">
        <v>2931827</v>
      </c>
      <c r="T349">
        <v>1738</v>
      </c>
    </row>
    <row r="350" spans="1:20">
      <c r="A350" s="1">
        <v>45230</v>
      </c>
      <c r="B350" s="9">
        <f>nyse_spy_volume_by_exchange[[#This Row],[Off Exchange]]/SUM(nyse_spy_volume_by_exchange[[#This Row],[NYSE National]:[LTSE]])</f>
        <v>0.36322802278031974</v>
      </c>
      <c r="C350" s="12">
        <f>SUM(nyse_spy_volume_by_exchange[[#This Row],[NYSE National]:[LTSE]])</f>
        <v>79664729</v>
      </c>
      <c r="D350">
        <v>69748</v>
      </c>
      <c r="E350">
        <v>910201</v>
      </c>
      <c r="F350">
        <v>2756798</v>
      </c>
      <c r="G350">
        <v>387843</v>
      </c>
      <c r="H350">
        <v>271005</v>
      </c>
      <c r="I350">
        <v>1409894</v>
      </c>
      <c r="J350">
        <v>751756</v>
      </c>
      <c r="K350">
        <v>28936462</v>
      </c>
      <c r="L350">
        <v>485209</v>
      </c>
      <c r="M350">
        <v>14380649</v>
      </c>
      <c r="N350">
        <v>7100108</v>
      </c>
      <c r="O350">
        <v>536689</v>
      </c>
      <c r="P350">
        <v>13155592</v>
      </c>
      <c r="Q350">
        <v>1275662</v>
      </c>
      <c r="R350">
        <v>5221549</v>
      </c>
      <c r="S350">
        <v>2015564</v>
      </c>
      <c r="T350">
        <v>0</v>
      </c>
    </row>
    <row r="351" spans="1:20">
      <c r="A351" s="1">
        <v>45229</v>
      </c>
      <c r="B351" s="9">
        <f>nyse_spy_volume_by_exchange[[#This Row],[Off Exchange]]/SUM(nyse_spy_volume_by_exchange[[#This Row],[NYSE National]:[LTSE]])</f>
        <v>0.33043667813076116</v>
      </c>
      <c r="C351" s="12">
        <f>SUM(nyse_spy_volume_by_exchange[[#This Row],[NYSE National]:[LTSE]])</f>
        <v>86560987</v>
      </c>
      <c r="D351">
        <v>50153</v>
      </c>
      <c r="E351">
        <v>1277493</v>
      </c>
      <c r="F351">
        <v>3272957</v>
      </c>
      <c r="G351">
        <v>483831</v>
      </c>
      <c r="H351">
        <v>380621</v>
      </c>
      <c r="I351">
        <v>1457674</v>
      </c>
      <c r="J351">
        <v>903824</v>
      </c>
      <c r="K351">
        <v>28602925</v>
      </c>
      <c r="L351">
        <v>766804</v>
      </c>
      <c r="M351">
        <v>16464636</v>
      </c>
      <c r="N351">
        <v>7941949</v>
      </c>
      <c r="O351">
        <v>895882</v>
      </c>
      <c r="P351">
        <v>14559402</v>
      </c>
      <c r="Q351">
        <v>1757331</v>
      </c>
      <c r="R351">
        <v>5904533</v>
      </c>
      <c r="S351">
        <v>1840972</v>
      </c>
      <c r="T351">
        <v>0</v>
      </c>
    </row>
    <row r="352" spans="1:20">
      <c r="A352" s="1">
        <v>45226</v>
      </c>
      <c r="B352" s="9">
        <f>nyse_spy_volume_by_exchange[[#This Row],[Off Exchange]]/SUM(nyse_spy_volume_by_exchange[[#This Row],[NYSE National]:[LTSE]])</f>
        <v>0.35059581878369062</v>
      </c>
      <c r="C352" s="12">
        <f>SUM(nyse_spy_volume_by_exchange[[#This Row],[NYSE National]:[LTSE]])</f>
        <v>107369475</v>
      </c>
      <c r="D352">
        <v>56999</v>
      </c>
      <c r="E352">
        <v>1171996</v>
      </c>
      <c r="F352">
        <v>3938408</v>
      </c>
      <c r="G352">
        <v>366736</v>
      </c>
      <c r="H352">
        <v>389751</v>
      </c>
      <c r="I352">
        <v>1857829</v>
      </c>
      <c r="J352">
        <v>1274716</v>
      </c>
      <c r="K352">
        <v>37643289</v>
      </c>
      <c r="L352">
        <v>1494272</v>
      </c>
      <c r="M352">
        <v>18471261</v>
      </c>
      <c r="N352">
        <v>9766844</v>
      </c>
      <c r="O352">
        <v>688250</v>
      </c>
      <c r="P352">
        <v>18990020</v>
      </c>
      <c r="Q352">
        <v>1556719</v>
      </c>
      <c r="R352">
        <v>7095510</v>
      </c>
      <c r="S352">
        <v>2606875</v>
      </c>
      <c r="T352">
        <v>0</v>
      </c>
    </row>
    <row r="353" spans="1:20">
      <c r="A353" s="1">
        <v>45225</v>
      </c>
      <c r="B353" s="9">
        <f>nyse_spy_volume_by_exchange[[#This Row],[Off Exchange]]/SUM(nyse_spy_volume_by_exchange[[#This Row],[NYSE National]:[LTSE]])</f>
        <v>0.3373362460194807</v>
      </c>
      <c r="C353" s="12">
        <f>SUM(nyse_spy_volume_by_exchange[[#This Row],[NYSE National]:[LTSE]])</f>
        <v>115227428</v>
      </c>
      <c r="D353">
        <v>65104</v>
      </c>
      <c r="E353">
        <v>1400680</v>
      </c>
      <c r="F353">
        <v>3875942</v>
      </c>
      <c r="G353">
        <v>452644</v>
      </c>
      <c r="H353">
        <v>390188</v>
      </c>
      <c r="I353">
        <v>2292159</v>
      </c>
      <c r="J353">
        <v>965122</v>
      </c>
      <c r="K353">
        <v>38870388</v>
      </c>
      <c r="L353">
        <v>1815875</v>
      </c>
      <c r="M353">
        <v>21114837</v>
      </c>
      <c r="N353">
        <v>9952106</v>
      </c>
      <c r="O353">
        <v>991705</v>
      </c>
      <c r="P353">
        <v>20956955</v>
      </c>
      <c r="Q353">
        <v>2478390</v>
      </c>
      <c r="R353">
        <v>6961218</v>
      </c>
      <c r="S353">
        <v>2644115</v>
      </c>
      <c r="T353">
        <v>0</v>
      </c>
    </row>
    <row r="354" spans="1:20">
      <c r="A354" s="1">
        <v>45224</v>
      </c>
      <c r="B354" s="9">
        <f>nyse_spy_volume_by_exchange[[#This Row],[Off Exchange]]/SUM(nyse_spy_volume_by_exchange[[#This Row],[NYSE National]:[LTSE]])</f>
        <v>0.31550766311118328</v>
      </c>
      <c r="C354" s="12">
        <f>SUM(nyse_spy_volume_by_exchange[[#This Row],[NYSE National]:[LTSE]])</f>
        <v>94211474</v>
      </c>
      <c r="D354">
        <v>64418</v>
      </c>
      <c r="E354">
        <v>1660477</v>
      </c>
      <c r="F354">
        <v>3902623</v>
      </c>
      <c r="G354">
        <v>520933</v>
      </c>
      <c r="H354">
        <v>400448</v>
      </c>
      <c r="I354">
        <v>1319773</v>
      </c>
      <c r="J354">
        <v>708251</v>
      </c>
      <c r="K354">
        <v>29724442</v>
      </c>
      <c r="L354">
        <v>1227591</v>
      </c>
      <c r="M354">
        <v>17982520</v>
      </c>
      <c r="N354">
        <v>8590821</v>
      </c>
      <c r="O354">
        <v>1207948</v>
      </c>
      <c r="P354">
        <v>15760695</v>
      </c>
      <c r="Q354">
        <v>1901317</v>
      </c>
      <c r="R354">
        <v>6517094</v>
      </c>
      <c r="S354">
        <v>2722123</v>
      </c>
      <c r="T354">
        <v>0</v>
      </c>
    </row>
    <row r="355" spans="1:20">
      <c r="A355" s="1">
        <v>45223</v>
      </c>
      <c r="B355" s="9">
        <f>nyse_spy_volume_by_exchange[[#This Row],[Off Exchange]]/SUM(nyse_spy_volume_by_exchange[[#This Row],[NYSE National]:[LTSE]])</f>
        <v>0.31039804762025081</v>
      </c>
      <c r="C355" s="12">
        <f>SUM(nyse_spy_volume_by_exchange[[#This Row],[NYSE National]:[LTSE]])</f>
        <v>78562585</v>
      </c>
      <c r="D355">
        <v>72533</v>
      </c>
      <c r="E355">
        <v>1095418</v>
      </c>
      <c r="F355">
        <v>2955305</v>
      </c>
      <c r="G355">
        <v>427777</v>
      </c>
      <c r="H355">
        <v>447580</v>
      </c>
      <c r="I355">
        <v>1117133</v>
      </c>
      <c r="J355">
        <v>781912</v>
      </c>
      <c r="K355">
        <v>24385673</v>
      </c>
      <c r="L355">
        <v>1063384</v>
      </c>
      <c r="M355">
        <v>14803497</v>
      </c>
      <c r="N355">
        <v>7448507</v>
      </c>
      <c r="O355">
        <v>772455</v>
      </c>
      <c r="P355">
        <v>13172445</v>
      </c>
      <c r="Q355">
        <v>2129125</v>
      </c>
      <c r="R355">
        <v>5679384</v>
      </c>
      <c r="S355">
        <v>2210457</v>
      </c>
      <c r="T355">
        <v>0</v>
      </c>
    </row>
    <row r="356" spans="1:20">
      <c r="A356" s="1">
        <v>45222</v>
      </c>
      <c r="B356" s="9">
        <f>nyse_spy_volume_by_exchange[[#This Row],[Off Exchange]]/SUM(nyse_spy_volume_by_exchange[[#This Row],[NYSE National]:[LTSE]])</f>
        <v>0.32945227460902399</v>
      </c>
      <c r="C356" s="12">
        <f>SUM(nyse_spy_volume_by_exchange[[#This Row],[NYSE National]:[LTSE]])</f>
        <v>92035883</v>
      </c>
      <c r="D356">
        <v>73948</v>
      </c>
      <c r="E356">
        <v>1080241</v>
      </c>
      <c r="F356">
        <v>3348115</v>
      </c>
      <c r="G356">
        <v>422401</v>
      </c>
      <c r="H356">
        <v>413419</v>
      </c>
      <c r="I356">
        <v>1345352</v>
      </c>
      <c r="J356">
        <v>802726</v>
      </c>
      <c r="K356">
        <v>30321431</v>
      </c>
      <c r="L356">
        <v>1049103</v>
      </c>
      <c r="M356">
        <v>17091952</v>
      </c>
      <c r="N356">
        <v>8282424</v>
      </c>
      <c r="O356">
        <v>812610</v>
      </c>
      <c r="P356">
        <v>16657539</v>
      </c>
      <c r="Q356">
        <v>1585131</v>
      </c>
      <c r="R356">
        <v>6413115</v>
      </c>
      <c r="S356">
        <v>2336376</v>
      </c>
      <c r="T356">
        <v>0</v>
      </c>
    </row>
    <row r="357" spans="1:20">
      <c r="A357" s="1">
        <v>45219</v>
      </c>
      <c r="B357" s="9">
        <f>nyse_spy_volume_by_exchange[[#This Row],[Off Exchange]]/SUM(nyse_spy_volume_by_exchange[[#This Row],[NYSE National]:[LTSE]])</f>
        <v>0.40425779473827717</v>
      </c>
      <c r="C357" s="12">
        <f>SUM(nyse_spy_volume_by_exchange[[#This Row],[NYSE National]:[LTSE]])</f>
        <v>124921898</v>
      </c>
      <c r="D357">
        <v>77883</v>
      </c>
      <c r="E357">
        <v>1556412</v>
      </c>
      <c r="F357">
        <v>3582594</v>
      </c>
      <c r="G357">
        <v>470733</v>
      </c>
      <c r="H357">
        <v>548391</v>
      </c>
      <c r="I357">
        <v>1958268</v>
      </c>
      <c r="J357">
        <v>952700</v>
      </c>
      <c r="K357">
        <v>50500651</v>
      </c>
      <c r="L357">
        <v>3213156</v>
      </c>
      <c r="M357">
        <v>17630724</v>
      </c>
      <c r="N357">
        <v>9756537</v>
      </c>
      <c r="O357">
        <v>1095181</v>
      </c>
      <c r="P357">
        <v>20509702</v>
      </c>
      <c r="Q357">
        <v>2673283</v>
      </c>
      <c r="R357">
        <v>7794216</v>
      </c>
      <c r="S357">
        <v>2601467</v>
      </c>
      <c r="T357">
        <v>0</v>
      </c>
    </row>
    <row r="358" spans="1:20">
      <c r="A358" s="1">
        <v>45218</v>
      </c>
      <c r="B358" s="9">
        <f>nyse_spy_volume_by_exchange[[#This Row],[Off Exchange]]/SUM(nyse_spy_volume_by_exchange[[#This Row],[NYSE National]:[LTSE]])</f>
        <v>0.27849942235145869</v>
      </c>
      <c r="C358" s="12">
        <f>SUM(nyse_spy_volume_by_exchange[[#This Row],[NYSE National]:[LTSE]])</f>
        <v>121798109</v>
      </c>
      <c r="D358">
        <v>91760</v>
      </c>
      <c r="E358">
        <v>1543623</v>
      </c>
      <c r="F358">
        <v>4172005</v>
      </c>
      <c r="G358">
        <v>456545</v>
      </c>
      <c r="H358">
        <v>449698</v>
      </c>
      <c r="I358">
        <v>1575048</v>
      </c>
      <c r="J358">
        <v>1365007</v>
      </c>
      <c r="K358">
        <v>33920703</v>
      </c>
      <c r="L358">
        <v>1109583</v>
      </c>
      <c r="M358">
        <v>23223008</v>
      </c>
      <c r="N358">
        <v>12114710</v>
      </c>
      <c r="O358">
        <v>978939</v>
      </c>
      <c r="P358">
        <v>25604988</v>
      </c>
      <c r="Q358">
        <v>2749384</v>
      </c>
      <c r="R358">
        <v>9104243</v>
      </c>
      <c r="S358">
        <v>3338865</v>
      </c>
      <c r="T358">
        <v>0</v>
      </c>
    </row>
    <row r="359" spans="1:20">
      <c r="A359" s="1">
        <v>45217</v>
      </c>
      <c r="B359" s="9">
        <f>nyse_spy_volume_by_exchange[[#This Row],[Off Exchange]]/SUM(nyse_spy_volume_by_exchange[[#This Row],[NYSE National]:[LTSE]])</f>
        <v>0.30868977367669664</v>
      </c>
      <c r="C359" s="12">
        <f>SUM(nyse_spy_volume_by_exchange[[#This Row],[NYSE National]:[LTSE]])</f>
        <v>94408926</v>
      </c>
      <c r="D359">
        <v>63784</v>
      </c>
      <c r="E359">
        <v>1470926</v>
      </c>
      <c r="F359">
        <v>3091099</v>
      </c>
      <c r="G359">
        <v>544552</v>
      </c>
      <c r="H359">
        <v>405012</v>
      </c>
      <c r="I359">
        <v>1366856</v>
      </c>
      <c r="J359">
        <v>1070098</v>
      </c>
      <c r="K359">
        <v>29143070</v>
      </c>
      <c r="L359">
        <v>838890</v>
      </c>
      <c r="M359">
        <v>17690546</v>
      </c>
      <c r="N359">
        <v>8468988</v>
      </c>
      <c r="O359">
        <v>961916</v>
      </c>
      <c r="P359">
        <v>17572950</v>
      </c>
      <c r="Q359">
        <v>2931148</v>
      </c>
      <c r="R359">
        <v>6609893</v>
      </c>
      <c r="S359">
        <v>2179198</v>
      </c>
      <c r="T359">
        <v>0</v>
      </c>
    </row>
    <row r="360" spans="1:20">
      <c r="A360" s="1">
        <v>45216</v>
      </c>
      <c r="B360" s="9">
        <f>nyse_spy_volume_by_exchange[[#This Row],[Off Exchange]]/SUM(nyse_spy_volume_by_exchange[[#This Row],[NYSE National]:[LTSE]])</f>
        <v>0.31007216227812351</v>
      </c>
      <c r="C360" s="12">
        <f>SUM(nyse_spy_volume_by_exchange[[#This Row],[NYSE National]:[LTSE]])</f>
        <v>75325643</v>
      </c>
      <c r="D360">
        <v>71484</v>
      </c>
      <c r="E360">
        <v>1172487</v>
      </c>
      <c r="F360">
        <v>2354095</v>
      </c>
      <c r="G360">
        <v>467103</v>
      </c>
      <c r="H360">
        <v>358876</v>
      </c>
      <c r="I360">
        <v>1209902</v>
      </c>
      <c r="J360">
        <v>727261</v>
      </c>
      <c r="K360">
        <v>23356385</v>
      </c>
      <c r="L360">
        <v>362026</v>
      </c>
      <c r="M360">
        <v>13691855</v>
      </c>
      <c r="N360">
        <v>7059444</v>
      </c>
      <c r="O360">
        <v>798306</v>
      </c>
      <c r="P360">
        <v>14630927</v>
      </c>
      <c r="Q360">
        <v>1758746</v>
      </c>
      <c r="R360">
        <v>5374514</v>
      </c>
      <c r="S360">
        <v>1932232</v>
      </c>
      <c r="T360">
        <v>0</v>
      </c>
    </row>
    <row r="361" spans="1:20">
      <c r="A361" s="1">
        <v>45215</v>
      </c>
      <c r="B361" s="9">
        <f>nyse_spy_volume_by_exchange[[#This Row],[Off Exchange]]/SUM(nyse_spy_volume_by_exchange[[#This Row],[NYSE National]:[LTSE]])</f>
        <v>0.32695658581036763</v>
      </c>
      <c r="C361" s="12">
        <f>SUM(nyse_spy_volume_by_exchange[[#This Row],[NYSE National]:[LTSE]])</f>
        <v>75432342</v>
      </c>
      <c r="D361">
        <v>45145</v>
      </c>
      <c r="E361">
        <v>1302044</v>
      </c>
      <c r="F361">
        <v>2234321</v>
      </c>
      <c r="G361">
        <v>328988</v>
      </c>
      <c r="H361">
        <v>326317</v>
      </c>
      <c r="I361">
        <v>1330400</v>
      </c>
      <c r="J361">
        <v>721338</v>
      </c>
      <c r="K361">
        <v>24663101</v>
      </c>
      <c r="L361">
        <v>571357</v>
      </c>
      <c r="M361">
        <v>14062698</v>
      </c>
      <c r="N361">
        <v>6970295</v>
      </c>
      <c r="O361">
        <v>969808</v>
      </c>
      <c r="P361">
        <v>13268262</v>
      </c>
      <c r="Q361">
        <v>1952330</v>
      </c>
      <c r="R361">
        <v>5236033</v>
      </c>
      <c r="S361">
        <v>1449905</v>
      </c>
      <c r="T361">
        <v>0</v>
      </c>
    </row>
    <row r="362" spans="1:20">
      <c r="A362" s="1">
        <v>45212</v>
      </c>
      <c r="B362" s="9">
        <f>nyse_spy_volume_by_exchange[[#This Row],[Off Exchange]]/SUM(nyse_spy_volume_by_exchange[[#This Row],[NYSE National]:[LTSE]])</f>
        <v>0.34427403261238393</v>
      </c>
      <c r="C362" s="12">
        <f>SUM(nyse_spy_volume_by_exchange[[#This Row],[NYSE National]:[LTSE]])</f>
        <v>95201136</v>
      </c>
      <c r="D362">
        <v>69340</v>
      </c>
      <c r="E362">
        <v>1657470</v>
      </c>
      <c r="F362">
        <v>3302044</v>
      </c>
      <c r="G362">
        <v>530922</v>
      </c>
      <c r="H362">
        <v>354133</v>
      </c>
      <c r="I362">
        <v>1612201</v>
      </c>
      <c r="J362">
        <v>765581</v>
      </c>
      <c r="K362">
        <v>32775279</v>
      </c>
      <c r="L362">
        <v>1483510</v>
      </c>
      <c r="M362">
        <v>16669749</v>
      </c>
      <c r="N362">
        <v>7871044</v>
      </c>
      <c r="O362">
        <v>991513</v>
      </c>
      <c r="P362">
        <v>15473919</v>
      </c>
      <c r="Q362">
        <v>3279132</v>
      </c>
      <c r="R362">
        <v>6342841</v>
      </c>
      <c r="S362">
        <v>2022458</v>
      </c>
      <c r="T362">
        <v>0</v>
      </c>
    </row>
    <row r="363" spans="1:20">
      <c r="A363" s="1">
        <v>45211</v>
      </c>
      <c r="B363" s="9">
        <f>nyse_spy_volume_by_exchange[[#This Row],[Off Exchange]]/SUM(nyse_spy_volume_by_exchange[[#This Row],[NYSE National]:[LTSE]])</f>
        <v>0.31694812002128692</v>
      </c>
      <c r="C363" s="12">
        <f>SUM(nyse_spy_volume_by_exchange[[#This Row],[NYSE National]:[LTSE]])</f>
        <v>81154004</v>
      </c>
      <c r="D363">
        <v>60040</v>
      </c>
      <c r="E363">
        <v>1389667</v>
      </c>
      <c r="F363">
        <v>2911303</v>
      </c>
      <c r="G363">
        <v>460218</v>
      </c>
      <c r="H363">
        <v>317013</v>
      </c>
      <c r="I363">
        <v>1371986</v>
      </c>
      <c r="J363">
        <v>674049</v>
      </c>
      <c r="K363">
        <v>25721609</v>
      </c>
      <c r="L363">
        <v>1433898</v>
      </c>
      <c r="M363">
        <v>13983056</v>
      </c>
      <c r="N363">
        <v>7394884</v>
      </c>
      <c r="O363">
        <v>854759</v>
      </c>
      <c r="P363">
        <v>14427179</v>
      </c>
      <c r="Q363">
        <v>2455833</v>
      </c>
      <c r="R363">
        <v>5801577</v>
      </c>
      <c r="S363">
        <v>1896933</v>
      </c>
      <c r="T363">
        <v>0</v>
      </c>
    </row>
    <row r="364" spans="1:20">
      <c r="A364" s="1">
        <v>45210</v>
      </c>
      <c r="B364" s="9">
        <f>nyse_spy_volume_by_exchange[[#This Row],[Off Exchange]]/SUM(nyse_spy_volume_by_exchange[[#This Row],[NYSE National]:[LTSE]])</f>
        <v>0.35535762085593348</v>
      </c>
      <c r="C364" s="12">
        <f>SUM(nyse_spy_volume_by_exchange[[#This Row],[NYSE National]:[LTSE]])</f>
        <v>62462800</v>
      </c>
      <c r="D364">
        <v>49155</v>
      </c>
      <c r="E364">
        <v>862961</v>
      </c>
      <c r="F364">
        <v>1856408</v>
      </c>
      <c r="G364">
        <v>328594</v>
      </c>
      <c r="H364">
        <v>205196</v>
      </c>
      <c r="I364">
        <v>876954</v>
      </c>
      <c r="J364">
        <v>488960</v>
      </c>
      <c r="K364">
        <v>22196632</v>
      </c>
      <c r="L364">
        <v>841451</v>
      </c>
      <c r="M364">
        <v>10989686</v>
      </c>
      <c r="N364">
        <v>5183802</v>
      </c>
      <c r="O364">
        <v>508959</v>
      </c>
      <c r="P364">
        <v>11568454</v>
      </c>
      <c r="Q364">
        <v>1348745</v>
      </c>
      <c r="R364">
        <v>3905012</v>
      </c>
      <c r="S364">
        <v>1251831</v>
      </c>
      <c r="T364">
        <v>0</v>
      </c>
    </row>
    <row r="365" spans="1:20">
      <c r="A365" s="1">
        <v>45209</v>
      </c>
      <c r="B365" s="9">
        <f>nyse_spy_volume_by_exchange[[#This Row],[Off Exchange]]/SUM(nyse_spy_volume_by_exchange[[#This Row],[NYSE National]:[LTSE]])</f>
        <v>0.33674140581622347</v>
      </c>
      <c r="C365" s="12">
        <f>SUM(nyse_spy_volume_by_exchange[[#This Row],[NYSE National]:[LTSE]])</f>
        <v>78606505</v>
      </c>
      <c r="D365">
        <v>59505</v>
      </c>
      <c r="E365">
        <v>1430307</v>
      </c>
      <c r="F365">
        <v>2346410</v>
      </c>
      <c r="G365">
        <v>593382</v>
      </c>
      <c r="H365">
        <v>322814</v>
      </c>
      <c r="I365">
        <v>1492989</v>
      </c>
      <c r="J365">
        <v>579303</v>
      </c>
      <c r="K365">
        <v>26470065</v>
      </c>
      <c r="L365">
        <v>2305002</v>
      </c>
      <c r="M365">
        <v>13695755</v>
      </c>
      <c r="N365">
        <v>6194016</v>
      </c>
      <c r="O365">
        <v>1081975</v>
      </c>
      <c r="P365">
        <v>14681540</v>
      </c>
      <c r="Q365">
        <v>1729866</v>
      </c>
      <c r="R365">
        <v>4183043</v>
      </c>
      <c r="S365">
        <v>1440533</v>
      </c>
      <c r="T365">
        <v>0</v>
      </c>
    </row>
    <row r="366" spans="1:20">
      <c r="A366" s="1">
        <v>45208</v>
      </c>
      <c r="B366" s="9">
        <f>nyse_spy_volume_by_exchange[[#This Row],[Off Exchange]]/SUM(nyse_spy_volume_by_exchange[[#This Row],[NYSE National]:[LTSE]])</f>
        <v>0.3991717235980925</v>
      </c>
      <c r="C366" s="12">
        <f>SUM(nyse_spy_volume_by_exchange[[#This Row],[NYSE National]:[LTSE]])</f>
        <v>80372687</v>
      </c>
      <c r="D366">
        <v>65473</v>
      </c>
      <c r="E366">
        <v>1432557</v>
      </c>
      <c r="F366">
        <v>2422245</v>
      </c>
      <c r="G366">
        <v>482414</v>
      </c>
      <c r="H366">
        <v>280375</v>
      </c>
      <c r="I366">
        <v>907089</v>
      </c>
      <c r="J366">
        <v>589104</v>
      </c>
      <c r="K366">
        <v>32082504</v>
      </c>
      <c r="L366">
        <v>1513000</v>
      </c>
      <c r="M366">
        <v>12497080</v>
      </c>
      <c r="N366">
        <v>6310350</v>
      </c>
      <c r="O366">
        <v>959702</v>
      </c>
      <c r="P366">
        <v>12684782</v>
      </c>
      <c r="Q366">
        <v>1780882</v>
      </c>
      <c r="R366">
        <v>4821317</v>
      </c>
      <c r="S366">
        <v>1543813</v>
      </c>
      <c r="T366">
        <v>0</v>
      </c>
    </row>
    <row r="367" spans="1:20">
      <c r="A367" s="1">
        <v>45205</v>
      </c>
      <c r="B367" s="9">
        <f>nyse_spy_volume_by_exchange[[#This Row],[Off Exchange]]/SUM(nyse_spy_volume_by_exchange[[#This Row],[NYSE National]:[LTSE]])</f>
        <v>0.33793365203081216</v>
      </c>
      <c r="C367" s="12">
        <f>SUM(nyse_spy_volume_by_exchange[[#This Row],[NYSE National]:[LTSE]])</f>
        <v>113341133</v>
      </c>
      <c r="D367">
        <v>76139</v>
      </c>
      <c r="E367">
        <v>1832422</v>
      </c>
      <c r="F367">
        <v>3358215</v>
      </c>
      <c r="G367">
        <v>565920</v>
      </c>
      <c r="H367">
        <v>369775</v>
      </c>
      <c r="I367">
        <v>1662385</v>
      </c>
      <c r="J367">
        <v>1159593</v>
      </c>
      <c r="K367">
        <v>38301783</v>
      </c>
      <c r="L367">
        <v>1895139</v>
      </c>
      <c r="M367">
        <v>20059935</v>
      </c>
      <c r="N367">
        <v>8984335</v>
      </c>
      <c r="O367">
        <v>1101496</v>
      </c>
      <c r="P367">
        <v>21501745</v>
      </c>
      <c r="Q367">
        <v>2857539</v>
      </c>
      <c r="R367">
        <v>7354859</v>
      </c>
      <c r="S367">
        <v>2259853</v>
      </c>
      <c r="T367">
        <v>0</v>
      </c>
    </row>
    <row r="368" spans="1:20">
      <c r="A368" s="1">
        <v>45204</v>
      </c>
      <c r="B368" s="9">
        <f>nyse_spy_volume_by_exchange[[#This Row],[Off Exchange]]/SUM(nyse_spy_volume_by_exchange[[#This Row],[NYSE National]:[LTSE]])</f>
        <v>0.39441888065227748</v>
      </c>
      <c r="C368" s="12">
        <f>SUM(nyse_spy_volume_by_exchange[[#This Row],[NYSE National]:[LTSE]])</f>
        <v>72493809</v>
      </c>
      <c r="D368">
        <v>62164</v>
      </c>
      <c r="E368">
        <v>1217351</v>
      </c>
      <c r="F368">
        <v>2044110</v>
      </c>
      <c r="G368">
        <v>263109</v>
      </c>
      <c r="H368">
        <v>216900</v>
      </c>
      <c r="I368">
        <v>1038172</v>
      </c>
      <c r="J368">
        <v>645645</v>
      </c>
      <c r="K368">
        <v>28592927</v>
      </c>
      <c r="L368">
        <v>347557</v>
      </c>
      <c r="M368">
        <v>12248556</v>
      </c>
      <c r="N368">
        <v>4904300</v>
      </c>
      <c r="O368">
        <v>749567</v>
      </c>
      <c r="P368">
        <v>12256687</v>
      </c>
      <c r="Q368">
        <v>1944548</v>
      </c>
      <c r="R368">
        <v>4479796</v>
      </c>
      <c r="S368">
        <v>1482420</v>
      </c>
      <c r="T368">
        <v>0</v>
      </c>
    </row>
    <row r="369" spans="1:20">
      <c r="A369" s="1">
        <v>45203</v>
      </c>
      <c r="B369" s="9">
        <f>nyse_spy_volume_by_exchange[[#This Row],[Off Exchange]]/SUM(nyse_spy_volume_by_exchange[[#This Row],[NYSE National]:[LTSE]])</f>
        <v>0.3201887817676059</v>
      </c>
      <c r="C369" s="12">
        <f>SUM(nyse_spy_volume_by_exchange[[#This Row],[NYSE National]:[LTSE]])</f>
        <v>87485779</v>
      </c>
      <c r="D369">
        <v>59894</v>
      </c>
      <c r="E369">
        <v>1450783</v>
      </c>
      <c r="F369">
        <v>2594897</v>
      </c>
      <c r="G369">
        <v>431913</v>
      </c>
      <c r="H369">
        <v>255187</v>
      </c>
      <c r="I369">
        <v>1394515</v>
      </c>
      <c r="J369">
        <v>746855</v>
      </c>
      <c r="K369">
        <v>28011965</v>
      </c>
      <c r="L369">
        <v>1493567</v>
      </c>
      <c r="M369">
        <v>16375154</v>
      </c>
      <c r="N369">
        <v>6113999</v>
      </c>
      <c r="O369">
        <v>838492</v>
      </c>
      <c r="P369">
        <v>17252794</v>
      </c>
      <c r="Q369">
        <v>2607451</v>
      </c>
      <c r="R369">
        <v>5629194</v>
      </c>
      <c r="S369">
        <v>2229119</v>
      </c>
      <c r="T369">
        <v>0</v>
      </c>
    </row>
    <row r="370" spans="1:20">
      <c r="A370" s="1">
        <v>45202</v>
      </c>
      <c r="B370" s="9">
        <f>nyse_spy_volume_by_exchange[[#This Row],[Off Exchange]]/SUM(nyse_spy_volume_by_exchange[[#This Row],[NYSE National]:[LTSE]])</f>
        <v>0.33923551588997602</v>
      </c>
      <c r="C370" s="12">
        <f>SUM(nyse_spy_volume_by_exchange[[#This Row],[NYSE National]:[LTSE]])</f>
        <v>103733039</v>
      </c>
      <c r="D370">
        <v>78295</v>
      </c>
      <c r="E370">
        <v>1752631</v>
      </c>
      <c r="F370">
        <v>3378329</v>
      </c>
      <c r="G370">
        <v>486361</v>
      </c>
      <c r="H370">
        <v>449306</v>
      </c>
      <c r="I370">
        <v>1426445</v>
      </c>
      <c r="J370">
        <v>1100761</v>
      </c>
      <c r="K370">
        <v>35189931</v>
      </c>
      <c r="L370">
        <v>2634746</v>
      </c>
      <c r="M370">
        <v>18124905</v>
      </c>
      <c r="N370">
        <v>6662731</v>
      </c>
      <c r="O370">
        <v>1240182</v>
      </c>
      <c r="P370">
        <v>18665990</v>
      </c>
      <c r="Q370">
        <v>2710378</v>
      </c>
      <c r="R370">
        <v>7148008</v>
      </c>
      <c r="S370">
        <v>2684040</v>
      </c>
      <c r="T370">
        <v>0</v>
      </c>
    </row>
    <row r="371" spans="1:20">
      <c r="A371" s="1">
        <v>45201</v>
      </c>
      <c r="B371" s="9">
        <f>nyse_spy_volume_by_exchange[[#This Row],[Off Exchange]]/SUM(nyse_spy_volume_by_exchange[[#This Row],[NYSE National]:[LTSE]])</f>
        <v>0.32329784965363051</v>
      </c>
      <c r="C371" s="12">
        <f>SUM(nyse_spy_volume_by_exchange[[#This Row],[NYSE National]:[LTSE]])</f>
        <v>83777294</v>
      </c>
      <c r="D371">
        <v>64478</v>
      </c>
      <c r="E371">
        <v>1239371</v>
      </c>
      <c r="F371">
        <v>2602776</v>
      </c>
      <c r="G371">
        <v>481507</v>
      </c>
      <c r="H371">
        <v>398546</v>
      </c>
      <c r="I371">
        <v>1140354</v>
      </c>
      <c r="J371">
        <v>1017235</v>
      </c>
      <c r="K371">
        <v>27085019</v>
      </c>
      <c r="L371">
        <v>361932</v>
      </c>
      <c r="M371">
        <v>13954272</v>
      </c>
      <c r="N371">
        <v>7595064</v>
      </c>
      <c r="O371">
        <v>859575</v>
      </c>
      <c r="P371">
        <v>16161152</v>
      </c>
      <c r="Q371">
        <v>2363833</v>
      </c>
      <c r="R371">
        <v>6147904</v>
      </c>
      <c r="S371">
        <v>2304276</v>
      </c>
      <c r="T371">
        <v>0</v>
      </c>
    </row>
    <row r="372" spans="1:20">
      <c r="A372" s="1">
        <v>45198</v>
      </c>
      <c r="B372" s="9">
        <f>nyse_spy_volume_by_exchange[[#This Row],[Off Exchange]]/SUM(nyse_spy_volume_by_exchange[[#This Row],[NYSE National]:[LTSE]])</f>
        <v>0.33576100196099262</v>
      </c>
      <c r="C372" s="12">
        <f>SUM(nyse_spy_volume_by_exchange[[#This Row],[NYSE National]:[LTSE]])</f>
        <v>118101923</v>
      </c>
      <c r="D372">
        <v>72656</v>
      </c>
      <c r="E372">
        <v>1632553</v>
      </c>
      <c r="F372">
        <v>4136947</v>
      </c>
      <c r="G372">
        <v>645918</v>
      </c>
      <c r="H372">
        <v>581763</v>
      </c>
      <c r="I372">
        <v>1862155</v>
      </c>
      <c r="J372">
        <v>1471564</v>
      </c>
      <c r="K372">
        <v>39654020</v>
      </c>
      <c r="L372">
        <v>3380572</v>
      </c>
      <c r="M372">
        <v>21763643</v>
      </c>
      <c r="N372">
        <v>9445964</v>
      </c>
      <c r="O372">
        <v>1248598</v>
      </c>
      <c r="P372">
        <v>19874097</v>
      </c>
      <c r="Q372">
        <v>2340194</v>
      </c>
      <c r="R372">
        <v>7686031</v>
      </c>
      <c r="S372">
        <v>2305248</v>
      </c>
      <c r="T372">
        <v>0</v>
      </c>
    </row>
    <row r="373" spans="1:20">
      <c r="A373" s="1">
        <v>45197</v>
      </c>
      <c r="B373" s="9">
        <f>nyse_spy_volume_by_exchange[[#This Row],[Off Exchange]]/SUM(nyse_spy_volume_by_exchange[[#This Row],[NYSE National]:[LTSE]])</f>
        <v>0.35634694638044528</v>
      </c>
      <c r="C373" s="12">
        <f>SUM(nyse_spy_volume_by_exchange[[#This Row],[NYSE National]:[LTSE]])</f>
        <v>92592936</v>
      </c>
      <c r="D373">
        <v>71776</v>
      </c>
      <c r="E373">
        <v>1493427</v>
      </c>
      <c r="F373">
        <v>3605164</v>
      </c>
      <c r="G373">
        <v>500902</v>
      </c>
      <c r="H373">
        <v>410656</v>
      </c>
      <c r="I373">
        <v>1221935</v>
      </c>
      <c r="J373">
        <v>1071006</v>
      </c>
      <c r="K373">
        <v>32995210</v>
      </c>
      <c r="L373">
        <v>1755064</v>
      </c>
      <c r="M373">
        <v>14517173</v>
      </c>
      <c r="N373">
        <v>7433195</v>
      </c>
      <c r="O373">
        <v>1025807</v>
      </c>
      <c r="P373">
        <v>14939938</v>
      </c>
      <c r="Q373">
        <v>2990015</v>
      </c>
      <c r="R373">
        <v>6148231</v>
      </c>
      <c r="S373">
        <v>2413437</v>
      </c>
      <c r="T373">
        <v>0</v>
      </c>
    </row>
    <row r="374" spans="1:20">
      <c r="A374" s="1">
        <v>45196</v>
      </c>
      <c r="B374" s="9">
        <f>nyse_spy_volume_by_exchange[[#This Row],[Off Exchange]]/SUM(nyse_spy_volume_by_exchange[[#This Row],[NYSE National]:[LTSE]])</f>
        <v>0.38094181749239098</v>
      </c>
      <c r="C374" s="12">
        <f>SUM(nyse_spy_volume_by_exchange[[#This Row],[NYSE National]:[LTSE]])</f>
        <v>104714067</v>
      </c>
      <c r="D374">
        <v>80035</v>
      </c>
      <c r="E374">
        <v>989823</v>
      </c>
      <c r="F374">
        <v>3664083</v>
      </c>
      <c r="G374">
        <v>490710</v>
      </c>
      <c r="H374">
        <v>624986</v>
      </c>
      <c r="I374">
        <v>1633473</v>
      </c>
      <c r="J374">
        <v>1439244</v>
      </c>
      <c r="K374">
        <v>39889967</v>
      </c>
      <c r="L374">
        <v>2034299</v>
      </c>
      <c r="M374">
        <v>17465938</v>
      </c>
      <c r="N374">
        <v>7707474</v>
      </c>
      <c r="O374">
        <v>723745</v>
      </c>
      <c r="P374">
        <v>17151945</v>
      </c>
      <c r="Q374">
        <v>2556538</v>
      </c>
      <c r="R374">
        <v>6161269</v>
      </c>
      <c r="S374">
        <v>2100538</v>
      </c>
      <c r="T374">
        <v>0</v>
      </c>
    </row>
    <row r="375" spans="1:20">
      <c r="A375" s="1">
        <v>45195</v>
      </c>
      <c r="B375" s="9">
        <f>nyse_spy_volume_by_exchange[[#This Row],[Off Exchange]]/SUM(nyse_spy_volume_by_exchange[[#This Row],[NYSE National]:[LTSE]])</f>
        <v>0.37079988062881425</v>
      </c>
      <c r="C375" s="12">
        <f>SUM(nyse_spy_volume_by_exchange[[#This Row],[NYSE National]:[LTSE]])</f>
        <v>96173963</v>
      </c>
      <c r="D375">
        <v>72793</v>
      </c>
      <c r="E375">
        <v>1070427</v>
      </c>
      <c r="F375">
        <v>2907698</v>
      </c>
      <c r="G375">
        <v>381154</v>
      </c>
      <c r="H375">
        <v>583633</v>
      </c>
      <c r="I375">
        <v>1538473</v>
      </c>
      <c r="J375">
        <v>936147</v>
      </c>
      <c r="K375">
        <v>35661294</v>
      </c>
      <c r="L375">
        <v>1689932</v>
      </c>
      <c r="M375">
        <v>17041473</v>
      </c>
      <c r="N375">
        <v>7198746</v>
      </c>
      <c r="O375">
        <v>754006</v>
      </c>
      <c r="P375">
        <v>16820847</v>
      </c>
      <c r="Q375">
        <v>2000390</v>
      </c>
      <c r="R375">
        <v>5648174</v>
      </c>
      <c r="S375">
        <v>1868776</v>
      </c>
      <c r="T375">
        <v>0</v>
      </c>
    </row>
    <row r="376" spans="1:20">
      <c r="A376" s="1">
        <v>45194</v>
      </c>
      <c r="B376" s="9">
        <f>nyse_spy_volume_by_exchange[[#This Row],[Off Exchange]]/SUM(nyse_spy_volume_by_exchange[[#This Row],[NYSE National]:[LTSE]])</f>
        <v>0.41259360183740645</v>
      </c>
      <c r="C376" s="12">
        <f>SUM(nyse_spy_volume_by_exchange[[#This Row],[NYSE National]:[LTSE]])</f>
        <v>70872941</v>
      </c>
      <c r="D376">
        <v>63668</v>
      </c>
      <c r="E376">
        <v>940223</v>
      </c>
      <c r="F376">
        <v>2573838</v>
      </c>
      <c r="G376">
        <v>285936</v>
      </c>
      <c r="H376">
        <v>462731</v>
      </c>
      <c r="I376">
        <v>843539</v>
      </c>
      <c r="J376">
        <v>948751</v>
      </c>
      <c r="K376">
        <v>29241722</v>
      </c>
      <c r="L376">
        <v>180727</v>
      </c>
      <c r="M376">
        <v>10916643</v>
      </c>
      <c r="N376">
        <v>4646086</v>
      </c>
      <c r="O376">
        <v>526915</v>
      </c>
      <c r="P376">
        <v>12018858</v>
      </c>
      <c r="Q376">
        <v>1381834</v>
      </c>
      <c r="R376">
        <v>4251477</v>
      </c>
      <c r="S376">
        <v>1589993</v>
      </c>
      <c r="T376">
        <v>0</v>
      </c>
    </row>
    <row r="377" spans="1:20">
      <c r="A377" s="1">
        <v>45191</v>
      </c>
      <c r="B377" s="9">
        <f>nyse_spy_volume_by_exchange[[#This Row],[Off Exchange]]/SUM(nyse_spy_volume_by_exchange[[#This Row],[NYSE National]:[LTSE]])</f>
        <v>0.38079429628098926</v>
      </c>
      <c r="C377" s="12">
        <f>SUM(nyse_spy_volume_by_exchange[[#This Row],[NYSE National]:[LTSE]])</f>
        <v>100829932</v>
      </c>
      <c r="D377">
        <v>49011</v>
      </c>
      <c r="E377">
        <v>1267024</v>
      </c>
      <c r="F377">
        <v>3262034</v>
      </c>
      <c r="G377">
        <v>542040</v>
      </c>
      <c r="H377">
        <v>708491</v>
      </c>
      <c r="I377">
        <v>1194489</v>
      </c>
      <c r="J377">
        <v>1407826</v>
      </c>
      <c r="K377">
        <v>38395463</v>
      </c>
      <c r="L377">
        <v>2310632</v>
      </c>
      <c r="M377">
        <v>15677306</v>
      </c>
      <c r="N377">
        <v>7534548</v>
      </c>
      <c r="O377">
        <v>706556</v>
      </c>
      <c r="P377">
        <v>18139027</v>
      </c>
      <c r="Q377">
        <v>2011901</v>
      </c>
      <c r="R377">
        <v>5587975</v>
      </c>
      <c r="S377">
        <v>2035609</v>
      </c>
      <c r="T377">
        <v>0</v>
      </c>
    </row>
    <row r="378" spans="1:20">
      <c r="A378" s="1">
        <v>45190</v>
      </c>
      <c r="B378" s="9">
        <f>nyse_spy_volume_by_exchange[[#This Row],[Off Exchange]]/SUM(nyse_spy_volume_by_exchange[[#This Row],[NYSE National]:[LTSE]])</f>
        <v>0.35522445943064146</v>
      </c>
      <c r="C378" s="12">
        <f>SUM(nyse_spy_volume_by_exchange[[#This Row],[NYSE National]:[LTSE]])</f>
        <v>104425129</v>
      </c>
      <c r="D378">
        <v>81517</v>
      </c>
      <c r="E378">
        <v>1783093</v>
      </c>
      <c r="F378">
        <v>4009694</v>
      </c>
      <c r="G378">
        <v>647207</v>
      </c>
      <c r="H378">
        <v>797315</v>
      </c>
      <c r="I378">
        <v>1760036</v>
      </c>
      <c r="J378">
        <v>1318321</v>
      </c>
      <c r="K378">
        <v>37094360</v>
      </c>
      <c r="L378">
        <v>3141699</v>
      </c>
      <c r="M378">
        <v>15200671</v>
      </c>
      <c r="N378">
        <v>7909200</v>
      </c>
      <c r="O378">
        <v>915599</v>
      </c>
      <c r="P378">
        <v>17911685</v>
      </c>
      <c r="Q378">
        <v>2941102</v>
      </c>
      <c r="R378">
        <v>6372993</v>
      </c>
      <c r="S378">
        <v>2540637</v>
      </c>
      <c r="T378">
        <v>0</v>
      </c>
    </row>
    <row r="379" spans="1:20">
      <c r="A379" s="1">
        <v>45189</v>
      </c>
      <c r="B379" s="9">
        <f>nyse_spy_volume_by_exchange[[#This Row],[Off Exchange]]/SUM(nyse_spy_volume_by_exchange[[#This Row],[NYSE National]:[LTSE]])</f>
        <v>0.38130941435083948</v>
      </c>
      <c r="C379" s="12">
        <f>SUM(nyse_spy_volume_by_exchange[[#This Row],[NYSE National]:[LTSE]])</f>
        <v>82539297</v>
      </c>
      <c r="D379">
        <v>45641</v>
      </c>
      <c r="E379">
        <v>897407</v>
      </c>
      <c r="F379">
        <v>3110343</v>
      </c>
      <c r="G379">
        <v>397285</v>
      </c>
      <c r="H379">
        <v>419486</v>
      </c>
      <c r="I379">
        <v>1093835</v>
      </c>
      <c r="J379">
        <v>1056174</v>
      </c>
      <c r="K379">
        <v>31473011</v>
      </c>
      <c r="L379">
        <v>2730871</v>
      </c>
      <c r="M379">
        <v>12692890</v>
      </c>
      <c r="N379">
        <v>6114847</v>
      </c>
      <c r="O379">
        <v>573728</v>
      </c>
      <c r="P379">
        <v>14068327</v>
      </c>
      <c r="Q379">
        <v>1324433</v>
      </c>
      <c r="R379">
        <v>5178369</v>
      </c>
      <c r="S379">
        <v>1362650</v>
      </c>
      <c r="T379">
        <v>0</v>
      </c>
    </row>
    <row r="380" spans="1:20">
      <c r="A380" s="1">
        <v>45188</v>
      </c>
      <c r="B380" s="9">
        <f>nyse_spy_volume_by_exchange[[#This Row],[Off Exchange]]/SUM(nyse_spy_volume_by_exchange[[#This Row],[NYSE National]:[LTSE]])</f>
        <v>0.38873238559538881</v>
      </c>
      <c r="C380" s="12">
        <f>SUM(nyse_spy_volume_by_exchange[[#This Row],[NYSE National]:[LTSE]])</f>
        <v>66481739</v>
      </c>
      <c r="D380">
        <v>47274</v>
      </c>
      <c r="E380">
        <v>1101050</v>
      </c>
      <c r="F380">
        <v>2122447</v>
      </c>
      <c r="G380">
        <v>339146</v>
      </c>
      <c r="H380">
        <v>358962</v>
      </c>
      <c r="I380">
        <v>1073228</v>
      </c>
      <c r="J380">
        <v>788857</v>
      </c>
      <c r="K380">
        <v>25843605</v>
      </c>
      <c r="L380">
        <v>2823192</v>
      </c>
      <c r="M380">
        <v>8863817</v>
      </c>
      <c r="N380">
        <v>4189585</v>
      </c>
      <c r="O380">
        <v>704855</v>
      </c>
      <c r="P380">
        <v>11743597</v>
      </c>
      <c r="Q380">
        <v>1314438</v>
      </c>
      <c r="R380">
        <v>3913942</v>
      </c>
      <c r="S380">
        <v>1253744</v>
      </c>
      <c r="T380">
        <v>0</v>
      </c>
    </row>
    <row r="381" spans="1:20">
      <c r="A381" s="1">
        <v>45187</v>
      </c>
      <c r="B381" s="9">
        <f>nyse_spy_volume_by_exchange[[#This Row],[Off Exchange]]/SUM(nyse_spy_volume_by_exchange[[#This Row],[NYSE National]:[LTSE]])</f>
        <v>0.42732369481018823</v>
      </c>
      <c r="C381" s="12">
        <f>SUM(nyse_spy_volume_by_exchange[[#This Row],[NYSE National]:[LTSE]])</f>
        <v>55733158</v>
      </c>
      <c r="D381">
        <v>38475</v>
      </c>
      <c r="E381">
        <v>727188</v>
      </c>
      <c r="F381">
        <v>1548972</v>
      </c>
      <c r="G381">
        <v>250775</v>
      </c>
      <c r="H381">
        <v>401851</v>
      </c>
      <c r="I381">
        <v>934919</v>
      </c>
      <c r="J381">
        <v>510550</v>
      </c>
      <c r="K381">
        <v>23816099</v>
      </c>
      <c r="L381">
        <v>821620</v>
      </c>
      <c r="M381">
        <v>7540133</v>
      </c>
      <c r="N381">
        <v>3627133</v>
      </c>
      <c r="O381">
        <v>533844</v>
      </c>
      <c r="P381">
        <v>9703513</v>
      </c>
      <c r="Q381">
        <v>950912</v>
      </c>
      <c r="R381">
        <v>3172673</v>
      </c>
      <c r="S381">
        <v>1154501</v>
      </c>
      <c r="T381">
        <v>0</v>
      </c>
    </row>
    <row r="382" spans="1:20">
      <c r="A382" s="1">
        <v>45184</v>
      </c>
      <c r="B382" s="9">
        <f>nyse_spy_volume_by_exchange[[#This Row],[Off Exchange]]/SUM(nyse_spy_volume_by_exchange[[#This Row],[NYSE National]:[LTSE]])</f>
        <v>0.40680074540882449</v>
      </c>
      <c r="C382" s="12">
        <f>SUM(nyse_spy_volume_by_exchange[[#This Row],[NYSE National]:[LTSE]])</f>
        <v>112195613</v>
      </c>
      <c r="D382">
        <v>108944</v>
      </c>
      <c r="E382">
        <v>2160093</v>
      </c>
      <c r="F382">
        <v>3519242</v>
      </c>
      <c r="G382">
        <v>744601</v>
      </c>
      <c r="H382">
        <v>587067</v>
      </c>
      <c r="I382">
        <v>2187979</v>
      </c>
      <c r="J382">
        <v>945671</v>
      </c>
      <c r="K382">
        <v>45641259</v>
      </c>
      <c r="L382">
        <v>2710522</v>
      </c>
      <c r="M382">
        <v>17266225</v>
      </c>
      <c r="N382">
        <v>7506758</v>
      </c>
      <c r="O382">
        <v>1928546</v>
      </c>
      <c r="P382">
        <v>17140620</v>
      </c>
      <c r="Q382">
        <v>1837136</v>
      </c>
      <c r="R382">
        <v>5830459</v>
      </c>
      <c r="S382">
        <v>2080491</v>
      </c>
      <c r="T382">
        <v>0</v>
      </c>
    </row>
    <row r="383" spans="1:20">
      <c r="A383" s="1">
        <v>45183</v>
      </c>
      <c r="B383" s="9">
        <f>nyse_spy_volume_by_exchange[[#This Row],[Off Exchange]]/SUM(nyse_spy_volume_by_exchange[[#This Row],[NYSE National]:[LTSE]])</f>
        <v>0.4228947539721164</v>
      </c>
      <c r="C383" s="12">
        <f>SUM(nyse_spy_volume_by_exchange[[#This Row],[NYSE National]:[LTSE]])</f>
        <v>83525309</v>
      </c>
      <c r="D383">
        <v>70743</v>
      </c>
      <c r="E383">
        <v>1074652</v>
      </c>
      <c r="F383">
        <v>2492302</v>
      </c>
      <c r="G383">
        <v>375555</v>
      </c>
      <c r="H383">
        <v>397530</v>
      </c>
      <c r="I383">
        <v>1303153</v>
      </c>
      <c r="J383">
        <v>777322</v>
      </c>
      <c r="K383">
        <v>35322415</v>
      </c>
      <c r="L383">
        <v>3025095</v>
      </c>
      <c r="M383">
        <v>12030285</v>
      </c>
      <c r="N383">
        <v>5082012</v>
      </c>
      <c r="O383">
        <v>727093</v>
      </c>
      <c r="P383">
        <v>13117573</v>
      </c>
      <c r="Q383">
        <v>1527515</v>
      </c>
      <c r="R383">
        <v>4787002</v>
      </c>
      <c r="S383">
        <v>1415062</v>
      </c>
      <c r="T383">
        <v>0</v>
      </c>
    </row>
    <row r="384" spans="1:20">
      <c r="A384" s="1">
        <v>45182</v>
      </c>
      <c r="B384" s="9">
        <f>nyse_spy_volume_by_exchange[[#This Row],[Off Exchange]]/SUM(nyse_spy_volume_by_exchange[[#This Row],[NYSE National]:[LTSE]])</f>
        <v>0.36524323358276151</v>
      </c>
      <c r="C384" s="12">
        <f>SUM(nyse_spy_volume_by_exchange[[#This Row],[NYSE National]:[LTSE]])</f>
        <v>60217466</v>
      </c>
      <c r="D384">
        <v>45699</v>
      </c>
      <c r="E384">
        <v>782480</v>
      </c>
      <c r="F384">
        <v>2080600</v>
      </c>
      <c r="G384">
        <v>243054</v>
      </c>
      <c r="H384">
        <v>254346</v>
      </c>
      <c r="I384">
        <v>1026561</v>
      </c>
      <c r="J384">
        <v>452777</v>
      </c>
      <c r="K384">
        <v>21994022</v>
      </c>
      <c r="L384">
        <v>867859</v>
      </c>
      <c r="M384">
        <v>9905878</v>
      </c>
      <c r="N384">
        <v>4335854</v>
      </c>
      <c r="O384">
        <v>577755</v>
      </c>
      <c r="P384">
        <v>11940086</v>
      </c>
      <c r="Q384">
        <v>912607</v>
      </c>
      <c r="R384">
        <v>3557686</v>
      </c>
      <c r="S384">
        <v>1240202</v>
      </c>
      <c r="T384">
        <v>0</v>
      </c>
    </row>
    <row r="385" spans="1:20">
      <c r="A385" s="1">
        <v>45181</v>
      </c>
      <c r="B385" s="9">
        <f>nyse_spy_volume_by_exchange[[#This Row],[Off Exchange]]/SUM(nyse_spy_volume_by_exchange[[#This Row],[NYSE National]:[LTSE]])</f>
        <v>0.38752731258573214</v>
      </c>
      <c r="C385" s="12">
        <f>SUM(nyse_spy_volume_by_exchange[[#This Row],[NYSE National]:[LTSE]])</f>
        <v>67559971</v>
      </c>
      <c r="D385">
        <v>112426</v>
      </c>
      <c r="E385">
        <v>964182</v>
      </c>
      <c r="F385">
        <v>1779416</v>
      </c>
      <c r="G385">
        <v>415910</v>
      </c>
      <c r="H385">
        <v>320490</v>
      </c>
      <c r="I385">
        <v>1293593</v>
      </c>
      <c r="J385">
        <v>529605</v>
      </c>
      <c r="K385">
        <v>26181334</v>
      </c>
      <c r="L385">
        <v>4259522</v>
      </c>
      <c r="M385">
        <v>9340158</v>
      </c>
      <c r="N385">
        <v>4514126</v>
      </c>
      <c r="O385">
        <v>748757</v>
      </c>
      <c r="P385">
        <v>11650602</v>
      </c>
      <c r="Q385">
        <v>1230177</v>
      </c>
      <c r="R385">
        <v>3016789</v>
      </c>
      <c r="S385">
        <v>1202884</v>
      </c>
      <c r="T385">
        <v>0</v>
      </c>
    </row>
    <row r="386" spans="1:20">
      <c r="A386" s="1">
        <v>45180</v>
      </c>
      <c r="B386" s="9">
        <f>nyse_spy_volume_by_exchange[[#This Row],[Off Exchange]]/SUM(nyse_spy_volume_by_exchange[[#This Row],[NYSE National]:[LTSE]])</f>
        <v>0.42523190271955869</v>
      </c>
      <c r="C386" s="12">
        <f>SUM(nyse_spy_volume_by_exchange[[#This Row],[NYSE National]:[LTSE]])</f>
        <v>60214365</v>
      </c>
      <c r="D386">
        <v>44399</v>
      </c>
      <c r="E386">
        <v>761928</v>
      </c>
      <c r="F386">
        <v>1849469</v>
      </c>
      <c r="G386">
        <v>353516</v>
      </c>
      <c r="H386">
        <v>301284</v>
      </c>
      <c r="I386">
        <v>1070173</v>
      </c>
      <c r="J386">
        <v>496727</v>
      </c>
      <c r="K386">
        <v>25605069</v>
      </c>
      <c r="L386">
        <v>913658</v>
      </c>
      <c r="M386">
        <v>8652507</v>
      </c>
      <c r="N386">
        <v>3926353</v>
      </c>
      <c r="O386">
        <v>433149</v>
      </c>
      <c r="P386">
        <v>10576963</v>
      </c>
      <c r="Q386">
        <v>1019263</v>
      </c>
      <c r="R386">
        <v>3142891</v>
      </c>
      <c r="S386">
        <v>1067016</v>
      </c>
      <c r="T386">
        <v>0</v>
      </c>
    </row>
    <row r="387" spans="1:20">
      <c r="A387" s="1">
        <v>45177</v>
      </c>
      <c r="B387" s="9">
        <f>nyse_spy_volume_by_exchange[[#This Row],[Off Exchange]]/SUM(nyse_spy_volume_by_exchange[[#This Row],[NYSE National]:[LTSE]])</f>
        <v>0.44434276326531552</v>
      </c>
      <c r="C387" s="12">
        <f>SUM(nyse_spy_volume_by_exchange[[#This Row],[NYSE National]:[LTSE]])</f>
        <v>62218441</v>
      </c>
      <c r="D387">
        <v>55177</v>
      </c>
      <c r="E387">
        <v>962529</v>
      </c>
      <c r="F387">
        <v>1861611</v>
      </c>
      <c r="G387">
        <v>429158</v>
      </c>
      <c r="H387">
        <v>274574</v>
      </c>
      <c r="I387">
        <v>1084438</v>
      </c>
      <c r="J387">
        <v>419922</v>
      </c>
      <c r="K387">
        <v>27646314</v>
      </c>
      <c r="L387">
        <v>2201748</v>
      </c>
      <c r="M387">
        <v>8394830</v>
      </c>
      <c r="N387">
        <v>3840549</v>
      </c>
      <c r="O387">
        <v>558346</v>
      </c>
      <c r="P387">
        <v>9703975</v>
      </c>
      <c r="Q387">
        <v>777249</v>
      </c>
      <c r="R387">
        <v>3134387</v>
      </c>
      <c r="S387">
        <v>873634</v>
      </c>
      <c r="T387">
        <v>0</v>
      </c>
    </row>
    <row r="388" spans="1:20">
      <c r="A388" s="1">
        <v>45176</v>
      </c>
      <c r="B388" s="9">
        <f>nyse_spy_volume_by_exchange[[#This Row],[Off Exchange]]/SUM(nyse_spy_volume_by_exchange[[#This Row],[NYSE National]:[LTSE]])</f>
        <v>0.39123948160564176</v>
      </c>
      <c r="C388" s="12">
        <f>SUM(nyse_spy_volume_by_exchange[[#This Row],[NYSE National]:[LTSE]])</f>
        <v>70386337</v>
      </c>
      <c r="D388">
        <v>49954</v>
      </c>
      <c r="E388">
        <v>1017411</v>
      </c>
      <c r="F388">
        <v>2178532</v>
      </c>
      <c r="G388">
        <v>346480</v>
      </c>
      <c r="H388">
        <v>199939</v>
      </c>
      <c r="I388">
        <v>1277370</v>
      </c>
      <c r="J388">
        <v>494068</v>
      </c>
      <c r="K388">
        <v>27537914</v>
      </c>
      <c r="L388">
        <v>1991212</v>
      </c>
      <c r="M388">
        <v>10953551</v>
      </c>
      <c r="N388">
        <v>4438754</v>
      </c>
      <c r="O388">
        <v>691570</v>
      </c>
      <c r="P388">
        <v>13248783</v>
      </c>
      <c r="Q388">
        <v>1225654</v>
      </c>
      <c r="R388">
        <v>3563465</v>
      </c>
      <c r="S388">
        <v>1171680</v>
      </c>
      <c r="T388">
        <v>0</v>
      </c>
    </row>
    <row r="389" spans="1:20">
      <c r="A389" s="1">
        <v>45175</v>
      </c>
      <c r="B389" s="9">
        <f>nyse_spy_volume_by_exchange[[#This Row],[Off Exchange]]/SUM(nyse_spy_volume_by_exchange[[#This Row],[NYSE National]:[LTSE]])</f>
        <v>0.38223106824780501</v>
      </c>
      <c r="C389" s="12">
        <f>SUM(nyse_spy_volume_by_exchange[[#This Row],[NYSE National]:[LTSE]])</f>
        <v>70756195</v>
      </c>
      <c r="D389">
        <v>61490</v>
      </c>
      <c r="E389">
        <v>1534036</v>
      </c>
      <c r="F389">
        <v>2436467</v>
      </c>
      <c r="G389">
        <v>609070</v>
      </c>
      <c r="H389">
        <v>435813</v>
      </c>
      <c r="I389">
        <v>1617586</v>
      </c>
      <c r="J389">
        <v>425463</v>
      </c>
      <c r="K389">
        <v>27045216</v>
      </c>
      <c r="L389">
        <v>990678</v>
      </c>
      <c r="M389">
        <v>10434984</v>
      </c>
      <c r="N389">
        <v>4676818</v>
      </c>
      <c r="O389">
        <v>935549</v>
      </c>
      <c r="P389">
        <v>13139655</v>
      </c>
      <c r="Q389">
        <v>1556661</v>
      </c>
      <c r="R389">
        <v>3516498</v>
      </c>
      <c r="S389">
        <v>1340211</v>
      </c>
      <c r="T389">
        <v>0</v>
      </c>
    </row>
    <row r="390" spans="1:20">
      <c r="A390" s="1">
        <v>45174</v>
      </c>
      <c r="B390" s="9">
        <f>nyse_spy_volume_by_exchange[[#This Row],[Off Exchange]]/SUM(nyse_spy_volume_by_exchange[[#This Row],[NYSE National]:[LTSE]])</f>
        <v>0.38017853249380429</v>
      </c>
      <c r="C390" s="12">
        <f>SUM(nyse_spy_volume_by_exchange[[#This Row],[NYSE National]:[LTSE]])</f>
        <v>55165532</v>
      </c>
      <c r="D390">
        <v>56443</v>
      </c>
      <c r="E390">
        <v>879027</v>
      </c>
      <c r="F390">
        <v>2040040</v>
      </c>
      <c r="G390">
        <v>310594</v>
      </c>
      <c r="H390">
        <v>214177</v>
      </c>
      <c r="I390">
        <v>1245735</v>
      </c>
      <c r="J390">
        <v>434736</v>
      </c>
      <c r="K390">
        <v>20972751</v>
      </c>
      <c r="L390">
        <v>1601276</v>
      </c>
      <c r="M390">
        <v>8826832</v>
      </c>
      <c r="N390">
        <v>3711276</v>
      </c>
      <c r="O390">
        <v>432463</v>
      </c>
      <c r="P390">
        <v>9494066</v>
      </c>
      <c r="Q390">
        <v>1035655</v>
      </c>
      <c r="R390">
        <v>2938792</v>
      </c>
      <c r="S390">
        <v>971669</v>
      </c>
      <c r="T390">
        <v>0</v>
      </c>
    </row>
    <row r="391" spans="1:20">
      <c r="A391" s="1">
        <v>45170</v>
      </c>
      <c r="B391" s="9">
        <f>nyse_spy_volume_by_exchange[[#This Row],[Off Exchange]]/SUM(nyse_spy_volume_by_exchange[[#This Row],[NYSE National]:[LTSE]])</f>
        <v>0.38542482163864333</v>
      </c>
      <c r="C391" s="12">
        <f>SUM(nyse_spy_volume_by_exchange[[#This Row],[NYSE National]:[LTSE]])</f>
        <v>58944102</v>
      </c>
      <c r="D391">
        <v>60833</v>
      </c>
      <c r="E391">
        <v>1147863</v>
      </c>
      <c r="F391">
        <v>1812421</v>
      </c>
      <c r="G391">
        <v>401825</v>
      </c>
      <c r="H391">
        <v>183470</v>
      </c>
      <c r="I391">
        <v>805998</v>
      </c>
      <c r="J391">
        <v>543348</v>
      </c>
      <c r="K391">
        <v>22718520</v>
      </c>
      <c r="L391">
        <v>645777</v>
      </c>
      <c r="M391">
        <v>9948862</v>
      </c>
      <c r="N391">
        <v>4515645</v>
      </c>
      <c r="O391">
        <v>830892</v>
      </c>
      <c r="P391">
        <v>10075137</v>
      </c>
      <c r="Q391">
        <v>905973</v>
      </c>
      <c r="R391">
        <v>3298018</v>
      </c>
      <c r="S391">
        <v>1049520</v>
      </c>
      <c r="T391">
        <v>0</v>
      </c>
    </row>
    <row r="392" spans="1:20">
      <c r="A392" s="1">
        <v>45169</v>
      </c>
      <c r="B392" s="9">
        <f>nyse_spy_volume_by_exchange[[#This Row],[Off Exchange]]/SUM(nyse_spy_volume_by_exchange[[#This Row],[NYSE National]:[LTSE]])</f>
        <v>0.43414267314504057</v>
      </c>
      <c r="C392" s="12">
        <f>SUM(nyse_spy_volume_by_exchange[[#This Row],[NYSE National]:[LTSE]])</f>
        <v>66093952</v>
      </c>
      <c r="D392">
        <v>56674</v>
      </c>
      <c r="E392">
        <v>884462</v>
      </c>
      <c r="F392">
        <v>1725009</v>
      </c>
      <c r="G392">
        <v>378222</v>
      </c>
      <c r="H392">
        <v>178394</v>
      </c>
      <c r="I392">
        <v>1236353</v>
      </c>
      <c r="J392">
        <v>456338</v>
      </c>
      <c r="K392">
        <v>28694205</v>
      </c>
      <c r="L392">
        <v>1096966</v>
      </c>
      <c r="M392">
        <v>10654476</v>
      </c>
      <c r="N392">
        <v>4337111</v>
      </c>
      <c r="O392">
        <v>633350</v>
      </c>
      <c r="P392">
        <v>11187193</v>
      </c>
      <c r="Q392">
        <v>746377</v>
      </c>
      <c r="R392">
        <v>3012060</v>
      </c>
      <c r="S392">
        <v>816762</v>
      </c>
      <c r="T392">
        <v>0</v>
      </c>
    </row>
    <row r="393" spans="1:20">
      <c r="A393" s="1">
        <v>45168</v>
      </c>
      <c r="B393" s="9">
        <f>nyse_spy_volume_by_exchange[[#This Row],[Off Exchange]]/SUM(nyse_spy_volume_by_exchange[[#This Row],[NYSE National]:[LTSE]])</f>
        <v>0.42533579783729786</v>
      </c>
      <c r="C393" s="12">
        <f>SUM(nyse_spy_volume_by_exchange[[#This Row],[NYSE National]:[LTSE]])</f>
        <v>69049730</v>
      </c>
      <c r="D393">
        <v>48296</v>
      </c>
      <c r="E393">
        <v>1051805</v>
      </c>
      <c r="F393">
        <v>1853983</v>
      </c>
      <c r="G393">
        <v>445811</v>
      </c>
      <c r="H393">
        <v>411602</v>
      </c>
      <c r="I393">
        <v>1144093</v>
      </c>
      <c r="J393">
        <v>483679</v>
      </c>
      <c r="K393">
        <v>29369322</v>
      </c>
      <c r="L393">
        <v>1079248</v>
      </c>
      <c r="M393">
        <v>9848624</v>
      </c>
      <c r="N393">
        <v>5150132</v>
      </c>
      <c r="O393">
        <v>1000225</v>
      </c>
      <c r="P393">
        <v>11705606</v>
      </c>
      <c r="Q393">
        <v>934150</v>
      </c>
      <c r="R393">
        <v>3436764</v>
      </c>
      <c r="S393">
        <v>1086390</v>
      </c>
      <c r="T393">
        <v>0</v>
      </c>
    </row>
    <row r="394" spans="1:20">
      <c r="A394" s="1">
        <v>45167</v>
      </c>
      <c r="B394" s="9">
        <f>nyse_spy_volume_by_exchange[[#This Row],[Off Exchange]]/SUM(nyse_spy_volume_by_exchange[[#This Row],[NYSE National]:[LTSE]])</f>
        <v>0.38676348587221965</v>
      </c>
      <c r="C394" s="12">
        <f>SUM(nyse_spy_volume_by_exchange[[#This Row],[NYSE National]:[LTSE]])</f>
        <v>83083929</v>
      </c>
      <c r="D394">
        <v>63264</v>
      </c>
      <c r="E394">
        <v>1682874</v>
      </c>
      <c r="F394">
        <v>2972729</v>
      </c>
      <c r="G394">
        <v>532642</v>
      </c>
      <c r="H394">
        <v>716754</v>
      </c>
      <c r="I394">
        <v>1502837</v>
      </c>
      <c r="J394">
        <v>855945</v>
      </c>
      <c r="K394">
        <v>32133830</v>
      </c>
      <c r="L394">
        <v>671513</v>
      </c>
      <c r="M394">
        <v>13210095</v>
      </c>
      <c r="N394">
        <v>5545082</v>
      </c>
      <c r="O394">
        <v>1489177</v>
      </c>
      <c r="P394">
        <v>13405114</v>
      </c>
      <c r="Q394">
        <v>1977919</v>
      </c>
      <c r="R394">
        <v>4720964</v>
      </c>
      <c r="S394">
        <v>1603190</v>
      </c>
      <c r="T394">
        <v>0</v>
      </c>
    </row>
    <row r="395" spans="1:20">
      <c r="A395" s="1">
        <v>45166</v>
      </c>
      <c r="B395" s="9">
        <f>nyse_spy_volume_by_exchange[[#This Row],[Off Exchange]]/SUM(nyse_spy_volume_by_exchange[[#This Row],[NYSE National]:[LTSE]])</f>
        <v>0.38785716571178697</v>
      </c>
      <c r="C395" s="12">
        <f>SUM(nyse_spy_volume_by_exchange[[#This Row],[NYSE National]:[LTSE]])</f>
        <v>63006888</v>
      </c>
      <c r="D395">
        <v>38767</v>
      </c>
      <c r="E395">
        <v>885710</v>
      </c>
      <c r="F395">
        <v>2463958</v>
      </c>
      <c r="G395">
        <v>423210</v>
      </c>
      <c r="H395">
        <v>360200</v>
      </c>
      <c r="I395">
        <v>861118</v>
      </c>
      <c r="J395">
        <v>602996</v>
      </c>
      <c r="K395">
        <v>24437673</v>
      </c>
      <c r="L395">
        <v>608994</v>
      </c>
      <c r="M395">
        <v>10143869</v>
      </c>
      <c r="N395">
        <v>5042583</v>
      </c>
      <c r="O395">
        <v>534183</v>
      </c>
      <c r="P395">
        <v>10614561</v>
      </c>
      <c r="Q395">
        <v>1201401</v>
      </c>
      <c r="R395">
        <v>3603227</v>
      </c>
      <c r="S395">
        <v>1184438</v>
      </c>
      <c r="T395">
        <v>0</v>
      </c>
    </row>
    <row r="396" spans="1:20">
      <c r="A396" s="1">
        <v>45163</v>
      </c>
      <c r="B396" s="9">
        <f>nyse_spy_volume_by_exchange[[#This Row],[Off Exchange]]/SUM(nyse_spy_volume_by_exchange[[#This Row],[NYSE National]:[LTSE]])</f>
        <v>0.40419058744653613</v>
      </c>
      <c r="C396" s="12">
        <f>SUM(nyse_spy_volume_by_exchange[[#This Row],[NYSE National]:[LTSE]])</f>
        <v>102675199</v>
      </c>
      <c r="D396">
        <v>59585</v>
      </c>
      <c r="E396">
        <v>1559984</v>
      </c>
      <c r="F396">
        <v>4816183</v>
      </c>
      <c r="G396">
        <v>477842</v>
      </c>
      <c r="H396">
        <v>525103</v>
      </c>
      <c r="I396">
        <v>1201903</v>
      </c>
      <c r="J396">
        <v>1229528</v>
      </c>
      <c r="K396">
        <v>41500349</v>
      </c>
      <c r="L396">
        <v>965937</v>
      </c>
      <c r="M396">
        <v>13946992</v>
      </c>
      <c r="N396">
        <v>7788721</v>
      </c>
      <c r="O396">
        <v>918898</v>
      </c>
      <c r="P396">
        <v>16484726</v>
      </c>
      <c r="Q396">
        <v>2192466</v>
      </c>
      <c r="R396">
        <v>6835882</v>
      </c>
      <c r="S396">
        <v>2171100</v>
      </c>
      <c r="T396">
        <v>0</v>
      </c>
    </row>
    <row r="397" spans="1:20">
      <c r="A397" s="1">
        <v>45162</v>
      </c>
      <c r="B397" s="9">
        <f>nyse_spy_volume_by_exchange[[#This Row],[Off Exchange]]/SUM(nyse_spy_volume_by_exchange[[#This Row],[NYSE National]:[LTSE]])</f>
        <v>0.35887828602101479</v>
      </c>
      <c r="C397" s="12">
        <f>SUM(nyse_spy_volume_by_exchange[[#This Row],[NYSE National]:[LTSE]])</f>
        <v>88511797</v>
      </c>
      <c r="D397">
        <v>67736</v>
      </c>
      <c r="E397">
        <v>1249779</v>
      </c>
      <c r="F397">
        <v>3397658</v>
      </c>
      <c r="G397">
        <v>685023</v>
      </c>
      <c r="H397">
        <v>358606</v>
      </c>
      <c r="I397">
        <v>1473413</v>
      </c>
      <c r="J397">
        <v>997926</v>
      </c>
      <c r="K397">
        <v>31764962</v>
      </c>
      <c r="L397">
        <v>1160423</v>
      </c>
      <c r="M397">
        <v>13780775</v>
      </c>
      <c r="N397">
        <v>6251796</v>
      </c>
      <c r="O397">
        <v>805381</v>
      </c>
      <c r="P397">
        <v>17130144</v>
      </c>
      <c r="Q397">
        <v>2212084</v>
      </c>
      <c r="R397">
        <v>5009358</v>
      </c>
      <c r="S397">
        <v>2166733</v>
      </c>
      <c r="T397">
        <v>0</v>
      </c>
    </row>
    <row r="398" spans="1:20">
      <c r="A398" s="1">
        <v>45161</v>
      </c>
      <c r="B398" s="9">
        <f>nyse_spy_volume_by_exchange[[#This Row],[Off Exchange]]/SUM(nyse_spy_volume_by_exchange[[#This Row],[NYSE National]:[LTSE]])</f>
        <v>0.41540490519702605</v>
      </c>
      <c r="C398" s="12">
        <f>SUM(nyse_spy_volume_by_exchange[[#This Row],[NYSE National]:[LTSE]])</f>
        <v>68439045</v>
      </c>
      <c r="D398">
        <v>56617</v>
      </c>
      <c r="E398">
        <v>1304666</v>
      </c>
      <c r="F398">
        <v>1997729</v>
      </c>
      <c r="G398">
        <v>448040</v>
      </c>
      <c r="H398">
        <v>339863</v>
      </c>
      <c r="I398">
        <v>937745</v>
      </c>
      <c r="J398">
        <v>641725</v>
      </c>
      <c r="K398">
        <v>28429915</v>
      </c>
      <c r="L398">
        <v>265328</v>
      </c>
      <c r="M398">
        <v>11401044</v>
      </c>
      <c r="N398">
        <v>4768439</v>
      </c>
      <c r="O398">
        <v>834713</v>
      </c>
      <c r="P398">
        <v>10480640</v>
      </c>
      <c r="Q398">
        <v>1165816</v>
      </c>
      <c r="R398">
        <v>4013176</v>
      </c>
      <c r="S398">
        <v>1353589</v>
      </c>
      <c r="T398">
        <v>0</v>
      </c>
    </row>
    <row r="399" spans="1:20">
      <c r="A399" s="1">
        <v>45160</v>
      </c>
      <c r="B399" s="9">
        <f>nyse_spy_volume_by_exchange[[#This Row],[Off Exchange]]/SUM(nyse_spy_volume_by_exchange[[#This Row],[NYSE National]:[LTSE]])</f>
        <v>0.43944742681598375</v>
      </c>
      <c r="C399" s="12">
        <f>SUM(nyse_spy_volume_by_exchange[[#This Row],[NYSE National]:[LTSE]])</f>
        <v>65062875</v>
      </c>
      <c r="D399">
        <v>52866</v>
      </c>
      <c r="E399">
        <v>1027192</v>
      </c>
      <c r="F399">
        <v>2136263</v>
      </c>
      <c r="G399">
        <v>461854</v>
      </c>
      <c r="H399">
        <v>185005</v>
      </c>
      <c r="I399">
        <v>708995</v>
      </c>
      <c r="J399">
        <v>594120</v>
      </c>
      <c r="K399">
        <v>28591713</v>
      </c>
      <c r="L399">
        <v>228750</v>
      </c>
      <c r="M399">
        <v>8829135</v>
      </c>
      <c r="N399">
        <v>5039159</v>
      </c>
      <c r="O399">
        <v>728552</v>
      </c>
      <c r="P399">
        <v>10403678</v>
      </c>
      <c r="Q399">
        <v>1127695</v>
      </c>
      <c r="R399">
        <v>3476361</v>
      </c>
      <c r="S399">
        <v>1471537</v>
      </c>
      <c r="T399">
        <v>0</v>
      </c>
    </row>
    <row r="400" spans="1:20">
      <c r="A400" s="1">
        <v>45159</v>
      </c>
      <c r="B400" s="9">
        <f>nyse_spy_volume_by_exchange[[#This Row],[Off Exchange]]/SUM(nyse_spy_volume_by_exchange[[#This Row],[NYSE National]:[LTSE]])</f>
        <v>0.37850992259271998</v>
      </c>
      <c r="C400" s="12">
        <f>SUM(nyse_spy_volume_by_exchange[[#This Row],[NYSE National]:[LTSE]])</f>
        <v>68717826</v>
      </c>
      <c r="D400">
        <v>61904</v>
      </c>
      <c r="E400">
        <v>1257997</v>
      </c>
      <c r="F400">
        <v>2265761</v>
      </c>
      <c r="G400">
        <v>377813</v>
      </c>
      <c r="H400">
        <v>506527</v>
      </c>
      <c r="I400">
        <v>1193850</v>
      </c>
      <c r="J400">
        <v>490710</v>
      </c>
      <c r="K400">
        <v>26010379</v>
      </c>
      <c r="L400">
        <v>2670495</v>
      </c>
      <c r="M400">
        <v>10614975</v>
      </c>
      <c r="N400">
        <v>5210538</v>
      </c>
      <c r="O400">
        <v>737858</v>
      </c>
      <c r="P400">
        <v>10440815</v>
      </c>
      <c r="Q400">
        <v>1466816</v>
      </c>
      <c r="R400">
        <v>3914322</v>
      </c>
      <c r="S400">
        <v>1497066</v>
      </c>
      <c r="T400">
        <v>0</v>
      </c>
    </row>
    <row r="401" spans="1:20">
      <c r="A401" s="1">
        <v>45156</v>
      </c>
      <c r="B401" s="9">
        <f>nyse_spy_volume_by_exchange[[#This Row],[Off Exchange]]/SUM(nyse_spy_volume_by_exchange[[#This Row],[NYSE National]:[LTSE]])</f>
        <v>0.44180757287382683</v>
      </c>
      <c r="C401" s="12">
        <f>SUM(nyse_spy_volume_by_exchange[[#This Row],[NYSE National]:[LTSE]])</f>
        <v>102209124</v>
      </c>
      <c r="D401">
        <v>69836</v>
      </c>
      <c r="E401">
        <v>1398910</v>
      </c>
      <c r="F401">
        <v>2767232</v>
      </c>
      <c r="G401">
        <v>488894</v>
      </c>
      <c r="H401">
        <v>276346</v>
      </c>
      <c r="I401">
        <v>1201991</v>
      </c>
      <c r="J401">
        <v>739672</v>
      </c>
      <c r="K401">
        <v>45156765</v>
      </c>
      <c r="L401">
        <v>6271394</v>
      </c>
      <c r="M401">
        <v>12835394</v>
      </c>
      <c r="N401">
        <v>7607677</v>
      </c>
      <c r="O401">
        <v>857839</v>
      </c>
      <c r="P401">
        <v>13726912</v>
      </c>
      <c r="Q401">
        <v>1433841</v>
      </c>
      <c r="R401">
        <v>5470784</v>
      </c>
      <c r="S401">
        <v>1905637</v>
      </c>
      <c r="T401">
        <v>0</v>
      </c>
    </row>
    <row r="402" spans="1:20">
      <c r="A402" s="1">
        <v>45155</v>
      </c>
      <c r="B402" s="9">
        <f>nyse_spy_volume_by_exchange[[#This Row],[Off Exchange]]/SUM(nyse_spy_volume_by_exchange[[#This Row],[NYSE National]:[LTSE]])</f>
        <v>0.39208403718474122</v>
      </c>
      <c r="C402" s="12">
        <f>SUM(nyse_spy_volume_by_exchange[[#This Row],[NYSE National]:[LTSE]])</f>
        <v>96601237</v>
      </c>
      <c r="D402">
        <v>55584</v>
      </c>
      <c r="E402">
        <v>1404363</v>
      </c>
      <c r="F402">
        <v>3088188</v>
      </c>
      <c r="G402">
        <v>561790</v>
      </c>
      <c r="H402">
        <v>520713</v>
      </c>
      <c r="I402">
        <v>1164965</v>
      </c>
      <c r="J402">
        <v>811412</v>
      </c>
      <c r="K402">
        <v>37875803</v>
      </c>
      <c r="L402">
        <v>11358130</v>
      </c>
      <c r="M402">
        <v>11998278</v>
      </c>
      <c r="N402">
        <v>6132862</v>
      </c>
      <c r="O402">
        <v>1042855</v>
      </c>
      <c r="P402">
        <v>11962069</v>
      </c>
      <c r="Q402">
        <v>1738248</v>
      </c>
      <c r="R402">
        <v>5060019</v>
      </c>
      <c r="S402">
        <v>1825958</v>
      </c>
      <c r="T402">
        <v>0</v>
      </c>
    </row>
    <row r="403" spans="1:20">
      <c r="A403" s="1">
        <v>45154</v>
      </c>
      <c r="B403" s="9">
        <f>nyse_spy_volume_by_exchange[[#This Row],[Off Exchange]]/SUM(nyse_spy_volume_by_exchange[[#This Row],[NYSE National]:[LTSE]])</f>
        <v>0.41647677215511042</v>
      </c>
      <c r="C403" s="12">
        <f>SUM(nyse_spy_volume_by_exchange[[#This Row],[NYSE National]:[LTSE]])</f>
        <v>80107195</v>
      </c>
      <c r="D403">
        <v>53232</v>
      </c>
      <c r="E403">
        <v>1151456</v>
      </c>
      <c r="F403">
        <v>2424637</v>
      </c>
      <c r="G403">
        <v>410157</v>
      </c>
      <c r="H403">
        <v>326561</v>
      </c>
      <c r="I403">
        <v>1057750</v>
      </c>
      <c r="J403">
        <v>662655</v>
      </c>
      <c r="K403">
        <v>33362786</v>
      </c>
      <c r="L403">
        <v>3040363</v>
      </c>
      <c r="M403">
        <v>11536771</v>
      </c>
      <c r="N403">
        <v>6518058</v>
      </c>
      <c r="O403">
        <v>1014175</v>
      </c>
      <c r="P403">
        <v>11391400</v>
      </c>
      <c r="Q403">
        <v>1313196</v>
      </c>
      <c r="R403">
        <v>4452804</v>
      </c>
      <c r="S403">
        <v>1391194</v>
      </c>
      <c r="T403">
        <v>0</v>
      </c>
    </row>
    <row r="404" spans="1:20">
      <c r="A404" s="1">
        <v>45153</v>
      </c>
      <c r="B404" s="9">
        <f>nyse_spy_volume_by_exchange[[#This Row],[Off Exchange]]/SUM(nyse_spy_volume_by_exchange[[#This Row],[NYSE National]:[LTSE]])</f>
        <v>0.39939165156276735</v>
      </c>
      <c r="C404" s="12">
        <f>SUM(nyse_spy_volume_by_exchange[[#This Row],[NYSE National]:[LTSE]])</f>
        <v>75707271</v>
      </c>
      <c r="D404">
        <v>53094</v>
      </c>
      <c r="E404">
        <v>1104262</v>
      </c>
      <c r="F404">
        <v>2324736</v>
      </c>
      <c r="G404">
        <v>340754</v>
      </c>
      <c r="H404">
        <v>362622</v>
      </c>
      <c r="I404">
        <v>1095100</v>
      </c>
      <c r="J404">
        <v>650279</v>
      </c>
      <c r="K404">
        <v>30236852</v>
      </c>
      <c r="L404">
        <v>833806</v>
      </c>
      <c r="M404">
        <v>12133152</v>
      </c>
      <c r="N404">
        <v>6724349</v>
      </c>
      <c r="O404">
        <v>1034289</v>
      </c>
      <c r="P404">
        <v>11071309</v>
      </c>
      <c r="Q404">
        <v>1736506</v>
      </c>
      <c r="R404">
        <v>4585550</v>
      </c>
      <c r="S404">
        <v>1420611</v>
      </c>
      <c r="T404">
        <v>0</v>
      </c>
    </row>
    <row r="405" spans="1:20">
      <c r="A405" s="1">
        <v>45152</v>
      </c>
      <c r="B405" s="9">
        <f>nyse_spy_volume_by_exchange[[#This Row],[Off Exchange]]/SUM(nyse_spy_volume_by_exchange[[#This Row],[NYSE National]:[LTSE]])</f>
        <v>0.3821498518280706</v>
      </c>
      <c r="C405" s="12">
        <f>SUM(nyse_spy_volume_by_exchange[[#This Row],[NYSE National]:[LTSE]])</f>
        <v>47933843</v>
      </c>
      <c r="D405">
        <v>52178</v>
      </c>
      <c r="E405">
        <v>808828</v>
      </c>
      <c r="F405">
        <v>1465013</v>
      </c>
      <c r="G405">
        <v>209892</v>
      </c>
      <c r="H405">
        <v>212678</v>
      </c>
      <c r="I405">
        <v>796199</v>
      </c>
      <c r="J405">
        <v>383399</v>
      </c>
      <c r="K405">
        <v>18317911</v>
      </c>
      <c r="L405">
        <v>464666</v>
      </c>
      <c r="M405">
        <v>7829465</v>
      </c>
      <c r="N405">
        <v>3904652</v>
      </c>
      <c r="O405">
        <v>694728</v>
      </c>
      <c r="P405">
        <v>8225681</v>
      </c>
      <c r="Q405">
        <v>653850</v>
      </c>
      <c r="R405">
        <v>2852482</v>
      </c>
      <c r="S405">
        <v>1062221</v>
      </c>
      <c r="T405">
        <v>0</v>
      </c>
    </row>
    <row r="406" spans="1:20">
      <c r="A406" s="1">
        <v>45149</v>
      </c>
      <c r="B406" s="9">
        <f>nyse_spy_volume_by_exchange[[#This Row],[Off Exchange]]/SUM(nyse_spy_volume_by_exchange[[#This Row],[NYSE National]:[LTSE]])</f>
        <v>0.37765098675862696</v>
      </c>
      <c r="C406" s="12">
        <f>SUM(nyse_spy_volume_by_exchange[[#This Row],[NYSE National]:[LTSE]])</f>
        <v>68746194</v>
      </c>
      <c r="D406">
        <v>54586</v>
      </c>
      <c r="E406">
        <v>922913</v>
      </c>
      <c r="F406">
        <v>2138504</v>
      </c>
      <c r="G406">
        <v>337293</v>
      </c>
      <c r="H406">
        <v>273608</v>
      </c>
      <c r="I406">
        <v>946899</v>
      </c>
      <c r="J406">
        <v>698030</v>
      </c>
      <c r="K406">
        <v>25962068</v>
      </c>
      <c r="L406">
        <v>1172032</v>
      </c>
      <c r="M406">
        <v>11215382</v>
      </c>
      <c r="N406">
        <v>5588589</v>
      </c>
      <c r="O406">
        <v>926613</v>
      </c>
      <c r="P406">
        <v>11282657</v>
      </c>
      <c r="Q406">
        <v>1314676</v>
      </c>
      <c r="R406">
        <v>4334547</v>
      </c>
      <c r="S406">
        <v>1577797</v>
      </c>
      <c r="T406">
        <v>0</v>
      </c>
    </row>
    <row r="407" spans="1:20">
      <c r="A407" s="1">
        <v>45148</v>
      </c>
      <c r="B407" s="9">
        <f>nyse_spy_volume_by_exchange[[#This Row],[Off Exchange]]/SUM(nyse_spy_volume_by_exchange[[#This Row],[NYSE National]:[LTSE]])</f>
        <v>0.35312581275499116</v>
      </c>
      <c r="C407" s="12">
        <f>SUM(nyse_spy_volume_by_exchange[[#This Row],[NYSE National]:[LTSE]])</f>
        <v>93005427</v>
      </c>
      <c r="D407">
        <v>86971</v>
      </c>
      <c r="E407">
        <v>1526870</v>
      </c>
      <c r="F407">
        <v>3770473</v>
      </c>
      <c r="G407">
        <v>671815</v>
      </c>
      <c r="H407">
        <v>455448</v>
      </c>
      <c r="I407">
        <v>1339802</v>
      </c>
      <c r="J407">
        <v>1081231</v>
      </c>
      <c r="K407">
        <v>32842617</v>
      </c>
      <c r="L407">
        <v>694691</v>
      </c>
      <c r="M407">
        <v>15026080</v>
      </c>
      <c r="N407">
        <v>8711206</v>
      </c>
      <c r="O407">
        <v>1364587</v>
      </c>
      <c r="P407">
        <v>14200992</v>
      </c>
      <c r="Q407">
        <v>2283884</v>
      </c>
      <c r="R407">
        <v>6302355</v>
      </c>
      <c r="S407">
        <v>2646405</v>
      </c>
      <c r="T407">
        <v>0</v>
      </c>
    </row>
    <row r="408" spans="1:20">
      <c r="A408" s="1">
        <v>45147</v>
      </c>
      <c r="B408" s="9">
        <f>nyse_spy_volume_by_exchange[[#This Row],[Off Exchange]]/SUM(nyse_spy_volume_by_exchange[[#This Row],[NYSE National]:[LTSE]])</f>
        <v>0.39465758942755957</v>
      </c>
      <c r="C408" s="12">
        <f>SUM(nyse_spy_volume_by_exchange[[#This Row],[NYSE National]:[LTSE]])</f>
        <v>78789302</v>
      </c>
      <c r="D408">
        <v>87456</v>
      </c>
      <c r="E408">
        <v>1400189</v>
      </c>
      <c r="F408">
        <v>2583728</v>
      </c>
      <c r="G408">
        <v>457826</v>
      </c>
      <c r="H408">
        <v>303407</v>
      </c>
      <c r="I408">
        <v>1107985</v>
      </c>
      <c r="J408">
        <v>674849</v>
      </c>
      <c r="K408">
        <v>31094796</v>
      </c>
      <c r="L408">
        <v>194140</v>
      </c>
      <c r="M408">
        <v>13044322</v>
      </c>
      <c r="N408">
        <v>6577404</v>
      </c>
      <c r="O408">
        <v>1279551</v>
      </c>
      <c r="P408">
        <v>12027427</v>
      </c>
      <c r="Q408">
        <v>1470405</v>
      </c>
      <c r="R408">
        <v>4796439</v>
      </c>
      <c r="S408">
        <v>1689378</v>
      </c>
      <c r="T408">
        <v>0</v>
      </c>
    </row>
    <row r="409" spans="1:20">
      <c r="A409" s="1">
        <v>45146</v>
      </c>
      <c r="B409" s="9">
        <f>nyse_spy_volume_by_exchange[[#This Row],[Off Exchange]]/SUM(nyse_spy_volume_by_exchange[[#This Row],[NYSE National]:[LTSE]])</f>
        <v>0.40524562894733068</v>
      </c>
      <c r="C409" s="12">
        <f>SUM(nyse_spy_volume_by_exchange[[#This Row],[NYSE National]:[LTSE]])</f>
        <v>71361357</v>
      </c>
      <c r="D409">
        <v>69444</v>
      </c>
      <c r="E409">
        <v>1200945</v>
      </c>
      <c r="F409">
        <v>2286045</v>
      </c>
      <c r="G409">
        <v>407112</v>
      </c>
      <c r="H409">
        <v>310435</v>
      </c>
      <c r="I409">
        <v>984790</v>
      </c>
      <c r="J409">
        <v>543555</v>
      </c>
      <c r="K409">
        <v>28918878</v>
      </c>
      <c r="L409">
        <v>1615680</v>
      </c>
      <c r="M409">
        <v>11733954</v>
      </c>
      <c r="N409">
        <v>5591313</v>
      </c>
      <c r="O409">
        <v>941187</v>
      </c>
      <c r="P409">
        <v>9612983</v>
      </c>
      <c r="Q409">
        <v>1169010</v>
      </c>
      <c r="R409">
        <v>4347386</v>
      </c>
      <c r="S409">
        <v>1628640</v>
      </c>
      <c r="T409">
        <v>0</v>
      </c>
    </row>
    <row r="410" spans="1:20">
      <c r="A410" s="1">
        <v>45145</v>
      </c>
      <c r="B410" s="9">
        <f>nyse_spy_volume_by_exchange[[#This Row],[Off Exchange]]/SUM(nyse_spy_volume_by_exchange[[#This Row],[NYSE National]:[LTSE]])</f>
        <v>0.38984141912514869</v>
      </c>
      <c r="C410" s="12">
        <f>SUM(nyse_spy_volume_by_exchange[[#This Row],[NYSE National]:[LTSE]])</f>
        <v>58356911</v>
      </c>
      <c r="D410">
        <v>70373</v>
      </c>
      <c r="E410">
        <v>968012</v>
      </c>
      <c r="F410">
        <v>1991141</v>
      </c>
      <c r="G410">
        <v>382434</v>
      </c>
      <c r="H410">
        <v>196676</v>
      </c>
      <c r="I410">
        <v>934602</v>
      </c>
      <c r="J410">
        <v>412146</v>
      </c>
      <c r="K410">
        <v>22749941</v>
      </c>
      <c r="L410">
        <v>153982</v>
      </c>
      <c r="M410">
        <v>10721376</v>
      </c>
      <c r="N410">
        <v>4857944</v>
      </c>
      <c r="O410">
        <v>739142</v>
      </c>
      <c r="P410">
        <v>8623333</v>
      </c>
      <c r="Q410">
        <v>847320</v>
      </c>
      <c r="R410">
        <v>3516287</v>
      </c>
      <c r="S410">
        <v>1192102</v>
      </c>
      <c r="T410">
        <v>100</v>
      </c>
    </row>
    <row r="411" spans="1:20">
      <c r="A411" s="1">
        <v>45142</v>
      </c>
      <c r="B411" s="9">
        <f>nyse_spy_volume_by_exchange[[#This Row],[Off Exchange]]/SUM(nyse_spy_volume_by_exchange[[#This Row],[NYSE National]:[LTSE]])</f>
        <v>0.44594314060367746</v>
      </c>
      <c r="C411" s="12">
        <f>SUM(nyse_spy_volume_by_exchange[[#This Row],[NYSE National]:[LTSE]])</f>
        <v>103114074</v>
      </c>
      <c r="D411">
        <v>220679</v>
      </c>
      <c r="E411">
        <v>1651100</v>
      </c>
      <c r="F411">
        <v>3057203</v>
      </c>
      <c r="G411">
        <v>802068</v>
      </c>
      <c r="H411">
        <v>445850</v>
      </c>
      <c r="I411">
        <v>1686138</v>
      </c>
      <c r="J411">
        <v>1003245</v>
      </c>
      <c r="K411">
        <v>45983014</v>
      </c>
      <c r="L411">
        <v>741523</v>
      </c>
      <c r="M411">
        <v>15493560</v>
      </c>
      <c r="N411">
        <v>7462804</v>
      </c>
      <c r="O411">
        <v>1144326</v>
      </c>
      <c r="P411">
        <v>14107822</v>
      </c>
      <c r="Q411">
        <v>1677972</v>
      </c>
      <c r="R411">
        <v>5462137</v>
      </c>
      <c r="S411">
        <v>2174633</v>
      </c>
      <c r="T411">
        <v>0</v>
      </c>
    </row>
    <row r="412" spans="1:20">
      <c r="A412" s="1">
        <v>45141</v>
      </c>
      <c r="B412" s="9">
        <f>nyse_spy_volume_by_exchange[[#This Row],[Off Exchange]]/SUM(nyse_spy_volume_by_exchange[[#This Row],[NYSE National]:[LTSE]])</f>
        <v>0.36066067809093061</v>
      </c>
      <c r="C412" s="12">
        <f>SUM(nyse_spy_volume_by_exchange[[#This Row],[NYSE National]:[LTSE]])</f>
        <v>64486897</v>
      </c>
      <c r="D412">
        <v>158603</v>
      </c>
      <c r="E412">
        <v>1175148</v>
      </c>
      <c r="F412">
        <v>2046856</v>
      </c>
      <c r="G412">
        <v>363395</v>
      </c>
      <c r="H412">
        <v>306621</v>
      </c>
      <c r="I412">
        <v>996008</v>
      </c>
      <c r="J412">
        <v>701563</v>
      </c>
      <c r="K412">
        <v>23257888</v>
      </c>
      <c r="L412">
        <v>928898</v>
      </c>
      <c r="M412">
        <v>11538277</v>
      </c>
      <c r="N412">
        <v>6498407</v>
      </c>
      <c r="O412">
        <v>700565</v>
      </c>
      <c r="P412">
        <v>8836616</v>
      </c>
      <c r="Q412">
        <v>1384058</v>
      </c>
      <c r="R412">
        <v>3943483</v>
      </c>
      <c r="S412">
        <v>1650511</v>
      </c>
      <c r="T412">
        <v>0</v>
      </c>
    </row>
    <row r="413" spans="1:20">
      <c r="A413" s="1">
        <v>45140</v>
      </c>
      <c r="B413" s="9">
        <f>nyse_spy_volume_by_exchange[[#This Row],[Off Exchange]]/SUM(nyse_spy_volume_by_exchange[[#This Row],[NYSE National]:[LTSE]])</f>
        <v>0.42839386654184913</v>
      </c>
      <c r="C413" s="12">
        <f>SUM(nyse_spy_volume_by_exchange[[#This Row],[NYSE National]:[LTSE]])</f>
        <v>93933371</v>
      </c>
      <c r="D413">
        <v>153044</v>
      </c>
      <c r="E413">
        <v>1774239</v>
      </c>
      <c r="F413">
        <v>3058570</v>
      </c>
      <c r="G413">
        <v>491229</v>
      </c>
      <c r="H413">
        <v>413613</v>
      </c>
      <c r="I413">
        <v>1451264</v>
      </c>
      <c r="J413">
        <v>715731</v>
      </c>
      <c r="K413">
        <v>40240480</v>
      </c>
      <c r="L413">
        <v>1407430</v>
      </c>
      <c r="M413">
        <v>14715373</v>
      </c>
      <c r="N413">
        <v>6806130</v>
      </c>
      <c r="O413">
        <v>1401720</v>
      </c>
      <c r="P413">
        <v>12536990</v>
      </c>
      <c r="Q413">
        <v>1561129</v>
      </c>
      <c r="R413">
        <v>5452225</v>
      </c>
      <c r="S413">
        <v>1754204</v>
      </c>
      <c r="T413">
        <v>0</v>
      </c>
    </row>
    <row r="414" spans="1:20">
      <c r="A414" s="1">
        <v>45139</v>
      </c>
      <c r="B414" s="9">
        <f>nyse_spy_volume_by_exchange[[#This Row],[Off Exchange]]/SUM(nyse_spy_volume_by_exchange[[#This Row],[NYSE National]:[LTSE]])</f>
        <v>0.41079383357457561</v>
      </c>
      <c r="C414" s="12">
        <f>SUM(nyse_spy_volume_by_exchange[[#This Row],[NYSE National]:[LTSE]])</f>
        <v>55502301</v>
      </c>
      <c r="D414">
        <v>102451</v>
      </c>
      <c r="E414">
        <v>905276</v>
      </c>
      <c r="F414">
        <v>1692990</v>
      </c>
      <c r="G414">
        <v>302680</v>
      </c>
      <c r="H414">
        <v>167026</v>
      </c>
      <c r="I414">
        <v>1044423</v>
      </c>
      <c r="J414">
        <v>450110</v>
      </c>
      <c r="K414">
        <v>22800003</v>
      </c>
      <c r="L414">
        <v>541619</v>
      </c>
      <c r="M414">
        <v>10049282</v>
      </c>
      <c r="N414">
        <v>4684364</v>
      </c>
      <c r="O414">
        <v>691847</v>
      </c>
      <c r="P414">
        <v>7127828</v>
      </c>
      <c r="Q414">
        <v>890362</v>
      </c>
      <c r="R414">
        <v>3024210</v>
      </c>
      <c r="S414">
        <v>1027830</v>
      </c>
      <c r="T414">
        <v>0</v>
      </c>
    </row>
    <row r="415" spans="1:20">
      <c r="A415" s="1">
        <v>45138</v>
      </c>
      <c r="B415" s="9">
        <f>nyse_spy_volume_by_exchange[[#This Row],[Off Exchange]]/SUM(nyse_spy_volume_by_exchange[[#This Row],[NYSE National]:[LTSE]])</f>
        <v>0.42534227348255804</v>
      </c>
      <c r="C415" s="12">
        <f>SUM(nyse_spy_volume_by_exchange[[#This Row],[NYSE National]:[LTSE]])</f>
        <v>62166151</v>
      </c>
      <c r="D415">
        <v>122071</v>
      </c>
      <c r="E415">
        <v>820080</v>
      </c>
      <c r="F415">
        <v>1692840</v>
      </c>
      <c r="G415">
        <v>345641</v>
      </c>
      <c r="H415">
        <v>167467</v>
      </c>
      <c r="I415">
        <v>830407</v>
      </c>
      <c r="J415">
        <v>366834</v>
      </c>
      <c r="K415">
        <v>26441892</v>
      </c>
      <c r="L415">
        <v>684701</v>
      </c>
      <c r="M415">
        <v>11748307</v>
      </c>
      <c r="N415">
        <v>4999681</v>
      </c>
      <c r="O415">
        <v>779231</v>
      </c>
      <c r="P415">
        <v>7901097</v>
      </c>
      <c r="Q415">
        <v>662492</v>
      </c>
      <c r="R415">
        <v>3545788</v>
      </c>
      <c r="S415">
        <v>1057622</v>
      </c>
      <c r="T415">
        <v>0</v>
      </c>
    </row>
    <row r="416" spans="1:20">
      <c r="A416" s="1">
        <v>45135</v>
      </c>
      <c r="B416" s="9">
        <f>nyse_spy_volume_by_exchange[[#This Row],[Off Exchange]]/SUM(nyse_spy_volume_by_exchange[[#This Row],[NYSE National]:[LTSE]])</f>
        <v>0.37864503850181574</v>
      </c>
      <c r="C416" s="12">
        <f>SUM(nyse_spy_volume_by_exchange[[#This Row],[NYSE National]:[LTSE]])</f>
        <v>80022200</v>
      </c>
      <c r="D416">
        <v>150711</v>
      </c>
      <c r="E416">
        <v>1656736</v>
      </c>
      <c r="F416">
        <v>2413552</v>
      </c>
      <c r="G416">
        <v>668073</v>
      </c>
      <c r="H416">
        <v>391385</v>
      </c>
      <c r="I416">
        <v>1298267</v>
      </c>
      <c r="J416">
        <v>721248</v>
      </c>
      <c r="K416">
        <v>30300009</v>
      </c>
      <c r="L416">
        <v>1225471</v>
      </c>
      <c r="M416">
        <v>14996391</v>
      </c>
      <c r="N416">
        <v>6344714</v>
      </c>
      <c r="O416">
        <v>1241288</v>
      </c>
      <c r="P416">
        <v>11272514</v>
      </c>
      <c r="Q416">
        <v>1564921</v>
      </c>
      <c r="R416">
        <v>4517728</v>
      </c>
      <c r="S416">
        <v>1259192</v>
      </c>
      <c r="T416">
        <v>0</v>
      </c>
    </row>
    <row r="417" spans="1:20">
      <c r="A417" s="1">
        <v>45134</v>
      </c>
      <c r="B417" s="9">
        <f>nyse_spy_volume_by_exchange[[#This Row],[Off Exchange]]/SUM(nyse_spy_volume_by_exchange[[#This Row],[NYSE National]:[LTSE]])</f>
        <v>0.38085837061722411</v>
      </c>
      <c r="C417" s="12">
        <f>SUM(nyse_spy_volume_by_exchange[[#This Row],[NYSE National]:[LTSE]])</f>
        <v>92195537</v>
      </c>
      <c r="D417">
        <v>168924</v>
      </c>
      <c r="E417">
        <v>1571054</v>
      </c>
      <c r="F417">
        <v>3693732</v>
      </c>
      <c r="G417">
        <v>778907</v>
      </c>
      <c r="H417">
        <v>520045</v>
      </c>
      <c r="I417">
        <v>1445456</v>
      </c>
      <c r="J417">
        <v>973519</v>
      </c>
      <c r="K417">
        <v>35113442</v>
      </c>
      <c r="L417">
        <v>1039515</v>
      </c>
      <c r="M417">
        <v>16723623</v>
      </c>
      <c r="N417">
        <v>7875344</v>
      </c>
      <c r="O417">
        <v>1145796</v>
      </c>
      <c r="P417">
        <v>11826476</v>
      </c>
      <c r="Q417">
        <v>1888853</v>
      </c>
      <c r="R417">
        <v>5582781</v>
      </c>
      <c r="S417">
        <v>1848070</v>
      </c>
      <c r="T417">
        <v>0</v>
      </c>
    </row>
    <row r="418" spans="1:20">
      <c r="A418" s="1">
        <v>45133</v>
      </c>
      <c r="B418" s="9">
        <f>nyse_spy_volume_by_exchange[[#This Row],[Off Exchange]]/SUM(nyse_spy_volume_by_exchange[[#This Row],[NYSE National]:[LTSE]])</f>
        <v>0.36016431319649211</v>
      </c>
      <c r="C418" s="12">
        <f>SUM(nyse_spy_volume_by_exchange[[#This Row],[NYSE National]:[LTSE]])</f>
        <v>71039212</v>
      </c>
      <c r="D418">
        <v>129028</v>
      </c>
      <c r="E418">
        <v>1028944</v>
      </c>
      <c r="F418">
        <v>2596413</v>
      </c>
      <c r="G418">
        <v>313675</v>
      </c>
      <c r="H418">
        <v>202304</v>
      </c>
      <c r="I418">
        <v>933135</v>
      </c>
      <c r="J418">
        <v>794341</v>
      </c>
      <c r="K418">
        <v>25585789</v>
      </c>
      <c r="L418">
        <v>151936</v>
      </c>
      <c r="M418">
        <v>14153078</v>
      </c>
      <c r="N418">
        <v>6809758</v>
      </c>
      <c r="O418">
        <v>822655</v>
      </c>
      <c r="P418">
        <v>10248258</v>
      </c>
      <c r="Q418">
        <v>1520940</v>
      </c>
      <c r="R418">
        <v>4388088</v>
      </c>
      <c r="S418">
        <v>1360870</v>
      </c>
      <c r="T418">
        <v>0</v>
      </c>
    </row>
    <row r="419" spans="1:20">
      <c r="A419" s="1">
        <v>45132</v>
      </c>
      <c r="B419" s="9">
        <f>nyse_spy_volume_by_exchange[[#This Row],[Off Exchange]]/SUM(nyse_spy_volume_by_exchange[[#This Row],[NYSE National]:[LTSE]])</f>
        <v>0.39015888363279755</v>
      </c>
      <c r="C419" s="12">
        <f>SUM(nyse_spy_volume_by_exchange[[#This Row],[NYSE National]:[LTSE]])</f>
        <v>55189511</v>
      </c>
      <c r="D419">
        <v>88815</v>
      </c>
      <c r="E419">
        <v>1162979</v>
      </c>
      <c r="F419">
        <v>1709365</v>
      </c>
      <c r="G419">
        <v>243580</v>
      </c>
      <c r="H419">
        <v>269997</v>
      </c>
      <c r="I419">
        <v>798099</v>
      </c>
      <c r="J419">
        <v>411817</v>
      </c>
      <c r="K419">
        <v>21532678</v>
      </c>
      <c r="L419">
        <v>2734911</v>
      </c>
      <c r="M419">
        <v>9296737</v>
      </c>
      <c r="N419">
        <v>4382001</v>
      </c>
      <c r="O419">
        <v>732210</v>
      </c>
      <c r="P419">
        <v>6720067</v>
      </c>
      <c r="Q419">
        <v>1156266</v>
      </c>
      <c r="R419">
        <v>2833161</v>
      </c>
      <c r="S419">
        <v>1116828</v>
      </c>
      <c r="T419">
        <v>0</v>
      </c>
    </row>
    <row r="420" spans="1:20">
      <c r="A420" s="1">
        <v>45131</v>
      </c>
      <c r="B420" s="9">
        <f>nyse_spy_volume_by_exchange[[#This Row],[Off Exchange]]/SUM(nyse_spy_volume_by_exchange[[#This Row],[NYSE National]:[LTSE]])</f>
        <v>0.38592537726035175</v>
      </c>
      <c r="C420" s="12">
        <f>SUM(nyse_spy_volume_by_exchange[[#This Row],[NYSE National]:[LTSE]])</f>
        <v>54043580</v>
      </c>
      <c r="D420">
        <v>86060</v>
      </c>
      <c r="E420">
        <v>897855</v>
      </c>
      <c r="F420">
        <v>1672778</v>
      </c>
      <c r="G420">
        <v>307562</v>
      </c>
      <c r="H420">
        <v>321963</v>
      </c>
      <c r="I420">
        <v>749297</v>
      </c>
      <c r="J420">
        <v>544121</v>
      </c>
      <c r="K420">
        <v>20856789</v>
      </c>
      <c r="L420">
        <v>3336747</v>
      </c>
      <c r="M420">
        <v>8398248</v>
      </c>
      <c r="N420">
        <v>4381319</v>
      </c>
      <c r="O420">
        <v>682538</v>
      </c>
      <c r="P420">
        <v>6716769</v>
      </c>
      <c r="Q420">
        <v>1009339</v>
      </c>
      <c r="R420">
        <v>3047358</v>
      </c>
      <c r="S420">
        <v>1034837</v>
      </c>
      <c r="T420">
        <v>0</v>
      </c>
    </row>
    <row r="421" spans="1:20">
      <c r="A421" s="1">
        <v>45128</v>
      </c>
      <c r="B421" s="9">
        <f>nyse_spy_volume_by_exchange[[#This Row],[Off Exchange]]/SUM(nyse_spy_volume_by_exchange[[#This Row],[NYSE National]:[LTSE]])</f>
        <v>0.39901713602874828</v>
      </c>
      <c r="C421" s="12">
        <f>SUM(nyse_spy_volume_by_exchange[[#This Row],[NYSE National]:[LTSE]])</f>
        <v>72818622</v>
      </c>
      <c r="D421">
        <v>130877</v>
      </c>
      <c r="E421">
        <v>1264014</v>
      </c>
      <c r="F421">
        <v>1837426</v>
      </c>
      <c r="G421">
        <v>457133</v>
      </c>
      <c r="H421">
        <v>300589</v>
      </c>
      <c r="I421">
        <v>918150</v>
      </c>
      <c r="J421">
        <v>528255</v>
      </c>
      <c r="K421">
        <v>29055878</v>
      </c>
      <c r="L421">
        <v>1895719</v>
      </c>
      <c r="M421">
        <v>13020399</v>
      </c>
      <c r="N421">
        <v>6924879</v>
      </c>
      <c r="O421">
        <v>876986</v>
      </c>
      <c r="P421">
        <v>8975111</v>
      </c>
      <c r="Q421">
        <v>1346500</v>
      </c>
      <c r="R421">
        <v>3992578</v>
      </c>
      <c r="S421">
        <v>1294128</v>
      </c>
      <c r="T421">
        <v>0</v>
      </c>
    </row>
    <row r="422" spans="1:20">
      <c r="A422" s="1">
        <v>45127</v>
      </c>
      <c r="B422" s="9">
        <f>nyse_spy_volume_by_exchange[[#This Row],[Off Exchange]]/SUM(nyse_spy_volume_by_exchange[[#This Row],[NYSE National]:[LTSE]])</f>
        <v>0.3510048018215951</v>
      </c>
      <c r="C422" s="12">
        <f>SUM(nyse_spy_volume_by_exchange[[#This Row],[NYSE National]:[LTSE]])</f>
        <v>71091979</v>
      </c>
      <c r="D422">
        <v>119654</v>
      </c>
      <c r="E422">
        <v>1436099</v>
      </c>
      <c r="F422">
        <v>2459758</v>
      </c>
      <c r="G422">
        <v>634143</v>
      </c>
      <c r="H422">
        <v>378076</v>
      </c>
      <c r="I422">
        <v>1086211</v>
      </c>
      <c r="J422">
        <v>668666</v>
      </c>
      <c r="K422">
        <v>24953626</v>
      </c>
      <c r="L422">
        <v>968868</v>
      </c>
      <c r="M422">
        <v>13233378</v>
      </c>
      <c r="N422">
        <v>6912255</v>
      </c>
      <c r="O422">
        <v>1027290</v>
      </c>
      <c r="P422">
        <v>9595457</v>
      </c>
      <c r="Q422">
        <v>1578214</v>
      </c>
      <c r="R422">
        <v>4561507</v>
      </c>
      <c r="S422">
        <v>1478777</v>
      </c>
      <c r="T422">
        <v>0</v>
      </c>
    </row>
    <row r="423" spans="1:20">
      <c r="A423" s="1">
        <v>45126</v>
      </c>
      <c r="B423" s="9">
        <f>nyse_spy_volume_by_exchange[[#This Row],[Off Exchange]]/SUM(nyse_spy_volume_by_exchange[[#This Row],[NYSE National]:[LTSE]])</f>
        <v>0.3616909763963736</v>
      </c>
      <c r="C423" s="12">
        <f>SUM(nyse_spy_volume_by_exchange[[#This Row],[NYSE National]:[LTSE]])</f>
        <v>66293415</v>
      </c>
      <c r="D423">
        <v>110622</v>
      </c>
      <c r="E423">
        <v>1178466</v>
      </c>
      <c r="F423">
        <v>2043017</v>
      </c>
      <c r="G423">
        <v>393342</v>
      </c>
      <c r="H423">
        <v>272481</v>
      </c>
      <c r="I423">
        <v>918418</v>
      </c>
      <c r="J423">
        <v>580829</v>
      </c>
      <c r="K423">
        <v>23977730</v>
      </c>
      <c r="L423">
        <v>1214303</v>
      </c>
      <c r="M423">
        <v>12862762</v>
      </c>
      <c r="N423">
        <v>5956588</v>
      </c>
      <c r="O423">
        <v>869969</v>
      </c>
      <c r="P423">
        <v>8980850</v>
      </c>
      <c r="Q423">
        <v>1444902</v>
      </c>
      <c r="R423">
        <v>4199563</v>
      </c>
      <c r="S423">
        <v>1289573</v>
      </c>
      <c r="T423">
        <v>0</v>
      </c>
    </row>
    <row r="424" spans="1:20">
      <c r="A424" s="1">
        <v>45125</v>
      </c>
      <c r="B424" s="9">
        <f>nyse_spy_volume_by_exchange[[#This Row],[Off Exchange]]/SUM(nyse_spy_volume_by_exchange[[#This Row],[NYSE National]:[LTSE]])</f>
        <v>0.43360427039361327</v>
      </c>
      <c r="C424" s="12">
        <f>SUM(nyse_spy_volume_by_exchange[[#This Row],[NYSE National]:[LTSE]])</f>
        <v>80743845</v>
      </c>
      <c r="D424">
        <v>141298</v>
      </c>
      <c r="E424">
        <v>1312443</v>
      </c>
      <c r="F424">
        <v>2191341</v>
      </c>
      <c r="G424">
        <v>458378</v>
      </c>
      <c r="H424">
        <v>364026</v>
      </c>
      <c r="I424">
        <v>1209640</v>
      </c>
      <c r="J424">
        <v>679916</v>
      </c>
      <c r="K424">
        <v>35010876</v>
      </c>
      <c r="L424">
        <v>434644</v>
      </c>
      <c r="M424">
        <v>12588961</v>
      </c>
      <c r="N424">
        <v>6538778</v>
      </c>
      <c r="O424">
        <v>982908</v>
      </c>
      <c r="P424">
        <v>11258709</v>
      </c>
      <c r="Q424">
        <v>1382963</v>
      </c>
      <c r="R424">
        <v>4839478</v>
      </c>
      <c r="S424">
        <v>1349486</v>
      </c>
      <c r="T424">
        <v>0</v>
      </c>
    </row>
    <row r="425" spans="1:20">
      <c r="A425" s="1">
        <v>45124</v>
      </c>
      <c r="B425" s="9">
        <f>nyse_spy_volume_by_exchange[[#This Row],[Off Exchange]]/SUM(nyse_spy_volume_by_exchange[[#This Row],[NYSE National]:[LTSE]])</f>
        <v>0.37881775429692133</v>
      </c>
      <c r="C425" s="12">
        <f>SUM(nyse_spy_volume_by_exchange[[#This Row],[NYSE National]:[LTSE]])</f>
        <v>52689352</v>
      </c>
      <c r="D425">
        <v>88173</v>
      </c>
      <c r="E425">
        <v>845497</v>
      </c>
      <c r="F425">
        <v>1602290</v>
      </c>
      <c r="G425">
        <v>347485</v>
      </c>
      <c r="H425">
        <v>255210</v>
      </c>
      <c r="I425">
        <v>782108</v>
      </c>
      <c r="J425">
        <v>466745</v>
      </c>
      <c r="K425">
        <v>19959662</v>
      </c>
      <c r="L425">
        <v>1905246</v>
      </c>
      <c r="M425">
        <v>9905015</v>
      </c>
      <c r="N425">
        <v>4309650</v>
      </c>
      <c r="O425">
        <v>574008</v>
      </c>
      <c r="P425">
        <v>7093940</v>
      </c>
      <c r="Q425">
        <v>670750</v>
      </c>
      <c r="R425">
        <v>3061533</v>
      </c>
      <c r="S425">
        <v>822040</v>
      </c>
      <c r="T425">
        <v>0</v>
      </c>
    </row>
    <row r="426" spans="1:20">
      <c r="A426" s="1">
        <v>45121</v>
      </c>
      <c r="B426" s="9">
        <f>nyse_spy_volume_by_exchange[[#This Row],[Off Exchange]]/SUM(nyse_spy_volume_by_exchange[[#This Row],[NYSE National]:[LTSE]])</f>
        <v>0.44504864877103356</v>
      </c>
      <c r="C426" s="12">
        <f>SUM(nyse_spy_volume_by_exchange[[#This Row],[NYSE National]:[LTSE]])</f>
        <v>73935989</v>
      </c>
      <c r="D426">
        <v>116043</v>
      </c>
      <c r="E426">
        <v>1101999</v>
      </c>
      <c r="F426">
        <v>2156797</v>
      </c>
      <c r="G426">
        <v>448999</v>
      </c>
      <c r="H426">
        <v>245893</v>
      </c>
      <c r="I426">
        <v>828541</v>
      </c>
      <c r="J426">
        <v>606462</v>
      </c>
      <c r="K426">
        <v>32905112</v>
      </c>
      <c r="L426">
        <v>1967503</v>
      </c>
      <c r="M426">
        <v>11589951</v>
      </c>
      <c r="N426">
        <v>6476714</v>
      </c>
      <c r="O426">
        <v>750850</v>
      </c>
      <c r="P426">
        <v>8408098</v>
      </c>
      <c r="Q426">
        <v>1119622</v>
      </c>
      <c r="R426">
        <v>3878662</v>
      </c>
      <c r="S426">
        <v>1334743</v>
      </c>
      <c r="T426">
        <v>0</v>
      </c>
    </row>
    <row r="427" spans="1:20">
      <c r="A427" s="1">
        <v>45120</v>
      </c>
      <c r="B427" s="9">
        <f>nyse_spy_volume_by_exchange[[#This Row],[Off Exchange]]/SUM(nyse_spy_volume_by_exchange[[#This Row],[NYSE National]:[LTSE]])</f>
        <v>0.38862552573620535</v>
      </c>
      <c r="C427" s="12">
        <f>SUM(nyse_spy_volume_by_exchange[[#This Row],[NYSE National]:[LTSE]])</f>
        <v>72425343</v>
      </c>
      <c r="D427">
        <v>107170</v>
      </c>
      <c r="E427">
        <v>1111496</v>
      </c>
      <c r="F427">
        <v>1915747</v>
      </c>
      <c r="G427">
        <v>306286</v>
      </c>
      <c r="H427">
        <v>329009</v>
      </c>
      <c r="I427">
        <v>1123419</v>
      </c>
      <c r="J427">
        <v>625442</v>
      </c>
      <c r="K427">
        <v>28146337</v>
      </c>
      <c r="L427">
        <v>5451176</v>
      </c>
      <c r="M427">
        <v>11098446</v>
      </c>
      <c r="N427">
        <v>5785460</v>
      </c>
      <c r="O427">
        <v>705182</v>
      </c>
      <c r="P427">
        <v>9530129</v>
      </c>
      <c r="Q427">
        <v>987860</v>
      </c>
      <c r="R427">
        <v>3882598</v>
      </c>
      <c r="S427">
        <v>1319586</v>
      </c>
      <c r="T427">
        <v>0</v>
      </c>
    </row>
    <row r="428" spans="1:20">
      <c r="A428" s="1">
        <v>45119</v>
      </c>
      <c r="B428" s="9">
        <f>nyse_spy_volume_by_exchange[[#This Row],[Off Exchange]]/SUM(nyse_spy_volume_by_exchange[[#This Row],[NYSE National]:[LTSE]])</f>
        <v>0.42508811649071943</v>
      </c>
      <c r="C428" s="12">
        <f>SUM(nyse_spy_volume_by_exchange[[#This Row],[NYSE National]:[LTSE]])</f>
        <v>92042079</v>
      </c>
      <c r="D428">
        <v>136095</v>
      </c>
      <c r="E428">
        <v>1199294</v>
      </c>
      <c r="F428">
        <v>2733445</v>
      </c>
      <c r="G428">
        <v>509296</v>
      </c>
      <c r="H428">
        <v>489025</v>
      </c>
      <c r="I428">
        <v>1028871</v>
      </c>
      <c r="J428">
        <v>1088435</v>
      </c>
      <c r="K428">
        <v>39125994</v>
      </c>
      <c r="L428">
        <v>1422640</v>
      </c>
      <c r="M428">
        <v>14340041</v>
      </c>
      <c r="N428">
        <v>7968127</v>
      </c>
      <c r="O428">
        <v>957996</v>
      </c>
      <c r="P428">
        <v>12401789</v>
      </c>
      <c r="Q428">
        <v>1627631</v>
      </c>
      <c r="R428">
        <v>4696449</v>
      </c>
      <c r="S428">
        <v>2316951</v>
      </c>
      <c r="T428">
        <v>0</v>
      </c>
    </row>
    <row r="429" spans="1:20">
      <c r="A429" s="1">
        <v>45118</v>
      </c>
      <c r="B429" s="9">
        <f>nyse_spy_volume_by_exchange[[#This Row],[Off Exchange]]/SUM(nyse_spy_volume_by_exchange[[#This Row],[NYSE National]:[LTSE]])</f>
        <v>0.36399433144052484</v>
      </c>
      <c r="C429" s="12">
        <f>SUM(nyse_spy_volume_by_exchange[[#This Row],[NYSE National]:[LTSE]])</f>
        <v>64463644</v>
      </c>
      <c r="D429">
        <v>100473</v>
      </c>
      <c r="E429">
        <v>1042181</v>
      </c>
      <c r="F429">
        <v>1894329</v>
      </c>
      <c r="G429">
        <v>386692</v>
      </c>
      <c r="H429">
        <v>251887</v>
      </c>
      <c r="I429">
        <v>759479</v>
      </c>
      <c r="J429">
        <v>552307</v>
      </c>
      <c r="K429">
        <v>23464401</v>
      </c>
      <c r="L429">
        <v>1361719</v>
      </c>
      <c r="M429">
        <v>11777444</v>
      </c>
      <c r="N429">
        <v>6863870</v>
      </c>
      <c r="O429">
        <v>827935</v>
      </c>
      <c r="P429">
        <v>8982178</v>
      </c>
      <c r="Q429">
        <v>1114442</v>
      </c>
      <c r="R429">
        <v>3823372</v>
      </c>
      <c r="S429">
        <v>1260935</v>
      </c>
      <c r="T429">
        <v>0</v>
      </c>
    </row>
    <row r="430" spans="1:20">
      <c r="A430" s="1">
        <v>45117</v>
      </c>
      <c r="B430" s="9">
        <f>nyse_spy_volume_by_exchange[[#This Row],[Off Exchange]]/SUM(nyse_spy_volume_by_exchange[[#This Row],[NYSE National]:[LTSE]])</f>
        <v>0.43093241437106899</v>
      </c>
      <c r="C430" s="12">
        <f>SUM(nyse_spy_volume_by_exchange[[#This Row],[NYSE National]:[LTSE]])</f>
        <v>62592922</v>
      </c>
      <c r="D430">
        <v>157632</v>
      </c>
      <c r="E430">
        <v>875931</v>
      </c>
      <c r="F430">
        <v>1881008</v>
      </c>
      <c r="G430">
        <v>335459</v>
      </c>
      <c r="H430">
        <v>351575</v>
      </c>
      <c r="I430">
        <v>909544</v>
      </c>
      <c r="J430">
        <v>443349</v>
      </c>
      <c r="K430">
        <v>26973319</v>
      </c>
      <c r="L430">
        <v>795175</v>
      </c>
      <c r="M430">
        <v>11214669</v>
      </c>
      <c r="N430">
        <v>5626770</v>
      </c>
      <c r="O430">
        <v>712037</v>
      </c>
      <c r="P430">
        <v>7206367</v>
      </c>
      <c r="Q430">
        <v>828947</v>
      </c>
      <c r="R430">
        <v>3303701</v>
      </c>
      <c r="S430">
        <v>977439</v>
      </c>
      <c r="T430">
        <v>0</v>
      </c>
    </row>
    <row r="431" spans="1:20">
      <c r="A431" s="1">
        <v>45114</v>
      </c>
      <c r="B431" s="9">
        <f>nyse_spy_volume_by_exchange[[#This Row],[Off Exchange]]/SUM(nyse_spy_volume_by_exchange[[#This Row],[NYSE National]:[LTSE]])</f>
        <v>0.3988298869246576</v>
      </c>
      <c r="C431" s="12">
        <f>SUM(nyse_spy_volume_by_exchange[[#This Row],[NYSE National]:[LTSE]])</f>
        <v>86845282</v>
      </c>
      <c r="D431">
        <v>178496</v>
      </c>
      <c r="E431">
        <v>1622612</v>
      </c>
      <c r="F431">
        <v>2143987</v>
      </c>
      <c r="G431">
        <v>473306</v>
      </c>
      <c r="H431">
        <v>356666</v>
      </c>
      <c r="I431">
        <v>1222167</v>
      </c>
      <c r="J431">
        <v>847857</v>
      </c>
      <c r="K431">
        <v>34636494</v>
      </c>
      <c r="L431">
        <v>517669</v>
      </c>
      <c r="M431">
        <v>15759196</v>
      </c>
      <c r="N431">
        <v>7925348</v>
      </c>
      <c r="O431">
        <v>1235629</v>
      </c>
      <c r="P431">
        <v>12291623</v>
      </c>
      <c r="Q431">
        <v>1501366</v>
      </c>
      <c r="R431">
        <v>4370474</v>
      </c>
      <c r="S431">
        <v>1762392</v>
      </c>
      <c r="T431">
        <v>0</v>
      </c>
    </row>
    <row r="432" spans="1:20">
      <c r="A432" s="1">
        <v>45113</v>
      </c>
      <c r="B432" s="9">
        <f>nyse_spy_volume_by_exchange[[#This Row],[Off Exchange]]/SUM(nyse_spy_volume_by_exchange[[#This Row],[NYSE National]:[LTSE]])</f>
        <v>0.3756663800515907</v>
      </c>
      <c r="C432" s="12">
        <f>SUM(nyse_spy_volume_by_exchange[[#This Row],[NYSE National]:[LTSE]])</f>
        <v>81061100</v>
      </c>
      <c r="D432">
        <v>235884</v>
      </c>
      <c r="E432">
        <v>2150288</v>
      </c>
      <c r="F432">
        <v>2558237</v>
      </c>
      <c r="G432">
        <v>608651</v>
      </c>
      <c r="H432">
        <v>369067</v>
      </c>
      <c r="I432">
        <v>1066920</v>
      </c>
      <c r="J432">
        <v>1011946</v>
      </c>
      <c r="K432">
        <v>30451930</v>
      </c>
      <c r="L432">
        <v>1429272</v>
      </c>
      <c r="M432">
        <v>12414499</v>
      </c>
      <c r="N432">
        <v>6944664</v>
      </c>
      <c r="O432">
        <v>1229800</v>
      </c>
      <c r="P432">
        <v>11675676</v>
      </c>
      <c r="Q432">
        <v>1872448</v>
      </c>
      <c r="R432">
        <v>4742213</v>
      </c>
      <c r="S432">
        <v>2299605</v>
      </c>
      <c r="T432">
        <v>0</v>
      </c>
    </row>
    <row r="433" spans="1:20">
      <c r="A433" s="1">
        <v>45112</v>
      </c>
      <c r="B433" s="9">
        <f>nyse_spy_volume_by_exchange[[#This Row],[Off Exchange]]/SUM(nyse_spy_volume_by_exchange[[#This Row],[NYSE National]:[LTSE]])</f>
        <v>0.41716955448779947</v>
      </c>
      <c r="C433" s="12">
        <f>SUM(nyse_spy_volume_by_exchange[[#This Row],[NYSE National]:[LTSE]])</f>
        <v>58411801</v>
      </c>
      <c r="D433">
        <v>72322</v>
      </c>
      <c r="E433">
        <v>1373872</v>
      </c>
      <c r="F433">
        <v>1491678</v>
      </c>
      <c r="G433">
        <v>386274</v>
      </c>
      <c r="H433">
        <v>264210</v>
      </c>
      <c r="I433">
        <v>674200</v>
      </c>
      <c r="J433">
        <v>476523</v>
      </c>
      <c r="K433">
        <v>24367625</v>
      </c>
      <c r="L433">
        <v>2752514</v>
      </c>
      <c r="M433">
        <v>8961429</v>
      </c>
      <c r="N433">
        <v>4776255</v>
      </c>
      <c r="O433">
        <v>466357</v>
      </c>
      <c r="P433">
        <v>7050899</v>
      </c>
      <c r="Q433">
        <v>1066340</v>
      </c>
      <c r="R433">
        <v>3188520</v>
      </c>
      <c r="S433">
        <v>1042783</v>
      </c>
      <c r="T433">
        <v>0</v>
      </c>
    </row>
    <row r="434" spans="1:20">
      <c r="A434" s="1">
        <v>45110</v>
      </c>
      <c r="B434" s="9">
        <f>nyse_spy_volume_by_exchange[[#This Row],[Off Exchange]]/SUM(nyse_spy_volume_by_exchange[[#This Row],[NYSE National]:[LTSE]])</f>
        <v>0.35637325721312613</v>
      </c>
      <c r="C434" s="12">
        <f>SUM(nyse_spy_volume_by_exchange[[#This Row],[NYSE National]:[LTSE]])</f>
        <v>33045277</v>
      </c>
      <c r="D434">
        <v>62215</v>
      </c>
      <c r="E434">
        <v>651653</v>
      </c>
      <c r="F434">
        <v>1052346</v>
      </c>
      <c r="G434">
        <v>176995</v>
      </c>
      <c r="H434">
        <v>172831</v>
      </c>
      <c r="I434">
        <v>380204</v>
      </c>
      <c r="J434">
        <v>353682</v>
      </c>
      <c r="K434">
        <v>11776453</v>
      </c>
      <c r="L434">
        <v>1135846</v>
      </c>
      <c r="M434">
        <v>6365898</v>
      </c>
      <c r="N434">
        <v>2745344</v>
      </c>
      <c r="O434">
        <v>313057</v>
      </c>
      <c r="P434">
        <v>4592504</v>
      </c>
      <c r="Q434">
        <v>520488</v>
      </c>
      <c r="R434">
        <v>2073140</v>
      </c>
      <c r="S434">
        <v>672621</v>
      </c>
      <c r="T434">
        <v>0</v>
      </c>
    </row>
    <row r="435" spans="1:20">
      <c r="A435" s="1">
        <v>45107</v>
      </c>
      <c r="B435" s="9">
        <f>nyse_spy_volume_by_exchange[[#This Row],[Off Exchange]]/SUM(nyse_spy_volume_by_exchange[[#This Row],[NYSE National]:[LTSE]])</f>
        <v>0.42177203495467042</v>
      </c>
      <c r="C435" s="12">
        <f>SUM(nyse_spy_volume_by_exchange[[#This Row],[NYSE National]:[LTSE]])</f>
        <v>104964171</v>
      </c>
      <c r="D435">
        <v>122999</v>
      </c>
      <c r="E435">
        <v>1718185</v>
      </c>
      <c r="F435">
        <v>3142310</v>
      </c>
      <c r="G435">
        <v>523709</v>
      </c>
      <c r="H435">
        <v>690301</v>
      </c>
      <c r="I435">
        <v>1142727</v>
      </c>
      <c r="J435">
        <v>1028223</v>
      </c>
      <c r="K435">
        <v>44270952</v>
      </c>
      <c r="L435">
        <v>1881128</v>
      </c>
      <c r="M435">
        <v>16291410</v>
      </c>
      <c r="N435">
        <v>7820425</v>
      </c>
      <c r="O435">
        <v>836991</v>
      </c>
      <c r="P435">
        <v>15217655</v>
      </c>
      <c r="Q435">
        <v>2090800</v>
      </c>
      <c r="R435">
        <v>5834450</v>
      </c>
      <c r="S435">
        <v>2351906</v>
      </c>
      <c r="T435">
        <v>0</v>
      </c>
    </row>
    <row r="436" spans="1:20">
      <c r="A436" s="1">
        <v>45106</v>
      </c>
      <c r="B436" s="9">
        <f>nyse_spy_volume_by_exchange[[#This Row],[Off Exchange]]/SUM(nyse_spy_volume_by_exchange[[#This Row],[NYSE National]:[LTSE]])</f>
        <v>0.37234587387971663</v>
      </c>
      <c r="C436" s="12">
        <f>SUM(nyse_spy_volume_by_exchange[[#This Row],[NYSE National]:[LTSE]])</f>
        <v>67918306</v>
      </c>
      <c r="D436">
        <v>124107</v>
      </c>
      <c r="E436">
        <v>902535</v>
      </c>
      <c r="F436">
        <v>2184505</v>
      </c>
      <c r="G436">
        <v>402279</v>
      </c>
      <c r="H436">
        <v>296928</v>
      </c>
      <c r="I436">
        <v>798690</v>
      </c>
      <c r="J436">
        <v>635000</v>
      </c>
      <c r="K436">
        <v>25289101</v>
      </c>
      <c r="L436">
        <v>1829018</v>
      </c>
      <c r="M436">
        <v>11536354</v>
      </c>
      <c r="N436">
        <v>6675676</v>
      </c>
      <c r="O436">
        <v>552984</v>
      </c>
      <c r="P436">
        <v>9540933</v>
      </c>
      <c r="Q436">
        <v>1390274</v>
      </c>
      <c r="R436">
        <v>3917353</v>
      </c>
      <c r="S436">
        <v>1842569</v>
      </c>
      <c r="T436">
        <v>0</v>
      </c>
    </row>
    <row r="437" spans="1:20">
      <c r="A437" s="1">
        <v>45105</v>
      </c>
      <c r="B437" s="9">
        <f>nyse_spy_volume_by_exchange[[#This Row],[Off Exchange]]/SUM(nyse_spy_volume_by_exchange[[#This Row],[NYSE National]:[LTSE]])</f>
        <v>0.38619155861185367</v>
      </c>
      <c r="C437" s="12">
        <f>SUM(nyse_spy_volume_by_exchange[[#This Row],[NYSE National]:[LTSE]])</f>
        <v>75727924</v>
      </c>
      <c r="D437">
        <v>124057</v>
      </c>
      <c r="E437">
        <v>1344227</v>
      </c>
      <c r="F437">
        <v>2512859</v>
      </c>
      <c r="G437">
        <v>577663</v>
      </c>
      <c r="H437">
        <v>281480</v>
      </c>
      <c r="I437">
        <v>960598</v>
      </c>
      <c r="J437">
        <v>873207</v>
      </c>
      <c r="K437">
        <v>29245485</v>
      </c>
      <c r="L437">
        <v>609769</v>
      </c>
      <c r="M437">
        <v>13090747</v>
      </c>
      <c r="N437">
        <v>7386204</v>
      </c>
      <c r="O437">
        <v>805320</v>
      </c>
      <c r="P437">
        <v>10041740</v>
      </c>
      <c r="Q437">
        <v>1340174</v>
      </c>
      <c r="R437">
        <v>4627197</v>
      </c>
      <c r="S437">
        <v>1907197</v>
      </c>
      <c r="T437">
        <v>0</v>
      </c>
    </row>
    <row r="438" spans="1:20">
      <c r="A438" s="1">
        <v>45104</v>
      </c>
      <c r="B438" s="9">
        <f>nyse_spy_volume_by_exchange[[#This Row],[Off Exchange]]/SUM(nyse_spy_volume_by_exchange[[#This Row],[NYSE National]:[LTSE]])</f>
        <v>0.37933541424695061</v>
      </c>
      <c r="C438" s="12">
        <f>SUM(nyse_spy_volume_by_exchange[[#This Row],[NYSE National]:[LTSE]])</f>
        <v>73064702</v>
      </c>
      <c r="D438">
        <v>118781</v>
      </c>
      <c r="E438">
        <v>1137184</v>
      </c>
      <c r="F438">
        <v>2193077</v>
      </c>
      <c r="G438">
        <v>284985</v>
      </c>
      <c r="H438">
        <v>319629</v>
      </c>
      <c r="I438">
        <v>1132476</v>
      </c>
      <c r="J438">
        <v>590142</v>
      </c>
      <c r="K438">
        <v>27716029</v>
      </c>
      <c r="L438">
        <v>4056374</v>
      </c>
      <c r="M438">
        <v>10755252</v>
      </c>
      <c r="N438">
        <v>6619647</v>
      </c>
      <c r="O438">
        <v>588518</v>
      </c>
      <c r="P438">
        <v>9146749</v>
      </c>
      <c r="Q438">
        <v>2634236</v>
      </c>
      <c r="R438">
        <v>3969367</v>
      </c>
      <c r="S438">
        <v>1802256</v>
      </c>
      <c r="T438">
        <v>0</v>
      </c>
    </row>
    <row r="439" spans="1:20">
      <c r="A439" s="1">
        <v>45103</v>
      </c>
      <c r="B439" s="9">
        <f>nyse_spy_volume_by_exchange[[#This Row],[Off Exchange]]/SUM(nyse_spy_volume_by_exchange[[#This Row],[NYSE National]:[LTSE]])</f>
        <v>0.37924447019567176</v>
      </c>
      <c r="C439" s="12">
        <f>SUM(nyse_spy_volume_by_exchange[[#This Row],[NYSE National]:[LTSE]])</f>
        <v>72823282</v>
      </c>
      <c r="D439">
        <v>100375</v>
      </c>
      <c r="E439">
        <v>1390457</v>
      </c>
      <c r="F439">
        <v>2145908</v>
      </c>
      <c r="G439">
        <v>467966</v>
      </c>
      <c r="H439">
        <v>244926</v>
      </c>
      <c r="I439">
        <v>1036152</v>
      </c>
      <c r="J439">
        <v>757791</v>
      </c>
      <c r="K439">
        <v>27617827</v>
      </c>
      <c r="L439">
        <v>1158323</v>
      </c>
      <c r="M439">
        <v>11129866</v>
      </c>
      <c r="N439">
        <v>7593800</v>
      </c>
      <c r="O439">
        <v>727996</v>
      </c>
      <c r="P439">
        <v>10658802</v>
      </c>
      <c r="Q439">
        <v>1683306</v>
      </c>
      <c r="R439">
        <v>4086405</v>
      </c>
      <c r="S439">
        <v>2023382</v>
      </c>
      <c r="T439">
        <v>0</v>
      </c>
    </row>
    <row r="440" spans="1:20">
      <c r="A440" s="1">
        <v>45100</v>
      </c>
      <c r="B440" s="9">
        <f>nyse_spy_volume_by_exchange[[#This Row],[Off Exchange]]/SUM(nyse_spy_volume_by_exchange[[#This Row],[NYSE National]:[LTSE]])</f>
        <v>0.46872499015569602</v>
      </c>
      <c r="C440" s="12">
        <f>SUM(nyse_spy_volume_by_exchange[[#This Row],[NYSE National]:[LTSE]])</f>
        <v>93416965</v>
      </c>
      <c r="D440">
        <v>151353</v>
      </c>
      <c r="E440">
        <v>1670744</v>
      </c>
      <c r="F440">
        <v>2668726</v>
      </c>
      <c r="G440">
        <v>577856</v>
      </c>
      <c r="H440">
        <v>363614</v>
      </c>
      <c r="I440">
        <v>1207017</v>
      </c>
      <c r="J440">
        <v>844954</v>
      </c>
      <c r="K440">
        <v>43786866</v>
      </c>
      <c r="L440">
        <v>3228343</v>
      </c>
      <c r="M440">
        <v>12320626</v>
      </c>
      <c r="N440">
        <v>6835141</v>
      </c>
      <c r="O440">
        <v>815656</v>
      </c>
      <c r="P440">
        <v>10306850</v>
      </c>
      <c r="Q440">
        <v>1941743</v>
      </c>
      <c r="R440">
        <v>4782548</v>
      </c>
      <c r="S440">
        <v>1914928</v>
      </c>
      <c r="T440">
        <v>0</v>
      </c>
    </row>
    <row r="441" spans="1:20">
      <c r="A441" s="1">
        <v>45099</v>
      </c>
      <c r="B441" s="9">
        <f>nyse_spy_volume_by_exchange[[#This Row],[Off Exchange]]/SUM(nyse_spy_volume_by_exchange[[#This Row],[NYSE National]:[LTSE]])</f>
        <v>0.42634408140190505</v>
      </c>
      <c r="C441" s="12">
        <f>SUM(nyse_spy_volume_by_exchange[[#This Row],[NYSE National]:[LTSE]])</f>
        <v>70643359</v>
      </c>
      <c r="D441">
        <v>122635</v>
      </c>
      <c r="E441">
        <v>1121313</v>
      </c>
      <c r="F441">
        <v>2448427</v>
      </c>
      <c r="G441">
        <v>321342</v>
      </c>
      <c r="H441">
        <v>295254</v>
      </c>
      <c r="I441">
        <v>890242</v>
      </c>
      <c r="J441">
        <v>764029</v>
      </c>
      <c r="K441">
        <v>30118378</v>
      </c>
      <c r="L441">
        <v>3005349</v>
      </c>
      <c r="M441">
        <v>11305126</v>
      </c>
      <c r="N441">
        <v>4579972</v>
      </c>
      <c r="O441">
        <v>657870</v>
      </c>
      <c r="P441">
        <v>8510838</v>
      </c>
      <c r="Q441">
        <v>1143617</v>
      </c>
      <c r="R441">
        <v>3909253</v>
      </c>
      <c r="S441">
        <v>1449714</v>
      </c>
      <c r="T441">
        <v>0</v>
      </c>
    </row>
    <row r="442" spans="1:20">
      <c r="A442" s="1">
        <v>45098</v>
      </c>
      <c r="B442" s="9">
        <f>nyse_spy_volume_by_exchange[[#This Row],[Off Exchange]]/SUM(nyse_spy_volume_by_exchange[[#This Row],[NYSE National]:[LTSE]])</f>
        <v>0.37941638969337738</v>
      </c>
      <c r="C442" s="12">
        <f>SUM(nyse_spy_volume_by_exchange[[#This Row],[NYSE National]:[LTSE]])</f>
        <v>76983356</v>
      </c>
      <c r="D442">
        <v>139250</v>
      </c>
      <c r="E442">
        <v>1555269</v>
      </c>
      <c r="F442">
        <v>2837217</v>
      </c>
      <c r="G442">
        <v>456889</v>
      </c>
      <c r="H442">
        <v>461400</v>
      </c>
      <c r="I442">
        <v>1229266</v>
      </c>
      <c r="J442">
        <v>879250</v>
      </c>
      <c r="K442">
        <v>29208747</v>
      </c>
      <c r="L442">
        <v>2684277</v>
      </c>
      <c r="M442">
        <v>12594840</v>
      </c>
      <c r="N442">
        <v>6103553</v>
      </c>
      <c r="O442">
        <v>827319</v>
      </c>
      <c r="P442">
        <v>10397664</v>
      </c>
      <c r="Q442">
        <v>1355472</v>
      </c>
      <c r="R442">
        <v>4510701</v>
      </c>
      <c r="S442">
        <v>1742242</v>
      </c>
      <c r="T442">
        <v>0</v>
      </c>
    </row>
    <row r="443" spans="1:20">
      <c r="A443" s="1">
        <v>45097</v>
      </c>
      <c r="B443" s="9">
        <f>nyse_spy_volume_by_exchange[[#This Row],[Off Exchange]]/SUM(nyse_spy_volume_by_exchange[[#This Row],[NYSE National]:[LTSE]])</f>
        <v>0.35166170951875209</v>
      </c>
      <c r="C443" s="12">
        <f>SUM(nyse_spy_volume_by_exchange[[#This Row],[NYSE National]:[LTSE]])</f>
        <v>76160393</v>
      </c>
      <c r="D443">
        <v>147877</v>
      </c>
      <c r="E443">
        <v>1286296</v>
      </c>
      <c r="F443">
        <v>2779529</v>
      </c>
      <c r="G443">
        <v>464529</v>
      </c>
      <c r="H443">
        <v>390737</v>
      </c>
      <c r="I443">
        <v>1217855</v>
      </c>
      <c r="J443">
        <v>726052</v>
      </c>
      <c r="K443">
        <v>26782694</v>
      </c>
      <c r="L443">
        <v>4621660</v>
      </c>
      <c r="M443">
        <v>12501855</v>
      </c>
      <c r="N443">
        <v>6364296</v>
      </c>
      <c r="O443">
        <v>700055</v>
      </c>
      <c r="P443">
        <v>9889696</v>
      </c>
      <c r="Q443">
        <v>1936846</v>
      </c>
      <c r="R443">
        <v>4378769</v>
      </c>
      <c r="S443">
        <v>1971647</v>
      </c>
      <c r="T443">
        <v>0</v>
      </c>
    </row>
    <row r="444" spans="1:20">
      <c r="A444" s="1">
        <v>45093</v>
      </c>
      <c r="B444" s="9">
        <f>nyse_spy_volume_by_exchange[[#This Row],[Off Exchange]]/SUM(nyse_spy_volume_by_exchange[[#This Row],[NYSE National]:[LTSE]])</f>
        <v>0.49449800734069843</v>
      </c>
      <c r="C444" s="12">
        <f>SUM(nyse_spy_volume_by_exchange[[#This Row],[NYSE National]:[LTSE]])</f>
        <v>114976253</v>
      </c>
      <c r="D444">
        <v>125063</v>
      </c>
      <c r="E444">
        <v>1655397</v>
      </c>
      <c r="F444">
        <v>3237511</v>
      </c>
      <c r="G444">
        <v>517115</v>
      </c>
      <c r="H444">
        <v>443644</v>
      </c>
      <c r="I444">
        <v>1128355</v>
      </c>
      <c r="J444">
        <v>850415</v>
      </c>
      <c r="K444">
        <v>56855528</v>
      </c>
      <c r="L444">
        <v>5076783</v>
      </c>
      <c r="M444">
        <v>16245402</v>
      </c>
      <c r="N444">
        <v>7408141</v>
      </c>
      <c r="O444">
        <v>899817</v>
      </c>
      <c r="P444">
        <v>11138982</v>
      </c>
      <c r="Q444">
        <v>1499956</v>
      </c>
      <c r="R444">
        <v>6000647</v>
      </c>
      <c r="S444">
        <v>1893497</v>
      </c>
      <c r="T444">
        <v>0</v>
      </c>
    </row>
    <row r="445" spans="1:20">
      <c r="A445" s="1">
        <v>45092</v>
      </c>
      <c r="B445" s="9">
        <f>nyse_spy_volume_by_exchange[[#This Row],[Off Exchange]]/SUM(nyse_spy_volume_by_exchange[[#This Row],[NYSE National]:[LTSE]])</f>
        <v>0.41007722672188562</v>
      </c>
      <c r="C445" s="12">
        <f>SUM(nyse_spy_volume_by_exchange[[#This Row],[NYSE National]:[LTSE]])</f>
        <v>110304177</v>
      </c>
      <c r="D445">
        <v>170183</v>
      </c>
      <c r="E445">
        <v>1954217</v>
      </c>
      <c r="F445">
        <v>4583111</v>
      </c>
      <c r="G445">
        <v>688183</v>
      </c>
      <c r="H445">
        <v>590868</v>
      </c>
      <c r="I445">
        <v>1843386</v>
      </c>
      <c r="J445">
        <v>1358433</v>
      </c>
      <c r="K445">
        <v>45233231</v>
      </c>
      <c r="L445">
        <v>1433053</v>
      </c>
      <c r="M445">
        <v>19839908</v>
      </c>
      <c r="N445">
        <v>6989474</v>
      </c>
      <c r="O445">
        <v>1113468</v>
      </c>
      <c r="P445">
        <v>13897717</v>
      </c>
      <c r="Q445">
        <v>1984410</v>
      </c>
      <c r="R445">
        <v>5935636</v>
      </c>
      <c r="S445">
        <v>2688899</v>
      </c>
      <c r="T445">
        <v>0</v>
      </c>
    </row>
    <row r="446" spans="1:20">
      <c r="A446" s="1">
        <v>45091</v>
      </c>
      <c r="B446" s="9">
        <f>nyse_spy_volume_by_exchange[[#This Row],[Off Exchange]]/SUM(nyse_spy_volume_by_exchange[[#This Row],[NYSE National]:[LTSE]])</f>
        <v>0.39542312706167249</v>
      </c>
      <c r="C446" s="12">
        <f>SUM(nyse_spy_volume_by_exchange[[#This Row],[NYSE National]:[LTSE]])</f>
        <v>100611882</v>
      </c>
      <c r="D446">
        <v>136508</v>
      </c>
      <c r="E446">
        <v>1674824</v>
      </c>
      <c r="F446">
        <v>4138447</v>
      </c>
      <c r="G446">
        <v>484757</v>
      </c>
      <c r="H446">
        <v>408521</v>
      </c>
      <c r="I446">
        <v>1215943</v>
      </c>
      <c r="J446">
        <v>1306067</v>
      </c>
      <c r="K446">
        <v>39784265</v>
      </c>
      <c r="L446">
        <v>1911740</v>
      </c>
      <c r="M446">
        <v>16507739</v>
      </c>
      <c r="N446">
        <v>8249615</v>
      </c>
      <c r="O446">
        <v>890082</v>
      </c>
      <c r="P446">
        <v>12917420</v>
      </c>
      <c r="Q446">
        <v>2252200</v>
      </c>
      <c r="R446">
        <v>6231400</v>
      </c>
      <c r="S446">
        <v>2502354</v>
      </c>
      <c r="T446">
        <v>0</v>
      </c>
    </row>
    <row r="447" spans="1:20">
      <c r="A447" s="1">
        <v>45090</v>
      </c>
      <c r="B447" s="9">
        <f>nyse_spy_volume_by_exchange[[#This Row],[Off Exchange]]/SUM(nyse_spy_volume_by_exchange[[#This Row],[NYSE National]:[LTSE]])</f>
        <v>0.42206692195081791</v>
      </c>
      <c r="C447" s="12">
        <f>SUM(nyse_spy_volume_by_exchange[[#This Row],[NYSE National]:[LTSE]])</f>
        <v>97399701</v>
      </c>
      <c r="D447">
        <v>169047</v>
      </c>
      <c r="E447">
        <v>1748805</v>
      </c>
      <c r="F447">
        <v>3553203</v>
      </c>
      <c r="G447">
        <v>788015</v>
      </c>
      <c r="H447">
        <v>692401</v>
      </c>
      <c r="I447">
        <v>1458044</v>
      </c>
      <c r="J447">
        <v>1143401</v>
      </c>
      <c r="K447">
        <v>41109192</v>
      </c>
      <c r="L447">
        <v>1444013</v>
      </c>
      <c r="M447">
        <v>14613109</v>
      </c>
      <c r="N447">
        <v>7358208</v>
      </c>
      <c r="O447">
        <v>696367</v>
      </c>
      <c r="P447">
        <v>13341712</v>
      </c>
      <c r="Q447">
        <v>1447269</v>
      </c>
      <c r="R447">
        <v>5469273</v>
      </c>
      <c r="S447">
        <v>2367642</v>
      </c>
      <c r="T447">
        <v>0</v>
      </c>
    </row>
    <row r="448" spans="1:20">
      <c r="A448" s="1">
        <v>45089</v>
      </c>
      <c r="B448" s="9">
        <f>nyse_spy_volume_by_exchange[[#This Row],[Off Exchange]]/SUM(nyse_spy_volume_by_exchange[[#This Row],[NYSE National]:[LTSE]])</f>
        <v>0.40572099988720778</v>
      </c>
      <c r="C448" s="12">
        <f>SUM(nyse_spy_volume_by_exchange[[#This Row],[NYSE National]:[LTSE]])</f>
        <v>76352772</v>
      </c>
      <c r="D448">
        <v>132553</v>
      </c>
      <c r="E448">
        <v>1324558</v>
      </c>
      <c r="F448">
        <v>2619329</v>
      </c>
      <c r="G448">
        <v>502001</v>
      </c>
      <c r="H448">
        <v>409299</v>
      </c>
      <c r="I448">
        <v>892101</v>
      </c>
      <c r="J448">
        <v>873237</v>
      </c>
      <c r="K448">
        <v>30977923</v>
      </c>
      <c r="L448">
        <v>3242858</v>
      </c>
      <c r="M448">
        <v>11663424</v>
      </c>
      <c r="N448">
        <v>4911121</v>
      </c>
      <c r="O448">
        <v>512608</v>
      </c>
      <c r="P448">
        <v>11049039</v>
      </c>
      <c r="Q448">
        <v>1422318</v>
      </c>
      <c r="R448">
        <v>4232375</v>
      </c>
      <c r="S448">
        <v>1577493</v>
      </c>
      <c r="T448">
        <v>10535</v>
      </c>
    </row>
    <row r="449" spans="1:20">
      <c r="A449" s="1">
        <v>45086</v>
      </c>
      <c r="B449" s="9">
        <f>nyse_spy_volume_by_exchange[[#This Row],[Off Exchange]]/SUM(nyse_spy_volume_by_exchange[[#This Row],[NYSE National]:[LTSE]])</f>
        <v>0.41724345228267223</v>
      </c>
      <c r="C449" s="12">
        <f>SUM(nyse_spy_volume_by_exchange[[#This Row],[NYSE National]:[LTSE]])</f>
        <v>85930252</v>
      </c>
      <c r="D449">
        <v>151707</v>
      </c>
      <c r="E449">
        <v>1629333</v>
      </c>
      <c r="F449">
        <v>3020505</v>
      </c>
      <c r="G449">
        <v>688114</v>
      </c>
      <c r="H449">
        <v>307687</v>
      </c>
      <c r="I449">
        <v>1003669</v>
      </c>
      <c r="J449">
        <v>1075158</v>
      </c>
      <c r="K449">
        <v>35853835</v>
      </c>
      <c r="L449">
        <v>3517550</v>
      </c>
      <c r="M449">
        <v>12801058</v>
      </c>
      <c r="N449">
        <v>5129255</v>
      </c>
      <c r="O449">
        <v>756475</v>
      </c>
      <c r="P449">
        <v>12062026</v>
      </c>
      <c r="Q449">
        <v>1794351</v>
      </c>
      <c r="R449">
        <v>4234382</v>
      </c>
      <c r="S449">
        <v>1905147</v>
      </c>
      <c r="T449">
        <v>0</v>
      </c>
    </row>
    <row r="450" spans="1:20">
      <c r="A450" s="1">
        <v>45085</v>
      </c>
      <c r="B450" s="9">
        <f>nyse_spy_volume_by_exchange[[#This Row],[Off Exchange]]/SUM(nyse_spy_volume_by_exchange[[#This Row],[NYSE National]:[LTSE]])</f>
        <v>0.31836680709239856</v>
      </c>
      <c r="C450" s="12">
        <f>SUM(nyse_spy_volume_by_exchange[[#This Row],[NYSE National]:[LTSE]])</f>
        <v>62118957</v>
      </c>
      <c r="D450">
        <v>107629</v>
      </c>
      <c r="E450">
        <v>1313655</v>
      </c>
      <c r="F450">
        <v>2464379</v>
      </c>
      <c r="G450">
        <v>359719</v>
      </c>
      <c r="H450">
        <v>329218</v>
      </c>
      <c r="I450">
        <v>977213</v>
      </c>
      <c r="J450">
        <v>647985</v>
      </c>
      <c r="K450">
        <v>19776614</v>
      </c>
      <c r="L450">
        <v>2048661</v>
      </c>
      <c r="M450">
        <v>12284082</v>
      </c>
      <c r="N450">
        <v>4690371</v>
      </c>
      <c r="O450">
        <v>708041</v>
      </c>
      <c r="P450">
        <v>10019772</v>
      </c>
      <c r="Q450">
        <v>1209805</v>
      </c>
      <c r="R450">
        <v>3449415</v>
      </c>
      <c r="S450">
        <v>1732398</v>
      </c>
      <c r="T450">
        <v>0</v>
      </c>
    </row>
    <row r="451" spans="1:20">
      <c r="A451" s="1">
        <v>45084</v>
      </c>
      <c r="B451" s="9">
        <f>nyse_spy_volume_by_exchange[[#This Row],[Off Exchange]]/SUM(nyse_spy_volume_by_exchange[[#This Row],[NYSE National]:[LTSE]])</f>
        <v>0.37888320982873874</v>
      </c>
      <c r="C451" s="12">
        <f>SUM(nyse_spy_volume_by_exchange[[#This Row],[NYSE National]:[LTSE]])</f>
        <v>85373477</v>
      </c>
      <c r="D451">
        <v>156534</v>
      </c>
      <c r="E451">
        <v>1510546</v>
      </c>
      <c r="F451">
        <v>3329066</v>
      </c>
      <c r="G451">
        <v>579370</v>
      </c>
      <c r="H451">
        <v>305703</v>
      </c>
      <c r="I451">
        <v>1582998</v>
      </c>
      <c r="J451">
        <v>747241</v>
      </c>
      <c r="K451">
        <v>32346577</v>
      </c>
      <c r="L451">
        <v>2433995</v>
      </c>
      <c r="M451">
        <v>15494868</v>
      </c>
      <c r="N451">
        <v>6378104</v>
      </c>
      <c r="O451">
        <v>846614</v>
      </c>
      <c r="P451">
        <v>11241557</v>
      </c>
      <c r="Q451">
        <v>1531111</v>
      </c>
      <c r="R451">
        <v>4905183</v>
      </c>
      <c r="S451">
        <v>1984010</v>
      </c>
      <c r="T451">
        <v>0</v>
      </c>
    </row>
    <row r="452" spans="1:20">
      <c r="A452" s="1">
        <v>45083</v>
      </c>
      <c r="B452" s="9">
        <f>nyse_spy_volume_by_exchange[[#This Row],[Off Exchange]]/SUM(nyse_spy_volume_by_exchange[[#This Row],[NYSE National]:[LTSE]])</f>
        <v>0.34997211648377929</v>
      </c>
      <c r="C452" s="12">
        <f>SUM(nyse_spy_volume_by_exchange[[#This Row],[NYSE National]:[LTSE]])</f>
        <v>64052180</v>
      </c>
      <c r="D452">
        <v>116913</v>
      </c>
      <c r="E452">
        <v>1380329</v>
      </c>
      <c r="F452">
        <v>2703555</v>
      </c>
      <c r="G452">
        <v>531996</v>
      </c>
      <c r="H452">
        <v>433676</v>
      </c>
      <c r="I452">
        <v>1165678</v>
      </c>
      <c r="J452">
        <v>690401</v>
      </c>
      <c r="K452">
        <v>22416477</v>
      </c>
      <c r="L452">
        <v>2787591</v>
      </c>
      <c r="M452">
        <v>11465051</v>
      </c>
      <c r="N452">
        <v>4799491</v>
      </c>
      <c r="O452">
        <v>606516</v>
      </c>
      <c r="P452">
        <v>8672888</v>
      </c>
      <c r="Q452">
        <v>1044010</v>
      </c>
      <c r="R452">
        <v>3734399</v>
      </c>
      <c r="S452">
        <v>1503209</v>
      </c>
      <c r="T452">
        <v>0</v>
      </c>
    </row>
    <row r="453" spans="1:20">
      <c r="A453" s="1">
        <v>45082</v>
      </c>
      <c r="B453" s="9">
        <f>nyse_spy_volume_by_exchange[[#This Row],[Off Exchange]]/SUM(nyse_spy_volume_by_exchange[[#This Row],[NYSE National]:[LTSE]])</f>
        <v>0.37300282599317541</v>
      </c>
      <c r="C453" s="12">
        <f>SUM(nyse_spy_volume_by_exchange[[#This Row],[NYSE National]:[LTSE]])</f>
        <v>70314041</v>
      </c>
      <c r="D453">
        <v>146918</v>
      </c>
      <c r="E453">
        <v>1278087</v>
      </c>
      <c r="F453">
        <v>2782174</v>
      </c>
      <c r="G453">
        <v>592930</v>
      </c>
      <c r="H453">
        <v>453992</v>
      </c>
      <c r="I453">
        <v>1087454</v>
      </c>
      <c r="J453">
        <v>888633</v>
      </c>
      <c r="K453">
        <v>26227336</v>
      </c>
      <c r="L453">
        <v>2050949</v>
      </c>
      <c r="M453">
        <v>12860976</v>
      </c>
      <c r="N453">
        <v>4907093</v>
      </c>
      <c r="O453">
        <v>589270</v>
      </c>
      <c r="P453">
        <v>9179574</v>
      </c>
      <c r="Q453">
        <v>1577346</v>
      </c>
      <c r="R453">
        <v>3767534</v>
      </c>
      <c r="S453">
        <v>1923775</v>
      </c>
      <c r="T453">
        <v>0</v>
      </c>
    </row>
    <row r="454" spans="1:20">
      <c r="A454" s="1">
        <v>45079</v>
      </c>
      <c r="B454" s="9">
        <f>nyse_spy_volume_by_exchange[[#This Row],[Off Exchange]]/SUM(nyse_spy_volume_by_exchange[[#This Row],[NYSE National]:[LTSE]])</f>
        <v>0.34308766483108011</v>
      </c>
      <c r="C454" s="12">
        <f>SUM(nyse_spy_volume_by_exchange[[#This Row],[NYSE National]:[LTSE]])</f>
        <v>91637375</v>
      </c>
      <c r="D454">
        <v>189795</v>
      </c>
      <c r="E454">
        <v>1868771</v>
      </c>
      <c r="F454">
        <v>3687448</v>
      </c>
      <c r="G454">
        <v>831844</v>
      </c>
      <c r="H454">
        <v>874479</v>
      </c>
      <c r="I454">
        <v>1485046</v>
      </c>
      <c r="J454">
        <v>1241773</v>
      </c>
      <c r="K454">
        <v>31439653</v>
      </c>
      <c r="L454">
        <v>2208577</v>
      </c>
      <c r="M454">
        <v>18183975</v>
      </c>
      <c r="N454">
        <v>6538994</v>
      </c>
      <c r="O454">
        <v>834305</v>
      </c>
      <c r="P454">
        <v>12928885</v>
      </c>
      <c r="Q454">
        <v>2168486</v>
      </c>
      <c r="R454">
        <v>5115149</v>
      </c>
      <c r="S454">
        <v>2040195</v>
      </c>
      <c r="T454">
        <v>0</v>
      </c>
    </row>
    <row r="455" spans="1:20">
      <c r="A455" s="1">
        <v>45078</v>
      </c>
      <c r="B455" s="9">
        <f>nyse_spy_volume_by_exchange[[#This Row],[Off Exchange]]/SUM(nyse_spy_volume_by_exchange[[#This Row],[NYSE National]:[LTSE]])</f>
        <v>0.342013476947924</v>
      </c>
      <c r="C455" s="12">
        <f>SUM(nyse_spy_volume_by_exchange[[#This Row],[NYSE National]:[LTSE]])</f>
        <v>89544755</v>
      </c>
      <c r="D455">
        <v>163816</v>
      </c>
      <c r="E455">
        <v>2195208</v>
      </c>
      <c r="F455">
        <v>3105941</v>
      </c>
      <c r="G455">
        <v>877487</v>
      </c>
      <c r="H455">
        <v>740477</v>
      </c>
      <c r="I455">
        <v>1280781</v>
      </c>
      <c r="J455">
        <v>1386255</v>
      </c>
      <c r="K455">
        <v>30625513</v>
      </c>
      <c r="L455">
        <v>2462639</v>
      </c>
      <c r="M455">
        <v>16009097</v>
      </c>
      <c r="N455">
        <v>6737745</v>
      </c>
      <c r="O455">
        <v>1055334</v>
      </c>
      <c r="P455">
        <v>13294684</v>
      </c>
      <c r="Q455">
        <v>2152758</v>
      </c>
      <c r="R455">
        <v>5201507</v>
      </c>
      <c r="S455">
        <v>2252944</v>
      </c>
      <c r="T455">
        <v>2569</v>
      </c>
    </row>
    <row r="456" spans="1:20">
      <c r="A456" s="1">
        <v>45077</v>
      </c>
      <c r="B456" s="9">
        <f>nyse_spy_volume_by_exchange[[#This Row],[Off Exchange]]/SUM(nyse_spy_volume_by_exchange[[#This Row],[NYSE National]:[LTSE]])</f>
        <v>0.45076791341340022</v>
      </c>
      <c r="C456" s="12">
        <f>SUM(nyse_spy_volume_by_exchange[[#This Row],[NYSE National]:[LTSE]])</f>
        <v>112291371</v>
      </c>
      <c r="D456">
        <v>169727</v>
      </c>
      <c r="E456">
        <v>2124693</v>
      </c>
      <c r="F456">
        <v>3019900</v>
      </c>
      <c r="G456">
        <v>970824</v>
      </c>
      <c r="H456">
        <v>321008</v>
      </c>
      <c r="I456">
        <v>1585308</v>
      </c>
      <c r="J456">
        <v>1450811</v>
      </c>
      <c r="K456">
        <v>50617347</v>
      </c>
      <c r="L456">
        <v>1420643</v>
      </c>
      <c r="M456">
        <v>16847648</v>
      </c>
      <c r="N456">
        <v>8005207</v>
      </c>
      <c r="O456">
        <v>1084189</v>
      </c>
      <c r="P456">
        <v>14905841</v>
      </c>
      <c r="Q456">
        <v>1580793</v>
      </c>
      <c r="R456">
        <v>5850255</v>
      </c>
      <c r="S456">
        <v>2337177</v>
      </c>
      <c r="T456">
        <v>0</v>
      </c>
    </row>
    <row r="457" spans="1:20">
      <c r="A457" s="1">
        <v>45076</v>
      </c>
      <c r="B457" s="9">
        <f>nyse_spy_volume_by_exchange[[#This Row],[Off Exchange]]/SUM(nyse_spy_volume_by_exchange[[#This Row],[NYSE National]:[LTSE]])</f>
        <v>0.33760169873871543</v>
      </c>
      <c r="C457" s="12">
        <f>SUM(nyse_spy_volume_by_exchange[[#This Row],[NYSE National]:[LTSE]])</f>
        <v>71968690</v>
      </c>
      <c r="D457">
        <v>168795</v>
      </c>
      <c r="E457">
        <v>1554799</v>
      </c>
      <c r="F457">
        <v>3682248</v>
      </c>
      <c r="G457">
        <v>592007</v>
      </c>
      <c r="H457">
        <v>447658</v>
      </c>
      <c r="I457">
        <v>1163024</v>
      </c>
      <c r="J457">
        <v>1072914</v>
      </c>
      <c r="K457">
        <v>24296752</v>
      </c>
      <c r="L457">
        <v>714001</v>
      </c>
      <c r="M457">
        <v>13340560</v>
      </c>
      <c r="N457">
        <v>6089508</v>
      </c>
      <c r="O457">
        <v>812788</v>
      </c>
      <c r="P457">
        <v>10305922</v>
      </c>
      <c r="Q457">
        <v>1296865</v>
      </c>
      <c r="R457">
        <v>4534836</v>
      </c>
      <c r="S457">
        <v>1896013</v>
      </c>
      <c r="T457">
        <v>0</v>
      </c>
    </row>
    <row r="458" spans="1:20">
      <c r="A458" s="1">
        <v>45072</v>
      </c>
      <c r="B458" s="9">
        <f>nyse_spy_volume_by_exchange[[#This Row],[Off Exchange]]/SUM(nyse_spy_volume_by_exchange[[#This Row],[NYSE National]:[LTSE]])</f>
        <v>0.41170258959418288</v>
      </c>
      <c r="C458" s="12">
        <f>SUM(nyse_spy_volume_by_exchange[[#This Row],[NYSE National]:[LTSE]])</f>
        <v>94337291</v>
      </c>
      <c r="D458">
        <v>187725</v>
      </c>
      <c r="E458">
        <v>2280981</v>
      </c>
      <c r="F458">
        <v>2666063</v>
      </c>
      <c r="G458">
        <v>925289</v>
      </c>
      <c r="H458">
        <v>403332</v>
      </c>
      <c r="I458">
        <v>1594225</v>
      </c>
      <c r="J458">
        <v>1244498</v>
      </c>
      <c r="K458">
        <v>38838907</v>
      </c>
      <c r="L458">
        <v>423997</v>
      </c>
      <c r="M458">
        <v>15754119</v>
      </c>
      <c r="N458">
        <v>7011818</v>
      </c>
      <c r="O458">
        <v>779080</v>
      </c>
      <c r="P458">
        <v>12523482</v>
      </c>
      <c r="Q458">
        <v>1807028</v>
      </c>
      <c r="R458">
        <v>5372854</v>
      </c>
      <c r="S458">
        <v>2523893</v>
      </c>
      <c r="T458">
        <v>0</v>
      </c>
    </row>
    <row r="459" spans="1:20">
      <c r="A459" s="1">
        <v>45071</v>
      </c>
      <c r="B459" s="9">
        <f>nyse_spy_volume_by_exchange[[#This Row],[Off Exchange]]/SUM(nyse_spy_volume_by_exchange[[#This Row],[NYSE National]:[LTSE]])</f>
        <v>0.37151630589237061</v>
      </c>
      <c r="C459" s="12">
        <f>SUM(nyse_spy_volume_by_exchange[[#This Row],[NYSE National]:[LTSE]])</f>
        <v>90961811</v>
      </c>
      <c r="D459">
        <v>159378</v>
      </c>
      <c r="E459">
        <v>1869888</v>
      </c>
      <c r="F459">
        <v>3593535</v>
      </c>
      <c r="G459">
        <v>715663</v>
      </c>
      <c r="H459">
        <v>365781</v>
      </c>
      <c r="I459">
        <v>1534315</v>
      </c>
      <c r="J459">
        <v>1462128</v>
      </c>
      <c r="K459">
        <v>33793796</v>
      </c>
      <c r="L459">
        <v>410176</v>
      </c>
      <c r="M459">
        <v>14409784</v>
      </c>
      <c r="N459">
        <v>8064531</v>
      </c>
      <c r="O459">
        <v>903892</v>
      </c>
      <c r="P459">
        <v>13706925</v>
      </c>
      <c r="Q459">
        <v>1734125</v>
      </c>
      <c r="R459">
        <v>5824506</v>
      </c>
      <c r="S459">
        <v>2413388</v>
      </c>
      <c r="T459">
        <v>0</v>
      </c>
    </row>
    <row r="460" spans="1:20">
      <c r="A460" s="1">
        <v>45070</v>
      </c>
      <c r="B460" s="9">
        <f>nyse_spy_volume_by_exchange[[#This Row],[Off Exchange]]/SUM(nyse_spy_volume_by_exchange[[#This Row],[NYSE National]:[LTSE]])</f>
        <v>0.3516897164594035</v>
      </c>
      <c r="C460" s="12">
        <f>SUM(nyse_spy_volume_by_exchange[[#This Row],[NYSE National]:[LTSE]])</f>
        <v>89213962</v>
      </c>
      <c r="D460">
        <v>161159</v>
      </c>
      <c r="E460">
        <v>1827296</v>
      </c>
      <c r="F460">
        <v>3464246</v>
      </c>
      <c r="G460">
        <v>576333</v>
      </c>
      <c r="H460">
        <v>542688</v>
      </c>
      <c r="I460">
        <v>1204304</v>
      </c>
      <c r="J460">
        <v>1160010</v>
      </c>
      <c r="K460">
        <v>31375633</v>
      </c>
      <c r="L460">
        <v>1486580</v>
      </c>
      <c r="M460">
        <v>15908513</v>
      </c>
      <c r="N460">
        <v>7832668</v>
      </c>
      <c r="O460">
        <v>983828</v>
      </c>
      <c r="P460">
        <v>12249368</v>
      </c>
      <c r="Q460">
        <v>1871592</v>
      </c>
      <c r="R460">
        <v>5774216</v>
      </c>
      <c r="S460">
        <v>2795528</v>
      </c>
      <c r="T460">
        <v>0</v>
      </c>
    </row>
    <row r="461" spans="1:20">
      <c r="A461" s="1">
        <v>45069</v>
      </c>
      <c r="B461" s="9">
        <f>nyse_spy_volume_by_exchange[[#This Row],[Off Exchange]]/SUM(nyse_spy_volume_by_exchange[[#This Row],[NYSE National]:[LTSE]])</f>
        <v>0.39513632523310493</v>
      </c>
      <c r="C461" s="12">
        <f>SUM(nyse_spy_volume_by_exchange[[#This Row],[NYSE National]:[LTSE]])</f>
        <v>86383531</v>
      </c>
      <c r="D461">
        <v>111697</v>
      </c>
      <c r="E461">
        <v>1360610</v>
      </c>
      <c r="F461">
        <v>3095569</v>
      </c>
      <c r="G461">
        <v>506427</v>
      </c>
      <c r="H461">
        <v>416112</v>
      </c>
      <c r="I461">
        <v>1111986</v>
      </c>
      <c r="J461">
        <v>1116006</v>
      </c>
      <c r="K461">
        <v>34133271</v>
      </c>
      <c r="L461">
        <v>468606</v>
      </c>
      <c r="M461">
        <v>14347869</v>
      </c>
      <c r="N461">
        <v>7326796</v>
      </c>
      <c r="O461">
        <v>873059</v>
      </c>
      <c r="P461">
        <v>12634930</v>
      </c>
      <c r="Q461">
        <v>1465112</v>
      </c>
      <c r="R461">
        <v>5069115</v>
      </c>
      <c r="S461">
        <v>2346366</v>
      </c>
      <c r="T461">
        <v>0</v>
      </c>
    </row>
    <row r="462" spans="1:20">
      <c r="A462" s="1">
        <v>45068</v>
      </c>
      <c r="B462" s="9">
        <f>nyse_spy_volume_by_exchange[[#This Row],[Off Exchange]]/SUM(nyse_spy_volume_by_exchange[[#This Row],[NYSE National]:[LTSE]])</f>
        <v>0.34838392963468728</v>
      </c>
      <c r="C462" s="12">
        <f>SUM(nyse_spy_volume_by_exchange[[#This Row],[NYSE National]:[LTSE]])</f>
        <v>60754935</v>
      </c>
      <c r="D462">
        <v>87817</v>
      </c>
      <c r="E462">
        <v>1267881</v>
      </c>
      <c r="F462">
        <v>2005251</v>
      </c>
      <c r="G462">
        <v>575689</v>
      </c>
      <c r="H462">
        <v>428756</v>
      </c>
      <c r="I462">
        <v>925017</v>
      </c>
      <c r="J462">
        <v>870828</v>
      </c>
      <c r="K462">
        <v>21166043</v>
      </c>
      <c r="L462">
        <v>970529</v>
      </c>
      <c r="M462">
        <v>9138767</v>
      </c>
      <c r="N462">
        <v>6000319</v>
      </c>
      <c r="O462">
        <v>671088</v>
      </c>
      <c r="P462">
        <v>9617426</v>
      </c>
      <c r="Q462">
        <v>988919</v>
      </c>
      <c r="R462">
        <v>4198030</v>
      </c>
      <c r="S462">
        <v>1842575</v>
      </c>
      <c r="T462">
        <v>0</v>
      </c>
    </row>
    <row r="463" spans="1:20">
      <c r="A463" s="1">
        <v>45065</v>
      </c>
      <c r="B463" s="9">
        <f>nyse_spy_volume_by_exchange[[#This Row],[Off Exchange]]/SUM(nyse_spy_volume_by_exchange[[#This Row],[NYSE National]:[LTSE]])</f>
        <v>0.48374554454540292</v>
      </c>
      <c r="C463" s="12">
        <f>SUM(nyse_spy_volume_by_exchange[[#This Row],[NYSE National]:[LTSE]])</f>
        <v>103794403</v>
      </c>
      <c r="D463">
        <v>140069</v>
      </c>
      <c r="E463">
        <v>1599787</v>
      </c>
      <c r="F463">
        <v>2978031</v>
      </c>
      <c r="G463">
        <v>564311</v>
      </c>
      <c r="H463">
        <v>357956</v>
      </c>
      <c r="I463">
        <v>1158018</v>
      </c>
      <c r="J463">
        <v>1141177</v>
      </c>
      <c r="K463">
        <v>50210080</v>
      </c>
      <c r="L463">
        <v>2691989</v>
      </c>
      <c r="M463">
        <v>14006606</v>
      </c>
      <c r="N463">
        <v>7498942</v>
      </c>
      <c r="O463">
        <v>847239</v>
      </c>
      <c r="P463">
        <v>12247686</v>
      </c>
      <c r="Q463">
        <v>1329696</v>
      </c>
      <c r="R463">
        <v>5023523</v>
      </c>
      <c r="S463">
        <v>1999293</v>
      </c>
      <c r="T463">
        <v>0</v>
      </c>
    </row>
    <row r="464" spans="1:20">
      <c r="A464" s="1">
        <v>45064</v>
      </c>
      <c r="B464" s="9">
        <f>nyse_spy_volume_by_exchange[[#This Row],[Off Exchange]]/SUM(nyse_spy_volume_by_exchange[[#This Row],[NYSE National]:[LTSE]])</f>
        <v>0.40215599190519136</v>
      </c>
      <c r="C464" s="12">
        <f>SUM(nyse_spy_volume_by_exchange[[#This Row],[NYSE National]:[LTSE]])</f>
        <v>97189697</v>
      </c>
      <c r="D464">
        <v>167038</v>
      </c>
      <c r="E464">
        <v>1648691</v>
      </c>
      <c r="F464">
        <v>2989190</v>
      </c>
      <c r="G464">
        <v>705280</v>
      </c>
      <c r="H464">
        <v>551124</v>
      </c>
      <c r="I464">
        <v>1147069</v>
      </c>
      <c r="J464">
        <v>1163034</v>
      </c>
      <c r="K464">
        <v>39085419</v>
      </c>
      <c r="L464">
        <v>903376</v>
      </c>
      <c r="M464">
        <v>14781185</v>
      </c>
      <c r="N464">
        <v>9075569</v>
      </c>
      <c r="O464">
        <v>800693</v>
      </c>
      <c r="P464">
        <v>14319069</v>
      </c>
      <c r="Q464">
        <v>1468539</v>
      </c>
      <c r="R464">
        <v>5938669</v>
      </c>
      <c r="S464">
        <v>2445752</v>
      </c>
      <c r="T464">
        <v>0</v>
      </c>
    </row>
    <row r="465" spans="1:20">
      <c r="A465" s="1">
        <v>45063</v>
      </c>
      <c r="B465" s="9">
        <f>nyse_spy_volume_by_exchange[[#This Row],[Off Exchange]]/SUM(nyse_spy_volume_by_exchange[[#This Row],[NYSE National]:[LTSE]])</f>
        <v>0.41129623227249107</v>
      </c>
      <c r="C465" s="12">
        <f>SUM(nyse_spy_volume_by_exchange[[#This Row],[NYSE National]:[LTSE]])</f>
        <v>87435649</v>
      </c>
      <c r="D465">
        <v>121422</v>
      </c>
      <c r="E465">
        <v>1959881</v>
      </c>
      <c r="F465">
        <v>2778067</v>
      </c>
      <c r="G465">
        <v>646383</v>
      </c>
      <c r="H465">
        <v>376551</v>
      </c>
      <c r="I465">
        <v>1343616</v>
      </c>
      <c r="J465">
        <v>842162</v>
      </c>
      <c r="K465">
        <v>35961953</v>
      </c>
      <c r="L465">
        <v>985621</v>
      </c>
      <c r="M465">
        <v>14434537</v>
      </c>
      <c r="N465">
        <v>7092435</v>
      </c>
      <c r="O465">
        <v>802185</v>
      </c>
      <c r="P465">
        <v>11503661</v>
      </c>
      <c r="Q465">
        <v>1240546</v>
      </c>
      <c r="R465">
        <v>5579760</v>
      </c>
      <c r="S465">
        <v>1766869</v>
      </c>
      <c r="T465">
        <v>0</v>
      </c>
    </row>
    <row r="466" spans="1:20">
      <c r="A466" s="1">
        <v>45062</v>
      </c>
      <c r="B466" s="9">
        <f>nyse_spy_volume_by_exchange[[#This Row],[Off Exchange]]/SUM(nyse_spy_volume_by_exchange[[#This Row],[NYSE National]:[LTSE]])</f>
        <v>0.35915090306129593</v>
      </c>
      <c r="C466" s="12">
        <f>SUM(nyse_spy_volume_by_exchange[[#This Row],[NYSE National]:[LTSE]])</f>
        <v>57705496</v>
      </c>
      <c r="D466">
        <v>90852</v>
      </c>
      <c r="E466">
        <v>1193644</v>
      </c>
      <c r="F466">
        <v>1872763</v>
      </c>
      <c r="G466">
        <v>517722</v>
      </c>
      <c r="H466">
        <v>185379</v>
      </c>
      <c r="I466">
        <v>1008235</v>
      </c>
      <c r="J466">
        <v>674251</v>
      </c>
      <c r="K466">
        <v>20724981</v>
      </c>
      <c r="L466">
        <v>474662</v>
      </c>
      <c r="M466">
        <v>10420073</v>
      </c>
      <c r="N466">
        <v>5688953</v>
      </c>
      <c r="O466">
        <v>474020</v>
      </c>
      <c r="P466">
        <v>8360455</v>
      </c>
      <c r="Q466">
        <v>815204</v>
      </c>
      <c r="R466">
        <v>3809662</v>
      </c>
      <c r="S466">
        <v>1394640</v>
      </c>
      <c r="T466">
        <v>0</v>
      </c>
    </row>
    <row r="467" spans="1:20">
      <c r="A467" s="1">
        <v>45061</v>
      </c>
      <c r="B467" s="9">
        <f>nyse_spy_volume_by_exchange[[#This Row],[Off Exchange]]/SUM(nyse_spy_volume_by_exchange[[#This Row],[NYSE National]:[LTSE]])</f>
        <v>0.36689739952102068</v>
      </c>
      <c r="C467" s="12">
        <f>SUM(nyse_spy_volume_by_exchange[[#This Row],[NYSE National]:[LTSE]])</f>
        <v>54289191</v>
      </c>
      <c r="D467">
        <v>100233</v>
      </c>
      <c r="E467">
        <v>1400307</v>
      </c>
      <c r="F467">
        <v>1861126</v>
      </c>
      <c r="G467">
        <v>499194</v>
      </c>
      <c r="H467">
        <v>328639</v>
      </c>
      <c r="I467">
        <v>813583</v>
      </c>
      <c r="J467">
        <v>808483</v>
      </c>
      <c r="K467">
        <v>19918563</v>
      </c>
      <c r="L467">
        <v>652580</v>
      </c>
      <c r="M467">
        <v>8853214</v>
      </c>
      <c r="N467">
        <v>5077521</v>
      </c>
      <c r="O467">
        <v>515090</v>
      </c>
      <c r="P467">
        <v>8229451</v>
      </c>
      <c r="Q467">
        <v>726499</v>
      </c>
      <c r="R467">
        <v>3322347</v>
      </c>
      <c r="S467">
        <v>1182361</v>
      </c>
      <c r="T467">
        <v>0</v>
      </c>
    </row>
    <row r="468" spans="1:20">
      <c r="A468" s="1">
        <v>45058</v>
      </c>
      <c r="B468" s="9">
        <f>nyse_spy_volume_by_exchange[[#This Row],[Off Exchange]]/SUM(nyse_spy_volume_by_exchange[[#This Row],[NYSE National]:[LTSE]])</f>
        <v>0.41839298372132233</v>
      </c>
      <c r="C468" s="12">
        <f>SUM(nyse_spy_volume_by_exchange[[#This Row],[NYSE National]:[LTSE]])</f>
        <v>70487052</v>
      </c>
      <c r="D468">
        <v>123319</v>
      </c>
      <c r="E468">
        <v>1847960</v>
      </c>
      <c r="F468">
        <v>2046216</v>
      </c>
      <c r="G468">
        <v>523476</v>
      </c>
      <c r="H468">
        <v>247262</v>
      </c>
      <c r="I468">
        <v>999381</v>
      </c>
      <c r="J468">
        <v>852804</v>
      </c>
      <c r="K468">
        <v>29491288</v>
      </c>
      <c r="L468">
        <v>624247</v>
      </c>
      <c r="M468">
        <v>11204831</v>
      </c>
      <c r="N468">
        <v>5974256</v>
      </c>
      <c r="O468">
        <v>668762</v>
      </c>
      <c r="P468">
        <v>9066314</v>
      </c>
      <c r="Q468">
        <v>1034736</v>
      </c>
      <c r="R468">
        <v>4203191</v>
      </c>
      <c r="S468">
        <v>1579009</v>
      </c>
      <c r="T468">
        <v>0</v>
      </c>
    </row>
    <row r="469" spans="1:20">
      <c r="A469" s="1">
        <v>45057</v>
      </c>
      <c r="B469" s="9">
        <f>nyse_spy_volume_by_exchange[[#This Row],[Off Exchange]]/SUM(nyse_spy_volume_by_exchange[[#This Row],[NYSE National]:[LTSE]])</f>
        <v>0.37827266956253525</v>
      </c>
      <c r="C469" s="12">
        <f>SUM(nyse_spy_volume_by_exchange[[#This Row],[NYSE National]:[LTSE]])</f>
        <v>70803627</v>
      </c>
      <c r="D469">
        <v>134520</v>
      </c>
      <c r="E469">
        <v>1453650</v>
      </c>
      <c r="F469">
        <v>2094834</v>
      </c>
      <c r="G469">
        <v>682915</v>
      </c>
      <c r="H469">
        <v>275723</v>
      </c>
      <c r="I469">
        <v>988495</v>
      </c>
      <c r="J469">
        <v>983727</v>
      </c>
      <c r="K469">
        <v>26783077</v>
      </c>
      <c r="L469">
        <v>654250</v>
      </c>
      <c r="M469">
        <v>11833937</v>
      </c>
      <c r="N469">
        <v>6442083</v>
      </c>
      <c r="O469">
        <v>694289</v>
      </c>
      <c r="P469">
        <v>9834372</v>
      </c>
      <c r="Q469">
        <v>1288797</v>
      </c>
      <c r="R469">
        <v>4727777</v>
      </c>
      <c r="S469">
        <v>1931181</v>
      </c>
      <c r="T469">
        <v>0</v>
      </c>
    </row>
    <row r="470" spans="1:20">
      <c r="A470" s="1">
        <v>45056</v>
      </c>
      <c r="B470" s="9">
        <f>nyse_spy_volume_by_exchange[[#This Row],[Off Exchange]]/SUM(nyse_spy_volume_by_exchange[[#This Row],[NYSE National]:[LTSE]])</f>
        <v>0.35392367416166637</v>
      </c>
      <c r="C470" s="12">
        <f>SUM(nyse_spy_volume_by_exchange[[#This Row],[NYSE National]:[LTSE]])</f>
        <v>96181636</v>
      </c>
      <c r="D470">
        <v>179573</v>
      </c>
      <c r="E470">
        <v>2096958</v>
      </c>
      <c r="F470">
        <v>3167402</v>
      </c>
      <c r="G470">
        <v>959219</v>
      </c>
      <c r="H470">
        <v>478236</v>
      </c>
      <c r="I470">
        <v>1426785</v>
      </c>
      <c r="J470">
        <v>1618014</v>
      </c>
      <c r="K470">
        <v>34040958</v>
      </c>
      <c r="L470">
        <v>1467117</v>
      </c>
      <c r="M470">
        <v>17586198</v>
      </c>
      <c r="N470">
        <v>7552563</v>
      </c>
      <c r="O470">
        <v>878146</v>
      </c>
      <c r="P470">
        <v>15059664</v>
      </c>
      <c r="Q470">
        <v>1569557</v>
      </c>
      <c r="R470">
        <v>5555902</v>
      </c>
      <c r="S470">
        <v>2545344</v>
      </c>
      <c r="T470">
        <v>0</v>
      </c>
    </row>
    <row r="471" spans="1:20">
      <c r="A471" s="1">
        <v>45055</v>
      </c>
      <c r="B471" s="9">
        <f>nyse_spy_volume_by_exchange[[#This Row],[Off Exchange]]/SUM(nyse_spy_volume_by_exchange[[#This Row],[NYSE National]:[LTSE]])</f>
        <v>0.35012350732950431</v>
      </c>
      <c r="C471" s="12">
        <f>SUM(nyse_spy_volume_by_exchange[[#This Row],[NYSE National]:[LTSE]])</f>
        <v>49236754</v>
      </c>
      <c r="D471">
        <v>90048</v>
      </c>
      <c r="E471">
        <v>1014429</v>
      </c>
      <c r="F471">
        <v>1437735</v>
      </c>
      <c r="G471">
        <v>302303</v>
      </c>
      <c r="H471">
        <v>155961</v>
      </c>
      <c r="I471">
        <v>841783</v>
      </c>
      <c r="J471">
        <v>507762</v>
      </c>
      <c r="K471">
        <v>17238945</v>
      </c>
      <c r="L471">
        <v>1282177</v>
      </c>
      <c r="M471">
        <v>9338273</v>
      </c>
      <c r="N471">
        <v>4898091</v>
      </c>
      <c r="O471">
        <v>517414</v>
      </c>
      <c r="P471">
        <v>6808238</v>
      </c>
      <c r="Q471">
        <v>709827</v>
      </c>
      <c r="R471">
        <v>2949249</v>
      </c>
      <c r="S471">
        <v>1144519</v>
      </c>
      <c r="T471">
        <v>0</v>
      </c>
    </row>
    <row r="472" spans="1:20">
      <c r="A472" s="1">
        <v>45054</v>
      </c>
      <c r="B472" s="9">
        <f>nyse_spy_volume_by_exchange[[#This Row],[Off Exchange]]/SUM(nyse_spy_volume_by_exchange[[#This Row],[NYSE National]:[LTSE]])</f>
        <v>0.30266312725979372</v>
      </c>
      <c r="C472" s="12">
        <f>SUM(nyse_spy_volume_by_exchange[[#This Row],[NYSE National]:[LTSE]])</f>
        <v>50046050</v>
      </c>
      <c r="D472">
        <v>79405</v>
      </c>
      <c r="E472">
        <v>751654</v>
      </c>
      <c r="F472">
        <v>1558943</v>
      </c>
      <c r="G472">
        <v>299366</v>
      </c>
      <c r="H472">
        <v>207520</v>
      </c>
      <c r="I472">
        <v>926139</v>
      </c>
      <c r="J472">
        <v>664102</v>
      </c>
      <c r="K472">
        <v>15147094</v>
      </c>
      <c r="L472">
        <v>1161939</v>
      </c>
      <c r="M472">
        <v>10761763</v>
      </c>
      <c r="N472">
        <v>4922186</v>
      </c>
      <c r="O472">
        <v>500549</v>
      </c>
      <c r="P472">
        <v>8172044</v>
      </c>
      <c r="Q472">
        <v>797359</v>
      </c>
      <c r="R472">
        <v>2848445</v>
      </c>
      <c r="S472">
        <v>1247542</v>
      </c>
      <c r="T472">
        <v>0</v>
      </c>
    </row>
    <row r="473" spans="1:20">
      <c r="A473" s="1">
        <v>45051</v>
      </c>
      <c r="B473" s="9">
        <f>nyse_spy_volume_by_exchange[[#This Row],[Off Exchange]]/SUM(nyse_spy_volume_by_exchange[[#This Row],[NYSE National]:[LTSE]])</f>
        <v>0.36537538907137679</v>
      </c>
      <c r="C473" s="12">
        <f>SUM(nyse_spy_volume_by_exchange[[#This Row],[NYSE National]:[LTSE]])</f>
        <v>90412395</v>
      </c>
      <c r="D473">
        <v>174656</v>
      </c>
      <c r="E473">
        <v>2331211</v>
      </c>
      <c r="F473">
        <v>2484810</v>
      </c>
      <c r="G473">
        <v>759665</v>
      </c>
      <c r="H473">
        <v>422468</v>
      </c>
      <c r="I473">
        <v>1547470</v>
      </c>
      <c r="J473">
        <v>1105559</v>
      </c>
      <c r="K473">
        <v>33034464</v>
      </c>
      <c r="L473">
        <v>2121610</v>
      </c>
      <c r="M473">
        <v>15932764</v>
      </c>
      <c r="N473">
        <v>7469119</v>
      </c>
      <c r="O473">
        <v>1305193</v>
      </c>
      <c r="P473">
        <v>12288292</v>
      </c>
      <c r="Q473">
        <v>1590858</v>
      </c>
      <c r="R473">
        <v>5316292</v>
      </c>
      <c r="S473">
        <v>2527964</v>
      </c>
      <c r="T473">
        <v>0</v>
      </c>
    </row>
    <row r="474" spans="1:20">
      <c r="A474" s="1">
        <v>45050</v>
      </c>
      <c r="B474" s="9">
        <f>nyse_spy_volume_by_exchange[[#This Row],[Off Exchange]]/SUM(nyse_spy_volume_by_exchange[[#This Row],[NYSE National]:[LTSE]])</f>
        <v>0.34381152421549077</v>
      </c>
      <c r="C474" s="12">
        <f>SUM(nyse_spy_volume_by_exchange[[#This Row],[NYSE National]:[LTSE]])</f>
        <v>94902165</v>
      </c>
      <c r="D474">
        <v>180317</v>
      </c>
      <c r="E474">
        <v>1884932</v>
      </c>
      <c r="F474">
        <v>2859387</v>
      </c>
      <c r="G474">
        <v>779976</v>
      </c>
      <c r="H474">
        <v>486627</v>
      </c>
      <c r="I474">
        <v>1700198</v>
      </c>
      <c r="J474">
        <v>1500325</v>
      </c>
      <c r="K474">
        <v>32628458</v>
      </c>
      <c r="L474">
        <v>2204522</v>
      </c>
      <c r="M474">
        <v>16604214</v>
      </c>
      <c r="N474">
        <v>9214581</v>
      </c>
      <c r="O474">
        <v>950769</v>
      </c>
      <c r="P474">
        <v>13859014</v>
      </c>
      <c r="Q474">
        <v>1612753</v>
      </c>
      <c r="R474">
        <v>6093169</v>
      </c>
      <c r="S474">
        <v>2342923</v>
      </c>
      <c r="T474">
        <v>0</v>
      </c>
    </row>
    <row r="475" spans="1:20">
      <c r="A475" s="1">
        <v>45049</v>
      </c>
      <c r="B475" s="9">
        <f>nyse_spy_volume_by_exchange[[#This Row],[Off Exchange]]/SUM(nyse_spy_volume_by_exchange[[#This Row],[NYSE National]:[LTSE]])</f>
        <v>0.29258400830367798</v>
      </c>
      <c r="C475" s="12">
        <f>SUM(nyse_spy_volume_by_exchange[[#This Row],[NYSE National]:[LTSE]])</f>
        <v>91734771</v>
      </c>
      <c r="D475">
        <v>144411</v>
      </c>
      <c r="E475">
        <v>1573574</v>
      </c>
      <c r="F475">
        <v>2962906</v>
      </c>
      <c r="G475">
        <v>445711</v>
      </c>
      <c r="H475">
        <v>392461</v>
      </c>
      <c r="I475">
        <v>1080213</v>
      </c>
      <c r="J475">
        <v>1308198</v>
      </c>
      <c r="K475">
        <v>26840127</v>
      </c>
      <c r="L475">
        <v>978192</v>
      </c>
      <c r="M475">
        <v>18335288</v>
      </c>
      <c r="N475">
        <v>9733447</v>
      </c>
      <c r="O475">
        <v>1122237</v>
      </c>
      <c r="P475">
        <v>16405847</v>
      </c>
      <c r="Q475">
        <v>1790135</v>
      </c>
      <c r="R475">
        <v>6209957</v>
      </c>
      <c r="S475">
        <v>2412067</v>
      </c>
      <c r="T475">
        <v>0</v>
      </c>
    </row>
    <row r="476" spans="1:20">
      <c r="A476" s="1">
        <v>45048</v>
      </c>
      <c r="B476" s="9">
        <f>nyse_spy_volume_by_exchange[[#This Row],[Off Exchange]]/SUM(nyse_spy_volume_by_exchange[[#This Row],[NYSE National]:[LTSE]])</f>
        <v>0.37212585027309025</v>
      </c>
      <c r="C476" s="12">
        <f>SUM(nyse_spy_volume_by_exchange[[#This Row],[NYSE National]:[LTSE]])</f>
        <v>104000410</v>
      </c>
      <c r="D476">
        <v>202476</v>
      </c>
      <c r="E476">
        <v>1813632</v>
      </c>
      <c r="F476">
        <v>2824495</v>
      </c>
      <c r="G476">
        <v>850445</v>
      </c>
      <c r="H476">
        <v>514702</v>
      </c>
      <c r="I476">
        <v>1700866</v>
      </c>
      <c r="J476">
        <v>1308652</v>
      </c>
      <c r="K476">
        <v>38701241</v>
      </c>
      <c r="L476">
        <v>317440</v>
      </c>
      <c r="M476">
        <v>18420883</v>
      </c>
      <c r="N476">
        <v>10476686</v>
      </c>
      <c r="O476">
        <v>868879</v>
      </c>
      <c r="P476">
        <v>15137862</v>
      </c>
      <c r="Q476">
        <v>1538844</v>
      </c>
      <c r="R476">
        <v>6853942</v>
      </c>
      <c r="S476">
        <v>2469365</v>
      </c>
      <c r="T476">
        <v>0</v>
      </c>
    </row>
    <row r="477" spans="1:20">
      <c r="A477" s="1">
        <v>45047</v>
      </c>
      <c r="B477" s="9">
        <f>nyse_spy_volume_by_exchange[[#This Row],[Off Exchange]]/SUM(nyse_spy_volume_by_exchange[[#This Row],[NYSE National]:[LTSE]])</f>
        <v>0.34586799373582555</v>
      </c>
      <c r="C477" s="12">
        <f>SUM(nyse_spy_volume_by_exchange[[#This Row],[NYSE National]:[LTSE]])</f>
        <v>62267742</v>
      </c>
      <c r="D477">
        <v>116276</v>
      </c>
      <c r="E477">
        <v>1186522</v>
      </c>
      <c r="F477">
        <v>1833484</v>
      </c>
      <c r="G477">
        <v>315827</v>
      </c>
      <c r="H477">
        <v>328840</v>
      </c>
      <c r="I477">
        <v>1060641</v>
      </c>
      <c r="J477">
        <v>773426</v>
      </c>
      <c r="K477">
        <v>21536419</v>
      </c>
      <c r="L477">
        <v>1393750</v>
      </c>
      <c r="M477">
        <v>11514494</v>
      </c>
      <c r="N477">
        <v>5825141</v>
      </c>
      <c r="O477">
        <v>627539</v>
      </c>
      <c r="P477">
        <v>9437245</v>
      </c>
      <c r="Q477">
        <v>715269</v>
      </c>
      <c r="R477">
        <v>4137784</v>
      </c>
      <c r="S477">
        <v>1465085</v>
      </c>
      <c r="T477">
        <v>0</v>
      </c>
    </row>
    <row r="478" spans="1:20">
      <c r="A478" s="1">
        <v>45044</v>
      </c>
      <c r="B478" s="9">
        <f>nyse_spy_volume_by_exchange[[#This Row],[Off Exchange]]/SUM(nyse_spy_volume_by_exchange[[#This Row],[NYSE National]:[LTSE]])</f>
        <v>0.35133070955036355</v>
      </c>
      <c r="C478" s="12">
        <f>SUM(nyse_spy_volume_by_exchange[[#This Row],[NYSE National]:[LTSE]])</f>
        <v>89985339</v>
      </c>
      <c r="D478">
        <v>193949</v>
      </c>
      <c r="E478">
        <v>1683310</v>
      </c>
      <c r="F478">
        <v>2619755</v>
      </c>
      <c r="G478">
        <v>703338</v>
      </c>
      <c r="H478">
        <v>403058</v>
      </c>
      <c r="I478">
        <v>1694498</v>
      </c>
      <c r="J478">
        <v>962164</v>
      </c>
      <c r="K478">
        <v>31614613</v>
      </c>
      <c r="L478">
        <v>1986833</v>
      </c>
      <c r="M478">
        <v>18844957</v>
      </c>
      <c r="N478">
        <v>7172894</v>
      </c>
      <c r="O478">
        <v>800818</v>
      </c>
      <c r="P478">
        <v>12318080</v>
      </c>
      <c r="Q478">
        <v>1384876</v>
      </c>
      <c r="R478">
        <v>5613280</v>
      </c>
      <c r="S478">
        <v>1988916</v>
      </c>
      <c r="T478">
        <v>0</v>
      </c>
    </row>
    <row r="479" spans="1:20">
      <c r="A479" s="1">
        <v>45043</v>
      </c>
      <c r="B479" s="9">
        <f>nyse_spy_volume_by_exchange[[#This Row],[Off Exchange]]/SUM(nyse_spy_volume_by_exchange[[#This Row],[NYSE National]:[LTSE]])</f>
        <v>0.36306493425544117</v>
      </c>
      <c r="C479" s="12">
        <f>SUM(nyse_spy_volume_by_exchange[[#This Row],[NYSE National]:[LTSE]])</f>
        <v>92987391</v>
      </c>
      <c r="D479">
        <v>170956</v>
      </c>
      <c r="E479">
        <v>1882752</v>
      </c>
      <c r="F479">
        <v>2818303</v>
      </c>
      <c r="G479">
        <v>570887</v>
      </c>
      <c r="H479">
        <v>411054</v>
      </c>
      <c r="I479">
        <v>1994345</v>
      </c>
      <c r="J479">
        <v>1032927</v>
      </c>
      <c r="K479">
        <v>33760461</v>
      </c>
      <c r="L479">
        <v>705221</v>
      </c>
      <c r="M479">
        <v>17071136</v>
      </c>
      <c r="N479">
        <v>8093957</v>
      </c>
      <c r="O479">
        <v>847976</v>
      </c>
      <c r="P479">
        <v>14074345</v>
      </c>
      <c r="Q479">
        <v>1179053</v>
      </c>
      <c r="R479">
        <v>6190634</v>
      </c>
      <c r="S479">
        <v>2183384</v>
      </c>
      <c r="T479">
        <v>0</v>
      </c>
    </row>
    <row r="480" spans="1:20">
      <c r="A480" s="1">
        <v>45042</v>
      </c>
      <c r="B480" s="9">
        <f>nyse_spy_volume_by_exchange[[#This Row],[Off Exchange]]/SUM(nyse_spy_volume_by_exchange[[#This Row],[NYSE National]:[LTSE]])</f>
        <v>0.36281803993366496</v>
      </c>
      <c r="C480" s="12">
        <f>SUM(nyse_spy_volume_by_exchange[[#This Row],[NYSE National]:[LTSE]])</f>
        <v>80495041</v>
      </c>
      <c r="D480">
        <v>132765</v>
      </c>
      <c r="E480">
        <v>1118621</v>
      </c>
      <c r="F480">
        <v>2030026</v>
      </c>
      <c r="G480">
        <v>351408</v>
      </c>
      <c r="H480">
        <v>255689</v>
      </c>
      <c r="I480">
        <v>1650310</v>
      </c>
      <c r="J480">
        <v>727099</v>
      </c>
      <c r="K480">
        <v>29205053</v>
      </c>
      <c r="L480">
        <v>1214726</v>
      </c>
      <c r="M480">
        <v>14120820</v>
      </c>
      <c r="N480">
        <v>8180117</v>
      </c>
      <c r="O480">
        <v>705956</v>
      </c>
      <c r="P480">
        <v>12595544</v>
      </c>
      <c r="Q480">
        <v>891329</v>
      </c>
      <c r="R480">
        <v>5544911</v>
      </c>
      <c r="S480">
        <v>1770667</v>
      </c>
      <c r="T480">
        <v>0</v>
      </c>
    </row>
    <row r="481" spans="1:20">
      <c r="A481" s="1">
        <v>45041</v>
      </c>
      <c r="B481" s="9">
        <f>nyse_spy_volume_by_exchange[[#This Row],[Off Exchange]]/SUM(nyse_spy_volume_by_exchange[[#This Row],[NYSE National]:[LTSE]])</f>
        <v>0.41416320922551964</v>
      </c>
      <c r="C481" s="12">
        <f>SUM(nyse_spy_volume_by_exchange[[#This Row],[NYSE National]:[LTSE]])</f>
        <v>98055658</v>
      </c>
      <c r="D481">
        <v>179003</v>
      </c>
      <c r="E481">
        <v>1484081</v>
      </c>
      <c r="F481">
        <v>2595051</v>
      </c>
      <c r="G481">
        <v>625642</v>
      </c>
      <c r="H481">
        <v>376427</v>
      </c>
      <c r="I481">
        <v>1599541</v>
      </c>
      <c r="J481">
        <v>998498</v>
      </c>
      <c r="K481">
        <v>40611046</v>
      </c>
      <c r="L481">
        <v>1764203</v>
      </c>
      <c r="M481">
        <v>16613495</v>
      </c>
      <c r="N481">
        <v>7778741</v>
      </c>
      <c r="O481">
        <v>816032</v>
      </c>
      <c r="P481">
        <v>13842974</v>
      </c>
      <c r="Q481">
        <v>1176432</v>
      </c>
      <c r="R481">
        <v>5663485</v>
      </c>
      <c r="S481">
        <v>1931007</v>
      </c>
      <c r="T481">
        <v>0</v>
      </c>
    </row>
    <row r="482" spans="1:20">
      <c r="A482" s="1">
        <v>45040</v>
      </c>
      <c r="B482" s="9">
        <f>nyse_spy_volume_by_exchange[[#This Row],[Off Exchange]]/SUM(nyse_spy_volume_by_exchange[[#This Row],[NYSE National]:[LTSE]])</f>
        <v>0.4009973186523173</v>
      </c>
      <c r="C482" s="12">
        <f>SUM(nyse_spy_volume_by_exchange[[#This Row],[NYSE National]:[LTSE]])</f>
        <v>64421336</v>
      </c>
      <c r="D482">
        <v>100898</v>
      </c>
      <c r="E482">
        <v>1084458</v>
      </c>
      <c r="F482">
        <v>1592270</v>
      </c>
      <c r="G482">
        <v>500213</v>
      </c>
      <c r="H482">
        <v>203395</v>
      </c>
      <c r="I482">
        <v>1002044</v>
      </c>
      <c r="J482">
        <v>759298</v>
      </c>
      <c r="K482">
        <v>25832783</v>
      </c>
      <c r="L482">
        <v>1338589</v>
      </c>
      <c r="M482">
        <v>11542595</v>
      </c>
      <c r="N482">
        <v>5067123</v>
      </c>
      <c r="O482">
        <v>592107</v>
      </c>
      <c r="P482">
        <v>8908654</v>
      </c>
      <c r="Q482">
        <v>727765</v>
      </c>
      <c r="R482">
        <v>3815078</v>
      </c>
      <c r="S482">
        <v>1354066</v>
      </c>
      <c r="T482">
        <v>0</v>
      </c>
    </row>
    <row r="483" spans="1:20">
      <c r="A483" s="1">
        <v>45037</v>
      </c>
      <c r="B483" s="9">
        <f>nyse_spy_volume_by_exchange[[#This Row],[Off Exchange]]/SUM(nyse_spy_volume_by_exchange[[#This Row],[NYSE National]:[LTSE]])</f>
        <v>0.37730711734132716</v>
      </c>
      <c r="C483" s="12">
        <f>SUM(nyse_spy_volume_by_exchange[[#This Row],[NYSE National]:[LTSE]])</f>
        <v>75526826</v>
      </c>
      <c r="D483">
        <v>120033</v>
      </c>
      <c r="E483">
        <v>1235441</v>
      </c>
      <c r="F483">
        <v>1850959</v>
      </c>
      <c r="G483">
        <v>458235</v>
      </c>
      <c r="H483">
        <v>191151</v>
      </c>
      <c r="I483">
        <v>937587</v>
      </c>
      <c r="J483">
        <v>796789</v>
      </c>
      <c r="K483">
        <v>28496809</v>
      </c>
      <c r="L483">
        <v>6057987</v>
      </c>
      <c r="M483">
        <v>13367157</v>
      </c>
      <c r="N483">
        <v>5182755</v>
      </c>
      <c r="O483">
        <v>706623</v>
      </c>
      <c r="P483">
        <v>9460089</v>
      </c>
      <c r="Q483">
        <v>895434</v>
      </c>
      <c r="R483">
        <v>4181801</v>
      </c>
      <c r="S483">
        <v>1587976</v>
      </c>
      <c r="T483">
        <v>0</v>
      </c>
    </row>
    <row r="484" spans="1:20">
      <c r="A484" s="1">
        <v>45036</v>
      </c>
      <c r="B484" s="9">
        <f>nyse_spy_volume_by_exchange[[#This Row],[Off Exchange]]/SUM(nyse_spy_volume_by_exchange[[#This Row],[NYSE National]:[LTSE]])</f>
        <v>0.37512258844964191</v>
      </c>
      <c r="C484" s="12">
        <f>SUM(nyse_spy_volume_by_exchange[[#This Row],[NYSE National]:[LTSE]])</f>
        <v>76065486</v>
      </c>
      <c r="D484">
        <v>123085</v>
      </c>
      <c r="E484">
        <v>1330134</v>
      </c>
      <c r="F484">
        <v>2321139</v>
      </c>
      <c r="G484">
        <v>662793</v>
      </c>
      <c r="H484">
        <v>257757</v>
      </c>
      <c r="I484">
        <v>1364870</v>
      </c>
      <c r="J484">
        <v>1092800</v>
      </c>
      <c r="K484">
        <v>28533882</v>
      </c>
      <c r="L484">
        <v>708070</v>
      </c>
      <c r="M484">
        <v>14586650</v>
      </c>
      <c r="N484">
        <v>6307820</v>
      </c>
      <c r="O484">
        <v>735982</v>
      </c>
      <c r="P484">
        <v>10178172</v>
      </c>
      <c r="Q484">
        <v>1051257</v>
      </c>
      <c r="R484">
        <v>4857540</v>
      </c>
      <c r="S484">
        <v>1953535</v>
      </c>
      <c r="T484">
        <v>0</v>
      </c>
    </row>
    <row r="485" spans="1:20">
      <c r="A485" s="1">
        <v>45035</v>
      </c>
      <c r="B485" s="9">
        <f>nyse_spy_volume_by_exchange[[#This Row],[Off Exchange]]/SUM(nyse_spy_volume_by_exchange[[#This Row],[NYSE National]:[LTSE]])</f>
        <v>0.31879117390642736</v>
      </c>
      <c r="C485" s="12">
        <f>SUM(nyse_spy_volume_by_exchange[[#This Row],[NYSE National]:[LTSE]])</f>
        <v>55227332</v>
      </c>
      <c r="D485">
        <v>95170</v>
      </c>
      <c r="E485">
        <v>1030218</v>
      </c>
      <c r="F485">
        <v>1588012</v>
      </c>
      <c r="G485">
        <v>369502</v>
      </c>
      <c r="H485">
        <v>168903</v>
      </c>
      <c r="I485">
        <v>1075031</v>
      </c>
      <c r="J485">
        <v>708504</v>
      </c>
      <c r="K485">
        <v>17605986</v>
      </c>
      <c r="L485">
        <v>1474601</v>
      </c>
      <c r="M485">
        <v>10268600</v>
      </c>
      <c r="N485">
        <v>5146578</v>
      </c>
      <c r="O485">
        <v>605394</v>
      </c>
      <c r="P485">
        <v>9339280</v>
      </c>
      <c r="Q485">
        <v>613792</v>
      </c>
      <c r="R485">
        <v>3817760</v>
      </c>
      <c r="S485">
        <v>1320001</v>
      </c>
      <c r="T485">
        <v>0</v>
      </c>
    </row>
    <row r="486" spans="1:20">
      <c r="A486" s="1">
        <v>45034</v>
      </c>
      <c r="B486" s="9">
        <f>nyse_spy_volume_by_exchange[[#This Row],[Off Exchange]]/SUM(nyse_spy_volume_by_exchange[[#This Row],[NYSE National]:[LTSE]])</f>
        <v>0.34413869085410803</v>
      </c>
      <c r="C486" s="12">
        <f>SUM(nyse_spy_volume_by_exchange[[#This Row],[NYSE National]:[LTSE]])</f>
        <v>63576795</v>
      </c>
      <c r="D486">
        <v>125547</v>
      </c>
      <c r="E486">
        <v>932370</v>
      </c>
      <c r="F486">
        <v>1614473</v>
      </c>
      <c r="G486">
        <v>458765</v>
      </c>
      <c r="H486">
        <v>205999</v>
      </c>
      <c r="I486">
        <v>1267974</v>
      </c>
      <c r="J486">
        <v>681075</v>
      </c>
      <c r="K486">
        <v>21879235</v>
      </c>
      <c r="L486">
        <v>2171391</v>
      </c>
      <c r="M486">
        <v>12506296</v>
      </c>
      <c r="N486">
        <v>5175773</v>
      </c>
      <c r="O486">
        <v>528801</v>
      </c>
      <c r="P486">
        <v>9857987</v>
      </c>
      <c r="Q486">
        <v>735059</v>
      </c>
      <c r="R486">
        <v>4008009</v>
      </c>
      <c r="S486">
        <v>1414629</v>
      </c>
      <c r="T486">
        <v>13412</v>
      </c>
    </row>
    <row r="487" spans="1:20">
      <c r="A487" s="1">
        <v>45033</v>
      </c>
      <c r="B487" s="9">
        <f>nyse_spy_volume_by_exchange[[#This Row],[Off Exchange]]/SUM(nyse_spy_volume_by_exchange[[#This Row],[NYSE National]:[LTSE]])</f>
        <v>0.40630421397910488</v>
      </c>
      <c r="C487" s="12">
        <f>SUM(nyse_spy_volume_by_exchange[[#This Row],[NYSE National]:[LTSE]])</f>
        <v>66891765</v>
      </c>
      <c r="D487">
        <v>100499</v>
      </c>
      <c r="E487">
        <v>925987</v>
      </c>
      <c r="F487">
        <v>2007528</v>
      </c>
      <c r="G487">
        <v>520041</v>
      </c>
      <c r="H487">
        <v>157694</v>
      </c>
      <c r="I487">
        <v>1127392</v>
      </c>
      <c r="J487">
        <v>810689</v>
      </c>
      <c r="K487">
        <v>27178406</v>
      </c>
      <c r="L487">
        <v>1127391</v>
      </c>
      <c r="M487">
        <v>12951907</v>
      </c>
      <c r="N487">
        <v>4645253</v>
      </c>
      <c r="O487">
        <v>426412</v>
      </c>
      <c r="P487">
        <v>9686291</v>
      </c>
      <c r="Q487">
        <v>510857</v>
      </c>
      <c r="R487">
        <v>3398986</v>
      </c>
      <c r="S487">
        <v>1316432</v>
      </c>
      <c r="T487">
        <v>0</v>
      </c>
    </row>
    <row r="488" spans="1:20">
      <c r="A488" s="1">
        <v>45030</v>
      </c>
      <c r="B488" s="9">
        <f>nyse_spy_volume_by_exchange[[#This Row],[Off Exchange]]/SUM(nyse_spy_volume_by_exchange[[#This Row],[NYSE National]:[LTSE]])</f>
        <v>0.35188762585064653</v>
      </c>
      <c r="C488" s="12">
        <f>SUM(nyse_spy_volume_by_exchange[[#This Row],[NYSE National]:[LTSE]])</f>
        <v>78167159</v>
      </c>
      <c r="D488">
        <v>166336</v>
      </c>
      <c r="E488">
        <v>1703804</v>
      </c>
      <c r="F488">
        <v>2036754</v>
      </c>
      <c r="G488">
        <v>626552</v>
      </c>
      <c r="H488">
        <v>170143</v>
      </c>
      <c r="I488">
        <v>1199080</v>
      </c>
      <c r="J488">
        <v>840261</v>
      </c>
      <c r="K488">
        <v>27506056</v>
      </c>
      <c r="L488">
        <v>1109885</v>
      </c>
      <c r="M488">
        <v>14977758</v>
      </c>
      <c r="N488">
        <v>7052839</v>
      </c>
      <c r="O488">
        <v>811002</v>
      </c>
      <c r="P488">
        <v>12263764</v>
      </c>
      <c r="Q488">
        <v>1069884</v>
      </c>
      <c r="R488">
        <v>4880105</v>
      </c>
      <c r="S488">
        <v>1737135</v>
      </c>
      <c r="T488">
        <v>15801</v>
      </c>
    </row>
    <row r="489" spans="1:20">
      <c r="A489" s="1">
        <v>45029</v>
      </c>
      <c r="B489" s="9">
        <f>nyse_spy_volume_by_exchange[[#This Row],[Off Exchange]]/SUM(nyse_spy_volume_by_exchange[[#This Row],[NYSE National]:[LTSE]])</f>
        <v>0.39385599036191743</v>
      </c>
      <c r="C489" s="12">
        <f>SUM(nyse_spy_volume_by_exchange[[#This Row],[NYSE National]:[LTSE]])</f>
        <v>85826200</v>
      </c>
      <c r="D489">
        <v>153762</v>
      </c>
      <c r="E489">
        <v>1895679</v>
      </c>
      <c r="F489">
        <v>2500288</v>
      </c>
      <c r="G489">
        <v>547698</v>
      </c>
      <c r="H489">
        <v>199820</v>
      </c>
      <c r="I489">
        <v>1685404</v>
      </c>
      <c r="J489">
        <v>671672</v>
      </c>
      <c r="K489">
        <v>33803163</v>
      </c>
      <c r="L489">
        <v>2435578</v>
      </c>
      <c r="M489">
        <v>17166683</v>
      </c>
      <c r="N489">
        <v>5488555</v>
      </c>
      <c r="O489">
        <v>703819</v>
      </c>
      <c r="P489">
        <v>11543775</v>
      </c>
      <c r="Q489">
        <v>1051385</v>
      </c>
      <c r="R489">
        <v>4425271</v>
      </c>
      <c r="S489">
        <v>1553648</v>
      </c>
      <c r="T489">
        <v>0</v>
      </c>
    </row>
    <row r="490" spans="1:20">
      <c r="A490" s="1">
        <v>45028</v>
      </c>
      <c r="B490" s="9">
        <f>nyse_spy_volume_by_exchange[[#This Row],[Off Exchange]]/SUM(nyse_spy_volume_by_exchange[[#This Row],[NYSE National]:[LTSE]])</f>
        <v>0.35731075137154122</v>
      </c>
      <c r="C490" s="12">
        <f>SUM(nyse_spy_volume_by_exchange[[#This Row],[NYSE National]:[LTSE]])</f>
        <v>86420481</v>
      </c>
      <c r="D490">
        <v>167368</v>
      </c>
      <c r="E490">
        <v>1362751</v>
      </c>
      <c r="F490">
        <v>2728949</v>
      </c>
      <c r="G490">
        <v>567306</v>
      </c>
      <c r="H490">
        <v>177107</v>
      </c>
      <c r="I490">
        <v>1275272</v>
      </c>
      <c r="J490">
        <v>961607</v>
      </c>
      <c r="K490">
        <v>30878967</v>
      </c>
      <c r="L490">
        <v>921883</v>
      </c>
      <c r="M490">
        <v>17283806</v>
      </c>
      <c r="N490">
        <v>7779107</v>
      </c>
      <c r="O490">
        <v>749829</v>
      </c>
      <c r="P490">
        <v>13583398</v>
      </c>
      <c r="Q490">
        <v>1047359</v>
      </c>
      <c r="R490">
        <v>5209557</v>
      </c>
      <c r="S490">
        <v>1726215</v>
      </c>
      <c r="T490">
        <v>0</v>
      </c>
    </row>
    <row r="491" spans="1:20">
      <c r="A491" s="1">
        <v>45027</v>
      </c>
      <c r="B491" s="9">
        <f>nyse_spy_volume_by_exchange[[#This Row],[Off Exchange]]/SUM(nyse_spy_volume_by_exchange[[#This Row],[NYSE National]:[LTSE]])</f>
        <v>0.38527626704766516</v>
      </c>
      <c r="C491" s="12">
        <f>SUM(nyse_spy_volume_by_exchange[[#This Row],[NYSE National]:[LTSE]])</f>
        <v>59298223</v>
      </c>
      <c r="D491">
        <v>86683</v>
      </c>
      <c r="E491">
        <v>942614</v>
      </c>
      <c r="F491">
        <v>1500822</v>
      </c>
      <c r="G491">
        <v>296816</v>
      </c>
      <c r="H491">
        <v>170478</v>
      </c>
      <c r="I491">
        <v>1023249</v>
      </c>
      <c r="J491">
        <v>348216</v>
      </c>
      <c r="K491">
        <v>22846198</v>
      </c>
      <c r="L491">
        <v>2797201</v>
      </c>
      <c r="M491">
        <v>10876244</v>
      </c>
      <c r="N491">
        <v>4553626</v>
      </c>
      <c r="O491">
        <v>583422</v>
      </c>
      <c r="P491">
        <v>8444102</v>
      </c>
      <c r="Q491">
        <v>604254</v>
      </c>
      <c r="R491">
        <v>3107147</v>
      </c>
      <c r="S491">
        <v>1117151</v>
      </c>
      <c r="T491">
        <v>0</v>
      </c>
    </row>
    <row r="492" spans="1:20">
      <c r="A492" s="1">
        <v>45026</v>
      </c>
      <c r="B492" s="9">
        <f>nyse_spy_volume_by_exchange[[#This Row],[Off Exchange]]/SUM(nyse_spy_volume_by_exchange[[#This Row],[NYSE National]:[LTSE]])</f>
        <v>0.39781412474036187</v>
      </c>
      <c r="C492" s="12">
        <f>SUM(nyse_spy_volume_by_exchange[[#This Row],[NYSE National]:[LTSE]])</f>
        <v>63680944</v>
      </c>
      <c r="D492">
        <v>128609</v>
      </c>
      <c r="E492">
        <v>1056174</v>
      </c>
      <c r="F492">
        <v>1850262</v>
      </c>
      <c r="G492">
        <v>487021</v>
      </c>
      <c r="H492">
        <v>123680</v>
      </c>
      <c r="I492">
        <v>1217643</v>
      </c>
      <c r="J492">
        <v>630991</v>
      </c>
      <c r="K492">
        <v>25333179</v>
      </c>
      <c r="L492">
        <v>937961</v>
      </c>
      <c r="M492">
        <v>10938223</v>
      </c>
      <c r="N492">
        <v>4606694</v>
      </c>
      <c r="O492">
        <v>602498</v>
      </c>
      <c r="P492">
        <v>10047413</v>
      </c>
      <c r="Q492">
        <v>869343</v>
      </c>
      <c r="R492">
        <v>3604978</v>
      </c>
      <c r="S492">
        <v>1246275</v>
      </c>
      <c r="T492">
        <v>0</v>
      </c>
    </row>
    <row r="493" spans="1:20">
      <c r="A493" s="1">
        <v>45022</v>
      </c>
      <c r="B493" s="9">
        <f>nyse_spy_volume_by_exchange[[#This Row],[Off Exchange]]/SUM(nyse_spy_volume_by_exchange[[#This Row],[NYSE National]:[LTSE]])</f>
        <v>0.38197871375481274</v>
      </c>
      <c r="C493" s="12">
        <f>SUM(nyse_spy_volume_by_exchange[[#This Row],[NYSE National]:[LTSE]])</f>
        <v>65467347</v>
      </c>
      <c r="D493">
        <v>164499</v>
      </c>
      <c r="E493">
        <v>1191420</v>
      </c>
      <c r="F493">
        <v>1818772</v>
      </c>
      <c r="G493">
        <v>508850</v>
      </c>
      <c r="H493">
        <v>186260</v>
      </c>
      <c r="I493">
        <v>1496736</v>
      </c>
      <c r="J493">
        <v>567306</v>
      </c>
      <c r="K493">
        <v>25007133</v>
      </c>
      <c r="L493">
        <v>1427581</v>
      </c>
      <c r="M493">
        <v>11321910</v>
      </c>
      <c r="N493">
        <v>4855937</v>
      </c>
      <c r="O493">
        <v>670220</v>
      </c>
      <c r="P493">
        <v>9845338</v>
      </c>
      <c r="Q493">
        <v>834375</v>
      </c>
      <c r="R493">
        <v>3948320</v>
      </c>
      <c r="S493">
        <v>1622690</v>
      </c>
      <c r="T493">
        <v>0</v>
      </c>
    </row>
    <row r="494" spans="1:20">
      <c r="A494" s="1">
        <v>45021</v>
      </c>
      <c r="B494" s="9">
        <f>nyse_spy_volume_by_exchange[[#This Row],[Off Exchange]]/SUM(nyse_spy_volume_by_exchange[[#This Row],[NYSE National]:[LTSE]])</f>
        <v>0.37614951270579933</v>
      </c>
      <c r="C494" s="12">
        <f>SUM(nyse_spy_volume_by_exchange[[#This Row],[NYSE National]:[LTSE]])</f>
        <v>65200345</v>
      </c>
      <c r="D494">
        <v>134316</v>
      </c>
      <c r="E494">
        <v>1081731</v>
      </c>
      <c r="F494">
        <v>1799422</v>
      </c>
      <c r="G494">
        <v>478850</v>
      </c>
      <c r="H494">
        <v>142382</v>
      </c>
      <c r="I494">
        <v>1219176</v>
      </c>
      <c r="J494">
        <v>523434</v>
      </c>
      <c r="K494">
        <v>24525078</v>
      </c>
      <c r="L494">
        <v>962458</v>
      </c>
      <c r="M494">
        <v>12338608</v>
      </c>
      <c r="N494">
        <v>5227786</v>
      </c>
      <c r="O494">
        <v>565626</v>
      </c>
      <c r="P494">
        <v>9941512</v>
      </c>
      <c r="Q494">
        <v>907026</v>
      </c>
      <c r="R494">
        <v>3843421</v>
      </c>
      <c r="S494">
        <v>1509519</v>
      </c>
      <c r="T494">
        <v>0</v>
      </c>
    </row>
    <row r="495" spans="1:20">
      <c r="A495" s="1">
        <v>45020</v>
      </c>
      <c r="B495" s="9">
        <f>nyse_spy_volume_by_exchange[[#This Row],[Off Exchange]]/SUM(nyse_spy_volume_by_exchange[[#This Row],[NYSE National]:[LTSE]])</f>
        <v>0.36434397852547201</v>
      </c>
      <c r="C495" s="12">
        <f>SUM(nyse_spy_volume_by_exchange[[#This Row],[NYSE National]:[LTSE]])</f>
        <v>66701536</v>
      </c>
      <c r="D495">
        <v>202238</v>
      </c>
      <c r="E495">
        <v>1046165</v>
      </c>
      <c r="F495">
        <v>1839845</v>
      </c>
      <c r="G495">
        <v>471129</v>
      </c>
      <c r="H495">
        <v>251952</v>
      </c>
      <c r="I495">
        <v>1683185</v>
      </c>
      <c r="J495">
        <v>649832</v>
      </c>
      <c r="K495">
        <v>24302303</v>
      </c>
      <c r="L495">
        <v>1078156</v>
      </c>
      <c r="M495">
        <v>11613842</v>
      </c>
      <c r="N495">
        <v>5049025</v>
      </c>
      <c r="O495">
        <v>586890</v>
      </c>
      <c r="P495">
        <v>11184190</v>
      </c>
      <c r="Q495">
        <v>823741</v>
      </c>
      <c r="R495">
        <v>4076186</v>
      </c>
      <c r="S495">
        <v>1842857</v>
      </c>
      <c r="T495">
        <v>0</v>
      </c>
    </row>
    <row r="496" spans="1:20">
      <c r="A496" s="1">
        <v>45019</v>
      </c>
      <c r="B496" s="9">
        <f>nyse_spy_volume_by_exchange[[#This Row],[Off Exchange]]/SUM(nyse_spy_volume_by_exchange[[#This Row],[NYSE National]:[LTSE]])</f>
        <v>0.32281230447837173</v>
      </c>
      <c r="C496" s="12">
        <f>SUM(nyse_spy_volume_by_exchange[[#This Row],[NYSE National]:[LTSE]])</f>
        <v>67347089</v>
      </c>
      <c r="D496">
        <v>131798</v>
      </c>
      <c r="E496">
        <v>1174957</v>
      </c>
      <c r="F496">
        <v>1898506</v>
      </c>
      <c r="G496">
        <v>441866</v>
      </c>
      <c r="H496">
        <v>270193</v>
      </c>
      <c r="I496">
        <v>1488912</v>
      </c>
      <c r="J496">
        <v>507524</v>
      </c>
      <c r="K496">
        <v>21740469</v>
      </c>
      <c r="L496">
        <v>2847794</v>
      </c>
      <c r="M496">
        <v>12959102</v>
      </c>
      <c r="N496">
        <v>5248604</v>
      </c>
      <c r="O496">
        <v>618439</v>
      </c>
      <c r="P496">
        <v>11137028</v>
      </c>
      <c r="Q496">
        <v>1059007</v>
      </c>
      <c r="R496">
        <v>4109400</v>
      </c>
      <c r="S496">
        <v>1713490</v>
      </c>
      <c r="T496">
        <v>0</v>
      </c>
    </row>
    <row r="497" spans="1:20">
      <c r="A497" s="1">
        <v>45016</v>
      </c>
      <c r="B497" s="9">
        <f>nyse_spy_volume_by_exchange[[#This Row],[Off Exchange]]/SUM(nyse_spy_volume_by_exchange[[#This Row],[NYSE National]:[LTSE]])</f>
        <v>0.4125905750965207</v>
      </c>
      <c r="C497" s="12">
        <f>SUM(nyse_spy_volume_by_exchange[[#This Row],[NYSE National]:[LTSE]])</f>
        <v>112301288</v>
      </c>
      <c r="D497">
        <v>266052</v>
      </c>
      <c r="E497">
        <v>1921410</v>
      </c>
      <c r="F497">
        <v>2673970</v>
      </c>
      <c r="G497">
        <v>939072</v>
      </c>
      <c r="H497">
        <v>235007</v>
      </c>
      <c r="I497">
        <v>1675630</v>
      </c>
      <c r="J497">
        <v>1377808</v>
      </c>
      <c r="K497">
        <v>46334453</v>
      </c>
      <c r="L497">
        <v>5575700</v>
      </c>
      <c r="M497">
        <v>17573602</v>
      </c>
      <c r="N497">
        <v>7428485</v>
      </c>
      <c r="O497">
        <v>1109569</v>
      </c>
      <c r="P497">
        <v>15536783</v>
      </c>
      <c r="Q497">
        <v>1802749</v>
      </c>
      <c r="R497">
        <v>5542846</v>
      </c>
      <c r="S497">
        <v>2299904</v>
      </c>
      <c r="T497">
        <v>8248</v>
      </c>
    </row>
    <row r="498" spans="1:20">
      <c r="A498" s="1">
        <v>45015</v>
      </c>
      <c r="B498" s="9">
        <f>nyse_spy_volume_by_exchange[[#This Row],[Off Exchange]]/SUM(nyse_spy_volume_by_exchange[[#This Row],[NYSE National]:[LTSE]])</f>
        <v>0.36111612517389674</v>
      </c>
      <c r="C498" s="12">
        <f>SUM(nyse_spy_volume_by_exchange[[#This Row],[NYSE National]:[LTSE]])</f>
        <v>69842453</v>
      </c>
      <c r="D498">
        <v>175390</v>
      </c>
      <c r="E498">
        <v>1184754</v>
      </c>
      <c r="F498">
        <v>1726954</v>
      </c>
      <c r="G498">
        <v>514255</v>
      </c>
      <c r="H498">
        <v>175621</v>
      </c>
      <c r="I498">
        <v>1340759</v>
      </c>
      <c r="J498">
        <v>529124</v>
      </c>
      <c r="K498">
        <v>25221236</v>
      </c>
      <c r="L498">
        <v>1646832</v>
      </c>
      <c r="M498">
        <v>13560859</v>
      </c>
      <c r="N498">
        <v>5746788</v>
      </c>
      <c r="O498">
        <v>542245</v>
      </c>
      <c r="P498">
        <v>10342931</v>
      </c>
      <c r="Q498">
        <v>998285</v>
      </c>
      <c r="R498">
        <v>4399080</v>
      </c>
      <c r="S498">
        <v>1737340</v>
      </c>
      <c r="T498">
        <v>0</v>
      </c>
    </row>
    <row r="499" spans="1:20">
      <c r="A499" s="1">
        <v>45014</v>
      </c>
      <c r="B499" s="9">
        <f>nyse_spy_volume_by_exchange[[#This Row],[Off Exchange]]/SUM(nyse_spy_volume_by_exchange[[#This Row],[NYSE National]:[LTSE]])</f>
        <v>0.36611445288434141</v>
      </c>
      <c r="C499" s="12">
        <f>SUM(nyse_spy_volume_by_exchange[[#This Row],[NYSE National]:[LTSE]])</f>
        <v>77752134</v>
      </c>
      <c r="D499">
        <v>185153</v>
      </c>
      <c r="E499">
        <v>1722632</v>
      </c>
      <c r="F499">
        <v>2020556</v>
      </c>
      <c r="G499">
        <v>553044</v>
      </c>
      <c r="H499">
        <v>256168</v>
      </c>
      <c r="I499">
        <v>1505353</v>
      </c>
      <c r="J499">
        <v>662008</v>
      </c>
      <c r="K499">
        <v>28466180</v>
      </c>
      <c r="L499">
        <v>1777084</v>
      </c>
      <c r="M499">
        <v>16259679</v>
      </c>
      <c r="N499">
        <v>5440172</v>
      </c>
      <c r="O499">
        <v>640656</v>
      </c>
      <c r="P499">
        <v>11106202</v>
      </c>
      <c r="Q499">
        <v>1104733</v>
      </c>
      <c r="R499">
        <v>4220534</v>
      </c>
      <c r="S499">
        <v>1830032</v>
      </c>
      <c r="T499">
        <v>1948</v>
      </c>
    </row>
    <row r="500" spans="1:20">
      <c r="A500" s="1">
        <v>45013</v>
      </c>
      <c r="B500" s="9">
        <f>nyse_spy_volume_by_exchange[[#This Row],[Off Exchange]]/SUM(nyse_spy_volume_by_exchange[[#This Row],[NYSE National]:[LTSE]])</f>
        <v>0.36960530869509695</v>
      </c>
      <c r="C500" s="12">
        <f>SUM(nyse_spy_volume_by_exchange[[#This Row],[NYSE National]:[LTSE]])</f>
        <v>62872249</v>
      </c>
      <c r="D500">
        <v>172885</v>
      </c>
      <c r="E500">
        <v>1047470</v>
      </c>
      <c r="F500">
        <v>1588482</v>
      </c>
      <c r="G500">
        <v>336281</v>
      </c>
      <c r="H500">
        <v>204615</v>
      </c>
      <c r="I500">
        <v>984276</v>
      </c>
      <c r="J500">
        <v>588526</v>
      </c>
      <c r="K500">
        <v>23237917</v>
      </c>
      <c r="L500">
        <v>1559105</v>
      </c>
      <c r="M500">
        <v>10789630</v>
      </c>
      <c r="N500">
        <v>5555136</v>
      </c>
      <c r="O500">
        <v>847644</v>
      </c>
      <c r="P500">
        <v>9176532</v>
      </c>
      <c r="Q500">
        <v>844088</v>
      </c>
      <c r="R500">
        <v>3901814</v>
      </c>
      <c r="S500">
        <v>2037848</v>
      </c>
      <c r="T500">
        <v>0</v>
      </c>
    </row>
    <row r="501" spans="1:20">
      <c r="A501" s="1">
        <v>45012</v>
      </c>
      <c r="B501" s="9">
        <f>nyse_spy_volume_by_exchange[[#This Row],[Off Exchange]]/SUM(nyse_spy_volume_by_exchange[[#This Row],[NYSE National]:[LTSE]])</f>
        <v>0.38392883055534788</v>
      </c>
      <c r="C501" s="12">
        <f>SUM(nyse_spy_volume_by_exchange[[#This Row],[NYSE National]:[LTSE]])</f>
        <v>74150136</v>
      </c>
      <c r="D501">
        <v>197647</v>
      </c>
      <c r="E501">
        <v>1722796</v>
      </c>
      <c r="F501">
        <v>1883525</v>
      </c>
      <c r="G501">
        <v>548362</v>
      </c>
      <c r="H501">
        <v>375623</v>
      </c>
      <c r="I501">
        <v>1319918</v>
      </c>
      <c r="J501">
        <v>570750</v>
      </c>
      <c r="K501">
        <v>28468375</v>
      </c>
      <c r="L501">
        <v>1060779</v>
      </c>
      <c r="M501">
        <v>12385952</v>
      </c>
      <c r="N501">
        <v>6157090</v>
      </c>
      <c r="O501">
        <v>874900</v>
      </c>
      <c r="P501">
        <v>11086223</v>
      </c>
      <c r="Q501">
        <v>873895</v>
      </c>
      <c r="R501">
        <v>5007875</v>
      </c>
      <c r="S501">
        <v>1616426</v>
      </c>
      <c r="T501">
        <v>0</v>
      </c>
    </row>
    <row r="502" spans="1:20">
      <c r="A502" s="1">
        <v>45009</v>
      </c>
      <c r="B502" s="9">
        <f>nyse_spy_volume_by_exchange[[#This Row],[Off Exchange]]/SUM(nyse_spy_volume_by_exchange[[#This Row],[NYSE National]:[LTSE]])</f>
        <v>0.36321482945083527</v>
      </c>
      <c r="C502" s="12">
        <f>SUM(nyse_spy_volume_by_exchange[[#This Row],[NYSE National]:[LTSE]])</f>
        <v>108319264</v>
      </c>
      <c r="D502">
        <v>261288</v>
      </c>
      <c r="E502">
        <v>2370772</v>
      </c>
      <c r="F502">
        <v>3526519</v>
      </c>
      <c r="G502">
        <v>684991</v>
      </c>
      <c r="H502">
        <v>365841</v>
      </c>
      <c r="I502">
        <v>1347657</v>
      </c>
      <c r="J502">
        <v>922853</v>
      </c>
      <c r="K502">
        <v>39343163</v>
      </c>
      <c r="L502">
        <v>1656118</v>
      </c>
      <c r="M502">
        <v>20319076</v>
      </c>
      <c r="N502">
        <v>9070557</v>
      </c>
      <c r="O502">
        <v>977146</v>
      </c>
      <c r="P502">
        <v>15806719</v>
      </c>
      <c r="Q502">
        <v>1552960</v>
      </c>
      <c r="R502">
        <v>7632183</v>
      </c>
      <c r="S502">
        <v>2481421</v>
      </c>
      <c r="T502">
        <v>0</v>
      </c>
    </row>
    <row r="503" spans="1:20">
      <c r="A503" s="1">
        <v>45008</v>
      </c>
      <c r="B503" s="9">
        <f>nyse_spy_volume_by_exchange[[#This Row],[Off Exchange]]/SUM(nyse_spy_volume_by_exchange[[#This Row],[NYSE National]:[LTSE]])</f>
        <v>0.35139317024271105</v>
      </c>
      <c r="C503" s="12">
        <f>SUM(nyse_spy_volume_by_exchange[[#This Row],[NYSE National]:[LTSE]])</f>
        <v>119352499</v>
      </c>
      <c r="D503">
        <v>281584</v>
      </c>
      <c r="E503">
        <v>2117266</v>
      </c>
      <c r="F503">
        <v>4164676</v>
      </c>
      <c r="G503">
        <v>679410</v>
      </c>
      <c r="H503">
        <v>600025</v>
      </c>
      <c r="I503">
        <v>1692167</v>
      </c>
      <c r="J503">
        <v>1123306</v>
      </c>
      <c r="K503">
        <v>41939653</v>
      </c>
      <c r="L503">
        <v>706830</v>
      </c>
      <c r="M503">
        <v>22613762</v>
      </c>
      <c r="N503">
        <v>10761164</v>
      </c>
      <c r="O503">
        <v>1056054</v>
      </c>
      <c r="P503">
        <v>18199181</v>
      </c>
      <c r="Q503">
        <v>2084529</v>
      </c>
      <c r="R503">
        <v>8673796</v>
      </c>
      <c r="S503">
        <v>2659096</v>
      </c>
      <c r="T503">
        <v>0</v>
      </c>
    </row>
    <row r="504" spans="1:20">
      <c r="A504" s="1">
        <v>45007</v>
      </c>
      <c r="B504" s="9">
        <f>nyse_spy_volume_by_exchange[[#This Row],[Off Exchange]]/SUM(nyse_spy_volume_by_exchange[[#This Row],[NYSE National]:[LTSE]])</f>
        <v>0.32100297428326202</v>
      </c>
      <c r="C504" s="12">
        <f>SUM(nyse_spy_volume_by_exchange[[#This Row],[NYSE National]:[LTSE]])</f>
        <v>111757681</v>
      </c>
      <c r="D504">
        <v>222350</v>
      </c>
      <c r="E504">
        <v>1897809</v>
      </c>
      <c r="F504">
        <v>2826720</v>
      </c>
      <c r="G504">
        <v>642173</v>
      </c>
      <c r="H504">
        <v>490498</v>
      </c>
      <c r="I504">
        <v>1863383</v>
      </c>
      <c r="J504">
        <v>1362691</v>
      </c>
      <c r="K504">
        <v>35874548</v>
      </c>
      <c r="L504">
        <v>2548872</v>
      </c>
      <c r="M504">
        <v>20268803</v>
      </c>
      <c r="N504">
        <v>11139283</v>
      </c>
      <c r="O504">
        <v>1291352</v>
      </c>
      <c r="P504">
        <v>19468819</v>
      </c>
      <c r="Q504">
        <v>1328655</v>
      </c>
      <c r="R504">
        <v>7919640</v>
      </c>
      <c r="S504">
        <v>2612085</v>
      </c>
      <c r="T504">
        <v>0</v>
      </c>
    </row>
    <row r="505" spans="1:20">
      <c r="A505" s="1">
        <v>45006</v>
      </c>
      <c r="B505" s="9">
        <f>nyse_spy_volume_by_exchange[[#This Row],[Off Exchange]]/SUM(nyse_spy_volume_by_exchange[[#This Row],[NYSE National]:[LTSE]])</f>
        <v>0.41236593484401546</v>
      </c>
      <c r="C505" s="12">
        <f>SUM(nyse_spy_volume_by_exchange[[#This Row],[NYSE National]:[LTSE]])</f>
        <v>91531147</v>
      </c>
      <c r="D505">
        <v>190284</v>
      </c>
      <c r="E505">
        <v>1170555</v>
      </c>
      <c r="F505">
        <v>2297464</v>
      </c>
      <c r="G505">
        <v>438767</v>
      </c>
      <c r="H505">
        <v>397318</v>
      </c>
      <c r="I505">
        <v>1626744</v>
      </c>
      <c r="J505">
        <v>763003</v>
      </c>
      <c r="K505">
        <v>37744327</v>
      </c>
      <c r="L505">
        <v>1992900</v>
      </c>
      <c r="M505">
        <v>15967721</v>
      </c>
      <c r="N505">
        <v>6813042</v>
      </c>
      <c r="O505">
        <v>769495</v>
      </c>
      <c r="P505">
        <v>11887705</v>
      </c>
      <c r="Q505">
        <v>1622442</v>
      </c>
      <c r="R505">
        <v>5383691</v>
      </c>
      <c r="S505">
        <v>2457803</v>
      </c>
      <c r="T505">
        <v>7886</v>
      </c>
    </row>
    <row r="506" spans="1:20">
      <c r="A506" s="1">
        <v>45005</v>
      </c>
      <c r="B506" s="9">
        <f>nyse_spy_volume_by_exchange[[#This Row],[Off Exchange]]/SUM(nyse_spy_volume_by_exchange[[#This Row],[NYSE National]:[LTSE]])</f>
        <v>0.34641392877963062</v>
      </c>
      <c r="C506" s="12">
        <f>SUM(nyse_spy_volume_by_exchange[[#This Row],[NYSE National]:[LTSE]])</f>
        <v>93321083</v>
      </c>
      <c r="D506">
        <v>263699</v>
      </c>
      <c r="E506">
        <v>1247280</v>
      </c>
      <c r="F506">
        <v>2693984</v>
      </c>
      <c r="G506">
        <v>348239</v>
      </c>
      <c r="H506">
        <v>525739</v>
      </c>
      <c r="I506">
        <v>1517951</v>
      </c>
      <c r="J506">
        <v>1292612</v>
      </c>
      <c r="K506">
        <v>32327723</v>
      </c>
      <c r="L506">
        <v>1882078</v>
      </c>
      <c r="M506">
        <v>17347884</v>
      </c>
      <c r="N506">
        <v>7605272</v>
      </c>
      <c r="O506">
        <v>638309</v>
      </c>
      <c r="P506">
        <v>14628702</v>
      </c>
      <c r="Q506">
        <v>1861244</v>
      </c>
      <c r="R506">
        <v>6247511</v>
      </c>
      <c r="S506">
        <v>2892856</v>
      </c>
      <c r="T506">
        <v>0</v>
      </c>
    </row>
    <row r="507" spans="1:20">
      <c r="A507" s="1">
        <v>45002</v>
      </c>
      <c r="B507" s="9">
        <f>nyse_spy_volume_by_exchange[[#This Row],[Off Exchange]]/SUM(nyse_spy_volume_by_exchange[[#This Row],[NYSE National]:[LTSE]])</f>
        <v>0.41704140212266205</v>
      </c>
      <c r="C507" s="12">
        <f>SUM(nyse_spy_volume_by_exchange[[#This Row],[NYSE National]:[LTSE]])</f>
        <v>147004371</v>
      </c>
      <c r="D507">
        <v>242794</v>
      </c>
      <c r="E507">
        <v>2380519</v>
      </c>
      <c r="F507">
        <v>3867397</v>
      </c>
      <c r="G507">
        <v>514993</v>
      </c>
      <c r="H507">
        <v>695856</v>
      </c>
      <c r="I507">
        <v>1802218</v>
      </c>
      <c r="J507">
        <v>1300776</v>
      </c>
      <c r="K507">
        <v>61306909</v>
      </c>
      <c r="L507">
        <v>5379179</v>
      </c>
      <c r="M507">
        <v>28132750</v>
      </c>
      <c r="N507">
        <v>10125493</v>
      </c>
      <c r="O507">
        <v>1258679</v>
      </c>
      <c r="P507">
        <v>17848392</v>
      </c>
      <c r="Q507">
        <v>1851288</v>
      </c>
      <c r="R507">
        <v>7673925</v>
      </c>
      <c r="S507">
        <v>2623203</v>
      </c>
      <c r="T507">
        <v>0</v>
      </c>
    </row>
    <row r="508" spans="1:20">
      <c r="A508" s="1">
        <v>45001</v>
      </c>
      <c r="B508" s="9">
        <f>nyse_spy_volume_by_exchange[[#This Row],[Off Exchange]]/SUM(nyse_spy_volume_by_exchange[[#This Row],[NYSE National]:[LTSE]])</f>
        <v>0.32911735854872837</v>
      </c>
      <c r="C508" s="12">
        <f>SUM(nyse_spy_volume_by_exchange[[#This Row],[NYSE National]:[LTSE]])</f>
        <v>144604992</v>
      </c>
      <c r="D508">
        <v>278226</v>
      </c>
      <c r="E508">
        <v>2664121</v>
      </c>
      <c r="F508">
        <v>4814508</v>
      </c>
      <c r="G508">
        <v>734243</v>
      </c>
      <c r="H508">
        <v>553886</v>
      </c>
      <c r="I508">
        <v>1918071</v>
      </c>
      <c r="J508">
        <v>1517966</v>
      </c>
      <c r="K508">
        <v>47592013</v>
      </c>
      <c r="L508">
        <v>2532749</v>
      </c>
      <c r="M508">
        <v>32067543</v>
      </c>
      <c r="N508">
        <v>12352766</v>
      </c>
      <c r="O508">
        <v>1694631</v>
      </c>
      <c r="P508">
        <v>20719379</v>
      </c>
      <c r="Q508">
        <v>2421674</v>
      </c>
      <c r="R508">
        <v>9069653</v>
      </c>
      <c r="S508">
        <v>3673563</v>
      </c>
      <c r="T508">
        <v>0</v>
      </c>
    </row>
    <row r="509" spans="1:20">
      <c r="A509" s="1">
        <v>45000</v>
      </c>
      <c r="B509" s="9">
        <f>nyse_spy_volume_by_exchange[[#This Row],[Off Exchange]]/SUM(nyse_spy_volume_by_exchange[[#This Row],[NYSE National]:[LTSE]])</f>
        <v>0.31237034666018898</v>
      </c>
      <c r="C509" s="12">
        <f>SUM(nyse_spy_volume_by_exchange[[#This Row],[NYSE National]:[LTSE]])</f>
        <v>173099571</v>
      </c>
      <c r="D509">
        <v>174451</v>
      </c>
      <c r="E509">
        <v>3049974</v>
      </c>
      <c r="F509">
        <v>7336411</v>
      </c>
      <c r="G509">
        <v>841762</v>
      </c>
      <c r="H509">
        <v>894302</v>
      </c>
      <c r="I509">
        <v>2281311</v>
      </c>
      <c r="J509">
        <v>2205637</v>
      </c>
      <c r="K509">
        <v>54071173</v>
      </c>
      <c r="L509">
        <v>5323121</v>
      </c>
      <c r="M509">
        <v>36443013</v>
      </c>
      <c r="N509">
        <v>14079752</v>
      </c>
      <c r="O509">
        <v>1595271</v>
      </c>
      <c r="P509">
        <v>26523727</v>
      </c>
      <c r="Q509">
        <v>2504849</v>
      </c>
      <c r="R509">
        <v>11334874</v>
      </c>
      <c r="S509">
        <v>4439943</v>
      </c>
      <c r="T509">
        <v>0</v>
      </c>
    </row>
    <row r="510" spans="1:20">
      <c r="A510" s="1">
        <v>44999</v>
      </c>
      <c r="B510" s="9">
        <f>nyse_spy_volume_by_exchange[[#This Row],[Off Exchange]]/SUM(nyse_spy_volume_by_exchange[[#This Row],[NYSE National]:[LTSE]])</f>
        <v>0.34465900706343605</v>
      </c>
      <c r="C510" s="12">
        <f>SUM(nyse_spy_volume_by_exchange[[#This Row],[NYSE National]:[LTSE]])</f>
        <v>149751621</v>
      </c>
      <c r="D510">
        <v>235129</v>
      </c>
      <c r="E510">
        <v>2480703</v>
      </c>
      <c r="F510">
        <v>4414629</v>
      </c>
      <c r="G510">
        <v>780060</v>
      </c>
      <c r="H510">
        <v>438635</v>
      </c>
      <c r="I510">
        <v>2748577</v>
      </c>
      <c r="J510">
        <v>1473682</v>
      </c>
      <c r="K510">
        <v>51613245</v>
      </c>
      <c r="L510">
        <v>1672587</v>
      </c>
      <c r="M510">
        <v>31738537</v>
      </c>
      <c r="N510">
        <v>14063853</v>
      </c>
      <c r="O510">
        <v>1317952</v>
      </c>
      <c r="P510">
        <v>21929289</v>
      </c>
      <c r="Q510">
        <v>2030540</v>
      </c>
      <c r="R510">
        <v>8984466</v>
      </c>
      <c r="S510">
        <v>3829737</v>
      </c>
      <c r="T510">
        <v>0</v>
      </c>
    </row>
    <row r="511" spans="1:20">
      <c r="A511" s="1">
        <v>44998</v>
      </c>
      <c r="B511" s="9">
        <f>nyse_spy_volume_by_exchange[[#This Row],[Off Exchange]]/SUM(nyse_spy_volume_by_exchange[[#This Row],[NYSE National]:[LTSE]])</f>
        <v>0.27843535599056096</v>
      </c>
      <c r="C511" s="12">
        <f>SUM(nyse_spy_volume_by_exchange[[#This Row],[NYSE National]:[LTSE]])</f>
        <v>158261022</v>
      </c>
      <c r="D511">
        <v>208590</v>
      </c>
      <c r="E511">
        <v>3159946</v>
      </c>
      <c r="F511">
        <v>5101239</v>
      </c>
      <c r="G511">
        <v>1336548</v>
      </c>
      <c r="H511">
        <v>682266</v>
      </c>
      <c r="I511">
        <v>2716899</v>
      </c>
      <c r="J511">
        <v>2695290</v>
      </c>
      <c r="K511">
        <v>44065464</v>
      </c>
      <c r="L511">
        <v>3702484</v>
      </c>
      <c r="M511">
        <v>34347528</v>
      </c>
      <c r="N511">
        <v>16707765</v>
      </c>
      <c r="O511">
        <v>1972150</v>
      </c>
      <c r="P511">
        <v>25110120</v>
      </c>
      <c r="Q511">
        <v>1277007</v>
      </c>
      <c r="R511">
        <v>11040585</v>
      </c>
      <c r="S511">
        <v>4137141</v>
      </c>
      <c r="T511">
        <v>0</v>
      </c>
    </row>
    <row r="512" spans="1:20">
      <c r="A512" s="1">
        <v>44995</v>
      </c>
      <c r="B512" s="9">
        <f>nyse_spy_volume_by_exchange[[#This Row],[Off Exchange]]/SUM(nyse_spy_volume_by_exchange[[#This Row],[NYSE National]:[LTSE]])</f>
        <v>0.31815444945171695</v>
      </c>
      <c r="C512" s="12">
        <f>SUM(nyse_spy_volume_by_exchange[[#This Row],[NYSE National]:[LTSE]])</f>
        <v>189614205</v>
      </c>
      <c r="D512">
        <v>284782</v>
      </c>
      <c r="E512">
        <v>3283629</v>
      </c>
      <c r="F512">
        <v>5547230</v>
      </c>
      <c r="G512">
        <v>942749</v>
      </c>
      <c r="H512">
        <v>552996</v>
      </c>
      <c r="I512">
        <v>2663479</v>
      </c>
      <c r="J512">
        <v>2489988</v>
      </c>
      <c r="K512">
        <v>60326603</v>
      </c>
      <c r="L512">
        <v>1629592</v>
      </c>
      <c r="M512">
        <v>41827721</v>
      </c>
      <c r="N512">
        <v>22178881</v>
      </c>
      <c r="O512">
        <v>2209578</v>
      </c>
      <c r="P512">
        <v>24860154</v>
      </c>
      <c r="Q512">
        <v>2093036</v>
      </c>
      <c r="R512">
        <v>13149033</v>
      </c>
      <c r="S512">
        <v>5574754</v>
      </c>
      <c r="T512">
        <v>0</v>
      </c>
    </row>
    <row r="513" spans="1:20">
      <c r="A513" s="1">
        <v>44994</v>
      </c>
      <c r="B513" s="9">
        <f>nyse_spy_volume_by_exchange[[#This Row],[Off Exchange]]/SUM(nyse_spy_volume_by_exchange[[#This Row],[NYSE National]:[LTSE]])</f>
        <v>0.28876947743940384</v>
      </c>
      <c r="C513" s="12">
        <f>SUM(nyse_spy_volume_by_exchange[[#This Row],[NYSE National]:[LTSE]])</f>
        <v>111939573</v>
      </c>
      <c r="D513">
        <v>223716</v>
      </c>
      <c r="E513">
        <v>1775600</v>
      </c>
      <c r="F513">
        <v>3517230</v>
      </c>
      <c r="G513">
        <v>874737</v>
      </c>
      <c r="H513">
        <v>433671</v>
      </c>
      <c r="I513">
        <v>1863803</v>
      </c>
      <c r="J513">
        <v>1404531</v>
      </c>
      <c r="K513">
        <v>32324732</v>
      </c>
      <c r="L513">
        <v>2571033</v>
      </c>
      <c r="M513">
        <v>25278783</v>
      </c>
      <c r="N513">
        <v>11915775</v>
      </c>
      <c r="O513">
        <v>927271</v>
      </c>
      <c r="P513">
        <v>15415666</v>
      </c>
      <c r="Q513">
        <v>2093635</v>
      </c>
      <c r="R513">
        <v>7743925</v>
      </c>
      <c r="S513">
        <v>3575465</v>
      </c>
      <c r="T513">
        <v>0</v>
      </c>
    </row>
    <row r="514" spans="1:20">
      <c r="A514" s="1">
        <v>44993</v>
      </c>
      <c r="B514" s="9">
        <f>nyse_spy_volume_by_exchange[[#This Row],[Off Exchange]]/SUM(nyse_spy_volume_by_exchange[[#This Row],[NYSE National]:[LTSE]])</f>
        <v>0.32732412871851141</v>
      </c>
      <c r="C514" s="12">
        <f>SUM(nyse_spy_volume_by_exchange[[#This Row],[NYSE National]:[LTSE]])</f>
        <v>74745333</v>
      </c>
      <c r="D514">
        <v>141845</v>
      </c>
      <c r="E514">
        <v>1081521</v>
      </c>
      <c r="F514">
        <v>2154101</v>
      </c>
      <c r="G514">
        <v>366540</v>
      </c>
      <c r="H514">
        <v>202383</v>
      </c>
      <c r="I514">
        <v>1166923</v>
      </c>
      <c r="J514">
        <v>1047301</v>
      </c>
      <c r="K514">
        <v>24465951</v>
      </c>
      <c r="L514">
        <v>1280847</v>
      </c>
      <c r="M514">
        <v>15079567</v>
      </c>
      <c r="N514">
        <v>7797224</v>
      </c>
      <c r="O514">
        <v>722006</v>
      </c>
      <c r="P514">
        <v>10488116</v>
      </c>
      <c r="Q514">
        <v>1157272</v>
      </c>
      <c r="R514">
        <v>5058829</v>
      </c>
      <c r="S514">
        <v>2534907</v>
      </c>
      <c r="T514">
        <v>0</v>
      </c>
    </row>
    <row r="515" spans="1:20">
      <c r="A515" s="1">
        <v>44992</v>
      </c>
      <c r="B515" s="9">
        <f>nyse_spy_volume_by_exchange[[#This Row],[Off Exchange]]/SUM(nyse_spy_volume_by_exchange[[#This Row],[NYSE National]:[LTSE]])</f>
        <v>0.33864001435334828</v>
      </c>
      <c r="C515" s="12">
        <f>SUM(nyse_spy_volume_by_exchange[[#This Row],[NYSE National]:[LTSE]])</f>
        <v>108579543</v>
      </c>
      <c r="D515">
        <v>188693</v>
      </c>
      <c r="E515">
        <v>1896889</v>
      </c>
      <c r="F515">
        <v>3371664</v>
      </c>
      <c r="G515">
        <v>602196</v>
      </c>
      <c r="H515">
        <v>323448</v>
      </c>
      <c r="I515">
        <v>1385511</v>
      </c>
      <c r="J515">
        <v>1545796</v>
      </c>
      <c r="K515">
        <v>36769378</v>
      </c>
      <c r="L515">
        <v>1507885</v>
      </c>
      <c r="M515">
        <v>21037559</v>
      </c>
      <c r="N515">
        <v>10528161</v>
      </c>
      <c r="O515">
        <v>1321334</v>
      </c>
      <c r="P515">
        <v>16010477</v>
      </c>
      <c r="Q515">
        <v>2222308</v>
      </c>
      <c r="R515">
        <v>6547551</v>
      </c>
      <c r="S515">
        <v>3320693</v>
      </c>
      <c r="T515">
        <v>0</v>
      </c>
    </row>
    <row r="516" spans="1:20">
      <c r="A516" s="1">
        <v>44991</v>
      </c>
      <c r="B516" s="9">
        <f>nyse_spy_volume_by_exchange[[#This Row],[Off Exchange]]/SUM(nyse_spy_volume_by_exchange[[#This Row],[NYSE National]:[LTSE]])</f>
        <v>0.32780033969294448</v>
      </c>
      <c r="C516" s="12">
        <f>SUM(nyse_spy_volume_by_exchange[[#This Row],[NYSE National]:[LTSE]])</f>
        <v>72798686</v>
      </c>
      <c r="D516">
        <v>176446</v>
      </c>
      <c r="E516">
        <v>1112006</v>
      </c>
      <c r="F516">
        <v>2168704</v>
      </c>
      <c r="G516">
        <v>456524</v>
      </c>
      <c r="H516">
        <v>215665</v>
      </c>
      <c r="I516">
        <v>1000217</v>
      </c>
      <c r="J516">
        <v>863012</v>
      </c>
      <c r="K516">
        <v>23863434</v>
      </c>
      <c r="L516">
        <v>2769978</v>
      </c>
      <c r="M516">
        <v>15739081</v>
      </c>
      <c r="N516">
        <v>6138992</v>
      </c>
      <c r="O516">
        <v>683653</v>
      </c>
      <c r="P516">
        <v>10078405</v>
      </c>
      <c r="Q516">
        <v>1578576</v>
      </c>
      <c r="R516">
        <v>3795511</v>
      </c>
      <c r="S516">
        <v>2158482</v>
      </c>
      <c r="T516">
        <v>0</v>
      </c>
    </row>
    <row r="517" spans="1:20">
      <c r="A517" s="1">
        <v>44988</v>
      </c>
      <c r="B517" s="9">
        <f>nyse_spy_volume_by_exchange[[#This Row],[Off Exchange]]/SUM(nyse_spy_volume_by_exchange[[#This Row],[NYSE National]:[LTSE]])</f>
        <v>0.33565756208669617</v>
      </c>
      <c r="C517" s="12">
        <f>SUM(nyse_spy_volume_by_exchange[[#This Row],[NYSE National]:[LTSE]])</f>
        <v>90118783</v>
      </c>
      <c r="D517">
        <v>150308</v>
      </c>
      <c r="E517">
        <v>1427234</v>
      </c>
      <c r="F517">
        <v>2842796</v>
      </c>
      <c r="G517">
        <v>676726</v>
      </c>
      <c r="H517">
        <v>370768</v>
      </c>
      <c r="I517">
        <v>1236338</v>
      </c>
      <c r="J517">
        <v>1471568</v>
      </c>
      <c r="K517">
        <v>30249051</v>
      </c>
      <c r="L517">
        <v>606041</v>
      </c>
      <c r="M517">
        <v>18824313</v>
      </c>
      <c r="N517">
        <v>8663164</v>
      </c>
      <c r="O517">
        <v>734568</v>
      </c>
      <c r="P517">
        <v>12271052</v>
      </c>
      <c r="Q517">
        <v>1615279</v>
      </c>
      <c r="R517">
        <v>5827189</v>
      </c>
      <c r="S517">
        <v>3152388</v>
      </c>
      <c r="T517">
        <v>0</v>
      </c>
    </row>
    <row r="518" spans="1:20">
      <c r="A518" s="1">
        <v>44987</v>
      </c>
      <c r="B518" s="9">
        <f>nyse_spy_volume_by_exchange[[#This Row],[Off Exchange]]/SUM(nyse_spy_volume_by_exchange[[#This Row],[NYSE National]:[LTSE]])</f>
        <v>0.33293693448988498</v>
      </c>
      <c r="C518" s="12">
        <f>SUM(nyse_spy_volume_by_exchange[[#This Row],[NYSE National]:[LTSE]])</f>
        <v>85604017</v>
      </c>
      <c r="D518">
        <v>151370</v>
      </c>
      <c r="E518">
        <v>1196388</v>
      </c>
      <c r="F518">
        <v>2661643</v>
      </c>
      <c r="G518">
        <v>496601</v>
      </c>
      <c r="H518">
        <v>334216</v>
      </c>
      <c r="I518">
        <v>1345473</v>
      </c>
      <c r="J518">
        <v>1080385</v>
      </c>
      <c r="K518">
        <v>28500739</v>
      </c>
      <c r="L518">
        <v>2481991</v>
      </c>
      <c r="M518">
        <v>17362870</v>
      </c>
      <c r="N518">
        <v>8495097</v>
      </c>
      <c r="O518">
        <v>822020</v>
      </c>
      <c r="P518">
        <v>11390861</v>
      </c>
      <c r="Q518">
        <v>1504137</v>
      </c>
      <c r="R518">
        <v>4996480</v>
      </c>
      <c r="S518">
        <v>2783746</v>
      </c>
      <c r="T518">
        <v>0</v>
      </c>
    </row>
    <row r="519" spans="1:20">
      <c r="A519" s="1">
        <v>44986</v>
      </c>
      <c r="B519" s="9">
        <f>nyse_spy_volume_by_exchange[[#This Row],[Off Exchange]]/SUM(nyse_spy_volume_by_exchange[[#This Row],[NYSE National]:[LTSE]])</f>
        <v>0.35672368816299183</v>
      </c>
      <c r="C519" s="12">
        <f>SUM(nyse_spy_volume_by_exchange[[#This Row],[NYSE National]:[LTSE]])</f>
        <v>99797802</v>
      </c>
      <c r="D519">
        <v>175070</v>
      </c>
      <c r="E519">
        <v>1220617</v>
      </c>
      <c r="F519">
        <v>2557160</v>
      </c>
      <c r="G519">
        <v>522093</v>
      </c>
      <c r="H519">
        <v>373526</v>
      </c>
      <c r="I519">
        <v>1054008</v>
      </c>
      <c r="J519">
        <v>1445465</v>
      </c>
      <c r="K519">
        <v>35600240</v>
      </c>
      <c r="L519">
        <v>3548763</v>
      </c>
      <c r="M519">
        <v>19543096</v>
      </c>
      <c r="N519">
        <v>10585776</v>
      </c>
      <c r="O519">
        <v>830379</v>
      </c>
      <c r="P519">
        <v>12297403</v>
      </c>
      <c r="Q519">
        <v>2037986</v>
      </c>
      <c r="R519">
        <v>4997906</v>
      </c>
      <c r="S519">
        <v>3008314</v>
      </c>
      <c r="T519">
        <v>0</v>
      </c>
    </row>
    <row r="520" spans="1:20">
      <c r="A520" s="1">
        <v>44985</v>
      </c>
      <c r="B520" s="9">
        <f>nyse_spy_volume_by_exchange[[#This Row],[Off Exchange]]/SUM(nyse_spy_volume_by_exchange[[#This Row],[NYSE National]:[LTSE]])</f>
        <v>0.39558015242707706</v>
      </c>
      <c r="C520" s="12">
        <f>SUM(nyse_spy_volume_by_exchange[[#This Row],[NYSE National]:[LTSE]])</f>
        <v>96715100</v>
      </c>
      <c r="D520">
        <v>169721</v>
      </c>
      <c r="E520">
        <v>1072967</v>
      </c>
      <c r="F520">
        <v>2086071</v>
      </c>
      <c r="G520">
        <v>589277</v>
      </c>
      <c r="H520">
        <v>280975</v>
      </c>
      <c r="I520">
        <v>1008867</v>
      </c>
      <c r="J520">
        <v>990142</v>
      </c>
      <c r="K520">
        <v>38258574</v>
      </c>
      <c r="L520">
        <v>4392308</v>
      </c>
      <c r="M520">
        <v>16710402</v>
      </c>
      <c r="N520">
        <v>8248017</v>
      </c>
      <c r="O520">
        <v>1256417</v>
      </c>
      <c r="P520">
        <v>12810226</v>
      </c>
      <c r="Q520">
        <v>1726975</v>
      </c>
      <c r="R520">
        <v>4515514</v>
      </c>
      <c r="S520">
        <v>2598647</v>
      </c>
      <c r="T520">
        <v>0</v>
      </c>
    </row>
    <row r="521" spans="1:20">
      <c r="A521" s="1">
        <v>44984</v>
      </c>
      <c r="B521" s="9">
        <f>nyse_spy_volume_by_exchange[[#This Row],[Off Exchange]]/SUM(nyse_spy_volume_by_exchange[[#This Row],[NYSE National]:[LTSE]])</f>
        <v>0.30666493992572463</v>
      </c>
      <c r="C521" s="12">
        <f>SUM(nyse_spy_volume_by_exchange[[#This Row],[NYSE National]:[LTSE]])</f>
        <v>80444416</v>
      </c>
      <c r="D521">
        <v>275148</v>
      </c>
      <c r="E521">
        <v>1094878</v>
      </c>
      <c r="F521">
        <v>2453676</v>
      </c>
      <c r="G521">
        <v>527538</v>
      </c>
      <c r="H521">
        <v>373366</v>
      </c>
      <c r="I521">
        <v>874279</v>
      </c>
      <c r="J521">
        <v>981898</v>
      </c>
      <c r="K521">
        <v>24669482</v>
      </c>
      <c r="L521">
        <v>2216256</v>
      </c>
      <c r="M521">
        <v>17145448</v>
      </c>
      <c r="N521">
        <v>8006753</v>
      </c>
      <c r="O521">
        <v>1315550</v>
      </c>
      <c r="P521">
        <v>11134383</v>
      </c>
      <c r="Q521">
        <v>2074278</v>
      </c>
      <c r="R521">
        <v>4335826</v>
      </c>
      <c r="S521">
        <v>2965657</v>
      </c>
      <c r="T521">
        <v>0</v>
      </c>
    </row>
    <row r="522" spans="1:20">
      <c r="A522" s="1">
        <v>44981</v>
      </c>
      <c r="B522" s="9">
        <f>nyse_spy_volume_by_exchange[[#This Row],[Off Exchange]]/SUM(nyse_spy_volume_by_exchange[[#This Row],[NYSE National]:[LTSE]])</f>
        <v>0.30549089225497433</v>
      </c>
      <c r="C522" s="12">
        <f>SUM(nyse_spy_volume_by_exchange[[#This Row],[NYSE National]:[LTSE]])</f>
        <v>108210100</v>
      </c>
      <c r="D522">
        <v>220892</v>
      </c>
      <c r="E522">
        <v>1805401</v>
      </c>
      <c r="F522">
        <v>3728933</v>
      </c>
      <c r="G522">
        <v>585172</v>
      </c>
      <c r="H522">
        <v>451362</v>
      </c>
      <c r="I522">
        <v>1237939</v>
      </c>
      <c r="J522">
        <v>1291654</v>
      </c>
      <c r="K522">
        <v>33057200</v>
      </c>
      <c r="L522">
        <v>1293112</v>
      </c>
      <c r="M522">
        <v>27234383</v>
      </c>
      <c r="N522">
        <v>10180185</v>
      </c>
      <c r="O522">
        <v>1302580</v>
      </c>
      <c r="P522">
        <v>13466222</v>
      </c>
      <c r="Q522">
        <v>2734172</v>
      </c>
      <c r="R522">
        <v>5992231</v>
      </c>
      <c r="S522">
        <v>3628662</v>
      </c>
      <c r="T522">
        <v>0</v>
      </c>
    </row>
    <row r="523" spans="1:20">
      <c r="A523" s="1">
        <v>44980</v>
      </c>
      <c r="B523" s="9">
        <f>nyse_spy_volume_by_exchange[[#This Row],[Off Exchange]]/SUM(nyse_spy_volume_by_exchange[[#This Row],[NYSE National]:[LTSE]])</f>
        <v>0.29045239005843415</v>
      </c>
      <c r="C523" s="12">
        <f>SUM(nyse_spy_volume_by_exchange[[#This Row],[NYSE National]:[LTSE]])</f>
        <v>96246810</v>
      </c>
      <c r="D523">
        <v>239820</v>
      </c>
      <c r="E523">
        <v>1574976</v>
      </c>
      <c r="F523">
        <v>2772100</v>
      </c>
      <c r="G523">
        <v>713694</v>
      </c>
      <c r="H523">
        <v>309443</v>
      </c>
      <c r="I523">
        <v>1399412</v>
      </c>
      <c r="J523">
        <v>1454717</v>
      </c>
      <c r="K523">
        <v>27955116</v>
      </c>
      <c r="L523">
        <v>1028471</v>
      </c>
      <c r="M523">
        <v>20449112</v>
      </c>
      <c r="N523">
        <v>9586146</v>
      </c>
      <c r="O523">
        <v>1719075</v>
      </c>
      <c r="P523">
        <v>14233365</v>
      </c>
      <c r="Q523">
        <v>2790652</v>
      </c>
      <c r="R523">
        <v>6314794</v>
      </c>
      <c r="S523">
        <v>3698912</v>
      </c>
      <c r="T523">
        <v>7005</v>
      </c>
    </row>
    <row r="524" spans="1:20">
      <c r="A524" s="1">
        <v>44979</v>
      </c>
      <c r="B524" s="9">
        <f>nyse_spy_volume_by_exchange[[#This Row],[Off Exchange]]/SUM(nyse_spy_volume_by_exchange[[#This Row],[NYSE National]:[LTSE]])</f>
        <v>0.35180823483561291</v>
      </c>
      <c r="C524" s="12">
        <f>SUM(nyse_spy_volume_by_exchange[[#This Row],[NYSE National]:[LTSE]])</f>
        <v>83742801</v>
      </c>
      <c r="D524">
        <v>211691</v>
      </c>
      <c r="E524">
        <v>1144383</v>
      </c>
      <c r="F524">
        <v>2477178</v>
      </c>
      <c r="G524">
        <v>401782</v>
      </c>
      <c r="H524">
        <v>341457</v>
      </c>
      <c r="I524">
        <v>1170602</v>
      </c>
      <c r="J524">
        <v>945442</v>
      </c>
      <c r="K524">
        <v>29461407</v>
      </c>
      <c r="L524">
        <v>2716981</v>
      </c>
      <c r="M524">
        <v>17406169</v>
      </c>
      <c r="N524">
        <v>7378086</v>
      </c>
      <c r="O524">
        <v>735332</v>
      </c>
      <c r="P524">
        <v>10680873</v>
      </c>
      <c r="Q524">
        <v>1434773</v>
      </c>
      <c r="R524">
        <v>4909932</v>
      </c>
      <c r="S524">
        <v>2326713</v>
      </c>
      <c r="T524">
        <v>0</v>
      </c>
    </row>
    <row r="525" spans="1:20">
      <c r="A525" s="1">
        <v>44978</v>
      </c>
      <c r="B525" s="9">
        <f>nyse_spy_volume_by_exchange[[#This Row],[Off Exchange]]/SUM(nyse_spy_volume_by_exchange[[#This Row],[NYSE National]:[LTSE]])</f>
        <v>0.39560194391023723</v>
      </c>
      <c r="C525" s="12">
        <f>SUM(nyse_spy_volume_by_exchange[[#This Row],[NYSE National]:[LTSE]])</f>
        <v>82920907</v>
      </c>
      <c r="D525">
        <v>174795</v>
      </c>
      <c r="E525">
        <v>1131166</v>
      </c>
      <c r="F525">
        <v>1931739</v>
      </c>
      <c r="G525">
        <v>394176</v>
      </c>
      <c r="H525">
        <v>640382</v>
      </c>
      <c r="I525">
        <v>1516566</v>
      </c>
      <c r="J525">
        <v>847564</v>
      </c>
      <c r="K525">
        <v>32803672</v>
      </c>
      <c r="L525">
        <v>1975050</v>
      </c>
      <c r="M525">
        <v>16443155</v>
      </c>
      <c r="N525">
        <v>6758364</v>
      </c>
      <c r="O525">
        <v>503619</v>
      </c>
      <c r="P525">
        <v>10483538</v>
      </c>
      <c r="Q525">
        <v>1105690</v>
      </c>
      <c r="R525">
        <v>4018381</v>
      </c>
      <c r="S525">
        <v>2193050</v>
      </c>
      <c r="T525">
        <v>0</v>
      </c>
    </row>
    <row r="526" spans="1:20">
      <c r="A526" s="1">
        <v>44974</v>
      </c>
      <c r="B526" s="9">
        <f>nyse_spy_volume_by_exchange[[#This Row],[Off Exchange]]/SUM(nyse_spy_volume_by_exchange[[#This Row],[NYSE National]:[LTSE]])</f>
        <v>0.42685451717963552</v>
      </c>
      <c r="C526" s="12">
        <f>SUM(nyse_spy_volume_by_exchange[[#This Row],[NYSE National]:[LTSE]])</f>
        <v>89258704</v>
      </c>
      <c r="D526">
        <v>270796</v>
      </c>
      <c r="E526">
        <v>1076945</v>
      </c>
      <c r="F526">
        <v>1937293</v>
      </c>
      <c r="G526">
        <v>512251</v>
      </c>
      <c r="H526">
        <v>443605</v>
      </c>
      <c r="I526">
        <v>1227607</v>
      </c>
      <c r="J526">
        <v>1244169</v>
      </c>
      <c r="K526">
        <v>38100481</v>
      </c>
      <c r="L526">
        <v>2477956</v>
      </c>
      <c r="M526">
        <v>15018721</v>
      </c>
      <c r="N526">
        <v>6964034</v>
      </c>
      <c r="O526">
        <v>645833</v>
      </c>
      <c r="P526">
        <v>11237874</v>
      </c>
      <c r="Q526">
        <v>1146340</v>
      </c>
      <c r="R526">
        <v>4468649</v>
      </c>
      <c r="S526">
        <v>2474212</v>
      </c>
      <c r="T526">
        <v>11938</v>
      </c>
    </row>
    <row r="527" spans="1:20">
      <c r="A527" s="1">
        <v>44973</v>
      </c>
      <c r="B527" s="9">
        <f>nyse_spy_volume_by_exchange[[#This Row],[Off Exchange]]/SUM(nyse_spy_volume_by_exchange[[#This Row],[NYSE National]:[LTSE]])</f>
        <v>0.3055607623210333</v>
      </c>
      <c r="C527" s="12">
        <f>SUM(nyse_spy_volume_by_exchange[[#This Row],[NYSE National]:[LTSE]])</f>
        <v>76465685</v>
      </c>
      <c r="D527">
        <v>189208</v>
      </c>
      <c r="E527">
        <v>1204508</v>
      </c>
      <c r="F527">
        <v>2253034</v>
      </c>
      <c r="G527">
        <v>676869</v>
      </c>
      <c r="H527">
        <v>338841</v>
      </c>
      <c r="I527">
        <v>1163982</v>
      </c>
      <c r="J527">
        <v>1240512</v>
      </c>
      <c r="K527">
        <v>23364913</v>
      </c>
      <c r="L527">
        <v>460608</v>
      </c>
      <c r="M527">
        <v>18389509</v>
      </c>
      <c r="N527">
        <v>7040574</v>
      </c>
      <c r="O527">
        <v>682669</v>
      </c>
      <c r="P527">
        <v>10749853</v>
      </c>
      <c r="Q527">
        <v>1445548</v>
      </c>
      <c r="R527">
        <v>5007299</v>
      </c>
      <c r="S527">
        <v>2257758</v>
      </c>
      <c r="T527">
        <v>0</v>
      </c>
    </row>
    <row r="528" spans="1:20">
      <c r="A528" s="1">
        <v>44972</v>
      </c>
      <c r="B528" s="9">
        <f>nyse_spy_volume_by_exchange[[#This Row],[Off Exchange]]/SUM(nyse_spy_volume_by_exchange[[#This Row],[NYSE National]:[LTSE]])</f>
        <v>0.41997742398166737</v>
      </c>
      <c r="C528" s="12">
        <f>SUM(nyse_spy_volume_by_exchange[[#This Row],[NYSE National]:[LTSE]])</f>
        <v>61685811</v>
      </c>
      <c r="D528">
        <v>121590</v>
      </c>
      <c r="E528">
        <v>719206</v>
      </c>
      <c r="F528">
        <v>1284311</v>
      </c>
      <c r="G528">
        <v>329374</v>
      </c>
      <c r="H528">
        <v>233488</v>
      </c>
      <c r="I528">
        <v>821878</v>
      </c>
      <c r="J528">
        <v>604009</v>
      </c>
      <c r="K528">
        <v>25906648</v>
      </c>
      <c r="L528">
        <v>2448446</v>
      </c>
      <c r="M528">
        <v>10697092</v>
      </c>
      <c r="N528">
        <v>5196144</v>
      </c>
      <c r="O528">
        <v>449889</v>
      </c>
      <c r="P528">
        <v>7502854</v>
      </c>
      <c r="Q528">
        <v>735405</v>
      </c>
      <c r="R528">
        <v>3127433</v>
      </c>
      <c r="S528">
        <v>1508044</v>
      </c>
      <c r="T528">
        <v>0</v>
      </c>
    </row>
    <row r="529" spans="1:20">
      <c r="A529" s="1">
        <v>44971</v>
      </c>
      <c r="B529" s="9">
        <f>nyse_spy_volume_by_exchange[[#This Row],[Off Exchange]]/SUM(nyse_spy_volume_by_exchange[[#This Row],[NYSE National]:[LTSE]])</f>
        <v>0.36165649927375981</v>
      </c>
      <c r="C529" s="12">
        <f>SUM(nyse_spy_volume_by_exchange[[#This Row],[NYSE National]:[LTSE]])</f>
        <v>88412209</v>
      </c>
      <c r="D529">
        <v>216048</v>
      </c>
      <c r="E529">
        <v>1388384</v>
      </c>
      <c r="F529">
        <v>2535246</v>
      </c>
      <c r="G529">
        <v>439830</v>
      </c>
      <c r="H529">
        <v>411408</v>
      </c>
      <c r="I529">
        <v>1157809</v>
      </c>
      <c r="J529">
        <v>1141744</v>
      </c>
      <c r="K529">
        <v>31974850</v>
      </c>
      <c r="L529">
        <v>866308</v>
      </c>
      <c r="M529">
        <v>19100347</v>
      </c>
      <c r="N529">
        <v>8129037</v>
      </c>
      <c r="O529">
        <v>850844</v>
      </c>
      <c r="P529">
        <v>11232191</v>
      </c>
      <c r="Q529">
        <v>1265349</v>
      </c>
      <c r="R529">
        <v>5441905</v>
      </c>
      <c r="S529">
        <v>2260909</v>
      </c>
      <c r="T529">
        <v>0</v>
      </c>
    </row>
    <row r="530" spans="1:20">
      <c r="A530" s="1">
        <v>44970</v>
      </c>
      <c r="B530" s="9">
        <f>nyse_spy_volume_by_exchange[[#This Row],[Off Exchange]]/SUM(nyse_spy_volume_by_exchange[[#This Row],[NYSE National]:[LTSE]])</f>
        <v>0.33243414714151381</v>
      </c>
      <c r="C530" s="12">
        <f>SUM(nyse_spy_volume_by_exchange[[#This Row],[NYSE National]:[LTSE]])</f>
        <v>64910546</v>
      </c>
      <c r="D530">
        <v>159855</v>
      </c>
      <c r="E530">
        <v>790721</v>
      </c>
      <c r="F530">
        <v>1479572</v>
      </c>
      <c r="G530">
        <v>393716</v>
      </c>
      <c r="H530">
        <v>173940</v>
      </c>
      <c r="I530">
        <v>888500</v>
      </c>
      <c r="J530">
        <v>651337</v>
      </c>
      <c r="K530">
        <v>21578482</v>
      </c>
      <c r="L530">
        <v>3983211</v>
      </c>
      <c r="M530">
        <v>15016570</v>
      </c>
      <c r="N530">
        <v>5653760</v>
      </c>
      <c r="O530">
        <v>391401</v>
      </c>
      <c r="P530">
        <v>7711451</v>
      </c>
      <c r="Q530">
        <v>692269</v>
      </c>
      <c r="R530">
        <v>3589547</v>
      </c>
      <c r="S530">
        <v>1756214</v>
      </c>
      <c r="T530">
        <v>0</v>
      </c>
    </row>
    <row r="531" spans="1:20">
      <c r="A531" s="1">
        <v>44967</v>
      </c>
      <c r="B531" s="9">
        <f>nyse_spy_volume_by_exchange[[#This Row],[Off Exchange]]/SUM(nyse_spy_volume_by_exchange[[#This Row],[NYSE National]:[LTSE]])</f>
        <v>0.35994936427321222</v>
      </c>
      <c r="C531" s="12">
        <f>SUM(nyse_spy_volume_by_exchange[[#This Row],[NYSE National]:[LTSE]])</f>
        <v>70768215</v>
      </c>
      <c r="D531">
        <v>163404</v>
      </c>
      <c r="E531">
        <v>879881</v>
      </c>
      <c r="F531">
        <v>1863221</v>
      </c>
      <c r="G531">
        <v>422924</v>
      </c>
      <c r="H531">
        <v>345840</v>
      </c>
      <c r="I531">
        <v>1082160</v>
      </c>
      <c r="J531">
        <v>1094943</v>
      </c>
      <c r="K531">
        <v>25472974</v>
      </c>
      <c r="L531">
        <v>1237816</v>
      </c>
      <c r="M531">
        <v>15876131</v>
      </c>
      <c r="N531">
        <v>6159136</v>
      </c>
      <c r="O531">
        <v>535781</v>
      </c>
      <c r="P531">
        <v>8813243</v>
      </c>
      <c r="Q531">
        <v>1100173</v>
      </c>
      <c r="R531">
        <v>3913406</v>
      </c>
      <c r="S531">
        <v>1807182</v>
      </c>
      <c r="T531">
        <v>0</v>
      </c>
    </row>
    <row r="532" spans="1:20">
      <c r="A532" s="1">
        <v>44966</v>
      </c>
      <c r="B532" s="9">
        <f>nyse_spy_volume_by_exchange[[#This Row],[Off Exchange]]/SUM(nyse_spy_volume_by_exchange[[#This Row],[NYSE National]:[LTSE]])</f>
        <v>0.35078040922151521</v>
      </c>
      <c r="C532" s="12">
        <f>SUM(nyse_spy_volume_by_exchange[[#This Row],[NYSE National]:[LTSE]])</f>
        <v>78692881</v>
      </c>
      <c r="D532">
        <v>239840</v>
      </c>
      <c r="E532">
        <v>1158418</v>
      </c>
      <c r="F532">
        <v>1940693</v>
      </c>
      <c r="G532">
        <v>452191</v>
      </c>
      <c r="H532">
        <v>392996</v>
      </c>
      <c r="I532">
        <v>1545776</v>
      </c>
      <c r="J532">
        <v>770923</v>
      </c>
      <c r="K532">
        <v>27603921</v>
      </c>
      <c r="L532">
        <v>2111911</v>
      </c>
      <c r="M532">
        <v>18131061</v>
      </c>
      <c r="N532">
        <v>6854035</v>
      </c>
      <c r="O532">
        <v>619936</v>
      </c>
      <c r="P532">
        <v>9584914</v>
      </c>
      <c r="Q532">
        <v>1072569</v>
      </c>
      <c r="R532">
        <v>4226891</v>
      </c>
      <c r="S532">
        <v>1986806</v>
      </c>
      <c r="T532">
        <v>0</v>
      </c>
    </row>
    <row r="533" spans="1:20">
      <c r="A533" s="1">
        <v>44965</v>
      </c>
      <c r="B533" s="9">
        <f>nyse_spy_volume_by_exchange[[#This Row],[Off Exchange]]/SUM(nyse_spy_volume_by_exchange[[#This Row],[NYSE National]:[LTSE]])</f>
        <v>0.39230039871900702</v>
      </c>
      <c r="C533" s="12">
        <f>SUM(nyse_spy_volume_by_exchange[[#This Row],[NYSE National]:[LTSE]])</f>
        <v>76227116</v>
      </c>
      <c r="D533">
        <v>177700</v>
      </c>
      <c r="E533">
        <v>1122791</v>
      </c>
      <c r="F533">
        <v>1808680</v>
      </c>
      <c r="G533">
        <v>521554</v>
      </c>
      <c r="H533">
        <v>313838</v>
      </c>
      <c r="I533">
        <v>1526958</v>
      </c>
      <c r="J533">
        <v>950105</v>
      </c>
      <c r="K533">
        <v>29903928</v>
      </c>
      <c r="L533">
        <v>1810796</v>
      </c>
      <c r="M533">
        <v>15420026</v>
      </c>
      <c r="N533">
        <v>6127320</v>
      </c>
      <c r="O533">
        <v>564048</v>
      </c>
      <c r="P533">
        <v>9418357</v>
      </c>
      <c r="Q533">
        <v>1214060</v>
      </c>
      <c r="R533">
        <v>3700505</v>
      </c>
      <c r="S533">
        <v>1646450</v>
      </c>
      <c r="T533">
        <v>0</v>
      </c>
    </row>
    <row r="534" spans="1:20">
      <c r="A534" s="1">
        <v>44964</v>
      </c>
      <c r="B534" s="9">
        <f>nyse_spy_volume_by_exchange[[#This Row],[Off Exchange]]/SUM(nyse_spy_volume_by_exchange[[#This Row],[NYSE National]:[LTSE]])</f>
        <v>0.37586667974231419</v>
      </c>
      <c r="C534" s="12">
        <f>SUM(nyse_spy_volume_by_exchange[[#This Row],[NYSE National]:[LTSE]])</f>
        <v>90988483</v>
      </c>
      <c r="D534">
        <v>204329</v>
      </c>
      <c r="E534">
        <v>1665787</v>
      </c>
      <c r="F534">
        <v>2692828</v>
      </c>
      <c r="G534">
        <v>772733</v>
      </c>
      <c r="H534">
        <v>527619</v>
      </c>
      <c r="I534">
        <v>1295710</v>
      </c>
      <c r="J534">
        <v>1020147</v>
      </c>
      <c r="K534">
        <v>34199539</v>
      </c>
      <c r="L534">
        <v>473120</v>
      </c>
      <c r="M534">
        <v>20001071</v>
      </c>
      <c r="N534">
        <v>7901012</v>
      </c>
      <c r="O534">
        <v>590724</v>
      </c>
      <c r="P534">
        <v>11787535</v>
      </c>
      <c r="Q534">
        <v>1007210</v>
      </c>
      <c r="R534">
        <v>4812106</v>
      </c>
      <c r="S534">
        <v>2037013</v>
      </c>
      <c r="T534">
        <v>0</v>
      </c>
    </row>
    <row r="535" spans="1:20">
      <c r="A535" s="1">
        <v>44963</v>
      </c>
      <c r="B535" s="9">
        <f>nyse_spy_volume_by_exchange[[#This Row],[Off Exchange]]/SUM(nyse_spy_volume_by_exchange[[#This Row],[NYSE National]:[LTSE]])</f>
        <v>0.3917161575955696</v>
      </c>
      <c r="C535" s="12">
        <f>SUM(nyse_spy_volume_by_exchange[[#This Row],[NYSE National]:[LTSE]])</f>
        <v>60345402</v>
      </c>
      <c r="D535">
        <v>125268</v>
      </c>
      <c r="E535">
        <v>1117673</v>
      </c>
      <c r="F535">
        <v>1750714</v>
      </c>
      <c r="G535">
        <v>395420</v>
      </c>
      <c r="H535">
        <v>283126</v>
      </c>
      <c r="I535">
        <v>759146</v>
      </c>
      <c r="J535">
        <v>816388</v>
      </c>
      <c r="K535">
        <v>23638269</v>
      </c>
      <c r="L535">
        <v>941691</v>
      </c>
      <c r="M535">
        <v>12466496</v>
      </c>
      <c r="N535">
        <v>4357892</v>
      </c>
      <c r="O535">
        <v>660906</v>
      </c>
      <c r="P535">
        <v>7160689</v>
      </c>
      <c r="Q535">
        <v>1004477</v>
      </c>
      <c r="R535">
        <v>3276222</v>
      </c>
      <c r="S535">
        <v>1591025</v>
      </c>
      <c r="T535">
        <v>0</v>
      </c>
    </row>
    <row r="536" spans="1:20">
      <c r="A536" s="1">
        <v>44960</v>
      </c>
      <c r="B536" s="9">
        <f>nyse_spy_volume_by_exchange[[#This Row],[Off Exchange]]/SUM(nyse_spy_volume_by_exchange[[#This Row],[NYSE National]:[LTSE]])</f>
        <v>0.40926849884921374</v>
      </c>
      <c r="C536" s="12">
        <f>SUM(nyse_spy_volume_by_exchange[[#This Row],[NYSE National]:[LTSE]])</f>
        <v>94761300</v>
      </c>
      <c r="D536">
        <v>237773</v>
      </c>
      <c r="E536">
        <v>1633419</v>
      </c>
      <c r="F536">
        <v>2442365</v>
      </c>
      <c r="G536">
        <v>617723</v>
      </c>
      <c r="H536">
        <v>443298</v>
      </c>
      <c r="I536">
        <v>1127556</v>
      </c>
      <c r="J536">
        <v>1038793</v>
      </c>
      <c r="K536">
        <v>38782815</v>
      </c>
      <c r="L536">
        <v>2019141</v>
      </c>
      <c r="M536">
        <v>18680791</v>
      </c>
      <c r="N536">
        <v>7618522</v>
      </c>
      <c r="O536">
        <v>1074237</v>
      </c>
      <c r="P536">
        <v>11013794</v>
      </c>
      <c r="Q536">
        <v>1398872</v>
      </c>
      <c r="R536">
        <v>4529086</v>
      </c>
      <c r="S536">
        <v>2103115</v>
      </c>
      <c r="T536">
        <v>0</v>
      </c>
    </row>
    <row r="537" spans="1:20">
      <c r="A537" s="1">
        <v>44959</v>
      </c>
      <c r="B537" s="9">
        <f>nyse_spy_volume_by_exchange[[#This Row],[Off Exchange]]/SUM(nyse_spy_volume_by_exchange[[#This Row],[NYSE National]:[LTSE]])</f>
        <v>0.34141934735155183</v>
      </c>
      <c r="C537" s="12">
        <f>SUM(nyse_spy_volume_by_exchange[[#This Row],[NYSE National]:[LTSE]])</f>
        <v>101645013</v>
      </c>
      <c r="D537">
        <v>384865</v>
      </c>
      <c r="E537">
        <v>2078015</v>
      </c>
      <c r="F537">
        <v>2630350</v>
      </c>
      <c r="G537">
        <v>694564</v>
      </c>
      <c r="H537">
        <v>539232</v>
      </c>
      <c r="I537">
        <v>1588666</v>
      </c>
      <c r="J537">
        <v>1171449</v>
      </c>
      <c r="K537">
        <v>34703574</v>
      </c>
      <c r="L537">
        <v>3614622</v>
      </c>
      <c r="M537">
        <v>20178552</v>
      </c>
      <c r="N537">
        <v>9804055</v>
      </c>
      <c r="O537">
        <v>1187863</v>
      </c>
      <c r="P537">
        <v>12457313</v>
      </c>
      <c r="Q537">
        <v>1859342</v>
      </c>
      <c r="R537">
        <v>5729718</v>
      </c>
      <c r="S537">
        <v>3022833</v>
      </c>
      <c r="T537">
        <v>0</v>
      </c>
    </row>
    <row r="538" spans="1:20">
      <c r="A538" s="1">
        <v>44958</v>
      </c>
      <c r="B538" s="9">
        <f>nyse_spy_volume_by_exchange[[#This Row],[Off Exchange]]/SUM(nyse_spy_volume_by_exchange[[#This Row],[NYSE National]:[LTSE]])</f>
        <v>0.32855823192559253</v>
      </c>
      <c r="C538" s="12">
        <f>SUM(nyse_spy_volume_by_exchange[[#This Row],[NYSE National]:[LTSE]])</f>
        <v>101461929</v>
      </c>
      <c r="D538">
        <v>242163</v>
      </c>
      <c r="E538">
        <v>1628437</v>
      </c>
      <c r="F538">
        <v>2951847</v>
      </c>
      <c r="G538">
        <v>756994</v>
      </c>
      <c r="H538">
        <v>515150</v>
      </c>
      <c r="I538">
        <v>1473487</v>
      </c>
      <c r="J538">
        <v>1163999</v>
      </c>
      <c r="K538">
        <v>33336152</v>
      </c>
      <c r="L538">
        <v>2072876</v>
      </c>
      <c r="M538">
        <v>22545845</v>
      </c>
      <c r="N538">
        <v>9622157</v>
      </c>
      <c r="O538">
        <v>1719126</v>
      </c>
      <c r="P538">
        <v>13393605</v>
      </c>
      <c r="Q538">
        <v>1290868</v>
      </c>
      <c r="R538">
        <v>6632499</v>
      </c>
      <c r="S538">
        <v>2116724</v>
      </c>
      <c r="T538">
        <v>0</v>
      </c>
    </row>
    <row r="539" spans="1:20">
      <c r="A539" s="1">
        <v>44957</v>
      </c>
      <c r="B539" s="9">
        <f>nyse_spy_volume_by_exchange[[#This Row],[Off Exchange]]/SUM(nyse_spy_volume_by_exchange[[#This Row],[NYSE National]:[LTSE]])</f>
        <v>0.45712845129896212</v>
      </c>
      <c r="C539" s="12">
        <f>SUM(nyse_spy_volume_by_exchange[[#This Row],[NYSE National]:[LTSE]])</f>
        <v>86986524</v>
      </c>
      <c r="D539">
        <v>156037</v>
      </c>
      <c r="E539">
        <v>942762</v>
      </c>
      <c r="F539">
        <v>1651205</v>
      </c>
      <c r="G539">
        <v>408393</v>
      </c>
      <c r="H539">
        <v>336435</v>
      </c>
      <c r="I539">
        <v>1102712</v>
      </c>
      <c r="J539">
        <v>649437</v>
      </c>
      <c r="K539">
        <v>39764015</v>
      </c>
      <c r="L539">
        <v>1397488</v>
      </c>
      <c r="M539">
        <v>17520378</v>
      </c>
      <c r="N539">
        <v>6210368</v>
      </c>
      <c r="O539">
        <v>733067</v>
      </c>
      <c r="P539">
        <v>9773244</v>
      </c>
      <c r="Q539">
        <v>762522</v>
      </c>
      <c r="R539">
        <v>4024567</v>
      </c>
      <c r="S539">
        <v>1553894</v>
      </c>
      <c r="T539">
        <v>0</v>
      </c>
    </row>
    <row r="540" spans="1:20">
      <c r="A540" s="1">
        <v>44956</v>
      </c>
      <c r="B540" s="9">
        <f>nyse_spy_volume_by_exchange[[#This Row],[Off Exchange]]/SUM(nyse_spy_volume_by_exchange[[#This Row],[NYSE National]:[LTSE]])</f>
        <v>0.40201487332059355</v>
      </c>
      <c r="C540" s="12">
        <f>SUM(nyse_spy_volume_by_exchange[[#This Row],[NYSE National]:[LTSE]])</f>
        <v>74197419</v>
      </c>
      <c r="D540">
        <v>185444</v>
      </c>
      <c r="E540">
        <v>1222688</v>
      </c>
      <c r="F540">
        <v>1586102</v>
      </c>
      <c r="G540">
        <v>519725</v>
      </c>
      <c r="H540">
        <v>263052</v>
      </c>
      <c r="I540">
        <v>1351132</v>
      </c>
      <c r="J540">
        <v>648777</v>
      </c>
      <c r="K540">
        <v>29828466</v>
      </c>
      <c r="L540">
        <v>1282834</v>
      </c>
      <c r="M540">
        <v>14905756</v>
      </c>
      <c r="N540">
        <v>5973443</v>
      </c>
      <c r="O540">
        <v>705286</v>
      </c>
      <c r="P540">
        <v>9428096</v>
      </c>
      <c r="Q540">
        <v>965111</v>
      </c>
      <c r="R540">
        <v>3823906</v>
      </c>
      <c r="S540">
        <v>1507601</v>
      </c>
      <c r="T540">
        <v>0</v>
      </c>
    </row>
    <row r="541" spans="1:20">
      <c r="A541" s="1">
        <v>44953</v>
      </c>
      <c r="B541" s="9">
        <f>nyse_spy_volume_by_exchange[[#This Row],[Off Exchange]]/SUM(nyse_spy_volume_by_exchange[[#This Row],[NYSE National]:[LTSE]])</f>
        <v>0.39039795508716446</v>
      </c>
      <c r="C541" s="12">
        <f>SUM(nyse_spy_volume_by_exchange[[#This Row],[NYSE National]:[LTSE]])</f>
        <v>68388245</v>
      </c>
      <c r="D541">
        <v>209027</v>
      </c>
      <c r="E541">
        <v>1015963</v>
      </c>
      <c r="F541">
        <v>1619050</v>
      </c>
      <c r="G541">
        <v>382107</v>
      </c>
      <c r="H541">
        <v>281559</v>
      </c>
      <c r="I541">
        <v>1154808</v>
      </c>
      <c r="J541">
        <v>649673</v>
      </c>
      <c r="K541">
        <v>26698631</v>
      </c>
      <c r="L541">
        <v>1875913</v>
      </c>
      <c r="M541">
        <v>13290978</v>
      </c>
      <c r="N541">
        <v>5948791</v>
      </c>
      <c r="O541">
        <v>683554</v>
      </c>
      <c r="P541">
        <v>8635316</v>
      </c>
      <c r="Q541">
        <v>805658</v>
      </c>
      <c r="R541">
        <v>3651708</v>
      </c>
      <c r="S541">
        <v>1485509</v>
      </c>
      <c r="T541">
        <v>0</v>
      </c>
    </row>
    <row r="542" spans="1:20">
      <c r="A542" s="1">
        <v>44952</v>
      </c>
      <c r="B542" s="9">
        <f>nyse_spy_volume_by_exchange[[#This Row],[Off Exchange]]/SUM(nyse_spy_volume_by_exchange[[#This Row],[NYSE National]:[LTSE]])</f>
        <v>0.41086374814040905</v>
      </c>
      <c r="C542" s="12">
        <f>SUM(nyse_spy_volume_by_exchange[[#This Row],[NYSE National]:[LTSE]])</f>
        <v>72409742</v>
      </c>
      <c r="D542">
        <v>214242</v>
      </c>
      <c r="E542">
        <v>1142828</v>
      </c>
      <c r="F542">
        <v>1459677</v>
      </c>
      <c r="G542">
        <v>448155</v>
      </c>
      <c r="H542">
        <v>331045</v>
      </c>
      <c r="I542">
        <v>1024840</v>
      </c>
      <c r="J542">
        <v>815739</v>
      </c>
      <c r="K542">
        <v>29750538</v>
      </c>
      <c r="L542">
        <v>1200413</v>
      </c>
      <c r="M542">
        <v>13600432</v>
      </c>
      <c r="N542">
        <v>6348321</v>
      </c>
      <c r="O542">
        <v>662460</v>
      </c>
      <c r="P542">
        <v>8721351</v>
      </c>
      <c r="Q542">
        <v>937849</v>
      </c>
      <c r="R542">
        <v>4120303</v>
      </c>
      <c r="S542">
        <v>1623973</v>
      </c>
      <c r="T542">
        <v>7576</v>
      </c>
    </row>
    <row r="543" spans="1:20">
      <c r="A543" s="1">
        <v>44951</v>
      </c>
      <c r="B543" s="9">
        <f>nyse_spy_volume_by_exchange[[#This Row],[Off Exchange]]/SUM(nyse_spy_volume_by_exchange[[#This Row],[NYSE National]:[LTSE]])</f>
        <v>0.41276836792003035</v>
      </c>
      <c r="C543" s="12">
        <f>SUM(nyse_spy_volume_by_exchange[[#This Row],[NYSE National]:[LTSE]])</f>
        <v>84860180</v>
      </c>
      <c r="D543">
        <v>195643</v>
      </c>
      <c r="E543">
        <v>1345939</v>
      </c>
      <c r="F543">
        <v>1977288</v>
      </c>
      <c r="G543">
        <v>435103</v>
      </c>
      <c r="H543">
        <v>299107</v>
      </c>
      <c r="I543">
        <v>1223209</v>
      </c>
      <c r="J543">
        <v>931352</v>
      </c>
      <c r="K543">
        <v>35027598</v>
      </c>
      <c r="L543">
        <v>1020508</v>
      </c>
      <c r="M543">
        <v>17051549</v>
      </c>
      <c r="N543">
        <v>7498767</v>
      </c>
      <c r="O543">
        <v>737336</v>
      </c>
      <c r="P543">
        <v>9983821</v>
      </c>
      <c r="Q543">
        <v>1088351</v>
      </c>
      <c r="R543">
        <v>4380026</v>
      </c>
      <c r="S543">
        <v>1664583</v>
      </c>
      <c r="T543">
        <v>0</v>
      </c>
    </row>
    <row r="544" spans="1:20">
      <c r="A544" s="1">
        <v>44950</v>
      </c>
      <c r="B544" s="9">
        <f>nyse_spy_volume_by_exchange[[#This Row],[Off Exchange]]/SUM(nyse_spy_volume_by_exchange[[#This Row],[NYSE National]:[LTSE]])</f>
        <v>0.40757570233919022</v>
      </c>
      <c r="C544" s="12">
        <f>SUM(nyse_spy_volume_by_exchange[[#This Row],[NYSE National]:[LTSE]])</f>
        <v>59523590</v>
      </c>
      <c r="D544">
        <v>167518</v>
      </c>
      <c r="E544">
        <v>1009726</v>
      </c>
      <c r="F544">
        <v>1176262</v>
      </c>
      <c r="G544">
        <v>404830</v>
      </c>
      <c r="H544">
        <v>184508</v>
      </c>
      <c r="I544">
        <v>804302</v>
      </c>
      <c r="J544">
        <v>709520</v>
      </c>
      <c r="K544">
        <v>24260369</v>
      </c>
      <c r="L544">
        <v>1987255</v>
      </c>
      <c r="M544">
        <v>10327082</v>
      </c>
      <c r="N544">
        <v>5053536</v>
      </c>
      <c r="O544">
        <v>451041</v>
      </c>
      <c r="P544">
        <v>7307738</v>
      </c>
      <c r="Q544">
        <v>847725</v>
      </c>
      <c r="R544">
        <v>3535336</v>
      </c>
      <c r="S544">
        <v>1296842</v>
      </c>
      <c r="T544">
        <v>0</v>
      </c>
    </row>
    <row r="545" spans="1:20">
      <c r="A545" s="1">
        <v>44949</v>
      </c>
      <c r="B545" s="9">
        <f>nyse_spy_volume_by_exchange[[#This Row],[Off Exchange]]/SUM(nyse_spy_volume_by_exchange[[#This Row],[NYSE National]:[LTSE]])</f>
        <v>0.41130875748992979</v>
      </c>
      <c r="C545" s="12">
        <f>SUM(nyse_spy_volume_by_exchange[[#This Row],[NYSE National]:[LTSE]])</f>
        <v>84782170</v>
      </c>
      <c r="D545">
        <v>189042</v>
      </c>
      <c r="E545">
        <v>1455569</v>
      </c>
      <c r="F545">
        <v>1656152</v>
      </c>
      <c r="G545">
        <v>494804</v>
      </c>
      <c r="H545">
        <v>535242</v>
      </c>
      <c r="I545">
        <v>1240702</v>
      </c>
      <c r="J545">
        <v>935906</v>
      </c>
      <c r="K545">
        <v>34871649</v>
      </c>
      <c r="L545">
        <v>2397356</v>
      </c>
      <c r="M545">
        <v>16952683</v>
      </c>
      <c r="N545">
        <v>6203186</v>
      </c>
      <c r="O545">
        <v>651608</v>
      </c>
      <c r="P545">
        <v>10684827</v>
      </c>
      <c r="Q545">
        <v>932193</v>
      </c>
      <c r="R545">
        <v>4033216</v>
      </c>
      <c r="S545">
        <v>1548035</v>
      </c>
      <c r="T545">
        <v>0</v>
      </c>
    </row>
    <row r="546" spans="1:20">
      <c r="A546" s="1">
        <v>44946</v>
      </c>
      <c r="B546" s="9">
        <f>nyse_spy_volume_by_exchange[[#This Row],[Off Exchange]]/SUM(nyse_spy_volume_by_exchange[[#This Row],[NYSE National]:[LTSE]])</f>
        <v>0.43652826663572991</v>
      </c>
      <c r="C546" s="12">
        <f>SUM(nyse_spy_volume_by_exchange[[#This Row],[NYSE National]:[LTSE]])</f>
        <v>92558698</v>
      </c>
      <c r="D546">
        <v>163030</v>
      </c>
      <c r="E546">
        <v>1178792</v>
      </c>
      <c r="F546">
        <v>2010974</v>
      </c>
      <c r="G546">
        <v>489253</v>
      </c>
      <c r="H546">
        <v>572410</v>
      </c>
      <c r="I546">
        <v>1232221</v>
      </c>
      <c r="J546">
        <v>965320</v>
      </c>
      <c r="K546">
        <v>40404488</v>
      </c>
      <c r="L546">
        <v>4918027</v>
      </c>
      <c r="M546">
        <v>16656302</v>
      </c>
      <c r="N546">
        <v>6186389</v>
      </c>
      <c r="O546">
        <v>933700</v>
      </c>
      <c r="P546">
        <v>9532166</v>
      </c>
      <c r="Q546">
        <v>927025</v>
      </c>
      <c r="R546">
        <v>4723321</v>
      </c>
      <c r="S546">
        <v>1665280</v>
      </c>
      <c r="T546">
        <v>0</v>
      </c>
    </row>
    <row r="547" spans="1:20">
      <c r="A547" s="1">
        <v>44945</v>
      </c>
      <c r="B547" s="9">
        <f>nyse_spy_volume_by_exchange[[#This Row],[Off Exchange]]/SUM(nyse_spy_volume_by_exchange[[#This Row],[NYSE National]:[LTSE]])</f>
        <v>0.42241876782867965</v>
      </c>
      <c r="C547" s="12">
        <f>SUM(nyse_spy_volume_by_exchange[[#This Row],[NYSE National]:[LTSE]])</f>
        <v>86956804</v>
      </c>
      <c r="D547">
        <v>188284</v>
      </c>
      <c r="E547">
        <v>1279527</v>
      </c>
      <c r="F547">
        <v>2186122</v>
      </c>
      <c r="G547">
        <v>468339</v>
      </c>
      <c r="H547">
        <v>524740</v>
      </c>
      <c r="I547">
        <v>1224701</v>
      </c>
      <c r="J547">
        <v>1000212</v>
      </c>
      <c r="K547">
        <v>36732186</v>
      </c>
      <c r="L547">
        <v>1502811</v>
      </c>
      <c r="M547">
        <v>16740067</v>
      </c>
      <c r="N547">
        <v>6556330</v>
      </c>
      <c r="O547">
        <v>600367</v>
      </c>
      <c r="P547">
        <v>9754690</v>
      </c>
      <c r="Q547">
        <v>1069345</v>
      </c>
      <c r="R547">
        <v>5109816</v>
      </c>
      <c r="S547">
        <v>2019267</v>
      </c>
      <c r="T547">
        <v>0</v>
      </c>
    </row>
    <row r="548" spans="1:20">
      <c r="A548" s="1">
        <v>44944</v>
      </c>
      <c r="B548" s="9">
        <f>nyse_spy_volume_by_exchange[[#This Row],[Off Exchange]]/SUM(nyse_spy_volume_by_exchange[[#This Row],[NYSE National]:[LTSE]])</f>
        <v>0.39262823117879675</v>
      </c>
      <c r="C548" s="12">
        <f>SUM(nyse_spy_volume_by_exchange[[#This Row],[NYSE National]:[LTSE]])</f>
        <v>97874149</v>
      </c>
      <c r="D548">
        <v>211043</v>
      </c>
      <c r="E548">
        <v>1364770</v>
      </c>
      <c r="F548">
        <v>2352144</v>
      </c>
      <c r="G548">
        <v>508132</v>
      </c>
      <c r="H548">
        <v>405145</v>
      </c>
      <c r="I548">
        <v>1573804</v>
      </c>
      <c r="J548">
        <v>1044698</v>
      </c>
      <c r="K548">
        <v>38428154</v>
      </c>
      <c r="L548">
        <v>3257800</v>
      </c>
      <c r="M548">
        <v>20683320</v>
      </c>
      <c r="N548">
        <v>7746907</v>
      </c>
      <c r="O548">
        <v>890832</v>
      </c>
      <c r="P548">
        <v>11241212</v>
      </c>
      <c r="Q548">
        <v>996061</v>
      </c>
      <c r="R548">
        <v>5115286</v>
      </c>
      <c r="S548">
        <v>2054841</v>
      </c>
      <c r="T548">
        <v>0</v>
      </c>
    </row>
    <row r="549" spans="1:20">
      <c r="A549" s="1">
        <v>44943</v>
      </c>
      <c r="B549" s="9">
        <f>nyse_spy_volume_by_exchange[[#This Row],[Off Exchange]]/SUM(nyse_spy_volume_by_exchange[[#This Row],[NYSE National]:[LTSE]])</f>
        <v>0.43704814551667209</v>
      </c>
      <c r="C549" s="12">
        <f>SUM(nyse_spy_volume_by_exchange[[#This Row],[NYSE National]:[LTSE]])</f>
        <v>24349100</v>
      </c>
      <c r="D549">
        <v>33626</v>
      </c>
      <c r="E549">
        <v>214861</v>
      </c>
      <c r="F549">
        <v>391339</v>
      </c>
      <c r="G549">
        <v>122615</v>
      </c>
      <c r="H549">
        <v>62257</v>
      </c>
      <c r="I549">
        <v>262723</v>
      </c>
      <c r="J549">
        <v>203542</v>
      </c>
      <c r="K549">
        <v>10641729</v>
      </c>
      <c r="L549">
        <v>226568</v>
      </c>
      <c r="M549">
        <v>6675638</v>
      </c>
      <c r="N549">
        <v>1548264</v>
      </c>
      <c r="O549">
        <v>197106</v>
      </c>
      <c r="P549">
        <v>2281422</v>
      </c>
      <c r="Q549">
        <v>211985</v>
      </c>
      <c r="R549">
        <v>989545</v>
      </c>
      <c r="S549">
        <v>285880</v>
      </c>
      <c r="T549">
        <v>0</v>
      </c>
    </row>
    <row r="550" spans="1:20">
      <c r="A550" s="1">
        <v>44939</v>
      </c>
      <c r="B550" s="9">
        <f>nyse_spy_volume_by_exchange[[#This Row],[Off Exchange]]/SUM(nyse_spy_volume_by_exchange[[#This Row],[NYSE National]:[LTSE]])</f>
        <v>0.39997577399563294</v>
      </c>
      <c r="C550" s="12">
        <f>SUM(nyse_spy_volume_by_exchange[[#This Row],[NYSE National]:[LTSE]])</f>
        <v>65062318</v>
      </c>
      <c r="D550">
        <v>154750</v>
      </c>
      <c r="E550">
        <v>1094493</v>
      </c>
      <c r="F550">
        <v>1493576</v>
      </c>
      <c r="G550">
        <v>415315</v>
      </c>
      <c r="H550">
        <v>336779</v>
      </c>
      <c r="I550">
        <v>833579</v>
      </c>
      <c r="J550">
        <v>748871</v>
      </c>
      <c r="K550">
        <v>26023351</v>
      </c>
      <c r="L550">
        <v>3833067</v>
      </c>
      <c r="M550">
        <v>11391871</v>
      </c>
      <c r="N550">
        <v>5012286</v>
      </c>
      <c r="O550">
        <v>466951</v>
      </c>
      <c r="P550">
        <v>7255516</v>
      </c>
      <c r="Q550">
        <v>898972</v>
      </c>
      <c r="R550">
        <v>3629733</v>
      </c>
      <c r="S550">
        <v>1473208</v>
      </c>
      <c r="T550">
        <v>0</v>
      </c>
    </row>
    <row r="551" spans="1:20">
      <c r="A551" s="1">
        <v>44938</v>
      </c>
      <c r="B551" s="9">
        <f>nyse_spy_volume_by_exchange[[#This Row],[Off Exchange]]/SUM(nyse_spy_volume_by_exchange[[#This Row],[NYSE National]:[LTSE]])</f>
        <v>0.36080226809439975</v>
      </c>
      <c r="C551" s="12">
        <f>SUM(nyse_spy_volume_by_exchange[[#This Row],[NYSE National]:[LTSE]])</f>
        <v>90157094</v>
      </c>
      <c r="D551">
        <v>218719</v>
      </c>
      <c r="E551">
        <v>1376913</v>
      </c>
      <c r="F551">
        <v>2602560</v>
      </c>
      <c r="G551">
        <v>385895</v>
      </c>
      <c r="H551">
        <v>436414</v>
      </c>
      <c r="I551">
        <v>1081572</v>
      </c>
      <c r="J551">
        <v>1028083</v>
      </c>
      <c r="K551">
        <v>32528884</v>
      </c>
      <c r="L551">
        <v>2462844</v>
      </c>
      <c r="M551">
        <v>20937003</v>
      </c>
      <c r="N551">
        <v>7011987</v>
      </c>
      <c r="O551">
        <v>913813</v>
      </c>
      <c r="P551">
        <v>11029550</v>
      </c>
      <c r="Q551">
        <v>1197131</v>
      </c>
      <c r="R551">
        <v>5095560</v>
      </c>
      <c r="S551">
        <v>1850166</v>
      </c>
      <c r="T551">
        <v>0</v>
      </c>
    </row>
    <row r="552" spans="1:20">
      <c r="A552" s="1">
        <v>44937</v>
      </c>
      <c r="B552" s="9">
        <f>nyse_spy_volume_by_exchange[[#This Row],[Off Exchange]]/SUM(nyse_spy_volume_by_exchange[[#This Row],[NYSE National]:[LTSE]])</f>
        <v>0.44176088350202236</v>
      </c>
      <c r="C552" s="12">
        <f>SUM(nyse_spy_volume_by_exchange[[#This Row],[NYSE National]:[LTSE]])</f>
        <v>69183407</v>
      </c>
      <c r="D552">
        <v>132943</v>
      </c>
      <c r="E552">
        <v>885189</v>
      </c>
      <c r="F552">
        <v>1396429</v>
      </c>
      <c r="G552">
        <v>441275</v>
      </c>
      <c r="H552">
        <v>450840</v>
      </c>
      <c r="I552">
        <v>963241</v>
      </c>
      <c r="J552">
        <v>625143</v>
      </c>
      <c r="K552">
        <v>30562523</v>
      </c>
      <c r="L552">
        <v>1718936</v>
      </c>
      <c r="M552">
        <v>13266792</v>
      </c>
      <c r="N552">
        <v>5519642</v>
      </c>
      <c r="O552">
        <v>370769</v>
      </c>
      <c r="P552">
        <v>7831510</v>
      </c>
      <c r="Q552">
        <v>655478</v>
      </c>
      <c r="R552">
        <v>3577195</v>
      </c>
      <c r="S552">
        <v>785502</v>
      </c>
      <c r="T552">
        <v>0</v>
      </c>
    </row>
    <row r="553" spans="1:20">
      <c r="A553" s="1">
        <v>44936</v>
      </c>
      <c r="B553" s="9">
        <f>nyse_spy_volume_by_exchange[[#This Row],[Off Exchange]]/SUM(nyse_spy_volume_by_exchange[[#This Row],[NYSE National]:[LTSE]])</f>
        <v>0.39500104872825403</v>
      </c>
      <c r="C553" s="12">
        <f>SUM(nyse_spy_volume_by_exchange[[#This Row],[NYSE National]:[LTSE]])</f>
        <v>65355348</v>
      </c>
      <c r="D553">
        <v>147406</v>
      </c>
      <c r="E553">
        <v>859208</v>
      </c>
      <c r="F553">
        <v>1485738</v>
      </c>
      <c r="G553">
        <v>290213</v>
      </c>
      <c r="H553">
        <v>339498</v>
      </c>
      <c r="I553">
        <v>835820</v>
      </c>
      <c r="J553">
        <v>595205</v>
      </c>
      <c r="K553">
        <v>25815431</v>
      </c>
      <c r="L553">
        <v>1480904</v>
      </c>
      <c r="M553">
        <v>14425032</v>
      </c>
      <c r="N553">
        <v>5016189</v>
      </c>
      <c r="O553">
        <v>424163</v>
      </c>
      <c r="P553">
        <v>7784660</v>
      </c>
      <c r="Q553">
        <v>794251</v>
      </c>
      <c r="R553">
        <v>3671065</v>
      </c>
      <c r="S553">
        <v>1390565</v>
      </c>
      <c r="T553">
        <v>0</v>
      </c>
    </row>
    <row r="554" spans="1:20">
      <c r="A554" s="1">
        <v>44935</v>
      </c>
      <c r="B554" s="9">
        <f>nyse_spy_volume_by_exchange[[#This Row],[Off Exchange]]/SUM(nyse_spy_volume_by_exchange[[#This Row],[NYSE National]:[LTSE]])</f>
        <v>0.39435755666810984</v>
      </c>
      <c r="C554" s="12">
        <f>SUM(nyse_spy_volume_by_exchange[[#This Row],[NYSE National]:[LTSE]])</f>
        <v>73975116</v>
      </c>
      <c r="D554">
        <v>129799</v>
      </c>
      <c r="E554">
        <v>922310</v>
      </c>
      <c r="F554">
        <v>1855028</v>
      </c>
      <c r="G554">
        <v>298601</v>
      </c>
      <c r="H554">
        <v>466874</v>
      </c>
      <c r="I554">
        <v>930814</v>
      </c>
      <c r="J554">
        <v>729322</v>
      </c>
      <c r="K554">
        <v>29172646</v>
      </c>
      <c r="L554">
        <v>1553006</v>
      </c>
      <c r="M554">
        <v>17392471</v>
      </c>
      <c r="N554">
        <v>5187226</v>
      </c>
      <c r="O554">
        <v>374645</v>
      </c>
      <c r="P554">
        <v>8482987</v>
      </c>
      <c r="Q554">
        <v>1092424</v>
      </c>
      <c r="R554">
        <v>3743207</v>
      </c>
      <c r="S554">
        <v>1643756</v>
      </c>
      <c r="T554">
        <v>0</v>
      </c>
    </row>
    <row r="555" spans="1:20">
      <c r="A555" s="1">
        <v>44932</v>
      </c>
      <c r="B555" s="9">
        <f>nyse_spy_volume_by_exchange[[#This Row],[Off Exchange]]/SUM(nyse_spy_volume_by_exchange[[#This Row],[NYSE National]:[LTSE]])</f>
        <v>0.38883244647510878</v>
      </c>
      <c r="C555" s="12">
        <f>SUM(nyse_spy_volume_by_exchange[[#This Row],[NYSE National]:[LTSE]])</f>
        <v>104196662</v>
      </c>
      <c r="D555">
        <v>229565</v>
      </c>
      <c r="E555">
        <v>1437723</v>
      </c>
      <c r="F555">
        <v>2485418</v>
      </c>
      <c r="G555">
        <v>600446</v>
      </c>
      <c r="H555">
        <v>813776</v>
      </c>
      <c r="I555">
        <v>1593344</v>
      </c>
      <c r="J555">
        <v>1437121</v>
      </c>
      <c r="K555">
        <v>40515043</v>
      </c>
      <c r="L555">
        <v>871609</v>
      </c>
      <c r="M555">
        <v>22660177</v>
      </c>
      <c r="N555">
        <v>8470410</v>
      </c>
      <c r="O555">
        <v>664549</v>
      </c>
      <c r="P555">
        <v>13126736</v>
      </c>
      <c r="Q555">
        <v>1055017</v>
      </c>
      <c r="R555">
        <v>5928693</v>
      </c>
      <c r="S555">
        <v>2307035</v>
      </c>
      <c r="T555">
        <v>0</v>
      </c>
    </row>
    <row r="556" spans="1:20">
      <c r="A556" s="1">
        <v>44931</v>
      </c>
      <c r="B556" s="9">
        <f>nyse_spy_volume_by_exchange[[#This Row],[Off Exchange]]/SUM(nyse_spy_volume_by_exchange[[#This Row],[NYSE National]:[LTSE]])</f>
        <v>0.39509814929071052</v>
      </c>
      <c r="C556" s="12">
        <f>SUM(nyse_spy_volume_by_exchange[[#This Row],[NYSE National]:[LTSE]])</f>
        <v>74459020</v>
      </c>
      <c r="D556">
        <v>186094</v>
      </c>
      <c r="E556">
        <v>1031690</v>
      </c>
      <c r="F556">
        <v>1767086</v>
      </c>
      <c r="G556">
        <v>516519</v>
      </c>
      <c r="H556">
        <v>359204</v>
      </c>
      <c r="I556">
        <v>988515</v>
      </c>
      <c r="J556">
        <v>766370</v>
      </c>
      <c r="K556">
        <v>29418621</v>
      </c>
      <c r="L556">
        <v>3696987</v>
      </c>
      <c r="M556">
        <v>14863283</v>
      </c>
      <c r="N556">
        <v>5519158</v>
      </c>
      <c r="O556">
        <v>488926</v>
      </c>
      <c r="P556">
        <v>8465487</v>
      </c>
      <c r="Q556">
        <v>959618</v>
      </c>
      <c r="R556">
        <v>3853300</v>
      </c>
      <c r="S556">
        <v>1578162</v>
      </c>
      <c r="T556">
        <v>0</v>
      </c>
    </row>
    <row r="557" spans="1:20">
      <c r="A557" s="1">
        <v>44930</v>
      </c>
      <c r="B557" s="9">
        <f>nyse_spy_volume_by_exchange[[#This Row],[Off Exchange]]/SUM(nyse_spy_volume_by_exchange[[#This Row],[NYSE National]:[LTSE]])</f>
        <v>0.38427172894738681</v>
      </c>
      <c r="C557" s="12">
        <f>SUM(nyse_spy_volume_by_exchange[[#This Row],[NYSE National]:[LTSE]])</f>
        <v>85744593</v>
      </c>
      <c r="D557">
        <v>247988</v>
      </c>
      <c r="E557">
        <v>1517294</v>
      </c>
      <c r="F557">
        <v>2133592</v>
      </c>
      <c r="G557">
        <v>425688</v>
      </c>
      <c r="H557">
        <v>448717</v>
      </c>
      <c r="I557">
        <v>1311631</v>
      </c>
      <c r="J557">
        <v>1294368</v>
      </c>
      <c r="K557">
        <v>32949223</v>
      </c>
      <c r="L557">
        <v>1265363</v>
      </c>
      <c r="M557">
        <v>16009377</v>
      </c>
      <c r="N557">
        <v>8351686</v>
      </c>
      <c r="O557">
        <v>811289</v>
      </c>
      <c r="P557">
        <v>10884408</v>
      </c>
      <c r="Q557">
        <v>892231</v>
      </c>
      <c r="R557">
        <v>5245393</v>
      </c>
      <c r="S557">
        <v>1956345</v>
      </c>
      <c r="T557">
        <v>0</v>
      </c>
    </row>
    <row r="558" spans="1:20">
      <c r="A558" s="1">
        <v>44929</v>
      </c>
      <c r="B558" s="9">
        <f>nyse_spy_volume_by_exchange[[#This Row],[Off Exchange]]/SUM(nyse_spy_volume_by_exchange[[#This Row],[NYSE National]:[LTSE]])</f>
        <v>0.41441212124108795</v>
      </c>
      <c r="C558" s="12">
        <f>SUM(nyse_spy_volume_by_exchange[[#This Row],[NYSE National]:[LTSE]])</f>
        <v>74903089</v>
      </c>
      <c r="D558">
        <v>141189</v>
      </c>
      <c r="E558">
        <v>743023</v>
      </c>
      <c r="F558">
        <v>1842478</v>
      </c>
      <c r="G558">
        <v>364252</v>
      </c>
      <c r="H558">
        <v>531584</v>
      </c>
      <c r="I558">
        <v>1210981</v>
      </c>
      <c r="J558">
        <v>826084</v>
      </c>
      <c r="K558">
        <v>31040748</v>
      </c>
      <c r="L558">
        <v>1432069</v>
      </c>
      <c r="M558">
        <v>14612803</v>
      </c>
      <c r="N558">
        <v>6115956</v>
      </c>
      <c r="O558">
        <v>443512</v>
      </c>
      <c r="P558">
        <v>8723634</v>
      </c>
      <c r="Q558">
        <v>942038</v>
      </c>
      <c r="R558">
        <v>4114238</v>
      </c>
      <c r="S558">
        <v>1818500</v>
      </c>
      <c r="T558">
        <v>0</v>
      </c>
    </row>
    <row r="559" spans="1:20">
      <c r="A559" s="1">
        <v>44925</v>
      </c>
      <c r="B559" s="9">
        <f>nyse_spy_volume_by_exchange[[#This Row],[Off Exchange]]/SUM(nyse_spy_volume_by_exchange[[#This Row],[NYSE National]:[LTSE]])</f>
        <v>0.45149734759757942</v>
      </c>
      <c r="C559" s="12">
        <f>SUM(nyse_spy_volume_by_exchange[[#This Row],[NYSE National]:[LTSE]])</f>
        <v>84019302</v>
      </c>
      <c r="D559">
        <v>177317</v>
      </c>
      <c r="E559">
        <v>922106</v>
      </c>
      <c r="F559">
        <v>2072484</v>
      </c>
      <c r="G559">
        <v>398241</v>
      </c>
      <c r="H559">
        <v>313957</v>
      </c>
      <c r="I559">
        <v>933670</v>
      </c>
      <c r="J559">
        <v>781138</v>
      </c>
      <c r="K559">
        <v>37934492</v>
      </c>
      <c r="L559">
        <v>1001521</v>
      </c>
      <c r="M559">
        <v>14296648</v>
      </c>
      <c r="N559">
        <v>7033149</v>
      </c>
      <c r="O559">
        <v>1269317</v>
      </c>
      <c r="P559">
        <v>9874417</v>
      </c>
      <c r="Q559">
        <v>746846</v>
      </c>
      <c r="R559">
        <v>4547727</v>
      </c>
      <c r="S559">
        <v>1716272</v>
      </c>
      <c r="T559">
        <v>0</v>
      </c>
    </row>
    <row r="560" spans="1:20">
      <c r="A560" s="1">
        <v>44924</v>
      </c>
      <c r="B560" s="9">
        <f>nyse_spy_volume_by_exchange[[#This Row],[Off Exchange]]/SUM(nyse_spy_volume_by_exchange[[#This Row],[NYSE National]:[LTSE]])</f>
        <v>0.44907624472688062</v>
      </c>
      <c r="C560" s="12">
        <f>SUM(nyse_spy_volume_by_exchange[[#This Row],[NYSE National]:[LTSE]])</f>
        <v>67009198</v>
      </c>
      <c r="D560">
        <v>146539</v>
      </c>
      <c r="E560">
        <v>1002828</v>
      </c>
      <c r="F560">
        <v>1586133</v>
      </c>
      <c r="G560">
        <v>398996</v>
      </c>
      <c r="H560">
        <v>319015</v>
      </c>
      <c r="I560">
        <v>1118483</v>
      </c>
      <c r="J560">
        <v>669898</v>
      </c>
      <c r="K560">
        <v>30092239</v>
      </c>
      <c r="L560">
        <v>348993</v>
      </c>
      <c r="M560">
        <v>12270417</v>
      </c>
      <c r="N560">
        <v>4895544</v>
      </c>
      <c r="O560">
        <v>604294</v>
      </c>
      <c r="P560">
        <v>7413514</v>
      </c>
      <c r="Q560">
        <v>726968</v>
      </c>
      <c r="R560">
        <v>3822874</v>
      </c>
      <c r="S560">
        <v>1592463</v>
      </c>
      <c r="T560">
        <v>0</v>
      </c>
    </row>
    <row r="561" spans="1:20">
      <c r="A561" s="1">
        <v>44923</v>
      </c>
      <c r="B561" s="9">
        <f>nyse_spy_volume_by_exchange[[#This Row],[Off Exchange]]/SUM(nyse_spy_volume_by_exchange[[#This Row],[NYSE National]:[LTSE]])</f>
        <v>0.4891653097251964</v>
      </c>
      <c r="C561" s="12">
        <f>SUM(nyse_spy_volume_by_exchange[[#This Row],[NYSE National]:[LTSE]])</f>
        <v>71276103</v>
      </c>
      <c r="D561">
        <v>127228</v>
      </c>
      <c r="E561">
        <v>923681</v>
      </c>
      <c r="F561">
        <v>1583284</v>
      </c>
      <c r="G561">
        <v>265358</v>
      </c>
      <c r="H561">
        <v>482348</v>
      </c>
      <c r="I561">
        <v>918689</v>
      </c>
      <c r="J561">
        <v>491904</v>
      </c>
      <c r="K561">
        <v>34865797</v>
      </c>
      <c r="L561">
        <v>1129030</v>
      </c>
      <c r="M561">
        <v>11478797</v>
      </c>
      <c r="N561">
        <v>5080867</v>
      </c>
      <c r="O561">
        <v>527193</v>
      </c>
      <c r="P561">
        <v>7274100</v>
      </c>
      <c r="Q561">
        <v>606509</v>
      </c>
      <c r="R561">
        <v>4033459</v>
      </c>
      <c r="S561">
        <v>1487859</v>
      </c>
      <c r="T561">
        <v>0</v>
      </c>
    </row>
    <row r="562" spans="1:20">
      <c r="A562" s="1">
        <v>44922</v>
      </c>
      <c r="B562" s="9">
        <f>nyse_spy_volume_by_exchange[[#This Row],[Off Exchange]]/SUM(nyse_spy_volume_by_exchange[[#This Row],[NYSE National]:[LTSE]])</f>
        <v>0.42459271594446796</v>
      </c>
      <c r="C562" s="12">
        <f>SUM(nyse_spy_volume_by_exchange[[#This Row],[NYSE National]:[LTSE]])</f>
        <v>51675114</v>
      </c>
      <c r="D562">
        <v>140643</v>
      </c>
      <c r="E562">
        <v>882139</v>
      </c>
      <c r="F562">
        <v>1393722</v>
      </c>
      <c r="G562">
        <v>239152</v>
      </c>
      <c r="H562">
        <v>251426</v>
      </c>
      <c r="I562">
        <v>609727</v>
      </c>
      <c r="J562">
        <v>509663</v>
      </c>
      <c r="K562">
        <v>21940877</v>
      </c>
      <c r="L562">
        <v>1044244</v>
      </c>
      <c r="M562">
        <v>8959579</v>
      </c>
      <c r="N562">
        <v>4417806</v>
      </c>
      <c r="O562">
        <v>416282</v>
      </c>
      <c r="P562">
        <v>5812064</v>
      </c>
      <c r="Q562">
        <v>708741</v>
      </c>
      <c r="R562">
        <v>3041147</v>
      </c>
      <c r="S562">
        <v>1307902</v>
      </c>
      <c r="T562">
        <v>0</v>
      </c>
    </row>
    <row r="563" spans="1:20">
      <c r="A563" s="1">
        <v>44918</v>
      </c>
      <c r="B563" s="9">
        <f>nyse_spy_volume_by_exchange[[#This Row],[Off Exchange]]/SUM(nyse_spy_volume_by_exchange[[#This Row],[NYSE National]:[LTSE]])</f>
        <v>0.42464877528200007</v>
      </c>
      <c r="C563" s="12">
        <f>SUM(nyse_spy_volume_by_exchange[[#This Row],[NYSE National]:[LTSE]])</f>
        <v>60027737</v>
      </c>
      <c r="D563">
        <v>123689</v>
      </c>
      <c r="E563">
        <v>869073</v>
      </c>
      <c r="F563">
        <v>1288438</v>
      </c>
      <c r="G563">
        <v>329718</v>
      </c>
      <c r="H563">
        <v>346182</v>
      </c>
      <c r="I563">
        <v>666399</v>
      </c>
      <c r="J563">
        <v>423244</v>
      </c>
      <c r="K563">
        <v>25490705</v>
      </c>
      <c r="L563">
        <v>3258417</v>
      </c>
      <c r="M563">
        <v>10136118</v>
      </c>
      <c r="N563">
        <v>5008003</v>
      </c>
      <c r="O563">
        <v>404330</v>
      </c>
      <c r="P563">
        <v>6366417</v>
      </c>
      <c r="Q563">
        <v>604849</v>
      </c>
      <c r="R563">
        <v>3340310</v>
      </c>
      <c r="S563">
        <v>1371845</v>
      </c>
      <c r="T563">
        <v>0</v>
      </c>
    </row>
    <row r="564" spans="1:20">
      <c r="A564" s="1">
        <v>44917</v>
      </c>
      <c r="B564" s="9">
        <f>nyse_spy_volume_by_exchange[[#This Row],[Off Exchange]]/SUM(nyse_spy_volume_by_exchange[[#This Row],[NYSE National]:[LTSE]])</f>
        <v>0.43665121101770649</v>
      </c>
      <c r="C564" s="12">
        <f>SUM(nyse_spy_volume_by_exchange[[#This Row],[NYSE National]:[LTSE]])</f>
        <v>99629592</v>
      </c>
      <c r="D564">
        <v>243487</v>
      </c>
      <c r="E564">
        <v>1468848</v>
      </c>
      <c r="F564">
        <v>2339542</v>
      </c>
      <c r="G564">
        <v>499643</v>
      </c>
      <c r="H564">
        <v>693766</v>
      </c>
      <c r="I564">
        <v>1432602</v>
      </c>
      <c r="J564">
        <v>1027304</v>
      </c>
      <c r="K564">
        <v>43503382</v>
      </c>
      <c r="L564">
        <v>1934727</v>
      </c>
      <c r="M564">
        <v>18609907</v>
      </c>
      <c r="N564">
        <v>7505397</v>
      </c>
      <c r="O564">
        <v>660129</v>
      </c>
      <c r="P564">
        <v>11548191</v>
      </c>
      <c r="Q564">
        <v>1281129</v>
      </c>
      <c r="R564">
        <v>4908043</v>
      </c>
      <c r="S564">
        <v>1973495</v>
      </c>
      <c r="T564">
        <v>0</v>
      </c>
    </row>
    <row r="565" spans="1:20">
      <c r="A565" s="1">
        <v>44916</v>
      </c>
      <c r="B565" s="9">
        <f>nyse_spy_volume_by_exchange[[#This Row],[Off Exchange]]/SUM(nyse_spy_volume_by_exchange[[#This Row],[NYSE National]:[LTSE]])</f>
        <v>0.47585202470913363</v>
      </c>
      <c r="C565" s="12">
        <f>SUM(nyse_spy_volume_by_exchange[[#This Row],[NYSE National]:[LTSE]])</f>
        <v>78165104</v>
      </c>
      <c r="D565">
        <v>139739</v>
      </c>
      <c r="E565">
        <v>931247</v>
      </c>
      <c r="F565">
        <v>1452462</v>
      </c>
      <c r="G565">
        <v>305631</v>
      </c>
      <c r="H565">
        <v>399257</v>
      </c>
      <c r="I565">
        <v>705913</v>
      </c>
      <c r="J565">
        <v>725339</v>
      </c>
      <c r="K565">
        <v>37195023</v>
      </c>
      <c r="L565">
        <v>3206561</v>
      </c>
      <c r="M565">
        <v>14403309</v>
      </c>
      <c r="N565">
        <v>5041503</v>
      </c>
      <c r="O565">
        <v>443442</v>
      </c>
      <c r="P565">
        <v>7711258</v>
      </c>
      <c r="Q565">
        <v>688418</v>
      </c>
      <c r="R565">
        <v>3259283</v>
      </c>
      <c r="S565">
        <v>1556719</v>
      </c>
      <c r="T565">
        <v>0</v>
      </c>
    </row>
    <row r="566" spans="1:20">
      <c r="A566" s="1">
        <v>44915</v>
      </c>
      <c r="B566" s="9">
        <f>nyse_spy_volume_by_exchange[[#This Row],[Off Exchange]]/SUM(nyse_spy_volume_by_exchange[[#This Row],[NYSE National]:[LTSE]])</f>
        <v>0.43140135244197697</v>
      </c>
      <c r="C566" s="12">
        <f>SUM(nyse_spy_volume_by_exchange[[#This Row],[NYSE National]:[LTSE]])</f>
        <v>74852897</v>
      </c>
      <c r="D566">
        <v>159572</v>
      </c>
      <c r="E566">
        <v>778021</v>
      </c>
      <c r="F566">
        <v>1422994</v>
      </c>
      <c r="G566">
        <v>264650</v>
      </c>
      <c r="H566">
        <v>393064</v>
      </c>
      <c r="I566">
        <v>612906</v>
      </c>
      <c r="J566">
        <v>728312</v>
      </c>
      <c r="K566">
        <v>32291641</v>
      </c>
      <c r="L566">
        <v>4927621</v>
      </c>
      <c r="M566">
        <v>13901870</v>
      </c>
      <c r="N566">
        <v>5339387</v>
      </c>
      <c r="O566">
        <v>447403</v>
      </c>
      <c r="P566">
        <v>7159339</v>
      </c>
      <c r="Q566">
        <v>734491</v>
      </c>
      <c r="R566">
        <v>4105114</v>
      </c>
      <c r="S566">
        <v>1586512</v>
      </c>
      <c r="T566">
        <v>0</v>
      </c>
    </row>
    <row r="567" spans="1:20">
      <c r="A567" s="1">
        <v>44914</v>
      </c>
      <c r="B567" s="9">
        <f>nyse_spy_volume_by_exchange[[#This Row],[Off Exchange]]/SUM(nyse_spy_volume_by_exchange[[#This Row],[NYSE National]:[LTSE]])</f>
        <v>0.46064720573274337</v>
      </c>
      <c r="C567" s="12">
        <f>SUM(nyse_spy_volume_by_exchange[[#This Row],[NYSE National]:[LTSE]])</f>
        <v>79793978</v>
      </c>
      <c r="D567">
        <v>220574</v>
      </c>
      <c r="E567">
        <v>1137446</v>
      </c>
      <c r="F567">
        <v>1553988</v>
      </c>
      <c r="G567">
        <v>280375</v>
      </c>
      <c r="H567">
        <v>535806</v>
      </c>
      <c r="I567">
        <v>978196</v>
      </c>
      <c r="J567">
        <v>543372</v>
      </c>
      <c r="K567">
        <v>36756873</v>
      </c>
      <c r="L567">
        <v>2263264</v>
      </c>
      <c r="M567">
        <v>13879433</v>
      </c>
      <c r="N567">
        <v>6429776</v>
      </c>
      <c r="O567">
        <v>488316</v>
      </c>
      <c r="P567">
        <v>7764217</v>
      </c>
      <c r="Q567">
        <v>746934</v>
      </c>
      <c r="R567">
        <v>4202475</v>
      </c>
      <c r="S567">
        <v>2012933</v>
      </c>
      <c r="T567">
        <v>0</v>
      </c>
    </row>
    <row r="568" spans="1:20">
      <c r="A568" s="1">
        <v>44911</v>
      </c>
      <c r="B568" s="9">
        <f>nyse_spy_volume_by_exchange[[#This Row],[Off Exchange]]/SUM(nyse_spy_volume_by_exchange[[#This Row],[NYSE National]:[LTSE]])</f>
        <v>0.47020798955434628</v>
      </c>
      <c r="C568" s="12">
        <f>SUM(nyse_spy_volume_by_exchange[[#This Row],[NYSE National]:[LTSE]])</f>
        <v>120517110</v>
      </c>
      <c r="D568">
        <v>263787</v>
      </c>
      <c r="E568">
        <v>1996239</v>
      </c>
      <c r="F568">
        <v>2168607</v>
      </c>
      <c r="G568">
        <v>501905</v>
      </c>
      <c r="H568">
        <v>520906</v>
      </c>
      <c r="I568">
        <v>1699530</v>
      </c>
      <c r="J568">
        <v>1132806</v>
      </c>
      <c r="K568">
        <v>56668108</v>
      </c>
      <c r="L568">
        <v>1976724</v>
      </c>
      <c r="M568">
        <v>22202645</v>
      </c>
      <c r="N568">
        <v>7855512</v>
      </c>
      <c r="O568">
        <v>1251234</v>
      </c>
      <c r="P568">
        <v>12296434</v>
      </c>
      <c r="Q568">
        <v>1184591</v>
      </c>
      <c r="R568">
        <v>6443470</v>
      </c>
      <c r="S568">
        <v>2354612</v>
      </c>
      <c r="T568">
        <v>0</v>
      </c>
    </row>
    <row r="569" spans="1:20">
      <c r="A569" s="1">
        <v>44910</v>
      </c>
      <c r="B569" s="9">
        <f>nyse_spy_volume_by_exchange[[#This Row],[Off Exchange]]/SUM(nyse_spy_volume_by_exchange[[#This Row],[NYSE National]:[LTSE]])</f>
        <v>0.42311679057236351</v>
      </c>
      <c r="C569" s="12">
        <f>SUM(nyse_spy_volume_by_exchange[[#This Row],[NYSE National]:[LTSE]])</f>
        <v>117955163</v>
      </c>
      <c r="D569">
        <v>217300</v>
      </c>
      <c r="E569">
        <v>2277213</v>
      </c>
      <c r="F569">
        <v>2453587</v>
      </c>
      <c r="G569">
        <v>525547</v>
      </c>
      <c r="H569">
        <v>1106544</v>
      </c>
      <c r="I569">
        <v>2089252</v>
      </c>
      <c r="J569">
        <v>989987</v>
      </c>
      <c r="K569">
        <v>49908810</v>
      </c>
      <c r="L569">
        <v>2081218</v>
      </c>
      <c r="M569">
        <v>21843674</v>
      </c>
      <c r="N569">
        <v>9139532</v>
      </c>
      <c r="O569">
        <v>1438229</v>
      </c>
      <c r="P569">
        <v>12859234</v>
      </c>
      <c r="Q569">
        <v>1448111</v>
      </c>
      <c r="R569">
        <v>7513315</v>
      </c>
      <c r="S569">
        <v>2063610</v>
      </c>
      <c r="T569">
        <v>0</v>
      </c>
    </row>
    <row r="570" spans="1:20">
      <c r="A570" s="1">
        <v>44909</v>
      </c>
      <c r="B570" s="9">
        <f>nyse_spy_volume_by_exchange[[#This Row],[Off Exchange]]/SUM(nyse_spy_volume_by_exchange[[#This Row],[NYSE National]:[LTSE]])</f>
        <v>0.39060213779844155</v>
      </c>
      <c r="C570" s="12">
        <f>SUM(nyse_spy_volume_by_exchange[[#This Row],[NYSE National]:[LTSE]])</f>
        <v>108111034</v>
      </c>
      <c r="D570">
        <v>148610</v>
      </c>
      <c r="E570">
        <v>1596225</v>
      </c>
      <c r="F570">
        <v>2258912</v>
      </c>
      <c r="G570">
        <v>667327</v>
      </c>
      <c r="H570">
        <v>522407</v>
      </c>
      <c r="I570">
        <v>1636933</v>
      </c>
      <c r="J570">
        <v>1219642</v>
      </c>
      <c r="K570">
        <v>42228401</v>
      </c>
      <c r="L570">
        <v>1743332</v>
      </c>
      <c r="M570">
        <v>17009021</v>
      </c>
      <c r="N570">
        <v>11025795</v>
      </c>
      <c r="O570">
        <v>1018500</v>
      </c>
      <c r="P570">
        <v>14122466</v>
      </c>
      <c r="Q570">
        <v>831597</v>
      </c>
      <c r="R570">
        <v>9920543</v>
      </c>
      <c r="S570">
        <v>2157835</v>
      </c>
      <c r="T570">
        <v>3488</v>
      </c>
    </row>
    <row r="571" spans="1:20">
      <c r="A571" s="1">
        <v>44908</v>
      </c>
      <c r="B571" s="9">
        <f>nyse_spy_volume_by_exchange[[#This Row],[Off Exchange]]/SUM(nyse_spy_volume_by_exchange[[#This Row],[NYSE National]:[LTSE]])</f>
        <v>0.38371415115797292</v>
      </c>
      <c r="C571" s="12">
        <f>SUM(nyse_spy_volume_by_exchange[[#This Row],[NYSE National]:[LTSE]])</f>
        <v>123780358</v>
      </c>
      <c r="D571">
        <v>235673</v>
      </c>
      <c r="E571">
        <v>1973740</v>
      </c>
      <c r="F571">
        <v>2369074</v>
      </c>
      <c r="G571">
        <v>865663</v>
      </c>
      <c r="H571">
        <v>656486</v>
      </c>
      <c r="I571">
        <v>1730605</v>
      </c>
      <c r="J571">
        <v>1257932</v>
      </c>
      <c r="K571">
        <v>47496275</v>
      </c>
      <c r="L571">
        <v>1088249</v>
      </c>
      <c r="M571">
        <v>25739542</v>
      </c>
      <c r="N571">
        <v>12097689</v>
      </c>
      <c r="O571">
        <v>951362</v>
      </c>
      <c r="P571">
        <v>15109910</v>
      </c>
      <c r="Q571">
        <v>1022607</v>
      </c>
      <c r="R571">
        <v>9011829</v>
      </c>
      <c r="S571">
        <v>2173722</v>
      </c>
      <c r="T571">
        <v>0</v>
      </c>
    </row>
    <row r="572" spans="1:20">
      <c r="A572" s="1">
        <v>44907</v>
      </c>
      <c r="B572" s="9">
        <f>nyse_spy_volume_by_exchange[[#This Row],[Off Exchange]]/SUM(nyse_spy_volume_by_exchange[[#This Row],[NYSE National]:[LTSE]])</f>
        <v>0.46844631389328345</v>
      </c>
      <c r="C572" s="12">
        <f>SUM(nyse_spy_volume_by_exchange[[#This Row],[NYSE National]:[LTSE]])</f>
        <v>75701932</v>
      </c>
      <c r="D572">
        <v>148646</v>
      </c>
      <c r="E572">
        <v>1018072</v>
      </c>
      <c r="F572">
        <v>1361645</v>
      </c>
      <c r="G572">
        <v>364438</v>
      </c>
      <c r="H572">
        <v>389085</v>
      </c>
      <c r="I572">
        <v>986494</v>
      </c>
      <c r="J572">
        <v>541833</v>
      </c>
      <c r="K572">
        <v>35462291</v>
      </c>
      <c r="L572">
        <v>1635426</v>
      </c>
      <c r="M572">
        <v>13843942</v>
      </c>
      <c r="N572">
        <v>5878274</v>
      </c>
      <c r="O572">
        <v>499445</v>
      </c>
      <c r="P572">
        <v>7265433</v>
      </c>
      <c r="Q572">
        <v>734905</v>
      </c>
      <c r="R572">
        <v>3921425</v>
      </c>
      <c r="S572">
        <v>1650578</v>
      </c>
      <c r="T572">
        <v>0</v>
      </c>
    </row>
    <row r="573" spans="1:20">
      <c r="A573" s="1">
        <v>44904</v>
      </c>
      <c r="B573" s="9">
        <f>nyse_spy_volume_by_exchange[[#This Row],[Off Exchange]]/SUM(nyse_spy_volume_by_exchange[[#This Row],[NYSE National]:[LTSE]])</f>
        <v>0.48318574638499778</v>
      </c>
      <c r="C573" s="12">
        <f>SUM(nyse_spy_volume_by_exchange[[#This Row],[NYSE National]:[LTSE]])</f>
        <v>81700088</v>
      </c>
      <c r="D573">
        <v>164187</v>
      </c>
      <c r="E573">
        <v>959704</v>
      </c>
      <c r="F573">
        <v>1119756</v>
      </c>
      <c r="G573">
        <v>439479</v>
      </c>
      <c r="H573">
        <v>320481</v>
      </c>
      <c r="I573">
        <v>1051349</v>
      </c>
      <c r="J573">
        <v>1213642</v>
      </c>
      <c r="K573">
        <v>39476318</v>
      </c>
      <c r="L573">
        <v>1813051</v>
      </c>
      <c r="M573">
        <v>12237868</v>
      </c>
      <c r="N573">
        <v>6577942</v>
      </c>
      <c r="O573">
        <v>463111</v>
      </c>
      <c r="P573">
        <v>8584737</v>
      </c>
      <c r="Q573">
        <v>870615</v>
      </c>
      <c r="R573">
        <v>4890490</v>
      </c>
      <c r="S573">
        <v>1517358</v>
      </c>
      <c r="T573">
        <v>0</v>
      </c>
    </row>
    <row r="574" spans="1:20">
      <c r="A574" s="1">
        <v>44903</v>
      </c>
      <c r="B574" s="9">
        <f>nyse_spy_volume_by_exchange[[#This Row],[Off Exchange]]/SUM(nyse_spy_volume_by_exchange[[#This Row],[NYSE National]:[LTSE]])</f>
        <v>0.396113822991423</v>
      </c>
      <c r="C574" s="12">
        <f>SUM(nyse_spy_volume_by_exchange[[#This Row],[NYSE National]:[LTSE]])</f>
        <v>61234061</v>
      </c>
      <c r="D574">
        <v>162807</v>
      </c>
      <c r="E574">
        <v>1023538</v>
      </c>
      <c r="F574">
        <v>1220039</v>
      </c>
      <c r="G574">
        <v>388917</v>
      </c>
      <c r="H574">
        <v>461532</v>
      </c>
      <c r="I574">
        <v>1050916</v>
      </c>
      <c r="J574">
        <v>592622</v>
      </c>
      <c r="K574">
        <v>24255658</v>
      </c>
      <c r="L574">
        <v>2583068</v>
      </c>
      <c r="M574">
        <v>10861168</v>
      </c>
      <c r="N574">
        <v>5241134</v>
      </c>
      <c r="O574">
        <v>620036</v>
      </c>
      <c r="P574">
        <v>7058190</v>
      </c>
      <c r="Q574">
        <v>693884</v>
      </c>
      <c r="R574">
        <v>3703202</v>
      </c>
      <c r="S574">
        <v>1317350</v>
      </c>
      <c r="T574">
        <v>0</v>
      </c>
    </row>
    <row r="575" spans="1:20">
      <c r="A575" s="1">
        <v>44902</v>
      </c>
      <c r="B575" s="9">
        <f>nyse_spy_volume_by_exchange[[#This Row],[Off Exchange]]/SUM(nyse_spy_volume_by_exchange[[#This Row],[NYSE National]:[LTSE]])</f>
        <v>0.44145719285685697</v>
      </c>
      <c r="C575" s="12">
        <f>SUM(nyse_spy_volume_by_exchange[[#This Row],[NYSE National]:[LTSE]])</f>
        <v>66334665</v>
      </c>
      <c r="D575">
        <v>162572</v>
      </c>
      <c r="E575">
        <v>974732</v>
      </c>
      <c r="F575">
        <v>1098582</v>
      </c>
      <c r="G575">
        <v>435656</v>
      </c>
      <c r="H575">
        <v>436711</v>
      </c>
      <c r="I575">
        <v>905487</v>
      </c>
      <c r="J575">
        <v>662987</v>
      </c>
      <c r="K575">
        <v>29283915</v>
      </c>
      <c r="L575">
        <v>1663529</v>
      </c>
      <c r="M575">
        <v>10610100</v>
      </c>
      <c r="N575">
        <v>5953695</v>
      </c>
      <c r="O575">
        <v>600225</v>
      </c>
      <c r="P575">
        <v>7223451</v>
      </c>
      <c r="Q575">
        <v>965254</v>
      </c>
      <c r="R575">
        <v>3835914</v>
      </c>
      <c r="S575">
        <v>1521855</v>
      </c>
      <c r="T575">
        <v>0</v>
      </c>
    </row>
    <row r="576" spans="1:20">
      <c r="A576" s="1">
        <v>44901</v>
      </c>
      <c r="B576" s="9">
        <f>nyse_spy_volume_by_exchange[[#This Row],[Off Exchange]]/SUM(nyse_spy_volume_by_exchange[[#This Row],[NYSE National]:[LTSE]])</f>
        <v>0.38468905278787352</v>
      </c>
      <c r="C576" s="12">
        <f>SUM(nyse_spy_volume_by_exchange[[#This Row],[NYSE National]:[LTSE]])</f>
        <v>77937843</v>
      </c>
      <c r="D576">
        <v>173394</v>
      </c>
      <c r="E576">
        <v>1379410</v>
      </c>
      <c r="F576">
        <v>1405996</v>
      </c>
      <c r="G576">
        <v>485077</v>
      </c>
      <c r="H576">
        <v>617924</v>
      </c>
      <c r="I576">
        <v>1212999</v>
      </c>
      <c r="J576">
        <v>843880</v>
      </c>
      <c r="K576">
        <v>29981835</v>
      </c>
      <c r="L576">
        <v>1485403</v>
      </c>
      <c r="M576">
        <v>16172761</v>
      </c>
      <c r="N576">
        <v>6615962</v>
      </c>
      <c r="O576">
        <v>431599</v>
      </c>
      <c r="P576">
        <v>9922647</v>
      </c>
      <c r="Q576">
        <v>852647</v>
      </c>
      <c r="R576">
        <v>4792093</v>
      </c>
      <c r="S576">
        <v>1564216</v>
      </c>
      <c r="T576">
        <v>0</v>
      </c>
    </row>
    <row r="577" spans="1:20">
      <c r="A577" s="1">
        <v>44900</v>
      </c>
      <c r="B577" s="9">
        <f>nyse_spy_volume_by_exchange[[#This Row],[Off Exchange]]/SUM(nyse_spy_volume_by_exchange[[#This Row],[NYSE National]:[LTSE]])</f>
        <v>0.44724266435817567</v>
      </c>
      <c r="C577" s="12">
        <f>SUM(nyse_spy_volume_by_exchange[[#This Row],[NYSE National]:[LTSE]])</f>
        <v>77293782</v>
      </c>
      <c r="D577">
        <v>161661</v>
      </c>
      <c r="E577">
        <v>1472302</v>
      </c>
      <c r="F577">
        <v>1280939</v>
      </c>
      <c r="G577">
        <v>460200</v>
      </c>
      <c r="H577">
        <v>606259</v>
      </c>
      <c r="I577">
        <v>1595237</v>
      </c>
      <c r="J577">
        <v>828116</v>
      </c>
      <c r="K577">
        <v>34569077</v>
      </c>
      <c r="L577">
        <v>1281426</v>
      </c>
      <c r="M577">
        <v>13861474</v>
      </c>
      <c r="N577">
        <v>5937469</v>
      </c>
      <c r="O577">
        <v>413450</v>
      </c>
      <c r="P577">
        <v>8326042</v>
      </c>
      <c r="Q577">
        <v>861892</v>
      </c>
      <c r="R577">
        <v>4032046</v>
      </c>
      <c r="S577">
        <v>1606192</v>
      </c>
      <c r="T577">
        <v>0</v>
      </c>
    </row>
    <row r="578" spans="1:20">
      <c r="A578" s="1">
        <v>44897</v>
      </c>
      <c r="B578" s="9">
        <f>nyse_spy_volume_by_exchange[[#This Row],[Off Exchange]]/SUM(nyse_spy_volume_by_exchange[[#This Row],[NYSE National]:[LTSE]])</f>
        <v>0.40547590414302948</v>
      </c>
      <c r="C578" s="12">
        <f>SUM(nyse_spy_volume_by_exchange[[#This Row],[NYSE National]:[LTSE]])</f>
        <v>85887296</v>
      </c>
      <c r="D578">
        <v>252445</v>
      </c>
      <c r="E578">
        <v>1539664</v>
      </c>
      <c r="F578">
        <v>1513101</v>
      </c>
      <c r="G578">
        <v>590937</v>
      </c>
      <c r="H578">
        <v>401972</v>
      </c>
      <c r="I578">
        <v>1198086</v>
      </c>
      <c r="J578">
        <v>694370</v>
      </c>
      <c r="K578">
        <v>34825229</v>
      </c>
      <c r="L578">
        <v>3008630</v>
      </c>
      <c r="M578">
        <v>17128928</v>
      </c>
      <c r="N578">
        <v>6875498</v>
      </c>
      <c r="O578">
        <v>726119</v>
      </c>
      <c r="P578">
        <v>9150026</v>
      </c>
      <c r="Q578">
        <v>801949</v>
      </c>
      <c r="R578">
        <v>5363640</v>
      </c>
      <c r="S578">
        <v>1816702</v>
      </c>
      <c r="T578">
        <v>0</v>
      </c>
    </row>
    <row r="579" spans="1:20">
      <c r="A579" s="1">
        <v>44896</v>
      </c>
      <c r="B579" s="9">
        <f>nyse_spy_volume_by_exchange[[#This Row],[Off Exchange]]/SUM(nyse_spy_volume_by_exchange[[#This Row],[NYSE National]:[LTSE]])</f>
        <v>0.3983339152909614</v>
      </c>
      <c r="C579" s="12">
        <f>SUM(nyse_spy_volume_by_exchange[[#This Row],[NYSE National]:[LTSE]])</f>
        <v>76497551</v>
      </c>
      <c r="D579">
        <v>220298</v>
      </c>
      <c r="E579">
        <v>1412885</v>
      </c>
      <c r="F579">
        <v>1725083</v>
      </c>
      <c r="G579">
        <v>358938</v>
      </c>
      <c r="H579">
        <v>383197</v>
      </c>
      <c r="I579">
        <v>1340246</v>
      </c>
      <c r="J579">
        <v>870374</v>
      </c>
      <c r="K579">
        <v>30471569</v>
      </c>
      <c r="L579">
        <v>1234477</v>
      </c>
      <c r="M579">
        <v>14545138</v>
      </c>
      <c r="N579">
        <v>7181101</v>
      </c>
      <c r="O579">
        <v>389523</v>
      </c>
      <c r="P579">
        <v>9037269</v>
      </c>
      <c r="Q579">
        <v>733101</v>
      </c>
      <c r="R579">
        <v>5177046</v>
      </c>
      <c r="S579">
        <v>1417306</v>
      </c>
      <c r="T579">
        <v>0</v>
      </c>
    </row>
    <row r="580" spans="1:20">
      <c r="A580" s="1">
        <v>44895</v>
      </c>
      <c r="B580" s="9">
        <f>nyse_spy_volume_by_exchange[[#This Row],[Off Exchange]]/SUM(nyse_spy_volume_by_exchange[[#This Row],[NYSE National]:[LTSE]])</f>
        <v>0.45465158483355422</v>
      </c>
      <c r="C580" s="12">
        <f>SUM(nyse_spy_volume_by_exchange[[#This Row],[NYSE National]:[LTSE]])</f>
        <v>144559881</v>
      </c>
      <c r="D580">
        <v>277550</v>
      </c>
      <c r="E580">
        <v>1908862</v>
      </c>
      <c r="F580">
        <v>2285931</v>
      </c>
      <c r="G580">
        <v>813810</v>
      </c>
      <c r="H580">
        <v>807591</v>
      </c>
      <c r="I580">
        <v>2347320</v>
      </c>
      <c r="J580">
        <v>1951258</v>
      </c>
      <c r="K580">
        <v>65724379</v>
      </c>
      <c r="L580">
        <v>2520528</v>
      </c>
      <c r="M580">
        <v>24304925</v>
      </c>
      <c r="N580">
        <v>11244604</v>
      </c>
      <c r="O580">
        <v>940004</v>
      </c>
      <c r="P580">
        <v>17488940</v>
      </c>
      <c r="Q580">
        <v>1305989</v>
      </c>
      <c r="R580">
        <v>8129734</v>
      </c>
      <c r="S580">
        <v>2508456</v>
      </c>
      <c r="T580">
        <v>0</v>
      </c>
    </row>
    <row r="581" spans="1:20">
      <c r="A581" s="1">
        <v>44894</v>
      </c>
      <c r="B581" s="9">
        <f>nyse_spy_volume_by_exchange[[#This Row],[Off Exchange]]/SUM(nyse_spy_volume_by_exchange[[#This Row],[NYSE National]:[LTSE]])</f>
        <v>0.42166680647509058</v>
      </c>
      <c r="C581" s="12">
        <f>SUM(nyse_spy_volume_by_exchange[[#This Row],[NYSE National]:[LTSE]])</f>
        <v>49782408</v>
      </c>
      <c r="D581">
        <v>113610</v>
      </c>
      <c r="E581">
        <v>595303</v>
      </c>
      <c r="F581">
        <v>1038469</v>
      </c>
      <c r="G581">
        <v>289699</v>
      </c>
      <c r="H581">
        <v>286349</v>
      </c>
      <c r="I581">
        <v>826262</v>
      </c>
      <c r="J581">
        <v>390736</v>
      </c>
      <c r="K581">
        <v>20991589</v>
      </c>
      <c r="L581">
        <v>469004</v>
      </c>
      <c r="M581">
        <v>10314066</v>
      </c>
      <c r="N581">
        <v>4400639</v>
      </c>
      <c r="O581">
        <v>274356</v>
      </c>
      <c r="P581">
        <v>5668436</v>
      </c>
      <c r="Q581">
        <v>527934</v>
      </c>
      <c r="R581">
        <v>2607103</v>
      </c>
      <c r="S581">
        <v>988853</v>
      </c>
      <c r="T581">
        <v>0</v>
      </c>
    </row>
    <row r="582" spans="1:20">
      <c r="A582" s="1">
        <v>44893</v>
      </c>
      <c r="B582" s="9">
        <f>nyse_spy_volume_by_exchange[[#This Row],[Off Exchange]]/SUM(nyse_spy_volume_by_exchange[[#This Row],[NYSE National]:[LTSE]])</f>
        <v>0.45261876079684377</v>
      </c>
      <c r="C582" s="12">
        <f>SUM(nyse_spy_volume_by_exchange[[#This Row],[NYSE National]:[LTSE]])</f>
        <v>68012932</v>
      </c>
      <c r="D582">
        <v>129597</v>
      </c>
      <c r="E582">
        <v>967399</v>
      </c>
      <c r="F582">
        <v>1160849</v>
      </c>
      <c r="G582">
        <v>316010</v>
      </c>
      <c r="H582">
        <v>453694</v>
      </c>
      <c r="I582">
        <v>987416</v>
      </c>
      <c r="J582">
        <v>747298</v>
      </c>
      <c r="K582">
        <v>30783929</v>
      </c>
      <c r="L582">
        <v>1409474</v>
      </c>
      <c r="M582">
        <v>13171863</v>
      </c>
      <c r="N582">
        <v>5222160</v>
      </c>
      <c r="O582">
        <v>351142</v>
      </c>
      <c r="P582">
        <v>7014908</v>
      </c>
      <c r="Q582">
        <v>634603</v>
      </c>
      <c r="R582">
        <v>3432615</v>
      </c>
      <c r="S582">
        <v>1229975</v>
      </c>
      <c r="T582">
        <v>0</v>
      </c>
    </row>
    <row r="583" spans="1:20">
      <c r="A583" s="1">
        <v>44890</v>
      </c>
      <c r="B583" s="9">
        <f>nyse_spy_volume_by_exchange[[#This Row],[Off Exchange]]/SUM(nyse_spy_volume_by_exchange[[#This Row],[NYSE National]:[LTSE]])</f>
        <v>0.55506255487714917</v>
      </c>
      <c r="C583" s="12">
        <f>SUM(nyse_spy_volume_by_exchange[[#This Row],[NYSE National]:[LTSE]])</f>
        <v>30554612</v>
      </c>
      <c r="D583">
        <v>48521</v>
      </c>
      <c r="E583">
        <v>430501</v>
      </c>
      <c r="F583">
        <v>337442</v>
      </c>
      <c r="G583">
        <v>200266</v>
      </c>
      <c r="H583">
        <v>174135</v>
      </c>
      <c r="I583">
        <v>354072</v>
      </c>
      <c r="J583">
        <v>203347</v>
      </c>
      <c r="K583">
        <v>16959721</v>
      </c>
      <c r="L583">
        <v>199255</v>
      </c>
      <c r="M583">
        <v>4329619</v>
      </c>
      <c r="N583">
        <v>2061177</v>
      </c>
      <c r="O583">
        <v>124678</v>
      </c>
      <c r="P583">
        <v>2892959</v>
      </c>
      <c r="Q583">
        <v>213963</v>
      </c>
      <c r="R583">
        <v>1632833</v>
      </c>
      <c r="S583">
        <v>392123</v>
      </c>
      <c r="T583">
        <v>0</v>
      </c>
    </row>
    <row r="584" spans="1:20">
      <c r="A584" s="1">
        <v>44888</v>
      </c>
      <c r="B584" s="9">
        <f>nyse_spy_volume_by_exchange[[#This Row],[Off Exchange]]/SUM(nyse_spy_volume_by_exchange[[#This Row],[NYSE National]:[LTSE]])</f>
        <v>0.43439887344545974</v>
      </c>
      <c r="C584" s="12">
        <f>SUM(nyse_spy_volume_by_exchange[[#This Row],[NYSE National]:[LTSE]])</f>
        <v>68259811</v>
      </c>
      <c r="D584">
        <v>159282</v>
      </c>
      <c r="E584">
        <v>925052</v>
      </c>
      <c r="F584">
        <v>1270670</v>
      </c>
      <c r="G584">
        <v>308528</v>
      </c>
      <c r="H584">
        <v>369676</v>
      </c>
      <c r="I584">
        <v>1040098</v>
      </c>
      <c r="J584">
        <v>672452</v>
      </c>
      <c r="K584">
        <v>29651985</v>
      </c>
      <c r="L584">
        <v>1582803</v>
      </c>
      <c r="M584">
        <v>13128101</v>
      </c>
      <c r="N584">
        <v>5501300</v>
      </c>
      <c r="O584">
        <v>360002</v>
      </c>
      <c r="P584">
        <v>6949126</v>
      </c>
      <c r="Q584">
        <v>760378</v>
      </c>
      <c r="R584">
        <v>4303889</v>
      </c>
      <c r="S584">
        <v>1276469</v>
      </c>
      <c r="T584">
        <v>0</v>
      </c>
    </row>
    <row r="585" spans="1:20">
      <c r="A585" s="1">
        <v>44887</v>
      </c>
      <c r="B585" s="9">
        <f>nyse_spy_volume_by_exchange[[#This Row],[Off Exchange]]/SUM(nyse_spy_volume_by_exchange[[#This Row],[NYSE National]:[LTSE]])</f>
        <v>0.40930999074733582</v>
      </c>
      <c r="C585" s="12">
        <f>SUM(nyse_spy_volume_by_exchange[[#This Row],[NYSE National]:[LTSE]])</f>
        <v>60610651</v>
      </c>
      <c r="D585">
        <v>123882</v>
      </c>
      <c r="E585">
        <v>799560</v>
      </c>
      <c r="F585">
        <v>1006377</v>
      </c>
      <c r="G585">
        <v>244727</v>
      </c>
      <c r="H585">
        <v>345408</v>
      </c>
      <c r="I585">
        <v>990774</v>
      </c>
      <c r="J585">
        <v>661318</v>
      </c>
      <c r="K585">
        <v>24808545</v>
      </c>
      <c r="L585">
        <v>2002353</v>
      </c>
      <c r="M585">
        <v>13448574</v>
      </c>
      <c r="N585">
        <v>4247077</v>
      </c>
      <c r="O585">
        <v>298604</v>
      </c>
      <c r="P585">
        <v>7134951</v>
      </c>
      <c r="Q585">
        <v>647594</v>
      </c>
      <c r="R585">
        <v>2811226</v>
      </c>
      <c r="S585">
        <v>1039681</v>
      </c>
      <c r="T585">
        <v>0</v>
      </c>
    </row>
    <row r="586" spans="1:20">
      <c r="A586" s="1">
        <v>44886</v>
      </c>
      <c r="B586" s="9">
        <f>nyse_spy_volume_by_exchange[[#This Row],[Off Exchange]]/SUM(nyse_spy_volume_by_exchange[[#This Row],[NYSE National]:[LTSE]])</f>
        <v>0.430023829413963</v>
      </c>
      <c r="C586" s="12">
        <f>SUM(nyse_spy_volume_by_exchange[[#This Row],[NYSE National]:[LTSE]])</f>
        <v>51291232</v>
      </c>
      <c r="D586">
        <v>139951</v>
      </c>
      <c r="E586">
        <v>1000477</v>
      </c>
      <c r="F586">
        <v>1082865</v>
      </c>
      <c r="G586">
        <v>262291</v>
      </c>
      <c r="H586">
        <v>465572</v>
      </c>
      <c r="I586">
        <v>897412</v>
      </c>
      <c r="J586">
        <v>328436</v>
      </c>
      <c r="K586">
        <v>22056452</v>
      </c>
      <c r="L586">
        <v>576123</v>
      </c>
      <c r="M586">
        <v>9196114</v>
      </c>
      <c r="N586">
        <v>4057474</v>
      </c>
      <c r="O586">
        <v>320204</v>
      </c>
      <c r="P586">
        <v>6127106</v>
      </c>
      <c r="Q586">
        <v>545972</v>
      </c>
      <c r="R586">
        <v>3239307</v>
      </c>
      <c r="S586">
        <v>994075</v>
      </c>
      <c r="T586">
        <v>1401</v>
      </c>
    </row>
    <row r="587" spans="1:20">
      <c r="A587" s="1">
        <v>44883</v>
      </c>
      <c r="B587" s="9">
        <f>nyse_spy_volume_by_exchange[[#This Row],[Off Exchange]]/SUM(nyse_spy_volume_by_exchange[[#This Row],[NYSE National]:[LTSE]])</f>
        <v>0.47386855346078899</v>
      </c>
      <c r="C587" s="12">
        <f>SUM(nyse_spy_volume_by_exchange[[#This Row],[NYSE National]:[LTSE]])</f>
        <v>93049403</v>
      </c>
      <c r="D587">
        <v>173857</v>
      </c>
      <c r="E587">
        <v>1287165</v>
      </c>
      <c r="F587">
        <v>1413320</v>
      </c>
      <c r="G587">
        <v>330095</v>
      </c>
      <c r="H587">
        <v>448270</v>
      </c>
      <c r="I587">
        <v>1175909</v>
      </c>
      <c r="J587">
        <v>455689</v>
      </c>
      <c r="K587">
        <v>44093186</v>
      </c>
      <c r="L587">
        <v>4328144</v>
      </c>
      <c r="M587">
        <v>14220521</v>
      </c>
      <c r="N587">
        <v>6904502</v>
      </c>
      <c r="O587">
        <v>924022</v>
      </c>
      <c r="P587">
        <v>9371304</v>
      </c>
      <c r="Q587">
        <v>982911</v>
      </c>
      <c r="R587">
        <v>5453983</v>
      </c>
      <c r="S587">
        <v>1486525</v>
      </c>
      <c r="T587">
        <v>0</v>
      </c>
    </row>
    <row r="588" spans="1:20">
      <c r="A588" s="1">
        <v>44882</v>
      </c>
      <c r="B588" s="9">
        <f>nyse_spy_volume_by_exchange[[#This Row],[Off Exchange]]/SUM(nyse_spy_volume_by_exchange[[#This Row],[NYSE National]:[LTSE]])</f>
        <v>0.42748373248638166</v>
      </c>
      <c r="C588" s="12">
        <f>SUM(nyse_spy_volume_by_exchange[[#This Row],[NYSE National]:[LTSE]])</f>
        <v>74502166</v>
      </c>
      <c r="D588">
        <v>161912</v>
      </c>
      <c r="E588">
        <v>1472914</v>
      </c>
      <c r="F588">
        <v>1387855</v>
      </c>
      <c r="G588">
        <v>387272</v>
      </c>
      <c r="H588">
        <v>339508</v>
      </c>
      <c r="I588">
        <v>1403944</v>
      </c>
      <c r="J588">
        <v>551101</v>
      </c>
      <c r="K588">
        <v>31848464</v>
      </c>
      <c r="L588">
        <v>864940</v>
      </c>
      <c r="M588">
        <v>14833124</v>
      </c>
      <c r="N588">
        <v>5638350</v>
      </c>
      <c r="O588">
        <v>339342</v>
      </c>
      <c r="P588">
        <v>8593895</v>
      </c>
      <c r="Q588">
        <v>1007298</v>
      </c>
      <c r="R588">
        <v>4166641</v>
      </c>
      <c r="S588">
        <v>1498098</v>
      </c>
      <c r="T588">
        <v>7508</v>
      </c>
    </row>
    <row r="589" spans="1:20">
      <c r="A589" s="1">
        <v>44881</v>
      </c>
      <c r="B589" s="9">
        <f>nyse_spy_volume_by_exchange[[#This Row],[Off Exchange]]/SUM(nyse_spy_volume_by_exchange[[#This Row],[NYSE National]:[LTSE]])</f>
        <v>0.40271902067344117</v>
      </c>
      <c r="C589" s="12">
        <f>SUM(nyse_spy_volume_by_exchange[[#This Row],[NYSE National]:[LTSE]])</f>
        <v>68509446</v>
      </c>
      <c r="D589">
        <v>147171</v>
      </c>
      <c r="E589">
        <v>1477023</v>
      </c>
      <c r="F589">
        <v>1178386</v>
      </c>
      <c r="G589">
        <v>448654</v>
      </c>
      <c r="H589">
        <v>556432</v>
      </c>
      <c r="I589">
        <v>1240798</v>
      </c>
      <c r="J589">
        <v>612971</v>
      </c>
      <c r="K589">
        <v>27590057</v>
      </c>
      <c r="L589">
        <v>1328980</v>
      </c>
      <c r="M589">
        <v>13245316</v>
      </c>
      <c r="N589">
        <v>6015447</v>
      </c>
      <c r="O589">
        <v>368503</v>
      </c>
      <c r="P589">
        <v>7726229</v>
      </c>
      <c r="Q589">
        <v>894152</v>
      </c>
      <c r="R589">
        <v>4204756</v>
      </c>
      <c r="S589">
        <v>1474571</v>
      </c>
      <c r="T589">
        <v>0</v>
      </c>
    </row>
    <row r="590" spans="1:20">
      <c r="A590" s="1">
        <v>44880</v>
      </c>
      <c r="B590" s="9">
        <f>nyse_spy_volume_by_exchange[[#This Row],[Off Exchange]]/SUM(nyse_spy_volume_by_exchange[[#This Row],[NYSE National]:[LTSE]])</f>
        <v>0.37813225826271463</v>
      </c>
      <c r="C590" s="12">
        <f>SUM(nyse_spy_volume_by_exchange[[#This Row],[NYSE National]:[LTSE]])</f>
        <v>93454698</v>
      </c>
      <c r="D590">
        <v>209374</v>
      </c>
      <c r="E590">
        <v>2259863</v>
      </c>
      <c r="F590">
        <v>1978431</v>
      </c>
      <c r="G590">
        <v>756221</v>
      </c>
      <c r="H590">
        <v>563752</v>
      </c>
      <c r="I590">
        <v>1826755</v>
      </c>
      <c r="J590">
        <v>838802</v>
      </c>
      <c r="K590">
        <v>35338236</v>
      </c>
      <c r="L590">
        <v>1691861</v>
      </c>
      <c r="M590">
        <v>19757287</v>
      </c>
      <c r="N590">
        <v>7951938</v>
      </c>
      <c r="O590">
        <v>621790</v>
      </c>
      <c r="P590">
        <v>11222000</v>
      </c>
      <c r="Q590">
        <v>997691</v>
      </c>
      <c r="R590">
        <v>5499228</v>
      </c>
      <c r="S590">
        <v>1941469</v>
      </c>
      <c r="T590">
        <v>0</v>
      </c>
    </row>
    <row r="591" spans="1:20">
      <c r="A591" s="1">
        <v>44879</v>
      </c>
      <c r="B591" s="9">
        <f>nyse_spy_volume_by_exchange[[#This Row],[Off Exchange]]/SUM(nyse_spy_volume_by_exchange[[#This Row],[NYSE National]:[LTSE]])</f>
        <v>0.44032404228053912</v>
      </c>
      <c r="C591" s="12">
        <f>SUM(nyse_spy_volume_by_exchange[[#This Row],[NYSE National]:[LTSE]])</f>
        <v>72282049</v>
      </c>
      <c r="D591">
        <v>136964</v>
      </c>
      <c r="E591">
        <v>1277485</v>
      </c>
      <c r="F591">
        <v>1218130</v>
      </c>
      <c r="G591">
        <v>418429</v>
      </c>
      <c r="H591">
        <v>376001</v>
      </c>
      <c r="I591">
        <v>1002684</v>
      </c>
      <c r="J591">
        <v>561134</v>
      </c>
      <c r="K591">
        <v>31827524</v>
      </c>
      <c r="L591">
        <v>933886</v>
      </c>
      <c r="M591">
        <v>13588034</v>
      </c>
      <c r="N591">
        <v>5901798</v>
      </c>
      <c r="O591">
        <v>398028</v>
      </c>
      <c r="P591">
        <v>8153104</v>
      </c>
      <c r="Q591">
        <v>1040342</v>
      </c>
      <c r="R591">
        <v>4158194</v>
      </c>
      <c r="S591">
        <v>1290312</v>
      </c>
      <c r="T591">
        <v>0</v>
      </c>
    </row>
    <row r="592" spans="1:20">
      <c r="A592" s="1">
        <v>44876</v>
      </c>
      <c r="B592" s="9">
        <f>nyse_spy_volume_by_exchange[[#This Row],[Off Exchange]]/SUM(nyse_spy_volume_by_exchange[[#This Row],[NYSE National]:[LTSE]])</f>
        <v>0.43911228490439635</v>
      </c>
      <c r="C592" s="12">
        <f>SUM(nyse_spy_volume_by_exchange[[#This Row],[NYSE National]:[LTSE]])</f>
        <v>93838215</v>
      </c>
      <c r="D592">
        <v>201713</v>
      </c>
      <c r="E592">
        <v>1718337</v>
      </c>
      <c r="F592">
        <v>1582374</v>
      </c>
      <c r="G592">
        <v>503586</v>
      </c>
      <c r="H592">
        <v>559899</v>
      </c>
      <c r="I592">
        <v>1448532</v>
      </c>
      <c r="J592">
        <v>500532</v>
      </c>
      <c r="K592">
        <v>41205513</v>
      </c>
      <c r="L592">
        <v>3156785</v>
      </c>
      <c r="M592">
        <v>17678634</v>
      </c>
      <c r="N592">
        <v>7314215</v>
      </c>
      <c r="O592">
        <v>457823</v>
      </c>
      <c r="P592">
        <v>10381550</v>
      </c>
      <c r="Q592">
        <v>1263796</v>
      </c>
      <c r="R592">
        <v>4407499</v>
      </c>
      <c r="S592">
        <v>1457427</v>
      </c>
      <c r="T592">
        <v>0</v>
      </c>
    </row>
    <row r="593" spans="1:20">
      <c r="A593" s="1">
        <v>44875</v>
      </c>
      <c r="B593" s="9">
        <f>nyse_spy_volume_by_exchange[[#This Row],[Off Exchange]]/SUM(nyse_spy_volume_by_exchange[[#This Row],[NYSE National]:[LTSE]])</f>
        <v>0.36941570514929267</v>
      </c>
      <c r="C593" s="12">
        <f>SUM(nyse_spy_volume_by_exchange[[#This Row],[NYSE National]:[LTSE]])</f>
        <v>141519457</v>
      </c>
      <c r="D593">
        <v>370564</v>
      </c>
      <c r="E593">
        <v>2562387</v>
      </c>
      <c r="F593">
        <v>2618729</v>
      </c>
      <c r="G593">
        <v>790808</v>
      </c>
      <c r="H593">
        <v>1159730</v>
      </c>
      <c r="I593">
        <v>2435337</v>
      </c>
      <c r="J593">
        <v>1282520</v>
      </c>
      <c r="K593">
        <v>52279510</v>
      </c>
      <c r="L593">
        <v>1784452</v>
      </c>
      <c r="M593">
        <v>32677700</v>
      </c>
      <c r="N593">
        <v>11702711</v>
      </c>
      <c r="O593">
        <v>963885</v>
      </c>
      <c r="P593">
        <v>16967517</v>
      </c>
      <c r="Q593">
        <v>1376713</v>
      </c>
      <c r="R593">
        <v>10368282</v>
      </c>
      <c r="S593">
        <v>2178612</v>
      </c>
      <c r="T593">
        <v>0</v>
      </c>
    </row>
    <row r="594" spans="1:20">
      <c r="A594" s="1">
        <v>44874</v>
      </c>
      <c r="B594" s="9">
        <f>nyse_spy_volume_by_exchange[[#This Row],[Off Exchange]]/SUM(nyse_spy_volume_by_exchange[[#This Row],[NYSE National]:[LTSE]])</f>
        <v>0.39265660070312031</v>
      </c>
      <c r="C594" s="12">
        <f>SUM(nyse_spy_volume_by_exchange[[#This Row],[NYSE National]:[LTSE]])</f>
        <v>78490979</v>
      </c>
      <c r="D594">
        <v>222632</v>
      </c>
      <c r="E594">
        <v>1621906</v>
      </c>
      <c r="F594">
        <v>1532732</v>
      </c>
      <c r="G594">
        <v>374587</v>
      </c>
      <c r="H594">
        <v>486642</v>
      </c>
      <c r="I594">
        <v>1329373</v>
      </c>
      <c r="J594">
        <v>584132</v>
      </c>
      <c r="K594">
        <v>30820001</v>
      </c>
      <c r="L594">
        <v>1033933</v>
      </c>
      <c r="M594">
        <v>16942627</v>
      </c>
      <c r="N594">
        <v>7147585</v>
      </c>
      <c r="O594">
        <v>560898</v>
      </c>
      <c r="P594">
        <v>8796229</v>
      </c>
      <c r="Q594">
        <v>1186899</v>
      </c>
      <c r="R594">
        <v>4376866</v>
      </c>
      <c r="S594">
        <v>1433912</v>
      </c>
      <c r="T594">
        <v>40025</v>
      </c>
    </row>
    <row r="595" spans="1:20">
      <c r="A595" s="1">
        <v>44873</v>
      </c>
      <c r="B595" s="9">
        <f>nyse_spy_volume_by_exchange[[#This Row],[Off Exchange]]/SUM(nyse_spy_volume_by_exchange[[#This Row],[NYSE National]:[LTSE]])</f>
        <v>0.42581215817315071</v>
      </c>
      <c r="C595" s="12">
        <f>SUM(nyse_spy_volume_by_exchange[[#This Row],[NYSE National]:[LTSE]])</f>
        <v>84698218</v>
      </c>
      <c r="D595">
        <v>226469</v>
      </c>
      <c r="E595">
        <v>1623562</v>
      </c>
      <c r="F595">
        <v>1621472</v>
      </c>
      <c r="G595">
        <v>388654</v>
      </c>
      <c r="H595">
        <v>463327</v>
      </c>
      <c r="I595">
        <v>1721182</v>
      </c>
      <c r="J595">
        <v>536460</v>
      </c>
      <c r="K595">
        <v>36065531</v>
      </c>
      <c r="L595">
        <v>857640</v>
      </c>
      <c r="M595">
        <v>16039353</v>
      </c>
      <c r="N595">
        <v>7480916</v>
      </c>
      <c r="O595">
        <v>471079</v>
      </c>
      <c r="P595">
        <v>10031451</v>
      </c>
      <c r="Q595">
        <v>1216997</v>
      </c>
      <c r="R595">
        <v>4358194</v>
      </c>
      <c r="S595">
        <v>1595931</v>
      </c>
      <c r="T595">
        <v>0</v>
      </c>
    </row>
    <row r="596" spans="1:20">
      <c r="A596" s="1">
        <v>44872</v>
      </c>
      <c r="B596" s="9">
        <f>nyse_spy_volume_by_exchange[[#This Row],[Off Exchange]]/SUM(nyse_spy_volume_by_exchange[[#This Row],[NYSE National]:[LTSE]])</f>
        <v>0.45005591378587889</v>
      </c>
      <c r="C596" s="12">
        <f>SUM(nyse_spy_volume_by_exchange[[#This Row],[NYSE National]:[LTSE]])</f>
        <v>68284591</v>
      </c>
      <c r="D596">
        <v>181588</v>
      </c>
      <c r="E596">
        <v>1105381</v>
      </c>
      <c r="F596">
        <v>976687</v>
      </c>
      <c r="G596">
        <v>266080</v>
      </c>
      <c r="H596">
        <v>470384</v>
      </c>
      <c r="I596">
        <v>1250909</v>
      </c>
      <c r="J596">
        <v>524848</v>
      </c>
      <c r="K596">
        <v>30731884</v>
      </c>
      <c r="L596">
        <v>404061</v>
      </c>
      <c r="M596">
        <v>12860139</v>
      </c>
      <c r="N596">
        <v>6039008</v>
      </c>
      <c r="O596">
        <v>596073</v>
      </c>
      <c r="P596">
        <v>7038025</v>
      </c>
      <c r="Q596">
        <v>765177</v>
      </c>
      <c r="R596">
        <v>3681672</v>
      </c>
      <c r="S596">
        <v>1392675</v>
      </c>
      <c r="T596">
        <v>0</v>
      </c>
    </row>
    <row r="597" spans="1:20">
      <c r="A597" s="1">
        <v>44869</v>
      </c>
      <c r="B597" s="9">
        <f>nyse_spy_volume_by_exchange[[#This Row],[Off Exchange]]/SUM(nyse_spy_volume_by_exchange[[#This Row],[NYSE National]:[LTSE]])</f>
        <v>0.41244026854102395</v>
      </c>
      <c r="C597" s="12">
        <f>SUM(nyse_spy_volume_by_exchange[[#This Row],[NYSE National]:[LTSE]])</f>
        <v>103515804</v>
      </c>
      <c r="D597">
        <v>180387</v>
      </c>
      <c r="E597">
        <v>1739108</v>
      </c>
      <c r="F597">
        <v>1340028</v>
      </c>
      <c r="G597">
        <v>794770</v>
      </c>
      <c r="H597">
        <v>533675</v>
      </c>
      <c r="I597">
        <v>1658118</v>
      </c>
      <c r="J597">
        <v>1273098</v>
      </c>
      <c r="K597">
        <v>42694086</v>
      </c>
      <c r="L597">
        <v>303249</v>
      </c>
      <c r="M597">
        <v>21068136</v>
      </c>
      <c r="N597">
        <v>8860857</v>
      </c>
      <c r="O597">
        <v>547538</v>
      </c>
      <c r="P597">
        <v>12101701</v>
      </c>
      <c r="Q597">
        <v>894837</v>
      </c>
      <c r="R597">
        <v>7410061</v>
      </c>
      <c r="S597">
        <v>2111155</v>
      </c>
      <c r="T597">
        <v>5000</v>
      </c>
    </row>
    <row r="598" spans="1:20">
      <c r="A598" s="1">
        <v>44868</v>
      </c>
      <c r="B598" s="9">
        <f>nyse_spy_volume_by_exchange[[#This Row],[Off Exchange]]/SUM(nyse_spy_volume_by_exchange[[#This Row],[NYSE National]:[LTSE]])</f>
        <v>0.39620030136401174</v>
      </c>
      <c r="C598" s="12">
        <f>SUM(nyse_spy_volume_by_exchange[[#This Row],[NYSE National]:[LTSE]])</f>
        <v>83213652</v>
      </c>
      <c r="D598">
        <v>148463</v>
      </c>
      <c r="E598">
        <v>1081198</v>
      </c>
      <c r="F598">
        <v>1269782</v>
      </c>
      <c r="G598">
        <v>408012</v>
      </c>
      <c r="H598">
        <v>438195</v>
      </c>
      <c r="I598">
        <v>1597552</v>
      </c>
      <c r="J598">
        <v>893585</v>
      </c>
      <c r="K598">
        <v>32969274</v>
      </c>
      <c r="L598">
        <v>3491248</v>
      </c>
      <c r="M598">
        <v>16795450</v>
      </c>
      <c r="N598">
        <v>6587108</v>
      </c>
      <c r="O598">
        <v>573899</v>
      </c>
      <c r="P598">
        <v>10688624</v>
      </c>
      <c r="Q598">
        <v>878101</v>
      </c>
      <c r="R598">
        <v>3895013</v>
      </c>
      <c r="S598">
        <v>1498148</v>
      </c>
      <c r="T598">
        <v>0</v>
      </c>
    </row>
    <row r="599" spans="1:20">
      <c r="A599" s="1">
        <v>44867</v>
      </c>
      <c r="B599" s="9">
        <f>nyse_spy_volume_by_exchange[[#This Row],[Off Exchange]]/SUM(nyse_spy_volume_by_exchange[[#This Row],[NYSE National]:[LTSE]])</f>
        <v>0.38573089730103483</v>
      </c>
      <c r="C599" s="12">
        <f>SUM(nyse_spy_volume_by_exchange[[#This Row],[NYSE National]:[LTSE]])</f>
        <v>126981075</v>
      </c>
      <c r="D599">
        <v>343331</v>
      </c>
      <c r="E599">
        <v>2032698</v>
      </c>
      <c r="F599">
        <v>1768681</v>
      </c>
      <c r="G599">
        <v>866502</v>
      </c>
      <c r="H599">
        <v>698518</v>
      </c>
      <c r="I599">
        <v>2467552</v>
      </c>
      <c r="J599">
        <v>1053477</v>
      </c>
      <c r="K599">
        <v>48980524</v>
      </c>
      <c r="L599">
        <v>615349</v>
      </c>
      <c r="M599">
        <v>25211070</v>
      </c>
      <c r="N599">
        <v>12592878</v>
      </c>
      <c r="O599">
        <v>878150</v>
      </c>
      <c r="P599">
        <v>17798980</v>
      </c>
      <c r="Q599">
        <v>953840</v>
      </c>
      <c r="R599">
        <v>8603150</v>
      </c>
      <c r="S599">
        <v>2112375</v>
      </c>
      <c r="T599">
        <v>4000</v>
      </c>
    </row>
    <row r="600" spans="1:20">
      <c r="A600" s="1">
        <v>44866</v>
      </c>
      <c r="B600" s="9">
        <f>nyse_spy_volume_by_exchange[[#This Row],[Off Exchange]]/SUM(nyse_spy_volume_by_exchange[[#This Row],[NYSE National]:[LTSE]])</f>
        <v>0.46795820504219104</v>
      </c>
      <c r="C600" s="12">
        <f>SUM(nyse_spy_volume_by_exchange[[#This Row],[NYSE National]:[LTSE]])</f>
        <v>85418342</v>
      </c>
      <c r="D600">
        <v>167111</v>
      </c>
      <c r="E600">
        <v>1284660</v>
      </c>
      <c r="F600">
        <v>1397664</v>
      </c>
      <c r="G600">
        <v>290631</v>
      </c>
      <c r="H600">
        <v>414438</v>
      </c>
      <c r="I600">
        <v>1294546</v>
      </c>
      <c r="J600">
        <v>506069</v>
      </c>
      <c r="K600">
        <v>39972214</v>
      </c>
      <c r="L600">
        <v>1140203</v>
      </c>
      <c r="M600">
        <v>14775442</v>
      </c>
      <c r="N600">
        <v>7544271</v>
      </c>
      <c r="O600">
        <v>389083</v>
      </c>
      <c r="P600">
        <v>9098545</v>
      </c>
      <c r="Q600">
        <v>899267</v>
      </c>
      <c r="R600">
        <v>4690603</v>
      </c>
      <c r="S600">
        <v>1553595</v>
      </c>
      <c r="T600">
        <v>0</v>
      </c>
    </row>
    <row r="601" spans="1:20">
      <c r="A601" s="1">
        <v>44865</v>
      </c>
      <c r="B601" s="9">
        <f>nyse_spy_volume_by_exchange[[#This Row],[Off Exchange]]/SUM(nyse_spy_volume_by_exchange[[#This Row],[NYSE National]:[LTSE]])</f>
        <v>0.49069988413106769</v>
      </c>
      <c r="C601" s="12">
        <f>SUM(nyse_spy_volume_by_exchange[[#This Row],[NYSE National]:[LTSE]])</f>
        <v>96646269</v>
      </c>
      <c r="D601">
        <v>170801</v>
      </c>
      <c r="E601">
        <v>1510313</v>
      </c>
      <c r="F601">
        <v>1667938</v>
      </c>
      <c r="G601">
        <v>514413</v>
      </c>
      <c r="H601">
        <v>360005</v>
      </c>
      <c r="I601">
        <v>1745821</v>
      </c>
      <c r="J601">
        <v>720750</v>
      </c>
      <c r="K601">
        <v>47424313</v>
      </c>
      <c r="L601">
        <v>1242182</v>
      </c>
      <c r="M601">
        <v>16378542</v>
      </c>
      <c r="N601">
        <v>8131223</v>
      </c>
      <c r="O601">
        <v>553160</v>
      </c>
      <c r="P601">
        <v>9821397</v>
      </c>
      <c r="Q601">
        <v>887808</v>
      </c>
      <c r="R601">
        <v>4171846</v>
      </c>
      <c r="S601">
        <v>1345757</v>
      </c>
      <c r="T601">
        <v>0</v>
      </c>
    </row>
    <row r="602" spans="1:20">
      <c r="A602" s="1">
        <v>44862</v>
      </c>
      <c r="B602" s="9">
        <f>nyse_spy_volume_by_exchange[[#This Row],[Off Exchange]]/SUM(nyse_spy_volume_by_exchange[[#This Row],[NYSE National]:[LTSE]])</f>
        <v>0.44906221192881013</v>
      </c>
      <c r="C602" s="12">
        <f>SUM(nyse_spy_volume_by_exchange[[#This Row],[NYSE National]:[LTSE]])</f>
        <v>101151212</v>
      </c>
      <c r="D602">
        <v>210842</v>
      </c>
      <c r="E602">
        <v>1606186</v>
      </c>
      <c r="F602">
        <v>1458391</v>
      </c>
      <c r="G602">
        <v>535434</v>
      </c>
      <c r="H602">
        <v>802388</v>
      </c>
      <c r="I602">
        <v>1568316</v>
      </c>
      <c r="J602">
        <v>659196</v>
      </c>
      <c r="K602">
        <v>45423187</v>
      </c>
      <c r="L602">
        <v>3041869</v>
      </c>
      <c r="M602">
        <v>18211195</v>
      </c>
      <c r="N602">
        <v>8062812</v>
      </c>
      <c r="O602">
        <v>491987</v>
      </c>
      <c r="P602">
        <v>11484071</v>
      </c>
      <c r="Q602">
        <v>729453</v>
      </c>
      <c r="R602">
        <v>5305893</v>
      </c>
      <c r="S602">
        <v>1559992</v>
      </c>
      <c r="T602">
        <v>0</v>
      </c>
    </row>
    <row r="603" spans="1:20">
      <c r="A603" s="1">
        <v>44861</v>
      </c>
      <c r="B603" s="9">
        <f>nyse_spy_volume_by_exchange[[#This Row],[Off Exchange]]/SUM(nyse_spy_volume_by_exchange[[#This Row],[NYSE National]:[LTSE]])</f>
        <v>0.3964976451025608</v>
      </c>
      <c r="C603" s="12">
        <f>SUM(nyse_spy_volume_by_exchange[[#This Row],[NYSE National]:[LTSE]])</f>
        <v>81930532</v>
      </c>
      <c r="D603">
        <v>208225</v>
      </c>
      <c r="E603">
        <v>1281555</v>
      </c>
      <c r="F603">
        <v>1415062</v>
      </c>
      <c r="G603">
        <v>524204</v>
      </c>
      <c r="H603">
        <v>558533</v>
      </c>
      <c r="I603">
        <v>1491539</v>
      </c>
      <c r="J603">
        <v>776718</v>
      </c>
      <c r="K603">
        <v>32485263</v>
      </c>
      <c r="L603">
        <v>1029558</v>
      </c>
      <c r="M603">
        <v>16225872</v>
      </c>
      <c r="N603">
        <v>7695897</v>
      </c>
      <c r="O603">
        <v>543049</v>
      </c>
      <c r="P603">
        <v>9689236</v>
      </c>
      <c r="Q603">
        <v>1280683</v>
      </c>
      <c r="R603">
        <v>4881494</v>
      </c>
      <c r="S603">
        <v>1843644</v>
      </c>
      <c r="T603">
        <v>0</v>
      </c>
    </row>
    <row r="604" spans="1:20">
      <c r="A604" s="1">
        <v>44860</v>
      </c>
      <c r="B604" s="9">
        <f>nyse_spy_volume_by_exchange[[#This Row],[Off Exchange]]/SUM(nyse_spy_volume_by_exchange[[#This Row],[NYSE National]:[LTSE]])</f>
        <v>0.46375730701121248</v>
      </c>
      <c r="C604" s="12">
        <f>SUM(nyse_spy_volume_by_exchange[[#This Row],[NYSE National]:[LTSE]])</f>
        <v>104084622</v>
      </c>
      <c r="D604">
        <v>218405</v>
      </c>
      <c r="E604">
        <v>1823232</v>
      </c>
      <c r="F604">
        <v>1679841</v>
      </c>
      <c r="G604">
        <v>646344</v>
      </c>
      <c r="H604">
        <v>489642</v>
      </c>
      <c r="I604">
        <v>1585903</v>
      </c>
      <c r="J604">
        <v>778391</v>
      </c>
      <c r="K604">
        <v>48270004</v>
      </c>
      <c r="L604">
        <v>2505313</v>
      </c>
      <c r="M604">
        <v>17662963</v>
      </c>
      <c r="N604">
        <v>8189172</v>
      </c>
      <c r="O604">
        <v>650871</v>
      </c>
      <c r="P604">
        <v>11726947</v>
      </c>
      <c r="Q604">
        <v>1435393</v>
      </c>
      <c r="R604">
        <v>5067541</v>
      </c>
      <c r="S604">
        <v>1354660</v>
      </c>
      <c r="T604">
        <v>0</v>
      </c>
    </row>
    <row r="605" spans="1:20">
      <c r="A605" s="1">
        <v>44859</v>
      </c>
      <c r="B605" s="9">
        <f>nyse_spy_volume_by_exchange[[#This Row],[Off Exchange]]/SUM(nyse_spy_volume_by_exchange[[#This Row],[NYSE National]:[LTSE]])</f>
        <v>0.36362394705477386</v>
      </c>
      <c r="C605" s="12">
        <f>SUM(nyse_spy_volume_by_exchange[[#This Row],[NYSE National]:[LTSE]])</f>
        <v>78860821</v>
      </c>
      <c r="D605">
        <v>196012</v>
      </c>
      <c r="E605">
        <v>1414758</v>
      </c>
      <c r="F605">
        <v>1585194</v>
      </c>
      <c r="G605">
        <v>422398</v>
      </c>
      <c r="H605">
        <v>664748</v>
      </c>
      <c r="I605">
        <v>1211118</v>
      </c>
      <c r="J605">
        <v>757870</v>
      </c>
      <c r="K605">
        <v>28675683</v>
      </c>
      <c r="L605">
        <v>1911694</v>
      </c>
      <c r="M605">
        <v>16332801</v>
      </c>
      <c r="N605">
        <v>7503722</v>
      </c>
      <c r="O605">
        <v>515573</v>
      </c>
      <c r="P605">
        <v>10480135</v>
      </c>
      <c r="Q605">
        <v>1207112</v>
      </c>
      <c r="R605">
        <v>4574499</v>
      </c>
      <c r="S605">
        <v>1407504</v>
      </c>
      <c r="T605">
        <v>0</v>
      </c>
    </row>
    <row r="606" spans="1:20">
      <c r="A606" s="1">
        <v>44858</v>
      </c>
      <c r="B606" s="9">
        <f>nyse_spy_volume_by_exchange[[#This Row],[Off Exchange]]/SUM(nyse_spy_volume_by_exchange[[#This Row],[NYSE National]:[LTSE]])</f>
        <v>0.40834405808481489</v>
      </c>
      <c r="C606" s="12">
        <f>SUM(nyse_spy_volume_by_exchange[[#This Row],[NYSE National]:[LTSE]])</f>
        <v>85471289</v>
      </c>
      <c r="D606">
        <v>171910</v>
      </c>
      <c r="E606">
        <v>1538599</v>
      </c>
      <c r="F606">
        <v>1354131</v>
      </c>
      <c r="G606">
        <v>502927</v>
      </c>
      <c r="H606">
        <v>455716</v>
      </c>
      <c r="I606">
        <v>1388193</v>
      </c>
      <c r="J606">
        <v>546110</v>
      </c>
      <c r="K606">
        <v>34901693</v>
      </c>
      <c r="L606">
        <v>1056098</v>
      </c>
      <c r="M606">
        <v>17086127</v>
      </c>
      <c r="N606">
        <v>7727350</v>
      </c>
      <c r="O606">
        <v>601413</v>
      </c>
      <c r="P606">
        <v>10567037</v>
      </c>
      <c r="Q606">
        <v>1015112</v>
      </c>
      <c r="R606">
        <v>4848214</v>
      </c>
      <c r="S606">
        <v>1710659</v>
      </c>
      <c r="T606">
        <v>0</v>
      </c>
    </row>
    <row r="607" spans="1:20">
      <c r="A607" s="1">
        <v>44855</v>
      </c>
      <c r="B607" s="9">
        <f>nyse_spy_volume_by_exchange[[#This Row],[Off Exchange]]/SUM(nyse_spy_volume_by_exchange[[#This Row],[NYSE National]:[LTSE]])</f>
        <v>0.45702858924364365</v>
      </c>
      <c r="C607" s="12">
        <f>SUM(nyse_spy_volume_by_exchange[[#This Row],[NYSE National]:[LTSE]])</f>
        <v>131086434</v>
      </c>
      <c r="D607">
        <v>273201</v>
      </c>
      <c r="E607">
        <v>2157787</v>
      </c>
      <c r="F607">
        <v>1887077</v>
      </c>
      <c r="G607">
        <v>680444</v>
      </c>
      <c r="H607">
        <v>1024917</v>
      </c>
      <c r="I607">
        <v>1582516</v>
      </c>
      <c r="J607">
        <v>755450</v>
      </c>
      <c r="K607">
        <v>59910248</v>
      </c>
      <c r="L607">
        <v>4977798</v>
      </c>
      <c r="M607">
        <v>23160444</v>
      </c>
      <c r="N607">
        <v>10690547</v>
      </c>
      <c r="O607">
        <v>908663</v>
      </c>
      <c r="P607">
        <v>13614381</v>
      </c>
      <c r="Q607">
        <v>1248384</v>
      </c>
      <c r="R607">
        <v>6099243</v>
      </c>
      <c r="S607">
        <v>2115334</v>
      </c>
      <c r="T607">
        <v>0</v>
      </c>
    </row>
    <row r="608" spans="1:20">
      <c r="A608" s="1">
        <v>44854</v>
      </c>
      <c r="B608" s="9">
        <f>nyse_spy_volume_by_exchange[[#This Row],[Off Exchange]]/SUM(nyse_spy_volume_by_exchange[[#This Row],[NYSE National]:[LTSE]])</f>
        <v>0.39000520911140885</v>
      </c>
      <c r="C608" s="12">
        <f>SUM(nyse_spy_volume_by_exchange[[#This Row],[NYSE National]:[LTSE]])</f>
        <v>88974868</v>
      </c>
      <c r="D608">
        <v>220113</v>
      </c>
      <c r="E608">
        <v>1578081</v>
      </c>
      <c r="F608">
        <v>1982177</v>
      </c>
      <c r="G608">
        <v>659024</v>
      </c>
      <c r="H608">
        <v>481950</v>
      </c>
      <c r="I608">
        <v>1564765</v>
      </c>
      <c r="J608">
        <v>612145</v>
      </c>
      <c r="K608">
        <v>34700662</v>
      </c>
      <c r="L608">
        <v>1834923</v>
      </c>
      <c r="M608">
        <v>17924798</v>
      </c>
      <c r="N608">
        <v>7690935</v>
      </c>
      <c r="O608">
        <v>481029</v>
      </c>
      <c r="P608">
        <v>10839069</v>
      </c>
      <c r="Q608">
        <v>1907064</v>
      </c>
      <c r="R608">
        <v>4858422</v>
      </c>
      <c r="S608">
        <v>1639711</v>
      </c>
      <c r="T608">
        <v>0</v>
      </c>
    </row>
    <row r="609" spans="1:20">
      <c r="A609" s="1">
        <v>44853</v>
      </c>
      <c r="B609" s="9">
        <f>nyse_spy_volume_by_exchange[[#This Row],[Off Exchange]]/SUM(nyse_spy_volume_by_exchange[[#This Row],[NYSE National]:[LTSE]])</f>
        <v>0.41541499553104994</v>
      </c>
      <c r="C609" s="12">
        <f>SUM(nyse_spy_volume_by_exchange[[#This Row],[NYSE National]:[LTSE]])</f>
        <v>79746919</v>
      </c>
      <c r="D609">
        <v>178523</v>
      </c>
      <c r="E609">
        <v>1333434</v>
      </c>
      <c r="F609">
        <v>1324673</v>
      </c>
      <c r="G609">
        <v>477304</v>
      </c>
      <c r="H609">
        <v>426200</v>
      </c>
      <c r="I609">
        <v>949998</v>
      </c>
      <c r="J609">
        <v>541829</v>
      </c>
      <c r="K609">
        <v>33128066</v>
      </c>
      <c r="L609">
        <v>1956150</v>
      </c>
      <c r="M609">
        <v>14748975</v>
      </c>
      <c r="N609">
        <v>7883619</v>
      </c>
      <c r="O609">
        <v>434971</v>
      </c>
      <c r="P609">
        <v>9002675</v>
      </c>
      <c r="Q609">
        <v>1304508</v>
      </c>
      <c r="R609">
        <v>4673938</v>
      </c>
      <c r="S609">
        <v>1382056</v>
      </c>
      <c r="T609">
        <v>0</v>
      </c>
    </row>
    <row r="610" spans="1:20">
      <c r="A610" s="1">
        <v>44852</v>
      </c>
      <c r="B610" s="9">
        <f>nyse_spy_volume_by_exchange[[#This Row],[Off Exchange]]/SUM(nyse_spy_volume_by_exchange[[#This Row],[NYSE National]:[LTSE]])</f>
        <v>0.36206027168603727</v>
      </c>
      <c r="C610" s="12">
        <f>SUM(nyse_spy_volume_by_exchange[[#This Row],[NYSE National]:[LTSE]])</f>
        <v>96832433</v>
      </c>
      <c r="D610">
        <v>273272</v>
      </c>
      <c r="E610">
        <v>1749834</v>
      </c>
      <c r="F610">
        <v>2013284</v>
      </c>
      <c r="G610">
        <v>468870</v>
      </c>
      <c r="H610">
        <v>657539</v>
      </c>
      <c r="I610">
        <v>1256589</v>
      </c>
      <c r="J610">
        <v>840526</v>
      </c>
      <c r="K610">
        <v>35059177</v>
      </c>
      <c r="L610">
        <v>4104157</v>
      </c>
      <c r="M610">
        <v>18390135</v>
      </c>
      <c r="N610">
        <v>9293973</v>
      </c>
      <c r="O610">
        <v>475113</v>
      </c>
      <c r="P610">
        <v>12306934</v>
      </c>
      <c r="Q610">
        <v>1809572</v>
      </c>
      <c r="R610">
        <v>6176934</v>
      </c>
      <c r="S610">
        <v>1956524</v>
      </c>
      <c r="T610">
        <v>0</v>
      </c>
    </row>
    <row r="611" spans="1:20">
      <c r="A611" s="1">
        <v>44851</v>
      </c>
      <c r="B611" s="9">
        <f>nyse_spy_volume_by_exchange[[#This Row],[Off Exchange]]/SUM(nyse_spy_volume_by_exchange[[#This Row],[NYSE National]:[LTSE]])</f>
        <v>0.3513765747397361</v>
      </c>
      <c r="C611" s="12">
        <f>SUM(nyse_spy_volume_by_exchange[[#This Row],[NYSE National]:[LTSE]])</f>
        <v>93164284</v>
      </c>
      <c r="D611">
        <v>247360</v>
      </c>
      <c r="E611">
        <v>1673992</v>
      </c>
      <c r="F611">
        <v>1767953</v>
      </c>
      <c r="G611">
        <v>861757</v>
      </c>
      <c r="H611">
        <v>566525</v>
      </c>
      <c r="I611">
        <v>1484072</v>
      </c>
      <c r="J611">
        <v>600346</v>
      </c>
      <c r="K611">
        <v>32735747</v>
      </c>
      <c r="L611">
        <v>4236308</v>
      </c>
      <c r="M611">
        <v>19908232</v>
      </c>
      <c r="N611">
        <v>8377602</v>
      </c>
      <c r="O611">
        <v>560389</v>
      </c>
      <c r="P611">
        <v>11532063</v>
      </c>
      <c r="Q611">
        <v>1642400</v>
      </c>
      <c r="R611">
        <v>5271607</v>
      </c>
      <c r="S611">
        <v>1673217</v>
      </c>
      <c r="T611">
        <v>24714</v>
      </c>
    </row>
    <row r="612" spans="1:20">
      <c r="A612" s="1">
        <v>44848</v>
      </c>
      <c r="B612" s="9">
        <f>nyse_spy_volume_by_exchange[[#This Row],[Off Exchange]]/SUM(nyse_spy_volume_by_exchange[[#This Row],[NYSE National]:[LTSE]])</f>
        <v>0.4072550667781995</v>
      </c>
      <c r="C612" s="12">
        <f>SUM(nyse_spy_volume_by_exchange[[#This Row],[NYSE National]:[LTSE]])</f>
        <v>123751914</v>
      </c>
      <c r="D612">
        <v>289179</v>
      </c>
      <c r="E612">
        <v>2408126</v>
      </c>
      <c r="F612">
        <v>2043063</v>
      </c>
      <c r="G612">
        <v>967552</v>
      </c>
      <c r="H612">
        <v>673080</v>
      </c>
      <c r="I612">
        <v>1802519</v>
      </c>
      <c r="J612">
        <v>1075017</v>
      </c>
      <c r="K612">
        <v>50398594</v>
      </c>
      <c r="L612">
        <v>1336969</v>
      </c>
      <c r="M612">
        <v>24650222</v>
      </c>
      <c r="N612">
        <v>11513425</v>
      </c>
      <c r="O612">
        <v>1063886</v>
      </c>
      <c r="P612">
        <v>14213316</v>
      </c>
      <c r="Q612">
        <v>1550586</v>
      </c>
      <c r="R612">
        <v>7274463</v>
      </c>
      <c r="S612">
        <v>2464554</v>
      </c>
      <c r="T612">
        <v>27363</v>
      </c>
    </row>
    <row r="613" spans="1:20">
      <c r="A613" s="1">
        <v>44847</v>
      </c>
      <c r="B613" s="9">
        <f>nyse_spy_volume_by_exchange[[#This Row],[Off Exchange]]/SUM(nyse_spy_volume_by_exchange[[#This Row],[NYSE National]:[LTSE]])</f>
        <v>0.30994733612916742</v>
      </c>
      <c r="C613" s="12">
        <f>SUM(nyse_spy_volume_by_exchange[[#This Row],[NYSE National]:[LTSE]])</f>
        <v>147304402</v>
      </c>
      <c r="D613">
        <v>438472</v>
      </c>
      <c r="E613">
        <v>2638156</v>
      </c>
      <c r="F613">
        <v>2551103</v>
      </c>
      <c r="G613">
        <v>1171679</v>
      </c>
      <c r="H613">
        <v>809124</v>
      </c>
      <c r="I613">
        <v>2868350</v>
      </c>
      <c r="J613">
        <v>1696061</v>
      </c>
      <c r="K613">
        <v>45656607</v>
      </c>
      <c r="L613">
        <v>1226079</v>
      </c>
      <c r="M613">
        <v>33996299</v>
      </c>
      <c r="N613">
        <v>14214242</v>
      </c>
      <c r="O613">
        <v>1434998</v>
      </c>
      <c r="P613">
        <v>22710153</v>
      </c>
      <c r="Q613">
        <v>2068345</v>
      </c>
      <c r="R613">
        <v>10436935</v>
      </c>
      <c r="S613">
        <v>3387799</v>
      </c>
      <c r="T613">
        <v>0</v>
      </c>
    </row>
    <row r="614" spans="1:20">
      <c r="A614" s="1">
        <v>44846</v>
      </c>
      <c r="B614" s="9">
        <f>nyse_spy_volume_by_exchange[[#This Row],[Off Exchange]]/SUM(nyse_spy_volume_by_exchange[[#This Row],[NYSE National]:[LTSE]])</f>
        <v>0.39126269711748324</v>
      </c>
      <c r="C614" s="12">
        <f>SUM(nyse_spy_volume_by_exchange[[#This Row],[NYSE National]:[LTSE]])</f>
        <v>76770968</v>
      </c>
      <c r="D614">
        <v>182557</v>
      </c>
      <c r="E614">
        <v>1299438</v>
      </c>
      <c r="F614">
        <v>1311668</v>
      </c>
      <c r="G614">
        <v>505865</v>
      </c>
      <c r="H614">
        <v>355197</v>
      </c>
      <c r="I614">
        <v>1307563</v>
      </c>
      <c r="J614">
        <v>862097</v>
      </c>
      <c r="K614">
        <v>30037616</v>
      </c>
      <c r="L614">
        <v>1785796</v>
      </c>
      <c r="M614">
        <v>15820427</v>
      </c>
      <c r="N614">
        <v>6777691</v>
      </c>
      <c r="O614">
        <v>582826</v>
      </c>
      <c r="P614">
        <v>8837092</v>
      </c>
      <c r="Q614">
        <v>1014401</v>
      </c>
      <c r="R614">
        <v>4516989</v>
      </c>
      <c r="S614">
        <v>1573745</v>
      </c>
      <c r="T614">
        <v>0</v>
      </c>
    </row>
    <row r="615" spans="1:20">
      <c r="A615" s="1">
        <v>44845</v>
      </c>
      <c r="B615" s="9">
        <f>nyse_spy_volume_by_exchange[[#This Row],[Off Exchange]]/SUM(nyse_spy_volume_by_exchange[[#This Row],[NYSE National]:[LTSE]])</f>
        <v>0.36320995063724004</v>
      </c>
      <c r="C615" s="12">
        <f>SUM(nyse_spy_volume_by_exchange[[#This Row],[NYSE National]:[LTSE]])</f>
        <v>92478419</v>
      </c>
      <c r="D615">
        <v>266720</v>
      </c>
      <c r="E615">
        <v>1757811</v>
      </c>
      <c r="F615">
        <v>1426197</v>
      </c>
      <c r="G615">
        <v>894768</v>
      </c>
      <c r="H615">
        <v>539570</v>
      </c>
      <c r="I615">
        <v>1606980</v>
      </c>
      <c r="J615">
        <v>1377800</v>
      </c>
      <c r="K615">
        <v>33589082</v>
      </c>
      <c r="L615">
        <v>1161791</v>
      </c>
      <c r="M615">
        <v>18866873</v>
      </c>
      <c r="N615">
        <v>8113351</v>
      </c>
      <c r="O615">
        <v>825320</v>
      </c>
      <c r="P615">
        <v>12826703</v>
      </c>
      <c r="Q615">
        <v>1133507</v>
      </c>
      <c r="R615">
        <v>6139099</v>
      </c>
      <c r="S615">
        <v>1952847</v>
      </c>
      <c r="T615">
        <v>0</v>
      </c>
    </row>
    <row r="616" spans="1:20">
      <c r="A616" s="1">
        <v>44844</v>
      </c>
      <c r="B616" s="9">
        <f>nyse_spy_volume_by_exchange[[#This Row],[Off Exchange]]/SUM(nyse_spy_volume_by_exchange[[#This Row],[NYSE National]:[LTSE]])</f>
        <v>0.40500147600504488</v>
      </c>
      <c r="C616" s="12">
        <f>SUM(nyse_spy_volume_by_exchange[[#This Row],[NYSE National]:[LTSE]])</f>
        <v>76039713</v>
      </c>
      <c r="D616">
        <v>197852</v>
      </c>
      <c r="E616">
        <v>1597647</v>
      </c>
      <c r="F616">
        <v>1426000</v>
      </c>
      <c r="G616">
        <v>506212</v>
      </c>
      <c r="H616">
        <v>510124</v>
      </c>
      <c r="I616">
        <v>1239893</v>
      </c>
      <c r="J616">
        <v>1067301</v>
      </c>
      <c r="K616">
        <v>30796196</v>
      </c>
      <c r="L616">
        <v>1079765</v>
      </c>
      <c r="M616">
        <v>14187522</v>
      </c>
      <c r="N616">
        <v>6194570</v>
      </c>
      <c r="O616">
        <v>779365</v>
      </c>
      <c r="P616">
        <v>8901175</v>
      </c>
      <c r="Q616">
        <v>1345903</v>
      </c>
      <c r="R616">
        <v>4675705</v>
      </c>
      <c r="S616">
        <v>1534483</v>
      </c>
      <c r="T616">
        <v>0</v>
      </c>
    </row>
    <row r="617" spans="1:20">
      <c r="A617" s="1">
        <v>44841</v>
      </c>
      <c r="B617" s="9">
        <f>nyse_spy_volume_by_exchange[[#This Row],[Off Exchange]]/SUM(nyse_spy_volume_by_exchange[[#This Row],[NYSE National]:[LTSE]])</f>
        <v>0.39308956354166025</v>
      </c>
      <c r="C617" s="12">
        <f>SUM(nyse_spy_volume_by_exchange[[#This Row],[NYSE National]:[LTSE]])</f>
        <v>107847544</v>
      </c>
      <c r="D617">
        <v>305038</v>
      </c>
      <c r="E617">
        <v>2180758</v>
      </c>
      <c r="F617">
        <v>1710093</v>
      </c>
      <c r="G617">
        <v>916407</v>
      </c>
      <c r="H617">
        <v>709626</v>
      </c>
      <c r="I617">
        <v>1786980</v>
      </c>
      <c r="J617">
        <v>1005152</v>
      </c>
      <c r="K617">
        <v>42393744</v>
      </c>
      <c r="L617">
        <v>2079822</v>
      </c>
      <c r="M617">
        <v>22176506</v>
      </c>
      <c r="N617">
        <v>8483632</v>
      </c>
      <c r="O617">
        <v>814275</v>
      </c>
      <c r="P617">
        <v>13704206</v>
      </c>
      <c r="Q617">
        <v>1780755</v>
      </c>
      <c r="R617">
        <v>5760298</v>
      </c>
      <c r="S617">
        <v>2040252</v>
      </c>
      <c r="T617">
        <v>0</v>
      </c>
    </row>
    <row r="618" spans="1:20">
      <c r="A618" s="1">
        <v>44840</v>
      </c>
      <c r="B618" s="9">
        <f>nyse_spy_volume_by_exchange[[#This Row],[Off Exchange]]/SUM(nyse_spy_volume_by_exchange[[#This Row],[NYSE National]:[LTSE]])</f>
        <v>0.37855671626718729</v>
      </c>
      <c r="C618" s="12">
        <f>SUM(nyse_spy_volume_by_exchange[[#This Row],[NYSE National]:[LTSE]])</f>
        <v>82359149</v>
      </c>
      <c r="D618">
        <v>259406</v>
      </c>
      <c r="E618">
        <v>1589302</v>
      </c>
      <c r="F618">
        <v>1348858</v>
      </c>
      <c r="G618">
        <v>489766</v>
      </c>
      <c r="H618">
        <v>359592</v>
      </c>
      <c r="I618">
        <v>1464188</v>
      </c>
      <c r="J618">
        <v>980369</v>
      </c>
      <c r="K618">
        <v>31177609</v>
      </c>
      <c r="L618">
        <v>2268626</v>
      </c>
      <c r="M618">
        <v>15496496</v>
      </c>
      <c r="N618">
        <v>7439267</v>
      </c>
      <c r="O618">
        <v>866413</v>
      </c>
      <c r="P618">
        <v>10810181</v>
      </c>
      <c r="Q618">
        <v>1264682</v>
      </c>
      <c r="R618">
        <v>4797713</v>
      </c>
      <c r="S618">
        <v>1746681</v>
      </c>
      <c r="T618">
        <v>0</v>
      </c>
    </row>
    <row r="619" spans="1:20">
      <c r="A619" s="1">
        <v>44839</v>
      </c>
      <c r="B619" s="9">
        <f>nyse_spy_volume_by_exchange[[#This Row],[Off Exchange]]/SUM(nyse_spy_volume_by_exchange[[#This Row],[NYSE National]:[LTSE]])</f>
        <v>0.4051464851379199</v>
      </c>
      <c r="C619" s="12">
        <f>SUM(nyse_spy_volume_by_exchange[[#This Row],[NYSE National]:[LTSE]])</f>
        <v>88450270</v>
      </c>
      <c r="D619">
        <v>259428</v>
      </c>
      <c r="E619">
        <v>1749487</v>
      </c>
      <c r="F619">
        <v>1698065</v>
      </c>
      <c r="G619">
        <v>611042</v>
      </c>
      <c r="H619">
        <v>333327</v>
      </c>
      <c r="I619">
        <v>1490642</v>
      </c>
      <c r="J619">
        <v>1238721</v>
      </c>
      <c r="K619">
        <v>35835316</v>
      </c>
      <c r="L619">
        <v>2152595</v>
      </c>
      <c r="M619">
        <v>15130279</v>
      </c>
      <c r="N619">
        <v>6879734</v>
      </c>
      <c r="O619">
        <v>798687</v>
      </c>
      <c r="P619">
        <v>11026193</v>
      </c>
      <c r="Q619">
        <v>1555035</v>
      </c>
      <c r="R619">
        <v>6053459</v>
      </c>
      <c r="S619">
        <v>1638260</v>
      </c>
      <c r="T619">
        <v>0</v>
      </c>
    </row>
    <row r="620" spans="1:20">
      <c r="A620" s="1">
        <v>44838</v>
      </c>
      <c r="B620" s="9">
        <f>nyse_spy_volume_by_exchange[[#This Row],[Off Exchange]]/SUM(nyse_spy_volume_by_exchange[[#This Row],[NYSE National]:[LTSE]])</f>
        <v>0.38235404149981572</v>
      </c>
      <c r="C620" s="12">
        <f>SUM(nyse_spy_volume_by_exchange[[#This Row],[NYSE National]:[LTSE]])</f>
        <v>103686099</v>
      </c>
      <c r="D620">
        <v>316139</v>
      </c>
      <c r="E620">
        <v>2014771</v>
      </c>
      <c r="F620">
        <v>2125521</v>
      </c>
      <c r="G620">
        <v>680866</v>
      </c>
      <c r="H620">
        <v>877429</v>
      </c>
      <c r="I620">
        <v>1487082</v>
      </c>
      <c r="J620">
        <v>1055845</v>
      </c>
      <c r="K620">
        <v>39644799</v>
      </c>
      <c r="L620">
        <v>1971788</v>
      </c>
      <c r="M620">
        <v>21767052</v>
      </c>
      <c r="N620">
        <v>8308007</v>
      </c>
      <c r="O620">
        <v>693722</v>
      </c>
      <c r="P620">
        <v>12688291</v>
      </c>
      <c r="Q620">
        <v>2138495</v>
      </c>
      <c r="R620">
        <v>6086337</v>
      </c>
      <c r="S620">
        <v>1829955</v>
      </c>
      <c r="T620">
        <v>0</v>
      </c>
    </row>
    <row r="621" spans="1:20">
      <c r="A621" s="1">
        <v>44837</v>
      </c>
      <c r="B621" s="9">
        <f>nyse_spy_volume_by_exchange[[#This Row],[Off Exchange]]/SUM(nyse_spy_volume_by_exchange[[#This Row],[NYSE National]:[LTSE]])</f>
        <v>0.36939148139000999</v>
      </c>
      <c r="C621" s="12">
        <f>SUM(nyse_spy_volume_by_exchange[[#This Row],[NYSE National]:[LTSE]])</f>
        <v>89831698</v>
      </c>
      <c r="D621">
        <v>260266</v>
      </c>
      <c r="E621">
        <v>2024120</v>
      </c>
      <c r="F621">
        <v>1855328</v>
      </c>
      <c r="G621">
        <v>702668</v>
      </c>
      <c r="H621">
        <v>629271</v>
      </c>
      <c r="I621">
        <v>1617018</v>
      </c>
      <c r="J621">
        <v>955724</v>
      </c>
      <c r="K621">
        <v>33183064</v>
      </c>
      <c r="L621">
        <v>2106824</v>
      </c>
      <c r="M621">
        <v>18437509</v>
      </c>
      <c r="N621">
        <v>7808170</v>
      </c>
      <c r="O621">
        <v>842338</v>
      </c>
      <c r="P621">
        <v>10609523</v>
      </c>
      <c r="Q621">
        <v>1584468</v>
      </c>
      <c r="R621">
        <v>5566201</v>
      </c>
      <c r="S621">
        <v>1640892</v>
      </c>
      <c r="T621">
        <v>8314</v>
      </c>
    </row>
    <row r="622" spans="1:20">
      <c r="A622" s="1">
        <v>44834</v>
      </c>
      <c r="B622" s="9">
        <f>nyse_spy_volume_by_exchange[[#This Row],[Off Exchange]]/SUM(nyse_spy_volume_by_exchange[[#This Row],[NYSE National]:[LTSE]])</f>
        <v>0.45889882535598336</v>
      </c>
      <c r="C622" s="12">
        <f>SUM(nyse_spy_volume_by_exchange[[#This Row],[NYSE National]:[LTSE]])</f>
        <v>153704865</v>
      </c>
      <c r="D622">
        <v>449391</v>
      </c>
      <c r="E622">
        <v>2274261</v>
      </c>
      <c r="F622">
        <v>2514428</v>
      </c>
      <c r="G622">
        <v>1432615</v>
      </c>
      <c r="H622">
        <v>396536</v>
      </c>
      <c r="I622">
        <v>2816620</v>
      </c>
      <c r="J622">
        <v>2049559</v>
      </c>
      <c r="K622">
        <v>70534982</v>
      </c>
      <c r="L622">
        <v>3849294</v>
      </c>
      <c r="M622">
        <v>23881869</v>
      </c>
      <c r="N622">
        <v>12132137</v>
      </c>
      <c r="O622">
        <v>1408801</v>
      </c>
      <c r="P622">
        <v>18179623</v>
      </c>
      <c r="Q622">
        <v>1715234</v>
      </c>
      <c r="R622">
        <v>7583395</v>
      </c>
      <c r="S622">
        <v>2486120</v>
      </c>
      <c r="T622">
        <v>0</v>
      </c>
    </row>
    <row r="623" spans="1:20">
      <c r="A623" s="1">
        <v>44833</v>
      </c>
      <c r="B623" s="9">
        <f>nyse_spy_volume_by_exchange[[#This Row],[Off Exchange]]/SUM(nyse_spy_volume_by_exchange[[#This Row],[NYSE National]:[LTSE]])</f>
        <v>0.36016358645645868</v>
      </c>
      <c r="C623" s="12">
        <f>SUM(nyse_spy_volume_by_exchange[[#This Row],[NYSE National]:[LTSE]])</f>
        <v>112984659</v>
      </c>
      <c r="D623">
        <v>378955</v>
      </c>
      <c r="E623">
        <v>3103981</v>
      </c>
      <c r="F623">
        <v>2265174</v>
      </c>
      <c r="G623">
        <v>1160531</v>
      </c>
      <c r="H623">
        <v>529259</v>
      </c>
      <c r="I623">
        <v>2229924</v>
      </c>
      <c r="J623">
        <v>1560226</v>
      </c>
      <c r="K623">
        <v>40692960</v>
      </c>
      <c r="L623">
        <v>2793917</v>
      </c>
      <c r="M623">
        <v>19594631</v>
      </c>
      <c r="N623">
        <v>10065940</v>
      </c>
      <c r="O623">
        <v>1180267</v>
      </c>
      <c r="P623">
        <v>14924825</v>
      </c>
      <c r="Q623">
        <v>2200298</v>
      </c>
      <c r="R623">
        <v>7900309</v>
      </c>
      <c r="S623">
        <v>2391105</v>
      </c>
      <c r="T623">
        <v>12357</v>
      </c>
    </row>
    <row r="624" spans="1:20">
      <c r="A624" s="1">
        <v>44832</v>
      </c>
      <c r="B624" s="9">
        <f>nyse_spy_volume_by_exchange[[#This Row],[Off Exchange]]/SUM(nyse_spy_volume_by_exchange[[#This Row],[NYSE National]:[LTSE]])</f>
        <v>0.41211985579686949</v>
      </c>
      <c r="C624" s="12">
        <f>SUM(nyse_spy_volume_by_exchange[[#This Row],[NYSE National]:[LTSE]])</f>
        <v>111352645</v>
      </c>
      <c r="D624">
        <v>351420</v>
      </c>
      <c r="E624">
        <v>2359052</v>
      </c>
      <c r="F624">
        <v>1778398</v>
      </c>
      <c r="G624">
        <v>946762</v>
      </c>
      <c r="H624">
        <v>553783</v>
      </c>
      <c r="I624">
        <v>2006135</v>
      </c>
      <c r="J624">
        <v>1015753</v>
      </c>
      <c r="K624">
        <v>45890636</v>
      </c>
      <c r="L624">
        <v>2013825</v>
      </c>
      <c r="M624">
        <v>19776920</v>
      </c>
      <c r="N624">
        <v>8837624</v>
      </c>
      <c r="O624">
        <v>787864</v>
      </c>
      <c r="P624">
        <v>13982983</v>
      </c>
      <c r="Q624">
        <v>1763259</v>
      </c>
      <c r="R624">
        <v>7342457</v>
      </c>
      <c r="S624">
        <v>1945774</v>
      </c>
      <c r="T624">
        <v>0</v>
      </c>
    </row>
    <row r="625" spans="1:20">
      <c r="A625" s="1">
        <v>44831</v>
      </c>
      <c r="B625" s="9">
        <f>nyse_spy_volume_by_exchange[[#This Row],[Off Exchange]]/SUM(nyse_spy_volume_by_exchange[[#This Row],[NYSE National]:[LTSE]])</f>
        <v>0.36287189259472452</v>
      </c>
      <c r="C625" s="12">
        <f>SUM(nyse_spy_volume_by_exchange[[#This Row],[NYSE National]:[LTSE]])</f>
        <v>108291515</v>
      </c>
      <c r="D625">
        <v>425075</v>
      </c>
      <c r="E625">
        <v>2450391</v>
      </c>
      <c r="F625">
        <v>2149683</v>
      </c>
      <c r="G625">
        <v>596386</v>
      </c>
      <c r="H625">
        <v>442072</v>
      </c>
      <c r="I625">
        <v>1506076</v>
      </c>
      <c r="J625">
        <v>1728912</v>
      </c>
      <c r="K625">
        <v>39295947</v>
      </c>
      <c r="L625">
        <v>5547235</v>
      </c>
      <c r="M625">
        <v>17421854</v>
      </c>
      <c r="N625">
        <v>9113736</v>
      </c>
      <c r="O625">
        <v>952721</v>
      </c>
      <c r="P625">
        <v>14782873</v>
      </c>
      <c r="Q625">
        <v>2505221</v>
      </c>
      <c r="R625">
        <v>7263634</v>
      </c>
      <c r="S625">
        <v>2109699</v>
      </c>
      <c r="T625">
        <v>0</v>
      </c>
    </row>
    <row r="626" spans="1:20">
      <c r="A626" s="1">
        <v>44830</v>
      </c>
      <c r="B626" s="9">
        <f>nyse_spy_volume_by_exchange[[#This Row],[Off Exchange]]/SUM(nyse_spy_volume_by_exchange[[#This Row],[NYSE National]:[LTSE]])</f>
        <v>0.42011816213446745</v>
      </c>
      <c r="C626" s="12">
        <f>SUM(nyse_spy_volume_by_exchange[[#This Row],[NYSE National]:[LTSE]])</f>
        <v>92779976</v>
      </c>
      <c r="D626">
        <v>382517</v>
      </c>
      <c r="E626">
        <v>1936710</v>
      </c>
      <c r="F626">
        <v>1729705</v>
      </c>
      <c r="G626">
        <v>488383</v>
      </c>
      <c r="H626">
        <v>347340</v>
      </c>
      <c r="I626">
        <v>1847635</v>
      </c>
      <c r="J626">
        <v>814917</v>
      </c>
      <c r="K626">
        <v>38978553</v>
      </c>
      <c r="L626">
        <v>752953</v>
      </c>
      <c r="M626">
        <v>15336981</v>
      </c>
      <c r="N626">
        <v>7728818</v>
      </c>
      <c r="O626">
        <v>850548</v>
      </c>
      <c r="P626">
        <v>11535618</v>
      </c>
      <c r="Q626">
        <v>2025796</v>
      </c>
      <c r="R626">
        <v>6191044</v>
      </c>
      <c r="S626">
        <v>1832458</v>
      </c>
      <c r="T626">
        <v>0</v>
      </c>
    </row>
    <row r="627" spans="1:20">
      <c r="A627" s="1">
        <v>44827</v>
      </c>
      <c r="B627" s="9">
        <f>nyse_spy_volume_by_exchange[[#This Row],[Off Exchange]]/SUM(nyse_spy_volume_by_exchange[[#This Row],[NYSE National]:[LTSE]])</f>
        <v>0.42511821424458496</v>
      </c>
      <c r="C627" s="12">
        <f>SUM(nyse_spy_volume_by_exchange[[#This Row],[NYSE National]:[LTSE]])</f>
        <v>123052641</v>
      </c>
      <c r="D627">
        <v>401321</v>
      </c>
      <c r="E627">
        <v>2440293</v>
      </c>
      <c r="F627">
        <v>2061467</v>
      </c>
      <c r="G627">
        <v>772594</v>
      </c>
      <c r="H627">
        <v>655883</v>
      </c>
      <c r="I627">
        <v>2136439</v>
      </c>
      <c r="J627">
        <v>1490457</v>
      </c>
      <c r="K627">
        <v>52311919</v>
      </c>
      <c r="L627">
        <v>1263501</v>
      </c>
      <c r="M627">
        <v>19292016</v>
      </c>
      <c r="N627">
        <v>9738016</v>
      </c>
      <c r="O627">
        <v>1070621</v>
      </c>
      <c r="P627">
        <v>18413569</v>
      </c>
      <c r="Q627">
        <v>2415022</v>
      </c>
      <c r="R627">
        <v>6476026</v>
      </c>
      <c r="S627">
        <v>2113497</v>
      </c>
      <c r="T627">
        <v>0</v>
      </c>
    </row>
    <row r="628" spans="1:20">
      <c r="A628" s="1">
        <v>44826</v>
      </c>
      <c r="B628" s="9">
        <f>nyse_spy_volume_by_exchange[[#This Row],[Off Exchange]]/SUM(nyse_spy_volume_by_exchange[[#This Row],[NYSE National]:[LTSE]])</f>
        <v>0.36245683210730795</v>
      </c>
      <c r="C628" s="12">
        <f>SUM(nyse_spy_volume_by_exchange[[#This Row],[NYSE National]:[LTSE]])</f>
        <v>89648226</v>
      </c>
      <c r="D628">
        <v>300233</v>
      </c>
      <c r="E628">
        <v>1698109</v>
      </c>
      <c r="F628">
        <v>1676430</v>
      </c>
      <c r="G628">
        <v>631712</v>
      </c>
      <c r="H628">
        <v>338813</v>
      </c>
      <c r="I628">
        <v>1288498</v>
      </c>
      <c r="J628">
        <v>1099419</v>
      </c>
      <c r="K628">
        <v>32493612</v>
      </c>
      <c r="L628">
        <v>5901398</v>
      </c>
      <c r="M628">
        <v>14734810</v>
      </c>
      <c r="N628">
        <v>6764282</v>
      </c>
      <c r="O628">
        <v>778655</v>
      </c>
      <c r="P628">
        <v>13765781</v>
      </c>
      <c r="Q628">
        <v>1672844</v>
      </c>
      <c r="R628">
        <v>4995580</v>
      </c>
      <c r="S628">
        <v>1508050</v>
      </c>
      <c r="T628">
        <v>0</v>
      </c>
    </row>
    <row r="629" spans="1:20">
      <c r="A629" s="1">
        <v>44825</v>
      </c>
      <c r="B629" s="9">
        <f>nyse_spy_volume_by_exchange[[#This Row],[Off Exchange]]/SUM(nyse_spy_volume_by_exchange[[#This Row],[NYSE National]:[LTSE]])</f>
        <v>0.32602799784134445</v>
      </c>
      <c r="C629" s="12">
        <f>SUM(nyse_spy_volume_by_exchange[[#This Row],[NYSE National]:[LTSE]])</f>
        <v>106677510</v>
      </c>
      <c r="D629">
        <v>484431</v>
      </c>
      <c r="E629">
        <v>2135044</v>
      </c>
      <c r="F629">
        <v>1528113</v>
      </c>
      <c r="G629">
        <v>1011673</v>
      </c>
      <c r="H629">
        <v>583234</v>
      </c>
      <c r="I629">
        <v>2084900</v>
      </c>
      <c r="J629">
        <v>920366</v>
      </c>
      <c r="K629">
        <v>34779855</v>
      </c>
      <c r="L629">
        <v>1016415</v>
      </c>
      <c r="M629">
        <v>20382635</v>
      </c>
      <c r="N629">
        <v>11428998</v>
      </c>
      <c r="O629">
        <v>1844438</v>
      </c>
      <c r="P629">
        <v>17213521</v>
      </c>
      <c r="Q629">
        <v>1256184</v>
      </c>
      <c r="R629">
        <v>7910493</v>
      </c>
      <c r="S629">
        <v>2097210</v>
      </c>
      <c r="T629">
        <v>0</v>
      </c>
    </row>
    <row r="630" spans="1:20">
      <c r="A630" s="1">
        <v>44824</v>
      </c>
      <c r="B630" s="9">
        <f>nyse_spy_volume_by_exchange[[#This Row],[Off Exchange]]/SUM(nyse_spy_volume_by_exchange[[#This Row],[NYSE National]:[LTSE]])</f>
        <v>0.4175293518974601</v>
      </c>
      <c r="C630" s="12">
        <f>SUM(nyse_spy_volume_by_exchange[[#This Row],[NYSE National]:[LTSE]])</f>
        <v>77412457</v>
      </c>
      <c r="D630">
        <v>268825</v>
      </c>
      <c r="E630">
        <v>1637189</v>
      </c>
      <c r="F630">
        <v>1223433</v>
      </c>
      <c r="G630">
        <v>461980</v>
      </c>
      <c r="H630">
        <v>317407</v>
      </c>
      <c r="I630">
        <v>1647627</v>
      </c>
      <c r="J630">
        <v>714051</v>
      </c>
      <c r="K630">
        <v>32321973</v>
      </c>
      <c r="L630">
        <v>1608881</v>
      </c>
      <c r="M630">
        <v>11972558</v>
      </c>
      <c r="N630">
        <v>6238971</v>
      </c>
      <c r="O630">
        <v>1412253</v>
      </c>
      <c r="P630">
        <v>10680598</v>
      </c>
      <c r="Q630">
        <v>1460125</v>
      </c>
      <c r="R630">
        <v>3902198</v>
      </c>
      <c r="S630">
        <v>1544388</v>
      </c>
      <c r="T630">
        <v>0</v>
      </c>
    </row>
    <row r="631" spans="1:20">
      <c r="A631" s="1">
        <v>44823</v>
      </c>
      <c r="B631" s="9">
        <f>nyse_spy_volume_by_exchange[[#This Row],[Off Exchange]]/SUM(nyse_spy_volume_by_exchange[[#This Row],[NYSE National]:[LTSE]])</f>
        <v>0.44028028286017884</v>
      </c>
      <c r="C631" s="12">
        <f>SUM(nyse_spy_volume_by_exchange[[#This Row],[NYSE National]:[LTSE]])</f>
        <v>73316506</v>
      </c>
      <c r="D631">
        <v>258979</v>
      </c>
      <c r="E631">
        <v>1056479</v>
      </c>
      <c r="F631">
        <v>1199797</v>
      </c>
      <c r="G631">
        <v>304964</v>
      </c>
      <c r="H631">
        <v>295017</v>
      </c>
      <c r="I631">
        <v>897971</v>
      </c>
      <c r="J631">
        <v>539932</v>
      </c>
      <c r="K631">
        <v>32279812</v>
      </c>
      <c r="L631">
        <v>1059174</v>
      </c>
      <c r="M631">
        <v>12153901</v>
      </c>
      <c r="N631">
        <v>6211072</v>
      </c>
      <c r="O631">
        <v>1189636</v>
      </c>
      <c r="P631">
        <v>9454252</v>
      </c>
      <c r="Q631">
        <v>1383380</v>
      </c>
      <c r="R631">
        <v>3862002</v>
      </c>
      <c r="S631">
        <v>1170138</v>
      </c>
      <c r="T631">
        <v>0</v>
      </c>
    </row>
    <row r="632" spans="1:20">
      <c r="A632" s="1">
        <v>44820</v>
      </c>
      <c r="B632" s="9">
        <f>nyse_spy_volume_by_exchange[[#This Row],[Off Exchange]]/SUM(nyse_spy_volume_by_exchange[[#This Row],[NYSE National]:[LTSE]])</f>
        <v>0.42487504913334873</v>
      </c>
      <c r="C632" s="12">
        <f>SUM(nyse_spy_volume_by_exchange[[#This Row],[NYSE National]:[LTSE]])</f>
        <v>103081718</v>
      </c>
      <c r="D632">
        <v>308581</v>
      </c>
      <c r="E632">
        <v>1997943</v>
      </c>
      <c r="F632">
        <v>1737816</v>
      </c>
      <c r="G632">
        <v>646434</v>
      </c>
      <c r="H632">
        <v>426189</v>
      </c>
      <c r="I632">
        <v>1669994</v>
      </c>
      <c r="J632">
        <v>1197853</v>
      </c>
      <c r="K632">
        <v>43796850</v>
      </c>
      <c r="L632">
        <v>1927226</v>
      </c>
      <c r="M632">
        <v>16098000</v>
      </c>
      <c r="N632">
        <v>8896891</v>
      </c>
      <c r="O632">
        <v>815966</v>
      </c>
      <c r="P632">
        <v>13973321</v>
      </c>
      <c r="Q632">
        <v>1555140</v>
      </c>
      <c r="R632">
        <v>6476888</v>
      </c>
      <c r="S632">
        <v>1556626</v>
      </c>
      <c r="T632">
        <v>0</v>
      </c>
    </row>
    <row r="633" spans="1:20">
      <c r="A633" s="1">
        <v>44819</v>
      </c>
      <c r="B633" s="9">
        <f>nyse_spy_volume_by_exchange[[#This Row],[Off Exchange]]/SUM(nyse_spy_volume_by_exchange[[#This Row],[NYSE National]:[LTSE]])</f>
        <v>0.40162658390842654</v>
      </c>
      <c r="C633" s="12">
        <f>SUM(nyse_spy_volume_by_exchange[[#This Row],[NYSE National]:[LTSE]])</f>
        <v>87690281</v>
      </c>
      <c r="D633">
        <v>212435</v>
      </c>
      <c r="E633">
        <v>1726111</v>
      </c>
      <c r="F633">
        <v>1455611</v>
      </c>
      <c r="G633">
        <v>602730</v>
      </c>
      <c r="H633">
        <v>294437</v>
      </c>
      <c r="I633">
        <v>1620604</v>
      </c>
      <c r="J633">
        <v>1298178</v>
      </c>
      <c r="K633">
        <v>35218748</v>
      </c>
      <c r="L633">
        <v>2675260</v>
      </c>
      <c r="M633">
        <v>14603250</v>
      </c>
      <c r="N633">
        <v>7348458</v>
      </c>
      <c r="O633">
        <v>641186</v>
      </c>
      <c r="P633">
        <v>12011707</v>
      </c>
      <c r="Q633">
        <v>1367644</v>
      </c>
      <c r="R633">
        <v>5303397</v>
      </c>
      <c r="S633">
        <v>1310525</v>
      </c>
      <c r="T633">
        <v>0</v>
      </c>
    </row>
    <row r="634" spans="1:20">
      <c r="A634" s="1">
        <v>44818</v>
      </c>
      <c r="B634" s="9">
        <f>nyse_spy_volume_by_exchange[[#This Row],[Off Exchange]]/SUM(nyse_spy_volume_by_exchange[[#This Row],[NYSE National]:[LTSE]])</f>
        <v>0.49709359278249388</v>
      </c>
      <c r="C634" s="12">
        <f>SUM(nyse_spy_volume_by_exchange[[#This Row],[NYSE National]:[LTSE]])</f>
        <v>87077612</v>
      </c>
      <c r="D634">
        <v>171572</v>
      </c>
      <c r="E634">
        <v>1280940</v>
      </c>
      <c r="F634">
        <v>1401612</v>
      </c>
      <c r="G634">
        <v>435988</v>
      </c>
      <c r="H634">
        <v>267795</v>
      </c>
      <c r="I634">
        <v>1111740</v>
      </c>
      <c r="J634">
        <v>844819</v>
      </c>
      <c r="K634">
        <v>43285723</v>
      </c>
      <c r="L634">
        <v>1525517</v>
      </c>
      <c r="M634">
        <v>12620643</v>
      </c>
      <c r="N634">
        <v>6697594</v>
      </c>
      <c r="O634">
        <v>586312</v>
      </c>
      <c r="P634">
        <v>10563268</v>
      </c>
      <c r="Q634">
        <v>1139534</v>
      </c>
      <c r="R634">
        <v>3994618</v>
      </c>
      <c r="S634">
        <v>1149937</v>
      </c>
      <c r="T634">
        <v>0</v>
      </c>
    </row>
    <row r="635" spans="1:20">
      <c r="A635" s="1">
        <v>44817</v>
      </c>
      <c r="B635" s="9">
        <f>nyse_spy_volume_by_exchange[[#This Row],[Off Exchange]]/SUM(nyse_spy_volume_by_exchange[[#This Row],[NYSE National]:[LTSE]])</f>
        <v>0.40818588995557364</v>
      </c>
      <c r="C635" s="12">
        <f>SUM(nyse_spy_volume_by_exchange[[#This Row],[NYSE National]:[LTSE]])</f>
        <v>123742587</v>
      </c>
      <c r="D635">
        <v>338234</v>
      </c>
      <c r="E635">
        <v>2490152</v>
      </c>
      <c r="F635">
        <v>1825965</v>
      </c>
      <c r="G635">
        <v>812083</v>
      </c>
      <c r="H635">
        <v>782967</v>
      </c>
      <c r="I635">
        <v>2951925</v>
      </c>
      <c r="J635">
        <v>1596495</v>
      </c>
      <c r="K635">
        <v>50509978</v>
      </c>
      <c r="L635">
        <v>2882480</v>
      </c>
      <c r="M635">
        <v>23338995</v>
      </c>
      <c r="N635">
        <v>9673555</v>
      </c>
      <c r="O635">
        <v>861980</v>
      </c>
      <c r="P635">
        <v>16324129</v>
      </c>
      <c r="Q635">
        <v>1313037</v>
      </c>
      <c r="R635">
        <v>6221978</v>
      </c>
      <c r="S635">
        <v>1818634</v>
      </c>
      <c r="T635">
        <v>0</v>
      </c>
    </row>
    <row r="636" spans="1:20">
      <c r="A636" s="1">
        <v>44816</v>
      </c>
      <c r="B636" s="9">
        <f>nyse_spy_volume_by_exchange[[#This Row],[Off Exchange]]/SUM(nyse_spy_volume_by_exchange[[#This Row],[NYSE National]:[LTSE]])</f>
        <v>0.42716674827747575</v>
      </c>
      <c r="C636" s="12">
        <f>SUM(nyse_spy_volume_by_exchange[[#This Row],[NYSE National]:[LTSE]])</f>
        <v>69504682</v>
      </c>
      <c r="D636">
        <v>202446</v>
      </c>
      <c r="E636">
        <v>1286331</v>
      </c>
      <c r="F636">
        <v>1426573</v>
      </c>
      <c r="G636">
        <v>395688</v>
      </c>
      <c r="H636">
        <v>369642</v>
      </c>
      <c r="I636">
        <v>1053304</v>
      </c>
      <c r="J636">
        <v>984474</v>
      </c>
      <c r="K636">
        <v>29690089</v>
      </c>
      <c r="L636">
        <v>791083</v>
      </c>
      <c r="M636">
        <v>12022928</v>
      </c>
      <c r="N636">
        <v>6510531</v>
      </c>
      <c r="O636">
        <v>472074</v>
      </c>
      <c r="P636">
        <v>8872059</v>
      </c>
      <c r="Q636">
        <v>920002</v>
      </c>
      <c r="R636">
        <v>3438413</v>
      </c>
      <c r="S636">
        <v>1069045</v>
      </c>
      <c r="T636">
        <v>0</v>
      </c>
    </row>
    <row r="637" spans="1:20">
      <c r="A637" s="1">
        <v>44813</v>
      </c>
      <c r="B637" s="9">
        <f>nyse_spy_volume_by_exchange[[#This Row],[Off Exchange]]/SUM(nyse_spy_volume_by_exchange[[#This Row],[NYSE National]:[LTSE]])</f>
        <v>0.4126702808846765</v>
      </c>
      <c r="C637" s="12">
        <f>SUM(nyse_spy_volume_by_exchange[[#This Row],[NYSE National]:[LTSE]])</f>
        <v>76713690</v>
      </c>
      <c r="D637">
        <v>233727</v>
      </c>
      <c r="E637">
        <v>1398582</v>
      </c>
      <c r="F637">
        <v>1288323</v>
      </c>
      <c r="G637">
        <v>438368</v>
      </c>
      <c r="H637">
        <v>589891</v>
      </c>
      <c r="I637">
        <v>1405507</v>
      </c>
      <c r="J637">
        <v>1064627</v>
      </c>
      <c r="K637">
        <v>31657460</v>
      </c>
      <c r="L637">
        <v>731586</v>
      </c>
      <c r="M637">
        <v>14007273</v>
      </c>
      <c r="N637">
        <v>7621595</v>
      </c>
      <c r="O637">
        <v>491208</v>
      </c>
      <c r="P637">
        <v>9341096</v>
      </c>
      <c r="Q637">
        <v>1378854</v>
      </c>
      <c r="R637">
        <v>3714529</v>
      </c>
      <c r="S637">
        <v>1351064</v>
      </c>
      <c r="T637">
        <v>0</v>
      </c>
    </row>
    <row r="638" spans="1:20">
      <c r="A638" s="1">
        <v>44812</v>
      </c>
      <c r="B638" s="9">
        <f>nyse_spy_volume_by_exchange[[#This Row],[Off Exchange]]/SUM(nyse_spy_volume_by_exchange[[#This Row],[NYSE National]:[LTSE]])</f>
        <v>0.40665767808574405</v>
      </c>
      <c r="C638" s="12">
        <f>SUM(nyse_spy_volume_by_exchange[[#This Row],[NYSE National]:[LTSE]])</f>
        <v>80828480</v>
      </c>
      <c r="D638">
        <v>242180</v>
      </c>
      <c r="E638">
        <v>1895440</v>
      </c>
      <c r="F638">
        <v>1222961</v>
      </c>
      <c r="G638">
        <v>623671</v>
      </c>
      <c r="H638">
        <v>243101</v>
      </c>
      <c r="I638">
        <v>1898322</v>
      </c>
      <c r="J638">
        <v>725933</v>
      </c>
      <c r="K638">
        <v>32869522</v>
      </c>
      <c r="L638">
        <v>405952</v>
      </c>
      <c r="M638">
        <v>13982229</v>
      </c>
      <c r="N638">
        <v>8209174</v>
      </c>
      <c r="O638">
        <v>656261</v>
      </c>
      <c r="P638">
        <v>10383365</v>
      </c>
      <c r="Q638">
        <v>1502832</v>
      </c>
      <c r="R638">
        <v>4537471</v>
      </c>
      <c r="S638">
        <v>1430066</v>
      </c>
      <c r="T638">
        <v>0</v>
      </c>
    </row>
    <row r="639" spans="1:20">
      <c r="A639" s="1">
        <v>44811</v>
      </c>
      <c r="B639" s="9">
        <f>nyse_spy_volume_by_exchange[[#This Row],[Off Exchange]]/SUM(nyse_spy_volume_by_exchange[[#This Row],[NYSE National]:[LTSE]])</f>
        <v>0.36664386594914183</v>
      </c>
      <c r="C639" s="12">
        <f>SUM(nyse_spy_volume_by_exchange[[#This Row],[NYSE National]:[LTSE]])</f>
        <v>70964141</v>
      </c>
      <c r="D639">
        <v>204876</v>
      </c>
      <c r="E639">
        <v>1555627</v>
      </c>
      <c r="F639">
        <v>1189578</v>
      </c>
      <c r="G639">
        <v>581425</v>
      </c>
      <c r="H639">
        <v>413305</v>
      </c>
      <c r="I639">
        <v>1216815</v>
      </c>
      <c r="J639">
        <v>832426</v>
      </c>
      <c r="K639">
        <v>26018567</v>
      </c>
      <c r="L639">
        <v>1100118</v>
      </c>
      <c r="M639">
        <v>14381031</v>
      </c>
      <c r="N639">
        <v>7276815</v>
      </c>
      <c r="O639">
        <v>545487</v>
      </c>
      <c r="P639">
        <v>9086785</v>
      </c>
      <c r="Q639">
        <v>1334583</v>
      </c>
      <c r="R639">
        <v>3847636</v>
      </c>
      <c r="S639">
        <v>1379067</v>
      </c>
      <c r="T639">
        <v>0</v>
      </c>
    </row>
    <row r="640" spans="1:20">
      <c r="A640" s="1">
        <v>44810</v>
      </c>
      <c r="B640" s="9">
        <f>nyse_spy_volume_by_exchange[[#This Row],[Off Exchange]]/SUM(nyse_spy_volume_by_exchange[[#This Row],[NYSE National]:[LTSE]])</f>
        <v>0.39142976823756548</v>
      </c>
      <c r="C640" s="12">
        <f>SUM(nyse_spy_volume_by_exchange[[#This Row],[NYSE National]:[LTSE]])</f>
        <v>76632350</v>
      </c>
      <c r="D640">
        <v>244863</v>
      </c>
      <c r="E640">
        <v>1668421</v>
      </c>
      <c r="F640">
        <v>1528846</v>
      </c>
      <c r="G640">
        <v>772180</v>
      </c>
      <c r="H640">
        <v>338379</v>
      </c>
      <c r="I640">
        <v>1205303</v>
      </c>
      <c r="J640">
        <v>961505</v>
      </c>
      <c r="K640">
        <v>29996183</v>
      </c>
      <c r="L640">
        <v>1108338</v>
      </c>
      <c r="M640">
        <v>12825164</v>
      </c>
      <c r="N640">
        <v>8045431</v>
      </c>
      <c r="O640">
        <v>800806</v>
      </c>
      <c r="P640">
        <v>10236774</v>
      </c>
      <c r="Q640">
        <v>1352273</v>
      </c>
      <c r="R640">
        <v>4231336</v>
      </c>
      <c r="S640">
        <v>1316548</v>
      </c>
      <c r="T640">
        <v>0</v>
      </c>
    </row>
    <row r="641" spans="1:20">
      <c r="A641" s="1">
        <v>44806</v>
      </c>
      <c r="B641" s="9">
        <f>nyse_spy_volume_by_exchange[[#This Row],[Off Exchange]]/SUM(nyse_spy_volume_by_exchange[[#This Row],[NYSE National]:[LTSE]])</f>
        <v>0.4086453557750816</v>
      </c>
      <c r="C641" s="12">
        <f>SUM(nyse_spy_volume_by_exchange[[#This Row],[NYSE National]:[LTSE]])</f>
        <v>99635969</v>
      </c>
      <c r="D641">
        <v>330358</v>
      </c>
      <c r="E641">
        <v>2249223</v>
      </c>
      <c r="F641">
        <v>1632583</v>
      </c>
      <c r="G641">
        <v>858132</v>
      </c>
      <c r="H641">
        <v>436556</v>
      </c>
      <c r="I641">
        <v>2121598</v>
      </c>
      <c r="J641">
        <v>1134276</v>
      </c>
      <c r="K641">
        <v>40715776</v>
      </c>
      <c r="L641">
        <v>707020</v>
      </c>
      <c r="M641">
        <v>16491768</v>
      </c>
      <c r="N641">
        <v>10210111</v>
      </c>
      <c r="O641">
        <v>859437</v>
      </c>
      <c r="P641">
        <v>13350363</v>
      </c>
      <c r="Q641">
        <v>1558799</v>
      </c>
      <c r="R641">
        <v>5093532</v>
      </c>
      <c r="S641">
        <v>1886437</v>
      </c>
      <c r="T641">
        <v>0</v>
      </c>
    </row>
    <row r="642" spans="1:20">
      <c r="A642" s="1">
        <v>44805</v>
      </c>
      <c r="B642" s="9">
        <f>nyse_spy_volume_by_exchange[[#This Row],[Off Exchange]]/SUM(nyse_spy_volume_by_exchange[[#This Row],[NYSE National]:[LTSE]])</f>
        <v>0.37842732366417525</v>
      </c>
      <c r="C642" s="12">
        <f>SUM(nyse_spy_volume_by_exchange[[#This Row],[NYSE National]:[LTSE]])</f>
        <v>78832648</v>
      </c>
      <c r="D642">
        <v>240130</v>
      </c>
      <c r="E642">
        <v>1544525</v>
      </c>
      <c r="F642">
        <v>1405619</v>
      </c>
      <c r="G642">
        <v>425184</v>
      </c>
      <c r="H642">
        <v>344292</v>
      </c>
      <c r="I642">
        <v>1672323</v>
      </c>
      <c r="J642">
        <v>708144</v>
      </c>
      <c r="K642">
        <v>29832428</v>
      </c>
      <c r="L642">
        <v>1487217</v>
      </c>
      <c r="M642">
        <v>14335670</v>
      </c>
      <c r="N642">
        <v>7530103</v>
      </c>
      <c r="O642">
        <v>677130</v>
      </c>
      <c r="P642">
        <v>11439218</v>
      </c>
      <c r="Q642">
        <v>1612906</v>
      </c>
      <c r="R642">
        <v>4182528</v>
      </c>
      <c r="S642">
        <v>1395231</v>
      </c>
      <c r="T642">
        <v>0</v>
      </c>
    </row>
    <row r="643" spans="1:20">
      <c r="A643" s="1">
        <v>44804</v>
      </c>
      <c r="B643" s="9">
        <f>nyse_spy_volume_by_exchange[[#This Row],[Off Exchange]]/SUM(nyse_spy_volume_by_exchange[[#This Row],[NYSE National]:[LTSE]])</f>
        <v>0.42656133805172886</v>
      </c>
      <c r="C643" s="12">
        <f>SUM(nyse_spy_volume_by_exchange[[#This Row],[NYSE National]:[LTSE]])</f>
        <v>76461020</v>
      </c>
      <c r="D643">
        <v>178992</v>
      </c>
      <c r="E643">
        <v>1184316</v>
      </c>
      <c r="F643">
        <v>1040917</v>
      </c>
      <c r="G643">
        <v>544993</v>
      </c>
      <c r="H643">
        <v>301653</v>
      </c>
      <c r="I643">
        <v>1484931</v>
      </c>
      <c r="J643">
        <v>569871</v>
      </c>
      <c r="K643">
        <v>32615315</v>
      </c>
      <c r="L643">
        <v>2151416</v>
      </c>
      <c r="M643">
        <v>13124654</v>
      </c>
      <c r="N643">
        <v>7783309</v>
      </c>
      <c r="O643">
        <v>420564</v>
      </c>
      <c r="P643">
        <v>9179085</v>
      </c>
      <c r="Q643">
        <v>685169</v>
      </c>
      <c r="R643">
        <v>3780747</v>
      </c>
      <c r="S643">
        <v>1415088</v>
      </c>
      <c r="T643">
        <v>0</v>
      </c>
    </row>
    <row r="644" spans="1:20">
      <c r="A644" s="1">
        <v>44803</v>
      </c>
      <c r="B644" s="9">
        <f>nyse_spy_volume_by_exchange[[#This Row],[Off Exchange]]/SUM(nyse_spy_volume_by_exchange[[#This Row],[NYSE National]:[LTSE]])</f>
        <v>0.41599485471559511</v>
      </c>
      <c r="C644" s="12">
        <f>SUM(nyse_spy_volume_by_exchange[[#This Row],[NYSE National]:[LTSE]])</f>
        <v>85647355</v>
      </c>
      <c r="D644">
        <v>207505</v>
      </c>
      <c r="E644">
        <v>1898281</v>
      </c>
      <c r="F644">
        <v>1323762</v>
      </c>
      <c r="G644">
        <v>683656</v>
      </c>
      <c r="H644">
        <v>312834</v>
      </c>
      <c r="I644">
        <v>1586931</v>
      </c>
      <c r="J644">
        <v>863618</v>
      </c>
      <c r="K644">
        <v>35628859</v>
      </c>
      <c r="L644">
        <v>914168</v>
      </c>
      <c r="M644">
        <v>14173667</v>
      </c>
      <c r="N644">
        <v>8986357</v>
      </c>
      <c r="O644">
        <v>571392</v>
      </c>
      <c r="P644">
        <v>11375093</v>
      </c>
      <c r="Q644">
        <v>996363</v>
      </c>
      <c r="R644">
        <v>4528342</v>
      </c>
      <c r="S644">
        <v>1596527</v>
      </c>
      <c r="T644">
        <v>0</v>
      </c>
    </row>
    <row r="645" spans="1:20">
      <c r="A645" s="1">
        <v>44802</v>
      </c>
      <c r="B645" s="9">
        <f>nyse_spy_volume_by_exchange[[#This Row],[Off Exchange]]/SUM(nyse_spy_volume_by_exchange[[#This Row],[NYSE National]:[LTSE]])</f>
        <v>0.37702211903165556</v>
      </c>
      <c r="C645" s="12">
        <f>SUM(nyse_spy_volume_by_exchange[[#This Row],[NYSE National]:[LTSE]])</f>
        <v>65376777</v>
      </c>
      <c r="D645">
        <v>197533</v>
      </c>
      <c r="E645">
        <v>1288164</v>
      </c>
      <c r="F645">
        <v>1120075</v>
      </c>
      <c r="G645">
        <v>397149</v>
      </c>
      <c r="H645">
        <v>367693</v>
      </c>
      <c r="I645">
        <v>1459084</v>
      </c>
      <c r="J645">
        <v>771725</v>
      </c>
      <c r="K645">
        <v>24648491</v>
      </c>
      <c r="L645">
        <v>1951444</v>
      </c>
      <c r="M645">
        <v>11143384</v>
      </c>
      <c r="N645">
        <v>6491770</v>
      </c>
      <c r="O645">
        <v>393176</v>
      </c>
      <c r="P645">
        <v>8976708</v>
      </c>
      <c r="Q645">
        <v>1003689</v>
      </c>
      <c r="R645">
        <v>3808000</v>
      </c>
      <c r="S645">
        <v>1358692</v>
      </c>
      <c r="T645">
        <v>0</v>
      </c>
    </row>
    <row r="646" spans="1:20">
      <c r="A646" s="1">
        <v>44799</v>
      </c>
      <c r="B646" s="9">
        <f>nyse_spy_volume_by_exchange[[#This Row],[Off Exchange]]/SUM(nyse_spy_volume_by_exchange[[#This Row],[NYSE National]:[LTSE]])</f>
        <v>0.40242276239385882</v>
      </c>
      <c r="C646" s="12">
        <f>SUM(nyse_spy_volume_by_exchange[[#This Row],[NYSE National]:[LTSE]])</f>
        <v>103433585</v>
      </c>
      <c r="D646">
        <v>245930</v>
      </c>
      <c r="E646">
        <v>2228969</v>
      </c>
      <c r="F646">
        <v>1136771</v>
      </c>
      <c r="G646">
        <v>671124</v>
      </c>
      <c r="H646">
        <v>773224</v>
      </c>
      <c r="I646">
        <v>1616118</v>
      </c>
      <c r="J646">
        <v>1742634</v>
      </c>
      <c r="K646">
        <v>41624029</v>
      </c>
      <c r="L646">
        <v>2325014</v>
      </c>
      <c r="M646">
        <v>18196039</v>
      </c>
      <c r="N646">
        <v>10041885</v>
      </c>
      <c r="O646">
        <v>598423</v>
      </c>
      <c r="P646">
        <v>13940697</v>
      </c>
      <c r="Q646">
        <v>895608</v>
      </c>
      <c r="R646">
        <v>5503265</v>
      </c>
      <c r="S646">
        <v>1893855</v>
      </c>
      <c r="T646">
        <v>0</v>
      </c>
    </row>
    <row r="647" spans="1:20">
      <c r="A647" s="1">
        <v>44798</v>
      </c>
      <c r="B647" s="9">
        <f>nyse_spy_volume_by_exchange[[#This Row],[Off Exchange]]/SUM(nyse_spy_volume_by_exchange[[#This Row],[NYSE National]:[LTSE]])</f>
        <v>0.38377417118454066</v>
      </c>
      <c r="C647" s="12">
        <f>SUM(nyse_spy_volume_by_exchange[[#This Row],[NYSE National]:[LTSE]])</f>
        <v>50927531</v>
      </c>
      <c r="D647">
        <v>127857</v>
      </c>
      <c r="E647">
        <v>900010</v>
      </c>
      <c r="F647">
        <v>797866</v>
      </c>
      <c r="G647">
        <v>357220</v>
      </c>
      <c r="H647">
        <v>245386</v>
      </c>
      <c r="I647">
        <v>951690</v>
      </c>
      <c r="J647">
        <v>684024</v>
      </c>
      <c r="K647">
        <v>19544671</v>
      </c>
      <c r="L647">
        <v>570043</v>
      </c>
      <c r="M647">
        <v>10024432</v>
      </c>
      <c r="N647">
        <v>4851148</v>
      </c>
      <c r="O647">
        <v>356679</v>
      </c>
      <c r="P647">
        <v>6998211</v>
      </c>
      <c r="Q647">
        <v>512136</v>
      </c>
      <c r="R647">
        <v>2990008</v>
      </c>
      <c r="S647">
        <v>1016150</v>
      </c>
      <c r="T647">
        <v>0</v>
      </c>
    </row>
    <row r="648" spans="1:20">
      <c r="A648" s="1">
        <v>44797</v>
      </c>
      <c r="B648" s="9">
        <f>nyse_spy_volume_by_exchange[[#This Row],[Off Exchange]]/SUM(nyse_spy_volume_by_exchange[[#This Row],[NYSE National]:[LTSE]])</f>
        <v>0.41726316443053357</v>
      </c>
      <c r="C648" s="12">
        <f>SUM(nyse_spy_volume_by_exchange[[#This Row],[NYSE National]:[LTSE]])</f>
        <v>49218821</v>
      </c>
      <c r="D648">
        <v>138500</v>
      </c>
      <c r="E648">
        <v>655449</v>
      </c>
      <c r="F648">
        <v>820871</v>
      </c>
      <c r="G648">
        <v>309513</v>
      </c>
      <c r="H648">
        <v>146079</v>
      </c>
      <c r="I648">
        <v>819839</v>
      </c>
      <c r="J648">
        <v>666092</v>
      </c>
      <c r="K648">
        <v>20537201</v>
      </c>
      <c r="L648">
        <v>502803</v>
      </c>
      <c r="M648">
        <v>8653594</v>
      </c>
      <c r="N648">
        <v>5026647</v>
      </c>
      <c r="O648">
        <v>368747</v>
      </c>
      <c r="P648">
        <v>6630432</v>
      </c>
      <c r="Q648">
        <v>510800</v>
      </c>
      <c r="R648">
        <v>2493811</v>
      </c>
      <c r="S648">
        <v>938443</v>
      </c>
      <c r="T648">
        <v>0</v>
      </c>
    </row>
    <row r="649" spans="1:20">
      <c r="A649" s="1">
        <v>44796</v>
      </c>
      <c r="B649" s="9">
        <f>nyse_spy_volume_by_exchange[[#This Row],[Off Exchange]]/SUM(nyse_spy_volume_by_exchange[[#This Row],[NYSE National]:[LTSE]])</f>
        <v>0.35782299382640959</v>
      </c>
      <c r="C649" s="12">
        <f>SUM(nyse_spy_volume_by_exchange[[#This Row],[NYSE National]:[LTSE]])</f>
        <v>49117123</v>
      </c>
      <c r="D649">
        <v>114207</v>
      </c>
      <c r="E649">
        <v>822570</v>
      </c>
      <c r="F649">
        <v>1107238</v>
      </c>
      <c r="G649">
        <v>275540</v>
      </c>
      <c r="H649">
        <v>202107</v>
      </c>
      <c r="I649">
        <v>1094373</v>
      </c>
      <c r="J649">
        <v>854966</v>
      </c>
      <c r="K649">
        <v>17575236</v>
      </c>
      <c r="L649">
        <v>728794</v>
      </c>
      <c r="M649">
        <v>9324764</v>
      </c>
      <c r="N649">
        <v>5054636</v>
      </c>
      <c r="O649">
        <v>474597</v>
      </c>
      <c r="P649">
        <v>6812056</v>
      </c>
      <c r="Q649">
        <v>733164</v>
      </c>
      <c r="R649">
        <v>2879522</v>
      </c>
      <c r="S649">
        <v>1063353</v>
      </c>
      <c r="T649">
        <v>0</v>
      </c>
    </row>
    <row r="650" spans="1:20">
      <c r="A650" s="1">
        <v>44795</v>
      </c>
      <c r="B650" s="9">
        <f>nyse_spy_volume_by_exchange[[#This Row],[Off Exchange]]/SUM(nyse_spy_volume_by_exchange[[#This Row],[NYSE National]:[LTSE]])</f>
        <v>0.47847350547831757</v>
      </c>
      <c r="C650" s="12">
        <f>SUM(nyse_spy_volume_by_exchange[[#This Row],[NYSE National]:[LTSE]])</f>
        <v>78241722</v>
      </c>
      <c r="D650">
        <v>172737</v>
      </c>
      <c r="E650">
        <v>1157182</v>
      </c>
      <c r="F650">
        <v>1085196</v>
      </c>
      <c r="G650">
        <v>424084</v>
      </c>
      <c r="H650">
        <v>665983</v>
      </c>
      <c r="I650">
        <v>1506564</v>
      </c>
      <c r="J650">
        <v>848989</v>
      </c>
      <c r="K650">
        <v>37436591</v>
      </c>
      <c r="L650">
        <v>1380027</v>
      </c>
      <c r="M650">
        <v>12549351</v>
      </c>
      <c r="N650">
        <v>5838634</v>
      </c>
      <c r="O650">
        <v>521502</v>
      </c>
      <c r="P650">
        <v>9222160</v>
      </c>
      <c r="Q650">
        <v>628582</v>
      </c>
      <c r="R650">
        <v>3494678</v>
      </c>
      <c r="S650">
        <v>1309462</v>
      </c>
      <c r="T650">
        <v>0</v>
      </c>
    </row>
    <row r="651" spans="1:20">
      <c r="A651" s="1">
        <v>44792</v>
      </c>
      <c r="B651" s="9">
        <f>nyse_spy_volume_by_exchange[[#This Row],[Off Exchange]]/SUM(nyse_spy_volume_by_exchange[[#This Row],[NYSE National]:[LTSE]])</f>
        <v>0.41290148541059774</v>
      </c>
      <c r="C651" s="12">
        <f>SUM(nyse_spy_volume_by_exchange[[#This Row],[NYSE National]:[LTSE]])</f>
        <v>68015672</v>
      </c>
      <c r="D651">
        <v>180909</v>
      </c>
      <c r="E651">
        <v>1467468</v>
      </c>
      <c r="F651">
        <v>1071529</v>
      </c>
      <c r="G651">
        <v>548650</v>
      </c>
      <c r="H651">
        <v>396198</v>
      </c>
      <c r="I651">
        <v>1311955</v>
      </c>
      <c r="J651">
        <v>978094</v>
      </c>
      <c r="K651">
        <v>28083772</v>
      </c>
      <c r="L651">
        <v>2011207</v>
      </c>
      <c r="M651">
        <v>11667818</v>
      </c>
      <c r="N651">
        <v>6034997</v>
      </c>
      <c r="O651">
        <v>539183</v>
      </c>
      <c r="P651">
        <v>8397428</v>
      </c>
      <c r="Q651">
        <v>758004</v>
      </c>
      <c r="R651">
        <v>3316079</v>
      </c>
      <c r="S651">
        <v>1252381</v>
      </c>
      <c r="T651">
        <v>0</v>
      </c>
    </row>
    <row r="652" spans="1:20">
      <c r="A652" s="1">
        <v>44791</v>
      </c>
      <c r="B652" s="9">
        <f>nyse_spy_volume_by_exchange[[#This Row],[Off Exchange]]/SUM(nyse_spy_volume_by_exchange[[#This Row],[NYSE National]:[LTSE]])</f>
        <v>0.43436636159749975</v>
      </c>
      <c r="C652" s="12">
        <f>SUM(nyse_spy_volume_by_exchange[[#This Row],[NYSE National]:[LTSE]])</f>
        <v>49024183</v>
      </c>
      <c r="D652">
        <v>74120</v>
      </c>
      <c r="E652">
        <v>1234193</v>
      </c>
      <c r="F652">
        <v>705672</v>
      </c>
      <c r="G652">
        <v>294728</v>
      </c>
      <c r="H652">
        <v>155723</v>
      </c>
      <c r="I652">
        <v>843759</v>
      </c>
      <c r="J652">
        <v>633339</v>
      </c>
      <c r="K652">
        <v>21294456</v>
      </c>
      <c r="L652">
        <v>525641</v>
      </c>
      <c r="M652">
        <v>7944287</v>
      </c>
      <c r="N652">
        <v>5448082</v>
      </c>
      <c r="O652">
        <v>328187</v>
      </c>
      <c r="P652">
        <v>5463127</v>
      </c>
      <c r="Q652">
        <v>404081</v>
      </c>
      <c r="R652">
        <v>2715697</v>
      </c>
      <c r="S652">
        <v>959091</v>
      </c>
      <c r="T652">
        <v>0</v>
      </c>
    </row>
    <row r="653" spans="1:20">
      <c r="A653" s="1">
        <v>44790</v>
      </c>
      <c r="B653" s="9">
        <f>nyse_spy_volume_by_exchange[[#This Row],[Off Exchange]]/SUM(nyse_spy_volume_by_exchange[[#This Row],[NYSE National]:[LTSE]])</f>
        <v>0.41952526637246784</v>
      </c>
      <c r="C653" s="12">
        <f>SUM(nyse_spy_volume_by_exchange[[#This Row],[NYSE National]:[LTSE]])</f>
        <v>63563814</v>
      </c>
      <c r="D653">
        <v>155083</v>
      </c>
      <c r="E653">
        <v>1629413</v>
      </c>
      <c r="F653">
        <v>866330</v>
      </c>
      <c r="G653">
        <v>584849</v>
      </c>
      <c r="H653">
        <v>243798</v>
      </c>
      <c r="I653">
        <v>955055</v>
      </c>
      <c r="J653">
        <v>908806</v>
      </c>
      <c r="K653">
        <v>26666626</v>
      </c>
      <c r="L653">
        <v>1944597</v>
      </c>
      <c r="M653">
        <v>10168835</v>
      </c>
      <c r="N653">
        <v>5690297</v>
      </c>
      <c r="O653">
        <v>612170</v>
      </c>
      <c r="P653">
        <v>8166465</v>
      </c>
      <c r="Q653">
        <v>602739</v>
      </c>
      <c r="R653">
        <v>3269490</v>
      </c>
      <c r="S653">
        <v>1091141</v>
      </c>
      <c r="T653">
        <v>8120</v>
      </c>
    </row>
    <row r="654" spans="1:20">
      <c r="A654" s="1">
        <v>44789</v>
      </c>
      <c r="B654" s="9">
        <f>nyse_spy_volume_by_exchange[[#This Row],[Off Exchange]]/SUM(nyse_spy_volume_by_exchange[[#This Row],[NYSE National]:[LTSE]])</f>
        <v>0.40716404977564952</v>
      </c>
      <c r="C654" s="12">
        <f>SUM(nyse_spy_volume_by_exchange[[#This Row],[NYSE National]:[LTSE]])</f>
        <v>59277338</v>
      </c>
      <c r="D654">
        <v>157160</v>
      </c>
      <c r="E654">
        <v>1085570</v>
      </c>
      <c r="F654">
        <v>876692</v>
      </c>
      <c r="G654">
        <v>358438</v>
      </c>
      <c r="H654">
        <v>370145</v>
      </c>
      <c r="I654">
        <v>888902</v>
      </c>
      <c r="J654">
        <v>663724</v>
      </c>
      <c r="K654">
        <v>24135601</v>
      </c>
      <c r="L654">
        <v>3498803</v>
      </c>
      <c r="M654">
        <v>8815034</v>
      </c>
      <c r="N654">
        <v>6332960</v>
      </c>
      <c r="O654">
        <v>416931</v>
      </c>
      <c r="P654">
        <v>7081908</v>
      </c>
      <c r="Q654">
        <v>487621</v>
      </c>
      <c r="R654">
        <v>3174400</v>
      </c>
      <c r="S654">
        <v>933449</v>
      </c>
      <c r="T654">
        <v>0</v>
      </c>
    </row>
    <row r="655" spans="1:20">
      <c r="A655" s="1">
        <v>44788</v>
      </c>
      <c r="B655" s="9">
        <f>nyse_spy_volume_by_exchange[[#This Row],[Off Exchange]]/SUM(nyse_spy_volume_by_exchange[[#This Row],[NYSE National]:[LTSE]])</f>
        <v>0.45470453218970058</v>
      </c>
      <c r="C655" s="12">
        <f>SUM(nyse_spy_volume_by_exchange[[#This Row],[NYSE National]:[LTSE]])</f>
        <v>54277097</v>
      </c>
      <c r="D655">
        <v>87708</v>
      </c>
      <c r="E655">
        <v>927301</v>
      </c>
      <c r="F655">
        <v>765046</v>
      </c>
      <c r="G655">
        <v>330142</v>
      </c>
      <c r="H655">
        <v>264257</v>
      </c>
      <c r="I655">
        <v>1070809</v>
      </c>
      <c r="J655">
        <v>583012</v>
      </c>
      <c r="K655">
        <v>24680042</v>
      </c>
      <c r="L655">
        <v>1163372</v>
      </c>
      <c r="M655">
        <v>8508337</v>
      </c>
      <c r="N655">
        <v>5159593</v>
      </c>
      <c r="O655">
        <v>205136</v>
      </c>
      <c r="P655">
        <v>6819339</v>
      </c>
      <c r="Q655">
        <v>343724</v>
      </c>
      <c r="R655">
        <v>2622365</v>
      </c>
      <c r="S655">
        <v>746914</v>
      </c>
      <c r="T655">
        <v>0</v>
      </c>
    </row>
    <row r="656" spans="1:20">
      <c r="A656" s="1">
        <v>44785</v>
      </c>
      <c r="B656" s="9">
        <f>nyse_spy_volume_by_exchange[[#This Row],[Off Exchange]]/SUM(nyse_spy_volume_by_exchange[[#This Row],[NYSE National]:[LTSE]])</f>
        <v>0.41152442460166827</v>
      </c>
      <c r="C656" s="12">
        <f>SUM(nyse_spy_volume_by_exchange[[#This Row],[NYSE National]:[LTSE]])</f>
        <v>61696564</v>
      </c>
      <c r="D656">
        <v>192579</v>
      </c>
      <c r="E656">
        <v>1435759</v>
      </c>
      <c r="F656">
        <v>925528</v>
      </c>
      <c r="G656">
        <v>435428</v>
      </c>
      <c r="H656">
        <v>370091</v>
      </c>
      <c r="I656">
        <v>956808</v>
      </c>
      <c r="J656">
        <v>729303</v>
      </c>
      <c r="K656">
        <v>25389643</v>
      </c>
      <c r="L656">
        <v>1726743</v>
      </c>
      <c r="M656">
        <v>10491756</v>
      </c>
      <c r="N656">
        <v>5764544</v>
      </c>
      <c r="O656">
        <v>377898</v>
      </c>
      <c r="P656">
        <v>7749958</v>
      </c>
      <c r="Q656">
        <v>670299</v>
      </c>
      <c r="R656">
        <v>3133980</v>
      </c>
      <c r="S656">
        <v>1340191</v>
      </c>
      <c r="T656">
        <v>6056</v>
      </c>
    </row>
    <row r="657" spans="1:20">
      <c r="A657" s="1">
        <v>44784</v>
      </c>
      <c r="B657" s="9">
        <f>nyse_spy_volume_by_exchange[[#This Row],[Off Exchange]]/SUM(nyse_spy_volume_by_exchange[[#This Row],[NYSE National]:[LTSE]])</f>
        <v>0.40062835495388582</v>
      </c>
      <c r="C657" s="12">
        <f>SUM(nyse_spy_volume_by_exchange[[#This Row],[NYSE National]:[LTSE]])</f>
        <v>61098269</v>
      </c>
      <c r="D657">
        <v>189746</v>
      </c>
      <c r="E657">
        <v>1546624</v>
      </c>
      <c r="F657">
        <v>899525</v>
      </c>
      <c r="G657">
        <v>467125</v>
      </c>
      <c r="H657">
        <v>162832</v>
      </c>
      <c r="I657">
        <v>1196335</v>
      </c>
      <c r="J657">
        <v>735219</v>
      </c>
      <c r="K657">
        <v>24477699</v>
      </c>
      <c r="L657">
        <v>2537689</v>
      </c>
      <c r="M657">
        <v>10409008</v>
      </c>
      <c r="N657">
        <v>5531720</v>
      </c>
      <c r="O657">
        <v>600479</v>
      </c>
      <c r="P657">
        <v>7481896</v>
      </c>
      <c r="Q657">
        <v>584093</v>
      </c>
      <c r="R657">
        <v>3165527</v>
      </c>
      <c r="S657">
        <v>1112752</v>
      </c>
      <c r="T657">
        <v>0</v>
      </c>
    </row>
    <row r="658" spans="1:20">
      <c r="A658" s="1">
        <v>44783</v>
      </c>
      <c r="B658" s="9">
        <f>nyse_spy_volume_by_exchange[[#This Row],[Off Exchange]]/SUM(nyse_spy_volume_by_exchange[[#This Row],[NYSE National]:[LTSE]])</f>
        <v>0.36654275236311695</v>
      </c>
      <c r="C658" s="12">
        <f>SUM(nyse_spy_volume_by_exchange[[#This Row],[NYSE National]:[LTSE]])</f>
        <v>68450801</v>
      </c>
      <c r="D658">
        <v>232075</v>
      </c>
      <c r="E658">
        <v>1600300</v>
      </c>
      <c r="F658">
        <v>1259032</v>
      </c>
      <c r="G658">
        <v>536917</v>
      </c>
      <c r="H658">
        <v>394319</v>
      </c>
      <c r="I658">
        <v>1235539</v>
      </c>
      <c r="J658">
        <v>976224</v>
      </c>
      <c r="K658">
        <v>25090145</v>
      </c>
      <c r="L658">
        <v>2773336</v>
      </c>
      <c r="M658">
        <v>12977319</v>
      </c>
      <c r="N658">
        <v>6204568</v>
      </c>
      <c r="O658">
        <v>566003</v>
      </c>
      <c r="P658">
        <v>9001732</v>
      </c>
      <c r="Q658">
        <v>690787</v>
      </c>
      <c r="R658">
        <v>3650619</v>
      </c>
      <c r="S658">
        <v>1261886</v>
      </c>
      <c r="T658">
        <v>0</v>
      </c>
    </row>
    <row r="659" spans="1:20">
      <c r="A659" s="1">
        <v>44782</v>
      </c>
      <c r="B659" s="9">
        <f>nyse_spy_volume_by_exchange[[#This Row],[Off Exchange]]/SUM(nyse_spy_volume_by_exchange[[#This Row],[NYSE National]:[LTSE]])</f>
        <v>0.38199088250404933</v>
      </c>
      <c r="C659" s="12">
        <f>SUM(nyse_spy_volume_by_exchange[[#This Row],[NYSE National]:[LTSE]])</f>
        <v>44934706</v>
      </c>
      <c r="D659">
        <v>138195</v>
      </c>
      <c r="E659">
        <v>1205397</v>
      </c>
      <c r="F659">
        <v>652460</v>
      </c>
      <c r="G659">
        <v>427320</v>
      </c>
      <c r="H659">
        <v>150028</v>
      </c>
      <c r="I659">
        <v>904719</v>
      </c>
      <c r="J659">
        <v>462795</v>
      </c>
      <c r="K659">
        <v>17164648</v>
      </c>
      <c r="L659">
        <v>273124</v>
      </c>
      <c r="M659">
        <v>8811772</v>
      </c>
      <c r="N659">
        <v>4626455</v>
      </c>
      <c r="O659">
        <v>320168</v>
      </c>
      <c r="P659">
        <v>6082000</v>
      </c>
      <c r="Q659">
        <v>458991</v>
      </c>
      <c r="R659">
        <v>2281152</v>
      </c>
      <c r="S659">
        <v>975482</v>
      </c>
      <c r="T659">
        <v>0</v>
      </c>
    </row>
    <row r="660" spans="1:20">
      <c r="A660" s="1">
        <v>44781</v>
      </c>
      <c r="B660" s="9">
        <f>nyse_spy_volume_by_exchange[[#This Row],[Off Exchange]]/SUM(nyse_spy_volume_by_exchange[[#This Row],[NYSE National]:[LTSE]])</f>
        <v>0.40281549105364495</v>
      </c>
      <c r="C660" s="12">
        <f>SUM(nyse_spy_volume_by_exchange[[#This Row],[NYSE National]:[LTSE]])</f>
        <v>54024963</v>
      </c>
      <c r="D660">
        <v>140228</v>
      </c>
      <c r="E660">
        <v>1447529</v>
      </c>
      <c r="F660">
        <v>753741</v>
      </c>
      <c r="G660">
        <v>362370</v>
      </c>
      <c r="H660">
        <v>193146</v>
      </c>
      <c r="I660">
        <v>997875</v>
      </c>
      <c r="J660">
        <v>424070</v>
      </c>
      <c r="K660">
        <v>21762092</v>
      </c>
      <c r="L660">
        <v>1048493</v>
      </c>
      <c r="M660">
        <v>8888273</v>
      </c>
      <c r="N660">
        <v>5626477</v>
      </c>
      <c r="O660">
        <v>544273</v>
      </c>
      <c r="P660">
        <v>6779194</v>
      </c>
      <c r="Q660">
        <v>552146</v>
      </c>
      <c r="R660">
        <v>3139249</v>
      </c>
      <c r="S660">
        <v>1365807</v>
      </c>
      <c r="T660">
        <v>0</v>
      </c>
    </row>
    <row r="661" spans="1:20">
      <c r="A661" s="1">
        <v>44778</v>
      </c>
      <c r="B661" s="9">
        <f>nyse_spy_volume_by_exchange[[#This Row],[Off Exchange]]/SUM(nyse_spy_volume_by_exchange[[#This Row],[NYSE National]:[LTSE]])</f>
        <v>0.35777261054714871</v>
      </c>
      <c r="C661" s="12">
        <f>SUM(nyse_spy_volume_by_exchange[[#This Row],[NYSE National]:[LTSE]])</f>
        <v>56817024</v>
      </c>
      <c r="D661">
        <v>176139</v>
      </c>
      <c r="E661">
        <v>1211732</v>
      </c>
      <c r="F661">
        <v>897532</v>
      </c>
      <c r="G661">
        <v>395868</v>
      </c>
      <c r="H661">
        <v>169695</v>
      </c>
      <c r="I661">
        <v>1001026</v>
      </c>
      <c r="J661">
        <v>611649</v>
      </c>
      <c r="K661">
        <v>20327575</v>
      </c>
      <c r="L661">
        <v>984577</v>
      </c>
      <c r="M661">
        <v>11265730</v>
      </c>
      <c r="N661">
        <v>5844032</v>
      </c>
      <c r="O661">
        <v>540449</v>
      </c>
      <c r="P661">
        <v>8202231</v>
      </c>
      <c r="Q661">
        <v>539815</v>
      </c>
      <c r="R661">
        <v>3166775</v>
      </c>
      <c r="S661">
        <v>1482199</v>
      </c>
      <c r="T661">
        <v>0</v>
      </c>
    </row>
    <row r="662" spans="1:20">
      <c r="A662" s="1">
        <v>44777</v>
      </c>
      <c r="B662" s="9">
        <f>nyse_spy_volume_by_exchange[[#This Row],[Off Exchange]]/SUM(nyse_spy_volume_by_exchange[[#This Row],[NYSE National]:[LTSE]])</f>
        <v>0.42685864994565542</v>
      </c>
      <c r="C662" s="12">
        <f>SUM(nyse_spy_volume_by_exchange[[#This Row],[NYSE National]:[LTSE]])</f>
        <v>45662310</v>
      </c>
      <c r="D662">
        <v>93898</v>
      </c>
      <c r="E662">
        <v>1124965</v>
      </c>
      <c r="F662">
        <v>632565</v>
      </c>
      <c r="G662">
        <v>304225</v>
      </c>
      <c r="H662">
        <v>116971</v>
      </c>
      <c r="I662">
        <v>754368</v>
      </c>
      <c r="J662">
        <v>354697</v>
      </c>
      <c r="K662">
        <v>19491352</v>
      </c>
      <c r="L662">
        <v>1054450</v>
      </c>
      <c r="M662">
        <v>8159797</v>
      </c>
      <c r="N662">
        <v>3963986</v>
      </c>
      <c r="O662">
        <v>374795</v>
      </c>
      <c r="P662">
        <v>5431244</v>
      </c>
      <c r="Q662">
        <v>342761</v>
      </c>
      <c r="R662">
        <v>2460563</v>
      </c>
      <c r="S662">
        <v>1001673</v>
      </c>
      <c r="T662">
        <v>0</v>
      </c>
    </row>
    <row r="663" spans="1:20">
      <c r="A663" s="1">
        <v>44776</v>
      </c>
      <c r="B663" s="9">
        <f>nyse_spy_volume_by_exchange[[#This Row],[Off Exchange]]/SUM(nyse_spy_volume_by_exchange[[#This Row],[NYSE National]:[LTSE]])</f>
        <v>0.4161462786050365</v>
      </c>
      <c r="C663" s="12">
        <f>SUM(nyse_spy_volume_by_exchange[[#This Row],[NYSE National]:[LTSE]])</f>
        <v>68069394</v>
      </c>
      <c r="D663">
        <v>223231</v>
      </c>
      <c r="E663">
        <v>1601586</v>
      </c>
      <c r="F663">
        <v>1133075</v>
      </c>
      <c r="G663">
        <v>598261</v>
      </c>
      <c r="H663">
        <v>289940</v>
      </c>
      <c r="I663">
        <v>945100</v>
      </c>
      <c r="J663">
        <v>685549</v>
      </c>
      <c r="K663">
        <v>28326825</v>
      </c>
      <c r="L663">
        <v>1788654</v>
      </c>
      <c r="M663">
        <v>12292346</v>
      </c>
      <c r="N663">
        <v>5117066</v>
      </c>
      <c r="O663">
        <v>601666</v>
      </c>
      <c r="P663">
        <v>8792131</v>
      </c>
      <c r="Q663">
        <v>662337</v>
      </c>
      <c r="R663">
        <v>3396435</v>
      </c>
      <c r="S663">
        <v>1615192</v>
      </c>
      <c r="T663">
        <v>0</v>
      </c>
    </row>
    <row r="664" spans="1:20">
      <c r="A664" s="1">
        <v>44775</v>
      </c>
      <c r="B664" s="9">
        <f>nyse_spy_volume_by_exchange[[#This Row],[Off Exchange]]/SUM(nyse_spy_volume_by_exchange[[#This Row],[NYSE National]:[LTSE]])</f>
        <v>0.38362352533306732</v>
      </c>
      <c r="C664" s="12">
        <f>SUM(nyse_spy_volume_by_exchange[[#This Row],[NYSE National]:[LTSE]])</f>
        <v>63434324</v>
      </c>
      <c r="D664">
        <v>194422</v>
      </c>
      <c r="E664">
        <v>1472934</v>
      </c>
      <c r="F664">
        <v>1072322</v>
      </c>
      <c r="G664">
        <v>437743</v>
      </c>
      <c r="H664">
        <v>323706</v>
      </c>
      <c r="I664">
        <v>1041460</v>
      </c>
      <c r="J664">
        <v>729204</v>
      </c>
      <c r="K664">
        <v>24334899</v>
      </c>
      <c r="L664">
        <v>1213201</v>
      </c>
      <c r="M664">
        <v>12519301</v>
      </c>
      <c r="N664">
        <v>5464859</v>
      </c>
      <c r="O664">
        <v>492084</v>
      </c>
      <c r="P664">
        <v>9010134</v>
      </c>
      <c r="Q664">
        <v>542188</v>
      </c>
      <c r="R664">
        <v>3130768</v>
      </c>
      <c r="S664">
        <v>1455099</v>
      </c>
      <c r="T664">
        <v>0</v>
      </c>
    </row>
    <row r="665" spans="1:20">
      <c r="A665" s="1">
        <v>44774</v>
      </c>
      <c r="B665" s="9">
        <f>nyse_spy_volume_by_exchange[[#This Row],[Off Exchange]]/SUM(nyse_spy_volume_by_exchange[[#This Row],[NYSE National]:[LTSE]])</f>
        <v>0.38716249181823892</v>
      </c>
      <c r="C665" s="12">
        <f>SUM(nyse_spy_volume_by_exchange[[#This Row],[NYSE National]:[LTSE]])</f>
        <v>69991044</v>
      </c>
      <c r="D665">
        <v>207767</v>
      </c>
      <c r="E665">
        <v>1797806</v>
      </c>
      <c r="F665">
        <v>1450946</v>
      </c>
      <c r="G665">
        <v>742190</v>
      </c>
      <c r="H665">
        <v>200311</v>
      </c>
      <c r="I665">
        <v>1194335</v>
      </c>
      <c r="J665">
        <v>711351</v>
      </c>
      <c r="K665">
        <v>27097907</v>
      </c>
      <c r="L665">
        <v>1467048</v>
      </c>
      <c r="M665">
        <v>13661075</v>
      </c>
      <c r="N665">
        <v>5693268</v>
      </c>
      <c r="O665">
        <v>939260</v>
      </c>
      <c r="P665">
        <v>9000428</v>
      </c>
      <c r="Q665">
        <v>500145</v>
      </c>
      <c r="R665">
        <v>3957526</v>
      </c>
      <c r="S665">
        <v>1366862</v>
      </c>
      <c r="T665">
        <v>2819</v>
      </c>
    </row>
    <row r="666" spans="1:20">
      <c r="A666" s="1">
        <v>44771</v>
      </c>
      <c r="B666" s="9">
        <f>nyse_spy_volume_by_exchange[[#This Row],[Off Exchange]]/SUM(nyse_spy_volume_by_exchange[[#This Row],[NYSE National]:[LTSE]])</f>
        <v>0.45169889827599724</v>
      </c>
      <c r="C666" s="12">
        <f>SUM(nyse_spy_volume_by_exchange[[#This Row],[NYSE National]:[LTSE]])</f>
        <v>86996380</v>
      </c>
      <c r="D666">
        <v>236198</v>
      </c>
      <c r="E666">
        <v>1905175</v>
      </c>
      <c r="F666">
        <v>1483243</v>
      </c>
      <c r="G666">
        <v>792563</v>
      </c>
      <c r="H666">
        <v>379585</v>
      </c>
      <c r="I666">
        <v>1387388</v>
      </c>
      <c r="J666">
        <v>859013</v>
      </c>
      <c r="K666">
        <v>39296169</v>
      </c>
      <c r="L666">
        <v>626332</v>
      </c>
      <c r="M666">
        <v>17463953</v>
      </c>
      <c r="N666">
        <v>6196116</v>
      </c>
      <c r="O666">
        <v>653810</v>
      </c>
      <c r="P666">
        <v>9490312</v>
      </c>
      <c r="Q666">
        <v>686634</v>
      </c>
      <c r="R666">
        <v>4008109</v>
      </c>
      <c r="S666">
        <v>1531780</v>
      </c>
      <c r="T666">
        <v>0</v>
      </c>
    </row>
    <row r="667" spans="1:20">
      <c r="A667" s="1">
        <v>44770</v>
      </c>
      <c r="B667" s="9">
        <f>nyse_spy_volume_by_exchange[[#This Row],[Off Exchange]]/SUM(nyse_spy_volume_by_exchange[[#This Row],[NYSE National]:[LTSE]])</f>
        <v>0.38925824556618044</v>
      </c>
      <c r="C667" s="12">
        <f>SUM(nyse_spy_volume_by_exchange[[#This Row],[NYSE National]:[LTSE]])</f>
        <v>74215977</v>
      </c>
      <c r="D667">
        <v>196594</v>
      </c>
      <c r="E667">
        <v>2097848</v>
      </c>
      <c r="F667">
        <v>1420375</v>
      </c>
      <c r="G667">
        <v>616253</v>
      </c>
      <c r="H667">
        <v>317379</v>
      </c>
      <c r="I667">
        <v>1633561</v>
      </c>
      <c r="J667">
        <v>756261</v>
      </c>
      <c r="K667">
        <v>28889181</v>
      </c>
      <c r="L667">
        <v>847389</v>
      </c>
      <c r="M667">
        <v>15444090</v>
      </c>
      <c r="N667">
        <v>5919628</v>
      </c>
      <c r="O667">
        <v>702944</v>
      </c>
      <c r="P667">
        <v>9393322</v>
      </c>
      <c r="Q667">
        <v>607604</v>
      </c>
      <c r="R667">
        <v>3917905</v>
      </c>
      <c r="S667">
        <v>1455643</v>
      </c>
      <c r="T667">
        <v>0</v>
      </c>
    </row>
    <row r="668" spans="1:20">
      <c r="A668" s="1">
        <v>44769</v>
      </c>
      <c r="B668" s="9">
        <f>nyse_spy_volume_by_exchange[[#This Row],[Off Exchange]]/SUM(nyse_spy_volume_by_exchange[[#This Row],[NYSE National]:[LTSE]])</f>
        <v>0.38533284562076209</v>
      </c>
      <c r="C668" s="12">
        <f>SUM(nyse_spy_volume_by_exchange[[#This Row],[NYSE National]:[LTSE]])</f>
        <v>82376388</v>
      </c>
      <c r="D668">
        <v>253007</v>
      </c>
      <c r="E668">
        <v>2155661</v>
      </c>
      <c r="F668">
        <v>1824781</v>
      </c>
      <c r="G668">
        <v>710640</v>
      </c>
      <c r="H668">
        <v>402325</v>
      </c>
      <c r="I668">
        <v>2266143</v>
      </c>
      <c r="J668">
        <v>862254</v>
      </c>
      <c r="K668">
        <v>31742328</v>
      </c>
      <c r="L668">
        <v>734488</v>
      </c>
      <c r="M668">
        <v>16171853</v>
      </c>
      <c r="N668">
        <v>6924173</v>
      </c>
      <c r="O668">
        <v>754294</v>
      </c>
      <c r="P668">
        <v>11014950</v>
      </c>
      <c r="Q668">
        <v>751662</v>
      </c>
      <c r="R668">
        <v>4098065</v>
      </c>
      <c r="S668">
        <v>1709764</v>
      </c>
      <c r="T668">
        <v>0</v>
      </c>
    </row>
    <row r="669" spans="1:20">
      <c r="A669" s="1">
        <v>44768</v>
      </c>
      <c r="B669" s="9">
        <f>nyse_spy_volume_by_exchange[[#This Row],[Off Exchange]]/SUM(nyse_spy_volume_by_exchange[[#This Row],[NYSE National]:[LTSE]])</f>
        <v>0.34885602214637046</v>
      </c>
      <c r="C669" s="12">
        <f>SUM(nyse_spy_volume_by_exchange[[#This Row],[NYSE National]:[LTSE]])</f>
        <v>52635984</v>
      </c>
      <c r="D669">
        <v>161174</v>
      </c>
      <c r="E669">
        <v>1682341</v>
      </c>
      <c r="F669">
        <v>1478441</v>
      </c>
      <c r="G669">
        <v>501142</v>
      </c>
      <c r="H669">
        <v>346513</v>
      </c>
      <c r="I669">
        <v>913702</v>
      </c>
      <c r="J669">
        <v>655730</v>
      </c>
      <c r="K669">
        <v>18362380</v>
      </c>
      <c r="L669">
        <v>656874</v>
      </c>
      <c r="M669">
        <v>11355742</v>
      </c>
      <c r="N669">
        <v>4520446</v>
      </c>
      <c r="O669">
        <v>524647</v>
      </c>
      <c r="P669">
        <v>7199548</v>
      </c>
      <c r="Q669">
        <v>531294</v>
      </c>
      <c r="R669">
        <v>2683856</v>
      </c>
      <c r="S669">
        <v>1062154</v>
      </c>
      <c r="T669">
        <v>0</v>
      </c>
    </row>
    <row r="670" spans="1:20">
      <c r="A670" s="1">
        <v>44767</v>
      </c>
      <c r="B670" s="9">
        <f>nyse_spy_volume_by_exchange[[#This Row],[Off Exchange]]/SUM(nyse_spy_volume_by_exchange[[#This Row],[NYSE National]:[LTSE]])</f>
        <v>0.39066682165378941</v>
      </c>
      <c r="C670" s="12">
        <f>SUM(nyse_spy_volume_by_exchange[[#This Row],[NYSE National]:[LTSE]])</f>
        <v>53630262</v>
      </c>
      <c r="D670">
        <v>128305</v>
      </c>
      <c r="E670">
        <v>1263372</v>
      </c>
      <c r="F670">
        <v>1279476</v>
      </c>
      <c r="G670">
        <v>541581</v>
      </c>
      <c r="H670">
        <v>274040</v>
      </c>
      <c r="I670">
        <v>792134</v>
      </c>
      <c r="J670">
        <v>674498</v>
      </c>
      <c r="K670">
        <v>20951564</v>
      </c>
      <c r="L670">
        <v>351045</v>
      </c>
      <c r="M670">
        <v>11063947</v>
      </c>
      <c r="N670">
        <v>4302648</v>
      </c>
      <c r="O670">
        <v>435115</v>
      </c>
      <c r="P670">
        <v>7054753</v>
      </c>
      <c r="Q670">
        <v>561444</v>
      </c>
      <c r="R670">
        <v>2761840</v>
      </c>
      <c r="S670">
        <v>1194500</v>
      </c>
      <c r="T670">
        <v>0</v>
      </c>
    </row>
    <row r="671" spans="1:20">
      <c r="A671" s="1">
        <v>44764</v>
      </c>
      <c r="B671" s="9">
        <f>nyse_spy_volume_by_exchange[[#This Row],[Off Exchange]]/SUM(nyse_spy_volume_by_exchange[[#This Row],[NYSE National]:[LTSE]])</f>
        <v>0.39719027102565202</v>
      </c>
      <c r="C671" s="12">
        <f>SUM(nyse_spy_volume_by_exchange[[#This Row],[NYSE National]:[LTSE]])</f>
        <v>72244121</v>
      </c>
      <c r="D671">
        <v>185960</v>
      </c>
      <c r="E671">
        <v>1931550</v>
      </c>
      <c r="F671">
        <v>1705456</v>
      </c>
      <c r="G671">
        <v>694309</v>
      </c>
      <c r="H671">
        <v>282529</v>
      </c>
      <c r="I671">
        <v>1518449</v>
      </c>
      <c r="J671">
        <v>1043031</v>
      </c>
      <c r="K671">
        <v>28694662</v>
      </c>
      <c r="L671">
        <v>2412123</v>
      </c>
      <c r="M671">
        <v>12904412</v>
      </c>
      <c r="N671">
        <v>5791240</v>
      </c>
      <c r="O671">
        <v>521520</v>
      </c>
      <c r="P671">
        <v>8401069</v>
      </c>
      <c r="Q671">
        <v>849055</v>
      </c>
      <c r="R671">
        <v>3702589</v>
      </c>
      <c r="S671">
        <v>1606167</v>
      </c>
      <c r="T671">
        <v>0</v>
      </c>
    </row>
    <row r="672" spans="1:20">
      <c r="A672" s="1">
        <v>44763</v>
      </c>
      <c r="B672" s="9">
        <f>nyse_spy_volume_by_exchange[[#This Row],[Off Exchange]]/SUM(nyse_spy_volume_by_exchange[[#This Row],[NYSE National]:[LTSE]])</f>
        <v>0.36318328254931531</v>
      </c>
      <c r="C672" s="12">
        <f>SUM(nyse_spy_volume_by_exchange[[#This Row],[NYSE National]:[LTSE]])</f>
        <v>64903293</v>
      </c>
      <c r="D672">
        <v>203167</v>
      </c>
      <c r="E672">
        <v>1258063</v>
      </c>
      <c r="F672">
        <v>1478661</v>
      </c>
      <c r="G672">
        <v>525699</v>
      </c>
      <c r="H672">
        <v>370178</v>
      </c>
      <c r="I672">
        <v>1140760</v>
      </c>
      <c r="J672">
        <v>763682</v>
      </c>
      <c r="K672">
        <v>23571791</v>
      </c>
      <c r="L672">
        <v>1196124</v>
      </c>
      <c r="M672">
        <v>12691207</v>
      </c>
      <c r="N672">
        <v>5446985</v>
      </c>
      <c r="O672">
        <v>733648</v>
      </c>
      <c r="P672">
        <v>8900857</v>
      </c>
      <c r="Q672">
        <v>862601</v>
      </c>
      <c r="R672">
        <v>3803201</v>
      </c>
      <c r="S672">
        <v>1956669</v>
      </c>
      <c r="T672">
        <v>0</v>
      </c>
    </row>
    <row r="673" spans="1:20">
      <c r="A673" s="1">
        <v>44762</v>
      </c>
      <c r="B673" s="9">
        <f>nyse_spy_volume_by_exchange[[#This Row],[Off Exchange]]/SUM(nyse_spy_volume_by_exchange[[#This Row],[NYSE National]:[LTSE]])</f>
        <v>0.42365795931969907</v>
      </c>
      <c r="C673" s="12">
        <f>SUM(nyse_spy_volume_by_exchange[[#This Row],[NYSE National]:[LTSE]])</f>
        <v>71841209</v>
      </c>
      <c r="D673">
        <v>175377</v>
      </c>
      <c r="E673">
        <v>1502077</v>
      </c>
      <c r="F673">
        <v>1443129</v>
      </c>
      <c r="G673">
        <v>639226</v>
      </c>
      <c r="H673">
        <v>229703</v>
      </c>
      <c r="I673">
        <v>1373750</v>
      </c>
      <c r="J673">
        <v>918839</v>
      </c>
      <c r="K673">
        <v>30436100</v>
      </c>
      <c r="L673">
        <v>1491553</v>
      </c>
      <c r="M673">
        <v>12371270</v>
      </c>
      <c r="N673">
        <v>5335017</v>
      </c>
      <c r="O673">
        <v>495359</v>
      </c>
      <c r="P673">
        <v>9437244</v>
      </c>
      <c r="Q673">
        <v>859131</v>
      </c>
      <c r="R673">
        <v>3448992</v>
      </c>
      <c r="S673">
        <v>1684442</v>
      </c>
      <c r="T673">
        <v>0</v>
      </c>
    </row>
    <row r="674" spans="1:20">
      <c r="A674" s="1">
        <v>44761</v>
      </c>
      <c r="B674" s="9">
        <f>nyse_spy_volume_by_exchange[[#This Row],[Off Exchange]]/SUM(nyse_spy_volume_by_exchange[[#This Row],[NYSE National]:[LTSE]])</f>
        <v>0.39777911109812175</v>
      </c>
      <c r="C674" s="12">
        <f>SUM(nyse_spy_volume_by_exchange[[#This Row],[NYSE National]:[LTSE]])</f>
        <v>78525765</v>
      </c>
      <c r="D674">
        <v>203847</v>
      </c>
      <c r="E674">
        <v>2474364</v>
      </c>
      <c r="F674">
        <v>2130353</v>
      </c>
      <c r="G674">
        <v>849206</v>
      </c>
      <c r="H674">
        <v>425022</v>
      </c>
      <c r="I674">
        <v>1603068</v>
      </c>
      <c r="J674">
        <v>1049966</v>
      </c>
      <c r="K674">
        <v>31235909</v>
      </c>
      <c r="L674">
        <v>1191833</v>
      </c>
      <c r="M674">
        <v>13740965</v>
      </c>
      <c r="N674">
        <v>5938460</v>
      </c>
      <c r="O674">
        <v>916854</v>
      </c>
      <c r="P674">
        <v>9663486</v>
      </c>
      <c r="Q674">
        <v>808799</v>
      </c>
      <c r="R674">
        <v>4470155</v>
      </c>
      <c r="S674">
        <v>1823478</v>
      </c>
      <c r="T674">
        <v>0</v>
      </c>
    </row>
    <row r="675" spans="1:20">
      <c r="A675" s="1">
        <v>44760</v>
      </c>
      <c r="B675" s="9">
        <f>nyse_spy_volume_by_exchange[[#This Row],[Off Exchange]]/SUM(nyse_spy_volume_by_exchange[[#This Row],[NYSE National]:[LTSE]])</f>
        <v>0.41709042140283153</v>
      </c>
      <c r="C675" s="12">
        <f>SUM(nyse_spy_volume_by_exchange[[#This Row],[NYSE National]:[LTSE]])</f>
        <v>63242361</v>
      </c>
      <c r="D675">
        <v>176500</v>
      </c>
      <c r="E675">
        <v>1832681</v>
      </c>
      <c r="F675">
        <v>1561139</v>
      </c>
      <c r="G675">
        <v>776200</v>
      </c>
      <c r="H675">
        <v>218911</v>
      </c>
      <c r="I675">
        <v>1375367</v>
      </c>
      <c r="J675">
        <v>817223</v>
      </c>
      <c r="K675">
        <v>26377783</v>
      </c>
      <c r="L675">
        <v>882339</v>
      </c>
      <c r="M675">
        <v>11368503</v>
      </c>
      <c r="N675">
        <v>4256016</v>
      </c>
      <c r="O675">
        <v>511237</v>
      </c>
      <c r="P675">
        <v>7651248</v>
      </c>
      <c r="Q675">
        <v>746668</v>
      </c>
      <c r="R675">
        <v>3372518</v>
      </c>
      <c r="S675">
        <v>1318028</v>
      </c>
      <c r="T675">
        <v>0</v>
      </c>
    </row>
    <row r="676" spans="1:20">
      <c r="A676" s="1">
        <v>44757</v>
      </c>
      <c r="B676" s="9">
        <f>nyse_spy_volume_by_exchange[[#This Row],[Off Exchange]]/SUM(nyse_spy_volume_by_exchange[[#This Row],[NYSE National]:[LTSE]])</f>
        <v>0.44117559378127907</v>
      </c>
      <c r="C676" s="12">
        <f>SUM(nyse_spy_volume_by_exchange[[#This Row],[NYSE National]:[LTSE]])</f>
        <v>79633868</v>
      </c>
      <c r="D676">
        <v>187974</v>
      </c>
      <c r="E676">
        <v>2123128</v>
      </c>
      <c r="F676">
        <v>1670355</v>
      </c>
      <c r="G676">
        <v>713212</v>
      </c>
      <c r="H676">
        <v>369017</v>
      </c>
      <c r="I676">
        <v>1426821</v>
      </c>
      <c r="J676">
        <v>1066278</v>
      </c>
      <c r="K676">
        <v>35132519</v>
      </c>
      <c r="L676">
        <v>2606045</v>
      </c>
      <c r="M676">
        <v>13275934</v>
      </c>
      <c r="N676">
        <v>5219195</v>
      </c>
      <c r="O676">
        <v>932021</v>
      </c>
      <c r="P676">
        <v>9516234</v>
      </c>
      <c r="Q676">
        <v>744850</v>
      </c>
      <c r="R676">
        <v>3401448</v>
      </c>
      <c r="S676">
        <v>1248837</v>
      </c>
      <c r="T676">
        <v>0</v>
      </c>
    </row>
    <row r="677" spans="1:20">
      <c r="A677" s="1">
        <v>44756</v>
      </c>
      <c r="B677" s="9">
        <f>nyse_spy_volume_by_exchange[[#This Row],[Off Exchange]]/SUM(nyse_spy_volume_by_exchange[[#This Row],[NYSE National]:[LTSE]])</f>
        <v>0.43889435284273443</v>
      </c>
      <c r="C677" s="12">
        <f>SUM(nyse_spy_volume_by_exchange[[#This Row],[NYSE National]:[LTSE]])</f>
        <v>89925723</v>
      </c>
      <c r="D677">
        <v>197056</v>
      </c>
      <c r="E677">
        <v>2179798</v>
      </c>
      <c r="F677">
        <v>2117381</v>
      </c>
      <c r="G677">
        <v>930978</v>
      </c>
      <c r="H677">
        <v>342435</v>
      </c>
      <c r="I677">
        <v>1449695</v>
      </c>
      <c r="J677">
        <v>914679</v>
      </c>
      <c r="K677">
        <v>39467892</v>
      </c>
      <c r="L677">
        <v>1286970</v>
      </c>
      <c r="M677">
        <v>15518887</v>
      </c>
      <c r="N677">
        <v>6102982</v>
      </c>
      <c r="O677">
        <v>746836</v>
      </c>
      <c r="P677">
        <v>11082648</v>
      </c>
      <c r="Q677">
        <v>1024903</v>
      </c>
      <c r="R677">
        <v>4624751</v>
      </c>
      <c r="S677">
        <v>1937832</v>
      </c>
      <c r="T677">
        <v>0</v>
      </c>
    </row>
    <row r="678" spans="1:20">
      <c r="A678" s="1">
        <v>44755</v>
      </c>
      <c r="B678" s="9">
        <f>nyse_spy_volume_by_exchange[[#This Row],[Off Exchange]]/SUM(nyse_spy_volume_by_exchange[[#This Row],[NYSE National]:[LTSE]])</f>
        <v>0.34736454296873437</v>
      </c>
      <c r="C678" s="12">
        <f>SUM(nyse_spy_volume_by_exchange[[#This Row],[NYSE National]:[LTSE]])</f>
        <v>84230419</v>
      </c>
      <c r="D678">
        <v>235115</v>
      </c>
      <c r="E678">
        <v>2185610</v>
      </c>
      <c r="F678">
        <v>2186150</v>
      </c>
      <c r="G678">
        <v>903035</v>
      </c>
      <c r="H678">
        <v>375469</v>
      </c>
      <c r="I678">
        <v>1560393</v>
      </c>
      <c r="J678">
        <v>1341133</v>
      </c>
      <c r="K678">
        <v>29258661</v>
      </c>
      <c r="L678">
        <v>547969</v>
      </c>
      <c r="M678">
        <v>16815500</v>
      </c>
      <c r="N678">
        <v>7282358</v>
      </c>
      <c r="O678">
        <v>1154642</v>
      </c>
      <c r="P678">
        <v>11930273</v>
      </c>
      <c r="Q678">
        <v>1191113</v>
      </c>
      <c r="R678">
        <v>5039112</v>
      </c>
      <c r="S678">
        <v>2223886</v>
      </c>
      <c r="T678">
        <v>0</v>
      </c>
    </row>
    <row r="679" spans="1:20">
      <c r="A679" s="1">
        <v>44754</v>
      </c>
      <c r="B679" s="9">
        <f>nyse_spy_volume_by_exchange[[#This Row],[Off Exchange]]/SUM(nyse_spy_volume_by_exchange[[#This Row],[NYSE National]:[LTSE]])</f>
        <v>0.38831572360087702</v>
      </c>
      <c r="C679" s="12">
        <f>SUM(nyse_spy_volume_by_exchange[[#This Row],[NYSE National]:[LTSE]])</f>
        <v>62242759</v>
      </c>
      <c r="D679">
        <v>132797</v>
      </c>
      <c r="E679">
        <v>1550935</v>
      </c>
      <c r="F679">
        <v>1547685</v>
      </c>
      <c r="G679">
        <v>559060</v>
      </c>
      <c r="H679">
        <v>302082</v>
      </c>
      <c r="I679">
        <v>1145027</v>
      </c>
      <c r="J679">
        <v>915372</v>
      </c>
      <c r="K679">
        <v>24169842</v>
      </c>
      <c r="L679">
        <v>344895</v>
      </c>
      <c r="M679">
        <v>11631090</v>
      </c>
      <c r="N679">
        <v>5136043</v>
      </c>
      <c r="O679">
        <v>467528</v>
      </c>
      <c r="P679">
        <v>8899909</v>
      </c>
      <c r="Q679">
        <v>695631</v>
      </c>
      <c r="R679">
        <v>3230441</v>
      </c>
      <c r="S679">
        <v>1514422</v>
      </c>
      <c r="T679">
        <v>0</v>
      </c>
    </row>
    <row r="680" spans="1:20">
      <c r="A680" s="1">
        <v>44753</v>
      </c>
      <c r="B680" s="9">
        <f>nyse_spy_volume_by_exchange[[#This Row],[Off Exchange]]/SUM(nyse_spy_volume_by_exchange[[#This Row],[NYSE National]:[LTSE]])</f>
        <v>0.37393328728705288</v>
      </c>
      <c r="C680" s="12">
        <f>SUM(nyse_spy_volume_by_exchange[[#This Row],[NYSE National]:[LTSE]])</f>
        <v>58389081</v>
      </c>
      <c r="D680">
        <v>152910</v>
      </c>
      <c r="E680">
        <v>1645866</v>
      </c>
      <c r="F680">
        <v>1431872</v>
      </c>
      <c r="G680">
        <v>559035</v>
      </c>
      <c r="H680">
        <v>328836</v>
      </c>
      <c r="I680">
        <v>1055393</v>
      </c>
      <c r="J680">
        <v>708427</v>
      </c>
      <c r="K680">
        <v>21833621</v>
      </c>
      <c r="L680">
        <v>784818</v>
      </c>
      <c r="M680">
        <v>11600982</v>
      </c>
      <c r="N680">
        <v>4499492</v>
      </c>
      <c r="O680">
        <v>687296</v>
      </c>
      <c r="P680">
        <v>8177595</v>
      </c>
      <c r="Q680">
        <v>558325</v>
      </c>
      <c r="R680">
        <v>2955303</v>
      </c>
      <c r="S680">
        <v>1409310</v>
      </c>
      <c r="T680">
        <v>0</v>
      </c>
    </row>
    <row r="681" spans="1:20">
      <c r="A681" s="1">
        <v>44750</v>
      </c>
      <c r="B681" s="9">
        <f>nyse_spy_volume_by_exchange[[#This Row],[Off Exchange]]/SUM(nyse_spy_volume_by_exchange[[#This Row],[NYSE National]:[LTSE]])</f>
        <v>0.44238477345591154</v>
      </c>
      <c r="C681" s="12">
        <f>SUM(nyse_spy_volume_by_exchange[[#This Row],[NYSE National]:[LTSE]])</f>
        <v>72908678</v>
      </c>
      <c r="D681">
        <v>166700</v>
      </c>
      <c r="E681">
        <v>1400913</v>
      </c>
      <c r="F681">
        <v>1268179</v>
      </c>
      <c r="G681">
        <v>597663</v>
      </c>
      <c r="H681">
        <v>233881</v>
      </c>
      <c r="I681">
        <v>1023870</v>
      </c>
      <c r="J681">
        <v>781413</v>
      </c>
      <c r="K681">
        <v>32253689</v>
      </c>
      <c r="L681">
        <v>2064381</v>
      </c>
      <c r="M681">
        <v>12504157</v>
      </c>
      <c r="N681">
        <v>5895737</v>
      </c>
      <c r="O681">
        <v>388785</v>
      </c>
      <c r="P681">
        <v>8565078</v>
      </c>
      <c r="Q681">
        <v>598265</v>
      </c>
      <c r="R681">
        <v>3449347</v>
      </c>
      <c r="S681">
        <v>1716620</v>
      </c>
      <c r="T681">
        <v>0</v>
      </c>
    </row>
    <row r="682" spans="1:20">
      <c r="A682" s="1">
        <v>44749</v>
      </c>
      <c r="B682" s="9">
        <f>nyse_spy_volume_by_exchange[[#This Row],[Off Exchange]]/SUM(nyse_spy_volume_by_exchange[[#This Row],[NYSE National]:[LTSE]])</f>
        <v>0.41513101859323037</v>
      </c>
      <c r="C682" s="12">
        <f>SUM(nyse_spy_volume_by_exchange[[#This Row],[NYSE National]:[LTSE]])</f>
        <v>64525689</v>
      </c>
      <c r="D682">
        <v>195849</v>
      </c>
      <c r="E682">
        <v>1891760</v>
      </c>
      <c r="F682">
        <v>1327617</v>
      </c>
      <c r="G682">
        <v>697122</v>
      </c>
      <c r="H682">
        <v>501798</v>
      </c>
      <c r="I682">
        <v>1200997</v>
      </c>
      <c r="J682">
        <v>802632</v>
      </c>
      <c r="K682">
        <v>26786615</v>
      </c>
      <c r="L682">
        <v>1089763</v>
      </c>
      <c r="M682">
        <v>11687641</v>
      </c>
      <c r="N682">
        <v>4776468</v>
      </c>
      <c r="O682">
        <v>461404</v>
      </c>
      <c r="P682">
        <v>7895564</v>
      </c>
      <c r="Q682">
        <v>599728</v>
      </c>
      <c r="R682">
        <v>3104474</v>
      </c>
      <c r="S682">
        <v>1506257</v>
      </c>
      <c r="T682">
        <v>0</v>
      </c>
    </row>
    <row r="683" spans="1:20">
      <c r="A683" s="1">
        <v>44748</v>
      </c>
      <c r="B683" s="9">
        <f>nyse_spy_volume_by_exchange[[#This Row],[Off Exchange]]/SUM(nyse_spy_volume_by_exchange[[#This Row],[NYSE National]:[LTSE]])</f>
        <v>0.35668658947059378</v>
      </c>
      <c r="C683" s="12">
        <f>SUM(nyse_spy_volume_by_exchange[[#This Row],[NYSE National]:[LTSE]])</f>
        <v>70424826</v>
      </c>
      <c r="D683">
        <v>200419</v>
      </c>
      <c r="E683">
        <v>1789315</v>
      </c>
      <c r="F683">
        <v>1600303</v>
      </c>
      <c r="G683">
        <v>727276</v>
      </c>
      <c r="H683">
        <v>454011</v>
      </c>
      <c r="I683">
        <v>1333191</v>
      </c>
      <c r="J683">
        <v>923392</v>
      </c>
      <c r="K683">
        <v>25119591</v>
      </c>
      <c r="L683">
        <v>453668</v>
      </c>
      <c r="M683">
        <v>13540351</v>
      </c>
      <c r="N683">
        <v>6298725</v>
      </c>
      <c r="O683">
        <v>649013</v>
      </c>
      <c r="P683">
        <v>10268710</v>
      </c>
      <c r="Q683">
        <v>774540</v>
      </c>
      <c r="R683">
        <v>4219391</v>
      </c>
      <c r="S683">
        <v>2072930</v>
      </c>
      <c r="T683">
        <v>0</v>
      </c>
    </row>
    <row r="684" spans="1:20">
      <c r="A684" s="1">
        <v>44747</v>
      </c>
      <c r="B684" s="9">
        <f>nyse_spy_volume_by_exchange[[#This Row],[Off Exchange]]/SUM(nyse_spy_volume_by_exchange[[#This Row],[NYSE National]:[LTSE]])</f>
        <v>0.37041619691850941</v>
      </c>
      <c r="C684" s="12">
        <f>SUM(nyse_spy_volume_by_exchange[[#This Row],[NYSE National]:[LTSE]])</f>
        <v>81431045</v>
      </c>
      <c r="D684">
        <v>224021</v>
      </c>
      <c r="E684">
        <v>1879682</v>
      </c>
      <c r="F684">
        <v>2011167</v>
      </c>
      <c r="G684">
        <v>806105</v>
      </c>
      <c r="H684">
        <v>450613</v>
      </c>
      <c r="I684">
        <v>1250596</v>
      </c>
      <c r="J684">
        <v>1108175</v>
      </c>
      <c r="K684">
        <v>30163378</v>
      </c>
      <c r="L684">
        <v>990195</v>
      </c>
      <c r="M684">
        <v>15162326</v>
      </c>
      <c r="N684">
        <v>6933208</v>
      </c>
      <c r="O684">
        <v>770534</v>
      </c>
      <c r="P684">
        <v>11442112</v>
      </c>
      <c r="Q684">
        <v>957774</v>
      </c>
      <c r="R684">
        <v>4762871</v>
      </c>
      <c r="S684">
        <v>2518288</v>
      </c>
      <c r="T684">
        <v>0</v>
      </c>
    </row>
    <row r="685" spans="1:20">
      <c r="A685" s="1">
        <v>44743</v>
      </c>
      <c r="B685" s="9">
        <f>nyse_spy_volume_by_exchange[[#This Row],[Off Exchange]]/SUM(nyse_spy_volume_by_exchange[[#This Row],[NYSE National]:[LTSE]])</f>
        <v>0.37798015676361307</v>
      </c>
      <c r="C685" s="12">
        <f>SUM(nyse_spy_volume_by_exchange[[#This Row],[NYSE National]:[LTSE]])</f>
        <v>74891614</v>
      </c>
      <c r="D685">
        <v>243061</v>
      </c>
      <c r="E685">
        <v>1842803</v>
      </c>
      <c r="F685">
        <v>1672634</v>
      </c>
      <c r="G685">
        <v>707907</v>
      </c>
      <c r="H685">
        <v>431996</v>
      </c>
      <c r="I685">
        <v>1365163</v>
      </c>
      <c r="J685">
        <v>963765</v>
      </c>
      <c r="K685">
        <v>28307544</v>
      </c>
      <c r="L685">
        <v>784313</v>
      </c>
      <c r="M685">
        <v>13820389</v>
      </c>
      <c r="N685">
        <v>6608380</v>
      </c>
      <c r="O685">
        <v>706572</v>
      </c>
      <c r="P685">
        <v>10981756</v>
      </c>
      <c r="Q685">
        <v>873777</v>
      </c>
      <c r="R685">
        <v>3656436</v>
      </c>
      <c r="S685">
        <v>1925118</v>
      </c>
      <c r="T685">
        <v>0</v>
      </c>
    </row>
    <row r="686" spans="1:20">
      <c r="A686" s="1">
        <v>44742</v>
      </c>
      <c r="B686" s="9">
        <f>nyse_spy_volume_by_exchange[[#This Row],[Off Exchange]]/SUM(nyse_spy_volume_by_exchange[[#This Row],[NYSE National]:[LTSE]])</f>
        <v>0.36314847930092997</v>
      </c>
      <c r="C686" s="12">
        <f>SUM(nyse_spy_volume_by_exchange[[#This Row],[NYSE National]:[LTSE]])</f>
        <v>113026044</v>
      </c>
      <c r="D686">
        <v>355430</v>
      </c>
      <c r="E686">
        <v>2741767</v>
      </c>
      <c r="F686">
        <v>2320593</v>
      </c>
      <c r="G686">
        <v>1324179</v>
      </c>
      <c r="H686">
        <v>408915</v>
      </c>
      <c r="I686">
        <v>2090833</v>
      </c>
      <c r="J686">
        <v>1505239</v>
      </c>
      <c r="K686">
        <v>41045236</v>
      </c>
      <c r="L686">
        <v>5459344</v>
      </c>
      <c r="M686">
        <v>20119664</v>
      </c>
      <c r="N686">
        <v>9968953</v>
      </c>
      <c r="O686">
        <v>981540</v>
      </c>
      <c r="P686">
        <v>14834089</v>
      </c>
      <c r="Q686">
        <v>1222512</v>
      </c>
      <c r="R686">
        <v>5867390</v>
      </c>
      <c r="S686">
        <v>2780360</v>
      </c>
      <c r="T686">
        <v>0</v>
      </c>
    </row>
    <row r="687" spans="1:20">
      <c r="A687" s="1">
        <v>44741</v>
      </c>
      <c r="B687" s="9">
        <f>nyse_spy_volume_by_exchange[[#This Row],[Off Exchange]]/SUM(nyse_spy_volume_by_exchange[[#This Row],[NYSE National]:[LTSE]])</f>
        <v>0.37010251904846991</v>
      </c>
      <c r="C687" s="12">
        <f>SUM(nyse_spy_volume_by_exchange[[#This Row],[NYSE National]:[LTSE]])</f>
        <v>65763681</v>
      </c>
      <c r="D687">
        <v>271791</v>
      </c>
      <c r="E687">
        <v>1929243</v>
      </c>
      <c r="F687">
        <v>1392461</v>
      </c>
      <c r="G687">
        <v>553804</v>
      </c>
      <c r="H687">
        <v>382287</v>
      </c>
      <c r="I687">
        <v>1347481</v>
      </c>
      <c r="J687">
        <v>828969</v>
      </c>
      <c r="K687">
        <v>24339304</v>
      </c>
      <c r="L687">
        <v>733657</v>
      </c>
      <c r="M687">
        <v>11618754</v>
      </c>
      <c r="N687">
        <v>6215882</v>
      </c>
      <c r="O687">
        <v>629837</v>
      </c>
      <c r="P687">
        <v>9005683</v>
      </c>
      <c r="Q687">
        <v>732518</v>
      </c>
      <c r="R687">
        <v>3993419</v>
      </c>
      <c r="S687">
        <v>1788591</v>
      </c>
      <c r="T687">
        <v>0</v>
      </c>
    </row>
    <row r="688" spans="1:20">
      <c r="A688" s="1">
        <v>44740</v>
      </c>
      <c r="B688" s="9">
        <f>nyse_spy_volume_by_exchange[[#This Row],[Off Exchange]]/SUM(nyse_spy_volume_by_exchange[[#This Row],[NYSE National]:[LTSE]])</f>
        <v>0.42459029508588908</v>
      </c>
      <c r="C688" s="12">
        <f>SUM(nyse_spy_volume_by_exchange[[#This Row],[NYSE National]:[LTSE]])</f>
        <v>86709907</v>
      </c>
      <c r="D688">
        <v>333471</v>
      </c>
      <c r="E688">
        <v>2211949</v>
      </c>
      <c r="F688">
        <v>1968372</v>
      </c>
      <c r="G688">
        <v>819659</v>
      </c>
      <c r="H688">
        <v>585008</v>
      </c>
      <c r="I688">
        <v>1434998</v>
      </c>
      <c r="J688">
        <v>995874</v>
      </c>
      <c r="K688">
        <v>36816185</v>
      </c>
      <c r="L688">
        <v>583252</v>
      </c>
      <c r="M688">
        <v>15252108</v>
      </c>
      <c r="N688">
        <v>6821653</v>
      </c>
      <c r="O688">
        <v>896597</v>
      </c>
      <c r="P688">
        <v>10461710</v>
      </c>
      <c r="Q688">
        <v>973171</v>
      </c>
      <c r="R688">
        <v>4323402</v>
      </c>
      <c r="S688">
        <v>2232498</v>
      </c>
      <c r="T688">
        <v>0</v>
      </c>
    </row>
    <row r="689" spans="1:20">
      <c r="A689" s="1">
        <v>44739</v>
      </c>
      <c r="B689" s="9">
        <f>nyse_spy_volume_by_exchange[[#This Row],[Off Exchange]]/SUM(nyse_spy_volume_by_exchange[[#This Row],[NYSE National]:[LTSE]])</f>
        <v>0.40318112349794255</v>
      </c>
      <c r="C689" s="12">
        <f>SUM(nyse_spy_volume_by_exchange[[#This Row],[NYSE National]:[LTSE]])</f>
        <v>66326441</v>
      </c>
      <c r="D689">
        <v>156285</v>
      </c>
      <c r="E689">
        <v>1853007</v>
      </c>
      <c r="F689">
        <v>1433488</v>
      </c>
      <c r="G689">
        <v>913486</v>
      </c>
      <c r="H689">
        <v>372750</v>
      </c>
      <c r="I689">
        <v>1379071</v>
      </c>
      <c r="J689">
        <v>941396</v>
      </c>
      <c r="K689">
        <v>26741569</v>
      </c>
      <c r="L689">
        <v>745633</v>
      </c>
      <c r="M689">
        <v>11477978</v>
      </c>
      <c r="N689">
        <v>5689761</v>
      </c>
      <c r="O689">
        <v>939051</v>
      </c>
      <c r="P689">
        <v>8158707</v>
      </c>
      <c r="Q689">
        <v>795576</v>
      </c>
      <c r="R689">
        <v>3437699</v>
      </c>
      <c r="S689">
        <v>1290984</v>
      </c>
      <c r="T689">
        <v>0</v>
      </c>
    </row>
    <row r="690" spans="1:20">
      <c r="A690" s="1">
        <v>44736</v>
      </c>
      <c r="B690" s="9">
        <f>nyse_spy_volume_by_exchange[[#This Row],[Off Exchange]]/SUM(nyse_spy_volume_by_exchange[[#This Row],[NYSE National]:[LTSE]])</f>
        <v>0.41641067826692912</v>
      </c>
      <c r="C690" s="12">
        <f>SUM(nyse_spy_volume_by_exchange[[#This Row],[NYSE National]:[LTSE]])</f>
        <v>98178928</v>
      </c>
      <c r="D690">
        <v>273470</v>
      </c>
      <c r="E690">
        <v>2432758</v>
      </c>
      <c r="F690">
        <v>2201827</v>
      </c>
      <c r="G690">
        <v>951400</v>
      </c>
      <c r="H690">
        <v>814437</v>
      </c>
      <c r="I690">
        <v>2042323</v>
      </c>
      <c r="J690">
        <v>1423149</v>
      </c>
      <c r="K690">
        <v>40882754</v>
      </c>
      <c r="L690">
        <v>1463186</v>
      </c>
      <c r="M690">
        <v>17721213</v>
      </c>
      <c r="N690">
        <v>6455425</v>
      </c>
      <c r="O690">
        <v>1165240</v>
      </c>
      <c r="P690">
        <v>12958669</v>
      </c>
      <c r="Q690">
        <v>848581</v>
      </c>
      <c r="R690">
        <v>4537713</v>
      </c>
      <c r="S690">
        <v>2006783</v>
      </c>
      <c r="T690">
        <v>0</v>
      </c>
    </row>
    <row r="691" spans="1:20">
      <c r="A691" s="1">
        <v>44735</v>
      </c>
      <c r="B691" s="9">
        <f>nyse_spy_volume_by_exchange[[#This Row],[Off Exchange]]/SUM(nyse_spy_volume_by_exchange[[#This Row],[NYSE National]:[LTSE]])</f>
        <v>0.40413102405988544</v>
      </c>
      <c r="C691" s="12">
        <f>SUM(nyse_spy_volume_by_exchange[[#This Row],[NYSE National]:[LTSE]])</f>
        <v>79715924</v>
      </c>
      <c r="D691">
        <v>228106</v>
      </c>
      <c r="E691">
        <v>2564531</v>
      </c>
      <c r="F691">
        <v>1636176</v>
      </c>
      <c r="G691">
        <v>1006050</v>
      </c>
      <c r="H691">
        <v>349335</v>
      </c>
      <c r="I691">
        <v>1358761</v>
      </c>
      <c r="J691">
        <v>754959</v>
      </c>
      <c r="K691">
        <v>32215678</v>
      </c>
      <c r="L691">
        <v>1606514</v>
      </c>
      <c r="M691">
        <v>13591234</v>
      </c>
      <c r="N691">
        <v>7451579</v>
      </c>
      <c r="O691">
        <v>804301</v>
      </c>
      <c r="P691">
        <v>9588665</v>
      </c>
      <c r="Q691">
        <v>854545</v>
      </c>
      <c r="R691">
        <v>4135242</v>
      </c>
      <c r="S691">
        <v>1570248</v>
      </c>
      <c r="T691">
        <v>0</v>
      </c>
    </row>
    <row r="692" spans="1:20">
      <c r="A692" s="1">
        <v>44734</v>
      </c>
      <c r="B692" s="9">
        <f>nyse_spy_volume_by_exchange[[#This Row],[Off Exchange]]/SUM(nyse_spy_volume_by_exchange[[#This Row],[NYSE National]:[LTSE]])</f>
        <v>0.3751935910232771</v>
      </c>
      <c r="C692" s="12">
        <f>SUM(nyse_spy_volume_by_exchange[[#This Row],[NYSE National]:[LTSE]])</f>
        <v>90059057</v>
      </c>
      <c r="D692">
        <v>240991</v>
      </c>
      <c r="E692">
        <v>2095989</v>
      </c>
      <c r="F692">
        <v>1807758</v>
      </c>
      <c r="G692">
        <v>762296</v>
      </c>
      <c r="H692">
        <v>508883</v>
      </c>
      <c r="I692">
        <v>1541028</v>
      </c>
      <c r="J692">
        <v>1039768</v>
      </c>
      <c r="K692">
        <v>33789581</v>
      </c>
      <c r="L692">
        <v>4487558</v>
      </c>
      <c r="M692">
        <v>14178553</v>
      </c>
      <c r="N692">
        <v>9193102</v>
      </c>
      <c r="O692">
        <v>893964</v>
      </c>
      <c r="P692">
        <v>10592332</v>
      </c>
      <c r="Q692">
        <v>1028199</v>
      </c>
      <c r="R692">
        <v>5466998</v>
      </c>
      <c r="S692">
        <v>2432057</v>
      </c>
      <c r="T692">
        <v>0</v>
      </c>
    </row>
    <row r="693" spans="1:20">
      <c r="A693" s="1">
        <v>44733</v>
      </c>
      <c r="B693" s="9">
        <f>nyse_spy_volume_by_exchange[[#This Row],[Off Exchange]]/SUM(nyse_spy_volume_by_exchange[[#This Row],[NYSE National]:[LTSE]])</f>
        <v>0.38010966009852987</v>
      </c>
      <c r="C693" s="12">
        <f>SUM(nyse_spy_volume_by_exchange[[#This Row],[NYSE National]:[LTSE]])</f>
        <v>77349739</v>
      </c>
      <c r="D693">
        <v>150405</v>
      </c>
      <c r="E693">
        <v>2033284</v>
      </c>
      <c r="F693">
        <v>1782038</v>
      </c>
      <c r="G693">
        <v>748029</v>
      </c>
      <c r="H693">
        <v>399379</v>
      </c>
      <c r="I693">
        <v>1585797</v>
      </c>
      <c r="J693">
        <v>830068</v>
      </c>
      <c r="K693">
        <v>29401383</v>
      </c>
      <c r="L693">
        <v>2558121</v>
      </c>
      <c r="M693">
        <v>14370550</v>
      </c>
      <c r="N693">
        <v>6413502</v>
      </c>
      <c r="O693">
        <v>766532</v>
      </c>
      <c r="P693">
        <v>9432264</v>
      </c>
      <c r="Q693">
        <v>683250</v>
      </c>
      <c r="R693">
        <v>4215717</v>
      </c>
      <c r="S693">
        <v>1896116</v>
      </c>
      <c r="T693">
        <v>83304</v>
      </c>
    </row>
    <row r="694" spans="1:20">
      <c r="A694" s="1">
        <v>44729</v>
      </c>
      <c r="B694" s="9">
        <f>nyse_spy_volume_by_exchange[[#This Row],[Off Exchange]]/SUM(nyse_spy_volume_by_exchange[[#This Row],[NYSE National]:[LTSE]])</f>
        <v>0.40433393486558694</v>
      </c>
      <c r="C694" s="12">
        <f>SUM(nyse_spy_volume_by_exchange[[#This Row],[NYSE National]:[LTSE]])</f>
        <v>111691434</v>
      </c>
      <c r="D694">
        <v>334191</v>
      </c>
      <c r="E694">
        <v>2779958</v>
      </c>
      <c r="F694">
        <v>2501027</v>
      </c>
      <c r="G694">
        <v>916607</v>
      </c>
      <c r="H694">
        <v>470192</v>
      </c>
      <c r="I694">
        <v>2502209</v>
      </c>
      <c r="J694">
        <v>1342380</v>
      </c>
      <c r="K694">
        <v>45160637</v>
      </c>
      <c r="L694">
        <v>1738532</v>
      </c>
      <c r="M694">
        <v>19482123</v>
      </c>
      <c r="N694">
        <v>9720910</v>
      </c>
      <c r="O694">
        <v>1801702</v>
      </c>
      <c r="P694">
        <v>13406676</v>
      </c>
      <c r="Q694">
        <v>1065783</v>
      </c>
      <c r="R694">
        <v>6151264</v>
      </c>
      <c r="S694">
        <v>2317243</v>
      </c>
      <c r="T694">
        <v>0</v>
      </c>
    </row>
    <row r="695" spans="1:20">
      <c r="A695" s="1">
        <v>44728</v>
      </c>
      <c r="B695" s="9">
        <f>nyse_spy_volume_by_exchange[[#This Row],[Off Exchange]]/SUM(nyse_spy_volume_by_exchange[[#This Row],[NYSE National]:[LTSE]])</f>
        <v>0.37588284698813362</v>
      </c>
      <c r="C695" s="12">
        <f>SUM(nyse_spy_volume_by_exchange[[#This Row],[NYSE National]:[LTSE]])</f>
        <v>135074086</v>
      </c>
      <c r="D695">
        <v>424594</v>
      </c>
      <c r="E695">
        <v>3559577</v>
      </c>
      <c r="F695">
        <v>3370394</v>
      </c>
      <c r="G695">
        <v>1550149</v>
      </c>
      <c r="H695">
        <v>740420</v>
      </c>
      <c r="I695">
        <v>3220976</v>
      </c>
      <c r="J695">
        <v>1776626</v>
      </c>
      <c r="K695">
        <v>50772032</v>
      </c>
      <c r="L695">
        <v>2036382</v>
      </c>
      <c r="M695">
        <v>25168338</v>
      </c>
      <c r="N695">
        <v>11611940</v>
      </c>
      <c r="O695">
        <v>1507930</v>
      </c>
      <c r="P695">
        <v>17935363</v>
      </c>
      <c r="Q695">
        <v>1467060</v>
      </c>
      <c r="R695">
        <v>6691778</v>
      </c>
      <c r="S695">
        <v>3214404</v>
      </c>
      <c r="T695">
        <v>26123</v>
      </c>
    </row>
    <row r="696" spans="1:20">
      <c r="A696" s="1">
        <v>44727</v>
      </c>
      <c r="B696" s="9">
        <f>nyse_spy_volume_by_exchange[[#This Row],[Off Exchange]]/SUM(nyse_spy_volume_by_exchange[[#This Row],[NYSE National]:[LTSE]])</f>
        <v>0.33647269474876818</v>
      </c>
      <c r="C696" s="12">
        <f>SUM(nyse_spy_volume_by_exchange[[#This Row],[NYSE National]:[LTSE]])</f>
        <v>125676302</v>
      </c>
      <c r="D696">
        <v>458957</v>
      </c>
      <c r="E696">
        <v>3076886</v>
      </c>
      <c r="F696">
        <v>2505389</v>
      </c>
      <c r="G696">
        <v>1106373</v>
      </c>
      <c r="H696">
        <v>740655</v>
      </c>
      <c r="I696">
        <v>3169544</v>
      </c>
      <c r="J696">
        <v>2243825</v>
      </c>
      <c r="K696">
        <v>42286644</v>
      </c>
      <c r="L696">
        <v>1327831</v>
      </c>
      <c r="M696">
        <v>21930751</v>
      </c>
      <c r="N696">
        <v>13950631</v>
      </c>
      <c r="O696">
        <v>1546457</v>
      </c>
      <c r="P696">
        <v>19637173</v>
      </c>
      <c r="Q696">
        <v>1291641</v>
      </c>
      <c r="R696">
        <v>7483283</v>
      </c>
      <c r="S696">
        <v>2920262</v>
      </c>
      <c r="T696">
        <v>0</v>
      </c>
    </row>
    <row r="697" spans="1:20">
      <c r="A697" s="1">
        <v>44726</v>
      </c>
      <c r="B697" s="9">
        <f>nyse_spy_volume_by_exchange[[#This Row],[Off Exchange]]/SUM(nyse_spy_volume_by_exchange[[#This Row],[NYSE National]:[LTSE]])</f>
        <v>0.32970436133668674</v>
      </c>
      <c r="C697" s="12">
        <f>SUM(nyse_spy_volume_by_exchange[[#This Row],[NYSE National]:[LTSE]])</f>
        <v>104013662</v>
      </c>
      <c r="D697">
        <v>181611</v>
      </c>
      <c r="E697">
        <v>2499516</v>
      </c>
      <c r="F697">
        <v>2355279</v>
      </c>
      <c r="G697">
        <v>781560</v>
      </c>
      <c r="H697">
        <v>534683</v>
      </c>
      <c r="I697">
        <v>1984160</v>
      </c>
      <c r="J697">
        <v>1195719</v>
      </c>
      <c r="K697">
        <v>34293758</v>
      </c>
      <c r="L697">
        <v>9116207</v>
      </c>
      <c r="M697">
        <v>17561818</v>
      </c>
      <c r="N697">
        <v>11447581</v>
      </c>
      <c r="O697">
        <v>1261171</v>
      </c>
      <c r="P697">
        <v>12951345</v>
      </c>
      <c r="Q697">
        <v>837491</v>
      </c>
      <c r="R697">
        <v>5204925</v>
      </c>
      <c r="S697">
        <v>1806299</v>
      </c>
      <c r="T697">
        <v>539</v>
      </c>
    </row>
    <row r="698" spans="1:20">
      <c r="A698" s="1">
        <v>44725</v>
      </c>
      <c r="B698" s="9">
        <f>nyse_spy_volume_by_exchange[[#This Row],[Off Exchange]]/SUM(nyse_spy_volume_by_exchange[[#This Row],[NYSE National]:[LTSE]])</f>
        <v>0.43923555406183856</v>
      </c>
      <c r="C698" s="12">
        <f>SUM(nyse_spy_volume_by_exchange[[#This Row],[NYSE National]:[LTSE]])</f>
        <v>170301487</v>
      </c>
      <c r="D698">
        <v>346953</v>
      </c>
      <c r="E698">
        <v>3211101</v>
      </c>
      <c r="F698">
        <v>2882107</v>
      </c>
      <c r="G698">
        <v>1710693</v>
      </c>
      <c r="H698">
        <v>1466783</v>
      </c>
      <c r="I698">
        <v>3778833</v>
      </c>
      <c r="J698">
        <v>1648964</v>
      </c>
      <c r="K698">
        <v>74802468</v>
      </c>
      <c r="L698">
        <v>4251543</v>
      </c>
      <c r="M698">
        <v>26072400</v>
      </c>
      <c r="N698">
        <v>13734489</v>
      </c>
      <c r="O698">
        <v>1560793</v>
      </c>
      <c r="P698">
        <v>22005091</v>
      </c>
      <c r="Q698">
        <v>1321864</v>
      </c>
      <c r="R698">
        <v>7065604</v>
      </c>
      <c r="S698">
        <v>4441801</v>
      </c>
      <c r="T698">
        <v>0</v>
      </c>
    </row>
    <row r="699" spans="1:20">
      <c r="A699" s="1">
        <v>44722</v>
      </c>
      <c r="B699" s="9">
        <f>nyse_spy_volume_by_exchange[[#This Row],[Off Exchange]]/SUM(nyse_spy_volume_by_exchange[[#This Row],[NYSE National]:[LTSE]])</f>
        <v>0.39451365641604946</v>
      </c>
      <c r="C699" s="12">
        <f>SUM(nyse_spy_volume_by_exchange[[#This Row],[NYSE National]:[LTSE]])</f>
        <v>132883803</v>
      </c>
      <c r="D699">
        <v>294617</v>
      </c>
      <c r="E699">
        <v>3607963</v>
      </c>
      <c r="F699">
        <v>3337133</v>
      </c>
      <c r="G699">
        <v>1378358</v>
      </c>
      <c r="H699">
        <v>841418</v>
      </c>
      <c r="I699">
        <v>2613512</v>
      </c>
      <c r="J699">
        <v>1704069</v>
      </c>
      <c r="K699">
        <v>52424475</v>
      </c>
      <c r="L699">
        <v>2884343</v>
      </c>
      <c r="M699">
        <v>23087537</v>
      </c>
      <c r="N699">
        <v>12667308</v>
      </c>
      <c r="O699">
        <v>1128814</v>
      </c>
      <c r="P699">
        <v>16317150</v>
      </c>
      <c r="Q699">
        <v>1269353</v>
      </c>
      <c r="R699">
        <v>6858575</v>
      </c>
      <c r="S699">
        <v>2468678</v>
      </c>
      <c r="T699">
        <v>500</v>
      </c>
    </row>
    <row r="700" spans="1:20">
      <c r="A700" s="1">
        <v>44721</v>
      </c>
      <c r="B700" s="9">
        <f>nyse_spy_volume_by_exchange[[#This Row],[Off Exchange]]/SUM(nyse_spy_volume_by_exchange[[#This Row],[NYSE National]:[LTSE]])</f>
        <v>0.39357951305887107</v>
      </c>
      <c r="C700" s="12">
        <f>SUM(nyse_spy_volume_by_exchange[[#This Row],[NYSE National]:[LTSE]])</f>
        <v>86287474</v>
      </c>
      <c r="D700">
        <v>207979</v>
      </c>
      <c r="E700">
        <v>2278244</v>
      </c>
      <c r="F700">
        <v>1934429</v>
      </c>
      <c r="G700">
        <v>740714</v>
      </c>
      <c r="H700">
        <v>591016</v>
      </c>
      <c r="I700">
        <v>1956316</v>
      </c>
      <c r="J700">
        <v>1184593</v>
      </c>
      <c r="K700">
        <v>33960982</v>
      </c>
      <c r="L700">
        <v>2496447</v>
      </c>
      <c r="M700">
        <v>15826851</v>
      </c>
      <c r="N700">
        <v>7127297</v>
      </c>
      <c r="O700">
        <v>883099</v>
      </c>
      <c r="P700">
        <v>9884438</v>
      </c>
      <c r="Q700">
        <v>823089</v>
      </c>
      <c r="R700">
        <v>4402088</v>
      </c>
      <c r="S700">
        <v>1989588</v>
      </c>
      <c r="T700">
        <v>304</v>
      </c>
    </row>
    <row r="701" spans="1:20">
      <c r="A701" s="1">
        <v>44720</v>
      </c>
      <c r="B701" s="9">
        <f>nyse_spy_volume_by_exchange[[#This Row],[Off Exchange]]/SUM(nyse_spy_volume_by_exchange[[#This Row],[NYSE National]:[LTSE]])</f>
        <v>0.40228267285200836</v>
      </c>
      <c r="C701" s="12">
        <f>SUM(nyse_spy_volume_by_exchange[[#This Row],[NYSE National]:[LTSE]])</f>
        <v>64365509</v>
      </c>
      <c r="D701">
        <v>147142</v>
      </c>
      <c r="E701">
        <v>2483807</v>
      </c>
      <c r="F701">
        <v>1430203</v>
      </c>
      <c r="G701">
        <v>577096</v>
      </c>
      <c r="H701">
        <v>411143</v>
      </c>
      <c r="I701">
        <v>1624210</v>
      </c>
      <c r="J701">
        <v>872182</v>
      </c>
      <c r="K701">
        <v>25893129</v>
      </c>
      <c r="L701">
        <v>659428</v>
      </c>
      <c r="M701">
        <v>10297089</v>
      </c>
      <c r="N701">
        <v>6612447</v>
      </c>
      <c r="O701">
        <v>665156</v>
      </c>
      <c r="P701">
        <v>7559804</v>
      </c>
      <c r="Q701">
        <v>677697</v>
      </c>
      <c r="R701">
        <v>3058677</v>
      </c>
      <c r="S701">
        <v>1396299</v>
      </c>
      <c r="T701">
        <v>0</v>
      </c>
    </row>
    <row r="702" spans="1:20">
      <c r="A702" s="1">
        <v>44719</v>
      </c>
      <c r="B702" s="9">
        <f>nyse_spy_volume_by_exchange[[#This Row],[Off Exchange]]/SUM(nyse_spy_volume_by_exchange[[#This Row],[NYSE National]:[LTSE]])</f>
        <v>0.37736745101982555</v>
      </c>
      <c r="C702" s="12">
        <f>SUM(nyse_spy_volume_by_exchange[[#This Row],[NYSE National]:[LTSE]])</f>
        <v>59270920</v>
      </c>
      <c r="D702">
        <v>205612</v>
      </c>
      <c r="E702">
        <v>1877681</v>
      </c>
      <c r="F702">
        <v>1169463</v>
      </c>
      <c r="G702">
        <v>458319</v>
      </c>
      <c r="H702">
        <v>449791</v>
      </c>
      <c r="I702">
        <v>1484530</v>
      </c>
      <c r="J702">
        <v>630818</v>
      </c>
      <c r="K702">
        <v>22366916</v>
      </c>
      <c r="L702">
        <v>466369</v>
      </c>
      <c r="M702">
        <v>9936363</v>
      </c>
      <c r="N702">
        <v>6438524</v>
      </c>
      <c r="O702">
        <v>707717</v>
      </c>
      <c r="P702">
        <v>7678145</v>
      </c>
      <c r="Q702">
        <v>679871</v>
      </c>
      <c r="R702">
        <v>3219264</v>
      </c>
      <c r="S702">
        <v>1501537</v>
      </c>
      <c r="T702">
        <v>0</v>
      </c>
    </row>
    <row r="703" spans="1:20">
      <c r="A703" s="1">
        <v>44718</v>
      </c>
      <c r="B703" s="9">
        <f>nyse_spy_volume_by_exchange[[#This Row],[Off Exchange]]/SUM(nyse_spy_volume_by_exchange[[#This Row],[NYSE National]:[LTSE]])</f>
        <v>0.39772451076073623</v>
      </c>
      <c r="C703" s="12">
        <f>SUM(nyse_spy_volume_by_exchange[[#This Row],[NYSE National]:[LTSE]])</f>
        <v>57505963</v>
      </c>
      <c r="D703">
        <v>156670</v>
      </c>
      <c r="E703">
        <v>1650056</v>
      </c>
      <c r="F703">
        <v>1219806</v>
      </c>
      <c r="G703">
        <v>524051</v>
      </c>
      <c r="H703">
        <v>249621</v>
      </c>
      <c r="I703">
        <v>1558059</v>
      </c>
      <c r="J703">
        <v>897014</v>
      </c>
      <c r="K703">
        <v>22871531</v>
      </c>
      <c r="L703">
        <v>466199</v>
      </c>
      <c r="M703">
        <v>9643884</v>
      </c>
      <c r="N703">
        <v>3984989</v>
      </c>
      <c r="O703">
        <v>730645</v>
      </c>
      <c r="P703">
        <v>8491459</v>
      </c>
      <c r="Q703">
        <v>609413</v>
      </c>
      <c r="R703">
        <v>3106127</v>
      </c>
      <c r="S703">
        <v>1346439</v>
      </c>
      <c r="T703">
        <v>0</v>
      </c>
    </row>
    <row r="704" spans="1:20">
      <c r="A704" s="1">
        <v>44715</v>
      </c>
      <c r="B704" s="9">
        <f>nyse_spy_volume_by_exchange[[#This Row],[Off Exchange]]/SUM(nyse_spy_volume_by_exchange[[#This Row],[NYSE National]:[LTSE]])</f>
        <v>0.37985080376922847</v>
      </c>
      <c r="C704" s="12">
        <f>SUM(nyse_spy_volume_by_exchange[[#This Row],[NYSE National]:[LTSE]])</f>
        <v>71991497</v>
      </c>
      <c r="D704">
        <v>214165</v>
      </c>
      <c r="E704">
        <v>2251177</v>
      </c>
      <c r="F704">
        <v>1570797</v>
      </c>
      <c r="G704">
        <v>877415</v>
      </c>
      <c r="H704">
        <v>623641</v>
      </c>
      <c r="I704">
        <v>1882423</v>
      </c>
      <c r="J704">
        <v>1089247</v>
      </c>
      <c r="K704">
        <v>27346028</v>
      </c>
      <c r="L704">
        <v>1039926</v>
      </c>
      <c r="M704">
        <v>12487102</v>
      </c>
      <c r="N704">
        <v>5044006</v>
      </c>
      <c r="O704">
        <v>795207</v>
      </c>
      <c r="P704">
        <v>10444288</v>
      </c>
      <c r="Q704">
        <v>687416</v>
      </c>
      <c r="R704">
        <v>3849347</v>
      </c>
      <c r="S704">
        <v>1789312</v>
      </c>
      <c r="T704">
        <v>0</v>
      </c>
    </row>
    <row r="705" spans="1:20">
      <c r="A705" s="1">
        <v>44714</v>
      </c>
      <c r="B705" s="9">
        <f>nyse_spy_volume_by_exchange[[#This Row],[Off Exchange]]/SUM(nyse_spy_volume_by_exchange[[#This Row],[NYSE National]:[LTSE]])</f>
        <v>0.41372049135422406</v>
      </c>
      <c r="C705" s="12">
        <f>SUM(nyse_spy_volume_by_exchange[[#This Row],[NYSE National]:[LTSE]])</f>
        <v>68347596</v>
      </c>
      <c r="D705">
        <v>229531</v>
      </c>
      <c r="E705">
        <v>2383566</v>
      </c>
      <c r="F705">
        <v>1463951</v>
      </c>
      <c r="G705">
        <v>1065789</v>
      </c>
      <c r="H705">
        <v>479041</v>
      </c>
      <c r="I705">
        <v>1816722</v>
      </c>
      <c r="J705">
        <v>1057781</v>
      </c>
      <c r="K705">
        <v>28276801</v>
      </c>
      <c r="L705">
        <v>2189128</v>
      </c>
      <c r="M705">
        <v>9209802</v>
      </c>
      <c r="N705">
        <v>4727637</v>
      </c>
      <c r="O705">
        <v>865901</v>
      </c>
      <c r="P705">
        <v>9525454</v>
      </c>
      <c r="Q705">
        <v>608438</v>
      </c>
      <c r="R705">
        <v>3064829</v>
      </c>
      <c r="S705">
        <v>1383225</v>
      </c>
      <c r="T705">
        <v>0</v>
      </c>
    </row>
    <row r="706" spans="1:20">
      <c r="A706" s="1">
        <v>44713</v>
      </c>
      <c r="B706" s="9">
        <f>nyse_spy_volume_by_exchange[[#This Row],[Off Exchange]]/SUM(nyse_spy_volume_by_exchange[[#This Row],[NYSE National]:[LTSE]])</f>
        <v>0.39053287535779557</v>
      </c>
      <c r="C706" s="12">
        <f>SUM(nyse_spy_volume_by_exchange[[#This Row],[NYSE National]:[LTSE]])</f>
        <v>86581917</v>
      </c>
      <c r="D706">
        <v>220277</v>
      </c>
      <c r="E706">
        <v>2295439</v>
      </c>
      <c r="F706">
        <v>1865500</v>
      </c>
      <c r="G706">
        <v>1193960</v>
      </c>
      <c r="H706">
        <v>584658</v>
      </c>
      <c r="I706">
        <v>1869336</v>
      </c>
      <c r="J706">
        <v>1277242</v>
      </c>
      <c r="K706">
        <v>33813085</v>
      </c>
      <c r="L706">
        <v>729289</v>
      </c>
      <c r="M706">
        <v>14833759</v>
      </c>
      <c r="N706">
        <v>5098253</v>
      </c>
      <c r="O706">
        <v>983161</v>
      </c>
      <c r="P706">
        <v>14346131</v>
      </c>
      <c r="Q706">
        <v>792411</v>
      </c>
      <c r="R706">
        <v>4786609</v>
      </c>
      <c r="S706">
        <v>1892807</v>
      </c>
      <c r="T706">
        <v>0</v>
      </c>
    </row>
    <row r="707" spans="1:20">
      <c r="A707" s="1">
        <v>44712</v>
      </c>
      <c r="B707" s="9">
        <f>nyse_spy_volume_by_exchange[[#This Row],[Off Exchange]]/SUM(nyse_spy_volume_by_exchange[[#This Row],[NYSE National]:[LTSE]])</f>
        <v>0.41251182219157084</v>
      </c>
      <c r="C707" s="12">
        <f>SUM(nyse_spy_volume_by_exchange[[#This Row],[NYSE National]:[LTSE]])</f>
        <v>95955136</v>
      </c>
      <c r="D707">
        <v>229328</v>
      </c>
      <c r="E707">
        <v>2403865</v>
      </c>
      <c r="F707">
        <v>2388958</v>
      </c>
      <c r="G707">
        <v>1075989</v>
      </c>
      <c r="H707">
        <v>555950</v>
      </c>
      <c r="I707">
        <v>2083148</v>
      </c>
      <c r="J707">
        <v>1357755</v>
      </c>
      <c r="K707">
        <v>39582628</v>
      </c>
      <c r="L707">
        <v>1137757</v>
      </c>
      <c r="M707">
        <v>15471636</v>
      </c>
      <c r="N707">
        <v>7409754</v>
      </c>
      <c r="O707">
        <v>1267571</v>
      </c>
      <c r="P707">
        <v>14099096</v>
      </c>
      <c r="Q707">
        <v>878356</v>
      </c>
      <c r="R707">
        <v>4294431</v>
      </c>
      <c r="S707">
        <v>1718914</v>
      </c>
      <c r="T707">
        <v>0</v>
      </c>
    </row>
    <row r="708" spans="1:20">
      <c r="A708" s="1">
        <v>44708</v>
      </c>
      <c r="B708" s="9">
        <f>nyse_spy_volume_by_exchange[[#This Row],[Off Exchange]]/SUM(nyse_spy_volume_by_exchange[[#This Row],[NYSE National]:[LTSE]])</f>
        <v>0.39026668630740863</v>
      </c>
      <c r="C708" s="12">
        <f>SUM(nyse_spy_volume_by_exchange[[#This Row],[NYSE National]:[LTSE]])</f>
        <v>84762582</v>
      </c>
      <c r="D708">
        <v>219881</v>
      </c>
      <c r="E708">
        <v>2115084</v>
      </c>
      <c r="F708">
        <v>1638002</v>
      </c>
      <c r="G708">
        <v>942169</v>
      </c>
      <c r="H708">
        <v>832946</v>
      </c>
      <c r="I708">
        <v>2162002</v>
      </c>
      <c r="J708">
        <v>1403954</v>
      </c>
      <c r="K708">
        <v>33080012</v>
      </c>
      <c r="L708">
        <v>2151752</v>
      </c>
      <c r="M708">
        <v>14254634</v>
      </c>
      <c r="N708">
        <v>5870673</v>
      </c>
      <c r="O708">
        <v>712450</v>
      </c>
      <c r="P708">
        <v>12595082</v>
      </c>
      <c r="Q708">
        <v>819023</v>
      </c>
      <c r="R708">
        <v>3978124</v>
      </c>
      <c r="S708">
        <v>1986794</v>
      </c>
      <c r="T708">
        <v>0</v>
      </c>
    </row>
    <row r="709" spans="1:20">
      <c r="A709" s="1">
        <v>44707</v>
      </c>
      <c r="B709" s="9">
        <f>nyse_spy_volume_by_exchange[[#This Row],[Off Exchange]]/SUM(nyse_spy_volume_by_exchange[[#This Row],[NYSE National]:[LTSE]])</f>
        <v>0.41729481961695369</v>
      </c>
      <c r="C709" s="12">
        <f>SUM(nyse_spy_volume_by_exchange[[#This Row],[NYSE National]:[LTSE]])</f>
        <v>82167090</v>
      </c>
      <c r="D709">
        <v>243821</v>
      </c>
      <c r="E709">
        <v>1916930</v>
      </c>
      <c r="F709">
        <v>1048789</v>
      </c>
      <c r="G709">
        <v>511643</v>
      </c>
      <c r="H709">
        <v>830758</v>
      </c>
      <c r="I709">
        <v>2200921</v>
      </c>
      <c r="J709">
        <v>821777</v>
      </c>
      <c r="K709">
        <v>34287901</v>
      </c>
      <c r="L709">
        <v>844788</v>
      </c>
      <c r="M709">
        <v>13390516</v>
      </c>
      <c r="N709">
        <v>7027163</v>
      </c>
      <c r="O709">
        <v>603870</v>
      </c>
      <c r="P709">
        <v>12509888</v>
      </c>
      <c r="Q709">
        <v>535629</v>
      </c>
      <c r="R709">
        <v>3772016</v>
      </c>
      <c r="S709">
        <v>1620680</v>
      </c>
      <c r="T709">
        <v>0</v>
      </c>
    </row>
    <row r="710" spans="1:20">
      <c r="A710" s="1">
        <v>44706</v>
      </c>
      <c r="B710" s="9">
        <f>nyse_spy_volume_by_exchange[[#This Row],[Off Exchange]]/SUM(nyse_spy_volume_by_exchange[[#This Row],[NYSE National]:[LTSE]])</f>
        <v>0.42962834319975607</v>
      </c>
      <c r="C710" s="12">
        <f>SUM(nyse_spy_volume_by_exchange[[#This Row],[NYSE National]:[LTSE]])</f>
        <v>91542466</v>
      </c>
      <c r="D710">
        <v>249942</v>
      </c>
      <c r="E710">
        <v>1873178</v>
      </c>
      <c r="F710">
        <v>1370298</v>
      </c>
      <c r="G710">
        <v>624148</v>
      </c>
      <c r="H710">
        <v>735402</v>
      </c>
      <c r="I710">
        <v>1743436</v>
      </c>
      <c r="J710">
        <v>1206768</v>
      </c>
      <c r="K710">
        <v>39329238</v>
      </c>
      <c r="L710">
        <v>764815</v>
      </c>
      <c r="M710">
        <v>13847142</v>
      </c>
      <c r="N710">
        <v>6656950</v>
      </c>
      <c r="O710">
        <v>824862</v>
      </c>
      <c r="P710">
        <v>14554506</v>
      </c>
      <c r="Q710">
        <v>812603</v>
      </c>
      <c r="R710">
        <v>4350100</v>
      </c>
      <c r="S710">
        <v>2592578</v>
      </c>
      <c r="T710">
        <v>6500</v>
      </c>
    </row>
    <row r="711" spans="1:20">
      <c r="A711" s="1">
        <v>44705</v>
      </c>
      <c r="B711" s="9">
        <f>nyse_spy_volume_by_exchange[[#This Row],[Off Exchange]]/SUM(nyse_spy_volume_by_exchange[[#This Row],[NYSE National]:[LTSE]])</f>
        <v>0.39333343564686996</v>
      </c>
      <c r="C711" s="12">
        <f>SUM(nyse_spy_volume_by_exchange[[#This Row],[NYSE National]:[LTSE]])</f>
        <v>91548655</v>
      </c>
      <c r="D711">
        <v>324296</v>
      </c>
      <c r="E711">
        <v>2264632</v>
      </c>
      <c r="F711">
        <v>1513382</v>
      </c>
      <c r="G711">
        <v>968548</v>
      </c>
      <c r="H711">
        <v>471284</v>
      </c>
      <c r="I711">
        <v>2426004</v>
      </c>
      <c r="J711">
        <v>1451703</v>
      </c>
      <c r="K711">
        <v>36009147</v>
      </c>
      <c r="L711">
        <v>216075</v>
      </c>
      <c r="M711">
        <v>15291356</v>
      </c>
      <c r="N711">
        <v>6330561</v>
      </c>
      <c r="O711">
        <v>904616</v>
      </c>
      <c r="P711">
        <v>15541892</v>
      </c>
      <c r="Q711">
        <v>780574</v>
      </c>
      <c r="R711">
        <v>4776422</v>
      </c>
      <c r="S711">
        <v>2257055</v>
      </c>
      <c r="T711">
        <v>21108</v>
      </c>
    </row>
    <row r="712" spans="1:20">
      <c r="A712" s="1">
        <v>44704</v>
      </c>
      <c r="B712" s="9">
        <f>nyse_spy_volume_by_exchange[[#This Row],[Off Exchange]]/SUM(nyse_spy_volume_by_exchange[[#This Row],[NYSE National]:[LTSE]])</f>
        <v>0.33211319152442442</v>
      </c>
      <c r="C712" s="12">
        <f>SUM(nyse_spy_volume_by_exchange[[#This Row],[NYSE National]:[LTSE]])</f>
        <v>76410244</v>
      </c>
      <c r="D712">
        <v>202388</v>
      </c>
      <c r="E712">
        <v>2102979</v>
      </c>
      <c r="F712">
        <v>1837656</v>
      </c>
      <c r="G712">
        <v>914394</v>
      </c>
      <c r="H712">
        <v>659488</v>
      </c>
      <c r="I712">
        <v>1917353</v>
      </c>
      <c r="J712">
        <v>1272219</v>
      </c>
      <c r="K712">
        <v>25376850</v>
      </c>
      <c r="L712">
        <v>595217</v>
      </c>
      <c r="M712">
        <v>14664898</v>
      </c>
      <c r="N712">
        <v>5477506</v>
      </c>
      <c r="O712">
        <v>776698</v>
      </c>
      <c r="P712">
        <v>14671655</v>
      </c>
      <c r="Q712">
        <v>563467</v>
      </c>
      <c r="R712">
        <v>3773975</v>
      </c>
      <c r="S712">
        <v>1553501</v>
      </c>
      <c r="T712">
        <v>50000</v>
      </c>
    </row>
    <row r="713" spans="1:20">
      <c r="A713" s="1">
        <v>44701</v>
      </c>
      <c r="B713" s="9">
        <f>nyse_spy_volume_by_exchange[[#This Row],[Off Exchange]]/SUM(nyse_spy_volume_by_exchange[[#This Row],[NYSE National]:[LTSE]])</f>
        <v>0.39408840207981222</v>
      </c>
      <c r="C713" s="12">
        <f>SUM(nyse_spy_volume_by_exchange[[#This Row],[NYSE National]:[LTSE]])</f>
        <v>131689775</v>
      </c>
      <c r="D713">
        <v>416490</v>
      </c>
      <c r="E713">
        <v>2700840</v>
      </c>
      <c r="F713">
        <v>2893366</v>
      </c>
      <c r="G713">
        <v>1062321</v>
      </c>
      <c r="H713">
        <v>1049430</v>
      </c>
      <c r="I713">
        <v>3193677</v>
      </c>
      <c r="J713">
        <v>1973982</v>
      </c>
      <c r="K713">
        <v>51897413</v>
      </c>
      <c r="L713">
        <v>3461411</v>
      </c>
      <c r="M713">
        <v>19612756</v>
      </c>
      <c r="N713">
        <v>10910534</v>
      </c>
      <c r="O713">
        <v>1151564</v>
      </c>
      <c r="P713">
        <v>19918558</v>
      </c>
      <c r="Q713">
        <v>1193555</v>
      </c>
      <c r="R713">
        <v>6381470</v>
      </c>
      <c r="S713">
        <v>3862022</v>
      </c>
      <c r="T713">
        <v>10386</v>
      </c>
    </row>
    <row r="714" spans="1:20">
      <c r="A714" s="1">
        <v>44700</v>
      </c>
      <c r="B714" s="9">
        <f>nyse_spy_volume_by_exchange[[#This Row],[Off Exchange]]/SUM(nyse_spy_volume_by_exchange[[#This Row],[NYSE National]:[LTSE]])</f>
        <v>0.37345013423653362</v>
      </c>
      <c r="C714" s="12">
        <f>SUM(nyse_spy_volume_by_exchange[[#This Row],[NYSE National]:[LTSE]])</f>
        <v>100128107</v>
      </c>
      <c r="D714">
        <v>326890</v>
      </c>
      <c r="E714">
        <v>2499078</v>
      </c>
      <c r="F714">
        <v>1686974</v>
      </c>
      <c r="G714">
        <v>947642</v>
      </c>
      <c r="H714">
        <v>779088</v>
      </c>
      <c r="I714">
        <v>2361296</v>
      </c>
      <c r="J714">
        <v>1665729</v>
      </c>
      <c r="K714">
        <v>37392855</v>
      </c>
      <c r="L714">
        <v>1136277</v>
      </c>
      <c r="M714">
        <v>17055817</v>
      </c>
      <c r="N714">
        <v>9731594</v>
      </c>
      <c r="O714">
        <v>1087937</v>
      </c>
      <c r="P714">
        <v>15846124</v>
      </c>
      <c r="Q714">
        <v>916405</v>
      </c>
      <c r="R714">
        <v>4682972</v>
      </c>
      <c r="S714">
        <v>2011429</v>
      </c>
      <c r="T714">
        <v>0</v>
      </c>
    </row>
    <row r="715" spans="1:20">
      <c r="A715" s="1">
        <v>44699</v>
      </c>
      <c r="B715" s="9">
        <f>nyse_spy_volume_by_exchange[[#This Row],[Off Exchange]]/SUM(nyse_spy_volume_by_exchange[[#This Row],[NYSE National]:[LTSE]])</f>
        <v>0.38177922825883509</v>
      </c>
      <c r="C715" s="12">
        <f>SUM(nyse_spy_volume_by_exchange[[#This Row],[NYSE National]:[LTSE]])</f>
        <v>117693061</v>
      </c>
      <c r="D715">
        <v>367388</v>
      </c>
      <c r="E715">
        <v>2670502</v>
      </c>
      <c r="F715">
        <v>2182775</v>
      </c>
      <c r="G715">
        <v>1444636</v>
      </c>
      <c r="H715">
        <v>1593279</v>
      </c>
      <c r="I715">
        <v>2791976</v>
      </c>
      <c r="J715">
        <v>1896202</v>
      </c>
      <c r="K715">
        <v>44932766</v>
      </c>
      <c r="L715">
        <v>1195787</v>
      </c>
      <c r="M715">
        <v>22774573</v>
      </c>
      <c r="N715">
        <v>8949915</v>
      </c>
      <c r="O715">
        <v>863230</v>
      </c>
      <c r="P715">
        <v>17188222</v>
      </c>
      <c r="Q715">
        <v>882229</v>
      </c>
      <c r="R715">
        <v>5745455</v>
      </c>
      <c r="S715">
        <v>2196595</v>
      </c>
      <c r="T715">
        <v>17531</v>
      </c>
    </row>
    <row r="716" spans="1:20">
      <c r="A716" s="1">
        <v>44698</v>
      </c>
      <c r="B716" s="9">
        <f>nyse_spy_volume_by_exchange[[#This Row],[Off Exchange]]/SUM(nyse_spy_volume_by_exchange[[#This Row],[NYSE National]:[LTSE]])</f>
        <v>0.38723156740236259</v>
      </c>
      <c r="C716" s="12">
        <f>SUM(nyse_spy_volume_by_exchange[[#This Row],[NYSE National]:[LTSE]])</f>
        <v>83026103</v>
      </c>
      <c r="D716">
        <v>266966</v>
      </c>
      <c r="E716">
        <v>2043196</v>
      </c>
      <c r="F716">
        <v>1817154</v>
      </c>
      <c r="G716">
        <v>811892</v>
      </c>
      <c r="H716">
        <v>633724</v>
      </c>
      <c r="I716">
        <v>2344311</v>
      </c>
      <c r="J716">
        <v>933242</v>
      </c>
      <c r="K716">
        <v>32150328</v>
      </c>
      <c r="L716">
        <v>846048</v>
      </c>
      <c r="M716">
        <v>15281387</v>
      </c>
      <c r="N716">
        <v>6927096</v>
      </c>
      <c r="O716">
        <v>627640</v>
      </c>
      <c r="P716">
        <v>12481909</v>
      </c>
      <c r="Q716">
        <v>638809</v>
      </c>
      <c r="R716">
        <v>3758247</v>
      </c>
      <c r="S716">
        <v>1464154</v>
      </c>
      <c r="T716">
        <v>0</v>
      </c>
    </row>
    <row r="717" spans="1:20">
      <c r="A717" s="1">
        <v>44697</v>
      </c>
      <c r="B717" s="9">
        <f>nyse_spy_volume_by_exchange[[#This Row],[Off Exchange]]/SUM(nyse_spy_volume_by_exchange[[#This Row],[NYSE National]:[LTSE]])</f>
        <v>0.39144946070851239</v>
      </c>
      <c r="C717" s="12">
        <f>SUM(nyse_spy_volume_by_exchange[[#This Row],[NYSE National]:[LTSE]])</f>
        <v>79227377</v>
      </c>
      <c r="D717">
        <v>218482</v>
      </c>
      <c r="E717">
        <v>1619562</v>
      </c>
      <c r="F717">
        <v>1287618</v>
      </c>
      <c r="G717">
        <v>1011237</v>
      </c>
      <c r="H717">
        <v>602383</v>
      </c>
      <c r="I717">
        <v>2126515</v>
      </c>
      <c r="J717">
        <v>1187202</v>
      </c>
      <c r="K717">
        <v>31013514</v>
      </c>
      <c r="L717">
        <v>1325284</v>
      </c>
      <c r="M717">
        <v>14066715</v>
      </c>
      <c r="N717">
        <v>5792795</v>
      </c>
      <c r="O717">
        <v>698922</v>
      </c>
      <c r="P717">
        <v>11199111</v>
      </c>
      <c r="Q717">
        <v>560913</v>
      </c>
      <c r="R717">
        <v>4806473</v>
      </c>
      <c r="S717">
        <v>1710651</v>
      </c>
      <c r="T717">
        <v>0</v>
      </c>
    </row>
    <row r="718" spans="1:20">
      <c r="A718" s="1">
        <v>44694</v>
      </c>
      <c r="B718" s="9">
        <f>nyse_spy_volume_by_exchange[[#This Row],[Off Exchange]]/SUM(nyse_spy_volume_by_exchange[[#This Row],[NYSE National]:[LTSE]])</f>
        <v>0.34869637765126243</v>
      </c>
      <c r="C718" s="12">
        <f>SUM(nyse_spy_volume_by_exchange[[#This Row],[NYSE National]:[LTSE]])</f>
        <v>104178484</v>
      </c>
      <c r="D718">
        <v>448069</v>
      </c>
      <c r="E718">
        <v>2853383</v>
      </c>
      <c r="F718">
        <v>2485375</v>
      </c>
      <c r="G718">
        <v>1810686</v>
      </c>
      <c r="H718">
        <v>817682</v>
      </c>
      <c r="I718">
        <v>2496868</v>
      </c>
      <c r="J718">
        <v>1757897</v>
      </c>
      <c r="K718">
        <v>36326660</v>
      </c>
      <c r="L718">
        <v>2837558</v>
      </c>
      <c r="M718">
        <v>18640233</v>
      </c>
      <c r="N718">
        <v>6609365</v>
      </c>
      <c r="O718">
        <v>759991</v>
      </c>
      <c r="P718">
        <v>17859534</v>
      </c>
      <c r="Q718">
        <v>810706</v>
      </c>
      <c r="R718">
        <v>4787921</v>
      </c>
      <c r="S718">
        <v>2875721</v>
      </c>
      <c r="T718">
        <v>835</v>
      </c>
    </row>
    <row r="719" spans="1:20">
      <c r="A719" s="1">
        <v>44693</v>
      </c>
      <c r="B719" s="9">
        <f>nyse_spy_volume_by_exchange[[#This Row],[Off Exchange]]/SUM(nyse_spy_volume_by_exchange[[#This Row],[NYSE National]:[LTSE]])</f>
        <v>0.28891002759953804</v>
      </c>
      <c r="C719" s="12">
        <f>SUM(nyse_spy_volume_by_exchange[[#This Row],[NYSE National]:[LTSE]])</f>
        <v>126103560</v>
      </c>
      <c r="D719">
        <v>578628</v>
      </c>
      <c r="E719">
        <v>2901682</v>
      </c>
      <c r="F719">
        <v>2710852</v>
      </c>
      <c r="G719">
        <v>1625715</v>
      </c>
      <c r="H719">
        <v>1111492</v>
      </c>
      <c r="I719">
        <v>3669221</v>
      </c>
      <c r="J719">
        <v>1774535</v>
      </c>
      <c r="K719">
        <v>36432583</v>
      </c>
      <c r="L719">
        <v>3377464</v>
      </c>
      <c r="M719">
        <v>23343944</v>
      </c>
      <c r="N719">
        <v>9970503</v>
      </c>
      <c r="O719">
        <v>1108737</v>
      </c>
      <c r="P719">
        <v>25927757</v>
      </c>
      <c r="Q719">
        <v>1179871</v>
      </c>
      <c r="R719">
        <v>7633981</v>
      </c>
      <c r="S719">
        <v>2721830</v>
      </c>
      <c r="T719">
        <v>34765</v>
      </c>
    </row>
    <row r="720" spans="1:20">
      <c r="A720" s="1">
        <v>44692</v>
      </c>
      <c r="B720" s="9">
        <f>nyse_spy_volume_by_exchange[[#This Row],[Off Exchange]]/SUM(nyse_spy_volume_by_exchange[[#This Row],[NYSE National]:[LTSE]])</f>
        <v>0.28588288885556618</v>
      </c>
      <c r="C720" s="12">
        <f>SUM(nyse_spy_volume_by_exchange[[#This Row],[NYSE National]:[LTSE]])</f>
        <v>142498616</v>
      </c>
      <c r="D720">
        <v>633007</v>
      </c>
      <c r="E720">
        <v>3724801</v>
      </c>
      <c r="F720">
        <v>3475710</v>
      </c>
      <c r="G720">
        <v>1784635</v>
      </c>
      <c r="H720">
        <v>823030</v>
      </c>
      <c r="I720">
        <v>2891288</v>
      </c>
      <c r="J720">
        <v>2429255</v>
      </c>
      <c r="K720">
        <v>40737916</v>
      </c>
      <c r="L720">
        <v>1265173</v>
      </c>
      <c r="M720">
        <v>25563572</v>
      </c>
      <c r="N720">
        <v>15277165</v>
      </c>
      <c r="O720">
        <v>2053129</v>
      </c>
      <c r="P720">
        <v>28570826</v>
      </c>
      <c r="Q720">
        <v>1483035</v>
      </c>
      <c r="R720">
        <v>8103084</v>
      </c>
      <c r="S720">
        <v>3655474</v>
      </c>
      <c r="T720">
        <v>27516</v>
      </c>
    </row>
    <row r="721" spans="1:20">
      <c r="A721" s="1">
        <v>44691</v>
      </c>
      <c r="B721" s="9">
        <f>nyse_spy_volume_by_exchange[[#This Row],[Off Exchange]]/SUM(nyse_spy_volume_by_exchange[[#This Row],[NYSE National]:[LTSE]])</f>
        <v>0.28886697578002229</v>
      </c>
      <c r="C721" s="12">
        <f>SUM(nyse_spy_volume_by_exchange[[#This Row],[NYSE National]:[LTSE]])</f>
        <v>133409743</v>
      </c>
      <c r="D721">
        <v>653156</v>
      </c>
      <c r="E721">
        <v>3484638</v>
      </c>
      <c r="F721">
        <v>4125616</v>
      </c>
      <c r="G721">
        <v>1275257</v>
      </c>
      <c r="H721">
        <v>1115948</v>
      </c>
      <c r="I721">
        <v>3043393</v>
      </c>
      <c r="J721">
        <v>1512000</v>
      </c>
      <c r="K721">
        <v>38537669</v>
      </c>
      <c r="L721">
        <v>3518119</v>
      </c>
      <c r="M721">
        <v>25581365</v>
      </c>
      <c r="N721">
        <v>13584852</v>
      </c>
      <c r="O721">
        <v>1716048</v>
      </c>
      <c r="P721">
        <v>23694601</v>
      </c>
      <c r="Q721">
        <v>1205462</v>
      </c>
      <c r="R721">
        <v>7046445</v>
      </c>
      <c r="S721">
        <v>3304299</v>
      </c>
      <c r="T721">
        <v>10875</v>
      </c>
    </row>
    <row r="722" spans="1:20">
      <c r="A722" s="1">
        <v>44690</v>
      </c>
      <c r="B722" s="9">
        <f>nyse_spy_volume_by_exchange[[#This Row],[Off Exchange]]/SUM(nyse_spy_volume_by_exchange[[#This Row],[NYSE National]:[LTSE]])</f>
        <v>0.34191230146961843</v>
      </c>
      <c r="C722" s="12">
        <f>SUM(nyse_spy_volume_by_exchange[[#This Row],[NYSE National]:[LTSE]])</f>
        <v>157383846</v>
      </c>
      <c r="D722">
        <v>710283</v>
      </c>
      <c r="E722">
        <v>4336300</v>
      </c>
      <c r="F722">
        <v>2455493</v>
      </c>
      <c r="G722">
        <v>1796794</v>
      </c>
      <c r="H722">
        <v>1633718</v>
      </c>
      <c r="I722">
        <v>3073074</v>
      </c>
      <c r="J722">
        <v>1886232</v>
      </c>
      <c r="K722">
        <v>53811473</v>
      </c>
      <c r="L722">
        <v>1379342</v>
      </c>
      <c r="M722">
        <v>26988492</v>
      </c>
      <c r="N722">
        <v>14869952</v>
      </c>
      <c r="O722">
        <v>1612032</v>
      </c>
      <c r="P722">
        <v>28714267</v>
      </c>
      <c r="Q722">
        <v>1251414</v>
      </c>
      <c r="R722">
        <v>8687628</v>
      </c>
      <c r="S722">
        <v>4145635</v>
      </c>
      <c r="T722">
        <v>31717</v>
      </c>
    </row>
    <row r="723" spans="1:20">
      <c r="A723" s="1">
        <v>44687</v>
      </c>
      <c r="B723" s="9">
        <f>nyse_spy_volume_by_exchange[[#This Row],[Off Exchange]]/SUM(nyse_spy_volume_by_exchange[[#This Row],[NYSE National]:[LTSE]])</f>
        <v>0.30858598580939256</v>
      </c>
      <c r="C723" s="12">
        <f>SUM(nyse_spy_volume_by_exchange[[#This Row],[NYSE National]:[LTSE]])</f>
        <v>151768979</v>
      </c>
      <c r="D723">
        <v>715913</v>
      </c>
      <c r="E723">
        <v>4739507</v>
      </c>
      <c r="F723">
        <v>3605911</v>
      </c>
      <c r="G723">
        <v>2192274</v>
      </c>
      <c r="H723">
        <v>820427</v>
      </c>
      <c r="I723">
        <v>2839887</v>
      </c>
      <c r="J723">
        <v>1821458</v>
      </c>
      <c r="K723">
        <v>46833780</v>
      </c>
      <c r="L723">
        <v>1657606</v>
      </c>
      <c r="M723">
        <v>24348795</v>
      </c>
      <c r="N723">
        <v>17740650</v>
      </c>
      <c r="O723">
        <v>2039510</v>
      </c>
      <c r="P723">
        <v>27525213</v>
      </c>
      <c r="Q723">
        <v>1978328</v>
      </c>
      <c r="R723">
        <v>8965720</v>
      </c>
      <c r="S723">
        <v>3944000</v>
      </c>
      <c r="T723">
        <v>0</v>
      </c>
    </row>
    <row r="724" spans="1:20">
      <c r="A724" s="1">
        <v>44686</v>
      </c>
      <c r="B724" s="9">
        <f>nyse_spy_volume_by_exchange[[#This Row],[Off Exchange]]/SUM(nyse_spy_volume_by_exchange[[#This Row],[NYSE National]:[LTSE]])</f>
        <v>0.26991245170625033</v>
      </c>
      <c r="C724" s="12">
        <f>SUM(nyse_spy_volume_by_exchange[[#This Row],[NYSE National]:[LTSE]])</f>
        <v>173010225</v>
      </c>
      <c r="D724">
        <v>860811</v>
      </c>
      <c r="E724">
        <v>5183693</v>
      </c>
      <c r="F724">
        <v>4710171</v>
      </c>
      <c r="G724">
        <v>2332228</v>
      </c>
      <c r="H724">
        <v>2192690</v>
      </c>
      <c r="I724">
        <v>4327815</v>
      </c>
      <c r="J724">
        <v>3006069</v>
      </c>
      <c r="K724">
        <v>46697614</v>
      </c>
      <c r="L724">
        <v>2399505</v>
      </c>
      <c r="M724">
        <v>32047586</v>
      </c>
      <c r="N724">
        <v>17338126</v>
      </c>
      <c r="O724">
        <v>2615397</v>
      </c>
      <c r="P724">
        <v>31250807</v>
      </c>
      <c r="Q724">
        <v>2462098</v>
      </c>
      <c r="R724">
        <v>10259758</v>
      </c>
      <c r="S724">
        <v>5325857</v>
      </c>
      <c r="T724">
        <v>0</v>
      </c>
    </row>
    <row r="725" spans="1:20">
      <c r="A725" s="1">
        <v>44685</v>
      </c>
      <c r="B725" s="9">
        <f>nyse_spy_volume_by_exchange[[#This Row],[Off Exchange]]/SUM(nyse_spy_volume_by_exchange[[#This Row],[NYSE National]:[LTSE]])</f>
        <v>0.2750121569671844</v>
      </c>
      <c r="C725" s="12">
        <f>SUM(nyse_spy_volume_by_exchange[[#This Row],[NYSE National]:[LTSE]])</f>
        <v>144299970</v>
      </c>
      <c r="D725">
        <v>722653</v>
      </c>
      <c r="E725">
        <v>4229945</v>
      </c>
      <c r="F725">
        <v>3226464</v>
      </c>
      <c r="G725">
        <v>2303653</v>
      </c>
      <c r="H725">
        <v>1618842</v>
      </c>
      <c r="I725">
        <v>2997683</v>
      </c>
      <c r="J725">
        <v>2116004</v>
      </c>
      <c r="K725">
        <v>39684246</v>
      </c>
      <c r="L725">
        <v>564410</v>
      </c>
      <c r="M725">
        <v>25512913</v>
      </c>
      <c r="N725">
        <v>17614139</v>
      </c>
      <c r="O725">
        <v>2522259</v>
      </c>
      <c r="P725">
        <v>28151309</v>
      </c>
      <c r="Q725">
        <v>1669209</v>
      </c>
      <c r="R725">
        <v>7808685</v>
      </c>
      <c r="S725">
        <v>3513256</v>
      </c>
      <c r="T725">
        <v>44300</v>
      </c>
    </row>
    <row r="726" spans="1:20">
      <c r="A726" s="1">
        <v>44684</v>
      </c>
      <c r="B726" s="9">
        <f>nyse_spy_volume_by_exchange[[#This Row],[Off Exchange]]/SUM(nyse_spy_volume_by_exchange[[#This Row],[NYSE National]:[LTSE]])</f>
        <v>0.34402270891738396</v>
      </c>
      <c r="C726" s="12">
        <f>SUM(nyse_spy_volume_by_exchange[[#This Row],[NYSE National]:[LTSE]])</f>
        <v>100279197</v>
      </c>
      <c r="D726">
        <v>609704</v>
      </c>
      <c r="E726">
        <v>3122007</v>
      </c>
      <c r="F726">
        <v>2270541</v>
      </c>
      <c r="G726">
        <v>1038487</v>
      </c>
      <c r="H726">
        <v>574484</v>
      </c>
      <c r="I726">
        <v>1816807</v>
      </c>
      <c r="J726">
        <v>1151737</v>
      </c>
      <c r="K726">
        <v>34498321</v>
      </c>
      <c r="L726">
        <v>310361</v>
      </c>
      <c r="M726">
        <v>17837852</v>
      </c>
      <c r="N726">
        <v>10431825</v>
      </c>
      <c r="O726">
        <v>1269773</v>
      </c>
      <c r="P726">
        <v>16506685</v>
      </c>
      <c r="Q726">
        <v>1467427</v>
      </c>
      <c r="R726">
        <v>4998397</v>
      </c>
      <c r="S726">
        <v>2374789</v>
      </c>
      <c r="T726">
        <v>0</v>
      </c>
    </row>
    <row r="727" spans="1:20">
      <c r="A727" s="1">
        <v>44683</v>
      </c>
      <c r="B727" s="9">
        <f>nyse_spy_volume_by_exchange[[#This Row],[Off Exchange]]/SUM(nyse_spy_volume_by_exchange[[#This Row],[NYSE National]:[LTSE]])</f>
        <v>0.32642399392309657</v>
      </c>
      <c r="C727" s="12">
        <f>SUM(nyse_spy_volume_by_exchange[[#This Row],[NYSE National]:[LTSE]])</f>
        <v>158571551</v>
      </c>
      <c r="D727">
        <v>776101</v>
      </c>
      <c r="E727">
        <v>4350347</v>
      </c>
      <c r="F727">
        <v>3141958</v>
      </c>
      <c r="G727">
        <v>1729608</v>
      </c>
      <c r="H727">
        <v>1250235</v>
      </c>
      <c r="I727">
        <v>3327180</v>
      </c>
      <c r="J727">
        <v>2851080</v>
      </c>
      <c r="K727">
        <v>51761559</v>
      </c>
      <c r="L727">
        <v>3580513</v>
      </c>
      <c r="M727">
        <v>26318922</v>
      </c>
      <c r="N727">
        <v>17914518</v>
      </c>
      <c r="O727">
        <v>2194050</v>
      </c>
      <c r="P727">
        <v>26309329</v>
      </c>
      <c r="Q727">
        <v>1474397</v>
      </c>
      <c r="R727">
        <v>8105857</v>
      </c>
      <c r="S727">
        <v>3476653</v>
      </c>
      <c r="T727">
        <v>9244</v>
      </c>
    </row>
    <row r="728" spans="1:20">
      <c r="A728" s="1">
        <v>44680</v>
      </c>
      <c r="B728" s="9">
        <f>nyse_spy_volume_by_exchange[[#This Row],[Off Exchange]]/SUM(nyse_spy_volume_by_exchange[[#This Row],[NYSE National]:[LTSE]])</f>
        <v>0.36386199028269844</v>
      </c>
      <c r="C728" s="12">
        <f>SUM(nyse_spy_volume_by_exchange[[#This Row],[NYSE National]:[LTSE]])</f>
        <v>145488538</v>
      </c>
      <c r="D728">
        <v>713972</v>
      </c>
      <c r="E728">
        <v>3709090</v>
      </c>
      <c r="F728">
        <v>2831441</v>
      </c>
      <c r="G728">
        <v>1615734</v>
      </c>
      <c r="H728">
        <v>1878734</v>
      </c>
      <c r="I728">
        <v>3563548</v>
      </c>
      <c r="J728">
        <v>1556504</v>
      </c>
      <c r="K728">
        <v>52937749</v>
      </c>
      <c r="L728">
        <v>1461093</v>
      </c>
      <c r="M728">
        <v>23883884</v>
      </c>
      <c r="N728">
        <v>13329190</v>
      </c>
      <c r="O728">
        <v>1452902</v>
      </c>
      <c r="P728">
        <v>23267216</v>
      </c>
      <c r="Q728">
        <v>1451733</v>
      </c>
      <c r="R728">
        <v>7557934</v>
      </c>
      <c r="S728">
        <v>4277814</v>
      </c>
      <c r="T728">
        <v>0</v>
      </c>
    </row>
    <row r="729" spans="1:20">
      <c r="A729" s="1">
        <v>44679</v>
      </c>
      <c r="B729" s="9">
        <f>nyse_spy_volume_by_exchange[[#This Row],[Off Exchange]]/SUM(nyse_spy_volume_by_exchange[[#This Row],[NYSE National]:[LTSE]])</f>
        <v>0.3245975999112134</v>
      </c>
      <c r="C729" s="12">
        <f>SUM(nyse_spy_volume_by_exchange[[#This Row],[NYSE National]:[LTSE]])</f>
        <v>105448349</v>
      </c>
      <c r="D729">
        <v>726441</v>
      </c>
      <c r="E729">
        <v>2954622</v>
      </c>
      <c r="F729">
        <v>2673825</v>
      </c>
      <c r="G729">
        <v>1833794</v>
      </c>
      <c r="H729">
        <v>1049321</v>
      </c>
      <c r="I729">
        <v>2901392</v>
      </c>
      <c r="J729">
        <v>1784393</v>
      </c>
      <c r="K729">
        <v>34228281</v>
      </c>
      <c r="L729">
        <v>433347</v>
      </c>
      <c r="M729">
        <v>19289436</v>
      </c>
      <c r="N729">
        <v>10910885</v>
      </c>
      <c r="O729">
        <v>1010020</v>
      </c>
      <c r="P729">
        <v>16509606</v>
      </c>
      <c r="Q729">
        <v>1511583</v>
      </c>
      <c r="R729">
        <v>5197029</v>
      </c>
      <c r="S729">
        <v>2434374</v>
      </c>
      <c r="T729">
        <v>0</v>
      </c>
    </row>
    <row r="730" spans="1:20">
      <c r="A730" s="1">
        <v>44678</v>
      </c>
      <c r="B730" s="9">
        <f>nyse_spy_volume_by_exchange[[#This Row],[Off Exchange]]/SUM(nyse_spy_volume_by_exchange[[#This Row],[NYSE National]:[LTSE]])</f>
        <v>0.32891968445986941</v>
      </c>
      <c r="C730" s="12">
        <f>SUM(nyse_spy_volume_by_exchange[[#This Row],[NYSE National]:[LTSE]])</f>
        <v>122223059</v>
      </c>
      <c r="D730">
        <v>523878</v>
      </c>
      <c r="E730">
        <v>3485053</v>
      </c>
      <c r="F730">
        <v>3649719</v>
      </c>
      <c r="G730">
        <v>1563799</v>
      </c>
      <c r="H730">
        <v>684146</v>
      </c>
      <c r="I730">
        <v>1884990</v>
      </c>
      <c r="J730">
        <v>2054831</v>
      </c>
      <c r="K730">
        <v>40201570</v>
      </c>
      <c r="L730">
        <v>1480893</v>
      </c>
      <c r="M730">
        <v>22261385</v>
      </c>
      <c r="N730">
        <v>12992016</v>
      </c>
      <c r="O730">
        <v>1481088</v>
      </c>
      <c r="P730">
        <v>18062473</v>
      </c>
      <c r="Q730">
        <v>2131587</v>
      </c>
      <c r="R730">
        <v>6185730</v>
      </c>
      <c r="S730">
        <v>3579901</v>
      </c>
      <c r="T730">
        <v>0</v>
      </c>
    </row>
    <row r="731" spans="1:20">
      <c r="A731" s="1">
        <v>44677</v>
      </c>
      <c r="B731" s="9">
        <f>nyse_spy_volume_by_exchange[[#This Row],[Off Exchange]]/SUM(nyse_spy_volume_by_exchange[[#This Row],[NYSE National]:[LTSE]])</f>
        <v>0.30266648122966733</v>
      </c>
      <c r="C731" s="12">
        <f>SUM(nyse_spy_volume_by_exchange[[#This Row],[NYSE National]:[LTSE]])</f>
        <v>103999382</v>
      </c>
      <c r="D731">
        <v>568575</v>
      </c>
      <c r="E731">
        <v>3177559</v>
      </c>
      <c r="F731">
        <v>2064425</v>
      </c>
      <c r="G731">
        <v>1270253</v>
      </c>
      <c r="H731">
        <v>1446370</v>
      </c>
      <c r="I731">
        <v>3107121</v>
      </c>
      <c r="J731">
        <v>1582978</v>
      </c>
      <c r="K731">
        <v>31477127</v>
      </c>
      <c r="L731">
        <v>291138</v>
      </c>
      <c r="M731">
        <v>19925695</v>
      </c>
      <c r="N731">
        <v>10163327</v>
      </c>
      <c r="O731">
        <v>1754573</v>
      </c>
      <c r="P731">
        <v>18598503</v>
      </c>
      <c r="Q731">
        <v>1184136</v>
      </c>
      <c r="R731">
        <v>4976908</v>
      </c>
      <c r="S731">
        <v>2410694</v>
      </c>
      <c r="T731">
        <v>0</v>
      </c>
    </row>
    <row r="732" spans="1:20">
      <c r="A732" s="1">
        <v>44676</v>
      </c>
      <c r="B732" s="9">
        <f>nyse_spy_volume_by_exchange[[#This Row],[Off Exchange]]/SUM(nyse_spy_volume_by_exchange[[#This Row],[NYSE National]:[LTSE]])</f>
        <v>0.30061797899562492</v>
      </c>
      <c r="C732" s="12">
        <f>SUM(nyse_spy_volume_by_exchange[[#This Row],[NYSE National]:[LTSE]])</f>
        <v>119783521</v>
      </c>
      <c r="D732">
        <v>513717</v>
      </c>
      <c r="E732">
        <v>3370451</v>
      </c>
      <c r="F732">
        <v>2345632</v>
      </c>
      <c r="G732">
        <v>2114605</v>
      </c>
      <c r="H732">
        <v>982886</v>
      </c>
      <c r="I732">
        <v>2446712</v>
      </c>
      <c r="J732">
        <v>2167831</v>
      </c>
      <c r="K732">
        <v>36009080</v>
      </c>
      <c r="L732">
        <v>2615659</v>
      </c>
      <c r="M732">
        <v>21606645</v>
      </c>
      <c r="N732">
        <v>10422854</v>
      </c>
      <c r="O732">
        <v>1236074</v>
      </c>
      <c r="P732">
        <v>21876799</v>
      </c>
      <c r="Q732">
        <v>1203401</v>
      </c>
      <c r="R732">
        <v>7463576</v>
      </c>
      <c r="S732">
        <v>3407599</v>
      </c>
      <c r="T732">
        <v>0</v>
      </c>
    </row>
    <row r="733" spans="1:20">
      <c r="A733" s="1">
        <v>44673</v>
      </c>
      <c r="B733" s="9">
        <f>nyse_spy_volume_by_exchange[[#This Row],[Off Exchange]]/SUM(nyse_spy_volume_by_exchange[[#This Row],[NYSE National]:[LTSE]])</f>
        <v>0.38425067162823773</v>
      </c>
      <c r="C733" s="12">
        <f>SUM(nyse_spy_volume_by_exchange[[#This Row],[NYSE National]:[LTSE]])</f>
        <v>132489218</v>
      </c>
      <c r="D733">
        <v>608878</v>
      </c>
      <c r="E733">
        <v>3262779</v>
      </c>
      <c r="F733">
        <v>2694341</v>
      </c>
      <c r="G733">
        <v>1784115</v>
      </c>
      <c r="H733">
        <v>1289155</v>
      </c>
      <c r="I733">
        <v>2520022</v>
      </c>
      <c r="J733">
        <v>1992120</v>
      </c>
      <c r="K733">
        <v>50909071</v>
      </c>
      <c r="L733">
        <v>526066</v>
      </c>
      <c r="M733">
        <v>21185444</v>
      </c>
      <c r="N733">
        <v>10564867</v>
      </c>
      <c r="O733">
        <v>1249187</v>
      </c>
      <c r="P733">
        <v>22548910</v>
      </c>
      <c r="Q733">
        <v>1427957</v>
      </c>
      <c r="R733">
        <v>5282821</v>
      </c>
      <c r="S733">
        <v>4643485</v>
      </c>
      <c r="T733">
        <v>0</v>
      </c>
    </row>
    <row r="734" spans="1:20">
      <c r="A734" s="1">
        <v>44672</v>
      </c>
      <c r="B734" s="9">
        <f>nyse_spy_volume_by_exchange[[#This Row],[Off Exchange]]/SUM(nyse_spy_volume_by_exchange[[#This Row],[NYSE National]:[LTSE]])</f>
        <v>0.30779115820878028</v>
      </c>
      <c r="C734" s="12">
        <f>SUM(nyse_spy_volume_by_exchange[[#This Row],[NYSE National]:[LTSE]])</f>
        <v>85453816</v>
      </c>
      <c r="D734">
        <v>580919</v>
      </c>
      <c r="E734">
        <v>3041723</v>
      </c>
      <c r="F734">
        <v>2705715</v>
      </c>
      <c r="G734">
        <v>1813067</v>
      </c>
      <c r="H734">
        <v>974490</v>
      </c>
      <c r="I734">
        <v>1677539</v>
      </c>
      <c r="J734">
        <v>1730250</v>
      </c>
      <c r="K734">
        <v>26301929</v>
      </c>
      <c r="L734">
        <v>202863</v>
      </c>
      <c r="M734">
        <v>15224041</v>
      </c>
      <c r="N734">
        <v>6952539</v>
      </c>
      <c r="O734">
        <v>833030</v>
      </c>
      <c r="P734">
        <v>15410572</v>
      </c>
      <c r="Q734">
        <v>1680352</v>
      </c>
      <c r="R734">
        <v>3976296</v>
      </c>
      <c r="S734">
        <v>2335101</v>
      </c>
      <c r="T734">
        <v>13390</v>
      </c>
    </row>
    <row r="735" spans="1:20">
      <c r="A735" s="1">
        <v>44671</v>
      </c>
      <c r="B735" s="9">
        <f>nyse_spy_volume_by_exchange[[#This Row],[Off Exchange]]/SUM(nyse_spy_volume_by_exchange[[#This Row],[NYSE National]:[LTSE]])</f>
        <v>0.27614069179224593</v>
      </c>
      <c r="C735" s="12">
        <f>SUM(nyse_spy_volume_by_exchange[[#This Row],[NYSE National]:[LTSE]])</f>
        <v>65224871</v>
      </c>
      <c r="D735">
        <v>376817</v>
      </c>
      <c r="E735">
        <v>2362669</v>
      </c>
      <c r="F735">
        <v>2379872</v>
      </c>
      <c r="G735">
        <v>1613918</v>
      </c>
      <c r="H735">
        <v>416378</v>
      </c>
      <c r="I735">
        <v>1267461</v>
      </c>
      <c r="J735">
        <v>1723004</v>
      </c>
      <c r="K735">
        <v>18011241</v>
      </c>
      <c r="L735">
        <v>564877</v>
      </c>
      <c r="M735">
        <v>11534649</v>
      </c>
      <c r="N735">
        <v>5553414</v>
      </c>
      <c r="O735">
        <v>808604</v>
      </c>
      <c r="P735">
        <v>11548127</v>
      </c>
      <c r="Q735">
        <v>1450133</v>
      </c>
      <c r="R735">
        <v>3354900</v>
      </c>
      <c r="S735">
        <v>2258807</v>
      </c>
      <c r="T735">
        <v>0</v>
      </c>
    </row>
    <row r="736" spans="1:20">
      <c r="A736" s="1">
        <v>44670</v>
      </c>
      <c r="B736" s="9">
        <f>nyse_spy_volume_by_exchange[[#This Row],[Off Exchange]]/SUM(nyse_spy_volume_by_exchange[[#This Row],[NYSE National]:[LTSE]])</f>
        <v>0.32255344942441061</v>
      </c>
      <c r="C736" s="12">
        <f>SUM(nyse_spy_volume_by_exchange[[#This Row],[NYSE National]:[LTSE]])</f>
        <v>77819360</v>
      </c>
      <c r="D736">
        <v>452268</v>
      </c>
      <c r="E736">
        <v>2810591</v>
      </c>
      <c r="F736">
        <v>2522106</v>
      </c>
      <c r="G736">
        <v>1592520</v>
      </c>
      <c r="H736">
        <v>952237</v>
      </c>
      <c r="I736">
        <v>1593310</v>
      </c>
      <c r="J736">
        <v>2215512</v>
      </c>
      <c r="K736">
        <v>25100903</v>
      </c>
      <c r="L736">
        <v>1574671</v>
      </c>
      <c r="M736">
        <v>12922781</v>
      </c>
      <c r="N736">
        <v>5660395</v>
      </c>
      <c r="O736">
        <v>773179</v>
      </c>
      <c r="P736">
        <v>12978853</v>
      </c>
      <c r="Q736">
        <v>1265699</v>
      </c>
      <c r="R736">
        <v>3169526</v>
      </c>
      <c r="S736">
        <v>2234809</v>
      </c>
      <c r="T736">
        <v>0</v>
      </c>
    </row>
    <row r="737" spans="1:20">
      <c r="A737" s="1">
        <v>44669</v>
      </c>
      <c r="B737" s="9">
        <f>nyse_spy_volume_by_exchange[[#This Row],[Off Exchange]]/SUM(nyse_spy_volume_by_exchange[[#This Row],[NYSE National]:[LTSE]])</f>
        <v>0.33903924045357176</v>
      </c>
      <c r="C737" s="12">
        <f>SUM(nyse_spy_volume_by_exchange[[#This Row],[NYSE National]:[LTSE]])</f>
        <v>66101555</v>
      </c>
      <c r="D737">
        <v>368651</v>
      </c>
      <c r="E737">
        <v>2126985</v>
      </c>
      <c r="F737">
        <v>1798714</v>
      </c>
      <c r="G737">
        <v>1070498</v>
      </c>
      <c r="H737">
        <v>324394</v>
      </c>
      <c r="I737">
        <v>1239780</v>
      </c>
      <c r="J737">
        <v>1203166</v>
      </c>
      <c r="K737">
        <v>22411021</v>
      </c>
      <c r="L737">
        <v>1564889</v>
      </c>
      <c r="M737">
        <v>11313513</v>
      </c>
      <c r="N737">
        <v>5728430</v>
      </c>
      <c r="O737">
        <v>450539</v>
      </c>
      <c r="P737">
        <v>10938704</v>
      </c>
      <c r="Q737">
        <v>968917</v>
      </c>
      <c r="R737">
        <v>2873239</v>
      </c>
      <c r="S737">
        <v>1720115</v>
      </c>
      <c r="T737">
        <v>0</v>
      </c>
    </row>
    <row r="738" spans="1:20">
      <c r="A738" s="1">
        <v>44665</v>
      </c>
      <c r="B738" s="9">
        <f>nyse_spy_volume_by_exchange[[#This Row],[Off Exchange]]/SUM(nyse_spy_volume_by_exchange[[#This Row],[NYSE National]:[LTSE]])</f>
        <v>0.42224680812379767</v>
      </c>
      <c r="C738" s="12">
        <f>SUM(nyse_spy_volume_by_exchange[[#This Row],[NYSE National]:[LTSE]])</f>
        <v>98869671</v>
      </c>
      <c r="D738">
        <v>430907</v>
      </c>
      <c r="E738">
        <v>3326833</v>
      </c>
      <c r="F738">
        <v>2325675</v>
      </c>
      <c r="G738">
        <v>1701929</v>
      </c>
      <c r="H738">
        <v>774789</v>
      </c>
      <c r="I738">
        <v>1480474</v>
      </c>
      <c r="J738">
        <v>2024693</v>
      </c>
      <c r="K738">
        <v>41747403</v>
      </c>
      <c r="L738">
        <v>1241352</v>
      </c>
      <c r="M738">
        <v>14483829</v>
      </c>
      <c r="N738">
        <v>7183778</v>
      </c>
      <c r="O738">
        <v>969423</v>
      </c>
      <c r="P738">
        <v>13387276</v>
      </c>
      <c r="Q738">
        <v>1391184</v>
      </c>
      <c r="R738">
        <v>3880345</v>
      </c>
      <c r="S738">
        <v>2519781</v>
      </c>
      <c r="T738">
        <v>0</v>
      </c>
    </row>
    <row r="739" spans="1:20">
      <c r="A739" s="1">
        <v>44664</v>
      </c>
      <c r="B739" s="9">
        <f>nyse_spy_volume_by_exchange[[#This Row],[Off Exchange]]/SUM(nyse_spy_volume_by_exchange[[#This Row],[NYSE National]:[LTSE]])</f>
        <v>0.34822767045278713</v>
      </c>
      <c r="C739" s="12">
        <f>SUM(nyse_spy_volume_by_exchange[[#This Row],[NYSE National]:[LTSE]])</f>
        <v>74257014</v>
      </c>
      <c r="D739">
        <v>415869</v>
      </c>
      <c r="E739">
        <v>2657955</v>
      </c>
      <c r="F739">
        <v>2207820</v>
      </c>
      <c r="G739">
        <v>1328648</v>
      </c>
      <c r="H739">
        <v>780843</v>
      </c>
      <c r="I739">
        <v>1137623</v>
      </c>
      <c r="J739">
        <v>1963805</v>
      </c>
      <c r="K739">
        <v>25858347</v>
      </c>
      <c r="L739">
        <v>629699</v>
      </c>
      <c r="M739">
        <v>12526505</v>
      </c>
      <c r="N739">
        <v>5378085</v>
      </c>
      <c r="O739">
        <v>865726</v>
      </c>
      <c r="P739">
        <v>11756768</v>
      </c>
      <c r="Q739">
        <v>1343427</v>
      </c>
      <c r="R739">
        <v>3316400</v>
      </c>
      <c r="S739">
        <v>2089494</v>
      </c>
      <c r="T739">
        <v>0</v>
      </c>
    </row>
    <row r="740" spans="1:20">
      <c r="A740" s="1">
        <v>44663</v>
      </c>
      <c r="B740" s="9">
        <f>nyse_spy_volume_by_exchange[[#This Row],[Off Exchange]]/SUM(nyse_spy_volume_by_exchange[[#This Row],[NYSE National]:[LTSE]])</f>
        <v>0.26967790290959498</v>
      </c>
      <c r="C740" s="12">
        <f>SUM(nyse_spy_volume_by_exchange[[#This Row],[NYSE National]:[LTSE]])</f>
        <v>84359129</v>
      </c>
      <c r="D740">
        <v>520891</v>
      </c>
      <c r="E740">
        <v>3039338</v>
      </c>
      <c r="F740">
        <v>2221923</v>
      </c>
      <c r="G740">
        <v>1573665</v>
      </c>
      <c r="H740">
        <v>631414</v>
      </c>
      <c r="I740">
        <v>2364634</v>
      </c>
      <c r="J740">
        <v>2009357</v>
      </c>
      <c r="K740">
        <v>22749793</v>
      </c>
      <c r="L740">
        <v>1919010</v>
      </c>
      <c r="M740">
        <v>15117777</v>
      </c>
      <c r="N740">
        <v>8418235</v>
      </c>
      <c r="O740">
        <v>721907</v>
      </c>
      <c r="P740">
        <v>14365902</v>
      </c>
      <c r="Q740">
        <v>1787813</v>
      </c>
      <c r="R740">
        <v>4098720</v>
      </c>
      <c r="S740">
        <v>2818750</v>
      </c>
      <c r="T740">
        <v>0</v>
      </c>
    </row>
    <row r="741" spans="1:20">
      <c r="A741" s="1">
        <v>44662</v>
      </c>
      <c r="B741" s="9">
        <f>nyse_spy_volume_by_exchange[[#This Row],[Off Exchange]]/SUM(nyse_spy_volume_by_exchange[[#This Row],[NYSE National]:[LTSE]])</f>
        <v>0.3243237617452267</v>
      </c>
      <c r="C741" s="12">
        <f>SUM(nyse_spy_volume_by_exchange[[#This Row],[NYSE National]:[LTSE]])</f>
        <v>89981341</v>
      </c>
      <c r="D741">
        <v>483947</v>
      </c>
      <c r="E741">
        <v>2966415</v>
      </c>
      <c r="F741">
        <v>2450401</v>
      </c>
      <c r="G741">
        <v>1674164</v>
      </c>
      <c r="H741">
        <v>917644</v>
      </c>
      <c r="I741">
        <v>1942981</v>
      </c>
      <c r="J741">
        <v>2295478</v>
      </c>
      <c r="K741">
        <v>29183087</v>
      </c>
      <c r="L741">
        <v>1078959</v>
      </c>
      <c r="M741">
        <v>15942431</v>
      </c>
      <c r="N741">
        <v>7450208</v>
      </c>
      <c r="O741">
        <v>870558</v>
      </c>
      <c r="P741">
        <v>14215314</v>
      </c>
      <c r="Q741">
        <v>1576607</v>
      </c>
      <c r="R741">
        <v>4220956</v>
      </c>
      <c r="S741">
        <v>2712191</v>
      </c>
      <c r="T741">
        <v>0</v>
      </c>
    </row>
    <row r="742" spans="1:20">
      <c r="A742" s="1">
        <v>44659</v>
      </c>
      <c r="B742" s="9">
        <f>nyse_spy_volume_by_exchange[[#This Row],[Off Exchange]]/SUM(nyse_spy_volume_by_exchange[[#This Row],[NYSE National]:[LTSE]])</f>
        <v>0.3958237719647234</v>
      </c>
      <c r="C742" s="12">
        <f>SUM(nyse_spy_volume_by_exchange[[#This Row],[NYSE National]:[LTSE]])</f>
        <v>79314395</v>
      </c>
      <c r="D742">
        <v>384631</v>
      </c>
      <c r="E742">
        <v>2825466</v>
      </c>
      <c r="F742">
        <v>1674650</v>
      </c>
      <c r="G742">
        <v>1258044</v>
      </c>
      <c r="H742">
        <v>348182</v>
      </c>
      <c r="I742">
        <v>1579934</v>
      </c>
      <c r="J742">
        <v>1528308</v>
      </c>
      <c r="K742">
        <v>31394523</v>
      </c>
      <c r="L742">
        <v>1397549</v>
      </c>
      <c r="M742">
        <v>10467146</v>
      </c>
      <c r="N742">
        <v>6357535</v>
      </c>
      <c r="O742">
        <v>558932</v>
      </c>
      <c r="P742">
        <v>12869188</v>
      </c>
      <c r="Q742">
        <v>1358458</v>
      </c>
      <c r="R742">
        <v>3157633</v>
      </c>
      <c r="S742">
        <v>2154216</v>
      </c>
      <c r="T742">
        <v>0</v>
      </c>
    </row>
    <row r="743" spans="1:20">
      <c r="A743" s="1">
        <v>44658</v>
      </c>
      <c r="B743" s="9">
        <f>nyse_spy_volume_by_exchange[[#This Row],[Off Exchange]]/SUM(nyse_spy_volume_by_exchange[[#This Row],[NYSE National]:[LTSE]])</f>
        <v>0.30888007278616192</v>
      </c>
      <c r="C743" s="12">
        <f>SUM(nyse_spy_volume_by_exchange[[#This Row],[NYSE National]:[LTSE]])</f>
        <v>78121443</v>
      </c>
      <c r="D743">
        <v>424702</v>
      </c>
      <c r="E743">
        <v>3112668</v>
      </c>
      <c r="F743">
        <v>1816353</v>
      </c>
      <c r="G743">
        <v>1406642</v>
      </c>
      <c r="H743">
        <v>563721</v>
      </c>
      <c r="I743">
        <v>1971889</v>
      </c>
      <c r="J743">
        <v>1287053</v>
      </c>
      <c r="K743">
        <v>24130157</v>
      </c>
      <c r="L743">
        <v>329249</v>
      </c>
      <c r="M743">
        <v>13070657</v>
      </c>
      <c r="N743">
        <v>7220715</v>
      </c>
      <c r="O743">
        <v>823075</v>
      </c>
      <c r="P743">
        <v>15202290</v>
      </c>
      <c r="Q743">
        <v>960756</v>
      </c>
      <c r="R743">
        <v>3523675</v>
      </c>
      <c r="S743">
        <v>2277841</v>
      </c>
      <c r="T743">
        <v>0</v>
      </c>
    </row>
    <row r="744" spans="1:20">
      <c r="A744" s="1">
        <v>44657</v>
      </c>
      <c r="B744" s="9">
        <f>nyse_spy_volume_by_exchange[[#This Row],[Off Exchange]]/SUM(nyse_spy_volume_by_exchange[[#This Row],[NYSE National]:[LTSE]])</f>
        <v>0.31040614869354666</v>
      </c>
      <c r="C744" s="12">
        <f>SUM(nyse_spy_volume_by_exchange[[#This Row],[NYSE National]:[LTSE]])</f>
        <v>106985719</v>
      </c>
      <c r="D744">
        <v>449421</v>
      </c>
      <c r="E744">
        <v>3604997</v>
      </c>
      <c r="F744">
        <v>2715386</v>
      </c>
      <c r="G744">
        <v>1674532</v>
      </c>
      <c r="H744">
        <v>877877</v>
      </c>
      <c r="I744">
        <v>2303884</v>
      </c>
      <c r="J744">
        <v>1863974</v>
      </c>
      <c r="K744">
        <v>33209025</v>
      </c>
      <c r="L744">
        <v>3103353</v>
      </c>
      <c r="M744">
        <v>18234416</v>
      </c>
      <c r="N744">
        <v>10193227</v>
      </c>
      <c r="O744">
        <v>1000504</v>
      </c>
      <c r="P744">
        <v>18266671</v>
      </c>
      <c r="Q744">
        <v>1559059</v>
      </c>
      <c r="R744">
        <v>4784023</v>
      </c>
      <c r="S744">
        <v>3145370</v>
      </c>
      <c r="T744">
        <v>0</v>
      </c>
    </row>
    <row r="745" spans="1:20">
      <c r="A745" s="1">
        <v>44656</v>
      </c>
      <c r="B745" s="9">
        <f>nyse_spy_volume_by_exchange[[#This Row],[Off Exchange]]/SUM(nyse_spy_volume_by_exchange[[#This Row],[NYSE National]:[LTSE]])</f>
        <v>0.32163123101387298</v>
      </c>
      <c r="C745" s="12">
        <f>SUM(nyse_spy_volume_by_exchange[[#This Row],[NYSE National]:[LTSE]])</f>
        <v>74252242</v>
      </c>
      <c r="D745">
        <v>340128</v>
      </c>
      <c r="E745">
        <v>3406924</v>
      </c>
      <c r="F745">
        <v>2159244</v>
      </c>
      <c r="G745">
        <v>1493774</v>
      </c>
      <c r="H745">
        <v>643353</v>
      </c>
      <c r="I745">
        <v>1793188</v>
      </c>
      <c r="J745">
        <v>1553249</v>
      </c>
      <c r="K745">
        <v>23881840</v>
      </c>
      <c r="L745">
        <v>269948</v>
      </c>
      <c r="M745">
        <v>13084151</v>
      </c>
      <c r="N745">
        <v>5923251</v>
      </c>
      <c r="O745">
        <v>1066648</v>
      </c>
      <c r="P745">
        <v>11133218</v>
      </c>
      <c r="Q745">
        <v>1551341</v>
      </c>
      <c r="R745">
        <v>3549750</v>
      </c>
      <c r="S745">
        <v>2402235</v>
      </c>
      <c r="T745">
        <v>0</v>
      </c>
    </row>
    <row r="746" spans="1:20">
      <c r="A746" s="1">
        <v>44655</v>
      </c>
      <c r="B746" s="9">
        <f>nyse_spy_volume_by_exchange[[#This Row],[Off Exchange]]/SUM(nyse_spy_volume_by_exchange[[#This Row],[NYSE National]:[LTSE]])</f>
        <v>0.38941447025777048</v>
      </c>
      <c r="C746" s="12">
        <f>SUM(nyse_spy_volume_by_exchange[[#This Row],[NYSE National]:[LTSE]])</f>
        <v>59807739</v>
      </c>
      <c r="D746">
        <v>251048</v>
      </c>
      <c r="E746">
        <v>2241609</v>
      </c>
      <c r="F746">
        <v>1482909</v>
      </c>
      <c r="G746">
        <v>903115</v>
      </c>
      <c r="H746">
        <v>585141</v>
      </c>
      <c r="I746">
        <v>1164303</v>
      </c>
      <c r="J746">
        <v>965297</v>
      </c>
      <c r="K746">
        <v>23289999</v>
      </c>
      <c r="L746">
        <v>619520</v>
      </c>
      <c r="M746">
        <v>9985088</v>
      </c>
      <c r="N746">
        <v>4405891</v>
      </c>
      <c r="O746">
        <v>406742</v>
      </c>
      <c r="P746">
        <v>8506113</v>
      </c>
      <c r="Q746">
        <v>914720</v>
      </c>
      <c r="R746">
        <v>2571429</v>
      </c>
      <c r="S746">
        <v>1514815</v>
      </c>
      <c r="T746">
        <v>0</v>
      </c>
    </row>
    <row r="747" spans="1:20">
      <c r="A747" s="1">
        <v>44652</v>
      </c>
      <c r="B747" s="9">
        <f>nyse_spy_volume_by_exchange[[#This Row],[Off Exchange]]/SUM(nyse_spy_volume_by_exchange[[#This Row],[NYSE National]:[LTSE]])</f>
        <v>0.407705003058565</v>
      </c>
      <c r="C747" s="12">
        <f>SUM(nyse_spy_volume_by_exchange[[#This Row],[NYSE National]:[LTSE]])</f>
        <v>89043391</v>
      </c>
      <c r="D747">
        <v>338817</v>
      </c>
      <c r="E747">
        <v>2630707</v>
      </c>
      <c r="F747">
        <v>2243109</v>
      </c>
      <c r="G747">
        <v>1321888</v>
      </c>
      <c r="H747">
        <v>452422</v>
      </c>
      <c r="I747">
        <v>1247893</v>
      </c>
      <c r="J747">
        <v>1458447</v>
      </c>
      <c r="K747">
        <v>36303436</v>
      </c>
      <c r="L747">
        <v>2023700</v>
      </c>
      <c r="M747">
        <v>13151317</v>
      </c>
      <c r="N747">
        <v>7047174</v>
      </c>
      <c r="O747">
        <v>495172</v>
      </c>
      <c r="P747">
        <v>12750417</v>
      </c>
      <c r="Q747">
        <v>1062481</v>
      </c>
      <c r="R747">
        <v>3681140</v>
      </c>
      <c r="S747">
        <v>2835271</v>
      </c>
      <c r="T747">
        <v>0</v>
      </c>
    </row>
    <row r="748" spans="1:20">
      <c r="A748" s="1">
        <v>44651</v>
      </c>
      <c r="B748" s="9">
        <f>nyse_spy_volume_by_exchange[[#This Row],[Off Exchange]]/SUM(nyse_spy_volume_by_exchange[[#This Row],[NYSE National]:[LTSE]])</f>
        <v>0.43521234364669859</v>
      </c>
      <c r="C748" s="12">
        <f>SUM(nyse_spy_volume_by_exchange[[#This Row],[NYSE National]:[LTSE]])</f>
        <v>121154861</v>
      </c>
      <c r="D748">
        <v>525595</v>
      </c>
      <c r="E748">
        <v>3002334</v>
      </c>
      <c r="F748">
        <v>2696272</v>
      </c>
      <c r="G748">
        <v>1850845</v>
      </c>
      <c r="H748">
        <v>667402</v>
      </c>
      <c r="I748">
        <v>1732118</v>
      </c>
      <c r="J748">
        <v>2069890</v>
      </c>
      <c r="K748">
        <v>52728091</v>
      </c>
      <c r="L748">
        <v>2215746</v>
      </c>
      <c r="M748">
        <v>17510045</v>
      </c>
      <c r="N748">
        <v>8519172</v>
      </c>
      <c r="O748">
        <v>1008674</v>
      </c>
      <c r="P748">
        <v>16455267</v>
      </c>
      <c r="Q748">
        <v>1546481</v>
      </c>
      <c r="R748">
        <v>5090097</v>
      </c>
      <c r="S748">
        <v>3536832</v>
      </c>
      <c r="T748">
        <v>0</v>
      </c>
    </row>
    <row r="749" spans="1:20">
      <c r="A749" s="1">
        <v>44650</v>
      </c>
      <c r="B749" s="9">
        <f>nyse_spy_volume_by_exchange[[#This Row],[Off Exchange]]/SUM(nyse_spy_volume_by_exchange[[#This Row],[NYSE National]:[LTSE]])</f>
        <v>0.37060270897144271</v>
      </c>
      <c r="C749" s="12">
        <f>SUM(nyse_spy_volume_by_exchange[[#This Row],[NYSE National]:[LTSE]])</f>
        <v>79664701</v>
      </c>
      <c r="D749">
        <v>259378</v>
      </c>
      <c r="E749">
        <v>2749100</v>
      </c>
      <c r="F749">
        <v>2341810</v>
      </c>
      <c r="G749">
        <v>1297975</v>
      </c>
      <c r="H749">
        <v>517848</v>
      </c>
      <c r="I749">
        <v>1142267</v>
      </c>
      <c r="J749">
        <v>1609490</v>
      </c>
      <c r="K749">
        <v>29523954</v>
      </c>
      <c r="L749">
        <v>2449017</v>
      </c>
      <c r="M749">
        <v>12722679</v>
      </c>
      <c r="N749">
        <v>5819905</v>
      </c>
      <c r="O749">
        <v>736482</v>
      </c>
      <c r="P749">
        <v>11386347</v>
      </c>
      <c r="Q749">
        <v>1516457</v>
      </c>
      <c r="R749">
        <v>3165931</v>
      </c>
      <c r="S749">
        <v>2426061</v>
      </c>
      <c r="T749">
        <v>0</v>
      </c>
    </row>
    <row r="750" spans="1:20">
      <c r="A750" s="1">
        <v>44649</v>
      </c>
      <c r="B750" s="9">
        <f>nyse_spy_volume_by_exchange[[#This Row],[Off Exchange]]/SUM(nyse_spy_volume_by_exchange[[#This Row],[NYSE National]:[LTSE]])</f>
        <v>0.31019665695565929</v>
      </c>
      <c r="C750" s="12">
        <f>SUM(nyse_spy_volume_by_exchange[[#This Row],[NYSE National]:[LTSE]])</f>
        <v>86678958</v>
      </c>
      <c r="D750">
        <v>321678</v>
      </c>
      <c r="E750">
        <v>2828341</v>
      </c>
      <c r="F750">
        <v>2709251</v>
      </c>
      <c r="G750">
        <v>1137903</v>
      </c>
      <c r="H750">
        <v>717236</v>
      </c>
      <c r="I750">
        <v>1995564</v>
      </c>
      <c r="J750">
        <v>1924104</v>
      </c>
      <c r="K750">
        <v>26887523</v>
      </c>
      <c r="L750">
        <v>3311244</v>
      </c>
      <c r="M750">
        <v>15579843</v>
      </c>
      <c r="N750">
        <v>7011848</v>
      </c>
      <c r="O750">
        <v>770091</v>
      </c>
      <c r="P750">
        <v>13863616</v>
      </c>
      <c r="Q750">
        <v>1355850</v>
      </c>
      <c r="R750">
        <v>4045126</v>
      </c>
      <c r="S750">
        <v>2219740</v>
      </c>
      <c r="T750">
        <v>0</v>
      </c>
    </row>
    <row r="751" spans="1:20">
      <c r="A751" s="1">
        <v>44648</v>
      </c>
      <c r="B751" s="9">
        <f>nyse_spy_volume_by_exchange[[#This Row],[Off Exchange]]/SUM(nyse_spy_volume_by_exchange[[#This Row],[NYSE National]:[LTSE]])</f>
        <v>0.36139721199262526</v>
      </c>
      <c r="C751" s="12">
        <f>SUM(nyse_spy_volume_by_exchange[[#This Row],[NYSE National]:[LTSE]])</f>
        <v>68734108</v>
      </c>
      <c r="D751">
        <v>328745</v>
      </c>
      <c r="E751">
        <v>2500486</v>
      </c>
      <c r="F751">
        <v>1918727</v>
      </c>
      <c r="G751">
        <v>1243238</v>
      </c>
      <c r="H751">
        <v>441002</v>
      </c>
      <c r="I751">
        <v>972411</v>
      </c>
      <c r="J751">
        <v>1311071</v>
      </c>
      <c r="K751">
        <v>24840315</v>
      </c>
      <c r="L751">
        <v>1534729</v>
      </c>
      <c r="M751">
        <v>11313675</v>
      </c>
      <c r="N751">
        <v>5039029</v>
      </c>
      <c r="O751">
        <v>533803</v>
      </c>
      <c r="P751">
        <v>10834541</v>
      </c>
      <c r="Q751">
        <v>1034600</v>
      </c>
      <c r="R751">
        <v>2885100</v>
      </c>
      <c r="S751">
        <v>2002636</v>
      </c>
      <c r="T751">
        <v>0</v>
      </c>
    </row>
    <row r="752" spans="1:20">
      <c r="A752" s="1">
        <v>44645</v>
      </c>
      <c r="B752" s="9">
        <f>nyse_spy_volume_by_exchange[[#This Row],[Off Exchange]]/SUM(nyse_spy_volume_by_exchange[[#This Row],[NYSE National]:[LTSE]])</f>
        <v>0.34233945930305965</v>
      </c>
      <c r="C752" s="12">
        <f>SUM(nyse_spy_volume_by_exchange[[#This Row],[NYSE National]:[LTSE]])</f>
        <v>77417675</v>
      </c>
      <c r="D752">
        <v>300614</v>
      </c>
      <c r="E752">
        <v>2930510</v>
      </c>
      <c r="F752">
        <v>2327413</v>
      </c>
      <c r="G752">
        <v>1128069</v>
      </c>
      <c r="H752">
        <v>506976</v>
      </c>
      <c r="I752">
        <v>1147220</v>
      </c>
      <c r="J752">
        <v>1353200</v>
      </c>
      <c r="K752">
        <v>26503125</v>
      </c>
      <c r="L752">
        <v>5887865</v>
      </c>
      <c r="M752">
        <v>11052580</v>
      </c>
      <c r="N752">
        <v>5914979</v>
      </c>
      <c r="O752">
        <v>548074</v>
      </c>
      <c r="P752">
        <v>11042903</v>
      </c>
      <c r="Q752">
        <v>1077319</v>
      </c>
      <c r="R752">
        <v>3451626</v>
      </c>
      <c r="S752">
        <v>2245202</v>
      </c>
      <c r="T752">
        <v>0</v>
      </c>
    </row>
    <row r="753" spans="1:20">
      <c r="A753" s="1">
        <v>44644</v>
      </c>
      <c r="B753" s="9">
        <f>nyse_spy_volume_by_exchange[[#This Row],[Off Exchange]]/SUM(nyse_spy_volume_by_exchange[[#This Row],[NYSE National]:[LTSE]])</f>
        <v>0.34324737906852149</v>
      </c>
      <c r="C753" s="12">
        <f>SUM(nyse_spy_volume_by_exchange[[#This Row],[NYSE National]:[LTSE]])</f>
        <v>64736908</v>
      </c>
      <c r="D753">
        <v>308952</v>
      </c>
      <c r="E753">
        <v>2360213</v>
      </c>
      <c r="F753">
        <v>1594676</v>
      </c>
      <c r="G753">
        <v>960673</v>
      </c>
      <c r="H753">
        <v>493361</v>
      </c>
      <c r="I753">
        <v>1175556</v>
      </c>
      <c r="J753">
        <v>1551908</v>
      </c>
      <c r="K753">
        <v>22220774</v>
      </c>
      <c r="L753">
        <v>1086149</v>
      </c>
      <c r="M753">
        <v>11648842</v>
      </c>
      <c r="N753">
        <v>5447229</v>
      </c>
      <c r="O753">
        <v>460460</v>
      </c>
      <c r="P753">
        <v>9843522</v>
      </c>
      <c r="Q753">
        <v>921113</v>
      </c>
      <c r="R753">
        <v>2836178</v>
      </c>
      <c r="S753">
        <v>1827302</v>
      </c>
      <c r="T753">
        <v>0</v>
      </c>
    </row>
    <row r="754" spans="1:20">
      <c r="A754" s="1">
        <v>44643</v>
      </c>
      <c r="B754" s="9">
        <f>nyse_spy_volume_by_exchange[[#This Row],[Off Exchange]]/SUM(nyse_spy_volume_by_exchange[[#This Row],[NYSE National]:[LTSE]])</f>
        <v>0.38033835159470009</v>
      </c>
      <c r="C754" s="12">
        <f>SUM(nyse_spy_volume_by_exchange[[#This Row],[NYSE National]:[LTSE]])</f>
        <v>79425782</v>
      </c>
      <c r="D754">
        <v>368491</v>
      </c>
      <c r="E754">
        <v>2465682</v>
      </c>
      <c r="F754">
        <v>1703883</v>
      </c>
      <c r="G754">
        <v>1210327</v>
      </c>
      <c r="H754">
        <v>442737</v>
      </c>
      <c r="I754">
        <v>1533798</v>
      </c>
      <c r="J754">
        <v>1507348</v>
      </c>
      <c r="K754">
        <v>30208671</v>
      </c>
      <c r="L754">
        <v>712280</v>
      </c>
      <c r="M754">
        <v>12190779</v>
      </c>
      <c r="N754">
        <v>6599910</v>
      </c>
      <c r="O754">
        <v>776632</v>
      </c>
      <c r="P754">
        <v>11751568</v>
      </c>
      <c r="Q754">
        <v>1042856</v>
      </c>
      <c r="R754">
        <v>3946812</v>
      </c>
      <c r="S754">
        <v>2964008</v>
      </c>
      <c r="T754">
        <v>0</v>
      </c>
    </row>
    <row r="755" spans="1:20">
      <c r="A755" s="1">
        <v>44642</v>
      </c>
      <c r="B755" s="9">
        <f>nyse_spy_volume_by_exchange[[#This Row],[Off Exchange]]/SUM(nyse_spy_volume_by_exchange[[#This Row],[NYSE National]:[LTSE]])</f>
        <v>0.31420672090786955</v>
      </c>
      <c r="C755" s="12">
        <f>SUM(nyse_spy_volume_by_exchange[[#This Row],[NYSE National]:[LTSE]])</f>
        <v>75023287</v>
      </c>
      <c r="D755">
        <v>382594</v>
      </c>
      <c r="E755">
        <v>2717545</v>
      </c>
      <c r="F755">
        <v>2452975</v>
      </c>
      <c r="G755">
        <v>1222366</v>
      </c>
      <c r="H755">
        <v>520107</v>
      </c>
      <c r="I755">
        <v>1367707</v>
      </c>
      <c r="J755">
        <v>2044516</v>
      </c>
      <c r="K755">
        <v>23572821</v>
      </c>
      <c r="L755">
        <v>2951144</v>
      </c>
      <c r="M755">
        <v>12869255</v>
      </c>
      <c r="N755">
        <v>5676869</v>
      </c>
      <c r="O755">
        <v>621551</v>
      </c>
      <c r="P755">
        <v>11091517</v>
      </c>
      <c r="Q755">
        <v>1540361</v>
      </c>
      <c r="R755">
        <v>3674152</v>
      </c>
      <c r="S755">
        <v>2311147</v>
      </c>
      <c r="T755">
        <v>6660</v>
      </c>
    </row>
    <row r="756" spans="1:20">
      <c r="A756" s="1">
        <v>44641</v>
      </c>
      <c r="B756" s="9">
        <f>nyse_spy_volume_by_exchange[[#This Row],[Off Exchange]]/SUM(nyse_spy_volume_by_exchange[[#This Row],[NYSE National]:[LTSE]])</f>
        <v>0.31671637379143552</v>
      </c>
      <c r="C756" s="12">
        <f>SUM(nyse_spy_volume_by_exchange[[#This Row],[NYSE National]:[LTSE]])</f>
        <v>88343137</v>
      </c>
      <c r="D756">
        <v>366666</v>
      </c>
      <c r="E756">
        <v>3624300</v>
      </c>
      <c r="F756">
        <v>2825507</v>
      </c>
      <c r="G756">
        <v>1188756</v>
      </c>
      <c r="H756">
        <v>384633</v>
      </c>
      <c r="I756">
        <v>1923850</v>
      </c>
      <c r="J756">
        <v>2071821</v>
      </c>
      <c r="K756">
        <v>27979718</v>
      </c>
      <c r="L756">
        <v>1117248</v>
      </c>
      <c r="M756">
        <v>15106902</v>
      </c>
      <c r="N756">
        <v>7422925</v>
      </c>
      <c r="O756">
        <v>1048243</v>
      </c>
      <c r="P756">
        <v>15070197</v>
      </c>
      <c r="Q756">
        <v>1279585</v>
      </c>
      <c r="R756">
        <v>4183015</v>
      </c>
      <c r="S756">
        <v>2749771</v>
      </c>
      <c r="T756">
        <v>0</v>
      </c>
    </row>
    <row r="757" spans="1:20">
      <c r="A757" s="1">
        <v>44638</v>
      </c>
      <c r="B757" s="9">
        <f>nyse_spy_volume_by_exchange[[#This Row],[Off Exchange]]/SUM(nyse_spy_volume_by_exchange[[#This Row],[NYSE National]:[LTSE]])</f>
        <v>0.40866350653453315</v>
      </c>
      <c r="C757" s="12">
        <f>SUM(nyse_spy_volume_by_exchange[[#This Row],[NYSE National]:[LTSE]])</f>
        <v>106357789</v>
      </c>
      <c r="D757">
        <v>444257</v>
      </c>
      <c r="E757">
        <v>2754153</v>
      </c>
      <c r="F757">
        <v>2812882</v>
      </c>
      <c r="G757">
        <v>1396072</v>
      </c>
      <c r="H757">
        <v>781208</v>
      </c>
      <c r="I757">
        <v>1853532</v>
      </c>
      <c r="J757">
        <v>2953210</v>
      </c>
      <c r="K757">
        <v>43464547</v>
      </c>
      <c r="L757">
        <v>2991904</v>
      </c>
      <c r="M757">
        <v>16574491</v>
      </c>
      <c r="N757">
        <v>6302502</v>
      </c>
      <c r="O757">
        <v>903991</v>
      </c>
      <c r="P757">
        <v>15221257</v>
      </c>
      <c r="Q757">
        <v>1306548</v>
      </c>
      <c r="R757">
        <v>4201828</v>
      </c>
      <c r="S757">
        <v>2395407</v>
      </c>
      <c r="T757">
        <v>0</v>
      </c>
    </row>
    <row r="758" spans="1:20">
      <c r="A758" s="1">
        <v>44637</v>
      </c>
      <c r="B758" s="9">
        <f>nyse_spy_volume_by_exchange[[#This Row],[Off Exchange]]/SUM(nyse_spy_volume_by_exchange[[#This Row],[NYSE National]:[LTSE]])</f>
        <v>0.38840509348255303</v>
      </c>
      <c r="C758" s="12">
        <f>SUM(nyse_spy_volume_by_exchange[[#This Row],[NYSE National]:[LTSE]])</f>
        <v>102777146</v>
      </c>
      <c r="D758">
        <v>337768</v>
      </c>
      <c r="E758">
        <v>3145891</v>
      </c>
      <c r="F758">
        <v>2425525</v>
      </c>
      <c r="G758">
        <v>1297810</v>
      </c>
      <c r="H758">
        <v>739859</v>
      </c>
      <c r="I758">
        <v>2107649</v>
      </c>
      <c r="J758">
        <v>2826009</v>
      </c>
      <c r="K758">
        <v>39919167</v>
      </c>
      <c r="L758">
        <v>1704871</v>
      </c>
      <c r="M758">
        <v>16075422</v>
      </c>
      <c r="N758">
        <v>7543242</v>
      </c>
      <c r="O758">
        <v>978433</v>
      </c>
      <c r="P758">
        <v>16111068</v>
      </c>
      <c r="Q758">
        <v>963293</v>
      </c>
      <c r="R758">
        <v>4221725</v>
      </c>
      <c r="S758">
        <v>2375233</v>
      </c>
      <c r="T758">
        <v>4181</v>
      </c>
    </row>
    <row r="759" spans="1:20">
      <c r="A759" s="1">
        <v>44636</v>
      </c>
      <c r="B759" s="9">
        <f>nyse_spy_volume_by_exchange[[#This Row],[Off Exchange]]/SUM(nyse_spy_volume_by_exchange[[#This Row],[NYSE National]:[LTSE]])</f>
        <v>0.29509935849748953</v>
      </c>
      <c r="C759" s="12">
        <f>SUM(nyse_spy_volume_by_exchange[[#This Row],[NYSE National]:[LTSE]])</f>
        <v>145056642</v>
      </c>
      <c r="D759">
        <v>541874</v>
      </c>
      <c r="E759">
        <v>4388824</v>
      </c>
      <c r="F759">
        <v>4286155</v>
      </c>
      <c r="G759">
        <v>2098886</v>
      </c>
      <c r="H759">
        <v>1028406</v>
      </c>
      <c r="I759">
        <v>2848672</v>
      </c>
      <c r="J759">
        <v>3208142</v>
      </c>
      <c r="K759">
        <v>42806122</v>
      </c>
      <c r="L759">
        <v>1700525</v>
      </c>
      <c r="M759">
        <v>26373636</v>
      </c>
      <c r="N759">
        <v>13812314</v>
      </c>
      <c r="O759">
        <v>1842412</v>
      </c>
      <c r="P759">
        <v>26679244</v>
      </c>
      <c r="Q759">
        <v>1664006</v>
      </c>
      <c r="R759">
        <v>7942773</v>
      </c>
      <c r="S759">
        <v>3818372</v>
      </c>
      <c r="T759">
        <v>16279</v>
      </c>
    </row>
    <row r="760" spans="1:20">
      <c r="A760" s="1">
        <v>44635</v>
      </c>
      <c r="B760" s="9">
        <f>nyse_spy_volume_by_exchange[[#This Row],[Off Exchange]]/SUM(nyse_spy_volume_by_exchange[[#This Row],[NYSE National]:[LTSE]])</f>
        <v>0.31998589886366219</v>
      </c>
      <c r="C760" s="12">
        <f>SUM(nyse_spy_volume_by_exchange[[#This Row],[NYSE National]:[LTSE]])</f>
        <v>106828270</v>
      </c>
      <c r="D760">
        <v>185696</v>
      </c>
      <c r="E760">
        <v>3138996</v>
      </c>
      <c r="F760">
        <v>2187334</v>
      </c>
      <c r="G760">
        <v>1347568</v>
      </c>
      <c r="H760">
        <v>1037672</v>
      </c>
      <c r="I760">
        <v>2612143</v>
      </c>
      <c r="J760">
        <v>1004200</v>
      </c>
      <c r="K760">
        <v>34183540</v>
      </c>
      <c r="L760">
        <v>2967040</v>
      </c>
      <c r="M760">
        <v>21165065</v>
      </c>
      <c r="N760">
        <v>10055074</v>
      </c>
      <c r="O760">
        <v>902877</v>
      </c>
      <c r="P760">
        <v>16957609</v>
      </c>
      <c r="Q760">
        <v>1692227</v>
      </c>
      <c r="R760">
        <v>5241421</v>
      </c>
      <c r="S760">
        <v>2149808</v>
      </c>
      <c r="T760">
        <v>0</v>
      </c>
    </row>
    <row r="761" spans="1:20">
      <c r="A761" s="1">
        <v>44634</v>
      </c>
      <c r="B761" s="9">
        <f>nyse_spy_volume_by_exchange[[#This Row],[Off Exchange]]/SUM(nyse_spy_volume_by_exchange[[#This Row],[NYSE National]:[LTSE]])</f>
        <v>0.29026933891807355</v>
      </c>
      <c r="C761" s="12">
        <f>SUM(nyse_spy_volume_by_exchange[[#This Row],[NYSE National]:[LTSE]])</f>
        <v>96154875</v>
      </c>
      <c r="D761">
        <v>262611</v>
      </c>
      <c r="E761">
        <v>3129305</v>
      </c>
      <c r="F761">
        <v>2149201</v>
      </c>
      <c r="G761">
        <v>879778</v>
      </c>
      <c r="H761">
        <v>729221</v>
      </c>
      <c r="I761">
        <v>2561937</v>
      </c>
      <c r="J761">
        <v>998089</v>
      </c>
      <c r="K761">
        <v>27910812</v>
      </c>
      <c r="L761">
        <v>1201799</v>
      </c>
      <c r="M761">
        <v>20094454</v>
      </c>
      <c r="N761">
        <v>11535691</v>
      </c>
      <c r="O761">
        <v>869509</v>
      </c>
      <c r="P761">
        <v>16424290</v>
      </c>
      <c r="Q761">
        <v>547136</v>
      </c>
      <c r="R761">
        <v>4495898</v>
      </c>
      <c r="S761">
        <v>2339536</v>
      </c>
      <c r="T761">
        <v>25608</v>
      </c>
    </row>
    <row r="762" spans="1:20">
      <c r="A762" s="1">
        <v>44631</v>
      </c>
      <c r="B762" s="9">
        <f>nyse_spy_volume_by_exchange[[#This Row],[Off Exchange]]/SUM(nyse_spy_volume_by_exchange[[#This Row],[NYSE National]:[LTSE]])</f>
        <v>0.27776506359696906</v>
      </c>
      <c r="C762" s="12">
        <f>SUM(nyse_spy_volume_by_exchange[[#This Row],[NYSE National]:[LTSE]])</f>
        <v>95636869</v>
      </c>
      <c r="D762">
        <v>298493</v>
      </c>
      <c r="E762">
        <v>2842958</v>
      </c>
      <c r="F762">
        <v>1979785</v>
      </c>
      <c r="G762">
        <v>900461</v>
      </c>
      <c r="H762">
        <v>617430</v>
      </c>
      <c r="I762">
        <v>2088256</v>
      </c>
      <c r="J762">
        <v>861765</v>
      </c>
      <c r="K762">
        <v>26564581</v>
      </c>
      <c r="L762">
        <v>1280266</v>
      </c>
      <c r="M762">
        <v>24344037</v>
      </c>
      <c r="N762">
        <v>10883097</v>
      </c>
      <c r="O762">
        <v>666075</v>
      </c>
      <c r="P762">
        <v>15166308</v>
      </c>
      <c r="Q762">
        <v>421620</v>
      </c>
      <c r="R762">
        <v>4272101</v>
      </c>
      <c r="S762">
        <v>2449636</v>
      </c>
      <c r="T762">
        <v>0</v>
      </c>
    </row>
    <row r="763" spans="1:20">
      <c r="A763" s="1">
        <v>44630</v>
      </c>
      <c r="B763" s="9">
        <f>nyse_spy_volume_by_exchange[[#This Row],[Off Exchange]]/SUM(nyse_spy_volume_by_exchange[[#This Row],[NYSE National]:[LTSE]])</f>
        <v>0.29066984017861552</v>
      </c>
      <c r="C763" s="12">
        <f>SUM(nyse_spy_volume_by_exchange[[#This Row],[NYSE National]:[LTSE]])</f>
        <v>93970341</v>
      </c>
      <c r="D763">
        <v>326260</v>
      </c>
      <c r="E763">
        <v>3128590</v>
      </c>
      <c r="F763">
        <v>1287049</v>
      </c>
      <c r="G763">
        <v>1199346</v>
      </c>
      <c r="H763">
        <v>736685</v>
      </c>
      <c r="I763">
        <v>2202301</v>
      </c>
      <c r="J763">
        <v>1010870</v>
      </c>
      <c r="K763">
        <v>27314344</v>
      </c>
      <c r="L763">
        <v>2134471</v>
      </c>
      <c r="M763">
        <v>21610669</v>
      </c>
      <c r="N763">
        <v>11546522</v>
      </c>
      <c r="O763">
        <v>895408</v>
      </c>
      <c r="P763">
        <v>13944191</v>
      </c>
      <c r="Q763">
        <v>271182</v>
      </c>
      <c r="R763">
        <v>4649308</v>
      </c>
      <c r="S763">
        <v>1713145</v>
      </c>
      <c r="T763">
        <v>0</v>
      </c>
    </row>
    <row r="764" spans="1:20">
      <c r="A764" s="1">
        <v>44629</v>
      </c>
      <c r="B764" s="9">
        <f>nyse_spy_volume_by_exchange[[#This Row],[Off Exchange]]/SUM(nyse_spy_volume_by_exchange[[#This Row],[NYSE National]:[LTSE]])</f>
        <v>0.29485771540568118</v>
      </c>
      <c r="C764" s="12">
        <f>SUM(nyse_spy_volume_by_exchange[[#This Row],[NYSE National]:[LTSE]])</f>
        <v>116990705</v>
      </c>
      <c r="D764">
        <v>282668</v>
      </c>
      <c r="E764">
        <v>3721329</v>
      </c>
      <c r="F764">
        <v>2235301</v>
      </c>
      <c r="G764">
        <v>1558467</v>
      </c>
      <c r="H764">
        <v>1139742</v>
      </c>
      <c r="I764">
        <v>2191544</v>
      </c>
      <c r="J764">
        <v>2070911</v>
      </c>
      <c r="K764">
        <v>34495612</v>
      </c>
      <c r="L764">
        <v>673626</v>
      </c>
      <c r="M764">
        <v>23423243</v>
      </c>
      <c r="N764">
        <v>13587426</v>
      </c>
      <c r="O764">
        <v>1660561</v>
      </c>
      <c r="P764">
        <v>20635323</v>
      </c>
      <c r="Q764">
        <v>340349</v>
      </c>
      <c r="R764">
        <v>6388184</v>
      </c>
      <c r="S764">
        <v>2586419</v>
      </c>
      <c r="T764">
        <v>0</v>
      </c>
    </row>
    <row r="765" spans="1:20">
      <c r="A765" s="1">
        <v>44628</v>
      </c>
      <c r="B765" s="9">
        <f>nyse_spy_volume_by_exchange[[#This Row],[Off Exchange]]/SUM(nyse_spy_volume_by_exchange[[#This Row],[NYSE National]:[LTSE]])</f>
        <v>0.24205372172429465</v>
      </c>
      <c r="C765" s="12">
        <f>SUM(nyse_spy_volume_by_exchange[[#This Row],[NYSE National]:[LTSE]])</f>
        <v>164768613</v>
      </c>
      <c r="D765">
        <v>706751</v>
      </c>
      <c r="E765">
        <v>4785510</v>
      </c>
      <c r="F765">
        <v>3226453</v>
      </c>
      <c r="G765">
        <v>1772080</v>
      </c>
      <c r="H765">
        <v>1615698</v>
      </c>
      <c r="I765">
        <v>3256913</v>
      </c>
      <c r="J765">
        <v>1974247</v>
      </c>
      <c r="K765">
        <v>39882856</v>
      </c>
      <c r="L765">
        <v>210120</v>
      </c>
      <c r="M765">
        <v>36075646</v>
      </c>
      <c r="N765">
        <v>24111698</v>
      </c>
      <c r="O765">
        <v>2489004</v>
      </c>
      <c r="P765">
        <v>29952144</v>
      </c>
      <c r="Q765">
        <v>469030</v>
      </c>
      <c r="R765">
        <v>8918688</v>
      </c>
      <c r="S765">
        <v>5321775</v>
      </c>
      <c r="T765">
        <v>0</v>
      </c>
    </row>
    <row r="766" spans="1:20">
      <c r="A766" s="1">
        <v>44627</v>
      </c>
      <c r="B766" s="9">
        <f>nyse_spy_volume_by_exchange[[#This Row],[Off Exchange]]/SUM(nyse_spy_volume_by_exchange[[#This Row],[NYSE National]:[LTSE]])</f>
        <v>0.28132576052488506</v>
      </c>
      <c r="C766" s="12">
        <f>SUM(nyse_spy_volume_by_exchange[[#This Row],[NYSE National]:[LTSE]])</f>
        <v>138150772</v>
      </c>
      <c r="D766">
        <v>457414</v>
      </c>
      <c r="E766">
        <v>3853642</v>
      </c>
      <c r="F766">
        <v>1727352</v>
      </c>
      <c r="G766">
        <v>1224273</v>
      </c>
      <c r="H766">
        <v>1502999</v>
      </c>
      <c r="I766">
        <v>2501177</v>
      </c>
      <c r="J766">
        <v>1926083</v>
      </c>
      <c r="K766">
        <v>38865371</v>
      </c>
      <c r="L766">
        <v>1676924</v>
      </c>
      <c r="M766">
        <v>29879512</v>
      </c>
      <c r="N766">
        <v>17897468</v>
      </c>
      <c r="O766">
        <v>1524420</v>
      </c>
      <c r="P766">
        <v>22654466</v>
      </c>
      <c r="Q766">
        <v>409453</v>
      </c>
      <c r="R766">
        <v>7325049</v>
      </c>
      <c r="S766">
        <v>4725169</v>
      </c>
      <c r="T766">
        <v>0</v>
      </c>
    </row>
    <row r="767" spans="1:20">
      <c r="A767" s="1">
        <v>44624</v>
      </c>
      <c r="B767" s="9">
        <f>nyse_spy_volume_by_exchange[[#This Row],[Off Exchange]]/SUM(nyse_spy_volume_by_exchange[[#This Row],[NYSE National]:[LTSE]])</f>
        <v>0.26226317360603363</v>
      </c>
      <c r="C767" s="12">
        <f>SUM(nyse_spy_volume_by_exchange[[#This Row],[NYSE National]:[LTSE]])</f>
        <v>114182005</v>
      </c>
      <c r="D767">
        <v>370851</v>
      </c>
      <c r="E767">
        <v>3829860</v>
      </c>
      <c r="F767">
        <v>1965776</v>
      </c>
      <c r="G767">
        <v>1218080</v>
      </c>
      <c r="H767">
        <v>967786</v>
      </c>
      <c r="I767">
        <v>1529061</v>
      </c>
      <c r="J767">
        <v>2222617</v>
      </c>
      <c r="K767">
        <v>29945735</v>
      </c>
      <c r="L767">
        <v>4260095</v>
      </c>
      <c r="M767">
        <v>22089384</v>
      </c>
      <c r="N767">
        <v>14727346</v>
      </c>
      <c r="O767">
        <v>1852762</v>
      </c>
      <c r="P767">
        <v>20011491</v>
      </c>
      <c r="Q767">
        <v>309134</v>
      </c>
      <c r="R767">
        <v>5950974</v>
      </c>
      <c r="S767">
        <v>2931053</v>
      </c>
      <c r="T767">
        <v>0</v>
      </c>
    </row>
    <row r="768" spans="1:20">
      <c r="A768" s="1">
        <v>44623</v>
      </c>
      <c r="B768" s="9">
        <f>nyse_spy_volume_by_exchange[[#This Row],[Off Exchange]]/SUM(nyse_spy_volume_by_exchange[[#This Row],[NYSE National]:[LTSE]])</f>
        <v>0.26445828930435666</v>
      </c>
      <c r="C768" s="12">
        <f>SUM(nyse_spy_volume_by_exchange[[#This Row],[NYSE National]:[LTSE]])</f>
        <v>105650120</v>
      </c>
      <c r="D768">
        <v>407106</v>
      </c>
      <c r="E768">
        <v>3859362</v>
      </c>
      <c r="F768">
        <v>2569847</v>
      </c>
      <c r="G768">
        <v>1646216</v>
      </c>
      <c r="H768">
        <v>760259</v>
      </c>
      <c r="I768">
        <v>1501648</v>
      </c>
      <c r="J768">
        <v>1064291</v>
      </c>
      <c r="K768">
        <v>27940050</v>
      </c>
      <c r="L768">
        <v>942018</v>
      </c>
      <c r="M768">
        <v>21662600</v>
      </c>
      <c r="N768">
        <v>14532024</v>
      </c>
      <c r="O768">
        <v>1461122</v>
      </c>
      <c r="P768">
        <v>16639604</v>
      </c>
      <c r="Q768">
        <v>683454</v>
      </c>
      <c r="R768">
        <v>5878880</v>
      </c>
      <c r="S768">
        <v>4101639</v>
      </c>
      <c r="T768">
        <v>0</v>
      </c>
    </row>
    <row r="769" spans="1:20">
      <c r="A769" s="1">
        <v>44622</v>
      </c>
      <c r="B769" s="9">
        <f>nyse_spy_volume_by_exchange[[#This Row],[Off Exchange]]/SUM(nyse_spy_volume_by_exchange[[#This Row],[NYSE National]:[LTSE]])</f>
        <v>0.24020713950231223</v>
      </c>
      <c r="C769" s="12">
        <f>SUM(nyse_spy_volume_by_exchange[[#This Row],[NYSE National]:[LTSE]])</f>
        <v>118272950</v>
      </c>
      <c r="D769">
        <v>369297</v>
      </c>
      <c r="E769">
        <v>3608926</v>
      </c>
      <c r="F769">
        <v>2034263</v>
      </c>
      <c r="G769">
        <v>934463</v>
      </c>
      <c r="H769">
        <v>1111889</v>
      </c>
      <c r="I769">
        <v>1551924</v>
      </c>
      <c r="J769">
        <v>1130435</v>
      </c>
      <c r="K769">
        <v>28410007</v>
      </c>
      <c r="L769">
        <v>2291270</v>
      </c>
      <c r="M769">
        <v>27045509</v>
      </c>
      <c r="N769">
        <v>17755916</v>
      </c>
      <c r="O769">
        <v>1872963</v>
      </c>
      <c r="P769">
        <v>19604993</v>
      </c>
      <c r="Q769">
        <v>532738</v>
      </c>
      <c r="R769">
        <v>6460760</v>
      </c>
      <c r="S769">
        <v>3557597</v>
      </c>
      <c r="T769">
        <v>0</v>
      </c>
    </row>
    <row r="770" spans="1:20">
      <c r="A770" s="1">
        <v>44621</v>
      </c>
      <c r="B770" s="9">
        <f>nyse_spy_volume_by_exchange[[#This Row],[Off Exchange]]/SUM(nyse_spy_volume_by_exchange[[#This Row],[NYSE National]:[LTSE]])</f>
        <v>0.2847651223089388</v>
      </c>
      <c r="C770" s="12">
        <f>SUM(nyse_spy_volume_by_exchange[[#This Row],[NYSE National]:[LTSE]])</f>
        <v>138050744</v>
      </c>
      <c r="D770">
        <v>454798</v>
      </c>
      <c r="E770">
        <v>4057774</v>
      </c>
      <c r="F770">
        <v>2182452</v>
      </c>
      <c r="G770">
        <v>1703858</v>
      </c>
      <c r="H770">
        <v>1213012</v>
      </c>
      <c r="I770">
        <v>2051122</v>
      </c>
      <c r="J770">
        <v>2084609</v>
      </c>
      <c r="K770">
        <v>39312037</v>
      </c>
      <c r="L770">
        <v>1465141</v>
      </c>
      <c r="M770">
        <v>28402469</v>
      </c>
      <c r="N770">
        <v>17549240</v>
      </c>
      <c r="O770">
        <v>1921235</v>
      </c>
      <c r="P770">
        <v>23177274</v>
      </c>
      <c r="Q770">
        <v>625453</v>
      </c>
      <c r="R770">
        <v>7645458</v>
      </c>
      <c r="S770">
        <v>4204812</v>
      </c>
      <c r="T770">
        <v>0</v>
      </c>
    </row>
    <row r="771" spans="1:20">
      <c r="A771" s="1">
        <v>44620</v>
      </c>
      <c r="B771" s="9">
        <f>nyse_spy_volume_by_exchange[[#This Row],[Off Exchange]]/SUM(nyse_spy_volume_by_exchange[[#This Row],[NYSE National]:[LTSE]])</f>
        <v>0.28271990907313455</v>
      </c>
      <c r="C771" s="12">
        <f>SUM(nyse_spy_volume_by_exchange[[#This Row],[NYSE National]:[LTSE]])</f>
        <v>145616809</v>
      </c>
      <c r="D771">
        <v>491733</v>
      </c>
      <c r="E771">
        <v>3691760</v>
      </c>
      <c r="F771">
        <v>2519024</v>
      </c>
      <c r="G771">
        <v>1178170</v>
      </c>
      <c r="H771">
        <v>709379</v>
      </c>
      <c r="I771">
        <v>2056557</v>
      </c>
      <c r="J771">
        <v>2570937</v>
      </c>
      <c r="K771">
        <v>41168771</v>
      </c>
      <c r="L771">
        <v>1424559</v>
      </c>
      <c r="M771">
        <v>30592350</v>
      </c>
      <c r="N771">
        <v>19229362</v>
      </c>
      <c r="O771">
        <v>1693783</v>
      </c>
      <c r="P771">
        <v>24485213</v>
      </c>
      <c r="Q771">
        <v>898421</v>
      </c>
      <c r="R771">
        <v>8194696</v>
      </c>
      <c r="S771">
        <v>4712094</v>
      </c>
      <c r="T771">
        <v>0</v>
      </c>
    </row>
    <row r="772" spans="1:20">
      <c r="A772" s="1">
        <v>44617</v>
      </c>
      <c r="B772" s="9">
        <f>nyse_spy_volume_by_exchange[[#This Row],[Off Exchange]]/SUM(nyse_spy_volume_by_exchange[[#This Row],[NYSE National]:[LTSE]])</f>
        <v>0.26113386454723453</v>
      </c>
      <c r="C772" s="12">
        <f>SUM(nyse_spy_volume_by_exchange[[#This Row],[NYSE National]:[LTSE]])</f>
        <v>121840938</v>
      </c>
      <c r="D772">
        <v>436387</v>
      </c>
      <c r="E772">
        <v>4398661</v>
      </c>
      <c r="F772">
        <v>2295233</v>
      </c>
      <c r="G772">
        <v>1478352</v>
      </c>
      <c r="H772">
        <v>1087296</v>
      </c>
      <c r="I772">
        <v>1794538</v>
      </c>
      <c r="J772">
        <v>1368674</v>
      </c>
      <c r="K772">
        <v>31816795</v>
      </c>
      <c r="L772">
        <v>1818581</v>
      </c>
      <c r="M772">
        <v>24394803</v>
      </c>
      <c r="N772">
        <v>15107036</v>
      </c>
      <c r="O772">
        <v>1538187</v>
      </c>
      <c r="P772">
        <v>21285852</v>
      </c>
      <c r="Q772">
        <v>752362</v>
      </c>
      <c r="R772">
        <v>7160741</v>
      </c>
      <c r="S772">
        <v>5107440</v>
      </c>
      <c r="T772">
        <v>0</v>
      </c>
    </row>
    <row r="773" spans="1:20">
      <c r="A773" s="1">
        <v>44616</v>
      </c>
      <c r="B773" s="9">
        <f>nyse_spy_volume_by_exchange[[#This Row],[Off Exchange]]/SUM(nyse_spy_volume_by_exchange[[#This Row],[NYSE National]:[LTSE]])</f>
        <v>0.26733207536778492</v>
      </c>
      <c r="C773" s="12">
        <f>SUM(nyse_spy_volume_by_exchange[[#This Row],[NYSE National]:[LTSE]])</f>
        <v>213966644</v>
      </c>
      <c r="D773">
        <v>478004</v>
      </c>
      <c r="E773">
        <v>5301212</v>
      </c>
      <c r="F773">
        <v>3200946</v>
      </c>
      <c r="G773">
        <v>1821510</v>
      </c>
      <c r="H773">
        <v>1404035</v>
      </c>
      <c r="I773">
        <v>2457055</v>
      </c>
      <c r="J773">
        <v>2298691</v>
      </c>
      <c r="K773">
        <v>57200147</v>
      </c>
      <c r="L773">
        <v>2666859</v>
      </c>
      <c r="M773">
        <v>42168022</v>
      </c>
      <c r="N773">
        <v>32475948</v>
      </c>
      <c r="O773">
        <v>3011875</v>
      </c>
      <c r="P773">
        <v>40475462</v>
      </c>
      <c r="Q773">
        <v>970583</v>
      </c>
      <c r="R773">
        <v>10528548</v>
      </c>
      <c r="S773">
        <v>7507747</v>
      </c>
      <c r="T773">
        <v>0</v>
      </c>
    </row>
    <row r="774" spans="1:20">
      <c r="A774" s="1">
        <v>44615</v>
      </c>
      <c r="B774" s="9">
        <f>nyse_spy_volume_by_exchange[[#This Row],[Off Exchange]]/SUM(nyse_spy_volume_by_exchange[[#This Row],[NYSE National]:[LTSE]])</f>
        <v>0.30594364813124197</v>
      </c>
      <c r="C774" s="12">
        <f>SUM(nyse_spy_volume_by_exchange[[#This Row],[NYSE National]:[LTSE]])</f>
        <v>133048152</v>
      </c>
      <c r="D774">
        <v>393235</v>
      </c>
      <c r="E774">
        <v>4190207</v>
      </c>
      <c r="F774">
        <v>3048258</v>
      </c>
      <c r="G774">
        <v>1266427</v>
      </c>
      <c r="H774">
        <v>911920</v>
      </c>
      <c r="I774">
        <v>2181670</v>
      </c>
      <c r="J774">
        <v>1636714</v>
      </c>
      <c r="K774">
        <v>40705237</v>
      </c>
      <c r="L774">
        <v>2465906</v>
      </c>
      <c r="M774">
        <v>26779984</v>
      </c>
      <c r="N774">
        <v>12870522</v>
      </c>
      <c r="O774">
        <v>1491761</v>
      </c>
      <c r="P774">
        <v>22328777</v>
      </c>
      <c r="Q774">
        <v>855254</v>
      </c>
      <c r="R774">
        <v>6650201</v>
      </c>
      <c r="S774">
        <v>5272079</v>
      </c>
      <c r="T774">
        <v>0</v>
      </c>
    </row>
    <row r="775" spans="1:20">
      <c r="A775" s="1">
        <v>44614</v>
      </c>
      <c r="B775" s="9">
        <f>nyse_spy_volume_by_exchange[[#This Row],[Off Exchange]]/SUM(nyse_spy_volume_by_exchange[[#This Row],[NYSE National]:[LTSE]])</f>
        <v>0.26326502635615545</v>
      </c>
      <c r="C775" s="12">
        <f>SUM(nyse_spy_volume_by_exchange[[#This Row],[NYSE National]:[LTSE]])</f>
        <v>124389538</v>
      </c>
      <c r="D775">
        <v>446759</v>
      </c>
      <c r="E775">
        <v>3801198</v>
      </c>
      <c r="F775">
        <v>2685156</v>
      </c>
      <c r="G775">
        <v>1841347</v>
      </c>
      <c r="H775">
        <v>700789</v>
      </c>
      <c r="I775">
        <v>2494412</v>
      </c>
      <c r="J775">
        <v>1655629</v>
      </c>
      <c r="K775">
        <v>32747415</v>
      </c>
      <c r="L775">
        <v>842496</v>
      </c>
      <c r="M775">
        <v>27794857</v>
      </c>
      <c r="N775">
        <v>13207219</v>
      </c>
      <c r="O775">
        <v>1679383</v>
      </c>
      <c r="P775">
        <v>22426284</v>
      </c>
      <c r="Q775">
        <v>675852</v>
      </c>
      <c r="R775">
        <v>6657019</v>
      </c>
      <c r="S775">
        <v>4733723</v>
      </c>
      <c r="T775">
        <v>0</v>
      </c>
    </row>
    <row r="776" spans="1:20">
      <c r="A776" s="1">
        <v>44610</v>
      </c>
      <c r="B776" s="9">
        <f>nyse_spy_volume_by_exchange[[#This Row],[Off Exchange]]/SUM(nyse_spy_volume_by_exchange[[#This Row],[NYSE National]:[LTSE]])</f>
        <v>0.35690338987494663</v>
      </c>
      <c r="C776" s="12">
        <f>SUM(nyse_spy_volume_by_exchange[[#This Row],[NYSE National]:[LTSE]])</f>
        <v>132959418</v>
      </c>
      <c r="D776">
        <v>457979</v>
      </c>
      <c r="E776">
        <v>3557317</v>
      </c>
      <c r="F776">
        <v>2808072</v>
      </c>
      <c r="G776">
        <v>1103954</v>
      </c>
      <c r="H776">
        <v>626393</v>
      </c>
      <c r="I776">
        <v>1718599</v>
      </c>
      <c r="J776">
        <v>3348143</v>
      </c>
      <c r="K776">
        <v>47453667</v>
      </c>
      <c r="L776">
        <v>1230510</v>
      </c>
      <c r="M776">
        <v>21771121</v>
      </c>
      <c r="N776">
        <v>12870206</v>
      </c>
      <c r="O776">
        <v>1493170</v>
      </c>
      <c r="P776">
        <v>21256550</v>
      </c>
      <c r="Q776">
        <v>882820</v>
      </c>
      <c r="R776">
        <v>6352776</v>
      </c>
      <c r="S776">
        <v>6021985</v>
      </c>
      <c r="T776">
        <v>6156</v>
      </c>
    </row>
    <row r="777" spans="1:20">
      <c r="A777" s="1">
        <v>44609</v>
      </c>
      <c r="B777" s="9">
        <f>nyse_spy_volume_by_exchange[[#This Row],[Off Exchange]]/SUM(nyse_spy_volume_by_exchange[[#This Row],[NYSE National]:[LTSE]])</f>
        <v>0.27014085312309183</v>
      </c>
      <c r="C777" s="12">
        <f>SUM(nyse_spy_volume_by_exchange[[#This Row],[NYSE National]:[LTSE]])</f>
        <v>99171035</v>
      </c>
      <c r="D777">
        <v>377051</v>
      </c>
      <c r="E777">
        <v>2919906</v>
      </c>
      <c r="F777">
        <v>2668910</v>
      </c>
      <c r="G777">
        <v>1742357</v>
      </c>
      <c r="H777">
        <v>1159353</v>
      </c>
      <c r="I777">
        <v>1414256</v>
      </c>
      <c r="J777">
        <v>2908137</v>
      </c>
      <c r="K777">
        <v>26790148</v>
      </c>
      <c r="L777">
        <v>2912876</v>
      </c>
      <c r="M777">
        <v>19492250</v>
      </c>
      <c r="N777">
        <v>8615081</v>
      </c>
      <c r="O777">
        <v>1401940</v>
      </c>
      <c r="P777">
        <v>15942084</v>
      </c>
      <c r="Q777">
        <v>1099710</v>
      </c>
      <c r="R777">
        <v>4688044</v>
      </c>
      <c r="S777">
        <v>5038932</v>
      </c>
      <c r="T777">
        <v>0</v>
      </c>
    </row>
    <row r="778" spans="1:20">
      <c r="A778" s="1">
        <v>44608</v>
      </c>
      <c r="B778" s="9">
        <f>nyse_spy_volume_by_exchange[[#This Row],[Off Exchange]]/SUM(nyse_spy_volume_by_exchange[[#This Row],[NYSE National]:[LTSE]])</f>
        <v>0.31600718898857361</v>
      </c>
      <c r="C778" s="12">
        <f>SUM(nyse_spy_volume_by_exchange[[#This Row],[NYSE National]:[LTSE]])</f>
        <v>84863120</v>
      </c>
      <c r="D778">
        <v>318520</v>
      </c>
      <c r="E778">
        <v>2803109</v>
      </c>
      <c r="F778">
        <v>1923948</v>
      </c>
      <c r="G778">
        <v>1167214</v>
      </c>
      <c r="H778">
        <v>548035</v>
      </c>
      <c r="I778">
        <v>1044875</v>
      </c>
      <c r="J778">
        <v>2131610</v>
      </c>
      <c r="K778">
        <v>26817356</v>
      </c>
      <c r="L778">
        <v>725437</v>
      </c>
      <c r="M778">
        <v>15360750</v>
      </c>
      <c r="N778">
        <v>8209142</v>
      </c>
      <c r="O778">
        <v>1116068</v>
      </c>
      <c r="P778">
        <v>13380920</v>
      </c>
      <c r="Q778">
        <v>825879</v>
      </c>
      <c r="R778">
        <v>4039762</v>
      </c>
      <c r="S778">
        <v>4450495</v>
      </c>
      <c r="T778">
        <v>0</v>
      </c>
    </row>
    <row r="779" spans="1:20">
      <c r="A779" s="1">
        <v>44607</v>
      </c>
      <c r="B779" s="9">
        <f>nyse_spy_volume_by_exchange[[#This Row],[Off Exchange]]/SUM(nyse_spy_volume_by_exchange[[#This Row],[NYSE National]:[LTSE]])</f>
        <v>0.27978271118743264</v>
      </c>
      <c r="C779" s="12">
        <f>SUM(nyse_spy_volume_by_exchange[[#This Row],[NYSE National]:[LTSE]])</f>
        <v>88658223</v>
      </c>
      <c r="D779">
        <v>433219</v>
      </c>
      <c r="E779">
        <v>3051286</v>
      </c>
      <c r="F779">
        <v>2655729</v>
      </c>
      <c r="G779">
        <v>1533066</v>
      </c>
      <c r="H779">
        <v>865348</v>
      </c>
      <c r="I779">
        <v>971379</v>
      </c>
      <c r="J779">
        <v>2610883</v>
      </c>
      <c r="K779">
        <v>24805038</v>
      </c>
      <c r="L779">
        <v>530826</v>
      </c>
      <c r="M779">
        <v>17663507</v>
      </c>
      <c r="N779">
        <v>8506444</v>
      </c>
      <c r="O779">
        <v>1018084</v>
      </c>
      <c r="P779">
        <v>14453010</v>
      </c>
      <c r="Q779">
        <v>1192744</v>
      </c>
      <c r="R779">
        <v>4932138</v>
      </c>
      <c r="S779">
        <v>3435522</v>
      </c>
      <c r="T779">
        <v>0</v>
      </c>
    </row>
    <row r="780" spans="1:20">
      <c r="A780" s="1">
        <v>44606</v>
      </c>
      <c r="B780" s="9">
        <f>nyse_spy_volume_by_exchange[[#This Row],[Off Exchange]]/SUM(nyse_spy_volume_by_exchange[[#This Row],[NYSE National]:[LTSE]])</f>
        <v>0.24900496067279909</v>
      </c>
      <c r="C780" s="12">
        <f>SUM(nyse_spy_volume_by_exchange[[#This Row],[NYSE National]:[LTSE]])</f>
        <v>123004686</v>
      </c>
      <c r="D780">
        <v>444694</v>
      </c>
      <c r="E780">
        <v>3611292</v>
      </c>
      <c r="F780">
        <v>2742843</v>
      </c>
      <c r="G780">
        <v>1386132</v>
      </c>
      <c r="H780">
        <v>853328</v>
      </c>
      <c r="I780">
        <v>1353964</v>
      </c>
      <c r="J780">
        <v>2651955</v>
      </c>
      <c r="K780">
        <v>30628777</v>
      </c>
      <c r="L780">
        <v>1044213</v>
      </c>
      <c r="M780">
        <v>24650036</v>
      </c>
      <c r="N780">
        <v>14690617</v>
      </c>
      <c r="O780">
        <v>1432314</v>
      </c>
      <c r="P780">
        <v>23608246</v>
      </c>
      <c r="Q780">
        <v>456379</v>
      </c>
      <c r="R780">
        <v>7953850</v>
      </c>
      <c r="S780">
        <v>5496046</v>
      </c>
      <c r="T780">
        <v>0</v>
      </c>
    </row>
    <row r="781" spans="1:20">
      <c r="A781" s="1">
        <v>44603</v>
      </c>
      <c r="B781" s="9">
        <f>nyse_spy_volume_by_exchange[[#This Row],[Off Exchange]]/SUM(nyse_spy_volume_by_exchange[[#This Row],[NYSE National]:[LTSE]])</f>
        <v>0.25313065586601569</v>
      </c>
      <c r="C781" s="12">
        <f>SUM(nyse_spy_volume_by_exchange[[#This Row],[NYSE National]:[LTSE]])</f>
        <v>153211506</v>
      </c>
      <c r="D781">
        <v>626182</v>
      </c>
      <c r="E781">
        <v>4549005</v>
      </c>
      <c r="F781">
        <v>4022689</v>
      </c>
      <c r="G781">
        <v>1831159</v>
      </c>
      <c r="H781">
        <v>1153382</v>
      </c>
      <c r="I781">
        <v>2442797</v>
      </c>
      <c r="J781">
        <v>4045680</v>
      </c>
      <c r="K781">
        <v>38782529</v>
      </c>
      <c r="L781">
        <v>1599190</v>
      </c>
      <c r="M781">
        <v>30980482</v>
      </c>
      <c r="N781">
        <v>17911914</v>
      </c>
      <c r="O781">
        <v>2083863</v>
      </c>
      <c r="P781">
        <v>27363900</v>
      </c>
      <c r="Q781">
        <v>950612</v>
      </c>
      <c r="R781">
        <v>9256148</v>
      </c>
      <c r="S781">
        <v>5600378</v>
      </c>
      <c r="T781">
        <v>11596</v>
      </c>
    </row>
    <row r="782" spans="1:20">
      <c r="A782" s="1">
        <v>44602</v>
      </c>
      <c r="B782" s="9">
        <f>nyse_spy_volume_by_exchange[[#This Row],[Off Exchange]]/SUM(nyse_spy_volume_by_exchange[[#This Row],[NYSE National]:[LTSE]])</f>
        <v>0.32140297650871547</v>
      </c>
      <c r="C782" s="12">
        <f>SUM(nyse_spy_volume_by_exchange[[#This Row],[NYSE National]:[LTSE]])</f>
        <v>140372443</v>
      </c>
      <c r="D782">
        <v>479201</v>
      </c>
      <c r="E782">
        <v>3863247</v>
      </c>
      <c r="F782">
        <v>2511098</v>
      </c>
      <c r="G782">
        <v>1711932</v>
      </c>
      <c r="H782">
        <v>814340</v>
      </c>
      <c r="I782">
        <v>2187584</v>
      </c>
      <c r="J782">
        <v>2720835</v>
      </c>
      <c r="K782">
        <v>45116121</v>
      </c>
      <c r="L782">
        <v>1050951</v>
      </c>
      <c r="M782">
        <v>25945733</v>
      </c>
      <c r="N782">
        <v>14186748</v>
      </c>
      <c r="O782">
        <v>1474022</v>
      </c>
      <c r="P782">
        <v>23830326</v>
      </c>
      <c r="Q782">
        <v>771589</v>
      </c>
      <c r="R782">
        <v>7480550</v>
      </c>
      <c r="S782">
        <v>6228166</v>
      </c>
      <c r="T782">
        <v>0</v>
      </c>
    </row>
    <row r="783" spans="1:20">
      <c r="A783" s="1">
        <v>44601</v>
      </c>
      <c r="B783" s="9">
        <f>nyse_spy_volume_by_exchange[[#This Row],[Off Exchange]]/SUM(nyse_spy_volume_by_exchange[[#This Row],[NYSE National]:[LTSE]])</f>
        <v>0.33036837143802611</v>
      </c>
      <c r="C783" s="12">
        <f>SUM(nyse_spy_volume_by_exchange[[#This Row],[NYSE National]:[LTSE]])</f>
        <v>92682810</v>
      </c>
      <c r="D783">
        <v>392799</v>
      </c>
      <c r="E783">
        <v>2870761</v>
      </c>
      <c r="F783">
        <v>2832052</v>
      </c>
      <c r="G783">
        <v>1869151</v>
      </c>
      <c r="H783">
        <v>556415</v>
      </c>
      <c r="I783">
        <v>1363613</v>
      </c>
      <c r="J783">
        <v>3046313</v>
      </c>
      <c r="K783">
        <v>30619469</v>
      </c>
      <c r="L783">
        <v>2862987</v>
      </c>
      <c r="M783">
        <v>14524710</v>
      </c>
      <c r="N783">
        <v>6872862</v>
      </c>
      <c r="O783">
        <v>838813</v>
      </c>
      <c r="P783">
        <v>13945380</v>
      </c>
      <c r="Q783">
        <v>2615595</v>
      </c>
      <c r="R783">
        <v>3793877</v>
      </c>
      <c r="S783">
        <v>3678013</v>
      </c>
      <c r="T783">
        <v>0</v>
      </c>
    </row>
    <row r="784" spans="1:20">
      <c r="A784" s="1">
        <v>44600</v>
      </c>
      <c r="B784" s="9">
        <f>nyse_spy_volume_by_exchange[[#This Row],[Off Exchange]]/SUM(nyse_spy_volume_by_exchange[[#This Row],[NYSE National]:[LTSE]])</f>
        <v>0.30921948365225171</v>
      </c>
      <c r="C784" s="12">
        <f>SUM(nyse_spy_volume_by_exchange[[#This Row],[NYSE National]:[LTSE]])</f>
        <v>81011218</v>
      </c>
      <c r="D784">
        <v>363593</v>
      </c>
      <c r="E784">
        <v>3460399</v>
      </c>
      <c r="F784">
        <v>2993177</v>
      </c>
      <c r="G784">
        <v>1341724</v>
      </c>
      <c r="H784">
        <v>542863</v>
      </c>
      <c r="I784">
        <v>1066565</v>
      </c>
      <c r="J784">
        <v>1663632</v>
      </c>
      <c r="K784">
        <v>25050247</v>
      </c>
      <c r="L784">
        <v>265627</v>
      </c>
      <c r="M784">
        <v>14980114</v>
      </c>
      <c r="N784">
        <v>6722914</v>
      </c>
      <c r="O784">
        <v>957486</v>
      </c>
      <c r="P784">
        <v>11715638</v>
      </c>
      <c r="Q784">
        <v>1704162</v>
      </c>
      <c r="R784">
        <v>3855004</v>
      </c>
      <c r="S784">
        <v>4328073</v>
      </c>
      <c r="T784">
        <v>0</v>
      </c>
    </row>
    <row r="785" spans="1:20">
      <c r="A785" s="1">
        <v>44599</v>
      </c>
      <c r="B785" s="9">
        <f>nyse_spy_volume_by_exchange[[#This Row],[Off Exchange]]/SUM(nyse_spy_volume_by_exchange[[#This Row],[NYSE National]:[LTSE]])</f>
        <v>0.27658760587300546</v>
      </c>
      <c r="C785" s="12">
        <f>SUM(nyse_spy_volume_by_exchange[[#This Row],[NYSE National]:[LTSE]])</f>
        <v>84473138</v>
      </c>
      <c r="D785">
        <v>245381</v>
      </c>
      <c r="E785">
        <v>2995903</v>
      </c>
      <c r="F785">
        <v>2994866</v>
      </c>
      <c r="G785">
        <v>1164097</v>
      </c>
      <c r="H785">
        <v>389724</v>
      </c>
      <c r="I785">
        <v>915456</v>
      </c>
      <c r="J785">
        <v>2453552</v>
      </c>
      <c r="K785">
        <v>23364223</v>
      </c>
      <c r="L785">
        <v>441721</v>
      </c>
      <c r="M785">
        <v>16334278</v>
      </c>
      <c r="N785">
        <v>7448819</v>
      </c>
      <c r="O785">
        <v>1050775</v>
      </c>
      <c r="P785">
        <v>14572304</v>
      </c>
      <c r="Q785">
        <v>1573912</v>
      </c>
      <c r="R785">
        <v>4116185</v>
      </c>
      <c r="S785">
        <v>4411942</v>
      </c>
      <c r="T785">
        <v>0</v>
      </c>
    </row>
    <row r="786" spans="1:20">
      <c r="A786" s="1">
        <v>44596</v>
      </c>
      <c r="B786" s="9">
        <f>nyse_spy_volume_by_exchange[[#This Row],[Off Exchange]]/SUM(nyse_spy_volume_by_exchange[[#This Row],[NYSE National]:[LTSE]])</f>
        <v>0.29598600049243978</v>
      </c>
      <c r="C786" s="12">
        <f>SUM(nyse_spy_volume_by_exchange[[#This Row],[NYSE National]:[LTSE]])</f>
        <v>119965934</v>
      </c>
      <c r="D786">
        <v>379068</v>
      </c>
      <c r="E786">
        <v>3620258</v>
      </c>
      <c r="F786">
        <v>4279579</v>
      </c>
      <c r="G786">
        <v>1358688</v>
      </c>
      <c r="H786">
        <v>552194</v>
      </c>
      <c r="I786">
        <v>1571603</v>
      </c>
      <c r="J786">
        <v>4002260</v>
      </c>
      <c r="K786">
        <v>35508237</v>
      </c>
      <c r="L786">
        <v>1095491</v>
      </c>
      <c r="M786">
        <v>23202765</v>
      </c>
      <c r="N786">
        <v>11383415</v>
      </c>
      <c r="O786">
        <v>1532651</v>
      </c>
      <c r="P786">
        <v>18305004</v>
      </c>
      <c r="Q786">
        <v>1029045</v>
      </c>
      <c r="R786">
        <v>6681742</v>
      </c>
      <c r="S786">
        <v>5463934</v>
      </c>
      <c r="T786">
        <v>0</v>
      </c>
    </row>
    <row r="787" spans="1:20">
      <c r="A787" s="1">
        <v>44595</v>
      </c>
      <c r="B787" s="9">
        <f>nyse_spy_volume_by_exchange[[#This Row],[Off Exchange]]/SUM(nyse_spy_volume_by_exchange[[#This Row],[NYSE National]:[LTSE]])</f>
        <v>0.28281859239819651</v>
      </c>
      <c r="C787" s="12">
        <f>SUM(nyse_spy_volume_by_exchange[[#This Row],[NYSE National]:[LTSE]])</f>
        <v>118024387</v>
      </c>
      <c r="D787">
        <v>425171</v>
      </c>
      <c r="E787">
        <v>3643241</v>
      </c>
      <c r="F787">
        <v>4201651</v>
      </c>
      <c r="G787">
        <v>2067314</v>
      </c>
      <c r="H787">
        <v>755318</v>
      </c>
      <c r="I787">
        <v>1709160</v>
      </c>
      <c r="J787">
        <v>3518973</v>
      </c>
      <c r="K787">
        <v>33379491</v>
      </c>
      <c r="L787">
        <v>602751</v>
      </c>
      <c r="M787">
        <v>22493868</v>
      </c>
      <c r="N787">
        <v>10902318</v>
      </c>
      <c r="O787">
        <v>3860934</v>
      </c>
      <c r="P787">
        <v>18063501</v>
      </c>
      <c r="Q787">
        <v>844626</v>
      </c>
      <c r="R787">
        <v>6220060</v>
      </c>
      <c r="S787">
        <v>5336010</v>
      </c>
      <c r="T787">
        <v>0</v>
      </c>
    </row>
    <row r="788" spans="1:20">
      <c r="A788" s="1">
        <v>44594</v>
      </c>
      <c r="B788" s="9">
        <f>nyse_spy_volume_by_exchange[[#This Row],[Off Exchange]]/SUM(nyse_spy_volume_by_exchange[[#This Row],[NYSE National]:[LTSE]])</f>
        <v>0.33431352774057449</v>
      </c>
      <c r="C788" s="12">
        <f>SUM(nyse_spy_volume_by_exchange[[#This Row],[NYSE National]:[LTSE]])</f>
        <v>117607622</v>
      </c>
      <c r="D788">
        <v>345123</v>
      </c>
      <c r="E788">
        <v>3833528</v>
      </c>
      <c r="F788">
        <v>3930572</v>
      </c>
      <c r="G788">
        <v>1278072</v>
      </c>
      <c r="H788">
        <v>627353</v>
      </c>
      <c r="I788">
        <v>1506614</v>
      </c>
      <c r="J788">
        <v>3294266</v>
      </c>
      <c r="K788">
        <v>39317819</v>
      </c>
      <c r="L788">
        <v>3830310</v>
      </c>
      <c r="M788">
        <v>19773213</v>
      </c>
      <c r="N788">
        <v>9102920</v>
      </c>
      <c r="O788">
        <v>1843925</v>
      </c>
      <c r="P788">
        <v>16309717</v>
      </c>
      <c r="Q788">
        <v>575507</v>
      </c>
      <c r="R788">
        <v>6550439</v>
      </c>
      <c r="S788">
        <v>5488244</v>
      </c>
      <c r="T788">
        <v>0</v>
      </c>
    </row>
    <row r="789" spans="1:20">
      <c r="A789" s="1">
        <v>44593</v>
      </c>
      <c r="B789" s="9">
        <f>nyse_spy_volume_by_exchange[[#This Row],[Off Exchange]]/SUM(nyse_spy_volume_by_exchange[[#This Row],[NYSE National]:[LTSE]])</f>
        <v>0.36361865236516422</v>
      </c>
      <c r="C789" s="12">
        <f>SUM(nyse_spy_volume_by_exchange[[#This Row],[NYSE National]:[LTSE]])</f>
        <v>123152189</v>
      </c>
      <c r="D789">
        <v>386951</v>
      </c>
      <c r="E789">
        <v>3607845</v>
      </c>
      <c r="F789">
        <v>3202678</v>
      </c>
      <c r="G789">
        <v>1486864</v>
      </c>
      <c r="H789">
        <v>532034</v>
      </c>
      <c r="I789">
        <v>1315322</v>
      </c>
      <c r="J789">
        <v>3085923</v>
      </c>
      <c r="K789">
        <v>44780433</v>
      </c>
      <c r="L789">
        <v>1499340</v>
      </c>
      <c r="M789">
        <v>19492898</v>
      </c>
      <c r="N789">
        <v>10589170</v>
      </c>
      <c r="O789">
        <v>3762389</v>
      </c>
      <c r="P789">
        <v>16681345</v>
      </c>
      <c r="Q789">
        <v>1846618</v>
      </c>
      <c r="R789">
        <v>5854843</v>
      </c>
      <c r="S789">
        <v>5027536</v>
      </c>
      <c r="T789">
        <v>0</v>
      </c>
    </row>
    <row r="790" spans="1:20">
      <c r="A790" s="1">
        <v>44592</v>
      </c>
      <c r="B790" s="9">
        <f>nyse_spy_volume_by_exchange[[#This Row],[Off Exchange]]/SUM(nyse_spy_volume_by_exchange[[#This Row],[NYSE National]:[LTSE]])</f>
        <v>0.38094773846028501</v>
      </c>
      <c r="C790" s="12">
        <f>SUM(nyse_spy_volume_by_exchange[[#This Row],[NYSE National]:[LTSE]])</f>
        <v>152247868</v>
      </c>
      <c r="D790">
        <v>568194</v>
      </c>
      <c r="E790">
        <v>3334264</v>
      </c>
      <c r="F790">
        <v>5274267</v>
      </c>
      <c r="G790">
        <v>2121041</v>
      </c>
      <c r="H790">
        <v>940006</v>
      </c>
      <c r="I790">
        <v>2210038</v>
      </c>
      <c r="J790">
        <v>4368473</v>
      </c>
      <c r="K790">
        <v>57998481</v>
      </c>
      <c r="L790">
        <v>3266055</v>
      </c>
      <c r="M790">
        <v>23627167</v>
      </c>
      <c r="N790">
        <v>10626029</v>
      </c>
      <c r="O790">
        <v>2044525</v>
      </c>
      <c r="P790">
        <v>21061066</v>
      </c>
      <c r="Q790">
        <v>1863043</v>
      </c>
      <c r="R790">
        <v>6710886</v>
      </c>
      <c r="S790">
        <v>6234333</v>
      </c>
      <c r="T790">
        <v>0</v>
      </c>
    </row>
    <row r="791" spans="1:20">
      <c r="A791" s="1">
        <v>44589</v>
      </c>
      <c r="B791" s="9">
        <f>nyse_spy_volume_by_exchange[[#This Row],[Off Exchange]]/SUM(nyse_spy_volume_by_exchange[[#This Row],[NYSE National]:[LTSE]])</f>
        <v>0.24154964615017394</v>
      </c>
      <c r="C791" s="12">
        <f>SUM(nyse_spy_volume_by_exchange[[#This Row],[NYSE National]:[LTSE]])</f>
        <v>164465391</v>
      </c>
      <c r="D791">
        <v>649023</v>
      </c>
      <c r="E791">
        <v>4394398</v>
      </c>
      <c r="F791">
        <v>3101442</v>
      </c>
      <c r="G791">
        <v>1203333</v>
      </c>
      <c r="H791">
        <v>714879</v>
      </c>
      <c r="I791">
        <v>2725224</v>
      </c>
      <c r="J791">
        <v>3565053</v>
      </c>
      <c r="K791">
        <v>39726557</v>
      </c>
      <c r="L791">
        <v>2019473</v>
      </c>
      <c r="M791">
        <v>33353934</v>
      </c>
      <c r="N791">
        <v>20219527</v>
      </c>
      <c r="O791">
        <v>3123591</v>
      </c>
      <c r="P791">
        <v>29969287</v>
      </c>
      <c r="Q791">
        <v>930025</v>
      </c>
      <c r="R791">
        <v>11291759</v>
      </c>
      <c r="S791">
        <v>7477886</v>
      </c>
      <c r="T791">
        <v>0</v>
      </c>
    </row>
    <row r="792" spans="1:20">
      <c r="A792" s="1">
        <v>44588</v>
      </c>
      <c r="B792" s="9">
        <f>nyse_spy_volume_by_exchange[[#This Row],[Off Exchange]]/SUM(nyse_spy_volume_by_exchange[[#This Row],[NYSE National]:[LTSE]])</f>
        <v>0.2149357240726511</v>
      </c>
      <c r="C792" s="12">
        <f>SUM(nyse_spy_volume_by_exchange[[#This Row],[NYSE National]:[LTSE]])</f>
        <v>150380483</v>
      </c>
      <c r="D792">
        <v>629355</v>
      </c>
      <c r="E792">
        <v>4128221</v>
      </c>
      <c r="F792">
        <v>3470116</v>
      </c>
      <c r="G792">
        <v>1933094</v>
      </c>
      <c r="H792">
        <v>912848</v>
      </c>
      <c r="I792">
        <v>2283525</v>
      </c>
      <c r="J792">
        <v>3237593</v>
      </c>
      <c r="K792">
        <v>32322138</v>
      </c>
      <c r="L792">
        <v>2130970</v>
      </c>
      <c r="M792">
        <v>27646862</v>
      </c>
      <c r="N792">
        <v>20551646</v>
      </c>
      <c r="O792">
        <v>4538642</v>
      </c>
      <c r="P792">
        <v>28037654</v>
      </c>
      <c r="Q792">
        <v>736881</v>
      </c>
      <c r="R792">
        <v>11353801</v>
      </c>
      <c r="S792">
        <v>6467137</v>
      </c>
      <c r="T792">
        <v>0</v>
      </c>
    </row>
    <row r="793" spans="1:20">
      <c r="A793" s="1">
        <v>44587</v>
      </c>
      <c r="B793" s="9">
        <f>nyse_spy_volume_by_exchange[[#This Row],[Off Exchange]]/SUM(nyse_spy_volume_by_exchange[[#This Row],[NYSE National]:[LTSE]])</f>
        <v>0.17788785101811977</v>
      </c>
      <c r="C793" s="12">
        <f>SUM(nyse_spy_volume_by_exchange[[#This Row],[NYSE National]:[LTSE]])</f>
        <v>186430618</v>
      </c>
      <c r="D793">
        <v>680028</v>
      </c>
      <c r="E793">
        <v>5129132</v>
      </c>
      <c r="F793">
        <v>4254343</v>
      </c>
      <c r="G793">
        <v>1843196</v>
      </c>
      <c r="H793">
        <v>1086511</v>
      </c>
      <c r="I793">
        <v>2683341</v>
      </c>
      <c r="J793">
        <v>4121079</v>
      </c>
      <c r="K793">
        <v>33163742</v>
      </c>
      <c r="L793">
        <v>1398064</v>
      </c>
      <c r="M793">
        <v>37264588</v>
      </c>
      <c r="N793">
        <v>27758149</v>
      </c>
      <c r="O793">
        <v>4533943</v>
      </c>
      <c r="P793">
        <v>39255519</v>
      </c>
      <c r="Q793">
        <v>2502689</v>
      </c>
      <c r="R793">
        <v>13502230</v>
      </c>
      <c r="S793">
        <v>7254064</v>
      </c>
      <c r="T793">
        <v>0</v>
      </c>
    </row>
    <row r="794" spans="1:20">
      <c r="A794" s="1">
        <v>44586</v>
      </c>
      <c r="B794" s="9">
        <f>nyse_spy_volume_by_exchange[[#This Row],[Off Exchange]]/SUM(nyse_spy_volume_by_exchange[[#This Row],[NYSE National]:[LTSE]])</f>
        <v>0.26504520614894794</v>
      </c>
      <c r="C794" s="12">
        <f>SUM(nyse_spy_volume_by_exchange[[#This Row],[NYSE National]:[LTSE]])</f>
        <v>168171923</v>
      </c>
      <c r="D794">
        <v>707891</v>
      </c>
      <c r="E794">
        <v>5220012</v>
      </c>
      <c r="F794">
        <v>4086957</v>
      </c>
      <c r="G794">
        <v>2110915</v>
      </c>
      <c r="H794">
        <v>675932</v>
      </c>
      <c r="I794">
        <v>2831413</v>
      </c>
      <c r="J794">
        <v>1908801</v>
      </c>
      <c r="K794">
        <v>44573162</v>
      </c>
      <c r="L794">
        <v>1008160</v>
      </c>
      <c r="M794">
        <v>31810074</v>
      </c>
      <c r="N794">
        <v>20372115</v>
      </c>
      <c r="O794">
        <v>3664730</v>
      </c>
      <c r="P794">
        <v>28728958</v>
      </c>
      <c r="Q794">
        <v>1163683</v>
      </c>
      <c r="R794">
        <v>12178404</v>
      </c>
      <c r="S794">
        <v>7130566</v>
      </c>
      <c r="T794">
        <v>150</v>
      </c>
    </row>
    <row r="795" spans="1:20">
      <c r="A795" s="1">
        <v>44585</v>
      </c>
      <c r="B795" s="9">
        <f>nyse_spy_volume_by_exchange[[#This Row],[Off Exchange]]/SUM(nyse_spy_volume_by_exchange[[#This Row],[NYSE National]:[LTSE]])</f>
        <v>0.21787505569036922</v>
      </c>
      <c r="C795" s="12">
        <f>SUM(nyse_spy_volume_by_exchange[[#This Row],[NYSE National]:[LTSE]])</f>
        <v>252523465</v>
      </c>
      <c r="D795">
        <v>836568</v>
      </c>
      <c r="E795">
        <v>7666524</v>
      </c>
      <c r="F795">
        <v>8314488</v>
      </c>
      <c r="G795">
        <v>3361918</v>
      </c>
      <c r="H795">
        <v>1273800</v>
      </c>
      <c r="I795">
        <v>3508516</v>
      </c>
      <c r="J795">
        <v>5281308</v>
      </c>
      <c r="K795">
        <v>55018564</v>
      </c>
      <c r="L795">
        <v>3369591</v>
      </c>
      <c r="M795">
        <v>58930817</v>
      </c>
      <c r="N795">
        <v>26832688</v>
      </c>
      <c r="O795">
        <v>6825811</v>
      </c>
      <c r="P795">
        <v>43983645</v>
      </c>
      <c r="Q795">
        <v>2033545</v>
      </c>
      <c r="R795">
        <v>15133256</v>
      </c>
      <c r="S795">
        <v>10152426</v>
      </c>
      <c r="T795">
        <v>0</v>
      </c>
    </row>
    <row r="796" spans="1:20">
      <c r="A796" s="1">
        <v>44582</v>
      </c>
      <c r="B796" s="9">
        <f>nyse_spy_volume_by_exchange[[#This Row],[Off Exchange]]/SUM(nyse_spy_volume_by_exchange[[#This Row],[NYSE National]:[LTSE]])</f>
        <v>0.31958445037831423</v>
      </c>
      <c r="C796" s="12">
        <f>SUM(nyse_spy_volume_by_exchange[[#This Row],[NYSE National]:[LTSE]])</f>
        <v>203627282</v>
      </c>
      <c r="D796">
        <v>712238</v>
      </c>
      <c r="E796">
        <v>5249822</v>
      </c>
      <c r="F796">
        <v>6673427</v>
      </c>
      <c r="G796">
        <v>3020593</v>
      </c>
      <c r="H796">
        <v>1551681</v>
      </c>
      <c r="I796">
        <v>3155532</v>
      </c>
      <c r="J796">
        <v>2889086</v>
      </c>
      <c r="K796">
        <v>65076113</v>
      </c>
      <c r="L796">
        <v>1341032</v>
      </c>
      <c r="M796">
        <v>37024702</v>
      </c>
      <c r="N796">
        <v>19159290</v>
      </c>
      <c r="O796">
        <v>5901952</v>
      </c>
      <c r="P796">
        <v>29444399</v>
      </c>
      <c r="Q796">
        <v>2583883</v>
      </c>
      <c r="R796">
        <v>9903831</v>
      </c>
      <c r="S796">
        <v>9939701</v>
      </c>
      <c r="T796">
        <v>0</v>
      </c>
    </row>
    <row r="797" spans="1:20">
      <c r="A797" s="1">
        <v>44581</v>
      </c>
      <c r="B797" s="9">
        <f>nyse_spy_volume_by_exchange[[#This Row],[Off Exchange]]/SUM(nyse_spy_volume_by_exchange[[#This Row],[NYSE National]:[LTSE]])</f>
        <v>0.24007134906704858</v>
      </c>
      <c r="C797" s="12">
        <f>SUM(nyse_spy_volume_by_exchange[[#This Row],[NYSE National]:[LTSE]])</f>
        <v>122464951</v>
      </c>
      <c r="D797">
        <v>585571</v>
      </c>
      <c r="E797">
        <v>4110403</v>
      </c>
      <c r="F797">
        <v>4184489</v>
      </c>
      <c r="G797">
        <v>2633368</v>
      </c>
      <c r="H797">
        <v>1406834</v>
      </c>
      <c r="I797">
        <v>1946911</v>
      </c>
      <c r="J797">
        <v>2333409</v>
      </c>
      <c r="K797">
        <v>29400326</v>
      </c>
      <c r="L797">
        <v>902526</v>
      </c>
      <c r="M797">
        <v>26234482</v>
      </c>
      <c r="N797">
        <v>11568307</v>
      </c>
      <c r="O797">
        <v>3456856</v>
      </c>
      <c r="P797">
        <v>18445833</v>
      </c>
      <c r="Q797">
        <v>3262084</v>
      </c>
      <c r="R797">
        <v>6113546</v>
      </c>
      <c r="S797">
        <v>5880006</v>
      </c>
      <c r="T797">
        <v>0</v>
      </c>
    </row>
    <row r="798" spans="1:20">
      <c r="A798" s="1">
        <v>44580</v>
      </c>
      <c r="B798" s="9">
        <f>nyse_spy_volume_by_exchange[[#This Row],[Off Exchange]]/SUM(nyse_spy_volume_by_exchange[[#This Row],[NYSE National]:[LTSE]])</f>
        <v>0.30628409059558942</v>
      </c>
      <c r="C798" s="12">
        <f>SUM(nyse_spy_volume_by_exchange[[#This Row],[NYSE National]:[LTSE]])</f>
        <v>108488681</v>
      </c>
      <c r="D798">
        <v>608211</v>
      </c>
      <c r="E798">
        <v>3741796</v>
      </c>
      <c r="F798">
        <v>4196355</v>
      </c>
      <c r="G798">
        <v>1849110</v>
      </c>
      <c r="H798">
        <v>688236</v>
      </c>
      <c r="I798">
        <v>1615078</v>
      </c>
      <c r="J798">
        <v>1837917</v>
      </c>
      <c r="K798">
        <v>33228357</v>
      </c>
      <c r="L798">
        <v>1784068</v>
      </c>
      <c r="M798">
        <v>21703620</v>
      </c>
      <c r="N798">
        <v>9144364</v>
      </c>
      <c r="O798">
        <v>1641033</v>
      </c>
      <c r="P798">
        <v>12492967</v>
      </c>
      <c r="Q798">
        <v>2755481</v>
      </c>
      <c r="R798">
        <v>5251917</v>
      </c>
      <c r="S798">
        <v>5949155</v>
      </c>
      <c r="T798">
        <v>1016</v>
      </c>
    </row>
    <row r="799" spans="1:20">
      <c r="A799" s="1">
        <v>44579</v>
      </c>
      <c r="B799" s="9">
        <f>nyse_spy_volume_by_exchange[[#This Row],[Off Exchange]]/SUM(nyse_spy_volume_by_exchange[[#This Row],[NYSE National]:[LTSE]])</f>
        <v>0.29166287721551098</v>
      </c>
      <c r="C799" s="12">
        <f>SUM(nyse_spy_volume_by_exchange[[#This Row],[NYSE National]:[LTSE]])</f>
        <v>110020330</v>
      </c>
      <c r="D799">
        <v>442968</v>
      </c>
      <c r="E799">
        <v>3924293</v>
      </c>
      <c r="F799">
        <v>4316896</v>
      </c>
      <c r="G799">
        <v>2070880</v>
      </c>
      <c r="H799">
        <v>984973</v>
      </c>
      <c r="I799">
        <v>1616692</v>
      </c>
      <c r="J799">
        <v>1975582</v>
      </c>
      <c r="K799">
        <v>32088846</v>
      </c>
      <c r="L799">
        <v>1797974</v>
      </c>
      <c r="M799">
        <v>21255839</v>
      </c>
      <c r="N799">
        <v>9808160</v>
      </c>
      <c r="O799">
        <v>1374076</v>
      </c>
      <c r="P799">
        <v>15112981</v>
      </c>
      <c r="Q799">
        <v>2673843</v>
      </c>
      <c r="R799">
        <v>5520427</v>
      </c>
      <c r="S799">
        <v>5055900</v>
      </c>
      <c r="T799">
        <v>0</v>
      </c>
    </row>
    <row r="800" spans="1:20">
      <c r="A800" s="1">
        <v>44575</v>
      </c>
      <c r="B800" s="9">
        <f>nyse_spy_volume_by_exchange[[#This Row],[Off Exchange]]/SUM(nyse_spy_volume_by_exchange[[#This Row],[NYSE National]:[LTSE]])</f>
        <v>0.22140540623066876</v>
      </c>
      <c r="C800" s="12">
        <f>SUM(nyse_spy_volume_by_exchange[[#This Row],[NYSE National]:[LTSE]])</f>
        <v>95890766</v>
      </c>
      <c r="D800">
        <v>494364</v>
      </c>
      <c r="E800">
        <v>3421855</v>
      </c>
      <c r="F800">
        <v>3808282</v>
      </c>
      <c r="G800">
        <v>1723993</v>
      </c>
      <c r="H800">
        <v>603318</v>
      </c>
      <c r="I800">
        <v>1526542</v>
      </c>
      <c r="J800">
        <v>1651714</v>
      </c>
      <c r="K800">
        <v>21230734</v>
      </c>
      <c r="L800">
        <v>2062975</v>
      </c>
      <c r="M800">
        <v>20532235</v>
      </c>
      <c r="N800">
        <v>10082553</v>
      </c>
      <c r="O800">
        <v>1359348</v>
      </c>
      <c r="P800">
        <v>14041097</v>
      </c>
      <c r="Q800">
        <v>3002259</v>
      </c>
      <c r="R800">
        <v>5303095</v>
      </c>
      <c r="S800">
        <v>5046402</v>
      </c>
      <c r="T800">
        <v>0</v>
      </c>
    </row>
    <row r="801" spans="1:20">
      <c r="A801" s="1">
        <v>44574</v>
      </c>
      <c r="B801" s="9">
        <f>nyse_spy_volume_by_exchange[[#This Row],[Off Exchange]]/SUM(nyse_spy_volume_by_exchange[[#This Row],[NYSE National]:[LTSE]])</f>
        <v>0.3037916330768986</v>
      </c>
      <c r="C801" s="12">
        <f>SUM(nyse_spy_volume_by_exchange[[#This Row],[NYSE National]:[LTSE]])</f>
        <v>91236861</v>
      </c>
      <c r="D801">
        <v>385963</v>
      </c>
      <c r="E801">
        <v>3721064</v>
      </c>
      <c r="F801">
        <v>3300751</v>
      </c>
      <c r="G801">
        <v>1816780</v>
      </c>
      <c r="H801">
        <v>769419</v>
      </c>
      <c r="I801">
        <v>1480043</v>
      </c>
      <c r="J801">
        <v>1505103</v>
      </c>
      <c r="K801">
        <v>27716995</v>
      </c>
      <c r="L801">
        <v>1642372</v>
      </c>
      <c r="M801">
        <v>16574596</v>
      </c>
      <c r="N801">
        <v>7447822</v>
      </c>
      <c r="O801">
        <v>977360</v>
      </c>
      <c r="P801">
        <v>11490291</v>
      </c>
      <c r="Q801">
        <v>4219352</v>
      </c>
      <c r="R801">
        <v>4104513</v>
      </c>
      <c r="S801">
        <v>4084437</v>
      </c>
      <c r="T801">
        <v>0</v>
      </c>
    </row>
    <row r="802" spans="1:20">
      <c r="A802" s="1">
        <v>44573</v>
      </c>
      <c r="B802" s="9">
        <f>nyse_spy_volume_by_exchange[[#This Row],[Off Exchange]]/SUM(nyse_spy_volume_by_exchange[[#This Row],[NYSE National]:[LTSE]])</f>
        <v>0.26328403714035481</v>
      </c>
      <c r="C802" s="12">
        <f>SUM(nyse_spy_volume_by_exchange[[#This Row],[NYSE National]:[LTSE]])</f>
        <v>67808076</v>
      </c>
      <c r="D802">
        <v>318242</v>
      </c>
      <c r="E802">
        <v>2682108</v>
      </c>
      <c r="F802">
        <v>3098757</v>
      </c>
      <c r="G802">
        <v>1687648</v>
      </c>
      <c r="H802">
        <v>366537</v>
      </c>
      <c r="I802">
        <v>823670</v>
      </c>
      <c r="J802">
        <v>1325846</v>
      </c>
      <c r="K802">
        <v>17852784</v>
      </c>
      <c r="L802">
        <v>1358110</v>
      </c>
      <c r="M802">
        <v>13863464</v>
      </c>
      <c r="N802">
        <v>5681410</v>
      </c>
      <c r="O802">
        <v>691554</v>
      </c>
      <c r="P802">
        <v>9412645</v>
      </c>
      <c r="Q802">
        <v>2481152</v>
      </c>
      <c r="R802">
        <v>2950318</v>
      </c>
      <c r="S802">
        <v>3213831</v>
      </c>
      <c r="T802">
        <v>0</v>
      </c>
    </row>
    <row r="803" spans="1:20">
      <c r="A803" s="1">
        <v>44572</v>
      </c>
      <c r="B803" s="9">
        <f>nyse_spy_volume_by_exchange[[#This Row],[Off Exchange]]/SUM(nyse_spy_volume_by_exchange[[#This Row],[NYSE National]:[LTSE]])</f>
        <v>0.26325661284506485</v>
      </c>
      <c r="C803" s="12">
        <f>SUM(nyse_spy_volume_by_exchange[[#This Row],[NYSE National]:[LTSE]])</f>
        <v>74847890</v>
      </c>
      <c r="D803">
        <v>415066</v>
      </c>
      <c r="E803">
        <v>2984659</v>
      </c>
      <c r="F803">
        <v>3116006</v>
      </c>
      <c r="G803">
        <v>1714996</v>
      </c>
      <c r="H803">
        <v>648040</v>
      </c>
      <c r="I803">
        <v>1182243</v>
      </c>
      <c r="J803">
        <v>1250154</v>
      </c>
      <c r="K803">
        <v>19704202</v>
      </c>
      <c r="L803">
        <v>1227143</v>
      </c>
      <c r="M803">
        <v>15018777</v>
      </c>
      <c r="N803">
        <v>6680962</v>
      </c>
      <c r="O803">
        <v>1053692</v>
      </c>
      <c r="P803">
        <v>10891947</v>
      </c>
      <c r="Q803">
        <v>1578040</v>
      </c>
      <c r="R803">
        <v>3982439</v>
      </c>
      <c r="S803">
        <v>3399524</v>
      </c>
      <c r="T803">
        <v>0</v>
      </c>
    </row>
    <row r="804" spans="1:20">
      <c r="A804" s="1">
        <v>44571</v>
      </c>
      <c r="B804" s="9">
        <f>nyse_spy_volume_by_exchange[[#This Row],[Off Exchange]]/SUM(nyse_spy_volume_by_exchange[[#This Row],[NYSE National]:[LTSE]])</f>
        <v>0.29222453637857265</v>
      </c>
      <c r="C804" s="12">
        <f>SUM(nyse_spy_volume_by_exchange[[#This Row],[NYSE National]:[LTSE]])</f>
        <v>119614025</v>
      </c>
      <c r="D804">
        <v>704275</v>
      </c>
      <c r="E804">
        <v>4341871</v>
      </c>
      <c r="F804">
        <v>3999194</v>
      </c>
      <c r="G804">
        <v>2146356</v>
      </c>
      <c r="H804">
        <v>1097884</v>
      </c>
      <c r="I804">
        <v>2037795</v>
      </c>
      <c r="J804">
        <v>1822866</v>
      </c>
      <c r="K804">
        <v>34954153</v>
      </c>
      <c r="L804">
        <v>2999741</v>
      </c>
      <c r="M804">
        <v>23637793</v>
      </c>
      <c r="N804">
        <v>10171898</v>
      </c>
      <c r="O804">
        <v>1781518</v>
      </c>
      <c r="P804">
        <v>17134902</v>
      </c>
      <c r="Q804">
        <v>2863088</v>
      </c>
      <c r="R804">
        <v>5610095</v>
      </c>
      <c r="S804">
        <v>4310596</v>
      </c>
      <c r="T804">
        <v>0</v>
      </c>
    </row>
    <row r="805" spans="1:20">
      <c r="A805" s="1">
        <v>44568</v>
      </c>
      <c r="B805" s="9">
        <f>nyse_spy_volume_by_exchange[[#This Row],[Off Exchange]]/SUM(nyse_spy_volume_by_exchange[[#This Row],[NYSE National]:[LTSE]])</f>
        <v>0.3674618090427233</v>
      </c>
      <c r="C805" s="12">
        <f>SUM(nyse_spy_volume_by_exchange[[#This Row],[NYSE National]:[LTSE]])</f>
        <v>85129576</v>
      </c>
      <c r="D805">
        <v>448322</v>
      </c>
      <c r="E805">
        <v>2772633</v>
      </c>
      <c r="F805">
        <v>2706027</v>
      </c>
      <c r="G805">
        <v>1836971</v>
      </c>
      <c r="H805">
        <v>297303</v>
      </c>
      <c r="I805">
        <v>1237553</v>
      </c>
      <c r="J805">
        <v>1910855</v>
      </c>
      <c r="K805">
        <v>31281868</v>
      </c>
      <c r="L805">
        <v>1874306</v>
      </c>
      <c r="M805">
        <v>13634992</v>
      </c>
      <c r="N805">
        <v>6415575</v>
      </c>
      <c r="O805">
        <v>1107143</v>
      </c>
      <c r="P805">
        <v>9715511</v>
      </c>
      <c r="Q805">
        <v>2370597</v>
      </c>
      <c r="R805">
        <v>4064579</v>
      </c>
      <c r="S805">
        <v>3455341</v>
      </c>
      <c r="T805">
        <v>0</v>
      </c>
    </row>
    <row r="806" spans="1:20">
      <c r="A806" s="1">
        <v>44567</v>
      </c>
      <c r="B806" s="9">
        <f>nyse_spy_volume_by_exchange[[#This Row],[Off Exchange]]/SUM(nyse_spy_volume_by_exchange[[#This Row],[NYSE National]:[LTSE]])</f>
        <v>0.26861762350597229</v>
      </c>
      <c r="C806" s="12">
        <f>SUM(nyse_spy_volume_by_exchange[[#This Row],[NYSE National]:[LTSE]])</f>
        <v>87255578</v>
      </c>
      <c r="D806">
        <v>378806</v>
      </c>
      <c r="E806">
        <v>3731215</v>
      </c>
      <c r="F806">
        <v>3269957</v>
      </c>
      <c r="G806">
        <v>2178777</v>
      </c>
      <c r="H806">
        <v>385641</v>
      </c>
      <c r="I806">
        <v>1982217</v>
      </c>
      <c r="J806">
        <v>1958121</v>
      </c>
      <c r="K806">
        <v>23438386</v>
      </c>
      <c r="L806">
        <v>2164695</v>
      </c>
      <c r="M806">
        <v>15303279</v>
      </c>
      <c r="N806">
        <v>8212143</v>
      </c>
      <c r="O806">
        <v>1274891</v>
      </c>
      <c r="P806">
        <v>11565306</v>
      </c>
      <c r="Q806">
        <v>2521250</v>
      </c>
      <c r="R806">
        <v>4886473</v>
      </c>
      <c r="S806">
        <v>4004421</v>
      </c>
      <c r="T806">
        <v>0</v>
      </c>
    </row>
    <row r="807" spans="1:20">
      <c r="A807" s="1">
        <v>44566</v>
      </c>
      <c r="B807" s="9">
        <f>nyse_spy_volume_by_exchange[[#This Row],[Off Exchange]]/SUM(nyse_spy_volume_by_exchange[[#This Row],[NYSE National]:[LTSE]])</f>
        <v>0.33053022406195404</v>
      </c>
      <c r="C807" s="12">
        <f>SUM(nyse_spy_volume_by_exchange[[#This Row],[NYSE National]:[LTSE]])</f>
        <v>104539390</v>
      </c>
      <c r="D807">
        <v>424234</v>
      </c>
      <c r="E807">
        <v>3871128</v>
      </c>
      <c r="F807">
        <v>3681722</v>
      </c>
      <c r="G807">
        <v>2226256</v>
      </c>
      <c r="H807">
        <v>1022052</v>
      </c>
      <c r="I807">
        <v>2124466</v>
      </c>
      <c r="J807">
        <v>1995869</v>
      </c>
      <c r="K807">
        <v>34553428</v>
      </c>
      <c r="L807">
        <v>3417377</v>
      </c>
      <c r="M807">
        <v>16720523</v>
      </c>
      <c r="N807">
        <v>8078398</v>
      </c>
      <c r="O807">
        <v>1358037</v>
      </c>
      <c r="P807">
        <v>13230903</v>
      </c>
      <c r="Q807">
        <v>3038034</v>
      </c>
      <c r="R807">
        <v>4834041</v>
      </c>
      <c r="S807">
        <v>3962922</v>
      </c>
      <c r="T807">
        <v>0</v>
      </c>
    </row>
    <row r="808" spans="1:20">
      <c r="A808" s="1">
        <v>44565</v>
      </c>
      <c r="B808" s="9">
        <f>nyse_spy_volume_by_exchange[[#This Row],[Off Exchange]]/SUM(nyse_spy_volume_by_exchange[[#This Row],[NYSE National]:[LTSE]])</f>
        <v>0.37339311804338893</v>
      </c>
      <c r="C808" s="12">
        <f>SUM(nyse_spy_volume_by_exchange[[#This Row],[NYSE National]:[LTSE]])</f>
        <v>72177206</v>
      </c>
      <c r="D808">
        <v>274144</v>
      </c>
      <c r="E808">
        <v>2983433</v>
      </c>
      <c r="F808">
        <v>2191982</v>
      </c>
      <c r="G808">
        <v>1279100</v>
      </c>
      <c r="H808">
        <v>314901</v>
      </c>
      <c r="I808">
        <v>1592794</v>
      </c>
      <c r="J808">
        <v>1139767</v>
      </c>
      <c r="K808">
        <v>26950472</v>
      </c>
      <c r="L808">
        <v>1602753</v>
      </c>
      <c r="M808">
        <v>10610516</v>
      </c>
      <c r="N808">
        <v>5595365</v>
      </c>
      <c r="O808">
        <v>816301</v>
      </c>
      <c r="P808">
        <v>8412106</v>
      </c>
      <c r="Q808">
        <v>1609259</v>
      </c>
      <c r="R808">
        <v>3512025</v>
      </c>
      <c r="S808">
        <v>3292288</v>
      </c>
      <c r="T808">
        <v>0</v>
      </c>
    </row>
    <row r="809" spans="1:20">
      <c r="A809" s="1">
        <v>44564</v>
      </c>
      <c r="B809" s="9">
        <f>nyse_spy_volume_by_exchange[[#This Row],[Off Exchange]]/SUM(nyse_spy_volume_by_exchange[[#This Row],[NYSE National]:[LTSE]])</f>
        <v>0.39489520953402402</v>
      </c>
      <c r="C809" s="12">
        <f>SUM(nyse_spy_volume_by_exchange[[#This Row],[NYSE National]:[LTSE]])</f>
        <v>72908732</v>
      </c>
      <c r="D809">
        <v>212745</v>
      </c>
      <c r="E809">
        <v>2467088</v>
      </c>
      <c r="F809">
        <v>2195622</v>
      </c>
      <c r="G809">
        <v>1138143</v>
      </c>
      <c r="H809">
        <v>405664</v>
      </c>
      <c r="I809">
        <v>1096534</v>
      </c>
      <c r="J809">
        <v>1457540</v>
      </c>
      <c r="K809">
        <v>28791309</v>
      </c>
      <c r="L809">
        <v>591075</v>
      </c>
      <c r="M809">
        <v>11812423</v>
      </c>
      <c r="N809">
        <v>5337723</v>
      </c>
      <c r="O809">
        <v>799307</v>
      </c>
      <c r="P809">
        <v>9371262</v>
      </c>
      <c r="Q809">
        <v>1427382</v>
      </c>
      <c r="R809">
        <v>3281376</v>
      </c>
      <c r="S809">
        <v>2523539</v>
      </c>
      <c r="T809">
        <v>0</v>
      </c>
    </row>
    <row r="810" spans="1:20">
      <c r="A810" s="1">
        <v>44561</v>
      </c>
      <c r="B810" s="9">
        <f>nyse_spy_volume_by_exchange[[#This Row],[Off Exchange]]/SUM(nyse_spy_volume_by_exchange[[#This Row],[NYSE National]:[LTSE]])</f>
        <v>0.41737129573417286</v>
      </c>
      <c r="C810" s="12">
        <f>SUM(nyse_spy_volume_by_exchange[[#This Row],[NYSE National]:[LTSE]])</f>
        <v>67874246</v>
      </c>
      <c r="D810">
        <v>204571</v>
      </c>
      <c r="E810">
        <v>2042725</v>
      </c>
      <c r="F810">
        <v>1885160</v>
      </c>
      <c r="G810">
        <v>1007589</v>
      </c>
      <c r="H810">
        <v>173397</v>
      </c>
      <c r="I810">
        <v>978337</v>
      </c>
      <c r="J810">
        <v>1208954</v>
      </c>
      <c r="K810">
        <v>28328762</v>
      </c>
      <c r="L810">
        <v>1153313</v>
      </c>
      <c r="M810">
        <v>9928892</v>
      </c>
      <c r="N810">
        <v>5090045</v>
      </c>
      <c r="O810">
        <v>660167</v>
      </c>
      <c r="P810">
        <v>8197361</v>
      </c>
      <c r="Q810">
        <v>1564501</v>
      </c>
      <c r="R810">
        <v>3229240</v>
      </c>
      <c r="S810">
        <v>2221232</v>
      </c>
      <c r="T810">
        <v>0</v>
      </c>
    </row>
    <row r="811" spans="1:20">
      <c r="A811" s="1">
        <v>44560</v>
      </c>
      <c r="B811" s="9">
        <f>nyse_spy_volume_by_exchange[[#This Row],[Off Exchange]]/SUM(nyse_spy_volume_by_exchange[[#This Row],[NYSE National]:[LTSE]])</f>
        <v>0.44872481711244888</v>
      </c>
      <c r="C811" s="12">
        <f>SUM(nyse_spy_volume_by_exchange[[#This Row],[NYSE National]:[LTSE]])</f>
        <v>55318418</v>
      </c>
      <c r="D811">
        <v>154410</v>
      </c>
      <c r="E811">
        <v>1829710</v>
      </c>
      <c r="F811">
        <v>1623676</v>
      </c>
      <c r="G811">
        <v>1000213</v>
      </c>
      <c r="H811">
        <v>149042</v>
      </c>
      <c r="I811">
        <v>1079339</v>
      </c>
      <c r="J811">
        <v>878327</v>
      </c>
      <c r="K811">
        <v>24822747</v>
      </c>
      <c r="L811">
        <v>1357473</v>
      </c>
      <c r="M811">
        <v>7105033</v>
      </c>
      <c r="N811">
        <v>3637075</v>
      </c>
      <c r="O811">
        <v>576604</v>
      </c>
      <c r="P811">
        <v>6204036</v>
      </c>
      <c r="Q811">
        <v>1034656</v>
      </c>
      <c r="R811">
        <v>2436798</v>
      </c>
      <c r="S811">
        <v>1429279</v>
      </c>
      <c r="T811">
        <v>0</v>
      </c>
    </row>
    <row r="812" spans="1:20">
      <c r="A812" s="1">
        <v>44559</v>
      </c>
      <c r="B812" s="9">
        <f>nyse_spy_volume_by_exchange[[#This Row],[Off Exchange]]/SUM(nyse_spy_volume_by_exchange[[#This Row],[NYSE National]:[LTSE]])</f>
        <v>0.39127941236396085</v>
      </c>
      <c r="C812" s="12">
        <f>SUM(nyse_spy_volume_by_exchange[[#This Row],[NYSE National]:[LTSE]])</f>
        <v>57522408</v>
      </c>
      <c r="D812">
        <v>155763</v>
      </c>
      <c r="E812">
        <v>1741728</v>
      </c>
      <c r="F812">
        <v>1427810</v>
      </c>
      <c r="G812">
        <v>873625</v>
      </c>
      <c r="H812">
        <v>265957</v>
      </c>
      <c r="I812">
        <v>798472</v>
      </c>
      <c r="J812">
        <v>1042914</v>
      </c>
      <c r="K812">
        <v>22507334</v>
      </c>
      <c r="L812">
        <v>6263722</v>
      </c>
      <c r="M812">
        <v>7219998</v>
      </c>
      <c r="N812">
        <v>3459035</v>
      </c>
      <c r="O812">
        <v>531617</v>
      </c>
      <c r="P812">
        <v>5946850</v>
      </c>
      <c r="Q812">
        <v>1163708</v>
      </c>
      <c r="R812">
        <v>2166561</v>
      </c>
      <c r="S812">
        <v>1957314</v>
      </c>
      <c r="T812">
        <v>0</v>
      </c>
    </row>
    <row r="813" spans="1:20">
      <c r="A813" s="1">
        <v>44558</v>
      </c>
      <c r="B813" s="9">
        <f>nyse_spy_volume_by_exchange[[#This Row],[Off Exchange]]/SUM(nyse_spy_volume_by_exchange[[#This Row],[NYSE National]:[LTSE]])</f>
        <v>0.39689824907504884</v>
      </c>
      <c r="C813" s="12">
        <f>SUM(nyse_spy_volume_by_exchange[[#This Row],[NYSE National]:[LTSE]])</f>
        <v>47263305</v>
      </c>
      <c r="D813">
        <v>175711</v>
      </c>
      <c r="E813">
        <v>1377929</v>
      </c>
      <c r="F813">
        <v>1296161</v>
      </c>
      <c r="G813">
        <v>795586</v>
      </c>
      <c r="H813">
        <v>176916</v>
      </c>
      <c r="I813">
        <v>979978</v>
      </c>
      <c r="J813">
        <v>753382</v>
      </c>
      <c r="K813">
        <v>18758723</v>
      </c>
      <c r="L813">
        <v>1131962</v>
      </c>
      <c r="M813">
        <v>6927846</v>
      </c>
      <c r="N813">
        <v>3507997</v>
      </c>
      <c r="O813">
        <v>612007</v>
      </c>
      <c r="P813">
        <v>5470996</v>
      </c>
      <c r="Q813">
        <v>1312661</v>
      </c>
      <c r="R813">
        <v>2337146</v>
      </c>
      <c r="S813">
        <v>1648304</v>
      </c>
      <c r="T813">
        <v>0</v>
      </c>
    </row>
    <row r="814" spans="1:20">
      <c r="A814" s="1">
        <v>44557</v>
      </c>
      <c r="B814" s="9">
        <f>nyse_spy_volume_by_exchange[[#This Row],[Off Exchange]]/SUM(nyse_spy_volume_by_exchange[[#This Row],[NYSE National]:[LTSE]])</f>
        <v>0.43324485324148315</v>
      </c>
      <c r="C814" s="12">
        <f>SUM(nyse_spy_volume_by_exchange[[#This Row],[NYSE National]:[LTSE]])</f>
        <v>56787539</v>
      </c>
      <c r="D814">
        <v>142385</v>
      </c>
      <c r="E814">
        <v>1389080</v>
      </c>
      <c r="F814">
        <v>1871357</v>
      </c>
      <c r="G814">
        <v>849879</v>
      </c>
      <c r="H814">
        <v>355404</v>
      </c>
      <c r="I814">
        <v>1048456</v>
      </c>
      <c r="J814">
        <v>864897</v>
      </c>
      <c r="K814">
        <v>24602909</v>
      </c>
      <c r="L814">
        <v>611531</v>
      </c>
      <c r="M814">
        <v>8446163</v>
      </c>
      <c r="N814">
        <v>3597996</v>
      </c>
      <c r="O814">
        <v>703783</v>
      </c>
      <c r="P814">
        <v>6704532</v>
      </c>
      <c r="Q814">
        <v>1053260</v>
      </c>
      <c r="R814">
        <v>2585452</v>
      </c>
      <c r="S814">
        <v>1960455</v>
      </c>
      <c r="T814">
        <v>0</v>
      </c>
    </row>
    <row r="815" spans="1:20">
      <c r="A815" s="1">
        <v>44553</v>
      </c>
      <c r="B815" s="9">
        <f>nyse_spy_volume_by_exchange[[#This Row],[Off Exchange]]/SUM(nyse_spy_volume_by_exchange[[#This Row],[NYSE National]:[LTSE]])</f>
        <v>0.37972824291541601</v>
      </c>
      <c r="C815" s="12">
        <f>SUM(nyse_spy_volume_by_exchange[[#This Row],[NYSE National]:[LTSE]])</f>
        <v>56423920</v>
      </c>
      <c r="D815">
        <v>198258</v>
      </c>
      <c r="E815">
        <v>1500660</v>
      </c>
      <c r="F815">
        <v>1416725</v>
      </c>
      <c r="G815">
        <v>731883</v>
      </c>
      <c r="H815">
        <v>497912</v>
      </c>
      <c r="I815">
        <v>1325870</v>
      </c>
      <c r="J815">
        <v>759482</v>
      </c>
      <c r="K815">
        <v>21425756</v>
      </c>
      <c r="L815">
        <v>2115736</v>
      </c>
      <c r="M815">
        <v>8640492</v>
      </c>
      <c r="N815">
        <v>4262501</v>
      </c>
      <c r="O815">
        <v>608521</v>
      </c>
      <c r="P815">
        <v>7013809</v>
      </c>
      <c r="Q815">
        <v>994605</v>
      </c>
      <c r="R815">
        <v>2902290</v>
      </c>
      <c r="S815">
        <v>2029420</v>
      </c>
      <c r="T815">
        <v>0</v>
      </c>
    </row>
    <row r="816" spans="1:20">
      <c r="A816" s="1">
        <v>44552</v>
      </c>
      <c r="B816" s="9">
        <f>nyse_spy_volume_by_exchange[[#This Row],[Off Exchange]]/SUM(nyse_spy_volume_by_exchange[[#This Row],[NYSE National]:[LTSE]])</f>
        <v>0.31708838862704536</v>
      </c>
      <c r="C816" s="12">
        <f>SUM(nyse_spy_volume_by_exchange[[#This Row],[NYSE National]:[LTSE]])</f>
        <v>59039926</v>
      </c>
      <c r="D816">
        <v>200353</v>
      </c>
      <c r="E816">
        <v>2187677</v>
      </c>
      <c r="F816">
        <v>1600547</v>
      </c>
      <c r="G816">
        <v>1094248</v>
      </c>
      <c r="H816">
        <v>448952</v>
      </c>
      <c r="I816">
        <v>1186516</v>
      </c>
      <c r="J816">
        <v>971505</v>
      </c>
      <c r="K816">
        <v>18720875</v>
      </c>
      <c r="L816">
        <v>2862542</v>
      </c>
      <c r="M816">
        <v>9346545</v>
      </c>
      <c r="N816">
        <v>5023162</v>
      </c>
      <c r="O816">
        <v>679477</v>
      </c>
      <c r="P816">
        <v>7195561</v>
      </c>
      <c r="Q816">
        <v>1738569</v>
      </c>
      <c r="R816">
        <v>3159148</v>
      </c>
      <c r="S816">
        <v>2624249</v>
      </c>
      <c r="T816">
        <v>0</v>
      </c>
    </row>
    <row r="817" spans="1:20">
      <c r="A817" s="1">
        <v>44551</v>
      </c>
      <c r="B817" s="9">
        <f>nyse_spy_volume_by_exchange[[#This Row],[Off Exchange]]/SUM(nyse_spy_volume_by_exchange[[#This Row],[NYSE National]:[LTSE]])</f>
        <v>0.25709134947690426</v>
      </c>
      <c r="C817" s="12">
        <f>SUM(nyse_spy_volume_by_exchange[[#This Row],[NYSE National]:[LTSE]])</f>
        <v>69806530</v>
      </c>
      <c r="D817">
        <v>385698</v>
      </c>
      <c r="E817">
        <v>2792593</v>
      </c>
      <c r="F817">
        <v>2896983</v>
      </c>
      <c r="G817">
        <v>1676927</v>
      </c>
      <c r="H817">
        <v>797899</v>
      </c>
      <c r="I817">
        <v>1438023</v>
      </c>
      <c r="J817">
        <v>1293955</v>
      </c>
      <c r="K817">
        <v>17946655</v>
      </c>
      <c r="L817">
        <v>1893124</v>
      </c>
      <c r="M817">
        <v>13701945</v>
      </c>
      <c r="N817">
        <v>5694981</v>
      </c>
      <c r="O817">
        <v>827301</v>
      </c>
      <c r="P817">
        <v>10381525</v>
      </c>
      <c r="Q817">
        <v>1118881</v>
      </c>
      <c r="R817">
        <v>3803609</v>
      </c>
      <c r="S817">
        <v>3156431</v>
      </c>
      <c r="T817">
        <v>0</v>
      </c>
    </row>
    <row r="818" spans="1:20">
      <c r="A818" s="1">
        <v>44550</v>
      </c>
      <c r="B818" s="9">
        <f>nyse_spy_volume_by_exchange[[#This Row],[Off Exchange]]/SUM(nyse_spy_volume_by_exchange[[#This Row],[NYSE National]:[LTSE]])</f>
        <v>0.33750719836865556</v>
      </c>
      <c r="C818" s="12">
        <f>SUM(nyse_spy_volume_by_exchange[[#This Row],[NYSE National]:[LTSE]])</f>
        <v>107182271</v>
      </c>
      <c r="D818">
        <v>541729</v>
      </c>
      <c r="E818">
        <v>2755540</v>
      </c>
      <c r="F818">
        <v>4035333</v>
      </c>
      <c r="G818">
        <v>1638248</v>
      </c>
      <c r="H818">
        <v>577060</v>
      </c>
      <c r="I818">
        <v>1951976</v>
      </c>
      <c r="J818">
        <v>1554436</v>
      </c>
      <c r="K818">
        <v>36174788</v>
      </c>
      <c r="L818">
        <v>2910189</v>
      </c>
      <c r="M818">
        <v>19979326</v>
      </c>
      <c r="N818">
        <v>8566481</v>
      </c>
      <c r="O818">
        <v>1199151</v>
      </c>
      <c r="P818">
        <v>13908401</v>
      </c>
      <c r="Q818">
        <v>2320873</v>
      </c>
      <c r="R818">
        <v>5974158</v>
      </c>
      <c r="S818">
        <v>3094582</v>
      </c>
      <c r="T818">
        <v>0</v>
      </c>
    </row>
    <row r="819" spans="1:20">
      <c r="A819" s="1">
        <v>44547</v>
      </c>
      <c r="B819" s="9">
        <f>nyse_spy_volume_by_exchange[[#This Row],[Off Exchange]]/SUM(nyse_spy_volume_by_exchange[[#This Row],[NYSE National]:[LTSE]])</f>
        <v>0.4369176086417027</v>
      </c>
      <c r="C819" s="12">
        <f>SUM(nyse_spy_volume_by_exchange[[#This Row],[NYSE National]:[LTSE]])</f>
        <v>141682541</v>
      </c>
      <c r="D819">
        <v>531856</v>
      </c>
      <c r="E819">
        <v>3394241</v>
      </c>
      <c r="F819">
        <v>2867008</v>
      </c>
      <c r="G819">
        <v>1768339</v>
      </c>
      <c r="H819">
        <v>665558</v>
      </c>
      <c r="I819">
        <v>1788722</v>
      </c>
      <c r="J819">
        <v>2078384</v>
      </c>
      <c r="K819">
        <v>61903597</v>
      </c>
      <c r="L819">
        <v>816494</v>
      </c>
      <c r="M819">
        <v>22497791</v>
      </c>
      <c r="N819">
        <v>12459133</v>
      </c>
      <c r="O819">
        <v>1584362</v>
      </c>
      <c r="P819">
        <v>14723602</v>
      </c>
      <c r="Q819">
        <v>1743832</v>
      </c>
      <c r="R819">
        <v>7012631</v>
      </c>
      <c r="S819">
        <v>5846991</v>
      </c>
      <c r="T819">
        <v>0</v>
      </c>
    </row>
    <row r="820" spans="1:20">
      <c r="A820" s="1">
        <v>44546</v>
      </c>
      <c r="B820" s="9">
        <f>nyse_spy_volume_by_exchange[[#This Row],[Off Exchange]]/SUM(nyse_spy_volume_by_exchange[[#This Row],[NYSE National]:[LTSE]])</f>
        <v>0.35840781041547243</v>
      </c>
      <c r="C820" s="12">
        <f>SUM(nyse_spy_volume_by_exchange[[#This Row],[NYSE National]:[LTSE]])</f>
        <v>116582172</v>
      </c>
      <c r="D820">
        <v>375565</v>
      </c>
      <c r="E820">
        <v>2996341</v>
      </c>
      <c r="F820">
        <v>4073102</v>
      </c>
      <c r="G820">
        <v>1819635</v>
      </c>
      <c r="H820">
        <v>583267</v>
      </c>
      <c r="I820">
        <v>2398682</v>
      </c>
      <c r="J820">
        <v>1629896</v>
      </c>
      <c r="K820">
        <v>41783961</v>
      </c>
      <c r="L820">
        <v>3094356</v>
      </c>
      <c r="M820">
        <v>19425050</v>
      </c>
      <c r="N820">
        <v>10044107</v>
      </c>
      <c r="O820">
        <v>1354103</v>
      </c>
      <c r="P820">
        <v>15273855</v>
      </c>
      <c r="Q820">
        <v>1584029</v>
      </c>
      <c r="R820">
        <v>6703543</v>
      </c>
      <c r="S820">
        <v>3442680</v>
      </c>
      <c r="T820">
        <v>0</v>
      </c>
    </row>
    <row r="821" spans="1:20">
      <c r="A821" s="1">
        <v>44545</v>
      </c>
      <c r="B821" s="9">
        <f>nyse_spy_volume_by_exchange[[#This Row],[Off Exchange]]/SUM(nyse_spy_volume_by_exchange[[#This Row],[NYSE National]:[LTSE]])</f>
        <v>0.32360322333601821</v>
      </c>
      <c r="C821" s="12">
        <f>SUM(nyse_spy_volume_by_exchange[[#This Row],[NYSE National]:[LTSE]])</f>
        <v>117101040</v>
      </c>
      <c r="D821">
        <v>493716</v>
      </c>
      <c r="E821">
        <v>3249681</v>
      </c>
      <c r="F821">
        <v>2610928</v>
      </c>
      <c r="G821">
        <v>1845946</v>
      </c>
      <c r="H821">
        <v>957229</v>
      </c>
      <c r="I821">
        <v>2453008</v>
      </c>
      <c r="J821">
        <v>1801534</v>
      </c>
      <c r="K821">
        <v>37894274</v>
      </c>
      <c r="L821">
        <v>5420998</v>
      </c>
      <c r="M821">
        <v>19365761</v>
      </c>
      <c r="N821">
        <v>11681934</v>
      </c>
      <c r="O821">
        <v>1653755</v>
      </c>
      <c r="P821">
        <v>15200106</v>
      </c>
      <c r="Q821">
        <v>1725920</v>
      </c>
      <c r="R821">
        <v>7021721</v>
      </c>
      <c r="S821">
        <v>3724529</v>
      </c>
      <c r="T821">
        <v>0</v>
      </c>
    </row>
    <row r="822" spans="1:20">
      <c r="A822" s="1">
        <v>44544</v>
      </c>
      <c r="B822" s="9">
        <f>nyse_spy_volume_by_exchange[[#This Row],[Off Exchange]]/SUM(nyse_spy_volume_by_exchange[[#This Row],[NYSE National]:[LTSE]])</f>
        <v>0.3683820782594332</v>
      </c>
      <c r="C822" s="12">
        <f>SUM(nyse_spy_volume_by_exchange[[#This Row],[NYSE National]:[LTSE]])</f>
        <v>97262294</v>
      </c>
      <c r="D822">
        <v>329049</v>
      </c>
      <c r="E822">
        <v>2274025</v>
      </c>
      <c r="F822">
        <v>2606157</v>
      </c>
      <c r="G822">
        <v>1367146</v>
      </c>
      <c r="H822">
        <v>510074</v>
      </c>
      <c r="I822">
        <v>1666304</v>
      </c>
      <c r="J822">
        <v>2251613</v>
      </c>
      <c r="K822">
        <v>35829686</v>
      </c>
      <c r="L822">
        <v>4547957</v>
      </c>
      <c r="M822">
        <v>15533781</v>
      </c>
      <c r="N822">
        <v>7468127</v>
      </c>
      <c r="O822">
        <v>946897</v>
      </c>
      <c r="P822">
        <v>11309130</v>
      </c>
      <c r="Q822">
        <v>1698000</v>
      </c>
      <c r="R822">
        <v>5882313</v>
      </c>
      <c r="S822">
        <v>3042035</v>
      </c>
      <c r="T822">
        <v>0</v>
      </c>
    </row>
    <row r="823" spans="1:20">
      <c r="A823" s="1">
        <v>44543</v>
      </c>
      <c r="B823" s="9">
        <f>nyse_spy_volume_by_exchange[[#This Row],[Off Exchange]]/SUM(nyse_spy_volume_by_exchange[[#This Row],[NYSE National]:[LTSE]])</f>
        <v>0.37007232880490826</v>
      </c>
      <c r="C823" s="12">
        <f>SUM(nyse_spy_volume_by_exchange[[#This Row],[NYSE National]:[LTSE]])</f>
        <v>87706136</v>
      </c>
      <c r="D823">
        <v>314175</v>
      </c>
      <c r="E823">
        <v>3466265</v>
      </c>
      <c r="F823">
        <v>2787979</v>
      </c>
      <c r="G823">
        <v>1609587</v>
      </c>
      <c r="H823">
        <v>317068</v>
      </c>
      <c r="I823">
        <v>1443090</v>
      </c>
      <c r="J823">
        <v>1614432</v>
      </c>
      <c r="K823">
        <v>32457614</v>
      </c>
      <c r="L823">
        <v>1250699</v>
      </c>
      <c r="M823">
        <v>12055777</v>
      </c>
      <c r="N823">
        <v>7692584</v>
      </c>
      <c r="O823">
        <v>919654</v>
      </c>
      <c r="P823">
        <v>10447829</v>
      </c>
      <c r="Q823">
        <v>1964684</v>
      </c>
      <c r="R823">
        <v>5556754</v>
      </c>
      <c r="S823">
        <v>3807945</v>
      </c>
      <c r="T823">
        <v>0</v>
      </c>
    </row>
    <row r="824" spans="1:20">
      <c r="A824" s="1">
        <v>44540</v>
      </c>
      <c r="B824" s="9">
        <f>nyse_spy_volume_by_exchange[[#This Row],[Off Exchange]]/SUM(nyse_spy_volume_by_exchange[[#This Row],[NYSE National]:[LTSE]])</f>
        <v>0.33924070031029224</v>
      </c>
      <c r="C824" s="12">
        <f>SUM(nyse_spy_volume_by_exchange[[#This Row],[NYSE National]:[LTSE]])</f>
        <v>77170478</v>
      </c>
      <c r="D824">
        <v>348276</v>
      </c>
      <c r="E824">
        <v>2469598</v>
      </c>
      <c r="F824">
        <v>2322708</v>
      </c>
      <c r="G824">
        <v>1169407</v>
      </c>
      <c r="H824">
        <v>610994</v>
      </c>
      <c r="I824">
        <v>1279582</v>
      </c>
      <c r="J824">
        <v>1754509</v>
      </c>
      <c r="K824">
        <v>26179367</v>
      </c>
      <c r="L824">
        <v>2209815</v>
      </c>
      <c r="M824">
        <v>12687737</v>
      </c>
      <c r="N824">
        <v>6450031</v>
      </c>
      <c r="O824">
        <v>662571</v>
      </c>
      <c r="P824">
        <v>9913332</v>
      </c>
      <c r="Q824">
        <v>1468471</v>
      </c>
      <c r="R824">
        <v>4666889</v>
      </c>
      <c r="S824">
        <v>2977191</v>
      </c>
      <c r="T824">
        <v>0</v>
      </c>
    </row>
    <row r="825" spans="1:20">
      <c r="A825" s="1">
        <v>44539</v>
      </c>
      <c r="B825" s="9">
        <f>nyse_spy_volume_by_exchange[[#This Row],[Off Exchange]]/SUM(nyse_spy_volume_by_exchange[[#This Row],[NYSE National]:[LTSE]])</f>
        <v>0.32496697344006992</v>
      </c>
      <c r="C825" s="12">
        <f>SUM(nyse_spy_volume_by_exchange[[#This Row],[NYSE National]:[LTSE]])</f>
        <v>62394479</v>
      </c>
      <c r="D825">
        <v>223933</v>
      </c>
      <c r="E825">
        <v>2246861</v>
      </c>
      <c r="F825">
        <v>1891246</v>
      </c>
      <c r="G825">
        <v>1449019</v>
      </c>
      <c r="H825">
        <v>179884</v>
      </c>
      <c r="I825">
        <v>1240904</v>
      </c>
      <c r="J825">
        <v>1159780</v>
      </c>
      <c r="K825">
        <v>20276145</v>
      </c>
      <c r="L825">
        <v>1258948</v>
      </c>
      <c r="M825">
        <v>10334711</v>
      </c>
      <c r="N825">
        <v>5294839</v>
      </c>
      <c r="O825">
        <v>764401</v>
      </c>
      <c r="P825">
        <v>8066908</v>
      </c>
      <c r="Q825">
        <v>1140475</v>
      </c>
      <c r="R825">
        <v>4201849</v>
      </c>
      <c r="S825">
        <v>2664576</v>
      </c>
      <c r="T825">
        <v>0</v>
      </c>
    </row>
    <row r="826" spans="1:20">
      <c r="A826" s="1">
        <v>44538</v>
      </c>
      <c r="B826" s="9">
        <f>nyse_spy_volume_by_exchange[[#This Row],[Off Exchange]]/SUM(nyse_spy_volume_by_exchange[[#This Row],[NYSE National]:[LTSE]])</f>
        <v>0.40766017630917512</v>
      </c>
      <c r="C826" s="12">
        <f>SUM(nyse_spy_volume_by_exchange[[#This Row],[NYSE National]:[LTSE]])</f>
        <v>72397707</v>
      </c>
      <c r="D826">
        <v>421029</v>
      </c>
      <c r="E826">
        <v>2583189</v>
      </c>
      <c r="F826">
        <v>2033572</v>
      </c>
      <c r="G826">
        <v>1326494</v>
      </c>
      <c r="H826">
        <v>134882</v>
      </c>
      <c r="I826">
        <v>1358914</v>
      </c>
      <c r="J826">
        <v>849856</v>
      </c>
      <c r="K826">
        <v>29513662</v>
      </c>
      <c r="L826">
        <v>1275249</v>
      </c>
      <c r="M826">
        <v>10772664</v>
      </c>
      <c r="N826">
        <v>5492231</v>
      </c>
      <c r="O826">
        <v>793892</v>
      </c>
      <c r="P826">
        <v>7790095</v>
      </c>
      <c r="Q826">
        <v>1398435</v>
      </c>
      <c r="R826">
        <v>4184430</v>
      </c>
      <c r="S826">
        <v>2469113</v>
      </c>
      <c r="T826">
        <v>0</v>
      </c>
    </row>
    <row r="827" spans="1:20">
      <c r="A827" s="1">
        <v>44537</v>
      </c>
      <c r="B827" s="9">
        <f>nyse_spy_volume_by_exchange[[#This Row],[Off Exchange]]/SUM(nyse_spy_volume_by_exchange[[#This Row],[NYSE National]:[LTSE]])</f>
        <v>0.32045153857544839</v>
      </c>
      <c r="C827" s="12">
        <f>SUM(nyse_spy_volume_by_exchange[[#This Row],[NYSE National]:[LTSE]])</f>
        <v>95480303</v>
      </c>
      <c r="D827">
        <v>439278</v>
      </c>
      <c r="E827">
        <v>3399727</v>
      </c>
      <c r="F827">
        <v>3405725</v>
      </c>
      <c r="G827">
        <v>2223128</v>
      </c>
      <c r="H827">
        <v>607121</v>
      </c>
      <c r="I827">
        <v>2214138</v>
      </c>
      <c r="J827">
        <v>1783994</v>
      </c>
      <c r="K827">
        <v>30596810</v>
      </c>
      <c r="L827">
        <v>560403</v>
      </c>
      <c r="M827">
        <v>17414636</v>
      </c>
      <c r="N827">
        <v>8091512</v>
      </c>
      <c r="O827">
        <v>1431213</v>
      </c>
      <c r="P827">
        <v>13126883</v>
      </c>
      <c r="Q827">
        <v>1404835</v>
      </c>
      <c r="R827">
        <v>5911395</v>
      </c>
      <c r="S827">
        <v>2869505</v>
      </c>
      <c r="T827">
        <v>0</v>
      </c>
    </row>
    <row r="828" spans="1:20">
      <c r="A828" s="1">
        <v>44536</v>
      </c>
      <c r="B828" s="9">
        <f>nyse_spy_volume_by_exchange[[#This Row],[Off Exchange]]/SUM(nyse_spy_volume_by_exchange[[#This Row],[NYSE National]:[LTSE]])</f>
        <v>0.28747779696729481</v>
      </c>
      <c r="C828" s="12">
        <f>SUM(nyse_spy_volume_by_exchange[[#This Row],[NYSE National]:[LTSE]])</f>
        <v>99215050</v>
      </c>
      <c r="D828">
        <v>623838</v>
      </c>
      <c r="E828">
        <v>2748336</v>
      </c>
      <c r="F828">
        <v>2739724</v>
      </c>
      <c r="G828">
        <v>1778208</v>
      </c>
      <c r="H828">
        <v>570862</v>
      </c>
      <c r="I828">
        <v>2296935</v>
      </c>
      <c r="J828">
        <v>2292404</v>
      </c>
      <c r="K828">
        <v>28522124</v>
      </c>
      <c r="L828">
        <v>3548044</v>
      </c>
      <c r="M828">
        <v>18347638</v>
      </c>
      <c r="N828">
        <v>9234027</v>
      </c>
      <c r="O828">
        <v>1618102</v>
      </c>
      <c r="P828">
        <v>13017520</v>
      </c>
      <c r="Q828">
        <v>2029890</v>
      </c>
      <c r="R828">
        <v>6501410</v>
      </c>
      <c r="S828">
        <v>3345988</v>
      </c>
      <c r="T828">
        <v>0</v>
      </c>
    </row>
    <row r="829" spans="1:20">
      <c r="A829" s="1">
        <v>44533</v>
      </c>
      <c r="B829" s="9">
        <f>nyse_spy_volume_by_exchange[[#This Row],[Off Exchange]]/SUM(nyse_spy_volume_by_exchange[[#This Row],[NYSE National]:[LTSE]])</f>
        <v>0.25659736800945637</v>
      </c>
      <c r="C829" s="12">
        <f>SUM(nyse_spy_volume_by_exchange[[#This Row],[NYSE National]:[LTSE]])</f>
        <v>137379141</v>
      </c>
      <c r="D829">
        <v>985718</v>
      </c>
      <c r="E829">
        <v>4775894</v>
      </c>
      <c r="F829">
        <v>4394593</v>
      </c>
      <c r="G829">
        <v>3224382</v>
      </c>
      <c r="H829">
        <v>684156</v>
      </c>
      <c r="I829">
        <v>2544503</v>
      </c>
      <c r="J829">
        <v>2299668</v>
      </c>
      <c r="K829">
        <v>35251126</v>
      </c>
      <c r="L829">
        <v>1387280</v>
      </c>
      <c r="M829">
        <v>27927014</v>
      </c>
      <c r="N829">
        <v>14408535</v>
      </c>
      <c r="O829">
        <v>2774766</v>
      </c>
      <c r="P829">
        <v>19171729</v>
      </c>
      <c r="Q829">
        <v>3876223</v>
      </c>
      <c r="R829">
        <v>8529456</v>
      </c>
      <c r="S829">
        <v>5144098</v>
      </c>
      <c r="T829">
        <v>0</v>
      </c>
    </row>
    <row r="830" spans="1:20">
      <c r="A830" s="1">
        <v>44532</v>
      </c>
      <c r="B830" s="9">
        <f>nyse_spy_volume_by_exchange[[#This Row],[Off Exchange]]/SUM(nyse_spy_volume_by_exchange[[#This Row],[NYSE National]:[LTSE]])</f>
        <v>0.2738139456295906</v>
      </c>
      <c r="C830" s="12">
        <f>SUM(nyse_spy_volume_by_exchange[[#This Row],[NYSE National]:[LTSE]])</f>
        <v>128009667</v>
      </c>
      <c r="D830">
        <v>668897</v>
      </c>
      <c r="E830">
        <v>3501970</v>
      </c>
      <c r="F830">
        <v>3711564</v>
      </c>
      <c r="G830">
        <v>2307577</v>
      </c>
      <c r="H830">
        <v>512548</v>
      </c>
      <c r="I830">
        <v>2440169</v>
      </c>
      <c r="J830">
        <v>1904313</v>
      </c>
      <c r="K830">
        <v>35050832</v>
      </c>
      <c r="L830">
        <v>788350</v>
      </c>
      <c r="M830">
        <v>27240388</v>
      </c>
      <c r="N830">
        <v>13910974</v>
      </c>
      <c r="O830">
        <v>2413740</v>
      </c>
      <c r="P830">
        <v>17218658</v>
      </c>
      <c r="Q830">
        <v>2351643</v>
      </c>
      <c r="R830">
        <v>8772821</v>
      </c>
      <c r="S830">
        <v>5215223</v>
      </c>
      <c r="T830">
        <v>0</v>
      </c>
    </row>
    <row r="831" spans="1:20">
      <c r="A831" s="1">
        <v>44531</v>
      </c>
      <c r="B831" s="9">
        <f>nyse_spy_volume_by_exchange[[#This Row],[Off Exchange]]/SUM(nyse_spy_volume_by_exchange[[#This Row],[NYSE National]:[LTSE]])</f>
        <v>0.28908487138592365</v>
      </c>
      <c r="C831" s="12">
        <f>SUM(nyse_spy_volume_by_exchange[[#This Row],[NYSE National]:[LTSE]])</f>
        <v>132554581</v>
      </c>
      <c r="D831">
        <v>896559</v>
      </c>
      <c r="E831">
        <v>4954263</v>
      </c>
      <c r="F831">
        <v>3734717</v>
      </c>
      <c r="G831">
        <v>3101226</v>
      </c>
      <c r="H831">
        <v>546867</v>
      </c>
      <c r="I831">
        <v>3281099</v>
      </c>
      <c r="J831">
        <v>2517035</v>
      </c>
      <c r="K831">
        <v>38319524</v>
      </c>
      <c r="L831">
        <v>119738</v>
      </c>
      <c r="M831">
        <v>26025213</v>
      </c>
      <c r="N831">
        <v>13187436</v>
      </c>
      <c r="O831">
        <v>2298259</v>
      </c>
      <c r="P831">
        <v>19364144</v>
      </c>
      <c r="Q831">
        <v>1649967</v>
      </c>
      <c r="R831">
        <v>8831696</v>
      </c>
      <c r="S831">
        <v>3726538</v>
      </c>
      <c r="T831">
        <v>300</v>
      </c>
    </row>
    <row r="832" spans="1:20">
      <c r="A832" s="1">
        <v>44530</v>
      </c>
      <c r="B832" s="9">
        <f>nyse_spy_volume_by_exchange[[#This Row],[Off Exchange]]/SUM(nyse_spy_volume_by_exchange[[#This Row],[NYSE National]:[LTSE]])</f>
        <v>0.31712621511955491</v>
      </c>
      <c r="C832" s="12">
        <f>SUM(nyse_spy_volume_by_exchange[[#This Row],[NYSE National]:[LTSE]])</f>
        <v>149102921</v>
      </c>
      <c r="D832">
        <v>708075</v>
      </c>
      <c r="E832">
        <v>3911852</v>
      </c>
      <c r="F832">
        <v>3334634</v>
      </c>
      <c r="G832">
        <v>2593963</v>
      </c>
      <c r="H832">
        <v>780492</v>
      </c>
      <c r="I832">
        <v>2483997</v>
      </c>
      <c r="J832">
        <v>2252346</v>
      </c>
      <c r="K832">
        <v>47284445</v>
      </c>
      <c r="L832">
        <v>1123644</v>
      </c>
      <c r="M832">
        <v>27566669</v>
      </c>
      <c r="N832">
        <v>17153877</v>
      </c>
      <c r="O832">
        <v>2189737</v>
      </c>
      <c r="P832">
        <v>20669506</v>
      </c>
      <c r="Q832">
        <v>1498639</v>
      </c>
      <c r="R832">
        <v>10132617</v>
      </c>
      <c r="S832">
        <v>5418328</v>
      </c>
      <c r="T832">
        <v>100</v>
      </c>
    </row>
    <row r="833" spans="1:20">
      <c r="A833" s="1">
        <v>44529</v>
      </c>
      <c r="B833" s="9">
        <f>nyse_spy_volume_by_exchange[[#This Row],[Off Exchange]]/SUM(nyse_spy_volume_by_exchange[[#This Row],[NYSE National]:[LTSE]])</f>
        <v>0.35952709943132866</v>
      </c>
      <c r="C833" s="12">
        <f>SUM(nyse_spy_volume_by_exchange[[#This Row],[NYSE National]:[LTSE]])</f>
        <v>87337091</v>
      </c>
      <c r="D833">
        <v>383233</v>
      </c>
      <c r="E833">
        <v>2145341</v>
      </c>
      <c r="F833">
        <v>2140593</v>
      </c>
      <c r="G833">
        <v>1346096</v>
      </c>
      <c r="H833">
        <v>414992</v>
      </c>
      <c r="I833">
        <v>2005303</v>
      </c>
      <c r="J833">
        <v>1375606</v>
      </c>
      <c r="K833">
        <v>31400051</v>
      </c>
      <c r="L833">
        <v>375231</v>
      </c>
      <c r="M833">
        <v>15040784</v>
      </c>
      <c r="N833">
        <v>7933693</v>
      </c>
      <c r="O833">
        <v>1283178</v>
      </c>
      <c r="P833">
        <v>11821941</v>
      </c>
      <c r="Q833">
        <v>829024</v>
      </c>
      <c r="R833">
        <v>5824672</v>
      </c>
      <c r="S833">
        <v>3017353</v>
      </c>
      <c r="T833">
        <v>0</v>
      </c>
    </row>
    <row r="834" spans="1:20">
      <c r="A834" s="1">
        <v>44526</v>
      </c>
      <c r="B834" s="9">
        <f>nyse_spy_volume_by_exchange[[#This Row],[Off Exchange]]/SUM(nyse_spy_volume_by_exchange[[#This Row],[NYSE National]:[LTSE]])</f>
        <v>0.3111299134939014</v>
      </c>
      <c r="C834" s="12">
        <f>SUM(nyse_spy_volume_by_exchange[[#This Row],[NYSE National]:[LTSE]])</f>
        <v>112668935</v>
      </c>
      <c r="D834">
        <v>443117</v>
      </c>
      <c r="E834">
        <v>3598562</v>
      </c>
      <c r="F834">
        <v>3159894</v>
      </c>
      <c r="G834">
        <v>2606087</v>
      </c>
      <c r="H834">
        <v>748037</v>
      </c>
      <c r="I834">
        <v>2310218</v>
      </c>
      <c r="J834">
        <v>1574079</v>
      </c>
      <c r="K834">
        <v>35054676</v>
      </c>
      <c r="L834">
        <v>977923</v>
      </c>
      <c r="M834">
        <v>21692429</v>
      </c>
      <c r="N834">
        <v>10888722</v>
      </c>
      <c r="O834">
        <v>1951344</v>
      </c>
      <c r="P834">
        <v>15437753</v>
      </c>
      <c r="Q834">
        <v>1037853</v>
      </c>
      <c r="R834">
        <v>7105045</v>
      </c>
      <c r="S834">
        <v>4083196</v>
      </c>
      <c r="T834">
        <v>0</v>
      </c>
    </row>
    <row r="835" spans="1:20">
      <c r="A835" s="1">
        <v>44524</v>
      </c>
      <c r="B835" s="9">
        <f>nyse_spy_volume_by_exchange[[#This Row],[Off Exchange]]/SUM(nyse_spy_volume_by_exchange[[#This Row],[NYSE National]:[LTSE]])</f>
        <v>0.30698666998043644</v>
      </c>
      <c r="C835" s="12">
        <f>SUM(nyse_spy_volume_by_exchange[[#This Row],[NYSE National]:[LTSE]])</f>
        <v>61995858</v>
      </c>
      <c r="D835">
        <v>384037</v>
      </c>
      <c r="E835">
        <v>1892650</v>
      </c>
      <c r="F835">
        <v>1801442</v>
      </c>
      <c r="G835">
        <v>920989</v>
      </c>
      <c r="H835">
        <v>94893</v>
      </c>
      <c r="I835">
        <v>1387007</v>
      </c>
      <c r="J835">
        <v>1090368</v>
      </c>
      <c r="K835">
        <v>19031902</v>
      </c>
      <c r="L835">
        <v>791966</v>
      </c>
      <c r="M835">
        <v>11523606</v>
      </c>
      <c r="N835">
        <v>6072276</v>
      </c>
      <c r="O835">
        <v>822673</v>
      </c>
      <c r="P835">
        <v>8502267</v>
      </c>
      <c r="Q835">
        <v>622138</v>
      </c>
      <c r="R835">
        <v>4600960</v>
      </c>
      <c r="S835">
        <v>2456684</v>
      </c>
      <c r="T835">
        <v>0</v>
      </c>
    </row>
    <row r="836" spans="1:20">
      <c r="A836" s="1">
        <v>44523</v>
      </c>
      <c r="B836" s="9">
        <f>nyse_spy_volume_by_exchange[[#This Row],[Off Exchange]]/SUM(nyse_spy_volume_by_exchange[[#This Row],[NYSE National]:[LTSE]])</f>
        <v>0.30471107678652481</v>
      </c>
      <c r="C836" s="12">
        <f>SUM(nyse_spy_volume_by_exchange[[#This Row],[NYSE National]:[LTSE]])</f>
        <v>73209590</v>
      </c>
      <c r="D836">
        <v>302394</v>
      </c>
      <c r="E836">
        <v>2722966</v>
      </c>
      <c r="F836">
        <v>2041050</v>
      </c>
      <c r="G836">
        <v>1141153</v>
      </c>
      <c r="H836">
        <v>146534</v>
      </c>
      <c r="I836">
        <v>1724927</v>
      </c>
      <c r="J836">
        <v>863186</v>
      </c>
      <c r="K836">
        <v>22307773</v>
      </c>
      <c r="L836">
        <v>412633</v>
      </c>
      <c r="M836">
        <v>14330618</v>
      </c>
      <c r="N836">
        <v>6770460</v>
      </c>
      <c r="O836">
        <v>1122572</v>
      </c>
      <c r="P836">
        <v>9997081</v>
      </c>
      <c r="Q836">
        <v>605451</v>
      </c>
      <c r="R836">
        <v>5194707</v>
      </c>
      <c r="S836">
        <v>3526085</v>
      </c>
      <c r="T836">
        <v>0</v>
      </c>
    </row>
    <row r="837" spans="1:20">
      <c r="A837" s="1">
        <v>44522</v>
      </c>
      <c r="B837" s="9">
        <f>nyse_spy_volume_by_exchange[[#This Row],[Off Exchange]]/SUM(nyse_spy_volume_by_exchange[[#This Row],[NYSE National]:[LTSE]])</f>
        <v>0.27281841990453609</v>
      </c>
      <c r="C837" s="12">
        <f>SUM(nyse_spy_volume_by_exchange[[#This Row],[NYSE National]:[LTSE]])</f>
        <v>72747478</v>
      </c>
      <c r="D837">
        <v>318941</v>
      </c>
      <c r="E837">
        <v>2924819</v>
      </c>
      <c r="F837">
        <v>2732429</v>
      </c>
      <c r="G837">
        <v>1506964</v>
      </c>
      <c r="H837">
        <v>291706</v>
      </c>
      <c r="I837">
        <v>1513490</v>
      </c>
      <c r="J837">
        <v>1435426</v>
      </c>
      <c r="K837">
        <v>19846852</v>
      </c>
      <c r="L837">
        <v>49886</v>
      </c>
      <c r="M837">
        <v>13663505</v>
      </c>
      <c r="N837">
        <v>6916628</v>
      </c>
      <c r="O837">
        <v>964886</v>
      </c>
      <c r="P837">
        <v>11499928</v>
      </c>
      <c r="Q837">
        <v>673089</v>
      </c>
      <c r="R837">
        <v>5130024</v>
      </c>
      <c r="S837">
        <v>3278905</v>
      </c>
      <c r="T837">
        <v>0</v>
      </c>
    </row>
    <row r="838" spans="1:20">
      <c r="A838" s="1">
        <v>44519</v>
      </c>
      <c r="B838" s="9">
        <f>nyse_spy_volume_by_exchange[[#This Row],[Off Exchange]]/SUM(nyse_spy_volume_by_exchange[[#This Row],[NYSE National]:[LTSE]])</f>
        <v>0.36933019931598693</v>
      </c>
      <c r="C838" s="12">
        <f>SUM(nyse_spy_volume_by_exchange[[#This Row],[NYSE National]:[LTSE]])</f>
        <v>57315573</v>
      </c>
      <c r="D838">
        <v>199681</v>
      </c>
      <c r="E838">
        <v>1553307</v>
      </c>
      <c r="F838">
        <v>1239970</v>
      </c>
      <c r="G838">
        <v>659233</v>
      </c>
      <c r="H838">
        <v>204339</v>
      </c>
      <c r="I838">
        <v>1182262</v>
      </c>
      <c r="J838">
        <v>666670</v>
      </c>
      <c r="K838">
        <v>21168372</v>
      </c>
      <c r="L838">
        <v>4279821</v>
      </c>
      <c r="M838">
        <v>8557416</v>
      </c>
      <c r="N838">
        <v>4312785</v>
      </c>
      <c r="O838">
        <v>636155</v>
      </c>
      <c r="P838">
        <v>6837994</v>
      </c>
      <c r="Q838">
        <v>452038</v>
      </c>
      <c r="R838">
        <v>3460288</v>
      </c>
      <c r="S838">
        <v>1905242</v>
      </c>
      <c r="T838">
        <v>0</v>
      </c>
    </row>
    <row r="839" spans="1:20">
      <c r="A839" s="1">
        <v>44518</v>
      </c>
      <c r="B839" s="9">
        <f>nyse_spy_volume_by_exchange[[#This Row],[Off Exchange]]/SUM(nyse_spy_volume_by_exchange[[#This Row],[NYSE National]:[LTSE]])</f>
        <v>0.28829713133047918</v>
      </c>
      <c r="C839" s="12">
        <f>SUM(nyse_spy_volume_by_exchange[[#This Row],[NYSE National]:[LTSE]])</f>
        <v>50619529</v>
      </c>
      <c r="D839">
        <v>218094</v>
      </c>
      <c r="E839">
        <v>1776903</v>
      </c>
      <c r="F839">
        <v>1706786</v>
      </c>
      <c r="G839">
        <v>731000</v>
      </c>
      <c r="H839">
        <v>181935</v>
      </c>
      <c r="I839">
        <v>1207653</v>
      </c>
      <c r="J839">
        <v>694420</v>
      </c>
      <c r="K839">
        <v>14593465</v>
      </c>
      <c r="L839">
        <v>2166896</v>
      </c>
      <c r="M839">
        <v>9419005</v>
      </c>
      <c r="N839">
        <v>4261933</v>
      </c>
      <c r="O839">
        <v>657089</v>
      </c>
      <c r="P839">
        <v>6853907</v>
      </c>
      <c r="Q839">
        <v>414742</v>
      </c>
      <c r="R839">
        <v>3861064</v>
      </c>
      <c r="S839">
        <v>1874637</v>
      </c>
      <c r="T839">
        <v>0</v>
      </c>
    </row>
    <row r="840" spans="1:20">
      <c r="A840" s="1">
        <v>44517</v>
      </c>
      <c r="B840" s="9">
        <f>nyse_spy_volume_by_exchange[[#This Row],[Off Exchange]]/SUM(nyse_spy_volume_by_exchange[[#This Row],[NYSE National]:[LTSE]])</f>
        <v>0.36005912794865658</v>
      </c>
      <c r="C840" s="12">
        <f>SUM(nyse_spy_volume_by_exchange[[#This Row],[NYSE National]:[LTSE]])</f>
        <v>47846747</v>
      </c>
      <c r="D840">
        <v>154937</v>
      </c>
      <c r="E840">
        <v>1774651</v>
      </c>
      <c r="F840">
        <v>1550173</v>
      </c>
      <c r="G840">
        <v>687172</v>
      </c>
      <c r="H840">
        <v>207737</v>
      </c>
      <c r="I840">
        <v>874823</v>
      </c>
      <c r="J840">
        <v>826760</v>
      </c>
      <c r="K840">
        <v>17227658</v>
      </c>
      <c r="L840">
        <v>535533</v>
      </c>
      <c r="M840">
        <v>8338483</v>
      </c>
      <c r="N840">
        <v>3897186</v>
      </c>
      <c r="O840">
        <v>555985</v>
      </c>
      <c r="P840">
        <v>6431779</v>
      </c>
      <c r="Q840">
        <v>351705</v>
      </c>
      <c r="R840">
        <v>2907064</v>
      </c>
      <c r="S840">
        <v>1525101</v>
      </c>
      <c r="T840">
        <v>0</v>
      </c>
    </row>
    <row r="841" spans="1:20">
      <c r="A841" s="1">
        <v>44516</v>
      </c>
      <c r="B841" s="9">
        <f>nyse_spy_volume_by_exchange[[#This Row],[Off Exchange]]/SUM(nyse_spy_volume_by_exchange[[#This Row],[NYSE National]:[LTSE]])</f>
        <v>0.34679969773916514</v>
      </c>
      <c r="C841" s="12">
        <f>SUM(nyse_spy_volume_by_exchange[[#This Row],[NYSE National]:[LTSE]])</f>
        <v>48845230</v>
      </c>
      <c r="D841">
        <v>205228</v>
      </c>
      <c r="E841">
        <v>1354155</v>
      </c>
      <c r="F841">
        <v>1688120</v>
      </c>
      <c r="G841">
        <v>533446</v>
      </c>
      <c r="H841">
        <v>182765</v>
      </c>
      <c r="I841">
        <v>1160420</v>
      </c>
      <c r="J841">
        <v>939377</v>
      </c>
      <c r="K841">
        <v>16939511</v>
      </c>
      <c r="L841">
        <v>672154</v>
      </c>
      <c r="M841">
        <v>8609686</v>
      </c>
      <c r="N841">
        <v>4192244</v>
      </c>
      <c r="O841">
        <v>486466</v>
      </c>
      <c r="P841">
        <v>6647729</v>
      </c>
      <c r="Q841">
        <v>328947</v>
      </c>
      <c r="R841">
        <v>2973863</v>
      </c>
      <c r="S841">
        <v>1931119</v>
      </c>
      <c r="T841">
        <v>0</v>
      </c>
    </row>
    <row r="842" spans="1:20">
      <c r="A842" s="1">
        <v>44515</v>
      </c>
      <c r="B842" s="9">
        <f>nyse_spy_volume_by_exchange[[#This Row],[Off Exchange]]/SUM(nyse_spy_volume_by_exchange[[#This Row],[NYSE National]:[LTSE]])</f>
        <v>0.31728808490980154</v>
      </c>
      <c r="C842" s="12">
        <f>SUM(nyse_spy_volume_by_exchange[[#This Row],[NYSE National]:[LTSE]])</f>
        <v>46951470</v>
      </c>
      <c r="D842">
        <v>175173</v>
      </c>
      <c r="E842">
        <v>2151784</v>
      </c>
      <c r="F842">
        <v>1495453</v>
      </c>
      <c r="G842">
        <v>967375</v>
      </c>
      <c r="H842">
        <v>154540</v>
      </c>
      <c r="I842">
        <v>948417</v>
      </c>
      <c r="J842">
        <v>1076585</v>
      </c>
      <c r="K842">
        <v>14897142</v>
      </c>
      <c r="L842">
        <v>636221</v>
      </c>
      <c r="M842">
        <v>8419515</v>
      </c>
      <c r="N842">
        <v>3795226</v>
      </c>
      <c r="O842">
        <v>686013</v>
      </c>
      <c r="P842">
        <v>6530967</v>
      </c>
      <c r="Q842">
        <v>373573</v>
      </c>
      <c r="R842">
        <v>2686643</v>
      </c>
      <c r="S842">
        <v>1956843</v>
      </c>
      <c r="T842">
        <v>0</v>
      </c>
    </row>
    <row r="843" spans="1:20">
      <c r="A843" s="1">
        <v>44512</v>
      </c>
      <c r="B843" s="9">
        <f>nyse_spy_volume_by_exchange[[#This Row],[Off Exchange]]/SUM(nyse_spy_volume_by_exchange[[#This Row],[NYSE National]:[LTSE]])</f>
        <v>0.31324293710089735</v>
      </c>
      <c r="C843" s="12">
        <f>SUM(nyse_spy_volume_by_exchange[[#This Row],[NYSE National]:[LTSE]])</f>
        <v>53567203</v>
      </c>
      <c r="D843">
        <v>248012</v>
      </c>
      <c r="E843">
        <v>1796298</v>
      </c>
      <c r="F843">
        <v>1874254</v>
      </c>
      <c r="G843">
        <v>824625</v>
      </c>
      <c r="H843">
        <v>495029</v>
      </c>
      <c r="I843">
        <v>883752</v>
      </c>
      <c r="J843">
        <v>1379369</v>
      </c>
      <c r="K843">
        <v>16779548</v>
      </c>
      <c r="L843">
        <v>1575479</v>
      </c>
      <c r="M843">
        <v>9144920</v>
      </c>
      <c r="N843">
        <v>4231058</v>
      </c>
      <c r="O843">
        <v>706373</v>
      </c>
      <c r="P843">
        <v>7633825</v>
      </c>
      <c r="Q843">
        <v>389265</v>
      </c>
      <c r="R843">
        <v>3440374</v>
      </c>
      <c r="S843">
        <v>2165022</v>
      </c>
      <c r="T843">
        <v>0</v>
      </c>
    </row>
    <row r="844" spans="1:20">
      <c r="A844" s="1">
        <v>44511</v>
      </c>
      <c r="B844" s="9">
        <f>nyse_spy_volume_by_exchange[[#This Row],[Off Exchange]]/SUM(nyse_spy_volume_by_exchange[[#This Row],[NYSE National]:[LTSE]])</f>
        <v>0.27345013046152133</v>
      </c>
      <c r="C844" s="12">
        <f>SUM(nyse_spy_volume_by_exchange[[#This Row],[NYSE National]:[LTSE]])</f>
        <v>34870435</v>
      </c>
      <c r="D844">
        <v>133961</v>
      </c>
      <c r="E844">
        <v>1466476</v>
      </c>
      <c r="F844">
        <v>1213214</v>
      </c>
      <c r="G844">
        <v>476239</v>
      </c>
      <c r="H844">
        <v>227013</v>
      </c>
      <c r="I844">
        <v>739921</v>
      </c>
      <c r="J844">
        <v>940444</v>
      </c>
      <c r="K844">
        <v>9535325</v>
      </c>
      <c r="L844">
        <v>331745</v>
      </c>
      <c r="M844">
        <v>6653540</v>
      </c>
      <c r="N844">
        <v>2945670</v>
      </c>
      <c r="O844">
        <v>442332</v>
      </c>
      <c r="P844">
        <v>5684233</v>
      </c>
      <c r="Q844">
        <v>188318</v>
      </c>
      <c r="R844">
        <v>2155300</v>
      </c>
      <c r="S844">
        <v>1736704</v>
      </c>
      <c r="T844">
        <v>0</v>
      </c>
    </row>
    <row r="845" spans="1:20">
      <c r="A845" s="1">
        <v>44510</v>
      </c>
      <c r="B845" s="9">
        <f>nyse_spy_volume_by_exchange[[#This Row],[Off Exchange]]/SUM(nyse_spy_volume_by_exchange[[#This Row],[NYSE National]:[LTSE]])</f>
        <v>0.27869321263057828</v>
      </c>
      <c r="C845" s="12">
        <f>SUM(nyse_spy_volume_by_exchange[[#This Row],[NYSE National]:[LTSE]])</f>
        <v>69426750</v>
      </c>
      <c r="D845">
        <v>322113</v>
      </c>
      <c r="E845">
        <v>2731561</v>
      </c>
      <c r="F845">
        <v>2599254</v>
      </c>
      <c r="G845">
        <v>1266640</v>
      </c>
      <c r="H845">
        <v>528868</v>
      </c>
      <c r="I845">
        <v>1562358</v>
      </c>
      <c r="J845">
        <v>1369060</v>
      </c>
      <c r="K845">
        <v>19348764</v>
      </c>
      <c r="L845">
        <v>1578944</v>
      </c>
      <c r="M845">
        <v>12083343</v>
      </c>
      <c r="N845">
        <v>6696906</v>
      </c>
      <c r="O845">
        <v>935727</v>
      </c>
      <c r="P845">
        <v>10014477</v>
      </c>
      <c r="Q845">
        <v>610681</v>
      </c>
      <c r="R845">
        <v>4462817</v>
      </c>
      <c r="S845">
        <v>3315237</v>
      </c>
      <c r="T845">
        <v>0</v>
      </c>
    </row>
    <row r="846" spans="1:20">
      <c r="A846" s="1">
        <v>44509</v>
      </c>
      <c r="B846" s="9">
        <f>nyse_spy_volume_by_exchange[[#This Row],[Off Exchange]]/SUM(nyse_spy_volume_by_exchange[[#This Row],[NYSE National]:[LTSE]])</f>
        <v>0.27701817151185221</v>
      </c>
      <c r="C846" s="12">
        <f>SUM(nyse_spy_volume_by_exchange[[#This Row],[NYSE National]:[LTSE]])</f>
        <v>51124805</v>
      </c>
      <c r="D846">
        <v>235222</v>
      </c>
      <c r="E846">
        <v>2208706</v>
      </c>
      <c r="F846">
        <v>1919733</v>
      </c>
      <c r="G846">
        <v>762606</v>
      </c>
      <c r="H846">
        <v>308461</v>
      </c>
      <c r="I846">
        <v>978493</v>
      </c>
      <c r="J846">
        <v>655623</v>
      </c>
      <c r="K846">
        <v>14162500</v>
      </c>
      <c r="L846">
        <v>174937</v>
      </c>
      <c r="M846">
        <v>9530013</v>
      </c>
      <c r="N846">
        <v>5305541</v>
      </c>
      <c r="O846">
        <v>792957</v>
      </c>
      <c r="P846">
        <v>6922394</v>
      </c>
      <c r="Q846">
        <v>493167</v>
      </c>
      <c r="R846">
        <v>3819916</v>
      </c>
      <c r="S846">
        <v>2854536</v>
      </c>
      <c r="T846">
        <v>0</v>
      </c>
    </row>
    <row r="847" spans="1:20">
      <c r="A847" s="1">
        <v>44508</v>
      </c>
      <c r="B847" s="9">
        <f>nyse_spy_volume_by_exchange[[#This Row],[Off Exchange]]/SUM(nyse_spy_volume_by_exchange[[#This Row],[NYSE National]:[LTSE]])</f>
        <v>0.41275993983474851</v>
      </c>
      <c r="C847" s="12">
        <f>SUM(nyse_spy_volume_by_exchange[[#This Row],[NYSE National]:[LTSE]])</f>
        <v>50504235</v>
      </c>
      <c r="D847">
        <v>180725</v>
      </c>
      <c r="E847">
        <v>1690280</v>
      </c>
      <c r="F847">
        <v>1218852</v>
      </c>
      <c r="G847">
        <v>690963</v>
      </c>
      <c r="H847">
        <v>180955</v>
      </c>
      <c r="I847">
        <v>572075</v>
      </c>
      <c r="J847">
        <v>664185</v>
      </c>
      <c r="K847">
        <v>20846125</v>
      </c>
      <c r="L847">
        <v>747239</v>
      </c>
      <c r="M847">
        <v>7459227</v>
      </c>
      <c r="N847">
        <v>4165415</v>
      </c>
      <c r="O847">
        <v>587897</v>
      </c>
      <c r="P847">
        <v>6099376</v>
      </c>
      <c r="Q847">
        <v>317562</v>
      </c>
      <c r="R847">
        <v>2931646</v>
      </c>
      <c r="S847">
        <v>2151713</v>
      </c>
      <c r="T847">
        <v>0</v>
      </c>
    </row>
    <row r="848" spans="1:20">
      <c r="A848" s="1">
        <v>44505</v>
      </c>
      <c r="B848" s="9">
        <f>nyse_spy_volume_by_exchange[[#This Row],[Off Exchange]]/SUM(nyse_spy_volume_by_exchange[[#This Row],[NYSE National]:[LTSE]])</f>
        <v>0.28922548864584424</v>
      </c>
      <c r="C848" s="12">
        <f>SUM(nyse_spy_volume_by_exchange[[#This Row],[NYSE National]:[LTSE]])</f>
        <v>66587029</v>
      </c>
      <c r="D848">
        <v>275706</v>
      </c>
      <c r="E848">
        <v>2661365</v>
      </c>
      <c r="F848">
        <v>2948171</v>
      </c>
      <c r="G848">
        <v>1178170</v>
      </c>
      <c r="H848">
        <v>378000</v>
      </c>
      <c r="I848">
        <v>1053869</v>
      </c>
      <c r="J848">
        <v>1185207</v>
      </c>
      <c r="K848">
        <v>19258666</v>
      </c>
      <c r="L848">
        <v>2336024</v>
      </c>
      <c r="M848">
        <v>11356745</v>
      </c>
      <c r="N848">
        <v>5967601</v>
      </c>
      <c r="O848">
        <v>950357</v>
      </c>
      <c r="P848">
        <v>8891432</v>
      </c>
      <c r="Q848">
        <v>438453</v>
      </c>
      <c r="R848">
        <v>4797363</v>
      </c>
      <c r="S848">
        <v>2909900</v>
      </c>
      <c r="T848">
        <v>0</v>
      </c>
    </row>
    <row r="849" spans="1:20">
      <c r="A849" s="1">
        <v>44504</v>
      </c>
      <c r="B849" s="9">
        <f>nyse_spy_volume_by_exchange[[#This Row],[Off Exchange]]/SUM(nyse_spy_volume_by_exchange[[#This Row],[NYSE National]:[LTSE]])</f>
        <v>0.35364861633693545</v>
      </c>
      <c r="C849" s="12">
        <f>SUM(nyse_spy_volume_by_exchange[[#This Row],[NYSE National]:[LTSE]])</f>
        <v>53047452</v>
      </c>
      <c r="D849">
        <v>212006</v>
      </c>
      <c r="E849">
        <v>1956393</v>
      </c>
      <c r="F849">
        <v>1651460</v>
      </c>
      <c r="G849">
        <v>797887</v>
      </c>
      <c r="H849">
        <v>263602</v>
      </c>
      <c r="I849">
        <v>1034859</v>
      </c>
      <c r="J849">
        <v>759650</v>
      </c>
      <c r="K849">
        <v>18760158</v>
      </c>
      <c r="L849">
        <v>291322</v>
      </c>
      <c r="M849">
        <v>9168506</v>
      </c>
      <c r="N849">
        <v>4531772</v>
      </c>
      <c r="O849">
        <v>744550</v>
      </c>
      <c r="P849">
        <v>7132220</v>
      </c>
      <c r="Q849">
        <v>338305</v>
      </c>
      <c r="R849">
        <v>3071617</v>
      </c>
      <c r="S849">
        <v>2333145</v>
      </c>
      <c r="T849">
        <v>0</v>
      </c>
    </row>
    <row r="850" spans="1:20">
      <c r="A850" s="1">
        <v>44503</v>
      </c>
      <c r="B850" s="9">
        <f>nyse_spy_volume_by_exchange[[#This Row],[Off Exchange]]/SUM(nyse_spy_volume_by_exchange[[#This Row],[NYSE National]:[LTSE]])</f>
        <v>0.30359597951790196</v>
      </c>
      <c r="C850" s="12">
        <f>SUM(nyse_spy_volume_by_exchange[[#This Row],[NYSE National]:[LTSE]])</f>
        <v>52495794</v>
      </c>
      <c r="D850">
        <v>190824</v>
      </c>
      <c r="E850">
        <v>1749016</v>
      </c>
      <c r="F850">
        <v>1515339</v>
      </c>
      <c r="G850">
        <v>787717</v>
      </c>
      <c r="H850">
        <v>514694</v>
      </c>
      <c r="I850">
        <v>1133360</v>
      </c>
      <c r="J850">
        <v>714334</v>
      </c>
      <c r="K850">
        <v>15937512</v>
      </c>
      <c r="L850">
        <v>38380</v>
      </c>
      <c r="M850">
        <v>10610221</v>
      </c>
      <c r="N850">
        <v>5111202</v>
      </c>
      <c r="O850">
        <v>738328</v>
      </c>
      <c r="P850">
        <v>7407773</v>
      </c>
      <c r="Q850">
        <v>468358</v>
      </c>
      <c r="R850">
        <v>3187947</v>
      </c>
      <c r="S850">
        <v>2390789</v>
      </c>
      <c r="T850">
        <v>0</v>
      </c>
    </row>
    <row r="851" spans="1:20">
      <c r="A851" s="1">
        <v>44502</v>
      </c>
      <c r="B851" s="9">
        <f>nyse_spy_volume_by_exchange[[#This Row],[Off Exchange]]/SUM(nyse_spy_volume_by_exchange[[#This Row],[NYSE National]:[LTSE]])</f>
        <v>0.36524233843668524</v>
      </c>
      <c r="C851" s="12">
        <f>SUM(nyse_spy_volume_by_exchange[[#This Row],[NYSE National]:[LTSE]])</f>
        <v>49155079</v>
      </c>
      <c r="D851">
        <v>178198</v>
      </c>
      <c r="E851">
        <v>1769504</v>
      </c>
      <c r="F851">
        <v>1441940</v>
      </c>
      <c r="G851">
        <v>691259</v>
      </c>
      <c r="H851">
        <v>198228</v>
      </c>
      <c r="I851">
        <v>1063855</v>
      </c>
      <c r="J851">
        <v>621202</v>
      </c>
      <c r="K851">
        <v>17953516</v>
      </c>
      <c r="L851">
        <v>643518</v>
      </c>
      <c r="M851">
        <v>8180136</v>
      </c>
      <c r="N851">
        <v>4209206</v>
      </c>
      <c r="O851">
        <v>705854</v>
      </c>
      <c r="P851">
        <v>6471838</v>
      </c>
      <c r="Q851">
        <v>351009</v>
      </c>
      <c r="R851">
        <v>2821924</v>
      </c>
      <c r="S851">
        <v>1853892</v>
      </c>
      <c r="T851">
        <v>0</v>
      </c>
    </row>
    <row r="852" spans="1:20">
      <c r="A852" s="1">
        <v>44501</v>
      </c>
      <c r="B852" s="9">
        <f>nyse_spy_volume_by_exchange[[#This Row],[Off Exchange]]/SUM(nyse_spy_volume_by_exchange[[#This Row],[NYSE National]:[LTSE]])</f>
        <v>0.30755356791375776</v>
      </c>
      <c r="C852" s="12">
        <f>SUM(nyse_spy_volume_by_exchange[[#This Row],[NYSE National]:[LTSE]])</f>
        <v>48427684</v>
      </c>
      <c r="D852">
        <v>216684</v>
      </c>
      <c r="E852">
        <v>1852808</v>
      </c>
      <c r="F852">
        <v>1766289</v>
      </c>
      <c r="G852">
        <v>936068</v>
      </c>
      <c r="H852">
        <v>230384</v>
      </c>
      <c r="I852">
        <v>1133378</v>
      </c>
      <c r="J852">
        <v>826474</v>
      </c>
      <c r="K852">
        <v>14894107</v>
      </c>
      <c r="L852">
        <v>384221</v>
      </c>
      <c r="M852">
        <v>8856290</v>
      </c>
      <c r="N852">
        <v>4485987</v>
      </c>
      <c r="O852">
        <v>715754</v>
      </c>
      <c r="P852">
        <v>6675942</v>
      </c>
      <c r="Q852">
        <v>441355</v>
      </c>
      <c r="R852">
        <v>2967224</v>
      </c>
      <c r="S852">
        <v>2044719</v>
      </c>
      <c r="T852">
        <v>0</v>
      </c>
    </row>
    <row r="853" spans="1:20">
      <c r="A853" s="1">
        <v>44498</v>
      </c>
      <c r="B853" s="9">
        <f>nyse_spy_volume_by_exchange[[#This Row],[Off Exchange]]/SUM(nyse_spy_volume_by_exchange[[#This Row],[NYSE National]:[LTSE]])</f>
        <v>0.38444338075194584</v>
      </c>
      <c r="C853" s="12">
        <f>SUM(nyse_spy_volume_by_exchange[[#This Row],[NYSE National]:[LTSE]])</f>
        <v>70412998</v>
      </c>
      <c r="D853">
        <v>215899</v>
      </c>
      <c r="E853">
        <v>1900836</v>
      </c>
      <c r="F853">
        <v>2168998</v>
      </c>
      <c r="G853">
        <v>916620</v>
      </c>
      <c r="H853">
        <v>315105</v>
      </c>
      <c r="I853">
        <v>1738283</v>
      </c>
      <c r="J853">
        <v>1144132</v>
      </c>
      <c r="K853">
        <v>27069811</v>
      </c>
      <c r="L853">
        <v>815635</v>
      </c>
      <c r="M853">
        <v>11338071</v>
      </c>
      <c r="N853">
        <v>6020141</v>
      </c>
      <c r="O853">
        <v>854104</v>
      </c>
      <c r="P853">
        <v>8304119</v>
      </c>
      <c r="Q853">
        <v>600930</v>
      </c>
      <c r="R853">
        <v>4257462</v>
      </c>
      <c r="S853">
        <v>2752852</v>
      </c>
      <c r="T853">
        <v>0</v>
      </c>
    </row>
    <row r="854" spans="1:20">
      <c r="A854" s="1">
        <v>44497</v>
      </c>
      <c r="B854" s="9">
        <f>nyse_spy_volume_by_exchange[[#This Row],[Off Exchange]]/SUM(nyse_spy_volume_by_exchange[[#This Row],[NYSE National]:[LTSE]])</f>
        <v>0.34210257722427828</v>
      </c>
      <c r="C854" s="12">
        <f>SUM(nyse_spy_volume_by_exchange[[#This Row],[NYSE National]:[LTSE]])</f>
        <v>51427771</v>
      </c>
      <c r="D854">
        <v>225813</v>
      </c>
      <c r="E854">
        <v>1801132</v>
      </c>
      <c r="F854">
        <v>1307211</v>
      </c>
      <c r="G854">
        <v>824456</v>
      </c>
      <c r="H854">
        <v>257862</v>
      </c>
      <c r="I854">
        <v>1078454</v>
      </c>
      <c r="J854">
        <v>585241</v>
      </c>
      <c r="K854">
        <v>17593573</v>
      </c>
      <c r="L854">
        <v>440020</v>
      </c>
      <c r="M854">
        <v>9964676</v>
      </c>
      <c r="N854">
        <v>4423305</v>
      </c>
      <c r="O854">
        <v>770196</v>
      </c>
      <c r="P854">
        <v>6611673</v>
      </c>
      <c r="Q854">
        <v>399319</v>
      </c>
      <c r="R854">
        <v>3170797</v>
      </c>
      <c r="S854">
        <v>1974043</v>
      </c>
      <c r="T854">
        <v>0</v>
      </c>
    </row>
    <row r="855" spans="1:20">
      <c r="A855" s="1">
        <v>44496</v>
      </c>
      <c r="B855" s="9">
        <f>nyse_spy_volume_by_exchange[[#This Row],[Off Exchange]]/SUM(nyse_spy_volume_by_exchange[[#This Row],[NYSE National]:[LTSE]])</f>
        <v>0.46391822832173107</v>
      </c>
      <c r="C855" s="12">
        <f>SUM(nyse_spy_volume_by_exchange[[#This Row],[NYSE National]:[LTSE]])</f>
        <v>72416760</v>
      </c>
      <c r="D855">
        <v>280397</v>
      </c>
      <c r="E855">
        <v>2134645</v>
      </c>
      <c r="F855">
        <v>1553307</v>
      </c>
      <c r="G855">
        <v>904437</v>
      </c>
      <c r="H855">
        <v>562173</v>
      </c>
      <c r="I855">
        <v>1423092</v>
      </c>
      <c r="J855">
        <v>730670</v>
      </c>
      <c r="K855">
        <v>33595455</v>
      </c>
      <c r="L855">
        <v>216162</v>
      </c>
      <c r="M855">
        <v>10016527</v>
      </c>
      <c r="N855">
        <v>5535778</v>
      </c>
      <c r="O855">
        <v>870922</v>
      </c>
      <c r="P855">
        <v>7753958</v>
      </c>
      <c r="Q855">
        <v>401529</v>
      </c>
      <c r="R855">
        <v>3817488</v>
      </c>
      <c r="S855">
        <v>2620220</v>
      </c>
      <c r="T855">
        <v>0</v>
      </c>
    </row>
    <row r="856" spans="1:20">
      <c r="A856" s="1">
        <v>44495</v>
      </c>
      <c r="B856" s="9">
        <f>nyse_spy_volume_by_exchange[[#This Row],[Off Exchange]]/SUM(nyse_spy_volume_by_exchange[[#This Row],[NYSE National]:[LTSE]])</f>
        <v>0.29347045373649056</v>
      </c>
      <c r="C856" s="12">
        <f>SUM(nyse_spy_volume_by_exchange[[#This Row],[NYSE National]:[LTSE]])</f>
        <v>56062165</v>
      </c>
      <c r="D856">
        <v>283241</v>
      </c>
      <c r="E856">
        <v>2063391</v>
      </c>
      <c r="F856">
        <v>1903816</v>
      </c>
      <c r="G856">
        <v>1065296</v>
      </c>
      <c r="H856">
        <v>244235</v>
      </c>
      <c r="I856">
        <v>1400388</v>
      </c>
      <c r="J856">
        <v>1541004</v>
      </c>
      <c r="K856">
        <v>16452589</v>
      </c>
      <c r="L856">
        <v>93855</v>
      </c>
      <c r="M856">
        <v>9988974</v>
      </c>
      <c r="N856">
        <v>5302149</v>
      </c>
      <c r="O856">
        <v>814978</v>
      </c>
      <c r="P856">
        <v>7924860</v>
      </c>
      <c r="Q856">
        <v>685099</v>
      </c>
      <c r="R856">
        <v>3632840</v>
      </c>
      <c r="S856">
        <v>2665450</v>
      </c>
      <c r="T856">
        <v>0</v>
      </c>
    </row>
    <row r="857" spans="1:20">
      <c r="A857" s="1">
        <v>44494</v>
      </c>
      <c r="B857" s="9">
        <f>nyse_spy_volume_by_exchange[[#This Row],[Off Exchange]]/SUM(nyse_spy_volume_by_exchange[[#This Row],[NYSE National]:[LTSE]])</f>
        <v>0.32812920521939554</v>
      </c>
      <c r="C857" s="12">
        <f>SUM(nyse_spy_volume_by_exchange[[#This Row],[NYSE National]:[LTSE]])</f>
        <v>45211672</v>
      </c>
      <c r="D857">
        <v>190028</v>
      </c>
      <c r="E857">
        <v>1749811</v>
      </c>
      <c r="F857">
        <v>1427725</v>
      </c>
      <c r="G857">
        <v>801317</v>
      </c>
      <c r="H857">
        <v>343084</v>
      </c>
      <c r="I857">
        <v>970474</v>
      </c>
      <c r="J857">
        <v>738756</v>
      </c>
      <c r="K857">
        <v>14835270</v>
      </c>
      <c r="L857">
        <v>220862</v>
      </c>
      <c r="M857">
        <v>8218865</v>
      </c>
      <c r="N857">
        <v>3933488</v>
      </c>
      <c r="O857">
        <v>592746</v>
      </c>
      <c r="P857">
        <v>5998160</v>
      </c>
      <c r="Q857">
        <v>265179</v>
      </c>
      <c r="R857">
        <v>2800181</v>
      </c>
      <c r="S857">
        <v>2125726</v>
      </c>
      <c r="T857">
        <v>0</v>
      </c>
    </row>
    <row r="858" spans="1:20">
      <c r="A858" s="1">
        <v>44491</v>
      </c>
      <c r="B858" s="9">
        <f>nyse_spy_volume_by_exchange[[#This Row],[Off Exchange]]/SUM(nyse_spy_volume_by_exchange[[#This Row],[NYSE National]:[LTSE]])</f>
        <v>0.30302444681630725</v>
      </c>
      <c r="C858" s="12">
        <f>SUM(nyse_spy_volume_by_exchange[[#This Row],[NYSE National]:[LTSE]])</f>
        <v>58844513</v>
      </c>
      <c r="D858">
        <v>259394</v>
      </c>
      <c r="E858">
        <v>2078891</v>
      </c>
      <c r="F858">
        <v>2285543</v>
      </c>
      <c r="G858">
        <v>1069117</v>
      </c>
      <c r="H858">
        <v>306466</v>
      </c>
      <c r="I858">
        <v>1125046</v>
      </c>
      <c r="J858">
        <v>1025493</v>
      </c>
      <c r="K858">
        <v>17831326</v>
      </c>
      <c r="L858">
        <v>145506</v>
      </c>
      <c r="M858">
        <v>11067960</v>
      </c>
      <c r="N858">
        <v>5395596</v>
      </c>
      <c r="O858">
        <v>739427</v>
      </c>
      <c r="P858">
        <v>8649386</v>
      </c>
      <c r="Q858">
        <v>362906</v>
      </c>
      <c r="R858">
        <v>3888937</v>
      </c>
      <c r="S858">
        <v>2613519</v>
      </c>
      <c r="T858">
        <v>0</v>
      </c>
    </row>
    <row r="859" spans="1:20">
      <c r="A859" s="1">
        <v>44490</v>
      </c>
      <c r="B859" s="9">
        <f>nyse_spy_volume_by_exchange[[#This Row],[Off Exchange]]/SUM(nyse_spy_volume_by_exchange[[#This Row],[NYSE National]:[LTSE]])</f>
        <v>0.28461915760722478</v>
      </c>
      <c r="C859" s="12">
        <f>SUM(nyse_spy_volume_by_exchange[[#This Row],[NYSE National]:[LTSE]])</f>
        <v>41291451</v>
      </c>
      <c r="D859">
        <v>220268</v>
      </c>
      <c r="E859">
        <v>1554067</v>
      </c>
      <c r="F859">
        <v>1643452</v>
      </c>
      <c r="G859">
        <v>732634</v>
      </c>
      <c r="H859">
        <v>367738</v>
      </c>
      <c r="I859">
        <v>961086</v>
      </c>
      <c r="J859">
        <v>649956</v>
      </c>
      <c r="K859">
        <v>11752338</v>
      </c>
      <c r="L859">
        <v>901091</v>
      </c>
      <c r="M859">
        <v>8333701</v>
      </c>
      <c r="N859">
        <v>3286917</v>
      </c>
      <c r="O859">
        <v>551090</v>
      </c>
      <c r="P859">
        <v>5965073</v>
      </c>
      <c r="Q859">
        <v>194617</v>
      </c>
      <c r="R859">
        <v>2635797</v>
      </c>
      <c r="S859">
        <v>1541626</v>
      </c>
      <c r="T859">
        <v>0</v>
      </c>
    </row>
    <row r="860" spans="1:20">
      <c r="A860" s="1">
        <v>44489</v>
      </c>
      <c r="B860" s="9">
        <f>nyse_spy_volume_by_exchange[[#This Row],[Off Exchange]]/SUM(nyse_spy_volume_by_exchange[[#This Row],[NYSE National]:[LTSE]])</f>
        <v>0.32200509693446527</v>
      </c>
      <c r="C860" s="12">
        <f>SUM(nyse_spy_volume_by_exchange[[#This Row],[NYSE National]:[LTSE]])</f>
        <v>49552138</v>
      </c>
      <c r="D860">
        <v>283363</v>
      </c>
      <c r="E860">
        <v>1844235</v>
      </c>
      <c r="F860">
        <v>1883842</v>
      </c>
      <c r="G860">
        <v>958079</v>
      </c>
      <c r="H860">
        <v>352694</v>
      </c>
      <c r="I860">
        <v>1064899</v>
      </c>
      <c r="J860">
        <v>807847</v>
      </c>
      <c r="K860">
        <v>15956041</v>
      </c>
      <c r="L860">
        <v>211383</v>
      </c>
      <c r="M860">
        <v>9408582</v>
      </c>
      <c r="N860">
        <v>3866786</v>
      </c>
      <c r="O860">
        <v>692360</v>
      </c>
      <c r="P860">
        <v>7133781</v>
      </c>
      <c r="Q860">
        <v>281921</v>
      </c>
      <c r="R860">
        <v>3082383</v>
      </c>
      <c r="S860">
        <v>1723942</v>
      </c>
      <c r="T860">
        <v>0</v>
      </c>
    </row>
    <row r="861" spans="1:20">
      <c r="A861" s="1">
        <v>44488</v>
      </c>
      <c r="B861" s="9">
        <f>nyse_spy_volume_by_exchange[[#This Row],[Off Exchange]]/SUM(nyse_spy_volume_by_exchange[[#This Row],[NYSE National]:[LTSE]])</f>
        <v>0.27052753276286962</v>
      </c>
      <c r="C861" s="12">
        <f>SUM(nyse_spy_volume_by_exchange[[#This Row],[NYSE National]:[LTSE]])</f>
        <v>45815126</v>
      </c>
      <c r="D861">
        <v>229374</v>
      </c>
      <c r="E861">
        <v>1652788</v>
      </c>
      <c r="F861">
        <v>1942270</v>
      </c>
      <c r="G861">
        <v>769589</v>
      </c>
      <c r="H861">
        <v>449926</v>
      </c>
      <c r="I861">
        <v>1253011</v>
      </c>
      <c r="J861">
        <v>992117</v>
      </c>
      <c r="K861">
        <v>12394253</v>
      </c>
      <c r="L861">
        <v>583543</v>
      </c>
      <c r="M861">
        <v>8187356</v>
      </c>
      <c r="N861">
        <v>3947156</v>
      </c>
      <c r="O861">
        <v>816517</v>
      </c>
      <c r="P861">
        <v>6804418</v>
      </c>
      <c r="Q861">
        <v>368116</v>
      </c>
      <c r="R861">
        <v>3078227</v>
      </c>
      <c r="S861">
        <v>2346465</v>
      </c>
      <c r="T861">
        <v>0</v>
      </c>
    </row>
    <row r="862" spans="1:20">
      <c r="A862" s="1">
        <v>44487</v>
      </c>
      <c r="B862" s="9">
        <f>nyse_spy_volume_by_exchange[[#This Row],[Off Exchange]]/SUM(nyse_spy_volume_by_exchange[[#This Row],[NYSE National]:[LTSE]])</f>
        <v>0.39522885342548891</v>
      </c>
      <c r="C862" s="12">
        <f>SUM(nyse_spy_volume_by_exchange[[#This Row],[NYSE National]:[LTSE]])</f>
        <v>62208988</v>
      </c>
      <c r="D862">
        <v>224217</v>
      </c>
      <c r="E862">
        <v>1698487</v>
      </c>
      <c r="F862">
        <v>1669258</v>
      </c>
      <c r="G862">
        <v>871747</v>
      </c>
      <c r="H862">
        <v>430273</v>
      </c>
      <c r="I862">
        <v>1249524</v>
      </c>
      <c r="J862">
        <v>809172</v>
      </c>
      <c r="K862">
        <v>24586787</v>
      </c>
      <c r="L862">
        <v>175434</v>
      </c>
      <c r="M862">
        <v>11275583</v>
      </c>
      <c r="N862">
        <v>4991042</v>
      </c>
      <c r="O862">
        <v>731030</v>
      </c>
      <c r="P862">
        <v>8019483</v>
      </c>
      <c r="Q862">
        <v>302563</v>
      </c>
      <c r="R862">
        <v>3352201</v>
      </c>
      <c r="S862">
        <v>1822187</v>
      </c>
      <c r="T862">
        <v>0</v>
      </c>
    </row>
    <row r="863" spans="1:20">
      <c r="A863" s="1">
        <v>44484</v>
      </c>
      <c r="B863" s="9">
        <f>nyse_spy_volume_by_exchange[[#This Row],[Off Exchange]]/SUM(nyse_spy_volume_by_exchange[[#This Row],[NYSE National]:[LTSE]])</f>
        <v>0.35494284473950588</v>
      </c>
      <c r="C863" s="12">
        <f>SUM(nyse_spy_volume_by_exchange[[#This Row],[NYSE National]:[LTSE]])</f>
        <v>66353035</v>
      </c>
      <c r="D863">
        <v>283369</v>
      </c>
      <c r="E863">
        <v>1982683</v>
      </c>
      <c r="F863">
        <v>1882893</v>
      </c>
      <c r="G863">
        <v>887287</v>
      </c>
      <c r="H863">
        <v>652129</v>
      </c>
      <c r="I863">
        <v>1688757</v>
      </c>
      <c r="J863">
        <v>1032172</v>
      </c>
      <c r="K863">
        <v>23551535</v>
      </c>
      <c r="L863">
        <v>1258873</v>
      </c>
      <c r="M863">
        <v>12118797</v>
      </c>
      <c r="N863">
        <v>4800803</v>
      </c>
      <c r="O863">
        <v>970872</v>
      </c>
      <c r="P863">
        <v>8351909</v>
      </c>
      <c r="Q863">
        <v>355198</v>
      </c>
      <c r="R863">
        <v>3782944</v>
      </c>
      <c r="S863">
        <v>2752814</v>
      </c>
      <c r="T863">
        <v>0</v>
      </c>
    </row>
    <row r="864" spans="1:20">
      <c r="A864" s="1">
        <v>44483</v>
      </c>
      <c r="B864" s="9">
        <f>nyse_spy_volume_by_exchange[[#This Row],[Off Exchange]]/SUM(nyse_spy_volume_by_exchange[[#This Row],[NYSE National]:[LTSE]])</f>
        <v>0.31217425974439256</v>
      </c>
      <c r="C864" s="12">
        <f>SUM(nyse_spy_volume_by_exchange[[#This Row],[NYSE National]:[LTSE]])</f>
        <v>70119327</v>
      </c>
      <c r="D864">
        <v>384768</v>
      </c>
      <c r="E864">
        <v>2082355</v>
      </c>
      <c r="F864">
        <v>2234801</v>
      </c>
      <c r="G864">
        <v>1241952</v>
      </c>
      <c r="H864">
        <v>1367471</v>
      </c>
      <c r="I864">
        <v>1701500</v>
      </c>
      <c r="J864">
        <v>1143346</v>
      </c>
      <c r="K864">
        <v>21889449</v>
      </c>
      <c r="L864">
        <v>1379277</v>
      </c>
      <c r="M864">
        <v>12852218</v>
      </c>
      <c r="N864">
        <v>5904159</v>
      </c>
      <c r="O864">
        <v>925600</v>
      </c>
      <c r="P864">
        <v>9921040</v>
      </c>
      <c r="Q864">
        <v>416069</v>
      </c>
      <c r="R864">
        <v>4059451</v>
      </c>
      <c r="S864">
        <v>2615871</v>
      </c>
      <c r="T864">
        <v>0</v>
      </c>
    </row>
    <row r="865" spans="1:20">
      <c r="A865" s="1">
        <v>44482</v>
      </c>
      <c r="B865" s="9">
        <f>nyse_spy_volume_by_exchange[[#This Row],[Off Exchange]]/SUM(nyse_spy_volume_by_exchange[[#This Row],[NYSE National]:[LTSE]])</f>
        <v>0.33851989026004831</v>
      </c>
      <c r="C865" s="12">
        <f>SUM(nyse_spy_volume_by_exchange[[#This Row],[NYSE National]:[LTSE]])</f>
        <v>72977251</v>
      </c>
      <c r="D865">
        <v>378165</v>
      </c>
      <c r="E865">
        <v>2072276</v>
      </c>
      <c r="F865">
        <v>2069715</v>
      </c>
      <c r="G865">
        <v>817553</v>
      </c>
      <c r="H865">
        <v>565726</v>
      </c>
      <c r="I865">
        <v>1570296</v>
      </c>
      <c r="J865">
        <v>977594</v>
      </c>
      <c r="K865">
        <v>24704251</v>
      </c>
      <c r="L865">
        <v>188885</v>
      </c>
      <c r="M865">
        <v>14040484</v>
      </c>
      <c r="N865">
        <v>6618191</v>
      </c>
      <c r="O865">
        <v>844359</v>
      </c>
      <c r="P865">
        <v>9784116</v>
      </c>
      <c r="Q865">
        <v>540322</v>
      </c>
      <c r="R865">
        <v>4893160</v>
      </c>
      <c r="S865">
        <v>2912158</v>
      </c>
      <c r="T865">
        <v>0</v>
      </c>
    </row>
    <row r="866" spans="1:20">
      <c r="A866" s="1">
        <v>44481</v>
      </c>
      <c r="B866" s="9">
        <f>nyse_spy_volume_by_exchange[[#This Row],[Off Exchange]]/SUM(nyse_spy_volume_by_exchange[[#This Row],[NYSE National]:[LTSE]])</f>
        <v>0.33249301104332812</v>
      </c>
      <c r="C866" s="12">
        <f>SUM(nyse_spy_volume_by_exchange[[#This Row],[NYSE National]:[LTSE]])</f>
        <v>71401573</v>
      </c>
      <c r="D866">
        <v>273856</v>
      </c>
      <c r="E866">
        <v>1605640</v>
      </c>
      <c r="F866">
        <v>1972518</v>
      </c>
      <c r="G866">
        <v>867290</v>
      </c>
      <c r="H866">
        <v>424083</v>
      </c>
      <c r="I866">
        <v>1830492</v>
      </c>
      <c r="J866">
        <v>1058594</v>
      </c>
      <c r="K866">
        <v>23740524</v>
      </c>
      <c r="L866">
        <v>406660</v>
      </c>
      <c r="M866">
        <v>13664624</v>
      </c>
      <c r="N866">
        <v>6979013</v>
      </c>
      <c r="O866">
        <v>946183</v>
      </c>
      <c r="P866">
        <v>9956479</v>
      </c>
      <c r="Q866">
        <v>448152</v>
      </c>
      <c r="R866">
        <v>4841270</v>
      </c>
      <c r="S866">
        <v>2386195</v>
      </c>
      <c r="T866">
        <v>0</v>
      </c>
    </row>
    <row r="867" spans="1:20">
      <c r="A867" s="1">
        <v>44480</v>
      </c>
      <c r="B867" s="9">
        <f>nyse_spy_volume_by_exchange[[#This Row],[Off Exchange]]/SUM(nyse_spy_volume_by_exchange[[#This Row],[NYSE National]:[LTSE]])</f>
        <v>0.34679050067849387</v>
      </c>
      <c r="C867" s="12">
        <f>SUM(nyse_spy_volume_by_exchange[[#This Row],[NYSE National]:[LTSE]])</f>
        <v>65758886</v>
      </c>
      <c r="D867">
        <v>266911</v>
      </c>
      <c r="E867">
        <v>1801830</v>
      </c>
      <c r="F867">
        <v>1735996</v>
      </c>
      <c r="G867">
        <v>841144</v>
      </c>
      <c r="H867">
        <v>747020</v>
      </c>
      <c r="I867">
        <v>1380962</v>
      </c>
      <c r="J867">
        <v>1233210</v>
      </c>
      <c r="K867">
        <v>22804557</v>
      </c>
      <c r="L867">
        <v>1052404</v>
      </c>
      <c r="M867">
        <v>12396223</v>
      </c>
      <c r="N867">
        <v>5112808</v>
      </c>
      <c r="O867">
        <v>910763</v>
      </c>
      <c r="P867">
        <v>8971680</v>
      </c>
      <c r="Q867">
        <v>309305</v>
      </c>
      <c r="R867">
        <v>3875637</v>
      </c>
      <c r="S867">
        <v>2318436</v>
      </c>
      <c r="T867">
        <v>0</v>
      </c>
    </row>
    <row r="868" spans="1:20">
      <c r="A868" s="1">
        <v>44477</v>
      </c>
      <c r="B868" s="9">
        <f>nyse_spy_volume_by_exchange[[#This Row],[Off Exchange]]/SUM(nyse_spy_volume_by_exchange[[#This Row],[NYSE National]:[LTSE]])</f>
        <v>0.36067244979066421</v>
      </c>
      <c r="C868" s="12">
        <f>SUM(nyse_spy_volume_by_exchange[[#This Row],[NYSE National]:[LTSE]])</f>
        <v>74554860</v>
      </c>
      <c r="D868">
        <v>361282</v>
      </c>
      <c r="E868">
        <v>1826632</v>
      </c>
      <c r="F868">
        <v>2859423</v>
      </c>
      <c r="G868">
        <v>1221056</v>
      </c>
      <c r="H868">
        <v>304030</v>
      </c>
      <c r="I868">
        <v>1316623</v>
      </c>
      <c r="J868">
        <v>1337044</v>
      </c>
      <c r="K868">
        <v>26889884</v>
      </c>
      <c r="L868">
        <v>325977</v>
      </c>
      <c r="M868">
        <v>12912393</v>
      </c>
      <c r="N868">
        <v>5863228</v>
      </c>
      <c r="O868">
        <v>953063</v>
      </c>
      <c r="P868">
        <v>10638942</v>
      </c>
      <c r="Q868">
        <v>430057</v>
      </c>
      <c r="R868">
        <v>4492412</v>
      </c>
      <c r="S868">
        <v>2822814</v>
      </c>
      <c r="T868">
        <v>0</v>
      </c>
    </row>
    <row r="869" spans="1:20">
      <c r="A869" s="1">
        <v>44476</v>
      </c>
      <c r="B869" s="9">
        <f>nyse_spy_volume_by_exchange[[#This Row],[Off Exchange]]/SUM(nyse_spy_volume_by_exchange[[#This Row],[NYSE National]:[LTSE]])</f>
        <v>0.31149192444898649</v>
      </c>
      <c r="C869" s="12">
        <f>SUM(nyse_spy_volume_by_exchange[[#This Row],[NYSE National]:[LTSE]])</f>
        <v>72442549</v>
      </c>
      <c r="D869">
        <v>418527</v>
      </c>
      <c r="E869">
        <v>2594828</v>
      </c>
      <c r="F869">
        <v>2586499</v>
      </c>
      <c r="G869">
        <v>1444143</v>
      </c>
      <c r="H869">
        <v>930790</v>
      </c>
      <c r="I869">
        <v>1369868</v>
      </c>
      <c r="J869">
        <v>1456477</v>
      </c>
      <c r="K869">
        <v>22565269</v>
      </c>
      <c r="L869">
        <v>96178</v>
      </c>
      <c r="M869">
        <v>13428669</v>
      </c>
      <c r="N869">
        <v>6040621</v>
      </c>
      <c r="O869">
        <v>966674</v>
      </c>
      <c r="P869">
        <v>10432986</v>
      </c>
      <c r="Q869">
        <v>437422</v>
      </c>
      <c r="R869">
        <v>4885463</v>
      </c>
      <c r="S869">
        <v>2788135</v>
      </c>
      <c r="T869">
        <v>0</v>
      </c>
    </row>
    <row r="870" spans="1:20">
      <c r="A870" s="1">
        <v>44475</v>
      </c>
      <c r="B870" s="9">
        <f>nyse_spy_volume_by_exchange[[#This Row],[Off Exchange]]/SUM(nyse_spy_volume_by_exchange[[#This Row],[NYSE National]:[LTSE]])</f>
        <v>0.30309989343562099</v>
      </c>
      <c r="C870" s="12">
        <f>SUM(nyse_spy_volume_by_exchange[[#This Row],[NYSE National]:[LTSE]])</f>
        <v>113053725</v>
      </c>
      <c r="D870">
        <v>546182</v>
      </c>
      <c r="E870">
        <v>3212497</v>
      </c>
      <c r="F870">
        <v>3422566</v>
      </c>
      <c r="G870">
        <v>1815636</v>
      </c>
      <c r="H870">
        <v>943494</v>
      </c>
      <c r="I870">
        <v>2736516</v>
      </c>
      <c r="J870">
        <v>2328268</v>
      </c>
      <c r="K870">
        <v>34266572</v>
      </c>
      <c r="L870">
        <v>289885</v>
      </c>
      <c r="M870">
        <v>21942194</v>
      </c>
      <c r="N870">
        <v>11312859</v>
      </c>
      <c r="O870">
        <v>1613551</v>
      </c>
      <c r="P870">
        <v>16414777</v>
      </c>
      <c r="Q870">
        <v>941293</v>
      </c>
      <c r="R870">
        <v>8024828</v>
      </c>
      <c r="S870">
        <v>3242607</v>
      </c>
      <c r="T870">
        <v>0</v>
      </c>
    </row>
    <row r="871" spans="1:20">
      <c r="A871" s="1">
        <v>44474</v>
      </c>
      <c r="B871" s="9">
        <f>nyse_spy_volume_by_exchange[[#This Row],[Off Exchange]]/SUM(nyse_spy_volume_by_exchange[[#This Row],[NYSE National]:[LTSE]])</f>
        <v>0.29743183897525699</v>
      </c>
      <c r="C871" s="12">
        <f>SUM(nyse_spy_volume_by_exchange[[#This Row],[NYSE National]:[LTSE]])</f>
        <v>90679828</v>
      </c>
      <c r="D871">
        <v>390671</v>
      </c>
      <c r="E871">
        <v>3007319</v>
      </c>
      <c r="F871">
        <v>3125662</v>
      </c>
      <c r="G871">
        <v>1718747</v>
      </c>
      <c r="H871">
        <v>1317350</v>
      </c>
      <c r="I871">
        <v>1563300</v>
      </c>
      <c r="J871">
        <v>2097428</v>
      </c>
      <c r="K871">
        <v>26971068</v>
      </c>
      <c r="L871">
        <v>2400880</v>
      </c>
      <c r="M871">
        <v>15645722</v>
      </c>
      <c r="N871">
        <v>7663696</v>
      </c>
      <c r="O871">
        <v>1414277</v>
      </c>
      <c r="P871">
        <v>13018860</v>
      </c>
      <c r="Q871">
        <v>639056</v>
      </c>
      <c r="R871">
        <v>6153063</v>
      </c>
      <c r="S871">
        <v>3552729</v>
      </c>
      <c r="T871">
        <v>0</v>
      </c>
    </row>
    <row r="872" spans="1:20">
      <c r="A872" s="1">
        <v>44473</v>
      </c>
      <c r="B872" s="9">
        <f>nyse_spy_volume_by_exchange[[#This Row],[Off Exchange]]/SUM(nyse_spy_volume_by_exchange[[#This Row],[NYSE National]:[LTSE]])</f>
        <v>0.29829360576116809</v>
      </c>
      <c r="C872" s="12">
        <f>SUM(nyse_spy_volume_by_exchange[[#This Row],[NYSE National]:[LTSE]])</f>
        <v>128888445</v>
      </c>
      <c r="D872">
        <v>555798</v>
      </c>
      <c r="E872">
        <v>4360787</v>
      </c>
      <c r="F872">
        <v>3959634</v>
      </c>
      <c r="G872">
        <v>2548254</v>
      </c>
      <c r="H872">
        <v>949143</v>
      </c>
      <c r="I872">
        <v>2759787</v>
      </c>
      <c r="J872">
        <v>2284937</v>
      </c>
      <c r="K872">
        <v>38446599</v>
      </c>
      <c r="L872">
        <v>282331</v>
      </c>
      <c r="M872">
        <v>24753915</v>
      </c>
      <c r="N872">
        <v>14057677</v>
      </c>
      <c r="O872">
        <v>1890294</v>
      </c>
      <c r="P872">
        <v>17813033</v>
      </c>
      <c r="Q872">
        <v>804522</v>
      </c>
      <c r="R872">
        <v>8960297</v>
      </c>
      <c r="S872">
        <v>4461437</v>
      </c>
      <c r="T872">
        <v>0</v>
      </c>
    </row>
    <row r="873" spans="1:20">
      <c r="A873" s="1">
        <v>44470</v>
      </c>
      <c r="B873" s="9">
        <f>nyse_spy_volume_by_exchange[[#This Row],[Off Exchange]]/SUM(nyse_spy_volume_by_exchange[[#This Row],[NYSE National]:[LTSE]])</f>
        <v>0.33167953237549147</v>
      </c>
      <c r="C873" s="12">
        <f>SUM(nyse_spy_volume_by_exchange[[#This Row],[NYSE National]:[LTSE]])</f>
        <v>129580890</v>
      </c>
      <c r="D873">
        <v>599679</v>
      </c>
      <c r="E873">
        <v>3806189</v>
      </c>
      <c r="F873">
        <v>3896291</v>
      </c>
      <c r="G873">
        <v>2756929</v>
      </c>
      <c r="H873">
        <v>938793</v>
      </c>
      <c r="I873">
        <v>2310457</v>
      </c>
      <c r="J873">
        <v>2375830</v>
      </c>
      <c r="K873">
        <v>42979329</v>
      </c>
      <c r="L873">
        <v>872420</v>
      </c>
      <c r="M873">
        <v>22582238</v>
      </c>
      <c r="N873">
        <v>11038040</v>
      </c>
      <c r="O873">
        <v>1816783</v>
      </c>
      <c r="P873">
        <v>17738127</v>
      </c>
      <c r="Q873">
        <v>974332</v>
      </c>
      <c r="R873">
        <v>9257468</v>
      </c>
      <c r="S873">
        <v>5637985</v>
      </c>
      <c r="T873">
        <v>0</v>
      </c>
    </row>
    <row r="874" spans="1:20">
      <c r="A874" s="1">
        <v>44469</v>
      </c>
      <c r="B874" s="9">
        <f>nyse_spy_volume_by_exchange[[#This Row],[Off Exchange]]/SUM(nyse_spy_volume_by_exchange[[#This Row],[NYSE National]:[LTSE]])</f>
        <v>0.33898954843704732</v>
      </c>
      <c r="C874" s="12">
        <f>SUM(nyse_spy_volume_by_exchange[[#This Row],[NYSE National]:[LTSE]])</f>
        <v>140471909</v>
      </c>
      <c r="D874">
        <v>539604</v>
      </c>
      <c r="E874">
        <v>3187226</v>
      </c>
      <c r="F874">
        <v>3449050</v>
      </c>
      <c r="G874">
        <v>1948567</v>
      </c>
      <c r="H874">
        <v>1151641</v>
      </c>
      <c r="I874">
        <v>2595030</v>
      </c>
      <c r="J874">
        <v>2218381</v>
      </c>
      <c r="K874">
        <v>47618509</v>
      </c>
      <c r="L874">
        <v>1050892</v>
      </c>
      <c r="M874">
        <v>25861681</v>
      </c>
      <c r="N874">
        <v>13921567</v>
      </c>
      <c r="O874">
        <v>1739983</v>
      </c>
      <c r="P874">
        <v>19290760</v>
      </c>
      <c r="Q874">
        <v>1038619</v>
      </c>
      <c r="R874">
        <v>9118211</v>
      </c>
      <c r="S874">
        <v>5742188</v>
      </c>
      <c r="T874">
        <v>0</v>
      </c>
    </row>
    <row r="875" spans="1:20">
      <c r="A875" s="1">
        <v>44468</v>
      </c>
      <c r="B875" s="9">
        <f>nyse_spy_volume_by_exchange[[#This Row],[Off Exchange]]/SUM(nyse_spy_volume_by_exchange[[#This Row],[NYSE National]:[LTSE]])</f>
        <v>0.26684303794891168</v>
      </c>
      <c r="C875" s="12">
        <f>SUM(nyse_spy_volume_by_exchange[[#This Row],[NYSE National]:[LTSE]])</f>
        <v>82319146</v>
      </c>
      <c r="D875">
        <v>442397</v>
      </c>
      <c r="E875">
        <v>2782685</v>
      </c>
      <c r="F875">
        <v>3430055</v>
      </c>
      <c r="G875">
        <v>1485892</v>
      </c>
      <c r="H875">
        <v>422222</v>
      </c>
      <c r="I875">
        <v>1259918</v>
      </c>
      <c r="J875">
        <v>1539505</v>
      </c>
      <c r="K875">
        <v>21966291</v>
      </c>
      <c r="L875">
        <v>568402</v>
      </c>
      <c r="M875">
        <v>16038674</v>
      </c>
      <c r="N875">
        <v>8125470</v>
      </c>
      <c r="O875">
        <v>1260020</v>
      </c>
      <c r="P875">
        <v>12077091</v>
      </c>
      <c r="Q875">
        <v>620899</v>
      </c>
      <c r="R875">
        <v>7221289</v>
      </c>
      <c r="S875">
        <v>3078336</v>
      </c>
      <c r="T875">
        <v>0</v>
      </c>
    </row>
    <row r="876" spans="1:20">
      <c r="A876" s="1">
        <v>44467</v>
      </c>
      <c r="B876" s="9">
        <f>nyse_spy_volume_by_exchange[[#This Row],[Off Exchange]]/SUM(nyse_spy_volume_by_exchange[[#This Row],[NYSE National]:[LTSE]])</f>
        <v>0.27226503078021924</v>
      </c>
      <c r="C876" s="12">
        <f>SUM(nyse_spy_volume_by_exchange[[#This Row],[NYSE National]:[LTSE]])</f>
        <v>130416550</v>
      </c>
      <c r="D876">
        <v>522125</v>
      </c>
      <c r="E876">
        <v>4503129</v>
      </c>
      <c r="F876">
        <v>5056791</v>
      </c>
      <c r="G876">
        <v>2293612</v>
      </c>
      <c r="H876">
        <v>1023691</v>
      </c>
      <c r="I876">
        <v>2516762</v>
      </c>
      <c r="J876">
        <v>2628370</v>
      </c>
      <c r="K876">
        <v>35507866</v>
      </c>
      <c r="L876">
        <v>1107778</v>
      </c>
      <c r="M876">
        <v>23482398</v>
      </c>
      <c r="N876">
        <v>12890972</v>
      </c>
      <c r="O876">
        <v>2002031</v>
      </c>
      <c r="P876">
        <v>17996566</v>
      </c>
      <c r="Q876">
        <v>959016</v>
      </c>
      <c r="R876">
        <v>11676870</v>
      </c>
      <c r="S876">
        <v>6248573</v>
      </c>
      <c r="T876">
        <v>0</v>
      </c>
    </row>
    <row r="877" spans="1:20">
      <c r="A877" s="1">
        <v>44466</v>
      </c>
      <c r="B877" s="9">
        <f>nyse_spy_volume_by_exchange[[#This Row],[Off Exchange]]/SUM(nyse_spy_volume_by_exchange[[#This Row],[NYSE National]:[LTSE]])</f>
        <v>0.36123656991126246</v>
      </c>
      <c r="C877" s="12">
        <f>SUM(nyse_spy_volume_by_exchange[[#This Row],[NYSE National]:[LTSE]])</f>
        <v>61362774</v>
      </c>
      <c r="D877">
        <v>215847</v>
      </c>
      <c r="E877">
        <v>1905722</v>
      </c>
      <c r="F877">
        <v>1617235</v>
      </c>
      <c r="G877">
        <v>867138</v>
      </c>
      <c r="H877">
        <v>310899</v>
      </c>
      <c r="I877">
        <v>1002093</v>
      </c>
      <c r="J877">
        <v>1187510</v>
      </c>
      <c r="K877">
        <v>22166478</v>
      </c>
      <c r="L877">
        <v>230517</v>
      </c>
      <c r="M877">
        <v>9956969</v>
      </c>
      <c r="N877">
        <v>5574542</v>
      </c>
      <c r="O877">
        <v>931124</v>
      </c>
      <c r="P877">
        <v>7481101</v>
      </c>
      <c r="Q877">
        <v>371418</v>
      </c>
      <c r="R877">
        <v>4588282</v>
      </c>
      <c r="S877">
        <v>2955899</v>
      </c>
      <c r="T877">
        <v>0</v>
      </c>
    </row>
    <row r="878" spans="1:20">
      <c r="A878" s="1">
        <v>44463</v>
      </c>
      <c r="B878" s="9">
        <f>nyse_spy_volume_by_exchange[[#This Row],[Off Exchange]]/SUM(nyse_spy_volume_by_exchange[[#This Row],[NYSE National]:[LTSE]])</f>
        <v>0.35826579876359549</v>
      </c>
      <c r="C878" s="12">
        <f>SUM(nyse_spy_volume_by_exchange[[#This Row],[NYSE National]:[LTSE]])</f>
        <v>62209251</v>
      </c>
      <c r="D878">
        <v>194765</v>
      </c>
      <c r="E878">
        <v>2378909</v>
      </c>
      <c r="F878">
        <v>1991973</v>
      </c>
      <c r="G878">
        <v>1066254</v>
      </c>
      <c r="H878">
        <v>436215</v>
      </c>
      <c r="I878">
        <v>868002</v>
      </c>
      <c r="J878">
        <v>986082</v>
      </c>
      <c r="K878">
        <v>22287447</v>
      </c>
      <c r="L878">
        <v>778202</v>
      </c>
      <c r="M878">
        <v>10175199</v>
      </c>
      <c r="N878">
        <v>5083841</v>
      </c>
      <c r="O878">
        <v>810190</v>
      </c>
      <c r="P878">
        <v>7805351</v>
      </c>
      <c r="Q878">
        <v>286348</v>
      </c>
      <c r="R878">
        <v>4368266</v>
      </c>
      <c r="S878">
        <v>2692207</v>
      </c>
      <c r="T878">
        <v>0</v>
      </c>
    </row>
    <row r="879" spans="1:20">
      <c r="A879" s="1">
        <v>44462</v>
      </c>
      <c r="B879" s="9">
        <f>nyse_spy_volume_by_exchange[[#This Row],[Off Exchange]]/SUM(nyse_spy_volume_by_exchange[[#This Row],[NYSE National]:[LTSE]])</f>
        <v>0.28907225143511411</v>
      </c>
      <c r="C879" s="12">
        <f>SUM(nyse_spy_volume_by_exchange[[#This Row],[NYSE National]:[LTSE]])</f>
        <v>76393403</v>
      </c>
      <c r="D879">
        <v>286470</v>
      </c>
      <c r="E879">
        <v>2588553</v>
      </c>
      <c r="F879">
        <v>2678554</v>
      </c>
      <c r="G879">
        <v>1505477</v>
      </c>
      <c r="H879">
        <v>845201</v>
      </c>
      <c r="I879">
        <v>1392247</v>
      </c>
      <c r="J879">
        <v>1584154</v>
      </c>
      <c r="K879">
        <v>22083213</v>
      </c>
      <c r="L879">
        <v>863746</v>
      </c>
      <c r="M879">
        <v>12954659</v>
      </c>
      <c r="N879">
        <v>7260742</v>
      </c>
      <c r="O879">
        <v>993256</v>
      </c>
      <c r="P879">
        <v>10827488</v>
      </c>
      <c r="Q879">
        <v>685890</v>
      </c>
      <c r="R879">
        <v>5858934</v>
      </c>
      <c r="S879">
        <v>3984819</v>
      </c>
      <c r="T879">
        <v>0</v>
      </c>
    </row>
    <row r="880" spans="1:20">
      <c r="A880" s="1">
        <v>44461</v>
      </c>
      <c r="B880" s="9">
        <f>nyse_spy_volume_by_exchange[[#This Row],[Off Exchange]]/SUM(nyse_spy_volume_by_exchange[[#This Row],[NYSE National]:[LTSE]])</f>
        <v>0.25994722351404959</v>
      </c>
      <c r="C880" s="12">
        <f>SUM(nyse_spy_volume_by_exchange[[#This Row],[NYSE National]:[LTSE]])</f>
        <v>102387264</v>
      </c>
      <c r="D880">
        <v>362695</v>
      </c>
      <c r="E880">
        <v>3705042</v>
      </c>
      <c r="F880">
        <v>4387244</v>
      </c>
      <c r="G880">
        <v>2712283</v>
      </c>
      <c r="H880">
        <v>715541</v>
      </c>
      <c r="I880">
        <v>1362000</v>
      </c>
      <c r="J880">
        <v>2116324</v>
      </c>
      <c r="K880">
        <v>26615285</v>
      </c>
      <c r="L880">
        <v>2047121</v>
      </c>
      <c r="M880">
        <v>17767092</v>
      </c>
      <c r="N880">
        <v>10206445</v>
      </c>
      <c r="O880">
        <v>1796696</v>
      </c>
      <c r="P880">
        <v>14788969</v>
      </c>
      <c r="Q880">
        <v>660537</v>
      </c>
      <c r="R880">
        <v>8486086</v>
      </c>
      <c r="S880">
        <v>4657904</v>
      </c>
      <c r="T880">
        <v>0</v>
      </c>
    </row>
    <row r="881" spans="1:20">
      <c r="A881" s="1">
        <v>44460</v>
      </c>
      <c r="B881" s="9">
        <f>nyse_spy_volume_by_exchange[[#This Row],[Off Exchange]]/SUM(nyse_spy_volume_by_exchange[[#This Row],[NYSE National]:[LTSE]])</f>
        <v>0.27690324996944771</v>
      </c>
      <c r="C881" s="12">
        <f>SUM(nyse_spy_volume_by_exchange[[#This Row],[NYSE National]:[LTSE]])</f>
        <v>92799857</v>
      </c>
      <c r="D881">
        <v>557547</v>
      </c>
      <c r="E881">
        <v>3244763</v>
      </c>
      <c r="F881">
        <v>4024643</v>
      </c>
      <c r="G881">
        <v>1479807</v>
      </c>
      <c r="H881">
        <v>387256</v>
      </c>
      <c r="I881">
        <v>1247521</v>
      </c>
      <c r="J881">
        <v>1440463</v>
      </c>
      <c r="K881">
        <v>25696582</v>
      </c>
      <c r="L881">
        <v>47280</v>
      </c>
      <c r="M881">
        <v>17128783</v>
      </c>
      <c r="N881">
        <v>9733888</v>
      </c>
      <c r="O881">
        <v>1673953</v>
      </c>
      <c r="P881">
        <v>12423596</v>
      </c>
      <c r="Q881">
        <v>825492</v>
      </c>
      <c r="R881">
        <v>8301410</v>
      </c>
      <c r="S881">
        <v>4586873</v>
      </c>
      <c r="T881">
        <v>0</v>
      </c>
    </row>
    <row r="882" spans="1:20">
      <c r="A882" s="1">
        <v>44459</v>
      </c>
      <c r="B882" s="9">
        <f>nyse_spy_volume_by_exchange[[#This Row],[Off Exchange]]/SUM(nyse_spy_volume_by_exchange[[#This Row],[NYSE National]:[LTSE]])</f>
        <v>0.27504944412893817</v>
      </c>
      <c r="C882" s="12">
        <f>SUM(nyse_spy_volume_by_exchange[[#This Row],[NYSE National]:[LTSE]])</f>
        <v>167010223</v>
      </c>
      <c r="D882">
        <v>608193</v>
      </c>
      <c r="E882">
        <v>4664535</v>
      </c>
      <c r="F882">
        <v>7903882</v>
      </c>
      <c r="G882">
        <v>3286096</v>
      </c>
      <c r="H882">
        <v>1317239</v>
      </c>
      <c r="I882">
        <v>2984272</v>
      </c>
      <c r="J882">
        <v>3842037</v>
      </c>
      <c r="K882">
        <v>45936069</v>
      </c>
      <c r="L882">
        <v>1319527</v>
      </c>
      <c r="M882">
        <v>29522607</v>
      </c>
      <c r="N882">
        <v>15908899</v>
      </c>
      <c r="O882">
        <v>2297729</v>
      </c>
      <c r="P882">
        <v>26617980</v>
      </c>
      <c r="Q882">
        <v>1021910</v>
      </c>
      <c r="R882">
        <v>14147616</v>
      </c>
      <c r="S882">
        <v>5631632</v>
      </c>
      <c r="T882">
        <v>0</v>
      </c>
    </row>
    <row r="883" spans="1:20">
      <c r="A883" s="1">
        <v>44456</v>
      </c>
      <c r="B883" s="9">
        <f>nyse_spy_volume_by_exchange[[#This Row],[Off Exchange]]/SUM(nyse_spy_volume_by_exchange[[#This Row],[NYSE National]:[LTSE]])</f>
        <v>0.39383049804497733</v>
      </c>
      <c r="C883" s="12">
        <f>SUM(nyse_spy_volume_by_exchange[[#This Row],[NYSE National]:[LTSE]])</f>
        <v>119100408</v>
      </c>
      <c r="D883">
        <v>327077</v>
      </c>
      <c r="E883">
        <v>3429578</v>
      </c>
      <c r="F883">
        <v>3939540</v>
      </c>
      <c r="G883">
        <v>1657579</v>
      </c>
      <c r="H883">
        <v>756127</v>
      </c>
      <c r="I883">
        <v>2162504</v>
      </c>
      <c r="J883">
        <v>2323324</v>
      </c>
      <c r="K883">
        <v>46905373</v>
      </c>
      <c r="L883">
        <v>2235672</v>
      </c>
      <c r="M883">
        <v>17206671</v>
      </c>
      <c r="N883">
        <v>9377529</v>
      </c>
      <c r="O883">
        <v>1343666</v>
      </c>
      <c r="P883">
        <v>14828368</v>
      </c>
      <c r="Q883">
        <v>384388</v>
      </c>
      <c r="R883">
        <v>8329569</v>
      </c>
      <c r="S883">
        <v>3893443</v>
      </c>
      <c r="T883">
        <v>0</v>
      </c>
    </row>
    <row r="884" spans="1:20">
      <c r="A884" s="1">
        <v>44455</v>
      </c>
      <c r="B884" s="9">
        <f>nyse_spy_volume_by_exchange[[#This Row],[Off Exchange]]/SUM(nyse_spy_volume_by_exchange[[#This Row],[NYSE National]:[LTSE]])</f>
        <v>0.3698532383705892</v>
      </c>
      <c r="C884" s="12">
        <f>SUM(nyse_spy_volume_by_exchange[[#This Row],[NYSE National]:[LTSE]])</f>
        <v>78063456</v>
      </c>
      <c r="D884">
        <v>258530</v>
      </c>
      <c r="E884">
        <v>2152456</v>
      </c>
      <c r="F884">
        <v>2594577</v>
      </c>
      <c r="G884">
        <v>1247854</v>
      </c>
      <c r="H884">
        <v>280352</v>
      </c>
      <c r="I884">
        <v>1778336</v>
      </c>
      <c r="J884">
        <v>1659486</v>
      </c>
      <c r="K884">
        <v>28872022</v>
      </c>
      <c r="L884">
        <v>1783522</v>
      </c>
      <c r="M884">
        <v>11135957</v>
      </c>
      <c r="N884">
        <v>6185215</v>
      </c>
      <c r="O884">
        <v>816968</v>
      </c>
      <c r="P884">
        <v>10735774</v>
      </c>
      <c r="Q884">
        <v>406390</v>
      </c>
      <c r="R884">
        <v>5644050</v>
      </c>
      <c r="S884">
        <v>2511967</v>
      </c>
      <c r="T884">
        <v>0</v>
      </c>
    </row>
    <row r="885" spans="1:20">
      <c r="A885" s="1">
        <v>44454</v>
      </c>
      <c r="B885" s="9">
        <f>nyse_spy_volume_by_exchange[[#This Row],[Off Exchange]]/SUM(nyse_spy_volume_by_exchange[[#This Row],[NYSE National]:[LTSE]])</f>
        <v>0.32050213903653046</v>
      </c>
      <c r="C885" s="12">
        <f>SUM(nyse_spy_volume_by_exchange[[#This Row],[NYSE National]:[LTSE]])</f>
        <v>78790847</v>
      </c>
      <c r="D885">
        <v>187368</v>
      </c>
      <c r="E885">
        <v>2389947</v>
      </c>
      <c r="F885">
        <v>2885503</v>
      </c>
      <c r="G885">
        <v>1254859</v>
      </c>
      <c r="H885">
        <v>621566</v>
      </c>
      <c r="I885">
        <v>1510563</v>
      </c>
      <c r="J885">
        <v>2077682</v>
      </c>
      <c r="K885">
        <v>25252635</v>
      </c>
      <c r="L885">
        <v>1962851</v>
      </c>
      <c r="M885">
        <v>12947911</v>
      </c>
      <c r="N885">
        <v>6608426</v>
      </c>
      <c r="O885">
        <v>926793</v>
      </c>
      <c r="P885">
        <v>10236576</v>
      </c>
      <c r="Q885">
        <v>535708</v>
      </c>
      <c r="R885">
        <v>5422605</v>
      </c>
      <c r="S885">
        <v>3969854</v>
      </c>
      <c r="T885">
        <v>0</v>
      </c>
    </row>
    <row r="886" spans="1:20">
      <c r="A886" s="1">
        <v>44453</v>
      </c>
      <c r="B886" s="9">
        <f>nyse_spy_volume_by_exchange[[#This Row],[Off Exchange]]/SUM(nyse_spy_volume_by_exchange[[#This Row],[NYSE National]:[LTSE]])</f>
        <v>0.31768013649192101</v>
      </c>
      <c r="C886" s="12">
        <f>SUM(nyse_spy_volume_by_exchange[[#This Row],[NYSE National]:[LTSE]])</f>
        <v>79174796</v>
      </c>
      <c r="D886">
        <v>196785</v>
      </c>
      <c r="E886">
        <v>2338838</v>
      </c>
      <c r="F886">
        <v>3022848</v>
      </c>
      <c r="G886">
        <v>1305803</v>
      </c>
      <c r="H886">
        <v>429228</v>
      </c>
      <c r="I886">
        <v>1146715</v>
      </c>
      <c r="J886">
        <v>1362989</v>
      </c>
      <c r="K886">
        <v>25152260</v>
      </c>
      <c r="L886">
        <v>3081222</v>
      </c>
      <c r="M886">
        <v>12568180</v>
      </c>
      <c r="N886">
        <v>7108145</v>
      </c>
      <c r="O886">
        <v>1394071</v>
      </c>
      <c r="P886">
        <v>10298591</v>
      </c>
      <c r="Q886">
        <v>367927</v>
      </c>
      <c r="R886">
        <v>6667780</v>
      </c>
      <c r="S886">
        <v>2733414</v>
      </c>
      <c r="T886">
        <v>0</v>
      </c>
    </row>
    <row r="887" spans="1:20">
      <c r="A887" s="1">
        <v>44452</v>
      </c>
      <c r="B887" s="9">
        <f>nyse_spy_volume_by_exchange[[#This Row],[Off Exchange]]/SUM(nyse_spy_volume_by_exchange[[#This Row],[NYSE National]:[LTSE]])</f>
        <v>0.31318364333628101</v>
      </c>
      <c r="C887" s="12">
        <f>SUM(nyse_spy_volume_by_exchange[[#This Row],[NYSE National]:[LTSE]])</f>
        <v>83731892</v>
      </c>
      <c r="D887">
        <v>323737</v>
      </c>
      <c r="E887">
        <v>2703910</v>
      </c>
      <c r="F887">
        <v>3048573</v>
      </c>
      <c r="G887">
        <v>1455477</v>
      </c>
      <c r="H887">
        <v>580058</v>
      </c>
      <c r="I887">
        <v>1608539</v>
      </c>
      <c r="J887">
        <v>2171202</v>
      </c>
      <c r="K887">
        <v>26223459</v>
      </c>
      <c r="L887">
        <v>847613</v>
      </c>
      <c r="M887">
        <v>14067327</v>
      </c>
      <c r="N887">
        <v>8011839</v>
      </c>
      <c r="O887">
        <v>1294025</v>
      </c>
      <c r="P887">
        <v>11923055</v>
      </c>
      <c r="Q887">
        <v>629635</v>
      </c>
      <c r="R887">
        <v>6734654</v>
      </c>
      <c r="S887">
        <v>2108789</v>
      </c>
      <c r="T887">
        <v>0</v>
      </c>
    </row>
    <row r="888" spans="1:20">
      <c r="A888" s="1">
        <v>44449</v>
      </c>
      <c r="B888" s="9">
        <f>nyse_spy_volume_by_exchange[[#This Row],[Off Exchange]]/SUM(nyse_spy_volume_by_exchange[[#This Row],[NYSE National]:[LTSE]])</f>
        <v>0.33904534518537838</v>
      </c>
      <c r="C888" s="12">
        <f>SUM(nyse_spy_volume_by_exchange[[#This Row],[NYSE National]:[LTSE]])</f>
        <v>89947234</v>
      </c>
      <c r="D888">
        <v>343521</v>
      </c>
      <c r="E888">
        <v>2678591</v>
      </c>
      <c r="F888">
        <v>3264756</v>
      </c>
      <c r="G888">
        <v>1221446</v>
      </c>
      <c r="H888">
        <v>697921</v>
      </c>
      <c r="I888">
        <v>1381172</v>
      </c>
      <c r="J888">
        <v>2223215</v>
      </c>
      <c r="K888">
        <v>30496191</v>
      </c>
      <c r="L888">
        <v>357324</v>
      </c>
      <c r="M888">
        <v>14797692</v>
      </c>
      <c r="N888">
        <v>7840930</v>
      </c>
      <c r="O888">
        <v>1118904</v>
      </c>
      <c r="P888">
        <v>13680319</v>
      </c>
      <c r="Q888">
        <v>653313</v>
      </c>
      <c r="R888">
        <v>6548109</v>
      </c>
      <c r="S888">
        <v>2643830</v>
      </c>
      <c r="T888">
        <v>0</v>
      </c>
    </row>
    <row r="889" spans="1:20">
      <c r="A889" s="1">
        <v>44448</v>
      </c>
      <c r="B889" s="9">
        <f>nyse_spy_volume_by_exchange[[#This Row],[Off Exchange]]/SUM(nyse_spy_volume_by_exchange[[#This Row],[NYSE National]:[LTSE]])</f>
        <v>0.27057255979744221</v>
      </c>
      <c r="C889" s="12">
        <f>SUM(nyse_spy_volume_by_exchange[[#This Row],[NYSE National]:[LTSE]])</f>
        <v>57954820</v>
      </c>
      <c r="D889">
        <v>214876</v>
      </c>
      <c r="E889">
        <v>2256240</v>
      </c>
      <c r="F889">
        <v>2059678</v>
      </c>
      <c r="G889">
        <v>978720</v>
      </c>
      <c r="H889">
        <v>111751</v>
      </c>
      <c r="I889">
        <v>996639</v>
      </c>
      <c r="J889">
        <v>1436359</v>
      </c>
      <c r="K889">
        <v>15680984</v>
      </c>
      <c r="L889">
        <v>336639</v>
      </c>
      <c r="M889">
        <v>10556769</v>
      </c>
      <c r="N889">
        <v>5862212</v>
      </c>
      <c r="O889">
        <v>780030</v>
      </c>
      <c r="P889">
        <v>9531237</v>
      </c>
      <c r="Q889">
        <v>456938</v>
      </c>
      <c r="R889">
        <v>4634052</v>
      </c>
      <c r="S889">
        <v>2061696</v>
      </c>
      <c r="T889">
        <v>0</v>
      </c>
    </row>
    <row r="890" spans="1:20">
      <c r="A890" s="1">
        <v>44447</v>
      </c>
      <c r="B890" s="9">
        <f>nyse_spy_volume_by_exchange[[#This Row],[Off Exchange]]/SUM(nyse_spy_volume_by_exchange[[#This Row],[NYSE National]:[LTSE]])</f>
        <v>0.30302743252616071</v>
      </c>
      <c r="C890" s="12">
        <f>SUM(nyse_spy_volume_by_exchange[[#This Row],[NYSE National]:[LTSE]])</f>
        <v>57175048</v>
      </c>
      <c r="D890">
        <v>255831</v>
      </c>
      <c r="E890">
        <v>1978157</v>
      </c>
      <c r="F890">
        <v>2260790</v>
      </c>
      <c r="G890">
        <v>1103435</v>
      </c>
      <c r="H890">
        <v>427201</v>
      </c>
      <c r="I890">
        <v>693491</v>
      </c>
      <c r="J890">
        <v>1458614</v>
      </c>
      <c r="K890">
        <v>17325608</v>
      </c>
      <c r="L890">
        <v>490646</v>
      </c>
      <c r="M890">
        <v>9852549</v>
      </c>
      <c r="N890">
        <v>5335614</v>
      </c>
      <c r="O890">
        <v>811946</v>
      </c>
      <c r="P890">
        <v>8939798</v>
      </c>
      <c r="Q890">
        <v>384684</v>
      </c>
      <c r="R890">
        <v>4362876</v>
      </c>
      <c r="S890">
        <v>1493808</v>
      </c>
      <c r="T890">
        <v>0</v>
      </c>
    </row>
    <row r="891" spans="1:20">
      <c r="A891" s="1">
        <v>44446</v>
      </c>
      <c r="B891" s="9">
        <f>nyse_spy_volume_by_exchange[[#This Row],[Off Exchange]]/SUM(nyse_spy_volume_by_exchange[[#This Row],[NYSE National]:[LTSE]])</f>
        <v>0.36122479758811632</v>
      </c>
      <c r="C891" s="12">
        <f>SUM(nyse_spy_volume_by_exchange[[#This Row],[NYSE National]:[LTSE]])</f>
        <v>51691382</v>
      </c>
      <c r="D891">
        <v>162657</v>
      </c>
      <c r="E891">
        <v>1566702</v>
      </c>
      <c r="F891">
        <v>2037134</v>
      </c>
      <c r="G891">
        <v>404148</v>
      </c>
      <c r="H891">
        <v>355926</v>
      </c>
      <c r="I891">
        <v>832195</v>
      </c>
      <c r="J891">
        <v>965875</v>
      </c>
      <c r="K891">
        <v>18672209</v>
      </c>
      <c r="L891">
        <v>115913</v>
      </c>
      <c r="M891">
        <v>9259900</v>
      </c>
      <c r="N891">
        <v>4256281</v>
      </c>
      <c r="O891">
        <v>714850</v>
      </c>
      <c r="P891">
        <v>6804913</v>
      </c>
      <c r="Q891">
        <v>352791</v>
      </c>
      <c r="R891">
        <v>3728419</v>
      </c>
      <c r="S891">
        <v>1461469</v>
      </c>
      <c r="T891">
        <v>0</v>
      </c>
    </row>
    <row r="892" spans="1:20">
      <c r="A892" s="1">
        <v>44442</v>
      </c>
      <c r="B892" s="9">
        <f>nyse_spy_volume_by_exchange[[#This Row],[Off Exchange]]/SUM(nyse_spy_volume_by_exchange[[#This Row],[NYSE National]:[LTSE]])</f>
        <v>0.33297242608601085</v>
      </c>
      <c r="C892" s="12">
        <f>SUM(nyse_spy_volume_by_exchange[[#This Row],[NYSE National]:[LTSE]])</f>
        <v>47421233</v>
      </c>
      <c r="D892">
        <v>155741</v>
      </c>
      <c r="E892">
        <v>1697652</v>
      </c>
      <c r="F892">
        <v>1407571</v>
      </c>
      <c r="G892">
        <v>737000</v>
      </c>
      <c r="H892">
        <v>107625</v>
      </c>
      <c r="I892">
        <v>794266</v>
      </c>
      <c r="J892">
        <v>1408683</v>
      </c>
      <c r="K892">
        <v>15789963</v>
      </c>
      <c r="L892">
        <v>431731</v>
      </c>
      <c r="M892">
        <v>7475244</v>
      </c>
      <c r="N892">
        <v>3981256</v>
      </c>
      <c r="O892">
        <v>732381</v>
      </c>
      <c r="P892">
        <v>6802005</v>
      </c>
      <c r="Q892">
        <v>186337</v>
      </c>
      <c r="R892">
        <v>3715048</v>
      </c>
      <c r="S892">
        <v>1998730</v>
      </c>
      <c r="T892">
        <v>0</v>
      </c>
    </row>
    <row r="893" spans="1:20">
      <c r="A893" s="1">
        <v>44441</v>
      </c>
      <c r="B893" s="9">
        <f>nyse_spy_volume_by_exchange[[#This Row],[Off Exchange]]/SUM(nyse_spy_volume_by_exchange[[#This Row],[NYSE National]:[LTSE]])</f>
        <v>0.33257420549122019</v>
      </c>
      <c r="C893" s="12">
        <f>SUM(nyse_spy_volume_by_exchange[[#This Row],[NYSE National]:[LTSE]])</f>
        <v>42972999</v>
      </c>
      <c r="D893">
        <v>124815</v>
      </c>
      <c r="E893">
        <v>1733763</v>
      </c>
      <c r="F893">
        <v>1530579</v>
      </c>
      <c r="G893">
        <v>551126</v>
      </c>
      <c r="H893">
        <v>308888</v>
      </c>
      <c r="I893">
        <v>761510</v>
      </c>
      <c r="J893">
        <v>937040</v>
      </c>
      <c r="K893">
        <v>14291711</v>
      </c>
      <c r="L893">
        <v>122239</v>
      </c>
      <c r="M893">
        <v>7149412</v>
      </c>
      <c r="N893">
        <v>3664206</v>
      </c>
      <c r="O893">
        <v>778389</v>
      </c>
      <c r="P893">
        <v>6223767</v>
      </c>
      <c r="Q893">
        <v>154635</v>
      </c>
      <c r="R893">
        <v>3062726</v>
      </c>
      <c r="S893">
        <v>1578193</v>
      </c>
      <c r="T893">
        <v>0</v>
      </c>
    </row>
    <row r="894" spans="1:20">
      <c r="A894" s="1">
        <v>44440</v>
      </c>
      <c r="B894" s="9">
        <f>nyse_spy_volume_by_exchange[[#This Row],[Off Exchange]]/SUM(nyse_spy_volume_by_exchange[[#This Row],[NYSE National]:[LTSE]])</f>
        <v>0.3139934620514101</v>
      </c>
      <c r="C894" s="12">
        <f>SUM(nyse_spy_volume_by_exchange[[#This Row],[NYSE National]:[LTSE]])</f>
        <v>48932780</v>
      </c>
      <c r="D894">
        <v>196619</v>
      </c>
      <c r="E894">
        <v>1927666</v>
      </c>
      <c r="F894">
        <v>1735585</v>
      </c>
      <c r="G894">
        <v>798078</v>
      </c>
      <c r="H894">
        <v>212989</v>
      </c>
      <c r="I894">
        <v>926212</v>
      </c>
      <c r="J894">
        <v>1050033</v>
      </c>
      <c r="K894">
        <v>15364573</v>
      </c>
      <c r="L894">
        <v>954543</v>
      </c>
      <c r="M894">
        <v>8248419</v>
      </c>
      <c r="N894">
        <v>3915397</v>
      </c>
      <c r="O894">
        <v>824306</v>
      </c>
      <c r="P894">
        <v>7427299</v>
      </c>
      <c r="Q894">
        <v>223273</v>
      </c>
      <c r="R894">
        <v>3251580</v>
      </c>
      <c r="S894">
        <v>1876208</v>
      </c>
      <c r="T894">
        <v>0</v>
      </c>
    </row>
    <row r="895" spans="1:20">
      <c r="A895" s="1">
        <v>44439</v>
      </c>
      <c r="B895" s="9">
        <f>nyse_spy_volume_by_exchange[[#This Row],[Off Exchange]]/SUM(nyse_spy_volume_by_exchange[[#This Row],[NYSE National]:[LTSE]])</f>
        <v>0.37936119772462862</v>
      </c>
      <c r="C895" s="12">
        <f>SUM(nyse_spy_volume_by_exchange[[#This Row],[NYSE National]:[LTSE]])</f>
        <v>59299507</v>
      </c>
      <c r="D895">
        <v>169726</v>
      </c>
      <c r="E895">
        <v>1693018</v>
      </c>
      <c r="F895">
        <v>2111671</v>
      </c>
      <c r="G895">
        <v>874130</v>
      </c>
      <c r="H895">
        <v>218505</v>
      </c>
      <c r="I895">
        <v>916016</v>
      </c>
      <c r="J895">
        <v>1385508</v>
      </c>
      <c r="K895">
        <v>22495932</v>
      </c>
      <c r="L895">
        <v>180991</v>
      </c>
      <c r="M895">
        <v>10164793</v>
      </c>
      <c r="N895">
        <v>4615382</v>
      </c>
      <c r="O895">
        <v>958161</v>
      </c>
      <c r="P895">
        <v>7512629</v>
      </c>
      <c r="Q895">
        <v>119513</v>
      </c>
      <c r="R895">
        <v>3683814</v>
      </c>
      <c r="S895">
        <v>2199718</v>
      </c>
      <c r="T895">
        <v>0</v>
      </c>
    </row>
    <row r="896" spans="1:20">
      <c r="A896" s="1">
        <v>44438</v>
      </c>
      <c r="B896" s="9">
        <f>nyse_spy_volume_by_exchange[[#This Row],[Off Exchange]]/SUM(nyse_spy_volume_by_exchange[[#This Row],[NYSE National]:[LTSE]])</f>
        <v>0.3599267459931188</v>
      </c>
      <c r="C896" s="12">
        <f>SUM(nyse_spy_volume_by_exchange[[#This Row],[NYSE National]:[LTSE]])</f>
        <v>48353942</v>
      </c>
      <c r="D896">
        <v>208311</v>
      </c>
      <c r="E896">
        <v>1544798</v>
      </c>
      <c r="F896">
        <v>1623021</v>
      </c>
      <c r="G896">
        <v>688041</v>
      </c>
      <c r="H896">
        <v>354114</v>
      </c>
      <c r="I896">
        <v>757959</v>
      </c>
      <c r="J896">
        <v>1012936</v>
      </c>
      <c r="K896">
        <v>17403877</v>
      </c>
      <c r="L896">
        <v>613892</v>
      </c>
      <c r="M896">
        <v>8034427</v>
      </c>
      <c r="N896">
        <v>3913515</v>
      </c>
      <c r="O896">
        <v>686918</v>
      </c>
      <c r="P896">
        <v>6633885</v>
      </c>
      <c r="Q896">
        <v>238351</v>
      </c>
      <c r="R896">
        <v>3151368</v>
      </c>
      <c r="S896">
        <v>1488529</v>
      </c>
      <c r="T896">
        <v>0</v>
      </c>
    </row>
    <row r="897" spans="1:20">
      <c r="A897" s="1">
        <v>44435</v>
      </c>
      <c r="B897" s="9">
        <f>nyse_spy_volume_by_exchange[[#This Row],[Off Exchange]]/SUM(nyse_spy_volume_by_exchange[[#This Row],[NYSE National]:[LTSE]])</f>
        <v>0.40879957252596549</v>
      </c>
      <c r="C897" s="12">
        <f>SUM(nyse_spy_volume_by_exchange[[#This Row],[NYSE National]:[LTSE]])</f>
        <v>77233229</v>
      </c>
      <c r="D897">
        <v>229843</v>
      </c>
      <c r="E897">
        <v>2439107</v>
      </c>
      <c r="F897">
        <v>2283159</v>
      </c>
      <c r="G897">
        <v>1199136</v>
      </c>
      <c r="H897">
        <v>679321</v>
      </c>
      <c r="I897">
        <v>1141610</v>
      </c>
      <c r="J897">
        <v>1625704</v>
      </c>
      <c r="K897">
        <v>31572911</v>
      </c>
      <c r="L897">
        <v>802608</v>
      </c>
      <c r="M897">
        <v>12121808</v>
      </c>
      <c r="N897">
        <v>5468897</v>
      </c>
      <c r="O897">
        <v>811550</v>
      </c>
      <c r="P897">
        <v>10110386</v>
      </c>
      <c r="Q897">
        <v>189772</v>
      </c>
      <c r="R897">
        <v>4418536</v>
      </c>
      <c r="S897">
        <v>2138881</v>
      </c>
      <c r="T897">
        <v>0</v>
      </c>
    </row>
    <row r="898" spans="1:20">
      <c r="A898" s="1">
        <v>44434</v>
      </c>
      <c r="B898" s="9">
        <f>nyse_spy_volume_by_exchange[[#This Row],[Off Exchange]]/SUM(nyse_spy_volume_by_exchange[[#This Row],[NYSE National]:[LTSE]])</f>
        <v>0.2628180583822885</v>
      </c>
      <c r="C898" s="12">
        <f>SUM(nyse_spy_volume_by_exchange[[#This Row],[NYSE National]:[LTSE]])</f>
        <v>57804757</v>
      </c>
      <c r="D898">
        <v>384699</v>
      </c>
      <c r="E898">
        <v>1984973</v>
      </c>
      <c r="F898">
        <v>2636830</v>
      </c>
      <c r="G898">
        <v>898246</v>
      </c>
      <c r="H898">
        <v>468423</v>
      </c>
      <c r="I898">
        <v>1064012</v>
      </c>
      <c r="J898">
        <v>1341554</v>
      </c>
      <c r="K898">
        <v>15192134</v>
      </c>
      <c r="L898">
        <v>157731</v>
      </c>
      <c r="M898">
        <v>10006792</v>
      </c>
      <c r="N898">
        <v>5693650</v>
      </c>
      <c r="O898">
        <v>1009351</v>
      </c>
      <c r="P898">
        <v>9136335</v>
      </c>
      <c r="Q898">
        <v>269697</v>
      </c>
      <c r="R898">
        <v>4924616</v>
      </c>
      <c r="S898">
        <v>2635714</v>
      </c>
      <c r="T898">
        <v>0</v>
      </c>
    </row>
    <row r="899" spans="1:20">
      <c r="A899" s="1">
        <v>44433</v>
      </c>
      <c r="B899" s="9">
        <f>nyse_spy_volume_by_exchange[[#This Row],[Off Exchange]]/SUM(nyse_spy_volume_by_exchange[[#This Row],[NYSE National]:[LTSE]])</f>
        <v>0.33155804301705816</v>
      </c>
      <c r="C899" s="12">
        <f>SUM(nyse_spy_volume_by_exchange[[#This Row],[NYSE National]:[LTSE]])</f>
        <v>40517880</v>
      </c>
      <c r="D899">
        <v>105154</v>
      </c>
      <c r="E899">
        <v>1125828</v>
      </c>
      <c r="F899">
        <v>1425448</v>
      </c>
      <c r="G899">
        <v>556572</v>
      </c>
      <c r="H899">
        <v>360044</v>
      </c>
      <c r="I899">
        <v>665820</v>
      </c>
      <c r="J899">
        <v>929122</v>
      </c>
      <c r="K899">
        <v>13434029</v>
      </c>
      <c r="L899">
        <v>807879</v>
      </c>
      <c r="M899">
        <v>7615849</v>
      </c>
      <c r="N899">
        <v>3046084</v>
      </c>
      <c r="O899">
        <v>619373</v>
      </c>
      <c r="P899">
        <v>5668649</v>
      </c>
      <c r="Q899">
        <v>152225</v>
      </c>
      <c r="R899">
        <v>2656563</v>
      </c>
      <c r="S899">
        <v>1349241</v>
      </c>
      <c r="T899">
        <v>0</v>
      </c>
    </row>
    <row r="900" spans="1:20">
      <c r="A900" s="1">
        <v>44432</v>
      </c>
      <c r="B900" s="9">
        <f>nyse_spy_volume_by_exchange[[#This Row],[Off Exchange]]/SUM(nyse_spy_volume_by_exchange[[#This Row],[NYSE National]:[LTSE]])</f>
        <v>0.3687878487306</v>
      </c>
      <c r="C900" s="12">
        <f>SUM(nyse_spy_volume_by_exchange[[#This Row],[NYSE National]:[LTSE]])</f>
        <v>38734126</v>
      </c>
      <c r="D900">
        <v>193316</v>
      </c>
      <c r="E900">
        <v>1189170</v>
      </c>
      <c r="F900">
        <v>1312006</v>
      </c>
      <c r="G900">
        <v>614000</v>
      </c>
      <c r="H900">
        <v>224202</v>
      </c>
      <c r="I900">
        <v>774118</v>
      </c>
      <c r="J900">
        <v>805501</v>
      </c>
      <c r="K900">
        <v>14284675</v>
      </c>
      <c r="L900">
        <v>43283</v>
      </c>
      <c r="M900">
        <v>7103115</v>
      </c>
      <c r="N900">
        <v>2862347</v>
      </c>
      <c r="O900">
        <v>589595</v>
      </c>
      <c r="P900">
        <v>5205929</v>
      </c>
      <c r="Q900">
        <v>108870</v>
      </c>
      <c r="R900">
        <v>2484092</v>
      </c>
      <c r="S900">
        <v>939907</v>
      </c>
      <c r="T900">
        <v>0</v>
      </c>
    </row>
    <row r="901" spans="1:20">
      <c r="A901" s="1">
        <v>44431</v>
      </c>
      <c r="B901" s="9">
        <f>nyse_spy_volume_by_exchange[[#This Row],[Off Exchange]]/SUM(nyse_spy_volume_by_exchange[[#This Row],[NYSE National]:[LTSE]])</f>
        <v>0.35950443053937209</v>
      </c>
      <c r="C901" s="12">
        <f>SUM(nyse_spy_volume_by_exchange[[#This Row],[NYSE National]:[LTSE]])</f>
        <v>31596943</v>
      </c>
      <c r="D901">
        <v>126843</v>
      </c>
      <c r="E901">
        <v>1027044</v>
      </c>
      <c r="F901">
        <v>1045669</v>
      </c>
      <c r="G901">
        <v>337037</v>
      </c>
      <c r="H901">
        <v>114734</v>
      </c>
      <c r="I901">
        <v>479287</v>
      </c>
      <c r="J901">
        <v>677770</v>
      </c>
      <c r="K901">
        <v>11359241</v>
      </c>
      <c r="L901">
        <v>1283952</v>
      </c>
      <c r="M901">
        <v>4916565</v>
      </c>
      <c r="N901">
        <v>2246229</v>
      </c>
      <c r="O901">
        <v>378283</v>
      </c>
      <c r="P901">
        <v>4264147</v>
      </c>
      <c r="Q901">
        <v>110038</v>
      </c>
      <c r="R901">
        <v>2194556</v>
      </c>
      <c r="S901">
        <v>1035548</v>
      </c>
      <c r="T901">
        <v>0</v>
      </c>
    </row>
    <row r="902" spans="1:20">
      <c r="A902" s="1">
        <v>44428</v>
      </c>
      <c r="B902" s="9">
        <f>nyse_spy_volume_by_exchange[[#This Row],[Off Exchange]]/SUM(nyse_spy_volume_by_exchange[[#This Row],[NYSE National]:[LTSE]])</f>
        <v>0.38816528898267577</v>
      </c>
      <c r="C902" s="12">
        <f>SUM(nyse_spy_volume_by_exchange[[#This Row],[NYSE National]:[LTSE]])</f>
        <v>72032363</v>
      </c>
      <c r="D902">
        <v>223260</v>
      </c>
      <c r="E902">
        <v>2040090</v>
      </c>
      <c r="F902">
        <v>2097583</v>
      </c>
      <c r="G902">
        <v>901652</v>
      </c>
      <c r="H902">
        <v>628393</v>
      </c>
      <c r="I902">
        <v>900346</v>
      </c>
      <c r="J902">
        <v>1748316</v>
      </c>
      <c r="K902">
        <v>27960463</v>
      </c>
      <c r="L902">
        <v>583741</v>
      </c>
      <c r="M902">
        <v>10924697</v>
      </c>
      <c r="N902">
        <v>5564493</v>
      </c>
      <c r="O902">
        <v>832338</v>
      </c>
      <c r="P902">
        <v>9860522</v>
      </c>
      <c r="Q902">
        <v>170236</v>
      </c>
      <c r="R902">
        <v>5523869</v>
      </c>
      <c r="S902">
        <v>2072364</v>
      </c>
      <c r="T902">
        <v>0</v>
      </c>
    </row>
    <row r="903" spans="1:20">
      <c r="A903" s="1">
        <v>44427</v>
      </c>
      <c r="B903" s="9">
        <f>nyse_spy_volume_by_exchange[[#This Row],[Off Exchange]]/SUM(nyse_spy_volume_by_exchange[[#This Row],[NYSE National]:[LTSE]])</f>
        <v>0.24665162213570105</v>
      </c>
      <c r="C903" s="12">
        <f>SUM(nyse_spy_volume_by_exchange[[#This Row],[NYSE National]:[LTSE]])</f>
        <v>92981740</v>
      </c>
      <c r="D903">
        <v>404446</v>
      </c>
      <c r="E903">
        <v>3194750</v>
      </c>
      <c r="F903">
        <v>3918469</v>
      </c>
      <c r="G903">
        <v>1287674</v>
      </c>
      <c r="H903">
        <v>610281</v>
      </c>
      <c r="I903">
        <v>1395553</v>
      </c>
      <c r="J903">
        <v>2610147</v>
      </c>
      <c r="K903">
        <v>22934097</v>
      </c>
      <c r="L903">
        <v>463734</v>
      </c>
      <c r="M903">
        <v>17808618</v>
      </c>
      <c r="N903">
        <v>9169422</v>
      </c>
      <c r="O903">
        <v>1285524</v>
      </c>
      <c r="P903">
        <v>13383979</v>
      </c>
      <c r="Q903">
        <v>618982</v>
      </c>
      <c r="R903">
        <v>9279580</v>
      </c>
      <c r="S903">
        <v>4616484</v>
      </c>
      <c r="T903">
        <v>0</v>
      </c>
    </row>
    <row r="904" spans="1:20">
      <c r="A904" s="1">
        <v>44426</v>
      </c>
      <c r="B904" s="9">
        <f>nyse_spy_volume_by_exchange[[#This Row],[Off Exchange]]/SUM(nyse_spy_volume_by_exchange[[#This Row],[NYSE National]:[LTSE]])</f>
        <v>0.37484107953928797</v>
      </c>
      <c r="C904" s="12">
        <f>SUM(nyse_spy_volume_by_exchange[[#This Row],[NYSE National]:[LTSE]])</f>
        <v>90351802</v>
      </c>
      <c r="D904">
        <v>268724</v>
      </c>
      <c r="E904">
        <v>2194385</v>
      </c>
      <c r="F904">
        <v>2746972</v>
      </c>
      <c r="G904">
        <v>1086034</v>
      </c>
      <c r="H904">
        <v>617379</v>
      </c>
      <c r="I904">
        <v>1232736</v>
      </c>
      <c r="J904">
        <v>2292267</v>
      </c>
      <c r="K904">
        <v>33867567</v>
      </c>
      <c r="L904">
        <v>43033</v>
      </c>
      <c r="M904">
        <v>15636552</v>
      </c>
      <c r="N904">
        <v>7355441</v>
      </c>
      <c r="O904">
        <v>1151579</v>
      </c>
      <c r="P904">
        <v>12452365</v>
      </c>
      <c r="Q904">
        <v>214413</v>
      </c>
      <c r="R904">
        <v>6776583</v>
      </c>
      <c r="S904">
        <v>2415772</v>
      </c>
      <c r="T904">
        <v>0</v>
      </c>
    </row>
    <row r="905" spans="1:20">
      <c r="A905" s="1">
        <v>44425</v>
      </c>
      <c r="B905" s="9">
        <f>nyse_spy_volume_by_exchange[[#This Row],[Off Exchange]]/SUM(nyse_spy_volume_by_exchange[[#This Row],[NYSE National]:[LTSE]])</f>
        <v>0.2925462931542292</v>
      </c>
      <c r="C905" s="12">
        <f>SUM(nyse_spy_volume_by_exchange[[#This Row],[NYSE National]:[LTSE]])</f>
        <v>92649552</v>
      </c>
      <c r="D905">
        <v>250582</v>
      </c>
      <c r="E905">
        <v>3495118</v>
      </c>
      <c r="F905">
        <v>3233343</v>
      </c>
      <c r="G905">
        <v>1416662</v>
      </c>
      <c r="H905">
        <v>689343</v>
      </c>
      <c r="I905">
        <v>1292305</v>
      </c>
      <c r="J905">
        <v>2198071</v>
      </c>
      <c r="K905">
        <v>27104283</v>
      </c>
      <c r="L905">
        <v>1447137</v>
      </c>
      <c r="M905">
        <v>15343121</v>
      </c>
      <c r="N905">
        <v>9017393</v>
      </c>
      <c r="O905">
        <v>1299860</v>
      </c>
      <c r="P905">
        <v>12397407</v>
      </c>
      <c r="Q905">
        <v>353699</v>
      </c>
      <c r="R905">
        <v>8477312</v>
      </c>
      <c r="S905">
        <v>4633916</v>
      </c>
      <c r="T905">
        <v>0</v>
      </c>
    </row>
    <row r="906" spans="1:20">
      <c r="A906" s="1">
        <v>44424</v>
      </c>
      <c r="B906" s="9">
        <f>nyse_spy_volume_by_exchange[[#This Row],[Off Exchange]]/SUM(nyse_spy_volume_by_exchange[[#This Row],[NYSE National]:[LTSE]])</f>
        <v>0.4364127485270059</v>
      </c>
      <c r="C906" s="12">
        <f>SUM(nyse_spy_volume_by_exchange[[#This Row],[NYSE National]:[LTSE]])</f>
        <v>73975009</v>
      </c>
      <c r="D906">
        <v>161621</v>
      </c>
      <c r="E906">
        <v>1816173</v>
      </c>
      <c r="F906">
        <v>1987853</v>
      </c>
      <c r="G906">
        <v>887634</v>
      </c>
      <c r="H906">
        <v>405396</v>
      </c>
      <c r="I906">
        <v>1014155</v>
      </c>
      <c r="J906">
        <v>1651300</v>
      </c>
      <c r="K906">
        <v>32283637</v>
      </c>
      <c r="L906">
        <v>367373</v>
      </c>
      <c r="M906">
        <v>10249319</v>
      </c>
      <c r="N906">
        <v>5217279</v>
      </c>
      <c r="O906">
        <v>841415</v>
      </c>
      <c r="P906">
        <v>9495385</v>
      </c>
      <c r="Q906">
        <v>146416</v>
      </c>
      <c r="R906">
        <v>5030627</v>
      </c>
      <c r="S906">
        <v>2419426</v>
      </c>
      <c r="T906">
        <v>0</v>
      </c>
    </row>
    <row r="907" spans="1:20">
      <c r="A907" s="1">
        <v>44421</v>
      </c>
      <c r="B907" s="9">
        <f>nyse_spy_volume_by_exchange[[#This Row],[Off Exchange]]/SUM(nyse_spy_volume_by_exchange[[#This Row],[NYSE National]:[LTSE]])</f>
        <v>0.37003606406593653</v>
      </c>
      <c r="C907" s="12">
        <f>SUM(nyse_spy_volume_by_exchange[[#This Row],[NYSE National]:[LTSE]])</f>
        <v>40229241</v>
      </c>
      <c r="D907">
        <v>89748</v>
      </c>
      <c r="E907">
        <v>1329168</v>
      </c>
      <c r="F907">
        <v>1281308</v>
      </c>
      <c r="G907">
        <v>491565</v>
      </c>
      <c r="H907">
        <v>122825</v>
      </c>
      <c r="I907">
        <v>576662</v>
      </c>
      <c r="J907">
        <v>849716</v>
      </c>
      <c r="K907">
        <v>14886270</v>
      </c>
      <c r="L907">
        <v>1268065</v>
      </c>
      <c r="M907">
        <v>6116979</v>
      </c>
      <c r="N907">
        <v>3164364</v>
      </c>
      <c r="O907">
        <v>607607</v>
      </c>
      <c r="P907">
        <v>5096299</v>
      </c>
      <c r="Q907">
        <v>72488</v>
      </c>
      <c r="R907">
        <v>2736112</v>
      </c>
      <c r="S907">
        <v>1540065</v>
      </c>
      <c r="T907">
        <v>0</v>
      </c>
    </row>
    <row r="908" spans="1:20">
      <c r="A908" s="1">
        <v>44420</v>
      </c>
      <c r="B908" s="9">
        <f>nyse_spy_volume_by_exchange[[#This Row],[Off Exchange]]/SUM(nyse_spy_volume_by_exchange[[#This Row],[NYSE National]:[LTSE]])</f>
        <v>0.33666485857621276</v>
      </c>
      <c r="C908" s="12">
        <f>SUM(nyse_spy_volume_by_exchange[[#This Row],[NYSE National]:[LTSE]])</f>
        <v>38932418</v>
      </c>
      <c r="D908">
        <v>105140</v>
      </c>
      <c r="E908">
        <v>1331561</v>
      </c>
      <c r="F908">
        <v>1250135</v>
      </c>
      <c r="G908">
        <v>479445</v>
      </c>
      <c r="H908">
        <v>297885</v>
      </c>
      <c r="I908">
        <v>768487</v>
      </c>
      <c r="J908">
        <v>957897</v>
      </c>
      <c r="K908">
        <v>13107177</v>
      </c>
      <c r="L908">
        <v>112</v>
      </c>
      <c r="M908">
        <v>5990051</v>
      </c>
      <c r="N908">
        <v>3139038</v>
      </c>
      <c r="O908">
        <v>615833</v>
      </c>
      <c r="P908">
        <v>5947749</v>
      </c>
      <c r="Q908">
        <v>99685</v>
      </c>
      <c r="R908">
        <v>3022571</v>
      </c>
      <c r="S908">
        <v>1819652</v>
      </c>
      <c r="T908">
        <v>0</v>
      </c>
    </row>
    <row r="909" spans="1:20">
      <c r="A909" s="1">
        <v>44419</v>
      </c>
      <c r="B909" s="9">
        <f>nyse_spy_volume_by_exchange[[#This Row],[Off Exchange]]/SUM(nyse_spy_volume_by_exchange[[#This Row],[NYSE National]:[LTSE]])</f>
        <v>0.34704737985939793</v>
      </c>
      <c r="C909" s="12">
        <f>SUM(nyse_spy_volume_by_exchange[[#This Row],[NYSE National]:[LTSE]])</f>
        <v>44421681</v>
      </c>
      <c r="D909">
        <v>124474</v>
      </c>
      <c r="E909">
        <v>1335516</v>
      </c>
      <c r="F909">
        <v>1504891</v>
      </c>
      <c r="G909">
        <v>578407</v>
      </c>
      <c r="H909">
        <v>125162</v>
      </c>
      <c r="I909">
        <v>749009</v>
      </c>
      <c r="J909">
        <v>1045909</v>
      </c>
      <c r="K909">
        <v>15416428</v>
      </c>
      <c r="L909">
        <v>169408</v>
      </c>
      <c r="M909">
        <v>8122541</v>
      </c>
      <c r="N909">
        <v>3347147</v>
      </c>
      <c r="O909">
        <v>575629</v>
      </c>
      <c r="P909">
        <v>6480565</v>
      </c>
      <c r="Q909">
        <v>188609</v>
      </c>
      <c r="R909">
        <v>3066159</v>
      </c>
      <c r="S909">
        <v>1591827</v>
      </c>
      <c r="T909">
        <v>0</v>
      </c>
    </row>
    <row r="910" spans="1:20">
      <c r="A910" s="1">
        <v>44418</v>
      </c>
      <c r="B910" s="9">
        <f>nyse_spy_volume_by_exchange[[#This Row],[Off Exchange]]/SUM(nyse_spy_volume_by_exchange[[#This Row],[NYSE National]:[LTSE]])</f>
        <v>0.34099194012755873</v>
      </c>
      <c r="C910" s="12">
        <f>SUM(nyse_spy_volume_by_exchange[[#This Row],[NYSE National]:[LTSE]])</f>
        <v>43326244</v>
      </c>
      <c r="D910">
        <v>159794</v>
      </c>
      <c r="E910">
        <v>1454107</v>
      </c>
      <c r="F910">
        <v>1542758</v>
      </c>
      <c r="G910">
        <v>737921</v>
      </c>
      <c r="H910">
        <v>177477</v>
      </c>
      <c r="I910">
        <v>674413</v>
      </c>
      <c r="J910">
        <v>1258443</v>
      </c>
      <c r="K910">
        <v>14773900</v>
      </c>
      <c r="L910">
        <v>349937</v>
      </c>
      <c r="M910">
        <v>7714818</v>
      </c>
      <c r="N910">
        <v>3589459</v>
      </c>
      <c r="O910">
        <v>640464</v>
      </c>
      <c r="P910">
        <v>6483675</v>
      </c>
      <c r="Q910">
        <v>157865</v>
      </c>
      <c r="R910">
        <v>2815251</v>
      </c>
      <c r="S910">
        <v>795962</v>
      </c>
      <c r="T910">
        <v>0</v>
      </c>
    </row>
    <row r="911" spans="1:20">
      <c r="A911" s="1">
        <v>44417</v>
      </c>
      <c r="B911" s="9">
        <f>nyse_spy_volume_by_exchange[[#This Row],[Off Exchange]]/SUM(nyse_spy_volume_by_exchange[[#This Row],[NYSE National]:[LTSE]])</f>
        <v>0.43195627941237208</v>
      </c>
      <c r="C911" s="12">
        <f>SUM(nyse_spy_volume_by_exchange[[#This Row],[NYSE National]:[LTSE]])</f>
        <v>41210974</v>
      </c>
      <c r="D911">
        <v>111675</v>
      </c>
      <c r="E911">
        <v>1051933</v>
      </c>
      <c r="F911">
        <v>1202813</v>
      </c>
      <c r="G911">
        <v>445944</v>
      </c>
      <c r="H911">
        <v>153181</v>
      </c>
      <c r="I911">
        <v>595856</v>
      </c>
      <c r="J911">
        <v>1191535</v>
      </c>
      <c r="K911">
        <v>17801339</v>
      </c>
      <c r="L911">
        <v>685891</v>
      </c>
      <c r="M911">
        <v>6313759</v>
      </c>
      <c r="N911">
        <v>2756389</v>
      </c>
      <c r="O911">
        <v>442603</v>
      </c>
      <c r="P911">
        <v>5209176</v>
      </c>
      <c r="Q911">
        <v>142997</v>
      </c>
      <c r="R911">
        <v>2502330</v>
      </c>
      <c r="S911">
        <v>603553</v>
      </c>
      <c r="T911">
        <v>0</v>
      </c>
    </row>
    <row r="912" spans="1:20">
      <c r="A912" s="1">
        <v>44414</v>
      </c>
      <c r="B912" s="9">
        <f>nyse_spy_volume_by_exchange[[#This Row],[Off Exchange]]/SUM(nyse_spy_volume_by_exchange[[#This Row],[NYSE National]:[LTSE]])</f>
        <v>0.36620175159557916</v>
      </c>
      <c r="C912" s="12">
        <f>SUM(nyse_spy_volume_by_exchange[[#This Row],[NYSE National]:[LTSE]])</f>
        <v>47289569</v>
      </c>
      <c r="D912">
        <v>145959</v>
      </c>
      <c r="E912">
        <v>1508648</v>
      </c>
      <c r="F912">
        <v>1624549</v>
      </c>
      <c r="G912">
        <v>984183</v>
      </c>
      <c r="H912">
        <v>273972</v>
      </c>
      <c r="I912">
        <v>711250</v>
      </c>
      <c r="J912">
        <v>1237332</v>
      </c>
      <c r="K912">
        <v>17317523</v>
      </c>
      <c r="L912">
        <v>676009</v>
      </c>
      <c r="M912">
        <v>7635002</v>
      </c>
      <c r="N912">
        <v>3532675</v>
      </c>
      <c r="O912">
        <v>693465</v>
      </c>
      <c r="P912">
        <v>6999980</v>
      </c>
      <c r="Q912">
        <v>144196</v>
      </c>
      <c r="R912">
        <v>2956359</v>
      </c>
      <c r="S912">
        <v>848467</v>
      </c>
      <c r="T912">
        <v>0</v>
      </c>
    </row>
    <row r="913" spans="1:20">
      <c r="A913" s="1">
        <v>44413</v>
      </c>
      <c r="B913" s="9">
        <f>nyse_spy_volume_by_exchange[[#This Row],[Off Exchange]]/SUM(nyse_spy_volume_by_exchange[[#This Row],[NYSE National]:[LTSE]])</f>
        <v>0.3473893680422116</v>
      </c>
      <c r="C913" s="12">
        <f>SUM(nyse_spy_volume_by_exchange[[#This Row],[NYSE National]:[LTSE]])</f>
        <v>38969549</v>
      </c>
      <c r="D913">
        <v>156136</v>
      </c>
      <c r="E913">
        <v>1228599</v>
      </c>
      <c r="F913">
        <v>1174929</v>
      </c>
      <c r="G913">
        <v>688235</v>
      </c>
      <c r="H913">
        <v>218302</v>
      </c>
      <c r="I913">
        <v>726445</v>
      </c>
      <c r="J913">
        <v>819134</v>
      </c>
      <c r="K913">
        <v>13537607</v>
      </c>
      <c r="L913">
        <v>566482</v>
      </c>
      <c r="M913">
        <v>6964537</v>
      </c>
      <c r="N913">
        <v>3043040</v>
      </c>
      <c r="O913">
        <v>644581</v>
      </c>
      <c r="P913">
        <v>5653584</v>
      </c>
      <c r="Q913">
        <v>86691</v>
      </c>
      <c r="R913">
        <v>2694023</v>
      </c>
      <c r="S913">
        <v>767224</v>
      </c>
      <c r="T913">
        <v>0</v>
      </c>
    </row>
    <row r="914" spans="1:20">
      <c r="A914" s="1">
        <v>44412</v>
      </c>
      <c r="B914" s="9">
        <f>nyse_spy_volume_by_exchange[[#This Row],[Off Exchange]]/SUM(nyse_spy_volume_by_exchange[[#This Row],[NYSE National]:[LTSE]])</f>
        <v>0.35263401691945884</v>
      </c>
      <c r="C914" s="12">
        <f>SUM(nyse_spy_volume_by_exchange[[#This Row],[NYSE National]:[LTSE]])</f>
        <v>46814145</v>
      </c>
      <c r="D914">
        <v>113943</v>
      </c>
      <c r="E914">
        <v>1430110</v>
      </c>
      <c r="F914">
        <v>1185254</v>
      </c>
      <c r="G914">
        <v>586549</v>
      </c>
      <c r="H914">
        <v>96775</v>
      </c>
      <c r="I914">
        <v>891423</v>
      </c>
      <c r="J914">
        <v>1482867</v>
      </c>
      <c r="K914">
        <v>16508260</v>
      </c>
      <c r="L914">
        <v>175036</v>
      </c>
      <c r="M914">
        <v>7842599</v>
      </c>
      <c r="N914">
        <v>4232129</v>
      </c>
      <c r="O914">
        <v>509802</v>
      </c>
      <c r="P914">
        <v>7216882</v>
      </c>
      <c r="Q914">
        <v>108589</v>
      </c>
      <c r="R914">
        <v>3575241</v>
      </c>
      <c r="S914">
        <v>858686</v>
      </c>
      <c r="T914">
        <v>0</v>
      </c>
    </row>
    <row r="915" spans="1:20">
      <c r="A915" s="1">
        <v>44411</v>
      </c>
      <c r="B915" s="9">
        <f>nyse_spy_volume_by_exchange[[#This Row],[Off Exchange]]/SUM(nyse_spy_volume_by_exchange[[#This Row],[NYSE National]:[LTSE]])</f>
        <v>0.29424456306224578</v>
      </c>
      <c r="C915" s="12">
        <f>SUM(nyse_spy_volume_by_exchange[[#This Row],[NYSE National]:[LTSE]])</f>
        <v>58053681</v>
      </c>
      <c r="D915">
        <v>216295</v>
      </c>
      <c r="E915">
        <v>2088947</v>
      </c>
      <c r="F915">
        <v>1935231</v>
      </c>
      <c r="G915">
        <v>872516</v>
      </c>
      <c r="H915">
        <v>414325</v>
      </c>
      <c r="I915">
        <v>1031118</v>
      </c>
      <c r="J915">
        <v>1389932</v>
      </c>
      <c r="K915">
        <v>17081980</v>
      </c>
      <c r="L915">
        <v>934191</v>
      </c>
      <c r="M915">
        <v>9783940</v>
      </c>
      <c r="N915">
        <v>5882701</v>
      </c>
      <c r="O915">
        <v>734806</v>
      </c>
      <c r="P915">
        <v>8963076</v>
      </c>
      <c r="Q915">
        <v>328640</v>
      </c>
      <c r="R915">
        <v>5024075</v>
      </c>
      <c r="S915">
        <v>1371908</v>
      </c>
      <c r="T915">
        <v>0</v>
      </c>
    </row>
    <row r="916" spans="1:20">
      <c r="A916" s="1">
        <v>44410</v>
      </c>
      <c r="B916" s="9">
        <f>nyse_spy_volume_by_exchange[[#This Row],[Off Exchange]]/SUM(nyse_spy_volume_by_exchange[[#This Row],[NYSE National]:[LTSE]])</f>
        <v>0.33221564668871678</v>
      </c>
      <c r="C916" s="12">
        <f>SUM(nyse_spy_volume_by_exchange[[#This Row],[NYSE National]:[LTSE]])</f>
        <v>58782725</v>
      </c>
      <c r="D916">
        <v>178137</v>
      </c>
      <c r="E916">
        <v>1971452</v>
      </c>
      <c r="F916">
        <v>1997972</v>
      </c>
      <c r="G916">
        <v>824362</v>
      </c>
      <c r="H916">
        <v>298781</v>
      </c>
      <c r="I916">
        <v>1003205</v>
      </c>
      <c r="J916">
        <v>1666579</v>
      </c>
      <c r="K916">
        <v>19528541</v>
      </c>
      <c r="L916">
        <v>3830</v>
      </c>
      <c r="M916">
        <v>9764994</v>
      </c>
      <c r="N916">
        <v>5404022</v>
      </c>
      <c r="O916">
        <v>697663</v>
      </c>
      <c r="P916">
        <v>9298835</v>
      </c>
      <c r="Q916">
        <v>347455</v>
      </c>
      <c r="R916">
        <v>4728974</v>
      </c>
      <c r="S916">
        <v>1067923</v>
      </c>
      <c r="T916">
        <v>0</v>
      </c>
    </row>
    <row r="917" spans="1:20">
      <c r="A917" s="1">
        <v>44407</v>
      </c>
      <c r="B917" s="9">
        <f>nyse_spy_volume_by_exchange[[#This Row],[Off Exchange]]/SUM(nyse_spy_volume_by_exchange[[#This Row],[NYSE National]:[LTSE]])</f>
        <v>0.37273239443478218</v>
      </c>
      <c r="C917" s="12">
        <f>SUM(nyse_spy_volume_by_exchange[[#This Row],[NYSE National]:[LTSE]])</f>
        <v>69000426</v>
      </c>
      <c r="D917">
        <v>241284</v>
      </c>
      <c r="E917">
        <v>1807252</v>
      </c>
      <c r="F917">
        <v>1879819</v>
      </c>
      <c r="G917">
        <v>1058000</v>
      </c>
      <c r="H917">
        <v>257916</v>
      </c>
      <c r="I917">
        <v>1095883</v>
      </c>
      <c r="J917">
        <v>1136357</v>
      </c>
      <c r="K917">
        <v>25718694</v>
      </c>
      <c r="L917">
        <v>547506</v>
      </c>
      <c r="M917">
        <v>11241655</v>
      </c>
      <c r="N917">
        <v>6283696</v>
      </c>
      <c r="O917">
        <v>756089</v>
      </c>
      <c r="P917">
        <v>10268828</v>
      </c>
      <c r="Q917">
        <v>272144</v>
      </c>
      <c r="R917">
        <v>4956691</v>
      </c>
      <c r="S917">
        <v>1478612</v>
      </c>
      <c r="T917">
        <v>0</v>
      </c>
    </row>
    <row r="918" spans="1:20">
      <c r="A918" s="1">
        <v>44406</v>
      </c>
      <c r="B918" s="9">
        <f>nyse_spy_volume_by_exchange[[#This Row],[Off Exchange]]/SUM(nyse_spy_volume_by_exchange[[#This Row],[NYSE National]:[LTSE]])</f>
        <v>0.28450609634205981</v>
      </c>
      <c r="C918" s="12">
        <f>SUM(nyse_spy_volume_by_exchange[[#This Row],[NYSE National]:[LTSE]])</f>
        <v>47433198</v>
      </c>
      <c r="D918">
        <v>163767</v>
      </c>
      <c r="E918">
        <v>1889066</v>
      </c>
      <c r="F918">
        <v>1406913</v>
      </c>
      <c r="G918">
        <v>957345</v>
      </c>
      <c r="H918">
        <v>250887</v>
      </c>
      <c r="I918">
        <v>796963</v>
      </c>
      <c r="J918">
        <v>1238095</v>
      </c>
      <c r="K918">
        <v>13495034</v>
      </c>
      <c r="L918">
        <v>827504</v>
      </c>
      <c r="M918">
        <v>8498245</v>
      </c>
      <c r="N918">
        <v>5064563</v>
      </c>
      <c r="O918">
        <v>827501</v>
      </c>
      <c r="P918">
        <v>7251825</v>
      </c>
      <c r="Q918">
        <v>207394</v>
      </c>
      <c r="R918">
        <v>3584329</v>
      </c>
      <c r="S918">
        <v>973767</v>
      </c>
      <c r="T918">
        <v>0</v>
      </c>
    </row>
    <row r="919" spans="1:20">
      <c r="A919" s="1">
        <v>44405</v>
      </c>
      <c r="B919" s="9">
        <f>nyse_spy_volume_by_exchange[[#This Row],[Off Exchange]]/SUM(nyse_spy_volume_by_exchange[[#This Row],[NYSE National]:[LTSE]])</f>
        <v>0.28459870744673765</v>
      </c>
      <c r="C919" s="12">
        <f>SUM(nyse_spy_volume_by_exchange[[#This Row],[NYSE National]:[LTSE]])</f>
        <v>52698486</v>
      </c>
      <c r="D919">
        <v>201859</v>
      </c>
      <c r="E919">
        <v>2425676</v>
      </c>
      <c r="F919">
        <v>2020364</v>
      </c>
      <c r="G919">
        <v>1125979</v>
      </c>
      <c r="H919">
        <v>169098</v>
      </c>
      <c r="I919">
        <v>875428</v>
      </c>
      <c r="J919">
        <v>1115503</v>
      </c>
      <c r="K919">
        <v>14997921</v>
      </c>
      <c r="L919">
        <v>93501</v>
      </c>
      <c r="M919">
        <v>9280984</v>
      </c>
      <c r="N919">
        <v>5318769</v>
      </c>
      <c r="O919">
        <v>754595</v>
      </c>
      <c r="P919">
        <v>8485790</v>
      </c>
      <c r="Q919">
        <v>172772</v>
      </c>
      <c r="R919">
        <v>4310013</v>
      </c>
      <c r="S919">
        <v>1350234</v>
      </c>
      <c r="T919">
        <v>0</v>
      </c>
    </row>
    <row r="920" spans="1:20">
      <c r="A920" s="1">
        <v>44404</v>
      </c>
      <c r="B920" s="9">
        <f>nyse_spy_volume_by_exchange[[#This Row],[Off Exchange]]/SUM(nyse_spy_volume_by_exchange[[#This Row],[NYSE National]:[LTSE]])</f>
        <v>0.29051965101956106</v>
      </c>
      <c r="C920" s="12">
        <f>SUM(nyse_spy_volume_by_exchange[[#This Row],[NYSE National]:[LTSE]])</f>
        <v>67393806</v>
      </c>
      <c r="D920">
        <v>213968</v>
      </c>
      <c r="E920">
        <v>2434924</v>
      </c>
      <c r="F920">
        <v>2340515</v>
      </c>
      <c r="G920">
        <v>1303785</v>
      </c>
      <c r="H920">
        <v>141955</v>
      </c>
      <c r="I920">
        <v>1040709</v>
      </c>
      <c r="J920">
        <v>1335862</v>
      </c>
      <c r="K920">
        <v>19579225</v>
      </c>
      <c r="L920">
        <v>378002</v>
      </c>
      <c r="M920">
        <v>12165714</v>
      </c>
      <c r="N920">
        <v>7109149</v>
      </c>
      <c r="O920">
        <v>962852</v>
      </c>
      <c r="P920">
        <v>10462482</v>
      </c>
      <c r="Q920">
        <v>201707</v>
      </c>
      <c r="R920">
        <v>6335794</v>
      </c>
      <c r="S920">
        <v>1387163</v>
      </c>
      <c r="T920">
        <v>0</v>
      </c>
    </row>
    <row r="921" spans="1:20">
      <c r="A921" s="1">
        <v>44403</v>
      </c>
      <c r="B921" s="9">
        <f>nyse_spy_volume_by_exchange[[#This Row],[Off Exchange]]/SUM(nyse_spy_volume_by_exchange[[#This Row],[NYSE National]:[LTSE]])</f>
        <v>0.37809830261774213</v>
      </c>
      <c r="C921" s="12">
        <f>SUM(nyse_spy_volume_by_exchange[[#This Row],[NYSE National]:[LTSE]])</f>
        <v>44319186</v>
      </c>
      <c r="D921">
        <v>122054</v>
      </c>
      <c r="E921">
        <v>1405265</v>
      </c>
      <c r="F921">
        <v>1318883</v>
      </c>
      <c r="G921">
        <v>497764</v>
      </c>
      <c r="H921">
        <v>169954</v>
      </c>
      <c r="I921">
        <v>773627</v>
      </c>
      <c r="J921">
        <v>747290</v>
      </c>
      <c r="K921">
        <v>16757009</v>
      </c>
      <c r="L921">
        <v>798579</v>
      </c>
      <c r="M921">
        <v>7202890</v>
      </c>
      <c r="N921">
        <v>3649893</v>
      </c>
      <c r="O921">
        <v>527847</v>
      </c>
      <c r="P921">
        <v>6099219</v>
      </c>
      <c r="Q921">
        <v>119589</v>
      </c>
      <c r="R921">
        <v>3150722</v>
      </c>
      <c r="S921">
        <v>978601</v>
      </c>
      <c r="T921">
        <v>0</v>
      </c>
    </row>
    <row r="922" spans="1:20">
      <c r="A922" s="1">
        <v>44400</v>
      </c>
      <c r="B922" s="9">
        <f>nyse_spy_volume_by_exchange[[#This Row],[Off Exchange]]/SUM(nyse_spy_volume_by_exchange[[#This Row],[NYSE National]:[LTSE]])</f>
        <v>0.39979767599974136</v>
      </c>
      <c r="C922" s="12">
        <f>SUM(nyse_spy_volume_by_exchange[[#This Row],[NYSE National]:[LTSE]])</f>
        <v>63982523</v>
      </c>
      <c r="D922">
        <v>248816</v>
      </c>
      <c r="E922">
        <v>1899261</v>
      </c>
      <c r="F922">
        <v>2237789</v>
      </c>
      <c r="G922">
        <v>913293</v>
      </c>
      <c r="H922">
        <v>460020</v>
      </c>
      <c r="I922">
        <v>1153521</v>
      </c>
      <c r="J922">
        <v>1055736</v>
      </c>
      <c r="K922">
        <v>25580064</v>
      </c>
      <c r="L922">
        <v>36134</v>
      </c>
      <c r="M922">
        <v>10625083</v>
      </c>
      <c r="N922">
        <v>4991879</v>
      </c>
      <c r="O922">
        <v>926786</v>
      </c>
      <c r="P922">
        <v>8631170</v>
      </c>
      <c r="Q922">
        <v>191459</v>
      </c>
      <c r="R922">
        <v>4024798</v>
      </c>
      <c r="S922">
        <v>1006714</v>
      </c>
      <c r="T922">
        <v>0</v>
      </c>
    </row>
    <row r="923" spans="1:20">
      <c r="A923" s="1">
        <v>44399</v>
      </c>
      <c r="B923" s="9">
        <f>nyse_spy_volume_by_exchange[[#This Row],[Off Exchange]]/SUM(nyse_spy_volume_by_exchange[[#This Row],[NYSE National]:[LTSE]])</f>
        <v>0.38812538967394511</v>
      </c>
      <c r="C923" s="12">
        <f>SUM(nyse_spy_volume_by_exchange[[#This Row],[NYSE National]:[LTSE]])</f>
        <v>47878169</v>
      </c>
      <c r="D923">
        <v>170693</v>
      </c>
      <c r="E923">
        <v>1984935</v>
      </c>
      <c r="F923">
        <v>1540579</v>
      </c>
      <c r="G923">
        <v>1180437</v>
      </c>
      <c r="H923">
        <v>130244</v>
      </c>
      <c r="I923">
        <v>973538</v>
      </c>
      <c r="J923">
        <v>877535</v>
      </c>
      <c r="K923">
        <v>18582733</v>
      </c>
      <c r="L923">
        <v>478814</v>
      </c>
      <c r="M923">
        <v>7388252</v>
      </c>
      <c r="N923">
        <v>3693875</v>
      </c>
      <c r="O923">
        <v>623130</v>
      </c>
      <c r="P923">
        <v>6128180</v>
      </c>
      <c r="Q923">
        <v>169165</v>
      </c>
      <c r="R923">
        <v>3161298</v>
      </c>
      <c r="S923">
        <v>794761</v>
      </c>
      <c r="T923">
        <v>0</v>
      </c>
    </row>
    <row r="924" spans="1:20">
      <c r="A924" s="1">
        <v>44398</v>
      </c>
      <c r="B924" s="9">
        <f>nyse_spy_volume_by_exchange[[#This Row],[Off Exchange]]/SUM(nyse_spy_volume_by_exchange[[#This Row],[NYSE National]:[LTSE]])</f>
        <v>0.39068727903467254</v>
      </c>
      <c r="C924" s="12">
        <f>SUM(nyse_spy_volume_by_exchange[[#This Row],[NYSE National]:[LTSE]])</f>
        <v>64722824</v>
      </c>
      <c r="D924">
        <v>222363</v>
      </c>
      <c r="E924">
        <v>1751088</v>
      </c>
      <c r="F924">
        <v>2024607</v>
      </c>
      <c r="G924">
        <v>913096</v>
      </c>
      <c r="H924">
        <v>200521</v>
      </c>
      <c r="I924">
        <v>1226597</v>
      </c>
      <c r="J924">
        <v>1126101</v>
      </c>
      <c r="K924">
        <v>25286384</v>
      </c>
      <c r="L924">
        <v>179520</v>
      </c>
      <c r="M924">
        <v>9989115</v>
      </c>
      <c r="N924">
        <v>5128701</v>
      </c>
      <c r="O924">
        <v>941062</v>
      </c>
      <c r="P924">
        <v>9815059</v>
      </c>
      <c r="Q924">
        <v>253816</v>
      </c>
      <c r="R924">
        <v>4562004</v>
      </c>
      <c r="S924">
        <v>1102790</v>
      </c>
      <c r="T924">
        <v>0</v>
      </c>
    </row>
    <row r="925" spans="1:20">
      <c r="A925" s="1">
        <v>44397</v>
      </c>
      <c r="B925" s="9">
        <f>nyse_spy_volume_by_exchange[[#This Row],[Off Exchange]]/SUM(nyse_spy_volume_by_exchange[[#This Row],[NYSE National]:[LTSE]])</f>
        <v>0.35011064358572425</v>
      </c>
      <c r="C925" s="12">
        <f>SUM(nyse_spy_volume_by_exchange[[#This Row],[NYSE National]:[LTSE]])</f>
        <v>99993144</v>
      </c>
      <c r="D925">
        <v>264819</v>
      </c>
      <c r="E925">
        <v>3340456</v>
      </c>
      <c r="F925">
        <v>3329597</v>
      </c>
      <c r="G925">
        <v>1805678</v>
      </c>
      <c r="H925">
        <v>774488</v>
      </c>
      <c r="I925">
        <v>2078731</v>
      </c>
      <c r="J925">
        <v>2051646</v>
      </c>
      <c r="K925">
        <v>35008664</v>
      </c>
      <c r="L925">
        <v>396963</v>
      </c>
      <c r="M925">
        <v>15556872</v>
      </c>
      <c r="N925">
        <v>8354947</v>
      </c>
      <c r="O925">
        <v>1600007</v>
      </c>
      <c r="P925">
        <v>15475371</v>
      </c>
      <c r="Q925">
        <v>316104</v>
      </c>
      <c r="R925">
        <v>7886216</v>
      </c>
      <c r="S925">
        <v>1752585</v>
      </c>
      <c r="T925">
        <v>0</v>
      </c>
    </row>
    <row r="926" spans="1:20">
      <c r="A926" s="1">
        <v>44396</v>
      </c>
      <c r="B926" s="9">
        <f>nyse_spy_volume_by_exchange[[#This Row],[Off Exchange]]/SUM(nyse_spy_volume_by_exchange[[#This Row],[NYSE National]:[LTSE]])</f>
        <v>0.30116027201065498</v>
      </c>
      <c r="C926" s="12">
        <f>SUM(nyse_spy_volume_by_exchange[[#This Row],[NYSE National]:[LTSE]])</f>
        <v>147986850</v>
      </c>
      <c r="D926">
        <v>613838</v>
      </c>
      <c r="E926">
        <v>4386705</v>
      </c>
      <c r="F926">
        <v>5633560</v>
      </c>
      <c r="G926">
        <v>3464265</v>
      </c>
      <c r="H926">
        <v>855343</v>
      </c>
      <c r="I926">
        <v>2652205</v>
      </c>
      <c r="J926">
        <v>3527155</v>
      </c>
      <c r="K926">
        <v>44567760</v>
      </c>
      <c r="L926">
        <v>324141</v>
      </c>
      <c r="M926">
        <v>28507503</v>
      </c>
      <c r="N926">
        <v>13958918</v>
      </c>
      <c r="O926">
        <v>2143810</v>
      </c>
      <c r="P926">
        <v>22328457</v>
      </c>
      <c r="Q926">
        <v>1241250</v>
      </c>
      <c r="R926">
        <v>11932656</v>
      </c>
      <c r="S926">
        <v>1849284</v>
      </c>
      <c r="T926">
        <v>0</v>
      </c>
    </row>
    <row r="927" spans="1:20">
      <c r="A927" s="1">
        <v>44393</v>
      </c>
      <c r="B927" s="9">
        <f>nyse_spy_volume_by_exchange[[#This Row],[Off Exchange]]/SUM(nyse_spy_volume_by_exchange[[#This Row],[NYSE National]:[LTSE]])</f>
        <v>0.37274726251394669</v>
      </c>
      <c r="C927" s="12">
        <f>SUM(nyse_spy_volume_by_exchange[[#This Row],[NYSE National]:[LTSE]])</f>
        <v>79795749</v>
      </c>
      <c r="D927">
        <v>236746</v>
      </c>
      <c r="E927">
        <v>2612667</v>
      </c>
      <c r="F927">
        <v>2618425</v>
      </c>
      <c r="G927">
        <v>1289715</v>
      </c>
      <c r="H927">
        <v>476254</v>
      </c>
      <c r="I927">
        <v>1661664</v>
      </c>
      <c r="J927">
        <v>1663750</v>
      </c>
      <c r="K927">
        <v>29743647</v>
      </c>
      <c r="L927">
        <v>76919</v>
      </c>
      <c r="M927">
        <v>12950260</v>
      </c>
      <c r="N927">
        <v>6517502</v>
      </c>
      <c r="O927">
        <v>1186965</v>
      </c>
      <c r="P927">
        <v>11568507</v>
      </c>
      <c r="Q927">
        <v>253863</v>
      </c>
      <c r="R927">
        <v>5681624</v>
      </c>
      <c r="S927">
        <v>1257241</v>
      </c>
      <c r="T927">
        <v>0</v>
      </c>
    </row>
    <row r="928" spans="1:20">
      <c r="A928" s="1">
        <v>44392</v>
      </c>
      <c r="B928" s="9">
        <f>nyse_spy_volume_by_exchange[[#This Row],[Off Exchange]]/SUM(nyse_spy_volume_by_exchange[[#This Row],[NYSE National]:[LTSE]])</f>
        <v>0.28090549100226231</v>
      </c>
      <c r="C928" s="12">
        <f>SUM(nyse_spy_volume_by_exchange[[#This Row],[NYSE National]:[LTSE]])</f>
        <v>55255723</v>
      </c>
      <c r="D928">
        <v>208793</v>
      </c>
      <c r="E928">
        <v>2191212</v>
      </c>
      <c r="F928">
        <v>1907903</v>
      </c>
      <c r="G928">
        <v>897340</v>
      </c>
      <c r="H928">
        <v>281031</v>
      </c>
      <c r="I928">
        <v>1329473</v>
      </c>
      <c r="J928">
        <v>1294783</v>
      </c>
      <c r="K928">
        <v>15521636</v>
      </c>
      <c r="L928">
        <v>43947</v>
      </c>
      <c r="M928">
        <v>9909855</v>
      </c>
      <c r="N928">
        <v>5502217</v>
      </c>
      <c r="O928">
        <v>907370</v>
      </c>
      <c r="P928">
        <v>9042988</v>
      </c>
      <c r="Q928">
        <v>350755</v>
      </c>
      <c r="R928">
        <v>4770657</v>
      </c>
      <c r="S928">
        <v>1095763</v>
      </c>
      <c r="T928">
        <v>0</v>
      </c>
    </row>
    <row r="929" spans="1:20">
      <c r="A929" s="1">
        <v>44391</v>
      </c>
      <c r="B929" s="9">
        <f>nyse_spy_volume_by_exchange[[#This Row],[Off Exchange]]/SUM(nyse_spy_volume_by_exchange[[#This Row],[NYSE National]:[LTSE]])</f>
        <v>0.38711372183200432</v>
      </c>
      <c r="C929" s="12">
        <f>SUM(nyse_spy_volume_by_exchange[[#This Row],[NYSE National]:[LTSE]])</f>
        <v>64131116</v>
      </c>
      <c r="D929">
        <v>175429</v>
      </c>
      <c r="E929">
        <v>2149990</v>
      </c>
      <c r="F929">
        <v>2133079</v>
      </c>
      <c r="G929">
        <v>1301446</v>
      </c>
      <c r="H929">
        <v>265469</v>
      </c>
      <c r="I929">
        <v>958448</v>
      </c>
      <c r="J929">
        <v>1170174</v>
      </c>
      <c r="K929">
        <v>24826035</v>
      </c>
      <c r="L929">
        <v>59292</v>
      </c>
      <c r="M929">
        <v>10539212</v>
      </c>
      <c r="N929">
        <v>4965357</v>
      </c>
      <c r="O929">
        <v>990255</v>
      </c>
      <c r="P929">
        <v>8665768</v>
      </c>
      <c r="Q929">
        <v>271382</v>
      </c>
      <c r="R929">
        <v>4594055</v>
      </c>
      <c r="S929">
        <v>1065725</v>
      </c>
      <c r="T929">
        <v>0</v>
      </c>
    </row>
    <row r="930" spans="1:20">
      <c r="A930" s="1">
        <v>44390</v>
      </c>
      <c r="B930" s="9">
        <f>nyse_spy_volume_by_exchange[[#This Row],[Off Exchange]]/SUM(nyse_spy_volume_by_exchange[[#This Row],[NYSE National]:[LTSE]])</f>
        <v>0.34640196093106579</v>
      </c>
      <c r="C930" s="12">
        <f>SUM(nyse_spy_volume_by_exchange[[#This Row],[NYSE National]:[LTSE]])</f>
        <v>52910376</v>
      </c>
      <c r="D930">
        <v>179145</v>
      </c>
      <c r="E930">
        <v>2078599</v>
      </c>
      <c r="F930">
        <v>1771096</v>
      </c>
      <c r="G930">
        <v>827214</v>
      </c>
      <c r="H930">
        <v>195375</v>
      </c>
      <c r="I930">
        <v>1100699</v>
      </c>
      <c r="J930">
        <v>1209278</v>
      </c>
      <c r="K930">
        <v>18328258</v>
      </c>
      <c r="L930">
        <v>109203</v>
      </c>
      <c r="M930">
        <v>8497495</v>
      </c>
      <c r="N930">
        <v>4612508</v>
      </c>
      <c r="O930">
        <v>835755</v>
      </c>
      <c r="P930">
        <v>7645715</v>
      </c>
      <c r="Q930">
        <v>271745</v>
      </c>
      <c r="R930">
        <v>4363969</v>
      </c>
      <c r="S930">
        <v>884322</v>
      </c>
      <c r="T930">
        <v>0</v>
      </c>
    </row>
    <row r="931" spans="1:20">
      <c r="A931" s="1">
        <v>44389</v>
      </c>
      <c r="B931" s="9">
        <f>nyse_spy_volume_by_exchange[[#This Row],[Off Exchange]]/SUM(nyse_spy_volume_by_exchange[[#This Row],[NYSE National]:[LTSE]])</f>
        <v>0.40859334948742226</v>
      </c>
      <c r="C931" s="12">
        <f>SUM(nyse_spy_volume_by_exchange[[#This Row],[NYSE National]:[LTSE]])</f>
        <v>52965331</v>
      </c>
      <c r="D931">
        <v>105936</v>
      </c>
      <c r="E931">
        <v>1616222</v>
      </c>
      <c r="F931">
        <v>1835706</v>
      </c>
      <c r="G931">
        <v>905340</v>
      </c>
      <c r="H931">
        <v>347567</v>
      </c>
      <c r="I931">
        <v>1109626</v>
      </c>
      <c r="J931">
        <v>897593</v>
      </c>
      <c r="K931">
        <v>21641282</v>
      </c>
      <c r="L931">
        <v>272964</v>
      </c>
      <c r="M931">
        <v>8053649</v>
      </c>
      <c r="N931">
        <v>3872092</v>
      </c>
      <c r="O931">
        <v>787564</v>
      </c>
      <c r="P931">
        <v>7434297</v>
      </c>
      <c r="Q931">
        <v>82802</v>
      </c>
      <c r="R931">
        <v>3615505</v>
      </c>
      <c r="S931">
        <v>387186</v>
      </c>
      <c r="T931">
        <v>0</v>
      </c>
    </row>
    <row r="932" spans="1:20">
      <c r="A932" s="1">
        <v>44386</v>
      </c>
      <c r="B932" s="9">
        <f>nyse_spy_volume_by_exchange[[#This Row],[Off Exchange]]/SUM(nyse_spy_volume_by_exchange[[#This Row],[NYSE National]:[LTSE]])</f>
        <v>0.39589111387496395</v>
      </c>
      <c r="C932" s="12">
        <f>SUM(nyse_spy_volume_by_exchange[[#This Row],[NYSE National]:[LTSE]])</f>
        <v>76238180</v>
      </c>
      <c r="D932">
        <v>213110</v>
      </c>
      <c r="E932">
        <v>2584500</v>
      </c>
      <c r="F932">
        <v>2433424</v>
      </c>
      <c r="G932">
        <v>1084677</v>
      </c>
      <c r="H932">
        <v>416234</v>
      </c>
      <c r="I932">
        <v>1256371</v>
      </c>
      <c r="J932">
        <v>1329274</v>
      </c>
      <c r="K932">
        <v>30182018</v>
      </c>
      <c r="L932">
        <v>238043</v>
      </c>
      <c r="M932">
        <v>12712697</v>
      </c>
      <c r="N932">
        <v>5758837</v>
      </c>
      <c r="O932">
        <v>1037847</v>
      </c>
      <c r="P932">
        <v>10835696</v>
      </c>
      <c r="Q932">
        <v>328480</v>
      </c>
      <c r="R932">
        <v>4817338</v>
      </c>
      <c r="S932">
        <v>1009634</v>
      </c>
      <c r="T932">
        <v>0</v>
      </c>
    </row>
    <row r="933" spans="1:20">
      <c r="A933" s="1">
        <v>44385</v>
      </c>
      <c r="B933" s="9">
        <f>nyse_spy_volume_by_exchange[[#This Row],[Off Exchange]]/SUM(nyse_spy_volume_by_exchange[[#This Row],[NYSE National]:[LTSE]])</f>
        <v>0.30670960131249975</v>
      </c>
      <c r="C933" s="12">
        <f>SUM(nyse_spy_volume_by_exchange[[#This Row],[NYSE National]:[LTSE]])</f>
        <v>97594532</v>
      </c>
      <c r="D933">
        <v>215409</v>
      </c>
      <c r="E933">
        <v>3307552</v>
      </c>
      <c r="F933">
        <v>3784385</v>
      </c>
      <c r="G933">
        <v>1538525</v>
      </c>
      <c r="H933">
        <v>597415</v>
      </c>
      <c r="I933">
        <v>1354797</v>
      </c>
      <c r="J933">
        <v>2431755</v>
      </c>
      <c r="K933">
        <v>29933180</v>
      </c>
      <c r="L933">
        <v>133399</v>
      </c>
      <c r="M933">
        <v>18418141</v>
      </c>
      <c r="N933">
        <v>8952471</v>
      </c>
      <c r="O933">
        <v>1294082</v>
      </c>
      <c r="P933">
        <v>15475752</v>
      </c>
      <c r="Q933">
        <v>610897</v>
      </c>
      <c r="R933">
        <v>8339010</v>
      </c>
      <c r="S933">
        <v>1207762</v>
      </c>
      <c r="T933">
        <v>0</v>
      </c>
    </row>
    <row r="934" spans="1:20">
      <c r="A934" s="1">
        <v>44384</v>
      </c>
      <c r="B934" s="9">
        <f>nyse_spy_volume_by_exchange[[#This Row],[Off Exchange]]/SUM(nyse_spy_volume_by_exchange[[#This Row],[NYSE National]:[LTSE]])</f>
        <v>0.34895533828687791</v>
      </c>
      <c r="C934" s="12">
        <f>SUM(nyse_spy_volume_by_exchange[[#This Row],[NYSE National]:[LTSE]])</f>
        <v>63549376</v>
      </c>
      <c r="D934">
        <v>112848</v>
      </c>
      <c r="E934">
        <v>1726142</v>
      </c>
      <c r="F934">
        <v>2406631</v>
      </c>
      <c r="G934">
        <v>1339252</v>
      </c>
      <c r="H934">
        <v>175036</v>
      </c>
      <c r="I934">
        <v>881413</v>
      </c>
      <c r="J934">
        <v>1097088</v>
      </c>
      <c r="K934">
        <v>22175894</v>
      </c>
      <c r="L934">
        <v>87083</v>
      </c>
      <c r="M934">
        <v>12384269</v>
      </c>
      <c r="N934">
        <v>5169254</v>
      </c>
      <c r="O934">
        <v>733384</v>
      </c>
      <c r="P934">
        <v>9142250</v>
      </c>
      <c r="Q934">
        <v>286624</v>
      </c>
      <c r="R934">
        <v>5007448</v>
      </c>
      <c r="S934">
        <v>824760</v>
      </c>
      <c r="T934">
        <v>0</v>
      </c>
    </row>
    <row r="935" spans="1:20">
      <c r="A935" s="1">
        <v>44383</v>
      </c>
      <c r="B935" s="9">
        <f>nyse_spy_volume_by_exchange[[#This Row],[Off Exchange]]/SUM(nyse_spy_volume_by_exchange[[#This Row],[NYSE National]:[LTSE]])</f>
        <v>0.36242615768254016</v>
      </c>
      <c r="C935" s="12">
        <f>SUM(nyse_spy_volume_by_exchange[[#This Row],[NYSE National]:[LTSE]])</f>
        <v>68710093</v>
      </c>
      <c r="D935">
        <v>84671</v>
      </c>
      <c r="E935">
        <v>2282099</v>
      </c>
      <c r="F935">
        <v>2787399</v>
      </c>
      <c r="G935">
        <v>1415837</v>
      </c>
      <c r="H935">
        <v>270054</v>
      </c>
      <c r="I935">
        <v>820834</v>
      </c>
      <c r="J935">
        <v>1313179</v>
      </c>
      <c r="K935">
        <v>24902335</v>
      </c>
      <c r="L935">
        <v>259794</v>
      </c>
      <c r="M935">
        <v>11747000</v>
      </c>
      <c r="N935">
        <v>5129892</v>
      </c>
      <c r="O935">
        <v>1022408</v>
      </c>
      <c r="P935">
        <v>10326351</v>
      </c>
      <c r="Q935">
        <v>349647</v>
      </c>
      <c r="R935">
        <v>5255802</v>
      </c>
      <c r="S935">
        <v>742791</v>
      </c>
      <c r="T935">
        <v>0</v>
      </c>
    </row>
    <row r="936" spans="1:20">
      <c r="A936" s="1">
        <v>44379</v>
      </c>
      <c r="B936" s="9">
        <f>nyse_spy_volume_by_exchange[[#This Row],[Off Exchange]]/SUM(nyse_spy_volume_by_exchange[[#This Row],[NYSE National]:[LTSE]])</f>
        <v>0.36757898145581414</v>
      </c>
      <c r="C936" s="12">
        <f>SUM(nyse_spy_volume_by_exchange[[#This Row],[NYSE National]:[LTSE]])</f>
        <v>57696898</v>
      </c>
      <c r="D936">
        <v>163840</v>
      </c>
      <c r="E936">
        <v>1740112</v>
      </c>
      <c r="F936">
        <v>2199626</v>
      </c>
      <c r="G936">
        <v>940454</v>
      </c>
      <c r="H936">
        <v>397689</v>
      </c>
      <c r="I936">
        <v>860976</v>
      </c>
      <c r="J936">
        <v>1056450</v>
      </c>
      <c r="K936">
        <v>21208167</v>
      </c>
      <c r="L936">
        <v>406640</v>
      </c>
      <c r="M936">
        <v>10911508</v>
      </c>
      <c r="N936">
        <v>4194344</v>
      </c>
      <c r="O936">
        <v>726402</v>
      </c>
      <c r="P936">
        <v>7913236</v>
      </c>
      <c r="Q936">
        <v>221339</v>
      </c>
      <c r="R936">
        <v>4028792</v>
      </c>
      <c r="S936">
        <v>727323</v>
      </c>
      <c r="T936">
        <v>0</v>
      </c>
    </row>
    <row r="937" spans="1:20">
      <c r="A937" s="1">
        <v>44378</v>
      </c>
      <c r="B937" s="9">
        <f>nyse_spy_volume_by_exchange[[#This Row],[Off Exchange]]/SUM(nyse_spy_volume_by_exchange[[#This Row],[NYSE National]:[LTSE]])</f>
        <v>0.34842596300167822</v>
      </c>
      <c r="C937" s="12">
        <f>SUM(nyse_spy_volume_by_exchange[[#This Row],[NYSE National]:[LTSE]])</f>
        <v>53686381</v>
      </c>
      <c r="D937">
        <v>212932</v>
      </c>
      <c r="E937">
        <v>1796950</v>
      </c>
      <c r="F937">
        <v>1920930</v>
      </c>
      <c r="G937">
        <v>740818</v>
      </c>
      <c r="H937">
        <v>280364</v>
      </c>
      <c r="I937">
        <v>1015595</v>
      </c>
      <c r="J937">
        <v>828324</v>
      </c>
      <c r="K937">
        <v>18705729</v>
      </c>
      <c r="L937">
        <v>181379</v>
      </c>
      <c r="M937">
        <v>10706453</v>
      </c>
      <c r="N937">
        <v>4266009</v>
      </c>
      <c r="O937">
        <v>719989</v>
      </c>
      <c r="P937">
        <v>7377891</v>
      </c>
      <c r="Q937">
        <v>221025</v>
      </c>
      <c r="R937">
        <v>3969235</v>
      </c>
      <c r="S937">
        <v>742758</v>
      </c>
      <c r="T937">
        <v>0</v>
      </c>
    </row>
    <row r="938" spans="1:20">
      <c r="A938" s="1">
        <v>44377</v>
      </c>
      <c r="B938" s="9">
        <f>nyse_spy_volume_by_exchange[[#This Row],[Off Exchange]]/SUM(nyse_spy_volume_by_exchange[[#This Row],[NYSE National]:[LTSE]])</f>
        <v>0.4746246316711788</v>
      </c>
      <c r="C938" s="12">
        <f>SUM(nyse_spy_volume_by_exchange[[#This Row],[NYSE National]:[LTSE]])</f>
        <v>66247531</v>
      </c>
      <c r="D938">
        <v>178574</v>
      </c>
      <c r="E938">
        <v>1731427</v>
      </c>
      <c r="F938">
        <v>1979904</v>
      </c>
      <c r="G938">
        <v>956130</v>
      </c>
      <c r="H938">
        <v>198213</v>
      </c>
      <c r="I938">
        <v>848270</v>
      </c>
      <c r="J938">
        <v>882056</v>
      </c>
      <c r="K938">
        <v>31442710</v>
      </c>
      <c r="L938">
        <v>209216</v>
      </c>
      <c r="M938">
        <v>9636283</v>
      </c>
      <c r="N938">
        <v>4577139</v>
      </c>
      <c r="O938">
        <v>790965</v>
      </c>
      <c r="P938">
        <v>7992476</v>
      </c>
      <c r="Q938">
        <v>222300</v>
      </c>
      <c r="R938">
        <v>4037312</v>
      </c>
      <c r="S938">
        <v>564556</v>
      </c>
      <c r="T938">
        <v>0</v>
      </c>
    </row>
    <row r="939" spans="1:20">
      <c r="A939" s="1">
        <v>44376</v>
      </c>
      <c r="B939" s="9">
        <f>nyse_spy_volume_by_exchange[[#This Row],[Off Exchange]]/SUM(nyse_spy_volume_by_exchange[[#This Row],[NYSE National]:[LTSE]])</f>
        <v>0.34436857490587841</v>
      </c>
      <c r="C939" s="12">
        <f>SUM(nyse_spy_volume_by_exchange[[#This Row],[NYSE National]:[LTSE]])</f>
        <v>35974473</v>
      </c>
      <c r="D939">
        <v>115743</v>
      </c>
      <c r="E939">
        <v>1263034</v>
      </c>
      <c r="F939">
        <v>1288763</v>
      </c>
      <c r="G939">
        <v>555090</v>
      </c>
      <c r="H939">
        <v>167041</v>
      </c>
      <c r="I939">
        <v>727546</v>
      </c>
      <c r="J939">
        <v>616677</v>
      </c>
      <c r="K939">
        <v>12388478</v>
      </c>
      <c r="L939">
        <v>62089</v>
      </c>
      <c r="M939">
        <v>6549930</v>
      </c>
      <c r="N939">
        <v>3052550</v>
      </c>
      <c r="O939">
        <v>663324</v>
      </c>
      <c r="P939">
        <v>5153680</v>
      </c>
      <c r="Q939">
        <v>112739</v>
      </c>
      <c r="R939">
        <v>2688737</v>
      </c>
      <c r="S939">
        <v>569052</v>
      </c>
      <c r="T939">
        <v>0</v>
      </c>
    </row>
    <row r="940" spans="1:20">
      <c r="A940" s="1">
        <v>44375</v>
      </c>
      <c r="B940" s="9">
        <f>nyse_spy_volume_by_exchange[[#This Row],[Off Exchange]]/SUM(nyse_spy_volume_by_exchange[[#This Row],[NYSE National]:[LTSE]])</f>
        <v>0.4691881423429638</v>
      </c>
      <c r="C940" s="12">
        <f>SUM(nyse_spy_volume_by_exchange[[#This Row],[NYSE National]:[LTSE]])</f>
        <v>53798655</v>
      </c>
      <c r="D940">
        <v>207904</v>
      </c>
      <c r="E940">
        <v>1695951</v>
      </c>
      <c r="F940">
        <v>1432988</v>
      </c>
      <c r="G940">
        <v>910684</v>
      </c>
      <c r="H940">
        <v>242386</v>
      </c>
      <c r="I940">
        <v>781623</v>
      </c>
      <c r="J940">
        <v>726388</v>
      </c>
      <c r="K940">
        <v>25241691</v>
      </c>
      <c r="L940">
        <v>818764</v>
      </c>
      <c r="M940">
        <v>7259634</v>
      </c>
      <c r="N940">
        <v>3497664</v>
      </c>
      <c r="O940">
        <v>746025</v>
      </c>
      <c r="P940">
        <v>6409163</v>
      </c>
      <c r="Q940">
        <v>231574</v>
      </c>
      <c r="R940">
        <v>2881215</v>
      </c>
      <c r="S940">
        <v>715001</v>
      </c>
      <c r="T940">
        <v>0</v>
      </c>
    </row>
    <row r="941" spans="1:20">
      <c r="A941" s="1">
        <v>44372</v>
      </c>
      <c r="B941" s="9">
        <f>nyse_spy_volume_by_exchange[[#This Row],[Off Exchange]]/SUM(nyse_spy_volume_by_exchange[[#This Row],[NYSE National]:[LTSE]])</f>
        <v>0.38766078925307523</v>
      </c>
      <c r="C941" s="12">
        <f>SUM(nyse_spy_volume_by_exchange[[#This Row],[NYSE National]:[LTSE]])</f>
        <v>58163169</v>
      </c>
      <c r="D941">
        <v>191353</v>
      </c>
      <c r="E941">
        <v>1658632</v>
      </c>
      <c r="F941">
        <v>1692215</v>
      </c>
      <c r="G941">
        <v>896931</v>
      </c>
      <c r="H941">
        <v>306208</v>
      </c>
      <c r="I941">
        <v>1160440</v>
      </c>
      <c r="J941">
        <v>1061436</v>
      </c>
      <c r="K941">
        <v>22547580</v>
      </c>
      <c r="L941">
        <v>226008</v>
      </c>
      <c r="M941">
        <v>9886752</v>
      </c>
      <c r="N941">
        <v>4635409</v>
      </c>
      <c r="O941">
        <v>764238</v>
      </c>
      <c r="P941">
        <v>8300241</v>
      </c>
      <c r="Q941">
        <v>290016</v>
      </c>
      <c r="R941">
        <v>3801352</v>
      </c>
      <c r="S941">
        <v>744358</v>
      </c>
      <c r="T941">
        <v>0</v>
      </c>
    </row>
    <row r="942" spans="1:20">
      <c r="A942" s="1">
        <v>44371</v>
      </c>
      <c r="B942" s="9">
        <f>nyse_spy_volume_by_exchange[[#This Row],[Off Exchange]]/SUM(nyse_spy_volume_by_exchange[[#This Row],[NYSE National]:[LTSE]])</f>
        <v>0.37369410640869871</v>
      </c>
      <c r="C942" s="12">
        <f>SUM(nyse_spy_volume_by_exchange[[#This Row],[NYSE National]:[LTSE]])</f>
        <v>45110203</v>
      </c>
      <c r="D942">
        <v>99625</v>
      </c>
      <c r="E942">
        <v>1797184</v>
      </c>
      <c r="F942">
        <v>1562638</v>
      </c>
      <c r="G942">
        <v>586805</v>
      </c>
      <c r="H942">
        <v>277071</v>
      </c>
      <c r="I942">
        <v>843012</v>
      </c>
      <c r="J942">
        <v>570925</v>
      </c>
      <c r="K942">
        <v>16857417</v>
      </c>
      <c r="L942">
        <v>600953</v>
      </c>
      <c r="M942">
        <v>7563463</v>
      </c>
      <c r="N942">
        <v>3612009</v>
      </c>
      <c r="O942">
        <v>525311</v>
      </c>
      <c r="P942">
        <v>6150312</v>
      </c>
      <c r="Q942">
        <v>244500</v>
      </c>
      <c r="R942">
        <v>3133782</v>
      </c>
      <c r="S942">
        <v>685196</v>
      </c>
      <c r="T942">
        <v>0</v>
      </c>
    </row>
    <row r="943" spans="1:20">
      <c r="A943" s="1">
        <v>44370</v>
      </c>
      <c r="B943" s="9">
        <f>nyse_spy_volume_by_exchange[[#This Row],[Off Exchange]]/SUM(nyse_spy_volume_by_exchange[[#This Row],[NYSE National]:[LTSE]])</f>
        <v>0.39486034215994875</v>
      </c>
      <c r="C943" s="12">
        <f>SUM(nyse_spy_volume_by_exchange[[#This Row],[NYSE National]:[LTSE]])</f>
        <v>49734050</v>
      </c>
      <c r="D943">
        <v>137671</v>
      </c>
      <c r="E943">
        <v>1712556</v>
      </c>
      <c r="F943">
        <v>1618458</v>
      </c>
      <c r="G943">
        <v>922114</v>
      </c>
      <c r="H943">
        <v>89106</v>
      </c>
      <c r="I943">
        <v>771762</v>
      </c>
      <c r="J943">
        <v>791208</v>
      </c>
      <c r="K943">
        <v>19638004</v>
      </c>
      <c r="L943">
        <v>530012</v>
      </c>
      <c r="M943">
        <v>8458506</v>
      </c>
      <c r="N943">
        <v>3742997</v>
      </c>
      <c r="O943">
        <v>598103</v>
      </c>
      <c r="P943">
        <v>6547827</v>
      </c>
      <c r="Q943">
        <v>264349</v>
      </c>
      <c r="R943">
        <v>3252563</v>
      </c>
      <c r="S943">
        <v>658814</v>
      </c>
      <c r="T943">
        <v>0</v>
      </c>
    </row>
    <row r="944" spans="1:20">
      <c r="A944" s="1">
        <v>44369</v>
      </c>
      <c r="B944" s="9">
        <f>nyse_spy_volume_by_exchange[[#This Row],[Off Exchange]]/SUM(nyse_spy_volume_by_exchange[[#This Row],[NYSE National]:[LTSE]])</f>
        <v>0.36305893390850275</v>
      </c>
      <c r="C944" s="12">
        <f>SUM(nyse_spy_volume_by_exchange[[#This Row],[NYSE National]:[LTSE]])</f>
        <v>57698481</v>
      </c>
      <c r="D944">
        <v>146094</v>
      </c>
      <c r="E944">
        <v>2127974</v>
      </c>
      <c r="F944">
        <v>1968559</v>
      </c>
      <c r="G944">
        <v>1028266</v>
      </c>
      <c r="H944">
        <v>112208</v>
      </c>
      <c r="I944">
        <v>897093</v>
      </c>
      <c r="J944">
        <v>896344</v>
      </c>
      <c r="K944">
        <v>20947949</v>
      </c>
      <c r="L944">
        <v>82467</v>
      </c>
      <c r="M944">
        <v>10011069</v>
      </c>
      <c r="N944">
        <v>5318324</v>
      </c>
      <c r="O944">
        <v>989194</v>
      </c>
      <c r="P944">
        <v>7581946</v>
      </c>
      <c r="Q944">
        <v>240092</v>
      </c>
      <c r="R944">
        <v>4525584</v>
      </c>
      <c r="S944">
        <v>825318</v>
      </c>
      <c r="T944">
        <v>0</v>
      </c>
    </row>
    <row r="945" spans="1:20">
      <c r="A945" s="1">
        <v>44368</v>
      </c>
      <c r="B945" s="9">
        <f>nyse_spy_volume_by_exchange[[#This Row],[Off Exchange]]/SUM(nyse_spy_volume_by_exchange[[#This Row],[NYSE National]:[LTSE]])</f>
        <v>0.33558183837472311</v>
      </c>
      <c r="C945" s="12">
        <f>SUM(nyse_spy_volume_by_exchange[[#This Row],[NYSE National]:[LTSE]])</f>
        <v>72920302</v>
      </c>
      <c r="D945">
        <v>157695</v>
      </c>
      <c r="E945">
        <v>3038546</v>
      </c>
      <c r="F945">
        <v>2768239</v>
      </c>
      <c r="G945">
        <v>1279134</v>
      </c>
      <c r="H945">
        <v>223241</v>
      </c>
      <c r="I945">
        <v>1152420</v>
      </c>
      <c r="J945">
        <v>858340</v>
      </c>
      <c r="K945">
        <v>24470729</v>
      </c>
      <c r="L945">
        <v>2670272</v>
      </c>
      <c r="M945">
        <v>12968433</v>
      </c>
      <c r="N945">
        <v>5984140</v>
      </c>
      <c r="O945">
        <v>1074781</v>
      </c>
      <c r="P945">
        <v>9804504</v>
      </c>
      <c r="Q945">
        <v>245236</v>
      </c>
      <c r="R945">
        <v>5399688</v>
      </c>
      <c r="S945">
        <v>824904</v>
      </c>
      <c r="T945">
        <v>0</v>
      </c>
    </row>
    <row r="946" spans="1:20">
      <c r="A946" s="1">
        <v>44365</v>
      </c>
      <c r="B946" s="9">
        <f>nyse_spy_volume_by_exchange[[#This Row],[Off Exchange]]/SUM(nyse_spy_volume_by_exchange[[#This Row],[NYSE National]:[LTSE]])</f>
        <v>0.46219330547534881</v>
      </c>
      <c r="C946" s="12">
        <f>SUM(nyse_spy_volume_by_exchange[[#This Row],[NYSE National]:[LTSE]])</f>
        <v>118675252</v>
      </c>
      <c r="D946">
        <v>309931</v>
      </c>
      <c r="E946">
        <v>4297481</v>
      </c>
      <c r="F946">
        <v>3030629</v>
      </c>
      <c r="G946">
        <v>1638423</v>
      </c>
      <c r="H946">
        <v>778116</v>
      </c>
      <c r="I946">
        <v>1353018</v>
      </c>
      <c r="J946">
        <v>1605425</v>
      </c>
      <c r="K946">
        <v>54850907</v>
      </c>
      <c r="L946">
        <v>201051</v>
      </c>
      <c r="M946">
        <v>18373945</v>
      </c>
      <c r="N946">
        <v>8142707</v>
      </c>
      <c r="O946">
        <v>1608666</v>
      </c>
      <c r="P946">
        <v>13355949</v>
      </c>
      <c r="Q946">
        <v>462861</v>
      </c>
      <c r="R946">
        <v>7216090</v>
      </c>
      <c r="S946">
        <v>1450053</v>
      </c>
      <c r="T946">
        <v>0</v>
      </c>
    </row>
    <row r="947" spans="1:20">
      <c r="A947" s="1">
        <v>44364</v>
      </c>
      <c r="B947" s="9">
        <f>nyse_spy_volume_by_exchange[[#This Row],[Off Exchange]]/SUM(nyse_spy_volume_by_exchange[[#This Row],[NYSE National]:[LTSE]])</f>
        <v>0.45338202170837877</v>
      </c>
      <c r="C947" s="12">
        <f>SUM(nyse_spy_volume_by_exchange[[#This Row],[NYSE National]:[LTSE]])</f>
        <v>90987633</v>
      </c>
      <c r="D947">
        <v>221060</v>
      </c>
      <c r="E947">
        <v>3570803</v>
      </c>
      <c r="F947">
        <v>2787140</v>
      </c>
      <c r="G947">
        <v>1139610</v>
      </c>
      <c r="H947">
        <v>430886</v>
      </c>
      <c r="I947">
        <v>1092378</v>
      </c>
      <c r="J947">
        <v>977252</v>
      </c>
      <c r="K947">
        <v>41252157</v>
      </c>
      <c r="L947">
        <v>165021</v>
      </c>
      <c r="M947">
        <v>13381705</v>
      </c>
      <c r="N947">
        <v>6538176</v>
      </c>
      <c r="O947">
        <v>1062425</v>
      </c>
      <c r="P947">
        <v>11154814</v>
      </c>
      <c r="Q947">
        <v>423637</v>
      </c>
      <c r="R947">
        <v>5818149</v>
      </c>
      <c r="S947">
        <v>972420</v>
      </c>
      <c r="T947">
        <v>0</v>
      </c>
    </row>
    <row r="948" spans="1:20">
      <c r="A948" s="1">
        <v>44363</v>
      </c>
      <c r="B948" s="9">
        <f>nyse_spy_volume_by_exchange[[#This Row],[Off Exchange]]/SUM(nyse_spy_volume_by_exchange[[#This Row],[NYSE National]:[LTSE]])</f>
        <v>0.34188408950365606</v>
      </c>
      <c r="C948" s="12">
        <f>SUM(nyse_spy_volume_by_exchange[[#This Row],[NYSE National]:[LTSE]])</f>
        <v>80385990</v>
      </c>
      <c r="D948">
        <v>192279</v>
      </c>
      <c r="E948">
        <v>3548908</v>
      </c>
      <c r="F948">
        <v>3245707</v>
      </c>
      <c r="G948">
        <v>1214545</v>
      </c>
      <c r="H948">
        <v>428325</v>
      </c>
      <c r="I948">
        <v>855307</v>
      </c>
      <c r="J948">
        <v>1027869</v>
      </c>
      <c r="K948">
        <v>27482691</v>
      </c>
      <c r="L948">
        <v>104658</v>
      </c>
      <c r="M948">
        <v>14547082</v>
      </c>
      <c r="N948">
        <v>7457461</v>
      </c>
      <c r="O948">
        <v>1173617</v>
      </c>
      <c r="P948">
        <v>11402826</v>
      </c>
      <c r="Q948">
        <v>266531</v>
      </c>
      <c r="R948">
        <v>6660105</v>
      </c>
      <c r="S948">
        <v>778079</v>
      </c>
      <c r="T948">
        <v>0</v>
      </c>
    </row>
    <row r="949" spans="1:20">
      <c r="A949" s="1">
        <v>44362</v>
      </c>
      <c r="B949" s="9">
        <f>nyse_spy_volume_by_exchange[[#This Row],[Off Exchange]]/SUM(nyse_spy_volume_by_exchange[[#This Row],[NYSE National]:[LTSE]])</f>
        <v>0.4528671179511326</v>
      </c>
      <c r="C949" s="12">
        <f>SUM(nyse_spy_volume_by_exchange[[#This Row],[NYSE National]:[LTSE]])</f>
        <v>51514588</v>
      </c>
      <c r="D949">
        <v>111839</v>
      </c>
      <c r="E949">
        <v>1961688</v>
      </c>
      <c r="F949">
        <v>1535849</v>
      </c>
      <c r="G949">
        <v>737459</v>
      </c>
      <c r="H949">
        <v>234650</v>
      </c>
      <c r="I949">
        <v>570633</v>
      </c>
      <c r="J949">
        <v>559631</v>
      </c>
      <c r="K949">
        <v>23329263</v>
      </c>
      <c r="L949">
        <v>100171</v>
      </c>
      <c r="M949">
        <v>7898291</v>
      </c>
      <c r="N949">
        <v>3444231</v>
      </c>
      <c r="O949">
        <v>551918</v>
      </c>
      <c r="P949">
        <v>6347589</v>
      </c>
      <c r="Q949">
        <v>176428</v>
      </c>
      <c r="R949">
        <v>3268940</v>
      </c>
      <c r="S949">
        <v>686008</v>
      </c>
      <c r="T949">
        <v>0</v>
      </c>
    </row>
    <row r="950" spans="1:20">
      <c r="A950" s="1">
        <v>44361</v>
      </c>
      <c r="B950" s="9">
        <f>nyse_spy_volume_by_exchange[[#This Row],[Off Exchange]]/SUM(nyse_spy_volume_by_exchange[[#This Row],[NYSE National]:[LTSE]])</f>
        <v>0.38938741049972697</v>
      </c>
      <c r="C950" s="12">
        <f>SUM(nyse_spy_volume_by_exchange[[#This Row],[NYSE National]:[LTSE]])</f>
        <v>42398474</v>
      </c>
      <c r="D950">
        <v>162474</v>
      </c>
      <c r="E950">
        <v>1443388</v>
      </c>
      <c r="F950">
        <v>1340903</v>
      </c>
      <c r="G950">
        <v>694009</v>
      </c>
      <c r="H950">
        <v>294057</v>
      </c>
      <c r="I950">
        <v>646211</v>
      </c>
      <c r="J950">
        <v>703144</v>
      </c>
      <c r="K950">
        <v>16509432</v>
      </c>
      <c r="L950">
        <v>62803</v>
      </c>
      <c r="M950">
        <v>7117220</v>
      </c>
      <c r="N950">
        <v>3060659</v>
      </c>
      <c r="O950">
        <v>504804</v>
      </c>
      <c r="P950">
        <v>6239413</v>
      </c>
      <c r="Q950">
        <v>188750</v>
      </c>
      <c r="R950">
        <v>2868827</v>
      </c>
      <c r="S950">
        <v>562380</v>
      </c>
      <c r="T950">
        <v>0</v>
      </c>
    </row>
    <row r="951" spans="1:20">
      <c r="A951" s="1">
        <v>44358</v>
      </c>
      <c r="B951" s="9">
        <f>nyse_spy_volume_by_exchange[[#This Row],[Off Exchange]]/SUM(nyse_spy_volume_by_exchange[[#This Row],[NYSE National]:[LTSE]])</f>
        <v>0.42183914274638218</v>
      </c>
      <c r="C951" s="12">
        <f>SUM(nyse_spy_volume_by_exchange[[#This Row],[NYSE National]:[LTSE]])</f>
        <v>45580910</v>
      </c>
      <c r="D951">
        <v>152275</v>
      </c>
      <c r="E951">
        <v>1382162</v>
      </c>
      <c r="F951">
        <v>1241702</v>
      </c>
      <c r="G951">
        <v>616643</v>
      </c>
      <c r="H951">
        <v>267960</v>
      </c>
      <c r="I951">
        <v>527131</v>
      </c>
      <c r="J951">
        <v>604077</v>
      </c>
      <c r="K951">
        <v>19227812</v>
      </c>
      <c r="L951">
        <v>21656</v>
      </c>
      <c r="M951">
        <v>7529491</v>
      </c>
      <c r="N951">
        <v>3299632</v>
      </c>
      <c r="O951">
        <v>528012</v>
      </c>
      <c r="P951">
        <v>6540409</v>
      </c>
      <c r="Q951">
        <v>147285</v>
      </c>
      <c r="R951">
        <v>2901796</v>
      </c>
      <c r="S951">
        <v>592867</v>
      </c>
      <c r="T951">
        <v>0</v>
      </c>
    </row>
    <row r="952" spans="1:20">
      <c r="A952" s="1">
        <v>44357</v>
      </c>
      <c r="B952" s="9">
        <f>nyse_spy_volume_by_exchange[[#This Row],[Off Exchange]]/SUM(nyse_spy_volume_by_exchange[[#This Row],[NYSE National]:[LTSE]])</f>
        <v>0.3475932892808975</v>
      </c>
      <c r="C952" s="12">
        <f>SUM(nyse_spy_volume_by_exchange[[#This Row],[NYSE National]:[LTSE]])</f>
        <v>51270869</v>
      </c>
      <c r="D952">
        <v>137776</v>
      </c>
      <c r="E952">
        <v>2058188</v>
      </c>
      <c r="F952">
        <v>1794892</v>
      </c>
      <c r="G952">
        <v>795118</v>
      </c>
      <c r="H952">
        <v>475493</v>
      </c>
      <c r="I952">
        <v>588662</v>
      </c>
      <c r="J952">
        <v>551985</v>
      </c>
      <c r="K952">
        <v>17821410</v>
      </c>
      <c r="L952">
        <v>251531</v>
      </c>
      <c r="M952">
        <v>9539411</v>
      </c>
      <c r="N952">
        <v>4114307</v>
      </c>
      <c r="O952">
        <v>671000</v>
      </c>
      <c r="P952">
        <v>8144702</v>
      </c>
      <c r="Q952">
        <v>194619</v>
      </c>
      <c r="R952">
        <v>3438379</v>
      </c>
      <c r="S952">
        <v>693396</v>
      </c>
      <c r="T952">
        <v>0</v>
      </c>
    </row>
    <row r="953" spans="1:20">
      <c r="A953" s="1">
        <v>44356</v>
      </c>
      <c r="B953" s="9">
        <f>nyse_spy_volume_by_exchange[[#This Row],[Off Exchange]]/SUM(nyse_spy_volume_by_exchange[[#This Row],[NYSE National]:[LTSE]])</f>
        <v>0.43701479658099923</v>
      </c>
      <c r="C953" s="12">
        <f>SUM(nyse_spy_volume_by_exchange[[#This Row],[NYSE National]:[LTSE]])</f>
        <v>48436257</v>
      </c>
      <c r="D953">
        <v>113471</v>
      </c>
      <c r="E953">
        <v>1471403</v>
      </c>
      <c r="F953">
        <v>1560116</v>
      </c>
      <c r="G953">
        <v>621528</v>
      </c>
      <c r="H953">
        <v>203174</v>
      </c>
      <c r="I953">
        <v>472970</v>
      </c>
      <c r="J953">
        <v>892101</v>
      </c>
      <c r="K953">
        <v>21167361</v>
      </c>
      <c r="L953">
        <v>33117</v>
      </c>
      <c r="M953">
        <v>7810900</v>
      </c>
      <c r="N953">
        <v>3525563</v>
      </c>
      <c r="O953">
        <v>568364</v>
      </c>
      <c r="P953">
        <v>6106798</v>
      </c>
      <c r="Q953">
        <v>163479</v>
      </c>
      <c r="R953">
        <v>3150623</v>
      </c>
      <c r="S953">
        <v>575289</v>
      </c>
      <c r="T953">
        <v>0</v>
      </c>
    </row>
    <row r="954" spans="1:20">
      <c r="A954" s="1">
        <v>44355</v>
      </c>
      <c r="B954" s="9">
        <f>nyse_spy_volume_by_exchange[[#This Row],[Off Exchange]]/SUM(nyse_spy_volume_by_exchange[[#This Row],[NYSE National]:[LTSE]])</f>
        <v>0.36022548111403141</v>
      </c>
      <c r="C954" s="12">
        <f>SUM(nyse_spy_volume_by_exchange[[#This Row],[NYSE National]:[LTSE]])</f>
        <v>47135655</v>
      </c>
      <c r="D954">
        <v>129233</v>
      </c>
      <c r="E954">
        <v>1887724</v>
      </c>
      <c r="F954">
        <v>1650830</v>
      </c>
      <c r="G954">
        <v>865125</v>
      </c>
      <c r="H954">
        <v>178522</v>
      </c>
      <c r="I954">
        <v>625795</v>
      </c>
      <c r="J954">
        <v>879183</v>
      </c>
      <c r="K954">
        <v>16979464</v>
      </c>
      <c r="L954">
        <v>69416</v>
      </c>
      <c r="M954">
        <v>8267868</v>
      </c>
      <c r="N954">
        <v>3794141</v>
      </c>
      <c r="O954">
        <v>672398</v>
      </c>
      <c r="P954">
        <v>7086169</v>
      </c>
      <c r="Q954">
        <v>158884</v>
      </c>
      <c r="R954">
        <v>3427279</v>
      </c>
      <c r="S954">
        <v>463624</v>
      </c>
      <c r="T954">
        <v>0</v>
      </c>
    </row>
    <row r="955" spans="1:20">
      <c r="A955" s="1">
        <v>44354</v>
      </c>
      <c r="B955" s="9">
        <f>nyse_spy_volume_by_exchange[[#This Row],[Off Exchange]]/SUM(nyse_spy_volume_by_exchange[[#This Row],[NYSE National]:[LTSE]])</f>
        <v>0.42055929911988099</v>
      </c>
      <c r="C955" s="12">
        <f>SUM(nyse_spy_volume_by_exchange[[#This Row],[NYSE National]:[LTSE]])</f>
        <v>51556777</v>
      </c>
      <c r="D955">
        <v>127857</v>
      </c>
      <c r="E955">
        <v>1481262</v>
      </c>
      <c r="F955">
        <v>1707675</v>
      </c>
      <c r="G955">
        <v>664635</v>
      </c>
      <c r="H955">
        <v>264162</v>
      </c>
      <c r="I955">
        <v>991984</v>
      </c>
      <c r="J955">
        <v>937451</v>
      </c>
      <c r="K955">
        <v>21682682</v>
      </c>
      <c r="L955">
        <v>2112</v>
      </c>
      <c r="M955">
        <v>8525378</v>
      </c>
      <c r="N955">
        <v>3496133</v>
      </c>
      <c r="O955">
        <v>574309</v>
      </c>
      <c r="P955">
        <v>7213566</v>
      </c>
      <c r="Q955">
        <v>197907</v>
      </c>
      <c r="R955">
        <v>3014860</v>
      </c>
      <c r="S955">
        <v>674804</v>
      </c>
      <c r="T955">
        <v>0</v>
      </c>
    </row>
    <row r="956" spans="1:20">
      <c r="A956" s="1">
        <v>44351</v>
      </c>
      <c r="B956" s="9">
        <f>nyse_spy_volume_by_exchange[[#This Row],[Off Exchange]]/SUM(nyse_spy_volume_by_exchange[[#This Row],[NYSE National]:[LTSE]])</f>
        <v>0.42039682575578385</v>
      </c>
      <c r="C956" s="12">
        <f>SUM(nyse_spy_volume_by_exchange[[#This Row],[NYSE National]:[LTSE]])</f>
        <v>55937851</v>
      </c>
      <c r="D956">
        <v>149603</v>
      </c>
      <c r="E956">
        <v>1815803</v>
      </c>
      <c r="F956">
        <v>1703581</v>
      </c>
      <c r="G956">
        <v>617789</v>
      </c>
      <c r="H956">
        <v>587448</v>
      </c>
      <c r="I956">
        <v>910318</v>
      </c>
      <c r="J956">
        <v>991580</v>
      </c>
      <c r="K956">
        <v>23516095</v>
      </c>
      <c r="L956">
        <v>38619</v>
      </c>
      <c r="M956">
        <v>9275363</v>
      </c>
      <c r="N956">
        <v>3731713</v>
      </c>
      <c r="O956">
        <v>660106</v>
      </c>
      <c r="P956">
        <v>7549807</v>
      </c>
      <c r="Q956">
        <v>161574</v>
      </c>
      <c r="R956">
        <v>3550991</v>
      </c>
      <c r="S956">
        <v>677461</v>
      </c>
      <c r="T956">
        <v>0</v>
      </c>
    </row>
    <row r="957" spans="1:20">
      <c r="A957" s="1">
        <v>44350</v>
      </c>
      <c r="B957" s="9">
        <f>nyse_spy_volume_by_exchange[[#This Row],[Off Exchange]]/SUM(nyse_spy_volume_by_exchange[[#This Row],[NYSE National]:[LTSE]])</f>
        <v>0.32323040067455733</v>
      </c>
      <c r="C957" s="12">
        <f>SUM(nyse_spy_volume_by_exchange[[#This Row],[NYSE National]:[LTSE]])</f>
        <v>58145394</v>
      </c>
      <c r="D957">
        <v>204757</v>
      </c>
      <c r="E957">
        <v>2490437</v>
      </c>
      <c r="F957">
        <v>2207450</v>
      </c>
      <c r="G957">
        <v>1407291</v>
      </c>
      <c r="H957">
        <v>412535</v>
      </c>
      <c r="I957">
        <v>771761</v>
      </c>
      <c r="J957">
        <v>1192089</v>
      </c>
      <c r="K957">
        <v>18794359</v>
      </c>
      <c r="L957">
        <v>92355</v>
      </c>
      <c r="M957">
        <v>10930495</v>
      </c>
      <c r="N957">
        <v>4902125</v>
      </c>
      <c r="O957">
        <v>860895</v>
      </c>
      <c r="P957">
        <v>8770063</v>
      </c>
      <c r="Q957">
        <v>134619</v>
      </c>
      <c r="R957">
        <v>4181599</v>
      </c>
      <c r="S957">
        <v>792564</v>
      </c>
      <c r="T957">
        <v>0</v>
      </c>
    </row>
    <row r="958" spans="1:20">
      <c r="A958" s="1">
        <v>44349</v>
      </c>
      <c r="B958" s="9">
        <f>nyse_spy_volume_by_exchange[[#This Row],[Off Exchange]]/SUM(nyse_spy_volume_by_exchange[[#This Row],[NYSE National]:[LTSE]])</f>
        <v>0.41329897208822935</v>
      </c>
      <c r="C958" s="12">
        <f>SUM(nyse_spy_volume_by_exchange[[#This Row],[NYSE National]:[LTSE]])</f>
        <v>49596961</v>
      </c>
      <c r="D958">
        <v>130029</v>
      </c>
      <c r="E958">
        <v>1682523</v>
      </c>
      <c r="F958">
        <v>1591375</v>
      </c>
      <c r="G958">
        <v>893683</v>
      </c>
      <c r="H958">
        <v>196703</v>
      </c>
      <c r="I958">
        <v>628822</v>
      </c>
      <c r="J958">
        <v>791037</v>
      </c>
      <c r="K958">
        <v>20498373</v>
      </c>
      <c r="L958">
        <v>310794</v>
      </c>
      <c r="M958">
        <v>7905607</v>
      </c>
      <c r="N958">
        <v>3732697</v>
      </c>
      <c r="O958">
        <v>702078</v>
      </c>
      <c r="P958">
        <v>6588967</v>
      </c>
      <c r="Q958">
        <v>82232</v>
      </c>
      <c r="R958">
        <v>3325851</v>
      </c>
      <c r="S958">
        <v>536190</v>
      </c>
      <c r="T958">
        <v>0</v>
      </c>
    </row>
    <row r="959" spans="1:20">
      <c r="A959" s="1">
        <v>44348</v>
      </c>
      <c r="B959" s="9">
        <f>nyse_spy_volume_by_exchange[[#This Row],[Off Exchange]]/SUM(nyse_spy_volume_by_exchange[[#This Row],[NYSE National]:[LTSE]])</f>
        <v>0.34211423156642451</v>
      </c>
      <c r="C959" s="12">
        <f>SUM(nyse_spy_volume_by_exchange[[#This Row],[NYSE National]:[LTSE]])</f>
        <v>54216625</v>
      </c>
      <c r="D959">
        <v>128156</v>
      </c>
      <c r="E959">
        <v>1829910</v>
      </c>
      <c r="F959">
        <v>2115446</v>
      </c>
      <c r="G959">
        <v>899036</v>
      </c>
      <c r="H959">
        <v>299478</v>
      </c>
      <c r="I959">
        <v>680862</v>
      </c>
      <c r="J959">
        <v>1782809</v>
      </c>
      <c r="K959">
        <v>18548279</v>
      </c>
      <c r="L959">
        <v>927039</v>
      </c>
      <c r="M959">
        <v>9887892</v>
      </c>
      <c r="N959">
        <v>4387112</v>
      </c>
      <c r="O959">
        <v>673918</v>
      </c>
      <c r="P959">
        <v>7738837</v>
      </c>
      <c r="Q959">
        <v>91825</v>
      </c>
      <c r="R959">
        <v>3680126</v>
      </c>
      <c r="S959">
        <v>545900</v>
      </c>
      <c r="T959">
        <v>0</v>
      </c>
    </row>
    <row r="960" spans="1:20">
      <c r="A960" s="1">
        <v>44344</v>
      </c>
      <c r="B960" s="9">
        <f>nyse_spy_volume_by_exchange[[#This Row],[Off Exchange]]/SUM(nyse_spy_volume_by_exchange[[#This Row],[NYSE National]:[LTSE]])</f>
        <v>0.37164458585882754</v>
      </c>
      <c r="C960" s="12">
        <f>SUM(nyse_spy_volume_by_exchange[[#This Row],[NYSE National]:[LTSE]])</f>
        <v>58519900</v>
      </c>
      <c r="D960">
        <v>160183</v>
      </c>
      <c r="E960">
        <v>2581241</v>
      </c>
      <c r="F960">
        <v>2059439</v>
      </c>
      <c r="G960">
        <v>722568</v>
      </c>
      <c r="H960">
        <v>413928</v>
      </c>
      <c r="I960">
        <v>635828</v>
      </c>
      <c r="J960">
        <v>1080056</v>
      </c>
      <c r="K960">
        <v>21748604</v>
      </c>
      <c r="L960">
        <v>408676</v>
      </c>
      <c r="M960">
        <v>9052128</v>
      </c>
      <c r="N960">
        <v>4317246</v>
      </c>
      <c r="O960">
        <v>769871</v>
      </c>
      <c r="P960">
        <v>7543370</v>
      </c>
      <c r="Q960">
        <v>88401</v>
      </c>
      <c r="R960">
        <v>6410609</v>
      </c>
      <c r="S960">
        <v>527752</v>
      </c>
      <c r="T960">
        <v>0</v>
      </c>
    </row>
    <row r="961" spans="1:20">
      <c r="A961" s="1">
        <v>44343</v>
      </c>
      <c r="B961" s="9">
        <f>nyse_spy_volume_by_exchange[[#This Row],[Off Exchange]]/SUM(nyse_spy_volume_by_exchange[[#This Row],[NYSE National]:[LTSE]])</f>
        <v>0.28833695978256402</v>
      </c>
      <c r="C961" s="12">
        <f>SUM(nyse_spy_volume_by_exchange[[#This Row],[NYSE National]:[LTSE]])</f>
        <v>56707444</v>
      </c>
      <c r="D961">
        <v>209210</v>
      </c>
      <c r="E961">
        <v>2185698</v>
      </c>
      <c r="F961">
        <v>2227984</v>
      </c>
      <c r="G961">
        <v>1226725</v>
      </c>
      <c r="H961">
        <v>453007</v>
      </c>
      <c r="I961">
        <v>959890</v>
      </c>
      <c r="J961">
        <v>1053809</v>
      </c>
      <c r="K961">
        <v>16350852</v>
      </c>
      <c r="L961">
        <v>116610</v>
      </c>
      <c r="M961">
        <v>10173696</v>
      </c>
      <c r="N961">
        <v>4957923</v>
      </c>
      <c r="O961">
        <v>1005322</v>
      </c>
      <c r="P961">
        <v>8108555</v>
      </c>
      <c r="Q961">
        <v>113350</v>
      </c>
      <c r="R961">
        <v>6926114</v>
      </c>
      <c r="S961">
        <v>638699</v>
      </c>
      <c r="T961">
        <v>0</v>
      </c>
    </row>
    <row r="962" spans="1:20">
      <c r="A962" s="1">
        <v>44342</v>
      </c>
      <c r="B962" s="9">
        <f>nyse_spy_volume_by_exchange[[#This Row],[Off Exchange]]/SUM(nyse_spy_volume_by_exchange[[#This Row],[NYSE National]:[LTSE]])</f>
        <v>0.30194150023682775</v>
      </c>
      <c r="C962" s="12">
        <f>SUM(nyse_spy_volume_by_exchange[[#This Row],[NYSE National]:[LTSE]])</f>
        <v>43088277</v>
      </c>
      <c r="D962">
        <v>158872</v>
      </c>
      <c r="E962">
        <v>1714089</v>
      </c>
      <c r="F962">
        <v>1855690</v>
      </c>
      <c r="G962">
        <v>922696</v>
      </c>
      <c r="H962">
        <v>347412</v>
      </c>
      <c r="I962">
        <v>649183</v>
      </c>
      <c r="J962">
        <v>890007</v>
      </c>
      <c r="K962">
        <v>13010139</v>
      </c>
      <c r="L962">
        <v>307108</v>
      </c>
      <c r="M962">
        <v>7889931</v>
      </c>
      <c r="N962">
        <v>3932120</v>
      </c>
      <c r="O962">
        <v>563256</v>
      </c>
      <c r="P962">
        <v>6958528</v>
      </c>
      <c r="Q962">
        <v>95905</v>
      </c>
      <c r="R962">
        <v>3357324</v>
      </c>
      <c r="S962">
        <v>436017</v>
      </c>
      <c r="T962">
        <v>0</v>
      </c>
    </row>
    <row r="963" spans="1:20">
      <c r="A963" s="1">
        <v>44341</v>
      </c>
      <c r="B963" s="9">
        <f>nyse_spy_volume_by_exchange[[#This Row],[Off Exchange]]/SUM(nyse_spy_volume_by_exchange[[#This Row],[NYSE National]:[LTSE]])</f>
        <v>0.36907680694293327</v>
      </c>
      <c r="C963" s="12">
        <f>SUM(nyse_spy_volume_by_exchange[[#This Row],[NYSE National]:[LTSE]])</f>
        <v>57680059</v>
      </c>
      <c r="D963">
        <v>166336</v>
      </c>
      <c r="E963">
        <v>1975923</v>
      </c>
      <c r="F963">
        <v>2022124</v>
      </c>
      <c r="G963">
        <v>672541</v>
      </c>
      <c r="H963">
        <v>336613</v>
      </c>
      <c r="I963">
        <v>624553</v>
      </c>
      <c r="J963">
        <v>1187772</v>
      </c>
      <c r="K963">
        <v>21288372</v>
      </c>
      <c r="L963">
        <v>989581</v>
      </c>
      <c r="M963">
        <v>9657014</v>
      </c>
      <c r="N963">
        <v>5071887</v>
      </c>
      <c r="O963">
        <v>673114</v>
      </c>
      <c r="P963">
        <v>8047293</v>
      </c>
      <c r="Q963">
        <v>209270</v>
      </c>
      <c r="R963">
        <v>4086938</v>
      </c>
      <c r="S963">
        <v>670728</v>
      </c>
      <c r="T963">
        <v>0</v>
      </c>
    </row>
    <row r="964" spans="1:20">
      <c r="A964" s="1">
        <v>44340</v>
      </c>
      <c r="B964" s="9">
        <f>nyse_spy_volume_by_exchange[[#This Row],[Off Exchange]]/SUM(nyse_spy_volume_by_exchange[[#This Row],[NYSE National]:[LTSE]])</f>
        <v>0.29471762973821314</v>
      </c>
      <c r="C964" s="12">
        <f>SUM(nyse_spy_volume_by_exchange[[#This Row],[NYSE National]:[LTSE]])</f>
        <v>51453152</v>
      </c>
      <c r="D964">
        <v>135594</v>
      </c>
      <c r="E964">
        <v>1731654</v>
      </c>
      <c r="F964">
        <v>1937276</v>
      </c>
      <c r="G964">
        <v>630213</v>
      </c>
      <c r="H964">
        <v>527205</v>
      </c>
      <c r="I964">
        <v>1109738</v>
      </c>
      <c r="J964">
        <v>1204000</v>
      </c>
      <c r="K964">
        <v>15164151</v>
      </c>
      <c r="L964">
        <v>1328325</v>
      </c>
      <c r="M964">
        <v>9610726</v>
      </c>
      <c r="N964">
        <v>4537379</v>
      </c>
      <c r="O964">
        <v>715573</v>
      </c>
      <c r="P964">
        <v>8644959</v>
      </c>
      <c r="Q964">
        <v>78832</v>
      </c>
      <c r="R964">
        <v>3560556</v>
      </c>
      <c r="S964">
        <v>536971</v>
      </c>
      <c r="T964">
        <v>0</v>
      </c>
    </row>
    <row r="965" spans="1:20">
      <c r="A965" s="1">
        <v>44337</v>
      </c>
      <c r="B965" s="9">
        <f>nyse_spy_volume_by_exchange[[#This Row],[Off Exchange]]/SUM(nyse_spy_volume_by_exchange[[#This Row],[NYSE National]:[LTSE]])</f>
        <v>0.3837356150991979</v>
      </c>
      <c r="C965" s="12">
        <f>SUM(nyse_spy_volume_by_exchange[[#This Row],[NYSE National]:[LTSE]])</f>
        <v>76582558</v>
      </c>
      <c r="D965">
        <v>210368</v>
      </c>
      <c r="E965">
        <v>2594471</v>
      </c>
      <c r="F965">
        <v>2492170</v>
      </c>
      <c r="G965">
        <v>1075051</v>
      </c>
      <c r="H965">
        <v>362776</v>
      </c>
      <c r="I965">
        <v>873628</v>
      </c>
      <c r="J965">
        <v>1696519</v>
      </c>
      <c r="K965">
        <v>29387455</v>
      </c>
      <c r="L965">
        <v>1875411</v>
      </c>
      <c r="M965">
        <v>11837149</v>
      </c>
      <c r="N965">
        <v>6365273</v>
      </c>
      <c r="O965">
        <v>1152732</v>
      </c>
      <c r="P965">
        <v>10384095</v>
      </c>
      <c r="Q965">
        <v>124055</v>
      </c>
      <c r="R965">
        <v>5392083</v>
      </c>
      <c r="S965">
        <v>759322</v>
      </c>
      <c r="T965">
        <v>0</v>
      </c>
    </row>
    <row r="966" spans="1:20">
      <c r="A966" s="1">
        <v>44336</v>
      </c>
      <c r="B966" s="9">
        <f>nyse_spy_volume_by_exchange[[#This Row],[Off Exchange]]/SUM(nyse_spy_volume_by_exchange[[#This Row],[NYSE National]:[LTSE]])</f>
        <v>0.32448793184685926</v>
      </c>
      <c r="C966" s="12">
        <f>SUM(nyse_spy_volume_by_exchange[[#This Row],[NYSE National]:[LTSE]])</f>
        <v>78034144</v>
      </c>
      <c r="D966">
        <v>226498</v>
      </c>
      <c r="E966">
        <v>2632094</v>
      </c>
      <c r="F966">
        <v>2752392</v>
      </c>
      <c r="G966">
        <v>996376</v>
      </c>
      <c r="H966">
        <v>787994</v>
      </c>
      <c r="I966">
        <v>915218</v>
      </c>
      <c r="J966">
        <v>1805183</v>
      </c>
      <c r="K966">
        <v>25321138</v>
      </c>
      <c r="L966">
        <v>53790</v>
      </c>
      <c r="M966">
        <v>14337368</v>
      </c>
      <c r="N966">
        <v>7433814</v>
      </c>
      <c r="O966">
        <v>1085786</v>
      </c>
      <c r="P966">
        <v>12653320</v>
      </c>
      <c r="Q966">
        <v>133077</v>
      </c>
      <c r="R966">
        <v>6178211</v>
      </c>
      <c r="S966">
        <v>721885</v>
      </c>
      <c r="T966">
        <v>0</v>
      </c>
    </row>
    <row r="967" spans="1:20">
      <c r="A967" s="1">
        <v>44335</v>
      </c>
      <c r="B967" s="9">
        <f>nyse_spy_volume_by_exchange[[#This Row],[Off Exchange]]/SUM(nyse_spy_volume_by_exchange[[#This Row],[NYSE National]:[LTSE]])</f>
        <v>0.30339597130599566</v>
      </c>
      <c r="C967" s="12">
        <f>SUM(nyse_spy_volume_by_exchange[[#This Row],[NYSE National]:[LTSE]])</f>
        <v>106511589</v>
      </c>
      <c r="D967">
        <v>416164</v>
      </c>
      <c r="E967">
        <v>3860321</v>
      </c>
      <c r="F967">
        <v>4316776</v>
      </c>
      <c r="G967">
        <v>1980644</v>
      </c>
      <c r="H967">
        <v>774346</v>
      </c>
      <c r="I967">
        <v>1161669</v>
      </c>
      <c r="J967">
        <v>2317969</v>
      </c>
      <c r="K967">
        <v>32315187</v>
      </c>
      <c r="L967">
        <v>96530</v>
      </c>
      <c r="M967">
        <v>18792426</v>
      </c>
      <c r="N967">
        <v>11598252</v>
      </c>
      <c r="O967">
        <v>1790768</v>
      </c>
      <c r="P967">
        <v>16476940</v>
      </c>
      <c r="Q967">
        <v>366285</v>
      </c>
      <c r="R967">
        <v>9349598</v>
      </c>
      <c r="S967">
        <v>897714</v>
      </c>
      <c r="T967">
        <v>0</v>
      </c>
    </row>
    <row r="968" spans="1:20">
      <c r="A968" s="1">
        <v>44334</v>
      </c>
      <c r="B968" s="9">
        <f>nyse_spy_volume_by_exchange[[#This Row],[Off Exchange]]/SUM(nyse_spy_volume_by_exchange[[#This Row],[NYSE National]:[LTSE]])</f>
        <v>0.28905167861297981</v>
      </c>
      <c r="C968" s="12">
        <f>SUM(nyse_spy_volume_by_exchange[[#This Row],[NYSE National]:[LTSE]])</f>
        <v>59809945</v>
      </c>
      <c r="D968">
        <v>180853</v>
      </c>
      <c r="E968">
        <v>2189029</v>
      </c>
      <c r="F968">
        <v>2555394</v>
      </c>
      <c r="G968">
        <v>1005805</v>
      </c>
      <c r="H968">
        <v>485436</v>
      </c>
      <c r="I968">
        <v>790041</v>
      </c>
      <c r="J968">
        <v>1423001</v>
      </c>
      <c r="K968">
        <v>17288165</v>
      </c>
      <c r="L968">
        <v>114035</v>
      </c>
      <c r="M968">
        <v>11968188</v>
      </c>
      <c r="N968">
        <v>5493317</v>
      </c>
      <c r="O968">
        <v>847926</v>
      </c>
      <c r="P968">
        <v>10175096</v>
      </c>
      <c r="Q968">
        <v>126881</v>
      </c>
      <c r="R968">
        <v>4688504</v>
      </c>
      <c r="S968">
        <v>478274</v>
      </c>
      <c r="T968">
        <v>0</v>
      </c>
    </row>
    <row r="969" spans="1:20">
      <c r="A969" s="1">
        <v>44333</v>
      </c>
      <c r="B969" s="9">
        <f>nyse_spy_volume_by_exchange[[#This Row],[Off Exchange]]/SUM(nyse_spy_volume_by_exchange[[#This Row],[NYSE National]:[LTSE]])</f>
        <v>0.27919109338018683</v>
      </c>
      <c r="C969" s="12">
        <f>SUM(nyse_spy_volume_by_exchange[[#This Row],[NYSE National]:[LTSE]])</f>
        <v>65201840</v>
      </c>
      <c r="D969">
        <v>199589</v>
      </c>
      <c r="E969">
        <v>2364465</v>
      </c>
      <c r="F969">
        <v>2623693</v>
      </c>
      <c r="G969">
        <v>1125995</v>
      </c>
      <c r="H969">
        <v>425603</v>
      </c>
      <c r="I969">
        <v>736029</v>
      </c>
      <c r="J969">
        <v>1899078</v>
      </c>
      <c r="K969">
        <v>18203773</v>
      </c>
      <c r="L969">
        <v>200963</v>
      </c>
      <c r="M969">
        <v>11709291</v>
      </c>
      <c r="N969">
        <v>6638320</v>
      </c>
      <c r="O969">
        <v>942059</v>
      </c>
      <c r="P969">
        <v>11541274</v>
      </c>
      <c r="Q969">
        <v>139645</v>
      </c>
      <c r="R969">
        <v>5730141</v>
      </c>
      <c r="S969">
        <v>721922</v>
      </c>
      <c r="T969">
        <v>0</v>
      </c>
    </row>
    <row r="970" spans="1:20">
      <c r="A970" s="1">
        <v>44330</v>
      </c>
      <c r="B970" s="9">
        <f>nyse_spy_volume_by_exchange[[#This Row],[Off Exchange]]/SUM(nyse_spy_volume_by_exchange[[#This Row],[NYSE National]:[LTSE]])</f>
        <v>0.31277883031375314</v>
      </c>
      <c r="C970" s="12">
        <f>SUM(nyse_spy_volume_by_exchange[[#This Row],[NYSE National]:[LTSE]])</f>
        <v>82558276</v>
      </c>
      <c r="D970">
        <v>206495</v>
      </c>
      <c r="E970">
        <v>3336935</v>
      </c>
      <c r="F970">
        <v>2867289</v>
      </c>
      <c r="G970">
        <v>1556223</v>
      </c>
      <c r="H970">
        <v>810891</v>
      </c>
      <c r="I970">
        <v>1183764</v>
      </c>
      <c r="J970">
        <v>2537553</v>
      </c>
      <c r="K970">
        <v>25822481</v>
      </c>
      <c r="L970">
        <v>945837</v>
      </c>
      <c r="M970">
        <v>14591916</v>
      </c>
      <c r="N970">
        <v>7100747</v>
      </c>
      <c r="O970">
        <v>1301959</v>
      </c>
      <c r="P970">
        <v>13193644</v>
      </c>
      <c r="Q970">
        <v>486803</v>
      </c>
      <c r="R970">
        <v>5900608</v>
      </c>
      <c r="S970">
        <v>715131</v>
      </c>
      <c r="T970">
        <v>0</v>
      </c>
    </row>
    <row r="971" spans="1:20">
      <c r="A971" s="1">
        <v>44329</v>
      </c>
      <c r="B971" s="9">
        <f>nyse_spy_volume_by_exchange[[#This Row],[Off Exchange]]/SUM(nyse_spy_volume_by_exchange[[#This Row],[NYSE National]:[LTSE]])</f>
        <v>0.21332765163330467</v>
      </c>
      <c r="C971" s="12">
        <f>SUM(nyse_spy_volume_by_exchange[[#This Row],[NYSE National]:[LTSE]])</f>
        <v>106468134</v>
      </c>
      <c r="D971">
        <v>348772</v>
      </c>
      <c r="E971">
        <v>4580994</v>
      </c>
      <c r="F971">
        <v>4709223</v>
      </c>
      <c r="G971">
        <v>2410581</v>
      </c>
      <c r="H971">
        <v>1112104</v>
      </c>
      <c r="I971">
        <v>1297974</v>
      </c>
      <c r="J971">
        <v>3738969</v>
      </c>
      <c r="K971">
        <v>22712597</v>
      </c>
      <c r="L971">
        <v>173097</v>
      </c>
      <c r="M971">
        <v>21392764</v>
      </c>
      <c r="N971">
        <v>11477514</v>
      </c>
      <c r="O971">
        <v>1699051</v>
      </c>
      <c r="P971">
        <v>20566112</v>
      </c>
      <c r="Q971">
        <v>365588</v>
      </c>
      <c r="R971">
        <v>9101587</v>
      </c>
      <c r="S971">
        <v>781207</v>
      </c>
      <c r="T971">
        <v>0</v>
      </c>
    </row>
    <row r="972" spans="1:20">
      <c r="A972" s="1">
        <v>44328</v>
      </c>
      <c r="B972" s="9">
        <f>nyse_spy_volume_by_exchange[[#This Row],[Off Exchange]]/SUM(nyse_spy_volume_by_exchange[[#This Row],[NYSE National]:[LTSE]])</f>
        <v>0.26369255926232127</v>
      </c>
      <c r="C972" s="12">
        <f>SUM(nyse_spy_volume_by_exchange[[#This Row],[NYSE National]:[LTSE]])</f>
        <v>134889502</v>
      </c>
      <c r="D972">
        <v>389317</v>
      </c>
      <c r="E972">
        <v>4120719</v>
      </c>
      <c r="F972">
        <v>5610390</v>
      </c>
      <c r="G972">
        <v>2279414</v>
      </c>
      <c r="H972">
        <v>1302538</v>
      </c>
      <c r="I972">
        <v>1339452</v>
      </c>
      <c r="J972">
        <v>3390227</v>
      </c>
      <c r="K972">
        <v>35569358</v>
      </c>
      <c r="L972">
        <v>2895748</v>
      </c>
      <c r="M972">
        <v>24879196</v>
      </c>
      <c r="N972">
        <v>14907903</v>
      </c>
      <c r="O972">
        <v>1815206</v>
      </c>
      <c r="P972">
        <v>22322009</v>
      </c>
      <c r="Q972">
        <v>650333</v>
      </c>
      <c r="R972">
        <v>11867202</v>
      </c>
      <c r="S972">
        <v>1550490</v>
      </c>
      <c r="T972">
        <v>0</v>
      </c>
    </row>
    <row r="973" spans="1:20">
      <c r="A973" s="1">
        <v>44327</v>
      </c>
      <c r="B973" s="9">
        <f>nyse_spy_volume_by_exchange[[#This Row],[Off Exchange]]/SUM(nyse_spy_volume_by_exchange[[#This Row],[NYSE National]:[LTSE]])</f>
        <v>0.23328296526315129</v>
      </c>
      <c r="C973" s="12">
        <f>SUM(nyse_spy_volume_by_exchange[[#This Row],[NYSE National]:[LTSE]])</f>
        <v>116941149</v>
      </c>
      <c r="D973">
        <v>483038</v>
      </c>
      <c r="E973">
        <v>4581442</v>
      </c>
      <c r="F973">
        <v>5542567</v>
      </c>
      <c r="G973">
        <v>2625875</v>
      </c>
      <c r="H973">
        <v>655036</v>
      </c>
      <c r="I973">
        <v>1328251</v>
      </c>
      <c r="J973">
        <v>4057838</v>
      </c>
      <c r="K973">
        <v>27280378</v>
      </c>
      <c r="L973">
        <v>701067</v>
      </c>
      <c r="M973">
        <v>22959496</v>
      </c>
      <c r="N973">
        <v>12977224</v>
      </c>
      <c r="O973">
        <v>1654464</v>
      </c>
      <c r="P973">
        <v>20000038</v>
      </c>
      <c r="Q973">
        <v>799258</v>
      </c>
      <c r="R973">
        <v>10177969</v>
      </c>
      <c r="S973">
        <v>1117208</v>
      </c>
      <c r="T973">
        <v>0</v>
      </c>
    </row>
    <row r="974" spans="1:20">
      <c r="A974" s="1">
        <v>44326</v>
      </c>
      <c r="B974" s="9">
        <f>nyse_spy_volume_by_exchange[[#This Row],[Off Exchange]]/SUM(nyse_spy_volume_by_exchange[[#This Row],[NYSE National]:[LTSE]])</f>
        <v>0.27891711621510085</v>
      </c>
      <c r="C974" s="12">
        <f>SUM(nyse_spy_volume_by_exchange[[#This Row],[NYSE National]:[LTSE]])</f>
        <v>81904597</v>
      </c>
      <c r="D974">
        <v>207661</v>
      </c>
      <c r="E974">
        <v>3523495</v>
      </c>
      <c r="F974">
        <v>3273194</v>
      </c>
      <c r="G974">
        <v>2033171</v>
      </c>
      <c r="H974">
        <v>572589</v>
      </c>
      <c r="I974">
        <v>771752</v>
      </c>
      <c r="J974">
        <v>2462979</v>
      </c>
      <c r="K974">
        <v>22844594</v>
      </c>
      <c r="L974">
        <v>970324</v>
      </c>
      <c r="M974">
        <v>14879045</v>
      </c>
      <c r="N974">
        <v>7461957</v>
      </c>
      <c r="O974">
        <v>1469924</v>
      </c>
      <c r="P974">
        <v>13774974</v>
      </c>
      <c r="Q974">
        <v>331855</v>
      </c>
      <c r="R974">
        <v>6525410</v>
      </c>
      <c r="S974">
        <v>801673</v>
      </c>
      <c r="T974">
        <v>0</v>
      </c>
    </row>
    <row r="975" spans="1:20">
      <c r="A975" s="1">
        <v>44323</v>
      </c>
      <c r="B975" s="9">
        <f>nyse_spy_volume_by_exchange[[#This Row],[Off Exchange]]/SUM(nyse_spy_volume_by_exchange[[#This Row],[NYSE National]:[LTSE]])</f>
        <v>0.25658585257266364</v>
      </c>
      <c r="C975" s="12">
        <f>SUM(nyse_spy_volume_by_exchange[[#This Row],[NYSE National]:[LTSE]])</f>
        <v>67776874</v>
      </c>
      <c r="D975">
        <v>249511</v>
      </c>
      <c r="E975">
        <v>2518900</v>
      </c>
      <c r="F975">
        <v>2680351</v>
      </c>
      <c r="G975">
        <v>1258157</v>
      </c>
      <c r="H975">
        <v>550126</v>
      </c>
      <c r="I975">
        <v>807382</v>
      </c>
      <c r="J975">
        <v>1917307</v>
      </c>
      <c r="K975">
        <v>17390587</v>
      </c>
      <c r="L975">
        <v>1937351</v>
      </c>
      <c r="M975">
        <v>12821505</v>
      </c>
      <c r="N975">
        <v>6419032</v>
      </c>
      <c r="O975">
        <v>963648</v>
      </c>
      <c r="P975">
        <v>11545326</v>
      </c>
      <c r="Q975">
        <v>310831</v>
      </c>
      <c r="R975">
        <v>5631342</v>
      </c>
      <c r="S975">
        <v>775518</v>
      </c>
      <c r="T975">
        <v>0</v>
      </c>
    </row>
    <row r="976" spans="1:20">
      <c r="A976" s="1">
        <v>44322</v>
      </c>
      <c r="B976" s="9">
        <f>nyse_spy_volume_by_exchange[[#This Row],[Off Exchange]]/SUM(nyse_spy_volume_by_exchange[[#This Row],[NYSE National]:[LTSE]])</f>
        <v>0.22869669018372452</v>
      </c>
      <c r="C976" s="12">
        <f>SUM(nyse_spy_volume_by_exchange[[#This Row],[NYSE National]:[LTSE]])</f>
        <v>74381470</v>
      </c>
      <c r="D976">
        <v>300000</v>
      </c>
      <c r="E976">
        <v>2868255</v>
      </c>
      <c r="F976">
        <v>3559734</v>
      </c>
      <c r="G976">
        <v>1465231</v>
      </c>
      <c r="H976">
        <v>412575</v>
      </c>
      <c r="I976">
        <v>875105</v>
      </c>
      <c r="J976">
        <v>2405464</v>
      </c>
      <c r="K976">
        <v>17010796</v>
      </c>
      <c r="L976">
        <v>195289</v>
      </c>
      <c r="M976">
        <v>13917982</v>
      </c>
      <c r="N976">
        <v>8181780</v>
      </c>
      <c r="O976">
        <v>1174294</v>
      </c>
      <c r="P976">
        <v>13757523</v>
      </c>
      <c r="Q976">
        <v>383106</v>
      </c>
      <c r="R976">
        <v>6958843</v>
      </c>
      <c r="S976">
        <v>915493</v>
      </c>
      <c r="T976">
        <v>0</v>
      </c>
    </row>
    <row r="977" spans="1:20">
      <c r="A977" s="1">
        <v>44321</v>
      </c>
      <c r="B977" s="9">
        <f>nyse_spy_volume_by_exchange[[#This Row],[Off Exchange]]/SUM(nyse_spy_volume_by_exchange[[#This Row],[NYSE National]:[LTSE]])</f>
        <v>0.26405697133841638</v>
      </c>
      <c r="C977" s="12">
        <f>SUM(nyse_spy_volume_by_exchange[[#This Row],[NYSE National]:[LTSE]])</f>
        <v>60182683</v>
      </c>
      <c r="D977">
        <v>165936</v>
      </c>
      <c r="E977">
        <v>1878255</v>
      </c>
      <c r="F977">
        <v>2696140</v>
      </c>
      <c r="G977">
        <v>1053954</v>
      </c>
      <c r="H977">
        <v>337271</v>
      </c>
      <c r="I977">
        <v>600667</v>
      </c>
      <c r="J977">
        <v>1906014</v>
      </c>
      <c r="K977">
        <v>15891657</v>
      </c>
      <c r="L977">
        <v>357464</v>
      </c>
      <c r="M977">
        <v>11836817</v>
      </c>
      <c r="N977">
        <v>5391790</v>
      </c>
      <c r="O977">
        <v>725090</v>
      </c>
      <c r="P977">
        <v>11403537</v>
      </c>
      <c r="Q977">
        <v>378369</v>
      </c>
      <c r="R977">
        <v>4635019</v>
      </c>
      <c r="S977">
        <v>924703</v>
      </c>
      <c r="T977">
        <v>0</v>
      </c>
    </row>
    <row r="978" spans="1:20">
      <c r="A978" s="1">
        <v>44320</v>
      </c>
      <c r="B978" s="9">
        <f>nyse_spy_volume_by_exchange[[#This Row],[Off Exchange]]/SUM(nyse_spy_volume_by_exchange[[#This Row],[NYSE National]:[LTSE]])</f>
        <v>0.28367782162301791</v>
      </c>
      <c r="C978" s="12">
        <f>SUM(nyse_spy_volume_by_exchange[[#This Row],[NYSE National]:[LTSE]])</f>
        <v>101642352</v>
      </c>
      <c r="D978">
        <v>271646</v>
      </c>
      <c r="E978">
        <v>4510195</v>
      </c>
      <c r="F978">
        <v>4221551</v>
      </c>
      <c r="G978">
        <v>1885832</v>
      </c>
      <c r="H978">
        <v>747480</v>
      </c>
      <c r="I978">
        <v>1053011</v>
      </c>
      <c r="J978">
        <v>2602070</v>
      </c>
      <c r="K978">
        <v>28833681</v>
      </c>
      <c r="L978">
        <v>1461706</v>
      </c>
      <c r="M978">
        <v>16584358</v>
      </c>
      <c r="N978">
        <v>10935181</v>
      </c>
      <c r="O978">
        <v>1700043</v>
      </c>
      <c r="P978">
        <v>15728692</v>
      </c>
      <c r="Q978">
        <v>535065</v>
      </c>
      <c r="R978">
        <v>9245147</v>
      </c>
      <c r="S978">
        <v>1326694</v>
      </c>
      <c r="T978">
        <v>0</v>
      </c>
    </row>
    <row r="979" spans="1:20">
      <c r="A979" s="1">
        <v>44319</v>
      </c>
      <c r="B979" s="9">
        <f>nyse_spy_volume_by_exchange[[#This Row],[Off Exchange]]/SUM(nyse_spy_volume_by_exchange[[#This Row],[NYSE National]:[LTSE]])</f>
        <v>0.39583388560306138</v>
      </c>
      <c r="C979" s="12">
        <f>SUM(nyse_spy_volume_by_exchange[[#This Row],[NYSE National]:[LTSE]])</f>
        <v>68127942</v>
      </c>
      <c r="D979">
        <v>159615</v>
      </c>
      <c r="E979">
        <v>2172702</v>
      </c>
      <c r="F979">
        <v>2296231</v>
      </c>
      <c r="G979">
        <v>992044</v>
      </c>
      <c r="H979">
        <v>327116</v>
      </c>
      <c r="I979">
        <v>569791</v>
      </c>
      <c r="J979">
        <v>1977415</v>
      </c>
      <c r="K979">
        <v>26967348</v>
      </c>
      <c r="L979">
        <v>494350</v>
      </c>
      <c r="M979">
        <v>10022825</v>
      </c>
      <c r="N979">
        <v>5485449</v>
      </c>
      <c r="O979">
        <v>815554</v>
      </c>
      <c r="P979">
        <v>9747622</v>
      </c>
      <c r="Q979">
        <v>220981</v>
      </c>
      <c r="R979">
        <v>5245047</v>
      </c>
      <c r="S979">
        <v>633852</v>
      </c>
      <c r="T979">
        <v>0</v>
      </c>
    </row>
    <row r="980" spans="1:20">
      <c r="A980" s="1">
        <v>44316</v>
      </c>
      <c r="B980" s="9">
        <f>nyse_spy_volume_by_exchange[[#This Row],[Off Exchange]]/SUM(nyse_spy_volume_by_exchange[[#This Row],[NYSE National]:[LTSE]])</f>
        <v>0.31069638504432534</v>
      </c>
      <c r="C980" s="12">
        <f>SUM(nyse_spy_volume_by_exchange[[#This Row],[NYSE National]:[LTSE]])</f>
        <v>85525530</v>
      </c>
      <c r="D980">
        <v>183775</v>
      </c>
      <c r="E980">
        <v>3214454</v>
      </c>
      <c r="F980">
        <v>3007780</v>
      </c>
      <c r="G980">
        <v>1387008</v>
      </c>
      <c r="H980">
        <v>492226</v>
      </c>
      <c r="I980">
        <v>848706</v>
      </c>
      <c r="J980">
        <v>2303444</v>
      </c>
      <c r="K980">
        <v>26572473</v>
      </c>
      <c r="L980">
        <v>2576481</v>
      </c>
      <c r="M980">
        <v>13831622</v>
      </c>
      <c r="N980">
        <v>7973254</v>
      </c>
      <c r="O980">
        <v>1321116</v>
      </c>
      <c r="P980">
        <v>13768680</v>
      </c>
      <c r="Q980">
        <v>384239</v>
      </c>
      <c r="R980">
        <v>6910715</v>
      </c>
      <c r="S980">
        <v>749557</v>
      </c>
      <c r="T980">
        <v>0</v>
      </c>
    </row>
    <row r="981" spans="1:20">
      <c r="A981" s="1">
        <v>44315</v>
      </c>
      <c r="B981" s="9">
        <f>nyse_spy_volume_by_exchange[[#This Row],[Off Exchange]]/SUM(nyse_spy_volume_by_exchange[[#This Row],[NYSE National]:[LTSE]])</f>
        <v>0.26302454950139653</v>
      </c>
      <c r="C981" s="12">
        <f>SUM(nyse_spy_volume_by_exchange[[#This Row],[NYSE National]:[LTSE]])</f>
        <v>78634428</v>
      </c>
      <c r="D981">
        <v>182869</v>
      </c>
      <c r="E981">
        <v>3505424</v>
      </c>
      <c r="F981">
        <v>3095424</v>
      </c>
      <c r="G981">
        <v>1458777</v>
      </c>
      <c r="H981">
        <v>424472</v>
      </c>
      <c r="I981">
        <v>775821</v>
      </c>
      <c r="J981">
        <v>2230103</v>
      </c>
      <c r="K981">
        <v>20682785</v>
      </c>
      <c r="L981">
        <v>1773616</v>
      </c>
      <c r="M981">
        <v>13790223</v>
      </c>
      <c r="N981">
        <v>8023879</v>
      </c>
      <c r="O981">
        <v>1248031</v>
      </c>
      <c r="P981">
        <v>13972800</v>
      </c>
      <c r="Q981">
        <v>242027</v>
      </c>
      <c r="R981">
        <v>6497621</v>
      </c>
      <c r="S981">
        <v>730556</v>
      </c>
      <c r="T981">
        <v>0</v>
      </c>
    </row>
    <row r="982" spans="1:20">
      <c r="A982" s="1">
        <v>44314</v>
      </c>
      <c r="B982" s="9">
        <f>nyse_spy_volume_by_exchange[[#This Row],[Off Exchange]]/SUM(nyse_spy_volume_by_exchange[[#This Row],[NYSE National]:[LTSE]])</f>
        <v>0.25440918675440066</v>
      </c>
      <c r="C982" s="12">
        <f>SUM(nyse_spy_volume_by_exchange[[#This Row],[NYSE National]:[LTSE]])</f>
        <v>51238814</v>
      </c>
      <c r="D982">
        <v>134891</v>
      </c>
      <c r="E982">
        <v>2171493</v>
      </c>
      <c r="F982">
        <v>2169288</v>
      </c>
      <c r="G982">
        <v>787802</v>
      </c>
      <c r="H982">
        <v>244487</v>
      </c>
      <c r="I982">
        <v>657403</v>
      </c>
      <c r="J982">
        <v>1505814</v>
      </c>
      <c r="K982">
        <v>13035625</v>
      </c>
      <c r="L982">
        <v>759006</v>
      </c>
      <c r="M982">
        <v>9566527</v>
      </c>
      <c r="N982">
        <v>5457741</v>
      </c>
      <c r="O982">
        <v>826436</v>
      </c>
      <c r="P982">
        <v>8655484</v>
      </c>
      <c r="Q982">
        <v>299407</v>
      </c>
      <c r="R982">
        <v>4359190</v>
      </c>
      <c r="S982">
        <v>608220</v>
      </c>
      <c r="T982">
        <v>0</v>
      </c>
    </row>
    <row r="983" spans="1:20">
      <c r="A983" s="1">
        <v>44313</v>
      </c>
      <c r="B983" s="9">
        <f>nyse_spy_volume_by_exchange[[#This Row],[Off Exchange]]/SUM(nyse_spy_volume_by_exchange[[#This Row],[NYSE National]:[LTSE]])</f>
        <v>0.30713452768300026</v>
      </c>
      <c r="C983" s="12">
        <f>SUM(nyse_spy_volume_by_exchange[[#This Row],[NYSE National]:[LTSE]])</f>
        <v>51329859</v>
      </c>
      <c r="D983">
        <v>137119</v>
      </c>
      <c r="E983">
        <v>1883709</v>
      </c>
      <c r="F983">
        <v>1725341</v>
      </c>
      <c r="G983">
        <v>680300</v>
      </c>
      <c r="H983">
        <v>160363</v>
      </c>
      <c r="I983">
        <v>580474</v>
      </c>
      <c r="J983">
        <v>995499</v>
      </c>
      <c r="K983">
        <v>15765172</v>
      </c>
      <c r="L983">
        <v>4269379</v>
      </c>
      <c r="M983">
        <v>8160941</v>
      </c>
      <c r="N983">
        <v>4558997</v>
      </c>
      <c r="O983">
        <v>734787</v>
      </c>
      <c r="P983">
        <v>6850271</v>
      </c>
      <c r="Q983">
        <v>283002</v>
      </c>
      <c r="R983">
        <v>3947792</v>
      </c>
      <c r="S983">
        <v>596713</v>
      </c>
      <c r="T983">
        <v>0</v>
      </c>
    </row>
    <row r="984" spans="1:20">
      <c r="A984" s="1">
        <v>44312</v>
      </c>
      <c r="B984" s="9">
        <f>nyse_spy_volume_by_exchange[[#This Row],[Off Exchange]]/SUM(nyse_spy_volume_by_exchange[[#This Row],[NYSE National]:[LTSE]])</f>
        <v>0.35672383995568047</v>
      </c>
      <c r="C984" s="12">
        <f>SUM(nyse_spy_volume_by_exchange[[#This Row],[NYSE National]:[LTSE]])</f>
        <v>52433751</v>
      </c>
      <c r="D984">
        <v>94902</v>
      </c>
      <c r="E984">
        <v>1958021</v>
      </c>
      <c r="F984">
        <v>1577126</v>
      </c>
      <c r="G984">
        <v>765742</v>
      </c>
      <c r="H984">
        <v>216135</v>
      </c>
      <c r="I984">
        <v>814495</v>
      </c>
      <c r="J984">
        <v>1111179</v>
      </c>
      <c r="K984">
        <v>18704369</v>
      </c>
      <c r="L984">
        <v>859365</v>
      </c>
      <c r="M984">
        <v>9007191</v>
      </c>
      <c r="N984">
        <v>4401240</v>
      </c>
      <c r="O984">
        <v>745291</v>
      </c>
      <c r="P984">
        <v>7345042</v>
      </c>
      <c r="Q984">
        <v>302879</v>
      </c>
      <c r="R984">
        <v>3906422</v>
      </c>
      <c r="S984">
        <v>624352</v>
      </c>
      <c r="T984">
        <v>0</v>
      </c>
    </row>
    <row r="985" spans="1:20">
      <c r="A985" s="1">
        <v>44309</v>
      </c>
      <c r="B985" s="9">
        <f>nyse_spy_volume_by_exchange[[#This Row],[Off Exchange]]/SUM(nyse_spy_volume_by_exchange[[#This Row],[NYSE National]:[LTSE]])</f>
        <v>0.35137991145118247</v>
      </c>
      <c r="C985" s="12">
        <f>SUM(nyse_spy_volume_by_exchange[[#This Row],[NYSE National]:[LTSE]])</f>
        <v>73379636</v>
      </c>
      <c r="D985">
        <v>146224</v>
      </c>
      <c r="E985">
        <v>2252684</v>
      </c>
      <c r="F985">
        <v>2436619</v>
      </c>
      <c r="G985">
        <v>853969</v>
      </c>
      <c r="H985">
        <v>549734</v>
      </c>
      <c r="I985">
        <v>1237723</v>
      </c>
      <c r="J985">
        <v>1836323</v>
      </c>
      <c r="K985">
        <v>25784130</v>
      </c>
      <c r="L985">
        <v>2554288</v>
      </c>
      <c r="M985">
        <v>11927878</v>
      </c>
      <c r="N985">
        <v>5471001</v>
      </c>
      <c r="O985">
        <v>960030</v>
      </c>
      <c r="P985">
        <v>11769513</v>
      </c>
      <c r="Q985">
        <v>208354</v>
      </c>
      <c r="R985">
        <v>4688526</v>
      </c>
      <c r="S985">
        <v>702640</v>
      </c>
      <c r="T985">
        <v>0</v>
      </c>
    </row>
    <row r="986" spans="1:20">
      <c r="A986" s="1">
        <v>44308</v>
      </c>
      <c r="B986" s="9">
        <f>nyse_spy_volume_by_exchange[[#This Row],[Off Exchange]]/SUM(nyse_spy_volume_by_exchange[[#This Row],[NYSE National]:[LTSE]])</f>
        <v>0.28586759334614781</v>
      </c>
      <c r="C986" s="12">
        <f>SUM(nyse_spy_volume_by_exchange[[#This Row],[NYSE National]:[LTSE]])</f>
        <v>97692462</v>
      </c>
      <c r="D986">
        <v>231726</v>
      </c>
      <c r="E986">
        <v>4035436</v>
      </c>
      <c r="F986">
        <v>4247984</v>
      </c>
      <c r="G986">
        <v>2036695</v>
      </c>
      <c r="H986">
        <v>607797</v>
      </c>
      <c r="I986">
        <v>1072524</v>
      </c>
      <c r="J986">
        <v>2847753</v>
      </c>
      <c r="K986">
        <v>27927109</v>
      </c>
      <c r="L986">
        <v>562817</v>
      </c>
      <c r="M986">
        <v>16828933</v>
      </c>
      <c r="N986">
        <v>10017243</v>
      </c>
      <c r="O986">
        <v>1674608</v>
      </c>
      <c r="P986">
        <v>15785889</v>
      </c>
      <c r="Q986">
        <v>605077</v>
      </c>
      <c r="R986">
        <v>8202518</v>
      </c>
      <c r="S986">
        <v>1008353</v>
      </c>
      <c r="T986">
        <v>0</v>
      </c>
    </row>
    <row r="987" spans="1:20">
      <c r="A987" s="1">
        <v>44307</v>
      </c>
      <c r="B987" s="9">
        <f>nyse_spy_volume_by_exchange[[#This Row],[Off Exchange]]/SUM(nyse_spy_volume_by_exchange[[#This Row],[NYSE National]:[LTSE]])</f>
        <v>0.28148697174097698</v>
      </c>
      <c r="C987" s="12">
        <f>SUM(nyse_spy_volume_by_exchange[[#This Row],[NYSE National]:[LTSE]])</f>
        <v>66793038</v>
      </c>
      <c r="D987">
        <v>159983</v>
      </c>
      <c r="E987">
        <v>2775270</v>
      </c>
      <c r="F987">
        <v>2430649</v>
      </c>
      <c r="G987">
        <v>1061573</v>
      </c>
      <c r="H987">
        <v>375422</v>
      </c>
      <c r="I987">
        <v>734383</v>
      </c>
      <c r="J987">
        <v>1836271</v>
      </c>
      <c r="K987">
        <v>18801370</v>
      </c>
      <c r="L987">
        <v>738397</v>
      </c>
      <c r="M987">
        <v>12338712</v>
      </c>
      <c r="N987">
        <v>6348312</v>
      </c>
      <c r="O987">
        <v>1148542</v>
      </c>
      <c r="P987">
        <v>11575076</v>
      </c>
      <c r="Q987">
        <v>298645</v>
      </c>
      <c r="R987">
        <v>5468710</v>
      </c>
      <c r="S987">
        <v>701723</v>
      </c>
      <c r="T987">
        <v>0</v>
      </c>
    </row>
    <row r="988" spans="1:20">
      <c r="A988" s="1">
        <v>44306</v>
      </c>
      <c r="B988" s="9">
        <f>nyse_spy_volume_by_exchange[[#This Row],[Off Exchange]]/SUM(nyse_spy_volume_by_exchange[[#This Row],[NYSE National]:[LTSE]])</f>
        <v>0.3861499392238455</v>
      </c>
      <c r="C988" s="12">
        <f>SUM(nyse_spy_volume_by_exchange[[#This Row],[NYSE National]:[LTSE]])</f>
        <v>82289675</v>
      </c>
      <c r="D988">
        <v>241145</v>
      </c>
      <c r="E988">
        <v>2565619</v>
      </c>
      <c r="F988">
        <v>2779704</v>
      </c>
      <c r="G988">
        <v>1276363</v>
      </c>
      <c r="H988">
        <v>560217</v>
      </c>
      <c r="I988">
        <v>908224</v>
      </c>
      <c r="J988">
        <v>1946224</v>
      </c>
      <c r="K988">
        <v>31776153</v>
      </c>
      <c r="L988">
        <v>375022</v>
      </c>
      <c r="M988">
        <v>12892262</v>
      </c>
      <c r="N988">
        <v>7244846</v>
      </c>
      <c r="O988">
        <v>1197630</v>
      </c>
      <c r="P988">
        <v>10717723</v>
      </c>
      <c r="Q988">
        <v>570746</v>
      </c>
      <c r="R988">
        <v>6032780</v>
      </c>
      <c r="S988">
        <v>1205017</v>
      </c>
      <c r="T988">
        <v>0</v>
      </c>
    </row>
    <row r="989" spans="1:20">
      <c r="A989" s="1">
        <v>44305</v>
      </c>
      <c r="B989" s="9">
        <f>nyse_spy_volume_by_exchange[[#This Row],[Off Exchange]]/SUM(nyse_spy_volume_by_exchange[[#This Row],[NYSE National]:[LTSE]])</f>
        <v>0.33338396980318641</v>
      </c>
      <c r="C989" s="12">
        <f>SUM(nyse_spy_volume_by_exchange[[#This Row],[NYSE National]:[LTSE]])</f>
        <v>78500733</v>
      </c>
      <c r="D989">
        <v>153148</v>
      </c>
      <c r="E989">
        <v>2993974</v>
      </c>
      <c r="F989">
        <v>2532391</v>
      </c>
      <c r="G989">
        <v>1237435</v>
      </c>
      <c r="H989">
        <v>357028</v>
      </c>
      <c r="I989">
        <v>709059</v>
      </c>
      <c r="J989">
        <v>2108478</v>
      </c>
      <c r="K989">
        <v>26170886</v>
      </c>
      <c r="L989">
        <v>1311770</v>
      </c>
      <c r="M989">
        <v>12964320</v>
      </c>
      <c r="N989">
        <v>6963543</v>
      </c>
      <c r="O989">
        <v>1016677</v>
      </c>
      <c r="P989">
        <v>12377451</v>
      </c>
      <c r="Q989">
        <v>431984</v>
      </c>
      <c r="R989">
        <v>6336893</v>
      </c>
      <c r="S989">
        <v>835696</v>
      </c>
      <c r="T989">
        <v>0</v>
      </c>
    </row>
    <row r="990" spans="1:20">
      <c r="A990" s="1">
        <v>44302</v>
      </c>
      <c r="B990" s="9">
        <f>nyse_spy_volume_by_exchange[[#This Row],[Off Exchange]]/SUM(nyse_spy_volume_by_exchange[[#This Row],[NYSE National]:[LTSE]])</f>
        <v>0.41902099530363446</v>
      </c>
      <c r="C990" s="12">
        <f>SUM(nyse_spy_volume_by_exchange[[#This Row],[NYSE National]:[LTSE]])</f>
        <v>82047063</v>
      </c>
      <c r="D990">
        <v>190682</v>
      </c>
      <c r="E990">
        <v>2814584</v>
      </c>
      <c r="F990">
        <v>2605668</v>
      </c>
      <c r="G990">
        <v>1091351</v>
      </c>
      <c r="H990">
        <v>285364</v>
      </c>
      <c r="I990">
        <v>810912</v>
      </c>
      <c r="J990">
        <v>1870067</v>
      </c>
      <c r="K990">
        <v>34379442</v>
      </c>
      <c r="L990">
        <v>727975</v>
      </c>
      <c r="M990">
        <v>11923458</v>
      </c>
      <c r="N990">
        <v>6320816</v>
      </c>
      <c r="O990">
        <v>1164886</v>
      </c>
      <c r="P990">
        <v>10976697</v>
      </c>
      <c r="Q990">
        <v>290430</v>
      </c>
      <c r="R990">
        <v>5727207</v>
      </c>
      <c r="S990">
        <v>867524</v>
      </c>
      <c r="T990">
        <v>0</v>
      </c>
    </row>
    <row r="991" spans="1:20">
      <c r="A991" s="1">
        <v>44301</v>
      </c>
      <c r="B991" s="9">
        <f>nyse_spy_volume_by_exchange[[#This Row],[Off Exchange]]/SUM(nyse_spy_volume_by_exchange[[#This Row],[NYSE National]:[LTSE]])</f>
        <v>0.24847634303337804</v>
      </c>
      <c r="C991" s="12">
        <f>SUM(nyse_spy_volume_by_exchange[[#This Row],[NYSE National]:[LTSE]])</f>
        <v>60241578</v>
      </c>
      <c r="D991">
        <v>135433</v>
      </c>
      <c r="E991">
        <v>2579247</v>
      </c>
      <c r="F991">
        <v>2662247</v>
      </c>
      <c r="G991">
        <v>956772</v>
      </c>
      <c r="H991">
        <v>537283</v>
      </c>
      <c r="I991">
        <v>813779</v>
      </c>
      <c r="J991">
        <v>1667701</v>
      </c>
      <c r="K991">
        <v>14968607</v>
      </c>
      <c r="L991">
        <v>397924</v>
      </c>
      <c r="M991">
        <v>10781329</v>
      </c>
      <c r="N991">
        <v>6132779</v>
      </c>
      <c r="O991">
        <v>907982</v>
      </c>
      <c r="P991">
        <v>11339741</v>
      </c>
      <c r="Q991">
        <v>384840</v>
      </c>
      <c r="R991">
        <v>5213874</v>
      </c>
      <c r="S991">
        <v>762040</v>
      </c>
      <c r="T991">
        <v>0</v>
      </c>
    </row>
    <row r="992" spans="1:20">
      <c r="A992" s="1">
        <v>44300</v>
      </c>
      <c r="B992" s="9">
        <f>nyse_spy_volume_by_exchange[[#This Row],[Off Exchange]]/SUM(nyse_spy_volume_by_exchange[[#This Row],[NYSE National]:[LTSE]])</f>
        <v>0.25231538551194099</v>
      </c>
      <c r="C992" s="12">
        <f>SUM(nyse_spy_volume_by_exchange[[#This Row],[NYSE National]:[LTSE]])</f>
        <v>61697609</v>
      </c>
      <c r="D992">
        <v>153339</v>
      </c>
      <c r="E992">
        <v>2576301</v>
      </c>
      <c r="F992">
        <v>2689690</v>
      </c>
      <c r="G992">
        <v>1040493</v>
      </c>
      <c r="H992">
        <v>283065</v>
      </c>
      <c r="I992">
        <v>749857</v>
      </c>
      <c r="J992">
        <v>1966466</v>
      </c>
      <c r="K992">
        <v>15567256</v>
      </c>
      <c r="L992">
        <v>405384</v>
      </c>
      <c r="M992">
        <v>11888579</v>
      </c>
      <c r="N992">
        <v>6197334</v>
      </c>
      <c r="O992">
        <v>850165</v>
      </c>
      <c r="P992">
        <v>10746061</v>
      </c>
      <c r="Q992">
        <v>304435</v>
      </c>
      <c r="R992">
        <v>5475640</v>
      </c>
      <c r="S992">
        <v>803544</v>
      </c>
      <c r="T992">
        <v>0</v>
      </c>
    </row>
    <row r="993" spans="1:20">
      <c r="A993" s="1">
        <v>44299</v>
      </c>
      <c r="B993" s="9">
        <f>nyse_spy_volume_by_exchange[[#This Row],[Off Exchange]]/SUM(nyse_spy_volume_by_exchange[[#This Row],[NYSE National]:[LTSE]])</f>
        <v>0.24727335487918944</v>
      </c>
      <c r="C993" s="12">
        <f>SUM(nyse_spy_volume_by_exchange[[#This Row],[NYSE National]:[LTSE]])</f>
        <v>56729238</v>
      </c>
      <c r="D993">
        <v>131571</v>
      </c>
      <c r="E993">
        <v>2426213</v>
      </c>
      <c r="F993">
        <v>2388758</v>
      </c>
      <c r="G993">
        <v>851098</v>
      </c>
      <c r="H993">
        <v>305945</v>
      </c>
      <c r="I993">
        <v>511643</v>
      </c>
      <c r="J993">
        <v>1437230</v>
      </c>
      <c r="K993">
        <v>14027629</v>
      </c>
      <c r="L993">
        <v>1044473</v>
      </c>
      <c r="M993">
        <v>11582684</v>
      </c>
      <c r="N993">
        <v>5743338</v>
      </c>
      <c r="O993">
        <v>879375</v>
      </c>
      <c r="P993">
        <v>9537377</v>
      </c>
      <c r="Q993">
        <v>249216</v>
      </c>
      <c r="R993">
        <v>4943047</v>
      </c>
      <c r="S993">
        <v>669641</v>
      </c>
      <c r="T993">
        <v>0</v>
      </c>
    </row>
    <row r="994" spans="1:20">
      <c r="A994" s="1">
        <v>44298</v>
      </c>
      <c r="B994" s="9">
        <f>nyse_spy_volume_by_exchange[[#This Row],[Off Exchange]]/SUM(nyse_spy_volume_by_exchange[[#This Row],[NYSE National]:[LTSE]])</f>
        <v>0.31851571651311239</v>
      </c>
      <c r="C994" s="12">
        <f>SUM(nyse_spy_volume_by_exchange[[#This Row],[NYSE National]:[LTSE]])</f>
        <v>56708062</v>
      </c>
      <c r="D994">
        <v>102290</v>
      </c>
      <c r="E994">
        <v>2120272</v>
      </c>
      <c r="F994">
        <v>1919067</v>
      </c>
      <c r="G994">
        <v>823534</v>
      </c>
      <c r="H994">
        <v>241163</v>
      </c>
      <c r="I994">
        <v>811368</v>
      </c>
      <c r="J994">
        <v>1584263</v>
      </c>
      <c r="K994">
        <v>18062409</v>
      </c>
      <c r="L994">
        <v>594542</v>
      </c>
      <c r="M994">
        <v>9894354</v>
      </c>
      <c r="N994">
        <v>4934374</v>
      </c>
      <c r="O994">
        <v>843541</v>
      </c>
      <c r="P994">
        <v>9543318</v>
      </c>
      <c r="Q994">
        <v>206708</v>
      </c>
      <c r="R994">
        <v>4420064</v>
      </c>
      <c r="S994">
        <v>606795</v>
      </c>
      <c r="T994">
        <v>0</v>
      </c>
    </row>
    <row r="995" spans="1:20">
      <c r="A995" s="1">
        <v>44295</v>
      </c>
      <c r="B995" s="9">
        <f>nyse_spy_volume_by_exchange[[#This Row],[Off Exchange]]/SUM(nyse_spy_volume_by_exchange[[#This Row],[NYSE National]:[LTSE]])</f>
        <v>0.28329868066825864</v>
      </c>
      <c r="C995" s="12">
        <f>SUM(nyse_spy_volume_by_exchange[[#This Row],[NYSE National]:[LTSE]])</f>
        <v>61227133</v>
      </c>
      <c r="D995">
        <v>216108</v>
      </c>
      <c r="E995">
        <v>2664406</v>
      </c>
      <c r="F995">
        <v>2310978</v>
      </c>
      <c r="G995">
        <v>1056799</v>
      </c>
      <c r="H995">
        <v>373602</v>
      </c>
      <c r="I995">
        <v>980710</v>
      </c>
      <c r="J995">
        <v>1618265</v>
      </c>
      <c r="K995">
        <v>17345566</v>
      </c>
      <c r="L995">
        <v>619297</v>
      </c>
      <c r="M995">
        <v>11113528</v>
      </c>
      <c r="N995">
        <v>5498243</v>
      </c>
      <c r="O995">
        <v>1146003</v>
      </c>
      <c r="P995">
        <v>10094939</v>
      </c>
      <c r="Q995">
        <v>255392</v>
      </c>
      <c r="R995">
        <v>5131665</v>
      </c>
      <c r="S995">
        <v>801632</v>
      </c>
      <c r="T995">
        <v>0</v>
      </c>
    </row>
    <row r="996" spans="1:20">
      <c r="A996" s="1">
        <v>44294</v>
      </c>
      <c r="B996" s="9">
        <f>nyse_spy_volume_by_exchange[[#This Row],[Off Exchange]]/SUM(nyse_spy_volume_by_exchange[[#This Row],[NYSE National]:[LTSE]])</f>
        <v>0.37210748538555993</v>
      </c>
      <c r="C996" s="12">
        <f>SUM(nyse_spy_volume_by_exchange[[#This Row],[NYSE National]:[LTSE]])</f>
        <v>57867253</v>
      </c>
      <c r="D996">
        <v>84491</v>
      </c>
      <c r="E996">
        <v>2021538</v>
      </c>
      <c r="F996">
        <v>1942716</v>
      </c>
      <c r="G996">
        <v>575367</v>
      </c>
      <c r="H996">
        <v>242238</v>
      </c>
      <c r="I996">
        <v>802416</v>
      </c>
      <c r="J996">
        <v>1653316</v>
      </c>
      <c r="K996">
        <v>21532838</v>
      </c>
      <c r="L996">
        <v>531308</v>
      </c>
      <c r="M996">
        <v>9670533</v>
      </c>
      <c r="N996">
        <v>4787321</v>
      </c>
      <c r="O996">
        <v>642206</v>
      </c>
      <c r="P996">
        <v>8438056</v>
      </c>
      <c r="Q996">
        <v>264559</v>
      </c>
      <c r="R996">
        <v>4017868</v>
      </c>
      <c r="S996">
        <v>660482</v>
      </c>
      <c r="T996">
        <v>0</v>
      </c>
    </row>
    <row r="997" spans="1:20">
      <c r="A997" s="1">
        <v>44293</v>
      </c>
      <c r="B997" s="9">
        <f>nyse_spy_volume_by_exchange[[#This Row],[Off Exchange]]/SUM(nyse_spy_volume_by_exchange[[#This Row],[NYSE National]:[LTSE]])</f>
        <v>0.31183547211663448</v>
      </c>
      <c r="C997" s="12">
        <f>SUM(nyse_spy_volume_by_exchange[[#This Row],[NYSE National]:[LTSE]])</f>
        <v>55837198</v>
      </c>
      <c r="D997">
        <v>91873</v>
      </c>
      <c r="E997">
        <v>2390400</v>
      </c>
      <c r="F997">
        <v>1872061</v>
      </c>
      <c r="G997">
        <v>1201769</v>
      </c>
      <c r="H997">
        <v>272448</v>
      </c>
      <c r="I997">
        <v>603106</v>
      </c>
      <c r="J997">
        <v>1656113</v>
      </c>
      <c r="K997">
        <v>17412019</v>
      </c>
      <c r="L997">
        <v>578788</v>
      </c>
      <c r="M997">
        <v>9613665</v>
      </c>
      <c r="N997">
        <v>4797469</v>
      </c>
      <c r="O997">
        <v>929027</v>
      </c>
      <c r="P997">
        <v>9430219</v>
      </c>
      <c r="Q997">
        <v>204628</v>
      </c>
      <c r="R997">
        <v>4214878</v>
      </c>
      <c r="S997">
        <v>568735</v>
      </c>
      <c r="T997">
        <v>0</v>
      </c>
    </row>
    <row r="998" spans="1:20">
      <c r="A998" s="1">
        <v>44292</v>
      </c>
      <c r="B998" s="9">
        <f>nyse_spy_volume_by_exchange[[#This Row],[Off Exchange]]/SUM(nyse_spy_volume_by_exchange[[#This Row],[NYSE National]:[LTSE]])</f>
        <v>0.32231879440102529</v>
      </c>
      <c r="C998" s="12">
        <f>SUM(nyse_spy_volume_by_exchange[[#This Row],[NYSE National]:[LTSE]])</f>
        <v>62065149</v>
      </c>
      <c r="D998">
        <v>113075</v>
      </c>
      <c r="E998">
        <v>2278032</v>
      </c>
      <c r="F998">
        <v>2168203</v>
      </c>
      <c r="G998">
        <v>793587</v>
      </c>
      <c r="H998">
        <v>245499</v>
      </c>
      <c r="I998">
        <v>679087</v>
      </c>
      <c r="J998">
        <v>1592470</v>
      </c>
      <c r="K998">
        <v>20004764</v>
      </c>
      <c r="L998">
        <v>783105</v>
      </c>
      <c r="M998">
        <v>10876095</v>
      </c>
      <c r="N998">
        <v>5622018</v>
      </c>
      <c r="O998">
        <v>739351</v>
      </c>
      <c r="P998">
        <v>9896428</v>
      </c>
      <c r="Q998">
        <v>169082</v>
      </c>
      <c r="R998">
        <v>5324516</v>
      </c>
      <c r="S998">
        <v>779837</v>
      </c>
      <c r="T998">
        <v>0</v>
      </c>
    </row>
    <row r="999" spans="1:20">
      <c r="A999" s="1">
        <v>44291</v>
      </c>
      <c r="B999" s="9">
        <f>nyse_spy_volume_by_exchange[[#This Row],[Off Exchange]]/SUM(nyse_spy_volume_by_exchange[[#This Row],[NYSE National]:[LTSE]])</f>
        <v>0.35428224396125757</v>
      </c>
      <c r="C999" s="12">
        <f>SUM(nyse_spy_volume_by_exchange[[#This Row],[NYSE National]:[LTSE]])</f>
        <v>91703241</v>
      </c>
      <c r="D999">
        <v>232271</v>
      </c>
      <c r="E999">
        <v>2912382</v>
      </c>
      <c r="F999">
        <v>2835729</v>
      </c>
      <c r="G999">
        <v>1498382</v>
      </c>
      <c r="H999">
        <v>556118</v>
      </c>
      <c r="I999">
        <v>859965</v>
      </c>
      <c r="J999">
        <v>2607374</v>
      </c>
      <c r="K999">
        <v>32488830</v>
      </c>
      <c r="L999">
        <v>3884141</v>
      </c>
      <c r="M999">
        <v>14527232</v>
      </c>
      <c r="N999">
        <v>7446557</v>
      </c>
      <c r="O999">
        <v>1142947</v>
      </c>
      <c r="P999">
        <v>13169656</v>
      </c>
      <c r="Q999">
        <v>114987</v>
      </c>
      <c r="R999">
        <v>6574386</v>
      </c>
      <c r="S999">
        <v>852284</v>
      </c>
      <c r="T999">
        <v>0</v>
      </c>
    </row>
    <row r="1000" spans="1:20">
      <c r="A1000" s="1">
        <v>44287</v>
      </c>
      <c r="B1000" s="9">
        <f>nyse_spy_volume_by_exchange[[#This Row],[Off Exchange]]/SUM(nyse_spy_volume_by_exchange[[#This Row],[NYSE National]:[LTSE]])</f>
        <v>0.52464638987092616</v>
      </c>
      <c r="C1000" s="12">
        <f>SUM(nyse_spy_volume_by_exchange[[#This Row],[NYSE National]:[LTSE]])</f>
        <v>99713914</v>
      </c>
      <c r="D1000">
        <v>176129</v>
      </c>
      <c r="E1000">
        <v>2430121</v>
      </c>
      <c r="F1000">
        <v>2560467</v>
      </c>
      <c r="G1000">
        <v>1083587</v>
      </c>
      <c r="H1000">
        <v>691556</v>
      </c>
      <c r="I1000">
        <v>1012758</v>
      </c>
      <c r="J1000">
        <v>1950576</v>
      </c>
      <c r="K1000">
        <v>52314545</v>
      </c>
      <c r="L1000">
        <v>58369</v>
      </c>
      <c r="M1000">
        <v>12529335</v>
      </c>
      <c r="N1000">
        <v>6102799</v>
      </c>
      <c r="O1000">
        <v>1110452</v>
      </c>
      <c r="P1000">
        <v>11334858</v>
      </c>
      <c r="Q1000">
        <v>133743</v>
      </c>
      <c r="R1000">
        <v>5262071</v>
      </c>
      <c r="S1000">
        <v>962548</v>
      </c>
      <c r="T1000">
        <v>0</v>
      </c>
    </row>
    <row r="1001" spans="1:20">
      <c r="A1001" s="1">
        <v>44286</v>
      </c>
      <c r="B1001" s="9">
        <f>nyse_spy_volume_by_exchange[[#This Row],[Off Exchange]]/SUM(nyse_spy_volume_by_exchange[[#This Row],[NYSE National]:[LTSE]])</f>
        <v>0.41200330489039061</v>
      </c>
      <c r="C1001" s="12">
        <f>SUM(nyse_spy_volume_by_exchange[[#This Row],[NYSE National]:[LTSE]])</f>
        <v>112825527</v>
      </c>
      <c r="D1001">
        <v>428046</v>
      </c>
      <c r="E1001">
        <v>3020122</v>
      </c>
      <c r="F1001">
        <v>3435816</v>
      </c>
      <c r="G1001">
        <v>1565699</v>
      </c>
      <c r="H1001">
        <v>510395</v>
      </c>
      <c r="I1001">
        <v>1290326</v>
      </c>
      <c r="J1001">
        <v>3192537</v>
      </c>
      <c r="K1001">
        <v>46484490</v>
      </c>
      <c r="L1001">
        <v>1594030</v>
      </c>
      <c r="M1001">
        <v>16459338</v>
      </c>
      <c r="N1001">
        <v>9062649</v>
      </c>
      <c r="O1001">
        <v>1022096</v>
      </c>
      <c r="P1001">
        <v>15855179</v>
      </c>
      <c r="Q1001">
        <v>116705</v>
      </c>
      <c r="R1001">
        <v>7792462</v>
      </c>
      <c r="S1001">
        <v>995637</v>
      </c>
      <c r="T1001">
        <v>0</v>
      </c>
    </row>
    <row r="1002" spans="1:20">
      <c r="A1002" s="1">
        <v>44285</v>
      </c>
      <c r="B1002" s="9">
        <f>nyse_spy_volume_by_exchange[[#This Row],[Off Exchange]]/SUM(nyse_spy_volume_by_exchange[[#This Row],[NYSE National]:[LTSE]])</f>
        <v>0.32204375148525705</v>
      </c>
      <c r="C1002" s="12">
        <f>SUM(nyse_spy_volume_by_exchange[[#This Row],[NYSE National]:[LTSE]])</f>
        <v>76262051</v>
      </c>
      <c r="D1002">
        <v>371685</v>
      </c>
      <c r="E1002">
        <v>2275268</v>
      </c>
      <c r="F1002">
        <v>2908524</v>
      </c>
      <c r="G1002">
        <v>1190170</v>
      </c>
      <c r="H1002">
        <v>395226</v>
      </c>
      <c r="I1002">
        <v>865981</v>
      </c>
      <c r="J1002">
        <v>2944270</v>
      </c>
      <c r="K1002">
        <v>24559717</v>
      </c>
      <c r="L1002">
        <v>454900</v>
      </c>
      <c r="M1002">
        <v>12617730</v>
      </c>
      <c r="N1002">
        <v>7368198</v>
      </c>
      <c r="O1002">
        <v>511497</v>
      </c>
      <c r="P1002">
        <v>13062915</v>
      </c>
      <c r="Q1002">
        <v>309032</v>
      </c>
      <c r="R1002">
        <v>6121125</v>
      </c>
      <c r="S1002">
        <v>305813</v>
      </c>
      <c r="T1002">
        <v>0</v>
      </c>
    </row>
    <row r="1003" spans="1:20">
      <c r="A1003" s="1">
        <v>44284</v>
      </c>
      <c r="B1003" s="9">
        <f>nyse_spy_volume_by_exchange[[#This Row],[Off Exchange]]/SUM(nyse_spy_volume_by_exchange[[#This Row],[NYSE National]:[LTSE]])</f>
        <v>0.31658359742643166</v>
      </c>
      <c r="C1003" s="12">
        <f>SUM(nyse_spy_volume_by_exchange[[#This Row],[NYSE National]:[LTSE]])</f>
        <v>108155357</v>
      </c>
      <c r="D1003">
        <v>525878</v>
      </c>
      <c r="E1003">
        <v>3888720</v>
      </c>
      <c r="F1003">
        <v>3535032</v>
      </c>
      <c r="G1003">
        <v>1777687</v>
      </c>
      <c r="H1003">
        <v>573449</v>
      </c>
      <c r="I1003">
        <v>947371</v>
      </c>
      <c r="J1003">
        <v>3325157</v>
      </c>
      <c r="K1003">
        <v>34240212</v>
      </c>
      <c r="L1003">
        <v>1260574</v>
      </c>
      <c r="M1003">
        <v>20803019</v>
      </c>
      <c r="N1003">
        <v>11092175</v>
      </c>
      <c r="O1003">
        <v>645772</v>
      </c>
      <c r="P1003">
        <v>15445992</v>
      </c>
      <c r="Q1003">
        <v>291366</v>
      </c>
      <c r="R1003">
        <v>9193659</v>
      </c>
      <c r="S1003">
        <v>609294</v>
      </c>
      <c r="T1003">
        <v>0</v>
      </c>
    </row>
    <row r="1004" spans="1:20">
      <c r="A1004" s="1">
        <v>44281</v>
      </c>
      <c r="B1004" s="9">
        <f>nyse_spy_volume_by_exchange[[#This Row],[Off Exchange]]/SUM(nyse_spy_volume_by_exchange[[#This Row],[NYSE National]:[LTSE]])</f>
        <v>0.34038957426445837</v>
      </c>
      <c r="C1004" s="12">
        <f>SUM(nyse_spy_volume_by_exchange[[#This Row],[NYSE National]:[LTSE]])</f>
        <v>114659114</v>
      </c>
      <c r="D1004">
        <v>590431</v>
      </c>
      <c r="E1004">
        <v>3573732</v>
      </c>
      <c r="F1004">
        <v>4414520</v>
      </c>
      <c r="G1004">
        <v>2145402</v>
      </c>
      <c r="H1004">
        <v>825821</v>
      </c>
      <c r="I1004">
        <v>994962</v>
      </c>
      <c r="J1004">
        <v>3672091</v>
      </c>
      <c r="K1004">
        <v>39028767</v>
      </c>
      <c r="L1004">
        <v>1877106</v>
      </c>
      <c r="M1004">
        <v>19772037</v>
      </c>
      <c r="N1004">
        <v>9735968</v>
      </c>
      <c r="O1004">
        <v>1006548</v>
      </c>
      <c r="P1004">
        <v>18420193</v>
      </c>
      <c r="Q1004">
        <v>223149</v>
      </c>
      <c r="R1004">
        <v>7791279</v>
      </c>
      <c r="S1004">
        <v>587108</v>
      </c>
      <c r="T1004">
        <v>0</v>
      </c>
    </row>
    <row r="1005" spans="1:20">
      <c r="A1005" s="1">
        <v>44280</v>
      </c>
      <c r="B1005" s="9">
        <f>nyse_spy_volume_by_exchange[[#This Row],[Off Exchange]]/SUM(nyse_spy_volume_by_exchange[[#This Row],[NYSE National]:[LTSE]])</f>
        <v>0.29268970333936417</v>
      </c>
      <c r="C1005" s="12">
        <f>SUM(nyse_spy_volume_by_exchange[[#This Row],[NYSE National]:[LTSE]])</f>
        <v>116233655</v>
      </c>
      <c r="D1005">
        <v>996987</v>
      </c>
      <c r="E1005">
        <v>4232870</v>
      </c>
      <c r="F1005">
        <v>5050349</v>
      </c>
      <c r="G1005">
        <v>2247311</v>
      </c>
      <c r="H1005">
        <v>688728</v>
      </c>
      <c r="I1005">
        <v>1147872</v>
      </c>
      <c r="J1005">
        <v>5209100</v>
      </c>
      <c r="K1005">
        <v>34020394</v>
      </c>
      <c r="L1005">
        <v>212443</v>
      </c>
      <c r="M1005">
        <v>19616547</v>
      </c>
      <c r="N1005">
        <v>11585088</v>
      </c>
      <c r="O1005">
        <v>1074792</v>
      </c>
      <c r="P1005">
        <v>20526038</v>
      </c>
      <c r="Q1005">
        <v>452228</v>
      </c>
      <c r="R1005">
        <v>8684775</v>
      </c>
      <c r="S1005">
        <v>488133</v>
      </c>
      <c r="T1005">
        <v>0</v>
      </c>
    </row>
    <row r="1006" spans="1:20">
      <c r="A1006" s="1">
        <v>44279</v>
      </c>
      <c r="B1006" s="9">
        <f>nyse_spy_volume_by_exchange[[#This Row],[Off Exchange]]/SUM(nyse_spy_volume_by_exchange[[#This Row],[NYSE National]:[LTSE]])</f>
        <v>0.31028970461542366</v>
      </c>
      <c r="C1006" s="12">
        <f>SUM(nyse_spy_volume_by_exchange[[#This Row],[NYSE National]:[LTSE]])</f>
        <v>97711940</v>
      </c>
      <c r="D1006">
        <v>493977</v>
      </c>
      <c r="E1006">
        <v>3039257</v>
      </c>
      <c r="F1006">
        <v>3998781</v>
      </c>
      <c r="G1006">
        <v>1505241</v>
      </c>
      <c r="H1006">
        <v>650173</v>
      </c>
      <c r="I1006">
        <v>941797</v>
      </c>
      <c r="J1006">
        <v>4199497</v>
      </c>
      <c r="K1006">
        <v>30319009</v>
      </c>
      <c r="L1006">
        <v>187629</v>
      </c>
      <c r="M1006">
        <v>16406855</v>
      </c>
      <c r="N1006">
        <v>9336367</v>
      </c>
      <c r="O1006">
        <v>918787</v>
      </c>
      <c r="P1006">
        <v>17777033</v>
      </c>
      <c r="Q1006">
        <v>246592</v>
      </c>
      <c r="R1006">
        <v>7184827</v>
      </c>
      <c r="S1006">
        <v>506118</v>
      </c>
      <c r="T1006">
        <v>0</v>
      </c>
    </row>
    <row r="1007" spans="1:20">
      <c r="A1007" s="1">
        <v>44278</v>
      </c>
      <c r="B1007" s="9">
        <f>nyse_spy_volume_by_exchange[[#This Row],[Off Exchange]]/SUM(nyse_spy_volume_by_exchange[[#This Row],[NYSE National]:[LTSE]])</f>
        <v>0.33878307931979595</v>
      </c>
      <c r="C1007" s="12">
        <f>SUM(nyse_spy_volume_by_exchange[[#This Row],[NYSE National]:[LTSE]])</f>
        <v>90688080</v>
      </c>
      <c r="D1007">
        <v>352974</v>
      </c>
      <c r="E1007">
        <v>3216138</v>
      </c>
      <c r="F1007">
        <v>3353605</v>
      </c>
      <c r="G1007">
        <v>1402389</v>
      </c>
      <c r="H1007">
        <v>481590</v>
      </c>
      <c r="I1007">
        <v>929124</v>
      </c>
      <c r="J1007">
        <v>1975661</v>
      </c>
      <c r="K1007">
        <v>30723587</v>
      </c>
      <c r="L1007">
        <v>829731</v>
      </c>
      <c r="M1007">
        <v>14953637</v>
      </c>
      <c r="N1007">
        <v>9185949</v>
      </c>
      <c r="O1007">
        <v>651395</v>
      </c>
      <c r="P1007">
        <v>14324386</v>
      </c>
      <c r="Q1007">
        <v>471463</v>
      </c>
      <c r="R1007">
        <v>7573255</v>
      </c>
      <c r="S1007">
        <v>263196</v>
      </c>
      <c r="T1007">
        <v>0</v>
      </c>
    </row>
    <row r="1008" spans="1:20">
      <c r="A1008" s="1">
        <v>44277</v>
      </c>
      <c r="B1008" s="9">
        <f>nyse_spy_volume_by_exchange[[#This Row],[Off Exchange]]/SUM(nyse_spy_volume_by_exchange[[#This Row],[NYSE National]:[LTSE]])</f>
        <v>0.40876757078122505</v>
      </c>
      <c r="C1008" s="12">
        <f>SUM(nyse_spy_volume_by_exchange[[#This Row],[NYSE National]:[LTSE]])</f>
        <v>75777934</v>
      </c>
      <c r="D1008">
        <v>232453</v>
      </c>
      <c r="E1008">
        <v>2434096</v>
      </c>
      <c r="F1008">
        <v>2805626</v>
      </c>
      <c r="G1008">
        <v>969282</v>
      </c>
      <c r="H1008">
        <v>436372</v>
      </c>
      <c r="I1008">
        <v>596841</v>
      </c>
      <c r="J1008">
        <v>2019991</v>
      </c>
      <c r="K1008">
        <v>30975562</v>
      </c>
      <c r="L1008">
        <v>1272338</v>
      </c>
      <c r="M1008">
        <v>11550359</v>
      </c>
      <c r="N1008">
        <v>5914719</v>
      </c>
      <c r="O1008">
        <v>430406</v>
      </c>
      <c r="P1008">
        <v>10663283</v>
      </c>
      <c r="Q1008">
        <v>155010</v>
      </c>
      <c r="R1008">
        <v>5052266</v>
      </c>
      <c r="S1008">
        <v>269330</v>
      </c>
      <c r="T1008">
        <v>0</v>
      </c>
    </row>
    <row r="1009" spans="1:20">
      <c r="A1009" s="1">
        <v>44274</v>
      </c>
      <c r="B1009" s="9">
        <f>nyse_spy_volume_by_exchange[[#This Row],[Off Exchange]]/SUM(nyse_spy_volume_by_exchange[[#This Row],[NYSE National]:[LTSE]])</f>
        <v>0.37422592136375682</v>
      </c>
      <c r="C1009" s="12">
        <f>SUM(nyse_spy_volume_by_exchange[[#This Row],[NYSE National]:[LTSE]])</f>
        <v>113765735</v>
      </c>
      <c r="D1009">
        <v>356579</v>
      </c>
      <c r="E1009">
        <v>4012413</v>
      </c>
      <c r="F1009">
        <v>4450214</v>
      </c>
      <c r="G1009">
        <v>1576453</v>
      </c>
      <c r="H1009">
        <v>434925</v>
      </c>
      <c r="I1009">
        <v>1015729</v>
      </c>
      <c r="J1009">
        <v>3284862</v>
      </c>
      <c r="K1009">
        <v>42574087</v>
      </c>
      <c r="L1009">
        <v>1441604</v>
      </c>
      <c r="M1009">
        <v>18025522</v>
      </c>
      <c r="N1009">
        <v>10530285</v>
      </c>
      <c r="O1009">
        <v>1047604</v>
      </c>
      <c r="P1009">
        <v>15936084</v>
      </c>
      <c r="Q1009">
        <v>207710</v>
      </c>
      <c r="R1009">
        <v>8268928</v>
      </c>
      <c r="S1009">
        <v>602736</v>
      </c>
      <c r="T1009">
        <v>0</v>
      </c>
    </row>
    <row r="1010" spans="1:20">
      <c r="A1010" s="1">
        <v>44273</v>
      </c>
      <c r="B1010" s="9">
        <f>nyse_spy_volume_by_exchange[[#This Row],[Off Exchange]]/SUM(nyse_spy_volume_by_exchange[[#This Row],[NYSE National]:[LTSE]])</f>
        <v>0.30864962720453931</v>
      </c>
      <c r="C1010" s="12">
        <f>SUM(nyse_spy_volume_by_exchange[[#This Row],[NYSE National]:[LTSE]])</f>
        <v>115622116</v>
      </c>
      <c r="D1010">
        <v>468953</v>
      </c>
      <c r="E1010">
        <v>3981390</v>
      </c>
      <c r="F1010">
        <v>3947150</v>
      </c>
      <c r="G1010">
        <v>1972827</v>
      </c>
      <c r="H1010">
        <v>560790</v>
      </c>
      <c r="I1010">
        <v>1025836</v>
      </c>
      <c r="J1010">
        <v>3116129</v>
      </c>
      <c r="K1010">
        <v>35686723</v>
      </c>
      <c r="L1010">
        <v>6332259</v>
      </c>
      <c r="M1010">
        <v>20021698</v>
      </c>
      <c r="N1010">
        <v>10566799</v>
      </c>
      <c r="O1010">
        <v>973672</v>
      </c>
      <c r="P1010">
        <v>17723606</v>
      </c>
      <c r="Q1010">
        <v>311779</v>
      </c>
      <c r="R1010">
        <v>8619925</v>
      </c>
      <c r="S1010">
        <v>312580</v>
      </c>
      <c r="T1010">
        <v>0</v>
      </c>
    </row>
    <row r="1011" spans="1:20">
      <c r="A1011" s="1">
        <v>44272</v>
      </c>
      <c r="B1011" s="9">
        <f>nyse_spy_volume_by_exchange[[#This Row],[Off Exchange]]/SUM(nyse_spy_volume_by_exchange[[#This Row],[NYSE National]:[LTSE]])</f>
        <v>0.32615574625557781</v>
      </c>
      <c r="C1011" s="12">
        <f>SUM(nyse_spy_volume_by_exchange[[#This Row],[NYSE National]:[LTSE]])</f>
        <v>98027140</v>
      </c>
      <c r="D1011">
        <v>482938</v>
      </c>
      <c r="E1011">
        <v>3909929</v>
      </c>
      <c r="F1011">
        <v>4350627</v>
      </c>
      <c r="G1011">
        <v>1094491</v>
      </c>
      <c r="H1011">
        <v>504501</v>
      </c>
      <c r="I1011">
        <v>919078</v>
      </c>
      <c r="J1011">
        <v>1992764</v>
      </c>
      <c r="K1011">
        <v>31972115</v>
      </c>
      <c r="L1011">
        <v>1485552</v>
      </c>
      <c r="M1011">
        <v>16004213</v>
      </c>
      <c r="N1011">
        <v>10405434</v>
      </c>
      <c r="O1011">
        <v>777550</v>
      </c>
      <c r="P1011">
        <v>15239771</v>
      </c>
      <c r="Q1011">
        <v>201250</v>
      </c>
      <c r="R1011">
        <v>8386640</v>
      </c>
      <c r="S1011">
        <v>300287</v>
      </c>
      <c r="T1011">
        <v>0</v>
      </c>
    </row>
    <row r="1012" spans="1:20">
      <c r="A1012" s="1">
        <v>44271</v>
      </c>
      <c r="B1012" s="9">
        <f>nyse_spy_volume_by_exchange[[#This Row],[Off Exchange]]/SUM(nyse_spy_volume_by_exchange[[#This Row],[NYSE National]:[LTSE]])</f>
        <v>0.25864037793165096</v>
      </c>
      <c r="C1012" s="12">
        <f>SUM(nyse_spy_volume_by_exchange[[#This Row],[NYSE National]:[LTSE]])</f>
        <v>73722325</v>
      </c>
      <c r="D1012">
        <v>343201</v>
      </c>
      <c r="E1012">
        <v>2969650</v>
      </c>
      <c r="F1012">
        <v>2796554</v>
      </c>
      <c r="G1012">
        <v>1294643</v>
      </c>
      <c r="H1012">
        <v>367578</v>
      </c>
      <c r="I1012">
        <v>876269</v>
      </c>
      <c r="J1012">
        <v>2187359</v>
      </c>
      <c r="K1012">
        <v>19067570</v>
      </c>
      <c r="L1012">
        <v>560443</v>
      </c>
      <c r="M1012">
        <v>13460471</v>
      </c>
      <c r="N1012">
        <v>7771080</v>
      </c>
      <c r="O1012">
        <v>720518</v>
      </c>
      <c r="P1012">
        <v>13826601</v>
      </c>
      <c r="Q1012">
        <v>420631</v>
      </c>
      <c r="R1012">
        <v>6648940</v>
      </c>
      <c r="S1012">
        <v>410817</v>
      </c>
      <c r="T1012">
        <v>0</v>
      </c>
    </row>
    <row r="1013" spans="1:20">
      <c r="A1013" s="1">
        <v>44270</v>
      </c>
      <c r="B1013" s="9">
        <f>nyse_spy_volume_by_exchange[[#This Row],[Off Exchange]]/SUM(nyse_spy_volume_by_exchange[[#This Row],[NYSE National]:[LTSE]])</f>
        <v>0.26778227593236026</v>
      </c>
      <c r="C1013" s="12">
        <f>SUM(nyse_spy_volume_by_exchange[[#This Row],[NYSE National]:[LTSE]])</f>
        <v>73643287</v>
      </c>
      <c r="D1013">
        <v>289064</v>
      </c>
      <c r="E1013">
        <v>2660882</v>
      </c>
      <c r="F1013">
        <v>2486427</v>
      </c>
      <c r="G1013">
        <v>1103076</v>
      </c>
      <c r="H1013">
        <v>455856</v>
      </c>
      <c r="I1013">
        <v>825333</v>
      </c>
      <c r="J1013">
        <v>2489582</v>
      </c>
      <c r="K1013">
        <v>19720367</v>
      </c>
      <c r="L1013">
        <v>2286745</v>
      </c>
      <c r="M1013">
        <v>14321714</v>
      </c>
      <c r="N1013">
        <v>6946928</v>
      </c>
      <c r="O1013">
        <v>629015</v>
      </c>
      <c r="P1013">
        <v>13269203</v>
      </c>
      <c r="Q1013">
        <v>282655</v>
      </c>
      <c r="R1013">
        <v>5609390</v>
      </c>
      <c r="S1013">
        <v>267050</v>
      </c>
      <c r="T1013">
        <v>0</v>
      </c>
    </row>
    <row r="1014" spans="1:20">
      <c r="A1014" s="1">
        <v>44267</v>
      </c>
      <c r="B1014" s="9">
        <f>nyse_spy_volume_by_exchange[[#This Row],[Off Exchange]]/SUM(nyse_spy_volume_by_exchange[[#This Row],[NYSE National]:[LTSE]])</f>
        <v>0.32867769781982453</v>
      </c>
      <c r="C1014" s="12">
        <f>SUM(nyse_spy_volume_by_exchange[[#This Row],[NYSE National]:[LTSE]])</f>
        <v>65234703</v>
      </c>
      <c r="D1014">
        <v>347928</v>
      </c>
      <c r="E1014">
        <v>2260235</v>
      </c>
      <c r="F1014">
        <v>1760950</v>
      </c>
      <c r="G1014">
        <v>1021156</v>
      </c>
      <c r="H1014">
        <v>372300</v>
      </c>
      <c r="I1014">
        <v>864792</v>
      </c>
      <c r="J1014">
        <v>817476</v>
      </c>
      <c r="K1014">
        <v>21441192</v>
      </c>
      <c r="L1014">
        <v>573609</v>
      </c>
      <c r="M1014">
        <v>13080151</v>
      </c>
      <c r="N1014">
        <v>6846898</v>
      </c>
      <c r="O1014">
        <v>695055</v>
      </c>
      <c r="P1014">
        <v>9565627</v>
      </c>
      <c r="Q1014">
        <v>160051</v>
      </c>
      <c r="R1014">
        <v>4960477</v>
      </c>
      <c r="S1014">
        <v>466806</v>
      </c>
      <c r="T1014">
        <v>0</v>
      </c>
    </row>
    <row r="1015" spans="1:20">
      <c r="A1015" s="1">
        <v>44266</v>
      </c>
      <c r="B1015" s="9">
        <f>nyse_spy_volume_by_exchange[[#This Row],[Off Exchange]]/SUM(nyse_spy_volume_by_exchange[[#This Row],[NYSE National]:[LTSE]])</f>
        <v>0.32830523588856036</v>
      </c>
      <c r="C1015" s="12">
        <f>SUM(nyse_spy_volume_by_exchange[[#This Row],[NYSE National]:[LTSE]])</f>
        <v>86246870</v>
      </c>
      <c r="D1015">
        <v>401914</v>
      </c>
      <c r="E1015">
        <v>3683022</v>
      </c>
      <c r="F1015">
        <v>3191534</v>
      </c>
      <c r="G1015">
        <v>1429826</v>
      </c>
      <c r="H1015">
        <v>669124</v>
      </c>
      <c r="I1015">
        <v>911711</v>
      </c>
      <c r="J1015">
        <v>2467710</v>
      </c>
      <c r="K1015">
        <v>28315299</v>
      </c>
      <c r="L1015">
        <v>1055180</v>
      </c>
      <c r="M1015">
        <v>14877280</v>
      </c>
      <c r="N1015">
        <v>7570222</v>
      </c>
      <c r="O1015">
        <v>782023</v>
      </c>
      <c r="P1015">
        <v>13930852</v>
      </c>
      <c r="Q1015">
        <v>125958</v>
      </c>
      <c r="R1015">
        <v>6293333</v>
      </c>
      <c r="S1015">
        <v>541882</v>
      </c>
      <c r="T1015">
        <v>0</v>
      </c>
    </row>
    <row r="1016" spans="1:20">
      <c r="A1016" s="1">
        <v>44265</v>
      </c>
      <c r="B1016" s="9">
        <f>nyse_spy_volume_by_exchange[[#This Row],[Off Exchange]]/SUM(nyse_spy_volume_by_exchange[[#This Row],[NYSE National]:[LTSE]])</f>
        <v>0.21356774077294913</v>
      </c>
      <c r="C1016" s="12">
        <f>SUM(nyse_spy_volume_by_exchange[[#This Row],[NYSE National]:[LTSE]])</f>
        <v>109898901</v>
      </c>
      <c r="D1016">
        <v>655124</v>
      </c>
      <c r="E1016">
        <v>4945760</v>
      </c>
      <c r="F1016">
        <v>4947916</v>
      </c>
      <c r="G1016">
        <v>1982121</v>
      </c>
      <c r="H1016">
        <v>563237</v>
      </c>
      <c r="I1016">
        <v>967881</v>
      </c>
      <c r="J1016">
        <v>3613101</v>
      </c>
      <c r="K1016">
        <v>23470860</v>
      </c>
      <c r="L1016">
        <v>1285562</v>
      </c>
      <c r="M1016">
        <v>19642929</v>
      </c>
      <c r="N1016">
        <v>13885409</v>
      </c>
      <c r="O1016">
        <v>1060269</v>
      </c>
      <c r="P1016">
        <v>21442061</v>
      </c>
      <c r="Q1016">
        <v>487177</v>
      </c>
      <c r="R1016">
        <v>10628712</v>
      </c>
      <c r="S1016">
        <v>320782</v>
      </c>
      <c r="T1016">
        <v>0</v>
      </c>
    </row>
    <row r="1017" spans="1:20">
      <c r="A1017" s="1">
        <v>44264</v>
      </c>
      <c r="B1017" s="9">
        <f>nyse_spy_volume_by_exchange[[#This Row],[Off Exchange]]/SUM(nyse_spy_volume_by_exchange[[#This Row],[NYSE National]:[LTSE]])</f>
        <v>0.29234389337621314</v>
      </c>
      <c r="C1017" s="12">
        <f>SUM(nyse_spy_volume_by_exchange[[#This Row],[NYSE National]:[LTSE]])</f>
        <v>113632430</v>
      </c>
      <c r="D1017">
        <v>749156</v>
      </c>
      <c r="E1017">
        <v>3928102</v>
      </c>
      <c r="F1017">
        <v>5034952</v>
      </c>
      <c r="G1017">
        <v>1642234</v>
      </c>
      <c r="H1017">
        <v>710549</v>
      </c>
      <c r="I1017">
        <v>1247029</v>
      </c>
      <c r="J1017">
        <v>3216480</v>
      </c>
      <c r="K1017">
        <v>33219747</v>
      </c>
      <c r="L1017">
        <v>3226736</v>
      </c>
      <c r="M1017">
        <v>21367326</v>
      </c>
      <c r="N1017">
        <v>10193537</v>
      </c>
      <c r="O1017">
        <v>859312</v>
      </c>
      <c r="P1017">
        <v>19353062</v>
      </c>
      <c r="Q1017">
        <v>497559</v>
      </c>
      <c r="R1017">
        <v>7785768</v>
      </c>
      <c r="S1017">
        <v>600881</v>
      </c>
      <c r="T1017">
        <v>0</v>
      </c>
    </row>
    <row r="1018" spans="1:20">
      <c r="A1018" s="1">
        <v>44263</v>
      </c>
      <c r="B1018" s="9">
        <f>nyse_spy_volume_by_exchange[[#This Row],[Off Exchange]]/SUM(nyse_spy_volume_by_exchange[[#This Row],[NYSE National]:[LTSE]])</f>
        <v>0.20675697826325304</v>
      </c>
      <c r="C1018" s="12">
        <f>SUM(nyse_spy_volume_by_exchange[[#This Row],[NYSE National]:[LTSE]])</f>
        <v>123149338</v>
      </c>
      <c r="D1018">
        <v>716927</v>
      </c>
      <c r="E1018">
        <v>4745203</v>
      </c>
      <c r="F1018">
        <v>5870154</v>
      </c>
      <c r="G1018">
        <v>1744480</v>
      </c>
      <c r="H1018">
        <v>710120</v>
      </c>
      <c r="I1018">
        <v>954155</v>
      </c>
      <c r="J1018">
        <v>5439088</v>
      </c>
      <c r="K1018">
        <v>25461985</v>
      </c>
      <c r="L1018">
        <v>1445193</v>
      </c>
      <c r="M1018">
        <v>23017565</v>
      </c>
      <c r="N1018">
        <v>13576156</v>
      </c>
      <c r="O1018">
        <v>1013665</v>
      </c>
      <c r="P1018">
        <v>26946328</v>
      </c>
      <c r="Q1018">
        <v>248812</v>
      </c>
      <c r="R1018">
        <v>10855952</v>
      </c>
      <c r="S1018">
        <v>403555</v>
      </c>
      <c r="T1018">
        <v>0</v>
      </c>
    </row>
    <row r="1019" spans="1:20">
      <c r="A1019" s="1">
        <v>44260</v>
      </c>
      <c r="B1019" s="9">
        <f>nyse_spy_volume_by_exchange[[#This Row],[Off Exchange]]/SUM(nyse_spy_volume_by_exchange[[#This Row],[NYSE National]:[LTSE]])</f>
        <v>0.2332497356953846</v>
      </c>
      <c r="C1019" s="12">
        <f>SUM(nyse_spy_volume_by_exchange[[#This Row],[NYSE National]:[LTSE]])</f>
        <v>152038586</v>
      </c>
      <c r="D1019">
        <v>1110128</v>
      </c>
      <c r="E1019">
        <v>4859140</v>
      </c>
      <c r="F1019">
        <v>5599377</v>
      </c>
      <c r="G1019">
        <v>2885673</v>
      </c>
      <c r="H1019">
        <v>819693</v>
      </c>
      <c r="I1019">
        <v>1970423</v>
      </c>
      <c r="J1019">
        <v>3398749</v>
      </c>
      <c r="K1019">
        <v>35462960</v>
      </c>
      <c r="L1019">
        <v>4039716</v>
      </c>
      <c r="M1019">
        <v>33089338</v>
      </c>
      <c r="N1019">
        <v>16587430</v>
      </c>
      <c r="O1019">
        <v>1387538</v>
      </c>
      <c r="P1019">
        <v>28065092</v>
      </c>
      <c r="Q1019">
        <v>573718</v>
      </c>
      <c r="R1019">
        <v>11726452</v>
      </c>
      <c r="S1019">
        <v>463159</v>
      </c>
      <c r="T1019">
        <v>0</v>
      </c>
    </row>
    <row r="1020" spans="1:20">
      <c r="A1020" s="1">
        <v>44259</v>
      </c>
      <c r="B1020" s="9">
        <f>nyse_spy_volume_by_exchange[[#This Row],[Off Exchange]]/SUM(nyse_spy_volume_by_exchange[[#This Row],[NYSE National]:[LTSE]])</f>
        <v>0.19774974929981071</v>
      </c>
      <c r="C1020" s="12">
        <f>SUM(nyse_spy_volume_by_exchange[[#This Row],[NYSE National]:[LTSE]])</f>
        <v>183515019</v>
      </c>
      <c r="D1020">
        <v>1103947</v>
      </c>
      <c r="E1020">
        <v>7582623</v>
      </c>
      <c r="F1020">
        <v>7040301</v>
      </c>
      <c r="G1020">
        <v>3143958</v>
      </c>
      <c r="H1020">
        <v>744450</v>
      </c>
      <c r="I1020">
        <v>2838147</v>
      </c>
      <c r="J1020">
        <v>3714209</v>
      </c>
      <c r="K1020">
        <v>36290049</v>
      </c>
      <c r="L1020">
        <v>286353</v>
      </c>
      <c r="M1020">
        <v>36125952</v>
      </c>
      <c r="N1020">
        <v>27840975</v>
      </c>
      <c r="O1020">
        <v>1736387</v>
      </c>
      <c r="P1020">
        <v>34494839</v>
      </c>
      <c r="Q1020">
        <v>815456</v>
      </c>
      <c r="R1020">
        <v>19441512</v>
      </c>
      <c r="S1020">
        <v>315861</v>
      </c>
      <c r="T1020">
        <v>0</v>
      </c>
    </row>
    <row r="1021" spans="1:20">
      <c r="A1021" s="1">
        <v>44258</v>
      </c>
      <c r="B1021" s="9">
        <f>nyse_spy_volume_by_exchange[[#This Row],[Off Exchange]]/SUM(nyse_spy_volume_by_exchange[[#This Row],[NYSE National]:[LTSE]])</f>
        <v>0.19866561349800443</v>
      </c>
      <c r="C1021" s="12">
        <f>SUM(nyse_spy_volume_by_exchange[[#This Row],[NYSE National]:[LTSE]])</f>
        <v>120389707</v>
      </c>
      <c r="D1021">
        <v>636015</v>
      </c>
      <c r="E1021">
        <v>4293885</v>
      </c>
      <c r="F1021">
        <v>4926463</v>
      </c>
      <c r="G1021">
        <v>1534164</v>
      </c>
      <c r="H1021">
        <v>471172</v>
      </c>
      <c r="I1021">
        <v>1492972</v>
      </c>
      <c r="J1021">
        <v>3459168</v>
      </c>
      <c r="K1021">
        <v>23917295</v>
      </c>
      <c r="L1021">
        <v>1614749</v>
      </c>
      <c r="M1021">
        <v>25342918</v>
      </c>
      <c r="N1021">
        <v>15379164</v>
      </c>
      <c r="O1021">
        <v>1004409</v>
      </c>
      <c r="P1021">
        <v>24120755</v>
      </c>
      <c r="Q1021">
        <v>376065</v>
      </c>
      <c r="R1021">
        <v>11651127</v>
      </c>
      <c r="S1021">
        <v>169386</v>
      </c>
      <c r="T1021">
        <v>0</v>
      </c>
    </row>
    <row r="1022" spans="1:20">
      <c r="A1022" s="1">
        <v>44257</v>
      </c>
      <c r="B1022" s="9">
        <f>nyse_spy_volume_by_exchange[[#This Row],[Off Exchange]]/SUM(nyse_spy_volume_by_exchange[[#This Row],[NYSE National]:[LTSE]])</f>
        <v>0.26109454846500924</v>
      </c>
      <c r="C1022" s="12">
        <f>SUM(nyse_spy_volume_by_exchange[[#This Row],[NYSE National]:[LTSE]])</f>
        <v>79595105</v>
      </c>
      <c r="D1022">
        <v>719343</v>
      </c>
      <c r="E1022">
        <v>2399197</v>
      </c>
      <c r="F1022">
        <v>3287406</v>
      </c>
      <c r="G1022">
        <v>1132910</v>
      </c>
      <c r="H1022">
        <v>287501</v>
      </c>
      <c r="I1022">
        <v>954034</v>
      </c>
      <c r="J1022">
        <v>2404750</v>
      </c>
      <c r="K1022">
        <v>20781848</v>
      </c>
      <c r="L1022">
        <v>828288</v>
      </c>
      <c r="M1022">
        <v>16353381</v>
      </c>
      <c r="N1022">
        <v>7970477</v>
      </c>
      <c r="O1022">
        <v>491340</v>
      </c>
      <c r="P1022">
        <v>15609792</v>
      </c>
      <c r="Q1022">
        <v>414532</v>
      </c>
      <c r="R1022">
        <v>5742177</v>
      </c>
      <c r="S1022">
        <v>218129</v>
      </c>
      <c r="T1022">
        <v>0</v>
      </c>
    </row>
    <row r="1023" spans="1:20">
      <c r="A1023" s="1">
        <v>44256</v>
      </c>
      <c r="B1023" s="9">
        <f>nyse_spy_volume_by_exchange[[#This Row],[Off Exchange]]/SUM(nyse_spy_volume_by_exchange[[#This Row],[NYSE National]:[LTSE]])</f>
        <v>0.2840236026843061</v>
      </c>
      <c r="C1023" s="12">
        <f>SUM(nyse_spy_volume_by_exchange[[#This Row],[NYSE National]:[LTSE]])</f>
        <v>105864230</v>
      </c>
      <c r="D1023">
        <v>704299</v>
      </c>
      <c r="E1023">
        <v>3617588</v>
      </c>
      <c r="F1023">
        <v>4151048</v>
      </c>
      <c r="G1023">
        <v>1437154</v>
      </c>
      <c r="H1023">
        <v>530632</v>
      </c>
      <c r="I1023">
        <v>1443159</v>
      </c>
      <c r="J1023">
        <v>3396278</v>
      </c>
      <c r="K1023">
        <v>30067940</v>
      </c>
      <c r="L1023">
        <v>1892106</v>
      </c>
      <c r="M1023">
        <v>19193287</v>
      </c>
      <c r="N1023">
        <v>10602203</v>
      </c>
      <c r="O1023">
        <v>996377</v>
      </c>
      <c r="P1023">
        <v>19578221</v>
      </c>
      <c r="Q1023">
        <v>282298</v>
      </c>
      <c r="R1023">
        <v>7745257</v>
      </c>
      <c r="S1023">
        <v>226383</v>
      </c>
      <c r="T1023">
        <v>0</v>
      </c>
    </row>
    <row r="1024" spans="1:20">
      <c r="A1024" s="1">
        <v>44253</v>
      </c>
      <c r="B1024" s="9">
        <f>nyse_spy_volume_by_exchange[[#This Row],[Off Exchange]]/SUM(nyse_spy_volume_by_exchange[[#This Row],[NYSE National]:[LTSE]])</f>
        <v>0.22332551911287798</v>
      </c>
      <c r="C1024" s="12">
        <f>SUM(nyse_spy_volume_by_exchange[[#This Row],[NYSE National]:[LTSE]])</f>
        <v>152701519</v>
      </c>
      <c r="D1024">
        <v>1144358</v>
      </c>
      <c r="E1024">
        <v>4748637</v>
      </c>
      <c r="F1024">
        <v>6481484</v>
      </c>
      <c r="G1024">
        <v>2839408</v>
      </c>
      <c r="H1024">
        <v>485148</v>
      </c>
      <c r="I1024">
        <v>1722012</v>
      </c>
      <c r="J1024">
        <v>4007449</v>
      </c>
      <c r="K1024">
        <v>34102146</v>
      </c>
      <c r="L1024">
        <v>844500</v>
      </c>
      <c r="M1024">
        <v>32088328</v>
      </c>
      <c r="N1024">
        <v>17196652</v>
      </c>
      <c r="O1024">
        <v>1539480</v>
      </c>
      <c r="P1024">
        <v>31399276</v>
      </c>
      <c r="Q1024">
        <v>738429</v>
      </c>
      <c r="R1024">
        <v>12952879</v>
      </c>
      <c r="S1024">
        <v>411333</v>
      </c>
      <c r="T1024">
        <v>0</v>
      </c>
    </row>
    <row r="1025" spans="1:20">
      <c r="A1025" s="1">
        <v>44252</v>
      </c>
      <c r="B1025" s="9">
        <f>nyse_spy_volume_by_exchange[[#This Row],[Off Exchange]]/SUM(nyse_spy_volume_by_exchange[[#This Row],[NYSE National]:[LTSE]])</f>
        <v>0.17491345905589892</v>
      </c>
      <c r="C1025" s="12">
        <f>SUM(nyse_spy_volume_by_exchange[[#This Row],[NYSE National]:[LTSE]])</f>
        <v>146711769</v>
      </c>
      <c r="D1025">
        <v>1123288</v>
      </c>
      <c r="E1025">
        <v>6870390</v>
      </c>
      <c r="F1025">
        <v>6296883</v>
      </c>
      <c r="G1025">
        <v>2978065</v>
      </c>
      <c r="H1025">
        <v>708498</v>
      </c>
      <c r="I1025">
        <v>2549424</v>
      </c>
      <c r="J1025">
        <v>3977359</v>
      </c>
      <c r="K1025">
        <v>25661863</v>
      </c>
      <c r="L1025">
        <v>533799</v>
      </c>
      <c r="M1025">
        <v>28497983</v>
      </c>
      <c r="N1025">
        <v>20160277</v>
      </c>
      <c r="O1025">
        <v>1638239</v>
      </c>
      <c r="P1025">
        <v>28708687</v>
      </c>
      <c r="Q1025">
        <v>685923</v>
      </c>
      <c r="R1025">
        <v>15983811</v>
      </c>
      <c r="S1025">
        <v>337280</v>
      </c>
      <c r="T1025">
        <v>0</v>
      </c>
    </row>
    <row r="1026" spans="1:20">
      <c r="A1026" s="1">
        <v>44251</v>
      </c>
      <c r="B1026" s="9">
        <f>nyse_spy_volume_by_exchange[[#This Row],[Off Exchange]]/SUM(nyse_spy_volume_by_exchange[[#This Row],[NYSE National]:[LTSE]])</f>
        <v>0.2737532922613593</v>
      </c>
      <c r="C1026" s="12">
        <f>SUM(nyse_spy_volume_by_exchange[[#This Row],[NYSE National]:[LTSE]])</f>
        <v>72433496</v>
      </c>
      <c r="D1026">
        <v>661730</v>
      </c>
      <c r="E1026">
        <v>2356100</v>
      </c>
      <c r="F1026">
        <v>2333029</v>
      </c>
      <c r="G1026">
        <v>1051449</v>
      </c>
      <c r="H1026">
        <v>384247</v>
      </c>
      <c r="I1026">
        <v>1338847</v>
      </c>
      <c r="J1026">
        <v>2104376</v>
      </c>
      <c r="K1026">
        <v>19828908</v>
      </c>
      <c r="L1026">
        <v>669856</v>
      </c>
      <c r="M1026">
        <v>14939295</v>
      </c>
      <c r="N1026">
        <v>7721803</v>
      </c>
      <c r="O1026">
        <v>563865</v>
      </c>
      <c r="P1026">
        <v>12018651</v>
      </c>
      <c r="Q1026">
        <v>326963</v>
      </c>
      <c r="R1026">
        <v>5934958</v>
      </c>
      <c r="S1026">
        <v>199419</v>
      </c>
      <c r="T1026">
        <v>0</v>
      </c>
    </row>
    <row r="1027" spans="1:20">
      <c r="A1027" s="1">
        <v>44250</v>
      </c>
      <c r="B1027" s="9">
        <f>nyse_spy_volume_by_exchange[[#This Row],[Off Exchange]]/SUM(nyse_spy_volume_by_exchange[[#This Row],[NYSE National]:[LTSE]])</f>
        <v>0.2548656203888186</v>
      </c>
      <c r="C1027" s="12">
        <f>SUM(nyse_spy_volume_by_exchange[[#This Row],[NYSE National]:[LTSE]])</f>
        <v>107284058</v>
      </c>
      <c r="D1027">
        <v>1321002</v>
      </c>
      <c r="E1027">
        <v>4483106</v>
      </c>
      <c r="F1027">
        <v>3562775</v>
      </c>
      <c r="G1027">
        <v>2026899</v>
      </c>
      <c r="H1027">
        <v>516362</v>
      </c>
      <c r="I1027">
        <v>1834098</v>
      </c>
      <c r="J1027">
        <v>2670901</v>
      </c>
      <c r="K1027">
        <v>27343018</v>
      </c>
      <c r="L1027">
        <v>303800</v>
      </c>
      <c r="M1027">
        <v>19183630</v>
      </c>
      <c r="N1027">
        <v>13156056</v>
      </c>
      <c r="O1027">
        <v>1360687</v>
      </c>
      <c r="P1027">
        <v>18733729</v>
      </c>
      <c r="Q1027">
        <v>512302</v>
      </c>
      <c r="R1027">
        <v>10101392</v>
      </c>
      <c r="S1027">
        <v>174301</v>
      </c>
      <c r="T1027">
        <v>0</v>
      </c>
    </row>
    <row r="1028" spans="1:20">
      <c r="A1028" s="1">
        <v>44249</v>
      </c>
      <c r="B1028" s="9">
        <f>nyse_spy_volume_by_exchange[[#This Row],[Off Exchange]]/SUM(nyse_spy_volume_by_exchange[[#This Row],[NYSE National]:[LTSE]])</f>
        <v>0.31488333355015241</v>
      </c>
      <c r="C1028" s="12">
        <f>SUM(nyse_spy_volume_by_exchange[[#This Row],[NYSE National]:[LTSE]])</f>
        <v>67414111</v>
      </c>
      <c r="D1028">
        <v>234823</v>
      </c>
      <c r="E1028">
        <v>1940111</v>
      </c>
      <c r="F1028">
        <v>1786757</v>
      </c>
      <c r="G1028">
        <v>1047240</v>
      </c>
      <c r="H1028">
        <v>280616</v>
      </c>
      <c r="I1028">
        <v>979219</v>
      </c>
      <c r="J1028">
        <v>1393483</v>
      </c>
      <c r="K1028">
        <v>21227580</v>
      </c>
      <c r="L1028">
        <v>1983431</v>
      </c>
      <c r="M1028">
        <v>13384954</v>
      </c>
      <c r="N1028">
        <v>6437956</v>
      </c>
      <c r="O1028">
        <v>528398</v>
      </c>
      <c r="P1028">
        <v>10821748</v>
      </c>
      <c r="Q1028">
        <v>308895</v>
      </c>
      <c r="R1028">
        <v>4837711</v>
      </c>
      <c r="S1028">
        <v>221189</v>
      </c>
      <c r="T1028">
        <v>0</v>
      </c>
    </row>
    <row r="1029" spans="1:20">
      <c r="A1029" s="1">
        <v>44246</v>
      </c>
      <c r="B1029" s="9">
        <f>nyse_spy_volume_by_exchange[[#This Row],[Off Exchange]]/SUM(nyse_spy_volume_by_exchange[[#This Row],[NYSE National]:[LTSE]])</f>
        <v>0.4281603662901749</v>
      </c>
      <c r="C1029" s="12">
        <f>SUM(nyse_spy_volume_by_exchange[[#This Row],[NYSE National]:[LTSE]])</f>
        <v>84240971</v>
      </c>
      <c r="D1029">
        <v>267633</v>
      </c>
      <c r="E1029">
        <v>2508247</v>
      </c>
      <c r="F1029">
        <v>1994696</v>
      </c>
      <c r="G1029">
        <v>787312</v>
      </c>
      <c r="H1029">
        <v>174370</v>
      </c>
      <c r="I1029">
        <v>1035965</v>
      </c>
      <c r="J1029">
        <v>1504928</v>
      </c>
      <c r="K1029">
        <v>36068645</v>
      </c>
      <c r="L1029">
        <v>5517749</v>
      </c>
      <c r="M1029">
        <v>12104829</v>
      </c>
      <c r="N1029">
        <v>6201618</v>
      </c>
      <c r="O1029">
        <v>783998</v>
      </c>
      <c r="P1029">
        <v>10087595</v>
      </c>
      <c r="Q1029">
        <v>250115</v>
      </c>
      <c r="R1029">
        <v>4794894</v>
      </c>
      <c r="S1029">
        <v>158377</v>
      </c>
      <c r="T1029">
        <v>0</v>
      </c>
    </row>
    <row r="1030" spans="1:20">
      <c r="A1030" s="1">
        <v>44245</v>
      </c>
      <c r="B1030" s="9">
        <f>nyse_spy_volume_by_exchange[[#This Row],[Off Exchange]]/SUM(nyse_spy_volume_by_exchange[[#This Row],[NYSE National]:[LTSE]])</f>
        <v>0.33019176589375182</v>
      </c>
      <c r="C1030" s="12">
        <f>SUM(nyse_spy_volume_by_exchange[[#This Row],[NYSE National]:[LTSE]])</f>
        <v>59712443</v>
      </c>
      <c r="D1030">
        <v>221448</v>
      </c>
      <c r="E1030">
        <v>2000440</v>
      </c>
      <c r="F1030">
        <v>1770683</v>
      </c>
      <c r="G1030">
        <v>858524</v>
      </c>
      <c r="H1030">
        <v>241840</v>
      </c>
      <c r="I1030">
        <v>811480</v>
      </c>
      <c r="J1030">
        <v>1294029</v>
      </c>
      <c r="K1030">
        <v>19716557</v>
      </c>
      <c r="L1030">
        <v>555682</v>
      </c>
      <c r="M1030">
        <v>11388375</v>
      </c>
      <c r="N1030">
        <v>6031209</v>
      </c>
      <c r="O1030">
        <v>544961</v>
      </c>
      <c r="P1030">
        <v>8886488</v>
      </c>
      <c r="Q1030">
        <v>246830</v>
      </c>
      <c r="R1030">
        <v>4874550</v>
      </c>
      <c r="S1030">
        <v>269347</v>
      </c>
      <c r="T1030">
        <v>0</v>
      </c>
    </row>
    <row r="1031" spans="1:20">
      <c r="A1031" s="1">
        <v>44244</v>
      </c>
      <c r="B1031" s="9">
        <f>nyse_spy_volume_by_exchange[[#This Row],[Off Exchange]]/SUM(nyse_spy_volume_by_exchange[[#This Row],[NYSE National]:[LTSE]])</f>
        <v>0.33176331332440445</v>
      </c>
      <c r="C1031" s="12">
        <f>SUM(nyse_spy_volume_by_exchange[[#This Row],[NYSE National]:[LTSE]])</f>
        <v>52806758</v>
      </c>
      <c r="D1031">
        <v>206225</v>
      </c>
      <c r="E1031">
        <v>1731669</v>
      </c>
      <c r="F1031">
        <v>1417228</v>
      </c>
      <c r="G1031">
        <v>640970</v>
      </c>
      <c r="H1031">
        <v>161933</v>
      </c>
      <c r="I1031">
        <v>586564</v>
      </c>
      <c r="J1031">
        <v>896349</v>
      </c>
      <c r="K1031">
        <v>17519345</v>
      </c>
      <c r="L1031">
        <v>185194</v>
      </c>
      <c r="M1031">
        <v>10915673</v>
      </c>
      <c r="N1031">
        <v>5385570</v>
      </c>
      <c r="O1031">
        <v>430606</v>
      </c>
      <c r="P1031">
        <v>8311248</v>
      </c>
      <c r="Q1031">
        <v>251103</v>
      </c>
      <c r="R1031">
        <v>3968557</v>
      </c>
      <c r="S1031">
        <v>198524</v>
      </c>
      <c r="T1031">
        <v>0</v>
      </c>
    </row>
    <row r="1032" spans="1:20">
      <c r="A1032" s="1">
        <v>44243</v>
      </c>
      <c r="B1032" s="9">
        <f>nyse_spy_volume_by_exchange[[#This Row],[Off Exchange]]/SUM(nyse_spy_volume_by_exchange[[#This Row],[NYSE National]:[LTSE]])</f>
        <v>0.30726116302108836</v>
      </c>
      <c r="C1032" s="12">
        <f>SUM(nyse_spy_volume_by_exchange[[#This Row],[NYSE National]:[LTSE]])</f>
        <v>50973074</v>
      </c>
      <c r="D1032">
        <v>139361</v>
      </c>
      <c r="E1032">
        <v>1872574</v>
      </c>
      <c r="F1032">
        <v>1368974</v>
      </c>
      <c r="G1032">
        <v>761051</v>
      </c>
      <c r="H1032">
        <v>210616</v>
      </c>
      <c r="I1032">
        <v>724095</v>
      </c>
      <c r="J1032">
        <v>908487</v>
      </c>
      <c r="K1032">
        <v>15662046</v>
      </c>
      <c r="L1032">
        <v>891075</v>
      </c>
      <c r="M1032">
        <v>10059325</v>
      </c>
      <c r="N1032">
        <v>5450531</v>
      </c>
      <c r="O1032">
        <v>451377</v>
      </c>
      <c r="P1032">
        <v>8227525</v>
      </c>
      <c r="Q1032">
        <v>194898</v>
      </c>
      <c r="R1032">
        <v>3811170</v>
      </c>
      <c r="S1032">
        <v>239969</v>
      </c>
      <c r="T1032">
        <v>0</v>
      </c>
    </row>
    <row r="1033" spans="1:20">
      <c r="A1033" s="1">
        <v>44239</v>
      </c>
      <c r="B1033" s="9">
        <f>nyse_spy_volume_by_exchange[[#This Row],[Off Exchange]]/SUM(nyse_spy_volume_by_exchange[[#This Row],[NYSE National]:[LTSE]])</f>
        <v>0.40998489232506824</v>
      </c>
      <c r="C1033" s="12">
        <f>SUM(nyse_spy_volume_by_exchange[[#This Row],[NYSE National]:[LTSE]])</f>
        <v>50843032</v>
      </c>
      <c r="D1033">
        <v>148345</v>
      </c>
      <c r="E1033">
        <v>1449235</v>
      </c>
      <c r="F1033">
        <v>1245296</v>
      </c>
      <c r="G1033">
        <v>523123</v>
      </c>
      <c r="H1033">
        <v>206851</v>
      </c>
      <c r="I1033">
        <v>704724</v>
      </c>
      <c r="J1033">
        <v>886170</v>
      </c>
      <c r="K1033">
        <v>20844875</v>
      </c>
      <c r="L1033">
        <v>120913</v>
      </c>
      <c r="M1033">
        <v>9461873</v>
      </c>
      <c r="N1033">
        <v>4498016</v>
      </c>
      <c r="O1033">
        <v>311404</v>
      </c>
      <c r="P1033">
        <v>6843812</v>
      </c>
      <c r="Q1033">
        <v>215816</v>
      </c>
      <c r="R1033">
        <v>3194124</v>
      </c>
      <c r="S1033">
        <v>188455</v>
      </c>
      <c r="T1033">
        <v>0</v>
      </c>
    </row>
    <row r="1034" spans="1:20">
      <c r="A1034" s="1">
        <v>44238</v>
      </c>
      <c r="B1034" s="9">
        <f>nyse_spy_volume_by_exchange[[#This Row],[Off Exchange]]/SUM(nyse_spy_volume_by_exchange[[#This Row],[NYSE National]:[LTSE]])</f>
        <v>0.32749725266396462</v>
      </c>
      <c r="C1034" s="12">
        <f>SUM(nyse_spy_volume_by_exchange[[#This Row],[NYSE National]:[LTSE]])</f>
        <v>42913389</v>
      </c>
      <c r="D1034">
        <v>158982</v>
      </c>
      <c r="E1034">
        <v>1490879</v>
      </c>
      <c r="F1034">
        <v>1163363</v>
      </c>
      <c r="G1034">
        <v>507956</v>
      </c>
      <c r="H1034">
        <v>147577</v>
      </c>
      <c r="I1034">
        <v>639771</v>
      </c>
      <c r="J1034">
        <v>741878</v>
      </c>
      <c r="K1034">
        <v>14054017</v>
      </c>
      <c r="L1034">
        <v>315547</v>
      </c>
      <c r="M1034">
        <v>8745271</v>
      </c>
      <c r="N1034">
        <v>4348330</v>
      </c>
      <c r="O1034">
        <v>301374</v>
      </c>
      <c r="P1034">
        <v>6917295</v>
      </c>
      <c r="Q1034">
        <v>199400</v>
      </c>
      <c r="R1034">
        <v>3089162</v>
      </c>
      <c r="S1034">
        <v>92587</v>
      </c>
      <c r="T1034">
        <v>0</v>
      </c>
    </row>
    <row r="1035" spans="1:20">
      <c r="A1035" s="1">
        <v>44237</v>
      </c>
      <c r="B1035" s="9">
        <f>nyse_spy_volume_by_exchange[[#This Row],[Off Exchange]]/SUM(nyse_spy_volume_by_exchange[[#This Row],[NYSE National]:[LTSE]])</f>
        <v>0.32699735239742878</v>
      </c>
      <c r="C1035" s="12">
        <f>SUM(nyse_spy_volume_by_exchange[[#This Row],[NYSE National]:[LTSE]])</f>
        <v>59154271</v>
      </c>
      <c r="D1035">
        <v>186777</v>
      </c>
      <c r="E1035">
        <v>2191809</v>
      </c>
      <c r="F1035">
        <v>1924184</v>
      </c>
      <c r="G1035">
        <v>747731</v>
      </c>
      <c r="H1035">
        <v>147708</v>
      </c>
      <c r="I1035">
        <v>889354</v>
      </c>
      <c r="J1035">
        <v>843910</v>
      </c>
      <c r="K1035">
        <v>19343290</v>
      </c>
      <c r="L1035">
        <v>543037</v>
      </c>
      <c r="M1035">
        <v>10877292</v>
      </c>
      <c r="N1035">
        <v>6626193</v>
      </c>
      <c r="O1035">
        <v>447202</v>
      </c>
      <c r="P1035">
        <v>8857541</v>
      </c>
      <c r="Q1035">
        <v>264066</v>
      </c>
      <c r="R1035">
        <v>5011670</v>
      </c>
      <c r="S1035">
        <v>252507</v>
      </c>
      <c r="T1035">
        <v>0</v>
      </c>
    </row>
    <row r="1036" spans="1:20">
      <c r="A1036" s="1">
        <v>44236</v>
      </c>
      <c r="B1036" s="9">
        <f>nyse_spy_volume_by_exchange[[#This Row],[Off Exchange]]/SUM(nyse_spy_volume_by_exchange[[#This Row],[NYSE National]:[LTSE]])</f>
        <v>0.3462382634325975</v>
      </c>
      <c r="C1036" s="12">
        <f>SUM(nyse_spy_volume_by_exchange[[#This Row],[NYSE National]:[LTSE]])</f>
        <v>35550961</v>
      </c>
      <c r="D1036">
        <v>114861</v>
      </c>
      <c r="E1036">
        <v>1181696</v>
      </c>
      <c r="F1036">
        <v>857927</v>
      </c>
      <c r="G1036">
        <v>423971</v>
      </c>
      <c r="H1036">
        <v>173460</v>
      </c>
      <c r="I1036">
        <v>734096</v>
      </c>
      <c r="J1036">
        <v>625656</v>
      </c>
      <c r="K1036">
        <v>12309103</v>
      </c>
      <c r="L1036">
        <v>361752</v>
      </c>
      <c r="M1036">
        <v>6786258</v>
      </c>
      <c r="N1036">
        <v>3291160</v>
      </c>
      <c r="O1036">
        <v>253389</v>
      </c>
      <c r="P1036">
        <v>5454411</v>
      </c>
      <c r="Q1036">
        <v>112750</v>
      </c>
      <c r="R1036">
        <v>2780707</v>
      </c>
      <c r="S1036">
        <v>89764</v>
      </c>
      <c r="T1036">
        <v>0</v>
      </c>
    </row>
    <row r="1037" spans="1:20">
      <c r="A1037" s="1">
        <v>44235</v>
      </c>
      <c r="B1037" s="9">
        <f>nyse_spy_volume_by_exchange[[#This Row],[Off Exchange]]/SUM(nyse_spy_volume_by_exchange[[#This Row],[NYSE National]:[LTSE]])</f>
        <v>0.3647626455038343</v>
      </c>
      <c r="C1037" s="12">
        <f>SUM(nyse_spy_volume_by_exchange[[#This Row],[NYSE National]:[LTSE]])</f>
        <v>38364367</v>
      </c>
      <c r="D1037">
        <v>93943</v>
      </c>
      <c r="E1037">
        <v>1234856</v>
      </c>
      <c r="F1037">
        <v>952174</v>
      </c>
      <c r="G1037">
        <v>481459</v>
      </c>
      <c r="H1037">
        <v>216130</v>
      </c>
      <c r="I1037">
        <v>696140</v>
      </c>
      <c r="J1037">
        <v>657691</v>
      </c>
      <c r="K1037">
        <v>13993888</v>
      </c>
      <c r="L1037">
        <v>442683</v>
      </c>
      <c r="M1037">
        <v>7113315</v>
      </c>
      <c r="N1037">
        <v>3670921</v>
      </c>
      <c r="O1037">
        <v>238774</v>
      </c>
      <c r="P1037">
        <v>5891921</v>
      </c>
      <c r="Q1037">
        <v>131304</v>
      </c>
      <c r="R1037">
        <v>2472908</v>
      </c>
      <c r="S1037">
        <v>76260</v>
      </c>
      <c r="T1037">
        <v>0</v>
      </c>
    </row>
    <row r="1038" spans="1:20">
      <c r="A1038" s="1">
        <v>44232</v>
      </c>
      <c r="B1038" s="9">
        <f>nyse_spy_volume_by_exchange[[#This Row],[Off Exchange]]/SUM(nyse_spy_volume_by_exchange[[#This Row],[NYSE National]:[LTSE]])</f>
        <v>0.3905334848038447</v>
      </c>
      <c r="C1038" s="12">
        <f>SUM(nyse_spy_volume_by_exchange[[#This Row],[NYSE National]:[LTSE]])</f>
        <v>48668659</v>
      </c>
      <c r="D1038">
        <v>171749</v>
      </c>
      <c r="E1038">
        <v>1284033</v>
      </c>
      <c r="F1038">
        <v>1095276</v>
      </c>
      <c r="G1038">
        <v>503010</v>
      </c>
      <c r="H1038">
        <v>252079</v>
      </c>
      <c r="I1038">
        <v>728912</v>
      </c>
      <c r="J1038">
        <v>709640</v>
      </c>
      <c r="K1038">
        <v>19006741</v>
      </c>
      <c r="L1038">
        <v>1716196</v>
      </c>
      <c r="M1038">
        <v>8586446</v>
      </c>
      <c r="N1038">
        <v>4170869</v>
      </c>
      <c r="O1038">
        <v>409001</v>
      </c>
      <c r="P1038">
        <v>6588094</v>
      </c>
      <c r="Q1038">
        <v>152501</v>
      </c>
      <c r="R1038">
        <v>3109018</v>
      </c>
      <c r="S1038">
        <v>185094</v>
      </c>
      <c r="T1038">
        <v>0</v>
      </c>
    </row>
    <row r="1039" spans="1:20">
      <c r="A1039" s="1">
        <v>44231</v>
      </c>
      <c r="B1039" s="9">
        <f>nyse_spy_volume_by_exchange[[#This Row],[Off Exchange]]/SUM(nyse_spy_volume_by_exchange[[#This Row],[NYSE National]:[LTSE]])</f>
        <v>0.3539275587815674</v>
      </c>
      <c r="C1039" s="12">
        <f>SUM(nyse_spy_volume_by_exchange[[#This Row],[NYSE National]:[LTSE]])</f>
        <v>47206550</v>
      </c>
      <c r="D1039">
        <v>121252</v>
      </c>
      <c r="E1039">
        <v>1476013</v>
      </c>
      <c r="F1039">
        <v>1134481</v>
      </c>
      <c r="G1039">
        <v>515544</v>
      </c>
      <c r="H1039">
        <v>216142</v>
      </c>
      <c r="I1039">
        <v>820106</v>
      </c>
      <c r="J1039">
        <v>927376</v>
      </c>
      <c r="K1039">
        <v>16707699</v>
      </c>
      <c r="L1039">
        <v>1478260</v>
      </c>
      <c r="M1039">
        <v>8839957</v>
      </c>
      <c r="N1039">
        <v>4497148</v>
      </c>
      <c r="O1039">
        <v>436254</v>
      </c>
      <c r="P1039">
        <v>6664018</v>
      </c>
      <c r="Q1039">
        <v>129324</v>
      </c>
      <c r="R1039">
        <v>3145153</v>
      </c>
      <c r="S1039">
        <v>97823</v>
      </c>
      <c r="T1039">
        <v>0</v>
      </c>
    </row>
    <row r="1040" spans="1:20">
      <c r="A1040" s="1">
        <v>44230</v>
      </c>
      <c r="B1040" s="9">
        <f>nyse_spy_volume_by_exchange[[#This Row],[Off Exchange]]/SUM(nyse_spy_volume_by_exchange[[#This Row],[NYSE National]:[LTSE]])</f>
        <v>0.32732242666635691</v>
      </c>
      <c r="C1040" s="12">
        <f>SUM(nyse_spy_volume_by_exchange[[#This Row],[NYSE National]:[LTSE]])</f>
        <v>52427199</v>
      </c>
      <c r="D1040">
        <v>152132</v>
      </c>
      <c r="E1040">
        <v>1753231</v>
      </c>
      <c r="F1040">
        <v>1374128</v>
      </c>
      <c r="G1040">
        <v>680847</v>
      </c>
      <c r="H1040">
        <v>246000</v>
      </c>
      <c r="I1040">
        <v>848653</v>
      </c>
      <c r="J1040">
        <v>759908</v>
      </c>
      <c r="K1040">
        <v>17160598</v>
      </c>
      <c r="L1040">
        <v>1562169</v>
      </c>
      <c r="M1040">
        <v>9590143</v>
      </c>
      <c r="N1040">
        <v>5504064</v>
      </c>
      <c r="O1040">
        <v>552116</v>
      </c>
      <c r="P1040">
        <v>7878091</v>
      </c>
      <c r="Q1040">
        <v>219611</v>
      </c>
      <c r="R1040">
        <v>4056072</v>
      </c>
      <c r="S1040">
        <v>89436</v>
      </c>
      <c r="T1040">
        <v>0</v>
      </c>
    </row>
    <row r="1041" spans="1:20">
      <c r="A1041" s="1">
        <v>44229</v>
      </c>
      <c r="B1041" s="9">
        <f>nyse_spy_volume_by_exchange[[#This Row],[Off Exchange]]/SUM(nyse_spy_volume_by_exchange[[#This Row],[NYSE National]:[LTSE]])</f>
        <v>0.29960821753579125</v>
      </c>
      <c r="C1041" s="12">
        <f>SUM(nyse_spy_volume_by_exchange[[#This Row],[NYSE National]:[LTSE]])</f>
        <v>64450562</v>
      </c>
      <c r="D1041">
        <v>213884</v>
      </c>
      <c r="E1041">
        <v>2164224</v>
      </c>
      <c r="F1041">
        <v>1664376</v>
      </c>
      <c r="G1041">
        <v>674626</v>
      </c>
      <c r="H1041">
        <v>553174</v>
      </c>
      <c r="I1041">
        <v>1071995</v>
      </c>
      <c r="J1041">
        <v>1488123</v>
      </c>
      <c r="K1041">
        <v>19309918</v>
      </c>
      <c r="L1041">
        <v>1998934</v>
      </c>
      <c r="M1041">
        <v>12589531</v>
      </c>
      <c r="N1041">
        <v>6431370</v>
      </c>
      <c r="O1041">
        <v>611036</v>
      </c>
      <c r="P1041">
        <v>10012405</v>
      </c>
      <c r="Q1041">
        <v>266857</v>
      </c>
      <c r="R1041">
        <v>5153703</v>
      </c>
      <c r="S1041">
        <v>246406</v>
      </c>
      <c r="T1041">
        <v>0</v>
      </c>
    </row>
    <row r="1042" spans="1:20">
      <c r="A1042" s="1">
        <v>44228</v>
      </c>
      <c r="B1042" s="9">
        <f>nyse_spy_volume_by_exchange[[#This Row],[Off Exchange]]/SUM(nyse_spy_volume_by_exchange[[#This Row],[NYSE National]:[LTSE]])</f>
        <v>0.37332606285009046</v>
      </c>
      <c r="C1042" s="12">
        <f>SUM(nyse_spy_volume_by_exchange[[#This Row],[NYSE National]:[LTSE]])</f>
        <v>76568959</v>
      </c>
      <c r="D1042">
        <v>244628</v>
      </c>
      <c r="E1042">
        <v>2543009</v>
      </c>
      <c r="F1042">
        <v>1685405</v>
      </c>
      <c r="G1042">
        <v>923225</v>
      </c>
      <c r="H1042">
        <v>422236</v>
      </c>
      <c r="I1042">
        <v>988296</v>
      </c>
      <c r="J1042">
        <v>1505556</v>
      </c>
      <c r="K1042">
        <v>28585188</v>
      </c>
      <c r="L1042">
        <v>1571701</v>
      </c>
      <c r="M1042">
        <v>13990787</v>
      </c>
      <c r="N1042">
        <v>6768828</v>
      </c>
      <c r="O1042">
        <v>572233</v>
      </c>
      <c r="P1042">
        <v>11124352</v>
      </c>
      <c r="Q1042">
        <v>240361</v>
      </c>
      <c r="R1042">
        <v>5159727</v>
      </c>
      <c r="S1042">
        <v>243427</v>
      </c>
      <c r="T1042">
        <v>0</v>
      </c>
    </row>
    <row r="1043" spans="1:20">
      <c r="A1043" s="1">
        <v>44225</v>
      </c>
      <c r="B1043" s="9">
        <f>nyse_spy_volume_by_exchange[[#This Row],[Off Exchange]]/SUM(nyse_spy_volume_by_exchange[[#This Row],[NYSE National]:[LTSE]])</f>
        <v>0.27072898216910479</v>
      </c>
      <c r="C1043" s="12">
        <f>SUM(nyse_spy_volume_by_exchange[[#This Row],[NYSE National]:[LTSE]])</f>
        <v>127139214</v>
      </c>
      <c r="D1043">
        <v>268113</v>
      </c>
      <c r="E1043">
        <v>4591846</v>
      </c>
      <c r="F1043">
        <v>3625795</v>
      </c>
      <c r="G1043">
        <v>2344028</v>
      </c>
      <c r="H1043">
        <v>725204</v>
      </c>
      <c r="I1043">
        <v>2590391</v>
      </c>
      <c r="J1043">
        <v>2624041</v>
      </c>
      <c r="K1043">
        <v>34420270</v>
      </c>
      <c r="L1043">
        <v>714364</v>
      </c>
      <c r="M1043">
        <v>24620909</v>
      </c>
      <c r="N1043">
        <v>13789710</v>
      </c>
      <c r="O1043">
        <v>1764275</v>
      </c>
      <c r="P1043">
        <v>23782515</v>
      </c>
      <c r="Q1043">
        <v>594396</v>
      </c>
      <c r="R1043">
        <v>10512591</v>
      </c>
      <c r="S1043">
        <v>170766</v>
      </c>
      <c r="T1043">
        <v>0</v>
      </c>
    </row>
    <row r="1044" spans="1:20">
      <c r="A1044" s="1">
        <v>44224</v>
      </c>
      <c r="B1044" s="9">
        <f>nyse_spy_volume_by_exchange[[#This Row],[Off Exchange]]/SUM(nyse_spy_volume_by_exchange[[#This Row],[NYSE National]:[LTSE]])</f>
        <v>0.34013054750673327</v>
      </c>
      <c r="C1044" s="12">
        <f>SUM(nyse_spy_volume_by_exchange[[#This Row],[NYSE National]:[LTSE]])</f>
        <v>94549029</v>
      </c>
      <c r="D1044">
        <v>233481</v>
      </c>
      <c r="E1044">
        <v>3353702</v>
      </c>
      <c r="F1044">
        <v>2483329</v>
      </c>
      <c r="G1044">
        <v>1156690</v>
      </c>
      <c r="H1044">
        <v>457547</v>
      </c>
      <c r="I1044">
        <v>1816987</v>
      </c>
      <c r="J1044">
        <v>1109028</v>
      </c>
      <c r="K1044">
        <v>32159013</v>
      </c>
      <c r="L1044">
        <v>2435673</v>
      </c>
      <c r="M1044">
        <v>17783149</v>
      </c>
      <c r="N1044">
        <v>9340554</v>
      </c>
      <c r="O1044">
        <v>974811</v>
      </c>
      <c r="P1044">
        <v>13459588</v>
      </c>
      <c r="Q1044">
        <v>295079</v>
      </c>
      <c r="R1044">
        <v>7326054</v>
      </c>
      <c r="S1044">
        <v>164344</v>
      </c>
      <c r="T1044">
        <v>0</v>
      </c>
    </row>
    <row r="1045" spans="1:20">
      <c r="A1045" s="1">
        <v>44223</v>
      </c>
      <c r="B1045" s="9">
        <f>nyse_spy_volume_by_exchange[[#This Row],[Off Exchange]]/SUM(nyse_spy_volume_by_exchange[[#This Row],[NYSE National]:[LTSE]])</f>
        <v>0.3026349957061949</v>
      </c>
      <c r="C1045" s="12">
        <f>SUM(nyse_spy_volume_by_exchange[[#This Row],[NYSE National]:[LTSE]])</f>
        <v>123401036</v>
      </c>
      <c r="D1045">
        <v>462089</v>
      </c>
      <c r="E1045">
        <v>4811670</v>
      </c>
      <c r="F1045">
        <v>3074311</v>
      </c>
      <c r="G1045">
        <v>2234623</v>
      </c>
      <c r="H1045">
        <v>907479</v>
      </c>
      <c r="I1045">
        <v>2605623</v>
      </c>
      <c r="J1045">
        <v>2291104</v>
      </c>
      <c r="K1045">
        <v>37345472</v>
      </c>
      <c r="L1045">
        <v>1441617</v>
      </c>
      <c r="M1045">
        <v>21702024</v>
      </c>
      <c r="N1045">
        <v>13882720</v>
      </c>
      <c r="O1045">
        <v>1895772</v>
      </c>
      <c r="P1045">
        <v>20385405</v>
      </c>
      <c r="Q1045">
        <v>515191</v>
      </c>
      <c r="R1045">
        <v>9736411</v>
      </c>
      <c r="S1045">
        <v>109525</v>
      </c>
      <c r="T1045">
        <v>0</v>
      </c>
    </row>
    <row r="1046" spans="1:20">
      <c r="A1046" s="1">
        <v>44222</v>
      </c>
      <c r="B1046" s="9">
        <f>nyse_spy_volume_by_exchange[[#This Row],[Off Exchange]]/SUM(nyse_spy_volume_by_exchange[[#This Row],[NYSE National]:[LTSE]])</f>
        <v>0.26113539712547867</v>
      </c>
      <c r="C1046" s="12">
        <f>SUM(nyse_spy_volume_by_exchange[[#This Row],[NYSE National]:[LTSE]])</f>
        <v>42714799</v>
      </c>
      <c r="D1046">
        <v>188102</v>
      </c>
      <c r="E1046">
        <v>1611948</v>
      </c>
      <c r="F1046">
        <v>1113773</v>
      </c>
      <c r="G1046">
        <v>650512</v>
      </c>
      <c r="H1046">
        <v>172423</v>
      </c>
      <c r="I1046">
        <v>602355</v>
      </c>
      <c r="J1046">
        <v>1058805</v>
      </c>
      <c r="K1046">
        <v>11154346</v>
      </c>
      <c r="L1046">
        <v>1970066</v>
      </c>
      <c r="M1046">
        <v>8852183</v>
      </c>
      <c r="N1046">
        <v>4197460</v>
      </c>
      <c r="O1046">
        <v>383510</v>
      </c>
      <c r="P1046">
        <v>7179301</v>
      </c>
      <c r="Q1046">
        <v>206716</v>
      </c>
      <c r="R1046">
        <v>3246721</v>
      </c>
      <c r="S1046">
        <v>126578</v>
      </c>
      <c r="T1046">
        <v>0</v>
      </c>
    </row>
    <row r="1047" spans="1:20">
      <c r="A1047" s="1">
        <v>44221</v>
      </c>
      <c r="B1047" s="9">
        <f>nyse_spy_volume_by_exchange[[#This Row],[Off Exchange]]/SUM(nyse_spy_volume_by_exchange[[#This Row],[NYSE National]:[LTSE]])</f>
        <v>0.29894004022129422</v>
      </c>
      <c r="C1047" s="12">
        <f>SUM(nyse_spy_volume_by_exchange[[#This Row],[NYSE National]:[LTSE]])</f>
        <v>70402011</v>
      </c>
      <c r="D1047">
        <v>270852</v>
      </c>
      <c r="E1047">
        <v>3385708</v>
      </c>
      <c r="F1047">
        <v>2310523</v>
      </c>
      <c r="G1047">
        <v>1454844</v>
      </c>
      <c r="H1047">
        <v>313452</v>
      </c>
      <c r="I1047">
        <v>744617</v>
      </c>
      <c r="J1047">
        <v>1186283</v>
      </c>
      <c r="K1047">
        <v>21045980</v>
      </c>
      <c r="L1047">
        <v>1114299</v>
      </c>
      <c r="M1047">
        <v>12725963</v>
      </c>
      <c r="N1047">
        <v>7500633</v>
      </c>
      <c r="O1047">
        <v>774893</v>
      </c>
      <c r="P1047">
        <v>11218572</v>
      </c>
      <c r="Q1047">
        <v>409961</v>
      </c>
      <c r="R1047">
        <v>5832967</v>
      </c>
      <c r="S1047">
        <v>112464</v>
      </c>
      <c r="T1047">
        <v>0</v>
      </c>
    </row>
    <row r="1048" spans="1:20">
      <c r="A1048" s="1">
        <v>44218</v>
      </c>
      <c r="B1048" s="9">
        <f>nyse_spy_volume_by_exchange[[#This Row],[Off Exchange]]/SUM(nyse_spy_volume_by_exchange[[#This Row],[NYSE National]:[LTSE]])</f>
        <v>0.43988458810473346</v>
      </c>
      <c r="C1048" s="12">
        <f>SUM(nyse_spy_volume_by_exchange[[#This Row],[NYSE National]:[LTSE]])</f>
        <v>53434700</v>
      </c>
      <c r="D1048">
        <v>157550</v>
      </c>
      <c r="E1048">
        <v>1669973</v>
      </c>
      <c r="F1048">
        <v>1083737</v>
      </c>
      <c r="G1048">
        <v>857274</v>
      </c>
      <c r="H1048">
        <v>169953</v>
      </c>
      <c r="I1048">
        <v>642368</v>
      </c>
      <c r="J1048">
        <v>973741</v>
      </c>
      <c r="K1048">
        <v>23505101</v>
      </c>
      <c r="L1048">
        <v>704559</v>
      </c>
      <c r="M1048">
        <v>9002337</v>
      </c>
      <c r="N1048">
        <v>4033122</v>
      </c>
      <c r="O1048">
        <v>415170</v>
      </c>
      <c r="P1048">
        <v>6774719</v>
      </c>
      <c r="Q1048">
        <v>167716</v>
      </c>
      <c r="R1048">
        <v>3187292</v>
      </c>
      <c r="S1048">
        <v>90088</v>
      </c>
      <c r="T1048">
        <v>0</v>
      </c>
    </row>
    <row r="1049" spans="1:20">
      <c r="A1049" s="1">
        <v>44217</v>
      </c>
      <c r="B1049" s="9">
        <f>nyse_spy_volume_by_exchange[[#This Row],[Off Exchange]]/SUM(nyse_spy_volume_by_exchange[[#This Row],[NYSE National]:[LTSE]])</f>
        <v>0.43771586413926522</v>
      </c>
      <c r="C1049" s="12">
        <f>SUM(nyse_spy_volume_by_exchange[[#This Row],[NYSE National]:[LTSE]])</f>
        <v>48454088</v>
      </c>
      <c r="D1049">
        <v>140837</v>
      </c>
      <c r="E1049">
        <v>1463444</v>
      </c>
      <c r="F1049">
        <v>1105832</v>
      </c>
      <c r="G1049">
        <v>674896</v>
      </c>
      <c r="H1049">
        <v>144407</v>
      </c>
      <c r="I1049">
        <v>411993</v>
      </c>
      <c r="J1049">
        <v>707453</v>
      </c>
      <c r="K1049">
        <v>21209123</v>
      </c>
      <c r="L1049">
        <v>2214748</v>
      </c>
      <c r="M1049">
        <v>7155035</v>
      </c>
      <c r="N1049">
        <v>3535008</v>
      </c>
      <c r="O1049">
        <v>354053</v>
      </c>
      <c r="P1049">
        <v>6115833</v>
      </c>
      <c r="Q1049">
        <v>149316</v>
      </c>
      <c r="R1049">
        <v>2987050</v>
      </c>
      <c r="S1049">
        <v>85060</v>
      </c>
      <c r="T1049">
        <v>0</v>
      </c>
    </row>
    <row r="1050" spans="1:20">
      <c r="A1050" s="1">
        <v>44216</v>
      </c>
      <c r="B1050" s="9">
        <f>nyse_spy_volume_by_exchange[[#This Row],[Off Exchange]]/SUM(nyse_spy_volume_by_exchange[[#This Row],[NYSE National]:[LTSE]])</f>
        <v>0.38213386471926447</v>
      </c>
      <c r="C1050" s="12">
        <f>SUM(nyse_spy_volume_by_exchange[[#This Row],[NYSE National]:[LTSE]])</f>
        <v>62835436</v>
      </c>
      <c r="D1050">
        <v>167621</v>
      </c>
      <c r="E1050">
        <v>1909414</v>
      </c>
      <c r="F1050">
        <v>1418341</v>
      </c>
      <c r="G1050">
        <v>888378</v>
      </c>
      <c r="H1050">
        <v>385206</v>
      </c>
      <c r="I1050">
        <v>609604</v>
      </c>
      <c r="J1050">
        <v>1135036</v>
      </c>
      <c r="K1050">
        <v>24011548</v>
      </c>
      <c r="L1050">
        <v>4930521</v>
      </c>
      <c r="M1050">
        <v>10068243</v>
      </c>
      <c r="N1050">
        <v>4808867</v>
      </c>
      <c r="O1050">
        <v>429351</v>
      </c>
      <c r="P1050">
        <v>7762429</v>
      </c>
      <c r="Q1050">
        <v>140223</v>
      </c>
      <c r="R1050">
        <v>4062874</v>
      </c>
      <c r="S1050">
        <v>107780</v>
      </c>
      <c r="T1050">
        <v>0</v>
      </c>
    </row>
    <row r="1051" spans="1:20">
      <c r="A1051" s="1">
        <v>44215</v>
      </c>
      <c r="B1051" s="9">
        <f>nyse_spy_volume_by_exchange[[#This Row],[Off Exchange]]/SUM(nyse_spy_volume_by_exchange[[#This Row],[NYSE National]:[LTSE]])</f>
        <v>0.36432532515270605</v>
      </c>
      <c r="C1051" s="12">
        <f>SUM(nyse_spy_volume_by_exchange[[#This Row],[NYSE National]:[LTSE]])</f>
        <v>51233235</v>
      </c>
      <c r="D1051">
        <v>186998</v>
      </c>
      <c r="E1051">
        <v>1725262</v>
      </c>
      <c r="F1051">
        <v>1224665</v>
      </c>
      <c r="G1051">
        <v>695891</v>
      </c>
      <c r="H1051">
        <v>252630</v>
      </c>
      <c r="I1051">
        <v>569045</v>
      </c>
      <c r="J1051">
        <v>801923</v>
      </c>
      <c r="K1051">
        <v>18665565</v>
      </c>
      <c r="L1051">
        <v>2526225</v>
      </c>
      <c r="M1051">
        <v>9340544</v>
      </c>
      <c r="N1051">
        <v>4039511</v>
      </c>
      <c r="O1051">
        <v>393210</v>
      </c>
      <c r="P1051">
        <v>6642878</v>
      </c>
      <c r="Q1051">
        <v>172105</v>
      </c>
      <c r="R1051">
        <v>3876139</v>
      </c>
      <c r="S1051">
        <v>120644</v>
      </c>
      <c r="T1051">
        <v>0</v>
      </c>
    </row>
    <row r="1052" spans="1:20">
      <c r="A1052" s="1">
        <v>44211</v>
      </c>
      <c r="B1052" s="9">
        <f>nyse_spy_volume_by_exchange[[#This Row],[Off Exchange]]/SUM(nyse_spy_volume_by_exchange[[#This Row],[NYSE National]:[LTSE]])</f>
        <v>0.53975530585848408</v>
      </c>
      <c r="C1052" s="12">
        <f>SUM(nyse_spy_volume_by_exchange[[#This Row],[NYSE National]:[LTSE]])</f>
        <v>108780700</v>
      </c>
      <c r="D1052">
        <v>182900</v>
      </c>
      <c r="E1052">
        <v>3366991</v>
      </c>
      <c r="F1052">
        <v>1923213</v>
      </c>
      <c r="G1052">
        <v>1478144</v>
      </c>
      <c r="H1052">
        <v>287744</v>
      </c>
      <c r="I1052">
        <v>872509</v>
      </c>
      <c r="J1052">
        <v>1561440</v>
      </c>
      <c r="K1052">
        <v>58714960</v>
      </c>
      <c r="L1052">
        <v>1376416</v>
      </c>
      <c r="M1052">
        <v>13680582</v>
      </c>
      <c r="N1052">
        <v>7758473</v>
      </c>
      <c r="O1052">
        <v>799971</v>
      </c>
      <c r="P1052">
        <v>10550722</v>
      </c>
      <c r="Q1052">
        <v>275837</v>
      </c>
      <c r="R1052">
        <v>5827721</v>
      </c>
      <c r="S1052">
        <v>123077</v>
      </c>
      <c r="T1052">
        <v>0</v>
      </c>
    </row>
    <row r="1053" spans="1:20">
      <c r="A1053" s="1">
        <v>44210</v>
      </c>
      <c r="B1053" s="9">
        <f>nyse_spy_volume_by_exchange[[#This Row],[Off Exchange]]/SUM(nyse_spy_volume_by_exchange[[#This Row],[NYSE National]:[LTSE]])</f>
        <v>0.37574298801792089</v>
      </c>
      <c r="C1053" s="12">
        <f>SUM(nyse_spy_volume_by_exchange[[#This Row],[NYSE National]:[LTSE]])</f>
        <v>49994245</v>
      </c>
      <c r="D1053">
        <v>115085</v>
      </c>
      <c r="E1053">
        <v>1716495</v>
      </c>
      <c r="F1053">
        <v>1393337</v>
      </c>
      <c r="G1053">
        <v>713485</v>
      </c>
      <c r="H1053">
        <v>245129</v>
      </c>
      <c r="I1053">
        <v>483295</v>
      </c>
      <c r="J1053">
        <v>1013622</v>
      </c>
      <c r="K1053">
        <v>18784987</v>
      </c>
      <c r="L1053">
        <v>900807</v>
      </c>
      <c r="M1053">
        <v>8537453</v>
      </c>
      <c r="N1053">
        <v>4679387</v>
      </c>
      <c r="O1053">
        <v>470213</v>
      </c>
      <c r="P1053">
        <v>6823091</v>
      </c>
      <c r="Q1053">
        <v>131565</v>
      </c>
      <c r="R1053">
        <v>3908912</v>
      </c>
      <c r="S1053">
        <v>77382</v>
      </c>
      <c r="T1053">
        <v>0</v>
      </c>
    </row>
    <row r="1054" spans="1:20">
      <c r="A1054" s="1">
        <v>44209</v>
      </c>
      <c r="B1054" s="9">
        <f>nyse_spy_volume_by_exchange[[#This Row],[Off Exchange]]/SUM(nyse_spy_volume_by_exchange[[#This Row],[NYSE National]:[LTSE]])</f>
        <v>0.31205929304477165</v>
      </c>
      <c r="C1054" s="12">
        <f>SUM(nyse_spy_volume_by_exchange[[#This Row],[NYSE National]:[LTSE]])</f>
        <v>45326463</v>
      </c>
      <c r="D1054">
        <v>143109</v>
      </c>
      <c r="E1054">
        <v>1844758</v>
      </c>
      <c r="F1054">
        <v>1197325</v>
      </c>
      <c r="G1054">
        <v>767855</v>
      </c>
      <c r="H1054">
        <v>206380</v>
      </c>
      <c r="I1054">
        <v>526284</v>
      </c>
      <c r="J1054">
        <v>649562</v>
      </c>
      <c r="K1054">
        <v>14144544</v>
      </c>
      <c r="L1054">
        <v>1423399</v>
      </c>
      <c r="M1054">
        <v>8553762</v>
      </c>
      <c r="N1054">
        <v>4581585</v>
      </c>
      <c r="O1054">
        <v>628584</v>
      </c>
      <c r="P1054">
        <v>6689282</v>
      </c>
      <c r="Q1054">
        <v>136665</v>
      </c>
      <c r="R1054">
        <v>3755279</v>
      </c>
      <c r="S1054">
        <v>78090</v>
      </c>
      <c r="T1054">
        <v>0</v>
      </c>
    </row>
    <row r="1055" spans="1:20">
      <c r="A1055" s="1">
        <v>44208</v>
      </c>
      <c r="B1055" s="9">
        <f>nyse_spy_volume_by_exchange[[#This Row],[Off Exchange]]/SUM(nyse_spy_volume_by_exchange[[#This Row],[NYSE National]:[LTSE]])</f>
        <v>0.33959388924172118</v>
      </c>
      <c r="C1055" s="12">
        <f>SUM(nyse_spy_volume_by_exchange[[#This Row],[NYSE National]:[LTSE]])</f>
        <v>52547783</v>
      </c>
      <c r="D1055">
        <v>172418</v>
      </c>
      <c r="E1055">
        <v>1991749</v>
      </c>
      <c r="F1055">
        <v>1573273</v>
      </c>
      <c r="G1055">
        <v>1115916</v>
      </c>
      <c r="H1055">
        <v>100367</v>
      </c>
      <c r="I1055">
        <v>577676</v>
      </c>
      <c r="J1055">
        <v>723551</v>
      </c>
      <c r="K1055">
        <v>17844906</v>
      </c>
      <c r="L1055">
        <v>1331646</v>
      </c>
      <c r="M1055">
        <v>9314372</v>
      </c>
      <c r="N1055">
        <v>5172825</v>
      </c>
      <c r="O1055">
        <v>730585</v>
      </c>
      <c r="P1055">
        <v>7066798</v>
      </c>
      <c r="Q1055">
        <v>148517</v>
      </c>
      <c r="R1055">
        <v>4591218</v>
      </c>
      <c r="S1055">
        <v>91966</v>
      </c>
      <c r="T1055">
        <v>0</v>
      </c>
    </row>
    <row r="1056" spans="1:20">
      <c r="A1056" s="1">
        <v>44207</v>
      </c>
      <c r="B1056" s="9">
        <f>nyse_spy_volume_by_exchange[[#This Row],[Off Exchange]]/SUM(nyse_spy_volume_by_exchange[[#This Row],[NYSE National]:[LTSE]])</f>
        <v>0.30483287087614769</v>
      </c>
      <c r="C1056" s="12">
        <f>SUM(nyse_spy_volume_by_exchange[[#This Row],[NYSE National]:[LTSE]])</f>
        <v>51176269</v>
      </c>
      <c r="D1056">
        <v>208418</v>
      </c>
      <c r="E1056">
        <v>2031962</v>
      </c>
      <c r="F1056">
        <v>1351715</v>
      </c>
      <c r="G1056">
        <v>1067103</v>
      </c>
      <c r="H1056">
        <v>120489</v>
      </c>
      <c r="I1056">
        <v>577420</v>
      </c>
      <c r="J1056">
        <v>643701</v>
      </c>
      <c r="K1056">
        <v>15600209</v>
      </c>
      <c r="L1056">
        <v>1097700</v>
      </c>
      <c r="M1056">
        <v>10519150</v>
      </c>
      <c r="N1056">
        <v>5375839</v>
      </c>
      <c r="O1056">
        <v>670803</v>
      </c>
      <c r="P1056">
        <v>7709427</v>
      </c>
      <c r="Q1056">
        <v>134381</v>
      </c>
      <c r="R1056">
        <v>3968490</v>
      </c>
      <c r="S1056">
        <v>99462</v>
      </c>
      <c r="T1056">
        <v>0</v>
      </c>
    </row>
    <row r="1057" spans="1:20">
      <c r="A1057" s="1">
        <v>44204</v>
      </c>
      <c r="B1057" s="9">
        <f>nyse_spy_volume_by_exchange[[#This Row],[Off Exchange]]/SUM(nyse_spy_volume_by_exchange[[#This Row],[NYSE National]:[LTSE]])</f>
        <v>0.32935646822591297</v>
      </c>
      <c r="C1057" s="12">
        <f>SUM(nyse_spy_volume_by_exchange[[#This Row],[NYSE National]:[LTSE]])</f>
        <v>71676725</v>
      </c>
      <c r="D1057">
        <v>247160</v>
      </c>
      <c r="E1057">
        <v>2697203</v>
      </c>
      <c r="F1057">
        <v>1908821</v>
      </c>
      <c r="G1057">
        <v>1484378</v>
      </c>
      <c r="H1057">
        <v>192127</v>
      </c>
      <c r="I1057">
        <v>591705</v>
      </c>
      <c r="J1057">
        <v>776807</v>
      </c>
      <c r="K1057">
        <v>23607193</v>
      </c>
      <c r="L1057">
        <v>1778959</v>
      </c>
      <c r="M1057">
        <v>12982191</v>
      </c>
      <c r="N1057">
        <v>7639797</v>
      </c>
      <c r="O1057">
        <v>986631</v>
      </c>
      <c r="P1057">
        <v>10145027</v>
      </c>
      <c r="Q1057">
        <v>197632</v>
      </c>
      <c r="R1057">
        <v>6329421</v>
      </c>
      <c r="S1057">
        <v>111673</v>
      </c>
      <c r="T1057">
        <v>0</v>
      </c>
    </row>
    <row r="1058" spans="1:20">
      <c r="A1058" s="1">
        <v>44203</v>
      </c>
      <c r="B1058" s="9">
        <f>nyse_spy_volume_by_exchange[[#This Row],[Off Exchange]]/SUM(nyse_spy_volume_by_exchange[[#This Row],[NYSE National]:[LTSE]])</f>
        <v>0.3754278916447239</v>
      </c>
      <c r="C1058" s="12">
        <f>SUM(nyse_spy_volume_by_exchange[[#This Row],[NYSE National]:[LTSE]])</f>
        <v>68797499</v>
      </c>
      <c r="D1058">
        <v>111342</v>
      </c>
      <c r="E1058">
        <v>2240730</v>
      </c>
      <c r="F1058">
        <v>1521046</v>
      </c>
      <c r="G1058">
        <v>917608</v>
      </c>
      <c r="H1058">
        <v>327866</v>
      </c>
      <c r="I1058">
        <v>911285</v>
      </c>
      <c r="J1058">
        <v>691976</v>
      </c>
      <c r="K1058">
        <v>25828500</v>
      </c>
      <c r="L1058">
        <v>987275</v>
      </c>
      <c r="M1058">
        <v>11914712</v>
      </c>
      <c r="N1058">
        <v>6917544</v>
      </c>
      <c r="O1058">
        <v>643997</v>
      </c>
      <c r="P1058">
        <v>9564942</v>
      </c>
      <c r="Q1058">
        <v>138732</v>
      </c>
      <c r="R1058">
        <v>5965708</v>
      </c>
      <c r="S1058">
        <v>114236</v>
      </c>
      <c r="T1058">
        <v>0</v>
      </c>
    </row>
    <row r="1059" spans="1:20">
      <c r="A1059" s="1">
        <v>44202</v>
      </c>
      <c r="B1059" s="9">
        <f>nyse_spy_volume_by_exchange[[#This Row],[Off Exchange]]/SUM(nyse_spy_volume_by_exchange[[#This Row],[NYSE National]:[LTSE]])</f>
        <v>0.35144171482351283</v>
      </c>
      <c r="C1059" s="12">
        <f>SUM(nyse_spy_volume_by_exchange[[#This Row],[NYSE National]:[LTSE]])</f>
        <v>108006450</v>
      </c>
      <c r="D1059">
        <v>253733</v>
      </c>
      <c r="E1059">
        <v>4180444</v>
      </c>
      <c r="F1059">
        <v>2756304</v>
      </c>
      <c r="G1059">
        <v>2216996</v>
      </c>
      <c r="H1059">
        <v>238222</v>
      </c>
      <c r="I1059">
        <v>1592371</v>
      </c>
      <c r="J1059">
        <v>915987</v>
      </c>
      <c r="K1059">
        <v>37957972</v>
      </c>
      <c r="L1059">
        <v>36242</v>
      </c>
      <c r="M1059">
        <v>18128512</v>
      </c>
      <c r="N1059">
        <v>12169317</v>
      </c>
      <c r="O1059">
        <v>1459202</v>
      </c>
      <c r="P1059">
        <v>16008532</v>
      </c>
      <c r="Q1059">
        <v>403895</v>
      </c>
      <c r="R1059">
        <v>9513976</v>
      </c>
      <c r="S1059">
        <v>174745</v>
      </c>
      <c r="T1059">
        <v>0</v>
      </c>
    </row>
    <row r="1060" spans="1:20">
      <c r="A1060" s="1">
        <v>44201</v>
      </c>
      <c r="B1060" s="9">
        <f>nyse_spy_volume_by_exchange[[#This Row],[Off Exchange]]/SUM(nyse_spy_volume_by_exchange[[#This Row],[NYSE National]:[LTSE]])</f>
        <v>0.42555005861032569</v>
      </c>
      <c r="C1060" s="12">
        <f>SUM(nyse_spy_volume_by_exchange[[#This Row],[NYSE National]:[LTSE]])</f>
        <v>66429421</v>
      </c>
      <c r="D1060">
        <v>205538</v>
      </c>
      <c r="E1060">
        <v>2199079</v>
      </c>
      <c r="F1060">
        <v>1397064</v>
      </c>
      <c r="G1060">
        <v>932080</v>
      </c>
      <c r="H1060">
        <v>177103</v>
      </c>
      <c r="I1060">
        <v>662135</v>
      </c>
      <c r="J1060">
        <v>408730</v>
      </c>
      <c r="K1060">
        <v>28269044</v>
      </c>
      <c r="L1060">
        <v>531660</v>
      </c>
      <c r="M1060">
        <v>11008068</v>
      </c>
      <c r="N1060">
        <v>6267996</v>
      </c>
      <c r="O1060">
        <v>556215</v>
      </c>
      <c r="P1060">
        <v>8533411</v>
      </c>
      <c r="Q1060">
        <v>147386</v>
      </c>
      <c r="R1060">
        <v>5024858</v>
      </c>
      <c r="S1060">
        <v>109054</v>
      </c>
      <c r="T1060">
        <v>0</v>
      </c>
    </row>
    <row r="1061" spans="1:20">
      <c r="A1061" s="1">
        <v>44200</v>
      </c>
      <c r="B1061" s="9">
        <f>nyse_spy_volume_by_exchange[[#This Row],[Off Exchange]]/SUM(nyse_spy_volume_by_exchange[[#This Row],[NYSE National]:[LTSE]])</f>
        <v>0.35756962521680635</v>
      </c>
      <c r="C1061" s="12">
        <f>SUM(nyse_spy_volume_by_exchange[[#This Row],[NYSE National]:[LTSE]])</f>
        <v>110311003</v>
      </c>
      <c r="D1061">
        <v>309183</v>
      </c>
      <c r="E1061">
        <v>4489301</v>
      </c>
      <c r="F1061">
        <v>2940110</v>
      </c>
      <c r="G1061">
        <v>2014665</v>
      </c>
      <c r="H1061">
        <v>292896</v>
      </c>
      <c r="I1061">
        <v>1303127</v>
      </c>
      <c r="J1061">
        <v>1332386</v>
      </c>
      <c r="K1061">
        <v>39443864</v>
      </c>
      <c r="L1061">
        <v>1901745</v>
      </c>
      <c r="M1061">
        <v>18059272</v>
      </c>
      <c r="N1061">
        <v>12066477</v>
      </c>
      <c r="O1061">
        <v>1179828</v>
      </c>
      <c r="P1061">
        <v>15340664</v>
      </c>
      <c r="Q1061">
        <v>350637</v>
      </c>
      <c r="R1061">
        <v>9108243</v>
      </c>
      <c r="S1061">
        <v>178605</v>
      </c>
      <c r="T1061">
        <v>0</v>
      </c>
    </row>
    <row r="1062" spans="1:20">
      <c r="A1062" s="1">
        <v>44196</v>
      </c>
      <c r="B1062" s="9">
        <f>nyse_spy_volume_by_exchange[[#This Row],[Off Exchange]]/SUM(nyse_spy_volume_by_exchange[[#This Row],[NYSE National]:[LTSE]])</f>
        <v>0.45883821759465837</v>
      </c>
      <c r="C1062" s="12">
        <f>SUM(nyse_spy_volume_by_exchange[[#This Row],[NYSE National]:[LTSE]])</f>
        <v>78673889</v>
      </c>
      <c r="D1062">
        <v>214101</v>
      </c>
      <c r="E1062">
        <v>1733560</v>
      </c>
      <c r="F1062">
        <v>1884955</v>
      </c>
      <c r="G1062">
        <v>885871</v>
      </c>
      <c r="H1062">
        <v>162971</v>
      </c>
      <c r="I1062">
        <v>1056576</v>
      </c>
      <c r="J1062">
        <v>1375702</v>
      </c>
      <c r="K1062">
        <v>36098587</v>
      </c>
      <c r="L1062">
        <v>1923511</v>
      </c>
      <c r="M1062">
        <v>11000660</v>
      </c>
      <c r="N1062">
        <v>7014155</v>
      </c>
      <c r="O1062">
        <v>729351</v>
      </c>
      <c r="P1062">
        <v>9202909</v>
      </c>
      <c r="Q1062">
        <v>97191</v>
      </c>
      <c r="R1062">
        <v>5185073</v>
      </c>
      <c r="S1062">
        <v>108716</v>
      </c>
      <c r="T1062">
        <v>0</v>
      </c>
    </row>
    <row r="1063" spans="1:20">
      <c r="A1063" s="1">
        <v>44195</v>
      </c>
      <c r="B1063" s="9">
        <f>nyse_spy_volume_by_exchange[[#This Row],[Off Exchange]]/SUM(nyse_spy_volume_by_exchange[[#This Row],[NYSE National]:[LTSE]])</f>
        <v>0.43217862229613024</v>
      </c>
      <c r="C1063" s="12">
        <f>SUM(nyse_spy_volume_by_exchange[[#This Row],[NYSE National]:[LTSE]])</f>
        <v>49455461</v>
      </c>
      <c r="D1063">
        <v>139057</v>
      </c>
      <c r="E1063">
        <v>1156056</v>
      </c>
      <c r="F1063">
        <v>1142841</v>
      </c>
      <c r="G1063">
        <v>550396</v>
      </c>
      <c r="H1063">
        <v>70975</v>
      </c>
      <c r="I1063">
        <v>410703</v>
      </c>
      <c r="J1063">
        <v>768971</v>
      </c>
      <c r="K1063">
        <v>21373593</v>
      </c>
      <c r="L1063">
        <v>1349648</v>
      </c>
      <c r="M1063">
        <v>7764046</v>
      </c>
      <c r="N1063">
        <v>4328227</v>
      </c>
      <c r="O1063">
        <v>424066</v>
      </c>
      <c r="P1063">
        <v>6469552</v>
      </c>
      <c r="Q1063">
        <v>64883</v>
      </c>
      <c r="R1063">
        <v>3370926</v>
      </c>
      <c r="S1063">
        <v>71521</v>
      </c>
      <c r="T1063">
        <v>0</v>
      </c>
    </row>
    <row r="1064" spans="1:20">
      <c r="A1064" s="1">
        <v>44194</v>
      </c>
      <c r="B1064" s="9">
        <f>nyse_spy_volume_by_exchange[[#This Row],[Off Exchange]]/SUM(nyse_spy_volume_by_exchange[[#This Row],[NYSE National]:[LTSE]])</f>
        <v>0.39209626181724788</v>
      </c>
      <c r="C1064" s="12">
        <f>SUM(nyse_spy_volume_by_exchange[[#This Row],[NYSE National]:[LTSE]])</f>
        <v>53795203</v>
      </c>
      <c r="D1064">
        <v>150778</v>
      </c>
      <c r="E1064">
        <v>2184789</v>
      </c>
      <c r="F1064">
        <v>1407566</v>
      </c>
      <c r="G1064">
        <v>828121</v>
      </c>
      <c r="H1064">
        <v>88230</v>
      </c>
      <c r="I1064">
        <v>720211</v>
      </c>
      <c r="J1064">
        <v>890001</v>
      </c>
      <c r="K1064">
        <v>21092898</v>
      </c>
      <c r="L1064">
        <v>1218075</v>
      </c>
      <c r="M1064">
        <v>8429066</v>
      </c>
      <c r="N1064">
        <v>4930694</v>
      </c>
      <c r="O1064">
        <v>701288</v>
      </c>
      <c r="P1064">
        <v>7077288</v>
      </c>
      <c r="Q1064">
        <v>44600</v>
      </c>
      <c r="R1064">
        <v>3929043</v>
      </c>
      <c r="S1064">
        <v>102555</v>
      </c>
      <c r="T1064">
        <v>0</v>
      </c>
    </row>
    <row r="1065" spans="1:20">
      <c r="A1065" s="1">
        <v>44193</v>
      </c>
      <c r="B1065" s="9">
        <f>nyse_spy_volume_by_exchange[[#This Row],[Off Exchange]]/SUM(nyse_spy_volume_by_exchange[[#This Row],[NYSE National]:[LTSE]])</f>
        <v>0.40471753674266314</v>
      </c>
      <c r="C1065" s="12">
        <f>SUM(nyse_spy_volume_by_exchange[[#This Row],[NYSE National]:[LTSE]])</f>
        <v>39000099</v>
      </c>
      <c r="D1065">
        <v>100257</v>
      </c>
      <c r="E1065">
        <v>1187171</v>
      </c>
      <c r="F1065">
        <v>976090</v>
      </c>
      <c r="G1065">
        <v>532882</v>
      </c>
      <c r="H1065">
        <v>97943</v>
      </c>
      <c r="I1065">
        <v>298759</v>
      </c>
      <c r="J1065">
        <v>455636</v>
      </c>
      <c r="K1065">
        <v>15784024</v>
      </c>
      <c r="L1065">
        <v>664183</v>
      </c>
      <c r="M1065">
        <v>7558174</v>
      </c>
      <c r="N1065">
        <v>3009882</v>
      </c>
      <c r="O1065">
        <v>355754</v>
      </c>
      <c r="P1065">
        <v>5405775</v>
      </c>
      <c r="Q1065">
        <v>20710</v>
      </c>
      <c r="R1065">
        <v>2481005</v>
      </c>
      <c r="S1065">
        <v>71854</v>
      </c>
      <c r="T1065">
        <v>0</v>
      </c>
    </row>
    <row r="1066" spans="1:20">
      <c r="A1066" s="1">
        <v>44189</v>
      </c>
      <c r="B1066" s="9">
        <f>nyse_spy_volume_by_exchange[[#This Row],[Off Exchange]]/SUM(nyse_spy_volume_by_exchange[[#This Row],[NYSE National]:[LTSE]])</f>
        <v>0.39720877168741892</v>
      </c>
      <c r="C1066" s="12">
        <f>SUM(nyse_spy_volume_by_exchange[[#This Row],[NYSE National]:[LTSE]])</f>
        <v>27096816</v>
      </c>
      <c r="D1066">
        <v>48327</v>
      </c>
      <c r="E1066">
        <v>930845</v>
      </c>
      <c r="F1066">
        <v>654329</v>
      </c>
      <c r="G1066">
        <v>351094</v>
      </c>
      <c r="H1066">
        <v>49561</v>
      </c>
      <c r="I1066">
        <v>170257</v>
      </c>
      <c r="J1066">
        <v>346515</v>
      </c>
      <c r="K1066">
        <v>10763093</v>
      </c>
      <c r="L1066">
        <v>1548213</v>
      </c>
      <c r="M1066">
        <v>4338128</v>
      </c>
      <c r="N1066">
        <v>2181055</v>
      </c>
      <c r="O1066">
        <v>239521</v>
      </c>
      <c r="P1066">
        <v>3651389</v>
      </c>
      <c r="Q1066">
        <v>28487</v>
      </c>
      <c r="R1066">
        <v>1741871</v>
      </c>
      <c r="S1066">
        <v>54131</v>
      </c>
      <c r="T1066">
        <v>0</v>
      </c>
    </row>
    <row r="1067" spans="1:20">
      <c r="A1067" s="1">
        <v>44188</v>
      </c>
      <c r="B1067" s="9">
        <f>nyse_spy_volume_by_exchange[[#This Row],[Off Exchange]]/SUM(nyse_spy_volume_by_exchange[[#This Row],[NYSE National]:[LTSE]])</f>
        <v>0.38438534564533622</v>
      </c>
      <c r="C1067" s="12">
        <f>SUM(nyse_spy_volume_by_exchange[[#This Row],[NYSE National]:[LTSE]])</f>
        <v>46201202</v>
      </c>
      <c r="D1067">
        <v>92711</v>
      </c>
      <c r="E1067">
        <v>1106574</v>
      </c>
      <c r="F1067">
        <v>1170628</v>
      </c>
      <c r="G1067">
        <v>605143</v>
      </c>
      <c r="H1067">
        <v>140059</v>
      </c>
      <c r="I1067">
        <v>500024</v>
      </c>
      <c r="J1067">
        <v>776704</v>
      </c>
      <c r="K1067">
        <v>17759065</v>
      </c>
      <c r="L1067">
        <v>997001</v>
      </c>
      <c r="M1067">
        <v>7986697</v>
      </c>
      <c r="N1067">
        <v>3977003</v>
      </c>
      <c r="O1067">
        <v>441146</v>
      </c>
      <c r="P1067">
        <v>6755380</v>
      </c>
      <c r="Q1067">
        <v>56198</v>
      </c>
      <c r="R1067">
        <v>3743101</v>
      </c>
      <c r="S1067">
        <v>93768</v>
      </c>
      <c r="T1067">
        <v>0</v>
      </c>
    </row>
    <row r="1068" spans="1:20">
      <c r="A1068" s="1">
        <v>44187</v>
      </c>
      <c r="B1068" s="9">
        <f>nyse_spy_volume_by_exchange[[#This Row],[Off Exchange]]/SUM(nyse_spy_volume_by_exchange[[#This Row],[NYSE National]:[LTSE]])</f>
        <v>0.38345924888624611</v>
      </c>
      <c r="C1068" s="12">
        <f>SUM(nyse_spy_volume_by_exchange[[#This Row],[NYSE National]:[LTSE]])</f>
        <v>48388383</v>
      </c>
      <c r="D1068">
        <v>111309</v>
      </c>
      <c r="E1068">
        <v>1642561</v>
      </c>
      <c r="F1068">
        <v>1160699</v>
      </c>
      <c r="G1068">
        <v>699769</v>
      </c>
      <c r="H1068">
        <v>58781</v>
      </c>
      <c r="I1068">
        <v>969603</v>
      </c>
      <c r="J1068">
        <v>507300</v>
      </c>
      <c r="K1068">
        <v>18554973</v>
      </c>
      <c r="L1068">
        <v>1028622</v>
      </c>
      <c r="M1068">
        <v>8325269</v>
      </c>
      <c r="N1068">
        <v>4517254</v>
      </c>
      <c r="O1068">
        <v>442823</v>
      </c>
      <c r="P1068">
        <v>6326405</v>
      </c>
      <c r="Q1068">
        <v>66115</v>
      </c>
      <c r="R1068">
        <v>3833052</v>
      </c>
      <c r="S1068">
        <v>143848</v>
      </c>
      <c r="T1068">
        <v>0</v>
      </c>
    </row>
    <row r="1069" spans="1:20">
      <c r="A1069" s="1">
        <v>44186</v>
      </c>
      <c r="B1069" s="9">
        <f>nyse_spy_volume_by_exchange[[#This Row],[Off Exchange]]/SUM(nyse_spy_volume_by_exchange[[#This Row],[NYSE National]:[LTSE]])</f>
        <v>0.33443473918848093</v>
      </c>
      <c r="C1069" s="12">
        <f>SUM(nyse_spy_volume_by_exchange[[#This Row],[NYSE National]:[LTSE]])</f>
        <v>96436749</v>
      </c>
      <c r="D1069">
        <v>158878</v>
      </c>
      <c r="E1069">
        <v>3145353</v>
      </c>
      <c r="F1069">
        <v>2628477</v>
      </c>
      <c r="G1069">
        <v>1771308</v>
      </c>
      <c r="H1069">
        <v>172410</v>
      </c>
      <c r="I1069">
        <v>779901</v>
      </c>
      <c r="J1069">
        <v>1414990</v>
      </c>
      <c r="K1069">
        <v>32251799</v>
      </c>
      <c r="L1069">
        <v>1219657</v>
      </c>
      <c r="M1069">
        <v>17629662</v>
      </c>
      <c r="N1069">
        <v>10406480</v>
      </c>
      <c r="O1069">
        <v>1085211</v>
      </c>
      <c r="P1069">
        <v>14472855</v>
      </c>
      <c r="Q1069">
        <v>185122</v>
      </c>
      <c r="R1069">
        <v>8848721</v>
      </c>
      <c r="S1069">
        <v>265925</v>
      </c>
      <c r="T1069">
        <v>0</v>
      </c>
    </row>
    <row r="1070" spans="1:20">
      <c r="A1070" s="1">
        <v>44183</v>
      </c>
      <c r="B1070" s="9">
        <f>nyse_spy_volume_by_exchange[[#This Row],[Off Exchange]]/SUM(nyse_spy_volume_by_exchange[[#This Row],[NYSE National]:[LTSE]])</f>
        <v>0.55097837596672727</v>
      </c>
      <c r="C1070" s="12">
        <f>SUM(nyse_spy_volume_by_exchange[[#This Row],[NYSE National]:[LTSE]])</f>
        <v>141659142</v>
      </c>
      <c r="D1070">
        <v>234145</v>
      </c>
      <c r="E1070">
        <v>3121338</v>
      </c>
      <c r="F1070">
        <v>2406096</v>
      </c>
      <c r="G1070">
        <v>1376907</v>
      </c>
      <c r="H1070">
        <v>242719</v>
      </c>
      <c r="I1070">
        <v>1382373</v>
      </c>
      <c r="J1070">
        <v>1131436</v>
      </c>
      <c r="K1070">
        <v>78051124</v>
      </c>
      <c r="L1070">
        <v>1990127</v>
      </c>
      <c r="M1070">
        <v>22815971</v>
      </c>
      <c r="N1070">
        <v>7406666</v>
      </c>
      <c r="O1070">
        <v>803628</v>
      </c>
      <c r="P1070">
        <v>13381566</v>
      </c>
      <c r="Q1070">
        <v>99041</v>
      </c>
      <c r="R1070">
        <v>7024993</v>
      </c>
      <c r="S1070">
        <v>191012</v>
      </c>
      <c r="T1070">
        <v>0</v>
      </c>
    </row>
    <row r="1071" spans="1:20">
      <c r="A1071" s="1">
        <v>44182</v>
      </c>
      <c r="B1071" s="9">
        <f>nyse_spy_volume_by_exchange[[#This Row],[Off Exchange]]/SUM(nyse_spy_volume_by_exchange[[#This Row],[NYSE National]:[LTSE]])</f>
        <v>0.49411023749664179</v>
      </c>
      <c r="C1071" s="12">
        <f>SUM(nyse_spy_volume_by_exchange[[#This Row],[NYSE National]:[LTSE]])</f>
        <v>64119054</v>
      </c>
      <c r="D1071">
        <v>86559</v>
      </c>
      <c r="E1071">
        <v>1794077</v>
      </c>
      <c r="F1071">
        <v>1013912</v>
      </c>
      <c r="G1071">
        <v>687688</v>
      </c>
      <c r="H1071">
        <v>74313</v>
      </c>
      <c r="I1071">
        <v>812657</v>
      </c>
      <c r="J1071">
        <v>466283</v>
      </c>
      <c r="K1071">
        <v>31681881</v>
      </c>
      <c r="L1071">
        <v>4963060</v>
      </c>
      <c r="M1071">
        <v>9454353</v>
      </c>
      <c r="N1071">
        <v>3519341</v>
      </c>
      <c r="O1071">
        <v>506735</v>
      </c>
      <c r="P1071">
        <v>5798374</v>
      </c>
      <c r="Q1071">
        <v>47224</v>
      </c>
      <c r="R1071">
        <v>3152656</v>
      </c>
      <c r="S1071">
        <v>59941</v>
      </c>
      <c r="T1071">
        <v>0</v>
      </c>
    </row>
    <row r="1072" spans="1:20">
      <c r="A1072" s="1">
        <v>44181</v>
      </c>
      <c r="B1072" s="9">
        <f>nyse_spy_volume_by_exchange[[#This Row],[Off Exchange]]/SUM(nyse_spy_volume_by_exchange[[#This Row],[NYSE National]:[LTSE]])</f>
        <v>0.465640457905729</v>
      </c>
      <c r="C1072" s="12">
        <f>SUM(nyse_spy_volume_by_exchange[[#This Row],[NYSE National]:[LTSE]])</f>
        <v>58420147</v>
      </c>
      <c r="D1072">
        <v>120003</v>
      </c>
      <c r="E1072">
        <v>1574537</v>
      </c>
      <c r="F1072">
        <v>1301289</v>
      </c>
      <c r="G1072">
        <v>1104057</v>
      </c>
      <c r="H1072">
        <v>88954</v>
      </c>
      <c r="I1072">
        <v>586993</v>
      </c>
      <c r="J1072">
        <v>814134</v>
      </c>
      <c r="K1072">
        <v>27202784</v>
      </c>
      <c r="L1072">
        <v>368583</v>
      </c>
      <c r="M1072">
        <v>8921243</v>
      </c>
      <c r="N1072">
        <v>4294240</v>
      </c>
      <c r="O1072">
        <v>593139</v>
      </c>
      <c r="P1072">
        <v>7136484</v>
      </c>
      <c r="Q1072">
        <v>108125</v>
      </c>
      <c r="R1072">
        <v>4087767</v>
      </c>
      <c r="S1072">
        <v>117815</v>
      </c>
      <c r="T1072">
        <v>0</v>
      </c>
    </row>
    <row r="1073" spans="1:20">
      <c r="A1073" s="1">
        <v>44180</v>
      </c>
      <c r="B1073" s="9">
        <f>nyse_spy_volume_by_exchange[[#This Row],[Off Exchange]]/SUM(nyse_spy_volume_by_exchange[[#This Row],[NYSE National]:[LTSE]])</f>
        <v>0.47018606420649089</v>
      </c>
      <c r="C1073" s="12">
        <f>SUM(nyse_spy_volume_by_exchange[[#This Row],[NYSE National]:[LTSE]])</f>
        <v>64070625</v>
      </c>
      <c r="D1073">
        <v>128498</v>
      </c>
      <c r="E1073">
        <v>2035085</v>
      </c>
      <c r="F1073">
        <v>1437272</v>
      </c>
      <c r="G1073">
        <v>930347</v>
      </c>
      <c r="H1073">
        <v>75991</v>
      </c>
      <c r="I1073">
        <v>853271</v>
      </c>
      <c r="J1073">
        <v>972535</v>
      </c>
      <c r="K1073">
        <v>30125115</v>
      </c>
      <c r="L1073">
        <v>904108</v>
      </c>
      <c r="M1073">
        <v>9822850</v>
      </c>
      <c r="N1073">
        <v>4443628</v>
      </c>
      <c r="O1073">
        <v>528156</v>
      </c>
      <c r="P1073">
        <v>7147509</v>
      </c>
      <c r="Q1073">
        <v>81710</v>
      </c>
      <c r="R1073">
        <v>4500673</v>
      </c>
      <c r="S1073">
        <v>83877</v>
      </c>
      <c r="T1073">
        <v>0</v>
      </c>
    </row>
    <row r="1074" spans="1:20">
      <c r="A1074" s="1">
        <v>44179</v>
      </c>
      <c r="B1074" s="9">
        <f>nyse_spy_volume_by_exchange[[#This Row],[Off Exchange]]/SUM(nyse_spy_volume_by_exchange[[#This Row],[NYSE National]:[LTSE]])</f>
        <v>0.38477135698711812</v>
      </c>
      <c r="C1074" s="12">
        <f>SUM(nyse_spy_volume_by_exchange[[#This Row],[NYSE National]:[LTSE]])</f>
        <v>69466938</v>
      </c>
      <c r="D1074">
        <v>133847</v>
      </c>
      <c r="E1074">
        <v>2271960</v>
      </c>
      <c r="F1074">
        <v>2001971</v>
      </c>
      <c r="G1074">
        <v>968720</v>
      </c>
      <c r="H1074">
        <v>156017</v>
      </c>
      <c r="I1074">
        <v>840050</v>
      </c>
      <c r="J1074">
        <v>992543</v>
      </c>
      <c r="K1074">
        <v>26728888</v>
      </c>
      <c r="L1074">
        <v>1938426</v>
      </c>
      <c r="M1074">
        <v>11898373</v>
      </c>
      <c r="N1074">
        <v>6194065</v>
      </c>
      <c r="O1074">
        <v>597428</v>
      </c>
      <c r="P1074">
        <v>8947211</v>
      </c>
      <c r="Q1074">
        <v>102167</v>
      </c>
      <c r="R1074">
        <v>5528659</v>
      </c>
      <c r="S1074">
        <v>166613</v>
      </c>
      <c r="T1074">
        <v>0</v>
      </c>
    </row>
    <row r="1075" spans="1:20">
      <c r="A1075" s="1">
        <v>44176</v>
      </c>
      <c r="B1075" s="9">
        <f>nyse_spy_volume_by_exchange[[#This Row],[Off Exchange]]/SUM(nyse_spy_volume_by_exchange[[#This Row],[NYSE National]:[LTSE]])</f>
        <v>0.36574041936736307</v>
      </c>
      <c r="C1075" s="12">
        <f>SUM(nyse_spy_volume_by_exchange[[#This Row],[NYSE National]:[LTSE]])</f>
        <v>57709498</v>
      </c>
      <c r="D1075">
        <v>126015</v>
      </c>
      <c r="E1075">
        <v>1972385</v>
      </c>
      <c r="F1075">
        <v>1106897</v>
      </c>
      <c r="G1075">
        <v>1000433</v>
      </c>
      <c r="H1075">
        <v>102291</v>
      </c>
      <c r="I1075">
        <v>633441</v>
      </c>
      <c r="J1075">
        <v>687110</v>
      </c>
      <c r="K1075">
        <v>21106696</v>
      </c>
      <c r="L1075">
        <v>2792867</v>
      </c>
      <c r="M1075">
        <v>8357336</v>
      </c>
      <c r="N1075">
        <v>5358197</v>
      </c>
      <c r="O1075">
        <v>473566</v>
      </c>
      <c r="P1075">
        <v>8603850</v>
      </c>
      <c r="Q1075">
        <v>95752</v>
      </c>
      <c r="R1075">
        <v>5172123</v>
      </c>
      <c r="S1075">
        <v>120539</v>
      </c>
      <c r="T1075">
        <v>0</v>
      </c>
    </row>
    <row r="1076" spans="1:20">
      <c r="A1076" s="1">
        <v>44175</v>
      </c>
      <c r="B1076" s="9">
        <f>nyse_spy_volume_by_exchange[[#This Row],[Off Exchange]]/SUM(nyse_spy_volume_by_exchange[[#This Row],[NYSE National]:[LTSE]])</f>
        <v>0.36477509923521007</v>
      </c>
      <c r="C1076" s="12">
        <f>SUM(nyse_spy_volume_by_exchange[[#This Row],[NYSE National]:[LTSE]])</f>
        <v>57755206</v>
      </c>
      <c r="D1076">
        <v>149048</v>
      </c>
      <c r="E1076">
        <v>1632606</v>
      </c>
      <c r="F1076">
        <v>1249598</v>
      </c>
      <c r="G1076">
        <v>671405</v>
      </c>
      <c r="H1076">
        <v>72064</v>
      </c>
      <c r="I1076">
        <v>943872</v>
      </c>
      <c r="J1076">
        <v>1125379</v>
      </c>
      <c r="K1076">
        <v>21067661</v>
      </c>
      <c r="L1076">
        <v>2177802</v>
      </c>
      <c r="M1076">
        <v>10549888</v>
      </c>
      <c r="N1076">
        <v>5115204</v>
      </c>
      <c r="O1076">
        <v>446268</v>
      </c>
      <c r="P1076">
        <v>7786091</v>
      </c>
      <c r="Q1076">
        <v>105798</v>
      </c>
      <c r="R1076">
        <v>4553152</v>
      </c>
      <c r="S1076">
        <v>109370</v>
      </c>
      <c r="T1076">
        <v>0</v>
      </c>
    </row>
    <row r="1077" spans="1:20">
      <c r="A1077" s="1">
        <v>44174</v>
      </c>
      <c r="B1077" s="9">
        <f>nyse_spy_volume_by_exchange[[#This Row],[Off Exchange]]/SUM(nyse_spy_volume_by_exchange[[#This Row],[NYSE National]:[LTSE]])</f>
        <v>0.37489002441406727</v>
      </c>
      <c r="C1077" s="12">
        <f>SUM(nyse_spy_volume_by_exchange[[#This Row],[NYSE National]:[LTSE]])</f>
        <v>74098264</v>
      </c>
      <c r="D1077">
        <v>224092</v>
      </c>
      <c r="E1077">
        <v>2804111</v>
      </c>
      <c r="F1077">
        <v>2125392</v>
      </c>
      <c r="G1077">
        <v>1501487</v>
      </c>
      <c r="H1077">
        <v>121811</v>
      </c>
      <c r="I1077">
        <v>1124314</v>
      </c>
      <c r="J1077">
        <v>1309365</v>
      </c>
      <c r="K1077">
        <v>27778700</v>
      </c>
      <c r="L1077">
        <v>749431</v>
      </c>
      <c r="M1077">
        <v>11727272</v>
      </c>
      <c r="N1077">
        <v>6575720</v>
      </c>
      <c r="O1077">
        <v>980801</v>
      </c>
      <c r="P1077">
        <v>10935835</v>
      </c>
      <c r="Q1077">
        <v>164739</v>
      </c>
      <c r="R1077">
        <v>5780804</v>
      </c>
      <c r="S1077">
        <v>194390</v>
      </c>
      <c r="T1077">
        <v>0</v>
      </c>
    </row>
    <row r="1078" spans="1:20">
      <c r="A1078" s="1">
        <v>44173</v>
      </c>
      <c r="B1078" s="9">
        <f>nyse_spy_volume_by_exchange[[#This Row],[Off Exchange]]/SUM(nyse_spy_volume_by_exchange[[#This Row],[NYSE National]:[LTSE]])</f>
        <v>0.35189197604502709</v>
      </c>
      <c r="C1078" s="12">
        <f>SUM(nyse_spy_volume_by_exchange[[#This Row],[NYSE National]:[LTSE]])</f>
        <v>42457990</v>
      </c>
      <c r="D1078">
        <v>143856</v>
      </c>
      <c r="E1078">
        <v>1315277</v>
      </c>
      <c r="F1078">
        <v>945600</v>
      </c>
      <c r="G1078">
        <v>690338</v>
      </c>
      <c r="H1078">
        <v>87544</v>
      </c>
      <c r="I1078">
        <v>701698</v>
      </c>
      <c r="J1078">
        <v>694735</v>
      </c>
      <c r="K1078">
        <v>14940626</v>
      </c>
      <c r="L1078">
        <v>1680869</v>
      </c>
      <c r="M1078">
        <v>8565057</v>
      </c>
      <c r="N1078">
        <v>3283923</v>
      </c>
      <c r="O1078">
        <v>550741</v>
      </c>
      <c r="P1078">
        <v>5522705</v>
      </c>
      <c r="Q1078">
        <v>82372</v>
      </c>
      <c r="R1078">
        <v>3179163</v>
      </c>
      <c r="S1078">
        <v>73486</v>
      </c>
      <c r="T1078">
        <v>0</v>
      </c>
    </row>
    <row r="1079" spans="1:20">
      <c r="A1079" s="1">
        <v>44172</v>
      </c>
      <c r="B1079" s="9">
        <f>nyse_spy_volume_by_exchange[[#This Row],[Off Exchange]]/SUM(nyse_spy_volume_by_exchange[[#This Row],[NYSE National]:[LTSE]])</f>
        <v>0.36694833322208387</v>
      </c>
      <c r="C1079" s="12">
        <f>SUM(nyse_spy_volume_by_exchange[[#This Row],[NYSE National]:[LTSE]])</f>
        <v>48944043</v>
      </c>
      <c r="D1079">
        <v>148325</v>
      </c>
      <c r="E1079">
        <v>1652141</v>
      </c>
      <c r="F1079">
        <v>1298869</v>
      </c>
      <c r="G1079">
        <v>953794</v>
      </c>
      <c r="H1079">
        <v>120192</v>
      </c>
      <c r="I1079">
        <v>713275</v>
      </c>
      <c r="J1079">
        <v>922487</v>
      </c>
      <c r="K1079">
        <v>17959935</v>
      </c>
      <c r="L1079">
        <v>1679907</v>
      </c>
      <c r="M1079">
        <v>7582366</v>
      </c>
      <c r="N1079">
        <v>3871217</v>
      </c>
      <c r="O1079">
        <v>569989</v>
      </c>
      <c r="P1079">
        <v>7450787</v>
      </c>
      <c r="Q1079">
        <v>79583</v>
      </c>
      <c r="R1079">
        <v>3847263</v>
      </c>
      <c r="S1079">
        <v>93913</v>
      </c>
      <c r="T1079">
        <v>0</v>
      </c>
    </row>
    <row r="1080" spans="1:20">
      <c r="A1080" s="1">
        <v>44169</v>
      </c>
      <c r="B1080" s="9">
        <f>nyse_spy_volume_by_exchange[[#This Row],[Off Exchange]]/SUM(nyse_spy_volume_by_exchange[[#This Row],[NYSE National]:[LTSE]])</f>
        <v>0.36174996500522399</v>
      </c>
      <c r="C1080" s="12">
        <f>SUM(nyse_spy_volume_by_exchange[[#This Row],[NYSE National]:[LTSE]])</f>
        <v>50750432</v>
      </c>
      <c r="D1080">
        <v>154043</v>
      </c>
      <c r="E1080">
        <v>1549406</v>
      </c>
      <c r="F1080">
        <v>1130667</v>
      </c>
      <c r="G1080">
        <v>773984</v>
      </c>
      <c r="H1080">
        <v>188264</v>
      </c>
      <c r="I1080">
        <v>535394</v>
      </c>
      <c r="J1080">
        <v>690562</v>
      </c>
      <c r="K1080">
        <v>18358967</v>
      </c>
      <c r="L1080">
        <v>2813394</v>
      </c>
      <c r="M1080">
        <v>8073570</v>
      </c>
      <c r="N1080">
        <v>4271471</v>
      </c>
      <c r="O1080">
        <v>639027</v>
      </c>
      <c r="P1080">
        <v>7537207</v>
      </c>
      <c r="Q1080">
        <v>77645</v>
      </c>
      <c r="R1080">
        <v>3846874</v>
      </c>
      <c r="S1080">
        <v>109957</v>
      </c>
      <c r="T1080">
        <v>0</v>
      </c>
    </row>
    <row r="1081" spans="1:20">
      <c r="A1081" s="1">
        <v>44168</v>
      </c>
      <c r="B1081" s="9">
        <f>nyse_spy_volume_by_exchange[[#This Row],[Off Exchange]]/SUM(nyse_spy_volume_by_exchange[[#This Row],[NYSE National]:[LTSE]])</f>
        <v>0.32649753558951095</v>
      </c>
      <c r="C1081" s="12">
        <f>SUM(nyse_spy_volume_by_exchange[[#This Row],[NYSE National]:[LTSE]])</f>
        <v>63934357</v>
      </c>
      <c r="D1081">
        <v>204580</v>
      </c>
      <c r="E1081">
        <v>1814569</v>
      </c>
      <c r="F1081">
        <v>1964670</v>
      </c>
      <c r="G1081">
        <v>1002656</v>
      </c>
      <c r="H1081">
        <v>89653</v>
      </c>
      <c r="I1081">
        <v>588550</v>
      </c>
      <c r="J1081">
        <v>995657</v>
      </c>
      <c r="K1081">
        <v>20874410</v>
      </c>
      <c r="L1081">
        <v>4187813</v>
      </c>
      <c r="M1081">
        <v>10293141</v>
      </c>
      <c r="N1081">
        <v>6731262</v>
      </c>
      <c r="O1081">
        <v>741854</v>
      </c>
      <c r="P1081">
        <v>9426541</v>
      </c>
      <c r="Q1081">
        <v>141718</v>
      </c>
      <c r="R1081">
        <v>4757590</v>
      </c>
      <c r="S1081">
        <v>119693</v>
      </c>
      <c r="T1081">
        <v>0</v>
      </c>
    </row>
    <row r="1082" spans="1:20">
      <c r="A1082" s="1">
        <v>44167</v>
      </c>
      <c r="B1082" s="9">
        <f>nyse_spy_volume_by_exchange[[#This Row],[Off Exchange]]/SUM(nyse_spy_volume_by_exchange[[#This Row],[NYSE National]:[LTSE]])</f>
        <v>0.32017074058009692</v>
      </c>
      <c r="C1082" s="12">
        <f>SUM(nyse_spy_volume_by_exchange[[#This Row],[NYSE National]:[LTSE]])</f>
        <v>46030065</v>
      </c>
      <c r="D1082">
        <v>138742</v>
      </c>
      <c r="E1082">
        <v>1386389</v>
      </c>
      <c r="F1082">
        <v>1306829</v>
      </c>
      <c r="G1082">
        <v>858025</v>
      </c>
      <c r="H1082">
        <v>78599</v>
      </c>
      <c r="I1082">
        <v>435413</v>
      </c>
      <c r="J1082">
        <v>469385</v>
      </c>
      <c r="K1082">
        <v>14737480</v>
      </c>
      <c r="L1082">
        <v>3339250</v>
      </c>
      <c r="M1082">
        <v>8594001</v>
      </c>
      <c r="N1082">
        <v>4084053</v>
      </c>
      <c r="O1082">
        <v>555765</v>
      </c>
      <c r="P1082">
        <v>6711067</v>
      </c>
      <c r="Q1082">
        <v>63737</v>
      </c>
      <c r="R1082">
        <v>3223240</v>
      </c>
      <c r="S1082">
        <v>48090</v>
      </c>
      <c r="T1082">
        <v>0</v>
      </c>
    </row>
    <row r="1083" spans="1:20">
      <c r="A1083" s="1">
        <v>44166</v>
      </c>
      <c r="B1083" s="9">
        <f>nyse_spy_volume_by_exchange[[#This Row],[Off Exchange]]/SUM(nyse_spy_volume_by_exchange[[#This Row],[NYSE National]:[LTSE]])</f>
        <v>0.36905851812339713</v>
      </c>
      <c r="C1083" s="12">
        <f>SUM(nyse_spy_volume_by_exchange[[#This Row],[NYSE National]:[LTSE]])</f>
        <v>75423608</v>
      </c>
      <c r="D1083">
        <v>185920</v>
      </c>
      <c r="E1083">
        <v>1988981</v>
      </c>
      <c r="F1083">
        <v>1780193</v>
      </c>
      <c r="G1083">
        <v>858892</v>
      </c>
      <c r="H1083">
        <v>224248</v>
      </c>
      <c r="I1083">
        <v>846449</v>
      </c>
      <c r="J1083">
        <v>1002305</v>
      </c>
      <c r="K1083">
        <v>27835725</v>
      </c>
      <c r="L1083">
        <v>4967650</v>
      </c>
      <c r="M1083">
        <v>12339143</v>
      </c>
      <c r="N1083">
        <v>6908854</v>
      </c>
      <c r="O1083">
        <v>633399</v>
      </c>
      <c r="P1083">
        <v>9927913</v>
      </c>
      <c r="Q1083">
        <v>153354</v>
      </c>
      <c r="R1083">
        <v>5645431</v>
      </c>
      <c r="S1083">
        <v>125151</v>
      </c>
      <c r="T1083">
        <v>0</v>
      </c>
    </row>
    <row r="1084" spans="1:20">
      <c r="A1084" s="1">
        <v>44165</v>
      </c>
      <c r="B1084" s="9">
        <f>nyse_spy_volume_by_exchange[[#This Row],[Off Exchange]]/SUM(nyse_spy_volume_by_exchange[[#This Row],[NYSE National]:[LTSE]])</f>
        <v>0.40917199545490607</v>
      </c>
      <c r="C1084" s="12">
        <f>SUM(nyse_spy_volume_by_exchange[[#This Row],[NYSE National]:[LTSE]])</f>
        <v>83872414</v>
      </c>
      <c r="D1084">
        <v>198489</v>
      </c>
      <c r="E1084">
        <v>2618913</v>
      </c>
      <c r="F1084">
        <v>2198011</v>
      </c>
      <c r="G1084">
        <v>1673507</v>
      </c>
      <c r="H1084">
        <v>91766</v>
      </c>
      <c r="I1084">
        <v>1019085</v>
      </c>
      <c r="J1084">
        <v>772397</v>
      </c>
      <c r="K1084">
        <v>34318243</v>
      </c>
      <c r="L1084">
        <v>890525</v>
      </c>
      <c r="M1084">
        <v>14123318</v>
      </c>
      <c r="N1084">
        <v>7279556</v>
      </c>
      <c r="O1084">
        <v>1242950</v>
      </c>
      <c r="P1084">
        <v>11073907</v>
      </c>
      <c r="Q1084">
        <v>129933</v>
      </c>
      <c r="R1084">
        <v>6154497</v>
      </c>
      <c r="S1084">
        <v>87317</v>
      </c>
      <c r="T1084">
        <v>0</v>
      </c>
    </row>
    <row r="1085" spans="1:20">
      <c r="A1085" s="1">
        <v>44162</v>
      </c>
      <c r="B1085" s="9">
        <f>nyse_spy_volume_by_exchange[[#This Row],[Off Exchange]]/SUM(nyse_spy_volume_by_exchange[[#This Row],[NYSE National]:[LTSE]])</f>
        <v>0.43977305730755706</v>
      </c>
      <c r="C1085" s="12">
        <f>SUM(nyse_spy_volume_by_exchange[[#This Row],[NYSE National]:[LTSE]])</f>
        <v>28516274</v>
      </c>
      <c r="D1085">
        <v>73798</v>
      </c>
      <c r="E1085">
        <v>939506</v>
      </c>
      <c r="F1085">
        <v>640726</v>
      </c>
      <c r="G1085">
        <v>487383</v>
      </c>
      <c r="H1085">
        <v>26747</v>
      </c>
      <c r="I1085">
        <v>309433</v>
      </c>
      <c r="J1085">
        <v>303849</v>
      </c>
      <c r="K1085">
        <v>12540689</v>
      </c>
      <c r="L1085">
        <v>283250</v>
      </c>
      <c r="M1085">
        <v>4916642</v>
      </c>
      <c r="N1085">
        <v>2198410</v>
      </c>
      <c r="O1085">
        <v>395062</v>
      </c>
      <c r="P1085">
        <v>3714598</v>
      </c>
      <c r="Q1085">
        <v>29818</v>
      </c>
      <c r="R1085">
        <v>1624154</v>
      </c>
      <c r="S1085">
        <v>32209</v>
      </c>
      <c r="T1085">
        <v>0</v>
      </c>
    </row>
    <row r="1086" spans="1:20">
      <c r="A1086" s="1">
        <v>44160</v>
      </c>
      <c r="B1086" s="9">
        <f>nyse_spy_volume_by_exchange[[#This Row],[Off Exchange]]/SUM(nyse_spy_volume_by_exchange[[#This Row],[NYSE National]:[LTSE]])</f>
        <v>0.4496315712587865</v>
      </c>
      <c r="C1086" s="12">
        <f>SUM(nyse_spy_volume_by_exchange[[#This Row],[NYSE National]:[LTSE]])</f>
        <v>47856337</v>
      </c>
      <c r="D1086">
        <v>128862</v>
      </c>
      <c r="E1086">
        <v>1500657</v>
      </c>
      <c r="F1086">
        <v>1173005</v>
      </c>
      <c r="G1086">
        <v>693283</v>
      </c>
      <c r="H1086">
        <v>49304</v>
      </c>
      <c r="I1086">
        <v>637659</v>
      </c>
      <c r="J1086">
        <v>470440</v>
      </c>
      <c r="K1086">
        <v>21517720</v>
      </c>
      <c r="L1086">
        <v>1165188</v>
      </c>
      <c r="M1086">
        <v>7313211</v>
      </c>
      <c r="N1086">
        <v>4069503</v>
      </c>
      <c r="O1086">
        <v>491953</v>
      </c>
      <c r="P1086">
        <v>5430785</v>
      </c>
      <c r="Q1086">
        <v>63065</v>
      </c>
      <c r="R1086">
        <v>3071960</v>
      </c>
      <c r="S1086">
        <v>79742</v>
      </c>
      <c r="T1086">
        <v>0</v>
      </c>
    </row>
    <row r="1087" spans="1:20">
      <c r="A1087" s="1">
        <v>44159</v>
      </c>
      <c r="B1087" s="9">
        <f>nyse_spy_volume_by_exchange[[#This Row],[Off Exchange]]/SUM(nyse_spy_volume_by_exchange[[#This Row],[NYSE National]:[LTSE]])</f>
        <v>0.31716135847312493</v>
      </c>
      <c r="C1087" s="12">
        <f>SUM(nyse_spy_volume_by_exchange[[#This Row],[NYSE National]:[LTSE]])</f>
        <v>62415898</v>
      </c>
      <c r="D1087">
        <v>227393</v>
      </c>
      <c r="E1087">
        <v>2201752</v>
      </c>
      <c r="F1087">
        <v>1987078</v>
      </c>
      <c r="G1087">
        <v>1153033</v>
      </c>
      <c r="H1087">
        <v>100342</v>
      </c>
      <c r="I1087">
        <v>1316995</v>
      </c>
      <c r="J1087">
        <v>869210</v>
      </c>
      <c r="K1087">
        <v>19795911</v>
      </c>
      <c r="L1087">
        <v>1268807</v>
      </c>
      <c r="M1087">
        <v>11524636</v>
      </c>
      <c r="N1087">
        <v>6621037</v>
      </c>
      <c r="O1087">
        <v>812158</v>
      </c>
      <c r="P1087">
        <v>9342320</v>
      </c>
      <c r="Q1087">
        <v>118216</v>
      </c>
      <c r="R1087">
        <v>4978554</v>
      </c>
      <c r="S1087">
        <v>98456</v>
      </c>
      <c r="T1087">
        <v>0</v>
      </c>
    </row>
    <row r="1088" spans="1:20">
      <c r="A1088" s="1">
        <v>44158</v>
      </c>
      <c r="B1088" s="9">
        <f>nyse_spy_volume_by_exchange[[#This Row],[Off Exchange]]/SUM(nyse_spy_volume_by_exchange[[#This Row],[NYSE National]:[LTSE]])</f>
        <v>0.41909534696473805</v>
      </c>
      <c r="C1088" s="12">
        <f>SUM(nyse_spy_volume_by_exchange[[#This Row],[NYSE National]:[LTSE]])</f>
        <v>64614275</v>
      </c>
      <c r="D1088">
        <v>151062</v>
      </c>
      <c r="E1088">
        <v>2075401</v>
      </c>
      <c r="F1088">
        <v>1530537</v>
      </c>
      <c r="G1088">
        <v>959896</v>
      </c>
      <c r="H1088">
        <v>63735</v>
      </c>
      <c r="I1088">
        <v>732916</v>
      </c>
      <c r="J1088">
        <v>588054</v>
      </c>
      <c r="K1088">
        <v>27079542</v>
      </c>
      <c r="L1088">
        <v>1962043</v>
      </c>
      <c r="M1088">
        <v>10315835</v>
      </c>
      <c r="N1088">
        <v>5890342</v>
      </c>
      <c r="O1088">
        <v>656775</v>
      </c>
      <c r="P1088">
        <v>8155847</v>
      </c>
      <c r="Q1088">
        <v>71691</v>
      </c>
      <c r="R1088">
        <v>4336303</v>
      </c>
      <c r="S1088">
        <v>44296</v>
      </c>
      <c r="T1088">
        <v>0</v>
      </c>
    </row>
    <row r="1089" spans="1:20">
      <c r="A1089" s="1">
        <v>44155</v>
      </c>
      <c r="B1089" s="9">
        <f>nyse_spy_volume_by_exchange[[#This Row],[Off Exchange]]/SUM(nyse_spy_volume_by_exchange[[#This Row],[NYSE National]:[LTSE]])</f>
        <v>0.51568941901849075</v>
      </c>
      <c r="C1089" s="12">
        <f>SUM(nyse_spy_volume_by_exchange[[#This Row],[NYSE National]:[LTSE]])</f>
        <v>71912478</v>
      </c>
      <c r="D1089">
        <v>169296</v>
      </c>
      <c r="E1089">
        <v>1682413</v>
      </c>
      <c r="F1089">
        <v>1381788</v>
      </c>
      <c r="G1089">
        <v>890423</v>
      </c>
      <c r="H1089">
        <v>50215</v>
      </c>
      <c r="I1089">
        <v>844641</v>
      </c>
      <c r="J1089">
        <v>475954</v>
      </c>
      <c r="K1089">
        <v>37084504</v>
      </c>
      <c r="L1089">
        <v>2098007</v>
      </c>
      <c r="M1089">
        <v>10059968</v>
      </c>
      <c r="N1089">
        <v>4617877</v>
      </c>
      <c r="O1089">
        <v>876147</v>
      </c>
      <c r="P1089">
        <v>7364629</v>
      </c>
      <c r="Q1089">
        <v>78975</v>
      </c>
      <c r="R1089">
        <v>4125363</v>
      </c>
      <c r="S1089">
        <v>112278</v>
      </c>
      <c r="T1089">
        <v>0</v>
      </c>
    </row>
    <row r="1090" spans="1:20">
      <c r="A1090" s="1">
        <v>44154</v>
      </c>
      <c r="B1090" s="9">
        <f>nyse_spy_volume_by_exchange[[#This Row],[Off Exchange]]/SUM(nyse_spy_volume_by_exchange[[#This Row],[NYSE National]:[LTSE]])</f>
        <v>0.37656861427005395</v>
      </c>
      <c r="C1090" s="12">
        <f>SUM(nyse_spy_volume_by_exchange[[#This Row],[NYSE National]:[LTSE]])</f>
        <v>60500374</v>
      </c>
      <c r="D1090">
        <v>176939</v>
      </c>
      <c r="E1090">
        <v>2077393</v>
      </c>
      <c r="F1090">
        <v>1412192</v>
      </c>
      <c r="G1090">
        <v>1050627</v>
      </c>
      <c r="H1090">
        <v>39802</v>
      </c>
      <c r="I1090">
        <v>965976</v>
      </c>
      <c r="J1090">
        <v>721993</v>
      </c>
      <c r="K1090">
        <v>22782542</v>
      </c>
      <c r="L1090">
        <v>1438293</v>
      </c>
      <c r="M1090">
        <v>10510585</v>
      </c>
      <c r="N1090">
        <v>5489547</v>
      </c>
      <c r="O1090">
        <v>647999</v>
      </c>
      <c r="P1090">
        <v>8673118</v>
      </c>
      <c r="Q1090">
        <v>90867</v>
      </c>
      <c r="R1090">
        <v>4348821</v>
      </c>
      <c r="S1090">
        <v>73680</v>
      </c>
      <c r="T1090">
        <v>0</v>
      </c>
    </row>
    <row r="1091" spans="1:20">
      <c r="A1091" s="1">
        <v>44153</v>
      </c>
      <c r="B1091" s="9">
        <f>nyse_spy_volume_by_exchange[[#This Row],[Off Exchange]]/SUM(nyse_spy_volume_by_exchange[[#This Row],[NYSE National]:[LTSE]])</f>
        <v>0.41702181291805329</v>
      </c>
      <c r="C1091" s="12">
        <f>SUM(nyse_spy_volume_by_exchange[[#This Row],[NYSE National]:[LTSE]])</f>
        <v>71440052</v>
      </c>
      <c r="D1091">
        <v>219983</v>
      </c>
      <c r="E1091">
        <v>1918759</v>
      </c>
      <c r="F1091">
        <v>1460323</v>
      </c>
      <c r="G1091">
        <v>1039721</v>
      </c>
      <c r="H1091">
        <v>59059</v>
      </c>
      <c r="I1091">
        <v>1026905</v>
      </c>
      <c r="J1091">
        <v>895133</v>
      </c>
      <c r="K1091">
        <v>29792060</v>
      </c>
      <c r="L1091">
        <v>367108</v>
      </c>
      <c r="M1091">
        <v>12083300</v>
      </c>
      <c r="N1091">
        <v>5844266</v>
      </c>
      <c r="O1091">
        <v>867415</v>
      </c>
      <c r="P1091">
        <v>10702604</v>
      </c>
      <c r="Q1091">
        <v>106636</v>
      </c>
      <c r="R1091">
        <v>4959120</v>
      </c>
      <c r="S1091">
        <v>97660</v>
      </c>
      <c r="T1091">
        <v>0</v>
      </c>
    </row>
    <row r="1092" spans="1:20">
      <c r="A1092" s="1">
        <v>44152</v>
      </c>
      <c r="B1092" s="9">
        <f>nyse_spy_volume_by_exchange[[#This Row],[Off Exchange]]/SUM(nyse_spy_volume_by_exchange[[#This Row],[NYSE National]:[LTSE]])</f>
        <v>0.41885974599568448</v>
      </c>
      <c r="C1092" s="12">
        <f>SUM(nyse_spy_volume_by_exchange[[#This Row],[NYSE National]:[LTSE]])</f>
        <v>66102184</v>
      </c>
      <c r="D1092">
        <v>195206</v>
      </c>
      <c r="E1092">
        <v>2224328</v>
      </c>
      <c r="F1092">
        <v>1409994</v>
      </c>
      <c r="G1092">
        <v>1020572</v>
      </c>
      <c r="H1092">
        <v>69161</v>
      </c>
      <c r="I1092">
        <v>827448</v>
      </c>
      <c r="J1092">
        <v>725730</v>
      </c>
      <c r="K1092">
        <v>27687544</v>
      </c>
      <c r="L1092">
        <v>1805942</v>
      </c>
      <c r="M1092">
        <v>9896497</v>
      </c>
      <c r="N1092">
        <v>5750432</v>
      </c>
      <c r="O1092">
        <v>631374</v>
      </c>
      <c r="P1092">
        <v>9042671</v>
      </c>
      <c r="Q1092">
        <v>132379</v>
      </c>
      <c r="R1092">
        <v>4531833</v>
      </c>
      <c r="S1092">
        <v>151073</v>
      </c>
      <c r="T1092">
        <v>0</v>
      </c>
    </row>
    <row r="1093" spans="1:20">
      <c r="A1093" s="1">
        <v>44151</v>
      </c>
      <c r="B1093" s="9">
        <f>nyse_spy_volume_by_exchange[[#This Row],[Off Exchange]]/SUM(nyse_spy_volume_by_exchange[[#This Row],[NYSE National]:[LTSE]])</f>
        <v>0.29464026302765273</v>
      </c>
      <c r="C1093" s="12">
        <f>SUM(nyse_spy_volume_by_exchange[[#This Row],[NYSE National]:[LTSE]])</f>
        <v>74998046</v>
      </c>
      <c r="D1093">
        <v>307773</v>
      </c>
      <c r="E1093">
        <v>2190195</v>
      </c>
      <c r="F1093">
        <v>1954458</v>
      </c>
      <c r="G1093">
        <v>1041741</v>
      </c>
      <c r="H1093">
        <v>181703</v>
      </c>
      <c r="I1093">
        <v>783943</v>
      </c>
      <c r="J1093">
        <v>560566</v>
      </c>
      <c r="K1093">
        <v>22097444</v>
      </c>
      <c r="L1093">
        <v>1038329</v>
      </c>
      <c r="M1093">
        <v>18363985</v>
      </c>
      <c r="N1093">
        <v>7280477</v>
      </c>
      <c r="O1093">
        <v>1094119</v>
      </c>
      <c r="P1093">
        <v>12308552</v>
      </c>
      <c r="Q1093">
        <v>101809</v>
      </c>
      <c r="R1093">
        <v>5603900</v>
      </c>
      <c r="S1093">
        <v>89052</v>
      </c>
      <c r="T1093">
        <v>0</v>
      </c>
    </row>
    <row r="1094" spans="1:20">
      <c r="A1094" s="1">
        <v>44148</v>
      </c>
      <c r="B1094" s="9">
        <f>nyse_spy_volume_by_exchange[[#This Row],[Off Exchange]]/SUM(nyse_spy_volume_by_exchange[[#This Row],[NYSE National]:[LTSE]])</f>
        <v>0.33989343074881001</v>
      </c>
      <c r="C1094" s="12">
        <f>SUM(nyse_spy_volume_by_exchange[[#This Row],[NYSE National]:[LTSE]])</f>
        <v>62953994</v>
      </c>
      <c r="D1094">
        <v>159710</v>
      </c>
      <c r="E1094">
        <v>2166244</v>
      </c>
      <c r="F1094">
        <v>1729410</v>
      </c>
      <c r="G1094">
        <v>1126232</v>
      </c>
      <c r="H1094">
        <v>53251</v>
      </c>
      <c r="I1094">
        <v>744824</v>
      </c>
      <c r="J1094">
        <v>308376</v>
      </c>
      <c r="K1094">
        <v>21397649</v>
      </c>
      <c r="L1094">
        <v>1889069</v>
      </c>
      <c r="M1094">
        <v>11408957</v>
      </c>
      <c r="N1094">
        <v>6093890</v>
      </c>
      <c r="O1094">
        <v>824226</v>
      </c>
      <c r="P1094">
        <v>9537187</v>
      </c>
      <c r="Q1094">
        <v>102945</v>
      </c>
      <c r="R1094">
        <v>5342471</v>
      </c>
      <c r="S1094">
        <v>69553</v>
      </c>
      <c r="T1094">
        <v>0</v>
      </c>
    </row>
    <row r="1095" spans="1:20">
      <c r="A1095" s="1">
        <v>44147</v>
      </c>
      <c r="B1095" s="9">
        <f>nyse_spy_volume_by_exchange[[#This Row],[Off Exchange]]/SUM(nyse_spy_volume_by_exchange[[#This Row],[NYSE National]:[LTSE]])</f>
        <v>0.28124176852701627</v>
      </c>
      <c r="C1095" s="12">
        <f>SUM(nyse_spy_volume_by_exchange[[#This Row],[NYSE National]:[LTSE]])</f>
        <v>68122680</v>
      </c>
      <c r="D1095">
        <v>227476</v>
      </c>
      <c r="E1095">
        <v>3002830</v>
      </c>
      <c r="F1095">
        <v>2225043</v>
      </c>
      <c r="G1095">
        <v>1070548</v>
      </c>
      <c r="H1095">
        <v>137527</v>
      </c>
      <c r="I1095">
        <v>794840</v>
      </c>
      <c r="J1095">
        <v>576347</v>
      </c>
      <c r="K1095">
        <v>19158943</v>
      </c>
      <c r="L1095">
        <v>1043526</v>
      </c>
      <c r="M1095">
        <v>13699410</v>
      </c>
      <c r="N1095">
        <v>7935959</v>
      </c>
      <c r="O1095">
        <v>876357</v>
      </c>
      <c r="P1095">
        <v>11038113</v>
      </c>
      <c r="Q1095">
        <v>127690</v>
      </c>
      <c r="R1095">
        <v>6189044</v>
      </c>
      <c r="S1095">
        <v>19027</v>
      </c>
      <c r="T1095">
        <v>0</v>
      </c>
    </row>
    <row r="1096" spans="1:20">
      <c r="A1096" s="1">
        <v>44146</v>
      </c>
      <c r="B1096" s="9">
        <f>nyse_spy_volume_by_exchange[[#This Row],[Off Exchange]]/SUM(nyse_spy_volume_by_exchange[[#This Row],[NYSE National]:[LTSE]])</f>
        <v>0.37055970824264506</v>
      </c>
      <c r="C1096" s="12">
        <f>SUM(nyse_spy_volume_by_exchange[[#This Row],[NYSE National]:[LTSE]])</f>
        <v>58943227</v>
      </c>
      <c r="D1096">
        <v>148711</v>
      </c>
      <c r="E1096">
        <v>1851662</v>
      </c>
      <c r="F1096">
        <v>1362806</v>
      </c>
      <c r="G1096">
        <v>891253</v>
      </c>
      <c r="H1096">
        <v>51771</v>
      </c>
      <c r="I1096">
        <v>567428</v>
      </c>
      <c r="J1096">
        <v>589264</v>
      </c>
      <c r="K1096">
        <v>21841985</v>
      </c>
      <c r="L1096">
        <v>1696532</v>
      </c>
      <c r="M1096">
        <v>10915017</v>
      </c>
      <c r="N1096">
        <v>5441211</v>
      </c>
      <c r="O1096">
        <v>512359</v>
      </c>
      <c r="P1096">
        <v>8021880</v>
      </c>
      <c r="Q1096">
        <v>314003</v>
      </c>
      <c r="R1096">
        <v>4711558</v>
      </c>
      <c r="S1096">
        <v>25787</v>
      </c>
      <c r="T1096">
        <v>0</v>
      </c>
    </row>
    <row r="1097" spans="1:20">
      <c r="A1097" s="1">
        <v>44145</v>
      </c>
      <c r="B1097" s="9">
        <f>nyse_spy_volume_by_exchange[[#This Row],[Off Exchange]]/SUM(nyse_spy_volume_by_exchange[[#This Row],[NYSE National]:[LTSE]])</f>
        <v>0.35143375598030629</v>
      </c>
      <c r="C1097" s="12">
        <f>SUM(nyse_spy_volume_by_exchange[[#This Row],[NYSE National]:[LTSE]])</f>
        <v>85830261</v>
      </c>
      <c r="D1097">
        <v>239134</v>
      </c>
      <c r="E1097">
        <v>3117467</v>
      </c>
      <c r="F1097">
        <v>2326377</v>
      </c>
      <c r="G1097">
        <v>1640987</v>
      </c>
      <c r="H1097">
        <v>148988</v>
      </c>
      <c r="I1097">
        <v>698359</v>
      </c>
      <c r="J1097">
        <v>722042</v>
      </c>
      <c r="K1097">
        <v>30163651</v>
      </c>
      <c r="L1097">
        <v>1213401</v>
      </c>
      <c r="M1097">
        <v>14099067</v>
      </c>
      <c r="N1097">
        <v>9299702</v>
      </c>
      <c r="O1097">
        <v>1044510</v>
      </c>
      <c r="P1097">
        <v>13396347</v>
      </c>
      <c r="Q1097">
        <v>305557</v>
      </c>
      <c r="R1097">
        <v>7396550</v>
      </c>
      <c r="S1097">
        <v>18122</v>
      </c>
      <c r="T1097">
        <v>0</v>
      </c>
    </row>
    <row r="1098" spans="1:20">
      <c r="A1098" s="1">
        <v>44144</v>
      </c>
      <c r="B1098" s="9">
        <f>nyse_spy_volume_by_exchange[[#This Row],[Off Exchange]]/SUM(nyse_spy_volume_by_exchange[[#This Row],[NYSE National]:[LTSE]])</f>
        <v>0.35585682629391724</v>
      </c>
      <c r="C1098" s="12">
        <f>SUM(nyse_spy_volume_by_exchange[[#This Row],[NYSE National]:[LTSE]])</f>
        <v>172291468</v>
      </c>
      <c r="D1098">
        <v>421710</v>
      </c>
      <c r="E1098">
        <v>6199882</v>
      </c>
      <c r="F1098">
        <v>3776555</v>
      </c>
      <c r="G1098">
        <v>3116128</v>
      </c>
      <c r="H1098">
        <v>375877</v>
      </c>
      <c r="I1098">
        <v>940070</v>
      </c>
      <c r="J1098">
        <v>1198749</v>
      </c>
      <c r="K1098">
        <v>61311095</v>
      </c>
      <c r="L1098">
        <v>1265327</v>
      </c>
      <c r="M1098">
        <v>27903268</v>
      </c>
      <c r="N1098">
        <v>20587390</v>
      </c>
      <c r="O1098">
        <v>2223563</v>
      </c>
      <c r="P1098">
        <v>28186894</v>
      </c>
      <c r="Q1098">
        <v>358277</v>
      </c>
      <c r="R1098">
        <v>14423603</v>
      </c>
      <c r="S1098">
        <v>3080</v>
      </c>
      <c r="T1098">
        <v>0</v>
      </c>
    </row>
    <row r="1099" spans="1:20">
      <c r="A1099" s="1">
        <v>44141</v>
      </c>
      <c r="B1099" s="9">
        <f>nyse_spy_volume_by_exchange[[#This Row],[Off Exchange]]/SUM(nyse_spy_volume_by_exchange[[#This Row],[NYSE National]:[LTSE]])</f>
        <v>0.39484289305335174</v>
      </c>
      <c r="C1099" s="12">
        <f>SUM(nyse_spy_volume_by_exchange[[#This Row],[NYSE National]:[LTSE]])</f>
        <v>74968932</v>
      </c>
      <c r="D1099">
        <v>176758</v>
      </c>
      <c r="E1099">
        <v>1565714</v>
      </c>
      <c r="F1099">
        <v>1353355</v>
      </c>
      <c r="G1099">
        <v>793528</v>
      </c>
      <c r="H1099">
        <v>145610</v>
      </c>
      <c r="I1099">
        <v>603084</v>
      </c>
      <c r="J1099">
        <v>781264</v>
      </c>
      <c r="K1099">
        <v>29600950</v>
      </c>
      <c r="L1099">
        <v>3052796</v>
      </c>
      <c r="M1099">
        <v>12318365</v>
      </c>
      <c r="N1099">
        <v>7584589</v>
      </c>
      <c r="O1099">
        <v>581952</v>
      </c>
      <c r="P1099">
        <v>11626987</v>
      </c>
      <c r="Q1099">
        <v>251050</v>
      </c>
      <c r="R1099">
        <v>4521216</v>
      </c>
      <c r="S1099">
        <v>11714</v>
      </c>
      <c r="T1099">
        <v>0</v>
      </c>
    </row>
    <row r="1100" spans="1:20">
      <c r="A1100" s="1">
        <v>44140</v>
      </c>
      <c r="B1100" s="9">
        <f>nyse_spy_volume_by_exchange[[#This Row],[Off Exchange]]/SUM(nyse_spy_volume_by_exchange[[#This Row],[NYSE National]:[LTSE]])</f>
        <v>0.29627915440815333</v>
      </c>
      <c r="C1100" s="12">
        <f>SUM(nyse_spy_volume_by_exchange[[#This Row],[NYSE National]:[LTSE]])</f>
        <v>82032106</v>
      </c>
      <c r="D1100">
        <v>298089</v>
      </c>
      <c r="E1100">
        <v>2499125</v>
      </c>
      <c r="F1100">
        <v>1956836</v>
      </c>
      <c r="G1100">
        <v>1176678</v>
      </c>
      <c r="H1100">
        <v>175955</v>
      </c>
      <c r="I1100">
        <v>1143648</v>
      </c>
      <c r="J1100">
        <v>553742</v>
      </c>
      <c r="K1100">
        <v>24304403</v>
      </c>
      <c r="L1100">
        <v>697177</v>
      </c>
      <c r="M1100">
        <v>17782679</v>
      </c>
      <c r="N1100">
        <v>10737864</v>
      </c>
      <c r="O1100">
        <v>1032179</v>
      </c>
      <c r="P1100">
        <v>13911224</v>
      </c>
      <c r="Q1100">
        <v>194452</v>
      </c>
      <c r="R1100">
        <v>5553313</v>
      </c>
      <c r="S1100">
        <v>14742</v>
      </c>
      <c r="T1100">
        <v>0</v>
      </c>
    </row>
    <row r="1101" spans="1:20">
      <c r="A1101" s="1">
        <v>44139</v>
      </c>
      <c r="B1101" s="9">
        <f>nyse_spy_volume_by_exchange[[#This Row],[Off Exchange]]/SUM(nyse_spy_volume_by_exchange[[#This Row],[NYSE National]:[LTSE]])</f>
        <v>0.30668574226519946</v>
      </c>
      <c r="C1101" s="12">
        <f>SUM(nyse_spy_volume_by_exchange[[#This Row],[NYSE National]:[LTSE]])</f>
        <v>127989693</v>
      </c>
      <c r="D1101">
        <v>311366</v>
      </c>
      <c r="E1101">
        <v>2836274</v>
      </c>
      <c r="F1101">
        <v>2291645</v>
      </c>
      <c r="G1101">
        <v>1407089</v>
      </c>
      <c r="H1101">
        <v>1484025</v>
      </c>
      <c r="I1101">
        <v>1941569</v>
      </c>
      <c r="J1101">
        <v>519708</v>
      </c>
      <c r="K1101">
        <v>39252614</v>
      </c>
      <c r="L1101">
        <v>3918558</v>
      </c>
      <c r="M1101">
        <v>22652994</v>
      </c>
      <c r="N1101">
        <v>17792723</v>
      </c>
      <c r="O1101">
        <v>1372902</v>
      </c>
      <c r="P1101">
        <v>23535298</v>
      </c>
      <c r="Q1101">
        <v>325953</v>
      </c>
      <c r="R1101">
        <v>8289572</v>
      </c>
      <c r="S1101">
        <v>57403</v>
      </c>
      <c r="T1101">
        <v>0</v>
      </c>
    </row>
    <row r="1102" spans="1:20">
      <c r="A1102" s="1">
        <v>44138</v>
      </c>
      <c r="B1102" s="9">
        <f>nyse_spy_volume_by_exchange[[#This Row],[Off Exchange]]/SUM(nyse_spy_volume_by_exchange[[#This Row],[NYSE National]:[LTSE]])</f>
        <v>0.31504108923561885</v>
      </c>
      <c r="C1102" s="12">
        <f>SUM(nyse_spy_volume_by_exchange[[#This Row],[NYSE National]:[LTSE]])</f>
        <v>93791718</v>
      </c>
      <c r="D1102">
        <v>256350</v>
      </c>
      <c r="E1102">
        <v>2290714</v>
      </c>
      <c r="F1102">
        <v>2228114</v>
      </c>
      <c r="G1102">
        <v>1222231</v>
      </c>
      <c r="H1102">
        <v>1532880</v>
      </c>
      <c r="I1102">
        <v>916626</v>
      </c>
      <c r="J1102">
        <v>433517</v>
      </c>
      <c r="K1102">
        <v>29548245</v>
      </c>
      <c r="L1102">
        <v>2515545</v>
      </c>
      <c r="M1102">
        <v>19303431</v>
      </c>
      <c r="N1102">
        <v>11621326</v>
      </c>
      <c r="O1102">
        <v>1014920</v>
      </c>
      <c r="P1102">
        <v>14329643</v>
      </c>
      <c r="Q1102">
        <v>125347</v>
      </c>
      <c r="R1102">
        <v>6411716</v>
      </c>
      <c r="S1102">
        <v>41113</v>
      </c>
      <c r="T1102">
        <v>0</v>
      </c>
    </row>
    <row r="1103" spans="1:20">
      <c r="A1103" s="1">
        <v>44137</v>
      </c>
      <c r="B1103" s="9">
        <f>nyse_spy_volume_by_exchange[[#This Row],[Off Exchange]]/SUM(nyse_spy_volume_by_exchange[[#This Row],[NYSE National]:[LTSE]])</f>
        <v>0.32650212285979924</v>
      </c>
      <c r="C1103" s="12">
        <f>SUM(nyse_spy_volume_by_exchange[[#This Row],[NYSE National]:[LTSE]])</f>
        <v>86067860</v>
      </c>
      <c r="D1103">
        <v>247043</v>
      </c>
      <c r="E1103">
        <v>2462693</v>
      </c>
      <c r="F1103">
        <v>1803949</v>
      </c>
      <c r="G1103">
        <v>1038262</v>
      </c>
      <c r="H1103">
        <v>1079616</v>
      </c>
      <c r="I1103">
        <v>799081</v>
      </c>
      <c r="J1103">
        <v>807063</v>
      </c>
      <c r="K1103">
        <v>28101339</v>
      </c>
      <c r="L1103">
        <v>2090323</v>
      </c>
      <c r="M1103">
        <v>16149590</v>
      </c>
      <c r="N1103">
        <v>10381497</v>
      </c>
      <c r="O1103">
        <v>907334</v>
      </c>
      <c r="P1103">
        <v>13823920</v>
      </c>
      <c r="Q1103">
        <v>99521</v>
      </c>
      <c r="R1103">
        <v>6239606</v>
      </c>
      <c r="S1103">
        <v>37023</v>
      </c>
      <c r="T1103">
        <v>0</v>
      </c>
    </row>
    <row r="1104" spans="1:20">
      <c r="A1104" s="1">
        <v>44134</v>
      </c>
      <c r="B1104" s="9">
        <f>nyse_spy_volume_by_exchange[[#This Row],[Off Exchange]]/SUM(nyse_spy_volume_by_exchange[[#This Row],[NYSE National]:[LTSE]])</f>
        <v>0.30799559842789326</v>
      </c>
      <c r="C1104" s="12">
        <f>SUM(nyse_spy_volume_by_exchange[[#This Row],[NYSE National]:[LTSE]])</f>
        <v>120437877</v>
      </c>
      <c r="D1104">
        <v>234419</v>
      </c>
      <c r="E1104">
        <v>3296796</v>
      </c>
      <c r="F1104">
        <v>2500461</v>
      </c>
      <c r="G1104">
        <v>1566689</v>
      </c>
      <c r="H1104">
        <v>1195830</v>
      </c>
      <c r="I1104">
        <v>1296720</v>
      </c>
      <c r="J1104">
        <v>5414882</v>
      </c>
      <c r="K1104">
        <v>37094336</v>
      </c>
      <c r="L1104">
        <v>769333</v>
      </c>
      <c r="M1104">
        <v>21571095</v>
      </c>
      <c r="N1104">
        <v>14918037</v>
      </c>
      <c r="O1104">
        <v>1205574</v>
      </c>
      <c r="P1104">
        <v>20211252</v>
      </c>
      <c r="Q1104">
        <v>131531</v>
      </c>
      <c r="R1104">
        <v>9000042</v>
      </c>
      <c r="S1104">
        <v>30880</v>
      </c>
      <c r="T1104">
        <v>0</v>
      </c>
    </row>
    <row r="1105" spans="1:20">
      <c r="A1105" s="1">
        <v>44133</v>
      </c>
      <c r="B1105" s="9">
        <f>nyse_spy_volume_by_exchange[[#This Row],[Off Exchange]]/SUM(nyse_spy_volume_by_exchange[[#This Row],[NYSE National]:[LTSE]])</f>
        <v>0.30218787345894355</v>
      </c>
      <c r="C1105" s="12">
        <f>SUM(nyse_spy_volume_by_exchange[[#This Row],[NYSE National]:[LTSE]])</f>
        <v>90590614</v>
      </c>
      <c r="D1105">
        <v>215083</v>
      </c>
      <c r="E1105">
        <v>2220392</v>
      </c>
      <c r="F1105">
        <v>2308354</v>
      </c>
      <c r="G1105">
        <v>987323</v>
      </c>
      <c r="H1105">
        <v>1393144</v>
      </c>
      <c r="I1105">
        <v>1101572</v>
      </c>
      <c r="J1105">
        <v>3198673</v>
      </c>
      <c r="K1105">
        <v>27375385</v>
      </c>
      <c r="L1105">
        <v>1176710</v>
      </c>
      <c r="M1105">
        <v>15991224</v>
      </c>
      <c r="N1105">
        <v>11860287</v>
      </c>
      <c r="O1105">
        <v>913543</v>
      </c>
      <c r="P1105">
        <v>14852675</v>
      </c>
      <c r="Q1105">
        <v>118318</v>
      </c>
      <c r="R1105">
        <v>6853172</v>
      </c>
      <c r="S1105">
        <v>24759</v>
      </c>
      <c r="T1105">
        <v>0</v>
      </c>
    </row>
    <row r="1106" spans="1:20">
      <c r="A1106" s="1">
        <v>44132</v>
      </c>
      <c r="B1106" s="9">
        <f>nyse_spy_volume_by_exchange[[#This Row],[Off Exchange]]/SUM(nyse_spy_volume_by_exchange[[#This Row],[NYSE National]:[LTSE]])</f>
        <v>0.29438164551934554</v>
      </c>
      <c r="C1106" s="12">
        <f>SUM(nyse_spy_volume_by_exchange[[#This Row],[NYSE National]:[LTSE]])</f>
        <v>127313131</v>
      </c>
      <c r="D1106">
        <v>319361</v>
      </c>
      <c r="E1106">
        <v>2825099</v>
      </c>
      <c r="F1106">
        <v>3765336</v>
      </c>
      <c r="G1106">
        <v>1170113</v>
      </c>
      <c r="H1106">
        <v>2280024</v>
      </c>
      <c r="I1106">
        <v>1448249</v>
      </c>
      <c r="J1106">
        <v>4872303</v>
      </c>
      <c r="K1106">
        <v>37478649</v>
      </c>
      <c r="L1106">
        <v>1554393</v>
      </c>
      <c r="M1106">
        <v>22873634</v>
      </c>
      <c r="N1106">
        <v>16356481</v>
      </c>
      <c r="O1106">
        <v>1051617</v>
      </c>
      <c r="P1106">
        <v>21192439</v>
      </c>
      <c r="Q1106">
        <v>147295</v>
      </c>
      <c r="R1106">
        <v>9957092</v>
      </c>
      <c r="S1106">
        <v>21046</v>
      </c>
      <c r="T1106">
        <v>0</v>
      </c>
    </row>
    <row r="1107" spans="1:20">
      <c r="A1107" s="1">
        <v>44131</v>
      </c>
      <c r="B1107" s="9">
        <f>nyse_spy_volume_by_exchange[[#This Row],[Off Exchange]]/SUM(nyse_spy_volume_by_exchange[[#This Row],[NYSE National]:[LTSE]])</f>
        <v>0.34456203817937708</v>
      </c>
      <c r="C1107" s="12">
        <f>SUM(nyse_spy_volume_by_exchange[[#This Row],[NYSE National]:[LTSE]])</f>
        <v>66120775</v>
      </c>
      <c r="D1107">
        <v>170078</v>
      </c>
      <c r="E1107">
        <v>1762804</v>
      </c>
      <c r="F1107">
        <v>1846270</v>
      </c>
      <c r="G1107">
        <v>637178</v>
      </c>
      <c r="H1107">
        <v>660303</v>
      </c>
      <c r="I1107">
        <v>614706</v>
      </c>
      <c r="J1107">
        <v>1641422</v>
      </c>
      <c r="K1107">
        <v>22782709</v>
      </c>
      <c r="L1107">
        <v>1581187</v>
      </c>
      <c r="M1107">
        <v>10983839</v>
      </c>
      <c r="N1107">
        <v>6979925</v>
      </c>
      <c r="O1107">
        <v>550597</v>
      </c>
      <c r="P1107">
        <v>11055131</v>
      </c>
      <c r="Q1107">
        <v>56685</v>
      </c>
      <c r="R1107">
        <v>4771984</v>
      </c>
      <c r="S1107">
        <v>25957</v>
      </c>
      <c r="T1107">
        <v>0</v>
      </c>
    </row>
    <row r="1108" spans="1:20">
      <c r="A1108" s="1">
        <v>44130</v>
      </c>
      <c r="B1108" s="9">
        <f>nyse_spy_volume_by_exchange[[#This Row],[Off Exchange]]/SUM(nyse_spy_volume_by_exchange[[#This Row],[NYSE National]:[LTSE]])</f>
        <v>0.31493004968357574</v>
      </c>
      <c r="C1108" s="12">
        <f>SUM(nyse_spy_volume_by_exchange[[#This Row],[NYSE National]:[LTSE]])</f>
        <v>91472281</v>
      </c>
      <c r="D1108">
        <v>252351</v>
      </c>
      <c r="E1108">
        <v>2742553</v>
      </c>
      <c r="F1108">
        <v>2594692</v>
      </c>
      <c r="G1108">
        <v>1006408</v>
      </c>
      <c r="H1108">
        <v>1422045</v>
      </c>
      <c r="I1108">
        <v>1011587</v>
      </c>
      <c r="J1108">
        <v>3027464</v>
      </c>
      <c r="K1108">
        <v>28807370</v>
      </c>
      <c r="L1108">
        <v>1341096</v>
      </c>
      <c r="M1108">
        <v>15618141</v>
      </c>
      <c r="N1108">
        <v>10462018</v>
      </c>
      <c r="O1108">
        <v>654932</v>
      </c>
      <c r="P1108">
        <v>16051569</v>
      </c>
      <c r="Q1108">
        <v>150582</v>
      </c>
      <c r="R1108">
        <v>6298640</v>
      </c>
      <c r="S1108">
        <v>30833</v>
      </c>
      <c r="T1108">
        <v>0</v>
      </c>
    </row>
    <row r="1109" spans="1:20">
      <c r="A1109" s="1">
        <v>44127</v>
      </c>
      <c r="B1109" s="9">
        <f>nyse_spy_volume_by_exchange[[#This Row],[Off Exchange]]/SUM(nyse_spy_volume_by_exchange[[#This Row],[NYSE National]:[LTSE]])</f>
        <v>0.3306449149761021</v>
      </c>
      <c r="C1109" s="12">
        <f>SUM(nyse_spy_volume_by_exchange[[#This Row],[NYSE National]:[LTSE]])</f>
        <v>49143889</v>
      </c>
      <c r="D1109">
        <v>182136</v>
      </c>
      <c r="E1109">
        <v>1294235</v>
      </c>
      <c r="F1109">
        <v>1389149</v>
      </c>
      <c r="G1109">
        <v>594299</v>
      </c>
      <c r="H1109">
        <v>431261</v>
      </c>
      <c r="I1109">
        <v>436313</v>
      </c>
      <c r="J1109">
        <v>595269</v>
      </c>
      <c r="K1109">
        <v>16249177</v>
      </c>
      <c r="L1109">
        <v>1337884</v>
      </c>
      <c r="M1109">
        <v>8576839</v>
      </c>
      <c r="N1109">
        <v>5786350</v>
      </c>
      <c r="O1109">
        <v>428698</v>
      </c>
      <c r="P1109">
        <v>8438289</v>
      </c>
      <c r="Q1109">
        <v>0</v>
      </c>
      <c r="R1109">
        <v>3383690</v>
      </c>
      <c r="S1109">
        <v>20300</v>
      </c>
      <c r="T1109">
        <v>0</v>
      </c>
    </row>
    <row r="1110" spans="1:20">
      <c r="A1110" s="1">
        <v>44126</v>
      </c>
      <c r="B1110" s="9">
        <f>nyse_spy_volume_by_exchange[[#This Row],[Off Exchange]]/SUM(nyse_spy_volume_by_exchange[[#This Row],[NYSE National]:[LTSE]])</f>
        <v>0.28748740937106798</v>
      </c>
      <c r="C1110" s="12">
        <f>SUM(nyse_spy_volume_by_exchange[[#This Row],[NYSE National]:[LTSE]])</f>
        <v>55411251</v>
      </c>
      <c r="D1110">
        <v>238357</v>
      </c>
      <c r="E1110">
        <v>1478357</v>
      </c>
      <c r="F1110">
        <v>1681519</v>
      </c>
      <c r="G1110">
        <v>609105</v>
      </c>
      <c r="H1110">
        <v>412253</v>
      </c>
      <c r="I1110">
        <v>520791</v>
      </c>
      <c r="J1110">
        <v>599454</v>
      </c>
      <c r="K1110">
        <v>15930037</v>
      </c>
      <c r="L1110">
        <v>441088</v>
      </c>
      <c r="M1110">
        <v>11460261</v>
      </c>
      <c r="N1110">
        <v>7131894</v>
      </c>
      <c r="O1110">
        <v>475100</v>
      </c>
      <c r="P1110">
        <v>9988106</v>
      </c>
      <c r="Q1110">
        <v>0</v>
      </c>
      <c r="R1110">
        <v>4407870</v>
      </c>
      <c r="S1110">
        <v>37059</v>
      </c>
      <c r="T1110">
        <v>0</v>
      </c>
    </row>
    <row r="1111" spans="1:20">
      <c r="A1111" s="1">
        <v>44125</v>
      </c>
      <c r="B1111" s="9">
        <f>nyse_spy_volume_by_exchange[[#This Row],[Off Exchange]]/SUM(nyse_spy_volume_by_exchange[[#This Row],[NYSE National]:[LTSE]])</f>
        <v>0.26573268706860287</v>
      </c>
      <c r="C1111" s="12">
        <f>SUM(nyse_spy_volume_by_exchange[[#This Row],[NYSE National]:[LTSE]])</f>
        <v>63574979</v>
      </c>
      <c r="D1111">
        <v>241613</v>
      </c>
      <c r="E1111">
        <v>2031058</v>
      </c>
      <c r="F1111">
        <v>2119632</v>
      </c>
      <c r="G1111">
        <v>735941</v>
      </c>
      <c r="H1111">
        <v>521462</v>
      </c>
      <c r="I1111">
        <v>639536</v>
      </c>
      <c r="J1111">
        <v>793052</v>
      </c>
      <c r="K1111">
        <v>16893950</v>
      </c>
      <c r="L1111">
        <v>1377171</v>
      </c>
      <c r="M1111">
        <v>12099369</v>
      </c>
      <c r="N1111">
        <v>8814014</v>
      </c>
      <c r="O1111">
        <v>591761</v>
      </c>
      <c r="P1111">
        <v>12014925</v>
      </c>
      <c r="Q1111">
        <v>0</v>
      </c>
      <c r="R1111">
        <v>4663299</v>
      </c>
      <c r="S1111">
        <v>38196</v>
      </c>
      <c r="T1111">
        <v>0</v>
      </c>
    </row>
    <row r="1112" spans="1:20">
      <c r="A1112" s="1">
        <v>44124</v>
      </c>
      <c r="B1112" s="9">
        <f>nyse_spy_volume_by_exchange[[#This Row],[Off Exchange]]/SUM(nyse_spy_volume_by_exchange[[#This Row],[NYSE National]:[LTSE]])</f>
        <v>0.29491526301656995</v>
      </c>
      <c r="C1112" s="12">
        <f>SUM(nyse_spy_volume_by_exchange[[#This Row],[NYSE National]:[LTSE]])</f>
        <v>62550964</v>
      </c>
      <c r="D1112">
        <v>226482</v>
      </c>
      <c r="E1112">
        <v>1983891</v>
      </c>
      <c r="F1112">
        <v>1864048</v>
      </c>
      <c r="G1112">
        <v>902206</v>
      </c>
      <c r="H1112">
        <v>522764</v>
      </c>
      <c r="I1112">
        <v>615695</v>
      </c>
      <c r="J1112">
        <v>592164</v>
      </c>
      <c r="K1112">
        <v>18447234</v>
      </c>
      <c r="L1112">
        <v>323977</v>
      </c>
      <c r="M1112">
        <v>12304270</v>
      </c>
      <c r="N1112">
        <v>7781815</v>
      </c>
      <c r="O1112">
        <v>636243</v>
      </c>
      <c r="P1112">
        <v>11123430</v>
      </c>
      <c r="Q1112">
        <v>0</v>
      </c>
      <c r="R1112">
        <v>5172362</v>
      </c>
      <c r="S1112">
        <v>54383</v>
      </c>
      <c r="T1112">
        <v>0</v>
      </c>
    </row>
    <row r="1113" spans="1:20">
      <c r="A1113" s="1">
        <v>44123</v>
      </c>
      <c r="B1113" s="9">
        <f>nyse_spy_volume_by_exchange[[#This Row],[Off Exchange]]/SUM(nyse_spy_volume_by_exchange[[#This Row],[NYSE National]:[LTSE]])</f>
        <v>0.30829591943101758</v>
      </c>
      <c r="C1113" s="12">
        <f>SUM(nyse_spy_volume_by_exchange[[#This Row],[NYSE National]:[LTSE]])</f>
        <v>68476774</v>
      </c>
      <c r="D1113">
        <v>199699</v>
      </c>
      <c r="E1113">
        <v>1967812</v>
      </c>
      <c r="F1113">
        <v>2153007</v>
      </c>
      <c r="G1113">
        <v>713807</v>
      </c>
      <c r="H1113">
        <v>955042</v>
      </c>
      <c r="I1113">
        <v>679620</v>
      </c>
      <c r="J1113">
        <v>662471</v>
      </c>
      <c r="K1113">
        <v>21111110</v>
      </c>
      <c r="L1113">
        <v>674141</v>
      </c>
      <c r="M1113">
        <v>12193108</v>
      </c>
      <c r="N1113">
        <v>8479825</v>
      </c>
      <c r="O1113">
        <v>569876</v>
      </c>
      <c r="P1113">
        <v>12752151</v>
      </c>
      <c r="Q1113">
        <v>0</v>
      </c>
      <c r="R1113">
        <v>5268187</v>
      </c>
      <c r="S1113">
        <v>96918</v>
      </c>
      <c r="T1113">
        <v>0</v>
      </c>
    </row>
    <row r="1114" spans="1:20">
      <c r="A1114" s="1">
        <v>44120</v>
      </c>
      <c r="B1114" s="9">
        <f>nyse_spy_volume_by_exchange[[#This Row],[Off Exchange]]/SUM(nyse_spy_volume_by_exchange[[#This Row],[NYSE National]:[LTSE]])</f>
        <v>0.55844152651861934</v>
      </c>
      <c r="C1114" s="12">
        <f>SUM(nyse_spy_volume_by_exchange[[#This Row],[NYSE National]:[LTSE]])</f>
        <v>89501247</v>
      </c>
      <c r="D1114">
        <v>178093</v>
      </c>
      <c r="E1114">
        <v>1563076</v>
      </c>
      <c r="F1114">
        <v>1741291</v>
      </c>
      <c r="G1114">
        <v>768077</v>
      </c>
      <c r="H1114">
        <v>340964</v>
      </c>
      <c r="I1114">
        <v>650101</v>
      </c>
      <c r="J1114">
        <v>542252</v>
      </c>
      <c r="K1114">
        <v>49981213</v>
      </c>
      <c r="L1114">
        <v>555582</v>
      </c>
      <c r="M1114">
        <v>10823302</v>
      </c>
      <c r="N1114">
        <v>7275817</v>
      </c>
      <c r="O1114">
        <v>784298</v>
      </c>
      <c r="P1114">
        <v>9968648</v>
      </c>
      <c r="Q1114">
        <v>0</v>
      </c>
      <c r="R1114">
        <v>4253548</v>
      </c>
      <c r="S1114">
        <v>74985</v>
      </c>
      <c r="T1114">
        <v>0</v>
      </c>
    </row>
    <row r="1115" spans="1:20">
      <c r="A1115" s="1">
        <v>44119</v>
      </c>
      <c r="B1115" s="9">
        <f>nyse_spy_volume_by_exchange[[#This Row],[Off Exchange]]/SUM(nyse_spy_volume_by_exchange[[#This Row],[NYSE National]:[LTSE]])</f>
        <v>0.28016288885475127</v>
      </c>
      <c r="C1115" s="12">
        <f>SUM(nyse_spy_volume_by_exchange[[#This Row],[NYSE National]:[LTSE]])</f>
        <v>60356984</v>
      </c>
      <c r="D1115">
        <v>191833</v>
      </c>
      <c r="E1115">
        <v>1955218</v>
      </c>
      <c r="F1115">
        <v>2018190</v>
      </c>
      <c r="G1115">
        <v>631613</v>
      </c>
      <c r="H1115">
        <v>368870</v>
      </c>
      <c r="I1115">
        <v>467653</v>
      </c>
      <c r="J1115">
        <v>613570</v>
      </c>
      <c r="K1115">
        <v>16909787</v>
      </c>
      <c r="L1115">
        <v>634617</v>
      </c>
      <c r="M1115">
        <v>12064073</v>
      </c>
      <c r="N1115">
        <v>8191889</v>
      </c>
      <c r="O1115">
        <v>559592</v>
      </c>
      <c r="P1115">
        <v>10750656</v>
      </c>
      <c r="Q1115">
        <v>0</v>
      </c>
      <c r="R1115">
        <v>4929112</v>
      </c>
      <c r="S1115">
        <v>70311</v>
      </c>
      <c r="T1115">
        <v>0</v>
      </c>
    </row>
    <row r="1116" spans="1:20">
      <c r="A1116" s="1">
        <v>44118</v>
      </c>
      <c r="B1116" s="9">
        <f>nyse_spy_volume_by_exchange[[#This Row],[Off Exchange]]/SUM(nyse_spy_volume_by_exchange[[#This Row],[NYSE National]:[LTSE]])</f>
        <v>0.33179809740846983</v>
      </c>
      <c r="C1116" s="12">
        <f>SUM(nyse_spy_volume_by_exchange[[#This Row],[NYSE National]:[LTSE]])</f>
        <v>58721485</v>
      </c>
      <c r="D1116">
        <v>169673</v>
      </c>
      <c r="E1116">
        <v>2018458</v>
      </c>
      <c r="F1116">
        <v>1658259</v>
      </c>
      <c r="G1116">
        <v>736322</v>
      </c>
      <c r="H1116">
        <v>229898</v>
      </c>
      <c r="I1116">
        <v>386331</v>
      </c>
      <c r="J1116">
        <v>609865</v>
      </c>
      <c r="K1116">
        <v>19483677</v>
      </c>
      <c r="L1116">
        <v>1150964</v>
      </c>
      <c r="M1116">
        <v>10550775</v>
      </c>
      <c r="N1116">
        <v>6648424</v>
      </c>
      <c r="O1116">
        <v>565450</v>
      </c>
      <c r="P1116">
        <v>9621243</v>
      </c>
      <c r="Q1116">
        <v>0</v>
      </c>
      <c r="R1116">
        <v>4833797</v>
      </c>
      <c r="S1116">
        <v>58349</v>
      </c>
      <c r="T1116">
        <v>0</v>
      </c>
    </row>
    <row r="1117" spans="1:20">
      <c r="A1117" s="1">
        <v>44117</v>
      </c>
      <c r="B1117" s="9">
        <f>nyse_spy_volume_by_exchange[[#This Row],[Off Exchange]]/SUM(nyse_spy_volume_by_exchange[[#This Row],[NYSE National]:[LTSE]])</f>
        <v>0.4406035910447203</v>
      </c>
      <c r="C1117" s="12">
        <f>SUM(nyse_spy_volume_by_exchange[[#This Row],[NYSE National]:[LTSE]])</f>
        <v>74274263</v>
      </c>
      <c r="D1117">
        <v>207928</v>
      </c>
      <c r="E1117">
        <v>1882373</v>
      </c>
      <c r="F1117">
        <v>1563784</v>
      </c>
      <c r="G1117">
        <v>698016</v>
      </c>
      <c r="H1117">
        <v>338875</v>
      </c>
      <c r="I1117">
        <v>554532</v>
      </c>
      <c r="J1117">
        <v>625813</v>
      </c>
      <c r="K1117">
        <v>32725507</v>
      </c>
      <c r="L1117">
        <v>718144</v>
      </c>
      <c r="M1117">
        <v>11884003</v>
      </c>
      <c r="N1117">
        <v>7151207</v>
      </c>
      <c r="O1117">
        <v>581951</v>
      </c>
      <c r="P1117">
        <v>10520332</v>
      </c>
      <c r="Q1117">
        <v>0</v>
      </c>
      <c r="R1117">
        <v>4732932</v>
      </c>
      <c r="S1117">
        <v>88866</v>
      </c>
      <c r="T1117">
        <v>0</v>
      </c>
    </row>
    <row r="1118" spans="1:20">
      <c r="A1118" s="1">
        <v>44116</v>
      </c>
      <c r="B1118" s="9">
        <f>nyse_spy_volume_by_exchange[[#This Row],[Off Exchange]]/SUM(nyse_spy_volume_by_exchange[[#This Row],[NYSE National]:[LTSE]])</f>
        <v>0.43898797654371896</v>
      </c>
      <c r="C1118" s="12">
        <f>SUM(nyse_spy_volume_by_exchange[[#This Row],[NYSE National]:[LTSE]])</f>
        <v>80388532</v>
      </c>
      <c r="D1118">
        <v>201471</v>
      </c>
      <c r="E1118">
        <v>1958227</v>
      </c>
      <c r="F1118">
        <v>1698672</v>
      </c>
      <c r="G1118">
        <v>767617</v>
      </c>
      <c r="H1118">
        <v>824141</v>
      </c>
      <c r="I1118">
        <v>494638</v>
      </c>
      <c r="J1118">
        <v>704892</v>
      </c>
      <c r="K1118">
        <v>35289599</v>
      </c>
      <c r="L1118">
        <v>1663758</v>
      </c>
      <c r="M1118">
        <v>12212970</v>
      </c>
      <c r="N1118">
        <v>8935311</v>
      </c>
      <c r="O1118">
        <v>570082</v>
      </c>
      <c r="P1118">
        <v>9812042</v>
      </c>
      <c r="Q1118">
        <v>0</v>
      </c>
      <c r="R1118">
        <v>5255112</v>
      </c>
      <c r="S1118">
        <v>0</v>
      </c>
      <c r="T1118">
        <v>0</v>
      </c>
    </row>
    <row r="1119" spans="1:20">
      <c r="A1119" s="1">
        <v>44113</v>
      </c>
      <c r="B1119" s="9">
        <f>nyse_spy_volume_by_exchange[[#This Row],[Off Exchange]]/SUM(nyse_spy_volume_by_exchange[[#This Row],[NYSE National]:[LTSE]])</f>
        <v>0.33005542331423848</v>
      </c>
      <c r="C1119" s="12">
        <f>SUM(nyse_spy_volume_by_exchange[[#This Row],[NYSE National]:[LTSE]])</f>
        <v>59528378</v>
      </c>
      <c r="D1119">
        <v>170196</v>
      </c>
      <c r="E1119">
        <v>1862476</v>
      </c>
      <c r="F1119">
        <v>1378876</v>
      </c>
      <c r="G1119">
        <v>672010</v>
      </c>
      <c r="H1119">
        <v>494249</v>
      </c>
      <c r="I1119">
        <v>444378</v>
      </c>
      <c r="J1119">
        <v>408744</v>
      </c>
      <c r="K1119">
        <v>19647664</v>
      </c>
      <c r="L1119">
        <v>1788316</v>
      </c>
      <c r="M1119">
        <v>10585019</v>
      </c>
      <c r="N1119">
        <v>7052475</v>
      </c>
      <c r="O1119">
        <v>515870</v>
      </c>
      <c r="P1119">
        <v>10033440</v>
      </c>
      <c r="Q1119">
        <v>0</v>
      </c>
      <c r="R1119">
        <v>4474665</v>
      </c>
      <c r="S1119">
        <v>0</v>
      </c>
      <c r="T1119">
        <v>0</v>
      </c>
    </row>
    <row r="1120" spans="1:20">
      <c r="A1120" s="1">
        <v>44112</v>
      </c>
      <c r="B1120" s="9">
        <f>nyse_spy_volume_by_exchange[[#This Row],[Off Exchange]]/SUM(nyse_spy_volume_by_exchange[[#This Row],[NYSE National]:[LTSE]])</f>
        <v>0.27672318945629842</v>
      </c>
      <c r="C1120" s="12">
        <f>SUM(nyse_spy_volume_by_exchange[[#This Row],[NYSE National]:[LTSE]])</f>
        <v>45286866</v>
      </c>
      <c r="D1120">
        <v>129615</v>
      </c>
      <c r="E1120">
        <v>1397286</v>
      </c>
      <c r="F1120">
        <v>1080213</v>
      </c>
      <c r="G1120">
        <v>538841</v>
      </c>
      <c r="H1120">
        <v>500673</v>
      </c>
      <c r="I1120">
        <v>378697</v>
      </c>
      <c r="J1120">
        <v>524217</v>
      </c>
      <c r="K1120">
        <v>12531926</v>
      </c>
      <c r="L1120">
        <v>1285611</v>
      </c>
      <c r="M1120">
        <v>8818400</v>
      </c>
      <c r="N1120">
        <v>5718273</v>
      </c>
      <c r="O1120">
        <v>513607</v>
      </c>
      <c r="P1120">
        <v>8223805</v>
      </c>
      <c r="Q1120">
        <v>0</v>
      </c>
      <c r="R1120">
        <v>3645702</v>
      </c>
      <c r="S1120">
        <v>0</v>
      </c>
      <c r="T1120">
        <v>0</v>
      </c>
    </row>
    <row r="1121" spans="1:20">
      <c r="A1121" s="1">
        <v>44111</v>
      </c>
      <c r="B1121" s="9">
        <f>nyse_spy_volume_by_exchange[[#This Row],[Off Exchange]]/SUM(nyse_spy_volume_by_exchange[[#This Row],[NYSE National]:[LTSE]])</f>
        <v>0.34188914304693535</v>
      </c>
      <c r="C1121" s="12">
        <f>SUM(nyse_spy_volume_by_exchange[[#This Row],[NYSE National]:[LTSE]])</f>
        <v>57012644</v>
      </c>
      <c r="D1121">
        <v>191535</v>
      </c>
      <c r="E1121">
        <v>1814345</v>
      </c>
      <c r="F1121">
        <v>1463189</v>
      </c>
      <c r="G1121">
        <v>895419</v>
      </c>
      <c r="H1121">
        <v>660931</v>
      </c>
      <c r="I1121">
        <v>400362</v>
      </c>
      <c r="J1121">
        <v>476837</v>
      </c>
      <c r="K1121">
        <v>19492004</v>
      </c>
      <c r="L1121">
        <v>1911153</v>
      </c>
      <c r="M1121">
        <v>10805810</v>
      </c>
      <c r="N1121">
        <v>5979498</v>
      </c>
      <c r="O1121">
        <v>729951</v>
      </c>
      <c r="P1121">
        <v>8424854</v>
      </c>
      <c r="Q1121">
        <v>0</v>
      </c>
      <c r="R1121">
        <v>3766756</v>
      </c>
      <c r="S1121">
        <v>0</v>
      </c>
      <c r="T1121">
        <v>0</v>
      </c>
    </row>
    <row r="1122" spans="1:20">
      <c r="A1122" s="1">
        <v>44110</v>
      </c>
      <c r="B1122" s="9">
        <f>nyse_spy_volume_by_exchange[[#This Row],[Off Exchange]]/SUM(nyse_spy_volume_by_exchange[[#This Row],[NYSE National]:[LTSE]])</f>
        <v>0.23724427696418196</v>
      </c>
      <c r="C1122" s="12">
        <f>SUM(nyse_spy_volume_by_exchange[[#This Row],[NYSE National]:[LTSE]])</f>
        <v>90128564</v>
      </c>
      <c r="D1122">
        <v>293402</v>
      </c>
      <c r="E1122">
        <v>2285825</v>
      </c>
      <c r="F1122">
        <v>2316528</v>
      </c>
      <c r="G1122">
        <v>1555296</v>
      </c>
      <c r="H1122">
        <v>659078</v>
      </c>
      <c r="I1122">
        <v>866491</v>
      </c>
      <c r="J1122">
        <v>876676</v>
      </c>
      <c r="K1122">
        <v>21382486</v>
      </c>
      <c r="L1122">
        <v>1670570</v>
      </c>
      <c r="M1122">
        <v>19976681</v>
      </c>
      <c r="N1122">
        <v>13881372</v>
      </c>
      <c r="O1122">
        <v>1092813</v>
      </c>
      <c r="P1122">
        <v>16691524</v>
      </c>
      <c r="Q1122">
        <v>0</v>
      </c>
      <c r="R1122">
        <v>6579822</v>
      </c>
      <c r="S1122">
        <v>0</v>
      </c>
      <c r="T1122">
        <v>0</v>
      </c>
    </row>
    <row r="1123" spans="1:20">
      <c r="A1123" s="1">
        <v>44109</v>
      </c>
      <c r="B1123" s="9">
        <f>nyse_spy_volume_by_exchange[[#This Row],[Off Exchange]]/SUM(nyse_spy_volume_by_exchange[[#This Row],[NYSE National]:[LTSE]])</f>
        <v>0.29584682625218756</v>
      </c>
      <c r="C1123" s="12">
        <f>SUM(nyse_spy_volume_by_exchange[[#This Row],[NYSE National]:[LTSE]])</f>
        <v>45710705</v>
      </c>
      <c r="D1123">
        <v>181692</v>
      </c>
      <c r="E1123">
        <v>1672012</v>
      </c>
      <c r="F1123">
        <v>1042435</v>
      </c>
      <c r="G1123">
        <v>766318</v>
      </c>
      <c r="H1123">
        <v>766319</v>
      </c>
      <c r="I1123">
        <v>423785</v>
      </c>
      <c r="J1123">
        <v>445022</v>
      </c>
      <c r="K1123">
        <v>13523367</v>
      </c>
      <c r="L1123">
        <v>250294</v>
      </c>
      <c r="M1123">
        <v>9508457</v>
      </c>
      <c r="N1123">
        <v>5293149</v>
      </c>
      <c r="O1123">
        <v>580598</v>
      </c>
      <c r="P1123">
        <v>7855189</v>
      </c>
      <c r="Q1123">
        <v>0</v>
      </c>
      <c r="R1123">
        <v>3402068</v>
      </c>
      <c r="S1123">
        <v>0</v>
      </c>
      <c r="T1123">
        <v>0</v>
      </c>
    </row>
    <row r="1124" spans="1:20">
      <c r="A1124" s="1">
        <v>44106</v>
      </c>
      <c r="B1124" s="9">
        <f>nyse_spy_volume_by_exchange[[#This Row],[Off Exchange]]/SUM(nyse_spy_volume_by_exchange[[#This Row],[NYSE National]:[LTSE]])</f>
        <v>0.28321007253811964</v>
      </c>
      <c r="C1124" s="12">
        <f>SUM(nyse_spy_volume_by_exchange[[#This Row],[NYSE National]:[LTSE]])</f>
        <v>89455586</v>
      </c>
      <c r="D1124">
        <v>296601</v>
      </c>
      <c r="E1124">
        <v>2747016</v>
      </c>
      <c r="F1124">
        <v>1873480</v>
      </c>
      <c r="G1124">
        <v>1497160</v>
      </c>
      <c r="H1124">
        <v>952127</v>
      </c>
      <c r="I1124">
        <v>956452</v>
      </c>
      <c r="J1124">
        <v>829468</v>
      </c>
      <c r="K1124">
        <v>25334723</v>
      </c>
      <c r="L1124">
        <v>1876192</v>
      </c>
      <c r="M1124">
        <v>20731146</v>
      </c>
      <c r="N1124">
        <v>10625810</v>
      </c>
      <c r="O1124">
        <v>938397</v>
      </c>
      <c r="P1124">
        <v>14827280</v>
      </c>
      <c r="Q1124">
        <v>0</v>
      </c>
      <c r="R1124">
        <v>5969734</v>
      </c>
      <c r="S1124">
        <v>0</v>
      </c>
      <c r="T1124">
        <v>0</v>
      </c>
    </row>
    <row r="1125" spans="1:20">
      <c r="A1125" s="1">
        <v>44105</v>
      </c>
      <c r="B1125" s="9">
        <f>nyse_spy_volume_by_exchange[[#This Row],[Off Exchange]]/SUM(nyse_spy_volume_by_exchange[[#This Row],[NYSE National]:[LTSE]])</f>
        <v>0.47109202412165047</v>
      </c>
      <c r="C1125" s="12">
        <f>SUM(nyse_spy_volume_by_exchange[[#This Row],[NYSE National]:[LTSE]])</f>
        <v>90478386</v>
      </c>
      <c r="D1125">
        <v>297777</v>
      </c>
      <c r="E1125">
        <v>1894692</v>
      </c>
      <c r="F1125">
        <v>1765765</v>
      </c>
      <c r="G1125">
        <v>1065846</v>
      </c>
      <c r="H1125">
        <v>865083</v>
      </c>
      <c r="I1125">
        <v>733040</v>
      </c>
      <c r="J1125">
        <v>830986</v>
      </c>
      <c r="K1125">
        <v>42623646</v>
      </c>
      <c r="L1125">
        <v>1445496</v>
      </c>
      <c r="M1125">
        <v>13287700</v>
      </c>
      <c r="N1125">
        <v>7870814</v>
      </c>
      <c r="O1125">
        <v>990239</v>
      </c>
      <c r="P1125">
        <v>11683464</v>
      </c>
      <c r="Q1125">
        <v>0</v>
      </c>
      <c r="R1125">
        <v>5123838</v>
      </c>
      <c r="S1125">
        <v>0</v>
      </c>
      <c r="T1125">
        <v>0</v>
      </c>
    </row>
    <row r="1126" spans="1:20">
      <c r="A1126" s="1">
        <v>44104</v>
      </c>
      <c r="B1126" s="9">
        <f>nyse_spy_volume_by_exchange[[#This Row],[Off Exchange]]/SUM(nyse_spy_volume_by_exchange[[#This Row],[NYSE National]:[LTSE]])</f>
        <v>0.35679062685862134</v>
      </c>
      <c r="C1126" s="12">
        <f>SUM(nyse_spy_volume_by_exchange[[#This Row],[NYSE National]:[LTSE]])</f>
        <v>106137138</v>
      </c>
      <c r="D1126">
        <v>324789</v>
      </c>
      <c r="E1126">
        <v>2252600</v>
      </c>
      <c r="F1126">
        <v>2442017</v>
      </c>
      <c r="G1126">
        <v>1071424</v>
      </c>
      <c r="H1126">
        <v>1286913</v>
      </c>
      <c r="I1126">
        <v>1383055</v>
      </c>
      <c r="J1126">
        <v>1003979</v>
      </c>
      <c r="K1126">
        <v>37868736</v>
      </c>
      <c r="L1126">
        <v>4016922</v>
      </c>
      <c r="M1126">
        <v>20489098</v>
      </c>
      <c r="N1126">
        <v>10626666</v>
      </c>
      <c r="O1126">
        <v>1002582</v>
      </c>
      <c r="P1126">
        <v>15846355</v>
      </c>
      <c r="Q1126">
        <v>0</v>
      </c>
      <c r="R1126">
        <v>6522002</v>
      </c>
      <c r="S1126">
        <v>0</v>
      </c>
      <c r="T1126">
        <v>0</v>
      </c>
    </row>
    <row r="1127" spans="1:20">
      <c r="A1127" s="1">
        <v>44103</v>
      </c>
      <c r="B1127" s="9">
        <f>nyse_spy_volume_by_exchange[[#This Row],[Off Exchange]]/SUM(nyse_spy_volume_by_exchange[[#This Row],[NYSE National]:[LTSE]])</f>
        <v>0.31483802311750758</v>
      </c>
      <c r="C1127" s="12">
        <f>SUM(nyse_spy_volume_by_exchange[[#This Row],[NYSE National]:[LTSE]])</f>
        <v>51681696</v>
      </c>
      <c r="D1127">
        <v>214020</v>
      </c>
      <c r="E1127">
        <v>1348710</v>
      </c>
      <c r="F1127">
        <v>1247474</v>
      </c>
      <c r="G1127">
        <v>580365</v>
      </c>
      <c r="H1127">
        <v>502301</v>
      </c>
      <c r="I1127">
        <v>558608</v>
      </c>
      <c r="J1127">
        <v>591546</v>
      </c>
      <c r="K1127">
        <v>16271363</v>
      </c>
      <c r="L1127">
        <v>759059</v>
      </c>
      <c r="M1127">
        <v>11310197</v>
      </c>
      <c r="N1127">
        <v>5722407</v>
      </c>
      <c r="O1127">
        <v>558287</v>
      </c>
      <c r="P1127">
        <v>8297554</v>
      </c>
      <c r="Q1127">
        <v>0</v>
      </c>
      <c r="R1127">
        <v>3719805</v>
      </c>
      <c r="S1127">
        <v>0</v>
      </c>
      <c r="T1127">
        <v>0</v>
      </c>
    </row>
    <row r="1128" spans="1:20">
      <c r="A1128" s="1">
        <v>44102</v>
      </c>
      <c r="B1128" s="9">
        <f>nyse_spy_volume_by_exchange[[#This Row],[Off Exchange]]/SUM(nyse_spy_volume_by_exchange[[#This Row],[NYSE National]:[LTSE]])</f>
        <v>0.40051259036907455</v>
      </c>
      <c r="C1128" s="12">
        <f>SUM(nyse_spy_volume_by_exchange[[#This Row],[NYSE National]:[LTSE]])</f>
        <v>65312581</v>
      </c>
      <c r="D1128">
        <v>187608</v>
      </c>
      <c r="E1128">
        <v>1350770</v>
      </c>
      <c r="F1128">
        <v>1401948</v>
      </c>
      <c r="G1128">
        <v>748255</v>
      </c>
      <c r="H1128">
        <v>1163340</v>
      </c>
      <c r="I1128">
        <v>677013</v>
      </c>
      <c r="J1128">
        <v>534418</v>
      </c>
      <c r="K1128">
        <v>26158511</v>
      </c>
      <c r="L1128">
        <v>1331354</v>
      </c>
      <c r="M1128">
        <v>11371406</v>
      </c>
      <c r="N1128">
        <v>5751487</v>
      </c>
      <c r="O1128">
        <v>540040</v>
      </c>
      <c r="P1128">
        <v>9948348</v>
      </c>
      <c r="Q1128">
        <v>0</v>
      </c>
      <c r="R1128">
        <v>4148083</v>
      </c>
      <c r="S1128">
        <v>0</v>
      </c>
      <c r="T1128">
        <v>0</v>
      </c>
    </row>
    <row r="1129" spans="1:20">
      <c r="A1129" s="1">
        <v>44099</v>
      </c>
      <c r="B1129" s="9">
        <f>nyse_spy_volume_by_exchange[[#This Row],[Off Exchange]]/SUM(nyse_spy_volume_by_exchange[[#This Row],[NYSE National]:[LTSE]])</f>
        <v>0.30992399775725366</v>
      </c>
      <c r="C1129" s="12">
        <f>SUM(nyse_spy_volume_by_exchange[[#This Row],[NYSE National]:[LTSE]])</f>
        <v>71070008</v>
      </c>
      <c r="D1129">
        <v>209165</v>
      </c>
      <c r="E1129">
        <v>1901451</v>
      </c>
      <c r="F1129">
        <v>2199294</v>
      </c>
      <c r="G1129">
        <v>1052695</v>
      </c>
      <c r="H1129">
        <v>1124355</v>
      </c>
      <c r="I1129">
        <v>744169</v>
      </c>
      <c r="J1129">
        <v>576702</v>
      </c>
      <c r="K1129">
        <v>22026301</v>
      </c>
      <c r="L1129">
        <v>1367433</v>
      </c>
      <c r="M1129">
        <v>13762067</v>
      </c>
      <c r="N1129">
        <v>8718290</v>
      </c>
      <c r="O1129">
        <v>777613</v>
      </c>
      <c r="P1129">
        <v>11182984</v>
      </c>
      <c r="Q1129">
        <v>0</v>
      </c>
      <c r="R1129">
        <v>5427489</v>
      </c>
      <c r="S1129">
        <v>0</v>
      </c>
      <c r="T1129">
        <v>0</v>
      </c>
    </row>
    <row r="1130" spans="1:20">
      <c r="A1130" s="1">
        <v>44098</v>
      </c>
      <c r="B1130" s="9">
        <f>nyse_spy_volume_by_exchange[[#This Row],[Off Exchange]]/SUM(nyse_spy_volume_by_exchange[[#This Row],[NYSE National]:[LTSE]])</f>
        <v>0.23908446130600833</v>
      </c>
      <c r="C1130" s="12">
        <f>SUM(nyse_spy_volume_by_exchange[[#This Row],[NYSE National]:[LTSE]])</f>
        <v>77180135</v>
      </c>
      <c r="D1130">
        <v>254761</v>
      </c>
      <c r="E1130">
        <v>2754039</v>
      </c>
      <c r="F1130">
        <v>2163247</v>
      </c>
      <c r="G1130">
        <v>1363863</v>
      </c>
      <c r="H1130">
        <v>731321</v>
      </c>
      <c r="I1130">
        <v>999033</v>
      </c>
      <c r="J1130">
        <v>786481</v>
      </c>
      <c r="K1130">
        <v>18452571</v>
      </c>
      <c r="L1130">
        <v>840799</v>
      </c>
      <c r="M1130">
        <v>18050332</v>
      </c>
      <c r="N1130">
        <v>9012973</v>
      </c>
      <c r="O1130">
        <v>877971</v>
      </c>
      <c r="P1130">
        <v>14915484</v>
      </c>
      <c r="Q1130">
        <v>0</v>
      </c>
      <c r="R1130">
        <v>5977260</v>
      </c>
      <c r="S1130">
        <v>0</v>
      </c>
      <c r="T1130">
        <v>0</v>
      </c>
    </row>
    <row r="1131" spans="1:20">
      <c r="A1131" s="1">
        <v>44097</v>
      </c>
      <c r="B1131" s="9">
        <f>nyse_spy_volume_by_exchange[[#This Row],[Off Exchange]]/SUM(nyse_spy_volume_by_exchange[[#This Row],[NYSE National]:[LTSE]])</f>
        <v>0.34133813251914097</v>
      </c>
      <c r="C1131" s="12">
        <f>SUM(nyse_spy_volume_by_exchange[[#This Row],[NYSE National]:[LTSE]])</f>
        <v>93311939</v>
      </c>
      <c r="D1131">
        <v>248541</v>
      </c>
      <c r="E1131">
        <v>2036183</v>
      </c>
      <c r="F1131">
        <v>2371202</v>
      </c>
      <c r="G1131">
        <v>914054</v>
      </c>
      <c r="H1131">
        <v>1568806</v>
      </c>
      <c r="I1131">
        <v>773794</v>
      </c>
      <c r="J1131">
        <v>900662</v>
      </c>
      <c r="K1131">
        <v>31850923</v>
      </c>
      <c r="L1131">
        <v>2217640</v>
      </c>
      <c r="M1131">
        <v>17761320</v>
      </c>
      <c r="N1131">
        <v>9728128</v>
      </c>
      <c r="O1131">
        <v>744253</v>
      </c>
      <c r="P1131">
        <v>15753674</v>
      </c>
      <c r="Q1131">
        <v>0</v>
      </c>
      <c r="R1131">
        <v>6442759</v>
      </c>
      <c r="S1131">
        <v>0</v>
      </c>
      <c r="T1131">
        <v>0</v>
      </c>
    </row>
    <row r="1132" spans="1:20">
      <c r="A1132" s="1">
        <v>44096</v>
      </c>
      <c r="B1132" s="9">
        <f>nyse_spy_volume_by_exchange[[#This Row],[Off Exchange]]/SUM(nyse_spy_volume_by_exchange[[#This Row],[NYSE National]:[LTSE]])</f>
        <v>0.32228857092221447</v>
      </c>
      <c r="C1132" s="12">
        <f>SUM(nyse_spy_volume_by_exchange[[#This Row],[NYSE National]:[LTSE]])</f>
        <v>63614074</v>
      </c>
      <c r="D1132">
        <v>188052</v>
      </c>
      <c r="E1132">
        <v>1818819</v>
      </c>
      <c r="F1132">
        <v>1468253</v>
      </c>
      <c r="G1132">
        <v>1091530</v>
      </c>
      <c r="H1132">
        <v>1037518</v>
      </c>
      <c r="I1132">
        <v>548236</v>
      </c>
      <c r="J1132">
        <v>670627</v>
      </c>
      <c r="K1132">
        <v>20502089</v>
      </c>
      <c r="L1132">
        <v>460066</v>
      </c>
      <c r="M1132">
        <v>13624671</v>
      </c>
      <c r="N1132">
        <v>6626019</v>
      </c>
      <c r="O1132">
        <v>761546</v>
      </c>
      <c r="P1132">
        <v>10344277</v>
      </c>
      <c r="Q1132">
        <v>0</v>
      </c>
      <c r="R1132">
        <v>4472371</v>
      </c>
      <c r="S1132">
        <v>0</v>
      </c>
      <c r="T1132">
        <v>0</v>
      </c>
    </row>
    <row r="1133" spans="1:20">
      <c r="A1133" s="1">
        <v>44095</v>
      </c>
      <c r="B1133" s="9">
        <f>nyse_spy_volume_by_exchange[[#This Row],[Off Exchange]]/SUM(nyse_spy_volume_by_exchange[[#This Row],[NYSE National]:[LTSE]])</f>
        <v>0.30191253858577993</v>
      </c>
      <c r="C1133" s="12">
        <f>SUM(nyse_spy_volume_by_exchange[[#This Row],[NYSE National]:[LTSE]])</f>
        <v>100113954</v>
      </c>
      <c r="D1133">
        <v>363259</v>
      </c>
      <c r="E1133">
        <v>2526677</v>
      </c>
      <c r="F1133">
        <v>2335391</v>
      </c>
      <c r="G1133">
        <v>1326850</v>
      </c>
      <c r="H1133">
        <v>1956856</v>
      </c>
      <c r="I1133">
        <v>1175907</v>
      </c>
      <c r="J1133">
        <v>807217</v>
      </c>
      <c r="K1133">
        <v>30225658</v>
      </c>
      <c r="L1133">
        <v>2381518</v>
      </c>
      <c r="M1133">
        <v>21334611</v>
      </c>
      <c r="N1133">
        <v>10347989</v>
      </c>
      <c r="O1133">
        <v>916780</v>
      </c>
      <c r="P1133">
        <v>17090312</v>
      </c>
      <c r="Q1133">
        <v>0</v>
      </c>
      <c r="R1133">
        <v>7324929</v>
      </c>
      <c r="S1133">
        <v>0</v>
      </c>
      <c r="T1133">
        <v>0</v>
      </c>
    </row>
    <row r="1134" spans="1:20">
      <c r="A1134" s="1">
        <v>44092</v>
      </c>
      <c r="B1134" s="9">
        <f>nyse_spy_volume_by_exchange[[#This Row],[Off Exchange]]/SUM(nyse_spy_volume_by_exchange[[#This Row],[NYSE National]:[LTSE]])</f>
        <v>0.40946582757736077</v>
      </c>
      <c r="C1134" s="12">
        <f>SUM(nyse_spy_volume_by_exchange[[#This Row],[NYSE National]:[LTSE]])</f>
        <v>105922297</v>
      </c>
      <c r="D1134">
        <v>345982</v>
      </c>
      <c r="E1134">
        <v>2630250</v>
      </c>
      <c r="F1134">
        <v>2311749</v>
      </c>
      <c r="G1134">
        <v>1006167</v>
      </c>
      <c r="H1134">
        <v>1149475</v>
      </c>
      <c r="I1134">
        <v>1218861</v>
      </c>
      <c r="J1134">
        <v>891831</v>
      </c>
      <c r="K1134">
        <v>43371561</v>
      </c>
      <c r="L1134">
        <v>3888204</v>
      </c>
      <c r="M1134">
        <v>17259370</v>
      </c>
      <c r="N1134">
        <v>9614214</v>
      </c>
      <c r="O1134">
        <v>839113</v>
      </c>
      <c r="P1134">
        <v>14274403</v>
      </c>
      <c r="Q1134">
        <v>0</v>
      </c>
      <c r="R1134">
        <v>7121117</v>
      </c>
      <c r="S1134">
        <v>0</v>
      </c>
      <c r="T1134">
        <v>0</v>
      </c>
    </row>
    <row r="1135" spans="1:20">
      <c r="A1135" s="1">
        <v>44091</v>
      </c>
      <c r="B1135" s="9">
        <f>nyse_spy_volume_by_exchange[[#This Row],[Off Exchange]]/SUM(nyse_spy_volume_by_exchange[[#This Row],[NYSE National]:[LTSE]])</f>
        <v>0.32423473485302373</v>
      </c>
      <c r="C1135" s="12">
        <f>SUM(nyse_spy_volume_by_exchange[[#This Row],[NYSE National]:[LTSE]])</f>
        <v>91524389</v>
      </c>
      <c r="D1135">
        <v>395481</v>
      </c>
      <c r="E1135">
        <v>3011436</v>
      </c>
      <c r="F1135">
        <v>2588613</v>
      </c>
      <c r="G1135">
        <v>1326286</v>
      </c>
      <c r="H1135">
        <v>1232795</v>
      </c>
      <c r="I1135">
        <v>937446</v>
      </c>
      <c r="J1135">
        <v>719240</v>
      </c>
      <c r="K1135">
        <v>29675386</v>
      </c>
      <c r="L1135">
        <v>2399849</v>
      </c>
      <c r="M1135">
        <v>16332246</v>
      </c>
      <c r="N1135">
        <v>9798357</v>
      </c>
      <c r="O1135">
        <v>977318</v>
      </c>
      <c r="P1135">
        <v>15624722</v>
      </c>
      <c r="Q1135">
        <v>0</v>
      </c>
      <c r="R1135">
        <v>6505214</v>
      </c>
      <c r="S1135">
        <v>0</v>
      </c>
      <c r="T1135">
        <v>0</v>
      </c>
    </row>
    <row r="1136" spans="1:20">
      <c r="A1136" s="1">
        <v>44090</v>
      </c>
      <c r="B1136" s="9">
        <f>nyse_spy_volume_by_exchange[[#This Row],[Off Exchange]]/SUM(nyse_spy_volume_by_exchange[[#This Row],[NYSE National]:[LTSE]])</f>
        <v>0.37406424884291761</v>
      </c>
      <c r="C1136" s="12">
        <f>SUM(nyse_spy_volume_by_exchange[[#This Row],[NYSE National]:[LTSE]])</f>
        <v>82209356</v>
      </c>
      <c r="D1136">
        <v>267192</v>
      </c>
      <c r="E1136">
        <v>2002481</v>
      </c>
      <c r="F1136">
        <v>1928307</v>
      </c>
      <c r="G1136">
        <v>1006624</v>
      </c>
      <c r="H1136">
        <v>761964</v>
      </c>
      <c r="I1136">
        <v>782760</v>
      </c>
      <c r="J1136">
        <v>827752</v>
      </c>
      <c r="K1136">
        <v>30751581</v>
      </c>
      <c r="L1136">
        <v>3886737</v>
      </c>
      <c r="M1136">
        <v>12312783</v>
      </c>
      <c r="N1136">
        <v>8096198</v>
      </c>
      <c r="O1136">
        <v>855334</v>
      </c>
      <c r="P1136">
        <v>12865427</v>
      </c>
      <c r="Q1136">
        <v>0</v>
      </c>
      <c r="R1136">
        <v>5864216</v>
      </c>
      <c r="S1136">
        <v>0</v>
      </c>
      <c r="T1136">
        <v>0</v>
      </c>
    </row>
    <row r="1137" spans="1:20">
      <c r="A1137" s="1">
        <v>44089</v>
      </c>
      <c r="B1137" s="9">
        <f>nyse_spy_volume_by_exchange[[#This Row],[Off Exchange]]/SUM(nyse_spy_volume_by_exchange[[#This Row],[NYSE National]:[LTSE]])</f>
        <v>0.3185443468934715</v>
      </c>
      <c r="C1137" s="12">
        <f>SUM(nyse_spy_volume_by_exchange[[#This Row],[NYSE National]:[LTSE]])</f>
        <v>52950665</v>
      </c>
      <c r="D1137">
        <v>229825</v>
      </c>
      <c r="E1137">
        <v>1636990</v>
      </c>
      <c r="F1137">
        <v>1317592</v>
      </c>
      <c r="G1137">
        <v>743865</v>
      </c>
      <c r="H1137">
        <v>619530</v>
      </c>
      <c r="I1137">
        <v>483504</v>
      </c>
      <c r="J1137">
        <v>502454</v>
      </c>
      <c r="K1137">
        <v>16867135</v>
      </c>
      <c r="L1137">
        <v>2882689</v>
      </c>
      <c r="M1137">
        <v>10232466</v>
      </c>
      <c r="N1137">
        <v>5298982</v>
      </c>
      <c r="O1137">
        <v>548766</v>
      </c>
      <c r="P1137">
        <v>8147205</v>
      </c>
      <c r="Q1137">
        <v>0</v>
      </c>
      <c r="R1137">
        <v>3439662</v>
      </c>
      <c r="S1137">
        <v>0</v>
      </c>
      <c r="T1137">
        <v>0</v>
      </c>
    </row>
    <row r="1138" spans="1:20">
      <c r="A1138" s="1">
        <v>44088</v>
      </c>
      <c r="B1138" s="9">
        <f>nyse_spy_volume_by_exchange[[#This Row],[Off Exchange]]/SUM(nyse_spy_volume_by_exchange[[#This Row],[NYSE National]:[LTSE]])</f>
        <v>0.35068672715352034</v>
      </c>
      <c r="C1138" s="12">
        <f>SUM(nyse_spy_volume_by_exchange[[#This Row],[NYSE National]:[LTSE]])</f>
        <v>66039474</v>
      </c>
      <c r="D1138">
        <v>194464</v>
      </c>
      <c r="E1138">
        <v>1800989</v>
      </c>
      <c r="F1138">
        <v>1463356</v>
      </c>
      <c r="G1138">
        <v>909356</v>
      </c>
      <c r="H1138">
        <v>1132370</v>
      </c>
      <c r="I1138">
        <v>536100</v>
      </c>
      <c r="J1138">
        <v>583709</v>
      </c>
      <c r="K1138">
        <v>23159167</v>
      </c>
      <c r="L1138">
        <v>1909672</v>
      </c>
      <c r="M1138">
        <v>11544965</v>
      </c>
      <c r="N1138">
        <v>7050347</v>
      </c>
      <c r="O1138">
        <v>622672</v>
      </c>
      <c r="P1138">
        <v>11256066</v>
      </c>
      <c r="Q1138">
        <v>0</v>
      </c>
      <c r="R1138">
        <v>3876241</v>
      </c>
      <c r="S1138">
        <v>0</v>
      </c>
      <c r="T1138">
        <v>0</v>
      </c>
    </row>
    <row r="1139" spans="1:20">
      <c r="A1139" s="1">
        <v>44085</v>
      </c>
      <c r="B1139" s="9">
        <f>nyse_spy_volume_by_exchange[[#This Row],[Off Exchange]]/SUM(nyse_spy_volume_by_exchange[[#This Row],[NYSE National]:[LTSE]])</f>
        <v>0.33689532060889715</v>
      </c>
      <c r="C1139" s="12">
        <f>SUM(nyse_spy_volume_by_exchange[[#This Row],[NYSE National]:[LTSE]])</f>
        <v>84880146</v>
      </c>
      <c r="D1139">
        <v>317401</v>
      </c>
      <c r="E1139">
        <v>2530980</v>
      </c>
      <c r="F1139">
        <v>2040517</v>
      </c>
      <c r="G1139">
        <v>963544</v>
      </c>
      <c r="H1139">
        <v>868748</v>
      </c>
      <c r="I1139">
        <v>874751</v>
      </c>
      <c r="J1139">
        <v>990973</v>
      </c>
      <c r="K1139">
        <v>28595724</v>
      </c>
      <c r="L1139">
        <v>3685160</v>
      </c>
      <c r="M1139">
        <v>13706414</v>
      </c>
      <c r="N1139">
        <v>9291749</v>
      </c>
      <c r="O1139">
        <v>857120</v>
      </c>
      <c r="P1139">
        <v>14554617</v>
      </c>
      <c r="Q1139">
        <v>0</v>
      </c>
      <c r="R1139">
        <v>5602448</v>
      </c>
      <c r="S1139">
        <v>0</v>
      </c>
      <c r="T1139">
        <v>0</v>
      </c>
    </row>
    <row r="1140" spans="1:20">
      <c r="A1140" s="1">
        <v>44084</v>
      </c>
      <c r="B1140" s="9">
        <f>nyse_spy_volume_by_exchange[[#This Row],[Off Exchange]]/SUM(nyse_spy_volume_by_exchange[[#This Row],[NYSE National]:[LTSE]])</f>
        <v>0.25263456814504753</v>
      </c>
      <c r="C1140" s="12">
        <f>SUM(nyse_spy_volume_by_exchange[[#This Row],[NYSE National]:[LTSE]])</f>
        <v>90709079</v>
      </c>
      <c r="D1140">
        <v>271730</v>
      </c>
      <c r="E1140">
        <v>2584873</v>
      </c>
      <c r="F1140">
        <v>1918513</v>
      </c>
      <c r="G1140">
        <v>1617839</v>
      </c>
      <c r="H1140">
        <v>589097</v>
      </c>
      <c r="I1140">
        <v>869568</v>
      </c>
      <c r="J1140">
        <v>1029600</v>
      </c>
      <c r="K1140">
        <v>22916249</v>
      </c>
      <c r="L1140">
        <v>3684398</v>
      </c>
      <c r="M1140">
        <v>16874142</v>
      </c>
      <c r="N1140">
        <v>11235105</v>
      </c>
      <c r="O1140">
        <v>1063785</v>
      </c>
      <c r="P1140">
        <v>19919766</v>
      </c>
      <c r="Q1140">
        <v>0</v>
      </c>
      <c r="R1140">
        <v>6134414</v>
      </c>
      <c r="S1140">
        <v>0</v>
      </c>
      <c r="T1140">
        <v>0</v>
      </c>
    </row>
    <row r="1141" spans="1:20">
      <c r="A1141" s="1">
        <v>44083</v>
      </c>
      <c r="B1141" s="9">
        <f>nyse_spy_volume_by_exchange[[#This Row],[Off Exchange]]/SUM(nyse_spy_volume_by_exchange[[#This Row],[NYSE National]:[LTSE]])</f>
        <v>0.31233855889722972</v>
      </c>
      <c r="C1141" s="12">
        <f>SUM(nyse_spy_volume_by_exchange[[#This Row],[NYSE National]:[LTSE]])</f>
        <v>91653394</v>
      </c>
      <c r="D1141">
        <v>256312</v>
      </c>
      <c r="E1141">
        <v>2692950</v>
      </c>
      <c r="F1141">
        <v>2373615</v>
      </c>
      <c r="G1141">
        <v>1569296</v>
      </c>
      <c r="H1141">
        <v>1133332</v>
      </c>
      <c r="I1141">
        <v>716556</v>
      </c>
      <c r="J1141">
        <v>863476</v>
      </c>
      <c r="K1141">
        <v>28626889</v>
      </c>
      <c r="L1141">
        <v>2593944</v>
      </c>
      <c r="M1141">
        <v>17513612</v>
      </c>
      <c r="N1141">
        <v>10129208</v>
      </c>
      <c r="O1141">
        <v>1213651</v>
      </c>
      <c r="P1141">
        <v>15378571</v>
      </c>
      <c r="Q1141">
        <v>0</v>
      </c>
      <c r="R1141">
        <v>6591982</v>
      </c>
      <c r="S1141">
        <v>0</v>
      </c>
      <c r="T1141">
        <v>0</v>
      </c>
    </row>
    <row r="1142" spans="1:20">
      <c r="A1142" s="1">
        <v>44082</v>
      </c>
      <c r="B1142" s="9">
        <f>nyse_spy_volume_by_exchange[[#This Row],[Off Exchange]]/SUM(nyse_spy_volume_by_exchange[[#This Row],[NYSE National]:[LTSE]])</f>
        <v>0.29904834980720424</v>
      </c>
      <c r="C1142" s="12">
        <f>SUM(nyse_spy_volume_by_exchange[[#This Row],[NYSE National]:[LTSE]])</f>
        <v>115300770</v>
      </c>
      <c r="D1142">
        <v>382447</v>
      </c>
      <c r="E1142">
        <v>2547968</v>
      </c>
      <c r="F1142">
        <v>2418153</v>
      </c>
      <c r="G1142">
        <v>1889861</v>
      </c>
      <c r="H1142">
        <v>1011197</v>
      </c>
      <c r="I1142">
        <v>969669</v>
      </c>
      <c r="J1142">
        <v>1087837</v>
      </c>
      <c r="K1142">
        <v>34480505</v>
      </c>
      <c r="L1142">
        <v>4538190</v>
      </c>
      <c r="M1142">
        <v>21258870</v>
      </c>
      <c r="N1142">
        <v>12875709</v>
      </c>
      <c r="O1142">
        <v>1302197</v>
      </c>
      <c r="P1142">
        <v>22745947</v>
      </c>
      <c r="Q1142">
        <v>0</v>
      </c>
      <c r="R1142">
        <v>7792220</v>
      </c>
      <c r="S1142">
        <v>0</v>
      </c>
      <c r="T1142">
        <v>0</v>
      </c>
    </row>
    <row r="1143" spans="1:20">
      <c r="A1143" s="1">
        <v>44078</v>
      </c>
      <c r="B1143" s="9">
        <f>nyse_spy_volume_by_exchange[[#This Row],[Off Exchange]]/SUM(nyse_spy_volume_by_exchange[[#This Row],[NYSE National]:[LTSE]])</f>
        <v>0.32876511023615806</v>
      </c>
      <c r="C1143" s="12">
        <f>SUM(nyse_spy_volume_by_exchange[[#This Row],[NYSE National]:[LTSE]])</f>
        <v>140820764</v>
      </c>
      <c r="D1143">
        <v>458462</v>
      </c>
      <c r="E1143">
        <v>4704428</v>
      </c>
      <c r="F1143">
        <v>2952378</v>
      </c>
      <c r="G1143">
        <v>3548143</v>
      </c>
      <c r="H1143">
        <v>1084998</v>
      </c>
      <c r="I1143">
        <v>1242878</v>
      </c>
      <c r="J1143">
        <v>1037107</v>
      </c>
      <c r="K1143">
        <v>46296954</v>
      </c>
      <c r="L1143">
        <v>3901456</v>
      </c>
      <c r="M1143">
        <v>24114173</v>
      </c>
      <c r="N1143">
        <v>16269706</v>
      </c>
      <c r="O1143">
        <v>1943908</v>
      </c>
      <c r="P1143">
        <v>23604118</v>
      </c>
      <c r="Q1143">
        <v>0</v>
      </c>
      <c r="R1143">
        <v>9662055</v>
      </c>
      <c r="S1143">
        <v>0</v>
      </c>
      <c r="T1143">
        <v>0</v>
      </c>
    </row>
    <row r="1144" spans="1:20">
      <c r="A1144" s="1">
        <v>44077</v>
      </c>
      <c r="B1144" s="9">
        <f>nyse_spy_volume_by_exchange[[#This Row],[Off Exchange]]/SUM(nyse_spy_volume_by_exchange[[#This Row],[NYSE National]:[LTSE]])</f>
        <v>0.32073002609951584</v>
      </c>
      <c r="C1144" s="12">
        <f>SUM(nyse_spy_volume_by_exchange[[#This Row],[NYSE National]:[LTSE]])</f>
        <v>150510838</v>
      </c>
      <c r="D1144">
        <v>579229</v>
      </c>
      <c r="E1144">
        <v>4775128</v>
      </c>
      <c r="F1144">
        <v>4101137</v>
      </c>
      <c r="G1144">
        <v>2539750</v>
      </c>
      <c r="H1144">
        <v>1819247</v>
      </c>
      <c r="I1144">
        <v>2064568</v>
      </c>
      <c r="J1144">
        <v>1699857</v>
      </c>
      <c r="K1144">
        <v>48273345</v>
      </c>
      <c r="L1144">
        <v>784524</v>
      </c>
      <c r="M1144">
        <v>27078428</v>
      </c>
      <c r="N1144">
        <v>17593654</v>
      </c>
      <c r="O1144">
        <v>1269053</v>
      </c>
      <c r="P1144">
        <v>28283252</v>
      </c>
      <c r="Q1144">
        <v>0</v>
      </c>
      <c r="R1144">
        <v>9649666</v>
      </c>
      <c r="S1144">
        <v>0</v>
      </c>
      <c r="T1144">
        <v>0</v>
      </c>
    </row>
    <row r="1145" spans="1:20">
      <c r="A1145" s="1">
        <v>44076</v>
      </c>
      <c r="B1145" s="9">
        <f>nyse_spy_volume_by_exchange[[#This Row],[Off Exchange]]/SUM(nyse_spy_volume_by_exchange[[#This Row],[NYSE National]:[LTSE]])</f>
        <v>0.28184069375557202</v>
      </c>
      <c r="C1145" s="12">
        <f>SUM(nyse_spy_volume_by_exchange[[#This Row],[NYSE National]:[LTSE]])</f>
        <v>69605495</v>
      </c>
      <c r="D1145">
        <v>391017</v>
      </c>
      <c r="E1145">
        <v>2494893</v>
      </c>
      <c r="F1145">
        <v>2348385</v>
      </c>
      <c r="G1145">
        <v>1239342</v>
      </c>
      <c r="H1145">
        <v>589336</v>
      </c>
      <c r="I1145">
        <v>896884</v>
      </c>
      <c r="J1145">
        <v>949308</v>
      </c>
      <c r="K1145">
        <v>19617661</v>
      </c>
      <c r="L1145">
        <v>127798</v>
      </c>
      <c r="M1145">
        <v>12251904</v>
      </c>
      <c r="N1145">
        <v>8551068</v>
      </c>
      <c r="O1145">
        <v>891777</v>
      </c>
      <c r="P1145">
        <v>13237764</v>
      </c>
      <c r="Q1145">
        <v>0</v>
      </c>
      <c r="R1145">
        <v>6018358</v>
      </c>
      <c r="S1145">
        <v>0</v>
      </c>
      <c r="T1145">
        <v>0</v>
      </c>
    </row>
    <row r="1146" spans="1:20">
      <c r="A1146" s="1">
        <v>44075</v>
      </c>
      <c r="B1146" s="9">
        <f>nyse_spy_volume_by_exchange[[#This Row],[Off Exchange]]/SUM(nyse_spy_volume_by_exchange[[#This Row],[NYSE National]:[LTSE]])</f>
        <v>0.36177497890597476</v>
      </c>
      <c r="C1146" s="12">
        <f>SUM(nyse_spy_volume_by_exchange[[#This Row],[NYSE National]:[LTSE]])</f>
        <v>54998986</v>
      </c>
      <c r="D1146">
        <v>186049</v>
      </c>
      <c r="E1146">
        <v>1879450</v>
      </c>
      <c r="F1146">
        <v>1515628</v>
      </c>
      <c r="G1146">
        <v>847216</v>
      </c>
      <c r="H1146">
        <v>348384</v>
      </c>
      <c r="I1146">
        <v>839295</v>
      </c>
      <c r="J1146">
        <v>667214</v>
      </c>
      <c r="K1146">
        <v>19897257</v>
      </c>
      <c r="L1146">
        <v>644478</v>
      </c>
      <c r="M1146">
        <v>9692464</v>
      </c>
      <c r="N1146">
        <v>5520922</v>
      </c>
      <c r="O1146">
        <v>599510</v>
      </c>
      <c r="P1146">
        <v>8637928</v>
      </c>
      <c r="Q1146">
        <v>0</v>
      </c>
      <c r="R1146">
        <v>3723191</v>
      </c>
      <c r="S1146">
        <v>0</v>
      </c>
      <c r="T1146">
        <v>0</v>
      </c>
    </row>
    <row r="1147" spans="1:20">
      <c r="A1147" s="1">
        <v>44074</v>
      </c>
      <c r="B1147" s="9">
        <f>nyse_spy_volume_by_exchange[[#This Row],[Off Exchange]]/SUM(nyse_spy_volume_by_exchange[[#This Row],[NYSE National]:[LTSE]])</f>
        <v>0.37155577027861547</v>
      </c>
      <c r="C1147" s="12">
        <f>SUM(nyse_spy_volume_by_exchange[[#This Row],[NYSE National]:[LTSE]])</f>
        <v>67348767</v>
      </c>
      <c r="D1147">
        <v>179229</v>
      </c>
      <c r="E1147">
        <v>2269192</v>
      </c>
      <c r="F1147">
        <v>1918795</v>
      </c>
      <c r="G1147">
        <v>905055</v>
      </c>
      <c r="H1147">
        <v>261440</v>
      </c>
      <c r="I1147">
        <v>745582</v>
      </c>
      <c r="J1147">
        <v>866185</v>
      </c>
      <c r="K1147">
        <v>25023823</v>
      </c>
      <c r="L1147">
        <v>3171188</v>
      </c>
      <c r="M1147">
        <v>11855174</v>
      </c>
      <c r="N1147">
        <v>5536467</v>
      </c>
      <c r="O1147">
        <v>752876</v>
      </c>
      <c r="P1147">
        <v>9783843</v>
      </c>
      <c r="Q1147">
        <v>0</v>
      </c>
      <c r="R1147">
        <v>4079918</v>
      </c>
      <c r="S1147">
        <v>0</v>
      </c>
      <c r="T1147">
        <v>0</v>
      </c>
    </row>
    <row r="1148" spans="1:20">
      <c r="A1148" s="1">
        <v>44071</v>
      </c>
      <c r="B1148" s="9">
        <f>nyse_spy_volume_by_exchange[[#This Row],[Off Exchange]]/SUM(nyse_spy_volume_by_exchange[[#This Row],[NYSE National]:[LTSE]])</f>
        <v>0.27860440251394769</v>
      </c>
      <c r="C1148" s="12">
        <f>SUM(nyse_spy_volume_by_exchange[[#This Row],[NYSE National]:[LTSE]])</f>
        <v>49588940</v>
      </c>
      <c r="D1148">
        <v>156822</v>
      </c>
      <c r="E1148">
        <v>1534698</v>
      </c>
      <c r="F1148">
        <v>1301711</v>
      </c>
      <c r="G1148">
        <v>977514</v>
      </c>
      <c r="H1148">
        <v>164200</v>
      </c>
      <c r="I1148">
        <v>538160</v>
      </c>
      <c r="J1148">
        <v>596640</v>
      </c>
      <c r="K1148">
        <v>13815697</v>
      </c>
      <c r="L1148">
        <v>5588865</v>
      </c>
      <c r="M1148">
        <v>8395000</v>
      </c>
      <c r="N1148">
        <v>4911105</v>
      </c>
      <c r="O1148">
        <v>731845</v>
      </c>
      <c r="P1148">
        <v>7479570</v>
      </c>
      <c r="Q1148">
        <v>0</v>
      </c>
      <c r="R1148">
        <v>3397113</v>
      </c>
      <c r="S1148">
        <v>0</v>
      </c>
      <c r="T1148">
        <v>0</v>
      </c>
    </row>
    <row r="1149" spans="1:20">
      <c r="A1149" s="1">
        <v>44070</v>
      </c>
      <c r="B1149" s="9">
        <f>nyse_spy_volume_by_exchange[[#This Row],[Off Exchange]]/SUM(nyse_spy_volume_by_exchange[[#This Row],[NYSE National]:[LTSE]])</f>
        <v>0.28413191962081819</v>
      </c>
      <c r="C1149" s="12">
        <f>SUM(nyse_spy_volume_by_exchange[[#This Row],[NYSE National]:[LTSE]])</f>
        <v>58034430</v>
      </c>
      <c r="D1149">
        <v>266234</v>
      </c>
      <c r="E1149">
        <v>2185345</v>
      </c>
      <c r="F1149">
        <v>1580152</v>
      </c>
      <c r="G1149">
        <v>945664</v>
      </c>
      <c r="H1149">
        <v>307217</v>
      </c>
      <c r="I1149">
        <v>828795</v>
      </c>
      <c r="J1149">
        <v>571486</v>
      </c>
      <c r="K1149">
        <v>16489434</v>
      </c>
      <c r="L1149">
        <v>1641132</v>
      </c>
      <c r="M1149">
        <v>11791473</v>
      </c>
      <c r="N1149">
        <v>6664615</v>
      </c>
      <c r="O1149">
        <v>624414</v>
      </c>
      <c r="P1149">
        <v>9617356</v>
      </c>
      <c r="Q1149">
        <v>0</v>
      </c>
      <c r="R1149">
        <v>4521113</v>
      </c>
      <c r="S1149">
        <v>0</v>
      </c>
      <c r="T1149">
        <v>0</v>
      </c>
    </row>
    <row r="1150" spans="1:20">
      <c r="A1150" s="1">
        <v>44069</v>
      </c>
      <c r="B1150" s="9">
        <f>nyse_spy_volume_by_exchange[[#This Row],[Off Exchange]]/SUM(nyse_spy_volume_by_exchange[[#This Row],[NYSE National]:[LTSE]])</f>
        <v>0.33158190994373526</v>
      </c>
      <c r="C1150" s="12">
        <f>SUM(nyse_spy_volume_by_exchange[[#This Row],[NYSE National]:[LTSE]])</f>
        <v>50789737</v>
      </c>
      <c r="D1150">
        <v>245313</v>
      </c>
      <c r="E1150">
        <v>1519309</v>
      </c>
      <c r="F1150">
        <v>1165179</v>
      </c>
      <c r="G1150">
        <v>751154</v>
      </c>
      <c r="H1150">
        <v>275950</v>
      </c>
      <c r="I1150">
        <v>538806</v>
      </c>
      <c r="J1150">
        <v>612499</v>
      </c>
      <c r="K1150">
        <v>16840958</v>
      </c>
      <c r="L1150">
        <v>1308185</v>
      </c>
      <c r="M1150">
        <v>9068776</v>
      </c>
      <c r="N1150">
        <v>5685975</v>
      </c>
      <c r="O1150">
        <v>675767</v>
      </c>
      <c r="P1150">
        <v>8540077</v>
      </c>
      <c r="Q1150">
        <v>0</v>
      </c>
      <c r="R1150">
        <v>3561789</v>
      </c>
      <c r="S1150">
        <v>0</v>
      </c>
      <c r="T1150">
        <v>0</v>
      </c>
    </row>
    <row r="1151" spans="1:20">
      <c r="A1151" s="1">
        <v>44068</v>
      </c>
      <c r="B1151" s="9">
        <f>nyse_spy_volume_by_exchange[[#This Row],[Off Exchange]]/SUM(nyse_spy_volume_by_exchange[[#This Row],[NYSE National]:[LTSE]])</f>
        <v>0.33907265937787806</v>
      </c>
      <c r="C1151" s="12">
        <f>SUM(nyse_spy_volume_by_exchange[[#This Row],[NYSE National]:[LTSE]])</f>
        <v>38461078</v>
      </c>
      <c r="D1151">
        <v>140813</v>
      </c>
      <c r="E1151">
        <v>1146380</v>
      </c>
      <c r="F1151">
        <v>874168</v>
      </c>
      <c r="G1151">
        <v>434729</v>
      </c>
      <c r="H1151">
        <v>220343</v>
      </c>
      <c r="I1151">
        <v>597403</v>
      </c>
      <c r="J1151">
        <v>539269</v>
      </c>
      <c r="K1151">
        <v>13041100</v>
      </c>
      <c r="L1151">
        <v>233951</v>
      </c>
      <c r="M1151">
        <v>7208803</v>
      </c>
      <c r="N1151">
        <v>3934345</v>
      </c>
      <c r="O1151">
        <v>389008</v>
      </c>
      <c r="P1151">
        <v>6772118</v>
      </c>
      <c r="Q1151">
        <v>0</v>
      </c>
      <c r="R1151">
        <v>2928648</v>
      </c>
      <c r="S1151">
        <v>0</v>
      </c>
      <c r="T1151">
        <v>0</v>
      </c>
    </row>
    <row r="1152" spans="1:20">
      <c r="A1152" s="1">
        <v>44067</v>
      </c>
      <c r="B1152" s="9">
        <f>nyse_spy_volume_by_exchange[[#This Row],[Off Exchange]]/SUM(nyse_spy_volume_by_exchange[[#This Row],[NYSE National]:[LTSE]])</f>
        <v>0.38626276043039709</v>
      </c>
      <c r="C1152" s="12">
        <f>SUM(nyse_spy_volume_by_exchange[[#This Row],[NYSE National]:[LTSE]])</f>
        <v>49312600</v>
      </c>
      <c r="D1152">
        <v>169483</v>
      </c>
      <c r="E1152">
        <v>1376554</v>
      </c>
      <c r="F1152">
        <v>1114835</v>
      </c>
      <c r="G1152">
        <v>644337</v>
      </c>
      <c r="H1152">
        <v>285160</v>
      </c>
      <c r="I1152">
        <v>551451</v>
      </c>
      <c r="J1152">
        <v>572484</v>
      </c>
      <c r="K1152">
        <v>19047621</v>
      </c>
      <c r="L1152">
        <v>1115960</v>
      </c>
      <c r="M1152">
        <v>8126413</v>
      </c>
      <c r="N1152">
        <v>4766376</v>
      </c>
      <c r="O1152">
        <v>574150</v>
      </c>
      <c r="P1152">
        <v>7374757</v>
      </c>
      <c r="Q1152">
        <v>0</v>
      </c>
      <c r="R1152">
        <v>3593019</v>
      </c>
      <c r="S1152">
        <v>0</v>
      </c>
      <c r="T1152">
        <v>0</v>
      </c>
    </row>
    <row r="1153" spans="1:20">
      <c r="A1153" s="1">
        <v>44064</v>
      </c>
      <c r="B1153" s="9">
        <f>nyse_spy_volume_by_exchange[[#This Row],[Off Exchange]]/SUM(nyse_spy_volume_by_exchange[[#This Row],[NYSE National]:[LTSE]])</f>
        <v>0.43444082519698163</v>
      </c>
      <c r="C1153" s="12">
        <f>SUM(nyse_spy_volume_by_exchange[[#This Row],[NYSE National]:[LTSE]])</f>
        <v>56074272</v>
      </c>
      <c r="D1153">
        <v>153154</v>
      </c>
      <c r="E1153">
        <v>1725965</v>
      </c>
      <c r="F1153">
        <v>1242040</v>
      </c>
      <c r="G1153">
        <v>631792</v>
      </c>
      <c r="H1153">
        <v>263025</v>
      </c>
      <c r="I1153">
        <v>560454</v>
      </c>
      <c r="J1153">
        <v>576538</v>
      </c>
      <c r="K1153">
        <v>24360953</v>
      </c>
      <c r="L1153">
        <v>1096863</v>
      </c>
      <c r="M1153">
        <v>8955906</v>
      </c>
      <c r="N1153">
        <v>4448856</v>
      </c>
      <c r="O1153">
        <v>633655</v>
      </c>
      <c r="P1153">
        <v>7876066</v>
      </c>
      <c r="Q1153">
        <v>0</v>
      </c>
      <c r="R1153">
        <v>3549005</v>
      </c>
      <c r="S1153">
        <v>0</v>
      </c>
      <c r="T1153">
        <v>0</v>
      </c>
    </row>
    <row r="1154" spans="1:20">
      <c r="A1154" s="1">
        <v>44063</v>
      </c>
      <c r="B1154" s="9">
        <f>nyse_spy_volume_by_exchange[[#This Row],[Off Exchange]]/SUM(nyse_spy_volume_by_exchange[[#This Row],[NYSE National]:[LTSE]])</f>
        <v>0.27369085129256426</v>
      </c>
      <c r="C1154" s="12">
        <f>SUM(nyse_spy_volume_by_exchange[[#This Row],[NYSE National]:[LTSE]])</f>
        <v>42208192</v>
      </c>
      <c r="D1154">
        <v>197620</v>
      </c>
      <c r="E1154">
        <v>1462924</v>
      </c>
      <c r="F1154">
        <v>1079169</v>
      </c>
      <c r="G1154">
        <v>560838</v>
      </c>
      <c r="H1154">
        <v>312241</v>
      </c>
      <c r="I1154">
        <v>557824</v>
      </c>
      <c r="J1154">
        <v>617141</v>
      </c>
      <c r="K1154">
        <v>11551996</v>
      </c>
      <c r="L1154">
        <v>642549</v>
      </c>
      <c r="M1154">
        <v>8379159</v>
      </c>
      <c r="N1154">
        <v>4980766</v>
      </c>
      <c r="O1154">
        <v>526509</v>
      </c>
      <c r="P1154">
        <v>7805130</v>
      </c>
      <c r="Q1154">
        <v>0</v>
      </c>
      <c r="R1154">
        <v>3534326</v>
      </c>
      <c r="S1154">
        <v>0</v>
      </c>
      <c r="T1154">
        <v>0</v>
      </c>
    </row>
    <row r="1155" spans="1:20">
      <c r="A1155" s="1">
        <v>44062</v>
      </c>
      <c r="B1155" s="9">
        <f>nyse_spy_volume_by_exchange[[#This Row],[Off Exchange]]/SUM(nyse_spy_volume_by_exchange[[#This Row],[NYSE National]:[LTSE]])</f>
        <v>0.40725524583644035</v>
      </c>
      <c r="C1155" s="12">
        <f>SUM(nyse_spy_volume_by_exchange[[#This Row],[NYSE National]:[LTSE]])</f>
        <v>68074082</v>
      </c>
      <c r="D1155">
        <v>276950</v>
      </c>
      <c r="E1155">
        <v>1872272</v>
      </c>
      <c r="F1155">
        <v>1686016</v>
      </c>
      <c r="G1155">
        <v>558912</v>
      </c>
      <c r="H1155">
        <v>358034</v>
      </c>
      <c r="I1155">
        <v>957875</v>
      </c>
      <c r="J1155">
        <v>690985</v>
      </c>
      <c r="K1155">
        <v>27723527</v>
      </c>
      <c r="L1155">
        <v>1060294</v>
      </c>
      <c r="M1155">
        <v>10599653</v>
      </c>
      <c r="N1155">
        <v>6830642</v>
      </c>
      <c r="O1155">
        <v>728794</v>
      </c>
      <c r="P1155">
        <v>10520330</v>
      </c>
      <c r="Q1155">
        <v>0</v>
      </c>
      <c r="R1155">
        <v>4209798</v>
      </c>
      <c r="S1155">
        <v>0</v>
      </c>
      <c r="T1155">
        <v>0</v>
      </c>
    </row>
    <row r="1156" spans="1:20">
      <c r="A1156" s="1">
        <v>44061</v>
      </c>
      <c r="B1156" s="9">
        <f>nyse_spy_volume_by_exchange[[#This Row],[Off Exchange]]/SUM(nyse_spy_volume_by_exchange[[#This Row],[NYSE National]:[LTSE]])</f>
        <v>0.33720402330417321</v>
      </c>
      <c r="C1156" s="12">
        <f>SUM(nyse_spy_volume_by_exchange[[#This Row],[NYSE National]:[LTSE]])</f>
        <v>38733835</v>
      </c>
      <c r="D1156">
        <v>123493</v>
      </c>
      <c r="E1156">
        <v>1040267</v>
      </c>
      <c r="F1156">
        <v>889116</v>
      </c>
      <c r="G1156">
        <v>400419</v>
      </c>
      <c r="H1156">
        <v>203939</v>
      </c>
      <c r="I1156">
        <v>624322</v>
      </c>
      <c r="J1156">
        <v>458599</v>
      </c>
      <c r="K1156">
        <v>13061205</v>
      </c>
      <c r="L1156">
        <v>1760441</v>
      </c>
      <c r="M1156">
        <v>7323178</v>
      </c>
      <c r="N1156">
        <v>3586104</v>
      </c>
      <c r="O1156">
        <v>468884</v>
      </c>
      <c r="P1156">
        <v>6263791</v>
      </c>
      <c r="Q1156">
        <v>0</v>
      </c>
      <c r="R1156">
        <v>2530077</v>
      </c>
      <c r="S1156">
        <v>0</v>
      </c>
      <c r="T1156">
        <v>0</v>
      </c>
    </row>
    <row r="1157" spans="1:20">
      <c r="A1157" s="1">
        <v>44060</v>
      </c>
      <c r="B1157" s="9">
        <f>nyse_spy_volume_by_exchange[[#This Row],[Off Exchange]]/SUM(nyse_spy_volume_by_exchange[[#This Row],[NYSE National]:[LTSE]])</f>
        <v>0.33633632431784044</v>
      </c>
      <c r="C1157" s="12">
        <f>SUM(nyse_spy_volume_by_exchange[[#This Row],[NYSE National]:[LTSE]])</f>
        <v>35480848</v>
      </c>
      <c r="D1157">
        <v>103508</v>
      </c>
      <c r="E1157">
        <v>1260879</v>
      </c>
      <c r="F1157">
        <v>739794</v>
      </c>
      <c r="G1157">
        <v>648238</v>
      </c>
      <c r="H1157">
        <v>153636</v>
      </c>
      <c r="I1157">
        <v>379669</v>
      </c>
      <c r="J1157">
        <v>486824</v>
      </c>
      <c r="K1157">
        <v>11933498</v>
      </c>
      <c r="L1157">
        <v>754705</v>
      </c>
      <c r="M1157">
        <v>7014876</v>
      </c>
      <c r="N1157">
        <v>3169689</v>
      </c>
      <c r="O1157">
        <v>508265</v>
      </c>
      <c r="P1157">
        <v>6136039</v>
      </c>
      <c r="Q1157">
        <v>0</v>
      </c>
      <c r="R1157">
        <v>2191228</v>
      </c>
      <c r="S1157">
        <v>0</v>
      </c>
      <c r="T1157">
        <v>0</v>
      </c>
    </row>
    <row r="1158" spans="1:20">
      <c r="A1158" s="1">
        <v>44057</v>
      </c>
      <c r="B1158" s="9">
        <f>nyse_spy_volume_by_exchange[[#This Row],[Off Exchange]]/SUM(nyse_spy_volume_by_exchange[[#This Row],[NYSE National]:[LTSE]])</f>
        <v>0.40353996759596034</v>
      </c>
      <c r="C1158" s="12">
        <f>SUM(nyse_spy_volume_by_exchange[[#This Row],[NYSE National]:[LTSE]])</f>
        <v>48780955</v>
      </c>
      <c r="D1158">
        <v>128038</v>
      </c>
      <c r="E1158">
        <v>1065486</v>
      </c>
      <c r="F1158">
        <v>946997</v>
      </c>
      <c r="G1158">
        <v>572190</v>
      </c>
      <c r="H1158">
        <v>263997</v>
      </c>
      <c r="I1158">
        <v>397381</v>
      </c>
      <c r="J1158">
        <v>433885</v>
      </c>
      <c r="K1158">
        <v>19685065</v>
      </c>
      <c r="L1158">
        <v>3536068</v>
      </c>
      <c r="M1158">
        <v>7732169</v>
      </c>
      <c r="N1158">
        <v>3807438</v>
      </c>
      <c r="O1158">
        <v>382965</v>
      </c>
      <c r="P1158">
        <v>6929320</v>
      </c>
      <c r="Q1158">
        <v>0</v>
      </c>
      <c r="R1158">
        <v>2899956</v>
      </c>
      <c r="S1158">
        <v>0</v>
      </c>
      <c r="T1158">
        <v>0</v>
      </c>
    </row>
    <row r="1159" spans="1:20">
      <c r="A1159" s="1">
        <v>44056</v>
      </c>
      <c r="B1159" s="9">
        <f>nyse_spy_volume_by_exchange[[#This Row],[Off Exchange]]/SUM(nyse_spy_volume_by_exchange[[#This Row],[NYSE National]:[LTSE]])</f>
        <v>0.33869989267216094</v>
      </c>
      <c r="C1159" s="12">
        <f>SUM(nyse_spy_volume_by_exchange[[#This Row],[NYSE National]:[LTSE]])</f>
        <v>41819532</v>
      </c>
      <c r="D1159">
        <v>133703</v>
      </c>
      <c r="E1159">
        <v>1619957</v>
      </c>
      <c r="F1159">
        <v>1089729</v>
      </c>
      <c r="G1159">
        <v>496923</v>
      </c>
      <c r="H1159">
        <v>206405</v>
      </c>
      <c r="I1159">
        <v>495840</v>
      </c>
      <c r="J1159">
        <v>561957</v>
      </c>
      <c r="K1159">
        <v>14164271</v>
      </c>
      <c r="L1159">
        <v>158876</v>
      </c>
      <c r="M1159">
        <v>7719188</v>
      </c>
      <c r="N1159">
        <v>4380355</v>
      </c>
      <c r="O1159">
        <v>356221</v>
      </c>
      <c r="P1159">
        <v>7336583</v>
      </c>
      <c r="Q1159">
        <v>0</v>
      </c>
      <c r="R1159">
        <v>3099524</v>
      </c>
      <c r="S1159">
        <v>0</v>
      </c>
      <c r="T1159">
        <v>0</v>
      </c>
    </row>
    <row r="1160" spans="1:20">
      <c r="A1160" s="1">
        <v>44055</v>
      </c>
      <c r="B1160" s="9">
        <f>nyse_spy_volume_by_exchange[[#This Row],[Off Exchange]]/SUM(nyse_spy_volume_by_exchange[[#This Row],[NYSE National]:[LTSE]])</f>
        <v>0.34271875973345634</v>
      </c>
      <c r="C1160" s="12">
        <f>SUM(nyse_spy_volume_by_exchange[[#This Row],[NYSE National]:[LTSE]])</f>
        <v>54274785</v>
      </c>
      <c r="D1160">
        <v>189171</v>
      </c>
      <c r="E1160">
        <v>1636901</v>
      </c>
      <c r="F1160">
        <v>1454423</v>
      </c>
      <c r="G1160">
        <v>709421</v>
      </c>
      <c r="H1160">
        <v>322669</v>
      </c>
      <c r="I1160">
        <v>751172</v>
      </c>
      <c r="J1160">
        <v>642732</v>
      </c>
      <c r="K1160">
        <v>18600987</v>
      </c>
      <c r="L1160">
        <v>603265</v>
      </c>
      <c r="M1160">
        <v>10128272</v>
      </c>
      <c r="N1160">
        <v>5472129</v>
      </c>
      <c r="O1160">
        <v>515824</v>
      </c>
      <c r="P1160">
        <v>9436163</v>
      </c>
      <c r="Q1160">
        <v>0</v>
      </c>
      <c r="R1160">
        <v>3811656</v>
      </c>
      <c r="S1160">
        <v>0</v>
      </c>
      <c r="T1160">
        <v>0</v>
      </c>
    </row>
    <row r="1161" spans="1:20">
      <c r="A1161" s="1">
        <v>44054</v>
      </c>
      <c r="B1161" s="9">
        <f>nyse_spy_volume_by_exchange[[#This Row],[Off Exchange]]/SUM(nyse_spy_volume_by_exchange[[#This Row],[NYSE National]:[LTSE]])</f>
        <v>0.31374225330283961</v>
      </c>
      <c r="C1161" s="12">
        <f>SUM(nyse_spy_volume_by_exchange[[#This Row],[NYSE National]:[LTSE]])</f>
        <v>69600791</v>
      </c>
      <c r="D1161">
        <v>250128</v>
      </c>
      <c r="E1161">
        <v>2306574</v>
      </c>
      <c r="F1161">
        <v>2007274</v>
      </c>
      <c r="G1161">
        <v>1375522</v>
      </c>
      <c r="H1161">
        <v>386686</v>
      </c>
      <c r="I1161">
        <v>765407</v>
      </c>
      <c r="J1161">
        <v>867874</v>
      </c>
      <c r="K1161">
        <v>21836709</v>
      </c>
      <c r="L1161">
        <v>1534176</v>
      </c>
      <c r="M1161">
        <v>13010254</v>
      </c>
      <c r="N1161">
        <v>6418478</v>
      </c>
      <c r="O1161">
        <v>800337</v>
      </c>
      <c r="P1161">
        <v>13136753</v>
      </c>
      <c r="Q1161">
        <v>0</v>
      </c>
      <c r="R1161">
        <v>4904619</v>
      </c>
      <c r="S1161">
        <v>0</v>
      </c>
      <c r="T1161">
        <v>0</v>
      </c>
    </row>
    <row r="1162" spans="1:20">
      <c r="A1162" s="1">
        <v>44053</v>
      </c>
      <c r="B1162" s="9">
        <f>nyse_spy_volume_by_exchange[[#This Row],[Off Exchange]]/SUM(nyse_spy_volume_by_exchange[[#This Row],[NYSE National]:[LTSE]])</f>
        <v>0.36875564822030582</v>
      </c>
      <c r="C1162" s="12">
        <f>SUM(nyse_spy_volume_by_exchange[[#This Row],[NYSE National]:[LTSE]])</f>
        <v>46024453</v>
      </c>
      <c r="D1162">
        <v>154889</v>
      </c>
      <c r="E1162">
        <v>1167209</v>
      </c>
      <c r="F1162">
        <v>1098629</v>
      </c>
      <c r="G1162">
        <v>477419</v>
      </c>
      <c r="H1162">
        <v>203198</v>
      </c>
      <c r="I1162">
        <v>503468</v>
      </c>
      <c r="J1162">
        <v>510777</v>
      </c>
      <c r="K1162">
        <v>16971777</v>
      </c>
      <c r="L1162">
        <v>722983</v>
      </c>
      <c r="M1162">
        <v>8426927</v>
      </c>
      <c r="N1162">
        <v>4418675</v>
      </c>
      <c r="O1162">
        <v>411778</v>
      </c>
      <c r="P1162">
        <v>7701108</v>
      </c>
      <c r="Q1162">
        <v>0</v>
      </c>
      <c r="R1162">
        <v>3255616</v>
      </c>
      <c r="S1162">
        <v>0</v>
      </c>
      <c r="T1162">
        <v>0</v>
      </c>
    </row>
    <row r="1163" spans="1:20">
      <c r="A1163" s="1">
        <v>44050</v>
      </c>
      <c r="B1163" s="9">
        <f>nyse_spy_volume_by_exchange[[#This Row],[Off Exchange]]/SUM(nyse_spy_volume_by_exchange[[#This Row],[NYSE National]:[LTSE]])</f>
        <v>0.28469602152712259</v>
      </c>
      <c r="C1163" s="12">
        <f>SUM(nyse_spy_volume_by_exchange[[#This Row],[NYSE National]:[LTSE]])</f>
        <v>57308170</v>
      </c>
      <c r="D1163">
        <v>245160</v>
      </c>
      <c r="E1163">
        <v>1917483</v>
      </c>
      <c r="F1163">
        <v>1616523</v>
      </c>
      <c r="G1163">
        <v>898096</v>
      </c>
      <c r="H1163">
        <v>299234</v>
      </c>
      <c r="I1163">
        <v>646217</v>
      </c>
      <c r="J1163">
        <v>696970</v>
      </c>
      <c r="K1163">
        <v>16315408</v>
      </c>
      <c r="L1163">
        <v>1253512</v>
      </c>
      <c r="M1163">
        <v>11050664</v>
      </c>
      <c r="N1163">
        <v>6242668</v>
      </c>
      <c r="O1163">
        <v>650630</v>
      </c>
      <c r="P1163">
        <v>11040651</v>
      </c>
      <c r="Q1163">
        <v>0</v>
      </c>
      <c r="R1163">
        <v>4434954</v>
      </c>
      <c r="S1163">
        <v>0</v>
      </c>
      <c r="T1163">
        <v>0</v>
      </c>
    </row>
    <row r="1164" spans="1:20">
      <c r="A1164" s="1">
        <v>44049</v>
      </c>
      <c r="B1164" s="9">
        <f>nyse_spy_volume_by_exchange[[#This Row],[Off Exchange]]/SUM(nyse_spy_volume_by_exchange[[#This Row],[NYSE National]:[LTSE]])</f>
        <v>0.26109865133342508</v>
      </c>
      <c r="C1164" s="12">
        <f>SUM(nyse_spy_volume_by_exchange[[#This Row],[NYSE National]:[LTSE]])</f>
        <v>43745653</v>
      </c>
      <c r="D1164">
        <v>186399</v>
      </c>
      <c r="E1164">
        <v>1233071</v>
      </c>
      <c r="F1164">
        <v>1414764</v>
      </c>
      <c r="G1164">
        <v>563205</v>
      </c>
      <c r="H1164">
        <v>211307</v>
      </c>
      <c r="I1164">
        <v>637928</v>
      </c>
      <c r="J1164">
        <v>516536</v>
      </c>
      <c r="K1164">
        <v>11421931</v>
      </c>
      <c r="L1164">
        <v>1451523</v>
      </c>
      <c r="M1164">
        <v>9142149</v>
      </c>
      <c r="N1164">
        <v>4488209</v>
      </c>
      <c r="O1164">
        <v>494954</v>
      </c>
      <c r="P1164">
        <v>8892549</v>
      </c>
      <c r="Q1164">
        <v>0</v>
      </c>
      <c r="R1164">
        <v>3091128</v>
      </c>
      <c r="S1164">
        <v>0</v>
      </c>
      <c r="T1164">
        <v>0</v>
      </c>
    </row>
    <row r="1165" spans="1:20">
      <c r="A1165" s="1">
        <v>44048</v>
      </c>
      <c r="B1165" s="9">
        <f>nyse_spy_volume_by_exchange[[#This Row],[Off Exchange]]/SUM(nyse_spy_volume_by_exchange[[#This Row],[NYSE National]:[LTSE]])</f>
        <v>0.33528164454383863</v>
      </c>
      <c r="C1165" s="12">
        <f>SUM(nyse_spy_volume_by_exchange[[#This Row],[NYSE National]:[LTSE]])</f>
        <v>42866355</v>
      </c>
      <c r="D1165">
        <v>153179</v>
      </c>
      <c r="E1165">
        <v>1297762</v>
      </c>
      <c r="F1165">
        <v>1220374</v>
      </c>
      <c r="G1165">
        <v>586211</v>
      </c>
      <c r="H1165">
        <v>210293</v>
      </c>
      <c r="I1165">
        <v>505770</v>
      </c>
      <c r="J1165">
        <v>581277</v>
      </c>
      <c r="K1165">
        <v>14372302</v>
      </c>
      <c r="L1165">
        <v>2216074</v>
      </c>
      <c r="M1165">
        <v>7269487</v>
      </c>
      <c r="N1165">
        <v>4092211</v>
      </c>
      <c r="O1165">
        <v>480747</v>
      </c>
      <c r="P1165">
        <v>7031282</v>
      </c>
      <c r="Q1165">
        <v>0</v>
      </c>
      <c r="R1165">
        <v>2849386</v>
      </c>
      <c r="S1165">
        <v>0</v>
      </c>
      <c r="T1165">
        <v>0</v>
      </c>
    </row>
    <row r="1166" spans="1:20">
      <c r="A1166" s="1">
        <v>44047</v>
      </c>
      <c r="B1166" s="9">
        <f>nyse_spy_volume_by_exchange[[#This Row],[Off Exchange]]/SUM(nyse_spy_volume_by_exchange[[#This Row],[NYSE National]:[LTSE]])</f>
        <v>0.29886064121513284</v>
      </c>
      <c r="C1166" s="12">
        <f>SUM(nyse_spy_volume_by_exchange[[#This Row],[NYSE National]:[LTSE]])</f>
        <v>41917788</v>
      </c>
      <c r="D1166">
        <v>134580</v>
      </c>
      <c r="E1166">
        <v>1267659</v>
      </c>
      <c r="F1166">
        <v>1328396</v>
      </c>
      <c r="G1166">
        <v>724766</v>
      </c>
      <c r="H1166">
        <v>305219</v>
      </c>
      <c r="I1166">
        <v>658108</v>
      </c>
      <c r="J1166">
        <v>788047</v>
      </c>
      <c r="K1166">
        <v>12527577</v>
      </c>
      <c r="L1166">
        <v>1799293</v>
      </c>
      <c r="M1166">
        <v>7887730</v>
      </c>
      <c r="N1166">
        <v>4104851</v>
      </c>
      <c r="O1166">
        <v>618055</v>
      </c>
      <c r="P1166">
        <v>7233884</v>
      </c>
      <c r="Q1166">
        <v>0</v>
      </c>
      <c r="R1166">
        <v>2539623</v>
      </c>
      <c r="S1166">
        <v>0</v>
      </c>
      <c r="T1166">
        <v>0</v>
      </c>
    </row>
    <row r="1167" spans="1:20">
      <c r="A1167" s="1">
        <v>44046</v>
      </c>
      <c r="B1167" s="9">
        <f>nyse_spy_volume_by_exchange[[#This Row],[Off Exchange]]/SUM(nyse_spy_volume_by_exchange[[#This Row],[NYSE National]:[LTSE]])</f>
        <v>0.34790724307221393</v>
      </c>
      <c r="C1167" s="12">
        <f>SUM(nyse_spy_volume_by_exchange[[#This Row],[NYSE National]:[LTSE]])</f>
        <v>53080197</v>
      </c>
      <c r="D1167">
        <v>187397</v>
      </c>
      <c r="E1167">
        <v>1719403</v>
      </c>
      <c r="F1167">
        <v>1262173</v>
      </c>
      <c r="G1167">
        <v>1023821</v>
      </c>
      <c r="H1167">
        <v>168562</v>
      </c>
      <c r="I1167">
        <v>576077</v>
      </c>
      <c r="J1167">
        <v>560976</v>
      </c>
      <c r="K1167">
        <v>18466985</v>
      </c>
      <c r="L1167">
        <v>2069173</v>
      </c>
      <c r="M1167">
        <v>9718985</v>
      </c>
      <c r="N1167">
        <v>4803087</v>
      </c>
      <c r="O1167">
        <v>571847</v>
      </c>
      <c r="P1167">
        <v>8701697</v>
      </c>
      <c r="Q1167">
        <v>0</v>
      </c>
      <c r="R1167">
        <v>3250014</v>
      </c>
      <c r="S1167">
        <v>0</v>
      </c>
      <c r="T1167">
        <v>0</v>
      </c>
    </row>
    <row r="1168" spans="1:20">
      <c r="A1168" s="1">
        <v>44043</v>
      </c>
      <c r="B1168" s="9">
        <f>nyse_spy_volume_by_exchange[[#This Row],[Off Exchange]]/SUM(nyse_spy_volume_by_exchange[[#This Row],[NYSE National]:[LTSE]])</f>
        <v>0.36216742688533121</v>
      </c>
      <c r="C1168" s="12">
        <f>SUM(nyse_spy_volume_by_exchange[[#This Row],[NYSE National]:[LTSE]])</f>
        <v>85916070</v>
      </c>
      <c r="D1168">
        <v>367853</v>
      </c>
      <c r="E1168">
        <v>2667135</v>
      </c>
      <c r="F1168">
        <v>2940151</v>
      </c>
      <c r="G1168">
        <v>1422563</v>
      </c>
      <c r="H1168">
        <v>449735</v>
      </c>
      <c r="I1168">
        <v>1135945</v>
      </c>
      <c r="J1168">
        <v>954142</v>
      </c>
      <c r="K1168">
        <v>31116002</v>
      </c>
      <c r="L1168">
        <v>1008756</v>
      </c>
      <c r="M1168">
        <v>16021379</v>
      </c>
      <c r="N1168">
        <v>7760049</v>
      </c>
      <c r="O1168">
        <v>1229205</v>
      </c>
      <c r="P1168">
        <v>13366583</v>
      </c>
      <c r="Q1168">
        <v>0</v>
      </c>
      <c r="R1168">
        <v>5476572</v>
      </c>
      <c r="S1168">
        <v>0</v>
      </c>
      <c r="T1168">
        <v>0</v>
      </c>
    </row>
    <row r="1169" spans="1:20">
      <c r="A1169" s="1">
        <v>44042</v>
      </c>
      <c r="B1169" s="9">
        <f>nyse_spy_volume_by_exchange[[#This Row],[Off Exchange]]/SUM(nyse_spy_volume_by_exchange[[#This Row],[NYSE National]:[LTSE]])</f>
        <v>0.27802260400547113</v>
      </c>
      <c r="C1169" s="12">
        <f>SUM(nyse_spy_volume_by_exchange[[#This Row],[NYSE National]:[LTSE]])</f>
        <v>61861337</v>
      </c>
      <c r="D1169">
        <v>209948</v>
      </c>
      <c r="E1169">
        <v>2065985</v>
      </c>
      <c r="F1169">
        <v>2015345</v>
      </c>
      <c r="G1169">
        <v>881955</v>
      </c>
      <c r="H1169">
        <v>522372</v>
      </c>
      <c r="I1169">
        <v>612074</v>
      </c>
      <c r="J1169">
        <v>754632</v>
      </c>
      <c r="K1169">
        <v>17198850</v>
      </c>
      <c r="L1169">
        <v>1172155</v>
      </c>
      <c r="M1169">
        <v>11812238</v>
      </c>
      <c r="N1169">
        <v>7160855</v>
      </c>
      <c r="O1169">
        <v>783067</v>
      </c>
      <c r="P1169">
        <v>11909884</v>
      </c>
      <c r="Q1169">
        <v>0</v>
      </c>
      <c r="R1169">
        <v>4761977</v>
      </c>
      <c r="S1169">
        <v>0</v>
      </c>
      <c r="T1169">
        <v>0</v>
      </c>
    </row>
    <row r="1170" spans="1:20">
      <c r="A1170" s="1">
        <v>44041</v>
      </c>
      <c r="B1170" s="9">
        <f>nyse_spy_volume_by_exchange[[#This Row],[Off Exchange]]/SUM(nyse_spy_volume_by_exchange[[#This Row],[NYSE National]:[LTSE]])</f>
        <v>0.32791197613019746</v>
      </c>
      <c r="C1170" s="12">
        <f>SUM(nyse_spy_volume_by_exchange[[#This Row],[NYSE National]:[LTSE]])</f>
        <v>48453857</v>
      </c>
      <c r="D1170">
        <v>205752</v>
      </c>
      <c r="E1170">
        <v>1366299</v>
      </c>
      <c r="F1170">
        <v>1392956</v>
      </c>
      <c r="G1170">
        <v>746935</v>
      </c>
      <c r="H1170">
        <v>175840</v>
      </c>
      <c r="I1170">
        <v>600377</v>
      </c>
      <c r="J1170">
        <v>617919</v>
      </c>
      <c r="K1170">
        <v>15888600</v>
      </c>
      <c r="L1170">
        <v>1323064</v>
      </c>
      <c r="M1170">
        <v>9409148</v>
      </c>
      <c r="N1170">
        <v>4751864</v>
      </c>
      <c r="O1170">
        <v>577188</v>
      </c>
      <c r="P1170">
        <v>8347387</v>
      </c>
      <c r="Q1170">
        <v>0</v>
      </c>
      <c r="R1170">
        <v>3050528</v>
      </c>
      <c r="S1170">
        <v>0</v>
      </c>
      <c r="T1170">
        <v>0</v>
      </c>
    </row>
    <row r="1171" spans="1:20">
      <c r="A1171" s="1">
        <v>44040</v>
      </c>
      <c r="B1171" s="9">
        <f>nyse_spy_volume_by_exchange[[#This Row],[Off Exchange]]/SUM(nyse_spy_volume_by_exchange[[#This Row],[NYSE National]:[LTSE]])</f>
        <v>0.40040588940722466</v>
      </c>
      <c r="C1171" s="12">
        <f>SUM(nyse_spy_volume_by_exchange[[#This Row],[NYSE National]:[LTSE]])</f>
        <v>57494479</v>
      </c>
      <c r="D1171">
        <v>197394</v>
      </c>
      <c r="E1171">
        <v>1142464</v>
      </c>
      <c r="F1171">
        <v>1434073</v>
      </c>
      <c r="G1171">
        <v>638223</v>
      </c>
      <c r="H1171">
        <v>208500</v>
      </c>
      <c r="I1171">
        <v>521475</v>
      </c>
      <c r="J1171">
        <v>710319</v>
      </c>
      <c r="K1171">
        <v>23021128</v>
      </c>
      <c r="L1171">
        <v>2647539</v>
      </c>
      <c r="M1171">
        <v>10372946</v>
      </c>
      <c r="N1171">
        <v>4380176</v>
      </c>
      <c r="O1171">
        <v>472294</v>
      </c>
      <c r="P1171">
        <v>8665063</v>
      </c>
      <c r="Q1171">
        <v>0</v>
      </c>
      <c r="R1171">
        <v>3082885</v>
      </c>
      <c r="S1171">
        <v>0</v>
      </c>
      <c r="T1171">
        <v>0</v>
      </c>
    </row>
    <row r="1172" spans="1:20">
      <c r="A1172" s="1">
        <v>44039</v>
      </c>
      <c r="B1172" s="9">
        <f>nyse_spy_volume_by_exchange[[#This Row],[Off Exchange]]/SUM(nyse_spy_volume_by_exchange[[#This Row],[NYSE National]:[LTSE]])</f>
        <v>0.3073151398306756</v>
      </c>
      <c r="C1172" s="12">
        <f>SUM(nyse_spy_volume_by_exchange[[#This Row],[NYSE National]:[LTSE]])</f>
        <v>48292515</v>
      </c>
      <c r="D1172">
        <v>258572</v>
      </c>
      <c r="E1172">
        <v>1152556</v>
      </c>
      <c r="F1172">
        <v>1224078</v>
      </c>
      <c r="G1172">
        <v>739936</v>
      </c>
      <c r="H1172">
        <v>222174</v>
      </c>
      <c r="I1172">
        <v>647693</v>
      </c>
      <c r="J1172">
        <v>639299</v>
      </c>
      <c r="K1172">
        <v>14841021</v>
      </c>
      <c r="L1172">
        <v>3894442</v>
      </c>
      <c r="M1172">
        <v>9469873</v>
      </c>
      <c r="N1172">
        <v>3845889</v>
      </c>
      <c r="O1172">
        <v>908804</v>
      </c>
      <c r="P1172">
        <v>7847030</v>
      </c>
      <c r="Q1172">
        <v>0</v>
      </c>
      <c r="R1172">
        <v>2601148</v>
      </c>
      <c r="S1172">
        <v>0</v>
      </c>
      <c r="T1172">
        <v>0</v>
      </c>
    </row>
    <row r="1173" spans="1:20">
      <c r="A1173" s="1">
        <v>44036</v>
      </c>
      <c r="B1173" s="9">
        <f>nyse_spy_volume_by_exchange[[#This Row],[Off Exchange]]/SUM(nyse_spy_volume_by_exchange[[#This Row],[NYSE National]:[LTSE]])</f>
        <v>0.378310596291629</v>
      </c>
      <c r="C1173" s="12">
        <f>SUM(nyse_spy_volume_by_exchange[[#This Row],[NYSE National]:[LTSE]])</f>
        <v>74050897</v>
      </c>
      <c r="D1173">
        <v>263106</v>
      </c>
      <c r="E1173">
        <v>2173726</v>
      </c>
      <c r="F1173">
        <v>1624204</v>
      </c>
      <c r="G1173">
        <v>914066</v>
      </c>
      <c r="H1173">
        <v>252530</v>
      </c>
      <c r="I1173">
        <v>642545</v>
      </c>
      <c r="J1173">
        <v>890801</v>
      </c>
      <c r="K1173">
        <v>28014239</v>
      </c>
      <c r="L1173">
        <v>389252</v>
      </c>
      <c r="M1173">
        <v>13755018</v>
      </c>
      <c r="N1173">
        <v>7750195</v>
      </c>
      <c r="O1173">
        <v>577663</v>
      </c>
      <c r="P1173">
        <v>12429687</v>
      </c>
      <c r="Q1173">
        <v>0</v>
      </c>
      <c r="R1173">
        <v>4373865</v>
      </c>
      <c r="S1173">
        <v>0</v>
      </c>
      <c r="T1173">
        <v>0</v>
      </c>
    </row>
    <row r="1174" spans="1:20">
      <c r="A1174" s="1">
        <v>44035</v>
      </c>
      <c r="B1174" s="9">
        <f>nyse_spy_volume_by_exchange[[#This Row],[Off Exchange]]/SUM(nyse_spy_volume_by_exchange[[#This Row],[NYSE National]:[LTSE]])</f>
        <v>0.31472511337553288</v>
      </c>
      <c r="C1174" s="12">
        <f>SUM(nyse_spy_volume_by_exchange[[#This Row],[NYSE National]:[LTSE]])</f>
        <v>75737461</v>
      </c>
      <c r="D1174">
        <v>577372</v>
      </c>
      <c r="E1174">
        <v>2270814</v>
      </c>
      <c r="F1174">
        <v>1892860</v>
      </c>
      <c r="G1174">
        <v>1086449</v>
      </c>
      <c r="H1174">
        <v>383297</v>
      </c>
      <c r="I1174">
        <v>999686</v>
      </c>
      <c r="J1174">
        <v>908752</v>
      </c>
      <c r="K1174">
        <v>23836481</v>
      </c>
      <c r="L1174">
        <v>293747</v>
      </c>
      <c r="M1174">
        <v>15556608</v>
      </c>
      <c r="N1174">
        <v>8598420</v>
      </c>
      <c r="O1174">
        <v>706774</v>
      </c>
      <c r="P1174">
        <v>13727522</v>
      </c>
      <c r="Q1174">
        <v>0</v>
      </c>
      <c r="R1174">
        <v>4898679</v>
      </c>
      <c r="S1174">
        <v>0</v>
      </c>
      <c r="T1174">
        <v>0</v>
      </c>
    </row>
    <row r="1175" spans="1:20">
      <c r="A1175" s="1">
        <v>44034</v>
      </c>
      <c r="B1175" s="9">
        <f>nyse_spy_volume_by_exchange[[#This Row],[Off Exchange]]/SUM(nyse_spy_volume_by_exchange[[#This Row],[NYSE National]:[LTSE]])</f>
        <v>0.35739252994384096</v>
      </c>
      <c r="C1175" s="12">
        <f>SUM(nyse_spy_volume_by_exchange[[#This Row],[NYSE National]:[LTSE]])</f>
        <v>57793354</v>
      </c>
      <c r="D1175">
        <v>189830</v>
      </c>
      <c r="E1175">
        <v>1353344</v>
      </c>
      <c r="F1175">
        <v>1619995</v>
      </c>
      <c r="G1175">
        <v>673457</v>
      </c>
      <c r="H1175">
        <v>202994</v>
      </c>
      <c r="I1175">
        <v>665544</v>
      </c>
      <c r="J1175">
        <v>653455</v>
      </c>
      <c r="K1175">
        <v>20654913</v>
      </c>
      <c r="L1175">
        <v>743413</v>
      </c>
      <c r="M1175">
        <v>11609995</v>
      </c>
      <c r="N1175">
        <v>5481581</v>
      </c>
      <c r="O1175">
        <v>614843</v>
      </c>
      <c r="P1175">
        <v>9834848</v>
      </c>
      <c r="Q1175">
        <v>0</v>
      </c>
      <c r="R1175">
        <v>3495142</v>
      </c>
      <c r="S1175">
        <v>0</v>
      </c>
      <c r="T1175">
        <v>0</v>
      </c>
    </row>
    <row r="1176" spans="1:20">
      <c r="A1176" s="1">
        <v>44033</v>
      </c>
      <c r="B1176" s="9">
        <f>nyse_spy_volume_by_exchange[[#This Row],[Off Exchange]]/SUM(nyse_spy_volume_by_exchange[[#This Row],[NYSE National]:[LTSE]])</f>
        <v>0.33044399752806003</v>
      </c>
      <c r="C1176" s="12">
        <f>SUM(nyse_spy_volume_by_exchange[[#This Row],[NYSE National]:[LTSE]])</f>
        <v>57530523</v>
      </c>
      <c r="D1176">
        <v>359681</v>
      </c>
      <c r="E1176">
        <v>1475226</v>
      </c>
      <c r="F1176">
        <v>1692190</v>
      </c>
      <c r="G1176">
        <v>923360</v>
      </c>
      <c r="H1176">
        <v>293978</v>
      </c>
      <c r="I1176">
        <v>685812</v>
      </c>
      <c r="J1176">
        <v>614134</v>
      </c>
      <c r="K1176">
        <v>19010616</v>
      </c>
      <c r="L1176">
        <v>397310</v>
      </c>
      <c r="M1176">
        <v>11646308</v>
      </c>
      <c r="N1176">
        <v>6107508</v>
      </c>
      <c r="O1176">
        <v>841837</v>
      </c>
      <c r="P1176">
        <v>9285294</v>
      </c>
      <c r="Q1176">
        <v>0</v>
      </c>
      <c r="R1176">
        <v>4197269</v>
      </c>
      <c r="S1176">
        <v>0</v>
      </c>
      <c r="T1176">
        <v>0</v>
      </c>
    </row>
    <row r="1177" spans="1:20">
      <c r="A1177" s="1">
        <v>44032</v>
      </c>
      <c r="B1177" s="9">
        <f>nyse_spy_volume_by_exchange[[#This Row],[Off Exchange]]/SUM(nyse_spy_volume_by_exchange[[#This Row],[NYSE National]:[LTSE]])</f>
        <v>0.3012830967994185</v>
      </c>
      <c r="C1177" s="12">
        <f>SUM(nyse_spy_volume_by_exchange[[#This Row],[NYSE National]:[LTSE]])</f>
        <v>56308768</v>
      </c>
      <c r="D1177">
        <v>281181</v>
      </c>
      <c r="E1177">
        <v>1409368</v>
      </c>
      <c r="F1177">
        <v>1355346</v>
      </c>
      <c r="G1177">
        <v>746594</v>
      </c>
      <c r="H1177">
        <v>107068</v>
      </c>
      <c r="I1177">
        <v>663739</v>
      </c>
      <c r="J1177">
        <v>747813</v>
      </c>
      <c r="K1177">
        <v>16964880</v>
      </c>
      <c r="L1177">
        <v>2611670</v>
      </c>
      <c r="M1177">
        <v>12186598</v>
      </c>
      <c r="N1177">
        <v>4937200</v>
      </c>
      <c r="O1177">
        <v>539784</v>
      </c>
      <c r="P1177">
        <v>10610552</v>
      </c>
      <c r="Q1177">
        <v>0</v>
      </c>
      <c r="R1177">
        <v>3146975</v>
      </c>
      <c r="S1177">
        <v>0</v>
      </c>
      <c r="T1177">
        <v>0</v>
      </c>
    </row>
    <row r="1178" spans="1:20">
      <c r="A1178" s="1">
        <v>44029</v>
      </c>
      <c r="B1178" s="9">
        <f>nyse_spy_volume_by_exchange[[#This Row],[Off Exchange]]/SUM(nyse_spy_volume_by_exchange[[#This Row],[NYSE National]:[LTSE]])</f>
        <v>0.37873987267195913</v>
      </c>
      <c r="C1178" s="12">
        <f>SUM(nyse_spy_volume_by_exchange[[#This Row],[NYSE National]:[LTSE]])</f>
        <v>64538494</v>
      </c>
      <c r="D1178">
        <v>306890</v>
      </c>
      <c r="E1178">
        <v>1894753</v>
      </c>
      <c r="F1178">
        <v>1461236</v>
      </c>
      <c r="G1178">
        <v>759349</v>
      </c>
      <c r="H1178">
        <v>185587</v>
      </c>
      <c r="I1178">
        <v>745577</v>
      </c>
      <c r="J1178">
        <v>725698</v>
      </c>
      <c r="K1178">
        <v>24443301</v>
      </c>
      <c r="L1178">
        <v>2880476</v>
      </c>
      <c r="M1178">
        <v>11109799</v>
      </c>
      <c r="N1178">
        <v>5703918</v>
      </c>
      <c r="O1178">
        <v>853182</v>
      </c>
      <c r="P1178">
        <v>9611931</v>
      </c>
      <c r="Q1178">
        <v>0</v>
      </c>
      <c r="R1178">
        <v>3856797</v>
      </c>
      <c r="S1178">
        <v>0</v>
      </c>
      <c r="T1178">
        <v>0</v>
      </c>
    </row>
    <row r="1179" spans="1:20">
      <c r="A1179" s="1">
        <v>44028</v>
      </c>
      <c r="B1179" s="9">
        <f>nyse_spy_volume_by_exchange[[#This Row],[Off Exchange]]/SUM(nyse_spy_volume_by_exchange[[#This Row],[NYSE National]:[LTSE]])</f>
        <v>0.28829957727887695</v>
      </c>
      <c r="C1179" s="12">
        <f>SUM(nyse_spy_volume_by_exchange[[#This Row],[NYSE National]:[LTSE]])</f>
        <v>54622300</v>
      </c>
      <c r="D1179">
        <v>244031</v>
      </c>
      <c r="E1179">
        <v>1762711</v>
      </c>
      <c r="F1179">
        <v>1451828</v>
      </c>
      <c r="G1179">
        <v>800498</v>
      </c>
      <c r="H1179">
        <v>151744</v>
      </c>
      <c r="I1179">
        <v>801916</v>
      </c>
      <c r="J1179">
        <v>643432</v>
      </c>
      <c r="K1179">
        <v>15747586</v>
      </c>
      <c r="L1179">
        <v>424325</v>
      </c>
      <c r="M1179">
        <v>12400147</v>
      </c>
      <c r="N1179">
        <v>5989081</v>
      </c>
      <c r="O1179">
        <v>592955</v>
      </c>
      <c r="P1179">
        <v>9936079</v>
      </c>
      <c r="Q1179">
        <v>0</v>
      </c>
      <c r="R1179">
        <v>3675967</v>
      </c>
      <c r="S1179">
        <v>0</v>
      </c>
      <c r="T1179">
        <v>0</v>
      </c>
    </row>
    <row r="1180" spans="1:20">
      <c r="A1180" s="1">
        <v>44027</v>
      </c>
      <c r="B1180" s="9">
        <f>nyse_spy_volume_by_exchange[[#This Row],[Off Exchange]]/SUM(nyse_spy_volume_by_exchange[[#This Row],[NYSE National]:[LTSE]])</f>
        <v>0.32006097411371948</v>
      </c>
      <c r="C1180" s="12">
        <f>SUM(nyse_spy_volume_by_exchange[[#This Row],[NYSE National]:[LTSE]])</f>
        <v>87344607</v>
      </c>
      <c r="D1180">
        <v>333056</v>
      </c>
      <c r="E1180">
        <v>2519120</v>
      </c>
      <c r="F1180">
        <v>2020549</v>
      </c>
      <c r="G1180">
        <v>1440890</v>
      </c>
      <c r="H1180">
        <v>189241</v>
      </c>
      <c r="I1180">
        <v>1034895</v>
      </c>
      <c r="J1180">
        <v>1136350</v>
      </c>
      <c r="K1180">
        <v>27955600</v>
      </c>
      <c r="L1180">
        <v>1925820</v>
      </c>
      <c r="M1180">
        <v>17941060</v>
      </c>
      <c r="N1180">
        <v>9003109</v>
      </c>
      <c r="O1180">
        <v>1040962</v>
      </c>
      <c r="P1180">
        <v>14795505</v>
      </c>
      <c r="Q1180">
        <v>0</v>
      </c>
      <c r="R1180">
        <v>6008450</v>
      </c>
      <c r="S1180">
        <v>0</v>
      </c>
      <c r="T1180">
        <v>0</v>
      </c>
    </row>
    <row r="1181" spans="1:20">
      <c r="A1181" s="1">
        <v>44026</v>
      </c>
      <c r="B1181" s="9">
        <f>nyse_spy_volume_by_exchange[[#This Row],[Off Exchange]]/SUM(nyse_spy_volume_by_exchange[[#This Row],[NYSE National]:[LTSE]])</f>
        <v>0.28219805089730626</v>
      </c>
      <c r="C1181" s="12">
        <f>SUM(nyse_spy_volume_by_exchange[[#This Row],[NYSE National]:[LTSE]])</f>
        <v>93656430</v>
      </c>
      <c r="D1181">
        <v>330320</v>
      </c>
      <c r="E1181">
        <v>2450131</v>
      </c>
      <c r="F1181">
        <v>2575576</v>
      </c>
      <c r="G1181">
        <v>1616123</v>
      </c>
      <c r="H1181">
        <v>193994</v>
      </c>
      <c r="I1181">
        <v>1130041</v>
      </c>
      <c r="J1181">
        <v>1159084</v>
      </c>
      <c r="K1181">
        <v>26429662</v>
      </c>
      <c r="L1181">
        <v>317237</v>
      </c>
      <c r="M1181">
        <v>22804060</v>
      </c>
      <c r="N1181">
        <v>9014597</v>
      </c>
      <c r="O1181">
        <v>976364</v>
      </c>
      <c r="P1181">
        <v>18499327</v>
      </c>
      <c r="Q1181">
        <v>0</v>
      </c>
      <c r="R1181">
        <v>6159914</v>
      </c>
      <c r="S1181">
        <v>0</v>
      </c>
      <c r="T1181">
        <v>0</v>
      </c>
    </row>
    <row r="1182" spans="1:20">
      <c r="A1182" s="1">
        <v>44025</v>
      </c>
      <c r="B1182" s="9">
        <f>nyse_spy_volume_by_exchange[[#This Row],[Off Exchange]]/SUM(nyse_spy_volume_by_exchange[[#This Row],[NYSE National]:[LTSE]])</f>
        <v>0.30584419626885856</v>
      </c>
      <c r="C1182" s="12">
        <f>SUM(nyse_spy_volume_by_exchange[[#This Row],[NYSE National]:[LTSE]])</f>
        <v>102997328</v>
      </c>
      <c r="D1182">
        <v>363352</v>
      </c>
      <c r="E1182">
        <v>3588994</v>
      </c>
      <c r="F1182">
        <v>2510719</v>
      </c>
      <c r="G1182">
        <v>2327898</v>
      </c>
      <c r="H1182">
        <v>214057</v>
      </c>
      <c r="I1182">
        <v>1329345</v>
      </c>
      <c r="J1182">
        <v>1326163</v>
      </c>
      <c r="K1182">
        <v>31501135</v>
      </c>
      <c r="L1182">
        <v>3762035</v>
      </c>
      <c r="M1182">
        <v>19190137</v>
      </c>
      <c r="N1182">
        <v>10806124</v>
      </c>
      <c r="O1182">
        <v>1515773</v>
      </c>
      <c r="P1182">
        <v>17914793</v>
      </c>
      <c r="Q1182">
        <v>0</v>
      </c>
      <c r="R1182">
        <v>6646803</v>
      </c>
      <c r="S1182">
        <v>0</v>
      </c>
      <c r="T1182">
        <v>0</v>
      </c>
    </row>
    <row r="1183" spans="1:20">
      <c r="A1183" s="1">
        <v>44022</v>
      </c>
      <c r="B1183" s="9">
        <f>nyse_spy_volume_by_exchange[[#This Row],[Off Exchange]]/SUM(nyse_spy_volume_by_exchange[[#This Row],[NYSE National]:[LTSE]])</f>
        <v>0.2908043394758818</v>
      </c>
      <c r="C1183" s="12">
        <f>SUM(nyse_spy_volume_by_exchange[[#This Row],[NYSE National]:[LTSE]])</f>
        <v>57559117</v>
      </c>
      <c r="D1183">
        <v>144939</v>
      </c>
      <c r="E1183">
        <v>1763435</v>
      </c>
      <c r="F1183">
        <v>1081567</v>
      </c>
      <c r="G1183">
        <v>970799</v>
      </c>
      <c r="H1183">
        <v>135587</v>
      </c>
      <c r="I1183">
        <v>528433</v>
      </c>
      <c r="J1183">
        <v>553291</v>
      </c>
      <c r="K1183">
        <v>16738441</v>
      </c>
      <c r="L1183">
        <v>823880</v>
      </c>
      <c r="M1183">
        <v>13296308</v>
      </c>
      <c r="N1183">
        <v>5533462</v>
      </c>
      <c r="O1183">
        <v>759643</v>
      </c>
      <c r="P1183">
        <v>11040752</v>
      </c>
      <c r="Q1183">
        <v>0</v>
      </c>
      <c r="R1183">
        <v>4188580</v>
      </c>
      <c r="S1183">
        <v>0</v>
      </c>
      <c r="T1183">
        <v>0</v>
      </c>
    </row>
    <row r="1184" spans="1:20">
      <c r="A1184" s="1">
        <v>44021</v>
      </c>
      <c r="B1184" s="9">
        <f>nyse_spy_volume_by_exchange[[#This Row],[Off Exchange]]/SUM(nyse_spy_volume_by_exchange[[#This Row],[NYSE National]:[LTSE]])</f>
        <v>0.32475621877726457</v>
      </c>
      <c r="C1184" s="12">
        <f>SUM(nyse_spy_volume_by_exchange[[#This Row],[NYSE National]:[LTSE]])</f>
        <v>83353323</v>
      </c>
      <c r="D1184">
        <v>267525</v>
      </c>
      <c r="E1184">
        <v>2465851</v>
      </c>
      <c r="F1184">
        <v>2070560</v>
      </c>
      <c r="G1184">
        <v>1120092</v>
      </c>
      <c r="H1184">
        <v>172868</v>
      </c>
      <c r="I1184">
        <v>884414</v>
      </c>
      <c r="J1184">
        <v>1205049</v>
      </c>
      <c r="K1184">
        <v>27069510</v>
      </c>
      <c r="L1184">
        <v>1237091</v>
      </c>
      <c r="M1184">
        <v>16657146</v>
      </c>
      <c r="N1184">
        <v>8994240</v>
      </c>
      <c r="O1184">
        <v>1035375</v>
      </c>
      <c r="P1184">
        <v>14313819</v>
      </c>
      <c r="Q1184">
        <v>0</v>
      </c>
      <c r="R1184">
        <v>5859783</v>
      </c>
      <c r="S1184">
        <v>0</v>
      </c>
      <c r="T1184">
        <v>0</v>
      </c>
    </row>
    <row r="1185" spans="1:20">
      <c r="A1185" s="1">
        <v>44020</v>
      </c>
      <c r="B1185" s="9">
        <f>nyse_spy_volume_by_exchange[[#This Row],[Off Exchange]]/SUM(nyse_spy_volume_by_exchange[[#This Row],[NYSE National]:[LTSE]])</f>
        <v>0.31929715694060351</v>
      </c>
      <c r="C1185" s="12">
        <f>SUM(nyse_spy_volume_by_exchange[[#This Row],[NYSE National]:[LTSE]])</f>
        <v>54639168</v>
      </c>
      <c r="D1185">
        <v>266438</v>
      </c>
      <c r="E1185">
        <v>1818824</v>
      </c>
      <c r="F1185">
        <v>1452793</v>
      </c>
      <c r="G1185">
        <v>621125</v>
      </c>
      <c r="H1185">
        <v>128981</v>
      </c>
      <c r="I1185">
        <v>554238</v>
      </c>
      <c r="J1185">
        <v>586854</v>
      </c>
      <c r="K1185">
        <v>17446131</v>
      </c>
      <c r="L1185">
        <v>917208</v>
      </c>
      <c r="M1185">
        <v>11755481</v>
      </c>
      <c r="N1185">
        <v>5384557</v>
      </c>
      <c r="O1185">
        <v>668954</v>
      </c>
      <c r="P1185">
        <v>9346769</v>
      </c>
      <c r="Q1185">
        <v>0</v>
      </c>
      <c r="R1185">
        <v>3690815</v>
      </c>
      <c r="S1185">
        <v>0</v>
      </c>
      <c r="T1185">
        <v>0</v>
      </c>
    </row>
    <row r="1186" spans="1:20">
      <c r="A1186" s="1">
        <v>44019</v>
      </c>
      <c r="B1186" s="9">
        <f>nyse_spy_volume_by_exchange[[#This Row],[Off Exchange]]/SUM(nyse_spy_volume_by_exchange[[#This Row],[NYSE National]:[LTSE]])</f>
        <v>0.34906332345034613</v>
      </c>
      <c r="C1186" s="12">
        <f>SUM(nyse_spy_volume_by_exchange[[#This Row],[NYSE National]:[LTSE]])</f>
        <v>82909143</v>
      </c>
      <c r="D1186">
        <v>373635</v>
      </c>
      <c r="E1186">
        <v>2100373</v>
      </c>
      <c r="F1186">
        <v>1866454</v>
      </c>
      <c r="G1186">
        <v>806536</v>
      </c>
      <c r="H1186">
        <v>315855</v>
      </c>
      <c r="I1186">
        <v>1493084</v>
      </c>
      <c r="J1186">
        <v>787762</v>
      </c>
      <c r="K1186">
        <v>28940541</v>
      </c>
      <c r="L1186">
        <v>2841520</v>
      </c>
      <c r="M1186">
        <v>14007430</v>
      </c>
      <c r="N1186">
        <v>8465879</v>
      </c>
      <c r="O1186">
        <v>863014</v>
      </c>
      <c r="P1186">
        <v>13763602</v>
      </c>
      <c r="Q1186">
        <v>0</v>
      </c>
      <c r="R1186">
        <v>6283458</v>
      </c>
      <c r="S1186">
        <v>0</v>
      </c>
      <c r="T1186">
        <v>0</v>
      </c>
    </row>
    <row r="1187" spans="1:20">
      <c r="A1187" s="1">
        <v>44018</v>
      </c>
      <c r="B1187" s="9">
        <f>nyse_spy_volume_by_exchange[[#This Row],[Off Exchange]]/SUM(nyse_spy_volume_by_exchange[[#This Row],[NYSE National]:[LTSE]])</f>
        <v>0.37566810711893739</v>
      </c>
      <c r="C1187" s="12">
        <f>SUM(nyse_spy_volume_by_exchange[[#This Row],[NYSE National]:[LTSE]])</f>
        <v>61713719</v>
      </c>
      <c r="D1187">
        <v>194277</v>
      </c>
      <c r="E1187">
        <v>1485911</v>
      </c>
      <c r="F1187">
        <v>1400958</v>
      </c>
      <c r="G1187">
        <v>538404</v>
      </c>
      <c r="H1187">
        <v>133697</v>
      </c>
      <c r="I1187">
        <v>557349</v>
      </c>
      <c r="J1187">
        <v>692496</v>
      </c>
      <c r="K1187">
        <v>23183876</v>
      </c>
      <c r="L1187">
        <v>1447057</v>
      </c>
      <c r="M1187">
        <v>11228260</v>
      </c>
      <c r="N1187">
        <v>6024350</v>
      </c>
      <c r="O1187">
        <v>457063</v>
      </c>
      <c r="P1187">
        <v>9773987</v>
      </c>
      <c r="Q1187">
        <v>0</v>
      </c>
      <c r="R1187">
        <v>4596034</v>
      </c>
      <c r="S1187">
        <v>0</v>
      </c>
      <c r="T1187">
        <v>0</v>
      </c>
    </row>
    <row r="1188" spans="1:20">
      <c r="A1188" s="1">
        <v>44014</v>
      </c>
      <c r="B1188" s="9">
        <f>nyse_spy_volume_by_exchange[[#This Row],[Off Exchange]]/SUM(nyse_spy_volume_by_exchange[[#This Row],[NYSE National]:[LTSE]])</f>
        <v>0.31501352321024451</v>
      </c>
      <c r="C1188" s="12">
        <f>SUM(nyse_spy_volume_by_exchange[[#This Row],[NYSE National]:[LTSE]])</f>
        <v>69388110</v>
      </c>
      <c r="D1188">
        <v>205988</v>
      </c>
      <c r="E1188">
        <v>2108077</v>
      </c>
      <c r="F1188">
        <v>1544474</v>
      </c>
      <c r="G1188">
        <v>805204</v>
      </c>
      <c r="H1188">
        <v>173434</v>
      </c>
      <c r="I1188">
        <v>894077</v>
      </c>
      <c r="J1188">
        <v>717392</v>
      </c>
      <c r="K1188">
        <v>21858193</v>
      </c>
      <c r="L1188">
        <v>495760</v>
      </c>
      <c r="M1188">
        <v>14137622</v>
      </c>
      <c r="N1188">
        <v>7883338</v>
      </c>
      <c r="O1188">
        <v>902443</v>
      </c>
      <c r="P1188">
        <v>12369181</v>
      </c>
      <c r="Q1188">
        <v>0</v>
      </c>
      <c r="R1188">
        <v>5292927</v>
      </c>
      <c r="S1188">
        <v>0</v>
      </c>
      <c r="T1188">
        <v>0</v>
      </c>
    </row>
    <row r="1189" spans="1:20">
      <c r="A1189" s="1">
        <v>44013</v>
      </c>
      <c r="B1189" s="9">
        <f>nyse_spy_volume_by_exchange[[#This Row],[Off Exchange]]/SUM(nyse_spy_volume_by_exchange[[#This Row],[NYSE National]:[LTSE]])</f>
        <v>0.29796677289867057</v>
      </c>
      <c r="C1189" s="12">
        <f>SUM(nyse_spy_volume_by_exchange[[#This Row],[NYSE National]:[LTSE]])</f>
        <v>72474393</v>
      </c>
      <c r="D1189">
        <v>227171</v>
      </c>
      <c r="E1189">
        <v>1623747</v>
      </c>
      <c r="F1189">
        <v>1820376</v>
      </c>
      <c r="G1189">
        <v>821354</v>
      </c>
      <c r="H1189">
        <v>237277</v>
      </c>
      <c r="I1189">
        <v>897720</v>
      </c>
      <c r="J1189">
        <v>1273757</v>
      </c>
      <c r="K1189">
        <v>21594961</v>
      </c>
      <c r="L1189">
        <v>2793490</v>
      </c>
      <c r="M1189">
        <v>15392035</v>
      </c>
      <c r="N1189">
        <v>7507966</v>
      </c>
      <c r="O1189">
        <v>823232</v>
      </c>
      <c r="P1189">
        <v>12353860</v>
      </c>
      <c r="Q1189">
        <v>0</v>
      </c>
      <c r="R1189">
        <v>5107447</v>
      </c>
      <c r="S1189">
        <v>0</v>
      </c>
      <c r="T1189">
        <v>0</v>
      </c>
    </row>
    <row r="1190" spans="1:20">
      <c r="A1190" s="1">
        <v>44012</v>
      </c>
      <c r="B1190" s="9">
        <f>nyse_spy_volume_by_exchange[[#This Row],[Off Exchange]]/SUM(nyse_spy_volume_by_exchange[[#This Row],[NYSE National]:[LTSE]])</f>
        <v>0.35336304681945663</v>
      </c>
      <c r="C1190" s="12">
        <f>SUM(nyse_spy_volume_by_exchange[[#This Row],[NYSE National]:[LTSE]])</f>
        <v>113438950</v>
      </c>
      <c r="D1190">
        <v>205663</v>
      </c>
      <c r="E1190">
        <v>2268394</v>
      </c>
      <c r="F1190">
        <v>3045620</v>
      </c>
      <c r="G1190">
        <v>1056783</v>
      </c>
      <c r="H1190">
        <v>179865</v>
      </c>
      <c r="I1190">
        <v>1155067</v>
      </c>
      <c r="J1190">
        <v>1759822</v>
      </c>
      <c r="K1190">
        <v>40085133</v>
      </c>
      <c r="L1190">
        <v>1191270</v>
      </c>
      <c r="M1190">
        <v>21988091</v>
      </c>
      <c r="N1190">
        <v>12715147</v>
      </c>
      <c r="O1190">
        <v>1330860</v>
      </c>
      <c r="P1190">
        <v>18585067</v>
      </c>
      <c r="Q1190">
        <v>0</v>
      </c>
      <c r="R1190">
        <v>7872168</v>
      </c>
      <c r="S1190">
        <v>0</v>
      </c>
      <c r="T1190">
        <v>0</v>
      </c>
    </row>
    <row r="1191" spans="1:20">
      <c r="A1191" s="1">
        <v>44011</v>
      </c>
      <c r="B1191" s="9">
        <f>nyse_spy_volume_by_exchange[[#This Row],[Off Exchange]]/SUM(nyse_spy_volume_by_exchange[[#This Row],[NYSE National]:[LTSE]])</f>
        <v>0.31912305884694697</v>
      </c>
      <c r="C1191" s="12">
        <f>SUM(nyse_spy_volume_by_exchange[[#This Row],[NYSE National]:[LTSE]])</f>
        <v>80221392</v>
      </c>
      <c r="D1191">
        <v>223169</v>
      </c>
      <c r="E1191">
        <v>2166692</v>
      </c>
      <c r="F1191">
        <v>2177684</v>
      </c>
      <c r="G1191">
        <v>973242</v>
      </c>
      <c r="H1191">
        <v>177570</v>
      </c>
      <c r="I1191">
        <v>859738</v>
      </c>
      <c r="J1191">
        <v>922909</v>
      </c>
      <c r="K1191">
        <v>25600496</v>
      </c>
      <c r="L1191">
        <v>1194097</v>
      </c>
      <c r="M1191">
        <v>16139346</v>
      </c>
      <c r="N1191">
        <v>8117462</v>
      </c>
      <c r="O1191">
        <v>934484</v>
      </c>
      <c r="P1191">
        <v>14288740</v>
      </c>
      <c r="Q1191">
        <v>0</v>
      </c>
      <c r="R1191">
        <v>6445763</v>
      </c>
      <c r="S1191">
        <v>0</v>
      </c>
      <c r="T1191">
        <v>0</v>
      </c>
    </row>
    <row r="1192" spans="1:20">
      <c r="A1192" s="1">
        <v>44008</v>
      </c>
      <c r="B1192" s="9">
        <f>nyse_spy_volume_by_exchange[[#This Row],[Off Exchange]]/SUM(nyse_spy_volume_by_exchange[[#This Row],[NYSE National]:[LTSE]])</f>
        <v>0.35730910791749976</v>
      </c>
      <c r="C1192" s="12">
        <f>SUM(nyse_spy_volume_by_exchange[[#This Row],[NYSE National]:[LTSE]])</f>
        <v>128214655</v>
      </c>
      <c r="D1192">
        <v>283151</v>
      </c>
      <c r="E1192">
        <v>3366678</v>
      </c>
      <c r="F1192">
        <v>2911689</v>
      </c>
      <c r="G1192">
        <v>1348495</v>
      </c>
      <c r="H1192">
        <v>293458</v>
      </c>
      <c r="I1192">
        <v>1587073</v>
      </c>
      <c r="J1192">
        <v>1410875</v>
      </c>
      <c r="K1192">
        <v>45812264</v>
      </c>
      <c r="L1192">
        <v>2255878</v>
      </c>
      <c r="M1192">
        <v>23900359</v>
      </c>
      <c r="N1192">
        <v>13355822</v>
      </c>
      <c r="O1192">
        <v>1632119</v>
      </c>
      <c r="P1192">
        <v>21572777</v>
      </c>
      <c r="Q1192">
        <v>0</v>
      </c>
      <c r="R1192">
        <v>8484017</v>
      </c>
      <c r="S1192">
        <v>0</v>
      </c>
      <c r="T1192">
        <v>0</v>
      </c>
    </row>
    <row r="1193" spans="1:20">
      <c r="A1193" s="1">
        <v>44007</v>
      </c>
      <c r="B1193" s="9">
        <f>nyse_spy_volume_by_exchange[[#This Row],[Off Exchange]]/SUM(nyse_spy_volume_by_exchange[[#This Row],[NYSE National]:[LTSE]])</f>
        <v>0.31582168381321485</v>
      </c>
      <c r="C1193" s="12">
        <f>SUM(nyse_spy_volume_by_exchange[[#This Row],[NYSE National]:[LTSE]])</f>
        <v>89966796</v>
      </c>
      <c r="D1193">
        <v>312819</v>
      </c>
      <c r="E1193">
        <v>2960154</v>
      </c>
      <c r="F1193">
        <v>2322455</v>
      </c>
      <c r="G1193">
        <v>993077</v>
      </c>
      <c r="H1193">
        <v>109605</v>
      </c>
      <c r="I1193">
        <v>926701</v>
      </c>
      <c r="J1193">
        <v>883572</v>
      </c>
      <c r="K1193">
        <v>28413465</v>
      </c>
      <c r="L1193">
        <v>958633</v>
      </c>
      <c r="M1193">
        <v>19020082</v>
      </c>
      <c r="N1193">
        <v>10266086</v>
      </c>
      <c r="O1193">
        <v>925133</v>
      </c>
      <c r="P1193">
        <v>15168353</v>
      </c>
      <c r="Q1193">
        <v>0</v>
      </c>
      <c r="R1193">
        <v>6706661</v>
      </c>
      <c r="S1193">
        <v>0</v>
      </c>
      <c r="T1193">
        <v>0</v>
      </c>
    </row>
    <row r="1194" spans="1:20">
      <c r="A1194" s="1">
        <v>44006</v>
      </c>
      <c r="B1194" s="9">
        <f>nyse_spy_volume_by_exchange[[#This Row],[Off Exchange]]/SUM(nyse_spy_volume_by_exchange[[#This Row],[NYSE National]:[LTSE]])</f>
        <v>0.31338829240134802</v>
      </c>
      <c r="C1194" s="12">
        <f>SUM(nyse_spy_volume_by_exchange[[#This Row],[NYSE National]:[LTSE]])</f>
        <v>132815571</v>
      </c>
      <c r="D1194">
        <v>348449</v>
      </c>
      <c r="E1194">
        <v>3876212</v>
      </c>
      <c r="F1194">
        <v>2794320</v>
      </c>
      <c r="G1194">
        <v>1916369</v>
      </c>
      <c r="H1194">
        <v>167208</v>
      </c>
      <c r="I1194">
        <v>1422488</v>
      </c>
      <c r="J1194">
        <v>1363689</v>
      </c>
      <c r="K1194">
        <v>41622845</v>
      </c>
      <c r="L1194">
        <v>2945333</v>
      </c>
      <c r="M1194">
        <v>24069791</v>
      </c>
      <c r="N1194">
        <v>16372763</v>
      </c>
      <c r="O1194">
        <v>1264215</v>
      </c>
      <c r="P1194">
        <v>24910408</v>
      </c>
      <c r="Q1194">
        <v>0</v>
      </c>
      <c r="R1194">
        <v>9741481</v>
      </c>
      <c r="S1194">
        <v>0</v>
      </c>
      <c r="T1194">
        <v>0</v>
      </c>
    </row>
    <row r="1195" spans="1:20">
      <c r="A1195" s="1">
        <v>44005</v>
      </c>
      <c r="B1195" s="9">
        <f>nyse_spy_volume_by_exchange[[#This Row],[Off Exchange]]/SUM(nyse_spy_volume_by_exchange[[#This Row],[NYSE National]:[LTSE]])</f>
        <v>0.36027573777796351</v>
      </c>
      <c r="C1195" s="12">
        <f>SUM(nyse_spy_volume_by_exchange[[#This Row],[NYSE National]:[LTSE]])</f>
        <v>68508857</v>
      </c>
      <c r="D1195">
        <v>211494</v>
      </c>
      <c r="E1195">
        <v>1712682</v>
      </c>
      <c r="F1195">
        <v>1426697</v>
      </c>
      <c r="G1195">
        <v>761042</v>
      </c>
      <c r="H1195">
        <v>176564</v>
      </c>
      <c r="I1195">
        <v>762486</v>
      </c>
      <c r="J1195">
        <v>612495</v>
      </c>
      <c r="K1195">
        <v>24682079</v>
      </c>
      <c r="L1195">
        <v>298791</v>
      </c>
      <c r="M1195">
        <v>14168491</v>
      </c>
      <c r="N1195">
        <v>6820221</v>
      </c>
      <c r="O1195">
        <v>638978</v>
      </c>
      <c r="P1195">
        <v>11236544</v>
      </c>
      <c r="Q1195">
        <v>0</v>
      </c>
      <c r="R1195">
        <v>5000293</v>
      </c>
      <c r="S1195">
        <v>0</v>
      </c>
      <c r="T1195">
        <v>0</v>
      </c>
    </row>
    <row r="1196" spans="1:20">
      <c r="A1196" s="1">
        <v>44004</v>
      </c>
      <c r="B1196" s="9">
        <f>nyse_spy_volume_by_exchange[[#This Row],[Off Exchange]]/SUM(nyse_spy_volume_by_exchange[[#This Row],[NYSE National]:[LTSE]])</f>
        <v>0.31471189291811263</v>
      </c>
      <c r="C1196" s="12">
        <f>SUM(nyse_spy_volume_by_exchange[[#This Row],[NYSE National]:[LTSE]])</f>
        <v>74646499</v>
      </c>
      <c r="D1196">
        <v>237483</v>
      </c>
      <c r="E1196">
        <v>1848958</v>
      </c>
      <c r="F1196">
        <v>1395274</v>
      </c>
      <c r="G1196">
        <v>750485</v>
      </c>
      <c r="H1196">
        <v>264271</v>
      </c>
      <c r="I1196">
        <v>996569</v>
      </c>
      <c r="J1196">
        <v>681039</v>
      </c>
      <c r="K1196">
        <v>23492141</v>
      </c>
      <c r="L1196">
        <v>4114862</v>
      </c>
      <c r="M1196">
        <v>14598432</v>
      </c>
      <c r="N1196">
        <v>7339351</v>
      </c>
      <c r="O1196">
        <v>803261</v>
      </c>
      <c r="P1196">
        <v>12372451</v>
      </c>
      <c r="Q1196">
        <v>0</v>
      </c>
      <c r="R1196">
        <v>5751922</v>
      </c>
      <c r="S1196">
        <v>0</v>
      </c>
      <c r="T1196">
        <v>0</v>
      </c>
    </row>
    <row r="1197" spans="1:20">
      <c r="A1197" s="1">
        <v>44001</v>
      </c>
      <c r="B1197" s="9">
        <f>nyse_spy_volume_by_exchange[[#This Row],[Off Exchange]]/SUM(nyse_spy_volume_by_exchange[[#This Row],[NYSE National]:[LTSE]])</f>
        <v>0.38133508642578295</v>
      </c>
      <c r="C1197" s="12">
        <f>SUM(nyse_spy_volume_by_exchange[[#This Row],[NYSE National]:[LTSE]])</f>
        <v>136931360</v>
      </c>
      <c r="D1197">
        <v>438308</v>
      </c>
      <c r="E1197">
        <v>2511134</v>
      </c>
      <c r="F1197">
        <v>2775502</v>
      </c>
      <c r="G1197">
        <v>1014531</v>
      </c>
      <c r="H1197">
        <v>231573</v>
      </c>
      <c r="I1197">
        <v>1735599</v>
      </c>
      <c r="J1197">
        <v>1107873</v>
      </c>
      <c r="K1197">
        <v>52216732</v>
      </c>
      <c r="L1197">
        <v>6160484</v>
      </c>
      <c r="M1197">
        <v>24114808</v>
      </c>
      <c r="N1197">
        <v>12723354</v>
      </c>
      <c r="O1197">
        <v>1063794</v>
      </c>
      <c r="P1197">
        <v>21132613</v>
      </c>
      <c r="Q1197">
        <v>0</v>
      </c>
      <c r="R1197">
        <v>9705055</v>
      </c>
      <c r="S1197">
        <v>0</v>
      </c>
      <c r="T1197">
        <v>0</v>
      </c>
    </row>
    <row r="1198" spans="1:20">
      <c r="A1198" s="1">
        <v>44000</v>
      </c>
      <c r="B1198" s="9">
        <f>nyse_spy_volume_by_exchange[[#This Row],[Off Exchange]]/SUM(nyse_spy_volume_by_exchange[[#This Row],[NYSE National]:[LTSE]])</f>
        <v>0.35685338736292299</v>
      </c>
      <c r="C1198" s="12">
        <f>SUM(nyse_spy_volume_by_exchange[[#This Row],[NYSE National]:[LTSE]])</f>
        <v>81074587</v>
      </c>
      <c r="D1198">
        <v>196359</v>
      </c>
      <c r="E1198">
        <v>1847348</v>
      </c>
      <c r="F1198">
        <v>1694229</v>
      </c>
      <c r="G1198">
        <v>773881</v>
      </c>
      <c r="H1198">
        <v>192772</v>
      </c>
      <c r="I1198">
        <v>713482</v>
      </c>
      <c r="J1198">
        <v>618685</v>
      </c>
      <c r="K1198">
        <v>28931741</v>
      </c>
      <c r="L1198">
        <v>2661467</v>
      </c>
      <c r="M1198">
        <v>14420447</v>
      </c>
      <c r="N1198">
        <v>8439370</v>
      </c>
      <c r="O1198">
        <v>712721</v>
      </c>
      <c r="P1198">
        <v>12710525</v>
      </c>
      <c r="Q1198">
        <v>0</v>
      </c>
      <c r="R1198">
        <v>7161560</v>
      </c>
      <c r="S1198">
        <v>0</v>
      </c>
      <c r="T1198">
        <v>0</v>
      </c>
    </row>
    <row r="1199" spans="1:20">
      <c r="A1199" s="1">
        <v>43999</v>
      </c>
      <c r="B1199" s="9">
        <f>nyse_spy_volume_by_exchange[[#This Row],[Off Exchange]]/SUM(nyse_spy_volume_by_exchange[[#This Row],[NYSE National]:[LTSE]])</f>
        <v>0.37380562195683659</v>
      </c>
      <c r="C1199" s="12">
        <f>SUM(nyse_spy_volume_by_exchange[[#This Row],[NYSE National]:[LTSE]])</f>
        <v>83430452</v>
      </c>
      <c r="D1199">
        <v>280551</v>
      </c>
      <c r="E1199">
        <v>2134420</v>
      </c>
      <c r="F1199">
        <v>1531165</v>
      </c>
      <c r="G1199">
        <v>799565</v>
      </c>
      <c r="H1199">
        <v>151907</v>
      </c>
      <c r="I1199">
        <v>821456</v>
      </c>
      <c r="J1199">
        <v>654850</v>
      </c>
      <c r="K1199">
        <v>31186772</v>
      </c>
      <c r="L1199">
        <v>3302930</v>
      </c>
      <c r="M1199">
        <v>14131103</v>
      </c>
      <c r="N1199">
        <v>7804839</v>
      </c>
      <c r="O1199">
        <v>753298</v>
      </c>
      <c r="P1199">
        <v>13471403</v>
      </c>
      <c r="Q1199">
        <v>0</v>
      </c>
      <c r="R1199">
        <v>6406193</v>
      </c>
      <c r="S1199">
        <v>0</v>
      </c>
      <c r="T1199">
        <v>0</v>
      </c>
    </row>
    <row r="1200" spans="1:20">
      <c r="A1200" s="1">
        <v>43998</v>
      </c>
      <c r="B1200" s="9">
        <f>nyse_spy_volume_by_exchange[[#This Row],[Off Exchange]]/SUM(nyse_spy_volume_by_exchange[[#This Row],[NYSE National]:[LTSE]])</f>
        <v>0.25624614822393466</v>
      </c>
      <c r="C1200" s="12">
        <f>SUM(nyse_spy_volume_by_exchange[[#This Row],[NYSE National]:[LTSE]])</f>
        <v>137717313</v>
      </c>
      <c r="D1200">
        <v>485330</v>
      </c>
      <c r="E1200">
        <v>3309380</v>
      </c>
      <c r="F1200">
        <v>2533569</v>
      </c>
      <c r="G1200">
        <v>1995617</v>
      </c>
      <c r="H1200">
        <v>132095</v>
      </c>
      <c r="I1200">
        <v>1760637</v>
      </c>
      <c r="J1200">
        <v>1423929</v>
      </c>
      <c r="K1200">
        <v>35289531</v>
      </c>
      <c r="L1200">
        <v>373974</v>
      </c>
      <c r="M1200">
        <v>28378542</v>
      </c>
      <c r="N1200">
        <v>16597012</v>
      </c>
      <c r="O1200">
        <v>1622047</v>
      </c>
      <c r="P1200">
        <v>30911317</v>
      </c>
      <c r="Q1200">
        <v>0</v>
      </c>
      <c r="R1200">
        <v>12904333</v>
      </c>
      <c r="S1200">
        <v>0</v>
      </c>
      <c r="T1200">
        <v>0</v>
      </c>
    </row>
    <row r="1201" spans="1:20">
      <c r="A1201" s="1">
        <v>43997</v>
      </c>
      <c r="B1201" s="9">
        <f>nyse_spy_volume_by_exchange[[#This Row],[Off Exchange]]/SUM(nyse_spy_volume_by_exchange[[#This Row],[NYSE National]:[LTSE]])</f>
        <v>0.29691085942356177</v>
      </c>
      <c r="C1201" s="12">
        <f>SUM(nyse_spy_volume_by_exchange[[#This Row],[NYSE National]:[LTSE]])</f>
        <v>136038160</v>
      </c>
      <c r="D1201">
        <v>332513</v>
      </c>
      <c r="E1201">
        <v>2555867</v>
      </c>
      <c r="F1201">
        <v>3172663</v>
      </c>
      <c r="G1201">
        <v>1370857</v>
      </c>
      <c r="H1201">
        <v>387525</v>
      </c>
      <c r="I1201">
        <v>1276306</v>
      </c>
      <c r="J1201">
        <v>1974474</v>
      </c>
      <c r="K1201">
        <v>40391207</v>
      </c>
      <c r="L1201">
        <v>4534042</v>
      </c>
      <c r="M1201">
        <v>25653590</v>
      </c>
      <c r="N1201">
        <v>16982833</v>
      </c>
      <c r="O1201">
        <v>1377843</v>
      </c>
      <c r="P1201">
        <v>24345729</v>
      </c>
      <c r="Q1201">
        <v>0</v>
      </c>
      <c r="R1201">
        <v>11682711</v>
      </c>
      <c r="S1201">
        <v>0</v>
      </c>
      <c r="T1201">
        <v>0</v>
      </c>
    </row>
    <row r="1202" spans="1:20">
      <c r="A1202" s="1">
        <v>43994</v>
      </c>
      <c r="B1202" s="9">
        <f>nyse_spy_volume_by_exchange[[#This Row],[Off Exchange]]/SUM(nyse_spy_volume_by_exchange[[#This Row],[NYSE National]:[LTSE]])</f>
        <v>0.30760074656581943</v>
      </c>
      <c r="C1202" s="12">
        <f>SUM(nyse_spy_volume_by_exchange[[#This Row],[NYSE National]:[LTSE]])</f>
        <v>194677008</v>
      </c>
      <c r="D1202">
        <v>478406</v>
      </c>
      <c r="E1202">
        <v>4764994</v>
      </c>
      <c r="F1202">
        <v>3481706</v>
      </c>
      <c r="G1202">
        <v>2873209</v>
      </c>
      <c r="H1202">
        <v>484930</v>
      </c>
      <c r="I1202">
        <v>2058818</v>
      </c>
      <c r="J1202">
        <v>2404682</v>
      </c>
      <c r="K1202">
        <v>59882793</v>
      </c>
      <c r="L1202">
        <v>3825479</v>
      </c>
      <c r="M1202">
        <v>34662350</v>
      </c>
      <c r="N1202">
        <v>25409754</v>
      </c>
      <c r="O1202">
        <v>2452955</v>
      </c>
      <c r="P1202">
        <v>36221048</v>
      </c>
      <c r="Q1202">
        <v>0</v>
      </c>
      <c r="R1202">
        <v>15675884</v>
      </c>
      <c r="S1202">
        <v>0</v>
      </c>
      <c r="T1202">
        <v>0</v>
      </c>
    </row>
    <row r="1203" spans="1:20">
      <c r="A1203" s="1">
        <v>43993</v>
      </c>
      <c r="B1203" s="9">
        <f>nyse_spy_volume_by_exchange[[#This Row],[Off Exchange]]/SUM(nyse_spy_volume_by_exchange[[#This Row],[NYSE National]:[LTSE]])</f>
        <v>0.29013466175374553</v>
      </c>
      <c r="C1203" s="12">
        <f>SUM(nyse_spy_volume_by_exchange[[#This Row],[NYSE National]:[LTSE]])</f>
        <v>209238178</v>
      </c>
      <c r="D1203">
        <v>611028</v>
      </c>
      <c r="E1203">
        <v>5396235</v>
      </c>
      <c r="F1203">
        <v>2870755</v>
      </c>
      <c r="G1203">
        <v>2703276</v>
      </c>
      <c r="H1203">
        <v>580823</v>
      </c>
      <c r="I1203">
        <v>2902385</v>
      </c>
      <c r="J1203">
        <v>2503183</v>
      </c>
      <c r="K1203">
        <v>60707248</v>
      </c>
      <c r="L1203">
        <v>1893149</v>
      </c>
      <c r="M1203">
        <v>40097547</v>
      </c>
      <c r="N1203">
        <v>24574798</v>
      </c>
      <c r="O1203">
        <v>2462334</v>
      </c>
      <c r="P1203">
        <v>43680909</v>
      </c>
      <c r="Q1203">
        <v>0</v>
      </c>
      <c r="R1203">
        <v>18254508</v>
      </c>
      <c r="S1203">
        <v>0</v>
      </c>
      <c r="T1203">
        <v>0</v>
      </c>
    </row>
    <row r="1204" spans="1:20">
      <c r="A1204" s="1">
        <v>43992</v>
      </c>
      <c r="B1204" s="9">
        <f>nyse_spy_volume_by_exchange[[#This Row],[Off Exchange]]/SUM(nyse_spy_volume_by_exchange[[#This Row],[NYSE National]:[LTSE]])</f>
        <v>0.33664075556678824</v>
      </c>
      <c r="C1204" s="12">
        <f>SUM(nyse_spy_volume_by_exchange[[#This Row],[NYSE National]:[LTSE]])</f>
        <v>95000470</v>
      </c>
      <c r="D1204">
        <v>307212</v>
      </c>
      <c r="E1204">
        <v>2632617</v>
      </c>
      <c r="F1204">
        <v>2116252</v>
      </c>
      <c r="G1204">
        <v>1345756</v>
      </c>
      <c r="H1204">
        <v>270625</v>
      </c>
      <c r="I1204">
        <v>1014231</v>
      </c>
      <c r="J1204">
        <v>1356968</v>
      </c>
      <c r="K1204">
        <v>31981030</v>
      </c>
      <c r="L1204">
        <v>2140567</v>
      </c>
      <c r="M1204">
        <v>16672267</v>
      </c>
      <c r="N1204">
        <v>9351847</v>
      </c>
      <c r="O1204">
        <v>995948</v>
      </c>
      <c r="P1204">
        <v>17560183</v>
      </c>
      <c r="Q1204">
        <v>0</v>
      </c>
      <c r="R1204">
        <v>7254967</v>
      </c>
      <c r="S1204">
        <v>0</v>
      </c>
      <c r="T1204">
        <v>0</v>
      </c>
    </row>
    <row r="1205" spans="1:20">
      <c r="A1205" s="1">
        <v>43991</v>
      </c>
      <c r="B1205" s="9">
        <f>nyse_spy_volume_by_exchange[[#This Row],[Off Exchange]]/SUM(nyse_spy_volume_by_exchange[[#This Row],[NYSE National]:[LTSE]])</f>
        <v>0.35385289020974348</v>
      </c>
      <c r="C1205" s="12">
        <f>SUM(nyse_spy_volume_by_exchange[[#This Row],[NYSE National]:[LTSE]])</f>
        <v>77478460</v>
      </c>
      <c r="D1205">
        <v>224363</v>
      </c>
      <c r="E1205">
        <v>2399212</v>
      </c>
      <c r="F1205">
        <v>2072652</v>
      </c>
      <c r="G1205">
        <v>1130245</v>
      </c>
      <c r="H1205">
        <v>191477</v>
      </c>
      <c r="I1205">
        <v>928434</v>
      </c>
      <c r="J1205">
        <v>1377299</v>
      </c>
      <c r="K1205">
        <v>27415977</v>
      </c>
      <c r="L1205">
        <v>1374805</v>
      </c>
      <c r="M1205">
        <v>13807734</v>
      </c>
      <c r="N1205">
        <v>7164986</v>
      </c>
      <c r="O1205">
        <v>1134435</v>
      </c>
      <c r="P1205">
        <v>12662331</v>
      </c>
      <c r="Q1205">
        <v>0</v>
      </c>
      <c r="R1205">
        <v>5594510</v>
      </c>
      <c r="S1205">
        <v>0</v>
      </c>
      <c r="T1205">
        <v>0</v>
      </c>
    </row>
    <row r="1206" spans="1:20">
      <c r="A1206" s="1">
        <v>43990</v>
      </c>
      <c r="B1206" s="9">
        <f>nyse_spy_volume_by_exchange[[#This Row],[Off Exchange]]/SUM(nyse_spy_volume_by_exchange[[#This Row],[NYSE National]:[LTSE]])</f>
        <v>0.32846399882356353</v>
      </c>
      <c r="C1206" s="12">
        <f>SUM(nyse_spy_volume_by_exchange[[#This Row],[NYSE National]:[LTSE]])</f>
        <v>73646135</v>
      </c>
      <c r="D1206">
        <v>230542</v>
      </c>
      <c r="E1206">
        <v>2657198</v>
      </c>
      <c r="F1206">
        <v>2189873</v>
      </c>
      <c r="G1206">
        <v>1228553</v>
      </c>
      <c r="H1206">
        <v>206406</v>
      </c>
      <c r="I1206">
        <v>844068</v>
      </c>
      <c r="J1206">
        <v>1388825</v>
      </c>
      <c r="K1206">
        <v>24190104</v>
      </c>
      <c r="L1206">
        <v>1776147</v>
      </c>
      <c r="M1206">
        <v>13592893</v>
      </c>
      <c r="N1206">
        <v>6910962</v>
      </c>
      <c r="O1206">
        <v>1057645</v>
      </c>
      <c r="P1206">
        <v>11390162</v>
      </c>
      <c r="Q1206">
        <v>0</v>
      </c>
      <c r="R1206">
        <v>5982757</v>
      </c>
      <c r="S1206">
        <v>0</v>
      </c>
      <c r="T1206">
        <v>0</v>
      </c>
    </row>
    <row r="1207" spans="1:20">
      <c r="A1207" s="1">
        <v>43987</v>
      </c>
      <c r="B1207" s="9">
        <f>nyse_spy_volume_by_exchange[[#This Row],[Off Exchange]]/SUM(nyse_spy_volume_by_exchange[[#This Row],[NYSE National]:[LTSE]])</f>
        <v>0.40398483049446077</v>
      </c>
      <c r="C1207" s="12">
        <f>SUM(nyse_spy_volume_by_exchange[[#This Row],[NYSE National]:[LTSE]])</f>
        <v>151025094</v>
      </c>
      <c r="D1207">
        <v>454458</v>
      </c>
      <c r="E1207">
        <v>4204227</v>
      </c>
      <c r="F1207">
        <v>4286899</v>
      </c>
      <c r="G1207">
        <v>1596731</v>
      </c>
      <c r="H1207">
        <v>505881</v>
      </c>
      <c r="I1207">
        <v>1681035</v>
      </c>
      <c r="J1207">
        <v>2299436</v>
      </c>
      <c r="K1207">
        <v>61011847</v>
      </c>
      <c r="L1207">
        <v>4142623</v>
      </c>
      <c r="M1207">
        <v>22537687</v>
      </c>
      <c r="N1207">
        <v>13374391</v>
      </c>
      <c r="O1207">
        <v>1781375</v>
      </c>
      <c r="P1207">
        <v>23352430</v>
      </c>
      <c r="Q1207">
        <v>0</v>
      </c>
      <c r="R1207">
        <v>9796074</v>
      </c>
      <c r="S1207">
        <v>0</v>
      </c>
      <c r="T1207">
        <v>0</v>
      </c>
    </row>
    <row r="1208" spans="1:20">
      <c r="A1208" s="1">
        <v>43986</v>
      </c>
      <c r="B1208" s="9">
        <f>nyse_spy_volume_by_exchange[[#This Row],[Off Exchange]]/SUM(nyse_spy_volume_by_exchange[[#This Row],[NYSE National]:[LTSE]])</f>
        <v>0.29736697625242264</v>
      </c>
      <c r="C1208" s="12">
        <f>SUM(nyse_spy_volume_by_exchange[[#This Row],[NYSE National]:[LTSE]])</f>
        <v>75790847</v>
      </c>
      <c r="D1208">
        <v>328851</v>
      </c>
      <c r="E1208">
        <v>2509860</v>
      </c>
      <c r="F1208">
        <v>1917274</v>
      </c>
      <c r="G1208">
        <v>952760</v>
      </c>
      <c r="H1208">
        <v>215241</v>
      </c>
      <c r="I1208">
        <v>859099</v>
      </c>
      <c r="J1208">
        <v>1502078</v>
      </c>
      <c r="K1208">
        <v>22537695</v>
      </c>
      <c r="L1208">
        <v>2159807</v>
      </c>
      <c r="M1208">
        <v>14052101</v>
      </c>
      <c r="N1208">
        <v>8273800</v>
      </c>
      <c r="O1208">
        <v>912374</v>
      </c>
      <c r="P1208">
        <v>13278985</v>
      </c>
      <c r="Q1208">
        <v>0</v>
      </c>
      <c r="R1208">
        <v>6290922</v>
      </c>
      <c r="S1208">
        <v>0</v>
      </c>
      <c r="T1208">
        <v>0</v>
      </c>
    </row>
    <row r="1209" spans="1:20">
      <c r="A1209" s="1">
        <v>43985</v>
      </c>
      <c r="B1209" s="9">
        <f>nyse_spy_volume_by_exchange[[#This Row],[Off Exchange]]/SUM(nyse_spy_volume_by_exchange[[#This Row],[NYSE National]:[LTSE]])</f>
        <v>0.33965354736822273</v>
      </c>
      <c r="C1209" s="12">
        <f>SUM(nyse_spy_volume_by_exchange[[#This Row],[NYSE National]:[LTSE]])</f>
        <v>93267411</v>
      </c>
      <c r="D1209">
        <v>305940</v>
      </c>
      <c r="E1209">
        <v>2115187</v>
      </c>
      <c r="F1209">
        <v>2636266</v>
      </c>
      <c r="G1209">
        <v>892873</v>
      </c>
      <c r="H1209">
        <v>273005</v>
      </c>
      <c r="I1209">
        <v>880906</v>
      </c>
      <c r="J1209">
        <v>1684399</v>
      </c>
      <c r="K1209">
        <v>31678607</v>
      </c>
      <c r="L1209">
        <v>6566654</v>
      </c>
      <c r="M1209">
        <v>15214572</v>
      </c>
      <c r="N1209">
        <v>9667379</v>
      </c>
      <c r="O1209">
        <v>812096</v>
      </c>
      <c r="P1209">
        <v>13084564</v>
      </c>
      <c r="Q1209">
        <v>0</v>
      </c>
      <c r="R1209">
        <v>7454963</v>
      </c>
      <c r="S1209">
        <v>0</v>
      </c>
      <c r="T1209">
        <v>0</v>
      </c>
    </row>
    <row r="1210" spans="1:20">
      <c r="A1210" s="1">
        <v>43984</v>
      </c>
      <c r="B1210" s="9">
        <f>nyse_spy_volume_by_exchange[[#This Row],[Off Exchange]]/SUM(nyse_spy_volume_by_exchange[[#This Row],[NYSE National]:[LTSE]])</f>
        <v>0.30815833720821195</v>
      </c>
      <c r="C1210" s="12">
        <f>SUM(nyse_spy_volume_by_exchange[[#This Row],[NYSE National]:[LTSE]])</f>
        <v>74264692</v>
      </c>
      <c r="D1210">
        <v>269997</v>
      </c>
      <c r="E1210">
        <v>1752949</v>
      </c>
      <c r="F1210">
        <v>1909148</v>
      </c>
      <c r="G1210">
        <v>654965</v>
      </c>
      <c r="H1210">
        <v>223073</v>
      </c>
      <c r="I1210">
        <v>1286332</v>
      </c>
      <c r="J1210">
        <v>1292556</v>
      </c>
      <c r="K1210">
        <v>22885284</v>
      </c>
      <c r="L1210">
        <v>3355692</v>
      </c>
      <c r="M1210">
        <v>13664624</v>
      </c>
      <c r="N1210">
        <v>8202046</v>
      </c>
      <c r="O1210">
        <v>701145</v>
      </c>
      <c r="P1210">
        <v>11607643</v>
      </c>
      <c r="Q1210">
        <v>0</v>
      </c>
      <c r="R1210">
        <v>6459238</v>
      </c>
      <c r="S1210">
        <v>0</v>
      </c>
      <c r="T1210">
        <v>0</v>
      </c>
    </row>
    <row r="1211" spans="1:20">
      <c r="A1211" s="1">
        <v>43983</v>
      </c>
      <c r="B1211" s="9">
        <f>nyse_spy_volume_by_exchange[[#This Row],[Off Exchange]]/SUM(nyse_spy_volume_by_exchange[[#This Row],[NYSE National]:[LTSE]])</f>
        <v>0.32833605176332309</v>
      </c>
      <c r="C1211" s="12">
        <f>SUM(nyse_spy_volume_by_exchange[[#This Row],[NYSE National]:[LTSE]])</f>
        <v>56822627</v>
      </c>
      <c r="D1211">
        <v>168252</v>
      </c>
      <c r="E1211">
        <v>1359414</v>
      </c>
      <c r="F1211">
        <v>1233360</v>
      </c>
      <c r="G1211">
        <v>598987</v>
      </c>
      <c r="H1211">
        <v>172865</v>
      </c>
      <c r="I1211">
        <v>460038</v>
      </c>
      <c r="J1211">
        <v>1184950</v>
      </c>
      <c r="K1211">
        <v>18656917</v>
      </c>
      <c r="L1211">
        <v>2301589</v>
      </c>
      <c r="M1211">
        <v>12286256</v>
      </c>
      <c r="N1211">
        <v>4939094</v>
      </c>
      <c r="O1211">
        <v>504406</v>
      </c>
      <c r="P1211">
        <v>8615409</v>
      </c>
      <c r="Q1211">
        <v>0</v>
      </c>
      <c r="R1211">
        <v>4341090</v>
      </c>
      <c r="S1211">
        <v>0</v>
      </c>
      <c r="T1211">
        <v>0</v>
      </c>
    </row>
    <row r="1212" spans="1:20">
      <c r="A1212" s="1">
        <v>43980</v>
      </c>
      <c r="B1212" s="9">
        <f>nyse_spy_volume_by_exchange[[#This Row],[Off Exchange]]/SUM(nyse_spy_volume_by_exchange[[#This Row],[NYSE National]:[LTSE]])</f>
        <v>0.30461113867875073</v>
      </c>
      <c r="C1212" s="12">
        <f>SUM(nyse_spy_volume_by_exchange[[#This Row],[NYSE National]:[LTSE]])</f>
        <v>119266246</v>
      </c>
      <c r="D1212">
        <v>483637</v>
      </c>
      <c r="E1212">
        <v>3035230</v>
      </c>
      <c r="F1212">
        <v>2817494</v>
      </c>
      <c r="G1212">
        <v>1299697</v>
      </c>
      <c r="H1212">
        <v>279380</v>
      </c>
      <c r="I1212">
        <v>1352403</v>
      </c>
      <c r="J1212">
        <v>1779519</v>
      </c>
      <c r="K1212">
        <v>36329827</v>
      </c>
      <c r="L1212">
        <v>4612440</v>
      </c>
      <c r="M1212">
        <v>24362642</v>
      </c>
      <c r="N1212">
        <v>14624484</v>
      </c>
      <c r="O1212">
        <v>1395944</v>
      </c>
      <c r="P1212">
        <v>17904153</v>
      </c>
      <c r="Q1212">
        <v>0</v>
      </c>
      <c r="R1212">
        <v>8989396</v>
      </c>
      <c r="S1212">
        <v>0</v>
      </c>
      <c r="T1212">
        <v>0</v>
      </c>
    </row>
    <row r="1213" spans="1:20">
      <c r="A1213" s="1">
        <v>43979</v>
      </c>
      <c r="B1213" s="9">
        <f>nyse_spy_volume_by_exchange[[#This Row],[Off Exchange]]/SUM(nyse_spy_volume_by_exchange[[#This Row],[NYSE National]:[LTSE]])</f>
        <v>0.31770247701235155</v>
      </c>
      <c r="C1213" s="12">
        <f>SUM(nyse_spy_volume_by_exchange[[#This Row],[NYSE National]:[LTSE]])</f>
        <v>90783318</v>
      </c>
      <c r="D1213">
        <v>273850</v>
      </c>
      <c r="E1213">
        <v>2473166</v>
      </c>
      <c r="F1213">
        <v>2087792</v>
      </c>
      <c r="G1213">
        <v>1124722</v>
      </c>
      <c r="H1213">
        <v>265605</v>
      </c>
      <c r="I1213">
        <v>1093223</v>
      </c>
      <c r="J1213">
        <v>1234808</v>
      </c>
      <c r="K1213">
        <v>28842085</v>
      </c>
      <c r="L1213">
        <v>3006133</v>
      </c>
      <c r="M1213">
        <v>18183774</v>
      </c>
      <c r="N1213">
        <v>10261861</v>
      </c>
      <c r="O1213">
        <v>895062</v>
      </c>
      <c r="P1213">
        <v>13620938</v>
      </c>
      <c r="Q1213">
        <v>0</v>
      </c>
      <c r="R1213">
        <v>7420299</v>
      </c>
      <c r="S1213">
        <v>0</v>
      </c>
      <c r="T1213">
        <v>0</v>
      </c>
    </row>
    <row r="1214" spans="1:20">
      <c r="A1214" s="1">
        <v>43978</v>
      </c>
      <c r="B1214" s="9">
        <f>nyse_spy_volume_by_exchange[[#This Row],[Off Exchange]]/SUM(nyse_spy_volume_by_exchange[[#This Row],[NYSE National]:[LTSE]])</f>
        <v>0.32359028444870352</v>
      </c>
      <c r="C1214" s="12">
        <f>SUM(nyse_spy_volume_by_exchange[[#This Row],[NYSE National]:[LTSE]])</f>
        <v>104867379</v>
      </c>
      <c r="D1214">
        <v>333693</v>
      </c>
      <c r="E1214">
        <v>2895215</v>
      </c>
      <c r="F1214">
        <v>2897211</v>
      </c>
      <c r="G1214">
        <v>1442615</v>
      </c>
      <c r="H1214">
        <v>290411</v>
      </c>
      <c r="I1214">
        <v>1226346</v>
      </c>
      <c r="J1214">
        <v>1506686</v>
      </c>
      <c r="K1214">
        <v>33934065</v>
      </c>
      <c r="L1214">
        <v>2991375</v>
      </c>
      <c r="M1214">
        <v>19223107</v>
      </c>
      <c r="N1214">
        <v>11980001</v>
      </c>
      <c r="O1214">
        <v>1070046</v>
      </c>
      <c r="P1214">
        <v>16244714</v>
      </c>
      <c r="Q1214">
        <v>0</v>
      </c>
      <c r="R1214">
        <v>8831894</v>
      </c>
      <c r="S1214">
        <v>0</v>
      </c>
      <c r="T1214">
        <v>0</v>
      </c>
    </row>
    <row r="1215" spans="1:20">
      <c r="A1215" s="1">
        <v>43977</v>
      </c>
      <c r="B1215" s="9">
        <f>nyse_spy_volume_by_exchange[[#This Row],[Off Exchange]]/SUM(nyse_spy_volume_by_exchange[[#This Row],[NYSE National]:[LTSE]])</f>
        <v>0.37390713187959418</v>
      </c>
      <c r="C1215" s="12">
        <f>SUM(nyse_spy_volume_by_exchange[[#This Row],[NYSE National]:[LTSE]])</f>
        <v>88961443</v>
      </c>
      <c r="D1215">
        <v>397990</v>
      </c>
      <c r="E1215">
        <v>2029557</v>
      </c>
      <c r="F1215">
        <v>1897207</v>
      </c>
      <c r="G1215">
        <v>1271038</v>
      </c>
      <c r="H1215">
        <v>183641</v>
      </c>
      <c r="I1215">
        <v>937337</v>
      </c>
      <c r="J1215">
        <v>1721808</v>
      </c>
      <c r="K1215">
        <v>33263318</v>
      </c>
      <c r="L1215">
        <v>3441043</v>
      </c>
      <c r="M1215">
        <v>16363259</v>
      </c>
      <c r="N1215">
        <v>7952560</v>
      </c>
      <c r="O1215">
        <v>988554</v>
      </c>
      <c r="P1215">
        <v>12635538</v>
      </c>
      <c r="Q1215">
        <v>0</v>
      </c>
      <c r="R1215">
        <v>5878593</v>
      </c>
      <c r="S1215">
        <v>0</v>
      </c>
      <c r="T1215">
        <v>0</v>
      </c>
    </row>
    <row r="1216" spans="1:20">
      <c r="A1216" s="1">
        <v>43973</v>
      </c>
      <c r="B1216" s="9">
        <f>nyse_spy_volume_by_exchange[[#This Row],[Off Exchange]]/SUM(nyse_spy_volume_by_exchange[[#This Row],[NYSE National]:[LTSE]])</f>
        <v>0.36802159581013599</v>
      </c>
      <c r="C1216" s="12">
        <f>SUM(nyse_spy_volume_by_exchange[[#This Row],[NYSE National]:[LTSE]])</f>
        <v>63982411</v>
      </c>
      <c r="D1216">
        <v>317496</v>
      </c>
      <c r="E1216">
        <v>1596857</v>
      </c>
      <c r="F1216">
        <v>1560847</v>
      </c>
      <c r="G1216">
        <v>867370</v>
      </c>
      <c r="H1216">
        <v>236106</v>
      </c>
      <c r="I1216">
        <v>787908</v>
      </c>
      <c r="J1216">
        <v>1338861</v>
      </c>
      <c r="K1216">
        <v>23546909</v>
      </c>
      <c r="L1216">
        <v>1812593</v>
      </c>
      <c r="M1216">
        <v>11400356</v>
      </c>
      <c r="N1216">
        <v>6228587</v>
      </c>
      <c r="O1216">
        <v>669929</v>
      </c>
      <c r="P1216">
        <v>8958440</v>
      </c>
      <c r="Q1216">
        <v>0</v>
      </c>
      <c r="R1216">
        <v>4660152</v>
      </c>
      <c r="S1216">
        <v>0</v>
      </c>
      <c r="T1216">
        <v>0</v>
      </c>
    </row>
    <row r="1217" spans="1:20">
      <c r="A1217" s="1">
        <v>43972</v>
      </c>
      <c r="B1217" s="9">
        <f>nyse_spy_volume_by_exchange[[#This Row],[Off Exchange]]/SUM(nyse_spy_volume_by_exchange[[#This Row],[NYSE National]:[LTSE]])</f>
        <v>0.34524810932986516</v>
      </c>
      <c r="C1217" s="12">
        <f>SUM(nyse_spy_volume_by_exchange[[#This Row],[NYSE National]:[LTSE]])</f>
        <v>81275944</v>
      </c>
      <c r="D1217">
        <v>293786</v>
      </c>
      <c r="E1217">
        <v>2268943</v>
      </c>
      <c r="F1217">
        <v>1892633</v>
      </c>
      <c r="G1217">
        <v>1012332</v>
      </c>
      <c r="H1217">
        <v>744892</v>
      </c>
      <c r="I1217">
        <v>1138063</v>
      </c>
      <c r="J1217">
        <v>1496494</v>
      </c>
      <c r="K1217">
        <v>28060366</v>
      </c>
      <c r="L1217">
        <v>1672761</v>
      </c>
      <c r="M1217">
        <v>15487265</v>
      </c>
      <c r="N1217">
        <v>8183937</v>
      </c>
      <c r="O1217">
        <v>841682</v>
      </c>
      <c r="P1217">
        <v>11310467</v>
      </c>
      <c r="Q1217">
        <v>0</v>
      </c>
      <c r="R1217">
        <v>6872323</v>
      </c>
      <c r="S1217">
        <v>0</v>
      </c>
      <c r="T1217">
        <v>0</v>
      </c>
    </row>
    <row r="1218" spans="1:20">
      <c r="A1218" s="1">
        <v>43971</v>
      </c>
      <c r="B1218" s="9">
        <f>nyse_spy_volume_by_exchange[[#This Row],[Off Exchange]]/SUM(nyse_spy_volume_by_exchange[[#This Row],[NYSE National]:[LTSE]])</f>
        <v>0.38636813591496499</v>
      </c>
      <c r="C1218" s="12">
        <f>SUM(nyse_spy_volume_by_exchange[[#This Row],[NYSE National]:[LTSE]])</f>
        <v>86321738</v>
      </c>
      <c r="D1218">
        <v>279818</v>
      </c>
      <c r="E1218">
        <v>1719598</v>
      </c>
      <c r="F1218">
        <v>1512345</v>
      </c>
      <c r="G1218">
        <v>982524</v>
      </c>
      <c r="H1218">
        <v>227944</v>
      </c>
      <c r="I1218">
        <v>920376</v>
      </c>
      <c r="J1218">
        <v>1059375</v>
      </c>
      <c r="K1218">
        <v>33351969</v>
      </c>
      <c r="L1218">
        <v>2678770</v>
      </c>
      <c r="M1218">
        <v>16192231</v>
      </c>
      <c r="N1218">
        <v>8511073</v>
      </c>
      <c r="O1218">
        <v>724934</v>
      </c>
      <c r="P1218">
        <v>11074632</v>
      </c>
      <c r="Q1218">
        <v>0</v>
      </c>
      <c r="R1218">
        <v>7086149</v>
      </c>
      <c r="S1218">
        <v>0</v>
      </c>
      <c r="T1218">
        <v>0</v>
      </c>
    </row>
    <row r="1219" spans="1:20">
      <c r="A1219" s="1">
        <v>43970</v>
      </c>
      <c r="B1219" s="9">
        <f>nyse_spy_volume_by_exchange[[#This Row],[Off Exchange]]/SUM(nyse_spy_volume_by_exchange[[#This Row],[NYSE National]:[LTSE]])</f>
        <v>0.37192424294147808</v>
      </c>
      <c r="C1219" s="12">
        <f>SUM(nyse_spy_volume_by_exchange[[#This Row],[NYSE National]:[LTSE]])</f>
        <v>95232367</v>
      </c>
      <c r="D1219">
        <v>338430</v>
      </c>
      <c r="E1219">
        <v>2512383</v>
      </c>
      <c r="F1219">
        <v>2092655</v>
      </c>
      <c r="G1219">
        <v>1376113</v>
      </c>
      <c r="H1219">
        <v>274884</v>
      </c>
      <c r="I1219">
        <v>1211218</v>
      </c>
      <c r="J1219">
        <v>881373</v>
      </c>
      <c r="K1219">
        <v>35419226</v>
      </c>
      <c r="L1219">
        <v>1570678</v>
      </c>
      <c r="M1219">
        <v>18676741</v>
      </c>
      <c r="N1219">
        <v>9851385</v>
      </c>
      <c r="O1219">
        <v>890856</v>
      </c>
      <c r="P1219">
        <v>12057735</v>
      </c>
      <c r="Q1219">
        <v>0</v>
      </c>
      <c r="R1219">
        <v>8078690</v>
      </c>
      <c r="S1219">
        <v>0</v>
      </c>
      <c r="T1219">
        <v>0</v>
      </c>
    </row>
    <row r="1220" spans="1:20">
      <c r="A1220" s="1">
        <v>43969</v>
      </c>
      <c r="B1220" s="9">
        <f>nyse_spy_volume_by_exchange[[#This Row],[Off Exchange]]/SUM(nyse_spy_volume_by_exchange[[#This Row],[NYSE National]:[LTSE]])</f>
        <v>0.37923478050183346</v>
      </c>
      <c r="C1220" s="12">
        <f>SUM(nyse_spy_volume_by_exchange[[#This Row],[NYSE National]:[LTSE]])</f>
        <v>120319046</v>
      </c>
      <c r="D1220">
        <v>384018</v>
      </c>
      <c r="E1220">
        <v>2553372</v>
      </c>
      <c r="F1220">
        <v>2265188</v>
      </c>
      <c r="G1220">
        <v>1602471</v>
      </c>
      <c r="H1220">
        <v>380668</v>
      </c>
      <c r="I1220">
        <v>1091291</v>
      </c>
      <c r="J1220">
        <v>2055437</v>
      </c>
      <c r="K1220">
        <v>45629167</v>
      </c>
      <c r="L1220">
        <v>3413583</v>
      </c>
      <c r="M1220">
        <v>23623831</v>
      </c>
      <c r="N1220">
        <v>10820063</v>
      </c>
      <c r="O1220">
        <v>1448429</v>
      </c>
      <c r="P1220">
        <v>15437569</v>
      </c>
      <c r="Q1220">
        <v>0</v>
      </c>
      <c r="R1220">
        <v>9613959</v>
      </c>
      <c r="S1220">
        <v>0</v>
      </c>
      <c r="T1220">
        <v>0</v>
      </c>
    </row>
    <row r="1221" spans="1:20">
      <c r="A1221" s="1">
        <v>43966</v>
      </c>
      <c r="B1221" s="9">
        <f>nyse_spy_volume_by_exchange[[#This Row],[Off Exchange]]/SUM(nyse_spy_volume_by_exchange[[#This Row],[NYSE National]:[LTSE]])</f>
        <v>0.35582346403244008</v>
      </c>
      <c r="C1221" s="12">
        <f>SUM(nyse_spy_volume_by_exchange[[#This Row],[NYSE National]:[LTSE]])</f>
        <v>111230523</v>
      </c>
      <c r="D1221">
        <v>351661</v>
      </c>
      <c r="E1221">
        <v>2268951</v>
      </c>
      <c r="F1221">
        <v>1902053</v>
      </c>
      <c r="G1221">
        <v>1143767</v>
      </c>
      <c r="H1221">
        <v>311484</v>
      </c>
      <c r="I1221">
        <v>1654616</v>
      </c>
      <c r="J1221">
        <v>1491335</v>
      </c>
      <c r="K1221">
        <v>39578430</v>
      </c>
      <c r="L1221">
        <v>6916579</v>
      </c>
      <c r="M1221">
        <v>19302977</v>
      </c>
      <c r="N1221">
        <v>11980838</v>
      </c>
      <c r="O1221">
        <v>850853</v>
      </c>
      <c r="P1221">
        <v>13681546</v>
      </c>
      <c r="Q1221">
        <v>0</v>
      </c>
      <c r="R1221">
        <v>9795433</v>
      </c>
      <c r="S1221">
        <v>0</v>
      </c>
      <c r="T1221">
        <v>0</v>
      </c>
    </row>
    <row r="1222" spans="1:20">
      <c r="A1222" s="1">
        <v>43965</v>
      </c>
      <c r="B1222" s="9">
        <f>nyse_spy_volume_by_exchange[[#This Row],[Off Exchange]]/SUM(nyse_spy_volume_by_exchange[[#This Row],[NYSE National]:[LTSE]])</f>
        <v>0.27923537674357501</v>
      </c>
      <c r="C1222" s="12">
        <f>SUM(nyse_spy_volume_by_exchange[[#This Row],[NYSE National]:[LTSE]])</f>
        <v>122035472</v>
      </c>
      <c r="D1222">
        <v>417486</v>
      </c>
      <c r="E1222">
        <v>3363359</v>
      </c>
      <c r="F1222">
        <v>2869438</v>
      </c>
      <c r="G1222">
        <v>1724871</v>
      </c>
      <c r="H1222">
        <v>300334</v>
      </c>
      <c r="I1222">
        <v>1625776</v>
      </c>
      <c r="J1222">
        <v>1368286</v>
      </c>
      <c r="K1222">
        <v>34076621</v>
      </c>
      <c r="L1222">
        <v>1678718</v>
      </c>
      <c r="M1222">
        <v>26173097</v>
      </c>
      <c r="N1222">
        <v>15573849</v>
      </c>
      <c r="O1222">
        <v>1076938</v>
      </c>
      <c r="P1222">
        <v>19386912</v>
      </c>
      <c r="Q1222">
        <v>0</v>
      </c>
      <c r="R1222">
        <v>12399787</v>
      </c>
      <c r="S1222">
        <v>0</v>
      </c>
      <c r="T1222">
        <v>0</v>
      </c>
    </row>
    <row r="1223" spans="1:20">
      <c r="A1223" s="1">
        <v>43964</v>
      </c>
      <c r="B1223" s="9">
        <f>nyse_spy_volume_by_exchange[[#This Row],[Off Exchange]]/SUM(nyse_spy_volume_by_exchange[[#This Row],[NYSE National]:[LTSE]])</f>
        <v>0.34470541727179632</v>
      </c>
      <c r="C1223" s="12">
        <f>SUM(nyse_spy_volume_by_exchange[[#This Row],[NYSE National]:[LTSE]])</f>
        <v>144807115</v>
      </c>
      <c r="D1223">
        <v>562867</v>
      </c>
      <c r="E1223">
        <v>3983283</v>
      </c>
      <c r="F1223">
        <v>3340044</v>
      </c>
      <c r="G1223">
        <v>1613704</v>
      </c>
      <c r="H1223">
        <v>553824</v>
      </c>
      <c r="I1223">
        <v>2102596</v>
      </c>
      <c r="J1223">
        <v>1965900</v>
      </c>
      <c r="K1223">
        <v>49915797</v>
      </c>
      <c r="L1223">
        <v>1010931</v>
      </c>
      <c r="M1223">
        <v>28940667</v>
      </c>
      <c r="N1223">
        <v>16027509</v>
      </c>
      <c r="O1223">
        <v>1608739</v>
      </c>
      <c r="P1223">
        <v>21945850</v>
      </c>
      <c r="Q1223">
        <v>0</v>
      </c>
      <c r="R1223">
        <v>11235404</v>
      </c>
      <c r="S1223">
        <v>0</v>
      </c>
      <c r="T1223">
        <v>0</v>
      </c>
    </row>
    <row r="1224" spans="1:20">
      <c r="A1224" s="1">
        <v>43963</v>
      </c>
      <c r="B1224" s="9">
        <f>nyse_spy_volume_by_exchange[[#This Row],[Off Exchange]]/SUM(nyse_spy_volume_by_exchange[[#This Row],[NYSE National]:[LTSE]])</f>
        <v>0.32981491225250048</v>
      </c>
      <c r="C1224" s="12">
        <f>SUM(nyse_spy_volume_by_exchange[[#This Row],[NYSE National]:[LTSE]])</f>
        <v>95989174</v>
      </c>
      <c r="D1224">
        <v>377406</v>
      </c>
      <c r="E1224">
        <v>2612958</v>
      </c>
      <c r="F1224">
        <v>2226941</v>
      </c>
      <c r="G1224">
        <v>1300838</v>
      </c>
      <c r="H1224">
        <v>259224</v>
      </c>
      <c r="I1224">
        <v>1014403</v>
      </c>
      <c r="J1224">
        <v>1576105</v>
      </c>
      <c r="K1224">
        <v>31658661</v>
      </c>
      <c r="L1224">
        <v>2597653</v>
      </c>
      <c r="M1224">
        <v>16684319</v>
      </c>
      <c r="N1224">
        <v>9679091</v>
      </c>
      <c r="O1224">
        <v>1029349</v>
      </c>
      <c r="P1224">
        <v>17031547</v>
      </c>
      <c r="Q1224">
        <v>0</v>
      </c>
      <c r="R1224">
        <v>7940679</v>
      </c>
      <c r="S1224">
        <v>0</v>
      </c>
      <c r="T1224">
        <v>0</v>
      </c>
    </row>
    <row r="1225" spans="1:20">
      <c r="A1225" s="1">
        <v>43962</v>
      </c>
      <c r="B1225" s="9">
        <f>nyse_spy_volume_by_exchange[[#This Row],[Off Exchange]]/SUM(nyse_spy_volume_by_exchange[[#This Row],[NYSE National]:[LTSE]])</f>
        <v>0.37379110961159973</v>
      </c>
      <c r="C1225" s="12">
        <f>SUM(nyse_spy_volume_by_exchange[[#This Row],[NYSE National]:[LTSE]])</f>
        <v>79513309</v>
      </c>
      <c r="D1225">
        <v>272917</v>
      </c>
      <c r="E1225">
        <v>2159110</v>
      </c>
      <c r="F1225">
        <v>1446999</v>
      </c>
      <c r="G1225">
        <v>1190446</v>
      </c>
      <c r="H1225">
        <v>267736</v>
      </c>
      <c r="I1225">
        <v>1002004</v>
      </c>
      <c r="J1225">
        <v>886945</v>
      </c>
      <c r="K1225">
        <v>29721368</v>
      </c>
      <c r="L1225">
        <v>883525</v>
      </c>
      <c r="M1225">
        <v>14822213</v>
      </c>
      <c r="N1225">
        <v>8723606</v>
      </c>
      <c r="O1225">
        <v>947855</v>
      </c>
      <c r="P1225">
        <v>10897740</v>
      </c>
      <c r="Q1225">
        <v>0</v>
      </c>
      <c r="R1225">
        <v>6290845</v>
      </c>
      <c r="S1225">
        <v>0</v>
      </c>
      <c r="T1225">
        <v>0</v>
      </c>
    </row>
    <row r="1226" spans="1:20">
      <c r="A1226" s="1">
        <v>43959</v>
      </c>
      <c r="B1226" s="9">
        <f>nyse_spy_volume_by_exchange[[#This Row],[Off Exchange]]/SUM(nyse_spy_volume_by_exchange[[#This Row],[NYSE National]:[LTSE]])</f>
        <v>0.36929824060900368</v>
      </c>
      <c r="C1226" s="12">
        <f>SUM(nyse_spy_volume_by_exchange[[#This Row],[NYSE National]:[LTSE]])</f>
        <v>76764858</v>
      </c>
      <c r="D1226">
        <v>276041</v>
      </c>
      <c r="E1226">
        <v>1810110</v>
      </c>
      <c r="F1226">
        <v>1579113</v>
      </c>
      <c r="G1226">
        <v>798105</v>
      </c>
      <c r="H1226">
        <v>280845</v>
      </c>
      <c r="I1226">
        <v>956918</v>
      </c>
      <c r="J1226">
        <v>1074143</v>
      </c>
      <c r="K1226">
        <v>28349127</v>
      </c>
      <c r="L1226">
        <v>1912473</v>
      </c>
      <c r="M1226">
        <v>13964032</v>
      </c>
      <c r="N1226">
        <v>6952164</v>
      </c>
      <c r="O1226">
        <v>914921</v>
      </c>
      <c r="P1226">
        <v>11297068</v>
      </c>
      <c r="Q1226">
        <v>0</v>
      </c>
      <c r="R1226">
        <v>6599798</v>
      </c>
      <c r="S1226">
        <v>0</v>
      </c>
      <c r="T1226">
        <v>0</v>
      </c>
    </row>
    <row r="1227" spans="1:20">
      <c r="A1227" s="1">
        <v>43958</v>
      </c>
      <c r="B1227" s="9">
        <f>nyse_spy_volume_by_exchange[[#This Row],[Off Exchange]]/SUM(nyse_spy_volume_by_exchange[[#This Row],[NYSE National]:[LTSE]])</f>
        <v>0.32970094637338004</v>
      </c>
      <c r="C1227" s="12">
        <f>SUM(nyse_spy_volume_by_exchange[[#This Row],[NYSE National]:[LTSE]])</f>
        <v>75246939</v>
      </c>
      <c r="D1227">
        <v>272030</v>
      </c>
      <c r="E1227">
        <v>1867038</v>
      </c>
      <c r="F1227">
        <v>1727182</v>
      </c>
      <c r="G1227">
        <v>700360</v>
      </c>
      <c r="H1227">
        <v>241609</v>
      </c>
      <c r="I1227">
        <v>853666</v>
      </c>
      <c r="J1227">
        <v>1386335</v>
      </c>
      <c r="K1227">
        <v>24808987</v>
      </c>
      <c r="L1227">
        <v>2849966</v>
      </c>
      <c r="M1227">
        <v>14562818</v>
      </c>
      <c r="N1227">
        <v>7583367</v>
      </c>
      <c r="O1227">
        <v>711894</v>
      </c>
      <c r="P1227">
        <v>10925196</v>
      </c>
      <c r="Q1227">
        <v>0</v>
      </c>
      <c r="R1227">
        <v>6756491</v>
      </c>
      <c r="S1227">
        <v>0</v>
      </c>
      <c r="T1227">
        <v>0</v>
      </c>
    </row>
    <row r="1228" spans="1:20">
      <c r="A1228" s="1">
        <v>43957</v>
      </c>
      <c r="B1228" s="9">
        <f>nyse_spy_volume_by_exchange[[#This Row],[Off Exchange]]/SUM(nyse_spy_volume_by_exchange[[#This Row],[NYSE National]:[LTSE]])</f>
        <v>0.30150774219833498</v>
      </c>
      <c r="C1228" s="12">
        <f>SUM(nyse_spy_volume_by_exchange[[#This Row],[NYSE National]:[LTSE]])</f>
        <v>74230661</v>
      </c>
      <c r="D1228">
        <v>382698</v>
      </c>
      <c r="E1228">
        <v>1769660</v>
      </c>
      <c r="F1228">
        <v>1485181</v>
      </c>
      <c r="G1228">
        <v>687670</v>
      </c>
      <c r="H1228">
        <v>230983</v>
      </c>
      <c r="I1228">
        <v>724722</v>
      </c>
      <c r="J1228">
        <v>1393144</v>
      </c>
      <c r="K1228">
        <v>22381119</v>
      </c>
      <c r="L1228">
        <v>1286478</v>
      </c>
      <c r="M1228">
        <v>14244434</v>
      </c>
      <c r="N1228">
        <v>9086892</v>
      </c>
      <c r="O1228">
        <v>798237</v>
      </c>
      <c r="P1228">
        <v>12883708</v>
      </c>
      <c r="Q1228">
        <v>0</v>
      </c>
      <c r="R1228">
        <v>6875735</v>
      </c>
      <c r="S1228">
        <v>0</v>
      </c>
      <c r="T1228">
        <v>0</v>
      </c>
    </row>
    <row r="1229" spans="1:20">
      <c r="A1229" s="1">
        <v>43956</v>
      </c>
      <c r="B1229" s="9">
        <f>nyse_spy_volume_by_exchange[[#This Row],[Off Exchange]]/SUM(nyse_spy_volume_by_exchange[[#This Row],[NYSE National]:[LTSE]])</f>
        <v>0.33008977031439568</v>
      </c>
      <c r="C1229" s="12">
        <f>SUM(nyse_spy_volume_by_exchange[[#This Row],[NYSE National]:[LTSE]])</f>
        <v>79569288</v>
      </c>
      <c r="D1229">
        <v>258899</v>
      </c>
      <c r="E1229">
        <v>2152636</v>
      </c>
      <c r="F1229">
        <v>1862800</v>
      </c>
      <c r="G1229">
        <v>1203881</v>
      </c>
      <c r="H1229">
        <v>341322</v>
      </c>
      <c r="I1229">
        <v>1222116</v>
      </c>
      <c r="J1229">
        <v>1385377</v>
      </c>
      <c r="K1229">
        <v>26265008</v>
      </c>
      <c r="L1229">
        <v>1108403</v>
      </c>
      <c r="M1229">
        <v>15048514</v>
      </c>
      <c r="N1229">
        <v>8875562</v>
      </c>
      <c r="O1229">
        <v>1218995</v>
      </c>
      <c r="P1229">
        <v>11943274</v>
      </c>
      <c r="Q1229">
        <v>0</v>
      </c>
      <c r="R1229">
        <v>6682501</v>
      </c>
      <c r="S1229">
        <v>0</v>
      </c>
      <c r="T1229">
        <v>0</v>
      </c>
    </row>
    <row r="1230" spans="1:20">
      <c r="A1230" s="1">
        <v>43955</v>
      </c>
      <c r="B1230" s="9">
        <f>nyse_spy_volume_by_exchange[[#This Row],[Off Exchange]]/SUM(nyse_spy_volume_by_exchange[[#This Row],[NYSE National]:[LTSE]])</f>
        <v>0.35206624168279654</v>
      </c>
      <c r="C1230" s="12">
        <f>SUM(nyse_spy_volume_by_exchange[[#This Row],[NYSE National]:[LTSE]])</f>
        <v>80873187</v>
      </c>
      <c r="D1230">
        <v>254186</v>
      </c>
      <c r="E1230">
        <v>1447016</v>
      </c>
      <c r="F1230">
        <v>1605587</v>
      </c>
      <c r="G1230">
        <v>657931</v>
      </c>
      <c r="H1230">
        <v>311911</v>
      </c>
      <c r="I1230">
        <v>845074</v>
      </c>
      <c r="J1230">
        <v>1502354</v>
      </c>
      <c r="K1230">
        <v>28472719</v>
      </c>
      <c r="L1230">
        <v>472633</v>
      </c>
      <c r="M1230">
        <v>15749972</v>
      </c>
      <c r="N1230">
        <v>8615199</v>
      </c>
      <c r="O1230">
        <v>688766</v>
      </c>
      <c r="P1230">
        <v>13397333</v>
      </c>
      <c r="Q1230">
        <v>0</v>
      </c>
      <c r="R1230">
        <v>6852506</v>
      </c>
      <c r="S1230">
        <v>0</v>
      </c>
      <c r="T1230">
        <v>0</v>
      </c>
    </row>
    <row r="1231" spans="1:20">
      <c r="A1231" s="1">
        <v>43952</v>
      </c>
      <c r="B1231" s="9">
        <f>nyse_spy_volume_by_exchange[[#This Row],[Off Exchange]]/SUM(nyse_spy_volume_by_exchange[[#This Row],[NYSE National]:[LTSE]])</f>
        <v>0.36635989245844136</v>
      </c>
      <c r="C1231" s="12">
        <f>SUM(nyse_spy_volume_by_exchange[[#This Row],[NYSE National]:[LTSE]])</f>
        <v>125176538</v>
      </c>
      <c r="D1231">
        <v>359728</v>
      </c>
      <c r="E1231">
        <v>3009527</v>
      </c>
      <c r="F1231">
        <v>2622291</v>
      </c>
      <c r="G1231">
        <v>1621740</v>
      </c>
      <c r="H1231">
        <v>260729</v>
      </c>
      <c r="I1231">
        <v>1348896</v>
      </c>
      <c r="J1231">
        <v>2598617</v>
      </c>
      <c r="K1231">
        <v>45859663</v>
      </c>
      <c r="L1231">
        <v>4691500</v>
      </c>
      <c r="M1231">
        <v>20952395</v>
      </c>
      <c r="N1231">
        <v>12066788</v>
      </c>
      <c r="O1231">
        <v>1645711</v>
      </c>
      <c r="P1231">
        <v>19468777</v>
      </c>
      <c r="Q1231">
        <v>0</v>
      </c>
      <c r="R1231">
        <v>8670176</v>
      </c>
      <c r="S1231">
        <v>0</v>
      </c>
      <c r="T1231">
        <v>0</v>
      </c>
    </row>
    <row r="1232" spans="1:20">
      <c r="A1232" s="1">
        <v>43951</v>
      </c>
      <c r="B1232" s="9">
        <f>nyse_spy_volume_by_exchange[[#This Row],[Off Exchange]]/SUM(nyse_spy_volume_by_exchange[[#This Row],[NYSE National]:[LTSE]])</f>
        <v>0.31677093227923792</v>
      </c>
      <c r="C1232" s="12">
        <f>SUM(nyse_spy_volume_by_exchange[[#This Row],[NYSE National]:[LTSE]])</f>
        <v>122900699</v>
      </c>
      <c r="D1232">
        <v>357210</v>
      </c>
      <c r="E1232">
        <v>3171421</v>
      </c>
      <c r="F1232">
        <v>3748149</v>
      </c>
      <c r="G1232">
        <v>1255127</v>
      </c>
      <c r="H1232">
        <v>229759</v>
      </c>
      <c r="I1232">
        <v>1026453</v>
      </c>
      <c r="J1232">
        <v>1755769</v>
      </c>
      <c r="K1232">
        <v>38931369</v>
      </c>
      <c r="L1232">
        <v>2179200</v>
      </c>
      <c r="M1232">
        <v>25287145</v>
      </c>
      <c r="N1232">
        <v>12787729</v>
      </c>
      <c r="O1232">
        <v>1846196</v>
      </c>
      <c r="P1232">
        <v>20115476</v>
      </c>
      <c r="Q1232">
        <v>0</v>
      </c>
      <c r="R1232">
        <v>10209696</v>
      </c>
      <c r="S1232">
        <v>0</v>
      </c>
      <c r="T1232">
        <v>0</v>
      </c>
    </row>
    <row r="1233" spans="1:20">
      <c r="A1233" s="1">
        <v>43950</v>
      </c>
      <c r="B1233" s="9">
        <f>nyse_spy_volume_by_exchange[[#This Row],[Off Exchange]]/SUM(nyse_spy_volume_by_exchange[[#This Row],[NYSE National]:[LTSE]])</f>
        <v>0.28343934704641299</v>
      </c>
      <c r="C1233" s="12">
        <f>SUM(nyse_spy_volume_by_exchange[[#This Row],[NYSE National]:[LTSE]])</f>
        <v>118772056</v>
      </c>
      <c r="D1233">
        <v>334208</v>
      </c>
      <c r="E1233">
        <v>2843766</v>
      </c>
      <c r="F1233">
        <v>2763196</v>
      </c>
      <c r="G1233">
        <v>1287110</v>
      </c>
      <c r="H1233">
        <v>333974</v>
      </c>
      <c r="I1233">
        <v>1424926</v>
      </c>
      <c r="J1233">
        <v>1983307</v>
      </c>
      <c r="K1233">
        <v>33664674</v>
      </c>
      <c r="L1233">
        <v>3974630</v>
      </c>
      <c r="M1233">
        <v>22645781</v>
      </c>
      <c r="N1233">
        <v>15327466</v>
      </c>
      <c r="O1233">
        <v>1304971</v>
      </c>
      <c r="P1233">
        <v>20793909</v>
      </c>
      <c r="Q1233">
        <v>0</v>
      </c>
      <c r="R1233">
        <v>10090138</v>
      </c>
      <c r="S1233">
        <v>0</v>
      </c>
      <c r="T1233">
        <v>0</v>
      </c>
    </row>
    <row r="1234" spans="1:20">
      <c r="A1234" s="1">
        <v>43949</v>
      </c>
      <c r="B1234" s="9">
        <f>nyse_spy_volume_by_exchange[[#This Row],[Off Exchange]]/SUM(nyse_spy_volume_by_exchange[[#This Row],[NYSE National]:[LTSE]])</f>
        <v>0.3157000373666019</v>
      </c>
      <c r="C1234" s="12">
        <f>SUM(nyse_spy_volume_by_exchange[[#This Row],[NYSE National]:[LTSE]])</f>
        <v>106306161</v>
      </c>
      <c r="D1234">
        <v>259266</v>
      </c>
      <c r="E1234">
        <v>2676558</v>
      </c>
      <c r="F1234">
        <v>2336489</v>
      </c>
      <c r="G1234">
        <v>1392354</v>
      </c>
      <c r="H1234">
        <v>233065</v>
      </c>
      <c r="I1234">
        <v>1715659</v>
      </c>
      <c r="J1234">
        <v>2134690</v>
      </c>
      <c r="K1234">
        <v>33560859</v>
      </c>
      <c r="L1234">
        <v>6115700</v>
      </c>
      <c r="M1234">
        <v>19346377</v>
      </c>
      <c r="N1234">
        <v>10997274</v>
      </c>
      <c r="O1234">
        <v>1163567</v>
      </c>
      <c r="P1234">
        <v>17315301</v>
      </c>
      <c r="Q1234">
        <v>0</v>
      </c>
      <c r="R1234">
        <v>7059002</v>
      </c>
      <c r="S1234">
        <v>0</v>
      </c>
      <c r="T1234">
        <v>0</v>
      </c>
    </row>
    <row r="1235" spans="1:20">
      <c r="A1235" s="1">
        <v>43948</v>
      </c>
      <c r="B1235" s="9">
        <f>nyse_spy_volume_by_exchange[[#This Row],[Off Exchange]]/SUM(nyse_spy_volume_by_exchange[[#This Row],[NYSE National]:[LTSE]])</f>
        <v>0.36137290039933911</v>
      </c>
      <c r="C1235" s="12">
        <f>SUM(nyse_spy_volume_by_exchange[[#This Row],[NYSE National]:[LTSE]])</f>
        <v>78396277</v>
      </c>
      <c r="D1235">
        <v>280269</v>
      </c>
      <c r="E1235">
        <v>1732953</v>
      </c>
      <c r="F1235">
        <v>1489518</v>
      </c>
      <c r="G1235">
        <v>823968</v>
      </c>
      <c r="H1235">
        <v>230587</v>
      </c>
      <c r="I1235">
        <v>770466</v>
      </c>
      <c r="J1235">
        <v>1498154</v>
      </c>
      <c r="K1235">
        <v>28330290</v>
      </c>
      <c r="L1235">
        <v>2200924</v>
      </c>
      <c r="M1235">
        <v>14148740</v>
      </c>
      <c r="N1235">
        <v>7391643</v>
      </c>
      <c r="O1235">
        <v>559113</v>
      </c>
      <c r="P1235">
        <v>11968926</v>
      </c>
      <c r="Q1235">
        <v>0</v>
      </c>
      <c r="R1235">
        <v>6970726</v>
      </c>
      <c r="S1235">
        <v>0</v>
      </c>
      <c r="T1235">
        <v>0</v>
      </c>
    </row>
    <row r="1236" spans="1:20">
      <c r="A1236" s="1">
        <v>43945</v>
      </c>
      <c r="B1236" s="9">
        <f>nyse_spy_volume_by_exchange[[#This Row],[Off Exchange]]/SUM(nyse_spy_volume_by_exchange[[#This Row],[NYSE National]:[LTSE]])</f>
        <v>0.38118614264079315</v>
      </c>
      <c r="C1236" s="12">
        <f>SUM(nyse_spy_volume_by_exchange[[#This Row],[NYSE National]:[LTSE]])</f>
        <v>85165693</v>
      </c>
      <c r="D1236">
        <v>135692</v>
      </c>
      <c r="E1236">
        <v>1686714</v>
      </c>
      <c r="F1236">
        <v>1504934</v>
      </c>
      <c r="G1236">
        <v>814154</v>
      </c>
      <c r="H1236">
        <v>184978</v>
      </c>
      <c r="I1236">
        <v>721236</v>
      </c>
      <c r="J1236">
        <v>1245201</v>
      </c>
      <c r="K1236">
        <v>32463982</v>
      </c>
      <c r="L1236">
        <v>5567571</v>
      </c>
      <c r="M1236">
        <v>14438986</v>
      </c>
      <c r="N1236">
        <v>7246115</v>
      </c>
      <c r="O1236">
        <v>678847</v>
      </c>
      <c r="P1236">
        <v>12413602</v>
      </c>
      <c r="Q1236">
        <v>0</v>
      </c>
      <c r="R1236">
        <v>6063681</v>
      </c>
      <c r="S1236">
        <v>0</v>
      </c>
      <c r="T1236">
        <v>0</v>
      </c>
    </row>
    <row r="1237" spans="1:20">
      <c r="A1237" s="1">
        <v>43944</v>
      </c>
      <c r="B1237" s="9">
        <f>nyse_spy_volume_by_exchange[[#This Row],[Off Exchange]]/SUM(nyse_spy_volume_by_exchange[[#This Row],[NYSE National]:[LTSE]])</f>
        <v>0.29176959739767999</v>
      </c>
      <c r="C1237" s="12">
        <f>SUM(nyse_spy_volume_by_exchange[[#This Row],[NYSE National]:[LTSE]])</f>
        <v>104753296</v>
      </c>
      <c r="D1237">
        <v>601128</v>
      </c>
      <c r="E1237">
        <v>2004734</v>
      </c>
      <c r="F1237">
        <v>2471941</v>
      </c>
      <c r="G1237">
        <v>1068732</v>
      </c>
      <c r="H1237">
        <v>197117</v>
      </c>
      <c r="I1237">
        <v>1524442</v>
      </c>
      <c r="J1237">
        <v>1170518</v>
      </c>
      <c r="K1237">
        <v>30563827</v>
      </c>
      <c r="L1237">
        <v>369900</v>
      </c>
      <c r="M1237">
        <v>23084078</v>
      </c>
      <c r="N1237">
        <v>13103173</v>
      </c>
      <c r="O1237">
        <v>1080221</v>
      </c>
      <c r="P1237">
        <v>18486943</v>
      </c>
      <c r="Q1237">
        <v>0</v>
      </c>
      <c r="R1237">
        <v>9026542</v>
      </c>
      <c r="S1237">
        <v>0</v>
      </c>
      <c r="T1237">
        <v>0</v>
      </c>
    </row>
    <row r="1238" spans="1:20">
      <c r="A1238" s="1">
        <v>43943</v>
      </c>
      <c r="B1238" s="9">
        <f>nyse_spy_volume_by_exchange[[#This Row],[Off Exchange]]/SUM(nyse_spy_volume_by_exchange[[#This Row],[NYSE National]:[LTSE]])</f>
        <v>0.3129849400020619</v>
      </c>
      <c r="C1238" s="12">
        <f>SUM(nyse_spy_volume_by_exchange[[#This Row],[NYSE National]:[LTSE]])</f>
        <v>93524714</v>
      </c>
      <c r="D1238">
        <v>362431</v>
      </c>
      <c r="E1238">
        <v>1955361</v>
      </c>
      <c r="F1238">
        <v>1953247</v>
      </c>
      <c r="G1238">
        <v>1292988</v>
      </c>
      <c r="H1238">
        <v>181323</v>
      </c>
      <c r="I1238">
        <v>1205960</v>
      </c>
      <c r="J1238">
        <v>1176756</v>
      </c>
      <c r="K1238">
        <v>29271827</v>
      </c>
      <c r="L1238">
        <v>7764100</v>
      </c>
      <c r="M1238">
        <v>17822825</v>
      </c>
      <c r="N1238">
        <v>7923412</v>
      </c>
      <c r="O1238">
        <v>1697449</v>
      </c>
      <c r="P1238">
        <v>13803102</v>
      </c>
      <c r="Q1238">
        <v>0</v>
      </c>
      <c r="R1238">
        <v>7113933</v>
      </c>
      <c r="S1238">
        <v>0</v>
      </c>
      <c r="T1238">
        <v>0</v>
      </c>
    </row>
    <row r="1239" spans="1:20">
      <c r="A1239" s="1">
        <v>43942</v>
      </c>
      <c r="B1239" s="9">
        <f>nyse_spy_volume_by_exchange[[#This Row],[Off Exchange]]/SUM(nyse_spy_volume_by_exchange[[#This Row],[NYSE National]:[LTSE]])</f>
        <v>0.32207231238816986</v>
      </c>
      <c r="C1239" s="12">
        <f>SUM(nyse_spy_volume_by_exchange[[#This Row],[NYSE National]:[LTSE]])</f>
        <v>126381969</v>
      </c>
      <c r="D1239">
        <v>237235</v>
      </c>
      <c r="E1239">
        <v>3284624</v>
      </c>
      <c r="F1239">
        <v>2029100</v>
      </c>
      <c r="G1239">
        <v>2570400</v>
      </c>
      <c r="H1239">
        <v>370701</v>
      </c>
      <c r="I1239">
        <v>1412505</v>
      </c>
      <c r="J1239">
        <v>1568268</v>
      </c>
      <c r="K1239">
        <v>40704133</v>
      </c>
      <c r="L1239">
        <v>2387904</v>
      </c>
      <c r="M1239">
        <v>24777808</v>
      </c>
      <c r="N1239">
        <v>13136976</v>
      </c>
      <c r="O1239">
        <v>1751071</v>
      </c>
      <c r="P1239">
        <v>21231064</v>
      </c>
      <c r="Q1239">
        <v>0</v>
      </c>
      <c r="R1239">
        <v>10920180</v>
      </c>
      <c r="S1239">
        <v>0</v>
      </c>
      <c r="T1239">
        <v>0</v>
      </c>
    </row>
    <row r="1240" spans="1:20">
      <c r="A1240" s="1">
        <v>43941</v>
      </c>
      <c r="B1240" s="9">
        <f>nyse_spy_volume_by_exchange[[#This Row],[Off Exchange]]/SUM(nyse_spy_volume_by_exchange[[#This Row],[NYSE National]:[LTSE]])</f>
        <v>0.37311905097544024</v>
      </c>
      <c r="C1240" s="12">
        <f>SUM(nyse_spy_volume_by_exchange[[#This Row],[NYSE National]:[LTSE]])</f>
        <v>100121666</v>
      </c>
      <c r="D1240">
        <v>355934</v>
      </c>
      <c r="E1240">
        <v>2508957</v>
      </c>
      <c r="F1240">
        <v>1658259</v>
      </c>
      <c r="G1240">
        <v>1576610</v>
      </c>
      <c r="H1240">
        <v>219997</v>
      </c>
      <c r="I1240">
        <v>1320358</v>
      </c>
      <c r="J1240">
        <v>1675866</v>
      </c>
      <c r="K1240">
        <v>37357301</v>
      </c>
      <c r="L1240">
        <v>1648300</v>
      </c>
      <c r="M1240">
        <v>18968563</v>
      </c>
      <c r="N1240">
        <v>8555530</v>
      </c>
      <c r="O1240">
        <v>1207696</v>
      </c>
      <c r="P1240">
        <v>14194303</v>
      </c>
      <c r="Q1240">
        <v>0</v>
      </c>
      <c r="R1240">
        <v>8873992</v>
      </c>
      <c r="S1240">
        <v>0</v>
      </c>
      <c r="T1240">
        <v>0</v>
      </c>
    </row>
    <row r="1241" spans="1:20">
      <c r="A1241" s="1">
        <v>43938</v>
      </c>
      <c r="B1241" s="9">
        <f>nyse_spy_volume_by_exchange[[#This Row],[Off Exchange]]/SUM(nyse_spy_volume_by_exchange[[#This Row],[NYSE National]:[LTSE]])</f>
        <v>0.41098216589786563</v>
      </c>
      <c r="C1241" s="12">
        <f>SUM(nyse_spy_volume_by_exchange[[#This Row],[NYSE National]:[LTSE]])</f>
        <v>147281931</v>
      </c>
      <c r="D1241">
        <v>409177</v>
      </c>
      <c r="E1241">
        <v>3051209</v>
      </c>
      <c r="F1241">
        <v>2264569</v>
      </c>
      <c r="G1241">
        <v>1757784</v>
      </c>
      <c r="H1241">
        <v>339019</v>
      </c>
      <c r="I1241">
        <v>1567840</v>
      </c>
      <c r="J1241">
        <v>2152397</v>
      </c>
      <c r="K1241">
        <v>60530247</v>
      </c>
      <c r="L1241">
        <v>8034684</v>
      </c>
      <c r="M1241">
        <v>24196527</v>
      </c>
      <c r="N1241">
        <v>11920897</v>
      </c>
      <c r="O1241">
        <v>1525672</v>
      </c>
      <c r="P1241">
        <v>19395438</v>
      </c>
      <c r="Q1241">
        <v>0</v>
      </c>
      <c r="R1241">
        <v>10136471</v>
      </c>
      <c r="S1241">
        <v>0</v>
      </c>
      <c r="T1241">
        <v>0</v>
      </c>
    </row>
    <row r="1242" spans="1:20">
      <c r="A1242" s="1">
        <v>43937</v>
      </c>
      <c r="B1242" s="9">
        <f>nyse_spy_volume_by_exchange[[#This Row],[Off Exchange]]/SUM(nyse_spy_volume_by_exchange[[#This Row],[NYSE National]:[LTSE]])</f>
        <v>0.32232344151077397</v>
      </c>
      <c r="C1242" s="12">
        <f>SUM(nyse_spy_volume_by_exchange[[#This Row],[NYSE National]:[LTSE]])</f>
        <v>132290552</v>
      </c>
      <c r="D1242">
        <v>351407</v>
      </c>
      <c r="E1242">
        <v>2556994</v>
      </c>
      <c r="F1242">
        <v>2122599</v>
      </c>
      <c r="G1242">
        <v>1772839</v>
      </c>
      <c r="H1242">
        <v>368745</v>
      </c>
      <c r="I1242">
        <v>1605618</v>
      </c>
      <c r="J1242">
        <v>1491278</v>
      </c>
      <c r="K1242">
        <v>42640346</v>
      </c>
      <c r="L1242">
        <v>7479964</v>
      </c>
      <c r="M1242">
        <v>26696570</v>
      </c>
      <c r="N1242">
        <v>12862000</v>
      </c>
      <c r="O1242">
        <v>1559341</v>
      </c>
      <c r="P1242">
        <v>20044047</v>
      </c>
      <c r="Q1242">
        <v>0</v>
      </c>
      <c r="R1242">
        <v>10738804</v>
      </c>
      <c r="S1242">
        <v>0</v>
      </c>
      <c r="T1242">
        <v>0</v>
      </c>
    </row>
    <row r="1243" spans="1:20">
      <c r="A1243" s="1">
        <v>43936</v>
      </c>
      <c r="B1243" s="9">
        <f>nyse_spy_volume_by_exchange[[#This Row],[Off Exchange]]/SUM(nyse_spy_volume_by_exchange[[#This Row],[NYSE National]:[LTSE]])</f>
        <v>0.34354469115269037</v>
      </c>
      <c r="C1243" s="12">
        <f>SUM(nyse_spy_volume_by_exchange[[#This Row],[NYSE National]:[LTSE]])</f>
        <v>122414050</v>
      </c>
      <c r="D1243">
        <v>262945</v>
      </c>
      <c r="E1243">
        <v>2788575</v>
      </c>
      <c r="F1243">
        <v>2176300</v>
      </c>
      <c r="G1243">
        <v>1924797</v>
      </c>
      <c r="H1243">
        <v>287884</v>
      </c>
      <c r="I1243">
        <v>1119228</v>
      </c>
      <c r="J1243">
        <v>2090795</v>
      </c>
      <c r="K1243">
        <v>42054697</v>
      </c>
      <c r="L1243">
        <v>8053741</v>
      </c>
      <c r="M1243">
        <v>20879227</v>
      </c>
      <c r="N1243">
        <v>11080482</v>
      </c>
      <c r="O1243">
        <v>1295096</v>
      </c>
      <c r="P1243">
        <v>17651532</v>
      </c>
      <c r="Q1243">
        <v>0</v>
      </c>
      <c r="R1243">
        <v>10748751</v>
      </c>
      <c r="S1243">
        <v>0</v>
      </c>
      <c r="T1243">
        <v>0</v>
      </c>
    </row>
    <row r="1244" spans="1:20">
      <c r="A1244" s="1">
        <v>43935</v>
      </c>
      <c r="B1244" s="9">
        <f>nyse_spy_volume_by_exchange[[#This Row],[Off Exchange]]/SUM(nyse_spy_volume_by_exchange[[#This Row],[NYSE National]:[LTSE]])</f>
        <v>0.36417752655388402</v>
      </c>
      <c r="C1244" s="12">
        <f>SUM(nyse_spy_volume_by_exchange[[#This Row],[NYSE National]:[LTSE]])</f>
        <v>134136215</v>
      </c>
      <c r="D1244">
        <v>307176</v>
      </c>
      <c r="E1244">
        <v>2902710</v>
      </c>
      <c r="F1244">
        <v>2700250</v>
      </c>
      <c r="G1244">
        <v>2478250</v>
      </c>
      <c r="H1244">
        <v>376905</v>
      </c>
      <c r="I1244">
        <v>1690618</v>
      </c>
      <c r="J1244">
        <v>2278186</v>
      </c>
      <c r="K1244">
        <v>48849395</v>
      </c>
      <c r="L1244">
        <v>5715486</v>
      </c>
      <c r="M1244">
        <v>21746315</v>
      </c>
      <c r="N1244">
        <v>12767762</v>
      </c>
      <c r="O1244">
        <v>1698791</v>
      </c>
      <c r="P1244">
        <v>19174116</v>
      </c>
      <c r="Q1244">
        <v>0</v>
      </c>
      <c r="R1244">
        <v>11450255</v>
      </c>
      <c r="S1244">
        <v>0</v>
      </c>
      <c r="T1244">
        <v>0</v>
      </c>
    </row>
    <row r="1245" spans="1:20">
      <c r="A1245" s="1">
        <v>43934</v>
      </c>
      <c r="B1245" s="9">
        <f>nyse_spy_volume_by_exchange[[#This Row],[Off Exchange]]/SUM(nyse_spy_volume_by_exchange[[#This Row],[NYSE National]:[LTSE]])</f>
        <v>0.36703590720707752</v>
      </c>
      <c r="C1245" s="12">
        <f>SUM(nyse_spy_volume_by_exchange[[#This Row],[NYSE National]:[LTSE]])</f>
        <v>115072052</v>
      </c>
      <c r="D1245">
        <v>209427</v>
      </c>
      <c r="E1245">
        <v>2296191</v>
      </c>
      <c r="F1245">
        <v>2606293</v>
      </c>
      <c r="G1245">
        <v>2435492</v>
      </c>
      <c r="H1245">
        <v>323913</v>
      </c>
      <c r="I1245">
        <v>1111090</v>
      </c>
      <c r="J1245">
        <v>2020794</v>
      </c>
      <c r="K1245">
        <v>42235575</v>
      </c>
      <c r="L1245">
        <v>3422238</v>
      </c>
      <c r="M1245">
        <v>20794735</v>
      </c>
      <c r="N1245">
        <v>9624340</v>
      </c>
      <c r="O1245">
        <v>1213274</v>
      </c>
      <c r="P1245">
        <v>16862180</v>
      </c>
      <c r="Q1245">
        <v>0</v>
      </c>
      <c r="R1245">
        <v>9916510</v>
      </c>
      <c r="S1245">
        <v>0</v>
      </c>
      <c r="T1245">
        <v>0</v>
      </c>
    </row>
    <row r="1246" spans="1:20">
      <c r="A1246" s="1">
        <v>43930</v>
      </c>
      <c r="B1246" s="9">
        <f>nyse_spy_volume_by_exchange[[#This Row],[Off Exchange]]/SUM(nyse_spy_volume_by_exchange[[#This Row],[NYSE National]:[LTSE]])</f>
        <v>0.36392980269078212</v>
      </c>
      <c r="C1246" s="12">
        <f>SUM(nyse_spy_volume_by_exchange[[#This Row],[NYSE National]:[LTSE]])</f>
        <v>190273675</v>
      </c>
      <c r="D1246">
        <v>392385</v>
      </c>
      <c r="E1246">
        <v>3661103</v>
      </c>
      <c r="F1246">
        <v>2946287</v>
      </c>
      <c r="G1246">
        <v>3024955</v>
      </c>
      <c r="H1246">
        <v>362542</v>
      </c>
      <c r="I1246">
        <v>2617599</v>
      </c>
      <c r="J1246">
        <v>1985172</v>
      </c>
      <c r="K1246">
        <v>69246261</v>
      </c>
      <c r="L1246">
        <v>7024376</v>
      </c>
      <c r="M1246">
        <v>34367355</v>
      </c>
      <c r="N1246">
        <v>18613020</v>
      </c>
      <c r="O1246">
        <v>2148403</v>
      </c>
      <c r="P1246">
        <v>26154116</v>
      </c>
      <c r="Q1246">
        <v>0</v>
      </c>
      <c r="R1246">
        <v>17730101</v>
      </c>
      <c r="S1246">
        <v>0</v>
      </c>
      <c r="T1246">
        <v>0</v>
      </c>
    </row>
    <row r="1247" spans="1:20">
      <c r="A1247" s="1">
        <v>43929</v>
      </c>
      <c r="B1247" s="9">
        <f>nyse_spy_volume_by_exchange[[#This Row],[Off Exchange]]/SUM(nyse_spy_volume_by_exchange[[#This Row],[NYSE National]:[LTSE]])</f>
        <v>0.36717789826517183</v>
      </c>
      <c r="C1247" s="12">
        <f>SUM(nyse_spy_volume_by_exchange[[#This Row],[NYSE National]:[LTSE]])</f>
        <v>153768599</v>
      </c>
      <c r="D1247">
        <v>328762</v>
      </c>
      <c r="E1247">
        <v>2672760</v>
      </c>
      <c r="F1247">
        <v>2607116</v>
      </c>
      <c r="G1247">
        <v>2220842</v>
      </c>
      <c r="H1247">
        <v>465373</v>
      </c>
      <c r="I1247">
        <v>2185787</v>
      </c>
      <c r="J1247">
        <v>1338854</v>
      </c>
      <c r="K1247">
        <v>56460431</v>
      </c>
      <c r="L1247">
        <v>3461951</v>
      </c>
      <c r="M1247">
        <v>29358012</v>
      </c>
      <c r="N1247">
        <v>14558476</v>
      </c>
      <c r="O1247">
        <v>1593452</v>
      </c>
      <c r="P1247">
        <v>21779665</v>
      </c>
      <c r="Q1247">
        <v>0</v>
      </c>
      <c r="R1247">
        <v>14737118</v>
      </c>
      <c r="S1247">
        <v>0</v>
      </c>
      <c r="T1247">
        <v>0</v>
      </c>
    </row>
    <row r="1248" spans="1:20">
      <c r="A1248" s="1">
        <v>43928</v>
      </c>
      <c r="B1248" s="9">
        <f>nyse_spy_volume_by_exchange[[#This Row],[Off Exchange]]/SUM(nyse_spy_volume_by_exchange[[#This Row],[NYSE National]:[LTSE]])</f>
        <v>0.34539309969217025</v>
      </c>
      <c r="C1248" s="12">
        <f>SUM(nyse_spy_volume_by_exchange[[#This Row],[NYSE National]:[LTSE]])</f>
        <v>201441216</v>
      </c>
      <c r="D1248">
        <v>369433</v>
      </c>
      <c r="E1248">
        <v>3822944</v>
      </c>
      <c r="F1248">
        <v>3215393</v>
      </c>
      <c r="G1248">
        <v>3071165</v>
      </c>
      <c r="H1248">
        <v>567070</v>
      </c>
      <c r="I1248">
        <v>2910459</v>
      </c>
      <c r="J1248">
        <v>1696134</v>
      </c>
      <c r="K1248">
        <v>69576406</v>
      </c>
      <c r="L1248">
        <v>4235716</v>
      </c>
      <c r="M1248">
        <v>39567990</v>
      </c>
      <c r="N1248">
        <v>21106692</v>
      </c>
      <c r="O1248">
        <v>2678836</v>
      </c>
      <c r="P1248">
        <v>29809439</v>
      </c>
      <c r="Q1248">
        <v>0</v>
      </c>
      <c r="R1248">
        <v>18813539</v>
      </c>
      <c r="S1248">
        <v>0</v>
      </c>
      <c r="T1248">
        <v>0</v>
      </c>
    </row>
    <row r="1249" spans="1:20">
      <c r="A1249" s="1">
        <v>43927</v>
      </c>
      <c r="B1249" s="9">
        <f>nyse_spy_volume_by_exchange[[#This Row],[Off Exchange]]/SUM(nyse_spy_volume_by_exchange[[#This Row],[NYSE National]:[LTSE]])</f>
        <v>0.35873106534601273</v>
      </c>
      <c r="C1249" s="12">
        <f>SUM(nyse_spy_volume_by_exchange[[#This Row],[NYSE National]:[LTSE]])</f>
        <v>188081269</v>
      </c>
      <c r="D1249">
        <v>713322</v>
      </c>
      <c r="E1249">
        <v>4344934</v>
      </c>
      <c r="F1249">
        <v>3609994</v>
      </c>
      <c r="G1249">
        <v>2648871</v>
      </c>
      <c r="H1249">
        <v>796177</v>
      </c>
      <c r="I1249">
        <v>2409287</v>
      </c>
      <c r="J1249">
        <v>1688793</v>
      </c>
      <c r="K1249">
        <v>67470594</v>
      </c>
      <c r="L1249">
        <v>4517280</v>
      </c>
      <c r="M1249">
        <v>34670820</v>
      </c>
      <c r="N1249">
        <v>17769933</v>
      </c>
      <c r="O1249">
        <v>2869921</v>
      </c>
      <c r="P1249">
        <v>28542594</v>
      </c>
      <c r="Q1249">
        <v>0</v>
      </c>
      <c r="R1249">
        <v>16028749</v>
      </c>
      <c r="S1249">
        <v>0</v>
      </c>
      <c r="T1249">
        <v>0</v>
      </c>
    </row>
    <row r="1250" spans="1:20">
      <c r="A1250" s="1">
        <v>43924</v>
      </c>
      <c r="B1250" s="9">
        <f>nyse_spy_volume_by_exchange[[#This Row],[Off Exchange]]/SUM(nyse_spy_volume_by_exchange[[#This Row],[NYSE National]:[LTSE]])</f>
        <v>0.3103230348560711</v>
      </c>
      <c r="C1250" s="12">
        <f>SUM(nyse_spy_volume_by_exchange[[#This Row],[NYSE National]:[LTSE]])</f>
        <v>135776060</v>
      </c>
      <c r="D1250">
        <v>214421</v>
      </c>
      <c r="E1250">
        <v>2820380</v>
      </c>
      <c r="F1250">
        <v>2305484</v>
      </c>
      <c r="G1250">
        <v>2036576</v>
      </c>
      <c r="H1250">
        <v>437356</v>
      </c>
      <c r="I1250">
        <v>1488581</v>
      </c>
      <c r="J1250">
        <v>1136661</v>
      </c>
      <c r="K1250">
        <v>42134439</v>
      </c>
      <c r="L1250">
        <v>3308700</v>
      </c>
      <c r="M1250">
        <v>26927572</v>
      </c>
      <c r="N1250">
        <v>15063625</v>
      </c>
      <c r="O1250">
        <v>1730470</v>
      </c>
      <c r="P1250">
        <v>25459576</v>
      </c>
      <c r="Q1250">
        <v>0</v>
      </c>
      <c r="R1250">
        <v>10712219</v>
      </c>
      <c r="S1250">
        <v>0</v>
      </c>
      <c r="T1250">
        <v>0</v>
      </c>
    </row>
    <row r="1251" spans="1:20">
      <c r="A1251" s="1">
        <v>43923</v>
      </c>
      <c r="B1251" s="9">
        <f>nyse_spy_volume_by_exchange[[#This Row],[Off Exchange]]/SUM(nyse_spy_volume_by_exchange[[#This Row],[NYSE National]:[LTSE]])</f>
        <v>0.32711582757602709</v>
      </c>
      <c r="C1251" s="12">
        <f>SUM(nyse_spy_volume_by_exchange[[#This Row],[NYSE National]:[LTSE]])</f>
        <v>177653394</v>
      </c>
      <c r="D1251">
        <v>278663</v>
      </c>
      <c r="E1251">
        <v>3910251</v>
      </c>
      <c r="F1251">
        <v>3055433</v>
      </c>
      <c r="G1251">
        <v>2681050</v>
      </c>
      <c r="H1251">
        <v>317587</v>
      </c>
      <c r="I1251">
        <v>2306721</v>
      </c>
      <c r="J1251">
        <v>1824130</v>
      </c>
      <c r="K1251">
        <v>58113237</v>
      </c>
      <c r="L1251">
        <v>2317850</v>
      </c>
      <c r="M1251">
        <v>34989394</v>
      </c>
      <c r="N1251">
        <v>21120804</v>
      </c>
      <c r="O1251">
        <v>2313145</v>
      </c>
      <c r="P1251">
        <v>31524882</v>
      </c>
      <c r="Q1251">
        <v>0</v>
      </c>
      <c r="R1251">
        <v>12900247</v>
      </c>
      <c r="S1251">
        <v>0</v>
      </c>
      <c r="T1251">
        <v>0</v>
      </c>
    </row>
    <row r="1252" spans="1:20">
      <c r="A1252" s="1">
        <v>43922</v>
      </c>
      <c r="B1252" s="9">
        <f>nyse_spy_volume_by_exchange[[#This Row],[Off Exchange]]/SUM(nyse_spy_volume_by_exchange[[#This Row],[NYSE National]:[LTSE]])</f>
        <v>0.41241768835263098</v>
      </c>
      <c r="C1252" s="12">
        <f>SUM(nyse_spy_volume_by_exchange[[#This Row],[NYSE National]:[LTSE]])</f>
        <v>189565669</v>
      </c>
      <c r="D1252">
        <v>260850</v>
      </c>
      <c r="E1252">
        <v>3485817</v>
      </c>
      <c r="F1252">
        <v>3326072</v>
      </c>
      <c r="G1252">
        <v>2798588</v>
      </c>
      <c r="H1252">
        <v>437964</v>
      </c>
      <c r="I1252">
        <v>1580326</v>
      </c>
      <c r="J1252">
        <v>1473864</v>
      </c>
      <c r="K1252">
        <v>78180235</v>
      </c>
      <c r="L1252">
        <v>1529400</v>
      </c>
      <c r="M1252">
        <v>33099628</v>
      </c>
      <c r="N1252">
        <v>18232344</v>
      </c>
      <c r="O1252">
        <v>2144981</v>
      </c>
      <c r="P1252">
        <v>31433775</v>
      </c>
      <c r="Q1252">
        <v>0</v>
      </c>
      <c r="R1252">
        <v>11581825</v>
      </c>
      <c r="S1252">
        <v>0</v>
      </c>
      <c r="T1252">
        <v>0</v>
      </c>
    </row>
    <row r="1253" spans="1:20">
      <c r="A1253" s="1">
        <v>43921</v>
      </c>
      <c r="B1253" s="9">
        <f>nyse_spy_volume_by_exchange[[#This Row],[Off Exchange]]/SUM(nyse_spy_volume_by_exchange[[#This Row],[NYSE National]:[LTSE]])</f>
        <v>0.41475205071849069</v>
      </c>
      <c r="C1253" s="12">
        <f>SUM(nyse_spy_volume_by_exchange[[#This Row],[NYSE National]:[LTSE]])</f>
        <v>194872676</v>
      </c>
      <c r="D1253">
        <v>324240</v>
      </c>
      <c r="E1253">
        <v>3207670</v>
      </c>
      <c r="F1253">
        <v>3085862</v>
      </c>
      <c r="G1253">
        <v>3733996</v>
      </c>
      <c r="H1253">
        <v>434691</v>
      </c>
      <c r="I1253">
        <v>2023534</v>
      </c>
      <c r="J1253">
        <v>1513034</v>
      </c>
      <c r="K1253">
        <v>80823842</v>
      </c>
      <c r="L1253">
        <v>3797269</v>
      </c>
      <c r="M1253">
        <v>36754775</v>
      </c>
      <c r="N1253">
        <v>17762456</v>
      </c>
      <c r="O1253">
        <v>2576281</v>
      </c>
      <c r="P1253">
        <v>25730870</v>
      </c>
      <c r="Q1253">
        <v>0</v>
      </c>
      <c r="R1253">
        <v>13104156</v>
      </c>
      <c r="S1253">
        <v>0</v>
      </c>
      <c r="T1253">
        <v>0</v>
      </c>
    </row>
    <row r="1254" spans="1:20">
      <c r="A1254" s="1">
        <v>43920</v>
      </c>
      <c r="B1254" s="9">
        <f>nyse_spy_volume_by_exchange[[#This Row],[Off Exchange]]/SUM(nyse_spy_volume_by_exchange[[#This Row],[NYSE National]:[LTSE]])</f>
        <v>0.38948050014359098</v>
      </c>
      <c r="C1254" s="12">
        <f>SUM(nyse_spy_volume_by_exchange[[#This Row],[NYSE National]:[LTSE]])</f>
        <v>172249653</v>
      </c>
      <c r="D1254">
        <v>316558</v>
      </c>
      <c r="E1254">
        <v>3006363</v>
      </c>
      <c r="F1254">
        <v>3044866</v>
      </c>
      <c r="G1254">
        <v>2773009</v>
      </c>
      <c r="H1254">
        <v>643753</v>
      </c>
      <c r="I1254">
        <v>1987719</v>
      </c>
      <c r="J1254">
        <v>1770646</v>
      </c>
      <c r="K1254">
        <v>67087881</v>
      </c>
      <c r="L1254">
        <v>10894919</v>
      </c>
      <c r="M1254">
        <v>28451242</v>
      </c>
      <c r="N1254">
        <v>14388450</v>
      </c>
      <c r="O1254">
        <v>1996567</v>
      </c>
      <c r="P1254">
        <v>25003625</v>
      </c>
      <c r="Q1254">
        <v>0</v>
      </c>
      <c r="R1254">
        <v>10884055</v>
      </c>
      <c r="S1254">
        <v>0</v>
      </c>
      <c r="T1254">
        <v>0</v>
      </c>
    </row>
    <row r="1255" spans="1:20">
      <c r="A1255" s="1">
        <v>43917</v>
      </c>
      <c r="B1255" s="9">
        <f>nyse_spy_volume_by_exchange[[#This Row],[Off Exchange]]/SUM(nyse_spy_volume_by_exchange[[#This Row],[NYSE National]:[LTSE]])</f>
        <v>0.36374445709280073</v>
      </c>
      <c r="C1255" s="12">
        <f>SUM(nyse_spy_volume_by_exchange[[#This Row],[NYSE National]:[LTSE]])</f>
        <v>225373158</v>
      </c>
      <c r="D1255">
        <v>309963</v>
      </c>
      <c r="E1255">
        <v>4626753</v>
      </c>
      <c r="F1255">
        <v>3163505</v>
      </c>
      <c r="G1255">
        <v>5007563</v>
      </c>
      <c r="H1255">
        <v>534917</v>
      </c>
      <c r="I1255">
        <v>2852390</v>
      </c>
      <c r="J1255">
        <v>2295755</v>
      </c>
      <c r="K1255">
        <v>81978237</v>
      </c>
      <c r="L1255">
        <v>4213304</v>
      </c>
      <c r="M1255">
        <v>42972544</v>
      </c>
      <c r="N1255">
        <v>23517251</v>
      </c>
      <c r="O1255">
        <v>3315371</v>
      </c>
      <c r="P1255">
        <v>34281222</v>
      </c>
      <c r="Q1255">
        <v>0</v>
      </c>
      <c r="R1255">
        <v>16304383</v>
      </c>
      <c r="S1255">
        <v>0</v>
      </c>
      <c r="T1255">
        <v>0</v>
      </c>
    </row>
    <row r="1256" spans="1:20">
      <c r="A1256" s="1">
        <v>43916</v>
      </c>
      <c r="B1256" s="9">
        <f>nyse_spy_volume_by_exchange[[#This Row],[Off Exchange]]/SUM(nyse_spy_volume_by_exchange[[#This Row],[NYSE National]:[LTSE]])</f>
        <v>0.34769590584986076</v>
      </c>
      <c r="C1256" s="12">
        <f>SUM(nyse_spy_volume_by_exchange[[#This Row],[NYSE National]:[LTSE]])</f>
        <v>257640405</v>
      </c>
      <c r="D1256">
        <v>557135</v>
      </c>
      <c r="E1256">
        <v>5672118</v>
      </c>
      <c r="F1256">
        <v>4317105</v>
      </c>
      <c r="G1256">
        <v>5197258</v>
      </c>
      <c r="H1256">
        <v>495509</v>
      </c>
      <c r="I1256">
        <v>3687252</v>
      </c>
      <c r="J1256">
        <v>2379458</v>
      </c>
      <c r="K1256">
        <v>89580514</v>
      </c>
      <c r="L1256">
        <v>8013652</v>
      </c>
      <c r="M1256">
        <v>48314186</v>
      </c>
      <c r="N1256">
        <v>27757442</v>
      </c>
      <c r="O1256">
        <v>4139691</v>
      </c>
      <c r="P1256">
        <v>36763436</v>
      </c>
      <c r="Q1256">
        <v>0</v>
      </c>
      <c r="R1256">
        <v>20765649</v>
      </c>
      <c r="S1256">
        <v>0</v>
      </c>
      <c r="T1256">
        <v>0</v>
      </c>
    </row>
    <row r="1257" spans="1:20">
      <c r="A1257" s="1">
        <v>43915</v>
      </c>
      <c r="B1257" s="9">
        <f>nyse_spy_volume_by_exchange[[#This Row],[Off Exchange]]/SUM(nyse_spy_volume_by_exchange[[#This Row],[NYSE National]:[LTSE]])</f>
        <v>0.3483497494564573</v>
      </c>
      <c r="C1257" s="12">
        <f>SUM(nyse_spy_volume_by_exchange[[#This Row],[NYSE National]:[LTSE]])</f>
        <v>299469103</v>
      </c>
      <c r="D1257">
        <v>683022</v>
      </c>
      <c r="E1257">
        <v>6782180</v>
      </c>
      <c r="F1257">
        <v>3913974</v>
      </c>
      <c r="G1257">
        <v>6189176</v>
      </c>
      <c r="H1257">
        <v>942960</v>
      </c>
      <c r="I1257">
        <v>4199069</v>
      </c>
      <c r="J1257">
        <v>1602025</v>
      </c>
      <c r="K1257">
        <v>104319987</v>
      </c>
      <c r="L1257">
        <v>9167808</v>
      </c>
      <c r="M1257">
        <v>56406357</v>
      </c>
      <c r="N1257">
        <v>32934016</v>
      </c>
      <c r="O1257">
        <v>5341226</v>
      </c>
      <c r="P1257">
        <v>45903894</v>
      </c>
      <c r="Q1257">
        <v>0</v>
      </c>
      <c r="R1257">
        <v>21083409</v>
      </c>
      <c r="S1257">
        <v>0</v>
      </c>
      <c r="T1257">
        <v>0</v>
      </c>
    </row>
    <row r="1258" spans="1:20">
      <c r="A1258" s="1">
        <v>43914</v>
      </c>
      <c r="B1258" s="9">
        <f>nyse_spy_volume_by_exchange[[#This Row],[Off Exchange]]/SUM(nyse_spy_volume_by_exchange[[#This Row],[NYSE National]:[LTSE]])</f>
        <v>0.30682814809008119</v>
      </c>
      <c r="C1258" s="12">
        <f>SUM(nyse_spy_volume_by_exchange[[#This Row],[NYSE National]:[LTSE]])</f>
        <v>235998250</v>
      </c>
      <c r="D1258">
        <v>390685</v>
      </c>
      <c r="E1258">
        <v>4813098</v>
      </c>
      <c r="F1258">
        <v>3660167</v>
      </c>
      <c r="G1258">
        <v>4391537</v>
      </c>
      <c r="H1258">
        <v>749031</v>
      </c>
      <c r="I1258">
        <v>3112055</v>
      </c>
      <c r="J1258">
        <v>903577</v>
      </c>
      <c r="K1258">
        <v>72410906</v>
      </c>
      <c r="L1258">
        <v>2899031</v>
      </c>
      <c r="M1258">
        <v>53748268</v>
      </c>
      <c r="N1258">
        <v>33725084</v>
      </c>
      <c r="O1258">
        <v>3079813</v>
      </c>
      <c r="P1258">
        <v>36579185</v>
      </c>
      <c r="Q1258">
        <v>0</v>
      </c>
      <c r="R1258">
        <v>15535813</v>
      </c>
      <c r="S1258">
        <v>0</v>
      </c>
      <c r="T1258">
        <v>0</v>
      </c>
    </row>
    <row r="1259" spans="1:20">
      <c r="A1259" s="1">
        <v>43913</v>
      </c>
      <c r="B1259" s="9">
        <f>nyse_spy_volume_by_exchange[[#This Row],[Off Exchange]]/SUM(nyse_spy_volume_by_exchange[[#This Row],[NYSE National]:[LTSE]])</f>
        <v>0.31173434208815137</v>
      </c>
      <c r="C1259" s="12">
        <f>SUM(nyse_spy_volume_by_exchange[[#This Row],[NYSE National]:[LTSE]])</f>
        <v>326244588</v>
      </c>
      <c r="D1259">
        <v>552323</v>
      </c>
      <c r="E1259">
        <v>8130069</v>
      </c>
      <c r="F1259">
        <v>4875353</v>
      </c>
      <c r="G1259">
        <v>8929648</v>
      </c>
      <c r="H1259">
        <v>454237</v>
      </c>
      <c r="I1259">
        <v>4563024</v>
      </c>
      <c r="J1259">
        <v>2183590</v>
      </c>
      <c r="K1259">
        <v>101701642</v>
      </c>
      <c r="L1259">
        <v>4965696</v>
      </c>
      <c r="M1259">
        <v>55890811</v>
      </c>
      <c r="N1259">
        <v>41286407</v>
      </c>
      <c r="O1259">
        <v>6763446</v>
      </c>
      <c r="P1259">
        <v>58325921</v>
      </c>
      <c r="Q1259">
        <v>0</v>
      </c>
      <c r="R1259">
        <v>27622421</v>
      </c>
      <c r="S1259">
        <v>0</v>
      </c>
      <c r="T1259">
        <v>0</v>
      </c>
    </row>
    <row r="1260" spans="1:20">
      <c r="A1260" s="1">
        <v>43910</v>
      </c>
      <c r="B1260" s="9">
        <f>nyse_spy_volume_by_exchange[[#This Row],[Off Exchange]]/SUM(nyse_spy_volume_by_exchange[[#This Row],[NYSE National]:[LTSE]])</f>
        <v>0.35556666000066106</v>
      </c>
      <c r="C1260" s="12">
        <f>SUM(nyse_spy_volume_by_exchange[[#This Row],[NYSE National]:[LTSE]])</f>
        <v>347454452</v>
      </c>
      <c r="D1260">
        <v>670588</v>
      </c>
      <c r="E1260">
        <v>8301747</v>
      </c>
      <c r="F1260">
        <v>5964914</v>
      </c>
      <c r="G1260">
        <v>5882443</v>
      </c>
      <c r="H1260">
        <v>548709</v>
      </c>
      <c r="I1260">
        <v>5396744</v>
      </c>
      <c r="J1260">
        <v>2756532</v>
      </c>
      <c r="K1260">
        <v>123543219</v>
      </c>
      <c r="L1260">
        <v>9659569</v>
      </c>
      <c r="M1260">
        <v>53748687</v>
      </c>
      <c r="N1260">
        <v>41990823</v>
      </c>
      <c r="O1260">
        <v>6218847</v>
      </c>
      <c r="P1260">
        <v>57619374</v>
      </c>
      <c r="Q1260">
        <v>0</v>
      </c>
      <c r="R1260">
        <v>25152256</v>
      </c>
      <c r="S1260">
        <v>0</v>
      </c>
      <c r="T1260">
        <v>0</v>
      </c>
    </row>
    <row r="1261" spans="1:20">
      <c r="A1261" s="1">
        <v>43909</v>
      </c>
      <c r="B1261" s="9">
        <f>nyse_spy_volume_by_exchange[[#This Row],[Off Exchange]]/SUM(nyse_spy_volume_by_exchange[[#This Row],[NYSE National]:[LTSE]])</f>
        <v>0.24370728740304595</v>
      </c>
      <c r="C1261" s="12">
        <f>SUM(nyse_spy_volume_by_exchange[[#This Row],[NYSE National]:[LTSE]])</f>
        <v>289360625</v>
      </c>
      <c r="D1261">
        <v>570623</v>
      </c>
      <c r="E1261">
        <v>7121160</v>
      </c>
      <c r="F1261">
        <v>4271125</v>
      </c>
      <c r="G1261">
        <v>6062013</v>
      </c>
      <c r="H1261">
        <v>314379</v>
      </c>
      <c r="I1261">
        <v>5056849</v>
      </c>
      <c r="J1261">
        <v>1664211</v>
      </c>
      <c r="K1261">
        <v>70519293</v>
      </c>
      <c r="L1261">
        <v>3181103</v>
      </c>
      <c r="M1261">
        <v>59835890</v>
      </c>
      <c r="N1261">
        <v>44524287</v>
      </c>
      <c r="O1261">
        <v>6177484</v>
      </c>
      <c r="P1261">
        <v>52445233</v>
      </c>
      <c r="Q1261">
        <v>0</v>
      </c>
      <c r="R1261">
        <v>27616975</v>
      </c>
      <c r="S1261">
        <v>0</v>
      </c>
      <c r="T1261">
        <v>0</v>
      </c>
    </row>
    <row r="1262" spans="1:20">
      <c r="A1262" s="1">
        <v>43908</v>
      </c>
      <c r="B1262" s="9">
        <f>nyse_spy_volume_by_exchange[[#This Row],[Off Exchange]]/SUM(nyse_spy_volume_by_exchange[[#This Row],[NYSE National]:[LTSE]])</f>
        <v>0.2393838866035736</v>
      </c>
      <c r="C1262" s="12">
        <f>SUM(nyse_spy_volume_by_exchange[[#This Row],[NYSE National]:[LTSE]])</f>
        <v>328816288</v>
      </c>
      <c r="D1262">
        <v>771731</v>
      </c>
      <c r="E1262">
        <v>7262348</v>
      </c>
      <c r="F1262">
        <v>5220570</v>
      </c>
      <c r="G1262">
        <v>6108379</v>
      </c>
      <c r="H1262">
        <v>733904</v>
      </c>
      <c r="I1262">
        <v>6276731</v>
      </c>
      <c r="J1262">
        <v>2577180</v>
      </c>
      <c r="K1262">
        <v>78713321</v>
      </c>
      <c r="L1262">
        <v>7911321</v>
      </c>
      <c r="M1262">
        <v>66515330</v>
      </c>
      <c r="N1262">
        <v>37089992</v>
      </c>
      <c r="O1262">
        <v>6453845</v>
      </c>
      <c r="P1262">
        <v>70980353</v>
      </c>
      <c r="Q1262">
        <v>0</v>
      </c>
      <c r="R1262">
        <v>32201283</v>
      </c>
      <c r="S1262">
        <v>0</v>
      </c>
      <c r="T1262">
        <v>0</v>
      </c>
    </row>
    <row r="1263" spans="1:20">
      <c r="A1263" s="1">
        <v>43907</v>
      </c>
      <c r="B1263" s="9">
        <f>nyse_spy_volume_by_exchange[[#This Row],[Off Exchange]]/SUM(nyse_spy_volume_by_exchange[[#This Row],[NYSE National]:[LTSE]])</f>
        <v>0.25710302902575832</v>
      </c>
      <c r="C1263" s="12">
        <f>SUM(nyse_spy_volume_by_exchange[[#This Row],[NYSE National]:[LTSE]])</f>
        <v>263335859</v>
      </c>
      <c r="D1263">
        <v>1149208</v>
      </c>
      <c r="E1263">
        <v>7368537</v>
      </c>
      <c r="F1263">
        <v>5953398</v>
      </c>
      <c r="G1263">
        <v>5730408</v>
      </c>
      <c r="H1263">
        <v>524731</v>
      </c>
      <c r="I1263">
        <v>5874978</v>
      </c>
      <c r="J1263">
        <v>1511625</v>
      </c>
      <c r="K1263">
        <v>67704447</v>
      </c>
      <c r="L1263">
        <v>6798975</v>
      </c>
      <c r="M1263">
        <v>55789163</v>
      </c>
      <c r="N1263">
        <v>30603355</v>
      </c>
      <c r="O1263">
        <v>6374350</v>
      </c>
      <c r="P1263">
        <v>47550607</v>
      </c>
      <c r="Q1263">
        <v>0</v>
      </c>
      <c r="R1263">
        <v>20402077</v>
      </c>
      <c r="S1263">
        <v>0</v>
      </c>
      <c r="T1263">
        <v>0</v>
      </c>
    </row>
    <row r="1264" spans="1:20">
      <c r="A1264" s="1">
        <v>43906</v>
      </c>
      <c r="B1264" s="9">
        <f>nyse_spy_volume_by_exchange[[#This Row],[Off Exchange]]/SUM(nyse_spy_volume_by_exchange[[#This Row],[NYSE National]:[LTSE]])</f>
        <v>0.24003930750637389</v>
      </c>
      <c r="C1264" s="12">
        <f>SUM(nyse_spy_volume_by_exchange[[#This Row],[NYSE National]:[LTSE]])</f>
        <v>297701917</v>
      </c>
      <c r="D1264">
        <v>1305650</v>
      </c>
      <c r="E1264">
        <v>8500612</v>
      </c>
      <c r="F1264">
        <v>7323413</v>
      </c>
      <c r="G1264">
        <v>6243759</v>
      </c>
      <c r="H1264">
        <v>774339</v>
      </c>
      <c r="I1264">
        <v>8049511</v>
      </c>
      <c r="J1264">
        <v>2131856</v>
      </c>
      <c r="K1264">
        <v>71460162</v>
      </c>
      <c r="L1264">
        <v>5713384</v>
      </c>
      <c r="M1264">
        <v>72406655</v>
      </c>
      <c r="N1264">
        <v>32049231</v>
      </c>
      <c r="O1264">
        <v>7347649</v>
      </c>
      <c r="P1264">
        <v>51249792</v>
      </c>
      <c r="Q1264">
        <v>0</v>
      </c>
      <c r="R1264">
        <v>23145904</v>
      </c>
      <c r="S1264">
        <v>0</v>
      </c>
      <c r="T1264">
        <v>0</v>
      </c>
    </row>
    <row r="1265" spans="1:20">
      <c r="A1265" s="1">
        <v>43903</v>
      </c>
      <c r="B1265" s="9">
        <f>nyse_spy_volume_by_exchange[[#This Row],[Off Exchange]]/SUM(nyse_spy_volume_by_exchange[[#This Row],[NYSE National]:[LTSE]])</f>
        <v>0.25000256795420184</v>
      </c>
      <c r="C1265" s="12">
        <f>SUM(nyse_spy_volume_by_exchange[[#This Row],[NYSE National]:[LTSE]])</f>
        <v>329737189</v>
      </c>
      <c r="D1265">
        <v>1267425</v>
      </c>
      <c r="E1265">
        <v>9393914</v>
      </c>
      <c r="F1265">
        <v>6157392</v>
      </c>
      <c r="G1265">
        <v>5509051</v>
      </c>
      <c r="H1265">
        <v>431374</v>
      </c>
      <c r="I1265">
        <v>5158120</v>
      </c>
      <c r="J1265">
        <v>2912279</v>
      </c>
      <c r="K1265">
        <v>82435144</v>
      </c>
      <c r="L1265">
        <v>1110471</v>
      </c>
      <c r="M1265">
        <v>70274207</v>
      </c>
      <c r="N1265">
        <v>45159491</v>
      </c>
      <c r="O1265">
        <v>6340138</v>
      </c>
      <c r="P1265">
        <v>65569861</v>
      </c>
      <c r="Q1265">
        <v>0</v>
      </c>
      <c r="R1265">
        <v>28018322</v>
      </c>
      <c r="S1265">
        <v>0</v>
      </c>
      <c r="T1265">
        <v>0</v>
      </c>
    </row>
    <row r="1266" spans="1:20">
      <c r="A1266" s="1">
        <v>43902</v>
      </c>
      <c r="B1266" s="9">
        <f>nyse_spy_volume_by_exchange[[#This Row],[Off Exchange]]/SUM(nyse_spy_volume_by_exchange[[#This Row],[NYSE National]:[LTSE]])</f>
        <v>0.23887843734423045</v>
      </c>
      <c r="C1266" s="12">
        <f>SUM(nyse_spy_volume_by_exchange[[#This Row],[NYSE National]:[LTSE]])</f>
        <v>394360634</v>
      </c>
      <c r="D1266">
        <v>1219973</v>
      </c>
      <c r="E1266">
        <v>9188721</v>
      </c>
      <c r="F1266">
        <v>6588324</v>
      </c>
      <c r="G1266">
        <v>6423378</v>
      </c>
      <c r="H1266">
        <v>743095</v>
      </c>
      <c r="I1266">
        <v>5724996</v>
      </c>
      <c r="J1266">
        <v>4018001</v>
      </c>
      <c r="K1266">
        <v>94204252</v>
      </c>
      <c r="L1266">
        <v>965412</v>
      </c>
      <c r="M1266">
        <v>73756499</v>
      </c>
      <c r="N1266">
        <v>72631371</v>
      </c>
      <c r="O1266">
        <v>5754467</v>
      </c>
      <c r="P1266">
        <v>75706248</v>
      </c>
      <c r="Q1266">
        <v>0</v>
      </c>
      <c r="R1266">
        <v>37435897</v>
      </c>
      <c r="S1266">
        <v>0</v>
      </c>
      <c r="T1266">
        <v>0</v>
      </c>
    </row>
    <row r="1267" spans="1:20">
      <c r="A1267" s="1">
        <v>43901</v>
      </c>
      <c r="B1267" s="9">
        <f>nyse_spy_volume_by_exchange[[#This Row],[Off Exchange]]/SUM(nyse_spy_volume_by_exchange[[#This Row],[NYSE National]:[LTSE]])</f>
        <v>0.29250794745188619</v>
      </c>
      <c r="C1267" s="12">
        <f>SUM(nyse_spy_volume_by_exchange[[#This Row],[NYSE National]:[LTSE]])</f>
        <v>257322728</v>
      </c>
      <c r="D1267">
        <v>589430</v>
      </c>
      <c r="E1267">
        <v>4881996</v>
      </c>
      <c r="F1267">
        <v>4464034</v>
      </c>
      <c r="G1267">
        <v>3371628</v>
      </c>
      <c r="H1267">
        <v>725828</v>
      </c>
      <c r="I1267">
        <v>2900849</v>
      </c>
      <c r="J1267">
        <v>1696748</v>
      </c>
      <c r="K1267">
        <v>75268943</v>
      </c>
      <c r="L1267">
        <v>4128419</v>
      </c>
      <c r="M1267">
        <v>47936023</v>
      </c>
      <c r="N1267">
        <v>43027550</v>
      </c>
      <c r="O1267">
        <v>3300324</v>
      </c>
      <c r="P1267">
        <v>46454680</v>
      </c>
      <c r="Q1267">
        <v>0</v>
      </c>
      <c r="R1267">
        <v>18576276</v>
      </c>
      <c r="S1267">
        <v>0</v>
      </c>
      <c r="T1267">
        <v>0</v>
      </c>
    </row>
    <row r="1268" spans="1:20">
      <c r="A1268" s="1">
        <v>43900</v>
      </c>
      <c r="B1268" s="9">
        <f>nyse_spy_volume_by_exchange[[#This Row],[Off Exchange]]/SUM(nyse_spy_volume_by_exchange[[#This Row],[NYSE National]:[LTSE]])</f>
        <v>0.26186684761559564</v>
      </c>
      <c r="C1268" s="12">
        <f>SUM(nyse_spy_volume_by_exchange[[#This Row],[NYSE National]:[LTSE]])</f>
        <v>277856669</v>
      </c>
      <c r="D1268">
        <v>600953</v>
      </c>
      <c r="E1268">
        <v>6754782</v>
      </c>
      <c r="F1268">
        <v>4973262</v>
      </c>
      <c r="G1268">
        <v>4611031</v>
      </c>
      <c r="H1268">
        <v>518984</v>
      </c>
      <c r="I1268">
        <v>3577797</v>
      </c>
      <c r="J1268">
        <v>1754468</v>
      </c>
      <c r="K1268">
        <v>72761450</v>
      </c>
      <c r="L1268">
        <v>4932944</v>
      </c>
      <c r="M1268">
        <v>53966260</v>
      </c>
      <c r="N1268">
        <v>41654202</v>
      </c>
      <c r="O1268">
        <v>5076845</v>
      </c>
      <c r="P1268">
        <v>53568323</v>
      </c>
      <c r="Q1268">
        <v>0</v>
      </c>
      <c r="R1268">
        <v>23105368</v>
      </c>
      <c r="S1268">
        <v>0</v>
      </c>
      <c r="T1268">
        <v>0</v>
      </c>
    </row>
    <row r="1269" spans="1:20">
      <c r="A1269" s="1">
        <v>43899</v>
      </c>
      <c r="B1269" s="9">
        <f>nyse_spy_volume_by_exchange[[#This Row],[Off Exchange]]/SUM(nyse_spy_volume_by_exchange[[#This Row],[NYSE National]:[LTSE]])</f>
        <v>0.27550964533296879</v>
      </c>
      <c r="C1269" s="12">
        <f>SUM(nyse_spy_volume_by_exchange[[#This Row],[NYSE National]:[LTSE]])</f>
        <v>309419541</v>
      </c>
      <c r="D1269">
        <v>770455</v>
      </c>
      <c r="E1269">
        <v>8107797</v>
      </c>
      <c r="F1269">
        <v>5260620</v>
      </c>
      <c r="G1269">
        <v>4291742</v>
      </c>
      <c r="H1269">
        <v>677822</v>
      </c>
      <c r="I1269">
        <v>3777160</v>
      </c>
      <c r="J1269">
        <v>1940113</v>
      </c>
      <c r="K1269">
        <v>85248068</v>
      </c>
      <c r="L1269">
        <v>2794962</v>
      </c>
      <c r="M1269">
        <v>61641534</v>
      </c>
      <c r="N1269">
        <v>47590799</v>
      </c>
      <c r="O1269">
        <v>5813194</v>
      </c>
      <c r="P1269">
        <v>57203079</v>
      </c>
      <c r="Q1269">
        <v>0</v>
      </c>
      <c r="R1269">
        <v>24302196</v>
      </c>
      <c r="S1269">
        <v>0</v>
      </c>
      <c r="T1269">
        <v>0</v>
      </c>
    </row>
    <row r="1270" spans="1:20">
      <c r="A1270" s="1">
        <v>43896</v>
      </c>
      <c r="B1270" s="9">
        <f>nyse_spy_volume_by_exchange[[#This Row],[Off Exchange]]/SUM(nyse_spy_volume_by_exchange[[#This Row],[NYSE National]:[LTSE]])</f>
        <v>0.29158111149611465</v>
      </c>
      <c r="C1270" s="12">
        <f>SUM(nyse_spy_volume_by_exchange[[#This Row],[NYSE National]:[LTSE]])</f>
        <v>231016624</v>
      </c>
      <c r="D1270">
        <v>443430</v>
      </c>
      <c r="E1270">
        <v>5357134</v>
      </c>
      <c r="F1270">
        <v>4365276</v>
      </c>
      <c r="G1270">
        <v>2978604</v>
      </c>
      <c r="H1270">
        <v>491122</v>
      </c>
      <c r="I1270">
        <v>3108590</v>
      </c>
      <c r="J1270">
        <v>2084340</v>
      </c>
      <c r="K1270">
        <v>67360084</v>
      </c>
      <c r="L1270">
        <v>2498631</v>
      </c>
      <c r="M1270">
        <v>41826442</v>
      </c>
      <c r="N1270">
        <v>42933248</v>
      </c>
      <c r="O1270">
        <v>3221935</v>
      </c>
      <c r="P1270">
        <v>37307760</v>
      </c>
      <c r="Q1270">
        <v>0</v>
      </c>
      <c r="R1270">
        <v>17040028</v>
      </c>
      <c r="S1270">
        <v>0</v>
      </c>
      <c r="T1270">
        <v>0</v>
      </c>
    </row>
    <row r="1271" spans="1:20">
      <c r="A1271" s="1">
        <v>43895</v>
      </c>
      <c r="B1271" s="9">
        <f>nyse_spy_volume_by_exchange[[#This Row],[Off Exchange]]/SUM(nyse_spy_volume_by_exchange[[#This Row],[NYSE National]:[LTSE]])</f>
        <v>0.32856151478347329</v>
      </c>
      <c r="C1271" s="12">
        <f>SUM(nyse_spy_volume_by_exchange[[#This Row],[NYSE National]:[LTSE]])</f>
        <v>186755774</v>
      </c>
      <c r="D1271">
        <v>687591</v>
      </c>
      <c r="E1271">
        <v>4745780</v>
      </c>
      <c r="F1271">
        <v>3480027</v>
      </c>
      <c r="G1271">
        <v>1976383</v>
      </c>
      <c r="H1271">
        <v>456049</v>
      </c>
      <c r="I1271">
        <v>2791673</v>
      </c>
      <c r="J1271">
        <v>1288158</v>
      </c>
      <c r="K1271">
        <v>61360760</v>
      </c>
      <c r="L1271">
        <v>3720316</v>
      </c>
      <c r="M1271">
        <v>37723566</v>
      </c>
      <c r="N1271">
        <v>26060308</v>
      </c>
      <c r="O1271">
        <v>2364511</v>
      </c>
      <c r="P1271">
        <v>25136729</v>
      </c>
      <c r="Q1271">
        <v>0</v>
      </c>
      <c r="R1271">
        <v>14963923</v>
      </c>
      <c r="S1271">
        <v>0</v>
      </c>
      <c r="T1271">
        <v>0</v>
      </c>
    </row>
    <row r="1272" spans="1:20">
      <c r="A1272" s="1">
        <v>43894</v>
      </c>
      <c r="B1272" s="9">
        <f>nyse_spy_volume_by_exchange[[#This Row],[Off Exchange]]/SUM(nyse_spy_volume_by_exchange[[#This Row],[NYSE National]:[LTSE]])</f>
        <v>0.32135882577334585</v>
      </c>
      <c r="C1272" s="12">
        <f>SUM(nyse_spy_volume_by_exchange[[#This Row],[NYSE National]:[LTSE]])</f>
        <v>177097053</v>
      </c>
      <c r="D1272">
        <v>392010</v>
      </c>
      <c r="E1272">
        <v>4859911</v>
      </c>
      <c r="F1272">
        <v>4160268</v>
      </c>
      <c r="G1272">
        <v>2776065</v>
      </c>
      <c r="H1272">
        <v>639361</v>
      </c>
      <c r="I1272">
        <v>2616485</v>
      </c>
      <c r="J1272">
        <v>1715111</v>
      </c>
      <c r="K1272">
        <v>56911701</v>
      </c>
      <c r="L1272">
        <v>1470178</v>
      </c>
      <c r="M1272">
        <v>33980947</v>
      </c>
      <c r="N1272">
        <v>25644696</v>
      </c>
      <c r="O1272">
        <v>2833482</v>
      </c>
      <c r="P1272">
        <v>26738843</v>
      </c>
      <c r="Q1272">
        <v>0</v>
      </c>
      <c r="R1272">
        <v>12357995</v>
      </c>
      <c r="S1272">
        <v>0</v>
      </c>
      <c r="T1272">
        <v>0</v>
      </c>
    </row>
    <row r="1273" spans="1:20">
      <c r="A1273" s="1">
        <v>43893</v>
      </c>
      <c r="B1273" s="9">
        <f>nyse_spy_volume_by_exchange[[#This Row],[Off Exchange]]/SUM(nyse_spy_volume_by_exchange[[#This Row],[NYSE National]:[LTSE]])</f>
        <v>0.22582206723553122</v>
      </c>
      <c r="C1273" s="12">
        <f>SUM(nyse_spy_volume_by_exchange[[#This Row],[NYSE National]:[LTSE]])</f>
        <v>302969957</v>
      </c>
      <c r="D1273">
        <v>2833389</v>
      </c>
      <c r="E1273">
        <v>8678714</v>
      </c>
      <c r="F1273">
        <v>6907075</v>
      </c>
      <c r="G1273">
        <v>6137772</v>
      </c>
      <c r="H1273">
        <v>608997</v>
      </c>
      <c r="I1273">
        <v>6124835</v>
      </c>
      <c r="J1273">
        <v>3485537</v>
      </c>
      <c r="K1273">
        <v>68417302</v>
      </c>
      <c r="L1273">
        <v>6493782</v>
      </c>
      <c r="M1273">
        <v>57365491</v>
      </c>
      <c r="N1273">
        <v>42613214</v>
      </c>
      <c r="O1273">
        <v>6376581</v>
      </c>
      <c r="P1273">
        <v>57504496</v>
      </c>
      <c r="Q1273">
        <v>0</v>
      </c>
      <c r="R1273">
        <v>29422772</v>
      </c>
      <c r="S1273">
        <v>0</v>
      </c>
      <c r="T1273">
        <v>0</v>
      </c>
    </row>
    <row r="1274" spans="1:20">
      <c r="A1274" s="1">
        <v>43892</v>
      </c>
      <c r="B1274" s="9">
        <f>nyse_spy_volume_by_exchange[[#This Row],[Off Exchange]]/SUM(nyse_spy_volume_by_exchange[[#This Row],[NYSE National]:[LTSE]])</f>
        <v>0.29370443134000901</v>
      </c>
      <c r="C1274" s="12">
        <f>SUM(nyse_spy_volume_by_exchange[[#This Row],[NYSE National]:[LTSE]])</f>
        <v>238710525</v>
      </c>
      <c r="D1274">
        <v>1114561</v>
      </c>
      <c r="E1274">
        <v>7375630</v>
      </c>
      <c r="F1274">
        <v>4986980</v>
      </c>
      <c r="G1274">
        <v>3987659</v>
      </c>
      <c r="H1274">
        <v>698075</v>
      </c>
      <c r="I1274">
        <v>4319469</v>
      </c>
      <c r="J1274">
        <v>1847333</v>
      </c>
      <c r="K1274">
        <v>70110339</v>
      </c>
      <c r="L1274">
        <v>5910891</v>
      </c>
      <c r="M1274">
        <v>47333720</v>
      </c>
      <c r="N1274">
        <v>30183831</v>
      </c>
      <c r="O1274">
        <v>4073663</v>
      </c>
      <c r="P1274">
        <v>38048024</v>
      </c>
      <c r="Q1274">
        <v>0</v>
      </c>
      <c r="R1274">
        <v>18720350</v>
      </c>
      <c r="S1274">
        <v>0</v>
      </c>
      <c r="T1274">
        <v>0</v>
      </c>
    </row>
    <row r="1275" spans="1:20">
      <c r="A1275" s="1">
        <v>43889</v>
      </c>
      <c r="B1275" s="9">
        <f>nyse_spy_volume_by_exchange[[#This Row],[Off Exchange]]/SUM(nyse_spy_volume_by_exchange[[#This Row],[NYSE National]:[LTSE]])</f>
        <v>0.32488795856337777</v>
      </c>
      <c r="C1275" s="12">
        <f>SUM(nyse_spy_volume_by_exchange[[#This Row],[NYSE National]:[LTSE]])</f>
        <v>389752232</v>
      </c>
      <c r="D1275">
        <v>2253856</v>
      </c>
      <c r="E1275">
        <v>10080401</v>
      </c>
      <c r="F1275">
        <v>7851711</v>
      </c>
      <c r="G1275">
        <v>5594378</v>
      </c>
      <c r="H1275">
        <v>974544</v>
      </c>
      <c r="I1275">
        <v>6560067</v>
      </c>
      <c r="J1275">
        <v>3579456</v>
      </c>
      <c r="K1275">
        <v>126625807</v>
      </c>
      <c r="L1275">
        <v>3878203</v>
      </c>
      <c r="M1275">
        <v>66868762</v>
      </c>
      <c r="N1275">
        <v>52425177</v>
      </c>
      <c r="O1275">
        <v>6552484</v>
      </c>
      <c r="P1275">
        <v>67869720</v>
      </c>
      <c r="Q1275">
        <v>0</v>
      </c>
      <c r="R1275">
        <v>28637666</v>
      </c>
      <c r="S1275">
        <v>0</v>
      </c>
      <c r="T1275">
        <v>0</v>
      </c>
    </row>
    <row r="1276" spans="1:20">
      <c r="A1276" s="1">
        <v>43888</v>
      </c>
      <c r="B1276" s="9">
        <f>nyse_spy_volume_by_exchange[[#This Row],[Off Exchange]]/SUM(nyse_spy_volume_by_exchange[[#This Row],[NYSE National]:[LTSE]])</f>
        <v>0.25085347125031071</v>
      </c>
      <c r="C1276" s="12">
        <f>SUM(nyse_spy_volume_by_exchange[[#This Row],[NYSE National]:[LTSE]])</f>
        <v>286941710</v>
      </c>
      <c r="D1276">
        <v>1308179</v>
      </c>
      <c r="E1276">
        <v>7654774</v>
      </c>
      <c r="F1276">
        <v>6733203</v>
      </c>
      <c r="G1276">
        <v>3950790</v>
      </c>
      <c r="H1276">
        <v>764911</v>
      </c>
      <c r="I1276">
        <v>4577288</v>
      </c>
      <c r="J1276">
        <v>3197722</v>
      </c>
      <c r="K1276">
        <v>71980324</v>
      </c>
      <c r="L1276">
        <v>10080946</v>
      </c>
      <c r="M1276">
        <v>60964008</v>
      </c>
      <c r="N1276">
        <v>39033718</v>
      </c>
      <c r="O1276">
        <v>5284838</v>
      </c>
      <c r="P1276">
        <v>48693925</v>
      </c>
      <c r="Q1276">
        <v>0</v>
      </c>
      <c r="R1276">
        <v>22717084</v>
      </c>
      <c r="S1276">
        <v>0</v>
      </c>
      <c r="T1276">
        <v>0</v>
      </c>
    </row>
    <row r="1277" spans="1:20">
      <c r="A1277" s="1">
        <v>43887</v>
      </c>
      <c r="B1277" s="9">
        <f>nyse_spy_volume_by_exchange[[#This Row],[Off Exchange]]/SUM(nyse_spy_volume_by_exchange[[#This Row],[NYSE National]:[LTSE]])</f>
        <v>0.25021998906977061</v>
      </c>
      <c r="C1277" s="12">
        <f>SUM(nyse_spy_volume_by_exchange[[#This Row],[NYSE National]:[LTSE]])</f>
        <v>195018780</v>
      </c>
      <c r="D1277">
        <v>727683</v>
      </c>
      <c r="E1277">
        <v>5205094</v>
      </c>
      <c r="F1277">
        <v>4974689</v>
      </c>
      <c r="G1277">
        <v>2447862</v>
      </c>
      <c r="H1277">
        <v>529376</v>
      </c>
      <c r="I1277">
        <v>3137869</v>
      </c>
      <c r="J1277">
        <v>2799344</v>
      </c>
      <c r="K1277">
        <v>48797597</v>
      </c>
      <c r="L1277">
        <v>4713544</v>
      </c>
      <c r="M1277">
        <v>40425549</v>
      </c>
      <c r="N1277">
        <v>27758922</v>
      </c>
      <c r="O1277">
        <v>2896026</v>
      </c>
      <c r="P1277">
        <v>35590802</v>
      </c>
      <c r="Q1277">
        <v>0</v>
      </c>
      <c r="R1277">
        <v>15014423</v>
      </c>
      <c r="S1277">
        <v>0</v>
      </c>
      <c r="T1277">
        <v>0</v>
      </c>
    </row>
    <row r="1278" spans="1:20">
      <c r="A1278" s="1">
        <v>43886</v>
      </c>
      <c r="B1278" s="9">
        <f>nyse_spy_volume_by_exchange[[#This Row],[Off Exchange]]/SUM(nyse_spy_volume_by_exchange[[#This Row],[NYSE National]:[LTSE]])</f>
        <v>0.26340615285126606</v>
      </c>
      <c r="C1278" s="12">
        <f>SUM(nyse_spy_volume_by_exchange[[#This Row],[NYSE National]:[LTSE]])</f>
        <v>218999573</v>
      </c>
      <c r="D1278">
        <v>862743</v>
      </c>
      <c r="E1278">
        <v>5886468</v>
      </c>
      <c r="F1278">
        <v>6673715</v>
      </c>
      <c r="G1278">
        <v>3170545</v>
      </c>
      <c r="H1278">
        <v>810229</v>
      </c>
      <c r="I1278">
        <v>3688772</v>
      </c>
      <c r="J1278">
        <v>3066253</v>
      </c>
      <c r="K1278">
        <v>57685835</v>
      </c>
      <c r="L1278">
        <v>1532483</v>
      </c>
      <c r="M1278">
        <v>47627785</v>
      </c>
      <c r="N1278">
        <v>25696924</v>
      </c>
      <c r="O1278">
        <v>3106687</v>
      </c>
      <c r="P1278">
        <v>41191543</v>
      </c>
      <c r="Q1278">
        <v>0</v>
      </c>
      <c r="R1278">
        <v>17999591</v>
      </c>
      <c r="S1278">
        <v>0</v>
      </c>
      <c r="T1278">
        <v>0</v>
      </c>
    </row>
    <row r="1279" spans="1:20">
      <c r="A1279" s="1">
        <v>43885</v>
      </c>
      <c r="B1279" s="9">
        <f>nyse_spy_volume_by_exchange[[#This Row],[Off Exchange]]/SUM(nyse_spy_volume_by_exchange[[#This Row],[NYSE National]:[LTSE]])</f>
        <v>0.29179025335360154</v>
      </c>
      <c r="C1279" s="12">
        <f>SUM(nyse_spy_volume_by_exchange[[#This Row],[NYSE National]:[LTSE]])</f>
        <v>162311172</v>
      </c>
      <c r="D1279">
        <v>517512</v>
      </c>
      <c r="E1279">
        <v>4617031</v>
      </c>
      <c r="F1279">
        <v>5172011</v>
      </c>
      <c r="G1279">
        <v>1932131</v>
      </c>
      <c r="H1279">
        <v>378531</v>
      </c>
      <c r="I1279">
        <v>2207111</v>
      </c>
      <c r="J1279">
        <v>3048447</v>
      </c>
      <c r="K1279">
        <v>47360818</v>
      </c>
      <c r="L1279">
        <v>2608539</v>
      </c>
      <c r="M1279">
        <v>33172468</v>
      </c>
      <c r="N1279">
        <v>17689621</v>
      </c>
      <c r="O1279">
        <v>2185630</v>
      </c>
      <c r="P1279">
        <v>28028790</v>
      </c>
      <c r="Q1279">
        <v>0</v>
      </c>
      <c r="R1279">
        <v>13392532</v>
      </c>
      <c r="S1279">
        <v>0</v>
      </c>
      <c r="T1279">
        <v>0</v>
      </c>
    </row>
    <row r="1280" spans="1:20">
      <c r="A1280" s="1">
        <v>43882</v>
      </c>
      <c r="B1280" s="9">
        <f>nyse_spy_volume_by_exchange[[#This Row],[Off Exchange]]/SUM(nyse_spy_volume_by_exchange[[#This Row],[NYSE National]:[LTSE]])</f>
        <v>0.38811315187280548</v>
      </c>
      <c r="C1280" s="12">
        <f>SUM(nyse_spy_volume_by_exchange[[#This Row],[NYSE National]:[LTSE]])</f>
        <v>114283146</v>
      </c>
      <c r="D1280">
        <v>630135</v>
      </c>
      <c r="E1280">
        <v>2774654</v>
      </c>
      <c r="F1280">
        <v>3650490</v>
      </c>
      <c r="G1280">
        <v>1241286</v>
      </c>
      <c r="H1280">
        <v>472195</v>
      </c>
      <c r="I1280">
        <v>2046611</v>
      </c>
      <c r="J1280">
        <v>1242387</v>
      </c>
      <c r="K1280">
        <v>44354792</v>
      </c>
      <c r="L1280">
        <v>3183256</v>
      </c>
      <c r="M1280">
        <v>20000974</v>
      </c>
      <c r="N1280">
        <v>10101213</v>
      </c>
      <c r="O1280">
        <v>1811840</v>
      </c>
      <c r="P1280">
        <v>15251984</v>
      </c>
      <c r="Q1280">
        <v>0</v>
      </c>
      <c r="R1280">
        <v>7521329</v>
      </c>
      <c r="S1280">
        <v>0</v>
      </c>
      <c r="T1280">
        <v>0</v>
      </c>
    </row>
    <row r="1281" spans="1:20">
      <c r="A1281" s="1">
        <v>43881</v>
      </c>
      <c r="B1281" s="9">
        <f>nyse_spy_volume_by_exchange[[#This Row],[Off Exchange]]/SUM(nyse_spy_volume_by_exchange[[#This Row],[NYSE National]:[LTSE]])</f>
        <v>0.2380952554322672</v>
      </c>
      <c r="C1281" s="12">
        <f>SUM(nyse_spy_volume_by_exchange[[#This Row],[NYSE National]:[LTSE]])</f>
        <v>74160012</v>
      </c>
      <c r="D1281">
        <v>336894</v>
      </c>
      <c r="E1281">
        <v>2287183</v>
      </c>
      <c r="F1281">
        <v>2861389</v>
      </c>
      <c r="G1281">
        <v>856751</v>
      </c>
      <c r="H1281">
        <v>209230</v>
      </c>
      <c r="I1281">
        <v>1221646</v>
      </c>
      <c r="J1281">
        <v>1294277</v>
      </c>
      <c r="K1281">
        <v>17657147</v>
      </c>
      <c r="L1281">
        <v>1558605</v>
      </c>
      <c r="M1281">
        <v>16179946</v>
      </c>
      <c r="N1281">
        <v>8743995</v>
      </c>
      <c r="O1281">
        <v>1193806</v>
      </c>
      <c r="P1281">
        <v>13365185</v>
      </c>
      <c r="Q1281">
        <v>0</v>
      </c>
      <c r="R1281">
        <v>6393958</v>
      </c>
      <c r="S1281">
        <v>0</v>
      </c>
      <c r="T1281">
        <v>0</v>
      </c>
    </row>
    <row r="1282" spans="1:20">
      <c r="A1282" s="1">
        <v>43880</v>
      </c>
      <c r="B1282" s="9">
        <f>nyse_spy_volume_by_exchange[[#This Row],[Off Exchange]]/SUM(nyse_spy_volume_by_exchange[[#This Row],[NYSE National]:[LTSE]])</f>
        <v>0.42499565258645888</v>
      </c>
      <c r="C1282" s="12">
        <f>SUM(nyse_spy_volume_by_exchange[[#This Row],[NYSE National]:[LTSE]])</f>
        <v>49765222</v>
      </c>
      <c r="D1282">
        <v>143815</v>
      </c>
      <c r="E1282">
        <v>1052815</v>
      </c>
      <c r="F1282">
        <v>1391962</v>
      </c>
      <c r="G1282">
        <v>543468</v>
      </c>
      <c r="H1282">
        <v>119821</v>
      </c>
      <c r="I1282">
        <v>902541</v>
      </c>
      <c r="J1282">
        <v>728718</v>
      </c>
      <c r="K1282">
        <v>21150003</v>
      </c>
      <c r="L1282">
        <v>342740</v>
      </c>
      <c r="M1282">
        <v>8576928</v>
      </c>
      <c r="N1282">
        <v>3916747</v>
      </c>
      <c r="O1282">
        <v>745653</v>
      </c>
      <c r="P1282">
        <v>6715931</v>
      </c>
      <c r="Q1282">
        <v>0</v>
      </c>
      <c r="R1282">
        <v>3434080</v>
      </c>
      <c r="S1282">
        <v>0</v>
      </c>
      <c r="T1282">
        <v>0</v>
      </c>
    </row>
    <row r="1283" spans="1:20">
      <c r="A1283" s="1">
        <v>43879</v>
      </c>
      <c r="B1283" s="9">
        <f>nyse_spy_volume_by_exchange[[#This Row],[Off Exchange]]/SUM(nyse_spy_volume_by_exchange[[#This Row],[NYSE National]:[LTSE]])</f>
        <v>0.3382027034690816</v>
      </c>
      <c r="C1283" s="12">
        <f>SUM(nyse_spy_volume_by_exchange[[#This Row],[NYSE National]:[LTSE]])</f>
        <v>57342324</v>
      </c>
      <c r="D1283">
        <v>189289</v>
      </c>
      <c r="E1283">
        <v>1546571</v>
      </c>
      <c r="F1283">
        <v>2276283</v>
      </c>
      <c r="G1283">
        <v>649704</v>
      </c>
      <c r="H1283">
        <v>133583</v>
      </c>
      <c r="I1283">
        <v>933834</v>
      </c>
      <c r="J1283">
        <v>1175798</v>
      </c>
      <c r="K1283">
        <v>19393329</v>
      </c>
      <c r="L1283">
        <v>91322</v>
      </c>
      <c r="M1283">
        <v>11236549</v>
      </c>
      <c r="N1283">
        <v>5322880</v>
      </c>
      <c r="O1283">
        <v>889281</v>
      </c>
      <c r="P1283">
        <v>9117637</v>
      </c>
      <c r="Q1283">
        <v>0</v>
      </c>
      <c r="R1283">
        <v>4386264</v>
      </c>
      <c r="S1283">
        <v>0</v>
      </c>
      <c r="T1283">
        <v>0</v>
      </c>
    </row>
    <row r="1284" spans="1:20">
      <c r="A1284" s="1">
        <v>43875</v>
      </c>
      <c r="B1284" s="9">
        <f>nyse_spy_volume_by_exchange[[#This Row],[Off Exchange]]/SUM(nyse_spy_volume_by_exchange[[#This Row],[NYSE National]:[LTSE]])</f>
        <v>0.4161375860458606</v>
      </c>
      <c r="C1284" s="12">
        <f>SUM(nyse_spy_volume_by_exchange[[#This Row],[NYSE National]:[LTSE]])</f>
        <v>64581840</v>
      </c>
      <c r="D1284">
        <v>185088</v>
      </c>
      <c r="E1284">
        <v>1306044</v>
      </c>
      <c r="F1284">
        <v>1949232</v>
      </c>
      <c r="G1284">
        <v>618751</v>
      </c>
      <c r="H1284">
        <v>115690</v>
      </c>
      <c r="I1284">
        <v>1131627</v>
      </c>
      <c r="J1284">
        <v>942172</v>
      </c>
      <c r="K1284">
        <v>26874931</v>
      </c>
      <c r="L1284">
        <v>1661881</v>
      </c>
      <c r="M1284">
        <v>11414010</v>
      </c>
      <c r="N1284">
        <v>5278102</v>
      </c>
      <c r="O1284">
        <v>741683</v>
      </c>
      <c r="P1284">
        <v>8607368</v>
      </c>
      <c r="Q1284">
        <v>0</v>
      </c>
      <c r="R1284">
        <v>3755261</v>
      </c>
      <c r="S1284">
        <v>0</v>
      </c>
      <c r="T1284">
        <v>0</v>
      </c>
    </row>
    <row r="1285" spans="1:20">
      <c r="A1285" s="1">
        <v>43874</v>
      </c>
      <c r="B1285" s="9">
        <f>nyse_spy_volume_by_exchange[[#This Row],[Off Exchange]]/SUM(nyse_spy_volume_by_exchange[[#This Row],[NYSE National]:[LTSE]])</f>
        <v>0.29871333806705225</v>
      </c>
      <c r="C1285" s="12">
        <f>SUM(nyse_spy_volume_by_exchange[[#This Row],[NYSE National]:[LTSE]])</f>
        <v>54499786</v>
      </c>
      <c r="D1285">
        <v>189188</v>
      </c>
      <c r="E1285">
        <v>1386970</v>
      </c>
      <c r="F1285">
        <v>1832989</v>
      </c>
      <c r="G1285">
        <v>519759</v>
      </c>
      <c r="H1285">
        <v>133872</v>
      </c>
      <c r="I1285">
        <v>910535</v>
      </c>
      <c r="J1285">
        <v>999171</v>
      </c>
      <c r="K1285">
        <v>16279813</v>
      </c>
      <c r="L1285">
        <v>2038930</v>
      </c>
      <c r="M1285">
        <v>11184157</v>
      </c>
      <c r="N1285">
        <v>5254284</v>
      </c>
      <c r="O1285">
        <v>856881</v>
      </c>
      <c r="P1285">
        <v>8690463</v>
      </c>
      <c r="Q1285">
        <v>0</v>
      </c>
      <c r="R1285">
        <v>4222774</v>
      </c>
      <c r="S1285">
        <v>0</v>
      </c>
      <c r="T1285">
        <v>0</v>
      </c>
    </row>
    <row r="1286" spans="1:20">
      <c r="A1286" s="1">
        <v>43873</v>
      </c>
      <c r="B1286" s="9">
        <f>nyse_spy_volume_by_exchange[[#This Row],[Off Exchange]]/SUM(nyse_spy_volume_by_exchange[[#This Row],[NYSE National]:[LTSE]])</f>
        <v>0.32274932511463567</v>
      </c>
      <c r="C1286" s="12">
        <f>SUM(nyse_spy_volume_by_exchange[[#This Row],[NYSE National]:[LTSE]])</f>
        <v>44134162</v>
      </c>
      <c r="D1286">
        <v>115797</v>
      </c>
      <c r="E1286">
        <v>1396447</v>
      </c>
      <c r="F1286">
        <v>1274589</v>
      </c>
      <c r="G1286">
        <v>582714</v>
      </c>
      <c r="H1286">
        <v>100960</v>
      </c>
      <c r="I1286">
        <v>755310</v>
      </c>
      <c r="J1286">
        <v>675200</v>
      </c>
      <c r="K1286">
        <v>14244271</v>
      </c>
      <c r="L1286">
        <v>1412542</v>
      </c>
      <c r="M1286">
        <v>8620577</v>
      </c>
      <c r="N1286">
        <v>4195517</v>
      </c>
      <c r="O1286">
        <v>838656</v>
      </c>
      <c r="P1286">
        <v>6690371</v>
      </c>
      <c r="Q1286">
        <v>0</v>
      </c>
      <c r="R1286">
        <v>3231211</v>
      </c>
      <c r="S1286">
        <v>0</v>
      </c>
      <c r="T1286">
        <v>0</v>
      </c>
    </row>
    <row r="1287" spans="1:20">
      <c r="A1287" s="1">
        <v>43872</v>
      </c>
      <c r="B1287" s="9">
        <f>nyse_spy_volume_by_exchange[[#This Row],[Off Exchange]]/SUM(nyse_spy_volume_by_exchange[[#This Row],[NYSE National]:[LTSE]])</f>
        <v>0.31590929898360731</v>
      </c>
      <c r="C1287" s="12">
        <f>SUM(nyse_spy_volume_by_exchange[[#This Row],[NYSE National]:[LTSE]])</f>
        <v>54864523</v>
      </c>
      <c r="D1287">
        <v>160433</v>
      </c>
      <c r="E1287">
        <v>1560404</v>
      </c>
      <c r="F1287">
        <v>2033174</v>
      </c>
      <c r="G1287">
        <v>793690</v>
      </c>
      <c r="H1287">
        <v>154319</v>
      </c>
      <c r="I1287">
        <v>940392</v>
      </c>
      <c r="J1287">
        <v>1036436</v>
      </c>
      <c r="K1287">
        <v>17332213</v>
      </c>
      <c r="L1287">
        <v>1777866</v>
      </c>
      <c r="M1287">
        <v>10874984</v>
      </c>
      <c r="N1287">
        <v>4856596</v>
      </c>
      <c r="O1287">
        <v>969381</v>
      </c>
      <c r="P1287">
        <v>8478259</v>
      </c>
      <c r="Q1287">
        <v>0</v>
      </c>
      <c r="R1287">
        <v>3896376</v>
      </c>
      <c r="S1287">
        <v>0</v>
      </c>
      <c r="T1287">
        <v>0</v>
      </c>
    </row>
    <row r="1288" spans="1:20">
      <c r="A1288" s="1">
        <v>43871</v>
      </c>
      <c r="B1288" s="9">
        <f>nyse_spy_volume_by_exchange[[#This Row],[Off Exchange]]/SUM(nyse_spy_volume_by_exchange[[#This Row],[NYSE National]:[LTSE]])</f>
        <v>0.27946282213157536</v>
      </c>
      <c r="C1288" s="12">
        <f>SUM(nyse_spy_volume_by_exchange[[#This Row],[NYSE National]:[LTSE]])</f>
        <v>42407555</v>
      </c>
      <c r="D1288">
        <v>133816</v>
      </c>
      <c r="E1288">
        <v>1057503</v>
      </c>
      <c r="F1288">
        <v>1403971</v>
      </c>
      <c r="G1288">
        <v>505916</v>
      </c>
      <c r="H1288">
        <v>115063</v>
      </c>
      <c r="I1288">
        <v>745464</v>
      </c>
      <c r="J1288">
        <v>675297</v>
      </c>
      <c r="K1288">
        <v>11851335</v>
      </c>
      <c r="L1288">
        <v>1863622</v>
      </c>
      <c r="M1288">
        <v>9240680</v>
      </c>
      <c r="N1288">
        <v>4023894</v>
      </c>
      <c r="O1288">
        <v>762203</v>
      </c>
      <c r="P1288">
        <v>6810345</v>
      </c>
      <c r="Q1288">
        <v>0</v>
      </c>
      <c r="R1288">
        <v>3218446</v>
      </c>
      <c r="S1288">
        <v>0</v>
      </c>
      <c r="T1288">
        <v>0</v>
      </c>
    </row>
    <row r="1289" spans="1:20">
      <c r="A1289" s="1">
        <v>43868</v>
      </c>
      <c r="B1289" s="9">
        <f>nyse_spy_volume_by_exchange[[#This Row],[Off Exchange]]/SUM(nyse_spy_volume_by_exchange[[#This Row],[NYSE National]:[LTSE]])</f>
        <v>0.34834634372376172</v>
      </c>
      <c r="C1289" s="12">
        <f>SUM(nyse_spy_volume_by_exchange[[#This Row],[NYSE National]:[LTSE]])</f>
        <v>65142165</v>
      </c>
      <c r="D1289">
        <v>147903</v>
      </c>
      <c r="E1289">
        <v>1600717</v>
      </c>
      <c r="F1289">
        <v>1856289</v>
      </c>
      <c r="G1289">
        <v>684943</v>
      </c>
      <c r="H1289">
        <v>127422</v>
      </c>
      <c r="I1289">
        <v>809401</v>
      </c>
      <c r="J1289">
        <v>995401</v>
      </c>
      <c r="K1289">
        <v>22692035</v>
      </c>
      <c r="L1289">
        <v>4769083</v>
      </c>
      <c r="M1289">
        <v>11879792</v>
      </c>
      <c r="N1289">
        <v>5041403</v>
      </c>
      <c r="O1289">
        <v>822912</v>
      </c>
      <c r="P1289">
        <v>9421501</v>
      </c>
      <c r="Q1289">
        <v>0</v>
      </c>
      <c r="R1289">
        <v>4293363</v>
      </c>
      <c r="S1289">
        <v>0</v>
      </c>
      <c r="T1289">
        <v>0</v>
      </c>
    </row>
    <row r="1290" spans="1:20">
      <c r="A1290" s="1">
        <v>43867</v>
      </c>
      <c r="B1290" s="9">
        <f>nyse_spy_volume_by_exchange[[#This Row],[Off Exchange]]/SUM(nyse_spy_volume_by_exchange[[#This Row],[NYSE National]:[LTSE]])</f>
        <v>0.33986855072647026</v>
      </c>
      <c r="C1290" s="12">
        <f>SUM(nyse_spy_volume_by_exchange[[#This Row],[NYSE National]:[LTSE]])</f>
        <v>50376391</v>
      </c>
      <c r="D1290">
        <v>136443</v>
      </c>
      <c r="E1290">
        <v>1271913</v>
      </c>
      <c r="F1290">
        <v>1371735</v>
      </c>
      <c r="G1290">
        <v>528231</v>
      </c>
      <c r="H1290">
        <v>95511</v>
      </c>
      <c r="I1290">
        <v>755055</v>
      </c>
      <c r="J1290">
        <v>980235</v>
      </c>
      <c r="K1290">
        <v>17121351</v>
      </c>
      <c r="L1290">
        <v>2747614</v>
      </c>
      <c r="M1290">
        <v>9426990</v>
      </c>
      <c r="N1290">
        <v>4130533</v>
      </c>
      <c r="O1290">
        <v>701284</v>
      </c>
      <c r="P1290">
        <v>7666127</v>
      </c>
      <c r="Q1290">
        <v>0</v>
      </c>
      <c r="R1290">
        <v>3443369</v>
      </c>
      <c r="S1290">
        <v>0</v>
      </c>
      <c r="T1290">
        <v>0</v>
      </c>
    </row>
    <row r="1291" spans="1:20">
      <c r="A1291" s="1">
        <v>43866</v>
      </c>
      <c r="B1291" s="9">
        <f>nyse_spy_volume_by_exchange[[#This Row],[Off Exchange]]/SUM(nyse_spy_volume_by_exchange[[#This Row],[NYSE National]:[LTSE]])</f>
        <v>0.32409248166469629</v>
      </c>
      <c r="C1291" s="12">
        <f>SUM(nyse_spy_volume_by_exchange[[#This Row],[NYSE National]:[LTSE]])</f>
        <v>65957593</v>
      </c>
      <c r="D1291">
        <v>227753</v>
      </c>
      <c r="E1291">
        <v>1897781</v>
      </c>
      <c r="F1291">
        <v>2129662</v>
      </c>
      <c r="G1291">
        <v>866515</v>
      </c>
      <c r="H1291">
        <v>194151</v>
      </c>
      <c r="I1291">
        <v>1367517</v>
      </c>
      <c r="J1291">
        <v>1195604</v>
      </c>
      <c r="K1291">
        <v>21376360</v>
      </c>
      <c r="L1291">
        <v>1248213</v>
      </c>
      <c r="M1291">
        <v>12910213</v>
      </c>
      <c r="N1291">
        <v>6219213</v>
      </c>
      <c r="O1291">
        <v>1245403</v>
      </c>
      <c r="P1291">
        <v>10823807</v>
      </c>
      <c r="Q1291">
        <v>0</v>
      </c>
      <c r="R1291">
        <v>4255401</v>
      </c>
      <c r="S1291">
        <v>0</v>
      </c>
      <c r="T1291">
        <v>0</v>
      </c>
    </row>
    <row r="1292" spans="1:20">
      <c r="A1292" s="1">
        <v>43865</v>
      </c>
      <c r="B1292" s="9">
        <f>nyse_spy_volume_by_exchange[[#This Row],[Off Exchange]]/SUM(nyse_spy_volume_by_exchange[[#This Row],[NYSE National]:[LTSE]])</f>
        <v>0.3375092012771797</v>
      </c>
      <c r="C1292" s="12">
        <f>SUM(nyse_spy_volume_by_exchange[[#This Row],[NYSE National]:[LTSE]])</f>
        <v>63027935</v>
      </c>
      <c r="D1292">
        <v>154092</v>
      </c>
      <c r="E1292">
        <v>2030311</v>
      </c>
      <c r="F1292">
        <v>1831413</v>
      </c>
      <c r="G1292">
        <v>791305</v>
      </c>
      <c r="H1292">
        <v>166418</v>
      </c>
      <c r="I1292">
        <v>1121152</v>
      </c>
      <c r="J1292">
        <v>913240</v>
      </c>
      <c r="K1292">
        <v>21272508</v>
      </c>
      <c r="L1292">
        <v>2178147</v>
      </c>
      <c r="M1292">
        <v>11504804</v>
      </c>
      <c r="N1292">
        <v>5746644</v>
      </c>
      <c r="O1292">
        <v>914565</v>
      </c>
      <c r="P1292">
        <v>9662791</v>
      </c>
      <c r="Q1292">
        <v>0</v>
      </c>
      <c r="R1292">
        <v>4740545</v>
      </c>
      <c r="S1292">
        <v>0</v>
      </c>
      <c r="T1292">
        <v>0</v>
      </c>
    </row>
    <row r="1293" spans="1:20">
      <c r="A1293" s="1">
        <v>43864</v>
      </c>
      <c r="B1293" s="9">
        <f>nyse_spy_volume_by_exchange[[#This Row],[Off Exchange]]/SUM(nyse_spy_volume_by_exchange[[#This Row],[NYSE National]:[LTSE]])</f>
        <v>0.30759302682371231</v>
      </c>
      <c r="C1293" s="12">
        <f>SUM(nyse_spy_volume_by_exchange[[#This Row],[NYSE National]:[LTSE]])</f>
        <v>69247984</v>
      </c>
      <c r="D1293">
        <v>238439</v>
      </c>
      <c r="E1293">
        <v>2300089</v>
      </c>
      <c r="F1293">
        <v>2451463</v>
      </c>
      <c r="G1293">
        <v>991920</v>
      </c>
      <c r="H1293">
        <v>158384</v>
      </c>
      <c r="I1293">
        <v>1198126</v>
      </c>
      <c r="J1293">
        <v>1316499</v>
      </c>
      <c r="K1293">
        <v>21300197</v>
      </c>
      <c r="L1293">
        <v>740349</v>
      </c>
      <c r="M1293">
        <v>14580625</v>
      </c>
      <c r="N1293">
        <v>6899915</v>
      </c>
      <c r="O1293">
        <v>1060086</v>
      </c>
      <c r="P1293">
        <v>10889615</v>
      </c>
      <c r="Q1293">
        <v>0</v>
      </c>
      <c r="R1293">
        <v>5122277</v>
      </c>
      <c r="S1293">
        <v>0</v>
      </c>
      <c r="T1293">
        <v>0</v>
      </c>
    </row>
    <row r="1294" spans="1:20">
      <c r="A1294" s="1">
        <v>43861</v>
      </c>
      <c r="B1294" s="9">
        <f>nyse_spy_volume_by_exchange[[#This Row],[Off Exchange]]/SUM(nyse_spy_volume_by_exchange[[#This Row],[NYSE National]:[LTSE]])</f>
        <v>0.27300528097363652</v>
      </c>
      <c r="C1294" s="12">
        <f>SUM(nyse_spy_volume_by_exchange[[#This Row],[NYSE National]:[LTSE]])</f>
        <v>113881841</v>
      </c>
      <c r="D1294">
        <v>417091</v>
      </c>
      <c r="E1294">
        <v>3485390</v>
      </c>
      <c r="F1294">
        <v>4680239</v>
      </c>
      <c r="G1294">
        <v>1050762</v>
      </c>
      <c r="H1294">
        <v>139756</v>
      </c>
      <c r="I1294">
        <v>2229355</v>
      </c>
      <c r="J1294">
        <v>2256621</v>
      </c>
      <c r="K1294">
        <v>31090344</v>
      </c>
      <c r="L1294">
        <v>576197</v>
      </c>
      <c r="M1294">
        <v>24090255</v>
      </c>
      <c r="N1294">
        <v>13555471</v>
      </c>
      <c r="O1294">
        <v>1771035</v>
      </c>
      <c r="P1294">
        <v>18596783</v>
      </c>
      <c r="Q1294">
        <v>0</v>
      </c>
      <c r="R1294">
        <v>9942542</v>
      </c>
      <c r="S1294">
        <v>0</v>
      </c>
      <c r="T1294">
        <v>0</v>
      </c>
    </row>
    <row r="1295" spans="1:20">
      <c r="A1295" s="1">
        <v>43860</v>
      </c>
      <c r="B1295" s="9">
        <f>nyse_spy_volume_by_exchange[[#This Row],[Off Exchange]]/SUM(nyse_spy_volume_by_exchange[[#This Row],[NYSE National]:[LTSE]])</f>
        <v>0.22504503542873605</v>
      </c>
      <c r="C1295" s="12">
        <f>SUM(nyse_spy_volume_by_exchange[[#This Row],[NYSE National]:[LTSE]])</f>
        <v>75491121</v>
      </c>
      <c r="D1295">
        <v>227572</v>
      </c>
      <c r="E1295">
        <v>2254414</v>
      </c>
      <c r="F1295">
        <v>3498407</v>
      </c>
      <c r="G1295">
        <v>884664</v>
      </c>
      <c r="H1295">
        <v>109482</v>
      </c>
      <c r="I1295">
        <v>1428286</v>
      </c>
      <c r="J1295">
        <v>1481459</v>
      </c>
      <c r="K1295">
        <v>16988902</v>
      </c>
      <c r="L1295">
        <v>1625989</v>
      </c>
      <c r="M1295">
        <v>17174059</v>
      </c>
      <c r="N1295">
        <v>8826116</v>
      </c>
      <c r="O1295">
        <v>1310747</v>
      </c>
      <c r="P1295">
        <v>13848835</v>
      </c>
      <c r="Q1295">
        <v>0</v>
      </c>
      <c r="R1295">
        <v>5832189</v>
      </c>
      <c r="S1295">
        <v>0</v>
      </c>
      <c r="T1295">
        <v>0</v>
      </c>
    </row>
    <row r="1296" spans="1:20">
      <c r="A1296" s="1">
        <v>43859</v>
      </c>
      <c r="B1296" s="9">
        <f>nyse_spy_volume_by_exchange[[#This Row],[Off Exchange]]/SUM(nyse_spy_volume_by_exchange[[#This Row],[NYSE National]:[LTSE]])</f>
        <v>0.31474784183220761</v>
      </c>
      <c r="C1296" s="12">
        <f>SUM(nyse_spy_volume_by_exchange[[#This Row],[NYSE National]:[LTSE]])</f>
        <v>54040863</v>
      </c>
      <c r="D1296">
        <v>143716</v>
      </c>
      <c r="E1296">
        <v>1366725</v>
      </c>
      <c r="F1296">
        <v>1841640</v>
      </c>
      <c r="G1296">
        <v>558033</v>
      </c>
      <c r="H1296">
        <v>101625</v>
      </c>
      <c r="I1296">
        <v>872116</v>
      </c>
      <c r="J1296">
        <v>793746</v>
      </c>
      <c r="K1296">
        <v>17009245</v>
      </c>
      <c r="L1296">
        <v>756026</v>
      </c>
      <c r="M1296">
        <v>11370758</v>
      </c>
      <c r="N1296">
        <v>5461501</v>
      </c>
      <c r="O1296">
        <v>881420</v>
      </c>
      <c r="P1296">
        <v>8728602</v>
      </c>
      <c r="Q1296">
        <v>0</v>
      </c>
      <c r="R1296">
        <v>4155710</v>
      </c>
      <c r="S1296">
        <v>0</v>
      </c>
      <c r="T1296">
        <v>0</v>
      </c>
    </row>
    <row r="1297" spans="1:20">
      <c r="A1297" s="1">
        <v>43858</v>
      </c>
      <c r="B1297" s="9">
        <f>nyse_spy_volume_by_exchange[[#This Row],[Off Exchange]]/SUM(nyse_spy_volume_by_exchange[[#This Row],[NYSE National]:[LTSE]])</f>
        <v>0.25398225462263685</v>
      </c>
      <c r="C1297" s="12">
        <f>SUM(nyse_spy_volume_by_exchange[[#This Row],[NYSE National]:[LTSE]])</f>
        <v>63833751</v>
      </c>
      <c r="D1297">
        <v>192787</v>
      </c>
      <c r="E1297">
        <v>1705448</v>
      </c>
      <c r="F1297">
        <v>2223126</v>
      </c>
      <c r="G1297">
        <v>706063</v>
      </c>
      <c r="H1297">
        <v>126272</v>
      </c>
      <c r="I1297">
        <v>1150154</v>
      </c>
      <c r="J1297">
        <v>1050712</v>
      </c>
      <c r="K1297">
        <v>16212640</v>
      </c>
      <c r="L1297">
        <v>2273710</v>
      </c>
      <c r="M1297">
        <v>14740658</v>
      </c>
      <c r="N1297">
        <v>6503935</v>
      </c>
      <c r="O1297">
        <v>1140851</v>
      </c>
      <c r="P1297">
        <v>10512581</v>
      </c>
      <c r="Q1297">
        <v>0</v>
      </c>
      <c r="R1297">
        <v>5294814</v>
      </c>
      <c r="S1297">
        <v>0</v>
      </c>
      <c r="T1297">
        <v>0</v>
      </c>
    </row>
    <row r="1298" spans="1:20">
      <c r="A1298" s="1">
        <v>43857</v>
      </c>
      <c r="B1298" s="9">
        <f>nyse_spy_volume_by_exchange[[#This Row],[Off Exchange]]/SUM(nyse_spy_volume_by_exchange[[#This Row],[NYSE National]:[LTSE]])</f>
        <v>0.26669134370581765</v>
      </c>
      <c r="C1298" s="12">
        <f>SUM(nyse_spy_volume_by_exchange[[#This Row],[NYSE National]:[LTSE]])</f>
        <v>84072755</v>
      </c>
      <c r="D1298">
        <v>243990</v>
      </c>
      <c r="E1298">
        <v>2304513</v>
      </c>
      <c r="F1298">
        <v>3744938</v>
      </c>
      <c r="G1298">
        <v>958625</v>
      </c>
      <c r="H1298">
        <v>196824</v>
      </c>
      <c r="I1298">
        <v>1414641</v>
      </c>
      <c r="J1298">
        <v>1609527</v>
      </c>
      <c r="K1298">
        <v>22421476</v>
      </c>
      <c r="L1298">
        <v>684883</v>
      </c>
      <c r="M1298">
        <v>19139909</v>
      </c>
      <c r="N1298">
        <v>9444792</v>
      </c>
      <c r="O1298">
        <v>1459158</v>
      </c>
      <c r="P1298">
        <v>13781100</v>
      </c>
      <c r="Q1298">
        <v>0</v>
      </c>
      <c r="R1298">
        <v>6668379</v>
      </c>
      <c r="S1298">
        <v>0</v>
      </c>
      <c r="T1298">
        <v>0</v>
      </c>
    </row>
    <row r="1299" spans="1:20">
      <c r="A1299" s="1">
        <v>43854</v>
      </c>
      <c r="B1299" s="9">
        <f>nyse_spy_volume_by_exchange[[#This Row],[Off Exchange]]/SUM(nyse_spy_volume_by_exchange[[#This Row],[NYSE National]:[LTSE]])</f>
        <v>0.34860082766206157</v>
      </c>
      <c r="C1299" s="12">
        <f>SUM(nyse_spy_volume_by_exchange[[#This Row],[NYSE National]:[LTSE]])</f>
        <v>87593963</v>
      </c>
      <c r="D1299">
        <v>315314</v>
      </c>
      <c r="E1299">
        <v>2783059</v>
      </c>
      <c r="F1299">
        <v>3752122</v>
      </c>
      <c r="G1299">
        <v>609896</v>
      </c>
      <c r="H1299">
        <v>180786</v>
      </c>
      <c r="I1299">
        <v>1341896</v>
      </c>
      <c r="J1299">
        <v>1757486</v>
      </c>
      <c r="K1299">
        <v>30535328</v>
      </c>
      <c r="L1299">
        <v>1505089</v>
      </c>
      <c r="M1299">
        <v>14733009</v>
      </c>
      <c r="N1299">
        <v>9220608</v>
      </c>
      <c r="O1299">
        <v>1269502</v>
      </c>
      <c r="P1299">
        <v>13223041</v>
      </c>
      <c r="Q1299">
        <v>0</v>
      </c>
      <c r="R1299">
        <v>6366827</v>
      </c>
      <c r="S1299">
        <v>0</v>
      </c>
      <c r="T1299">
        <v>0</v>
      </c>
    </row>
    <row r="1300" spans="1:20">
      <c r="A1300" s="1">
        <v>43853</v>
      </c>
      <c r="B1300" s="9">
        <f>nyse_spy_volume_by_exchange[[#This Row],[Off Exchange]]/SUM(nyse_spy_volume_by_exchange[[#This Row],[NYSE National]:[LTSE]])</f>
        <v>0.29998318604168572</v>
      </c>
      <c r="C1300" s="12">
        <f>SUM(nyse_spy_volume_by_exchange[[#This Row],[NYSE National]:[LTSE]])</f>
        <v>51962779</v>
      </c>
      <c r="D1300">
        <v>272300</v>
      </c>
      <c r="E1300">
        <v>1319399</v>
      </c>
      <c r="F1300">
        <v>2076442</v>
      </c>
      <c r="G1300">
        <v>662890</v>
      </c>
      <c r="H1300">
        <v>119918</v>
      </c>
      <c r="I1300">
        <v>892257</v>
      </c>
      <c r="J1300">
        <v>936808</v>
      </c>
      <c r="K1300">
        <v>15587960</v>
      </c>
      <c r="L1300">
        <v>1038348</v>
      </c>
      <c r="M1300">
        <v>10784996</v>
      </c>
      <c r="N1300">
        <v>5300005</v>
      </c>
      <c r="O1300">
        <v>786259</v>
      </c>
      <c r="P1300">
        <v>8250720</v>
      </c>
      <c r="Q1300">
        <v>0</v>
      </c>
      <c r="R1300">
        <v>3934477</v>
      </c>
      <c r="S1300">
        <v>0</v>
      </c>
      <c r="T1300">
        <v>0</v>
      </c>
    </row>
    <row r="1301" spans="1:20">
      <c r="A1301" s="1">
        <v>43852</v>
      </c>
      <c r="B1301" s="9">
        <f>nyse_spy_volume_by_exchange[[#This Row],[Off Exchange]]/SUM(nyse_spy_volume_by_exchange[[#This Row],[NYSE National]:[LTSE]])</f>
        <v>0.38320219044797238</v>
      </c>
      <c r="C1301" s="12">
        <f>SUM(nyse_spy_volume_by_exchange[[#This Row],[NYSE National]:[LTSE]])</f>
        <v>48928439</v>
      </c>
      <c r="D1301">
        <v>120079</v>
      </c>
      <c r="E1301">
        <v>1013009</v>
      </c>
      <c r="F1301">
        <v>1597841</v>
      </c>
      <c r="G1301">
        <v>633798</v>
      </c>
      <c r="H1301">
        <v>113164</v>
      </c>
      <c r="I1301">
        <v>634833</v>
      </c>
      <c r="J1301">
        <v>653651</v>
      </c>
      <c r="K1301">
        <v>18749485</v>
      </c>
      <c r="L1301">
        <v>2694977</v>
      </c>
      <c r="M1301">
        <v>8733611</v>
      </c>
      <c r="N1301">
        <v>4122224</v>
      </c>
      <c r="O1301">
        <v>867558</v>
      </c>
      <c r="P1301">
        <v>6150790</v>
      </c>
      <c r="Q1301">
        <v>0</v>
      </c>
      <c r="R1301">
        <v>2843419</v>
      </c>
      <c r="S1301">
        <v>0</v>
      </c>
      <c r="T1301">
        <v>0</v>
      </c>
    </row>
    <row r="1302" spans="1:20">
      <c r="A1302" s="1">
        <v>43851</v>
      </c>
      <c r="B1302" s="9">
        <f>nyse_spy_volume_by_exchange[[#This Row],[Off Exchange]]/SUM(nyse_spy_volume_by_exchange[[#This Row],[NYSE National]:[LTSE]])</f>
        <v>0.44446961235445542</v>
      </c>
      <c r="C1302" s="12">
        <f>SUM(nyse_spy_volume_by_exchange[[#This Row],[NYSE National]:[LTSE]])</f>
        <v>77775407</v>
      </c>
      <c r="D1302">
        <v>132506</v>
      </c>
      <c r="E1302">
        <v>1672400</v>
      </c>
      <c r="F1302">
        <v>2134012</v>
      </c>
      <c r="G1302">
        <v>630015</v>
      </c>
      <c r="H1302">
        <v>78452</v>
      </c>
      <c r="I1302">
        <v>982507</v>
      </c>
      <c r="J1302">
        <v>927777</v>
      </c>
      <c r="K1302">
        <v>34568805</v>
      </c>
      <c r="L1302">
        <v>3058146</v>
      </c>
      <c r="M1302">
        <v>13022700</v>
      </c>
      <c r="N1302">
        <v>6033695</v>
      </c>
      <c r="O1302">
        <v>823457</v>
      </c>
      <c r="P1302">
        <v>9311937</v>
      </c>
      <c r="Q1302">
        <v>0</v>
      </c>
      <c r="R1302">
        <v>4398998</v>
      </c>
      <c r="S1302">
        <v>0</v>
      </c>
      <c r="T1302">
        <v>0</v>
      </c>
    </row>
    <row r="1303" spans="1:20">
      <c r="A1303" s="1">
        <v>43847</v>
      </c>
      <c r="B1303" s="9">
        <f>nyse_spy_volume_by_exchange[[#This Row],[Off Exchange]]/SUM(nyse_spy_volume_by_exchange[[#This Row],[NYSE National]:[LTSE]])</f>
        <v>0.50291135069961757</v>
      </c>
      <c r="C1303" s="12">
        <f>SUM(nyse_spy_volume_by_exchange[[#This Row],[NYSE National]:[LTSE]])</f>
        <v>97446522</v>
      </c>
      <c r="D1303">
        <v>181569</v>
      </c>
      <c r="E1303">
        <v>1577256</v>
      </c>
      <c r="F1303">
        <v>1860147</v>
      </c>
      <c r="G1303">
        <v>566570</v>
      </c>
      <c r="H1303">
        <v>143658</v>
      </c>
      <c r="I1303">
        <v>1124439</v>
      </c>
      <c r="J1303">
        <v>989091</v>
      </c>
      <c r="K1303">
        <v>49006962</v>
      </c>
      <c r="L1303">
        <v>1901395</v>
      </c>
      <c r="M1303">
        <v>20327488</v>
      </c>
      <c r="N1303">
        <v>5637184</v>
      </c>
      <c r="O1303">
        <v>1096178</v>
      </c>
      <c r="P1303">
        <v>8819896</v>
      </c>
      <c r="Q1303">
        <v>0</v>
      </c>
      <c r="R1303">
        <v>4214689</v>
      </c>
      <c r="S1303">
        <v>0</v>
      </c>
      <c r="T1303">
        <v>0</v>
      </c>
    </row>
    <row r="1304" spans="1:20">
      <c r="A1304" s="1">
        <v>43846</v>
      </c>
      <c r="B1304" s="9">
        <f>nyse_spy_volume_by_exchange[[#This Row],[Off Exchange]]/SUM(nyse_spy_volume_by_exchange[[#This Row],[NYSE National]:[LTSE]])</f>
        <v>0.35704228802259264</v>
      </c>
      <c r="C1304" s="12">
        <f>SUM(nyse_spy_volume_by_exchange[[#This Row],[NYSE National]:[LTSE]])</f>
        <v>54988478</v>
      </c>
      <c r="D1304">
        <v>122977</v>
      </c>
      <c r="E1304">
        <v>1296965</v>
      </c>
      <c r="F1304">
        <v>1689062</v>
      </c>
      <c r="G1304">
        <v>544709</v>
      </c>
      <c r="H1304">
        <v>100822</v>
      </c>
      <c r="I1304">
        <v>893714</v>
      </c>
      <c r="J1304">
        <v>790421</v>
      </c>
      <c r="K1304">
        <v>19633212</v>
      </c>
      <c r="L1304">
        <v>1662695</v>
      </c>
      <c r="M1304">
        <v>10828385</v>
      </c>
      <c r="N1304">
        <v>5178063</v>
      </c>
      <c r="O1304">
        <v>769371</v>
      </c>
      <c r="P1304">
        <v>7454178</v>
      </c>
      <c r="Q1304">
        <v>0</v>
      </c>
      <c r="R1304">
        <v>4023904</v>
      </c>
      <c r="S1304">
        <v>0</v>
      </c>
      <c r="T1304">
        <v>0</v>
      </c>
    </row>
    <row r="1305" spans="1:20">
      <c r="A1305" s="1">
        <v>43845</v>
      </c>
      <c r="B1305" s="9">
        <f>nyse_spy_volume_by_exchange[[#This Row],[Off Exchange]]/SUM(nyse_spy_volume_by_exchange[[#This Row],[NYSE National]:[LTSE]])</f>
        <v>0.42957565257319663</v>
      </c>
      <c r="C1305" s="12">
        <f>SUM(nyse_spy_volume_by_exchange[[#This Row],[NYSE National]:[LTSE]])</f>
        <v>73270363</v>
      </c>
      <c r="D1305">
        <v>169133</v>
      </c>
      <c r="E1305">
        <v>1252142</v>
      </c>
      <c r="F1305">
        <v>2227627</v>
      </c>
      <c r="G1305">
        <v>533872</v>
      </c>
      <c r="H1305">
        <v>112932</v>
      </c>
      <c r="I1305">
        <v>1132871</v>
      </c>
      <c r="J1305">
        <v>927692</v>
      </c>
      <c r="K1305">
        <v>31475164</v>
      </c>
      <c r="L1305">
        <v>1803591</v>
      </c>
      <c r="M1305">
        <v>12226438</v>
      </c>
      <c r="N1305">
        <v>6315545</v>
      </c>
      <c r="O1305">
        <v>1072530</v>
      </c>
      <c r="P1305">
        <v>9044008</v>
      </c>
      <c r="Q1305">
        <v>0</v>
      </c>
      <c r="R1305">
        <v>4976818</v>
      </c>
      <c r="S1305">
        <v>0</v>
      </c>
      <c r="T1305">
        <v>0</v>
      </c>
    </row>
    <row r="1306" spans="1:20">
      <c r="A1306" s="1">
        <v>43844</v>
      </c>
      <c r="B1306" s="9">
        <f>nyse_spy_volume_by_exchange[[#This Row],[Off Exchange]]/SUM(nyse_spy_volume_by_exchange[[#This Row],[NYSE National]:[LTSE]])</f>
        <v>0.29602755452775903</v>
      </c>
      <c r="C1306" s="12">
        <f>SUM(nyse_spy_volume_by_exchange[[#This Row],[NYSE National]:[LTSE]])</f>
        <v>63272360</v>
      </c>
      <c r="D1306">
        <v>219175</v>
      </c>
      <c r="E1306">
        <v>1696673</v>
      </c>
      <c r="F1306">
        <v>2755230</v>
      </c>
      <c r="G1306">
        <v>893164</v>
      </c>
      <c r="H1306">
        <v>89133</v>
      </c>
      <c r="I1306">
        <v>1150337</v>
      </c>
      <c r="J1306">
        <v>920984</v>
      </c>
      <c r="K1306">
        <v>18730362</v>
      </c>
      <c r="L1306">
        <v>1690939</v>
      </c>
      <c r="M1306">
        <v>14078711</v>
      </c>
      <c r="N1306">
        <v>6045758</v>
      </c>
      <c r="O1306">
        <v>1193300</v>
      </c>
      <c r="P1306">
        <v>9151118</v>
      </c>
      <c r="Q1306">
        <v>0</v>
      </c>
      <c r="R1306">
        <v>4657476</v>
      </c>
      <c r="S1306">
        <v>0</v>
      </c>
      <c r="T1306">
        <v>0</v>
      </c>
    </row>
    <row r="1307" spans="1:20">
      <c r="A1307" s="1">
        <v>43843</v>
      </c>
      <c r="B1307" s="9">
        <f>nyse_spy_volume_by_exchange[[#This Row],[Off Exchange]]/SUM(nyse_spy_volume_by_exchange[[#This Row],[NYSE National]:[LTSE]])</f>
        <v>0.27774393544356257</v>
      </c>
      <c r="C1307" s="12">
        <f>SUM(nyse_spy_volume_by_exchange[[#This Row],[NYSE National]:[LTSE]])</f>
        <v>47637573</v>
      </c>
      <c r="D1307">
        <v>111770</v>
      </c>
      <c r="E1307">
        <v>1085383</v>
      </c>
      <c r="F1307">
        <v>1705579</v>
      </c>
      <c r="G1307">
        <v>612502</v>
      </c>
      <c r="H1307">
        <v>93488</v>
      </c>
      <c r="I1307">
        <v>774937</v>
      </c>
      <c r="J1307">
        <v>671086</v>
      </c>
      <c r="K1307">
        <v>13231047</v>
      </c>
      <c r="L1307">
        <v>3880384</v>
      </c>
      <c r="M1307">
        <v>11322566</v>
      </c>
      <c r="N1307">
        <v>3993573</v>
      </c>
      <c r="O1307">
        <v>555875</v>
      </c>
      <c r="P1307">
        <v>6310712</v>
      </c>
      <c r="Q1307">
        <v>0</v>
      </c>
      <c r="R1307">
        <v>3288671</v>
      </c>
      <c r="S1307">
        <v>0</v>
      </c>
      <c r="T1307">
        <v>0</v>
      </c>
    </row>
    <row r="1308" spans="1:20">
      <c r="A1308" s="1">
        <v>43840</v>
      </c>
      <c r="B1308" s="9">
        <f>nyse_spy_volume_by_exchange[[#This Row],[Off Exchange]]/SUM(nyse_spy_volume_by_exchange[[#This Row],[NYSE National]:[LTSE]])</f>
        <v>0.31605118576879343</v>
      </c>
      <c r="C1308" s="12">
        <f>SUM(nyse_spy_volume_by_exchange[[#This Row],[NYSE National]:[LTSE]])</f>
        <v>53103354</v>
      </c>
      <c r="D1308">
        <v>149435</v>
      </c>
      <c r="E1308">
        <v>1264755</v>
      </c>
      <c r="F1308">
        <v>1780747</v>
      </c>
      <c r="G1308">
        <v>545615</v>
      </c>
      <c r="H1308">
        <v>115910</v>
      </c>
      <c r="I1308">
        <v>970159</v>
      </c>
      <c r="J1308">
        <v>679527</v>
      </c>
      <c r="K1308">
        <v>16783378</v>
      </c>
      <c r="L1308">
        <v>6187804</v>
      </c>
      <c r="M1308">
        <v>9097784</v>
      </c>
      <c r="N1308">
        <v>4634793</v>
      </c>
      <c r="O1308">
        <v>754250</v>
      </c>
      <c r="P1308">
        <v>6742867</v>
      </c>
      <c r="Q1308">
        <v>0</v>
      </c>
      <c r="R1308">
        <v>3396330</v>
      </c>
      <c r="S1308">
        <v>0</v>
      </c>
      <c r="T1308">
        <v>0</v>
      </c>
    </row>
    <row r="1309" spans="1:20">
      <c r="A1309" s="1">
        <v>43839</v>
      </c>
      <c r="B1309" s="9">
        <f>nyse_spy_volume_by_exchange[[#This Row],[Off Exchange]]/SUM(nyse_spy_volume_by_exchange[[#This Row],[NYSE National]:[LTSE]])</f>
        <v>0.28728673064652932</v>
      </c>
      <c r="C1309" s="12">
        <f>SUM(nyse_spy_volume_by_exchange[[#This Row],[NYSE National]:[LTSE]])</f>
        <v>48582578</v>
      </c>
      <c r="D1309">
        <v>151971</v>
      </c>
      <c r="E1309">
        <v>1487208</v>
      </c>
      <c r="F1309">
        <v>1839039</v>
      </c>
      <c r="G1309">
        <v>654534</v>
      </c>
      <c r="H1309">
        <v>113962</v>
      </c>
      <c r="I1309">
        <v>819158</v>
      </c>
      <c r="J1309">
        <v>675610</v>
      </c>
      <c r="K1309">
        <v>13957130</v>
      </c>
      <c r="L1309">
        <v>3026542</v>
      </c>
      <c r="M1309">
        <v>9283407</v>
      </c>
      <c r="N1309">
        <v>4952150</v>
      </c>
      <c r="O1309">
        <v>570539</v>
      </c>
      <c r="P1309">
        <v>7362492</v>
      </c>
      <c r="Q1309">
        <v>0</v>
      </c>
      <c r="R1309">
        <v>3688836</v>
      </c>
      <c r="S1309">
        <v>0</v>
      </c>
      <c r="T1309">
        <v>0</v>
      </c>
    </row>
    <row r="1310" spans="1:20">
      <c r="A1310" s="1">
        <v>43838</v>
      </c>
      <c r="B1310" s="9">
        <f>nyse_spy_volume_by_exchange[[#This Row],[Off Exchange]]/SUM(nyse_spy_volume_by_exchange[[#This Row],[NYSE National]:[LTSE]])</f>
        <v>0.29875689463810229</v>
      </c>
      <c r="C1310" s="12">
        <f>SUM(nyse_spy_volume_by_exchange[[#This Row],[NYSE National]:[LTSE]])</f>
        <v>68594427</v>
      </c>
      <c r="D1310">
        <v>161408</v>
      </c>
      <c r="E1310">
        <v>1746371</v>
      </c>
      <c r="F1310">
        <v>2823985</v>
      </c>
      <c r="G1310">
        <v>689972</v>
      </c>
      <c r="H1310">
        <v>145119</v>
      </c>
      <c r="I1310">
        <v>1023375</v>
      </c>
      <c r="J1310">
        <v>1107305</v>
      </c>
      <c r="K1310">
        <v>20493058</v>
      </c>
      <c r="L1310">
        <v>871877</v>
      </c>
      <c r="M1310">
        <v>14698366</v>
      </c>
      <c r="N1310">
        <v>7698203</v>
      </c>
      <c r="O1310">
        <v>1095855</v>
      </c>
      <c r="P1310">
        <v>10464970</v>
      </c>
      <c r="Q1310">
        <v>0</v>
      </c>
      <c r="R1310">
        <v>5574563</v>
      </c>
      <c r="S1310">
        <v>0</v>
      </c>
      <c r="T1310">
        <v>0</v>
      </c>
    </row>
    <row r="1311" spans="1:20">
      <c r="A1311" s="1">
        <v>43837</v>
      </c>
      <c r="B1311" s="9">
        <f>nyse_spy_volume_by_exchange[[#This Row],[Off Exchange]]/SUM(nyse_spy_volume_by_exchange[[#This Row],[NYSE National]:[LTSE]])</f>
        <v>0.28760244874329488</v>
      </c>
      <c r="C1311" s="12">
        <f>SUM(nyse_spy_volume_by_exchange[[#This Row],[NYSE National]:[LTSE]])</f>
        <v>43414759</v>
      </c>
      <c r="D1311">
        <v>89895</v>
      </c>
      <c r="E1311">
        <v>1002423</v>
      </c>
      <c r="F1311">
        <v>1359479</v>
      </c>
      <c r="G1311">
        <v>441481</v>
      </c>
      <c r="H1311">
        <v>92548</v>
      </c>
      <c r="I1311">
        <v>793611</v>
      </c>
      <c r="J1311">
        <v>782175</v>
      </c>
      <c r="K1311">
        <v>12486191</v>
      </c>
      <c r="L1311">
        <v>1943969</v>
      </c>
      <c r="M1311">
        <v>9221482</v>
      </c>
      <c r="N1311">
        <v>4184936</v>
      </c>
      <c r="O1311">
        <v>629412</v>
      </c>
      <c r="P1311">
        <v>6561528</v>
      </c>
      <c r="Q1311">
        <v>0</v>
      </c>
      <c r="R1311">
        <v>3825629</v>
      </c>
      <c r="S1311">
        <v>0</v>
      </c>
      <c r="T1311">
        <v>0</v>
      </c>
    </row>
    <row r="1312" spans="1:20">
      <c r="A1312" s="1">
        <v>43836</v>
      </c>
      <c r="B1312" s="9">
        <f>nyse_spy_volume_by_exchange[[#This Row],[Off Exchange]]/SUM(nyse_spy_volume_by_exchange[[#This Row],[NYSE National]:[LTSE]])</f>
        <v>0.36651349765214059</v>
      </c>
      <c r="C1312" s="12">
        <f>SUM(nyse_spy_volume_by_exchange[[#This Row],[NYSE National]:[LTSE]])</f>
        <v>55818078</v>
      </c>
      <c r="D1312">
        <v>180569</v>
      </c>
      <c r="E1312">
        <v>1233164</v>
      </c>
      <c r="F1312">
        <v>1985336</v>
      </c>
      <c r="G1312">
        <v>627048</v>
      </c>
      <c r="H1312">
        <v>96818</v>
      </c>
      <c r="I1312">
        <v>927102</v>
      </c>
      <c r="J1312">
        <v>957176</v>
      </c>
      <c r="K1312">
        <v>20458079</v>
      </c>
      <c r="L1312">
        <v>678806</v>
      </c>
      <c r="M1312">
        <v>10328215</v>
      </c>
      <c r="N1312">
        <v>5444858</v>
      </c>
      <c r="O1312">
        <v>776003</v>
      </c>
      <c r="P1312">
        <v>8098474</v>
      </c>
      <c r="Q1312">
        <v>0</v>
      </c>
      <c r="R1312">
        <v>4026430</v>
      </c>
      <c r="S1312">
        <v>0</v>
      </c>
      <c r="T1312">
        <v>0</v>
      </c>
    </row>
    <row r="1313" spans="1:20">
      <c r="A1313" s="1">
        <v>43833</v>
      </c>
      <c r="B1313" s="9">
        <f>nyse_spy_volume_by_exchange[[#This Row],[Off Exchange]]/SUM(nyse_spy_volume_by_exchange[[#This Row],[NYSE National]:[LTSE]])</f>
        <v>0.32454105628793462</v>
      </c>
      <c r="C1313" s="12">
        <f>SUM(nyse_spy_volume_by_exchange[[#This Row],[NYSE National]:[LTSE]])</f>
        <v>77781216</v>
      </c>
      <c r="D1313">
        <v>158767</v>
      </c>
      <c r="E1313">
        <v>1887745</v>
      </c>
      <c r="F1313">
        <v>3095200</v>
      </c>
      <c r="G1313">
        <v>734855</v>
      </c>
      <c r="H1313">
        <v>140177</v>
      </c>
      <c r="I1313">
        <v>1089365</v>
      </c>
      <c r="J1313">
        <v>1219702</v>
      </c>
      <c r="K1313">
        <v>25243198</v>
      </c>
      <c r="L1313">
        <v>2778474</v>
      </c>
      <c r="M1313">
        <v>16905905</v>
      </c>
      <c r="N1313">
        <v>7245159</v>
      </c>
      <c r="O1313">
        <v>860364</v>
      </c>
      <c r="P1313">
        <v>10627865</v>
      </c>
      <c r="Q1313">
        <v>0</v>
      </c>
      <c r="R1313">
        <v>5794440</v>
      </c>
      <c r="S1313">
        <v>0</v>
      </c>
      <c r="T1313">
        <v>0</v>
      </c>
    </row>
    <row r="1314" spans="1:20">
      <c r="A1314" s="1">
        <v>43832</v>
      </c>
      <c r="B1314" s="9">
        <f>nyse_spy_volume_by_exchange[[#This Row],[Off Exchange]]/SUM(nyse_spy_volume_by_exchange[[#This Row],[NYSE National]:[LTSE]])</f>
        <v>0.32820508616968797</v>
      </c>
      <c r="C1314" s="12">
        <f>SUM(nyse_spy_volume_by_exchange[[#This Row],[NYSE National]:[LTSE]])</f>
        <v>59290629</v>
      </c>
      <c r="D1314">
        <v>161630</v>
      </c>
      <c r="E1314">
        <v>1754777</v>
      </c>
      <c r="F1314">
        <v>2713958</v>
      </c>
      <c r="G1314">
        <v>679353</v>
      </c>
      <c r="H1314">
        <v>364780</v>
      </c>
      <c r="I1314">
        <v>1026867</v>
      </c>
      <c r="J1314">
        <v>983544</v>
      </c>
      <c r="K1314">
        <v>19459486</v>
      </c>
      <c r="L1314">
        <v>1185482</v>
      </c>
      <c r="M1314">
        <v>10942418</v>
      </c>
      <c r="N1314">
        <v>5341759</v>
      </c>
      <c r="O1314">
        <v>945006</v>
      </c>
      <c r="P1314">
        <v>8897226</v>
      </c>
      <c r="Q1314">
        <v>0</v>
      </c>
      <c r="R1314">
        <v>4834343</v>
      </c>
      <c r="S1314">
        <v>0</v>
      </c>
      <c r="T1314">
        <v>0</v>
      </c>
    </row>
  </sheetData>
  <pageMargins left="0.7" right="0.7" top="0.78740157499999996" bottom="0.78740157499999996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4A15E1F-F9FD-49A9-9C68-47B9B74DFDC0}">
  <ds:schemaRefs>
    <ds:schemaRef ds:uri="http://schemas.microsoft.com/DataMashup"/>
  </ds:schemaRefs>
</ds:datastoreItem>
</file>

<file path=docMetadata/LabelInfo.xml><?xml version="1.0" encoding="utf-8"?>
<clbl:labelList xmlns:clbl="http://schemas.microsoft.com/office/2020/mipLabelMetadata">
  <clbl:label id="{dd4505a9-6cd4-4946-8469-fe3f198364fd}" enabled="0" method="" siteId="{dd4505a9-6cd4-4946-8469-fe3f198364fd}" removed="1"/>
</clbl:labelLis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11</vt:i4>
      </vt:variant>
    </vt:vector>
  </HeadingPairs>
  <TitlesOfParts>
    <vt:vector size="11" baseType="lpstr">
      <vt:lpstr>Charts</vt:lpstr>
      <vt:lpstr>Korrelation</vt:lpstr>
      <vt:lpstr>gme_stock_data</vt:lpstr>
      <vt:lpstr>Short Interest GME</vt:lpstr>
      <vt:lpstr>XRT Short Interest</vt:lpstr>
      <vt:lpstr>Short Volume GME</vt:lpstr>
      <vt:lpstr>Volume GME</vt:lpstr>
      <vt:lpstr>Short Volume Apple</vt:lpstr>
      <vt:lpstr>Volume Apple</vt:lpstr>
      <vt:lpstr>Short Volume SPY</vt:lpstr>
      <vt:lpstr>Volume SPY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Moritz Waldmann</dc:creator>
  <cp:lastModifiedBy>Moritz Waldmann</cp:lastModifiedBy>
  <dcterms:created xsi:type="dcterms:W3CDTF">2025-04-19T11:53:41Z</dcterms:created>
  <dcterms:modified xsi:type="dcterms:W3CDTF">2025-07-15T08:44:16Z</dcterms:modified>
</cp:coreProperties>
</file>